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8800" windowHeight="12000" tabRatio="894"/>
  </bookViews>
  <sheets>
    <sheet name="About" sheetId="73" r:id="rId1"/>
    <sheet name="INFORM Risk 2025 (a-z)" sheetId="85" r:id="rId2"/>
    <sheet name="Hazard &amp; Exposure" sheetId="75" r:id="rId3"/>
    <sheet name="Vulnerability" sheetId="3" r:id="rId4"/>
    <sheet name="Lack of Coping Capacity" sheetId="4" r:id="rId5"/>
    <sheet name="Indicator Data" sheetId="74" r:id="rId6"/>
    <sheet name="Population Data" sheetId="86"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externalReferences>
    <externalReference r:id="rId17"/>
  </externalReferences>
  <definedNames>
    <definedName name="_2012.06.11___GFM_Indicator_List" localSheetId="14">'Indicator Metadata'!$F$46:$N$84</definedName>
    <definedName name="_xlnm._FilterDatabase" localSheetId="2" hidden="1">'Hazard &amp; Exposure'!$A$2:$CZ$4</definedName>
    <definedName name="_xlnm._FilterDatabase" localSheetId="1" hidden="1">'INFORM Risk 2025 (a-z)'!$A$3:$AP$194</definedName>
    <definedName name="_xlnm._FilterDatabase" localSheetId="13" hidden="1">'Lack of Reliability Index'!$A$1:$H$1</definedName>
    <definedName name="_xlnm._FilterDatabase" localSheetId="15" hidden="1">Regions!$A$2:$H$193</definedName>
    <definedName name="_xlnm._FilterDatabase" localSheetId="3" hidden="1">Vulnerability!$A$2:$AM$196</definedName>
    <definedName name="_Key1" localSheetId="2" hidden="1">#REF!</definedName>
    <definedName name="_Key1" localSheetId="11" hidden="1">#REF!</definedName>
    <definedName name="_Key1" localSheetId="7" hidden="1">#REF!</definedName>
    <definedName name="_Key1" localSheetId="8" hidden="1">#REF!</definedName>
    <definedName name="_Key1" localSheetId="10" hidden="1">#REF!</definedName>
    <definedName name="_Key1" localSheetId="6" hidden="1">#REF!</definedName>
    <definedName name="_Key1" hidden="1">#REF!</definedName>
    <definedName name="_Order1" hidden="1">255</definedName>
    <definedName name="_Sort" localSheetId="2" hidden="1">#REF!</definedName>
    <definedName name="_Sort" localSheetId="11" hidden="1">#REF!</definedName>
    <definedName name="_Sort" localSheetId="7" hidden="1">#REF!</definedName>
    <definedName name="_Sort" localSheetId="8" hidden="1">#REF!</definedName>
    <definedName name="_Sort" localSheetId="10" hidden="1">#REF!</definedName>
    <definedName name="_Sort" localSheetId="6" hidden="1">#REF!</definedName>
    <definedName name="_Sort" hidden="1">#REF!</definedName>
    <definedName name="aa" localSheetId="8" hidden="1">#REF!</definedName>
    <definedName name="aa" hidden="1">#REF!</definedName>
    <definedName name="_xlnm.Print_Area" localSheetId="12">'Imputed and missing data hidden'!$A$1:$BV$194</definedName>
    <definedName name="_xlnm.Print_Titles" localSheetId="12">'Imputed and missing data hidden'!$1:$1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3" i="78" l="1"/>
  <c r="AA6" i="78"/>
  <c r="AA7" i="78"/>
  <c r="AA10" i="78"/>
  <c r="AA16" i="78"/>
  <c r="AA20" i="78"/>
  <c r="AA21" i="78"/>
  <c r="AA22" i="78"/>
  <c r="AA23" i="78"/>
  <c r="AA29" i="78"/>
  <c r="AA30" i="78"/>
  <c r="AA32" i="78"/>
  <c r="AA33" i="78"/>
  <c r="AA35" i="78"/>
  <c r="AA36" i="78"/>
  <c r="AA38" i="78"/>
  <c r="AA39" i="78"/>
  <c r="AA41" i="78"/>
  <c r="AA42" i="78"/>
  <c r="AA43" i="78"/>
  <c r="AA44" i="78"/>
  <c r="AA46" i="78"/>
  <c r="AA52" i="78"/>
  <c r="AA53" i="78"/>
  <c r="AA54" i="78"/>
  <c r="AA55" i="78"/>
  <c r="AA59" i="78"/>
  <c r="AA60" i="78"/>
  <c r="AA61" i="78"/>
  <c r="AA65" i="78"/>
  <c r="AA66" i="78"/>
  <c r="AA68" i="78"/>
  <c r="AA71" i="78"/>
  <c r="AA72" i="78"/>
  <c r="AA73" i="78"/>
  <c r="AA74" i="78"/>
  <c r="AA75" i="78"/>
  <c r="AA76" i="78"/>
  <c r="AA79" i="78"/>
  <c r="AA80" i="78"/>
  <c r="AA82" i="78"/>
  <c r="AA89" i="78"/>
  <c r="AA90" i="78"/>
  <c r="AA91" i="78"/>
  <c r="AA95" i="78"/>
  <c r="AA96" i="78"/>
  <c r="AA99" i="78"/>
  <c r="AA100" i="78"/>
  <c r="AA105" i="78"/>
  <c r="AA106" i="78"/>
  <c r="AA108" i="78"/>
  <c r="AA109" i="78"/>
  <c r="AA111" i="78"/>
  <c r="AA112" i="78"/>
  <c r="AA114" i="78"/>
  <c r="AA117" i="78"/>
  <c r="AA118" i="78"/>
  <c r="AA121" i="78"/>
  <c r="AA122" i="78"/>
  <c r="AA124" i="78"/>
  <c r="AA128" i="78"/>
  <c r="AA129" i="78"/>
  <c r="AA130" i="78"/>
  <c r="AA132" i="78"/>
  <c r="AA133" i="78"/>
  <c r="AA135" i="78"/>
  <c r="AA137" i="78"/>
  <c r="AA138" i="78"/>
  <c r="AA140" i="78"/>
  <c r="AA146" i="78"/>
  <c r="AA150" i="78"/>
  <c r="AA151" i="78"/>
  <c r="AA153" i="78"/>
  <c r="AA156" i="78"/>
  <c r="AA160" i="78"/>
  <c r="AA161" i="78"/>
  <c r="AA162" i="78"/>
  <c r="AA163" i="78"/>
  <c r="AA165" i="78"/>
  <c r="AA166" i="78"/>
  <c r="AA167" i="78"/>
  <c r="AA170" i="78"/>
  <c r="AA171" i="78"/>
  <c r="AA172" i="78"/>
  <c r="AA173" i="78"/>
  <c r="AA174" i="78"/>
  <c r="AA175" i="78"/>
  <c r="AA176" i="78"/>
  <c r="AA178" i="78"/>
  <c r="AA180" i="78"/>
  <c r="AA181" i="78"/>
  <c r="AA182" i="78"/>
  <c r="AA188" i="78"/>
  <c r="AA189" i="78"/>
  <c r="AA191" i="78"/>
  <c r="AA192" i="78"/>
  <c r="AA193" i="78"/>
  <c r="AA194" i="78"/>
  <c r="AA4" i="78"/>
  <c r="Y58" i="78"/>
  <c r="Y5" i="78"/>
  <c r="Y6" i="78"/>
  <c r="Y7" i="78"/>
  <c r="Y9" i="78"/>
  <c r="Y10" i="78"/>
  <c r="Y11" i="78"/>
  <c r="Y12" i="78"/>
  <c r="Y13" i="78"/>
  <c r="Y14" i="78"/>
  <c r="Y16" i="78"/>
  <c r="Y17" i="78"/>
  <c r="Y18" i="78"/>
  <c r="Y19" i="78"/>
  <c r="Y20" i="78"/>
  <c r="Y21" i="78"/>
  <c r="Y22" i="78"/>
  <c r="Y23" i="78"/>
  <c r="Y24" i="78"/>
  <c r="Y25" i="78"/>
  <c r="Y26" i="78"/>
  <c r="Y28" i="78"/>
  <c r="Y29" i="78"/>
  <c r="Y30" i="78"/>
  <c r="Y32" i="78"/>
  <c r="Y33" i="78"/>
  <c r="Y34" i="78"/>
  <c r="Y35" i="78"/>
  <c r="Y36" i="78"/>
  <c r="Y37" i="78"/>
  <c r="Y39" i="78"/>
  <c r="Y40" i="78"/>
  <c r="Y41" i="78"/>
  <c r="Y42" i="78"/>
  <c r="Y43" i="78"/>
  <c r="Y44" i="78"/>
  <c r="Y45" i="78"/>
  <c r="Y46" i="78"/>
  <c r="Y47" i="78"/>
  <c r="Y48" i="78"/>
  <c r="Y50" i="78"/>
  <c r="Y52" i="78"/>
  <c r="Y53" i="78"/>
  <c r="Y54" i="78"/>
  <c r="Y55" i="78"/>
  <c r="Y59" i="78"/>
  <c r="Y60" i="78"/>
  <c r="Y61" i="78"/>
  <c r="Y62" i="78"/>
  <c r="Y63" i="78"/>
  <c r="Y64" i="78"/>
  <c r="Y65" i="78"/>
  <c r="Y66" i="78"/>
  <c r="Y67" i="78"/>
  <c r="Y68" i="78"/>
  <c r="Y69" i="78"/>
  <c r="Y71" i="78"/>
  <c r="Y72" i="78"/>
  <c r="Y73" i="78"/>
  <c r="Y74" i="78"/>
  <c r="Y75" i="78"/>
  <c r="Y76" i="78"/>
  <c r="Y77" i="78"/>
  <c r="Y79" i="78"/>
  <c r="Y80" i="78"/>
  <c r="Y81" i="78"/>
  <c r="Y82" i="78"/>
  <c r="Y83" i="78"/>
  <c r="Y84" i="78"/>
  <c r="Y85" i="78"/>
  <c r="Y86" i="78"/>
  <c r="Y87" i="78"/>
  <c r="Y88" i="78"/>
  <c r="Y89" i="78"/>
  <c r="Y90" i="78"/>
  <c r="Y91" i="78"/>
  <c r="Y92" i="78"/>
  <c r="Y93" i="78"/>
  <c r="Y95" i="78"/>
  <c r="Y96" i="78"/>
  <c r="Y97" i="78"/>
  <c r="Y99" i="78"/>
  <c r="Y100" i="78"/>
  <c r="Y102" i="78"/>
  <c r="Y103" i="78"/>
  <c r="Y104" i="78"/>
  <c r="Y105" i="78"/>
  <c r="Y106" i="78"/>
  <c r="Y108" i="78"/>
  <c r="Y109" i="78"/>
  <c r="Y110" i="78"/>
  <c r="Y112" i="78"/>
  <c r="Y113" i="78"/>
  <c r="Y114" i="78"/>
  <c r="Y116" i="78"/>
  <c r="Y117" i="78"/>
  <c r="Y118" i="78"/>
  <c r="Y119" i="78"/>
  <c r="Y120" i="78"/>
  <c r="Y121" i="78"/>
  <c r="Y122" i="78"/>
  <c r="Y124" i="78"/>
  <c r="Y125" i="78"/>
  <c r="Y126" i="78"/>
  <c r="Y127" i="78"/>
  <c r="Y128" i="78"/>
  <c r="Y129" i="78"/>
  <c r="Y130" i="78"/>
  <c r="Y131" i="78"/>
  <c r="Y133" i="78"/>
  <c r="Y135" i="78"/>
  <c r="Y136" i="78"/>
  <c r="Y138" i="78"/>
  <c r="Y139" i="78"/>
  <c r="Y140" i="78"/>
  <c r="Y141" i="78"/>
  <c r="Y142" i="78"/>
  <c r="Y143" i="78"/>
  <c r="Y144" i="78"/>
  <c r="Y145" i="78"/>
  <c r="Y146" i="78"/>
  <c r="Y148" i="78"/>
  <c r="Y150" i="78"/>
  <c r="Y151" i="78"/>
  <c r="Y153" i="78"/>
  <c r="Y154" i="78"/>
  <c r="Y156" i="78"/>
  <c r="Y157" i="78"/>
  <c r="Y158" i="78"/>
  <c r="Y159" i="78"/>
  <c r="Y161" i="78"/>
  <c r="Y162" i="78"/>
  <c r="Y163" i="78"/>
  <c r="Y164" i="78"/>
  <c r="Y166" i="78"/>
  <c r="Y167" i="78"/>
  <c r="Y170" i="78"/>
  <c r="Y171" i="78"/>
  <c r="Y172" i="78"/>
  <c r="Y173" i="78"/>
  <c r="Y174" i="78"/>
  <c r="Y175" i="78"/>
  <c r="Y176" i="78"/>
  <c r="Y177" i="78"/>
  <c r="Y178" i="78"/>
  <c r="Y179" i="78"/>
  <c r="Y180" i="78"/>
  <c r="Y181" i="78"/>
  <c r="Y182" i="78"/>
  <c r="Y183" i="78"/>
  <c r="Y185" i="78"/>
  <c r="Y186" i="78"/>
  <c r="Y187" i="78"/>
  <c r="Y188" i="78"/>
  <c r="Y189" i="78"/>
  <c r="Y191" i="78"/>
  <c r="Y192" i="78"/>
  <c r="Y193" i="78"/>
  <c r="Y194" i="78"/>
  <c r="Y4" i="78"/>
  <c r="CQ10" i="75"/>
  <c r="CY7" i="75"/>
  <c r="CY8" i="75"/>
  <c r="CY9" i="75"/>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Y48" i="75"/>
  <c r="CY49" i="75"/>
  <c r="CY50" i="75"/>
  <c r="CY51" i="75"/>
  <c r="CY52" i="75"/>
  <c r="CY53" i="75"/>
  <c r="CY54" i="75"/>
  <c r="CY55" i="75"/>
  <c r="CY56" i="75"/>
  <c r="CY57" i="75"/>
  <c r="CY58" i="75"/>
  <c r="CY59" i="75"/>
  <c r="CY60" i="75"/>
  <c r="CY61" i="75"/>
  <c r="CY62" i="75"/>
  <c r="CY63" i="75"/>
  <c r="CY64" i="75"/>
  <c r="CY65" i="75"/>
  <c r="CY66" i="75"/>
  <c r="CY67" i="75"/>
  <c r="CY68" i="75"/>
  <c r="CY69" i="75"/>
  <c r="CY70" i="75"/>
  <c r="CY71" i="75"/>
  <c r="CY72" i="75"/>
  <c r="CY73" i="75"/>
  <c r="CY74" i="75"/>
  <c r="CY75" i="75"/>
  <c r="CY76" i="75"/>
  <c r="CY77" i="75"/>
  <c r="CY78" i="75"/>
  <c r="CY79" i="75"/>
  <c r="CY80" i="75"/>
  <c r="CY81" i="75"/>
  <c r="CY82" i="75"/>
  <c r="CY83" i="75"/>
  <c r="CY84" i="75"/>
  <c r="CY85" i="75"/>
  <c r="CY86" i="75"/>
  <c r="CY87" i="75"/>
  <c r="CY88" i="75"/>
  <c r="CY89" i="75"/>
  <c r="CY90" i="75"/>
  <c r="CY91" i="75"/>
  <c r="CY92" i="75"/>
  <c r="CY93" i="75"/>
  <c r="CY94" i="75"/>
  <c r="CY95" i="75"/>
  <c r="CY96" i="75"/>
  <c r="CY97" i="75"/>
  <c r="CY98" i="75"/>
  <c r="CY99" i="75"/>
  <c r="CY100" i="75"/>
  <c r="CY101" i="75"/>
  <c r="CY102" i="75"/>
  <c r="CY103" i="75"/>
  <c r="CY104" i="75"/>
  <c r="CY105" i="75"/>
  <c r="CY106" i="75"/>
  <c r="CY107" i="75"/>
  <c r="CY108" i="75"/>
  <c r="CY109" i="75"/>
  <c r="CY110" i="75"/>
  <c r="CY111" i="75"/>
  <c r="CY112" i="75"/>
  <c r="CY113" i="75"/>
  <c r="CY114" i="75"/>
  <c r="CY115" i="75"/>
  <c r="CY116" i="75"/>
  <c r="CY117" i="75"/>
  <c r="CY118" i="75"/>
  <c r="CY119" i="75"/>
  <c r="CY120" i="75"/>
  <c r="CY121" i="75"/>
  <c r="CY122" i="75"/>
  <c r="CY123" i="75"/>
  <c r="CY124" i="75"/>
  <c r="CY125" i="75"/>
  <c r="CY126" i="75"/>
  <c r="CY127" i="75"/>
  <c r="CY128" i="75"/>
  <c r="CY129" i="75"/>
  <c r="CY130" i="75"/>
  <c r="CY131" i="75"/>
  <c r="CY132" i="75"/>
  <c r="CY133" i="75"/>
  <c r="CY134" i="75"/>
  <c r="CY135" i="75"/>
  <c r="CY136" i="75"/>
  <c r="CY137" i="75"/>
  <c r="CY138" i="75"/>
  <c r="CY139" i="75"/>
  <c r="CY140" i="75"/>
  <c r="CY141" i="75"/>
  <c r="CY142" i="75"/>
  <c r="CY143" i="75"/>
  <c r="CY144" i="75"/>
  <c r="CY145" i="75"/>
  <c r="CY146" i="75"/>
  <c r="CY147" i="75"/>
  <c r="CY148" i="75"/>
  <c r="CY149" i="75"/>
  <c r="CY150" i="75"/>
  <c r="CY151" i="75"/>
  <c r="CY152" i="75"/>
  <c r="CY153" i="75"/>
  <c r="CY154" i="75"/>
  <c r="CY155" i="75"/>
  <c r="CY156" i="75"/>
  <c r="CY157" i="75"/>
  <c r="CY158" i="75"/>
  <c r="CY159" i="75"/>
  <c r="CY160" i="75"/>
  <c r="CY161" i="75"/>
  <c r="CY162" i="75"/>
  <c r="CY163" i="75"/>
  <c r="CY164" i="75"/>
  <c r="CY165" i="75"/>
  <c r="CY166" i="75"/>
  <c r="CY167" i="75"/>
  <c r="CY168" i="75"/>
  <c r="CY169" i="75"/>
  <c r="CY170" i="75"/>
  <c r="CY171" i="75"/>
  <c r="CY172" i="75"/>
  <c r="CY173" i="75"/>
  <c r="CY174" i="75"/>
  <c r="CY175" i="75"/>
  <c r="CY176" i="75"/>
  <c r="CY177" i="75"/>
  <c r="CY178" i="75"/>
  <c r="CY179" i="75"/>
  <c r="CY180" i="75"/>
  <c r="CY181" i="75"/>
  <c r="CY182" i="75"/>
  <c r="CY183" i="75"/>
  <c r="CY184" i="75"/>
  <c r="CY185" i="75"/>
  <c r="CY186" i="75"/>
  <c r="CY187" i="75"/>
  <c r="CY188" i="75"/>
  <c r="CY189" i="75"/>
  <c r="CY190" i="75"/>
  <c r="CY191" i="75"/>
  <c r="CY192" i="75"/>
  <c r="CY193" i="75"/>
  <c r="CY194" i="75"/>
  <c r="CY195" i="75"/>
  <c r="CY196" i="75"/>
  <c r="CY6" i="75"/>
  <c r="BB36" i="81" l="1"/>
  <c r="BB34" i="81"/>
  <c r="BB31" i="81"/>
  <c r="BB30" i="81"/>
  <c r="BB28" i="81"/>
  <c r="BB26" i="81"/>
  <c r="BB25" i="81"/>
  <c r="BB23" i="81"/>
  <c r="BB19" i="81"/>
  <c r="BB17" i="81"/>
  <c r="BB16" i="81"/>
  <c r="BB15" i="81"/>
  <c r="BB13" i="81"/>
  <c r="BB12" i="81"/>
  <c r="BB9" i="81"/>
  <c r="BA33" i="81"/>
  <c r="BA31" i="81"/>
  <c r="BA29" i="81"/>
  <c r="BA27" i="81"/>
  <c r="BA25" i="81"/>
  <c r="BA19" i="81"/>
  <c r="BA17" i="81"/>
  <c r="BA13" i="81"/>
  <c r="BA11" i="81"/>
  <c r="BA9" i="81"/>
  <c r="BA7" i="81"/>
  <c r="BA6" i="81"/>
  <c r="BA15" i="81"/>
  <c r="BB21" i="81"/>
  <c r="BB24" i="81"/>
  <c r="BA22" i="81"/>
  <c r="BA40" i="81"/>
  <c r="BB33" i="81"/>
  <c r="BB41" i="81"/>
  <c r="BB44" i="81"/>
  <c r="BB50" i="81"/>
  <c r="BA53" i="81"/>
  <c r="BB58" i="81"/>
  <c r="BB66" i="81"/>
  <c r="BA69" i="81"/>
  <c r="BB74" i="81"/>
  <c r="BB48" i="81"/>
  <c r="BB55" i="81"/>
  <c r="BB63" i="81"/>
  <c r="BA44" i="81"/>
  <c r="BB76" i="81"/>
  <c r="BB80" i="81"/>
  <c r="BA83" i="81"/>
  <c r="BB88" i="81"/>
  <c r="BA91" i="81"/>
  <c r="BA75" i="81"/>
  <c r="BB49" i="81"/>
  <c r="BA95" i="81"/>
  <c r="BA102" i="81"/>
  <c r="BB107" i="81"/>
  <c r="BA110" i="81"/>
  <c r="BB115" i="81"/>
  <c r="BA118" i="81"/>
  <c r="BB123" i="81"/>
  <c r="BA126" i="81"/>
  <c r="BB131" i="81"/>
  <c r="BA134" i="81"/>
  <c r="BB139" i="81"/>
  <c r="BA142" i="81"/>
  <c r="BB147" i="81"/>
  <c r="BA150" i="81"/>
  <c r="BB86" i="81"/>
  <c r="BB95" i="81"/>
  <c r="BA59" i="81"/>
  <c r="BB79" i="81"/>
  <c r="BA81" i="81"/>
  <c r="BB194" i="81"/>
  <c r="BA189" i="81"/>
  <c r="BB186" i="81"/>
  <c r="BB148" i="81"/>
  <c r="BB179" i="81"/>
  <c r="BA174" i="81"/>
  <c r="BB171" i="81"/>
  <c r="BA166" i="81"/>
  <c r="BA158" i="81"/>
  <c r="BA148" i="81"/>
  <c r="BB134" i="81"/>
  <c r="BB133" i="81"/>
  <c r="BB126" i="81"/>
  <c r="BB125" i="81"/>
  <c r="BB121" i="81"/>
  <c r="BB117" i="81"/>
  <c r="BB113" i="81"/>
  <c r="BB110" i="81"/>
  <c r="BB109" i="81"/>
  <c r="BA108" i="81"/>
  <c r="BB106" i="81"/>
  <c r="BB102" i="81"/>
  <c r="BB101" i="81"/>
  <c r="BB98" i="81"/>
  <c r="BB189" i="81"/>
  <c r="BB152" i="81"/>
  <c r="BB181" i="81"/>
  <c r="BB178" i="81"/>
  <c r="BB145" i="81"/>
  <c r="BB144" i="81"/>
  <c r="BB143" i="81"/>
  <c r="BA139" i="81"/>
  <c r="BA128" i="81"/>
  <c r="BB124" i="81"/>
  <c r="BB193" i="81"/>
  <c r="BB192" i="81"/>
  <c r="BA188" i="81"/>
  <c r="BA178" i="81"/>
  <c r="BB173" i="81"/>
  <c r="BB172" i="81"/>
  <c r="BB164" i="81"/>
  <c r="BB162" i="81"/>
  <c r="BB161" i="81"/>
  <c r="BA152" i="81"/>
  <c r="BA145" i="81"/>
  <c r="BA144" i="81"/>
  <c r="BA143" i="81"/>
  <c r="BA138" i="81"/>
  <c r="BA115" i="81"/>
  <c r="BB190" i="81"/>
  <c r="BB185" i="81"/>
  <c r="BA173" i="81"/>
  <c r="BA172" i="81"/>
  <c r="BA171" i="81"/>
  <c r="BB169" i="81"/>
  <c r="BB168" i="81"/>
  <c r="BB167" i="81"/>
  <c r="BB160" i="81"/>
  <c r="BB158" i="81"/>
  <c r="BB108" i="81"/>
  <c r="BA8" i="81"/>
  <c r="BB11" i="81"/>
  <c r="BB8" i="81"/>
  <c r="BA18" i="81"/>
  <c r="BA20" i="81"/>
  <c r="BA21" i="81"/>
  <c r="BA24" i="81"/>
  <c r="BB38" i="81"/>
  <c r="BA39" i="81"/>
  <c r="BA41" i="81"/>
  <c r="BA42" i="81"/>
  <c r="BA28" i="81"/>
  <c r="BA26" i="81"/>
  <c r="BA47" i="81"/>
  <c r="BA48" i="81"/>
  <c r="BA49" i="81"/>
  <c r="BA45" i="81"/>
  <c r="BB47" i="81"/>
  <c r="BB54" i="81"/>
  <c r="BB56" i="81"/>
  <c r="BB57" i="81"/>
  <c r="BB32" i="81"/>
  <c r="BA34" i="81"/>
  <c r="BA35" i="81"/>
  <c r="BA36" i="81"/>
  <c r="BA37" i="81"/>
  <c r="BB45" i="81"/>
  <c r="BB22" i="81"/>
  <c r="BB35" i="81"/>
  <c r="BB37" i="81"/>
  <c r="BA54" i="81"/>
  <c r="BA56" i="81"/>
  <c r="BA57" i="81"/>
  <c r="BA62" i="81"/>
  <c r="BA66" i="81"/>
  <c r="BB62" i="81"/>
  <c r="BB64" i="81"/>
  <c r="BB65" i="81"/>
  <c r="BB68" i="81"/>
  <c r="BB69" i="81"/>
  <c r="BA70" i="81"/>
  <c r="BA72" i="81"/>
  <c r="BA73" i="81"/>
  <c r="BA74" i="81"/>
  <c r="BA79" i="81"/>
  <c r="BA80" i="81"/>
  <c r="BA86" i="81"/>
  <c r="BA87" i="81"/>
  <c r="BA88" i="81"/>
  <c r="BA89" i="81"/>
  <c r="BA58" i="81"/>
  <c r="BA60" i="81"/>
  <c r="BA61" i="81"/>
  <c r="BB70" i="81"/>
  <c r="BA71" i="81"/>
  <c r="BB72" i="81"/>
  <c r="BB73" i="81"/>
  <c r="BA76" i="81"/>
  <c r="BA77" i="81"/>
  <c r="BB81" i="81"/>
  <c r="BA82" i="81"/>
  <c r="BA92" i="81"/>
  <c r="BB71" i="81"/>
  <c r="BB82" i="81"/>
  <c r="BA85" i="81"/>
  <c r="BB91" i="81"/>
  <c r="BB92" i="81"/>
  <c r="BB93" i="81"/>
  <c r="BA94" i="81"/>
  <c r="BA96" i="81"/>
  <c r="BA103" i="81"/>
  <c r="BA104" i="81"/>
  <c r="BA105" i="81"/>
  <c r="BA106" i="81"/>
  <c r="BB52" i="81"/>
  <c r="BB103" i="81"/>
  <c r="BB104" i="81"/>
  <c r="BB105" i="81"/>
  <c r="BA107" i="81"/>
  <c r="BB127" i="81"/>
  <c r="BB128" i="81"/>
  <c r="BA129" i="81"/>
  <c r="BA131" i="81"/>
  <c r="BA132" i="81"/>
  <c r="BB135" i="81"/>
  <c r="BA78" i="81"/>
  <c r="BA111" i="81"/>
  <c r="BA112" i="81"/>
  <c r="BA113" i="81"/>
  <c r="BA120" i="81"/>
  <c r="BA121" i="81"/>
  <c r="BB129" i="81"/>
  <c r="BB130" i="81"/>
  <c r="BB132" i="81"/>
  <c r="BA133" i="81"/>
  <c r="BB51" i="81"/>
  <c r="BB53" i="81"/>
  <c r="BB83" i="81"/>
  <c r="BB85" i="81"/>
  <c r="BB94" i="81"/>
  <c r="BB96" i="81"/>
  <c r="BA97" i="81"/>
  <c r="BA98" i="81"/>
  <c r="BA99" i="81"/>
  <c r="BA100" i="81"/>
  <c r="BA109" i="81"/>
  <c r="BB111" i="81"/>
  <c r="BB112" i="81"/>
  <c r="BA114" i="81"/>
  <c r="BB118" i="81"/>
  <c r="BB119" i="81"/>
  <c r="BB120" i="81"/>
  <c r="BA122" i="81"/>
  <c r="BA123" i="81"/>
  <c r="BA124" i="81"/>
  <c r="BA125" i="81"/>
  <c r="BA4" i="81"/>
  <c r="BA190" i="81"/>
  <c r="BA185" i="81"/>
  <c r="BB184" i="81"/>
  <c r="BB183" i="81"/>
  <c r="BB182" i="81"/>
  <c r="BA177" i="81"/>
  <c r="BA176" i="81"/>
  <c r="BA175" i="81"/>
  <c r="BB174" i="81"/>
  <c r="BA170" i="81"/>
  <c r="BA169" i="81"/>
  <c r="BA168" i="81"/>
  <c r="BA167" i="81"/>
  <c r="BB166" i="81"/>
  <c r="BA160" i="81"/>
  <c r="BA159" i="81"/>
  <c r="BB157" i="81"/>
  <c r="BB156" i="81"/>
  <c r="BB155" i="81"/>
  <c r="BB154" i="81"/>
  <c r="BA149" i="81"/>
  <c r="BA147" i="81"/>
  <c r="BB146" i="81"/>
  <c r="BB141" i="81"/>
  <c r="BB140" i="81"/>
  <c r="BA135" i="81"/>
  <c r="BB5" i="81"/>
  <c r="BB6" i="81"/>
  <c r="BB7" i="81"/>
  <c r="BB10" i="81"/>
  <c r="BB14" i="81"/>
  <c r="BB18" i="81"/>
  <c r="BB20" i="81"/>
  <c r="BB27" i="81"/>
  <c r="BB29" i="81"/>
  <c r="BB39" i="81"/>
  <c r="BB40" i="81"/>
  <c r="BB42" i="81"/>
  <c r="BB43" i="81"/>
  <c r="BB46" i="81"/>
  <c r="BB59" i="81"/>
  <c r="BB60" i="81"/>
  <c r="BB61" i="81"/>
  <c r="BB67" i="81"/>
  <c r="BB75" i="81"/>
  <c r="BB77" i="81"/>
  <c r="BB78" i="81"/>
  <c r="BB84" i="81"/>
  <c r="BB87" i="81"/>
  <c r="BB89" i="81"/>
  <c r="BB90" i="81"/>
  <c r="BB97" i="81"/>
  <c r="BB99" i="81"/>
  <c r="BB100" i="81"/>
  <c r="BB114" i="81"/>
  <c r="BB116" i="81"/>
  <c r="BB122" i="81"/>
  <c r="BB136" i="81"/>
  <c r="BB137" i="81"/>
  <c r="BB138" i="81"/>
  <c r="BB142" i="81"/>
  <c r="BB149" i="81"/>
  <c r="BB150" i="81"/>
  <c r="BB151" i="81"/>
  <c r="BB153" i="81"/>
  <c r="BB159" i="81"/>
  <c r="BB163" i="81"/>
  <c r="BB165" i="81"/>
  <c r="BB170" i="81"/>
  <c r="BB175" i="81"/>
  <c r="BB176" i="81"/>
  <c r="BB177" i="81"/>
  <c r="BB180" i="81"/>
  <c r="BB187" i="81"/>
  <c r="BB188" i="81"/>
  <c r="BB191" i="81"/>
  <c r="BB4" i="81"/>
  <c r="BA5" i="81"/>
  <c r="BA10" i="81"/>
  <c r="BA12" i="81"/>
  <c r="BA14" i="81"/>
  <c r="BA16" i="81"/>
  <c r="BA23" i="81"/>
  <c r="BA30" i="81"/>
  <c r="BA32" i="81"/>
  <c r="BA38" i="81"/>
  <c r="BA43" i="81"/>
  <c r="BA46" i="81"/>
  <c r="BA50" i="81"/>
  <c r="BA51" i="81"/>
  <c r="BA52" i="81"/>
  <c r="BA55" i="81"/>
  <c r="BA63" i="81"/>
  <c r="BA64" i="81"/>
  <c r="BA65" i="81"/>
  <c r="BA67" i="81"/>
  <c r="BA68" i="81"/>
  <c r="BA84" i="81"/>
  <c r="BA90" i="81"/>
  <c r="BA93" i="81"/>
  <c r="BA101" i="81"/>
  <c r="BA116" i="81"/>
  <c r="BA117" i="81"/>
  <c r="BA119" i="81"/>
  <c r="BA127" i="81"/>
  <c r="BA130" i="81"/>
  <c r="BA136" i="81"/>
  <c r="BA137" i="81"/>
  <c r="BA140" i="81"/>
  <c r="BA141" i="81"/>
  <c r="BA146" i="81"/>
  <c r="BA151" i="81"/>
  <c r="BA153" i="81"/>
  <c r="BA154" i="81"/>
  <c r="BA155" i="81"/>
  <c r="BA156" i="81"/>
  <c r="BA157" i="81"/>
  <c r="BA161" i="81"/>
  <c r="BA162" i="81"/>
  <c r="BA163" i="81"/>
  <c r="BA164" i="81"/>
  <c r="BA165" i="81"/>
  <c r="BA179" i="81"/>
  <c r="BA180" i="81"/>
  <c r="BA181" i="81"/>
  <c r="BA182" i="81"/>
  <c r="BA183" i="81"/>
  <c r="BA184" i="81"/>
  <c r="BA186" i="81"/>
  <c r="BA187" i="81"/>
  <c r="BA191" i="81"/>
  <c r="BA192" i="81"/>
  <c r="BA193" i="81"/>
  <c r="BA194" i="81"/>
  <c r="BV3" i="78" l="1"/>
  <c r="BV3" i="81" s="1"/>
  <c r="BU3" i="78"/>
  <c r="BT3" i="78"/>
  <c r="BS3" i="78"/>
  <c r="BR3" i="78"/>
  <c r="BQ3" i="78"/>
  <c r="BP3" i="78"/>
  <c r="BO3" i="78"/>
  <c r="BN3" i="78"/>
  <c r="BM3" i="78"/>
  <c r="BL3" i="78"/>
  <c r="BK3" i="78"/>
  <c r="BJ3" i="78"/>
  <c r="BI3" i="78"/>
  <c r="BH3" i="78"/>
  <c r="BG3" i="78"/>
  <c r="BF3" i="78"/>
  <c r="BE3" i="78"/>
  <c r="BD3" i="78"/>
  <c r="BB3" i="78"/>
  <c r="BB3" i="81" s="1"/>
  <c r="BA3" i="78"/>
  <c r="AZ3" i="78"/>
  <c r="AY3" i="78"/>
  <c r="AX3" i="78"/>
  <c r="AW3" i="78"/>
  <c r="AV3" i="78"/>
  <c r="AU3" i="78"/>
  <c r="AT3" i="78"/>
  <c r="AS3" i="78"/>
  <c r="AR3" i="78"/>
  <c r="AQ3" i="78"/>
  <c r="AP3" i="78"/>
  <c r="AO3" i="78"/>
  <c r="AN3" i="78"/>
  <c r="AM3" i="78"/>
  <c r="AL3" i="78"/>
  <c r="AK3" i="78"/>
  <c r="AJ3" i="78"/>
  <c r="AI3" i="78"/>
  <c r="AH3" i="78"/>
  <c r="AG3" i="78"/>
  <c r="AF3" i="78"/>
  <c r="AE3" i="78"/>
  <c r="AD3" i="78"/>
  <c r="AC3" i="78"/>
  <c r="AB3" i="78"/>
  <c r="AA3" i="78"/>
  <c r="Z3" i="78"/>
  <c r="Y3" i="78"/>
  <c r="X3" i="78"/>
  <c r="W3" i="78"/>
  <c r="V3" i="78"/>
  <c r="U3" i="78"/>
  <c r="T3" i="78"/>
  <c r="S3" i="78"/>
  <c r="R3" i="78"/>
  <c r="Q3" i="78"/>
  <c r="P3" i="78"/>
  <c r="O3" i="78"/>
  <c r="N3" i="78"/>
  <c r="M3" i="78"/>
  <c r="L3" i="78"/>
  <c r="K3" i="78"/>
  <c r="J3" i="78"/>
  <c r="I3" i="78"/>
  <c r="H3" i="78"/>
  <c r="G3" i="78"/>
  <c r="F3" i="78"/>
  <c r="E3" i="78"/>
  <c r="D3" i="78"/>
  <c r="C3" i="78"/>
  <c r="BV2" i="78"/>
  <c r="BU2" i="78"/>
  <c r="BT2" i="78"/>
  <c r="BS2" i="78"/>
  <c r="BR2" i="78"/>
  <c r="BQ2" i="78"/>
  <c r="BP2" i="78"/>
  <c r="BO2" i="78"/>
  <c r="BN2" i="78"/>
  <c r="BM2" i="78"/>
  <c r="BL2" i="78"/>
  <c r="BK2" i="78"/>
  <c r="BJ2" i="78"/>
  <c r="BI2" i="78"/>
  <c r="BH2" i="78"/>
  <c r="BG2" i="78"/>
  <c r="BF2" i="78"/>
  <c r="BE2" i="78"/>
  <c r="BD2" i="78"/>
  <c r="BC2" i="78"/>
  <c r="BB2" i="78"/>
  <c r="BA2" i="78"/>
  <c r="AZ2" i="78"/>
  <c r="AY2" i="78"/>
  <c r="AX2" i="78"/>
  <c r="AW2" i="78"/>
  <c r="AV2" i="78"/>
  <c r="AU2" i="78"/>
  <c r="AT2" i="78"/>
  <c r="AS2" i="78"/>
  <c r="AR2" i="78"/>
  <c r="AQ2" i="78"/>
  <c r="AP2" i="78"/>
  <c r="AO2" i="78"/>
  <c r="AN2" i="78"/>
  <c r="AM2" i="78"/>
  <c r="AL2" i="78"/>
  <c r="AK2" i="78"/>
  <c r="AJ2" i="78"/>
  <c r="AI2" i="78"/>
  <c r="AH2" i="78"/>
  <c r="AG2" i="78"/>
  <c r="AF2" i="78"/>
  <c r="AE2" i="78"/>
  <c r="AD2" i="78"/>
  <c r="AC2" i="78"/>
  <c r="AB2" i="78"/>
  <c r="AA2" i="78"/>
  <c r="Z2" i="78"/>
  <c r="Y2" i="78"/>
  <c r="X2" i="78"/>
  <c r="W2" i="78"/>
  <c r="V2" i="78"/>
  <c r="U2" i="78"/>
  <c r="T2" i="78"/>
  <c r="S2" i="78"/>
  <c r="R2" i="78"/>
  <c r="Q2" i="78"/>
  <c r="P2" i="78"/>
  <c r="O2" i="78"/>
  <c r="N2" i="78"/>
  <c r="M2" i="78"/>
  <c r="L2" i="78"/>
  <c r="K2" i="78"/>
  <c r="J2" i="78"/>
  <c r="I2" i="78"/>
  <c r="H2" i="78"/>
  <c r="G2" i="78"/>
  <c r="F2" i="78"/>
  <c r="E2" i="78"/>
  <c r="D2" i="78"/>
  <c r="C2" i="78"/>
  <c r="C7" i="3" l="1"/>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6" i="3"/>
  <c r="CX7" i="75" l="1"/>
  <c r="CZ7" i="75" s="1"/>
  <c r="CX8" i="75"/>
  <c r="CZ8" i="75" s="1"/>
  <c r="CX9" i="75"/>
  <c r="CZ9" i="75" s="1"/>
  <c r="CX10" i="75"/>
  <c r="CZ10" i="75" s="1"/>
  <c r="CX11" i="75"/>
  <c r="CZ11" i="75" s="1"/>
  <c r="CX12" i="75"/>
  <c r="CZ12" i="75" s="1"/>
  <c r="CX13" i="75"/>
  <c r="CZ13" i="75" s="1"/>
  <c r="CX14" i="75"/>
  <c r="CZ14" i="75" s="1"/>
  <c r="CX15" i="75"/>
  <c r="CZ15" i="75" s="1"/>
  <c r="CX16" i="75"/>
  <c r="CZ16" i="75" s="1"/>
  <c r="CX17" i="75"/>
  <c r="CZ17" i="75" s="1"/>
  <c r="CX18" i="75"/>
  <c r="CZ18" i="75" s="1"/>
  <c r="CX19" i="75"/>
  <c r="CZ19" i="75" s="1"/>
  <c r="CX20" i="75"/>
  <c r="CZ20" i="75" s="1"/>
  <c r="CX21" i="75"/>
  <c r="CZ21" i="75" s="1"/>
  <c r="CX22" i="75"/>
  <c r="CZ22" i="75" s="1"/>
  <c r="CX23" i="75"/>
  <c r="CZ23" i="75" s="1"/>
  <c r="CX24" i="75"/>
  <c r="CZ24" i="75" s="1"/>
  <c r="CX25" i="75"/>
  <c r="CZ25" i="75" s="1"/>
  <c r="CX26" i="75"/>
  <c r="CZ26" i="75" s="1"/>
  <c r="CX27" i="75"/>
  <c r="CZ27" i="75" s="1"/>
  <c r="CX28" i="75"/>
  <c r="CZ28" i="75" s="1"/>
  <c r="CX29" i="75"/>
  <c r="CZ29" i="75" s="1"/>
  <c r="CX30" i="75"/>
  <c r="CZ30" i="75" s="1"/>
  <c r="CX31" i="75"/>
  <c r="CZ31" i="75" s="1"/>
  <c r="CX32" i="75"/>
  <c r="CZ32" i="75" s="1"/>
  <c r="CX33" i="75"/>
  <c r="CZ33" i="75" s="1"/>
  <c r="CX34" i="75"/>
  <c r="CZ34" i="75" s="1"/>
  <c r="CX35" i="75"/>
  <c r="CZ35" i="75" s="1"/>
  <c r="CX36" i="75"/>
  <c r="CZ36" i="75" s="1"/>
  <c r="CX37" i="75"/>
  <c r="CZ37" i="75" s="1"/>
  <c r="CX38" i="75"/>
  <c r="CZ38" i="75" s="1"/>
  <c r="CX39" i="75"/>
  <c r="CZ39" i="75" s="1"/>
  <c r="CX40" i="75"/>
  <c r="CZ40" i="75" s="1"/>
  <c r="CX41" i="75"/>
  <c r="CZ41" i="75" s="1"/>
  <c r="CX42" i="75"/>
  <c r="CZ42" i="75" s="1"/>
  <c r="CX43" i="75"/>
  <c r="CZ43" i="75" s="1"/>
  <c r="CX44" i="75"/>
  <c r="CZ44" i="75" s="1"/>
  <c r="CX45" i="75"/>
  <c r="CZ45" i="75" s="1"/>
  <c r="CX46" i="75"/>
  <c r="CZ46" i="75" s="1"/>
  <c r="CX47" i="75"/>
  <c r="CZ47" i="75" s="1"/>
  <c r="CX48" i="75"/>
  <c r="CZ48" i="75" s="1"/>
  <c r="CX49" i="75"/>
  <c r="CZ49" i="75" s="1"/>
  <c r="CX50" i="75"/>
  <c r="CZ50" i="75" s="1"/>
  <c r="CX51" i="75"/>
  <c r="CZ51" i="75" s="1"/>
  <c r="CX52" i="75"/>
  <c r="CZ52" i="75" s="1"/>
  <c r="CX53" i="75"/>
  <c r="CZ53" i="75" s="1"/>
  <c r="CX54" i="75"/>
  <c r="CZ54" i="75" s="1"/>
  <c r="CX55" i="75"/>
  <c r="CZ55" i="75" s="1"/>
  <c r="CX56" i="75"/>
  <c r="CZ56" i="75" s="1"/>
  <c r="CX57" i="75"/>
  <c r="CZ57" i="75" s="1"/>
  <c r="CX58" i="75"/>
  <c r="CZ58" i="75" s="1"/>
  <c r="CX59" i="75"/>
  <c r="CZ59" i="75" s="1"/>
  <c r="CX60" i="75"/>
  <c r="CZ60" i="75" s="1"/>
  <c r="CX61" i="75"/>
  <c r="CZ61" i="75" s="1"/>
  <c r="CX62" i="75"/>
  <c r="CZ62" i="75" s="1"/>
  <c r="CX63" i="75"/>
  <c r="CZ63" i="75" s="1"/>
  <c r="CX64" i="75"/>
  <c r="CZ64" i="75" s="1"/>
  <c r="CX65" i="75"/>
  <c r="CZ65" i="75" s="1"/>
  <c r="CX66" i="75"/>
  <c r="CZ66" i="75" s="1"/>
  <c r="CX67" i="75"/>
  <c r="CZ67" i="75" s="1"/>
  <c r="CX68" i="75"/>
  <c r="CZ68" i="75" s="1"/>
  <c r="CX69" i="75"/>
  <c r="CZ69" i="75" s="1"/>
  <c r="CX70" i="75"/>
  <c r="CZ70" i="75" s="1"/>
  <c r="CX71" i="75"/>
  <c r="CZ71" i="75" s="1"/>
  <c r="CX72" i="75"/>
  <c r="CZ72" i="75" s="1"/>
  <c r="CX73" i="75"/>
  <c r="CZ73" i="75" s="1"/>
  <c r="CX74" i="75"/>
  <c r="CZ74" i="75" s="1"/>
  <c r="CX75" i="75"/>
  <c r="CZ75" i="75" s="1"/>
  <c r="CX76" i="75"/>
  <c r="CZ76" i="75" s="1"/>
  <c r="CX77" i="75"/>
  <c r="CZ77" i="75" s="1"/>
  <c r="CX78" i="75"/>
  <c r="CZ78" i="75" s="1"/>
  <c r="CX79" i="75"/>
  <c r="CZ79" i="75" s="1"/>
  <c r="CX80" i="75"/>
  <c r="CZ80" i="75" s="1"/>
  <c r="CX81" i="75"/>
  <c r="CZ81" i="75" s="1"/>
  <c r="CX82" i="75"/>
  <c r="CZ82" i="75" s="1"/>
  <c r="CX83" i="75"/>
  <c r="CZ83" i="75" s="1"/>
  <c r="CX84" i="75"/>
  <c r="CZ84" i="75" s="1"/>
  <c r="CX85" i="75"/>
  <c r="CZ85" i="75" s="1"/>
  <c r="CX86" i="75"/>
  <c r="CZ86" i="75" s="1"/>
  <c r="CX87" i="75"/>
  <c r="CZ87" i="75" s="1"/>
  <c r="CX88" i="75"/>
  <c r="CZ88" i="75" s="1"/>
  <c r="CX89" i="75"/>
  <c r="CZ89" i="75" s="1"/>
  <c r="CX90" i="75"/>
  <c r="CZ90" i="75" s="1"/>
  <c r="CX91" i="75"/>
  <c r="CZ91" i="75" s="1"/>
  <c r="CX92" i="75"/>
  <c r="CZ92" i="75" s="1"/>
  <c r="CX93" i="75"/>
  <c r="CZ93" i="75" s="1"/>
  <c r="CX94" i="75"/>
  <c r="CZ94" i="75" s="1"/>
  <c r="CX95" i="75"/>
  <c r="CZ95" i="75" s="1"/>
  <c r="CX96" i="75"/>
  <c r="CZ96" i="75" s="1"/>
  <c r="CX97" i="75"/>
  <c r="CZ97" i="75" s="1"/>
  <c r="CX98" i="75"/>
  <c r="CZ98" i="75" s="1"/>
  <c r="CX99" i="75"/>
  <c r="CZ99" i="75" s="1"/>
  <c r="CX100" i="75"/>
  <c r="CZ100" i="75" s="1"/>
  <c r="CX101" i="75"/>
  <c r="CZ101" i="75" s="1"/>
  <c r="CX102" i="75"/>
  <c r="CZ102" i="75" s="1"/>
  <c r="CX103" i="75"/>
  <c r="CZ103" i="75" s="1"/>
  <c r="CX104" i="75"/>
  <c r="CZ104" i="75" s="1"/>
  <c r="CX105" i="75"/>
  <c r="CZ105" i="75" s="1"/>
  <c r="CX106" i="75"/>
  <c r="CZ106" i="75" s="1"/>
  <c r="CX107" i="75"/>
  <c r="CZ107" i="75" s="1"/>
  <c r="CX108" i="75"/>
  <c r="CZ108" i="75" s="1"/>
  <c r="CX109" i="75"/>
  <c r="CZ109" i="75" s="1"/>
  <c r="CX110" i="75"/>
  <c r="CZ110" i="75" s="1"/>
  <c r="CX111" i="75"/>
  <c r="CZ111" i="75" s="1"/>
  <c r="CX112" i="75"/>
  <c r="CZ112" i="75" s="1"/>
  <c r="CX113" i="75"/>
  <c r="CZ113" i="75" s="1"/>
  <c r="CX114" i="75"/>
  <c r="CZ114" i="75" s="1"/>
  <c r="CX115" i="75"/>
  <c r="CZ115" i="75" s="1"/>
  <c r="CX116" i="75"/>
  <c r="CZ116" i="75" s="1"/>
  <c r="CX117" i="75"/>
  <c r="CZ117" i="75" s="1"/>
  <c r="CX118" i="75"/>
  <c r="CZ118" i="75" s="1"/>
  <c r="CX119" i="75"/>
  <c r="CZ119" i="75" s="1"/>
  <c r="CX120" i="75"/>
  <c r="CZ120" i="75" s="1"/>
  <c r="CX121" i="75"/>
  <c r="CZ121" i="75" s="1"/>
  <c r="CX122" i="75"/>
  <c r="CZ122" i="75" s="1"/>
  <c r="CX123" i="75"/>
  <c r="CZ123" i="75" s="1"/>
  <c r="CX124" i="75"/>
  <c r="CZ124" i="75" s="1"/>
  <c r="CX125" i="75"/>
  <c r="CZ125" i="75" s="1"/>
  <c r="CX126" i="75"/>
  <c r="CZ126" i="75" s="1"/>
  <c r="CX127" i="75"/>
  <c r="CZ127" i="75" s="1"/>
  <c r="CX128" i="75"/>
  <c r="CZ128" i="75" s="1"/>
  <c r="CX129" i="75"/>
  <c r="CZ129" i="75" s="1"/>
  <c r="CX130" i="75"/>
  <c r="CZ130" i="75" s="1"/>
  <c r="CX131" i="75"/>
  <c r="CZ131" i="75" s="1"/>
  <c r="CX132" i="75"/>
  <c r="CZ132" i="75" s="1"/>
  <c r="CX133" i="75"/>
  <c r="CZ133" i="75" s="1"/>
  <c r="CX134" i="75"/>
  <c r="CZ134" i="75" s="1"/>
  <c r="CX135" i="75"/>
  <c r="CZ135" i="75" s="1"/>
  <c r="CX136" i="75"/>
  <c r="CZ136" i="75" s="1"/>
  <c r="CX137" i="75"/>
  <c r="CZ137" i="75" s="1"/>
  <c r="CX138" i="75"/>
  <c r="CZ138" i="75" s="1"/>
  <c r="CX139" i="75"/>
  <c r="CZ139" i="75" s="1"/>
  <c r="CX140" i="75"/>
  <c r="CZ140" i="75" s="1"/>
  <c r="CX141" i="75"/>
  <c r="CZ141" i="75" s="1"/>
  <c r="CX142" i="75"/>
  <c r="CZ142" i="75" s="1"/>
  <c r="CX143" i="75"/>
  <c r="CZ143" i="75" s="1"/>
  <c r="CX144" i="75"/>
  <c r="CZ144" i="75" s="1"/>
  <c r="CX145" i="75"/>
  <c r="CZ145" i="75" s="1"/>
  <c r="CX146" i="75"/>
  <c r="CZ146" i="75" s="1"/>
  <c r="CX147" i="75"/>
  <c r="CZ147" i="75" s="1"/>
  <c r="CX148" i="75"/>
  <c r="CZ148" i="75" s="1"/>
  <c r="CX149" i="75"/>
  <c r="CZ149" i="75" s="1"/>
  <c r="CX150" i="75"/>
  <c r="CZ150" i="75" s="1"/>
  <c r="CX151" i="75"/>
  <c r="CZ151" i="75" s="1"/>
  <c r="CX152" i="75"/>
  <c r="CZ152" i="75" s="1"/>
  <c r="CX153" i="75"/>
  <c r="CZ153" i="75" s="1"/>
  <c r="CX154" i="75"/>
  <c r="CZ154" i="75" s="1"/>
  <c r="CX155" i="75"/>
  <c r="CZ155" i="75" s="1"/>
  <c r="CX156" i="75"/>
  <c r="CZ156" i="75" s="1"/>
  <c r="CX157" i="75"/>
  <c r="CZ157" i="75" s="1"/>
  <c r="CX158" i="75"/>
  <c r="CZ158" i="75" s="1"/>
  <c r="CX159" i="75"/>
  <c r="CZ159" i="75" s="1"/>
  <c r="CX160" i="75"/>
  <c r="CZ160" i="75" s="1"/>
  <c r="CX161" i="75"/>
  <c r="CZ161" i="75" s="1"/>
  <c r="CX162" i="75"/>
  <c r="CZ162" i="75" s="1"/>
  <c r="CX163" i="75"/>
  <c r="CZ163" i="75" s="1"/>
  <c r="CX164" i="75"/>
  <c r="CZ164" i="75" s="1"/>
  <c r="CX165" i="75"/>
  <c r="CZ165" i="75" s="1"/>
  <c r="CX166" i="75"/>
  <c r="CZ166" i="75" s="1"/>
  <c r="CX167" i="75"/>
  <c r="CZ167" i="75" s="1"/>
  <c r="CX168" i="75"/>
  <c r="CZ168" i="75" s="1"/>
  <c r="CX169" i="75"/>
  <c r="CZ169" i="75" s="1"/>
  <c r="CX170" i="75"/>
  <c r="CZ170" i="75" s="1"/>
  <c r="CX171" i="75"/>
  <c r="CZ171" i="75" s="1"/>
  <c r="CX172" i="75"/>
  <c r="CZ172" i="75" s="1"/>
  <c r="CX173" i="75"/>
  <c r="CZ173" i="75" s="1"/>
  <c r="CX174" i="75"/>
  <c r="CZ174" i="75" s="1"/>
  <c r="CX175" i="75"/>
  <c r="CZ175" i="75" s="1"/>
  <c r="CX176" i="75"/>
  <c r="CZ176" i="75" s="1"/>
  <c r="CX177" i="75"/>
  <c r="CZ177" i="75" s="1"/>
  <c r="CX178" i="75"/>
  <c r="CZ178" i="75" s="1"/>
  <c r="CX179" i="75"/>
  <c r="CZ179" i="75" s="1"/>
  <c r="CX180" i="75"/>
  <c r="CZ180" i="75" s="1"/>
  <c r="CX181" i="75"/>
  <c r="CZ181" i="75" s="1"/>
  <c r="CX182" i="75"/>
  <c r="CZ182" i="75" s="1"/>
  <c r="CX183" i="75"/>
  <c r="CZ183" i="75" s="1"/>
  <c r="CX184" i="75"/>
  <c r="CZ184" i="75" s="1"/>
  <c r="CX185" i="75"/>
  <c r="CZ185" i="75" s="1"/>
  <c r="CX186" i="75"/>
  <c r="CZ186" i="75" s="1"/>
  <c r="CX187" i="75"/>
  <c r="CZ187" i="75" s="1"/>
  <c r="CX188" i="75"/>
  <c r="CZ188" i="75" s="1"/>
  <c r="CX189" i="75"/>
  <c r="CZ189" i="75" s="1"/>
  <c r="CX190" i="75"/>
  <c r="CZ190" i="75" s="1"/>
  <c r="CX191" i="75"/>
  <c r="CZ191" i="75" s="1"/>
  <c r="CX192" i="75"/>
  <c r="CZ192" i="75" s="1"/>
  <c r="CX193" i="75"/>
  <c r="CZ193" i="75" s="1"/>
  <c r="CX194" i="75"/>
  <c r="CZ194" i="75" s="1"/>
  <c r="CX195" i="75"/>
  <c r="CZ195" i="75" s="1"/>
  <c r="CX196" i="75"/>
  <c r="CZ196" i="75" s="1"/>
  <c r="CX6" i="75"/>
  <c r="CZ6" i="75" s="1"/>
  <c r="T7" i="75" l="1"/>
  <c r="T8" i="75"/>
  <c r="T9" i="75"/>
  <c r="T10" i="75"/>
  <c r="T11" i="75"/>
  <c r="T12" i="75"/>
  <c r="T13" i="75"/>
  <c r="T14" i="75"/>
  <c r="T15" i="75"/>
  <c r="T16" i="75"/>
  <c r="T17" i="75"/>
  <c r="T18" i="75"/>
  <c r="T19" i="75"/>
  <c r="T20" i="75"/>
  <c r="T21" i="75"/>
  <c r="T22" i="75"/>
  <c r="T23" i="75"/>
  <c r="T24" i="75"/>
  <c r="T25" i="75"/>
  <c r="T26" i="75"/>
  <c r="T27" i="75"/>
  <c r="T28" i="75"/>
  <c r="T29" i="75"/>
  <c r="T30" i="75"/>
  <c r="T31" i="75"/>
  <c r="T32" i="75"/>
  <c r="T33" i="75"/>
  <c r="T34" i="75"/>
  <c r="T35" i="75"/>
  <c r="T36" i="75"/>
  <c r="T37" i="75"/>
  <c r="T38" i="75"/>
  <c r="T39" i="75"/>
  <c r="T40" i="75"/>
  <c r="T41" i="75"/>
  <c r="T42" i="75"/>
  <c r="T43" i="75"/>
  <c r="T44" i="75"/>
  <c r="T45" i="75"/>
  <c r="T46" i="75"/>
  <c r="T47" i="75"/>
  <c r="T48" i="75"/>
  <c r="T49" i="75"/>
  <c r="T50" i="75"/>
  <c r="T51" i="75"/>
  <c r="T52" i="75"/>
  <c r="T53" i="75"/>
  <c r="T54" i="75"/>
  <c r="T55" i="75"/>
  <c r="T56" i="75"/>
  <c r="T57" i="75"/>
  <c r="T58" i="75"/>
  <c r="T59" i="75"/>
  <c r="T60" i="75"/>
  <c r="T61" i="75"/>
  <c r="T62" i="75"/>
  <c r="T63" i="75"/>
  <c r="T64" i="75"/>
  <c r="T65" i="75"/>
  <c r="T66" i="75"/>
  <c r="T67" i="75"/>
  <c r="T68" i="75"/>
  <c r="T69" i="75"/>
  <c r="T70" i="75"/>
  <c r="T71" i="75"/>
  <c r="T72" i="75"/>
  <c r="T73" i="75"/>
  <c r="T74" i="75"/>
  <c r="T75" i="75"/>
  <c r="T76" i="75"/>
  <c r="T77" i="75"/>
  <c r="T78" i="75"/>
  <c r="T79" i="75"/>
  <c r="T80" i="75"/>
  <c r="T81" i="75"/>
  <c r="T82" i="75"/>
  <c r="T83" i="75"/>
  <c r="T84" i="75"/>
  <c r="T85" i="75"/>
  <c r="T86" i="75"/>
  <c r="T87" i="75"/>
  <c r="T88" i="75"/>
  <c r="T89" i="75"/>
  <c r="T90" i="75"/>
  <c r="T91" i="75"/>
  <c r="T92" i="75"/>
  <c r="T93" i="75"/>
  <c r="T94" i="75"/>
  <c r="T95" i="75"/>
  <c r="T96" i="75"/>
  <c r="T97" i="75"/>
  <c r="T98" i="75"/>
  <c r="T99" i="75"/>
  <c r="T100" i="75"/>
  <c r="T101" i="75"/>
  <c r="T102" i="75"/>
  <c r="T103" i="75"/>
  <c r="T104" i="75"/>
  <c r="T105" i="75"/>
  <c r="T106" i="75"/>
  <c r="T107" i="75"/>
  <c r="T108" i="75"/>
  <c r="T109" i="75"/>
  <c r="T110" i="75"/>
  <c r="T111" i="75"/>
  <c r="T112" i="75"/>
  <c r="T113" i="75"/>
  <c r="T114" i="75"/>
  <c r="T115" i="75"/>
  <c r="T116" i="75"/>
  <c r="T117" i="75"/>
  <c r="T118" i="75"/>
  <c r="T119" i="75"/>
  <c r="T120" i="75"/>
  <c r="T121" i="75"/>
  <c r="T122" i="75"/>
  <c r="T123" i="75"/>
  <c r="T124" i="75"/>
  <c r="T125" i="75"/>
  <c r="T126" i="75"/>
  <c r="T127" i="75"/>
  <c r="T128" i="75"/>
  <c r="T129" i="75"/>
  <c r="T130" i="75"/>
  <c r="T131" i="75"/>
  <c r="T132" i="75"/>
  <c r="T133" i="75"/>
  <c r="T134" i="75"/>
  <c r="T135" i="75"/>
  <c r="T136" i="75"/>
  <c r="T137" i="75"/>
  <c r="T138" i="75"/>
  <c r="T139" i="75"/>
  <c r="T140" i="75"/>
  <c r="T141" i="75"/>
  <c r="T142" i="75"/>
  <c r="T143" i="75"/>
  <c r="T144" i="75"/>
  <c r="T145" i="75"/>
  <c r="T146" i="75"/>
  <c r="T147" i="75"/>
  <c r="T148" i="75"/>
  <c r="T149" i="75"/>
  <c r="T150" i="75"/>
  <c r="T151" i="75"/>
  <c r="T152" i="75"/>
  <c r="T153" i="75"/>
  <c r="T154" i="75"/>
  <c r="T155" i="75"/>
  <c r="T156" i="75"/>
  <c r="T157" i="75"/>
  <c r="T158" i="75"/>
  <c r="T159" i="75"/>
  <c r="T160" i="75"/>
  <c r="T161" i="75"/>
  <c r="T162" i="75"/>
  <c r="T163" i="75"/>
  <c r="T164" i="75"/>
  <c r="T165" i="75"/>
  <c r="T166" i="75"/>
  <c r="T167" i="75"/>
  <c r="T168" i="75"/>
  <c r="T169" i="75"/>
  <c r="T170" i="75"/>
  <c r="T171" i="75"/>
  <c r="T172" i="75"/>
  <c r="T173" i="75"/>
  <c r="T174" i="75"/>
  <c r="T175" i="75"/>
  <c r="T176" i="75"/>
  <c r="T177" i="75"/>
  <c r="T178" i="75"/>
  <c r="T179" i="75"/>
  <c r="T180" i="75"/>
  <c r="T181" i="75"/>
  <c r="T182" i="75"/>
  <c r="T183" i="75"/>
  <c r="T184" i="75"/>
  <c r="T185" i="75"/>
  <c r="T186" i="75"/>
  <c r="T187" i="75"/>
  <c r="T188" i="75"/>
  <c r="T189" i="75"/>
  <c r="T190" i="75"/>
  <c r="T191" i="75"/>
  <c r="T192" i="75"/>
  <c r="T193" i="75"/>
  <c r="T194" i="75"/>
  <c r="T195" i="75"/>
  <c r="T196" i="75"/>
  <c r="T6" i="75"/>
  <c r="AD6" i="75" s="1"/>
  <c r="S7" i="75"/>
  <c r="S8" i="75"/>
  <c r="S9" i="75"/>
  <c r="S10" i="75"/>
  <c r="S11" i="75"/>
  <c r="S12" i="75"/>
  <c r="S13" i="75"/>
  <c r="S14" i="75"/>
  <c r="S15" i="75"/>
  <c r="S16" i="75"/>
  <c r="S17" i="75"/>
  <c r="S18" i="75"/>
  <c r="S19" i="75"/>
  <c r="S20" i="75"/>
  <c r="S21" i="75"/>
  <c r="S22" i="75"/>
  <c r="S23" i="75"/>
  <c r="S24" i="75"/>
  <c r="S25" i="75"/>
  <c r="S26" i="75"/>
  <c r="S27" i="75"/>
  <c r="S28" i="75"/>
  <c r="S29" i="75"/>
  <c r="S30" i="75"/>
  <c r="S31" i="75"/>
  <c r="S32" i="75"/>
  <c r="S33" i="75"/>
  <c r="S34" i="75"/>
  <c r="S35" i="75"/>
  <c r="S36" i="75"/>
  <c r="S37" i="75"/>
  <c r="S38" i="75"/>
  <c r="S39" i="75"/>
  <c r="S40" i="75"/>
  <c r="S41" i="75"/>
  <c r="S42" i="75"/>
  <c r="S43" i="75"/>
  <c r="S44" i="75"/>
  <c r="S45" i="75"/>
  <c r="S46" i="75"/>
  <c r="S47" i="75"/>
  <c r="S48" i="75"/>
  <c r="S49" i="75"/>
  <c r="S50" i="75"/>
  <c r="S51" i="75"/>
  <c r="S52" i="75"/>
  <c r="S53" i="75"/>
  <c r="S54" i="75"/>
  <c r="S55" i="75"/>
  <c r="S56" i="75"/>
  <c r="S57" i="75"/>
  <c r="S58" i="75"/>
  <c r="S59" i="75"/>
  <c r="S60" i="75"/>
  <c r="S61" i="75"/>
  <c r="S62" i="75"/>
  <c r="S63" i="75"/>
  <c r="S64" i="75"/>
  <c r="S65" i="75"/>
  <c r="S66" i="75"/>
  <c r="S67" i="75"/>
  <c r="S68" i="75"/>
  <c r="S69" i="75"/>
  <c r="S70" i="75"/>
  <c r="S71" i="75"/>
  <c r="S72" i="75"/>
  <c r="S73" i="75"/>
  <c r="S74" i="75"/>
  <c r="S75" i="75"/>
  <c r="S76" i="75"/>
  <c r="S77" i="75"/>
  <c r="S78" i="75"/>
  <c r="S79" i="75"/>
  <c r="S80" i="75"/>
  <c r="S81" i="75"/>
  <c r="S82" i="75"/>
  <c r="S83" i="75"/>
  <c r="S84" i="75"/>
  <c r="S85" i="75"/>
  <c r="S86" i="75"/>
  <c r="S87" i="75"/>
  <c r="S88" i="75"/>
  <c r="S89" i="75"/>
  <c r="S90" i="75"/>
  <c r="S91" i="75"/>
  <c r="S92" i="75"/>
  <c r="S93" i="75"/>
  <c r="S94" i="75"/>
  <c r="S95" i="75"/>
  <c r="S96" i="75"/>
  <c r="S97" i="75"/>
  <c r="S98" i="75"/>
  <c r="S99" i="75"/>
  <c r="S100" i="75"/>
  <c r="S101" i="75"/>
  <c r="S102" i="75"/>
  <c r="S103" i="75"/>
  <c r="S104" i="75"/>
  <c r="S105" i="75"/>
  <c r="S106" i="75"/>
  <c r="S107" i="75"/>
  <c r="S108" i="75"/>
  <c r="S109" i="75"/>
  <c r="S110" i="75"/>
  <c r="S111" i="75"/>
  <c r="S112" i="75"/>
  <c r="S113" i="75"/>
  <c r="S114" i="75"/>
  <c r="S115" i="75"/>
  <c r="S116" i="75"/>
  <c r="S117" i="75"/>
  <c r="S118" i="75"/>
  <c r="S119" i="75"/>
  <c r="S120" i="75"/>
  <c r="S121" i="75"/>
  <c r="S122" i="75"/>
  <c r="S123" i="75"/>
  <c r="S124" i="75"/>
  <c r="S125" i="75"/>
  <c r="S126" i="75"/>
  <c r="S127" i="75"/>
  <c r="S128" i="75"/>
  <c r="S129" i="75"/>
  <c r="S130" i="75"/>
  <c r="S131" i="75"/>
  <c r="S132" i="75"/>
  <c r="S133" i="75"/>
  <c r="S134" i="75"/>
  <c r="S135" i="75"/>
  <c r="S136" i="75"/>
  <c r="S137" i="75"/>
  <c r="S138" i="75"/>
  <c r="S139" i="75"/>
  <c r="S140" i="75"/>
  <c r="S141" i="75"/>
  <c r="S142" i="75"/>
  <c r="S143" i="75"/>
  <c r="S144" i="75"/>
  <c r="S145" i="75"/>
  <c r="S146" i="75"/>
  <c r="S147" i="75"/>
  <c r="S148" i="75"/>
  <c r="S149" i="75"/>
  <c r="S150" i="75"/>
  <c r="S151" i="75"/>
  <c r="S152" i="75"/>
  <c r="S153" i="75"/>
  <c r="S154" i="75"/>
  <c r="S155" i="75"/>
  <c r="S156" i="75"/>
  <c r="S157" i="75"/>
  <c r="S158" i="75"/>
  <c r="S159" i="75"/>
  <c r="S160" i="75"/>
  <c r="S161" i="75"/>
  <c r="S162" i="75"/>
  <c r="S163" i="75"/>
  <c r="S164" i="75"/>
  <c r="S165" i="75"/>
  <c r="S166" i="75"/>
  <c r="S167" i="75"/>
  <c r="S168" i="75"/>
  <c r="S169" i="75"/>
  <c r="S170" i="75"/>
  <c r="S171" i="75"/>
  <c r="S172" i="75"/>
  <c r="S173" i="75"/>
  <c r="S174" i="75"/>
  <c r="S175" i="75"/>
  <c r="S176" i="75"/>
  <c r="S177" i="75"/>
  <c r="S178" i="75"/>
  <c r="S179" i="75"/>
  <c r="S180" i="75"/>
  <c r="S181" i="75"/>
  <c r="S182" i="75"/>
  <c r="S183" i="75"/>
  <c r="S184" i="75"/>
  <c r="S185" i="75"/>
  <c r="S186" i="75"/>
  <c r="S187" i="75"/>
  <c r="S188" i="75"/>
  <c r="S189" i="75"/>
  <c r="S190" i="75"/>
  <c r="S191" i="75"/>
  <c r="S192" i="75"/>
  <c r="S193" i="75"/>
  <c r="S194" i="75"/>
  <c r="S195" i="75"/>
  <c r="S196" i="75"/>
  <c r="S6" i="75"/>
  <c r="R7" i="75"/>
  <c r="R8" i="75"/>
  <c r="R9" i="75"/>
  <c r="R10" i="75"/>
  <c r="R11" i="75"/>
  <c r="R12" i="75"/>
  <c r="R13" i="75"/>
  <c r="R14" i="75"/>
  <c r="R15" i="75"/>
  <c r="R16" i="75"/>
  <c r="R17" i="75"/>
  <c r="R18" i="75"/>
  <c r="R19" i="75"/>
  <c r="R20" i="75"/>
  <c r="R21" i="75"/>
  <c r="R22" i="75"/>
  <c r="R23" i="75"/>
  <c r="R24" i="75"/>
  <c r="R25" i="75"/>
  <c r="R26" i="75"/>
  <c r="R27" i="75"/>
  <c r="R28" i="75"/>
  <c r="R29" i="75"/>
  <c r="R30" i="75"/>
  <c r="R31" i="75"/>
  <c r="R32" i="75"/>
  <c r="R33" i="75"/>
  <c r="R34" i="75"/>
  <c r="R35" i="75"/>
  <c r="R36" i="75"/>
  <c r="R37" i="75"/>
  <c r="R38" i="75"/>
  <c r="R39" i="75"/>
  <c r="R40" i="75"/>
  <c r="R41" i="75"/>
  <c r="R42" i="75"/>
  <c r="R43" i="75"/>
  <c r="R44" i="75"/>
  <c r="R45" i="75"/>
  <c r="R46" i="75"/>
  <c r="R47" i="75"/>
  <c r="R48" i="75"/>
  <c r="R49" i="75"/>
  <c r="R50" i="75"/>
  <c r="R51" i="75"/>
  <c r="R52" i="75"/>
  <c r="R53" i="75"/>
  <c r="R54" i="75"/>
  <c r="R55" i="75"/>
  <c r="R56" i="75"/>
  <c r="R57" i="75"/>
  <c r="R58" i="75"/>
  <c r="R59" i="75"/>
  <c r="R60" i="75"/>
  <c r="R61" i="75"/>
  <c r="R62" i="75"/>
  <c r="R63" i="75"/>
  <c r="R64" i="75"/>
  <c r="R65" i="75"/>
  <c r="R66" i="75"/>
  <c r="R67" i="75"/>
  <c r="R68" i="75"/>
  <c r="R69" i="75"/>
  <c r="R70" i="75"/>
  <c r="R71" i="75"/>
  <c r="R72" i="75"/>
  <c r="R73" i="75"/>
  <c r="R74" i="75"/>
  <c r="R75" i="75"/>
  <c r="R76" i="75"/>
  <c r="R77" i="75"/>
  <c r="R78" i="75"/>
  <c r="R79" i="75"/>
  <c r="R80" i="75"/>
  <c r="R81" i="75"/>
  <c r="R82" i="75"/>
  <c r="R83" i="75"/>
  <c r="R84" i="75"/>
  <c r="R85" i="75"/>
  <c r="R86" i="75"/>
  <c r="R87" i="75"/>
  <c r="R88" i="75"/>
  <c r="R89" i="75"/>
  <c r="R90" i="75"/>
  <c r="R91" i="75"/>
  <c r="R92" i="75"/>
  <c r="R93" i="75"/>
  <c r="R94" i="75"/>
  <c r="R95" i="75"/>
  <c r="R96" i="75"/>
  <c r="R97" i="75"/>
  <c r="R98" i="75"/>
  <c r="R99" i="75"/>
  <c r="R100" i="75"/>
  <c r="R101" i="75"/>
  <c r="R102" i="75"/>
  <c r="R103" i="75"/>
  <c r="R104" i="75"/>
  <c r="R105" i="75"/>
  <c r="R106" i="75"/>
  <c r="R107" i="75"/>
  <c r="R108" i="75"/>
  <c r="R109" i="75"/>
  <c r="R110" i="75"/>
  <c r="R111" i="75"/>
  <c r="R112" i="75"/>
  <c r="R113" i="75"/>
  <c r="R114" i="75"/>
  <c r="R115" i="75"/>
  <c r="R116" i="75"/>
  <c r="R117" i="75"/>
  <c r="R118" i="75"/>
  <c r="R119" i="75"/>
  <c r="R120" i="75"/>
  <c r="R121" i="75"/>
  <c r="R122" i="75"/>
  <c r="R123" i="75"/>
  <c r="R124" i="75"/>
  <c r="R125" i="75"/>
  <c r="R126" i="75"/>
  <c r="R127" i="75"/>
  <c r="R128" i="75"/>
  <c r="R129" i="75"/>
  <c r="R130" i="75"/>
  <c r="R131" i="75"/>
  <c r="R132" i="75"/>
  <c r="R133" i="75"/>
  <c r="R134" i="75"/>
  <c r="R135" i="75"/>
  <c r="R136" i="75"/>
  <c r="R137" i="75"/>
  <c r="R138" i="75"/>
  <c r="R139" i="75"/>
  <c r="R140" i="75"/>
  <c r="R141" i="75"/>
  <c r="R142" i="75"/>
  <c r="R143" i="75"/>
  <c r="R144" i="75"/>
  <c r="R145" i="75"/>
  <c r="R146" i="75"/>
  <c r="R147" i="75"/>
  <c r="R148" i="75"/>
  <c r="R149" i="75"/>
  <c r="R150" i="75"/>
  <c r="R151" i="75"/>
  <c r="R152" i="75"/>
  <c r="R153" i="75"/>
  <c r="R154" i="75"/>
  <c r="R155" i="75"/>
  <c r="R156" i="75"/>
  <c r="R157" i="75"/>
  <c r="R158" i="75"/>
  <c r="R159" i="75"/>
  <c r="R160" i="75"/>
  <c r="R161" i="75"/>
  <c r="R162" i="75"/>
  <c r="R163" i="75"/>
  <c r="R164" i="75"/>
  <c r="R165" i="75"/>
  <c r="R166" i="75"/>
  <c r="R167" i="75"/>
  <c r="R168" i="75"/>
  <c r="R169" i="75"/>
  <c r="R170" i="75"/>
  <c r="R171" i="75"/>
  <c r="R172" i="75"/>
  <c r="R173" i="75"/>
  <c r="R174" i="75"/>
  <c r="R175" i="75"/>
  <c r="R176" i="75"/>
  <c r="R177" i="75"/>
  <c r="R178" i="75"/>
  <c r="R179" i="75"/>
  <c r="R180" i="75"/>
  <c r="R181" i="75"/>
  <c r="R182" i="75"/>
  <c r="R183" i="75"/>
  <c r="R184" i="75"/>
  <c r="R185" i="75"/>
  <c r="R186" i="75"/>
  <c r="R187" i="75"/>
  <c r="R188" i="75"/>
  <c r="R189" i="75"/>
  <c r="R190" i="75"/>
  <c r="R191" i="75"/>
  <c r="R192" i="75"/>
  <c r="R193" i="75"/>
  <c r="R194" i="75"/>
  <c r="R195" i="75"/>
  <c r="R196" i="75"/>
  <c r="R6" i="75"/>
  <c r="Q196" i="75"/>
  <c r="Q195" i="75"/>
  <c r="Q194" i="75"/>
  <c r="Q193" i="75"/>
  <c r="Q192" i="75"/>
  <c r="Q191" i="75"/>
  <c r="Q190" i="75"/>
  <c r="Q189" i="75"/>
  <c r="Q188" i="75"/>
  <c r="Q187" i="75"/>
  <c r="Q186" i="75"/>
  <c r="Q185" i="75"/>
  <c r="Q184" i="75"/>
  <c r="Q183" i="75"/>
  <c r="Q182" i="75"/>
  <c r="Q181" i="75"/>
  <c r="Q180" i="75"/>
  <c r="Q179" i="75"/>
  <c r="Q178" i="75"/>
  <c r="Q177" i="75"/>
  <c r="Q176" i="75"/>
  <c r="Q175" i="75"/>
  <c r="Q174" i="75"/>
  <c r="Q173" i="75"/>
  <c r="Q172" i="75"/>
  <c r="Q171" i="75"/>
  <c r="Q170" i="75"/>
  <c r="Q169" i="75"/>
  <c r="Q168" i="75"/>
  <c r="Q167" i="75"/>
  <c r="Q166" i="75"/>
  <c r="Q165" i="75"/>
  <c r="Q164" i="75"/>
  <c r="Q163" i="75"/>
  <c r="Q162" i="75"/>
  <c r="Q161" i="75"/>
  <c r="Q160" i="75"/>
  <c r="Q159" i="75"/>
  <c r="Q158" i="75"/>
  <c r="Q157" i="75"/>
  <c r="Q156" i="75"/>
  <c r="Q155" i="75"/>
  <c r="Q154" i="75"/>
  <c r="Q153" i="75"/>
  <c r="Q152" i="75"/>
  <c r="Q151" i="75"/>
  <c r="Q150" i="75"/>
  <c r="Q149" i="75"/>
  <c r="Q148" i="75"/>
  <c r="Q147" i="75"/>
  <c r="Q146" i="75"/>
  <c r="Q145" i="75"/>
  <c r="Q144" i="75"/>
  <c r="Q143" i="75"/>
  <c r="Q142" i="75"/>
  <c r="Q141" i="75"/>
  <c r="Q140" i="75"/>
  <c r="Q139" i="75"/>
  <c r="Q138" i="75"/>
  <c r="Q137" i="75"/>
  <c r="Q136" i="75"/>
  <c r="Q135" i="75"/>
  <c r="Q134" i="75"/>
  <c r="Q133" i="75"/>
  <c r="Q132" i="75"/>
  <c r="Q131" i="75"/>
  <c r="Q130" i="75"/>
  <c r="Q129" i="75"/>
  <c r="Q128" i="75"/>
  <c r="Q127" i="75"/>
  <c r="Q126" i="75"/>
  <c r="Q125" i="75"/>
  <c r="Q124" i="75"/>
  <c r="Q123" i="75"/>
  <c r="Q122" i="75"/>
  <c r="Q121" i="75"/>
  <c r="Q120" i="75"/>
  <c r="Q119" i="75"/>
  <c r="Q118" i="75"/>
  <c r="Q117" i="75"/>
  <c r="Q116" i="75"/>
  <c r="Q115" i="75"/>
  <c r="Q114" i="75"/>
  <c r="Q113" i="75"/>
  <c r="Q112" i="75"/>
  <c r="Q111" i="75"/>
  <c r="Q110" i="75"/>
  <c r="Q109" i="75"/>
  <c r="Q108" i="75"/>
  <c r="Q107" i="75"/>
  <c r="Q106" i="75"/>
  <c r="Q105" i="75"/>
  <c r="Q104" i="75"/>
  <c r="Q103" i="75"/>
  <c r="Q102" i="75"/>
  <c r="Q101" i="75"/>
  <c r="Q100" i="75"/>
  <c r="Q99" i="75"/>
  <c r="Q98" i="75"/>
  <c r="Q97" i="75"/>
  <c r="Q96" i="75"/>
  <c r="Q95" i="75"/>
  <c r="Q94" i="75"/>
  <c r="Q93" i="75"/>
  <c r="Q92" i="75"/>
  <c r="Q91" i="75"/>
  <c r="Q90" i="75"/>
  <c r="Q89" i="75"/>
  <c r="Q88" i="75"/>
  <c r="Q87" i="75"/>
  <c r="Q86" i="75"/>
  <c r="Q85" i="75"/>
  <c r="Q84" i="75"/>
  <c r="Q83" i="75"/>
  <c r="Q82" i="75"/>
  <c r="Q81" i="75"/>
  <c r="Q80" i="75"/>
  <c r="Q79" i="75"/>
  <c r="Q78" i="75"/>
  <c r="Q77" i="75"/>
  <c r="Q76" i="75"/>
  <c r="Q75" i="75"/>
  <c r="Q74" i="75"/>
  <c r="Q73" i="75"/>
  <c r="Q72" i="75"/>
  <c r="Q71" i="75"/>
  <c r="Q70" i="75"/>
  <c r="Q69" i="75"/>
  <c r="Q68" i="75"/>
  <c r="Q67" i="75"/>
  <c r="Q66" i="75"/>
  <c r="Q65" i="75"/>
  <c r="Q64" i="75"/>
  <c r="Q63" i="75"/>
  <c r="Q62" i="75"/>
  <c r="Q61" i="75"/>
  <c r="Q60" i="75"/>
  <c r="Q59" i="75"/>
  <c r="Q58" i="75"/>
  <c r="Q57" i="75"/>
  <c r="Q56" i="75"/>
  <c r="Q55" i="75"/>
  <c r="Q54" i="75"/>
  <c r="Q53" i="75"/>
  <c r="Q52" i="75"/>
  <c r="Q51" i="75"/>
  <c r="Q50" i="75"/>
  <c r="Q49" i="75"/>
  <c r="Q48" i="75"/>
  <c r="Q47" i="75"/>
  <c r="Q46" i="75"/>
  <c r="Q45" i="75"/>
  <c r="Q44" i="75"/>
  <c r="Q43" i="75"/>
  <c r="Q42" i="75"/>
  <c r="Q41" i="75"/>
  <c r="Q40" i="75"/>
  <c r="Q39" i="75"/>
  <c r="Q38" i="75"/>
  <c r="Q37" i="75"/>
  <c r="Q36" i="75"/>
  <c r="Q35" i="75"/>
  <c r="Q34" i="75"/>
  <c r="Q33" i="75"/>
  <c r="Q32" i="75"/>
  <c r="Q31" i="75"/>
  <c r="Q30" i="75"/>
  <c r="Q29" i="75"/>
  <c r="Q28" i="75"/>
  <c r="Q27" i="75"/>
  <c r="Q26" i="75"/>
  <c r="Q25" i="75"/>
  <c r="Q24" i="75"/>
  <c r="Q23" i="75"/>
  <c r="Q22" i="75"/>
  <c r="Q21" i="75"/>
  <c r="Q20" i="75"/>
  <c r="Q19" i="75"/>
  <c r="Q18" i="75"/>
  <c r="Q17" i="75"/>
  <c r="Q16" i="75"/>
  <c r="Q15" i="75"/>
  <c r="Q14" i="75"/>
  <c r="Q13" i="75"/>
  <c r="Q12" i="75"/>
  <c r="Q11" i="75"/>
  <c r="Q10" i="75"/>
  <c r="Q9" i="75"/>
  <c r="Q8" i="75"/>
  <c r="Q7" i="75"/>
  <c r="Q6" i="75"/>
  <c r="P7" i="75"/>
  <c r="P8" i="75"/>
  <c r="P9" i="75"/>
  <c r="P10" i="75"/>
  <c r="P11" i="75"/>
  <c r="P12" i="75"/>
  <c r="P13" i="75"/>
  <c r="P14" i="75"/>
  <c r="P15" i="75"/>
  <c r="P16" i="75"/>
  <c r="P17" i="75"/>
  <c r="P18" i="75"/>
  <c r="P19" i="75"/>
  <c r="P20" i="75"/>
  <c r="P21" i="75"/>
  <c r="P22" i="75"/>
  <c r="P23" i="75"/>
  <c r="P24" i="75"/>
  <c r="P25" i="75"/>
  <c r="P26" i="75"/>
  <c r="P27" i="75"/>
  <c r="P28" i="75"/>
  <c r="P29" i="75"/>
  <c r="P30" i="75"/>
  <c r="P31" i="75"/>
  <c r="P32" i="75"/>
  <c r="P33" i="75"/>
  <c r="P34" i="75"/>
  <c r="P35" i="75"/>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63" i="75"/>
  <c r="P64" i="75"/>
  <c r="P65" i="75"/>
  <c r="P66" i="75"/>
  <c r="P67" i="75"/>
  <c r="P68" i="75"/>
  <c r="P69" i="75"/>
  <c r="P70" i="75"/>
  <c r="P71" i="75"/>
  <c r="P72" i="75"/>
  <c r="P73" i="75"/>
  <c r="P74" i="75"/>
  <c r="P75" i="75"/>
  <c r="P76" i="75"/>
  <c r="P77" i="75"/>
  <c r="P78" i="75"/>
  <c r="P79" i="75"/>
  <c r="P80" i="75"/>
  <c r="P81" i="75"/>
  <c r="P82" i="75"/>
  <c r="P83" i="75"/>
  <c r="P84" i="75"/>
  <c r="P85" i="75"/>
  <c r="P86" i="75"/>
  <c r="P87" i="75"/>
  <c r="P88" i="75"/>
  <c r="P89" i="75"/>
  <c r="P90" i="75"/>
  <c r="P91" i="75"/>
  <c r="P92" i="75"/>
  <c r="P93" i="75"/>
  <c r="P94" i="75"/>
  <c r="P95" i="75"/>
  <c r="P96" i="75"/>
  <c r="P97" i="75"/>
  <c r="P98" i="75"/>
  <c r="P99" i="75"/>
  <c r="P100" i="75"/>
  <c r="P101" i="75"/>
  <c r="P102" i="75"/>
  <c r="P103" i="75"/>
  <c r="P104" i="75"/>
  <c r="P105" i="75"/>
  <c r="P106" i="75"/>
  <c r="P107" i="75"/>
  <c r="P108" i="75"/>
  <c r="P109" i="75"/>
  <c r="P110" i="75"/>
  <c r="P111" i="75"/>
  <c r="P112" i="75"/>
  <c r="P113" i="75"/>
  <c r="P114" i="75"/>
  <c r="P115" i="75"/>
  <c r="P116" i="75"/>
  <c r="P117" i="75"/>
  <c r="P118" i="75"/>
  <c r="P119" i="75"/>
  <c r="P120" i="75"/>
  <c r="P121" i="75"/>
  <c r="P122" i="75"/>
  <c r="P123" i="75"/>
  <c r="P124" i="75"/>
  <c r="P125" i="75"/>
  <c r="P126" i="75"/>
  <c r="P127" i="75"/>
  <c r="P128" i="75"/>
  <c r="P129" i="75"/>
  <c r="P130" i="75"/>
  <c r="P131" i="75"/>
  <c r="P132" i="75"/>
  <c r="P133" i="75"/>
  <c r="P134" i="75"/>
  <c r="P135" i="75"/>
  <c r="P136" i="75"/>
  <c r="P137" i="75"/>
  <c r="P138" i="75"/>
  <c r="P139" i="75"/>
  <c r="P140" i="75"/>
  <c r="P141" i="75"/>
  <c r="P142" i="75"/>
  <c r="P143" i="75"/>
  <c r="P144" i="75"/>
  <c r="P145" i="75"/>
  <c r="P146" i="75"/>
  <c r="P147" i="75"/>
  <c r="P148" i="75"/>
  <c r="P149" i="75"/>
  <c r="P150" i="75"/>
  <c r="P151" i="75"/>
  <c r="P152" i="75"/>
  <c r="P153" i="75"/>
  <c r="P154" i="75"/>
  <c r="P155" i="75"/>
  <c r="P156" i="75"/>
  <c r="P157" i="75"/>
  <c r="P158" i="75"/>
  <c r="P159" i="75"/>
  <c r="P160" i="75"/>
  <c r="P161" i="75"/>
  <c r="P162" i="75"/>
  <c r="P163" i="75"/>
  <c r="P164" i="75"/>
  <c r="P165" i="75"/>
  <c r="P166" i="75"/>
  <c r="P167" i="75"/>
  <c r="P168" i="75"/>
  <c r="P169" i="75"/>
  <c r="P170" i="75"/>
  <c r="P171" i="75"/>
  <c r="P172" i="75"/>
  <c r="P173" i="75"/>
  <c r="P174" i="75"/>
  <c r="P175" i="75"/>
  <c r="P176" i="75"/>
  <c r="P177" i="75"/>
  <c r="P178" i="75"/>
  <c r="P179" i="75"/>
  <c r="P180" i="75"/>
  <c r="P181" i="75"/>
  <c r="P182" i="75"/>
  <c r="P183" i="75"/>
  <c r="P184" i="75"/>
  <c r="P185" i="75"/>
  <c r="P186" i="75"/>
  <c r="P187" i="75"/>
  <c r="P188" i="75"/>
  <c r="P189" i="75"/>
  <c r="P190" i="75"/>
  <c r="P191" i="75"/>
  <c r="P192" i="75"/>
  <c r="P193" i="75"/>
  <c r="P194" i="75"/>
  <c r="P195" i="75"/>
  <c r="P196" i="75"/>
  <c r="P6" i="75"/>
  <c r="O7" i="75"/>
  <c r="O8" i="75"/>
  <c r="O9" i="75"/>
  <c r="O10" i="75"/>
  <c r="O11" i="75"/>
  <c r="O12" i="75"/>
  <c r="O13" i="75"/>
  <c r="O14" i="75"/>
  <c r="O15" i="75"/>
  <c r="O16" i="75"/>
  <c r="O17" i="75"/>
  <c r="O18" i="75"/>
  <c r="O19" i="75"/>
  <c r="O20" i="75"/>
  <c r="O21" i="75"/>
  <c r="O22" i="75"/>
  <c r="O23" i="75"/>
  <c r="O24" i="75"/>
  <c r="O25" i="75"/>
  <c r="O26" i="75"/>
  <c r="O27" i="75"/>
  <c r="O28" i="75"/>
  <c r="O29" i="75"/>
  <c r="O30" i="75"/>
  <c r="O31" i="75"/>
  <c r="O32" i="75"/>
  <c r="O33" i="75"/>
  <c r="O34" i="75"/>
  <c r="O35" i="75"/>
  <c r="O36" i="75"/>
  <c r="O37" i="75"/>
  <c r="O38" i="75"/>
  <c r="O39" i="75"/>
  <c r="O40" i="75"/>
  <c r="O41" i="75"/>
  <c r="O42" i="75"/>
  <c r="O43" i="75"/>
  <c r="O44" i="75"/>
  <c r="O45" i="75"/>
  <c r="O46" i="75"/>
  <c r="O47" i="75"/>
  <c r="O48" i="75"/>
  <c r="O49" i="75"/>
  <c r="O50" i="75"/>
  <c r="O51" i="75"/>
  <c r="O52" i="75"/>
  <c r="O53" i="75"/>
  <c r="O54" i="75"/>
  <c r="O55" i="75"/>
  <c r="O56" i="75"/>
  <c r="O57" i="75"/>
  <c r="O58" i="75"/>
  <c r="O59" i="75"/>
  <c r="O60" i="75"/>
  <c r="O61" i="75"/>
  <c r="O62" i="75"/>
  <c r="O63" i="75"/>
  <c r="O64" i="75"/>
  <c r="O65" i="75"/>
  <c r="O66" i="75"/>
  <c r="O67" i="75"/>
  <c r="O68" i="75"/>
  <c r="O69" i="75"/>
  <c r="O70" i="75"/>
  <c r="O71" i="75"/>
  <c r="O72" i="75"/>
  <c r="O73" i="75"/>
  <c r="O74" i="75"/>
  <c r="O75" i="75"/>
  <c r="O76" i="75"/>
  <c r="O77" i="75"/>
  <c r="O78" i="75"/>
  <c r="O79" i="75"/>
  <c r="O80" i="75"/>
  <c r="O81" i="75"/>
  <c r="O82" i="75"/>
  <c r="O83" i="75"/>
  <c r="O84" i="75"/>
  <c r="O85" i="75"/>
  <c r="O86" i="75"/>
  <c r="O87" i="75"/>
  <c r="O88" i="75"/>
  <c r="O89" i="75"/>
  <c r="O90" i="75"/>
  <c r="O91" i="75"/>
  <c r="O92" i="75"/>
  <c r="O93" i="75"/>
  <c r="O94" i="75"/>
  <c r="O95" i="75"/>
  <c r="O96" i="75"/>
  <c r="O97" i="75"/>
  <c r="O98" i="75"/>
  <c r="O99" i="75"/>
  <c r="O100" i="75"/>
  <c r="O101" i="75"/>
  <c r="O102" i="75"/>
  <c r="O103" i="75"/>
  <c r="O104" i="75"/>
  <c r="O105" i="75"/>
  <c r="O106" i="75"/>
  <c r="O107" i="75"/>
  <c r="O108" i="75"/>
  <c r="O109" i="75"/>
  <c r="O110" i="75"/>
  <c r="O111" i="75"/>
  <c r="O112" i="75"/>
  <c r="O113" i="75"/>
  <c r="O114" i="75"/>
  <c r="O115" i="75"/>
  <c r="O116" i="75"/>
  <c r="O117" i="75"/>
  <c r="O118" i="75"/>
  <c r="O119" i="75"/>
  <c r="O120" i="75"/>
  <c r="O121" i="75"/>
  <c r="O122" i="75"/>
  <c r="O123" i="75"/>
  <c r="O124" i="75"/>
  <c r="O125" i="75"/>
  <c r="O126" i="75"/>
  <c r="O127" i="75"/>
  <c r="O128" i="75"/>
  <c r="O129" i="75"/>
  <c r="O130" i="75"/>
  <c r="O131" i="75"/>
  <c r="O132" i="75"/>
  <c r="O133" i="75"/>
  <c r="O134" i="75"/>
  <c r="O135" i="75"/>
  <c r="O136" i="75"/>
  <c r="O137" i="75"/>
  <c r="O138" i="75"/>
  <c r="O139" i="75"/>
  <c r="O140" i="75"/>
  <c r="O141" i="75"/>
  <c r="O142" i="75"/>
  <c r="O143" i="75"/>
  <c r="O144" i="75"/>
  <c r="O145" i="75"/>
  <c r="O146" i="75"/>
  <c r="O147" i="75"/>
  <c r="O148" i="75"/>
  <c r="O149" i="75"/>
  <c r="O150" i="75"/>
  <c r="O151" i="75"/>
  <c r="O152" i="75"/>
  <c r="O153" i="75"/>
  <c r="O154" i="75"/>
  <c r="O155" i="75"/>
  <c r="O156" i="75"/>
  <c r="O157" i="75"/>
  <c r="O158" i="75"/>
  <c r="O159" i="75"/>
  <c r="O160" i="75"/>
  <c r="O161" i="75"/>
  <c r="O162" i="75"/>
  <c r="O163" i="75"/>
  <c r="O164" i="75"/>
  <c r="O165" i="75"/>
  <c r="O166" i="75"/>
  <c r="O167" i="75"/>
  <c r="O168" i="75"/>
  <c r="O169" i="75"/>
  <c r="O170" i="75"/>
  <c r="O171" i="75"/>
  <c r="O172" i="75"/>
  <c r="O173" i="75"/>
  <c r="O174" i="75"/>
  <c r="O175" i="75"/>
  <c r="O176" i="75"/>
  <c r="O177" i="75"/>
  <c r="O178" i="75"/>
  <c r="O179" i="75"/>
  <c r="O180" i="75"/>
  <c r="O181" i="75"/>
  <c r="O182" i="75"/>
  <c r="O183" i="75"/>
  <c r="O184" i="75"/>
  <c r="O185" i="75"/>
  <c r="O186" i="75"/>
  <c r="O187" i="75"/>
  <c r="O188" i="75"/>
  <c r="O189" i="75"/>
  <c r="O190" i="75"/>
  <c r="O191" i="75"/>
  <c r="O192" i="75"/>
  <c r="O193" i="75"/>
  <c r="O194" i="75"/>
  <c r="O195" i="75"/>
  <c r="O196" i="75"/>
  <c r="O6" i="75"/>
  <c r="F7" i="75"/>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1" i="75"/>
  <c r="F182" i="75"/>
  <c r="F183" i="75"/>
  <c r="F184" i="75"/>
  <c r="F185" i="75"/>
  <c r="F186" i="75"/>
  <c r="F187" i="75"/>
  <c r="F188" i="75"/>
  <c r="F189" i="75"/>
  <c r="F190" i="75"/>
  <c r="F191" i="75"/>
  <c r="F192" i="75"/>
  <c r="F193" i="75"/>
  <c r="F194" i="75"/>
  <c r="F195" i="75"/>
  <c r="F196" i="75"/>
  <c r="F6" i="75"/>
  <c r="N196" i="75"/>
  <c r="N195" i="75"/>
  <c r="N194" i="75"/>
  <c r="N193" i="75"/>
  <c r="N192" i="75"/>
  <c r="N191" i="75"/>
  <c r="N190" i="75"/>
  <c r="N189" i="75"/>
  <c r="N188" i="75"/>
  <c r="N187" i="75"/>
  <c r="N186" i="75"/>
  <c r="N185" i="75"/>
  <c r="N184" i="75"/>
  <c r="N183" i="75"/>
  <c r="N182" i="75"/>
  <c r="N181" i="75"/>
  <c r="N180" i="75"/>
  <c r="N179" i="75"/>
  <c r="N178" i="75"/>
  <c r="N177" i="75"/>
  <c r="N176" i="75"/>
  <c r="N175" i="75"/>
  <c r="N174" i="75"/>
  <c r="N173" i="75"/>
  <c r="N172" i="75"/>
  <c r="N171" i="75"/>
  <c r="N170" i="75"/>
  <c r="N169" i="75"/>
  <c r="N168" i="75"/>
  <c r="N167" i="75"/>
  <c r="N166" i="75"/>
  <c r="N165" i="75"/>
  <c r="N164" i="75"/>
  <c r="N163" i="75"/>
  <c r="N162" i="75"/>
  <c r="N161" i="75"/>
  <c r="N160" i="75"/>
  <c r="N159" i="75"/>
  <c r="N158" i="75"/>
  <c r="N157" i="75"/>
  <c r="N156" i="75"/>
  <c r="N155" i="75"/>
  <c r="N154" i="75"/>
  <c r="N153" i="75"/>
  <c r="N152" i="75"/>
  <c r="N151" i="75"/>
  <c r="N150" i="75"/>
  <c r="N149" i="75"/>
  <c r="N148" i="75"/>
  <c r="N147" i="75"/>
  <c r="N146" i="75"/>
  <c r="N145" i="75"/>
  <c r="N144" i="75"/>
  <c r="N143" i="75"/>
  <c r="N142" i="75"/>
  <c r="N141" i="75"/>
  <c r="N140" i="75"/>
  <c r="N139" i="75"/>
  <c r="N138" i="75"/>
  <c r="N137" i="75"/>
  <c r="N136" i="75"/>
  <c r="N135" i="75"/>
  <c r="N134" i="75"/>
  <c r="N133" i="75"/>
  <c r="N132" i="75"/>
  <c r="N131" i="75"/>
  <c r="N130" i="75"/>
  <c r="N129" i="75"/>
  <c r="N128" i="75"/>
  <c r="N127" i="75"/>
  <c r="N126" i="75"/>
  <c r="N125" i="75"/>
  <c r="N124" i="75"/>
  <c r="N123" i="75"/>
  <c r="N122" i="75"/>
  <c r="N121" i="75"/>
  <c r="N120" i="75"/>
  <c r="N119" i="75"/>
  <c r="N118" i="75"/>
  <c r="N117" i="75"/>
  <c r="N116" i="75"/>
  <c r="N115" i="75"/>
  <c r="N114" i="75"/>
  <c r="N113" i="75"/>
  <c r="N112" i="75"/>
  <c r="N111" i="75"/>
  <c r="N110" i="75"/>
  <c r="N109" i="75"/>
  <c r="N108" i="75"/>
  <c r="N107" i="75"/>
  <c r="N106" i="75"/>
  <c r="N105" i="75"/>
  <c r="N104" i="75"/>
  <c r="N103" i="75"/>
  <c r="N102" i="75"/>
  <c r="N101" i="75"/>
  <c r="N100" i="75"/>
  <c r="N99" i="75"/>
  <c r="N98" i="75"/>
  <c r="N97" i="75"/>
  <c r="N96" i="75"/>
  <c r="N95" i="75"/>
  <c r="N94" i="75"/>
  <c r="N93" i="75"/>
  <c r="N92" i="75"/>
  <c r="N91" i="75"/>
  <c r="N90" i="75"/>
  <c r="N89" i="75"/>
  <c r="N88" i="75"/>
  <c r="N87" i="75"/>
  <c r="N86" i="75"/>
  <c r="N85" i="75"/>
  <c r="N84" i="75"/>
  <c r="N83" i="75"/>
  <c r="N82" i="75"/>
  <c r="N81" i="75"/>
  <c r="N80" i="75"/>
  <c r="N79" i="75"/>
  <c r="N78" i="75"/>
  <c r="N77" i="75"/>
  <c r="N76" i="75"/>
  <c r="N75" i="75"/>
  <c r="N74" i="75"/>
  <c r="N73" i="75"/>
  <c r="N72" i="75"/>
  <c r="N71" i="75"/>
  <c r="N70" i="75"/>
  <c r="N69" i="75"/>
  <c r="N68" i="75"/>
  <c r="N67" i="75"/>
  <c r="N66" i="75"/>
  <c r="N65" i="75"/>
  <c r="N64" i="75"/>
  <c r="N63" i="75"/>
  <c r="N62" i="75"/>
  <c r="N61" i="75"/>
  <c r="N60" i="75"/>
  <c r="N59" i="75"/>
  <c r="N58" i="75"/>
  <c r="N57" i="75"/>
  <c r="N56" i="75"/>
  <c r="N55" i="75"/>
  <c r="N54" i="75"/>
  <c r="N53" i="75"/>
  <c r="N52" i="75"/>
  <c r="N51" i="75"/>
  <c r="N50" i="75"/>
  <c r="N49" i="75"/>
  <c r="N48" i="75"/>
  <c r="N47" i="75"/>
  <c r="N46" i="75"/>
  <c r="N45" i="75"/>
  <c r="N44" i="75"/>
  <c r="N43" i="75"/>
  <c r="N42" i="75"/>
  <c r="N41" i="75"/>
  <c r="N40" i="75"/>
  <c r="N39" i="75"/>
  <c r="N38" i="75"/>
  <c r="N37" i="75"/>
  <c r="N36" i="75"/>
  <c r="N35" i="75"/>
  <c r="N34" i="75"/>
  <c r="N33" i="75"/>
  <c r="N32" i="75"/>
  <c r="N31" i="75"/>
  <c r="N30" i="75"/>
  <c r="N29" i="75"/>
  <c r="N28" i="75"/>
  <c r="N27" i="75"/>
  <c r="N26" i="75"/>
  <c r="N25" i="75"/>
  <c r="N24" i="75"/>
  <c r="N23" i="75"/>
  <c r="N22" i="75"/>
  <c r="N21" i="75"/>
  <c r="N20" i="75"/>
  <c r="N19" i="75"/>
  <c r="N18" i="75"/>
  <c r="N17" i="75"/>
  <c r="N16" i="75"/>
  <c r="N15" i="75"/>
  <c r="N14" i="75"/>
  <c r="N13" i="75"/>
  <c r="N12" i="75"/>
  <c r="N11" i="75"/>
  <c r="N10" i="75"/>
  <c r="N9" i="75"/>
  <c r="N8" i="75"/>
  <c r="N7" i="75"/>
  <c r="N6" i="75"/>
  <c r="M7" i="75"/>
  <c r="M8" i="75"/>
  <c r="M9" i="75"/>
  <c r="M10" i="75"/>
  <c r="M11" i="75"/>
  <c r="M12" i="75"/>
  <c r="M13" i="75"/>
  <c r="M14" i="75"/>
  <c r="M15" i="75"/>
  <c r="M16" i="75"/>
  <c r="M17" i="75"/>
  <c r="M18" i="75"/>
  <c r="M19" i="75"/>
  <c r="M20" i="75"/>
  <c r="M21" i="75"/>
  <c r="M22" i="75"/>
  <c r="M23" i="75"/>
  <c r="M24" i="75"/>
  <c r="M25" i="75"/>
  <c r="M26" i="75"/>
  <c r="M27" i="75"/>
  <c r="M28" i="75"/>
  <c r="M29" i="75"/>
  <c r="M30" i="75"/>
  <c r="M31" i="75"/>
  <c r="M32" i="75"/>
  <c r="M33" i="75"/>
  <c r="M34" i="75"/>
  <c r="M35" i="75"/>
  <c r="M36" i="75"/>
  <c r="M37" i="75"/>
  <c r="M38" i="75"/>
  <c r="M39" i="75"/>
  <c r="M40" i="75"/>
  <c r="M41" i="75"/>
  <c r="M42" i="75"/>
  <c r="M43" i="75"/>
  <c r="M44" i="75"/>
  <c r="M45" i="75"/>
  <c r="M46" i="75"/>
  <c r="M47" i="75"/>
  <c r="M48" i="75"/>
  <c r="M49" i="75"/>
  <c r="M50" i="75"/>
  <c r="M51" i="75"/>
  <c r="M52" i="75"/>
  <c r="M53" i="75"/>
  <c r="M54" i="75"/>
  <c r="M55" i="75"/>
  <c r="M56" i="75"/>
  <c r="M57" i="75"/>
  <c r="M58" i="75"/>
  <c r="M59" i="75"/>
  <c r="M60" i="75"/>
  <c r="M61" i="75"/>
  <c r="M62" i="75"/>
  <c r="M63" i="75"/>
  <c r="M64" i="75"/>
  <c r="M65" i="75"/>
  <c r="M66" i="75"/>
  <c r="M67" i="75"/>
  <c r="M68" i="75"/>
  <c r="M69" i="75"/>
  <c r="M70" i="75"/>
  <c r="M71" i="75"/>
  <c r="M72" i="75"/>
  <c r="M73" i="75"/>
  <c r="M74" i="75"/>
  <c r="M75" i="75"/>
  <c r="M76" i="75"/>
  <c r="M77" i="75"/>
  <c r="M78" i="75"/>
  <c r="M79" i="75"/>
  <c r="M80" i="75"/>
  <c r="M81" i="75"/>
  <c r="M82" i="75"/>
  <c r="M83" i="75"/>
  <c r="M84" i="75"/>
  <c r="M85" i="75"/>
  <c r="M86" i="75"/>
  <c r="M87" i="75"/>
  <c r="M88" i="75"/>
  <c r="M89" i="75"/>
  <c r="M90" i="75"/>
  <c r="M91" i="75"/>
  <c r="M92" i="75"/>
  <c r="M93" i="75"/>
  <c r="M94" i="75"/>
  <c r="M95" i="75"/>
  <c r="M96" i="75"/>
  <c r="M97" i="75"/>
  <c r="M98" i="75"/>
  <c r="M99" i="75"/>
  <c r="M100" i="75"/>
  <c r="M101" i="75"/>
  <c r="M102" i="75"/>
  <c r="M103" i="75"/>
  <c r="M104" i="75"/>
  <c r="M105" i="75"/>
  <c r="M106" i="75"/>
  <c r="M107" i="75"/>
  <c r="M108" i="75"/>
  <c r="M109" i="75"/>
  <c r="M110" i="75"/>
  <c r="M111" i="75"/>
  <c r="M112" i="75"/>
  <c r="M113" i="75"/>
  <c r="M114" i="75"/>
  <c r="M115" i="75"/>
  <c r="M116" i="75"/>
  <c r="M117" i="75"/>
  <c r="M118" i="75"/>
  <c r="M119" i="75"/>
  <c r="M120" i="75"/>
  <c r="M121" i="75"/>
  <c r="M122" i="75"/>
  <c r="M123" i="75"/>
  <c r="M124" i="75"/>
  <c r="M125" i="75"/>
  <c r="M126" i="75"/>
  <c r="M127" i="75"/>
  <c r="M128" i="75"/>
  <c r="M129" i="75"/>
  <c r="M130" i="75"/>
  <c r="M131" i="75"/>
  <c r="M132" i="75"/>
  <c r="M133" i="75"/>
  <c r="M134" i="75"/>
  <c r="M135" i="75"/>
  <c r="M136" i="75"/>
  <c r="M137" i="75"/>
  <c r="M138" i="75"/>
  <c r="M139" i="75"/>
  <c r="M140" i="75"/>
  <c r="M141" i="75"/>
  <c r="M142" i="75"/>
  <c r="M143" i="75"/>
  <c r="M144" i="75"/>
  <c r="M145" i="75"/>
  <c r="M146" i="75"/>
  <c r="M147" i="75"/>
  <c r="M148" i="75"/>
  <c r="M149" i="75"/>
  <c r="M150" i="75"/>
  <c r="M151" i="75"/>
  <c r="M152" i="75"/>
  <c r="M153" i="75"/>
  <c r="M154" i="75"/>
  <c r="M155" i="75"/>
  <c r="M156" i="75"/>
  <c r="M157" i="75"/>
  <c r="M158" i="75"/>
  <c r="M159" i="75"/>
  <c r="M160" i="75"/>
  <c r="M161" i="75"/>
  <c r="M162" i="75"/>
  <c r="M163" i="75"/>
  <c r="M164" i="75"/>
  <c r="M165" i="75"/>
  <c r="M166" i="75"/>
  <c r="M167" i="75"/>
  <c r="M168" i="75"/>
  <c r="M169" i="75"/>
  <c r="M170" i="75"/>
  <c r="M171" i="75"/>
  <c r="M172" i="75"/>
  <c r="M173" i="75"/>
  <c r="M174" i="75"/>
  <c r="M175" i="75"/>
  <c r="M176" i="75"/>
  <c r="M177" i="75"/>
  <c r="M178" i="75"/>
  <c r="M179" i="75"/>
  <c r="M180" i="75"/>
  <c r="M181" i="75"/>
  <c r="M182" i="75"/>
  <c r="M183" i="75"/>
  <c r="M184" i="75"/>
  <c r="M185" i="75"/>
  <c r="M186" i="75"/>
  <c r="M187" i="75"/>
  <c r="M188" i="75"/>
  <c r="M189" i="75"/>
  <c r="M190" i="75"/>
  <c r="M191" i="75"/>
  <c r="M192" i="75"/>
  <c r="M193" i="75"/>
  <c r="M194" i="75"/>
  <c r="M195" i="75"/>
  <c r="M196" i="75"/>
  <c r="M6" i="75"/>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6" i="3"/>
  <c r="CQ7" i="75"/>
  <c r="CQ8" i="75"/>
  <c r="CQ9"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CQ49" i="75"/>
  <c r="CQ50" i="75"/>
  <c r="CQ51" i="75"/>
  <c r="CQ52" i="75"/>
  <c r="CQ53" i="75"/>
  <c r="CQ54" i="75"/>
  <c r="CQ55" i="75"/>
  <c r="CQ56" i="75"/>
  <c r="CQ57" i="75"/>
  <c r="CQ58" i="75"/>
  <c r="CQ59" i="75"/>
  <c r="CQ60" i="75"/>
  <c r="CQ61" i="75"/>
  <c r="CQ62" i="75"/>
  <c r="CQ63" i="75"/>
  <c r="CQ64" i="75"/>
  <c r="CQ65" i="75"/>
  <c r="CQ66" i="75"/>
  <c r="CQ67" i="75"/>
  <c r="CQ68" i="75"/>
  <c r="CQ69" i="75"/>
  <c r="CQ70" i="75"/>
  <c r="CQ71" i="75"/>
  <c r="CQ72" i="75"/>
  <c r="CQ73" i="75"/>
  <c r="CQ74" i="75"/>
  <c r="CQ75" i="75"/>
  <c r="CQ76" i="75"/>
  <c r="CQ77" i="75"/>
  <c r="CQ78" i="75"/>
  <c r="CQ79" i="75"/>
  <c r="CQ80" i="75"/>
  <c r="CQ81" i="75"/>
  <c r="CQ82" i="75"/>
  <c r="CQ83" i="75"/>
  <c r="CQ84" i="75"/>
  <c r="CQ85" i="75"/>
  <c r="CQ86" i="75"/>
  <c r="CQ87" i="75"/>
  <c r="CQ88" i="75"/>
  <c r="CQ89" i="75"/>
  <c r="CQ90" i="75"/>
  <c r="CQ91" i="75"/>
  <c r="CQ92" i="75"/>
  <c r="CQ93" i="75"/>
  <c r="CQ94" i="75"/>
  <c r="CQ95" i="75"/>
  <c r="CQ96" i="75"/>
  <c r="CQ97" i="75"/>
  <c r="CQ98" i="75"/>
  <c r="CQ99" i="75"/>
  <c r="CQ100" i="75"/>
  <c r="CQ101" i="75"/>
  <c r="CQ102" i="75"/>
  <c r="CQ103" i="75"/>
  <c r="CQ104" i="75"/>
  <c r="CQ105" i="75"/>
  <c r="CQ106" i="75"/>
  <c r="CQ107" i="75"/>
  <c r="CQ108" i="75"/>
  <c r="CQ109" i="75"/>
  <c r="CQ110" i="75"/>
  <c r="CQ111" i="75"/>
  <c r="CQ112" i="75"/>
  <c r="CQ113" i="75"/>
  <c r="CQ114" i="75"/>
  <c r="CQ115" i="75"/>
  <c r="CQ116" i="75"/>
  <c r="CQ117" i="75"/>
  <c r="CQ118" i="75"/>
  <c r="CQ119" i="75"/>
  <c r="CQ120" i="75"/>
  <c r="CQ121" i="75"/>
  <c r="CQ122" i="75"/>
  <c r="CQ123" i="75"/>
  <c r="CQ124" i="75"/>
  <c r="CQ125" i="75"/>
  <c r="CQ126" i="75"/>
  <c r="CQ127" i="75"/>
  <c r="CQ128" i="75"/>
  <c r="CQ129" i="75"/>
  <c r="CQ130" i="75"/>
  <c r="CQ131" i="75"/>
  <c r="CQ132" i="75"/>
  <c r="CQ133" i="75"/>
  <c r="CQ134" i="75"/>
  <c r="CQ135" i="75"/>
  <c r="CQ136" i="75"/>
  <c r="CQ137" i="75"/>
  <c r="CQ138" i="75"/>
  <c r="CQ139" i="75"/>
  <c r="CQ140" i="75"/>
  <c r="CQ141" i="75"/>
  <c r="CQ142" i="75"/>
  <c r="CQ143" i="75"/>
  <c r="CQ144" i="75"/>
  <c r="CQ145" i="75"/>
  <c r="CQ146" i="75"/>
  <c r="CQ147" i="75"/>
  <c r="CQ148" i="75"/>
  <c r="CQ149" i="75"/>
  <c r="CQ150" i="75"/>
  <c r="CQ151" i="75"/>
  <c r="CQ152" i="75"/>
  <c r="CQ153" i="75"/>
  <c r="CQ154" i="75"/>
  <c r="CQ155" i="75"/>
  <c r="CQ156" i="75"/>
  <c r="CQ157" i="75"/>
  <c r="CQ158" i="75"/>
  <c r="CQ159" i="75"/>
  <c r="CQ160" i="75"/>
  <c r="CQ161" i="75"/>
  <c r="CQ162" i="75"/>
  <c r="CQ163" i="75"/>
  <c r="CQ164" i="75"/>
  <c r="CQ165" i="75"/>
  <c r="CQ166" i="75"/>
  <c r="CQ167" i="75"/>
  <c r="CQ168" i="75"/>
  <c r="CQ169" i="75"/>
  <c r="CQ170" i="75"/>
  <c r="CQ171" i="75"/>
  <c r="CQ172" i="75"/>
  <c r="CQ173" i="75"/>
  <c r="CQ174" i="75"/>
  <c r="CQ175" i="75"/>
  <c r="CQ176" i="75"/>
  <c r="CQ177" i="75"/>
  <c r="CQ178" i="75"/>
  <c r="CQ179" i="75"/>
  <c r="CQ180" i="75"/>
  <c r="CQ181" i="75"/>
  <c r="CQ182" i="75"/>
  <c r="CQ183" i="75"/>
  <c r="CQ184" i="75"/>
  <c r="CQ185" i="75"/>
  <c r="CQ186" i="75"/>
  <c r="CQ187" i="75"/>
  <c r="CQ188" i="75"/>
  <c r="CQ189" i="75"/>
  <c r="CQ190" i="75"/>
  <c r="CQ191" i="75"/>
  <c r="CQ192" i="75"/>
  <c r="CQ193" i="75"/>
  <c r="CQ194" i="75"/>
  <c r="CQ195" i="75"/>
  <c r="CQ196" i="75"/>
  <c r="CQ6" i="75"/>
  <c r="BT7" i="75"/>
  <c r="BT8" i="75"/>
  <c r="BT9"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BT49" i="75"/>
  <c r="BT50" i="75"/>
  <c r="BT51" i="75"/>
  <c r="BT52" i="75"/>
  <c r="BT53" i="75"/>
  <c r="BT54" i="75"/>
  <c r="BT55" i="75"/>
  <c r="BT56" i="75"/>
  <c r="BT57" i="75"/>
  <c r="BT58" i="75"/>
  <c r="BT59" i="75"/>
  <c r="BT60" i="75"/>
  <c r="BT61" i="75"/>
  <c r="BT62" i="75"/>
  <c r="BT63" i="75"/>
  <c r="BT64" i="75"/>
  <c r="BT65" i="75"/>
  <c r="BT66" i="75"/>
  <c r="BT67" i="75"/>
  <c r="BT68" i="75"/>
  <c r="BT69" i="75"/>
  <c r="BT70" i="75"/>
  <c r="BT71" i="75"/>
  <c r="BT72" i="75"/>
  <c r="BT73" i="75"/>
  <c r="BT74" i="75"/>
  <c r="BT75" i="75"/>
  <c r="BT76" i="75"/>
  <c r="BT77" i="75"/>
  <c r="BT78" i="75"/>
  <c r="BT79" i="75"/>
  <c r="BT80" i="75"/>
  <c r="BT81" i="75"/>
  <c r="BT82" i="75"/>
  <c r="BT83" i="75"/>
  <c r="BT84" i="75"/>
  <c r="BT85" i="75"/>
  <c r="BT86" i="75"/>
  <c r="BT87" i="75"/>
  <c r="BT88" i="75"/>
  <c r="BT89" i="75"/>
  <c r="BT90" i="75"/>
  <c r="BT91" i="75"/>
  <c r="BT92" i="75"/>
  <c r="BT93" i="75"/>
  <c r="BT94" i="75"/>
  <c r="BT95" i="75"/>
  <c r="BT96" i="75"/>
  <c r="BT97" i="75"/>
  <c r="BT98" i="75"/>
  <c r="BT99" i="75"/>
  <c r="BT100" i="75"/>
  <c r="BT101" i="75"/>
  <c r="BT102" i="75"/>
  <c r="BT103" i="75"/>
  <c r="BT104" i="75"/>
  <c r="BT105" i="75"/>
  <c r="BT106" i="75"/>
  <c r="BT107" i="75"/>
  <c r="BT108" i="75"/>
  <c r="BT109" i="75"/>
  <c r="BT110" i="75"/>
  <c r="BT111" i="75"/>
  <c r="BT112" i="75"/>
  <c r="BT113" i="75"/>
  <c r="BT114" i="75"/>
  <c r="BT115" i="75"/>
  <c r="BT116" i="75"/>
  <c r="BT117" i="75"/>
  <c r="BT118" i="75"/>
  <c r="BT119" i="75"/>
  <c r="BT120" i="75"/>
  <c r="BT121" i="75"/>
  <c r="BT122" i="75"/>
  <c r="BT123" i="75"/>
  <c r="BT124" i="75"/>
  <c r="BT125" i="75"/>
  <c r="BT126" i="75"/>
  <c r="BT127" i="75"/>
  <c r="BT128" i="75"/>
  <c r="BT129" i="75"/>
  <c r="BT130" i="75"/>
  <c r="BT131" i="75"/>
  <c r="BT132" i="75"/>
  <c r="BT133" i="75"/>
  <c r="BT134" i="75"/>
  <c r="BT135" i="75"/>
  <c r="BT136" i="75"/>
  <c r="BT137" i="75"/>
  <c r="BT138" i="75"/>
  <c r="BT139" i="75"/>
  <c r="BT140" i="75"/>
  <c r="BT141" i="75"/>
  <c r="BT142" i="75"/>
  <c r="BT143" i="75"/>
  <c r="BT144" i="75"/>
  <c r="BT145" i="75"/>
  <c r="BT146" i="75"/>
  <c r="BT147" i="75"/>
  <c r="BT148" i="75"/>
  <c r="BT149" i="75"/>
  <c r="BT150" i="75"/>
  <c r="BT151" i="75"/>
  <c r="BT152" i="75"/>
  <c r="BT153" i="75"/>
  <c r="BT154" i="75"/>
  <c r="BT155" i="75"/>
  <c r="BT156" i="75"/>
  <c r="BT157" i="75"/>
  <c r="BT158" i="75"/>
  <c r="BT159" i="75"/>
  <c r="BT160" i="75"/>
  <c r="BT161" i="75"/>
  <c r="BT162" i="75"/>
  <c r="BT163" i="75"/>
  <c r="BT164" i="75"/>
  <c r="BT165" i="75"/>
  <c r="BT166" i="75"/>
  <c r="BT167" i="75"/>
  <c r="BT168" i="75"/>
  <c r="BT169" i="75"/>
  <c r="BT170" i="75"/>
  <c r="BT171" i="75"/>
  <c r="BT172" i="75"/>
  <c r="BT173" i="75"/>
  <c r="BT174" i="75"/>
  <c r="BT175" i="75"/>
  <c r="BT176" i="75"/>
  <c r="BT177" i="75"/>
  <c r="BT178" i="75"/>
  <c r="BT179" i="75"/>
  <c r="BT180" i="75"/>
  <c r="BT181" i="75"/>
  <c r="BT182" i="75"/>
  <c r="BT183" i="75"/>
  <c r="BT184" i="75"/>
  <c r="BT185" i="75"/>
  <c r="BT186" i="75"/>
  <c r="BT187" i="75"/>
  <c r="BT188" i="75"/>
  <c r="BT189" i="75"/>
  <c r="BT190" i="75"/>
  <c r="BT191" i="75"/>
  <c r="BT192" i="75"/>
  <c r="BT193" i="75"/>
  <c r="BT194" i="75"/>
  <c r="BT195" i="75"/>
  <c r="BT196" i="75"/>
  <c r="BT6" i="75"/>
  <c r="BW7" i="75"/>
  <c r="BX7" i="75" s="1"/>
  <c r="BW8" i="75"/>
  <c r="BX8" i="75" s="1"/>
  <c r="BW9" i="75"/>
  <c r="BX9" i="75" s="1"/>
  <c r="BW10" i="75"/>
  <c r="BX10" i="75" s="1"/>
  <c r="BW11" i="75"/>
  <c r="BX11" i="75" s="1"/>
  <c r="BW12" i="75"/>
  <c r="BX12" i="75" s="1"/>
  <c r="BW13" i="75"/>
  <c r="BX13" i="75" s="1"/>
  <c r="BW14" i="75"/>
  <c r="BX14" i="75" s="1"/>
  <c r="BW15" i="75"/>
  <c r="BX15" i="75" s="1"/>
  <c r="BW16" i="75"/>
  <c r="BX16" i="75" s="1"/>
  <c r="BW17" i="75"/>
  <c r="BX17" i="75" s="1"/>
  <c r="BW18" i="75"/>
  <c r="BX18" i="75" s="1"/>
  <c r="BW19" i="75"/>
  <c r="BX19" i="75" s="1"/>
  <c r="BW20" i="75"/>
  <c r="BX20" i="75" s="1"/>
  <c r="BW21" i="75"/>
  <c r="BX21" i="75" s="1"/>
  <c r="BW22" i="75"/>
  <c r="BX22" i="75" s="1"/>
  <c r="BW23" i="75"/>
  <c r="BX23" i="75" s="1"/>
  <c r="BW24" i="75"/>
  <c r="BX24" i="75" s="1"/>
  <c r="BW25" i="75"/>
  <c r="BX25" i="75" s="1"/>
  <c r="BW26" i="75"/>
  <c r="BX26" i="75" s="1"/>
  <c r="BW27" i="75"/>
  <c r="BX27" i="75" s="1"/>
  <c r="BW28" i="75"/>
  <c r="BX28" i="75" s="1"/>
  <c r="BW29" i="75"/>
  <c r="BX29" i="75" s="1"/>
  <c r="BW30" i="75"/>
  <c r="BX30" i="75" s="1"/>
  <c r="BW31" i="75"/>
  <c r="BX31" i="75" s="1"/>
  <c r="BW32" i="75"/>
  <c r="BX32" i="75" s="1"/>
  <c r="BW33" i="75"/>
  <c r="BX33" i="75" s="1"/>
  <c r="BW34" i="75"/>
  <c r="BX34" i="75" s="1"/>
  <c r="BW35" i="75"/>
  <c r="BX35" i="75" s="1"/>
  <c r="BW36" i="75"/>
  <c r="BX36" i="75" s="1"/>
  <c r="BW37" i="75"/>
  <c r="BX37" i="75" s="1"/>
  <c r="BW38" i="75"/>
  <c r="BX38" i="75" s="1"/>
  <c r="BW39" i="75"/>
  <c r="BX39" i="75" s="1"/>
  <c r="BW40" i="75"/>
  <c r="BX40" i="75" s="1"/>
  <c r="BW41" i="75"/>
  <c r="BX41" i="75" s="1"/>
  <c r="BW42" i="75"/>
  <c r="BX42" i="75" s="1"/>
  <c r="BW43" i="75"/>
  <c r="BX43" i="75" s="1"/>
  <c r="BW44" i="75"/>
  <c r="BX44" i="75" s="1"/>
  <c r="BW45" i="75"/>
  <c r="BX45" i="75" s="1"/>
  <c r="BW46" i="75"/>
  <c r="BX46" i="75" s="1"/>
  <c r="BW47" i="75"/>
  <c r="BX47" i="75" s="1"/>
  <c r="BW48" i="75"/>
  <c r="BX48" i="75" s="1"/>
  <c r="BW49" i="75"/>
  <c r="BX49" i="75" s="1"/>
  <c r="BW50" i="75"/>
  <c r="BX50" i="75" s="1"/>
  <c r="BW51" i="75"/>
  <c r="BX51" i="75" s="1"/>
  <c r="BW52" i="75"/>
  <c r="BX52" i="75" s="1"/>
  <c r="BW53" i="75"/>
  <c r="BX53" i="75" s="1"/>
  <c r="BW54" i="75"/>
  <c r="BX54" i="75" s="1"/>
  <c r="BW55" i="75"/>
  <c r="BX55" i="75" s="1"/>
  <c r="BW56" i="75"/>
  <c r="BX56" i="75" s="1"/>
  <c r="BW57" i="75"/>
  <c r="BX57" i="75" s="1"/>
  <c r="BW58" i="75"/>
  <c r="BX58" i="75" s="1"/>
  <c r="BW59" i="75"/>
  <c r="BX59" i="75" s="1"/>
  <c r="BW60" i="75"/>
  <c r="BX60" i="75" s="1"/>
  <c r="BW61" i="75"/>
  <c r="BX61" i="75" s="1"/>
  <c r="BW62" i="75"/>
  <c r="BX62" i="75" s="1"/>
  <c r="BW63" i="75"/>
  <c r="BX63" i="75" s="1"/>
  <c r="BW64" i="75"/>
  <c r="BX64" i="75" s="1"/>
  <c r="BW65" i="75"/>
  <c r="BX65" i="75" s="1"/>
  <c r="BW66" i="75"/>
  <c r="BX66" i="75" s="1"/>
  <c r="BW67" i="75"/>
  <c r="BX67" i="75" s="1"/>
  <c r="BW68" i="75"/>
  <c r="BX68" i="75" s="1"/>
  <c r="BW69" i="75"/>
  <c r="BX69" i="75" s="1"/>
  <c r="BW70" i="75"/>
  <c r="BX70" i="75" s="1"/>
  <c r="BW71" i="75"/>
  <c r="BX71" i="75" s="1"/>
  <c r="BW72" i="75"/>
  <c r="BX72" i="75" s="1"/>
  <c r="BW73" i="75"/>
  <c r="BX73" i="75" s="1"/>
  <c r="BW74" i="75"/>
  <c r="BX74" i="75" s="1"/>
  <c r="BW75" i="75"/>
  <c r="BX75" i="75" s="1"/>
  <c r="BW76" i="75"/>
  <c r="BX76" i="75" s="1"/>
  <c r="BW77" i="75"/>
  <c r="BX77" i="75" s="1"/>
  <c r="BW78" i="75"/>
  <c r="BX78" i="75" s="1"/>
  <c r="BW79" i="75"/>
  <c r="BX79" i="75" s="1"/>
  <c r="BW80" i="75"/>
  <c r="BX80" i="75" s="1"/>
  <c r="BW81" i="75"/>
  <c r="BX81" i="75" s="1"/>
  <c r="BW82" i="75"/>
  <c r="BX82" i="75" s="1"/>
  <c r="BW83" i="75"/>
  <c r="BX83" i="75" s="1"/>
  <c r="BW84" i="75"/>
  <c r="BX84" i="75" s="1"/>
  <c r="BW85" i="75"/>
  <c r="BX85" i="75" s="1"/>
  <c r="BW86" i="75"/>
  <c r="BX86" i="75" s="1"/>
  <c r="BW87" i="75"/>
  <c r="BX87" i="75" s="1"/>
  <c r="BW88" i="75"/>
  <c r="BX88" i="75" s="1"/>
  <c r="BW89" i="75"/>
  <c r="BX89" i="75" s="1"/>
  <c r="BW90" i="75"/>
  <c r="BX90" i="75" s="1"/>
  <c r="BW91" i="75"/>
  <c r="BX91" i="75" s="1"/>
  <c r="BW92" i="75"/>
  <c r="BX92" i="75" s="1"/>
  <c r="BW93" i="75"/>
  <c r="BX93" i="75" s="1"/>
  <c r="BW94" i="75"/>
  <c r="BX94" i="75" s="1"/>
  <c r="BW95" i="75"/>
  <c r="BX95" i="75" s="1"/>
  <c r="BW96" i="75"/>
  <c r="BX96" i="75" s="1"/>
  <c r="BW97" i="75"/>
  <c r="BX97" i="75" s="1"/>
  <c r="BW98" i="75"/>
  <c r="BX98" i="75" s="1"/>
  <c r="BW99" i="75"/>
  <c r="BX99" i="75" s="1"/>
  <c r="BW100" i="75"/>
  <c r="BX100" i="75" s="1"/>
  <c r="BW101" i="75"/>
  <c r="BX101" i="75" s="1"/>
  <c r="BW102" i="75"/>
  <c r="BX102" i="75" s="1"/>
  <c r="BW103" i="75"/>
  <c r="BX103" i="75" s="1"/>
  <c r="BW104" i="75"/>
  <c r="BX104" i="75" s="1"/>
  <c r="BW105" i="75"/>
  <c r="BX105" i="75" s="1"/>
  <c r="BW106" i="75"/>
  <c r="BX106" i="75" s="1"/>
  <c r="BW107" i="75"/>
  <c r="BX107" i="75" s="1"/>
  <c r="BW108" i="75"/>
  <c r="BX108" i="75" s="1"/>
  <c r="BW109" i="75"/>
  <c r="BX109" i="75" s="1"/>
  <c r="BW110" i="75"/>
  <c r="BX110" i="75" s="1"/>
  <c r="BW111" i="75"/>
  <c r="BX111" i="75" s="1"/>
  <c r="BW112" i="75"/>
  <c r="BX112" i="75" s="1"/>
  <c r="BW113" i="75"/>
  <c r="BX113" i="75" s="1"/>
  <c r="BW114" i="75"/>
  <c r="BX114" i="75" s="1"/>
  <c r="BW115" i="75"/>
  <c r="BX115" i="75" s="1"/>
  <c r="BW116" i="75"/>
  <c r="BX116" i="75" s="1"/>
  <c r="BW117" i="75"/>
  <c r="BX117" i="75" s="1"/>
  <c r="BW118" i="75"/>
  <c r="BX118" i="75" s="1"/>
  <c r="BW119" i="75"/>
  <c r="BX119" i="75" s="1"/>
  <c r="BW120" i="75"/>
  <c r="BX120" i="75" s="1"/>
  <c r="BW121" i="75"/>
  <c r="BX121" i="75" s="1"/>
  <c r="BW122" i="75"/>
  <c r="BX122" i="75" s="1"/>
  <c r="BW123" i="75"/>
  <c r="BX123" i="75" s="1"/>
  <c r="BW124" i="75"/>
  <c r="BX124" i="75" s="1"/>
  <c r="BW125" i="75"/>
  <c r="BX125" i="75" s="1"/>
  <c r="BW126" i="75"/>
  <c r="BX126" i="75" s="1"/>
  <c r="BW127" i="75"/>
  <c r="BX127" i="75" s="1"/>
  <c r="BW128" i="75"/>
  <c r="BX128" i="75" s="1"/>
  <c r="BW129" i="75"/>
  <c r="BX129" i="75" s="1"/>
  <c r="BW130" i="75"/>
  <c r="BX130" i="75" s="1"/>
  <c r="BW131" i="75"/>
  <c r="BX131" i="75" s="1"/>
  <c r="BW132" i="75"/>
  <c r="BX132" i="75" s="1"/>
  <c r="BW133" i="75"/>
  <c r="BX133" i="75" s="1"/>
  <c r="BW134" i="75"/>
  <c r="BX134" i="75" s="1"/>
  <c r="BW135" i="75"/>
  <c r="BX135" i="75" s="1"/>
  <c r="BW136" i="75"/>
  <c r="BX136" i="75" s="1"/>
  <c r="BW137" i="75"/>
  <c r="BX137" i="75" s="1"/>
  <c r="BW138" i="75"/>
  <c r="BX138" i="75" s="1"/>
  <c r="BW139" i="75"/>
  <c r="BX139" i="75" s="1"/>
  <c r="BW140" i="75"/>
  <c r="BX140" i="75" s="1"/>
  <c r="BW141" i="75"/>
  <c r="BX141" i="75" s="1"/>
  <c r="BW142" i="75"/>
  <c r="BX142" i="75" s="1"/>
  <c r="BW143" i="75"/>
  <c r="BX143" i="75" s="1"/>
  <c r="BW144" i="75"/>
  <c r="BX144" i="75" s="1"/>
  <c r="BW145" i="75"/>
  <c r="BX145" i="75" s="1"/>
  <c r="BW146" i="75"/>
  <c r="BX146" i="75" s="1"/>
  <c r="BW147" i="75"/>
  <c r="BX147" i="75" s="1"/>
  <c r="BW148" i="75"/>
  <c r="BX148" i="75" s="1"/>
  <c r="BW149" i="75"/>
  <c r="BX149" i="75" s="1"/>
  <c r="BW150" i="75"/>
  <c r="BX150" i="75" s="1"/>
  <c r="BW151" i="75"/>
  <c r="BX151" i="75" s="1"/>
  <c r="BW152" i="75"/>
  <c r="BX152" i="75" s="1"/>
  <c r="BW153" i="75"/>
  <c r="BX153" i="75" s="1"/>
  <c r="BW154" i="75"/>
  <c r="BX154" i="75" s="1"/>
  <c r="BW155" i="75"/>
  <c r="BX155" i="75" s="1"/>
  <c r="BW156" i="75"/>
  <c r="BX156" i="75" s="1"/>
  <c r="BW157" i="75"/>
  <c r="BX157" i="75" s="1"/>
  <c r="BW158" i="75"/>
  <c r="BX158" i="75" s="1"/>
  <c r="BW159" i="75"/>
  <c r="BX159" i="75" s="1"/>
  <c r="BW160" i="75"/>
  <c r="BX160" i="75" s="1"/>
  <c r="BW161" i="75"/>
  <c r="BX161" i="75" s="1"/>
  <c r="BW162" i="75"/>
  <c r="BX162" i="75" s="1"/>
  <c r="BW163" i="75"/>
  <c r="BX163" i="75" s="1"/>
  <c r="BW164" i="75"/>
  <c r="BX164" i="75" s="1"/>
  <c r="BW165" i="75"/>
  <c r="BX165" i="75" s="1"/>
  <c r="BW166" i="75"/>
  <c r="BX166" i="75" s="1"/>
  <c r="BW167" i="75"/>
  <c r="BX167" i="75" s="1"/>
  <c r="BW168" i="75"/>
  <c r="BX168" i="75" s="1"/>
  <c r="BW169" i="75"/>
  <c r="BX169" i="75" s="1"/>
  <c r="BW170" i="75"/>
  <c r="BX170" i="75" s="1"/>
  <c r="BW171" i="75"/>
  <c r="BX171" i="75" s="1"/>
  <c r="BW172" i="75"/>
  <c r="BX172" i="75" s="1"/>
  <c r="BW173" i="75"/>
  <c r="BX173" i="75" s="1"/>
  <c r="BW174" i="75"/>
  <c r="BX174" i="75" s="1"/>
  <c r="BW175" i="75"/>
  <c r="BX175" i="75" s="1"/>
  <c r="BW176" i="75"/>
  <c r="BX176" i="75" s="1"/>
  <c r="BW177" i="75"/>
  <c r="BX177" i="75" s="1"/>
  <c r="BW178" i="75"/>
  <c r="BX178" i="75" s="1"/>
  <c r="BW179" i="75"/>
  <c r="BX179" i="75" s="1"/>
  <c r="BW180" i="75"/>
  <c r="BX180" i="75" s="1"/>
  <c r="BW181" i="75"/>
  <c r="BX181" i="75" s="1"/>
  <c r="BW182" i="75"/>
  <c r="BX182" i="75" s="1"/>
  <c r="BW183" i="75"/>
  <c r="BX183" i="75" s="1"/>
  <c r="BW184" i="75"/>
  <c r="BX184" i="75" s="1"/>
  <c r="BW185" i="75"/>
  <c r="BX185" i="75" s="1"/>
  <c r="BW186" i="75"/>
  <c r="BX186" i="75" s="1"/>
  <c r="BW187" i="75"/>
  <c r="BX187" i="75" s="1"/>
  <c r="BW188" i="75"/>
  <c r="BX188" i="75" s="1"/>
  <c r="BW189" i="75"/>
  <c r="BX189" i="75" s="1"/>
  <c r="BW190" i="75"/>
  <c r="BX190" i="75" s="1"/>
  <c r="BW191" i="75"/>
  <c r="BX191" i="75" s="1"/>
  <c r="BW192" i="75"/>
  <c r="BX192" i="75" s="1"/>
  <c r="BW193" i="75"/>
  <c r="BX193" i="75" s="1"/>
  <c r="BW194" i="75"/>
  <c r="BX194" i="75" s="1"/>
  <c r="BW195" i="75"/>
  <c r="BX195" i="75" s="1"/>
  <c r="BW196" i="75"/>
  <c r="BX196" i="75" s="1"/>
  <c r="BW6" i="75"/>
  <c r="BX6" i="75" s="1"/>
  <c r="L7" i="75" l="1"/>
  <c r="L8" i="75"/>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94" i="75"/>
  <c r="L95" i="75"/>
  <c r="L96" i="75"/>
  <c r="L97" i="75"/>
  <c r="L98" i="75"/>
  <c r="L99" i="75"/>
  <c r="L100" i="75"/>
  <c r="L101" i="75"/>
  <c r="L102" i="75"/>
  <c r="L103" i="75"/>
  <c r="L104" i="75"/>
  <c r="L105" i="75"/>
  <c r="L106" i="75"/>
  <c r="L107" i="75"/>
  <c r="L108" i="75"/>
  <c r="L109" i="75"/>
  <c r="L110" i="75"/>
  <c r="L111" i="75"/>
  <c r="L112" i="75"/>
  <c r="L113" i="75"/>
  <c r="L114" i="75"/>
  <c r="L115" i="75"/>
  <c r="L116" i="75"/>
  <c r="L117" i="75"/>
  <c r="L118" i="75"/>
  <c r="L119" i="75"/>
  <c r="L120" i="75"/>
  <c r="L121" i="75"/>
  <c r="L122" i="75"/>
  <c r="L123" i="75"/>
  <c r="L124" i="75"/>
  <c r="L125" i="75"/>
  <c r="L126" i="75"/>
  <c r="L127" i="75"/>
  <c r="L128" i="75"/>
  <c r="L129" i="75"/>
  <c r="L130" i="75"/>
  <c r="L131" i="75"/>
  <c r="L132" i="75"/>
  <c r="L133" i="75"/>
  <c r="L134" i="75"/>
  <c r="L135" i="75"/>
  <c r="L136" i="75"/>
  <c r="L137" i="75"/>
  <c r="L138" i="75"/>
  <c r="L139" i="75"/>
  <c r="L140" i="75"/>
  <c r="L141" i="75"/>
  <c r="L142" i="75"/>
  <c r="L143" i="75"/>
  <c r="L144" i="75"/>
  <c r="L145" i="75"/>
  <c r="L146" i="75"/>
  <c r="L147" i="75"/>
  <c r="L148" i="75"/>
  <c r="L149" i="75"/>
  <c r="L150" i="75"/>
  <c r="L151" i="75"/>
  <c r="L152" i="75"/>
  <c r="L153" i="75"/>
  <c r="L154" i="75"/>
  <c r="L155" i="75"/>
  <c r="L156" i="75"/>
  <c r="L157" i="75"/>
  <c r="L158" i="75"/>
  <c r="L159" i="75"/>
  <c r="L160" i="75"/>
  <c r="L161" i="75"/>
  <c r="L162" i="75"/>
  <c r="L163" i="75"/>
  <c r="L164" i="75"/>
  <c r="L165" i="75"/>
  <c r="L166" i="75"/>
  <c r="L167" i="75"/>
  <c r="L168" i="75"/>
  <c r="L169" i="75"/>
  <c r="L170" i="75"/>
  <c r="L171" i="75"/>
  <c r="L172" i="75"/>
  <c r="L173" i="75"/>
  <c r="L174" i="75"/>
  <c r="L175" i="75"/>
  <c r="L176" i="75"/>
  <c r="L177" i="75"/>
  <c r="L178" i="75"/>
  <c r="L179" i="75"/>
  <c r="L180" i="75"/>
  <c r="L181" i="75"/>
  <c r="L182" i="75"/>
  <c r="L183" i="75"/>
  <c r="L184" i="75"/>
  <c r="L185" i="75"/>
  <c r="L186" i="75"/>
  <c r="L187" i="75"/>
  <c r="L188" i="75"/>
  <c r="L189" i="75"/>
  <c r="L190" i="75"/>
  <c r="L191" i="75"/>
  <c r="L192" i="75"/>
  <c r="L193" i="75"/>
  <c r="L194" i="75"/>
  <c r="L195" i="75"/>
  <c r="L196" i="75"/>
  <c r="L6" i="75"/>
  <c r="K7" i="75" l="1"/>
  <c r="K8" i="75"/>
  <c r="K9" i="75"/>
  <c r="K10" i="75"/>
  <c r="K11" i="75"/>
  <c r="K12" i="75"/>
  <c r="K13" i="75"/>
  <c r="K14" i="75"/>
  <c r="K15" i="75"/>
  <c r="K16" i="75"/>
  <c r="K17" i="75"/>
  <c r="K18" i="75"/>
  <c r="K19" i="75"/>
  <c r="K20" i="75"/>
  <c r="K21" i="75"/>
  <c r="K22" i="75"/>
  <c r="K23" i="75"/>
  <c r="K24" i="75"/>
  <c r="K25" i="75"/>
  <c r="K26" i="75"/>
  <c r="K27" i="75"/>
  <c r="K28" i="75"/>
  <c r="K29" i="75"/>
  <c r="K30" i="75"/>
  <c r="K31" i="75"/>
  <c r="K32" i="75"/>
  <c r="K33" i="75"/>
  <c r="K34" i="75"/>
  <c r="K35" i="75"/>
  <c r="K36" i="75"/>
  <c r="K37" i="75"/>
  <c r="K38" i="75"/>
  <c r="K39" i="75"/>
  <c r="K40" i="75"/>
  <c r="K41" i="75"/>
  <c r="K42" i="75"/>
  <c r="K43" i="75"/>
  <c r="K44" i="75"/>
  <c r="K45" i="75"/>
  <c r="K46" i="75"/>
  <c r="K47" i="75"/>
  <c r="K48" i="75"/>
  <c r="K49" i="75"/>
  <c r="K50" i="75"/>
  <c r="K51" i="75"/>
  <c r="K52" i="75"/>
  <c r="K53" i="75"/>
  <c r="K54" i="75"/>
  <c r="K55" i="75"/>
  <c r="K56" i="75"/>
  <c r="K57" i="75"/>
  <c r="K58" i="75"/>
  <c r="K59" i="75"/>
  <c r="K60" i="75"/>
  <c r="K61" i="75"/>
  <c r="K62" i="75"/>
  <c r="K63" i="75"/>
  <c r="K64" i="75"/>
  <c r="K65" i="75"/>
  <c r="K66" i="75"/>
  <c r="K67" i="75"/>
  <c r="K68" i="75"/>
  <c r="K69" i="75"/>
  <c r="K70" i="75"/>
  <c r="K71" i="75"/>
  <c r="K72" i="75"/>
  <c r="K73" i="75"/>
  <c r="K74" i="75"/>
  <c r="K75" i="75"/>
  <c r="K76" i="75"/>
  <c r="K77" i="75"/>
  <c r="K78" i="75"/>
  <c r="K79" i="75"/>
  <c r="K80" i="75"/>
  <c r="K81" i="75"/>
  <c r="K82" i="75"/>
  <c r="K83" i="75"/>
  <c r="K84" i="75"/>
  <c r="K85" i="75"/>
  <c r="K86" i="75"/>
  <c r="K87" i="75"/>
  <c r="K88" i="75"/>
  <c r="K89" i="75"/>
  <c r="K90" i="75"/>
  <c r="K91" i="75"/>
  <c r="K92" i="75"/>
  <c r="K93" i="75"/>
  <c r="K94" i="75"/>
  <c r="K95" i="75"/>
  <c r="K96" i="75"/>
  <c r="K97" i="75"/>
  <c r="K98" i="75"/>
  <c r="K99" i="75"/>
  <c r="K100" i="75"/>
  <c r="K101" i="75"/>
  <c r="K102" i="75"/>
  <c r="K103" i="75"/>
  <c r="K104" i="75"/>
  <c r="K105" i="75"/>
  <c r="K106" i="75"/>
  <c r="K107" i="75"/>
  <c r="K108" i="75"/>
  <c r="K109" i="75"/>
  <c r="K110" i="75"/>
  <c r="K111" i="75"/>
  <c r="K112" i="75"/>
  <c r="K113" i="75"/>
  <c r="K114" i="75"/>
  <c r="K115" i="75"/>
  <c r="K116" i="75"/>
  <c r="K117" i="75"/>
  <c r="K118" i="75"/>
  <c r="K119" i="75"/>
  <c r="K120" i="75"/>
  <c r="K121" i="75"/>
  <c r="K122" i="75"/>
  <c r="K123" i="75"/>
  <c r="K124" i="75"/>
  <c r="K125" i="75"/>
  <c r="K126" i="75"/>
  <c r="K127" i="75"/>
  <c r="K128" i="75"/>
  <c r="K129" i="75"/>
  <c r="K130" i="75"/>
  <c r="K131" i="75"/>
  <c r="K132" i="75"/>
  <c r="K133" i="75"/>
  <c r="K134" i="75"/>
  <c r="K135" i="75"/>
  <c r="K136" i="75"/>
  <c r="K137" i="75"/>
  <c r="K138" i="75"/>
  <c r="K139" i="75"/>
  <c r="K140" i="75"/>
  <c r="K141" i="75"/>
  <c r="K142" i="75"/>
  <c r="K143" i="75"/>
  <c r="K144" i="75"/>
  <c r="K145" i="75"/>
  <c r="K146" i="75"/>
  <c r="K147" i="75"/>
  <c r="K148" i="75"/>
  <c r="K149" i="75"/>
  <c r="K150" i="75"/>
  <c r="K151" i="75"/>
  <c r="K152" i="75"/>
  <c r="K153" i="75"/>
  <c r="K154" i="75"/>
  <c r="K155" i="75"/>
  <c r="K156" i="75"/>
  <c r="K157" i="75"/>
  <c r="K158" i="75"/>
  <c r="K159" i="75"/>
  <c r="K160" i="75"/>
  <c r="K161" i="75"/>
  <c r="K162" i="75"/>
  <c r="K163" i="75"/>
  <c r="K164" i="75"/>
  <c r="K165" i="75"/>
  <c r="K166" i="75"/>
  <c r="K167" i="75"/>
  <c r="K168" i="75"/>
  <c r="K169" i="75"/>
  <c r="K170" i="75"/>
  <c r="K171" i="75"/>
  <c r="K172" i="75"/>
  <c r="K173" i="75"/>
  <c r="K174" i="75"/>
  <c r="K175" i="75"/>
  <c r="K176" i="75"/>
  <c r="K177" i="75"/>
  <c r="K178" i="75"/>
  <c r="K179" i="75"/>
  <c r="K180" i="75"/>
  <c r="K181" i="75"/>
  <c r="K182" i="75"/>
  <c r="K183" i="75"/>
  <c r="K184" i="75"/>
  <c r="K185" i="75"/>
  <c r="K186" i="75"/>
  <c r="K187" i="75"/>
  <c r="K188" i="75"/>
  <c r="K189" i="75"/>
  <c r="K190" i="75"/>
  <c r="K191" i="75"/>
  <c r="K192" i="75"/>
  <c r="K193" i="75"/>
  <c r="K194" i="75"/>
  <c r="K195" i="75"/>
  <c r="K196" i="75"/>
  <c r="K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194" i="75"/>
  <c r="I195" i="75"/>
  <c r="I196" i="75"/>
  <c r="I6" i="75"/>
  <c r="H7" i="75"/>
  <c r="H8" i="75"/>
  <c r="H9" i="75"/>
  <c r="H10" i="75"/>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H93" i="75"/>
  <c r="H94" i="75"/>
  <c r="H95" i="75"/>
  <c r="H96" i="75"/>
  <c r="H97" i="75"/>
  <c r="H98" i="75"/>
  <c r="H99" i="75"/>
  <c r="H100" i="75"/>
  <c r="H101" i="75"/>
  <c r="H102" i="75"/>
  <c r="H103" i="75"/>
  <c r="H104" i="75"/>
  <c r="H105" i="75"/>
  <c r="H106" i="75"/>
  <c r="H107" i="75"/>
  <c r="H108" i="75"/>
  <c r="H109" i="75"/>
  <c r="H110" i="75"/>
  <c r="H111" i="75"/>
  <c r="H112" i="75"/>
  <c r="H113" i="75"/>
  <c r="H114" i="75"/>
  <c r="H115" i="75"/>
  <c r="H116" i="75"/>
  <c r="H117" i="75"/>
  <c r="H118" i="75"/>
  <c r="H119" i="75"/>
  <c r="H120" i="75"/>
  <c r="H121" i="75"/>
  <c r="H122" i="75"/>
  <c r="H123" i="75"/>
  <c r="H124" i="75"/>
  <c r="H125" i="75"/>
  <c r="H126" i="75"/>
  <c r="H127" i="75"/>
  <c r="H128" i="75"/>
  <c r="H129" i="75"/>
  <c r="H130" i="75"/>
  <c r="H131" i="75"/>
  <c r="H132" i="75"/>
  <c r="H133" i="75"/>
  <c r="H134" i="75"/>
  <c r="H135" i="75"/>
  <c r="H136" i="75"/>
  <c r="H137" i="75"/>
  <c r="H138" i="75"/>
  <c r="H139" i="75"/>
  <c r="H140" i="75"/>
  <c r="H141" i="75"/>
  <c r="H142" i="75"/>
  <c r="H143" i="75"/>
  <c r="H144" i="75"/>
  <c r="H145" i="75"/>
  <c r="H146" i="75"/>
  <c r="H147" i="75"/>
  <c r="H148" i="75"/>
  <c r="H149" i="75"/>
  <c r="H150" i="75"/>
  <c r="H151" i="75"/>
  <c r="H152" i="75"/>
  <c r="H153" i="75"/>
  <c r="H154" i="75"/>
  <c r="H155" i="75"/>
  <c r="H156" i="75"/>
  <c r="H157" i="75"/>
  <c r="H158" i="75"/>
  <c r="H159" i="75"/>
  <c r="H160" i="75"/>
  <c r="H161" i="75"/>
  <c r="H162" i="75"/>
  <c r="H163" i="75"/>
  <c r="H164" i="75"/>
  <c r="H165" i="75"/>
  <c r="H166" i="75"/>
  <c r="H167" i="75"/>
  <c r="H168" i="75"/>
  <c r="H169" i="75"/>
  <c r="H170" i="75"/>
  <c r="H171" i="75"/>
  <c r="H172" i="75"/>
  <c r="H173" i="75"/>
  <c r="H174" i="75"/>
  <c r="H175" i="75"/>
  <c r="H176" i="75"/>
  <c r="H177" i="75"/>
  <c r="H178" i="75"/>
  <c r="H179" i="75"/>
  <c r="H180" i="75"/>
  <c r="H181" i="75"/>
  <c r="H182" i="75"/>
  <c r="H183" i="75"/>
  <c r="H184" i="75"/>
  <c r="H185" i="75"/>
  <c r="H186" i="75"/>
  <c r="H187" i="75"/>
  <c r="H188" i="75"/>
  <c r="H189" i="75"/>
  <c r="H190" i="75"/>
  <c r="H191" i="75"/>
  <c r="H192" i="75"/>
  <c r="H193" i="75"/>
  <c r="H194" i="75"/>
  <c r="H195" i="75"/>
  <c r="H196" i="75"/>
  <c r="H6" i="75"/>
  <c r="G7" i="75"/>
  <c r="G8" i="75"/>
  <c r="G9" i="75"/>
  <c r="G10" i="75"/>
  <c r="G11" i="75"/>
  <c r="G12" i="75"/>
  <c r="G13" i="75"/>
  <c r="G14" i="75"/>
  <c r="G15" i="75"/>
  <c r="G16" i="75"/>
  <c r="G17" i="75"/>
  <c r="G18" i="75"/>
  <c r="G19" i="75"/>
  <c r="G20" i="75"/>
  <c r="G21" i="75"/>
  <c r="G22" i="75"/>
  <c r="G23" i="75"/>
  <c r="G24" i="75"/>
  <c r="G25" i="75"/>
  <c r="G26" i="75"/>
  <c r="G27" i="75"/>
  <c r="G28" i="75"/>
  <c r="G29" i="75"/>
  <c r="G30" i="75"/>
  <c r="G31" i="75"/>
  <c r="G32" i="75"/>
  <c r="G33" i="75"/>
  <c r="G34" i="75"/>
  <c r="G35" i="75"/>
  <c r="G36" i="75"/>
  <c r="G37" i="75"/>
  <c r="G38" i="75"/>
  <c r="G39" i="75"/>
  <c r="G40" i="75"/>
  <c r="G41" i="75"/>
  <c r="G42" i="75"/>
  <c r="G43" i="75"/>
  <c r="G44" i="75"/>
  <c r="G45" i="75"/>
  <c r="G46" i="75"/>
  <c r="G47" i="75"/>
  <c r="G48" i="75"/>
  <c r="G49" i="75"/>
  <c r="G50" i="75"/>
  <c r="G51" i="75"/>
  <c r="G52" i="75"/>
  <c r="G53" i="75"/>
  <c r="G54" i="75"/>
  <c r="G55" i="75"/>
  <c r="G56" i="75"/>
  <c r="G57" i="75"/>
  <c r="G58" i="75"/>
  <c r="G59" i="75"/>
  <c r="G60" i="75"/>
  <c r="G61" i="75"/>
  <c r="G62" i="75"/>
  <c r="G63" i="75"/>
  <c r="G64" i="75"/>
  <c r="G65" i="75"/>
  <c r="G66" i="75"/>
  <c r="G67" i="75"/>
  <c r="G68" i="75"/>
  <c r="G69" i="75"/>
  <c r="G70" i="75"/>
  <c r="G71" i="75"/>
  <c r="G72" i="75"/>
  <c r="G73" i="75"/>
  <c r="G74" i="75"/>
  <c r="G75" i="75"/>
  <c r="G76" i="75"/>
  <c r="G77" i="75"/>
  <c r="G78" i="75"/>
  <c r="G79" i="75"/>
  <c r="G80" i="75"/>
  <c r="G81" i="75"/>
  <c r="G82" i="75"/>
  <c r="G83" i="75"/>
  <c r="G84" i="75"/>
  <c r="G85" i="75"/>
  <c r="G86" i="75"/>
  <c r="G87" i="75"/>
  <c r="G88" i="75"/>
  <c r="G89" i="75"/>
  <c r="G90" i="75"/>
  <c r="G91" i="75"/>
  <c r="G92" i="75"/>
  <c r="G93" i="75"/>
  <c r="G94" i="75"/>
  <c r="G95" i="75"/>
  <c r="G96" i="75"/>
  <c r="G97" i="75"/>
  <c r="G98" i="75"/>
  <c r="G99" i="75"/>
  <c r="G100" i="75"/>
  <c r="G101" i="75"/>
  <c r="G102" i="75"/>
  <c r="G103" i="75"/>
  <c r="G104" i="75"/>
  <c r="G105" i="75"/>
  <c r="G106" i="75"/>
  <c r="G107" i="75"/>
  <c r="G108" i="75"/>
  <c r="G109" i="75"/>
  <c r="G110" i="75"/>
  <c r="G111" i="75"/>
  <c r="G112" i="75"/>
  <c r="G113" i="75"/>
  <c r="G114" i="75"/>
  <c r="G115" i="75"/>
  <c r="G116" i="75"/>
  <c r="G117" i="75"/>
  <c r="G118" i="75"/>
  <c r="G119" i="75"/>
  <c r="G120" i="75"/>
  <c r="G121" i="75"/>
  <c r="G122" i="75"/>
  <c r="G123" i="75"/>
  <c r="G124" i="75"/>
  <c r="G125" i="75"/>
  <c r="G126" i="75"/>
  <c r="G127" i="75"/>
  <c r="G128" i="75"/>
  <c r="G129" i="75"/>
  <c r="G130" i="75"/>
  <c r="G131" i="75"/>
  <c r="G132" i="75"/>
  <c r="G133" i="75"/>
  <c r="G134" i="75"/>
  <c r="G135" i="75"/>
  <c r="G136" i="75"/>
  <c r="G137" i="75"/>
  <c r="G138" i="75"/>
  <c r="G139" i="75"/>
  <c r="G140" i="75"/>
  <c r="G141" i="75"/>
  <c r="G142" i="75"/>
  <c r="G143" i="75"/>
  <c r="G144" i="75"/>
  <c r="G145" i="75"/>
  <c r="G146" i="75"/>
  <c r="G147" i="75"/>
  <c r="G148" i="75"/>
  <c r="G149" i="75"/>
  <c r="G150" i="75"/>
  <c r="G151" i="75"/>
  <c r="G152" i="75"/>
  <c r="G153" i="75"/>
  <c r="G154" i="75"/>
  <c r="G155" i="75"/>
  <c r="G156" i="75"/>
  <c r="G157" i="75"/>
  <c r="G158" i="75"/>
  <c r="G159" i="75"/>
  <c r="G160" i="75"/>
  <c r="G161" i="75"/>
  <c r="G162" i="75"/>
  <c r="G163" i="75"/>
  <c r="G164" i="75"/>
  <c r="G165" i="75"/>
  <c r="G166" i="75"/>
  <c r="G167" i="75"/>
  <c r="G168" i="75"/>
  <c r="G169" i="75"/>
  <c r="G170" i="75"/>
  <c r="G171" i="75"/>
  <c r="G172" i="75"/>
  <c r="G173" i="75"/>
  <c r="G174" i="75"/>
  <c r="G175" i="75"/>
  <c r="G176" i="75"/>
  <c r="G177" i="75"/>
  <c r="G178" i="75"/>
  <c r="G179" i="75"/>
  <c r="G180" i="75"/>
  <c r="G181" i="75"/>
  <c r="G182" i="75"/>
  <c r="G183" i="75"/>
  <c r="G184" i="75"/>
  <c r="G185" i="75"/>
  <c r="G186" i="75"/>
  <c r="G187" i="75"/>
  <c r="G188" i="75"/>
  <c r="G189" i="75"/>
  <c r="G190" i="75"/>
  <c r="G191" i="75"/>
  <c r="G192" i="75"/>
  <c r="G193" i="75"/>
  <c r="G194" i="75"/>
  <c r="G195" i="75"/>
  <c r="G196" i="75"/>
  <c r="G6" i="75"/>
  <c r="D7" i="75"/>
  <c r="D8" i="75"/>
  <c r="D9" i="75"/>
  <c r="D10" i="75"/>
  <c r="D11" i="75"/>
  <c r="D12" i="75"/>
  <c r="D13" i="75"/>
  <c r="D14" i="75"/>
  <c r="D15" i="75"/>
  <c r="D16" i="75"/>
  <c r="D17" i="75"/>
  <c r="D18" i="75"/>
  <c r="D19" i="75"/>
  <c r="D20" i="75"/>
  <c r="D21" i="75"/>
  <c r="D22" i="75"/>
  <c r="D23" i="75"/>
  <c r="D24" i="75"/>
  <c r="D25" i="75"/>
  <c r="D26" i="75"/>
  <c r="D27" i="75"/>
  <c r="D28" i="75"/>
  <c r="D29" i="75"/>
  <c r="D30" i="75"/>
  <c r="D31" i="75"/>
  <c r="D32" i="75"/>
  <c r="D33" i="75"/>
  <c r="D34" i="75"/>
  <c r="D35" i="75"/>
  <c r="D36" i="75"/>
  <c r="D37" i="75"/>
  <c r="D38" i="75"/>
  <c r="D39" i="75"/>
  <c r="D40" i="75"/>
  <c r="D41" i="75"/>
  <c r="D42" i="75"/>
  <c r="D43" i="75"/>
  <c r="D44" i="75"/>
  <c r="D45" i="75"/>
  <c r="D46" i="75"/>
  <c r="D47" i="75"/>
  <c r="D48" i="75"/>
  <c r="D49" i="75"/>
  <c r="D50" i="75"/>
  <c r="D51" i="75"/>
  <c r="D52" i="75"/>
  <c r="D53" i="75"/>
  <c r="D54" i="75"/>
  <c r="D55" i="75"/>
  <c r="D56" i="75"/>
  <c r="D57" i="75"/>
  <c r="D58" i="75"/>
  <c r="D59" i="75"/>
  <c r="D60" i="75"/>
  <c r="D61" i="75"/>
  <c r="D62" i="75"/>
  <c r="D63" i="75"/>
  <c r="D64" i="75"/>
  <c r="D65" i="75"/>
  <c r="D66" i="75"/>
  <c r="D67" i="75"/>
  <c r="D68" i="75"/>
  <c r="D69" i="75"/>
  <c r="D70" i="75"/>
  <c r="D71" i="75"/>
  <c r="D72" i="75"/>
  <c r="D73" i="75"/>
  <c r="D74" i="75"/>
  <c r="D75" i="75"/>
  <c r="D76" i="75"/>
  <c r="D77" i="75"/>
  <c r="D78" i="75"/>
  <c r="D79" i="75"/>
  <c r="D80" i="75"/>
  <c r="D81" i="75"/>
  <c r="D82" i="75"/>
  <c r="D83" i="75"/>
  <c r="D84" i="75"/>
  <c r="D85" i="75"/>
  <c r="D86" i="75"/>
  <c r="D87" i="75"/>
  <c r="D88" i="75"/>
  <c r="D89" i="75"/>
  <c r="D90" i="75"/>
  <c r="D91" i="75"/>
  <c r="D92" i="75"/>
  <c r="D93" i="75"/>
  <c r="D94" i="75"/>
  <c r="D95" i="75"/>
  <c r="D96" i="75"/>
  <c r="D97" i="75"/>
  <c r="D98" i="75"/>
  <c r="D99" i="75"/>
  <c r="D100" i="75"/>
  <c r="D101" i="75"/>
  <c r="D102" i="75"/>
  <c r="D103" i="75"/>
  <c r="D104" i="75"/>
  <c r="D105" i="75"/>
  <c r="D106" i="75"/>
  <c r="D107" i="75"/>
  <c r="D108" i="75"/>
  <c r="D109" i="75"/>
  <c r="D110" i="75"/>
  <c r="D111" i="75"/>
  <c r="D112" i="75"/>
  <c r="D113" i="75"/>
  <c r="D114" i="75"/>
  <c r="D115" i="75"/>
  <c r="D116" i="75"/>
  <c r="D117" i="75"/>
  <c r="D118" i="75"/>
  <c r="D119" i="75"/>
  <c r="D120" i="75"/>
  <c r="D121" i="75"/>
  <c r="D122" i="75"/>
  <c r="D123" i="75"/>
  <c r="D124" i="75"/>
  <c r="D125" i="75"/>
  <c r="D126" i="75"/>
  <c r="D127" i="75"/>
  <c r="D128" i="75"/>
  <c r="D129" i="75"/>
  <c r="D130" i="75"/>
  <c r="D131" i="75"/>
  <c r="D132" i="75"/>
  <c r="D133" i="75"/>
  <c r="D134" i="75"/>
  <c r="D135" i="75"/>
  <c r="D136" i="75"/>
  <c r="D137" i="75"/>
  <c r="D138" i="75"/>
  <c r="D139" i="75"/>
  <c r="D140" i="75"/>
  <c r="D141" i="75"/>
  <c r="D142" i="75"/>
  <c r="D143" i="75"/>
  <c r="D144" i="75"/>
  <c r="D145" i="75"/>
  <c r="D146" i="75"/>
  <c r="D147" i="75"/>
  <c r="D148" i="75"/>
  <c r="D149" i="75"/>
  <c r="D150" i="75"/>
  <c r="D151" i="75"/>
  <c r="D152" i="75"/>
  <c r="D153" i="75"/>
  <c r="D154" i="75"/>
  <c r="D155" i="75"/>
  <c r="D156" i="75"/>
  <c r="D157" i="75"/>
  <c r="D158" i="75"/>
  <c r="D159" i="75"/>
  <c r="D160" i="75"/>
  <c r="D161" i="75"/>
  <c r="D162" i="75"/>
  <c r="D163" i="75"/>
  <c r="D164" i="75"/>
  <c r="D165" i="75"/>
  <c r="D166" i="75"/>
  <c r="D167" i="75"/>
  <c r="D168" i="75"/>
  <c r="D169" i="75"/>
  <c r="D170" i="75"/>
  <c r="D171" i="75"/>
  <c r="D172" i="75"/>
  <c r="D173" i="75"/>
  <c r="D174" i="75"/>
  <c r="D175" i="75"/>
  <c r="D176" i="75"/>
  <c r="D177" i="75"/>
  <c r="D178" i="75"/>
  <c r="D179" i="75"/>
  <c r="D180" i="75"/>
  <c r="D181" i="75"/>
  <c r="D182" i="75"/>
  <c r="D183" i="75"/>
  <c r="D184" i="75"/>
  <c r="D185" i="75"/>
  <c r="D186" i="75"/>
  <c r="D187" i="75"/>
  <c r="D188" i="75"/>
  <c r="D189" i="75"/>
  <c r="D190" i="75"/>
  <c r="D191" i="75"/>
  <c r="D192" i="75"/>
  <c r="D193" i="75"/>
  <c r="D194" i="75"/>
  <c r="D195" i="75"/>
  <c r="D196" i="75"/>
  <c r="D6" i="75"/>
  <c r="C196" i="75"/>
  <c r="C195" i="75"/>
  <c r="C194" i="75"/>
  <c r="C193" i="75"/>
  <c r="C192" i="75"/>
  <c r="C191" i="75"/>
  <c r="C190" i="75"/>
  <c r="C189" i="75"/>
  <c r="C188" i="75"/>
  <c r="C187" i="75"/>
  <c r="C186" i="75"/>
  <c r="C185" i="75"/>
  <c r="C184" i="75"/>
  <c r="C183" i="75"/>
  <c r="C182" i="75"/>
  <c r="C181" i="75"/>
  <c r="C180" i="75"/>
  <c r="C179" i="75"/>
  <c r="C178" i="75"/>
  <c r="C177" i="75"/>
  <c r="C176" i="75"/>
  <c r="C175" i="75"/>
  <c r="C174" i="75"/>
  <c r="C173" i="75"/>
  <c r="C172" i="75"/>
  <c r="C171" i="75"/>
  <c r="C170" i="75"/>
  <c r="C169" i="75"/>
  <c r="C168" i="75"/>
  <c r="C167" i="75"/>
  <c r="C166" i="75"/>
  <c r="C165" i="75"/>
  <c r="C164" i="75"/>
  <c r="C163" i="75"/>
  <c r="C162" i="75"/>
  <c r="C161" i="75"/>
  <c r="C160" i="75"/>
  <c r="C159" i="75"/>
  <c r="C158" i="75"/>
  <c r="C157" i="75"/>
  <c r="C156" i="75"/>
  <c r="C155" i="75"/>
  <c r="C154" i="75"/>
  <c r="C153" i="75"/>
  <c r="C152" i="75"/>
  <c r="C151" i="75"/>
  <c r="C150" i="75"/>
  <c r="C149" i="75"/>
  <c r="C148" i="75"/>
  <c r="C147" i="75"/>
  <c r="C146" i="75"/>
  <c r="C145" i="75"/>
  <c r="C144" i="75"/>
  <c r="C143" i="75"/>
  <c r="C142" i="75"/>
  <c r="C141" i="75"/>
  <c r="C140" i="75"/>
  <c r="C139" i="75"/>
  <c r="C138" i="75"/>
  <c r="C137" i="75"/>
  <c r="C136" i="75"/>
  <c r="C135" i="75"/>
  <c r="C134" i="75"/>
  <c r="C133" i="75"/>
  <c r="C132" i="75"/>
  <c r="C131" i="75"/>
  <c r="C130" i="75"/>
  <c r="C129" i="75"/>
  <c r="C128" i="75"/>
  <c r="C127" i="75"/>
  <c r="C126" i="75"/>
  <c r="C125" i="75"/>
  <c r="C124" i="75"/>
  <c r="C123" i="75"/>
  <c r="C122" i="75"/>
  <c r="C121" i="75"/>
  <c r="C120" i="75"/>
  <c r="C119" i="75"/>
  <c r="C118" i="75"/>
  <c r="C117" i="75"/>
  <c r="C116" i="75"/>
  <c r="C115" i="75"/>
  <c r="C114" i="75"/>
  <c r="C113" i="75"/>
  <c r="C112" i="75"/>
  <c r="C111" i="75"/>
  <c r="C110" i="75"/>
  <c r="C109" i="75"/>
  <c r="C108" i="75"/>
  <c r="C107" i="75"/>
  <c r="C106" i="75"/>
  <c r="C105" i="75"/>
  <c r="C104" i="75"/>
  <c r="C103" i="75"/>
  <c r="C102" i="75"/>
  <c r="C101" i="75"/>
  <c r="C100" i="75"/>
  <c r="C99" i="75"/>
  <c r="C98" i="75"/>
  <c r="C97" i="75"/>
  <c r="C96" i="75"/>
  <c r="C95" i="75"/>
  <c r="C94" i="75"/>
  <c r="C93" i="75"/>
  <c r="C92" i="75"/>
  <c r="C91" i="75"/>
  <c r="C90" i="75"/>
  <c r="C89" i="75"/>
  <c r="C88" i="75"/>
  <c r="C87" i="75"/>
  <c r="C86" i="75"/>
  <c r="C85" i="75"/>
  <c r="C84" i="75"/>
  <c r="C83" i="75"/>
  <c r="C82" i="75"/>
  <c r="C81" i="75"/>
  <c r="C80" i="75"/>
  <c r="C79" i="75"/>
  <c r="C78" i="75"/>
  <c r="C77" i="75"/>
  <c r="C76" i="75"/>
  <c r="C75" i="75"/>
  <c r="C74" i="75"/>
  <c r="C73" i="75"/>
  <c r="C72" i="75"/>
  <c r="C71" i="75"/>
  <c r="C70" i="75"/>
  <c r="C69" i="75"/>
  <c r="C68" i="75"/>
  <c r="C67" i="75"/>
  <c r="C66" i="75"/>
  <c r="C65" i="75"/>
  <c r="C64" i="75"/>
  <c r="C63" i="75"/>
  <c r="C62" i="75"/>
  <c r="C61" i="75"/>
  <c r="C60" i="75"/>
  <c r="C59" i="75"/>
  <c r="C58" i="75"/>
  <c r="C57" i="75"/>
  <c r="C56" i="75"/>
  <c r="C55" i="75"/>
  <c r="C54" i="75"/>
  <c r="C53" i="75"/>
  <c r="C52" i="75"/>
  <c r="C51" i="75"/>
  <c r="C50" i="75"/>
  <c r="C49" i="75"/>
  <c r="C48" i="75"/>
  <c r="C47" i="75"/>
  <c r="C46" i="75"/>
  <c r="C45" i="75"/>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R3" i="81" l="1"/>
  <c r="Q2" i="82" s="1"/>
  <c r="R2" i="80"/>
  <c r="R3" i="80"/>
  <c r="R2" i="79"/>
  <c r="R3" i="79"/>
  <c r="R2" i="81"/>
  <c r="R4" i="81"/>
  <c r="R5" i="81"/>
  <c r="R6" i="81"/>
  <c r="R7" i="81"/>
  <c r="R8" i="81"/>
  <c r="R9" i="81"/>
  <c r="R10" i="81"/>
  <c r="R11" i="81"/>
  <c r="R12" i="81"/>
  <c r="R13" i="81"/>
  <c r="R14" i="81"/>
  <c r="R15" i="81"/>
  <c r="R16" i="81"/>
  <c r="R17"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Q1" i="82"/>
  <c r="Q1" i="83"/>
  <c r="Q2" i="83"/>
  <c r="Q3" i="83"/>
  <c r="Q4" i="83"/>
  <c r="Q5" i="83"/>
  <c r="Q6" i="83"/>
  <c r="Q7" i="83"/>
  <c r="Q8" i="83"/>
  <c r="Q9" i="83"/>
  <c r="Q10" i="83"/>
  <c r="Q11" i="83"/>
  <c r="Q12" i="83"/>
  <c r="Q13" i="83"/>
  <c r="Q14" i="83"/>
  <c r="Q15" i="83"/>
  <c r="Q16" i="83"/>
  <c r="Q17" i="83"/>
  <c r="Q18" i="83"/>
  <c r="Q19" i="83"/>
  <c r="Q20" i="83"/>
  <c r="Q21" i="83"/>
  <c r="Q22" i="83"/>
  <c r="Q23" i="83"/>
  <c r="Q24" i="83"/>
  <c r="Q25" i="83"/>
  <c r="Q26" i="83"/>
  <c r="Q27" i="83"/>
  <c r="Q28" i="83"/>
  <c r="Q29" i="83"/>
  <c r="Q30" i="83"/>
  <c r="Q31" i="83"/>
  <c r="Q32" i="83"/>
  <c r="Q33" i="83"/>
  <c r="Q34" i="83"/>
  <c r="Q35" i="83"/>
  <c r="Q36" i="83"/>
  <c r="Q37" i="83"/>
  <c r="Q39" i="83"/>
  <c r="Q40" i="83"/>
  <c r="Q41" i="83"/>
  <c r="Q43" i="83"/>
  <c r="Q44" i="83"/>
  <c r="Q45" i="83"/>
  <c r="Q47" i="83"/>
  <c r="Q48" i="83"/>
  <c r="Q49" i="83"/>
  <c r="Q51" i="83"/>
  <c r="Q52" i="83"/>
  <c r="Q53" i="83"/>
  <c r="Q55" i="83"/>
  <c r="Q56" i="83"/>
  <c r="Q57" i="83"/>
  <c r="Q59" i="83"/>
  <c r="Q60" i="83"/>
  <c r="Q61" i="83"/>
  <c r="Q63" i="83"/>
  <c r="Q64" i="83"/>
  <c r="Q65" i="83"/>
  <c r="Q67" i="83"/>
  <c r="Q68" i="83"/>
  <c r="Q69" i="83"/>
  <c r="Q71" i="83"/>
  <c r="Q72" i="83"/>
  <c r="Q73" i="83"/>
  <c r="Q75" i="83"/>
  <c r="Q76" i="83"/>
  <c r="Q77" i="83"/>
  <c r="Q79" i="83"/>
  <c r="Q80" i="83"/>
  <c r="Q81" i="83"/>
  <c r="Q83" i="83"/>
  <c r="Q84" i="83"/>
  <c r="Q85" i="83"/>
  <c r="Q87" i="83"/>
  <c r="Q88" i="83"/>
  <c r="Q89" i="83"/>
  <c r="Q91" i="83"/>
  <c r="Q92" i="83"/>
  <c r="Q93" i="83"/>
  <c r="Q95" i="83"/>
  <c r="Q96" i="83"/>
  <c r="Q97" i="83"/>
  <c r="Q99" i="83"/>
  <c r="Q100" i="83"/>
  <c r="Q101" i="83"/>
  <c r="Q103" i="83"/>
  <c r="Q104" i="83"/>
  <c r="Q105" i="83"/>
  <c r="Q107" i="83"/>
  <c r="Q108" i="83"/>
  <c r="Q109" i="83"/>
  <c r="Q111" i="83"/>
  <c r="Q112" i="83"/>
  <c r="Q113" i="83"/>
  <c r="Q115" i="83"/>
  <c r="Q116" i="83"/>
  <c r="Q117" i="83"/>
  <c r="Q119" i="83"/>
  <c r="Q120" i="83"/>
  <c r="Q121" i="83"/>
  <c r="Q123" i="83"/>
  <c r="Q124" i="83"/>
  <c r="Q125" i="83"/>
  <c r="Q127" i="83"/>
  <c r="Q128" i="83"/>
  <c r="Q129" i="83"/>
  <c r="Q131" i="83"/>
  <c r="Q132" i="83"/>
  <c r="Q133" i="83"/>
  <c r="Q135" i="83"/>
  <c r="Q136" i="83"/>
  <c r="Q137" i="83"/>
  <c r="Q139" i="83"/>
  <c r="Q140" i="83"/>
  <c r="Q141" i="83"/>
  <c r="Q143" i="83"/>
  <c r="Q144" i="83"/>
  <c r="Q145" i="83"/>
  <c r="Q147" i="83"/>
  <c r="Q149" i="83"/>
  <c r="Q151" i="83"/>
  <c r="Q153" i="83"/>
  <c r="Q155" i="83"/>
  <c r="Q157" i="83"/>
  <c r="Q159" i="83"/>
  <c r="Q161" i="83"/>
  <c r="Q163" i="83"/>
  <c r="Q165" i="83"/>
  <c r="Q167" i="83"/>
  <c r="Q169" i="83"/>
  <c r="Q171" i="83"/>
  <c r="Q173" i="83"/>
  <c r="Q175" i="83"/>
  <c r="Q177" i="83"/>
  <c r="Q179" i="83"/>
  <c r="Q181" i="83"/>
  <c r="Q183" i="83"/>
  <c r="Q185" i="83"/>
  <c r="Q187" i="83"/>
  <c r="Q189" i="83"/>
  <c r="Q191" i="83"/>
  <c r="Q45" i="82" l="1"/>
  <c r="Q66" i="82"/>
  <c r="Q130" i="82"/>
  <c r="Q152" i="82"/>
  <c r="Q192" i="83"/>
  <c r="Q188" i="83"/>
  <c r="Q184" i="83"/>
  <c r="Q180" i="83"/>
  <c r="Q176" i="83"/>
  <c r="Q172" i="83"/>
  <c r="Q168" i="83"/>
  <c r="Q164" i="83"/>
  <c r="Q160" i="83"/>
  <c r="Q156" i="83"/>
  <c r="Q152" i="83"/>
  <c r="Q148" i="83"/>
  <c r="Q190" i="83"/>
  <c r="Q186" i="83"/>
  <c r="Q182" i="83"/>
  <c r="Q178" i="83"/>
  <c r="Q174" i="83"/>
  <c r="Q170" i="83"/>
  <c r="Q166" i="83"/>
  <c r="Q162" i="83"/>
  <c r="Q158" i="83"/>
  <c r="Q154" i="83"/>
  <c r="Q150" i="83"/>
  <c r="Q146" i="83"/>
  <c r="Q142" i="83"/>
  <c r="Q138" i="83"/>
  <c r="Q134" i="83"/>
  <c r="Q130" i="83"/>
  <c r="Q126" i="83"/>
  <c r="Q122" i="83"/>
  <c r="Q118" i="83"/>
  <c r="Q114" i="83"/>
  <c r="Q110" i="83"/>
  <c r="Q106" i="83"/>
  <c r="Q102" i="83"/>
  <c r="Q98" i="83"/>
  <c r="Q94" i="83"/>
  <c r="Q90" i="83"/>
  <c r="Q86" i="83"/>
  <c r="Q82" i="83"/>
  <c r="Q78" i="83"/>
  <c r="Q74" i="83"/>
  <c r="Q70" i="83"/>
  <c r="Q66" i="83"/>
  <c r="Q62" i="83"/>
  <c r="Q58" i="83"/>
  <c r="Q54" i="83"/>
  <c r="Q50" i="83"/>
  <c r="Q46" i="83"/>
  <c r="Q42" i="83"/>
  <c r="Q38" i="83"/>
  <c r="Q186" i="82"/>
  <c r="Q109" i="82"/>
  <c r="Q173" i="82"/>
  <c r="Q88" i="82"/>
  <c r="Q24" i="82"/>
  <c r="Q4" i="82"/>
  <c r="Q8" i="82"/>
  <c r="Q29" i="82"/>
  <c r="Q50" i="82"/>
  <c r="Q72" i="82"/>
  <c r="Q93" i="82"/>
  <c r="Q114" i="82"/>
  <c r="Q136" i="82"/>
  <c r="Q157" i="82"/>
  <c r="Q178" i="82"/>
  <c r="Q189" i="82"/>
  <c r="Q13" i="82"/>
  <c r="Q34" i="82"/>
  <c r="Q56" i="82"/>
  <c r="Q77" i="82"/>
  <c r="Q98" i="82"/>
  <c r="Q120" i="82"/>
  <c r="Q141" i="82"/>
  <c r="Q162" i="82"/>
  <c r="Q181" i="82"/>
  <c r="Q192" i="82"/>
  <c r="Q18" i="82"/>
  <c r="Q40" i="82"/>
  <c r="Q61" i="82"/>
  <c r="Q82" i="82"/>
  <c r="Q104" i="82"/>
  <c r="Q125" i="82"/>
  <c r="Q146" i="82"/>
  <c r="Q168" i="82"/>
  <c r="Q184" i="82"/>
  <c r="Q191" i="82"/>
  <c r="Q187" i="82"/>
  <c r="Q183" i="82"/>
  <c r="Q179" i="82"/>
  <c r="Q175" i="82"/>
  <c r="Q171" i="82"/>
  <c r="Q167" i="82"/>
  <c r="Q163" i="82"/>
  <c r="Q159" i="82"/>
  <c r="Q155" i="82"/>
  <c r="Q151" i="82"/>
  <c r="Q147" i="82"/>
  <c r="Q143" i="82"/>
  <c r="Q139" i="82"/>
  <c r="Q135" i="82"/>
  <c r="Q131" i="82"/>
  <c r="Q127" i="82"/>
  <c r="Q123" i="82"/>
  <c r="Q119" i="82"/>
  <c r="Q115" i="82"/>
  <c r="Q111" i="82"/>
  <c r="Q107" i="82"/>
  <c r="Q103" i="82"/>
  <c r="Q99" i="82"/>
  <c r="Q95" i="82"/>
  <c r="Q91" i="82"/>
  <c r="Q87" i="82"/>
  <c r="Q83" i="82"/>
  <c r="Q79" i="82"/>
  <c r="Q75" i="82"/>
  <c r="Q71" i="82"/>
  <c r="Q67" i="82"/>
  <c r="Q63" i="82"/>
  <c r="Q59" i="82"/>
  <c r="Q55" i="82"/>
  <c r="Q51" i="82"/>
  <c r="Q47" i="82"/>
  <c r="Q43" i="82"/>
  <c r="Q39" i="82"/>
  <c r="Q35" i="82"/>
  <c r="Q31" i="82"/>
  <c r="Q27" i="82"/>
  <c r="Q23" i="82"/>
  <c r="Q19" i="82"/>
  <c r="Q15" i="82"/>
  <c r="Q11" i="82"/>
  <c r="Q7" i="82"/>
  <c r="Q3" i="82"/>
  <c r="Q193" i="82"/>
  <c r="Q188" i="82"/>
  <c r="Q182" i="82"/>
  <c r="Q177" i="82"/>
  <c r="Q172" i="82"/>
  <c r="Q166" i="82"/>
  <c r="Q161" i="82"/>
  <c r="Q156" i="82"/>
  <c r="Q150" i="82"/>
  <c r="Q145" i="82"/>
  <c r="Q140" i="82"/>
  <c r="Q134" i="82"/>
  <c r="Q129" i="82"/>
  <c r="Q124" i="82"/>
  <c r="Q118" i="82"/>
  <c r="Q113" i="82"/>
  <c r="Q108" i="82"/>
  <c r="Q102" i="82"/>
  <c r="Q97" i="82"/>
  <c r="Q92" i="82"/>
  <c r="Q86" i="82"/>
  <c r="Q81" i="82"/>
  <c r="Q76" i="82"/>
  <c r="Q70" i="82"/>
  <c r="Q65" i="82"/>
  <c r="Q60" i="82"/>
  <c r="Q54" i="82"/>
  <c r="Q49" i="82"/>
  <c r="Q44" i="82"/>
  <c r="Q38" i="82"/>
  <c r="Q33" i="82"/>
  <c r="Q28" i="82"/>
  <c r="Q22" i="82"/>
  <c r="Q17" i="82"/>
  <c r="Q12" i="82"/>
  <c r="Q6" i="82"/>
  <c r="Q176" i="82"/>
  <c r="Q170" i="82"/>
  <c r="Q165" i="82"/>
  <c r="Q160" i="82"/>
  <c r="Q154" i="82"/>
  <c r="Q149" i="82"/>
  <c r="Q144" i="82"/>
  <c r="Q138" i="82"/>
  <c r="Q133" i="82"/>
  <c r="Q128" i="82"/>
  <c r="Q122" i="82"/>
  <c r="Q117" i="82"/>
  <c r="Q112" i="82"/>
  <c r="Q106" i="82"/>
  <c r="Q101" i="82"/>
  <c r="Q96" i="82"/>
  <c r="Q90" i="82"/>
  <c r="Q85" i="82"/>
  <c r="Q80" i="82"/>
  <c r="Q74" i="82"/>
  <c r="Q69" i="82"/>
  <c r="Q64" i="82"/>
  <c r="Q58" i="82"/>
  <c r="Q53" i="82"/>
  <c r="Q48" i="82"/>
  <c r="Q42" i="82"/>
  <c r="Q37" i="82"/>
  <c r="Q32" i="82"/>
  <c r="Q26" i="82"/>
  <c r="Q21" i="82"/>
  <c r="Q16" i="82"/>
  <c r="Q10" i="82"/>
  <c r="Q5" i="82"/>
  <c r="Q190" i="82"/>
  <c r="Q185" i="82"/>
  <c r="Q180" i="82"/>
  <c r="Q174" i="82"/>
  <c r="Q169" i="82"/>
  <c r="Q164" i="82"/>
  <c r="Q158" i="82"/>
  <c r="Q153" i="82"/>
  <c r="Q148" i="82"/>
  <c r="Q142" i="82"/>
  <c r="Q137" i="82"/>
  <c r="Q132" i="82"/>
  <c r="Q126" i="82"/>
  <c r="Q121" i="82"/>
  <c r="Q116" i="82"/>
  <c r="Q110" i="82"/>
  <c r="Q105" i="82"/>
  <c r="Q100" i="82"/>
  <c r="Q94" i="82"/>
  <c r="Q89" i="82"/>
  <c r="Q84" i="82"/>
  <c r="Q78" i="82"/>
  <c r="Q73" i="82"/>
  <c r="Q68" i="82"/>
  <c r="Q62" i="82"/>
  <c r="Q57" i="82"/>
  <c r="Q52" i="82"/>
  <c r="Q46" i="82"/>
  <c r="Q41" i="82"/>
  <c r="Q36" i="82"/>
  <c r="Q30" i="82"/>
  <c r="Q25" i="82"/>
  <c r="Q20" i="82"/>
  <c r="Q14" i="82"/>
  <c r="Q9" i="82"/>
  <c r="Q193" i="83" l="1"/>
  <c r="Q194" i="83" s="1"/>
  <c r="B194" i="85"/>
  <c r="A194" i="85"/>
  <c r="B193" i="85"/>
  <c r="A193" i="85"/>
  <c r="B192" i="85"/>
  <c r="A192" i="85"/>
  <c r="B191" i="85"/>
  <c r="A191" i="85"/>
  <c r="B190" i="85"/>
  <c r="A190" i="85"/>
  <c r="B189" i="85"/>
  <c r="A189" i="85"/>
  <c r="B188" i="85"/>
  <c r="A188" i="85"/>
  <c r="B187" i="85"/>
  <c r="A187" i="85"/>
  <c r="B186" i="85"/>
  <c r="A186" i="85"/>
  <c r="B185" i="85"/>
  <c r="A185" i="85"/>
  <c r="B184" i="85"/>
  <c r="A184" i="85"/>
  <c r="B183" i="85"/>
  <c r="A183" i="85"/>
  <c r="B182" i="85"/>
  <c r="A182" i="85"/>
  <c r="B181" i="85"/>
  <c r="A181" i="85"/>
  <c r="B180" i="85"/>
  <c r="A180" i="85"/>
  <c r="B179" i="85"/>
  <c r="B178" i="85"/>
  <c r="A178" i="85"/>
  <c r="B177" i="85"/>
  <c r="A177" i="85"/>
  <c r="B176" i="85"/>
  <c r="A176" i="85"/>
  <c r="B175" i="85"/>
  <c r="A175" i="85"/>
  <c r="B174" i="85"/>
  <c r="A174" i="85"/>
  <c r="B173" i="85"/>
  <c r="A173" i="85"/>
  <c r="B172" i="85"/>
  <c r="A172" i="85"/>
  <c r="B171" i="85"/>
  <c r="A171" i="85"/>
  <c r="B170" i="85"/>
  <c r="A170" i="85"/>
  <c r="B169" i="85"/>
  <c r="A169" i="85"/>
  <c r="B168" i="85"/>
  <c r="A168" i="85"/>
  <c r="B167" i="85"/>
  <c r="A167" i="85"/>
  <c r="B166" i="85"/>
  <c r="A166" i="85"/>
  <c r="B165" i="85"/>
  <c r="A165" i="85"/>
  <c r="B164" i="85"/>
  <c r="A164" i="85"/>
  <c r="B163" i="85"/>
  <c r="A163" i="85"/>
  <c r="B162" i="85"/>
  <c r="A162" i="85"/>
  <c r="B161" i="85"/>
  <c r="A161" i="85"/>
  <c r="B160" i="85"/>
  <c r="A160" i="85"/>
  <c r="B159" i="85"/>
  <c r="A159" i="85"/>
  <c r="B158" i="85"/>
  <c r="A158" i="85"/>
  <c r="B157" i="85"/>
  <c r="A157" i="85"/>
  <c r="B156" i="85"/>
  <c r="A156" i="85"/>
  <c r="B155" i="85"/>
  <c r="A155" i="85"/>
  <c r="B154" i="85"/>
  <c r="A154" i="85"/>
  <c r="B153" i="85"/>
  <c r="A153" i="85"/>
  <c r="B152" i="85"/>
  <c r="A152" i="85"/>
  <c r="B151" i="85"/>
  <c r="A151" i="85"/>
  <c r="B150" i="85"/>
  <c r="A150" i="85"/>
  <c r="B149" i="85"/>
  <c r="A149" i="85"/>
  <c r="B148" i="85"/>
  <c r="A148" i="85"/>
  <c r="B147" i="85"/>
  <c r="A147" i="85"/>
  <c r="B146" i="85"/>
  <c r="A146" i="85"/>
  <c r="B145" i="85"/>
  <c r="A145" i="85"/>
  <c r="B144" i="85"/>
  <c r="A144" i="85"/>
  <c r="B143" i="85"/>
  <c r="A143" i="85"/>
  <c r="B142" i="85"/>
  <c r="A142" i="85"/>
  <c r="B141" i="85"/>
  <c r="A141" i="85"/>
  <c r="B140" i="85"/>
  <c r="A140" i="85"/>
  <c r="B139" i="85"/>
  <c r="A139" i="85"/>
  <c r="B138" i="85"/>
  <c r="A138" i="85"/>
  <c r="B137" i="85"/>
  <c r="A137" i="85"/>
  <c r="B136" i="85"/>
  <c r="A136" i="85"/>
  <c r="B135" i="85"/>
  <c r="A135" i="85"/>
  <c r="B134" i="85"/>
  <c r="A134" i="85"/>
  <c r="B133" i="85"/>
  <c r="A133" i="85"/>
  <c r="B132" i="85"/>
  <c r="A132" i="85"/>
  <c r="B131" i="85"/>
  <c r="A131" i="85"/>
  <c r="B130" i="85"/>
  <c r="A130" i="85"/>
  <c r="B129" i="85"/>
  <c r="A129" i="85"/>
  <c r="B128" i="85"/>
  <c r="A128" i="85"/>
  <c r="B127" i="85"/>
  <c r="A127" i="85"/>
  <c r="B126" i="85"/>
  <c r="A126" i="85"/>
  <c r="B125" i="85"/>
  <c r="A125" i="85"/>
  <c r="B124" i="85"/>
  <c r="A124" i="85"/>
  <c r="B123" i="85"/>
  <c r="A123" i="85"/>
  <c r="B122" i="85"/>
  <c r="A122" i="85"/>
  <c r="B121" i="85"/>
  <c r="A121" i="85"/>
  <c r="B120" i="85"/>
  <c r="A120" i="85"/>
  <c r="B119" i="85"/>
  <c r="A119" i="85"/>
  <c r="B118" i="85"/>
  <c r="A118" i="85"/>
  <c r="B117" i="85"/>
  <c r="A117" i="85"/>
  <c r="B116" i="85"/>
  <c r="A116" i="85"/>
  <c r="B115" i="85"/>
  <c r="A115" i="85"/>
  <c r="B114" i="85"/>
  <c r="A114" i="85"/>
  <c r="B113" i="85"/>
  <c r="A113" i="85"/>
  <c r="B112" i="85"/>
  <c r="A112" i="85"/>
  <c r="B111" i="85"/>
  <c r="A111" i="85"/>
  <c r="B110" i="85"/>
  <c r="A110" i="85"/>
  <c r="B109" i="85"/>
  <c r="A109" i="85"/>
  <c r="B108" i="85"/>
  <c r="A108" i="85"/>
  <c r="B107" i="85"/>
  <c r="A107" i="85"/>
  <c r="B106" i="85"/>
  <c r="A106" i="85"/>
  <c r="B105" i="85"/>
  <c r="A105" i="85"/>
  <c r="B104" i="85"/>
  <c r="A104" i="85"/>
  <c r="B103" i="85"/>
  <c r="A103" i="85"/>
  <c r="B102" i="85"/>
  <c r="A102" i="85"/>
  <c r="B101" i="85"/>
  <c r="A101" i="85"/>
  <c r="B100" i="85"/>
  <c r="A100" i="85"/>
  <c r="B99" i="85"/>
  <c r="A99" i="85"/>
  <c r="B98" i="85"/>
  <c r="A98" i="85"/>
  <c r="B97" i="85"/>
  <c r="A97" i="85"/>
  <c r="B96" i="85"/>
  <c r="A96" i="85"/>
  <c r="B95" i="85"/>
  <c r="A95" i="85"/>
  <c r="B94" i="85"/>
  <c r="A94" i="85"/>
  <c r="B93" i="85"/>
  <c r="A93" i="85"/>
  <c r="B92" i="85"/>
  <c r="A92" i="85"/>
  <c r="B91" i="85"/>
  <c r="A91" i="85"/>
  <c r="B90" i="85"/>
  <c r="A90" i="85"/>
  <c r="B89" i="85"/>
  <c r="A89" i="85"/>
  <c r="B88" i="85"/>
  <c r="A88" i="85"/>
  <c r="B87" i="85"/>
  <c r="A87" i="85"/>
  <c r="B86" i="85"/>
  <c r="A86" i="85"/>
  <c r="B85" i="85"/>
  <c r="A85" i="85"/>
  <c r="B84" i="85"/>
  <c r="A84" i="85"/>
  <c r="B83" i="85"/>
  <c r="A83" i="85"/>
  <c r="B82" i="85"/>
  <c r="A82" i="85"/>
  <c r="B81" i="85"/>
  <c r="A81" i="85"/>
  <c r="B80" i="85"/>
  <c r="A80" i="85"/>
  <c r="B79" i="85"/>
  <c r="A79" i="85"/>
  <c r="B78" i="85"/>
  <c r="A78" i="85"/>
  <c r="B77" i="85"/>
  <c r="A77" i="85"/>
  <c r="B76" i="85"/>
  <c r="A76" i="85"/>
  <c r="B75" i="85"/>
  <c r="A75" i="85"/>
  <c r="B74" i="85"/>
  <c r="A74" i="85"/>
  <c r="B73" i="85"/>
  <c r="A73" i="85"/>
  <c r="B72" i="85"/>
  <c r="A72" i="85"/>
  <c r="B71" i="85"/>
  <c r="A71" i="85"/>
  <c r="B70" i="85"/>
  <c r="A70" i="85"/>
  <c r="B69" i="85"/>
  <c r="A69" i="85"/>
  <c r="B68" i="85"/>
  <c r="A68" i="85"/>
  <c r="B67" i="85"/>
  <c r="A67" i="85"/>
  <c r="B66" i="85"/>
  <c r="A66" i="85"/>
  <c r="B65" i="85"/>
  <c r="A65" i="85"/>
  <c r="B64" i="85"/>
  <c r="A64" i="85"/>
  <c r="B63" i="85"/>
  <c r="A63" i="85"/>
  <c r="B62" i="85"/>
  <c r="A62" i="85"/>
  <c r="B61" i="85"/>
  <c r="A61" i="85"/>
  <c r="B60" i="85"/>
  <c r="A60" i="85"/>
  <c r="B59" i="85"/>
  <c r="A59" i="85"/>
  <c r="B58" i="85"/>
  <c r="A58" i="85"/>
  <c r="B57" i="85"/>
  <c r="A57" i="85"/>
  <c r="B56" i="85"/>
  <c r="A56" i="85"/>
  <c r="B55" i="85"/>
  <c r="A55" i="85"/>
  <c r="B54" i="85"/>
  <c r="A54" i="85"/>
  <c r="B53" i="85"/>
  <c r="A53" i="85"/>
  <c r="B52" i="85"/>
  <c r="A52" i="85"/>
  <c r="B51" i="85"/>
  <c r="A51" i="85"/>
  <c r="B50" i="85"/>
  <c r="A50" i="85"/>
  <c r="B49" i="85"/>
  <c r="A49" i="85"/>
  <c r="B48" i="85"/>
  <c r="A48" i="85"/>
  <c r="B47" i="85"/>
  <c r="A47" i="85"/>
  <c r="B46" i="85"/>
  <c r="A46" i="85"/>
  <c r="B45" i="85"/>
  <c r="A45" i="85"/>
  <c r="B44" i="85"/>
  <c r="A44" i="85"/>
  <c r="B43" i="85"/>
  <c r="A43" i="85"/>
  <c r="B42" i="85"/>
  <c r="A42" i="85"/>
  <c r="B41" i="85"/>
  <c r="A41" i="85"/>
  <c r="B40" i="85"/>
  <c r="A40" i="85"/>
  <c r="B39" i="85"/>
  <c r="A39" i="85"/>
  <c r="B38" i="85"/>
  <c r="A38" i="85"/>
  <c r="B37" i="85"/>
  <c r="A37" i="85"/>
  <c r="B36" i="85"/>
  <c r="A36" i="85"/>
  <c r="B35" i="85"/>
  <c r="A35" i="85"/>
  <c r="B34" i="85"/>
  <c r="A34" i="85"/>
  <c r="B33" i="85"/>
  <c r="A33" i="85"/>
  <c r="B32" i="85"/>
  <c r="A32" i="85"/>
  <c r="B31" i="85"/>
  <c r="A31" i="85"/>
  <c r="B30" i="85"/>
  <c r="A30" i="85"/>
  <c r="B29" i="85"/>
  <c r="A29" i="85"/>
  <c r="B28" i="85"/>
  <c r="A28" i="85"/>
  <c r="B27" i="85"/>
  <c r="A27" i="85"/>
  <c r="B26" i="85"/>
  <c r="A26" i="85"/>
  <c r="B25" i="85"/>
  <c r="A25" i="85"/>
  <c r="B24" i="85"/>
  <c r="A24" i="85"/>
  <c r="B23" i="85"/>
  <c r="A23" i="85"/>
  <c r="B22" i="85"/>
  <c r="A22" i="85"/>
  <c r="B21" i="85"/>
  <c r="A21" i="85"/>
  <c r="B20" i="85"/>
  <c r="A20" i="85"/>
  <c r="B19" i="85"/>
  <c r="A19" i="85"/>
  <c r="B18" i="85"/>
  <c r="A18" i="85"/>
  <c r="B17" i="85"/>
  <c r="A17" i="85"/>
  <c r="B16" i="85"/>
  <c r="A16" i="85"/>
  <c r="B15" i="85"/>
  <c r="A15" i="85"/>
  <c r="B14" i="85"/>
  <c r="A14" i="85"/>
  <c r="B13" i="85"/>
  <c r="A13" i="85"/>
  <c r="B12" i="85"/>
  <c r="A12" i="85"/>
  <c r="B11" i="85"/>
  <c r="A11" i="85"/>
  <c r="B10" i="85"/>
  <c r="A10" i="85"/>
  <c r="B9" i="85"/>
  <c r="A9" i="85"/>
  <c r="B8" i="85"/>
  <c r="A8" i="85"/>
  <c r="B7" i="85"/>
  <c r="A7" i="85"/>
  <c r="B6" i="85"/>
  <c r="A6" i="85"/>
  <c r="B5" i="85"/>
  <c r="A5" i="85"/>
  <c r="B4" i="85"/>
  <c r="A4" i="85"/>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C5" i="81" l="1"/>
  <c r="BC6" i="81"/>
  <c r="BC7" i="81"/>
  <c r="BC8" i="81"/>
  <c r="BC9" i="81"/>
  <c r="BC10" i="81"/>
  <c r="BC11" i="81"/>
  <c r="BC12" i="81"/>
  <c r="BC13" i="81"/>
  <c r="BC14" i="81"/>
  <c r="BC15" i="81"/>
  <c r="BC16" i="81"/>
  <c r="BC17" i="81"/>
  <c r="BC18" i="81"/>
  <c r="BC19" i="81"/>
  <c r="BC20" i="81"/>
  <c r="BC21" i="81"/>
  <c r="BC22" i="81"/>
  <c r="BC23" i="81"/>
  <c r="BC24" i="81"/>
  <c r="BC25" i="81"/>
  <c r="BC26" i="81"/>
  <c r="BC27" i="81"/>
  <c r="BC28" i="81"/>
  <c r="BC29" i="81"/>
  <c r="BC30" i="81"/>
  <c r="BC31" i="81"/>
  <c r="BC32" i="81"/>
  <c r="BC33" i="81"/>
  <c r="BC34" i="81"/>
  <c r="BC35" i="81"/>
  <c r="BC36" i="81"/>
  <c r="BC37" i="81"/>
  <c r="BC38" i="81"/>
  <c r="BC39" i="81"/>
  <c r="BC40" i="81"/>
  <c r="BC41" i="81"/>
  <c r="BC42" i="81"/>
  <c r="BC43" i="81"/>
  <c r="BC44" i="81"/>
  <c r="BC45" i="81"/>
  <c r="BC46" i="81"/>
  <c r="BC47" i="81"/>
  <c r="BC48" i="81"/>
  <c r="BC49" i="81"/>
  <c r="BC50" i="81"/>
  <c r="BC51" i="81"/>
  <c r="BC52" i="81"/>
  <c r="BC53" i="81"/>
  <c r="BC54" i="81"/>
  <c r="BC55" i="81"/>
  <c r="BC56" i="81"/>
  <c r="BC57" i="81"/>
  <c r="BC58" i="81"/>
  <c r="BC59" i="81"/>
  <c r="BC60" i="81"/>
  <c r="BC61" i="81"/>
  <c r="BC62" i="81"/>
  <c r="BC63" i="81"/>
  <c r="BC64" i="81"/>
  <c r="BC65" i="81"/>
  <c r="BC66" i="81"/>
  <c r="BC67" i="81"/>
  <c r="BC68" i="81"/>
  <c r="BC69" i="81"/>
  <c r="BC70" i="81"/>
  <c r="BC71" i="81"/>
  <c r="BC72" i="81"/>
  <c r="BC73" i="81"/>
  <c r="BC74" i="81"/>
  <c r="BC75" i="81"/>
  <c r="BC76" i="81"/>
  <c r="BC77" i="81"/>
  <c r="BC78" i="81"/>
  <c r="BC79" i="81"/>
  <c r="BC80" i="81"/>
  <c r="BC81" i="81"/>
  <c r="BC82" i="81"/>
  <c r="BC83" i="81"/>
  <c r="BC84" i="81"/>
  <c r="BC85" i="81"/>
  <c r="BC86" i="81"/>
  <c r="BC87" i="81"/>
  <c r="BC88" i="81"/>
  <c r="BC89" i="81"/>
  <c r="BC90" i="81"/>
  <c r="BC91" i="81"/>
  <c r="BC92" i="81"/>
  <c r="BC93" i="81"/>
  <c r="BC94" i="81"/>
  <c r="BC95" i="81"/>
  <c r="BC96" i="81"/>
  <c r="BC97" i="81"/>
  <c r="BC98" i="81"/>
  <c r="BC99" i="81"/>
  <c r="BC100" i="81"/>
  <c r="BC101" i="81"/>
  <c r="BC102" i="81"/>
  <c r="BC103" i="81"/>
  <c r="BC104" i="81"/>
  <c r="BC105" i="81"/>
  <c r="BC106" i="81"/>
  <c r="BC107" i="81"/>
  <c r="BC108" i="81"/>
  <c r="BC109" i="81"/>
  <c r="BC110" i="81"/>
  <c r="BC111" i="81"/>
  <c r="BC112" i="81"/>
  <c r="BC113" i="81"/>
  <c r="BC114" i="81"/>
  <c r="BC115" i="81"/>
  <c r="BC116" i="81"/>
  <c r="BC117" i="81"/>
  <c r="BC118" i="81"/>
  <c r="BC119" i="81"/>
  <c r="BC120" i="81"/>
  <c r="BC121" i="81"/>
  <c r="BC122" i="81"/>
  <c r="BC123" i="81"/>
  <c r="BC124" i="81"/>
  <c r="BC125" i="81"/>
  <c r="BC126" i="81"/>
  <c r="BC127" i="81"/>
  <c r="BC128" i="81"/>
  <c r="BC129" i="81"/>
  <c r="BC130" i="81"/>
  <c r="BC131" i="81"/>
  <c r="BC132" i="81"/>
  <c r="BC133" i="81"/>
  <c r="BC134" i="81"/>
  <c r="BC135" i="81"/>
  <c r="BC136" i="81"/>
  <c r="BC137" i="81"/>
  <c r="BC138" i="81"/>
  <c r="BC139" i="81"/>
  <c r="BC140" i="81"/>
  <c r="BC141" i="81"/>
  <c r="BC142" i="81"/>
  <c r="BC143" i="81"/>
  <c r="BC144" i="81"/>
  <c r="BC145" i="81"/>
  <c r="BC146" i="81"/>
  <c r="BC147" i="81"/>
  <c r="BC148" i="81"/>
  <c r="BC149" i="81"/>
  <c r="BC150" i="81"/>
  <c r="BC151" i="81"/>
  <c r="BC152" i="81"/>
  <c r="BC153" i="81"/>
  <c r="BC154" i="81"/>
  <c r="BC155" i="81"/>
  <c r="BC156" i="81"/>
  <c r="BC157" i="81"/>
  <c r="BC158" i="81"/>
  <c r="BC159" i="81"/>
  <c r="BC160" i="81"/>
  <c r="BC161" i="81"/>
  <c r="BC162" i="81"/>
  <c r="BC163" i="81"/>
  <c r="BC164" i="81"/>
  <c r="BC165" i="81"/>
  <c r="BC166" i="81"/>
  <c r="BC167" i="81"/>
  <c r="BC168" i="81"/>
  <c r="BC169" i="81"/>
  <c r="BC170" i="81"/>
  <c r="BC171" i="81"/>
  <c r="BC172" i="81"/>
  <c r="BC173" i="81"/>
  <c r="BC174" i="81"/>
  <c r="BC175" i="81"/>
  <c r="BC176" i="81"/>
  <c r="BC177" i="81"/>
  <c r="BC178" i="81"/>
  <c r="BC179" i="81"/>
  <c r="BC180" i="81"/>
  <c r="BC181" i="81"/>
  <c r="BC182" i="81"/>
  <c r="BC183" i="81"/>
  <c r="BC184" i="81"/>
  <c r="BC185" i="81"/>
  <c r="BC186" i="81"/>
  <c r="BC187" i="81"/>
  <c r="BC188" i="81"/>
  <c r="BC189" i="81"/>
  <c r="BC190" i="81"/>
  <c r="BC191" i="81"/>
  <c r="BC192" i="81"/>
  <c r="BC193" i="81"/>
  <c r="BC194" i="81"/>
  <c r="BC4" i="81"/>
  <c r="AI5" i="81"/>
  <c r="AI6" i="81"/>
  <c r="AI7" i="81"/>
  <c r="AI8" i="81"/>
  <c r="AI9" i="81"/>
  <c r="AI10" i="81"/>
  <c r="AI11" i="81"/>
  <c r="AI12" i="81"/>
  <c r="AI13" i="81"/>
  <c r="AI14" i="81"/>
  <c r="AI15" i="81"/>
  <c r="AI16" i="81"/>
  <c r="AI17" i="81"/>
  <c r="AI18" i="81"/>
  <c r="AI19" i="81"/>
  <c r="AI20" i="81"/>
  <c r="AI21" i="81"/>
  <c r="AI22" i="81"/>
  <c r="AI23" i="81"/>
  <c r="AI24" i="81"/>
  <c r="AI25" i="81"/>
  <c r="AI26" i="81"/>
  <c r="AI27" i="81"/>
  <c r="AI28" i="81"/>
  <c r="AI29" i="81"/>
  <c r="AI30" i="81"/>
  <c r="AI31" i="81"/>
  <c r="AI32" i="81"/>
  <c r="AI33" i="81"/>
  <c r="AI34" i="81"/>
  <c r="AI35" i="81"/>
  <c r="AI36" i="81"/>
  <c r="AI37" i="81"/>
  <c r="AI38" i="81"/>
  <c r="AI39" i="81"/>
  <c r="AI40" i="81"/>
  <c r="AI41" i="81"/>
  <c r="AI42" i="81"/>
  <c r="AI43" i="81"/>
  <c r="AI44" i="81"/>
  <c r="AI45" i="81"/>
  <c r="AI46" i="81"/>
  <c r="AI47" i="81"/>
  <c r="AI48" i="81"/>
  <c r="AI49" i="81"/>
  <c r="AI50" i="81"/>
  <c r="AI51" i="81"/>
  <c r="AI52" i="81"/>
  <c r="AI53" i="81"/>
  <c r="AI54" i="81"/>
  <c r="AI55" i="81"/>
  <c r="AI56" i="81"/>
  <c r="AI57" i="81"/>
  <c r="AI58" i="81"/>
  <c r="AI59" i="81"/>
  <c r="AI60" i="81"/>
  <c r="AI61" i="81"/>
  <c r="AI62" i="81"/>
  <c r="AI63" i="81"/>
  <c r="AI64" i="81"/>
  <c r="AI65" i="81"/>
  <c r="AI66" i="81"/>
  <c r="AI67" i="81"/>
  <c r="AI68" i="81"/>
  <c r="AI69" i="81"/>
  <c r="AI70" i="81"/>
  <c r="AI71" i="81"/>
  <c r="AI72" i="81"/>
  <c r="AI73" i="81"/>
  <c r="AI74" i="81"/>
  <c r="AI75" i="81"/>
  <c r="AI76" i="81"/>
  <c r="AI77" i="81"/>
  <c r="AI78" i="81"/>
  <c r="AI79" i="81"/>
  <c r="AI80" i="81"/>
  <c r="AI81" i="81"/>
  <c r="AI82" i="81"/>
  <c r="AI83" i="81"/>
  <c r="AI84" i="81"/>
  <c r="AI85" i="81"/>
  <c r="AI86" i="81"/>
  <c r="AI87" i="81"/>
  <c r="AI88" i="81"/>
  <c r="AI89" i="81"/>
  <c r="AI90" i="81"/>
  <c r="AI91" i="81"/>
  <c r="AI92" i="81"/>
  <c r="AI93" i="81"/>
  <c r="AI94" i="81"/>
  <c r="AI95" i="81"/>
  <c r="AI96" i="81"/>
  <c r="AI97" i="81"/>
  <c r="AI98" i="81"/>
  <c r="AI99" i="81"/>
  <c r="AI100" i="81"/>
  <c r="AI101" i="81"/>
  <c r="AI102" i="81"/>
  <c r="AI103" i="81"/>
  <c r="AI104" i="81"/>
  <c r="AI105" i="81"/>
  <c r="AI106" i="81"/>
  <c r="AI107" i="81"/>
  <c r="AI108" i="81"/>
  <c r="AI109" i="81"/>
  <c r="AI110" i="81"/>
  <c r="AI111" i="81"/>
  <c r="AI112" i="81"/>
  <c r="AI113" i="81"/>
  <c r="AI114" i="81"/>
  <c r="AI115" i="81"/>
  <c r="AI116" i="81"/>
  <c r="AI117" i="81"/>
  <c r="AI118" i="81"/>
  <c r="AI119" i="81"/>
  <c r="AI120" i="81"/>
  <c r="AI121" i="81"/>
  <c r="AI122" i="81"/>
  <c r="AI123" i="81"/>
  <c r="AI124" i="81"/>
  <c r="AI125" i="81"/>
  <c r="AI126" i="81"/>
  <c r="AI127" i="81"/>
  <c r="AI128" i="81"/>
  <c r="AI129" i="81"/>
  <c r="AI130" i="81"/>
  <c r="AI131" i="81"/>
  <c r="AI132" i="81"/>
  <c r="AI133" i="81"/>
  <c r="AI134" i="81"/>
  <c r="AI135" i="81"/>
  <c r="AI136" i="81"/>
  <c r="AI137" i="81"/>
  <c r="AI138" i="81"/>
  <c r="AI139" i="81"/>
  <c r="AI140" i="81"/>
  <c r="AI141" i="81"/>
  <c r="AI142" i="81"/>
  <c r="AI143" i="81"/>
  <c r="AI144" i="81"/>
  <c r="AI145" i="81"/>
  <c r="AI146" i="81"/>
  <c r="AI147" i="81"/>
  <c r="AI148" i="81"/>
  <c r="AI149" i="81"/>
  <c r="AI150" i="81"/>
  <c r="AI151" i="81"/>
  <c r="AI152" i="81"/>
  <c r="AI153" i="81"/>
  <c r="AI154" i="81"/>
  <c r="AI155" i="81"/>
  <c r="AI156" i="81"/>
  <c r="AI157" i="81"/>
  <c r="AI158" i="81"/>
  <c r="AI159" i="81"/>
  <c r="AI160" i="81"/>
  <c r="AI161" i="81"/>
  <c r="AI162" i="81"/>
  <c r="AI163" i="81"/>
  <c r="AI164" i="81"/>
  <c r="AI165" i="81"/>
  <c r="AI166" i="81"/>
  <c r="AI167" i="81"/>
  <c r="AI168" i="81"/>
  <c r="AI169" i="81"/>
  <c r="AI170" i="81"/>
  <c r="AI171" i="81"/>
  <c r="AI172" i="81"/>
  <c r="AI173" i="81"/>
  <c r="AI174" i="81"/>
  <c r="AI175" i="81"/>
  <c r="AI176" i="81"/>
  <c r="AI177" i="81"/>
  <c r="AI178" i="81"/>
  <c r="AI179" i="81"/>
  <c r="AI180" i="81"/>
  <c r="AI181" i="81"/>
  <c r="AI182" i="81"/>
  <c r="AI183" i="81"/>
  <c r="AI184" i="81"/>
  <c r="AI185" i="81"/>
  <c r="AI186" i="81"/>
  <c r="AI187" i="81"/>
  <c r="AI188" i="81"/>
  <c r="AI189" i="81"/>
  <c r="AI190" i="81"/>
  <c r="AI191" i="81"/>
  <c r="AI192" i="81"/>
  <c r="AI193" i="81"/>
  <c r="AI194" i="81"/>
  <c r="AI4" i="81"/>
  <c r="CS29" i="75" l="1"/>
  <c r="CS72" i="75"/>
  <c r="CS137" i="75"/>
  <c r="C2" i="83" l="1"/>
  <c r="D2" i="83"/>
  <c r="E2" i="83"/>
  <c r="F2" i="83"/>
  <c r="G2" i="83"/>
  <c r="H2" i="83"/>
  <c r="I2" i="83"/>
  <c r="J2" i="83"/>
  <c r="K2" i="83"/>
  <c r="L2" i="83"/>
  <c r="M2" i="83"/>
  <c r="N2" i="83"/>
  <c r="O2" i="83"/>
  <c r="P2" i="83"/>
  <c r="R2" i="83"/>
  <c r="S2" i="83"/>
  <c r="T2" i="83"/>
  <c r="U2" i="83"/>
  <c r="V2" i="83"/>
  <c r="W2" i="83"/>
  <c r="X2" i="83"/>
  <c r="Y2" i="83"/>
  <c r="Z2" i="83"/>
  <c r="AA2" i="83"/>
  <c r="AC2" i="83"/>
  <c r="AD2" i="83"/>
  <c r="AE2" i="83"/>
  <c r="AF2" i="83"/>
  <c r="AH2" i="83"/>
  <c r="AI2" i="83"/>
  <c r="AJ2" i="83"/>
  <c r="AK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C3" i="83"/>
  <c r="D3" i="83"/>
  <c r="E3" i="83"/>
  <c r="F3" i="83"/>
  <c r="G3" i="83"/>
  <c r="H3" i="83"/>
  <c r="I3" i="83"/>
  <c r="J3" i="83"/>
  <c r="K3" i="83"/>
  <c r="L3" i="83"/>
  <c r="M3" i="83"/>
  <c r="N3" i="83"/>
  <c r="O3" i="83"/>
  <c r="P3" i="83"/>
  <c r="R3" i="83"/>
  <c r="S3" i="83"/>
  <c r="T3" i="83"/>
  <c r="U3" i="83"/>
  <c r="V3" i="83"/>
  <c r="W3" i="83"/>
  <c r="X3" i="83"/>
  <c r="Y3" i="83"/>
  <c r="Z3" i="83"/>
  <c r="AA3" i="83"/>
  <c r="AC3" i="83"/>
  <c r="AD3" i="83"/>
  <c r="AE3" i="83"/>
  <c r="AF3" i="83"/>
  <c r="AH3" i="83"/>
  <c r="AI3" i="83"/>
  <c r="AJ3" i="83"/>
  <c r="AK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C4" i="83"/>
  <c r="D4" i="83"/>
  <c r="E4" i="83"/>
  <c r="F4" i="83"/>
  <c r="G4" i="83"/>
  <c r="H4" i="83"/>
  <c r="I4" i="83"/>
  <c r="J4" i="83"/>
  <c r="K4" i="83"/>
  <c r="L4" i="83"/>
  <c r="M4" i="83"/>
  <c r="N4" i="83"/>
  <c r="O4" i="83"/>
  <c r="P4" i="83"/>
  <c r="R4" i="83"/>
  <c r="S4" i="83"/>
  <c r="T4" i="83"/>
  <c r="U4" i="83"/>
  <c r="V4" i="83"/>
  <c r="W4" i="83"/>
  <c r="X4" i="83"/>
  <c r="Y4" i="83"/>
  <c r="Z4" i="83"/>
  <c r="AA4" i="83"/>
  <c r="AC4" i="83"/>
  <c r="AD4" i="83"/>
  <c r="AE4" i="83"/>
  <c r="AF4" i="83"/>
  <c r="AH4" i="83"/>
  <c r="AI4" i="83"/>
  <c r="AJ4" i="83"/>
  <c r="AK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C5" i="83"/>
  <c r="D5" i="83"/>
  <c r="E5" i="83"/>
  <c r="F5" i="83"/>
  <c r="G5" i="83"/>
  <c r="H5" i="83"/>
  <c r="I5" i="83"/>
  <c r="J5" i="83"/>
  <c r="K5" i="83"/>
  <c r="L5" i="83"/>
  <c r="M5" i="83"/>
  <c r="N5" i="83"/>
  <c r="O5" i="83"/>
  <c r="P5" i="83"/>
  <c r="R5" i="83"/>
  <c r="S5" i="83"/>
  <c r="T5" i="83"/>
  <c r="U5" i="83"/>
  <c r="V5" i="83"/>
  <c r="W5" i="83"/>
  <c r="X5" i="83"/>
  <c r="Y5" i="83"/>
  <c r="Z5" i="83"/>
  <c r="AA5" i="83"/>
  <c r="AC5" i="83"/>
  <c r="AD5" i="83"/>
  <c r="AE5" i="83"/>
  <c r="AF5" i="83"/>
  <c r="AH5" i="83"/>
  <c r="AI5" i="83"/>
  <c r="AJ5" i="83"/>
  <c r="AK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C6" i="83"/>
  <c r="D6" i="83"/>
  <c r="E6" i="83"/>
  <c r="F6" i="83"/>
  <c r="G6" i="83"/>
  <c r="H6" i="83"/>
  <c r="I6" i="83"/>
  <c r="J6" i="83"/>
  <c r="K6" i="83"/>
  <c r="L6" i="83"/>
  <c r="M6" i="83"/>
  <c r="N6" i="83"/>
  <c r="O6" i="83"/>
  <c r="P6" i="83"/>
  <c r="R6" i="83"/>
  <c r="S6" i="83"/>
  <c r="T6" i="83"/>
  <c r="U6" i="83"/>
  <c r="V6" i="83"/>
  <c r="W6" i="83"/>
  <c r="X6" i="83"/>
  <c r="Y6" i="83"/>
  <c r="Z6" i="83"/>
  <c r="AA6" i="83"/>
  <c r="AC6" i="83"/>
  <c r="AD6" i="83"/>
  <c r="AE6" i="83"/>
  <c r="AF6" i="83"/>
  <c r="AH6" i="83"/>
  <c r="AI6" i="83"/>
  <c r="AJ6" i="83"/>
  <c r="AK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C7" i="83"/>
  <c r="D7" i="83"/>
  <c r="E7" i="83"/>
  <c r="F7" i="83"/>
  <c r="G7" i="83"/>
  <c r="H7" i="83"/>
  <c r="I7" i="83"/>
  <c r="J7" i="83"/>
  <c r="K7" i="83"/>
  <c r="L7" i="83"/>
  <c r="M7" i="83"/>
  <c r="N7" i="83"/>
  <c r="O7" i="83"/>
  <c r="P7" i="83"/>
  <c r="R7" i="83"/>
  <c r="S7" i="83"/>
  <c r="T7" i="83"/>
  <c r="U7" i="83"/>
  <c r="V7" i="83"/>
  <c r="W7" i="83"/>
  <c r="X7" i="83"/>
  <c r="Y7" i="83"/>
  <c r="Z7" i="83"/>
  <c r="AA7" i="83"/>
  <c r="AC7" i="83"/>
  <c r="AD7" i="83"/>
  <c r="AE7" i="83"/>
  <c r="AF7" i="83"/>
  <c r="AH7" i="83"/>
  <c r="AI7" i="83"/>
  <c r="AJ7" i="83"/>
  <c r="AK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C8" i="83"/>
  <c r="D8" i="83"/>
  <c r="E8" i="83"/>
  <c r="F8" i="83"/>
  <c r="G8" i="83"/>
  <c r="H8" i="83"/>
  <c r="I8" i="83"/>
  <c r="J8" i="83"/>
  <c r="K8" i="83"/>
  <c r="L8" i="83"/>
  <c r="M8" i="83"/>
  <c r="N8" i="83"/>
  <c r="O8" i="83"/>
  <c r="P8" i="83"/>
  <c r="R8" i="83"/>
  <c r="S8" i="83"/>
  <c r="T8" i="83"/>
  <c r="U8" i="83"/>
  <c r="V8" i="83"/>
  <c r="W8" i="83"/>
  <c r="X8" i="83"/>
  <c r="Y8" i="83"/>
  <c r="Z8" i="83"/>
  <c r="AA8" i="83"/>
  <c r="AC8" i="83"/>
  <c r="AD8" i="83"/>
  <c r="AE8" i="83"/>
  <c r="AF8" i="83"/>
  <c r="AH8" i="83"/>
  <c r="AI8" i="83"/>
  <c r="AJ8" i="83"/>
  <c r="AK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C9" i="83"/>
  <c r="D9" i="83"/>
  <c r="E9" i="83"/>
  <c r="F9" i="83"/>
  <c r="G9" i="83"/>
  <c r="H9" i="83"/>
  <c r="I9" i="83"/>
  <c r="J9" i="83"/>
  <c r="K9" i="83"/>
  <c r="L9" i="83"/>
  <c r="M9" i="83"/>
  <c r="N9" i="83"/>
  <c r="O9" i="83"/>
  <c r="P9" i="83"/>
  <c r="R9" i="83"/>
  <c r="S9" i="83"/>
  <c r="T9" i="83"/>
  <c r="U9" i="83"/>
  <c r="V9" i="83"/>
  <c r="W9" i="83"/>
  <c r="X9" i="83"/>
  <c r="Y9" i="83"/>
  <c r="Z9" i="83"/>
  <c r="AA9" i="83"/>
  <c r="AC9" i="83"/>
  <c r="AD9" i="83"/>
  <c r="AE9" i="83"/>
  <c r="AF9" i="83"/>
  <c r="AH9" i="83"/>
  <c r="AI9" i="83"/>
  <c r="AJ9" i="83"/>
  <c r="AK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C10" i="83"/>
  <c r="D10" i="83"/>
  <c r="E10" i="83"/>
  <c r="F10" i="83"/>
  <c r="G10" i="83"/>
  <c r="H10" i="83"/>
  <c r="I10" i="83"/>
  <c r="J10" i="83"/>
  <c r="K10" i="83"/>
  <c r="L10" i="83"/>
  <c r="M10" i="83"/>
  <c r="N10" i="83"/>
  <c r="O10" i="83"/>
  <c r="P10" i="83"/>
  <c r="R10" i="83"/>
  <c r="S10" i="83"/>
  <c r="T10" i="83"/>
  <c r="U10" i="83"/>
  <c r="V10" i="83"/>
  <c r="W10" i="83"/>
  <c r="X10" i="83"/>
  <c r="Y10" i="83"/>
  <c r="Z10" i="83"/>
  <c r="AA10" i="83"/>
  <c r="AC10" i="83"/>
  <c r="AD10" i="83"/>
  <c r="AE10" i="83"/>
  <c r="AF10" i="83"/>
  <c r="AH10" i="83"/>
  <c r="AI10" i="83"/>
  <c r="AJ10" i="83"/>
  <c r="AK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C11" i="83"/>
  <c r="D11" i="83"/>
  <c r="E11" i="83"/>
  <c r="F11" i="83"/>
  <c r="G11" i="83"/>
  <c r="H11" i="83"/>
  <c r="I11" i="83"/>
  <c r="J11" i="83"/>
  <c r="K11" i="83"/>
  <c r="L11" i="83"/>
  <c r="M11" i="83"/>
  <c r="N11" i="83"/>
  <c r="O11" i="83"/>
  <c r="P11" i="83"/>
  <c r="R11" i="83"/>
  <c r="S11" i="83"/>
  <c r="T11" i="83"/>
  <c r="U11" i="83"/>
  <c r="V11" i="83"/>
  <c r="W11" i="83"/>
  <c r="X11" i="83"/>
  <c r="Y11" i="83"/>
  <c r="Z11" i="83"/>
  <c r="AA11" i="83"/>
  <c r="AC11" i="83"/>
  <c r="AD11" i="83"/>
  <c r="AE11" i="83"/>
  <c r="AF11" i="83"/>
  <c r="AH11" i="83"/>
  <c r="AI11" i="83"/>
  <c r="AJ11" i="83"/>
  <c r="AK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C12" i="83"/>
  <c r="D12" i="83"/>
  <c r="E12" i="83"/>
  <c r="F12" i="83"/>
  <c r="G12" i="83"/>
  <c r="H12" i="83"/>
  <c r="I12" i="83"/>
  <c r="J12" i="83"/>
  <c r="K12" i="83"/>
  <c r="L12" i="83"/>
  <c r="M12" i="83"/>
  <c r="N12" i="83"/>
  <c r="O12" i="83"/>
  <c r="P12" i="83"/>
  <c r="R12" i="83"/>
  <c r="S12" i="83"/>
  <c r="T12" i="83"/>
  <c r="U12" i="83"/>
  <c r="V12" i="83"/>
  <c r="W12" i="83"/>
  <c r="X12" i="83"/>
  <c r="Y12" i="83"/>
  <c r="Z12" i="83"/>
  <c r="AA12" i="83"/>
  <c r="AC12" i="83"/>
  <c r="AD12" i="83"/>
  <c r="AE12" i="83"/>
  <c r="AF12" i="83"/>
  <c r="AH12" i="83"/>
  <c r="AI12" i="83"/>
  <c r="AJ12" i="83"/>
  <c r="AK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C13" i="83"/>
  <c r="D13" i="83"/>
  <c r="E13" i="83"/>
  <c r="F13" i="83"/>
  <c r="G13" i="83"/>
  <c r="H13" i="83"/>
  <c r="I13" i="83"/>
  <c r="J13" i="83"/>
  <c r="K13" i="83"/>
  <c r="L13" i="83"/>
  <c r="M13" i="83"/>
  <c r="N13" i="83"/>
  <c r="O13" i="83"/>
  <c r="P13" i="83"/>
  <c r="R13" i="83"/>
  <c r="S13" i="83"/>
  <c r="T13" i="83"/>
  <c r="U13" i="83"/>
  <c r="V13" i="83"/>
  <c r="W13" i="83"/>
  <c r="X13" i="83"/>
  <c r="Y13" i="83"/>
  <c r="Z13" i="83"/>
  <c r="AA13" i="83"/>
  <c r="AC13" i="83"/>
  <c r="AD13" i="83"/>
  <c r="AE13" i="83"/>
  <c r="AF13" i="83"/>
  <c r="AH13" i="83"/>
  <c r="AI13" i="83"/>
  <c r="AJ13" i="83"/>
  <c r="AK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C14" i="83"/>
  <c r="D14" i="83"/>
  <c r="E14" i="83"/>
  <c r="F14" i="83"/>
  <c r="G14" i="83"/>
  <c r="H14" i="83"/>
  <c r="I14" i="83"/>
  <c r="J14" i="83"/>
  <c r="K14" i="83"/>
  <c r="L14" i="83"/>
  <c r="M14" i="83"/>
  <c r="N14" i="83"/>
  <c r="O14" i="83"/>
  <c r="P14" i="83"/>
  <c r="R14" i="83"/>
  <c r="S14" i="83"/>
  <c r="T14" i="83"/>
  <c r="U14" i="83"/>
  <c r="V14" i="83"/>
  <c r="W14" i="83"/>
  <c r="X14" i="83"/>
  <c r="Y14" i="83"/>
  <c r="Z14" i="83"/>
  <c r="AA14" i="83"/>
  <c r="AC14" i="83"/>
  <c r="AD14" i="83"/>
  <c r="AE14" i="83"/>
  <c r="AF14" i="83"/>
  <c r="AH14" i="83"/>
  <c r="AI14" i="83"/>
  <c r="AJ14" i="83"/>
  <c r="AK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C15" i="83"/>
  <c r="D15" i="83"/>
  <c r="E15" i="83"/>
  <c r="F15" i="83"/>
  <c r="G15" i="83"/>
  <c r="H15" i="83"/>
  <c r="I15" i="83"/>
  <c r="J15" i="83"/>
  <c r="K15" i="83"/>
  <c r="L15" i="83"/>
  <c r="M15" i="83"/>
  <c r="N15" i="83"/>
  <c r="O15" i="83"/>
  <c r="P15" i="83"/>
  <c r="R15" i="83"/>
  <c r="S15" i="83"/>
  <c r="T15" i="83"/>
  <c r="U15" i="83"/>
  <c r="V15" i="83"/>
  <c r="W15" i="83"/>
  <c r="X15" i="83"/>
  <c r="Y15" i="83"/>
  <c r="Z15" i="83"/>
  <c r="AA15" i="83"/>
  <c r="AC15" i="83"/>
  <c r="AD15" i="83"/>
  <c r="AE15" i="83"/>
  <c r="AF15" i="83"/>
  <c r="AH15" i="83"/>
  <c r="AI15" i="83"/>
  <c r="AJ15" i="83"/>
  <c r="AK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C16" i="83"/>
  <c r="D16" i="83"/>
  <c r="E16" i="83"/>
  <c r="F16" i="83"/>
  <c r="G16" i="83"/>
  <c r="H16" i="83"/>
  <c r="I16" i="83"/>
  <c r="J16" i="83"/>
  <c r="K16" i="83"/>
  <c r="L16" i="83"/>
  <c r="M16" i="83"/>
  <c r="N16" i="83"/>
  <c r="O16" i="83"/>
  <c r="P16" i="83"/>
  <c r="R16" i="83"/>
  <c r="S16" i="83"/>
  <c r="T16" i="83"/>
  <c r="U16" i="83"/>
  <c r="V16" i="83"/>
  <c r="W16" i="83"/>
  <c r="X16" i="83"/>
  <c r="Y16" i="83"/>
  <c r="Z16" i="83"/>
  <c r="AA16" i="83"/>
  <c r="AC16" i="83"/>
  <c r="AD16" i="83"/>
  <c r="AE16" i="83"/>
  <c r="AF16" i="83"/>
  <c r="AH16" i="83"/>
  <c r="AI16" i="83"/>
  <c r="AJ16" i="83"/>
  <c r="AK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C17" i="83"/>
  <c r="D17" i="83"/>
  <c r="E17" i="83"/>
  <c r="F17" i="83"/>
  <c r="G17" i="83"/>
  <c r="H17" i="83"/>
  <c r="I17" i="83"/>
  <c r="J17" i="83"/>
  <c r="K17" i="83"/>
  <c r="L17" i="83"/>
  <c r="M17" i="83"/>
  <c r="N17" i="83"/>
  <c r="O17" i="83"/>
  <c r="P17" i="83"/>
  <c r="R17" i="83"/>
  <c r="S17" i="83"/>
  <c r="T17" i="83"/>
  <c r="U17" i="83"/>
  <c r="V17" i="83"/>
  <c r="W17" i="83"/>
  <c r="X17" i="83"/>
  <c r="Y17" i="83"/>
  <c r="Z17" i="83"/>
  <c r="AA17" i="83"/>
  <c r="AC17" i="83"/>
  <c r="AD17" i="83"/>
  <c r="AE17" i="83"/>
  <c r="AF17" i="83"/>
  <c r="AH17" i="83"/>
  <c r="AI17" i="83"/>
  <c r="AJ17" i="83"/>
  <c r="AK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C18" i="83"/>
  <c r="D18" i="83"/>
  <c r="E18" i="83"/>
  <c r="F18" i="83"/>
  <c r="G18" i="83"/>
  <c r="H18" i="83"/>
  <c r="I18" i="83"/>
  <c r="J18" i="83"/>
  <c r="K18" i="83"/>
  <c r="L18" i="83"/>
  <c r="M18" i="83"/>
  <c r="N18" i="83"/>
  <c r="O18" i="83"/>
  <c r="P18" i="83"/>
  <c r="R18" i="83"/>
  <c r="S18" i="83"/>
  <c r="T18" i="83"/>
  <c r="U18" i="83"/>
  <c r="V18" i="83"/>
  <c r="W18" i="83"/>
  <c r="X18" i="83"/>
  <c r="Y18" i="83"/>
  <c r="Z18" i="83"/>
  <c r="AA18" i="83"/>
  <c r="AC18" i="83"/>
  <c r="AD18" i="83"/>
  <c r="AE18" i="83"/>
  <c r="AF18" i="83"/>
  <c r="AH18" i="83"/>
  <c r="AI18" i="83"/>
  <c r="AJ18" i="83"/>
  <c r="AK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C19" i="83"/>
  <c r="D19" i="83"/>
  <c r="E19" i="83"/>
  <c r="F19" i="83"/>
  <c r="G19" i="83"/>
  <c r="H19" i="83"/>
  <c r="I19" i="83"/>
  <c r="J19" i="83"/>
  <c r="K19" i="83"/>
  <c r="L19" i="83"/>
  <c r="M19" i="83"/>
  <c r="N19" i="83"/>
  <c r="O19" i="83"/>
  <c r="P19" i="83"/>
  <c r="R19" i="83"/>
  <c r="S19" i="83"/>
  <c r="T19" i="83"/>
  <c r="U19" i="83"/>
  <c r="V19" i="83"/>
  <c r="W19" i="83"/>
  <c r="X19" i="83"/>
  <c r="Y19" i="83"/>
  <c r="Z19" i="83"/>
  <c r="AA19" i="83"/>
  <c r="AC19" i="83"/>
  <c r="AD19" i="83"/>
  <c r="AE19" i="83"/>
  <c r="AF19" i="83"/>
  <c r="AH19" i="83"/>
  <c r="AI19" i="83"/>
  <c r="AJ19" i="83"/>
  <c r="AK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C20" i="83"/>
  <c r="D20" i="83"/>
  <c r="E20" i="83"/>
  <c r="F20" i="83"/>
  <c r="G20" i="83"/>
  <c r="H20" i="83"/>
  <c r="I20" i="83"/>
  <c r="J20" i="83"/>
  <c r="K20" i="83"/>
  <c r="L20" i="83"/>
  <c r="M20" i="83"/>
  <c r="N20" i="83"/>
  <c r="O20" i="83"/>
  <c r="P20" i="83"/>
  <c r="R20" i="83"/>
  <c r="S20" i="83"/>
  <c r="T20" i="83"/>
  <c r="U20" i="83"/>
  <c r="V20" i="83"/>
  <c r="W20" i="83"/>
  <c r="X20" i="83"/>
  <c r="Y20" i="83"/>
  <c r="Z20" i="83"/>
  <c r="AA20" i="83"/>
  <c r="AC20" i="83"/>
  <c r="AD20" i="83"/>
  <c r="AE20" i="83"/>
  <c r="AF20" i="83"/>
  <c r="AH20" i="83"/>
  <c r="AI20" i="83"/>
  <c r="AJ20" i="83"/>
  <c r="AK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C21" i="83"/>
  <c r="D21" i="83"/>
  <c r="E21" i="83"/>
  <c r="F21" i="83"/>
  <c r="G21" i="83"/>
  <c r="H21" i="83"/>
  <c r="I21" i="83"/>
  <c r="J21" i="83"/>
  <c r="K21" i="83"/>
  <c r="L21" i="83"/>
  <c r="M21" i="83"/>
  <c r="N21" i="83"/>
  <c r="O21" i="83"/>
  <c r="P21" i="83"/>
  <c r="R21" i="83"/>
  <c r="S21" i="83"/>
  <c r="T21" i="83"/>
  <c r="U21" i="83"/>
  <c r="V21" i="83"/>
  <c r="W21" i="83"/>
  <c r="X21" i="83"/>
  <c r="Y21" i="83"/>
  <c r="Z21" i="83"/>
  <c r="AA21" i="83"/>
  <c r="AC21" i="83"/>
  <c r="AD21" i="83"/>
  <c r="AE21" i="83"/>
  <c r="AF21" i="83"/>
  <c r="AH21" i="83"/>
  <c r="AI21" i="83"/>
  <c r="AJ21" i="83"/>
  <c r="AK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C22" i="83"/>
  <c r="D22" i="83"/>
  <c r="E22" i="83"/>
  <c r="F22" i="83"/>
  <c r="G22" i="83"/>
  <c r="H22" i="83"/>
  <c r="I22" i="83"/>
  <c r="J22" i="83"/>
  <c r="K22" i="83"/>
  <c r="L22" i="83"/>
  <c r="M22" i="83"/>
  <c r="N22" i="83"/>
  <c r="O22" i="83"/>
  <c r="P22" i="83"/>
  <c r="R22" i="83"/>
  <c r="S22" i="83"/>
  <c r="T22" i="83"/>
  <c r="U22" i="83"/>
  <c r="V22" i="83"/>
  <c r="W22" i="83"/>
  <c r="X22" i="83"/>
  <c r="Y22" i="83"/>
  <c r="Z22" i="83"/>
  <c r="AA22" i="83"/>
  <c r="AC22" i="83"/>
  <c r="AD22" i="83"/>
  <c r="AE22" i="83"/>
  <c r="AF22" i="83"/>
  <c r="AH22" i="83"/>
  <c r="AI22" i="83"/>
  <c r="AJ22" i="83"/>
  <c r="AK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C23" i="83"/>
  <c r="D23" i="83"/>
  <c r="E23" i="83"/>
  <c r="F23" i="83"/>
  <c r="G23" i="83"/>
  <c r="H23" i="83"/>
  <c r="I23" i="83"/>
  <c r="J23" i="83"/>
  <c r="K23" i="83"/>
  <c r="L23" i="83"/>
  <c r="M23" i="83"/>
  <c r="N23" i="83"/>
  <c r="O23" i="83"/>
  <c r="P23" i="83"/>
  <c r="R23" i="83"/>
  <c r="S23" i="83"/>
  <c r="T23" i="83"/>
  <c r="U23" i="83"/>
  <c r="V23" i="83"/>
  <c r="W23" i="83"/>
  <c r="X23" i="83"/>
  <c r="Y23" i="83"/>
  <c r="Z23" i="83"/>
  <c r="AA23" i="83"/>
  <c r="AC23" i="83"/>
  <c r="AD23" i="83"/>
  <c r="AE23" i="83"/>
  <c r="AF23" i="83"/>
  <c r="AH23" i="83"/>
  <c r="AI23" i="83"/>
  <c r="AJ23" i="83"/>
  <c r="AK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C24" i="83"/>
  <c r="D24" i="83"/>
  <c r="E24" i="83"/>
  <c r="F24" i="83"/>
  <c r="G24" i="83"/>
  <c r="H24" i="83"/>
  <c r="I24" i="83"/>
  <c r="J24" i="83"/>
  <c r="K24" i="83"/>
  <c r="L24" i="83"/>
  <c r="M24" i="83"/>
  <c r="N24" i="83"/>
  <c r="O24" i="83"/>
  <c r="P24" i="83"/>
  <c r="R24" i="83"/>
  <c r="S24" i="83"/>
  <c r="T24" i="83"/>
  <c r="U24" i="83"/>
  <c r="V24" i="83"/>
  <c r="W24" i="83"/>
  <c r="X24" i="83"/>
  <c r="Y24" i="83"/>
  <c r="Z24" i="83"/>
  <c r="AA24" i="83"/>
  <c r="AC24" i="83"/>
  <c r="AD24" i="83"/>
  <c r="AE24" i="83"/>
  <c r="AF24" i="83"/>
  <c r="AH24" i="83"/>
  <c r="AI24" i="83"/>
  <c r="AJ24" i="83"/>
  <c r="AK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C25" i="83"/>
  <c r="D25" i="83"/>
  <c r="E25" i="83"/>
  <c r="F25" i="83"/>
  <c r="G25" i="83"/>
  <c r="H25" i="83"/>
  <c r="I25" i="83"/>
  <c r="J25" i="83"/>
  <c r="K25" i="83"/>
  <c r="L25" i="83"/>
  <c r="M25" i="83"/>
  <c r="N25" i="83"/>
  <c r="O25" i="83"/>
  <c r="P25" i="83"/>
  <c r="R25" i="83"/>
  <c r="S25" i="83"/>
  <c r="T25" i="83"/>
  <c r="U25" i="83"/>
  <c r="V25" i="83"/>
  <c r="W25" i="83"/>
  <c r="X25" i="83"/>
  <c r="Y25" i="83"/>
  <c r="Z25" i="83"/>
  <c r="AA25" i="83"/>
  <c r="AB25" i="83"/>
  <c r="AC25" i="83"/>
  <c r="AD25" i="83"/>
  <c r="AE25" i="83"/>
  <c r="AF25" i="83"/>
  <c r="AH25" i="83"/>
  <c r="AI25" i="83"/>
  <c r="AJ25" i="83"/>
  <c r="AK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C26" i="83"/>
  <c r="D26" i="83"/>
  <c r="E26" i="83"/>
  <c r="F26" i="83"/>
  <c r="G26" i="83"/>
  <c r="H26" i="83"/>
  <c r="I26" i="83"/>
  <c r="J26" i="83"/>
  <c r="K26" i="83"/>
  <c r="L26" i="83"/>
  <c r="M26" i="83"/>
  <c r="N26" i="83"/>
  <c r="O26" i="83"/>
  <c r="P26" i="83"/>
  <c r="R26" i="83"/>
  <c r="S26" i="83"/>
  <c r="T26" i="83"/>
  <c r="U26" i="83"/>
  <c r="V26" i="83"/>
  <c r="W26" i="83"/>
  <c r="X26" i="83"/>
  <c r="Y26" i="83"/>
  <c r="Z26" i="83"/>
  <c r="AA26" i="83"/>
  <c r="AC26" i="83"/>
  <c r="AD26" i="83"/>
  <c r="AE26" i="83"/>
  <c r="AF26" i="83"/>
  <c r="AH26" i="83"/>
  <c r="AI26" i="83"/>
  <c r="AJ26" i="83"/>
  <c r="AK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C27" i="83"/>
  <c r="D27" i="83"/>
  <c r="E27" i="83"/>
  <c r="F27" i="83"/>
  <c r="G27" i="83"/>
  <c r="H27" i="83"/>
  <c r="I27" i="83"/>
  <c r="J27" i="83"/>
  <c r="K27" i="83"/>
  <c r="L27" i="83"/>
  <c r="M27" i="83"/>
  <c r="N27" i="83"/>
  <c r="O27" i="83"/>
  <c r="P27" i="83"/>
  <c r="R27" i="83"/>
  <c r="S27" i="83"/>
  <c r="T27" i="83"/>
  <c r="U27" i="83"/>
  <c r="V27" i="83"/>
  <c r="W27" i="83"/>
  <c r="X27" i="83"/>
  <c r="Y27" i="83"/>
  <c r="Z27" i="83"/>
  <c r="AA27" i="83"/>
  <c r="AC27" i="83"/>
  <c r="AD27" i="83"/>
  <c r="AE27" i="83"/>
  <c r="AF27" i="83"/>
  <c r="AH27" i="83"/>
  <c r="AI27" i="83"/>
  <c r="AJ27" i="83"/>
  <c r="AK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C28" i="83"/>
  <c r="D28" i="83"/>
  <c r="E28" i="83"/>
  <c r="F28" i="83"/>
  <c r="G28" i="83"/>
  <c r="H28" i="83"/>
  <c r="I28" i="83"/>
  <c r="J28" i="83"/>
  <c r="K28" i="83"/>
  <c r="L28" i="83"/>
  <c r="M28" i="83"/>
  <c r="N28" i="83"/>
  <c r="O28" i="83"/>
  <c r="P28" i="83"/>
  <c r="R28" i="83"/>
  <c r="S28" i="83"/>
  <c r="T28" i="83"/>
  <c r="U28" i="83"/>
  <c r="V28" i="83"/>
  <c r="W28" i="83"/>
  <c r="X28" i="83"/>
  <c r="Y28" i="83"/>
  <c r="Z28" i="83"/>
  <c r="AA28" i="83"/>
  <c r="AC28" i="83"/>
  <c r="AD28" i="83"/>
  <c r="AE28" i="83"/>
  <c r="AF28" i="83"/>
  <c r="AH28" i="83"/>
  <c r="AI28" i="83"/>
  <c r="AJ28" i="83"/>
  <c r="AK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C29" i="83"/>
  <c r="D29" i="83"/>
  <c r="E29" i="83"/>
  <c r="F29" i="83"/>
  <c r="G29" i="83"/>
  <c r="H29" i="83"/>
  <c r="I29" i="83"/>
  <c r="J29" i="83"/>
  <c r="K29" i="83"/>
  <c r="L29" i="83"/>
  <c r="M29" i="83"/>
  <c r="N29" i="83"/>
  <c r="O29" i="83"/>
  <c r="P29" i="83"/>
  <c r="R29" i="83"/>
  <c r="S29" i="83"/>
  <c r="T29" i="83"/>
  <c r="U29" i="83"/>
  <c r="V29" i="83"/>
  <c r="W29" i="83"/>
  <c r="X29" i="83"/>
  <c r="Y29" i="83"/>
  <c r="Z29" i="83"/>
  <c r="AA29" i="83"/>
  <c r="AC29" i="83"/>
  <c r="AD29" i="83"/>
  <c r="AE29" i="83"/>
  <c r="AF29" i="83"/>
  <c r="AH29" i="83"/>
  <c r="AI29" i="83"/>
  <c r="AJ29" i="83"/>
  <c r="AK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C30" i="83"/>
  <c r="D30" i="83"/>
  <c r="E30" i="83"/>
  <c r="F30" i="83"/>
  <c r="G30" i="83"/>
  <c r="H30" i="83"/>
  <c r="I30" i="83"/>
  <c r="J30" i="83"/>
  <c r="K30" i="83"/>
  <c r="L30" i="83"/>
  <c r="M30" i="83"/>
  <c r="N30" i="83"/>
  <c r="O30" i="83"/>
  <c r="P30" i="83"/>
  <c r="R30" i="83"/>
  <c r="S30" i="83"/>
  <c r="T30" i="83"/>
  <c r="U30" i="83"/>
  <c r="V30" i="83"/>
  <c r="W30" i="83"/>
  <c r="X30" i="83"/>
  <c r="Y30" i="83"/>
  <c r="Z30" i="83"/>
  <c r="AA30" i="83"/>
  <c r="AC30" i="83"/>
  <c r="AD30" i="83"/>
  <c r="AE30" i="83"/>
  <c r="AF30" i="83"/>
  <c r="AH30" i="83"/>
  <c r="AI30" i="83"/>
  <c r="AJ30" i="83"/>
  <c r="AK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C31" i="83"/>
  <c r="D31" i="83"/>
  <c r="E31" i="83"/>
  <c r="F31" i="83"/>
  <c r="G31" i="83"/>
  <c r="H31" i="83"/>
  <c r="I31" i="83"/>
  <c r="J31" i="83"/>
  <c r="K31" i="83"/>
  <c r="L31" i="83"/>
  <c r="M31" i="83"/>
  <c r="N31" i="83"/>
  <c r="O31" i="83"/>
  <c r="P31" i="83"/>
  <c r="R31" i="83"/>
  <c r="S31" i="83"/>
  <c r="T31" i="83"/>
  <c r="U31" i="83"/>
  <c r="V31" i="83"/>
  <c r="W31" i="83"/>
  <c r="X31" i="83"/>
  <c r="Y31" i="83"/>
  <c r="Z31" i="83"/>
  <c r="AA31" i="83"/>
  <c r="AC31" i="83"/>
  <c r="AD31" i="83"/>
  <c r="AE31" i="83"/>
  <c r="AF31" i="83"/>
  <c r="AH31" i="83"/>
  <c r="AI31" i="83"/>
  <c r="AJ31" i="83"/>
  <c r="AK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C32" i="83"/>
  <c r="D32" i="83"/>
  <c r="E32" i="83"/>
  <c r="F32" i="83"/>
  <c r="G32" i="83"/>
  <c r="H32" i="83"/>
  <c r="I32" i="83"/>
  <c r="J32" i="83"/>
  <c r="K32" i="83"/>
  <c r="L32" i="83"/>
  <c r="M32" i="83"/>
  <c r="N32" i="83"/>
  <c r="O32" i="83"/>
  <c r="P32" i="83"/>
  <c r="R32" i="83"/>
  <c r="S32" i="83"/>
  <c r="T32" i="83"/>
  <c r="U32" i="83"/>
  <c r="V32" i="83"/>
  <c r="W32" i="83"/>
  <c r="X32" i="83"/>
  <c r="Y32" i="83"/>
  <c r="Z32" i="83"/>
  <c r="AA32" i="83"/>
  <c r="AC32" i="83"/>
  <c r="AD32" i="83"/>
  <c r="AE32" i="83"/>
  <c r="AF32" i="83"/>
  <c r="AH32" i="83"/>
  <c r="AI32" i="83"/>
  <c r="AJ32" i="83"/>
  <c r="AK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C33" i="83"/>
  <c r="D33" i="83"/>
  <c r="E33" i="83"/>
  <c r="F33" i="83"/>
  <c r="G33" i="83"/>
  <c r="H33" i="83"/>
  <c r="I33" i="83"/>
  <c r="J33" i="83"/>
  <c r="K33" i="83"/>
  <c r="L33" i="83"/>
  <c r="M33" i="83"/>
  <c r="N33" i="83"/>
  <c r="O33" i="83"/>
  <c r="P33" i="83"/>
  <c r="R33" i="83"/>
  <c r="S33" i="83"/>
  <c r="T33" i="83"/>
  <c r="U33" i="83"/>
  <c r="V33" i="83"/>
  <c r="W33" i="83"/>
  <c r="X33" i="83"/>
  <c r="Y33" i="83"/>
  <c r="Z33" i="83"/>
  <c r="AA33" i="83"/>
  <c r="AC33" i="83"/>
  <c r="AD33" i="83"/>
  <c r="AE33" i="83"/>
  <c r="AF33" i="83"/>
  <c r="AH33" i="83"/>
  <c r="AI33" i="83"/>
  <c r="AJ33" i="83"/>
  <c r="AK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C34" i="83"/>
  <c r="D34" i="83"/>
  <c r="E34" i="83"/>
  <c r="F34" i="83"/>
  <c r="G34" i="83"/>
  <c r="H34" i="83"/>
  <c r="I34" i="83"/>
  <c r="J34" i="83"/>
  <c r="K34" i="83"/>
  <c r="L34" i="83"/>
  <c r="M34" i="83"/>
  <c r="N34" i="83"/>
  <c r="O34" i="83"/>
  <c r="P34" i="83"/>
  <c r="R34" i="83"/>
  <c r="S34" i="83"/>
  <c r="T34" i="83"/>
  <c r="U34" i="83"/>
  <c r="V34" i="83"/>
  <c r="W34" i="83"/>
  <c r="X34" i="83"/>
  <c r="Y34" i="83"/>
  <c r="Z34" i="83"/>
  <c r="AA34" i="83"/>
  <c r="AC34" i="83"/>
  <c r="AD34" i="83"/>
  <c r="AE34" i="83"/>
  <c r="AF34" i="83"/>
  <c r="AH34" i="83"/>
  <c r="AI34" i="83"/>
  <c r="AJ34" i="83"/>
  <c r="AK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C35" i="83"/>
  <c r="D35" i="83"/>
  <c r="E35" i="83"/>
  <c r="F35" i="83"/>
  <c r="G35" i="83"/>
  <c r="H35" i="83"/>
  <c r="I35" i="83"/>
  <c r="J35" i="83"/>
  <c r="K35" i="83"/>
  <c r="L35" i="83"/>
  <c r="M35" i="83"/>
  <c r="N35" i="83"/>
  <c r="O35" i="83"/>
  <c r="P35" i="83"/>
  <c r="R35" i="83"/>
  <c r="S35" i="83"/>
  <c r="T35" i="83"/>
  <c r="U35" i="83"/>
  <c r="V35" i="83"/>
  <c r="W35" i="83"/>
  <c r="X35" i="83"/>
  <c r="Y35" i="83"/>
  <c r="Z35" i="83"/>
  <c r="AA35" i="83"/>
  <c r="AC35" i="83"/>
  <c r="AD35" i="83"/>
  <c r="AE35" i="83"/>
  <c r="AF35" i="83"/>
  <c r="AH35" i="83"/>
  <c r="AI35" i="83"/>
  <c r="AJ35" i="83"/>
  <c r="AK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C36" i="83"/>
  <c r="D36" i="83"/>
  <c r="E36" i="83"/>
  <c r="F36" i="83"/>
  <c r="G36" i="83"/>
  <c r="H36" i="83"/>
  <c r="I36" i="83"/>
  <c r="J36" i="83"/>
  <c r="K36" i="83"/>
  <c r="L36" i="83"/>
  <c r="M36" i="83"/>
  <c r="N36" i="83"/>
  <c r="O36" i="83"/>
  <c r="P36" i="83"/>
  <c r="R36" i="83"/>
  <c r="S36" i="83"/>
  <c r="T36" i="83"/>
  <c r="U36" i="83"/>
  <c r="V36" i="83"/>
  <c r="W36" i="83"/>
  <c r="X36" i="83"/>
  <c r="Y36" i="83"/>
  <c r="Z36" i="83"/>
  <c r="AA36" i="83"/>
  <c r="AC36" i="83"/>
  <c r="AD36" i="83"/>
  <c r="AE36" i="83"/>
  <c r="AF36" i="83"/>
  <c r="AH36" i="83"/>
  <c r="AI36" i="83"/>
  <c r="AJ36" i="83"/>
  <c r="AK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C37" i="83"/>
  <c r="D37" i="83"/>
  <c r="E37" i="83"/>
  <c r="F37" i="83"/>
  <c r="G37" i="83"/>
  <c r="H37" i="83"/>
  <c r="I37" i="83"/>
  <c r="J37" i="83"/>
  <c r="K37" i="83"/>
  <c r="L37" i="83"/>
  <c r="M37" i="83"/>
  <c r="N37" i="83"/>
  <c r="O37" i="83"/>
  <c r="P37" i="83"/>
  <c r="R37" i="83"/>
  <c r="S37" i="83"/>
  <c r="T37" i="83"/>
  <c r="U37" i="83"/>
  <c r="V37" i="83"/>
  <c r="W37" i="83"/>
  <c r="X37" i="83"/>
  <c r="Y37" i="83"/>
  <c r="Z37" i="83"/>
  <c r="AA37" i="83"/>
  <c r="AC37" i="83"/>
  <c r="AD37" i="83"/>
  <c r="AE37" i="83"/>
  <c r="AF37" i="83"/>
  <c r="AH37" i="83"/>
  <c r="AI37" i="83"/>
  <c r="AJ37" i="83"/>
  <c r="AK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C38" i="83"/>
  <c r="D38" i="83"/>
  <c r="E38" i="83"/>
  <c r="F38" i="83"/>
  <c r="G38" i="83"/>
  <c r="H38" i="83"/>
  <c r="I38" i="83"/>
  <c r="J38" i="83"/>
  <c r="K38" i="83"/>
  <c r="L38" i="83"/>
  <c r="M38" i="83"/>
  <c r="N38" i="83"/>
  <c r="O38" i="83"/>
  <c r="P38" i="83"/>
  <c r="R38" i="83"/>
  <c r="S38" i="83"/>
  <c r="T38" i="83"/>
  <c r="U38" i="83"/>
  <c r="V38" i="83"/>
  <c r="W38" i="83"/>
  <c r="X38" i="83"/>
  <c r="Y38" i="83"/>
  <c r="Z38" i="83"/>
  <c r="AA38" i="83"/>
  <c r="AC38" i="83"/>
  <c r="AD38" i="83"/>
  <c r="AE38" i="83"/>
  <c r="AF38" i="83"/>
  <c r="AH38" i="83"/>
  <c r="AI38" i="83"/>
  <c r="AJ38" i="83"/>
  <c r="AK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C39" i="83"/>
  <c r="D39" i="83"/>
  <c r="E39" i="83"/>
  <c r="F39" i="83"/>
  <c r="G39" i="83"/>
  <c r="H39" i="83"/>
  <c r="I39" i="83"/>
  <c r="J39" i="83"/>
  <c r="K39" i="83"/>
  <c r="L39" i="83"/>
  <c r="M39" i="83"/>
  <c r="N39" i="83"/>
  <c r="O39" i="83"/>
  <c r="P39" i="83"/>
  <c r="R39" i="83"/>
  <c r="S39" i="83"/>
  <c r="T39" i="83"/>
  <c r="U39" i="83"/>
  <c r="V39" i="83"/>
  <c r="W39" i="83"/>
  <c r="X39" i="83"/>
  <c r="Y39" i="83"/>
  <c r="Z39" i="83"/>
  <c r="AA39" i="83"/>
  <c r="AC39" i="83"/>
  <c r="AD39" i="83"/>
  <c r="AE39" i="83"/>
  <c r="AF39" i="83"/>
  <c r="AH39" i="83"/>
  <c r="AI39" i="83"/>
  <c r="AJ39" i="83"/>
  <c r="AK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C40" i="83"/>
  <c r="D40" i="83"/>
  <c r="E40" i="83"/>
  <c r="F40" i="83"/>
  <c r="G40" i="83"/>
  <c r="H40" i="83"/>
  <c r="I40" i="83"/>
  <c r="J40" i="83"/>
  <c r="K40" i="83"/>
  <c r="L40" i="83"/>
  <c r="M40" i="83"/>
  <c r="N40" i="83"/>
  <c r="O40" i="83"/>
  <c r="P40" i="83"/>
  <c r="R40" i="83"/>
  <c r="S40" i="83"/>
  <c r="T40" i="83"/>
  <c r="U40" i="83"/>
  <c r="V40" i="83"/>
  <c r="W40" i="83"/>
  <c r="X40" i="83"/>
  <c r="Y40" i="83"/>
  <c r="Z40" i="83"/>
  <c r="AA40" i="83"/>
  <c r="AC40" i="83"/>
  <c r="AD40" i="83"/>
  <c r="AE40" i="83"/>
  <c r="AF40" i="83"/>
  <c r="AH40" i="83"/>
  <c r="AI40" i="83"/>
  <c r="AJ40" i="83"/>
  <c r="AK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C41" i="83"/>
  <c r="D41" i="83"/>
  <c r="E41" i="83"/>
  <c r="F41" i="83"/>
  <c r="G41" i="83"/>
  <c r="H41" i="83"/>
  <c r="I41" i="83"/>
  <c r="J41" i="83"/>
  <c r="K41" i="83"/>
  <c r="L41" i="83"/>
  <c r="M41" i="83"/>
  <c r="N41" i="83"/>
  <c r="O41" i="83"/>
  <c r="P41" i="83"/>
  <c r="R41" i="83"/>
  <c r="S41" i="83"/>
  <c r="T41" i="83"/>
  <c r="U41" i="83"/>
  <c r="V41" i="83"/>
  <c r="W41" i="83"/>
  <c r="X41" i="83"/>
  <c r="Y41" i="83"/>
  <c r="Z41" i="83"/>
  <c r="AA41" i="83"/>
  <c r="AC41" i="83"/>
  <c r="AD41" i="83"/>
  <c r="AE41" i="83"/>
  <c r="AF41" i="83"/>
  <c r="AH41" i="83"/>
  <c r="AI41" i="83"/>
  <c r="AJ41" i="83"/>
  <c r="AK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C42" i="83"/>
  <c r="D42" i="83"/>
  <c r="E42" i="83"/>
  <c r="F42" i="83"/>
  <c r="G42" i="83"/>
  <c r="H42" i="83"/>
  <c r="I42" i="83"/>
  <c r="J42" i="83"/>
  <c r="K42" i="83"/>
  <c r="L42" i="83"/>
  <c r="M42" i="83"/>
  <c r="N42" i="83"/>
  <c r="O42" i="83"/>
  <c r="P42" i="83"/>
  <c r="R42" i="83"/>
  <c r="S42" i="83"/>
  <c r="T42" i="83"/>
  <c r="U42" i="83"/>
  <c r="V42" i="83"/>
  <c r="W42" i="83"/>
  <c r="X42" i="83"/>
  <c r="Y42" i="83"/>
  <c r="Z42" i="83"/>
  <c r="AA42" i="83"/>
  <c r="AC42" i="83"/>
  <c r="AD42" i="83"/>
  <c r="AE42" i="83"/>
  <c r="AF42" i="83"/>
  <c r="AH42" i="83"/>
  <c r="AI42" i="83"/>
  <c r="AJ42" i="83"/>
  <c r="AK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C43" i="83"/>
  <c r="D43" i="83"/>
  <c r="E43" i="83"/>
  <c r="F43" i="83"/>
  <c r="G43" i="83"/>
  <c r="H43" i="83"/>
  <c r="I43" i="83"/>
  <c r="J43" i="83"/>
  <c r="K43" i="83"/>
  <c r="L43" i="83"/>
  <c r="M43" i="83"/>
  <c r="N43" i="83"/>
  <c r="O43" i="83"/>
  <c r="P43" i="83"/>
  <c r="R43" i="83"/>
  <c r="S43" i="83"/>
  <c r="T43" i="83"/>
  <c r="U43" i="83"/>
  <c r="V43" i="83"/>
  <c r="W43" i="83"/>
  <c r="X43" i="83"/>
  <c r="Y43" i="83"/>
  <c r="Z43" i="83"/>
  <c r="AA43" i="83"/>
  <c r="AC43" i="83"/>
  <c r="AD43" i="83"/>
  <c r="AE43" i="83"/>
  <c r="AF43" i="83"/>
  <c r="AH43" i="83"/>
  <c r="AI43" i="83"/>
  <c r="AJ43" i="83"/>
  <c r="AK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C44" i="83"/>
  <c r="D44" i="83"/>
  <c r="E44" i="83"/>
  <c r="F44" i="83"/>
  <c r="G44" i="83"/>
  <c r="H44" i="83"/>
  <c r="I44" i="83"/>
  <c r="J44" i="83"/>
  <c r="K44" i="83"/>
  <c r="L44" i="83"/>
  <c r="M44" i="83"/>
  <c r="N44" i="83"/>
  <c r="O44" i="83"/>
  <c r="P44" i="83"/>
  <c r="R44" i="83"/>
  <c r="S44" i="83"/>
  <c r="T44" i="83"/>
  <c r="U44" i="83"/>
  <c r="V44" i="83"/>
  <c r="W44" i="83"/>
  <c r="X44" i="83"/>
  <c r="Y44" i="83"/>
  <c r="Z44" i="83"/>
  <c r="AA44" i="83"/>
  <c r="AC44" i="83"/>
  <c r="AD44" i="83"/>
  <c r="AE44" i="83"/>
  <c r="AF44" i="83"/>
  <c r="AH44" i="83"/>
  <c r="AI44" i="83"/>
  <c r="AJ44" i="83"/>
  <c r="AK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C45" i="83"/>
  <c r="D45" i="83"/>
  <c r="E45" i="83"/>
  <c r="F45" i="83"/>
  <c r="G45" i="83"/>
  <c r="H45" i="83"/>
  <c r="I45" i="83"/>
  <c r="J45" i="83"/>
  <c r="K45" i="83"/>
  <c r="L45" i="83"/>
  <c r="M45" i="83"/>
  <c r="N45" i="83"/>
  <c r="O45" i="83"/>
  <c r="P45" i="83"/>
  <c r="R45" i="83"/>
  <c r="S45" i="83"/>
  <c r="T45" i="83"/>
  <c r="U45" i="83"/>
  <c r="V45" i="83"/>
  <c r="W45" i="83"/>
  <c r="X45" i="83"/>
  <c r="Y45" i="83"/>
  <c r="Z45" i="83"/>
  <c r="AA45" i="83"/>
  <c r="AC45" i="83"/>
  <c r="AD45" i="83"/>
  <c r="AE45" i="83"/>
  <c r="AF45" i="83"/>
  <c r="AH45" i="83"/>
  <c r="AI45" i="83"/>
  <c r="AJ45" i="83"/>
  <c r="AK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C46" i="83"/>
  <c r="D46" i="83"/>
  <c r="E46" i="83"/>
  <c r="F46" i="83"/>
  <c r="G46" i="83"/>
  <c r="H46" i="83"/>
  <c r="I46" i="83"/>
  <c r="J46" i="83"/>
  <c r="K46" i="83"/>
  <c r="L46" i="83"/>
  <c r="M46" i="83"/>
  <c r="N46" i="83"/>
  <c r="O46" i="83"/>
  <c r="P46" i="83"/>
  <c r="R46" i="83"/>
  <c r="S46" i="83"/>
  <c r="T46" i="83"/>
  <c r="U46" i="83"/>
  <c r="V46" i="83"/>
  <c r="W46" i="83"/>
  <c r="X46" i="83"/>
  <c r="Y46" i="83"/>
  <c r="Z46" i="83"/>
  <c r="AA46" i="83"/>
  <c r="AC46" i="83"/>
  <c r="AD46" i="83"/>
  <c r="AE46" i="83"/>
  <c r="AF46" i="83"/>
  <c r="AH46" i="83"/>
  <c r="AI46" i="83"/>
  <c r="AJ46" i="83"/>
  <c r="AK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C47" i="83"/>
  <c r="D47" i="83"/>
  <c r="E47" i="83"/>
  <c r="F47" i="83"/>
  <c r="G47" i="83"/>
  <c r="H47" i="83"/>
  <c r="I47" i="83"/>
  <c r="J47" i="83"/>
  <c r="K47" i="83"/>
  <c r="L47" i="83"/>
  <c r="M47" i="83"/>
  <c r="N47" i="83"/>
  <c r="O47" i="83"/>
  <c r="P47" i="83"/>
  <c r="R47" i="83"/>
  <c r="S47" i="83"/>
  <c r="T47" i="83"/>
  <c r="U47" i="83"/>
  <c r="V47" i="83"/>
  <c r="W47" i="83"/>
  <c r="X47" i="83"/>
  <c r="Y47" i="83"/>
  <c r="Z47" i="83"/>
  <c r="AA47" i="83"/>
  <c r="AC47" i="83"/>
  <c r="AD47" i="83"/>
  <c r="AE47" i="83"/>
  <c r="AF47" i="83"/>
  <c r="AH47" i="83"/>
  <c r="AI47" i="83"/>
  <c r="AJ47" i="83"/>
  <c r="AK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C48" i="83"/>
  <c r="D48" i="83"/>
  <c r="E48" i="83"/>
  <c r="F48" i="83"/>
  <c r="G48" i="83"/>
  <c r="H48" i="83"/>
  <c r="I48" i="83"/>
  <c r="J48" i="83"/>
  <c r="K48" i="83"/>
  <c r="L48" i="83"/>
  <c r="M48" i="83"/>
  <c r="N48" i="83"/>
  <c r="O48" i="83"/>
  <c r="P48" i="83"/>
  <c r="R48" i="83"/>
  <c r="S48" i="83"/>
  <c r="T48" i="83"/>
  <c r="U48" i="83"/>
  <c r="V48" i="83"/>
  <c r="W48" i="83"/>
  <c r="X48" i="83"/>
  <c r="Y48" i="83"/>
  <c r="Z48" i="83"/>
  <c r="AA48" i="83"/>
  <c r="AC48" i="83"/>
  <c r="AD48" i="83"/>
  <c r="AE48" i="83"/>
  <c r="AF48" i="83"/>
  <c r="AH48" i="83"/>
  <c r="AI48" i="83"/>
  <c r="AJ48" i="83"/>
  <c r="AK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C49" i="83"/>
  <c r="D49" i="83"/>
  <c r="E49" i="83"/>
  <c r="F49" i="83"/>
  <c r="G49" i="83"/>
  <c r="H49" i="83"/>
  <c r="I49" i="83"/>
  <c r="J49" i="83"/>
  <c r="K49" i="83"/>
  <c r="L49" i="83"/>
  <c r="M49" i="83"/>
  <c r="N49" i="83"/>
  <c r="O49" i="83"/>
  <c r="P49" i="83"/>
  <c r="R49" i="83"/>
  <c r="S49" i="83"/>
  <c r="T49" i="83"/>
  <c r="U49" i="83"/>
  <c r="V49" i="83"/>
  <c r="W49" i="83"/>
  <c r="X49" i="83"/>
  <c r="Y49" i="83"/>
  <c r="Z49" i="83"/>
  <c r="AA49" i="83"/>
  <c r="AC49" i="83"/>
  <c r="AD49" i="83"/>
  <c r="AE49" i="83"/>
  <c r="AF49" i="83"/>
  <c r="AH49" i="83"/>
  <c r="AI49" i="83"/>
  <c r="AJ49" i="83"/>
  <c r="AK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C50" i="83"/>
  <c r="D50" i="83"/>
  <c r="E50" i="83"/>
  <c r="F50" i="83"/>
  <c r="G50" i="83"/>
  <c r="H50" i="83"/>
  <c r="I50" i="83"/>
  <c r="J50" i="83"/>
  <c r="K50" i="83"/>
  <c r="L50" i="83"/>
  <c r="M50" i="83"/>
  <c r="N50" i="83"/>
  <c r="O50" i="83"/>
  <c r="P50" i="83"/>
  <c r="R50" i="83"/>
  <c r="S50" i="83"/>
  <c r="T50" i="83"/>
  <c r="U50" i="83"/>
  <c r="V50" i="83"/>
  <c r="W50" i="83"/>
  <c r="X50" i="83"/>
  <c r="Y50" i="83"/>
  <c r="Z50" i="83"/>
  <c r="AA50" i="83"/>
  <c r="AC50" i="83"/>
  <c r="AD50" i="83"/>
  <c r="AE50" i="83"/>
  <c r="AF50" i="83"/>
  <c r="AH50" i="83"/>
  <c r="AI50" i="83"/>
  <c r="AJ50" i="83"/>
  <c r="AK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C51" i="83"/>
  <c r="D51" i="83"/>
  <c r="E51" i="83"/>
  <c r="F51" i="83"/>
  <c r="G51" i="83"/>
  <c r="H51" i="83"/>
  <c r="I51" i="83"/>
  <c r="J51" i="83"/>
  <c r="K51" i="83"/>
  <c r="L51" i="83"/>
  <c r="M51" i="83"/>
  <c r="N51" i="83"/>
  <c r="O51" i="83"/>
  <c r="P51" i="83"/>
  <c r="R51" i="83"/>
  <c r="S51" i="83"/>
  <c r="T51" i="83"/>
  <c r="U51" i="83"/>
  <c r="V51" i="83"/>
  <c r="W51" i="83"/>
  <c r="X51" i="83"/>
  <c r="Y51" i="83"/>
  <c r="Z51" i="83"/>
  <c r="AA51" i="83"/>
  <c r="AC51" i="83"/>
  <c r="AD51" i="83"/>
  <c r="AE51" i="83"/>
  <c r="AF51" i="83"/>
  <c r="AH51" i="83"/>
  <c r="AI51" i="83"/>
  <c r="AJ51" i="83"/>
  <c r="AK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C52" i="83"/>
  <c r="D52" i="83"/>
  <c r="E52" i="83"/>
  <c r="F52" i="83"/>
  <c r="G52" i="83"/>
  <c r="H52" i="83"/>
  <c r="I52" i="83"/>
  <c r="J52" i="83"/>
  <c r="K52" i="83"/>
  <c r="L52" i="83"/>
  <c r="M52" i="83"/>
  <c r="N52" i="83"/>
  <c r="O52" i="83"/>
  <c r="P52" i="83"/>
  <c r="R52" i="83"/>
  <c r="S52" i="83"/>
  <c r="T52" i="83"/>
  <c r="U52" i="83"/>
  <c r="V52" i="83"/>
  <c r="W52" i="83"/>
  <c r="X52" i="83"/>
  <c r="Y52" i="83"/>
  <c r="Z52" i="83"/>
  <c r="AA52" i="83"/>
  <c r="AC52" i="83"/>
  <c r="AD52" i="83"/>
  <c r="AE52" i="83"/>
  <c r="AF52" i="83"/>
  <c r="AH52" i="83"/>
  <c r="AI52" i="83"/>
  <c r="AJ52" i="83"/>
  <c r="AK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C53" i="83"/>
  <c r="D53" i="83"/>
  <c r="E53" i="83"/>
  <c r="F53" i="83"/>
  <c r="G53" i="83"/>
  <c r="H53" i="83"/>
  <c r="I53" i="83"/>
  <c r="J53" i="83"/>
  <c r="K53" i="83"/>
  <c r="L53" i="83"/>
  <c r="M53" i="83"/>
  <c r="N53" i="83"/>
  <c r="O53" i="83"/>
  <c r="P53" i="83"/>
  <c r="R53" i="83"/>
  <c r="S53" i="83"/>
  <c r="T53" i="83"/>
  <c r="U53" i="83"/>
  <c r="V53" i="83"/>
  <c r="W53" i="83"/>
  <c r="X53" i="83"/>
  <c r="Y53" i="83"/>
  <c r="Z53" i="83"/>
  <c r="AA53" i="83"/>
  <c r="AC53" i="83"/>
  <c r="AD53" i="83"/>
  <c r="AE53" i="83"/>
  <c r="AF53" i="83"/>
  <c r="AH53" i="83"/>
  <c r="AI53" i="83"/>
  <c r="AJ53" i="83"/>
  <c r="AK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C54" i="83"/>
  <c r="D54" i="83"/>
  <c r="E54" i="83"/>
  <c r="F54" i="83"/>
  <c r="G54" i="83"/>
  <c r="H54" i="83"/>
  <c r="I54" i="83"/>
  <c r="J54" i="83"/>
  <c r="K54" i="83"/>
  <c r="L54" i="83"/>
  <c r="M54" i="83"/>
  <c r="N54" i="83"/>
  <c r="O54" i="83"/>
  <c r="P54" i="83"/>
  <c r="R54" i="83"/>
  <c r="S54" i="83"/>
  <c r="T54" i="83"/>
  <c r="U54" i="83"/>
  <c r="V54" i="83"/>
  <c r="W54" i="83"/>
  <c r="X54" i="83"/>
  <c r="Y54" i="83"/>
  <c r="Z54" i="83"/>
  <c r="AA54" i="83"/>
  <c r="AC54" i="83"/>
  <c r="AD54" i="83"/>
  <c r="AE54" i="83"/>
  <c r="AF54" i="83"/>
  <c r="AH54" i="83"/>
  <c r="AI54" i="83"/>
  <c r="AJ54" i="83"/>
  <c r="AK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C55" i="83"/>
  <c r="D55" i="83"/>
  <c r="E55" i="83"/>
  <c r="F55" i="83"/>
  <c r="G55" i="83"/>
  <c r="H55" i="83"/>
  <c r="I55" i="83"/>
  <c r="J55" i="83"/>
  <c r="K55" i="83"/>
  <c r="L55" i="83"/>
  <c r="M55" i="83"/>
  <c r="N55" i="83"/>
  <c r="O55" i="83"/>
  <c r="P55" i="83"/>
  <c r="R55" i="83"/>
  <c r="S55" i="83"/>
  <c r="T55" i="83"/>
  <c r="V55" i="83"/>
  <c r="W55" i="83"/>
  <c r="X55" i="83"/>
  <c r="Y55" i="83"/>
  <c r="Z55" i="83"/>
  <c r="AA55" i="83"/>
  <c r="AC55" i="83"/>
  <c r="AD55" i="83"/>
  <c r="AE55" i="83"/>
  <c r="AF55" i="83"/>
  <c r="AH55" i="83"/>
  <c r="AI55" i="83"/>
  <c r="AJ55" i="83"/>
  <c r="AK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C56" i="83"/>
  <c r="D56" i="83"/>
  <c r="E56" i="83"/>
  <c r="F56" i="83"/>
  <c r="G56" i="83"/>
  <c r="H56" i="83"/>
  <c r="I56" i="83"/>
  <c r="J56" i="83"/>
  <c r="K56" i="83"/>
  <c r="L56" i="83"/>
  <c r="M56" i="83"/>
  <c r="N56" i="83"/>
  <c r="O56" i="83"/>
  <c r="P56" i="83"/>
  <c r="R56" i="83"/>
  <c r="S56" i="83"/>
  <c r="T56" i="83"/>
  <c r="U56" i="83"/>
  <c r="V56" i="83"/>
  <c r="W56" i="83"/>
  <c r="X56" i="83"/>
  <c r="Y56" i="83"/>
  <c r="Z56" i="83"/>
  <c r="AA56" i="83"/>
  <c r="AC56" i="83"/>
  <c r="AD56" i="83"/>
  <c r="AE56" i="83"/>
  <c r="AF56" i="83"/>
  <c r="AH56" i="83"/>
  <c r="AI56" i="83"/>
  <c r="AJ56" i="83"/>
  <c r="AK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C57" i="83"/>
  <c r="D57" i="83"/>
  <c r="E57" i="83"/>
  <c r="F57" i="83"/>
  <c r="G57" i="83"/>
  <c r="H57" i="83"/>
  <c r="I57" i="83"/>
  <c r="J57" i="83"/>
  <c r="K57" i="83"/>
  <c r="L57" i="83"/>
  <c r="M57" i="83"/>
  <c r="N57" i="83"/>
  <c r="O57" i="83"/>
  <c r="P57" i="83"/>
  <c r="R57" i="83"/>
  <c r="S57" i="83"/>
  <c r="T57" i="83"/>
  <c r="U57" i="83"/>
  <c r="V57" i="83"/>
  <c r="W57" i="83"/>
  <c r="X57" i="83"/>
  <c r="Y57" i="83"/>
  <c r="Z57" i="83"/>
  <c r="AA57" i="83"/>
  <c r="AC57" i="83"/>
  <c r="AD57" i="83"/>
  <c r="AE57" i="83"/>
  <c r="AF57" i="83"/>
  <c r="AH57" i="83"/>
  <c r="AI57" i="83"/>
  <c r="AJ57" i="83"/>
  <c r="AK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C58" i="83"/>
  <c r="D58" i="83"/>
  <c r="E58" i="83"/>
  <c r="F58" i="83"/>
  <c r="G58" i="83"/>
  <c r="H58" i="83"/>
  <c r="I58" i="83"/>
  <c r="J58" i="83"/>
  <c r="K58" i="83"/>
  <c r="L58" i="83"/>
  <c r="M58" i="83"/>
  <c r="N58" i="83"/>
  <c r="O58" i="83"/>
  <c r="P58" i="83"/>
  <c r="R58" i="83"/>
  <c r="S58" i="83"/>
  <c r="T58" i="83"/>
  <c r="U58" i="83"/>
  <c r="V58" i="83"/>
  <c r="W58" i="83"/>
  <c r="X58" i="83"/>
  <c r="Y58" i="83"/>
  <c r="Z58" i="83"/>
  <c r="AA58" i="83"/>
  <c r="AC58" i="83"/>
  <c r="AD58" i="83"/>
  <c r="AE58" i="83"/>
  <c r="AF58" i="83"/>
  <c r="AH58" i="83"/>
  <c r="AI58" i="83"/>
  <c r="AJ58" i="83"/>
  <c r="AK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C59" i="83"/>
  <c r="D59" i="83"/>
  <c r="E59" i="83"/>
  <c r="F59" i="83"/>
  <c r="G59" i="83"/>
  <c r="H59" i="83"/>
  <c r="I59" i="83"/>
  <c r="J59" i="83"/>
  <c r="K59" i="83"/>
  <c r="L59" i="83"/>
  <c r="M59" i="83"/>
  <c r="N59" i="83"/>
  <c r="O59" i="83"/>
  <c r="P59" i="83"/>
  <c r="R59" i="83"/>
  <c r="S59" i="83"/>
  <c r="T59" i="83"/>
  <c r="U59" i="83"/>
  <c r="V59" i="83"/>
  <c r="W59" i="83"/>
  <c r="X59" i="83"/>
  <c r="Y59" i="83"/>
  <c r="Z59" i="83"/>
  <c r="AA59" i="83"/>
  <c r="AC59" i="83"/>
  <c r="AD59" i="83"/>
  <c r="AE59" i="83"/>
  <c r="AF59" i="83"/>
  <c r="AH59" i="83"/>
  <c r="AI59" i="83"/>
  <c r="AJ59" i="83"/>
  <c r="AK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C60" i="83"/>
  <c r="D60" i="83"/>
  <c r="E60" i="83"/>
  <c r="F60" i="83"/>
  <c r="G60" i="83"/>
  <c r="H60" i="83"/>
  <c r="I60" i="83"/>
  <c r="J60" i="83"/>
  <c r="K60" i="83"/>
  <c r="L60" i="83"/>
  <c r="M60" i="83"/>
  <c r="N60" i="83"/>
  <c r="O60" i="83"/>
  <c r="P60" i="83"/>
  <c r="R60" i="83"/>
  <c r="S60" i="83"/>
  <c r="T60" i="83"/>
  <c r="U60" i="83"/>
  <c r="V60" i="83"/>
  <c r="W60" i="83"/>
  <c r="X60" i="83"/>
  <c r="Y60" i="83"/>
  <c r="Z60" i="83"/>
  <c r="AA60" i="83"/>
  <c r="AC60" i="83"/>
  <c r="AD60" i="83"/>
  <c r="AE60" i="83"/>
  <c r="AF60" i="83"/>
  <c r="AH60" i="83"/>
  <c r="AI60" i="83"/>
  <c r="AJ60" i="83"/>
  <c r="AK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C61" i="83"/>
  <c r="D61" i="83"/>
  <c r="E61" i="83"/>
  <c r="F61" i="83"/>
  <c r="G61" i="83"/>
  <c r="H61" i="83"/>
  <c r="I61" i="83"/>
  <c r="J61" i="83"/>
  <c r="K61" i="83"/>
  <c r="L61" i="83"/>
  <c r="M61" i="83"/>
  <c r="N61" i="83"/>
  <c r="O61" i="83"/>
  <c r="P61" i="83"/>
  <c r="R61" i="83"/>
  <c r="S61" i="83"/>
  <c r="T61" i="83"/>
  <c r="U61" i="83"/>
  <c r="V61" i="83"/>
  <c r="W61" i="83"/>
  <c r="X61" i="83"/>
  <c r="Y61" i="83"/>
  <c r="Z61" i="83"/>
  <c r="AA61" i="83"/>
  <c r="AC61" i="83"/>
  <c r="AD61" i="83"/>
  <c r="AE61" i="83"/>
  <c r="AF61" i="83"/>
  <c r="AH61" i="83"/>
  <c r="AI61" i="83"/>
  <c r="AJ61" i="83"/>
  <c r="AK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C62" i="83"/>
  <c r="D62" i="83"/>
  <c r="E62" i="83"/>
  <c r="F62" i="83"/>
  <c r="G62" i="83"/>
  <c r="H62" i="83"/>
  <c r="I62" i="83"/>
  <c r="J62" i="83"/>
  <c r="K62" i="83"/>
  <c r="L62" i="83"/>
  <c r="M62" i="83"/>
  <c r="N62" i="83"/>
  <c r="O62" i="83"/>
  <c r="P62" i="83"/>
  <c r="R62" i="83"/>
  <c r="S62" i="83"/>
  <c r="T62" i="83"/>
  <c r="U62" i="83"/>
  <c r="V62" i="83"/>
  <c r="W62" i="83"/>
  <c r="X62" i="83"/>
  <c r="Y62" i="83"/>
  <c r="Z62" i="83"/>
  <c r="AA62" i="83"/>
  <c r="AC62" i="83"/>
  <c r="AD62" i="83"/>
  <c r="AE62" i="83"/>
  <c r="AF62" i="83"/>
  <c r="AH62" i="83"/>
  <c r="AI62" i="83"/>
  <c r="AJ62" i="83"/>
  <c r="AK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C63" i="83"/>
  <c r="D63" i="83"/>
  <c r="E63" i="83"/>
  <c r="F63" i="83"/>
  <c r="G63" i="83"/>
  <c r="H63" i="83"/>
  <c r="I63" i="83"/>
  <c r="J63" i="83"/>
  <c r="K63" i="83"/>
  <c r="L63" i="83"/>
  <c r="M63" i="83"/>
  <c r="N63" i="83"/>
  <c r="O63" i="83"/>
  <c r="P63" i="83"/>
  <c r="R63" i="83"/>
  <c r="S63" i="83"/>
  <c r="T63" i="83"/>
  <c r="U63" i="83"/>
  <c r="V63" i="83"/>
  <c r="W63" i="83"/>
  <c r="X63" i="83"/>
  <c r="Y63" i="83"/>
  <c r="Z63" i="83"/>
  <c r="AA63" i="83"/>
  <c r="AC63" i="83"/>
  <c r="AD63" i="83"/>
  <c r="AE63" i="83"/>
  <c r="AF63" i="83"/>
  <c r="AH63" i="83"/>
  <c r="AI63" i="83"/>
  <c r="AJ63" i="83"/>
  <c r="AK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C64" i="83"/>
  <c r="D64" i="83"/>
  <c r="E64" i="83"/>
  <c r="F64" i="83"/>
  <c r="G64" i="83"/>
  <c r="H64" i="83"/>
  <c r="I64" i="83"/>
  <c r="J64" i="83"/>
  <c r="K64" i="83"/>
  <c r="L64" i="83"/>
  <c r="M64" i="83"/>
  <c r="N64" i="83"/>
  <c r="O64" i="83"/>
  <c r="P64" i="83"/>
  <c r="R64" i="83"/>
  <c r="S64" i="83"/>
  <c r="T64" i="83"/>
  <c r="U64" i="83"/>
  <c r="V64" i="83"/>
  <c r="W64" i="83"/>
  <c r="X64" i="83"/>
  <c r="Y64" i="83"/>
  <c r="Z64" i="83"/>
  <c r="AA64" i="83"/>
  <c r="AC64" i="83"/>
  <c r="AD64" i="83"/>
  <c r="AE64" i="83"/>
  <c r="AF64" i="83"/>
  <c r="AH64" i="83"/>
  <c r="AI64" i="83"/>
  <c r="AJ64" i="83"/>
  <c r="AK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C65" i="83"/>
  <c r="D65" i="83"/>
  <c r="E65" i="83"/>
  <c r="F65" i="83"/>
  <c r="G65" i="83"/>
  <c r="H65" i="83"/>
  <c r="I65" i="83"/>
  <c r="J65" i="83"/>
  <c r="K65" i="83"/>
  <c r="L65" i="83"/>
  <c r="M65" i="83"/>
  <c r="N65" i="83"/>
  <c r="O65" i="83"/>
  <c r="P65" i="83"/>
  <c r="R65" i="83"/>
  <c r="S65" i="83"/>
  <c r="T65" i="83"/>
  <c r="U65" i="83"/>
  <c r="V65" i="83"/>
  <c r="W65" i="83"/>
  <c r="X65" i="83"/>
  <c r="Y65" i="83"/>
  <c r="Z65" i="83"/>
  <c r="AA65" i="83"/>
  <c r="AC65" i="83"/>
  <c r="AD65" i="83"/>
  <c r="AE65" i="83"/>
  <c r="AF65" i="83"/>
  <c r="AH65" i="83"/>
  <c r="AI65" i="83"/>
  <c r="AJ65" i="83"/>
  <c r="AK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C66" i="83"/>
  <c r="D66" i="83"/>
  <c r="E66" i="83"/>
  <c r="F66" i="83"/>
  <c r="G66" i="83"/>
  <c r="H66" i="83"/>
  <c r="I66" i="83"/>
  <c r="J66" i="83"/>
  <c r="K66" i="83"/>
  <c r="L66" i="83"/>
  <c r="M66" i="83"/>
  <c r="N66" i="83"/>
  <c r="O66" i="83"/>
  <c r="P66" i="83"/>
  <c r="R66" i="83"/>
  <c r="S66" i="83"/>
  <c r="T66" i="83"/>
  <c r="U66" i="83"/>
  <c r="V66" i="83"/>
  <c r="W66" i="83"/>
  <c r="X66" i="83"/>
  <c r="Y66" i="83"/>
  <c r="Z66" i="83"/>
  <c r="AA66" i="83"/>
  <c r="AC66" i="83"/>
  <c r="AD66" i="83"/>
  <c r="AE66" i="83"/>
  <c r="AF66" i="83"/>
  <c r="AH66" i="83"/>
  <c r="AI66" i="83"/>
  <c r="AJ66" i="83"/>
  <c r="AK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C67" i="83"/>
  <c r="D67" i="83"/>
  <c r="E67" i="83"/>
  <c r="F67" i="83"/>
  <c r="G67" i="83"/>
  <c r="H67" i="83"/>
  <c r="I67" i="83"/>
  <c r="J67" i="83"/>
  <c r="K67" i="83"/>
  <c r="L67" i="83"/>
  <c r="M67" i="83"/>
  <c r="N67" i="83"/>
  <c r="O67" i="83"/>
  <c r="P67" i="83"/>
  <c r="R67" i="83"/>
  <c r="S67" i="83"/>
  <c r="T67" i="83"/>
  <c r="U67" i="83"/>
  <c r="V67" i="83"/>
  <c r="W67" i="83"/>
  <c r="X67" i="83"/>
  <c r="Y67" i="83"/>
  <c r="Z67" i="83"/>
  <c r="AA67" i="83"/>
  <c r="AC67" i="83"/>
  <c r="AD67" i="83"/>
  <c r="AE67" i="83"/>
  <c r="AF67" i="83"/>
  <c r="AH67" i="83"/>
  <c r="AI67" i="83"/>
  <c r="AJ67" i="83"/>
  <c r="AK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C68" i="83"/>
  <c r="D68" i="83"/>
  <c r="E68" i="83"/>
  <c r="F68" i="83"/>
  <c r="G68" i="83"/>
  <c r="H68" i="83"/>
  <c r="I68" i="83"/>
  <c r="J68" i="83"/>
  <c r="K68" i="83"/>
  <c r="L68" i="83"/>
  <c r="M68" i="83"/>
  <c r="N68" i="83"/>
  <c r="O68" i="83"/>
  <c r="P68" i="83"/>
  <c r="R68" i="83"/>
  <c r="S68" i="83"/>
  <c r="T68" i="83"/>
  <c r="U68" i="83"/>
  <c r="V68" i="83"/>
  <c r="W68" i="83"/>
  <c r="X68" i="83"/>
  <c r="Y68" i="83"/>
  <c r="Z68" i="83"/>
  <c r="AA68" i="83"/>
  <c r="AB68" i="83"/>
  <c r="AC68" i="83"/>
  <c r="AD68" i="83"/>
  <c r="AE68" i="83"/>
  <c r="AF68" i="83"/>
  <c r="AH68" i="83"/>
  <c r="AI68" i="83"/>
  <c r="AJ68" i="83"/>
  <c r="AK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C69" i="83"/>
  <c r="D69" i="83"/>
  <c r="E69" i="83"/>
  <c r="F69" i="83"/>
  <c r="G69" i="83"/>
  <c r="H69" i="83"/>
  <c r="I69" i="83"/>
  <c r="J69" i="83"/>
  <c r="K69" i="83"/>
  <c r="L69" i="83"/>
  <c r="M69" i="83"/>
  <c r="N69" i="83"/>
  <c r="O69" i="83"/>
  <c r="P69" i="83"/>
  <c r="R69" i="83"/>
  <c r="S69" i="83"/>
  <c r="T69" i="83"/>
  <c r="U69" i="83"/>
  <c r="V69" i="83"/>
  <c r="W69" i="83"/>
  <c r="X69" i="83"/>
  <c r="Y69" i="83"/>
  <c r="Z69" i="83"/>
  <c r="AA69" i="83"/>
  <c r="AC69" i="83"/>
  <c r="AD69" i="83"/>
  <c r="AE69" i="83"/>
  <c r="AF69" i="83"/>
  <c r="AH69" i="83"/>
  <c r="AI69" i="83"/>
  <c r="AJ69" i="83"/>
  <c r="AK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C70" i="83"/>
  <c r="D70" i="83"/>
  <c r="E70" i="83"/>
  <c r="F70" i="83"/>
  <c r="G70" i="83"/>
  <c r="H70" i="83"/>
  <c r="I70" i="83"/>
  <c r="J70" i="83"/>
  <c r="K70" i="83"/>
  <c r="L70" i="83"/>
  <c r="M70" i="83"/>
  <c r="N70" i="83"/>
  <c r="O70" i="83"/>
  <c r="P70" i="83"/>
  <c r="R70" i="83"/>
  <c r="S70" i="83"/>
  <c r="T70" i="83"/>
  <c r="U70" i="83"/>
  <c r="V70" i="83"/>
  <c r="W70" i="83"/>
  <c r="X70" i="83"/>
  <c r="Y70" i="83"/>
  <c r="Z70" i="83"/>
  <c r="AA70" i="83"/>
  <c r="AC70" i="83"/>
  <c r="AD70" i="83"/>
  <c r="AE70" i="83"/>
  <c r="AF70" i="83"/>
  <c r="AH70" i="83"/>
  <c r="AI70" i="83"/>
  <c r="AJ70" i="83"/>
  <c r="AK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C71" i="83"/>
  <c r="D71" i="83"/>
  <c r="E71" i="83"/>
  <c r="F71" i="83"/>
  <c r="G71" i="83"/>
  <c r="H71" i="83"/>
  <c r="I71" i="83"/>
  <c r="J71" i="83"/>
  <c r="K71" i="83"/>
  <c r="L71" i="83"/>
  <c r="M71" i="83"/>
  <c r="N71" i="83"/>
  <c r="O71" i="83"/>
  <c r="P71" i="83"/>
  <c r="R71" i="83"/>
  <c r="S71" i="83"/>
  <c r="T71" i="83"/>
  <c r="U71" i="83"/>
  <c r="V71" i="83"/>
  <c r="W71" i="83"/>
  <c r="X71" i="83"/>
  <c r="Y71" i="83"/>
  <c r="Z71" i="83"/>
  <c r="AA71" i="83"/>
  <c r="AC71" i="83"/>
  <c r="AD71" i="83"/>
  <c r="AE71" i="83"/>
  <c r="AF71" i="83"/>
  <c r="AH71" i="83"/>
  <c r="AI71" i="83"/>
  <c r="AJ71" i="83"/>
  <c r="AK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C72" i="83"/>
  <c r="D72" i="83"/>
  <c r="E72" i="83"/>
  <c r="F72" i="83"/>
  <c r="G72" i="83"/>
  <c r="H72" i="83"/>
  <c r="I72" i="83"/>
  <c r="J72" i="83"/>
  <c r="K72" i="83"/>
  <c r="L72" i="83"/>
  <c r="M72" i="83"/>
  <c r="N72" i="83"/>
  <c r="O72" i="83"/>
  <c r="P72" i="83"/>
  <c r="R72" i="83"/>
  <c r="S72" i="83"/>
  <c r="T72" i="83"/>
  <c r="U72" i="83"/>
  <c r="V72" i="83"/>
  <c r="W72" i="83"/>
  <c r="X72" i="83"/>
  <c r="Y72" i="83"/>
  <c r="Z72" i="83"/>
  <c r="AA72" i="83"/>
  <c r="AC72" i="83"/>
  <c r="AD72" i="83"/>
  <c r="AE72" i="83"/>
  <c r="AF72" i="83"/>
  <c r="AH72" i="83"/>
  <c r="AI72" i="83"/>
  <c r="AJ72" i="83"/>
  <c r="AK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C73" i="83"/>
  <c r="D73" i="83"/>
  <c r="E73" i="83"/>
  <c r="F73" i="83"/>
  <c r="G73" i="83"/>
  <c r="H73" i="83"/>
  <c r="I73" i="83"/>
  <c r="J73" i="83"/>
  <c r="K73" i="83"/>
  <c r="L73" i="83"/>
  <c r="M73" i="83"/>
  <c r="N73" i="83"/>
  <c r="O73" i="83"/>
  <c r="P73" i="83"/>
  <c r="R73" i="83"/>
  <c r="S73" i="83"/>
  <c r="T73" i="83"/>
  <c r="U73" i="83"/>
  <c r="V73" i="83"/>
  <c r="W73" i="83"/>
  <c r="X73" i="83"/>
  <c r="Y73" i="83"/>
  <c r="Z73" i="83"/>
  <c r="AA73" i="83"/>
  <c r="AC73" i="83"/>
  <c r="AD73" i="83"/>
  <c r="AE73" i="83"/>
  <c r="AF73" i="83"/>
  <c r="AH73" i="83"/>
  <c r="AI73" i="83"/>
  <c r="AJ73" i="83"/>
  <c r="AK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C74" i="83"/>
  <c r="D74" i="83"/>
  <c r="E74" i="83"/>
  <c r="F74" i="83"/>
  <c r="G74" i="83"/>
  <c r="H74" i="83"/>
  <c r="I74" i="83"/>
  <c r="J74" i="83"/>
  <c r="K74" i="83"/>
  <c r="L74" i="83"/>
  <c r="M74" i="83"/>
  <c r="N74" i="83"/>
  <c r="O74" i="83"/>
  <c r="P74" i="83"/>
  <c r="R74" i="83"/>
  <c r="S74" i="83"/>
  <c r="T74" i="83"/>
  <c r="U74" i="83"/>
  <c r="V74" i="83"/>
  <c r="W74" i="83"/>
  <c r="X74" i="83"/>
  <c r="Y74" i="83"/>
  <c r="Z74" i="83"/>
  <c r="AA74" i="83"/>
  <c r="AC74" i="83"/>
  <c r="AD74" i="83"/>
  <c r="AE74" i="83"/>
  <c r="AF74" i="83"/>
  <c r="AH74" i="83"/>
  <c r="AI74" i="83"/>
  <c r="AJ74" i="83"/>
  <c r="AK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C75" i="83"/>
  <c r="D75" i="83"/>
  <c r="E75" i="83"/>
  <c r="F75" i="83"/>
  <c r="G75" i="83"/>
  <c r="H75" i="83"/>
  <c r="I75" i="83"/>
  <c r="J75" i="83"/>
  <c r="K75" i="83"/>
  <c r="L75" i="83"/>
  <c r="M75" i="83"/>
  <c r="N75" i="83"/>
  <c r="O75" i="83"/>
  <c r="P75" i="83"/>
  <c r="R75" i="83"/>
  <c r="S75" i="83"/>
  <c r="T75" i="83"/>
  <c r="U75" i="83"/>
  <c r="V75" i="83"/>
  <c r="W75" i="83"/>
  <c r="X75" i="83"/>
  <c r="Y75" i="83"/>
  <c r="Z75" i="83"/>
  <c r="AA75" i="83"/>
  <c r="AC75" i="83"/>
  <c r="AD75" i="83"/>
  <c r="AE75" i="83"/>
  <c r="AF75" i="83"/>
  <c r="AH75" i="83"/>
  <c r="AI75" i="83"/>
  <c r="AJ75" i="83"/>
  <c r="AK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C76" i="83"/>
  <c r="D76" i="83"/>
  <c r="E76" i="83"/>
  <c r="F76" i="83"/>
  <c r="G76" i="83"/>
  <c r="H76" i="83"/>
  <c r="I76" i="83"/>
  <c r="J76" i="83"/>
  <c r="K76" i="83"/>
  <c r="L76" i="83"/>
  <c r="M76" i="83"/>
  <c r="N76" i="83"/>
  <c r="O76" i="83"/>
  <c r="P76" i="83"/>
  <c r="R76" i="83"/>
  <c r="S76" i="83"/>
  <c r="T76" i="83"/>
  <c r="U76" i="83"/>
  <c r="V76" i="83"/>
  <c r="W76" i="83"/>
  <c r="X76" i="83"/>
  <c r="Y76" i="83"/>
  <c r="Z76" i="83"/>
  <c r="AA76" i="83"/>
  <c r="AC76" i="83"/>
  <c r="AD76" i="83"/>
  <c r="AE76" i="83"/>
  <c r="AF76" i="83"/>
  <c r="AH76" i="83"/>
  <c r="AI76" i="83"/>
  <c r="AJ76" i="83"/>
  <c r="AK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C77" i="83"/>
  <c r="D77" i="83"/>
  <c r="E77" i="83"/>
  <c r="F77" i="83"/>
  <c r="G77" i="83"/>
  <c r="H77" i="83"/>
  <c r="I77" i="83"/>
  <c r="J77" i="83"/>
  <c r="K77" i="83"/>
  <c r="L77" i="83"/>
  <c r="M77" i="83"/>
  <c r="N77" i="83"/>
  <c r="O77" i="83"/>
  <c r="P77" i="83"/>
  <c r="R77" i="83"/>
  <c r="S77" i="83"/>
  <c r="T77" i="83"/>
  <c r="U77" i="83"/>
  <c r="V77" i="83"/>
  <c r="W77" i="83"/>
  <c r="X77" i="83"/>
  <c r="Y77" i="83"/>
  <c r="Z77" i="83"/>
  <c r="AA77" i="83"/>
  <c r="AC77" i="83"/>
  <c r="AD77" i="83"/>
  <c r="AE77" i="83"/>
  <c r="AF77" i="83"/>
  <c r="AH77" i="83"/>
  <c r="AI77" i="83"/>
  <c r="AJ77" i="83"/>
  <c r="AK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C78" i="83"/>
  <c r="D78" i="83"/>
  <c r="E78" i="83"/>
  <c r="F78" i="83"/>
  <c r="G78" i="83"/>
  <c r="H78" i="83"/>
  <c r="I78" i="83"/>
  <c r="J78" i="83"/>
  <c r="K78" i="83"/>
  <c r="L78" i="83"/>
  <c r="M78" i="83"/>
  <c r="N78" i="83"/>
  <c r="O78" i="83"/>
  <c r="P78" i="83"/>
  <c r="R78" i="83"/>
  <c r="S78" i="83"/>
  <c r="T78" i="83"/>
  <c r="U78" i="83"/>
  <c r="V78" i="83"/>
  <c r="W78" i="83"/>
  <c r="X78" i="83"/>
  <c r="Y78" i="83"/>
  <c r="Z78" i="83"/>
  <c r="AA78" i="83"/>
  <c r="AC78" i="83"/>
  <c r="AD78" i="83"/>
  <c r="AE78" i="83"/>
  <c r="AF78" i="83"/>
  <c r="AH78" i="83"/>
  <c r="AI78" i="83"/>
  <c r="AJ78" i="83"/>
  <c r="AK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C79" i="83"/>
  <c r="D79" i="83"/>
  <c r="E79" i="83"/>
  <c r="F79" i="83"/>
  <c r="G79" i="83"/>
  <c r="H79" i="83"/>
  <c r="I79" i="83"/>
  <c r="J79" i="83"/>
  <c r="K79" i="83"/>
  <c r="L79" i="83"/>
  <c r="M79" i="83"/>
  <c r="N79" i="83"/>
  <c r="O79" i="83"/>
  <c r="P79" i="83"/>
  <c r="R79" i="83"/>
  <c r="S79" i="83"/>
  <c r="T79" i="83"/>
  <c r="U79" i="83"/>
  <c r="V79" i="83"/>
  <c r="W79" i="83"/>
  <c r="X79" i="83"/>
  <c r="Y79" i="83"/>
  <c r="Z79" i="83"/>
  <c r="AA79" i="83"/>
  <c r="AC79" i="83"/>
  <c r="AD79" i="83"/>
  <c r="AE79" i="83"/>
  <c r="AF79" i="83"/>
  <c r="AH79" i="83"/>
  <c r="AI79" i="83"/>
  <c r="AJ79" i="83"/>
  <c r="AK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C80" i="83"/>
  <c r="D80" i="83"/>
  <c r="E80" i="83"/>
  <c r="F80" i="83"/>
  <c r="G80" i="83"/>
  <c r="H80" i="83"/>
  <c r="I80" i="83"/>
  <c r="J80" i="83"/>
  <c r="K80" i="83"/>
  <c r="L80" i="83"/>
  <c r="M80" i="83"/>
  <c r="N80" i="83"/>
  <c r="O80" i="83"/>
  <c r="P80" i="83"/>
  <c r="R80" i="83"/>
  <c r="S80" i="83"/>
  <c r="T80" i="83"/>
  <c r="U80" i="83"/>
  <c r="V80" i="83"/>
  <c r="W80" i="83"/>
  <c r="X80" i="83"/>
  <c r="Y80" i="83"/>
  <c r="Z80" i="83"/>
  <c r="AA80" i="83"/>
  <c r="AC80" i="83"/>
  <c r="AD80" i="83"/>
  <c r="AE80" i="83"/>
  <c r="AF80" i="83"/>
  <c r="AH80" i="83"/>
  <c r="AI80" i="83"/>
  <c r="AJ80" i="83"/>
  <c r="AK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C81" i="83"/>
  <c r="D81" i="83"/>
  <c r="E81" i="83"/>
  <c r="F81" i="83"/>
  <c r="G81" i="83"/>
  <c r="H81" i="83"/>
  <c r="I81" i="83"/>
  <c r="J81" i="83"/>
  <c r="K81" i="83"/>
  <c r="L81" i="83"/>
  <c r="M81" i="83"/>
  <c r="N81" i="83"/>
  <c r="O81" i="83"/>
  <c r="P81" i="83"/>
  <c r="R81" i="83"/>
  <c r="S81" i="83"/>
  <c r="T81" i="83"/>
  <c r="U81" i="83"/>
  <c r="V81" i="83"/>
  <c r="W81" i="83"/>
  <c r="X81" i="83"/>
  <c r="Y81" i="83"/>
  <c r="Z81" i="83"/>
  <c r="AA81" i="83"/>
  <c r="AC81" i="83"/>
  <c r="AD81" i="83"/>
  <c r="AE81" i="83"/>
  <c r="AF81" i="83"/>
  <c r="AH81" i="83"/>
  <c r="AI81" i="83"/>
  <c r="AJ81" i="83"/>
  <c r="AK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C82" i="83"/>
  <c r="D82" i="83"/>
  <c r="E82" i="83"/>
  <c r="F82" i="83"/>
  <c r="G82" i="83"/>
  <c r="H82" i="83"/>
  <c r="I82" i="83"/>
  <c r="J82" i="83"/>
  <c r="K82" i="83"/>
  <c r="L82" i="83"/>
  <c r="M82" i="83"/>
  <c r="N82" i="83"/>
  <c r="O82" i="83"/>
  <c r="P82" i="83"/>
  <c r="R82" i="83"/>
  <c r="S82" i="83"/>
  <c r="T82" i="83"/>
  <c r="U82" i="83"/>
  <c r="V82" i="83"/>
  <c r="W82" i="83"/>
  <c r="X82" i="83"/>
  <c r="Y82" i="83"/>
  <c r="Z82" i="83"/>
  <c r="AA82" i="83"/>
  <c r="AC82" i="83"/>
  <c r="AD82" i="83"/>
  <c r="AE82" i="83"/>
  <c r="AF82" i="83"/>
  <c r="AH82" i="83"/>
  <c r="AI82" i="83"/>
  <c r="AJ82" i="83"/>
  <c r="AK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C83" i="83"/>
  <c r="D83" i="83"/>
  <c r="E83" i="83"/>
  <c r="F83" i="83"/>
  <c r="G83" i="83"/>
  <c r="H83" i="83"/>
  <c r="I83" i="83"/>
  <c r="J83" i="83"/>
  <c r="K83" i="83"/>
  <c r="L83" i="83"/>
  <c r="M83" i="83"/>
  <c r="N83" i="83"/>
  <c r="O83" i="83"/>
  <c r="P83" i="83"/>
  <c r="R83" i="83"/>
  <c r="S83" i="83"/>
  <c r="T83" i="83"/>
  <c r="U83" i="83"/>
  <c r="V83" i="83"/>
  <c r="W83" i="83"/>
  <c r="X83" i="83"/>
  <c r="Y83" i="83"/>
  <c r="Z83" i="83"/>
  <c r="AA83" i="83"/>
  <c r="AC83" i="83"/>
  <c r="AD83" i="83"/>
  <c r="AE83" i="83"/>
  <c r="AF83" i="83"/>
  <c r="AH83" i="83"/>
  <c r="AI83" i="83"/>
  <c r="AJ83" i="83"/>
  <c r="AK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C84" i="83"/>
  <c r="D84" i="83"/>
  <c r="E84" i="83"/>
  <c r="F84" i="83"/>
  <c r="G84" i="83"/>
  <c r="H84" i="83"/>
  <c r="I84" i="83"/>
  <c r="J84" i="83"/>
  <c r="K84" i="83"/>
  <c r="L84" i="83"/>
  <c r="M84" i="83"/>
  <c r="N84" i="83"/>
  <c r="O84" i="83"/>
  <c r="P84" i="83"/>
  <c r="R84" i="83"/>
  <c r="S84" i="83"/>
  <c r="T84" i="83"/>
  <c r="U84" i="83"/>
  <c r="V84" i="83"/>
  <c r="W84" i="83"/>
  <c r="X84" i="83"/>
  <c r="Y84" i="83"/>
  <c r="Z84" i="83"/>
  <c r="AA84" i="83"/>
  <c r="AC84" i="83"/>
  <c r="AD84" i="83"/>
  <c r="AE84" i="83"/>
  <c r="AF84" i="83"/>
  <c r="AH84" i="83"/>
  <c r="AI84" i="83"/>
  <c r="AJ84" i="83"/>
  <c r="AK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C85" i="83"/>
  <c r="D85" i="83"/>
  <c r="E85" i="83"/>
  <c r="F85" i="83"/>
  <c r="G85" i="83"/>
  <c r="H85" i="83"/>
  <c r="I85" i="83"/>
  <c r="J85" i="83"/>
  <c r="K85" i="83"/>
  <c r="L85" i="83"/>
  <c r="M85" i="83"/>
  <c r="N85" i="83"/>
  <c r="O85" i="83"/>
  <c r="P85" i="83"/>
  <c r="R85" i="83"/>
  <c r="S85" i="83"/>
  <c r="T85" i="83"/>
  <c r="U85" i="83"/>
  <c r="V85" i="83"/>
  <c r="W85" i="83"/>
  <c r="X85" i="83"/>
  <c r="Y85" i="83"/>
  <c r="Z85" i="83"/>
  <c r="AA85" i="83"/>
  <c r="AC85" i="83"/>
  <c r="AD85" i="83"/>
  <c r="AE85" i="83"/>
  <c r="AF85" i="83"/>
  <c r="AH85" i="83"/>
  <c r="AI85" i="83"/>
  <c r="AJ85" i="83"/>
  <c r="AK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C86" i="83"/>
  <c r="D86" i="83"/>
  <c r="E86" i="83"/>
  <c r="F86" i="83"/>
  <c r="G86" i="83"/>
  <c r="H86" i="83"/>
  <c r="I86" i="83"/>
  <c r="J86" i="83"/>
  <c r="K86" i="83"/>
  <c r="L86" i="83"/>
  <c r="M86" i="83"/>
  <c r="N86" i="83"/>
  <c r="O86" i="83"/>
  <c r="P86" i="83"/>
  <c r="R86" i="83"/>
  <c r="S86" i="83"/>
  <c r="T86" i="83"/>
  <c r="U86" i="83"/>
  <c r="V86" i="83"/>
  <c r="W86" i="83"/>
  <c r="X86" i="83"/>
  <c r="Y86" i="83"/>
  <c r="Z86" i="83"/>
  <c r="AA86" i="83"/>
  <c r="AC86" i="83"/>
  <c r="AD86" i="83"/>
  <c r="AE86" i="83"/>
  <c r="AF86" i="83"/>
  <c r="AH86" i="83"/>
  <c r="AI86" i="83"/>
  <c r="AJ86" i="83"/>
  <c r="AK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C87" i="83"/>
  <c r="D87" i="83"/>
  <c r="E87" i="83"/>
  <c r="F87" i="83"/>
  <c r="G87" i="83"/>
  <c r="H87" i="83"/>
  <c r="I87" i="83"/>
  <c r="J87" i="83"/>
  <c r="K87" i="83"/>
  <c r="L87" i="83"/>
  <c r="M87" i="83"/>
  <c r="N87" i="83"/>
  <c r="O87" i="83"/>
  <c r="P87" i="83"/>
  <c r="R87" i="83"/>
  <c r="S87" i="83"/>
  <c r="T87" i="83"/>
  <c r="U87" i="83"/>
  <c r="V87" i="83"/>
  <c r="W87" i="83"/>
  <c r="X87" i="83"/>
  <c r="Y87" i="83"/>
  <c r="Z87" i="83"/>
  <c r="AA87" i="83"/>
  <c r="AC87" i="83"/>
  <c r="AD87" i="83"/>
  <c r="AE87" i="83"/>
  <c r="AF87" i="83"/>
  <c r="AH87" i="83"/>
  <c r="AI87" i="83"/>
  <c r="AJ87" i="83"/>
  <c r="AK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C88" i="83"/>
  <c r="D88" i="83"/>
  <c r="E88" i="83"/>
  <c r="F88" i="83"/>
  <c r="G88" i="83"/>
  <c r="H88" i="83"/>
  <c r="I88" i="83"/>
  <c r="J88" i="83"/>
  <c r="K88" i="83"/>
  <c r="L88" i="83"/>
  <c r="M88" i="83"/>
  <c r="N88" i="83"/>
  <c r="O88" i="83"/>
  <c r="P88" i="83"/>
  <c r="R88" i="83"/>
  <c r="S88" i="83"/>
  <c r="T88" i="83"/>
  <c r="U88" i="83"/>
  <c r="V88" i="83"/>
  <c r="W88" i="83"/>
  <c r="X88" i="83"/>
  <c r="Y88" i="83"/>
  <c r="Z88" i="83"/>
  <c r="AA88" i="83"/>
  <c r="AC88" i="83"/>
  <c r="AD88" i="83"/>
  <c r="AE88" i="83"/>
  <c r="AF88" i="83"/>
  <c r="AH88" i="83"/>
  <c r="AI88" i="83"/>
  <c r="AJ88" i="83"/>
  <c r="AK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C89" i="83"/>
  <c r="D89" i="83"/>
  <c r="E89" i="83"/>
  <c r="F89" i="83"/>
  <c r="G89" i="83"/>
  <c r="H89" i="83"/>
  <c r="I89" i="83"/>
  <c r="J89" i="83"/>
  <c r="K89" i="83"/>
  <c r="L89" i="83"/>
  <c r="M89" i="83"/>
  <c r="N89" i="83"/>
  <c r="O89" i="83"/>
  <c r="P89" i="83"/>
  <c r="R89" i="83"/>
  <c r="S89" i="83"/>
  <c r="T89" i="83"/>
  <c r="U89" i="83"/>
  <c r="V89" i="83"/>
  <c r="W89" i="83"/>
  <c r="X89" i="83"/>
  <c r="Y89" i="83"/>
  <c r="Z89" i="83"/>
  <c r="AA89" i="83"/>
  <c r="AC89" i="83"/>
  <c r="AD89" i="83"/>
  <c r="AE89" i="83"/>
  <c r="AF89" i="83"/>
  <c r="AH89" i="83"/>
  <c r="AI89" i="83"/>
  <c r="AJ89" i="83"/>
  <c r="AK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C90" i="83"/>
  <c r="D90" i="83"/>
  <c r="E90" i="83"/>
  <c r="F90" i="83"/>
  <c r="G90" i="83"/>
  <c r="H90" i="83"/>
  <c r="I90" i="83"/>
  <c r="J90" i="83"/>
  <c r="K90" i="83"/>
  <c r="L90" i="83"/>
  <c r="M90" i="83"/>
  <c r="N90" i="83"/>
  <c r="O90" i="83"/>
  <c r="P90" i="83"/>
  <c r="R90" i="83"/>
  <c r="S90" i="83"/>
  <c r="T90" i="83"/>
  <c r="U90" i="83"/>
  <c r="V90" i="83"/>
  <c r="W90" i="83"/>
  <c r="X90" i="83"/>
  <c r="Y90" i="83"/>
  <c r="Z90" i="83"/>
  <c r="AA90" i="83"/>
  <c r="AC90" i="83"/>
  <c r="AD90" i="83"/>
  <c r="AE90" i="83"/>
  <c r="AF90" i="83"/>
  <c r="AH90" i="83"/>
  <c r="AI90" i="83"/>
  <c r="AJ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C91" i="83"/>
  <c r="D91" i="83"/>
  <c r="E91" i="83"/>
  <c r="F91" i="83"/>
  <c r="G91" i="83"/>
  <c r="H91" i="83"/>
  <c r="I91" i="83"/>
  <c r="J91" i="83"/>
  <c r="K91" i="83"/>
  <c r="L91" i="83"/>
  <c r="M91" i="83"/>
  <c r="N91" i="83"/>
  <c r="O91" i="83"/>
  <c r="P91" i="83"/>
  <c r="R91" i="83"/>
  <c r="S91" i="83"/>
  <c r="T91" i="83"/>
  <c r="U91" i="83"/>
  <c r="V91" i="83"/>
  <c r="W91" i="83"/>
  <c r="X91" i="83"/>
  <c r="Y91" i="83"/>
  <c r="Z91" i="83"/>
  <c r="AA91" i="83"/>
  <c r="AC91" i="83"/>
  <c r="AD91" i="83"/>
  <c r="AE91" i="83"/>
  <c r="AF91" i="83"/>
  <c r="AH91" i="83"/>
  <c r="AI91" i="83"/>
  <c r="AJ91" i="83"/>
  <c r="AK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C92" i="83"/>
  <c r="D92" i="83"/>
  <c r="E92" i="83"/>
  <c r="F92" i="83"/>
  <c r="G92" i="83"/>
  <c r="H92" i="83"/>
  <c r="I92" i="83"/>
  <c r="J92" i="83"/>
  <c r="K92" i="83"/>
  <c r="L92" i="83"/>
  <c r="M92" i="83"/>
  <c r="N92" i="83"/>
  <c r="O92" i="83"/>
  <c r="P92" i="83"/>
  <c r="R92" i="83"/>
  <c r="S92" i="83"/>
  <c r="T92" i="83"/>
  <c r="U92" i="83"/>
  <c r="V92" i="83"/>
  <c r="W92" i="83"/>
  <c r="X92" i="83"/>
  <c r="Y92" i="83"/>
  <c r="Z92" i="83"/>
  <c r="AA92" i="83"/>
  <c r="AC92" i="83"/>
  <c r="AD92" i="83"/>
  <c r="AE92" i="83"/>
  <c r="AF92" i="83"/>
  <c r="AH92" i="83"/>
  <c r="AI92" i="83"/>
  <c r="AJ92" i="83"/>
  <c r="AK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C93" i="83"/>
  <c r="D93" i="83"/>
  <c r="E93" i="83"/>
  <c r="F93" i="83"/>
  <c r="G93" i="83"/>
  <c r="H93" i="83"/>
  <c r="I93" i="83"/>
  <c r="J93" i="83"/>
  <c r="K93" i="83"/>
  <c r="L93" i="83"/>
  <c r="M93" i="83"/>
  <c r="N93" i="83"/>
  <c r="O93" i="83"/>
  <c r="P93" i="83"/>
  <c r="R93" i="83"/>
  <c r="S93" i="83"/>
  <c r="T93" i="83"/>
  <c r="U93" i="83"/>
  <c r="V93" i="83"/>
  <c r="W93" i="83"/>
  <c r="X93" i="83"/>
  <c r="Y93" i="83"/>
  <c r="Z93" i="83"/>
  <c r="AA93" i="83"/>
  <c r="AC93" i="83"/>
  <c r="AD93" i="83"/>
  <c r="AE93" i="83"/>
  <c r="AF93" i="83"/>
  <c r="AH93" i="83"/>
  <c r="AI93" i="83"/>
  <c r="AJ93" i="83"/>
  <c r="AK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C94" i="83"/>
  <c r="D94" i="83"/>
  <c r="E94" i="83"/>
  <c r="F94" i="83"/>
  <c r="G94" i="83"/>
  <c r="H94" i="83"/>
  <c r="I94" i="83"/>
  <c r="J94" i="83"/>
  <c r="K94" i="83"/>
  <c r="L94" i="83"/>
  <c r="M94" i="83"/>
  <c r="N94" i="83"/>
  <c r="O94" i="83"/>
  <c r="P94" i="83"/>
  <c r="R94" i="83"/>
  <c r="S94" i="83"/>
  <c r="T94" i="83"/>
  <c r="U94" i="83"/>
  <c r="V94" i="83"/>
  <c r="W94" i="83"/>
  <c r="X94" i="83"/>
  <c r="Y94" i="83"/>
  <c r="Z94" i="83"/>
  <c r="AA94" i="83"/>
  <c r="AC94" i="83"/>
  <c r="AD94" i="83"/>
  <c r="AE94" i="83"/>
  <c r="AF94" i="83"/>
  <c r="AH94" i="83"/>
  <c r="AI94" i="83"/>
  <c r="AJ94" i="83"/>
  <c r="AK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C95" i="83"/>
  <c r="D95" i="83"/>
  <c r="E95" i="83"/>
  <c r="F95" i="83"/>
  <c r="G95" i="83"/>
  <c r="H95" i="83"/>
  <c r="I95" i="83"/>
  <c r="J95" i="83"/>
  <c r="K95" i="83"/>
  <c r="L95" i="83"/>
  <c r="M95" i="83"/>
  <c r="N95" i="83"/>
  <c r="O95" i="83"/>
  <c r="P95" i="83"/>
  <c r="R95" i="83"/>
  <c r="S95" i="83"/>
  <c r="T95" i="83"/>
  <c r="U95" i="83"/>
  <c r="V95" i="83"/>
  <c r="W95" i="83"/>
  <c r="X95" i="83"/>
  <c r="Y95" i="83"/>
  <c r="Z95" i="83"/>
  <c r="AA95" i="83"/>
  <c r="AC95" i="83"/>
  <c r="AD95" i="83"/>
  <c r="AE95" i="83"/>
  <c r="AF95" i="83"/>
  <c r="AH95" i="83"/>
  <c r="AI95" i="83"/>
  <c r="AJ95" i="83"/>
  <c r="AK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C96" i="83"/>
  <c r="D96" i="83"/>
  <c r="E96" i="83"/>
  <c r="F96" i="83"/>
  <c r="G96" i="83"/>
  <c r="H96" i="83"/>
  <c r="I96" i="83"/>
  <c r="J96" i="83"/>
  <c r="K96" i="83"/>
  <c r="L96" i="83"/>
  <c r="M96" i="83"/>
  <c r="N96" i="83"/>
  <c r="O96" i="83"/>
  <c r="P96" i="83"/>
  <c r="R96" i="83"/>
  <c r="S96" i="83"/>
  <c r="T96" i="83"/>
  <c r="U96" i="83"/>
  <c r="V96" i="83"/>
  <c r="W96" i="83"/>
  <c r="X96" i="83"/>
  <c r="Y96" i="83"/>
  <c r="Z96" i="83"/>
  <c r="AA96" i="83"/>
  <c r="AC96" i="83"/>
  <c r="AD96" i="83"/>
  <c r="AE96" i="83"/>
  <c r="AF96" i="83"/>
  <c r="AH96" i="83"/>
  <c r="AI96" i="83"/>
  <c r="AJ96" i="83"/>
  <c r="AK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C97" i="83"/>
  <c r="D97" i="83"/>
  <c r="E97" i="83"/>
  <c r="F97" i="83"/>
  <c r="G97" i="83"/>
  <c r="H97" i="83"/>
  <c r="I97" i="83"/>
  <c r="J97" i="83"/>
  <c r="K97" i="83"/>
  <c r="L97" i="83"/>
  <c r="M97" i="83"/>
  <c r="N97" i="83"/>
  <c r="O97" i="83"/>
  <c r="P97" i="83"/>
  <c r="R97" i="83"/>
  <c r="S97" i="83"/>
  <c r="T97" i="83"/>
  <c r="U97" i="83"/>
  <c r="V97" i="83"/>
  <c r="W97" i="83"/>
  <c r="X97" i="83"/>
  <c r="Y97" i="83"/>
  <c r="Z97" i="83"/>
  <c r="AA97" i="83"/>
  <c r="AC97" i="83"/>
  <c r="AD97" i="83"/>
  <c r="AE97" i="83"/>
  <c r="AF97" i="83"/>
  <c r="AH97" i="83"/>
  <c r="AI97" i="83"/>
  <c r="AJ97" i="83"/>
  <c r="AK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C98" i="83"/>
  <c r="D98" i="83"/>
  <c r="E98" i="83"/>
  <c r="F98" i="83"/>
  <c r="G98" i="83"/>
  <c r="H98" i="83"/>
  <c r="I98" i="83"/>
  <c r="J98" i="83"/>
  <c r="K98" i="83"/>
  <c r="L98" i="83"/>
  <c r="M98" i="83"/>
  <c r="N98" i="83"/>
  <c r="O98" i="83"/>
  <c r="P98" i="83"/>
  <c r="R98" i="83"/>
  <c r="S98" i="83"/>
  <c r="T98" i="83"/>
  <c r="U98" i="83"/>
  <c r="V98" i="83"/>
  <c r="W98" i="83"/>
  <c r="X98" i="83"/>
  <c r="Y98" i="83"/>
  <c r="Z98" i="83"/>
  <c r="AA98" i="83"/>
  <c r="AC98" i="83"/>
  <c r="AD98" i="83"/>
  <c r="AE98" i="83"/>
  <c r="AF98" i="83"/>
  <c r="AH98" i="83"/>
  <c r="AI98" i="83"/>
  <c r="AJ98" i="83"/>
  <c r="AK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C99" i="83"/>
  <c r="D99" i="83"/>
  <c r="E99" i="83"/>
  <c r="F99" i="83"/>
  <c r="G99" i="83"/>
  <c r="H99" i="83"/>
  <c r="I99" i="83"/>
  <c r="J99" i="83"/>
  <c r="K99" i="83"/>
  <c r="L99" i="83"/>
  <c r="M99" i="83"/>
  <c r="N99" i="83"/>
  <c r="O99" i="83"/>
  <c r="P99" i="83"/>
  <c r="R99" i="83"/>
  <c r="S99" i="83"/>
  <c r="T99" i="83"/>
  <c r="U99" i="83"/>
  <c r="V99" i="83"/>
  <c r="W99" i="83"/>
  <c r="X99" i="83"/>
  <c r="Y99" i="83"/>
  <c r="Z99" i="83"/>
  <c r="AA99" i="83"/>
  <c r="AC99" i="83"/>
  <c r="AD99" i="83"/>
  <c r="AE99" i="83"/>
  <c r="AF99" i="83"/>
  <c r="AH99" i="83"/>
  <c r="AI99" i="83"/>
  <c r="AJ99" i="83"/>
  <c r="AK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C100" i="83"/>
  <c r="D100" i="83"/>
  <c r="E100" i="83"/>
  <c r="F100" i="83"/>
  <c r="G100" i="83"/>
  <c r="H100" i="83"/>
  <c r="I100" i="83"/>
  <c r="J100" i="83"/>
  <c r="K100" i="83"/>
  <c r="L100" i="83"/>
  <c r="M100" i="83"/>
  <c r="N100" i="83"/>
  <c r="O100" i="83"/>
  <c r="P100" i="83"/>
  <c r="R100" i="83"/>
  <c r="S100" i="83"/>
  <c r="T100" i="83"/>
  <c r="U100" i="83"/>
  <c r="V100" i="83"/>
  <c r="W100" i="83"/>
  <c r="X100" i="83"/>
  <c r="Y100" i="83"/>
  <c r="Z100" i="83"/>
  <c r="AA100" i="83"/>
  <c r="AC100" i="83"/>
  <c r="AD100" i="83"/>
  <c r="AE100" i="83"/>
  <c r="AF100" i="83"/>
  <c r="AH100" i="83"/>
  <c r="AI100" i="83"/>
  <c r="AJ100" i="83"/>
  <c r="AK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C101" i="83"/>
  <c r="D101" i="83"/>
  <c r="E101" i="83"/>
  <c r="F101" i="83"/>
  <c r="G101" i="83"/>
  <c r="H101" i="83"/>
  <c r="I101" i="83"/>
  <c r="J101" i="83"/>
  <c r="K101" i="83"/>
  <c r="L101" i="83"/>
  <c r="M101" i="83"/>
  <c r="N101" i="83"/>
  <c r="O101" i="83"/>
  <c r="P101" i="83"/>
  <c r="R101" i="83"/>
  <c r="S101" i="83"/>
  <c r="T101" i="83"/>
  <c r="U101" i="83"/>
  <c r="V101" i="83"/>
  <c r="W101" i="83"/>
  <c r="X101" i="83"/>
  <c r="Y101" i="83"/>
  <c r="Z101" i="83"/>
  <c r="AA101" i="83"/>
  <c r="AC101" i="83"/>
  <c r="AD101" i="83"/>
  <c r="AE101" i="83"/>
  <c r="AF101" i="83"/>
  <c r="AH101" i="83"/>
  <c r="AI101" i="83"/>
  <c r="AJ101" i="83"/>
  <c r="AK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C102" i="83"/>
  <c r="D102" i="83"/>
  <c r="E102" i="83"/>
  <c r="F102" i="83"/>
  <c r="G102" i="83"/>
  <c r="H102" i="83"/>
  <c r="I102" i="83"/>
  <c r="J102" i="83"/>
  <c r="K102" i="83"/>
  <c r="L102" i="83"/>
  <c r="M102" i="83"/>
  <c r="N102" i="83"/>
  <c r="O102" i="83"/>
  <c r="P102" i="83"/>
  <c r="R102" i="83"/>
  <c r="S102" i="83"/>
  <c r="T102" i="83"/>
  <c r="U102" i="83"/>
  <c r="V102" i="83"/>
  <c r="W102" i="83"/>
  <c r="X102" i="83"/>
  <c r="Y102" i="83"/>
  <c r="Z102" i="83"/>
  <c r="AA102" i="83"/>
  <c r="AC102" i="83"/>
  <c r="AD102" i="83"/>
  <c r="AE102" i="83"/>
  <c r="AF102" i="83"/>
  <c r="AH102" i="83"/>
  <c r="AI102" i="83"/>
  <c r="AJ102" i="83"/>
  <c r="AK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C103" i="83"/>
  <c r="D103" i="83"/>
  <c r="E103" i="83"/>
  <c r="F103" i="83"/>
  <c r="G103" i="83"/>
  <c r="H103" i="83"/>
  <c r="I103" i="83"/>
  <c r="J103" i="83"/>
  <c r="K103" i="83"/>
  <c r="L103" i="83"/>
  <c r="M103" i="83"/>
  <c r="N103" i="83"/>
  <c r="O103" i="83"/>
  <c r="P103" i="83"/>
  <c r="R103" i="83"/>
  <c r="S103" i="83"/>
  <c r="T103" i="83"/>
  <c r="U103" i="83"/>
  <c r="V103" i="83"/>
  <c r="W103" i="83"/>
  <c r="X103" i="83"/>
  <c r="Y103" i="83"/>
  <c r="Z103" i="83"/>
  <c r="AA103" i="83"/>
  <c r="AC103" i="83"/>
  <c r="AD103" i="83"/>
  <c r="AE103" i="83"/>
  <c r="AF103" i="83"/>
  <c r="AH103" i="83"/>
  <c r="AI103" i="83"/>
  <c r="AJ103" i="83"/>
  <c r="AK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C104" i="83"/>
  <c r="D104" i="83"/>
  <c r="E104" i="83"/>
  <c r="F104" i="83"/>
  <c r="G104" i="83"/>
  <c r="H104" i="83"/>
  <c r="I104" i="83"/>
  <c r="J104" i="83"/>
  <c r="K104" i="83"/>
  <c r="L104" i="83"/>
  <c r="M104" i="83"/>
  <c r="N104" i="83"/>
  <c r="O104" i="83"/>
  <c r="P104" i="83"/>
  <c r="R104" i="83"/>
  <c r="S104" i="83"/>
  <c r="T104" i="83"/>
  <c r="U104" i="83"/>
  <c r="V104" i="83"/>
  <c r="W104" i="83"/>
  <c r="X104" i="83"/>
  <c r="Y104" i="83"/>
  <c r="Z104" i="83"/>
  <c r="AA104" i="83"/>
  <c r="AC104" i="83"/>
  <c r="AD104" i="83"/>
  <c r="AE104" i="83"/>
  <c r="AF104" i="83"/>
  <c r="AH104" i="83"/>
  <c r="AI104" i="83"/>
  <c r="AJ104" i="83"/>
  <c r="AK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C105" i="83"/>
  <c r="D105" i="83"/>
  <c r="E105" i="83"/>
  <c r="F105" i="83"/>
  <c r="G105" i="83"/>
  <c r="H105" i="83"/>
  <c r="I105" i="83"/>
  <c r="J105" i="83"/>
  <c r="K105" i="83"/>
  <c r="L105" i="83"/>
  <c r="M105" i="83"/>
  <c r="N105" i="83"/>
  <c r="O105" i="83"/>
  <c r="P105" i="83"/>
  <c r="R105" i="83"/>
  <c r="S105" i="83"/>
  <c r="T105" i="83"/>
  <c r="U105" i="83"/>
  <c r="V105" i="83"/>
  <c r="W105" i="83"/>
  <c r="X105" i="83"/>
  <c r="Y105" i="83"/>
  <c r="Z105" i="83"/>
  <c r="AA105" i="83"/>
  <c r="AC105" i="83"/>
  <c r="AD105" i="83"/>
  <c r="AE105" i="83"/>
  <c r="AF105" i="83"/>
  <c r="AH105" i="83"/>
  <c r="AI105" i="83"/>
  <c r="AJ105" i="83"/>
  <c r="AK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C106" i="83"/>
  <c r="D106" i="83"/>
  <c r="E106" i="83"/>
  <c r="F106" i="83"/>
  <c r="G106" i="83"/>
  <c r="H106" i="83"/>
  <c r="I106" i="83"/>
  <c r="J106" i="83"/>
  <c r="K106" i="83"/>
  <c r="L106" i="83"/>
  <c r="M106" i="83"/>
  <c r="N106" i="83"/>
  <c r="O106" i="83"/>
  <c r="P106" i="83"/>
  <c r="R106" i="83"/>
  <c r="S106" i="83"/>
  <c r="T106" i="83"/>
  <c r="U106" i="83"/>
  <c r="V106" i="83"/>
  <c r="W106" i="83"/>
  <c r="X106" i="83"/>
  <c r="Y106" i="83"/>
  <c r="Z106" i="83"/>
  <c r="AA106" i="83"/>
  <c r="AC106" i="83"/>
  <c r="AD106" i="83"/>
  <c r="AE106" i="83"/>
  <c r="AF106" i="83"/>
  <c r="AH106" i="83"/>
  <c r="AI106" i="83"/>
  <c r="AJ106" i="83"/>
  <c r="AK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C107" i="83"/>
  <c r="D107" i="83"/>
  <c r="E107" i="83"/>
  <c r="F107" i="83"/>
  <c r="G107" i="83"/>
  <c r="H107" i="83"/>
  <c r="I107" i="83"/>
  <c r="J107" i="83"/>
  <c r="K107" i="83"/>
  <c r="L107" i="83"/>
  <c r="M107" i="83"/>
  <c r="N107" i="83"/>
  <c r="O107" i="83"/>
  <c r="P107" i="83"/>
  <c r="R107" i="83"/>
  <c r="S107" i="83"/>
  <c r="T107" i="83"/>
  <c r="U107" i="83"/>
  <c r="V107" i="83"/>
  <c r="W107" i="83"/>
  <c r="X107" i="83"/>
  <c r="Y107" i="83"/>
  <c r="Z107" i="83"/>
  <c r="AA107" i="83"/>
  <c r="AC107" i="83"/>
  <c r="AD107" i="83"/>
  <c r="AE107" i="83"/>
  <c r="AF107" i="83"/>
  <c r="AH107" i="83"/>
  <c r="AI107" i="83"/>
  <c r="AJ107" i="83"/>
  <c r="AK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C108" i="83"/>
  <c r="D108" i="83"/>
  <c r="E108" i="83"/>
  <c r="F108" i="83"/>
  <c r="G108" i="83"/>
  <c r="H108" i="83"/>
  <c r="I108" i="83"/>
  <c r="J108" i="83"/>
  <c r="K108" i="83"/>
  <c r="L108" i="83"/>
  <c r="M108" i="83"/>
  <c r="N108" i="83"/>
  <c r="O108" i="83"/>
  <c r="P108" i="83"/>
  <c r="R108" i="83"/>
  <c r="S108" i="83"/>
  <c r="T108" i="83"/>
  <c r="U108" i="83"/>
  <c r="V108" i="83"/>
  <c r="W108" i="83"/>
  <c r="X108" i="83"/>
  <c r="Y108" i="83"/>
  <c r="Z108" i="83"/>
  <c r="AA108" i="83"/>
  <c r="AC108" i="83"/>
  <c r="AD108" i="83"/>
  <c r="AE108" i="83"/>
  <c r="AF108" i="83"/>
  <c r="AH108" i="83"/>
  <c r="AI108" i="83"/>
  <c r="AJ108" i="83"/>
  <c r="AK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C109" i="83"/>
  <c r="D109" i="83"/>
  <c r="E109" i="83"/>
  <c r="F109" i="83"/>
  <c r="G109" i="83"/>
  <c r="H109" i="83"/>
  <c r="I109" i="83"/>
  <c r="J109" i="83"/>
  <c r="K109" i="83"/>
  <c r="L109" i="83"/>
  <c r="M109" i="83"/>
  <c r="N109" i="83"/>
  <c r="O109" i="83"/>
  <c r="P109" i="83"/>
  <c r="R109" i="83"/>
  <c r="S109" i="83"/>
  <c r="T109" i="83"/>
  <c r="U109" i="83"/>
  <c r="V109" i="83"/>
  <c r="W109" i="83"/>
  <c r="X109" i="83"/>
  <c r="Y109" i="83"/>
  <c r="Z109" i="83"/>
  <c r="AA109" i="83"/>
  <c r="AC109" i="83"/>
  <c r="AD109" i="83"/>
  <c r="AE109" i="83"/>
  <c r="AF109" i="83"/>
  <c r="AH109" i="83"/>
  <c r="AI109" i="83"/>
  <c r="AJ109" i="83"/>
  <c r="AK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C110" i="83"/>
  <c r="D110" i="83"/>
  <c r="E110" i="83"/>
  <c r="F110" i="83"/>
  <c r="G110" i="83"/>
  <c r="H110" i="83"/>
  <c r="I110" i="83"/>
  <c r="J110" i="83"/>
  <c r="K110" i="83"/>
  <c r="L110" i="83"/>
  <c r="M110" i="83"/>
  <c r="N110" i="83"/>
  <c r="O110" i="83"/>
  <c r="P110" i="83"/>
  <c r="R110" i="83"/>
  <c r="S110" i="83"/>
  <c r="T110" i="83"/>
  <c r="U110" i="83"/>
  <c r="V110" i="83"/>
  <c r="W110" i="83"/>
  <c r="X110" i="83"/>
  <c r="Y110" i="83"/>
  <c r="Z110" i="83"/>
  <c r="AA110" i="83"/>
  <c r="AC110" i="83"/>
  <c r="AD110" i="83"/>
  <c r="AE110" i="83"/>
  <c r="AF110" i="83"/>
  <c r="AH110" i="83"/>
  <c r="AI110" i="83"/>
  <c r="AJ110" i="83"/>
  <c r="AK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C111" i="83"/>
  <c r="D111" i="83"/>
  <c r="E111" i="83"/>
  <c r="F111" i="83"/>
  <c r="G111" i="83"/>
  <c r="H111" i="83"/>
  <c r="I111" i="83"/>
  <c r="J111" i="83"/>
  <c r="K111" i="83"/>
  <c r="L111" i="83"/>
  <c r="M111" i="83"/>
  <c r="N111" i="83"/>
  <c r="O111" i="83"/>
  <c r="P111" i="83"/>
  <c r="R111" i="83"/>
  <c r="S111" i="83"/>
  <c r="T111" i="83"/>
  <c r="U111" i="83"/>
  <c r="V111" i="83"/>
  <c r="W111" i="83"/>
  <c r="X111" i="83"/>
  <c r="Y111" i="83"/>
  <c r="Z111" i="83"/>
  <c r="AA111" i="83"/>
  <c r="AC111" i="83"/>
  <c r="AD111" i="83"/>
  <c r="AE111" i="83"/>
  <c r="AF111" i="83"/>
  <c r="AH111" i="83"/>
  <c r="AI111" i="83"/>
  <c r="AJ111" i="83"/>
  <c r="AK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C112" i="83"/>
  <c r="D112" i="83"/>
  <c r="E112" i="83"/>
  <c r="F112" i="83"/>
  <c r="G112" i="83"/>
  <c r="H112" i="83"/>
  <c r="I112" i="83"/>
  <c r="J112" i="83"/>
  <c r="K112" i="83"/>
  <c r="L112" i="83"/>
  <c r="M112" i="83"/>
  <c r="N112" i="83"/>
  <c r="O112" i="83"/>
  <c r="P112" i="83"/>
  <c r="R112" i="83"/>
  <c r="S112" i="83"/>
  <c r="T112" i="83"/>
  <c r="U112" i="83"/>
  <c r="V112" i="83"/>
  <c r="W112" i="83"/>
  <c r="X112" i="83"/>
  <c r="Y112" i="83"/>
  <c r="Z112" i="83"/>
  <c r="AA112" i="83"/>
  <c r="AC112" i="83"/>
  <c r="AD112" i="83"/>
  <c r="AE112" i="83"/>
  <c r="AF112" i="83"/>
  <c r="AH112" i="83"/>
  <c r="AI112" i="83"/>
  <c r="AJ112" i="83"/>
  <c r="AK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C113" i="83"/>
  <c r="D113" i="83"/>
  <c r="E113" i="83"/>
  <c r="F113" i="83"/>
  <c r="G113" i="83"/>
  <c r="H113" i="83"/>
  <c r="I113" i="83"/>
  <c r="J113" i="83"/>
  <c r="K113" i="83"/>
  <c r="L113" i="83"/>
  <c r="M113" i="83"/>
  <c r="N113" i="83"/>
  <c r="O113" i="83"/>
  <c r="P113" i="83"/>
  <c r="R113" i="83"/>
  <c r="S113" i="83"/>
  <c r="T113" i="83"/>
  <c r="U113" i="83"/>
  <c r="V113" i="83"/>
  <c r="W113" i="83"/>
  <c r="X113" i="83"/>
  <c r="Y113" i="83"/>
  <c r="Z113" i="83"/>
  <c r="AA113" i="83"/>
  <c r="AC113" i="83"/>
  <c r="AD113" i="83"/>
  <c r="AE113" i="83"/>
  <c r="AF113" i="83"/>
  <c r="AH113" i="83"/>
  <c r="AI113" i="83"/>
  <c r="AJ113" i="83"/>
  <c r="AK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C114" i="83"/>
  <c r="D114" i="83"/>
  <c r="E114" i="83"/>
  <c r="F114" i="83"/>
  <c r="G114" i="83"/>
  <c r="H114" i="83"/>
  <c r="I114" i="83"/>
  <c r="J114" i="83"/>
  <c r="K114" i="83"/>
  <c r="L114" i="83"/>
  <c r="M114" i="83"/>
  <c r="N114" i="83"/>
  <c r="O114" i="83"/>
  <c r="P114" i="83"/>
  <c r="R114" i="83"/>
  <c r="S114" i="83"/>
  <c r="T114" i="83"/>
  <c r="U114" i="83"/>
  <c r="V114" i="83"/>
  <c r="W114" i="83"/>
  <c r="X114" i="83"/>
  <c r="Y114" i="83"/>
  <c r="Z114" i="83"/>
  <c r="AA114" i="83"/>
  <c r="AC114" i="83"/>
  <c r="AD114" i="83"/>
  <c r="AE114" i="83"/>
  <c r="AF114" i="83"/>
  <c r="AH114" i="83"/>
  <c r="AI114" i="83"/>
  <c r="AJ114" i="83"/>
  <c r="AK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C115" i="83"/>
  <c r="D115" i="83"/>
  <c r="E115" i="83"/>
  <c r="F115" i="83"/>
  <c r="G115" i="83"/>
  <c r="H115" i="83"/>
  <c r="I115" i="83"/>
  <c r="J115" i="83"/>
  <c r="K115" i="83"/>
  <c r="L115" i="83"/>
  <c r="M115" i="83"/>
  <c r="N115" i="83"/>
  <c r="O115" i="83"/>
  <c r="P115" i="83"/>
  <c r="R115" i="83"/>
  <c r="S115" i="83"/>
  <c r="T115" i="83"/>
  <c r="U115" i="83"/>
  <c r="V115" i="83"/>
  <c r="W115" i="83"/>
  <c r="X115" i="83"/>
  <c r="Y115" i="83"/>
  <c r="Z115" i="83"/>
  <c r="AA115" i="83"/>
  <c r="AC115" i="83"/>
  <c r="AD115" i="83"/>
  <c r="AE115" i="83"/>
  <c r="AF115" i="83"/>
  <c r="AH115" i="83"/>
  <c r="AI115" i="83"/>
  <c r="AJ115" i="83"/>
  <c r="AK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C116" i="83"/>
  <c r="D116" i="83"/>
  <c r="E116" i="83"/>
  <c r="F116" i="83"/>
  <c r="G116" i="83"/>
  <c r="H116" i="83"/>
  <c r="I116" i="83"/>
  <c r="J116" i="83"/>
  <c r="K116" i="83"/>
  <c r="L116" i="83"/>
  <c r="M116" i="83"/>
  <c r="N116" i="83"/>
  <c r="O116" i="83"/>
  <c r="P116" i="83"/>
  <c r="R116" i="83"/>
  <c r="S116" i="83"/>
  <c r="T116" i="83"/>
  <c r="U116" i="83"/>
  <c r="V116" i="83"/>
  <c r="W116" i="83"/>
  <c r="X116" i="83"/>
  <c r="Y116" i="83"/>
  <c r="Z116" i="83"/>
  <c r="AA116" i="83"/>
  <c r="AC116" i="83"/>
  <c r="AD116" i="83"/>
  <c r="AE116" i="83"/>
  <c r="AF116" i="83"/>
  <c r="AH116" i="83"/>
  <c r="AI116" i="83"/>
  <c r="AJ116" i="83"/>
  <c r="AK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C117" i="83"/>
  <c r="D117" i="83"/>
  <c r="E117" i="83"/>
  <c r="F117" i="83"/>
  <c r="G117" i="83"/>
  <c r="H117" i="83"/>
  <c r="I117" i="83"/>
  <c r="J117" i="83"/>
  <c r="K117" i="83"/>
  <c r="L117" i="83"/>
  <c r="M117" i="83"/>
  <c r="N117" i="83"/>
  <c r="O117" i="83"/>
  <c r="P117" i="83"/>
  <c r="R117" i="83"/>
  <c r="S117" i="83"/>
  <c r="T117" i="83"/>
  <c r="U117" i="83"/>
  <c r="V117" i="83"/>
  <c r="W117" i="83"/>
  <c r="X117" i="83"/>
  <c r="Y117" i="83"/>
  <c r="Z117" i="83"/>
  <c r="AA117" i="83"/>
  <c r="AC117" i="83"/>
  <c r="AD117" i="83"/>
  <c r="AE117" i="83"/>
  <c r="AF117" i="83"/>
  <c r="AH117" i="83"/>
  <c r="AI117" i="83"/>
  <c r="AJ117" i="83"/>
  <c r="AK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C118" i="83"/>
  <c r="D118" i="83"/>
  <c r="E118" i="83"/>
  <c r="F118" i="83"/>
  <c r="G118" i="83"/>
  <c r="H118" i="83"/>
  <c r="I118" i="83"/>
  <c r="J118" i="83"/>
  <c r="K118" i="83"/>
  <c r="L118" i="83"/>
  <c r="M118" i="83"/>
  <c r="N118" i="83"/>
  <c r="O118" i="83"/>
  <c r="P118" i="83"/>
  <c r="R118" i="83"/>
  <c r="S118" i="83"/>
  <c r="T118" i="83"/>
  <c r="U118" i="83"/>
  <c r="V118" i="83"/>
  <c r="W118" i="83"/>
  <c r="X118" i="83"/>
  <c r="Y118" i="83"/>
  <c r="Z118" i="83"/>
  <c r="AA118" i="83"/>
  <c r="AC118" i="83"/>
  <c r="AD118" i="83"/>
  <c r="AE118" i="83"/>
  <c r="AF118" i="83"/>
  <c r="AH118" i="83"/>
  <c r="AI118" i="83"/>
  <c r="AJ118" i="83"/>
  <c r="AK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C119" i="83"/>
  <c r="D119" i="83"/>
  <c r="E119" i="83"/>
  <c r="F119" i="83"/>
  <c r="G119" i="83"/>
  <c r="H119" i="83"/>
  <c r="I119" i="83"/>
  <c r="J119" i="83"/>
  <c r="K119" i="83"/>
  <c r="L119" i="83"/>
  <c r="M119" i="83"/>
  <c r="N119" i="83"/>
  <c r="O119" i="83"/>
  <c r="P119" i="83"/>
  <c r="R119" i="83"/>
  <c r="S119" i="83"/>
  <c r="T119" i="83"/>
  <c r="U119" i="83"/>
  <c r="V119" i="83"/>
  <c r="W119" i="83"/>
  <c r="X119" i="83"/>
  <c r="Y119" i="83"/>
  <c r="Z119" i="83"/>
  <c r="AA119" i="83"/>
  <c r="AC119" i="83"/>
  <c r="AD119" i="83"/>
  <c r="AE119" i="83"/>
  <c r="AF119" i="83"/>
  <c r="AH119" i="83"/>
  <c r="AI119" i="83"/>
  <c r="AJ119" i="83"/>
  <c r="AK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C120" i="83"/>
  <c r="D120" i="83"/>
  <c r="E120" i="83"/>
  <c r="F120" i="83"/>
  <c r="G120" i="83"/>
  <c r="H120" i="83"/>
  <c r="I120" i="83"/>
  <c r="J120" i="83"/>
  <c r="K120" i="83"/>
  <c r="L120" i="83"/>
  <c r="M120" i="83"/>
  <c r="N120" i="83"/>
  <c r="O120" i="83"/>
  <c r="P120" i="83"/>
  <c r="R120" i="83"/>
  <c r="S120" i="83"/>
  <c r="T120" i="83"/>
  <c r="U120" i="83"/>
  <c r="V120" i="83"/>
  <c r="W120" i="83"/>
  <c r="X120" i="83"/>
  <c r="Y120" i="83"/>
  <c r="Z120" i="83"/>
  <c r="AA120" i="83"/>
  <c r="AC120" i="83"/>
  <c r="AD120" i="83"/>
  <c r="AE120" i="83"/>
  <c r="AF120" i="83"/>
  <c r="AH120" i="83"/>
  <c r="AI120" i="83"/>
  <c r="AJ120" i="83"/>
  <c r="AK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C121" i="83"/>
  <c r="D121" i="83"/>
  <c r="E121" i="83"/>
  <c r="F121" i="83"/>
  <c r="G121" i="83"/>
  <c r="H121" i="83"/>
  <c r="I121" i="83"/>
  <c r="J121" i="83"/>
  <c r="K121" i="83"/>
  <c r="L121" i="83"/>
  <c r="M121" i="83"/>
  <c r="N121" i="83"/>
  <c r="O121" i="83"/>
  <c r="P121" i="83"/>
  <c r="R121" i="83"/>
  <c r="S121" i="83"/>
  <c r="T121" i="83"/>
  <c r="U121" i="83"/>
  <c r="V121" i="83"/>
  <c r="W121" i="83"/>
  <c r="X121" i="83"/>
  <c r="Y121" i="83"/>
  <c r="Z121" i="83"/>
  <c r="AA121" i="83"/>
  <c r="AC121" i="83"/>
  <c r="AD121" i="83"/>
  <c r="AE121" i="83"/>
  <c r="AF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C122" i="83"/>
  <c r="D122" i="83"/>
  <c r="E122" i="83"/>
  <c r="F122" i="83"/>
  <c r="G122" i="83"/>
  <c r="H122" i="83"/>
  <c r="I122" i="83"/>
  <c r="J122" i="83"/>
  <c r="K122" i="83"/>
  <c r="L122" i="83"/>
  <c r="M122" i="83"/>
  <c r="N122" i="83"/>
  <c r="O122" i="83"/>
  <c r="P122" i="83"/>
  <c r="R122" i="83"/>
  <c r="S122" i="83"/>
  <c r="T122" i="83"/>
  <c r="U122" i="83"/>
  <c r="V122" i="83"/>
  <c r="W122" i="83"/>
  <c r="X122" i="83"/>
  <c r="Y122" i="83"/>
  <c r="Z122" i="83"/>
  <c r="AA122" i="83"/>
  <c r="AC122" i="83"/>
  <c r="AD122" i="83"/>
  <c r="AE122" i="83"/>
  <c r="AF122" i="83"/>
  <c r="AH122" i="83"/>
  <c r="AI122" i="83"/>
  <c r="AJ122" i="83"/>
  <c r="AK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C123" i="83"/>
  <c r="D123" i="83"/>
  <c r="E123" i="83"/>
  <c r="F123" i="83"/>
  <c r="G123" i="83"/>
  <c r="H123" i="83"/>
  <c r="I123" i="83"/>
  <c r="J123" i="83"/>
  <c r="K123" i="83"/>
  <c r="L123" i="83"/>
  <c r="M123" i="83"/>
  <c r="N123" i="83"/>
  <c r="O123" i="83"/>
  <c r="P123" i="83"/>
  <c r="R123" i="83"/>
  <c r="S123" i="83"/>
  <c r="T123" i="83"/>
  <c r="U123" i="83"/>
  <c r="V123" i="83"/>
  <c r="W123" i="83"/>
  <c r="X123" i="83"/>
  <c r="Y123" i="83"/>
  <c r="Z123" i="83"/>
  <c r="AA123" i="83"/>
  <c r="AC123" i="83"/>
  <c r="AD123" i="83"/>
  <c r="AE123" i="83"/>
  <c r="AF123" i="83"/>
  <c r="AH123" i="83"/>
  <c r="AI123" i="83"/>
  <c r="AJ123" i="83"/>
  <c r="AK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C124" i="83"/>
  <c r="D124" i="83"/>
  <c r="E124" i="83"/>
  <c r="F124" i="83"/>
  <c r="G124" i="83"/>
  <c r="H124" i="83"/>
  <c r="I124" i="83"/>
  <c r="J124" i="83"/>
  <c r="K124" i="83"/>
  <c r="L124" i="83"/>
  <c r="M124" i="83"/>
  <c r="N124" i="83"/>
  <c r="O124" i="83"/>
  <c r="P124" i="83"/>
  <c r="R124" i="83"/>
  <c r="S124" i="83"/>
  <c r="T124" i="83"/>
  <c r="U124" i="83"/>
  <c r="V124" i="83"/>
  <c r="W124" i="83"/>
  <c r="X124" i="83"/>
  <c r="Y124" i="83"/>
  <c r="Z124" i="83"/>
  <c r="AA124" i="83"/>
  <c r="AC124" i="83"/>
  <c r="AD124" i="83"/>
  <c r="AE124" i="83"/>
  <c r="AF124" i="83"/>
  <c r="AH124" i="83"/>
  <c r="AI124" i="83"/>
  <c r="AJ124" i="83"/>
  <c r="AK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C125" i="83"/>
  <c r="D125" i="83"/>
  <c r="E125" i="83"/>
  <c r="F125" i="83"/>
  <c r="G125" i="83"/>
  <c r="H125" i="83"/>
  <c r="I125" i="83"/>
  <c r="J125" i="83"/>
  <c r="K125" i="83"/>
  <c r="L125" i="83"/>
  <c r="M125" i="83"/>
  <c r="N125" i="83"/>
  <c r="O125" i="83"/>
  <c r="P125" i="83"/>
  <c r="R125" i="83"/>
  <c r="S125" i="83"/>
  <c r="T125" i="83"/>
  <c r="U125" i="83"/>
  <c r="V125" i="83"/>
  <c r="W125" i="83"/>
  <c r="X125" i="83"/>
  <c r="Y125" i="83"/>
  <c r="Z125" i="83"/>
  <c r="AA125" i="83"/>
  <c r="AC125" i="83"/>
  <c r="AD125" i="83"/>
  <c r="AE125" i="83"/>
  <c r="AF125" i="83"/>
  <c r="AH125" i="83"/>
  <c r="AI125" i="83"/>
  <c r="AJ125" i="83"/>
  <c r="AK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C126" i="83"/>
  <c r="D126" i="83"/>
  <c r="E126" i="83"/>
  <c r="F126" i="83"/>
  <c r="G126" i="83"/>
  <c r="H126" i="83"/>
  <c r="I126" i="83"/>
  <c r="J126" i="83"/>
  <c r="K126" i="83"/>
  <c r="L126" i="83"/>
  <c r="M126" i="83"/>
  <c r="N126" i="83"/>
  <c r="O126" i="83"/>
  <c r="P126" i="83"/>
  <c r="R126" i="83"/>
  <c r="S126" i="83"/>
  <c r="T126" i="83"/>
  <c r="U126" i="83"/>
  <c r="V126" i="83"/>
  <c r="W126" i="83"/>
  <c r="X126" i="83"/>
  <c r="Y126" i="83"/>
  <c r="Z126" i="83"/>
  <c r="AA126" i="83"/>
  <c r="AC126" i="83"/>
  <c r="AD126" i="83"/>
  <c r="AE126" i="83"/>
  <c r="AF126" i="83"/>
  <c r="AH126" i="83"/>
  <c r="AI126" i="83"/>
  <c r="AJ126" i="83"/>
  <c r="AK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C127" i="83"/>
  <c r="D127" i="83"/>
  <c r="E127" i="83"/>
  <c r="F127" i="83"/>
  <c r="G127" i="83"/>
  <c r="H127" i="83"/>
  <c r="I127" i="83"/>
  <c r="J127" i="83"/>
  <c r="K127" i="83"/>
  <c r="L127" i="83"/>
  <c r="M127" i="83"/>
  <c r="N127" i="83"/>
  <c r="O127" i="83"/>
  <c r="P127" i="83"/>
  <c r="R127" i="83"/>
  <c r="S127" i="83"/>
  <c r="T127" i="83"/>
  <c r="U127" i="83"/>
  <c r="V127" i="83"/>
  <c r="W127" i="83"/>
  <c r="X127" i="83"/>
  <c r="Y127" i="83"/>
  <c r="Z127" i="83"/>
  <c r="AA127" i="83"/>
  <c r="AC127" i="83"/>
  <c r="AD127" i="83"/>
  <c r="AE127" i="83"/>
  <c r="AF127" i="83"/>
  <c r="AH127" i="83"/>
  <c r="AI127" i="83"/>
  <c r="AJ127" i="83"/>
  <c r="AK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C128" i="83"/>
  <c r="D128" i="83"/>
  <c r="E128" i="83"/>
  <c r="F128" i="83"/>
  <c r="G128" i="83"/>
  <c r="H128" i="83"/>
  <c r="I128" i="83"/>
  <c r="J128" i="83"/>
  <c r="K128" i="83"/>
  <c r="L128" i="83"/>
  <c r="M128" i="83"/>
  <c r="N128" i="83"/>
  <c r="O128" i="83"/>
  <c r="P128" i="83"/>
  <c r="R128" i="83"/>
  <c r="S128" i="83"/>
  <c r="T128" i="83"/>
  <c r="U128" i="83"/>
  <c r="V128" i="83"/>
  <c r="W128" i="83"/>
  <c r="X128" i="83"/>
  <c r="Y128" i="83"/>
  <c r="Z128" i="83"/>
  <c r="AA128" i="83"/>
  <c r="AC128" i="83"/>
  <c r="AD128" i="83"/>
  <c r="AE128" i="83"/>
  <c r="AF128" i="83"/>
  <c r="AH128" i="83"/>
  <c r="AI128" i="83"/>
  <c r="AJ128" i="83"/>
  <c r="AK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C129" i="83"/>
  <c r="D129" i="83"/>
  <c r="E129" i="83"/>
  <c r="F129" i="83"/>
  <c r="G129" i="83"/>
  <c r="H129" i="83"/>
  <c r="I129" i="83"/>
  <c r="J129" i="83"/>
  <c r="K129" i="83"/>
  <c r="L129" i="83"/>
  <c r="M129" i="83"/>
  <c r="N129" i="83"/>
  <c r="O129" i="83"/>
  <c r="P129" i="83"/>
  <c r="R129" i="83"/>
  <c r="S129" i="83"/>
  <c r="T129" i="83"/>
  <c r="U129" i="83"/>
  <c r="V129" i="83"/>
  <c r="W129" i="83"/>
  <c r="X129" i="83"/>
  <c r="Y129" i="83"/>
  <c r="Z129" i="83"/>
  <c r="AA129" i="83"/>
  <c r="AC129" i="83"/>
  <c r="AD129" i="83"/>
  <c r="AE129" i="83"/>
  <c r="AF129" i="83"/>
  <c r="AH129" i="83"/>
  <c r="AI129" i="83"/>
  <c r="AJ129" i="83"/>
  <c r="AK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C130" i="83"/>
  <c r="D130" i="83"/>
  <c r="E130" i="83"/>
  <c r="F130" i="83"/>
  <c r="G130" i="83"/>
  <c r="H130" i="83"/>
  <c r="I130" i="83"/>
  <c r="J130" i="83"/>
  <c r="K130" i="83"/>
  <c r="L130" i="83"/>
  <c r="M130" i="83"/>
  <c r="N130" i="83"/>
  <c r="O130" i="83"/>
  <c r="P130" i="83"/>
  <c r="R130" i="83"/>
  <c r="S130" i="83"/>
  <c r="T130" i="83"/>
  <c r="U130" i="83"/>
  <c r="V130" i="83"/>
  <c r="W130" i="83"/>
  <c r="X130" i="83"/>
  <c r="Y130" i="83"/>
  <c r="Z130" i="83"/>
  <c r="AA130" i="83"/>
  <c r="AC130" i="83"/>
  <c r="AD130" i="83"/>
  <c r="AE130" i="83"/>
  <c r="AF130" i="83"/>
  <c r="AH130" i="83"/>
  <c r="AI130" i="83"/>
  <c r="AJ130" i="83"/>
  <c r="AK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C131" i="83"/>
  <c r="D131" i="83"/>
  <c r="E131" i="83"/>
  <c r="F131" i="83"/>
  <c r="G131" i="83"/>
  <c r="H131" i="83"/>
  <c r="I131" i="83"/>
  <c r="J131" i="83"/>
  <c r="K131" i="83"/>
  <c r="L131" i="83"/>
  <c r="M131" i="83"/>
  <c r="N131" i="83"/>
  <c r="O131" i="83"/>
  <c r="P131" i="83"/>
  <c r="R131" i="83"/>
  <c r="S131" i="83"/>
  <c r="T131" i="83"/>
  <c r="U131" i="83"/>
  <c r="V131" i="83"/>
  <c r="W131" i="83"/>
  <c r="X131" i="83"/>
  <c r="Y131" i="83"/>
  <c r="Z131" i="83"/>
  <c r="AA131" i="83"/>
  <c r="AC131" i="83"/>
  <c r="AD131" i="83"/>
  <c r="AE131" i="83"/>
  <c r="AF131" i="83"/>
  <c r="AH131" i="83"/>
  <c r="AI131" i="83"/>
  <c r="AJ131" i="83"/>
  <c r="AK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C132" i="83"/>
  <c r="D132" i="83"/>
  <c r="E132" i="83"/>
  <c r="F132" i="83"/>
  <c r="G132" i="83"/>
  <c r="H132" i="83"/>
  <c r="I132" i="83"/>
  <c r="J132" i="83"/>
  <c r="K132" i="83"/>
  <c r="L132" i="83"/>
  <c r="M132" i="83"/>
  <c r="N132" i="83"/>
  <c r="O132" i="83"/>
  <c r="P132" i="83"/>
  <c r="R132" i="83"/>
  <c r="S132" i="83"/>
  <c r="T132" i="83"/>
  <c r="U132" i="83"/>
  <c r="V132" i="83"/>
  <c r="W132" i="83"/>
  <c r="X132" i="83"/>
  <c r="Y132" i="83"/>
  <c r="Z132" i="83"/>
  <c r="AA132" i="83"/>
  <c r="AC132" i="83"/>
  <c r="AD132" i="83"/>
  <c r="AE132" i="83"/>
  <c r="AF132" i="83"/>
  <c r="AH132" i="83"/>
  <c r="AI132" i="83"/>
  <c r="AJ132" i="83"/>
  <c r="AK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C133" i="83"/>
  <c r="D133" i="83"/>
  <c r="E133" i="83"/>
  <c r="F133" i="83"/>
  <c r="G133" i="83"/>
  <c r="H133" i="83"/>
  <c r="I133" i="83"/>
  <c r="J133" i="83"/>
  <c r="K133" i="83"/>
  <c r="L133" i="83"/>
  <c r="M133" i="83"/>
  <c r="N133" i="83"/>
  <c r="O133" i="83"/>
  <c r="P133" i="83"/>
  <c r="R133" i="83"/>
  <c r="S133" i="83"/>
  <c r="T133" i="83"/>
  <c r="U133" i="83"/>
  <c r="V133" i="83"/>
  <c r="W133" i="83"/>
  <c r="X133" i="83"/>
  <c r="Y133" i="83"/>
  <c r="Z133" i="83"/>
  <c r="AA133" i="83"/>
  <c r="AB133" i="83"/>
  <c r="AC133" i="83"/>
  <c r="AD133" i="83"/>
  <c r="AE133" i="83"/>
  <c r="AF133" i="83"/>
  <c r="AH133" i="83"/>
  <c r="AI133" i="83"/>
  <c r="AJ133" i="83"/>
  <c r="AK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C134" i="83"/>
  <c r="D134" i="83"/>
  <c r="E134" i="83"/>
  <c r="F134" i="83"/>
  <c r="G134" i="83"/>
  <c r="H134" i="83"/>
  <c r="I134" i="83"/>
  <c r="J134" i="83"/>
  <c r="K134" i="83"/>
  <c r="L134" i="83"/>
  <c r="M134" i="83"/>
  <c r="N134" i="83"/>
  <c r="O134" i="83"/>
  <c r="P134" i="83"/>
  <c r="R134" i="83"/>
  <c r="S134" i="83"/>
  <c r="T134" i="83"/>
  <c r="U134" i="83"/>
  <c r="V134" i="83"/>
  <c r="W134" i="83"/>
  <c r="X134" i="83"/>
  <c r="Y134" i="83"/>
  <c r="Z134" i="83"/>
  <c r="AA134" i="83"/>
  <c r="AC134" i="83"/>
  <c r="AD134" i="83"/>
  <c r="AE134" i="83"/>
  <c r="AF134" i="83"/>
  <c r="AH134" i="83"/>
  <c r="AI134" i="83"/>
  <c r="AJ134" i="83"/>
  <c r="AK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C135" i="83"/>
  <c r="D135" i="83"/>
  <c r="E135" i="83"/>
  <c r="F135" i="83"/>
  <c r="G135" i="83"/>
  <c r="H135" i="83"/>
  <c r="I135" i="83"/>
  <c r="J135" i="83"/>
  <c r="K135" i="83"/>
  <c r="L135" i="83"/>
  <c r="M135" i="83"/>
  <c r="N135" i="83"/>
  <c r="O135" i="83"/>
  <c r="P135" i="83"/>
  <c r="R135" i="83"/>
  <c r="S135" i="83"/>
  <c r="T135" i="83"/>
  <c r="U135" i="83"/>
  <c r="V135" i="83"/>
  <c r="W135" i="83"/>
  <c r="X135" i="83"/>
  <c r="Y135" i="83"/>
  <c r="Z135" i="83"/>
  <c r="AA135" i="83"/>
  <c r="AC135" i="83"/>
  <c r="AD135" i="83"/>
  <c r="AE135" i="83"/>
  <c r="AF135" i="83"/>
  <c r="AH135" i="83"/>
  <c r="AI135" i="83"/>
  <c r="AJ135" i="83"/>
  <c r="AK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C136" i="83"/>
  <c r="D136" i="83"/>
  <c r="E136" i="83"/>
  <c r="F136" i="83"/>
  <c r="G136" i="83"/>
  <c r="H136" i="83"/>
  <c r="I136" i="83"/>
  <c r="J136" i="83"/>
  <c r="K136" i="83"/>
  <c r="L136" i="83"/>
  <c r="M136" i="83"/>
  <c r="N136" i="83"/>
  <c r="O136" i="83"/>
  <c r="P136" i="83"/>
  <c r="R136" i="83"/>
  <c r="S136" i="83"/>
  <c r="T136" i="83"/>
  <c r="U136" i="83"/>
  <c r="V136" i="83"/>
  <c r="W136" i="83"/>
  <c r="X136" i="83"/>
  <c r="Y136" i="83"/>
  <c r="Z136" i="83"/>
  <c r="AA136" i="83"/>
  <c r="AC136" i="83"/>
  <c r="AD136" i="83"/>
  <c r="AE136" i="83"/>
  <c r="AF136" i="83"/>
  <c r="AH136" i="83"/>
  <c r="AI136" i="83"/>
  <c r="AJ136" i="83"/>
  <c r="AK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C137" i="83"/>
  <c r="D137" i="83"/>
  <c r="E137" i="83"/>
  <c r="F137" i="83"/>
  <c r="G137" i="83"/>
  <c r="H137" i="83"/>
  <c r="I137" i="83"/>
  <c r="J137" i="83"/>
  <c r="K137" i="83"/>
  <c r="L137" i="83"/>
  <c r="M137" i="83"/>
  <c r="N137" i="83"/>
  <c r="O137" i="83"/>
  <c r="P137" i="83"/>
  <c r="R137" i="83"/>
  <c r="S137" i="83"/>
  <c r="T137" i="83"/>
  <c r="U137" i="83"/>
  <c r="V137" i="83"/>
  <c r="W137" i="83"/>
  <c r="X137" i="83"/>
  <c r="Y137" i="83"/>
  <c r="Z137" i="83"/>
  <c r="AA137" i="83"/>
  <c r="AC137" i="83"/>
  <c r="AD137" i="83"/>
  <c r="AE137" i="83"/>
  <c r="AF137" i="83"/>
  <c r="AH137" i="83"/>
  <c r="AI137" i="83"/>
  <c r="AJ137" i="83"/>
  <c r="AK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C138" i="83"/>
  <c r="D138" i="83"/>
  <c r="E138" i="83"/>
  <c r="F138" i="83"/>
  <c r="G138" i="83"/>
  <c r="H138" i="83"/>
  <c r="I138" i="83"/>
  <c r="J138" i="83"/>
  <c r="K138" i="83"/>
  <c r="L138" i="83"/>
  <c r="M138" i="83"/>
  <c r="N138" i="83"/>
  <c r="O138" i="83"/>
  <c r="P138" i="83"/>
  <c r="R138" i="83"/>
  <c r="S138" i="83"/>
  <c r="T138" i="83"/>
  <c r="U138" i="83"/>
  <c r="V138" i="83"/>
  <c r="W138" i="83"/>
  <c r="X138" i="83"/>
  <c r="Y138" i="83"/>
  <c r="Z138" i="83"/>
  <c r="AA138" i="83"/>
  <c r="AC138" i="83"/>
  <c r="AD138" i="83"/>
  <c r="AE138" i="83"/>
  <c r="AF138" i="83"/>
  <c r="AH138" i="83"/>
  <c r="AI138" i="83"/>
  <c r="AJ138" i="83"/>
  <c r="AK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C139" i="83"/>
  <c r="D139" i="83"/>
  <c r="E139" i="83"/>
  <c r="F139" i="83"/>
  <c r="G139" i="83"/>
  <c r="H139" i="83"/>
  <c r="I139" i="83"/>
  <c r="J139" i="83"/>
  <c r="K139" i="83"/>
  <c r="L139" i="83"/>
  <c r="M139" i="83"/>
  <c r="N139" i="83"/>
  <c r="O139" i="83"/>
  <c r="P139" i="83"/>
  <c r="R139" i="83"/>
  <c r="S139" i="83"/>
  <c r="T139" i="83"/>
  <c r="U139" i="83"/>
  <c r="V139" i="83"/>
  <c r="W139" i="83"/>
  <c r="X139" i="83"/>
  <c r="Y139" i="83"/>
  <c r="Z139" i="83"/>
  <c r="AA139" i="83"/>
  <c r="AC139" i="83"/>
  <c r="AD139" i="83"/>
  <c r="AE139" i="83"/>
  <c r="AF139" i="83"/>
  <c r="AH139" i="83"/>
  <c r="AI139" i="83"/>
  <c r="AJ139" i="83"/>
  <c r="AK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C140" i="83"/>
  <c r="D140" i="83"/>
  <c r="E140" i="83"/>
  <c r="F140" i="83"/>
  <c r="G140" i="83"/>
  <c r="H140" i="83"/>
  <c r="I140" i="83"/>
  <c r="J140" i="83"/>
  <c r="K140" i="83"/>
  <c r="L140" i="83"/>
  <c r="M140" i="83"/>
  <c r="N140" i="83"/>
  <c r="O140" i="83"/>
  <c r="P140" i="83"/>
  <c r="R140" i="83"/>
  <c r="S140" i="83"/>
  <c r="T140" i="83"/>
  <c r="U140" i="83"/>
  <c r="V140" i="83"/>
  <c r="W140" i="83"/>
  <c r="X140" i="83"/>
  <c r="Y140" i="83"/>
  <c r="Z140" i="83"/>
  <c r="AA140" i="83"/>
  <c r="AC140" i="83"/>
  <c r="AD140" i="83"/>
  <c r="AE140" i="83"/>
  <c r="AF140" i="83"/>
  <c r="AH140" i="83"/>
  <c r="AI140" i="83"/>
  <c r="AJ140" i="83"/>
  <c r="AK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C141" i="83"/>
  <c r="D141" i="83"/>
  <c r="E141" i="83"/>
  <c r="F141" i="83"/>
  <c r="G141" i="83"/>
  <c r="H141" i="83"/>
  <c r="I141" i="83"/>
  <c r="J141" i="83"/>
  <c r="K141" i="83"/>
  <c r="L141" i="83"/>
  <c r="M141" i="83"/>
  <c r="N141" i="83"/>
  <c r="O141" i="83"/>
  <c r="P141" i="83"/>
  <c r="R141" i="83"/>
  <c r="S141" i="83"/>
  <c r="T141" i="83"/>
  <c r="U141" i="83"/>
  <c r="V141" i="83"/>
  <c r="W141" i="83"/>
  <c r="X141" i="83"/>
  <c r="Y141" i="83"/>
  <c r="Z141" i="83"/>
  <c r="AA141" i="83"/>
  <c r="AC141" i="83"/>
  <c r="AD141" i="83"/>
  <c r="AE141" i="83"/>
  <c r="AF141" i="83"/>
  <c r="AH141" i="83"/>
  <c r="AI141" i="83"/>
  <c r="AJ141" i="83"/>
  <c r="AK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C142" i="83"/>
  <c r="D142" i="83"/>
  <c r="E142" i="83"/>
  <c r="F142" i="83"/>
  <c r="G142" i="83"/>
  <c r="H142" i="83"/>
  <c r="I142" i="83"/>
  <c r="J142" i="83"/>
  <c r="K142" i="83"/>
  <c r="L142" i="83"/>
  <c r="M142" i="83"/>
  <c r="N142" i="83"/>
  <c r="O142" i="83"/>
  <c r="P142" i="83"/>
  <c r="R142" i="83"/>
  <c r="S142" i="83"/>
  <c r="T142" i="83"/>
  <c r="U142" i="83"/>
  <c r="V142" i="83"/>
  <c r="W142" i="83"/>
  <c r="X142" i="83"/>
  <c r="Y142" i="83"/>
  <c r="Z142" i="83"/>
  <c r="AA142" i="83"/>
  <c r="AC142" i="83"/>
  <c r="AD142" i="83"/>
  <c r="AE142" i="83"/>
  <c r="AF142" i="83"/>
  <c r="AH142" i="83"/>
  <c r="AI142" i="83"/>
  <c r="AJ142" i="83"/>
  <c r="AK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C143" i="83"/>
  <c r="D143" i="83"/>
  <c r="E143" i="83"/>
  <c r="F143" i="83"/>
  <c r="G143" i="83"/>
  <c r="H143" i="83"/>
  <c r="I143" i="83"/>
  <c r="J143" i="83"/>
  <c r="K143" i="83"/>
  <c r="L143" i="83"/>
  <c r="M143" i="83"/>
  <c r="N143" i="83"/>
  <c r="O143" i="83"/>
  <c r="P143" i="83"/>
  <c r="R143" i="83"/>
  <c r="S143" i="83"/>
  <c r="T143" i="83"/>
  <c r="U143" i="83"/>
  <c r="V143" i="83"/>
  <c r="W143" i="83"/>
  <c r="X143" i="83"/>
  <c r="Y143" i="83"/>
  <c r="Z143" i="83"/>
  <c r="AA143" i="83"/>
  <c r="AC143" i="83"/>
  <c r="AD143" i="83"/>
  <c r="AE143" i="83"/>
  <c r="AF143" i="83"/>
  <c r="AH143" i="83"/>
  <c r="AI143" i="83"/>
  <c r="AJ143" i="83"/>
  <c r="AK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C144" i="83"/>
  <c r="D144" i="83"/>
  <c r="E144" i="83"/>
  <c r="F144" i="83"/>
  <c r="G144" i="83"/>
  <c r="H144" i="83"/>
  <c r="I144" i="83"/>
  <c r="J144" i="83"/>
  <c r="K144" i="83"/>
  <c r="L144" i="83"/>
  <c r="M144" i="83"/>
  <c r="N144" i="83"/>
  <c r="O144" i="83"/>
  <c r="P144" i="83"/>
  <c r="R144" i="83"/>
  <c r="S144" i="83"/>
  <c r="T144" i="83"/>
  <c r="U144" i="83"/>
  <c r="V144" i="83"/>
  <c r="W144" i="83"/>
  <c r="X144" i="83"/>
  <c r="Y144" i="83"/>
  <c r="Z144" i="83"/>
  <c r="AA144" i="83"/>
  <c r="AC144" i="83"/>
  <c r="AD144" i="83"/>
  <c r="AE144" i="83"/>
  <c r="AF144" i="83"/>
  <c r="AH144" i="83"/>
  <c r="AI144" i="83"/>
  <c r="AJ144" i="83"/>
  <c r="AK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C145" i="83"/>
  <c r="D145" i="83"/>
  <c r="E145" i="83"/>
  <c r="F145" i="83"/>
  <c r="G145" i="83"/>
  <c r="H145" i="83"/>
  <c r="I145" i="83"/>
  <c r="J145" i="83"/>
  <c r="K145" i="83"/>
  <c r="L145" i="83"/>
  <c r="M145" i="83"/>
  <c r="N145" i="83"/>
  <c r="O145" i="83"/>
  <c r="P145" i="83"/>
  <c r="R145" i="83"/>
  <c r="S145" i="83"/>
  <c r="T145" i="83"/>
  <c r="U145" i="83"/>
  <c r="V145" i="83"/>
  <c r="W145" i="83"/>
  <c r="X145" i="83"/>
  <c r="Y145" i="83"/>
  <c r="Z145" i="83"/>
  <c r="AA145" i="83"/>
  <c r="AC145" i="83"/>
  <c r="AD145" i="83"/>
  <c r="AE145" i="83"/>
  <c r="AF145" i="83"/>
  <c r="AH145" i="83"/>
  <c r="AI145" i="83"/>
  <c r="AJ145" i="83"/>
  <c r="AK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C146" i="83"/>
  <c r="D146" i="83"/>
  <c r="E146" i="83"/>
  <c r="F146" i="83"/>
  <c r="G146" i="83"/>
  <c r="H146" i="83"/>
  <c r="I146" i="83"/>
  <c r="J146" i="83"/>
  <c r="K146" i="83"/>
  <c r="L146" i="83"/>
  <c r="M146" i="83"/>
  <c r="N146" i="83"/>
  <c r="O146" i="83"/>
  <c r="P146" i="83"/>
  <c r="R146" i="83"/>
  <c r="S146" i="83"/>
  <c r="T146" i="83"/>
  <c r="U146" i="83"/>
  <c r="V146" i="83"/>
  <c r="W146" i="83"/>
  <c r="X146" i="83"/>
  <c r="Y146" i="83"/>
  <c r="Z146" i="83"/>
  <c r="AA146" i="83"/>
  <c r="AC146" i="83"/>
  <c r="AD146" i="83"/>
  <c r="AE146" i="83"/>
  <c r="AF146" i="83"/>
  <c r="AH146" i="83"/>
  <c r="AI146" i="83"/>
  <c r="AJ146" i="83"/>
  <c r="AK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C147" i="83"/>
  <c r="D147" i="83"/>
  <c r="E147" i="83"/>
  <c r="F147" i="83"/>
  <c r="G147" i="83"/>
  <c r="H147" i="83"/>
  <c r="I147" i="83"/>
  <c r="J147" i="83"/>
  <c r="K147" i="83"/>
  <c r="L147" i="83"/>
  <c r="M147" i="83"/>
  <c r="N147" i="83"/>
  <c r="O147" i="83"/>
  <c r="P147" i="83"/>
  <c r="R147" i="83"/>
  <c r="S147" i="83"/>
  <c r="T147" i="83"/>
  <c r="U147" i="83"/>
  <c r="V147" i="83"/>
  <c r="W147" i="83"/>
  <c r="X147" i="83"/>
  <c r="Y147" i="83"/>
  <c r="Z147" i="83"/>
  <c r="AA147" i="83"/>
  <c r="AC147" i="83"/>
  <c r="AD147" i="83"/>
  <c r="AE147" i="83"/>
  <c r="AF147" i="83"/>
  <c r="AH147" i="83"/>
  <c r="AI147" i="83"/>
  <c r="AJ147" i="83"/>
  <c r="AK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C148" i="83"/>
  <c r="D148" i="83"/>
  <c r="E148" i="83"/>
  <c r="F148" i="83"/>
  <c r="G148" i="83"/>
  <c r="H148" i="83"/>
  <c r="I148" i="83"/>
  <c r="J148" i="83"/>
  <c r="K148" i="83"/>
  <c r="L148" i="83"/>
  <c r="M148" i="83"/>
  <c r="N148" i="83"/>
  <c r="O148" i="83"/>
  <c r="P148" i="83"/>
  <c r="R148" i="83"/>
  <c r="S148" i="83"/>
  <c r="T148" i="83"/>
  <c r="U148" i="83"/>
  <c r="V148" i="83"/>
  <c r="W148" i="83"/>
  <c r="X148" i="83"/>
  <c r="Y148" i="83"/>
  <c r="Z148" i="83"/>
  <c r="AA148" i="83"/>
  <c r="AC148" i="83"/>
  <c r="AD148" i="83"/>
  <c r="AE148" i="83"/>
  <c r="AF148" i="83"/>
  <c r="AH148" i="83"/>
  <c r="AI148" i="83"/>
  <c r="AJ148" i="83"/>
  <c r="AK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C149" i="83"/>
  <c r="D149" i="83"/>
  <c r="E149" i="83"/>
  <c r="F149" i="83"/>
  <c r="G149" i="83"/>
  <c r="H149" i="83"/>
  <c r="I149" i="83"/>
  <c r="J149" i="83"/>
  <c r="K149" i="83"/>
  <c r="L149" i="83"/>
  <c r="M149" i="83"/>
  <c r="N149" i="83"/>
  <c r="O149" i="83"/>
  <c r="P149" i="83"/>
  <c r="R149" i="83"/>
  <c r="S149" i="83"/>
  <c r="T149" i="83"/>
  <c r="U149" i="83"/>
  <c r="V149" i="83"/>
  <c r="W149" i="83"/>
  <c r="X149" i="83"/>
  <c r="Y149" i="83"/>
  <c r="Z149" i="83"/>
  <c r="AA149" i="83"/>
  <c r="AC149" i="83"/>
  <c r="AD149" i="83"/>
  <c r="AE149" i="83"/>
  <c r="AF149" i="83"/>
  <c r="AH149" i="83"/>
  <c r="AI149" i="83"/>
  <c r="AJ149" i="83"/>
  <c r="AK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C150" i="83"/>
  <c r="D150" i="83"/>
  <c r="E150" i="83"/>
  <c r="F150" i="83"/>
  <c r="G150" i="83"/>
  <c r="H150" i="83"/>
  <c r="I150" i="83"/>
  <c r="J150" i="83"/>
  <c r="K150" i="83"/>
  <c r="L150" i="83"/>
  <c r="M150" i="83"/>
  <c r="N150" i="83"/>
  <c r="O150" i="83"/>
  <c r="P150" i="83"/>
  <c r="R150" i="83"/>
  <c r="S150" i="83"/>
  <c r="T150" i="83"/>
  <c r="U150" i="83"/>
  <c r="V150" i="83"/>
  <c r="W150" i="83"/>
  <c r="X150" i="83"/>
  <c r="Y150" i="83"/>
  <c r="Z150" i="83"/>
  <c r="AA150" i="83"/>
  <c r="AC150" i="83"/>
  <c r="AD150" i="83"/>
  <c r="AE150" i="83"/>
  <c r="AF150" i="83"/>
  <c r="AH150" i="83"/>
  <c r="AI150" i="83"/>
  <c r="AJ150" i="83"/>
  <c r="AK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C151" i="83"/>
  <c r="D151" i="83"/>
  <c r="E151" i="83"/>
  <c r="F151" i="83"/>
  <c r="G151" i="83"/>
  <c r="H151" i="83"/>
  <c r="I151" i="83"/>
  <c r="J151" i="83"/>
  <c r="K151" i="83"/>
  <c r="L151" i="83"/>
  <c r="M151" i="83"/>
  <c r="N151" i="83"/>
  <c r="O151" i="83"/>
  <c r="P151" i="83"/>
  <c r="R151" i="83"/>
  <c r="S151" i="83"/>
  <c r="T151" i="83"/>
  <c r="U151" i="83"/>
  <c r="V151" i="83"/>
  <c r="W151" i="83"/>
  <c r="X151" i="83"/>
  <c r="Y151" i="83"/>
  <c r="Z151" i="83"/>
  <c r="AA151" i="83"/>
  <c r="AC151" i="83"/>
  <c r="AD151" i="83"/>
  <c r="AE151" i="83"/>
  <c r="AF151" i="83"/>
  <c r="AH151" i="83"/>
  <c r="AI151" i="83"/>
  <c r="AJ151" i="83"/>
  <c r="AK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C152" i="83"/>
  <c r="D152" i="83"/>
  <c r="E152" i="83"/>
  <c r="F152" i="83"/>
  <c r="G152" i="83"/>
  <c r="H152" i="83"/>
  <c r="I152" i="83"/>
  <c r="J152" i="83"/>
  <c r="K152" i="83"/>
  <c r="L152" i="83"/>
  <c r="M152" i="83"/>
  <c r="N152" i="83"/>
  <c r="O152" i="83"/>
  <c r="P152" i="83"/>
  <c r="R152" i="83"/>
  <c r="S152" i="83"/>
  <c r="T152" i="83"/>
  <c r="U152" i="83"/>
  <c r="V152" i="83"/>
  <c r="W152" i="83"/>
  <c r="X152" i="83"/>
  <c r="Y152" i="83"/>
  <c r="Z152" i="83"/>
  <c r="AA152" i="83"/>
  <c r="AC152" i="83"/>
  <c r="AD152" i="83"/>
  <c r="AE152" i="83"/>
  <c r="AF152" i="83"/>
  <c r="AH152" i="83"/>
  <c r="AI152" i="83"/>
  <c r="AJ152" i="83"/>
  <c r="AK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C153" i="83"/>
  <c r="D153" i="83"/>
  <c r="E153" i="83"/>
  <c r="F153" i="83"/>
  <c r="G153" i="83"/>
  <c r="H153" i="83"/>
  <c r="I153" i="83"/>
  <c r="J153" i="83"/>
  <c r="K153" i="83"/>
  <c r="L153" i="83"/>
  <c r="M153" i="83"/>
  <c r="N153" i="83"/>
  <c r="O153" i="83"/>
  <c r="P153" i="83"/>
  <c r="R153" i="83"/>
  <c r="S153" i="83"/>
  <c r="T153" i="83"/>
  <c r="U153" i="83"/>
  <c r="V153" i="83"/>
  <c r="W153" i="83"/>
  <c r="X153" i="83"/>
  <c r="Y153" i="83"/>
  <c r="Z153" i="83"/>
  <c r="AA153" i="83"/>
  <c r="AC153" i="83"/>
  <c r="AD153" i="83"/>
  <c r="AE153" i="83"/>
  <c r="AF153" i="83"/>
  <c r="AH153" i="83"/>
  <c r="AI153" i="83"/>
  <c r="AJ153" i="83"/>
  <c r="AK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C154" i="83"/>
  <c r="D154" i="83"/>
  <c r="E154" i="83"/>
  <c r="F154" i="83"/>
  <c r="G154" i="83"/>
  <c r="H154" i="83"/>
  <c r="I154" i="83"/>
  <c r="J154" i="83"/>
  <c r="K154" i="83"/>
  <c r="L154" i="83"/>
  <c r="M154" i="83"/>
  <c r="N154" i="83"/>
  <c r="O154" i="83"/>
  <c r="P154" i="83"/>
  <c r="R154" i="83"/>
  <c r="S154" i="83"/>
  <c r="T154" i="83"/>
  <c r="U154" i="83"/>
  <c r="V154" i="83"/>
  <c r="W154" i="83"/>
  <c r="X154" i="83"/>
  <c r="Y154" i="83"/>
  <c r="Z154" i="83"/>
  <c r="AA154" i="83"/>
  <c r="AC154" i="83"/>
  <c r="AD154" i="83"/>
  <c r="AE154" i="83"/>
  <c r="AF154" i="83"/>
  <c r="AH154" i="83"/>
  <c r="AI154" i="83"/>
  <c r="AJ154" i="83"/>
  <c r="AK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C155" i="83"/>
  <c r="D155" i="83"/>
  <c r="E155" i="83"/>
  <c r="F155" i="83"/>
  <c r="G155" i="83"/>
  <c r="H155" i="83"/>
  <c r="I155" i="83"/>
  <c r="J155" i="83"/>
  <c r="K155" i="83"/>
  <c r="L155" i="83"/>
  <c r="M155" i="83"/>
  <c r="N155" i="83"/>
  <c r="O155" i="83"/>
  <c r="P155" i="83"/>
  <c r="R155" i="83"/>
  <c r="S155" i="83"/>
  <c r="T155" i="83"/>
  <c r="U155" i="83"/>
  <c r="V155" i="83"/>
  <c r="W155" i="83"/>
  <c r="X155" i="83"/>
  <c r="Y155" i="83"/>
  <c r="Z155" i="83"/>
  <c r="AA155" i="83"/>
  <c r="AC155" i="83"/>
  <c r="AD155" i="83"/>
  <c r="AE155" i="83"/>
  <c r="AF155" i="83"/>
  <c r="AH155" i="83"/>
  <c r="AI155" i="83"/>
  <c r="AJ155" i="83"/>
  <c r="AK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C156" i="83"/>
  <c r="D156" i="83"/>
  <c r="E156" i="83"/>
  <c r="F156" i="83"/>
  <c r="G156" i="83"/>
  <c r="H156" i="83"/>
  <c r="I156" i="83"/>
  <c r="J156" i="83"/>
  <c r="K156" i="83"/>
  <c r="L156" i="83"/>
  <c r="M156" i="83"/>
  <c r="N156" i="83"/>
  <c r="O156" i="83"/>
  <c r="P156" i="83"/>
  <c r="R156" i="83"/>
  <c r="S156" i="83"/>
  <c r="T156" i="83"/>
  <c r="U156" i="83"/>
  <c r="V156" i="83"/>
  <c r="W156" i="83"/>
  <c r="X156" i="83"/>
  <c r="Y156" i="83"/>
  <c r="Z156" i="83"/>
  <c r="AA156" i="83"/>
  <c r="AC156" i="83"/>
  <c r="AD156" i="83"/>
  <c r="AE156" i="83"/>
  <c r="AF156" i="83"/>
  <c r="AH156" i="83"/>
  <c r="AI156" i="83"/>
  <c r="AJ156" i="83"/>
  <c r="AK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C157" i="83"/>
  <c r="D157" i="83"/>
  <c r="E157" i="83"/>
  <c r="F157" i="83"/>
  <c r="G157" i="83"/>
  <c r="H157" i="83"/>
  <c r="I157" i="83"/>
  <c r="J157" i="83"/>
  <c r="K157" i="83"/>
  <c r="L157" i="83"/>
  <c r="M157" i="83"/>
  <c r="N157" i="83"/>
  <c r="O157" i="83"/>
  <c r="P157" i="83"/>
  <c r="R157" i="83"/>
  <c r="S157" i="83"/>
  <c r="T157" i="83"/>
  <c r="U157" i="83"/>
  <c r="V157" i="83"/>
  <c r="W157" i="83"/>
  <c r="X157" i="83"/>
  <c r="Y157" i="83"/>
  <c r="Z157" i="83"/>
  <c r="AA157" i="83"/>
  <c r="AC157" i="83"/>
  <c r="AD157" i="83"/>
  <c r="AE157" i="83"/>
  <c r="AF157" i="83"/>
  <c r="AH157" i="83"/>
  <c r="AI157" i="83"/>
  <c r="AJ157" i="83"/>
  <c r="AK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C158" i="83"/>
  <c r="D158" i="83"/>
  <c r="E158" i="83"/>
  <c r="F158" i="83"/>
  <c r="G158" i="83"/>
  <c r="H158" i="83"/>
  <c r="I158" i="83"/>
  <c r="J158" i="83"/>
  <c r="K158" i="83"/>
  <c r="L158" i="83"/>
  <c r="M158" i="83"/>
  <c r="N158" i="83"/>
  <c r="O158" i="83"/>
  <c r="P158" i="83"/>
  <c r="R158" i="83"/>
  <c r="S158" i="83"/>
  <c r="T158" i="83"/>
  <c r="U158" i="83"/>
  <c r="V158" i="83"/>
  <c r="W158" i="83"/>
  <c r="X158" i="83"/>
  <c r="Y158" i="83"/>
  <c r="Z158" i="83"/>
  <c r="AA158" i="83"/>
  <c r="AC158" i="83"/>
  <c r="AD158" i="83"/>
  <c r="AE158" i="83"/>
  <c r="AF158" i="83"/>
  <c r="AH158" i="83"/>
  <c r="AI158" i="83"/>
  <c r="AJ158" i="83"/>
  <c r="AK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C159" i="83"/>
  <c r="D159" i="83"/>
  <c r="E159" i="83"/>
  <c r="F159" i="83"/>
  <c r="G159" i="83"/>
  <c r="H159" i="83"/>
  <c r="I159" i="83"/>
  <c r="J159" i="83"/>
  <c r="K159" i="83"/>
  <c r="L159" i="83"/>
  <c r="M159" i="83"/>
  <c r="N159" i="83"/>
  <c r="O159" i="83"/>
  <c r="P159" i="83"/>
  <c r="R159" i="83"/>
  <c r="S159" i="83"/>
  <c r="T159" i="83"/>
  <c r="U159" i="83"/>
  <c r="V159" i="83"/>
  <c r="W159" i="83"/>
  <c r="X159" i="83"/>
  <c r="Y159" i="83"/>
  <c r="Z159" i="83"/>
  <c r="AA159" i="83"/>
  <c r="AC159" i="83"/>
  <c r="AD159" i="83"/>
  <c r="AE159" i="83"/>
  <c r="AF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C160" i="83"/>
  <c r="D160" i="83"/>
  <c r="E160" i="83"/>
  <c r="F160" i="83"/>
  <c r="G160" i="83"/>
  <c r="H160" i="83"/>
  <c r="I160" i="83"/>
  <c r="J160" i="83"/>
  <c r="K160" i="83"/>
  <c r="L160" i="83"/>
  <c r="M160" i="83"/>
  <c r="N160" i="83"/>
  <c r="O160" i="83"/>
  <c r="P160" i="83"/>
  <c r="R160" i="83"/>
  <c r="S160" i="83"/>
  <c r="T160" i="83"/>
  <c r="U160" i="83"/>
  <c r="V160" i="83"/>
  <c r="W160" i="83"/>
  <c r="X160" i="83"/>
  <c r="Y160" i="83"/>
  <c r="Z160" i="83"/>
  <c r="AA160" i="83"/>
  <c r="AC160" i="83"/>
  <c r="AD160" i="83"/>
  <c r="AE160" i="83"/>
  <c r="AF160" i="83"/>
  <c r="AH160" i="83"/>
  <c r="AI160" i="83"/>
  <c r="AJ160" i="83"/>
  <c r="AK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C161" i="83"/>
  <c r="D161" i="83"/>
  <c r="E161" i="83"/>
  <c r="F161" i="83"/>
  <c r="G161" i="83"/>
  <c r="H161" i="83"/>
  <c r="I161" i="83"/>
  <c r="J161" i="83"/>
  <c r="K161" i="83"/>
  <c r="L161" i="83"/>
  <c r="M161" i="83"/>
  <c r="N161" i="83"/>
  <c r="O161" i="83"/>
  <c r="P161" i="83"/>
  <c r="R161" i="83"/>
  <c r="S161" i="83"/>
  <c r="T161" i="83"/>
  <c r="V161" i="83"/>
  <c r="W161" i="83"/>
  <c r="X161" i="83"/>
  <c r="Y161" i="83"/>
  <c r="Z161" i="83"/>
  <c r="AA161" i="83"/>
  <c r="AC161" i="83"/>
  <c r="AD161" i="83"/>
  <c r="AE161" i="83"/>
  <c r="AF161" i="83"/>
  <c r="AH161" i="83"/>
  <c r="AI161" i="83"/>
  <c r="AJ161" i="83"/>
  <c r="AK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C162" i="83"/>
  <c r="D162" i="83"/>
  <c r="E162" i="83"/>
  <c r="F162" i="83"/>
  <c r="G162" i="83"/>
  <c r="H162" i="83"/>
  <c r="I162" i="83"/>
  <c r="J162" i="83"/>
  <c r="K162" i="83"/>
  <c r="L162" i="83"/>
  <c r="M162" i="83"/>
  <c r="N162" i="83"/>
  <c r="O162" i="83"/>
  <c r="P162" i="83"/>
  <c r="R162" i="83"/>
  <c r="S162" i="83"/>
  <c r="T162" i="83"/>
  <c r="U162" i="83"/>
  <c r="V162" i="83"/>
  <c r="W162" i="83"/>
  <c r="X162" i="83"/>
  <c r="Y162" i="83"/>
  <c r="Z162" i="83"/>
  <c r="AA162" i="83"/>
  <c r="AC162" i="83"/>
  <c r="AD162" i="83"/>
  <c r="AE162" i="83"/>
  <c r="AF162" i="83"/>
  <c r="AH162" i="83"/>
  <c r="AI162" i="83"/>
  <c r="AJ162" i="83"/>
  <c r="AK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C163" i="83"/>
  <c r="D163" i="83"/>
  <c r="E163" i="83"/>
  <c r="F163" i="83"/>
  <c r="G163" i="83"/>
  <c r="H163" i="83"/>
  <c r="I163" i="83"/>
  <c r="J163" i="83"/>
  <c r="K163" i="83"/>
  <c r="L163" i="83"/>
  <c r="M163" i="83"/>
  <c r="N163" i="83"/>
  <c r="O163" i="83"/>
  <c r="P163" i="83"/>
  <c r="R163" i="83"/>
  <c r="S163" i="83"/>
  <c r="T163" i="83"/>
  <c r="U163" i="83"/>
  <c r="V163" i="83"/>
  <c r="W163" i="83"/>
  <c r="X163" i="83"/>
  <c r="Y163" i="83"/>
  <c r="Z163" i="83"/>
  <c r="AA163" i="83"/>
  <c r="AC163" i="83"/>
  <c r="AD163" i="83"/>
  <c r="AE163" i="83"/>
  <c r="AF163" i="83"/>
  <c r="AH163" i="83"/>
  <c r="AI163" i="83"/>
  <c r="AJ163" i="83"/>
  <c r="AK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C164" i="83"/>
  <c r="D164" i="83"/>
  <c r="E164" i="83"/>
  <c r="F164" i="83"/>
  <c r="G164" i="83"/>
  <c r="H164" i="83"/>
  <c r="I164" i="83"/>
  <c r="J164" i="83"/>
  <c r="K164" i="83"/>
  <c r="L164" i="83"/>
  <c r="M164" i="83"/>
  <c r="N164" i="83"/>
  <c r="O164" i="83"/>
  <c r="P164" i="83"/>
  <c r="R164" i="83"/>
  <c r="S164" i="83"/>
  <c r="T164" i="83"/>
  <c r="V164" i="83"/>
  <c r="W164" i="83"/>
  <c r="X164" i="83"/>
  <c r="Y164" i="83"/>
  <c r="Z164" i="83"/>
  <c r="AA164" i="83"/>
  <c r="AC164" i="83"/>
  <c r="AD164" i="83"/>
  <c r="AE164" i="83"/>
  <c r="AF164" i="83"/>
  <c r="AH164" i="83"/>
  <c r="AI164" i="83"/>
  <c r="AJ164" i="83"/>
  <c r="AK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C165" i="83"/>
  <c r="D165" i="83"/>
  <c r="E165" i="83"/>
  <c r="F165" i="83"/>
  <c r="G165" i="83"/>
  <c r="H165" i="83"/>
  <c r="I165" i="83"/>
  <c r="J165" i="83"/>
  <c r="K165" i="83"/>
  <c r="L165" i="83"/>
  <c r="M165" i="83"/>
  <c r="N165" i="83"/>
  <c r="O165" i="83"/>
  <c r="P165" i="83"/>
  <c r="R165" i="83"/>
  <c r="S165" i="83"/>
  <c r="T165" i="83"/>
  <c r="U165" i="83"/>
  <c r="V165" i="83"/>
  <c r="W165" i="83"/>
  <c r="X165" i="83"/>
  <c r="Y165" i="83"/>
  <c r="Z165" i="83"/>
  <c r="AA165" i="83"/>
  <c r="AC165" i="83"/>
  <c r="AD165" i="83"/>
  <c r="AE165" i="83"/>
  <c r="AF165" i="83"/>
  <c r="AH165" i="83"/>
  <c r="AI165" i="83"/>
  <c r="AJ165" i="83"/>
  <c r="AK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C166" i="83"/>
  <c r="D166" i="83"/>
  <c r="E166" i="83"/>
  <c r="F166" i="83"/>
  <c r="G166" i="83"/>
  <c r="H166" i="83"/>
  <c r="I166" i="83"/>
  <c r="J166" i="83"/>
  <c r="K166" i="83"/>
  <c r="L166" i="83"/>
  <c r="M166" i="83"/>
  <c r="N166" i="83"/>
  <c r="O166" i="83"/>
  <c r="P166" i="83"/>
  <c r="R166" i="83"/>
  <c r="S166" i="83"/>
  <c r="T166" i="83"/>
  <c r="U166" i="83"/>
  <c r="V166" i="83"/>
  <c r="W166" i="83"/>
  <c r="X166" i="83"/>
  <c r="Y166" i="83"/>
  <c r="Z166" i="83"/>
  <c r="AA166" i="83"/>
  <c r="AC166" i="83"/>
  <c r="AD166" i="83"/>
  <c r="AE166" i="83"/>
  <c r="AF166" i="83"/>
  <c r="AH166" i="83"/>
  <c r="AI166" i="83"/>
  <c r="AJ166" i="83"/>
  <c r="AK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C167" i="83"/>
  <c r="D167" i="83"/>
  <c r="E167" i="83"/>
  <c r="F167" i="83"/>
  <c r="G167" i="83"/>
  <c r="H167" i="83"/>
  <c r="I167" i="83"/>
  <c r="J167" i="83"/>
  <c r="K167" i="83"/>
  <c r="L167" i="83"/>
  <c r="M167" i="83"/>
  <c r="N167" i="83"/>
  <c r="O167" i="83"/>
  <c r="P167" i="83"/>
  <c r="R167" i="83"/>
  <c r="S167" i="83"/>
  <c r="T167" i="83"/>
  <c r="U167" i="83"/>
  <c r="V167" i="83"/>
  <c r="W167" i="83"/>
  <c r="X167" i="83"/>
  <c r="Y167" i="83"/>
  <c r="Z167" i="83"/>
  <c r="AA167" i="83"/>
  <c r="AC167" i="83"/>
  <c r="AD167" i="83"/>
  <c r="AE167" i="83"/>
  <c r="AF167" i="83"/>
  <c r="AH167" i="83"/>
  <c r="AI167" i="83"/>
  <c r="AJ167" i="83"/>
  <c r="AK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C168" i="83"/>
  <c r="D168" i="83"/>
  <c r="E168" i="83"/>
  <c r="F168" i="83"/>
  <c r="G168" i="83"/>
  <c r="H168" i="83"/>
  <c r="I168" i="83"/>
  <c r="J168" i="83"/>
  <c r="K168" i="83"/>
  <c r="L168" i="83"/>
  <c r="M168" i="83"/>
  <c r="N168" i="83"/>
  <c r="O168" i="83"/>
  <c r="P168" i="83"/>
  <c r="R168" i="83"/>
  <c r="S168" i="83"/>
  <c r="T168" i="83"/>
  <c r="U168" i="83"/>
  <c r="V168" i="83"/>
  <c r="W168" i="83"/>
  <c r="X168" i="83"/>
  <c r="Y168" i="83"/>
  <c r="Z168" i="83"/>
  <c r="AA168" i="83"/>
  <c r="AC168" i="83"/>
  <c r="AD168" i="83"/>
  <c r="AE168" i="83"/>
  <c r="AF168" i="83"/>
  <c r="AH168" i="83"/>
  <c r="AI168" i="83"/>
  <c r="AJ168" i="83"/>
  <c r="AK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C169" i="83"/>
  <c r="D169" i="83"/>
  <c r="E169" i="83"/>
  <c r="F169" i="83"/>
  <c r="G169" i="83"/>
  <c r="H169" i="83"/>
  <c r="I169" i="83"/>
  <c r="J169" i="83"/>
  <c r="K169" i="83"/>
  <c r="L169" i="83"/>
  <c r="M169" i="83"/>
  <c r="N169" i="83"/>
  <c r="O169" i="83"/>
  <c r="P169" i="83"/>
  <c r="R169" i="83"/>
  <c r="S169" i="83"/>
  <c r="T169" i="83"/>
  <c r="U169" i="83"/>
  <c r="V169" i="83"/>
  <c r="W169" i="83"/>
  <c r="X169" i="83"/>
  <c r="Y169" i="83"/>
  <c r="Z169" i="83"/>
  <c r="AA169" i="83"/>
  <c r="AC169" i="83"/>
  <c r="AD169" i="83"/>
  <c r="AE169" i="83"/>
  <c r="AF169" i="83"/>
  <c r="AH169" i="83"/>
  <c r="AI169" i="83"/>
  <c r="AJ169" i="83"/>
  <c r="AK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C170" i="83"/>
  <c r="D170" i="83"/>
  <c r="E170" i="83"/>
  <c r="F170" i="83"/>
  <c r="G170" i="83"/>
  <c r="H170" i="83"/>
  <c r="I170" i="83"/>
  <c r="J170" i="83"/>
  <c r="K170" i="83"/>
  <c r="L170" i="83"/>
  <c r="M170" i="83"/>
  <c r="N170" i="83"/>
  <c r="O170" i="83"/>
  <c r="P170" i="83"/>
  <c r="R170" i="83"/>
  <c r="S170" i="83"/>
  <c r="T170" i="83"/>
  <c r="U170" i="83"/>
  <c r="V170" i="83"/>
  <c r="W170" i="83"/>
  <c r="X170" i="83"/>
  <c r="Y170" i="83"/>
  <c r="Z170" i="83"/>
  <c r="AA170" i="83"/>
  <c r="AC170" i="83"/>
  <c r="AD170" i="83"/>
  <c r="AE170" i="83"/>
  <c r="AF170" i="83"/>
  <c r="AH170" i="83"/>
  <c r="AI170" i="83"/>
  <c r="AJ170" i="83"/>
  <c r="AK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C171" i="83"/>
  <c r="D171" i="83"/>
  <c r="E171" i="83"/>
  <c r="F171" i="83"/>
  <c r="G171" i="83"/>
  <c r="H171" i="83"/>
  <c r="I171" i="83"/>
  <c r="J171" i="83"/>
  <c r="K171" i="83"/>
  <c r="L171" i="83"/>
  <c r="M171" i="83"/>
  <c r="N171" i="83"/>
  <c r="O171" i="83"/>
  <c r="P171" i="83"/>
  <c r="R171" i="83"/>
  <c r="S171" i="83"/>
  <c r="T171" i="83"/>
  <c r="U171" i="83"/>
  <c r="V171" i="83"/>
  <c r="W171" i="83"/>
  <c r="X171" i="83"/>
  <c r="Y171" i="83"/>
  <c r="Z171" i="83"/>
  <c r="AA171" i="83"/>
  <c r="AC171" i="83"/>
  <c r="AD171" i="83"/>
  <c r="AE171" i="83"/>
  <c r="AF171" i="83"/>
  <c r="AH171" i="83"/>
  <c r="AI171" i="83"/>
  <c r="AJ171" i="83"/>
  <c r="AK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C172" i="83"/>
  <c r="D172" i="83"/>
  <c r="E172" i="83"/>
  <c r="F172" i="83"/>
  <c r="G172" i="83"/>
  <c r="H172" i="83"/>
  <c r="I172" i="83"/>
  <c r="J172" i="83"/>
  <c r="K172" i="83"/>
  <c r="L172" i="83"/>
  <c r="M172" i="83"/>
  <c r="N172" i="83"/>
  <c r="O172" i="83"/>
  <c r="P172" i="83"/>
  <c r="R172" i="83"/>
  <c r="S172" i="83"/>
  <c r="T172" i="83"/>
  <c r="U172" i="83"/>
  <c r="V172" i="83"/>
  <c r="W172" i="83"/>
  <c r="X172" i="83"/>
  <c r="Y172" i="83"/>
  <c r="Z172" i="83"/>
  <c r="AA172" i="83"/>
  <c r="AC172" i="83"/>
  <c r="AD172" i="83"/>
  <c r="AE172" i="83"/>
  <c r="AF172" i="83"/>
  <c r="AH172" i="83"/>
  <c r="AI172" i="83"/>
  <c r="AJ172" i="83"/>
  <c r="AK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C173" i="83"/>
  <c r="D173" i="83"/>
  <c r="E173" i="83"/>
  <c r="F173" i="83"/>
  <c r="G173" i="83"/>
  <c r="H173" i="83"/>
  <c r="I173" i="83"/>
  <c r="J173" i="83"/>
  <c r="K173" i="83"/>
  <c r="L173" i="83"/>
  <c r="M173" i="83"/>
  <c r="N173" i="83"/>
  <c r="O173" i="83"/>
  <c r="P173" i="83"/>
  <c r="R173" i="83"/>
  <c r="S173" i="83"/>
  <c r="T173" i="83"/>
  <c r="U173" i="83"/>
  <c r="V173" i="83"/>
  <c r="W173" i="83"/>
  <c r="X173" i="83"/>
  <c r="Y173" i="83"/>
  <c r="Z173" i="83"/>
  <c r="AA173" i="83"/>
  <c r="AC173" i="83"/>
  <c r="AD173" i="83"/>
  <c r="AE173" i="83"/>
  <c r="AF173" i="83"/>
  <c r="AH173" i="83"/>
  <c r="AI173" i="83"/>
  <c r="AJ173" i="83"/>
  <c r="AK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C174" i="83"/>
  <c r="D174" i="83"/>
  <c r="E174" i="83"/>
  <c r="F174" i="83"/>
  <c r="G174" i="83"/>
  <c r="H174" i="83"/>
  <c r="I174" i="83"/>
  <c r="J174" i="83"/>
  <c r="K174" i="83"/>
  <c r="L174" i="83"/>
  <c r="M174" i="83"/>
  <c r="N174" i="83"/>
  <c r="O174" i="83"/>
  <c r="P174" i="83"/>
  <c r="R174" i="83"/>
  <c r="S174" i="83"/>
  <c r="T174" i="83"/>
  <c r="U174" i="83"/>
  <c r="V174" i="83"/>
  <c r="W174" i="83"/>
  <c r="X174" i="83"/>
  <c r="Y174" i="83"/>
  <c r="Z174" i="83"/>
  <c r="AA174" i="83"/>
  <c r="AC174" i="83"/>
  <c r="AD174" i="83"/>
  <c r="AE174" i="83"/>
  <c r="AF174" i="83"/>
  <c r="AH174" i="83"/>
  <c r="AI174" i="83"/>
  <c r="AJ174" i="83"/>
  <c r="AK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C175" i="83"/>
  <c r="D175" i="83"/>
  <c r="E175" i="83"/>
  <c r="F175" i="83"/>
  <c r="G175" i="83"/>
  <c r="H175" i="83"/>
  <c r="I175" i="83"/>
  <c r="J175" i="83"/>
  <c r="K175" i="83"/>
  <c r="L175" i="83"/>
  <c r="M175" i="83"/>
  <c r="N175" i="83"/>
  <c r="O175" i="83"/>
  <c r="P175" i="83"/>
  <c r="R175" i="83"/>
  <c r="S175" i="83"/>
  <c r="T175" i="83"/>
  <c r="U175" i="83"/>
  <c r="V175" i="83"/>
  <c r="W175" i="83"/>
  <c r="X175" i="83"/>
  <c r="Y175" i="83"/>
  <c r="Z175" i="83"/>
  <c r="AA175" i="83"/>
  <c r="AC175" i="83"/>
  <c r="AD175" i="83"/>
  <c r="AE175" i="83"/>
  <c r="AF175" i="83"/>
  <c r="AH175" i="83"/>
  <c r="AI175" i="83"/>
  <c r="AJ175" i="83"/>
  <c r="AK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C176" i="83"/>
  <c r="D176" i="83"/>
  <c r="E176" i="83"/>
  <c r="F176" i="83"/>
  <c r="G176" i="83"/>
  <c r="H176" i="83"/>
  <c r="I176" i="83"/>
  <c r="J176" i="83"/>
  <c r="K176" i="83"/>
  <c r="L176" i="83"/>
  <c r="M176" i="83"/>
  <c r="N176" i="83"/>
  <c r="O176" i="83"/>
  <c r="P176" i="83"/>
  <c r="R176" i="83"/>
  <c r="S176" i="83"/>
  <c r="T176" i="83"/>
  <c r="U176" i="83"/>
  <c r="V176" i="83"/>
  <c r="W176" i="83"/>
  <c r="X176" i="83"/>
  <c r="Y176" i="83"/>
  <c r="Z176" i="83"/>
  <c r="AA176" i="83"/>
  <c r="AC176" i="83"/>
  <c r="AD176" i="83"/>
  <c r="AE176" i="83"/>
  <c r="AF176" i="83"/>
  <c r="AH176" i="83"/>
  <c r="AI176" i="83"/>
  <c r="AJ176" i="83"/>
  <c r="AK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C177" i="83"/>
  <c r="D177" i="83"/>
  <c r="E177" i="83"/>
  <c r="F177" i="83"/>
  <c r="G177" i="83"/>
  <c r="H177" i="83"/>
  <c r="I177" i="83"/>
  <c r="J177" i="83"/>
  <c r="K177" i="83"/>
  <c r="L177" i="83"/>
  <c r="M177" i="83"/>
  <c r="N177" i="83"/>
  <c r="O177" i="83"/>
  <c r="P177" i="83"/>
  <c r="R177" i="83"/>
  <c r="S177" i="83"/>
  <c r="T177" i="83"/>
  <c r="U177" i="83"/>
  <c r="V177" i="83"/>
  <c r="W177" i="83"/>
  <c r="X177" i="83"/>
  <c r="Y177" i="83"/>
  <c r="Z177" i="83"/>
  <c r="AA177" i="83"/>
  <c r="AC177" i="83"/>
  <c r="AD177" i="83"/>
  <c r="AE177" i="83"/>
  <c r="AF177" i="83"/>
  <c r="AH177" i="83"/>
  <c r="AI177" i="83"/>
  <c r="AJ177" i="83"/>
  <c r="AK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C178" i="83"/>
  <c r="D178" i="83"/>
  <c r="E178" i="83"/>
  <c r="F178" i="83"/>
  <c r="G178" i="83"/>
  <c r="H178" i="83"/>
  <c r="I178" i="83"/>
  <c r="J178" i="83"/>
  <c r="K178" i="83"/>
  <c r="L178" i="83"/>
  <c r="M178" i="83"/>
  <c r="N178" i="83"/>
  <c r="O178" i="83"/>
  <c r="P178" i="83"/>
  <c r="R178" i="83"/>
  <c r="S178" i="83"/>
  <c r="T178" i="83"/>
  <c r="U178" i="83"/>
  <c r="V178" i="83"/>
  <c r="W178" i="83"/>
  <c r="X178" i="83"/>
  <c r="Y178" i="83"/>
  <c r="Z178" i="83"/>
  <c r="AA178" i="83"/>
  <c r="AC178" i="83"/>
  <c r="AD178" i="83"/>
  <c r="AE178" i="83"/>
  <c r="AF178" i="83"/>
  <c r="AH178" i="83"/>
  <c r="AI178" i="83"/>
  <c r="AJ178" i="83"/>
  <c r="AK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C179" i="83"/>
  <c r="D179" i="83"/>
  <c r="E179" i="83"/>
  <c r="F179" i="83"/>
  <c r="G179" i="83"/>
  <c r="H179" i="83"/>
  <c r="I179" i="83"/>
  <c r="J179" i="83"/>
  <c r="K179" i="83"/>
  <c r="L179" i="83"/>
  <c r="M179" i="83"/>
  <c r="N179" i="83"/>
  <c r="O179" i="83"/>
  <c r="P179" i="83"/>
  <c r="R179" i="83"/>
  <c r="S179" i="83"/>
  <c r="T179" i="83"/>
  <c r="U179" i="83"/>
  <c r="V179" i="83"/>
  <c r="W179" i="83"/>
  <c r="X179" i="83"/>
  <c r="Y179" i="83"/>
  <c r="Z179" i="83"/>
  <c r="AA179" i="83"/>
  <c r="AC179" i="83"/>
  <c r="AD179" i="83"/>
  <c r="AE179" i="83"/>
  <c r="AF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C180" i="83"/>
  <c r="D180" i="83"/>
  <c r="E180" i="83"/>
  <c r="F180" i="83"/>
  <c r="G180" i="83"/>
  <c r="H180" i="83"/>
  <c r="I180" i="83"/>
  <c r="J180" i="83"/>
  <c r="K180" i="83"/>
  <c r="L180" i="83"/>
  <c r="M180" i="83"/>
  <c r="N180" i="83"/>
  <c r="O180" i="83"/>
  <c r="P180" i="83"/>
  <c r="R180" i="83"/>
  <c r="S180" i="83"/>
  <c r="T180" i="83"/>
  <c r="U180" i="83"/>
  <c r="V180" i="83"/>
  <c r="W180" i="83"/>
  <c r="X180" i="83"/>
  <c r="Y180" i="83"/>
  <c r="Z180" i="83"/>
  <c r="AA180" i="83"/>
  <c r="AC180" i="83"/>
  <c r="AD180" i="83"/>
  <c r="AE180" i="83"/>
  <c r="AF180" i="83"/>
  <c r="AH180" i="83"/>
  <c r="AI180" i="83"/>
  <c r="AJ180" i="83"/>
  <c r="AK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C181" i="83"/>
  <c r="D181" i="83"/>
  <c r="E181" i="83"/>
  <c r="F181" i="83"/>
  <c r="G181" i="83"/>
  <c r="H181" i="83"/>
  <c r="I181" i="83"/>
  <c r="J181" i="83"/>
  <c r="K181" i="83"/>
  <c r="L181" i="83"/>
  <c r="M181" i="83"/>
  <c r="N181" i="83"/>
  <c r="O181" i="83"/>
  <c r="P181" i="83"/>
  <c r="R181" i="83"/>
  <c r="S181" i="83"/>
  <c r="T181" i="83"/>
  <c r="U181" i="83"/>
  <c r="V181" i="83"/>
  <c r="W181" i="83"/>
  <c r="X181" i="83"/>
  <c r="Y181" i="83"/>
  <c r="Z181" i="83"/>
  <c r="AA181" i="83"/>
  <c r="AC181" i="83"/>
  <c r="AD181" i="83"/>
  <c r="AE181" i="83"/>
  <c r="AF181" i="83"/>
  <c r="AH181" i="83"/>
  <c r="AI181" i="83"/>
  <c r="AJ181" i="83"/>
  <c r="AK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C182" i="83"/>
  <c r="D182" i="83"/>
  <c r="E182" i="83"/>
  <c r="F182" i="83"/>
  <c r="G182" i="83"/>
  <c r="H182" i="83"/>
  <c r="I182" i="83"/>
  <c r="J182" i="83"/>
  <c r="K182" i="83"/>
  <c r="L182" i="83"/>
  <c r="M182" i="83"/>
  <c r="N182" i="83"/>
  <c r="O182" i="83"/>
  <c r="P182" i="83"/>
  <c r="R182" i="83"/>
  <c r="S182" i="83"/>
  <c r="T182" i="83"/>
  <c r="U182" i="83"/>
  <c r="V182" i="83"/>
  <c r="W182" i="83"/>
  <c r="X182" i="83"/>
  <c r="Y182" i="83"/>
  <c r="Z182" i="83"/>
  <c r="AA182" i="83"/>
  <c r="AC182" i="83"/>
  <c r="AD182" i="83"/>
  <c r="AE182" i="83"/>
  <c r="AF182" i="83"/>
  <c r="AH182" i="83"/>
  <c r="AI182" i="83"/>
  <c r="AJ182" i="83"/>
  <c r="AK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C183" i="83"/>
  <c r="D183" i="83"/>
  <c r="E183" i="83"/>
  <c r="F183" i="83"/>
  <c r="G183" i="83"/>
  <c r="H183" i="83"/>
  <c r="I183" i="83"/>
  <c r="J183" i="83"/>
  <c r="K183" i="83"/>
  <c r="L183" i="83"/>
  <c r="M183" i="83"/>
  <c r="N183" i="83"/>
  <c r="O183" i="83"/>
  <c r="P183" i="83"/>
  <c r="R183" i="83"/>
  <c r="S183" i="83"/>
  <c r="T183" i="83"/>
  <c r="U183" i="83"/>
  <c r="V183" i="83"/>
  <c r="W183" i="83"/>
  <c r="X183" i="83"/>
  <c r="Y183" i="83"/>
  <c r="Z183" i="83"/>
  <c r="AA183" i="83"/>
  <c r="AC183" i="83"/>
  <c r="AD183" i="83"/>
  <c r="AE183" i="83"/>
  <c r="AF183" i="83"/>
  <c r="AH183" i="83"/>
  <c r="AI183" i="83"/>
  <c r="AJ183" i="83"/>
  <c r="AK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C184" i="83"/>
  <c r="D184" i="83"/>
  <c r="E184" i="83"/>
  <c r="F184" i="83"/>
  <c r="G184" i="83"/>
  <c r="H184" i="83"/>
  <c r="I184" i="83"/>
  <c r="J184" i="83"/>
  <c r="K184" i="83"/>
  <c r="L184" i="83"/>
  <c r="M184" i="83"/>
  <c r="N184" i="83"/>
  <c r="O184" i="83"/>
  <c r="P184" i="83"/>
  <c r="R184" i="83"/>
  <c r="S184" i="83"/>
  <c r="T184" i="83"/>
  <c r="U184" i="83"/>
  <c r="V184" i="83"/>
  <c r="W184" i="83"/>
  <c r="X184" i="83"/>
  <c r="Y184" i="83"/>
  <c r="Z184" i="83"/>
  <c r="AA184" i="83"/>
  <c r="AC184" i="83"/>
  <c r="AD184" i="83"/>
  <c r="AE184" i="83"/>
  <c r="AF184" i="83"/>
  <c r="AH184" i="83"/>
  <c r="AI184" i="83"/>
  <c r="AJ184" i="83"/>
  <c r="AK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C185" i="83"/>
  <c r="D185" i="83"/>
  <c r="E185" i="83"/>
  <c r="F185" i="83"/>
  <c r="G185" i="83"/>
  <c r="H185" i="83"/>
  <c r="I185" i="83"/>
  <c r="J185" i="83"/>
  <c r="K185" i="83"/>
  <c r="L185" i="83"/>
  <c r="M185" i="83"/>
  <c r="N185" i="83"/>
  <c r="O185" i="83"/>
  <c r="P185" i="83"/>
  <c r="R185" i="83"/>
  <c r="S185" i="83"/>
  <c r="T185" i="83"/>
  <c r="U185" i="83"/>
  <c r="V185" i="83"/>
  <c r="W185" i="83"/>
  <c r="X185" i="83"/>
  <c r="Y185" i="83"/>
  <c r="Z185" i="83"/>
  <c r="AA185" i="83"/>
  <c r="AC185" i="83"/>
  <c r="AD185" i="83"/>
  <c r="AE185" i="83"/>
  <c r="AF185" i="83"/>
  <c r="AH185" i="83"/>
  <c r="AI185" i="83"/>
  <c r="AJ185" i="83"/>
  <c r="AK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C186" i="83"/>
  <c r="D186" i="83"/>
  <c r="E186" i="83"/>
  <c r="F186" i="83"/>
  <c r="G186" i="83"/>
  <c r="H186" i="83"/>
  <c r="I186" i="83"/>
  <c r="J186" i="83"/>
  <c r="K186" i="83"/>
  <c r="L186" i="83"/>
  <c r="M186" i="83"/>
  <c r="N186" i="83"/>
  <c r="O186" i="83"/>
  <c r="P186" i="83"/>
  <c r="R186" i="83"/>
  <c r="S186" i="83"/>
  <c r="T186" i="83"/>
  <c r="U186" i="83"/>
  <c r="V186" i="83"/>
  <c r="W186" i="83"/>
  <c r="X186" i="83"/>
  <c r="Y186" i="83"/>
  <c r="Z186" i="83"/>
  <c r="AA186" i="83"/>
  <c r="AC186" i="83"/>
  <c r="AD186" i="83"/>
  <c r="AE186" i="83"/>
  <c r="AF186" i="83"/>
  <c r="AH186" i="83"/>
  <c r="AI186" i="83"/>
  <c r="AJ186" i="83"/>
  <c r="AK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C187" i="83"/>
  <c r="D187" i="83"/>
  <c r="E187" i="83"/>
  <c r="F187" i="83"/>
  <c r="G187" i="83"/>
  <c r="H187" i="83"/>
  <c r="I187" i="83"/>
  <c r="J187" i="83"/>
  <c r="K187" i="83"/>
  <c r="L187" i="83"/>
  <c r="M187" i="83"/>
  <c r="N187" i="83"/>
  <c r="O187" i="83"/>
  <c r="P187" i="83"/>
  <c r="R187" i="83"/>
  <c r="S187" i="83"/>
  <c r="T187" i="83"/>
  <c r="U187" i="83"/>
  <c r="V187" i="83"/>
  <c r="W187" i="83"/>
  <c r="X187" i="83"/>
  <c r="Y187" i="83"/>
  <c r="Z187" i="83"/>
  <c r="AA187" i="83"/>
  <c r="AC187" i="83"/>
  <c r="AD187" i="83"/>
  <c r="AE187" i="83"/>
  <c r="AF187" i="83"/>
  <c r="AH187" i="83"/>
  <c r="AI187" i="83"/>
  <c r="AJ187" i="83"/>
  <c r="AK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C188" i="83"/>
  <c r="D188" i="83"/>
  <c r="E188" i="83"/>
  <c r="F188" i="83"/>
  <c r="G188" i="83"/>
  <c r="H188" i="83"/>
  <c r="I188" i="83"/>
  <c r="J188" i="83"/>
  <c r="K188" i="83"/>
  <c r="L188" i="83"/>
  <c r="M188" i="83"/>
  <c r="N188" i="83"/>
  <c r="O188" i="83"/>
  <c r="P188" i="83"/>
  <c r="R188" i="83"/>
  <c r="S188" i="83"/>
  <c r="T188" i="83"/>
  <c r="U188" i="83"/>
  <c r="V188" i="83"/>
  <c r="W188" i="83"/>
  <c r="X188" i="83"/>
  <c r="Y188" i="83"/>
  <c r="Z188" i="83"/>
  <c r="AA188" i="83"/>
  <c r="AC188" i="83"/>
  <c r="AD188" i="83"/>
  <c r="AE188" i="83"/>
  <c r="AF188" i="83"/>
  <c r="AH188" i="83"/>
  <c r="AI188" i="83"/>
  <c r="AJ188" i="83"/>
  <c r="AK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C189" i="83"/>
  <c r="D189" i="83"/>
  <c r="E189" i="83"/>
  <c r="F189" i="83"/>
  <c r="G189" i="83"/>
  <c r="H189" i="83"/>
  <c r="I189" i="83"/>
  <c r="J189" i="83"/>
  <c r="K189" i="83"/>
  <c r="L189" i="83"/>
  <c r="M189" i="83"/>
  <c r="N189" i="83"/>
  <c r="O189" i="83"/>
  <c r="R189" i="83"/>
  <c r="S189" i="83"/>
  <c r="T189" i="83"/>
  <c r="U189" i="83"/>
  <c r="V189" i="83"/>
  <c r="W189" i="83"/>
  <c r="X189" i="83"/>
  <c r="Y189" i="83"/>
  <c r="Z189" i="83"/>
  <c r="AA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C190" i="83"/>
  <c r="D190" i="83"/>
  <c r="E190" i="83"/>
  <c r="F190" i="83"/>
  <c r="G190" i="83"/>
  <c r="H190" i="83"/>
  <c r="I190" i="83"/>
  <c r="J190" i="83"/>
  <c r="K190" i="83"/>
  <c r="L190" i="83"/>
  <c r="M190" i="83"/>
  <c r="N190" i="83"/>
  <c r="O190" i="83"/>
  <c r="R190" i="83"/>
  <c r="S190" i="83"/>
  <c r="T190" i="83"/>
  <c r="U190" i="83"/>
  <c r="V190" i="83"/>
  <c r="W190" i="83"/>
  <c r="X190" i="83"/>
  <c r="Y190" i="83"/>
  <c r="Z190" i="83"/>
  <c r="AA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C191" i="83"/>
  <c r="D191" i="83"/>
  <c r="E191" i="83"/>
  <c r="F191" i="83"/>
  <c r="G191" i="83"/>
  <c r="H191" i="83"/>
  <c r="I191" i="83"/>
  <c r="J191" i="83"/>
  <c r="K191" i="83"/>
  <c r="L191" i="83"/>
  <c r="M191" i="83"/>
  <c r="N191" i="83"/>
  <c r="O191" i="83"/>
  <c r="R191" i="83"/>
  <c r="S191" i="83"/>
  <c r="T191" i="83"/>
  <c r="U191" i="83"/>
  <c r="V191" i="83"/>
  <c r="W191" i="83"/>
  <c r="X191" i="83"/>
  <c r="Y191" i="83"/>
  <c r="Z191" i="83"/>
  <c r="AA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C192" i="83"/>
  <c r="D192" i="83"/>
  <c r="E192" i="83"/>
  <c r="F192" i="83"/>
  <c r="G192" i="83"/>
  <c r="H192" i="83"/>
  <c r="I192" i="83"/>
  <c r="J192" i="83"/>
  <c r="K192" i="83"/>
  <c r="L192" i="83"/>
  <c r="M192" i="83"/>
  <c r="N192" i="83"/>
  <c r="O192" i="83"/>
  <c r="R192" i="83"/>
  <c r="S192" i="83"/>
  <c r="T192" i="83"/>
  <c r="U192" i="83"/>
  <c r="V192" i="83"/>
  <c r="W192" i="83"/>
  <c r="X192" i="83"/>
  <c r="Y192" i="83"/>
  <c r="Z192" i="83"/>
  <c r="AA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C1" i="83"/>
  <c r="D1" i="83"/>
  <c r="E1" i="83"/>
  <c r="F1" i="83"/>
  <c r="G1" i="83"/>
  <c r="H1" i="83"/>
  <c r="I1" i="83"/>
  <c r="J1" i="83"/>
  <c r="K1" i="83"/>
  <c r="L1" i="83"/>
  <c r="M1" i="83"/>
  <c r="N1" i="83"/>
  <c r="O1" i="83"/>
  <c r="P1" i="83"/>
  <c r="R1" i="83"/>
  <c r="S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D2" i="79" l="1"/>
  <c r="E2" i="79"/>
  <c r="F2" i="79"/>
  <c r="G2" i="79"/>
  <c r="H2" i="79"/>
  <c r="I2" i="79"/>
  <c r="J2" i="79"/>
  <c r="K2" i="79"/>
  <c r="L2" i="79"/>
  <c r="M2" i="79"/>
  <c r="N2" i="79"/>
  <c r="O2" i="79"/>
  <c r="P2" i="79"/>
  <c r="Q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D3" i="79"/>
  <c r="E3" i="79"/>
  <c r="F3" i="79"/>
  <c r="G3" i="79"/>
  <c r="H3" i="79"/>
  <c r="I3" i="79"/>
  <c r="J3" i="79"/>
  <c r="K3" i="79"/>
  <c r="L3" i="79"/>
  <c r="M3" i="79"/>
  <c r="N3" i="79"/>
  <c r="O3" i="79"/>
  <c r="P3" i="79"/>
  <c r="Q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T2" i="80" l="1"/>
  <c r="BU2" i="80"/>
  <c r="BV2" i="80"/>
  <c r="BT3" i="80"/>
  <c r="BU3" i="80"/>
  <c r="BV3" i="80"/>
  <c r="BO2" i="80"/>
  <c r="BP2" i="80"/>
  <c r="BQ2" i="80"/>
  <c r="BR2" i="80"/>
  <c r="BS2" i="80"/>
  <c r="BO3" i="80"/>
  <c r="BP3" i="80"/>
  <c r="BQ3" i="80"/>
  <c r="BR3" i="80"/>
  <c r="BS3" i="80"/>
  <c r="D2" i="80"/>
  <c r="E2" i="80"/>
  <c r="F2" i="80"/>
  <c r="G2" i="80"/>
  <c r="H2" i="80"/>
  <c r="I2" i="80"/>
  <c r="J2" i="80"/>
  <c r="K2" i="80"/>
  <c r="L2" i="80"/>
  <c r="M2" i="80"/>
  <c r="N2" i="80"/>
  <c r="O2" i="80"/>
  <c r="P2" i="80"/>
  <c r="Q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D3" i="80"/>
  <c r="E3" i="80"/>
  <c r="F3" i="80"/>
  <c r="G3" i="80"/>
  <c r="H3" i="80"/>
  <c r="I3" i="80"/>
  <c r="J3" i="80"/>
  <c r="K3" i="80"/>
  <c r="L3" i="80"/>
  <c r="M3" i="80"/>
  <c r="N3" i="80"/>
  <c r="O3" i="80"/>
  <c r="P3" i="80"/>
  <c r="Q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CB7" i="75" l="1"/>
  <c r="CC7" i="75"/>
  <c r="CB8" i="75"/>
  <c r="CC8" i="75"/>
  <c r="CB9" i="75"/>
  <c r="CC9" i="75"/>
  <c r="CB10" i="75"/>
  <c r="CC10" i="75"/>
  <c r="CB11" i="75"/>
  <c r="CC11" i="75"/>
  <c r="CB12" i="75"/>
  <c r="CC12" i="75"/>
  <c r="CB13" i="75"/>
  <c r="CC13" i="75"/>
  <c r="CB14" i="75"/>
  <c r="CC14" i="75"/>
  <c r="CB15" i="75"/>
  <c r="CC15" i="75"/>
  <c r="CB16" i="75"/>
  <c r="CC16" i="75"/>
  <c r="CB17" i="75"/>
  <c r="CC17" i="75"/>
  <c r="CB18" i="75"/>
  <c r="CC18" i="75"/>
  <c r="CB19" i="75"/>
  <c r="CC19" i="75"/>
  <c r="CB20" i="75"/>
  <c r="CC20" i="75"/>
  <c r="CB21" i="75"/>
  <c r="CC21" i="75"/>
  <c r="CB22" i="75"/>
  <c r="CC22" i="75"/>
  <c r="CB23" i="75"/>
  <c r="CC23" i="75"/>
  <c r="CB24" i="75"/>
  <c r="CC24" i="75"/>
  <c r="CB25" i="75"/>
  <c r="CC25" i="75"/>
  <c r="CB26" i="75"/>
  <c r="CC26" i="75"/>
  <c r="CB27" i="75"/>
  <c r="CC27" i="75"/>
  <c r="CB28" i="75"/>
  <c r="CC28" i="75"/>
  <c r="CB29" i="75"/>
  <c r="CC29" i="75"/>
  <c r="CB30" i="75"/>
  <c r="CC30" i="75"/>
  <c r="CB31" i="75"/>
  <c r="CC31" i="75"/>
  <c r="CB32" i="75"/>
  <c r="CC32" i="75"/>
  <c r="CB33" i="75"/>
  <c r="CC33" i="75"/>
  <c r="CB34" i="75"/>
  <c r="CC34" i="75"/>
  <c r="CB35" i="75"/>
  <c r="CC35" i="75"/>
  <c r="CB36" i="75"/>
  <c r="CC36" i="75"/>
  <c r="CB37" i="75"/>
  <c r="CC37" i="75"/>
  <c r="CB38" i="75"/>
  <c r="CC38" i="75"/>
  <c r="CB39" i="75"/>
  <c r="CC39" i="75"/>
  <c r="CB40" i="75"/>
  <c r="CC40" i="75"/>
  <c r="CB41" i="75"/>
  <c r="CC41" i="75"/>
  <c r="CB42" i="75"/>
  <c r="CC42" i="75"/>
  <c r="CB43" i="75"/>
  <c r="CC43" i="75"/>
  <c r="CB44" i="75"/>
  <c r="CC44" i="75"/>
  <c r="CB45" i="75"/>
  <c r="CC45" i="75"/>
  <c r="CB46" i="75"/>
  <c r="CC46" i="75"/>
  <c r="CB47" i="75"/>
  <c r="CC47" i="75"/>
  <c r="CB48" i="75"/>
  <c r="CC48" i="75"/>
  <c r="CB49" i="75"/>
  <c r="CC49" i="75"/>
  <c r="CB50" i="75"/>
  <c r="CC50" i="75"/>
  <c r="CB51" i="75"/>
  <c r="CC51" i="75"/>
  <c r="CB52" i="75"/>
  <c r="CC52" i="75"/>
  <c r="CB53" i="75"/>
  <c r="CC53" i="75"/>
  <c r="CB54" i="75"/>
  <c r="CC54" i="75"/>
  <c r="CB55" i="75"/>
  <c r="CC55" i="75"/>
  <c r="CB56" i="75"/>
  <c r="CC56" i="75"/>
  <c r="CB57" i="75"/>
  <c r="CC57" i="75"/>
  <c r="CB58" i="75"/>
  <c r="CC58" i="75"/>
  <c r="CB59" i="75"/>
  <c r="CC59" i="75"/>
  <c r="CB60" i="75"/>
  <c r="CC60" i="75"/>
  <c r="CB61" i="75"/>
  <c r="CC61" i="75"/>
  <c r="CB62" i="75"/>
  <c r="CC62" i="75"/>
  <c r="CB63" i="75"/>
  <c r="CC63" i="75"/>
  <c r="CB64" i="75"/>
  <c r="CC64" i="75"/>
  <c r="CB65" i="75"/>
  <c r="CC65" i="75"/>
  <c r="CB66" i="75"/>
  <c r="CC66" i="75"/>
  <c r="CB67" i="75"/>
  <c r="CC67" i="75"/>
  <c r="CB68" i="75"/>
  <c r="CC68" i="75"/>
  <c r="CB69" i="75"/>
  <c r="CC69" i="75"/>
  <c r="CB70" i="75"/>
  <c r="CC70" i="75"/>
  <c r="CB71" i="75"/>
  <c r="CC71" i="75"/>
  <c r="CB72" i="75"/>
  <c r="CC72" i="75"/>
  <c r="CB73" i="75"/>
  <c r="CC73" i="75"/>
  <c r="CB74" i="75"/>
  <c r="CC74" i="75"/>
  <c r="CB75" i="75"/>
  <c r="CC75" i="75"/>
  <c r="CB76" i="75"/>
  <c r="CC76" i="75"/>
  <c r="CB77" i="75"/>
  <c r="CC77" i="75"/>
  <c r="CB78" i="75"/>
  <c r="CC78" i="75"/>
  <c r="CB79" i="75"/>
  <c r="CC79" i="75"/>
  <c r="CB80" i="75"/>
  <c r="CC80" i="75"/>
  <c r="CB81" i="75"/>
  <c r="CC81" i="75"/>
  <c r="CB82" i="75"/>
  <c r="CC82" i="75"/>
  <c r="CB83" i="75"/>
  <c r="CC83" i="75"/>
  <c r="CB84" i="75"/>
  <c r="CC84" i="75"/>
  <c r="CB85" i="75"/>
  <c r="CC85" i="75"/>
  <c r="CB86" i="75"/>
  <c r="CC86" i="75"/>
  <c r="CB87" i="75"/>
  <c r="CC87" i="75"/>
  <c r="CB88" i="75"/>
  <c r="CC88" i="75"/>
  <c r="CB89" i="75"/>
  <c r="CC89" i="75"/>
  <c r="CB90" i="75"/>
  <c r="CC90" i="75"/>
  <c r="CB91" i="75"/>
  <c r="CC91" i="75"/>
  <c r="CB92" i="75"/>
  <c r="CC92" i="75"/>
  <c r="CB93" i="75"/>
  <c r="CC93" i="75"/>
  <c r="CB94" i="75"/>
  <c r="CC94" i="75"/>
  <c r="CB95" i="75"/>
  <c r="CC95" i="75"/>
  <c r="CB96" i="75"/>
  <c r="CC96" i="75"/>
  <c r="CB97" i="75"/>
  <c r="CC97" i="75"/>
  <c r="CB98" i="75"/>
  <c r="CC98" i="75"/>
  <c r="CB99" i="75"/>
  <c r="CC99" i="75"/>
  <c r="CB100" i="75"/>
  <c r="CC100" i="75"/>
  <c r="CB101" i="75"/>
  <c r="CC101" i="75"/>
  <c r="CB102" i="75"/>
  <c r="CC102" i="75"/>
  <c r="CB103" i="75"/>
  <c r="CC103" i="75"/>
  <c r="CB104" i="75"/>
  <c r="CC104" i="75"/>
  <c r="CB105" i="75"/>
  <c r="CC105" i="75"/>
  <c r="CB106" i="75"/>
  <c r="CC106" i="75"/>
  <c r="CB107" i="75"/>
  <c r="CC107" i="75"/>
  <c r="CB108" i="75"/>
  <c r="CC108" i="75"/>
  <c r="CB109" i="75"/>
  <c r="CC109" i="75"/>
  <c r="CB110" i="75"/>
  <c r="CC110" i="75"/>
  <c r="CB111" i="75"/>
  <c r="CC111" i="75"/>
  <c r="CB112" i="75"/>
  <c r="CC112" i="75"/>
  <c r="CB113" i="75"/>
  <c r="CC113" i="75"/>
  <c r="CB114" i="75"/>
  <c r="CC114" i="75"/>
  <c r="CB115" i="75"/>
  <c r="CC115" i="75"/>
  <c r="CB116" i="75"/>
  <c r="CC116" i="75"/>
  <c r="CB117" i="75"/>
  <c r="CC117" i="75"/>
  <c r="CB118" i="75"/>
  <c r="CC118" i="75"/>
  <c r="CB119" i="75"/>
  <c r="CC119" i="75"/>
  <c r="CB120" i="75"/>
  <c r="CC120" i="75"/>
  <c r="CB121" i="75"/>
  <c r="CC121" i="75"/>
  <c r="CB122" i="75"/>
  <c r="CC122" i="75"/>
  <c r="CB123" i="75"/>
  <c r="CC123" i="75"/>
  <c r="CB124" i="75"/>
  <c r="CC124" i="75"/>
  <c r="CB125" i="75"/>
  <c r="CC125" i="75"/>
  <c r="CB126" i="75"/>
  <c r="CC126" i="75"/>
  <c r="CB127" i="75"/>
  <c r="CC127" i="75"/>
  <c r="CB128" i="75"/>
  <c r="CC128" i="75"/>
  <c r="CB129" i="75"/>
  <c r="CC129" i="75"/>
  <c r="CB130" i="75"/>
  <c r="CC130" i="75"/>
  <c r="CB131" i="75"/>
  <c r="CC131" i="75"/>
  <c r="CB132" i="75"/>
  <c r="CC132" i="75"/>
  <c r="CB133" i="75"/>
  <c r="CC133" i="75"/>
  <c r="CB134" i="75"/>
  <c r="CC134" i="75"/>
  <c r="CB135" i="75"/>
  <c r="CC135" i="75"/>
  <c r="CB136" i="75"/>
  <c r="CC136" i="75"/>
  <c r="CB137" i="75"/>
  <c r="CC137" i="75"/>
  <c r="CB138" i="75"/>
  <c r="CC138" i="75"/>
  <c r="CB139" i="75"/>
  <c r="CC139" i="75"/>
  <c r="CB140" i="75"/>
  <c r="CC140" i="75"/>
  <c r="CB141" i="75"/>
  <c r="CC141" i="75"/>
  <c r="CB142" i="75"/>
  <c r="CC142" i="75"/>
  <c r="CB143" i="75"/>
  <c r="CC143" i="75"/>
  <c r="CB144" i="75"/>
  <c r="CC144" i="75"/>
  <c r="CB145" i="75"/>
  <c r="CC145" i="75"/>
  <c r="CB146" i="75"/>
  <c r="CC146" i="75"/>
  <c r="CB147" i="75"/>
  <c r="CC147" i="75"/>
  <c r="CB148" i="75"/>
  <c r="CC148" i="75"/>
  <c r="CB149" i="75"/>
  <c r="CC149" i="75"/>
  <c r="CB150" i="75"/>
  <c r="CC150" i="75"/>
  <c r="CB151" i="75"/>
  <c r="CC151" i="75"/>
  <c r="CB152" i="75"/>
  <c r="CC152" i="75"/>
  <c r="CB153" i="75"/>
  <c r="CC153" i="75"/>
  <c r="CB154" i="75"/>
  <c r="CC154" i="75"/>
  <c r="CB155" i="75"/>
  <c r="CC155" i="75"/>
  <c r="CB156" i="75"/>
  <c r="CC156" i="75"/>
  <c r="CB157" i="75"/>
  <c r="CC157" i="75"/>
  <c r="CB158" i="75"/>
  <c r="CC158" i="75"/>
  <c r="CB159" i="75"/>
  <c r="CC159" i="75"/>
  <c r="CB160" i="75"/>
  <c r="CC160" i="75"/>
  <c r="CB161" i="75"/>
  <c r="CC161" i="75"/>
  <c r="CB162" i="75"/>
  <c r="CC162" i="75"/>
  <c r="CB163" i="75"/>
  <c r="CC163" i="75"/>
  <c r="CB164" i="75"/>
  <c r="CC164" i="75"/>
  <c r="CB165" i="75"/>
  <c r="CC165" i="75"/>
  <c r="CB166" i="75"/>
  <c r="CC166" i="75"/>
  <c r="CB167" i="75"/>
  <c r="CC167" i="75"/>
  <c r="CB168" i="75"/>
  <c r="CC168" i="75"/>
  <c r="CB169" i="75"/>
  <c r="CC169" i="75"/>
  <c r="CB170" i="75"/>
  <c r="CC170" i="75"/>
  <c r="CB171" i="75"/>
  <c r="CC171" i="75"/>
  <c r="CB172" i="75"/>
  <c r="CC172" i="75"/>
  <c r="CB173" i="75"/>
  <c r="CC173" i="75"/>
  <c r="CB174" i="75"/>
  <c r="CC174" i="75"/>
  <c r="CB175" i="75"/>
  <c r="CC175" i="75"/>
  <c r="CB176" i="75"/>
  <c r="CC176" i="75"/>
  <c r="CB177" i="75"/>
  <c r="CC177" i="75"/>
  <c r="CB178" i="75"/>
  <c r="CC178" i="75"/>
  <c r="CB179" i="75"/>
  <c r="CC179" i="75"/>
  <c r="CB180" i="75"/>
  <c r="CC180" i="75"/>
  <c r="CB181" i="75"/>
  <c r="CC181" i="75"/>
  <c r="CB182" i="75"/>
  <c r="CC182" i="75"/>
  <c r="CB183" i="75"/>
  <c r="CC183" i="75"/>
  <c r="CB184" i="75"/>
  <c r="CC184" i="75"/>
  <c r="CB185" i="75"/>
  <c r="CC185" i="75"/>
  <c r="CB186" i="75"/>
  <c r="CC186" i="75"/>
  <c r="CB187" i="75"/>
  <c r="CC187" i="75"/>
  <c r="CB188" i="75"/>
  <c r="CC188" i="75"/>
  <c r="CB189" i="75"/>
  <c r="CC189" i="75"/>
  <c r="CB190" i="75"/>
  <c r="CC190" i="75"/>
  <c r="CB191" i="75"/>
  <c r="CC191" i="75"/>
  <c r="CB192" i="75"/>
  <c r="CC192" i="75"/>
  <c r="CB193" i="75"/>
  <c r="CC193" i="75"/>
  <c r="CB194" i="75"/>
  <c r="CC194" i="75"/>
  <c r="CB195" i="75"/>
  <c r="CC195" i="75"/>
  <c r="CB196" i="75"/>
  <c r="CC196" i="75"/>
  <c r="CC6" i="75"/>
  <c r="CB6" i="75"/>
  <c r="C1" i="82" l="1"/>
  <c r="D1" i="82"/>
  <c r="E1" i="82"/>
  <c r="F1" i="82"/>
  <c r="G1" i="82"/>
  <c r="H1" i="82"/>
  <c r="I1" i="82"/>
  <c r="J1" i="82"/>
  <c r="K1" i="82"/>
  <c r="L1" i="82"/>
  <c r="M1" i="82"/>
  <c r="N1" i="82"/>
  <c r="O1" i="82"/>
  <c r="P1" i="82"/>
  <c r="R1" i="82"/>
  <c r="S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V7" i="3" l="1"/>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6" i="3"/>
  <c r="B1" i="83" l="1"/>
  <c r="B1" i="82"/>
  <c r="D4" i="81"/>
  <c r="E4" i="81"/>
  <c r="F4" i="81"/>
  <c r="G4" i="81"/>
  <c r="H4" i="81"/>
  <c r="I4" i="81"/>
  <c r="J4" i="81"/>
  <c r="K4" i="81"/>
  <c r="L4" i="81"/>
  <c r="M4" i="81"/>
  <c r="N4" i="81"/>
  <c r="O4" i="81"/>
  <c r="P4" i="81"/>
  <c r="Q4" i="81"/>
  <c r="S4" i="81"/>
  <c r="T4" i="81"/>
  <c r="U4" i="81"/>
  <c r="V4" i="81"/>
  <c r="W4" i="81"/>
  <c r="X4" i="81"/>
  <c r="Y4" i="81"/>
  <c r="Z4" i="81"/>
  <c r="AA4" i="81"/>
  <c r="AB4" i="81"/>
  <c r="AC4" i="81"/>
  <c r="AD4" i="81"/>
  <c r="AE4" i="81"/>
  <c r="AF4" i="81"/>
  <c r="AG4" i="81"/>
  <c r="AH4" i="81"/>
  <c r="AJ4" i="81"/>
  <c r="AK4" i="81"/>
  <c r="AL4" i="81"/>
  <c r="AM4" i="81"/>
  <c r="AN4" i="81"/>
  <c r="AO4" i="81"/>
  <c r="AP4" i="81"/>
  <c r="AQ4" i="81"/>
  <c r="AR4" i="81"/>
  <c r="AS4" i="81"/>
  <c r="AT4" i="81"/>
  <c r="AU4" i="81"/>
  <c r="AV4" i="81"/>
  <c r="AW4" i="81"/>
  <c r="AV3" i="82" s="1"/>
  <c r="AX4" i="81"/>
  <c r="AY4" i="81"/>
  <c r="AZ4" i="81"/>
  <c r="BD4" i="81"/>
  <c r="BE4" i="81"/>
  <c r="BF4" i="81"/>
  <c r="BG4" i="81"/>
  <c r="BH4" i="81"/>
  <c r="BI4" i="81"/>
  <c r="BJ4" i="81"/>
  <c r="BK4" i="81"/>
  <c r="BL4" i="81"/>
  <c r="BM4" i="81"/>
  <c r="BN4" i="81"/>
  <c r="BO4" i="81"/>
  <c r="BP4" i="81"/>
  <c r="BQ4" i="81"/>
  <c r="BR4" i="81"/>
  <c r="BS4" i="81"/>
  <c r="BT4" i="81"/>
  <c r="BU4" i="81"/>
  <c r="BV4" i="81"/>
  <c r="D5" i="81"/>
  <c r="E5" i="81"/>
  <c r="F5" i="81"/>
  <c r="G5" i="81"/>
  <c r="H5" i="81"/>
  <c r="I5" i="81"/>
  <c r="J5" i="81"/>
  <c r="K5" i="81"/>
  <c r="L5" i="81"/>
  <c r="M5" i="81"/>
  <c r="N5" i="81"/>
  <c r="O5" i="81"/>
  <c r="P5" i="81"/>
  <c r="Q5" i="81"/>
  <c r="S5" i="81"/>
  <c r="T5" i="81"/>
  <c r="U5" i="81"/>
  <c r="V5" i="81"/>
  <c r="W5" i="81"/>
  <c r="X5" i="81"/>
  <c r="Y5" i="81"/>
  <c r="Z5" i="81"/>
  <c r="AA5" i="81"/>
  <c r="Z4" i="82" s="1"/>
  <c r="AB5" i="81"/>
  <c r="AC5" i="81"/>
  <c r="AD5" i="81"/>
  <c r="AE5" i="81"/>
  <c r="AF5" i="81"/>
  <c r="AG5" i="81"/>
  <c r="AH5" i="81"/>
  <c r="AJ5" i="81"/>
  <c r="AK5" i="81"/>
  <c r="AL5" i="81"/>
  <c r="AM5" i="81"/>
  <c r="AN5" i="81"/>
  <c r="AO5" i="81"/>
  <c r="AP5" i="81"/>
  <c r="AQ5" i="81"/>
  <c r="AR5" i="81"/>
  <c r="AS5" i="81"/>
  <c r="AT5" i="81"/>
  <c r="AS4" i="82" s="1"/>
  <c r="AU5" i="81"/>
  <c r="AV5" i="81"/>
  <c r="AW5" i="81"/>
  <c r="AX5" i="81"/>
  <c r="AY5" i="81"/>
  <c r="AZ5" i="81"/>
  <c r="BD5" i="81"/>
  <c r="BE5" i="81"/>
  <c r="BF5" i="81"/>
  <c r="BE4" i="82" s="1"/>
  <c r="BG5" i="81"/>
  <c r="BH5" i="81"/>
  <c r="BI5" i="81"/>
  <c r="BJ5" i="81"/>
  <c r="BK5" i="81"/>
  <c r="BL5" i="81"/>
  <c r="BM5" i="81"/>
  <c r="BN5" i="81"/>
  <c r="BO5" i="81"/>
  <c r="BP5" i="81"/>
  <c r="BQ5" i="81"/>
  <c r="BR5" i="81"/>
  <c r="BS5" i="81"/>
  <c r="BT5" i="81"/>
  <c r="BU5" i="81"/>
  <c r="BV5" i="81"/>
  <c r="D6" i="81"/>
  <c r="E6" i="81"/>
  <c r="F6" i="81"/>
  <c r="G6" i="81"/>
  <c r="H6" i="81"/>
  <c r="I6" i="81"/>
  <c r="J6" i="81"/>
  <c r="K6" i="81"/>
  <c r="L6" i="81"/>
  <c r="M6" i="81"/>
  <c r="N6" i="81"/>
  <c r="O6" i="81"/>
  <c r="P6" i="81"/>
  <c r="Q6" i="81"/>
  <c r="S6" i="81"/>
  <c r="T6" i="81"/>
  <c r="U6" i="81"/>
  <c r="V6" i="81"/>
  <c r="W6" i="81"/>
  <c r="X6" i="81"/>
  <c r="Y6" i="81"/>
  <c r="Z6" i="81"/>
  <c r="AA6" i="81"/>
  <c r="AB6" i="81"/>
  <c r="AC6" i="81"/>
  <c r="AD6" i="81"/>
  <c r="AE6" i="81"/>
  <c r="AF6" i="81"/>
  <c r="AG6" i="81"/>
  <c r="AH6" i="81"/>
  <c r="AJ6" i="81"/>
  <c r="AK6" i="81"/>
  <c r="AL6" i="81"/>
  <c r="AM6" i="81"/>
  <c r="AN6" i="81"/>
  <c r="AO6" i="81"/>
  <c r="AP6" i="81"/>
  <c r="AQ6" i="81"/>
  <c r="AR6" i="81"/>
  <c r="AS6" i="81"/>
  <c r="AT6" i="81"/>
  <c r="AU6" i="81"/>
  <c r="AV6" i="81"/>
  <c r="AW6" i="81"/>
  <c r="AX6" i="81"/>
  <c r="AY6" i="81"/>
  <c r="AZ6" i="81"/>
  <c r="BD6" i="81"/>
  <c r="BE6" i="81"/>
  <c r="BF6" i="81"/>
  <c r="BG6" i="81"/>
  <c r="BH6" i="81"/>
  <c r="BI6" i="81"/>
  <c r="BJ6" i="81"/>
  <c r="BK6" i="81"/>
  <c r="BL6" i="81"/>
  <c r="BM6" i="81"/>
  <c r="BN6" i="81"/>
  <c r="BO6" i="81"/>
  <c r="BP6" i="81"/>
  <c r="BQ6" i="81"/>
  <c r="BR6" i="81"/>
  <c r="BS6" i="81"/>
  <c r="BT6" i="81"/>
  <c r="BU6" i="81"/>
  <c r="BV6" i="81"/>
  <c r="D7" i="81"/>
  <c r="E7" i="81"/>
  <c r="F7" i="81"/>
  <c r="G7" i="81"/>
  <c r="H7" i="81"/>
  <c r="I7" i="81"/>
  <c r="J7" i="81"/>
  <c r="K7" i="81"/>
  <c r="L7" i="81"/>
  <c r="M7" i="81"/>
  <c r="N7" i="81"/>
  <c r="O7" i="81"/>
  <c r="P7" i="81"/>
  <c r="Q7" i="81"/>
  <c r="S7" i="81"/>
  <c r="T7" i="81"/>
  <c r="U7" i="81"/>
  <c r="V7" i="81"/>
  <c r="W7" i="81"/>
  <c r="X7" i="81"/>
  <c r="Y7" i="81"/>
  <c r="Z7" i="81"/>
  <c r="AA7" i="81"/>
  <c r="AB7" i="81"/>
  <c r="AC7" i="81"/>
  <c r="AD7" i="81"/>
  <c r="AE7" i="81"/>
  <c r="AF7" i="81"/>
  <c r="AG7" i="81"/>
  <c r="AH7" i="81"/>
  <c r="AJ7" i="81"/>
  <c r="AK7" i="81"/>
  <c r="AL7" i="81"/>
  <c r="AM7" i="81"/>
  <c r="AN7" i="81"/>
  <c r="AO7" i="81"/>
  <c r="AP7" i="81"/>
  <c r="AQ7" i="81"/>
  <c r="AR7" i="81"/>
  <c r="AS7" i="81"/>
  <c r="AT7" i="81"/>
  <c r="AU7" i="81"/>
  <c r="AV7" i="81"/>
  <c r="AW7" i="81"/>
  <c r="AX7" i="81"/>
  <c r="AY7" i="81"/>
  <c r="AZ7" i="81"/>
  <c r="BD7" i="81"/>
  <c r="BE7" i="81"/>
  <c r="BF7" i="81"/>
  <c r="BG7" i="81"/>
  <c r="BH7" i="81"/>
  <c r="BI7" i="81"/>
  <c r="BJ7" i="81"/>
  <c r="BK7" i="81"/>
  <c r="BL7" i="81"/>
  <c r="BM7" i="81"/>
  <c r="BN7" i="81"/>
  <c r="BO7" i="81"/>
  <c r="BP7" i="81"/>
  <c r="BQ7" i="81"/>
  <c r="BR7" i="81"/>
  <c r="BS7" i="81"/>
  <c r="BT7" i="81"/>
  <c r="BU7" i="81"/>
  <c r="BV7" i="81"/>
  <c r="D8" i="81"/>
  <c r="E8" i="81"/>
  <c r="F8" i="81"/>
  <c r="G8" i="81"/>
  <c r="H8" i="81"/>
  <c r="I8" i="81"/>
  <c r="J8" i="81"/>
  <c r="K8" i="81"/>
  <c r="L8" i="81"/>
  <c r="M8" i="81"/>
  <c r="N8" i="81"/>
  <c r="O8" i="81"/>
  <c r="P8" i="81"/>
  <c r="Q8" i="81"/>
  <c r="S8" i="81"/>
  <c r="T8" i="81"/>
  <c r="U8" i="81"/>
  <c r="V8" i="81"/>
  <c r="W8" i="81"/>
  <c r="X8" i="81"/>
  <c r="Y8" i="81"/>
  <c r="Z8" i="81"/>
  <c r="AA8" i="81"/>
  <c r="Z7" i="82" s="1"/>
  <c r="AB8" i="81"/>
  <c r="AC8" i="81"/>
  <c r="AD8" i="81"/>
  <c r="AE8" i="81"/>
  <c r="AF8" i="81"/>
  <c r="AG8" i="81"/>
  <c r="AH8" i="81"/>
  <c r="AH7" i="82"/>
  <c r="AJ8" i="81"/>
  <c r="AK8" i="81"/>
  <c r="AL8" i="81"/>
  <c r="AM8" i="81"/>
  <c r="AN8" i="81"/>
  <c r="AO8" i="81"/>
  <c r="AP8" i="81"/>
  <c r="AO7" i="82" s="1"/>
  <c r="AQ8" i="81"/>
  <c r="AR8" i="81"/>
  <c r="AQ7" i="82" s="1"/>
  <c r="AS8" i="81"/>
  <c r="AT8" i="81"/>
  <c r="AS7" i="82" s="1"/>
  <c r="AU8" i="81"/>
  <c r="AV8" i="81"/>
  <c r="AU7" i="82" s="1"/>
  <c r="AW8" i="81"/>
  <c r="AV7" i="82" s="1"/>
  <c r="AX8" i="81"/>
  <c r="AY8" i="81"/>
  <c r="AZ8" i="81"/>
  <c r="BD8" i="81"/>
  <c r="BE8" i="81"/>
  <c r="BF8" i="81"/>
  <c r="BG8" i="81"/>
  <c r="BH8" i="81"/>
  <c r="BG7" i="82" s="1"/>
  <c r="BI8" i="81"/>
  <c r="BJ8" i="81"/>
  <c r="BK8" i="81"/>
  <c r="BL8" i="81"/>
  <c r="BM8" i="81"/>
  <c r="BN8" i="81"/>
  <c r="BO8" i="81"/>
  <c r="BP8" i="81"/>
  <c r="BQ8" i="81"/>
  <c r="BR8" i="81"/>
  <c r="BS8" i="81"/>
  <c r="BR7" i="82" s="1"/>
  <c r="BT8" i="81"/>
  <c r="BU8" i="81"/>
  <c r="BV8" i="81"/>
  <c r="D9" i="81"/>
  <c r="E9" i="81"/>
  <c r="F9" i="81"/>
  <c r="G9" i="81"/>
  <c r="H9" i="81"/>
  <c r="I9" i="81"/>
  <c r="J9" i="81"/>
  <c r="K9" i="81"/>
  <c r="L9" i="81"/>
  <c r="M9" i="81"/>
  <c r="N9" i="81"/>
  <c r="O9" i="81"/>
  <c r="P9" i="81"/>
  <c r="Q9" i="81"/>
  <c r="S9" i="81"/>
  <c r="T9" i="81"/>
  <c r="U9" i="81"/>
  <c r="V9" i="81"/>
  <c r="W9" i="81"/>
  <c r="X9" i="81"/>
  <c r="Y9" i="81"/>
  <c r="Z9" i="81"/>
  <c r="AA9" i="81"/>
  <c r="Z8" i="82" s="1"/>
  <c r="AB9" i="81"/>
  <c r="AC9" i="81"/>
  <c r="AD9" i="81"/>
  <c r="AE9" i="81"/>
  <c r="AF9" i="81"/>
  <c r="AG9" i="81"/>
  <c r="AH9" i="81"/>
  <c r="AJ9" i="81"/>
  <c r="AK9" i="81"/>
  <c r="AL9" i="81"/>
  <c r="AM9" i="81"/>
  <c r="AN9" i="81"/>
  <c r="AO9" i="81"/>
  <c r="AP9" i="81"/>
  <c r="AQ9" i="81"/>
  <c r="AR9" i="81"/>
  <c r="AS9" i="81"/>
  <c r="AT9" i="81"/>
  <c r="AU9" i="81"/>
  <c r="AV9" i="81"/>
  <c r="AW9" i="81"/>
  <c r="AX9" i="81"/>
  <c r="AY9" i="81"/>
  <c r="AZ9" i="81"/>
  <c r="BD9" i="81"/>
  <c r="BE9" i="81"/>
  <c r="BF9" i="81"/>
  <c r="BG9" i="81"/>
  <c r="BH9" i="81"/>
  <c r="BI9" i="81"/>
  <c r="BJ9" i="81"/>
  <c r="BK9" i="81"/>
  <c r="BL9" i="81"/>
  <c r="BM9" i="81"/>
  <c r="BN9" i="81"/>
  <c r="BO9" i="81"/>
  <c r="BP9" i="81"/>
  <c r="BQ9" i="81"/>
  <c r="BR9" i="81"/>
  <c r="BS9" i="81"/>
  <c r="BT9" i="81"/>
  <c r="BU9" i="81"/>
  <c r="BV9" i="81"/>
  <c r="D10" i="81"/>
  <c r="E10" i="81"/>
  <c r="F10" i="81"/>
  <c r="G10" i="81"/>
  <c r="H10" i="81"/>
  <c r="I10" i="81"/>
  <c r="J10" i="81"/>
  <c r="K10" i="81"/>
  <c r="L10" i="81"/>
  <c r="M10" i="81"/>
  <c r="N10" i="81"/>
  <c r="O10" i="81"/>
  <c r="P10" i="81"/>
  <c r="Q10" i="81"/>
  <c r="S10" i="81"/>
  <c r="T10" i="81"/>
  <c r="U10" i="81"/>
  <c r="V10" i="81"/>
  <c r="W10" i="81"/>
  <c r="X10" i="81"/>
  <c r="Y10" i="81"/>
  <c r="Z10" i="81"/>
  <c r="AA10" i="81"/>
  <c r="AB10" i="81"/>
  <c r="AC10" i="81"/>
  <c r="AD10" i="81"/>
  <c r="AE10" i="81"/>
  <c r="AF10" i="81"/>
  <c r="AG10" i="81"/>
  <c r="AH10" i="81"/>
  <c r="AJ10" i="81"/>
  <c r="AK10" i="81"/>
  <c r="AL10" i="81"/>
  <c r="AM10" i="81"/>
  <c r="AN10" i="81"/>
  <c r="AO10" i="81"/>
  <c r="AP10" i="81"/>
  <c r="AQ10" i="81"/>
  <c r="AR10" i="81"/>
  <c r="AS10" i="81"/>
  <c r="AT10" i="81"/>
  <c r="AU10" i="81"/>
  <c r="AV10" i="81"/>
  <c r="AW10" i="81"/>
  <c r="AX10" i="81"/>
  <c r="AY10" i="81"/>
  <c r="AZ10" i="81"/>
  <c r="BD10" i="81"/>
  <c r="BE10" i="81"/>
  <c r="BF10" i="81"/>
  <c r="BG10" i="81"/>
  <c r="BH10" i="81"/>
  <c r="BI10" i="81"/>
  <c r="BJ10" i="81"/>
  <c r="BK10" i="81"/>
  <c r="BL10" i="81"/>
  <c r="BM10" i="81"/>
  <c r="BN10" i="81"/>
  <c r="BO10" i="81"/>
  <c r="BP10" i="81"/>
  <c r="BQ10" i="81"/>
  <c r="BR10" i="81"/>
  <c r="BS10" i="81"/>
  <c r="BT10" i="81"/>
  <c r="BU10" i="81"/>
  <c r="BV10" i="81"/>
  <c r="D11" i="81"/>
  <c r="E11" i="81"/>
  <c r="F11" i="81"/>
  <c r="G11" i="81"/>
  <c r="H11" i="81"/>
  <c r="I11" i="81"/>
  <c r="J11" i="81"/>
  <c r="K11" i="81"/>
  <c r="L11" i="81"/>
  <c r="M11" i="81"/>
  <c r="N11" i="81"/>
  <c r="O11" i="81"/>
  <c r="P11" i="81"/>
  <c r="Q11" i="81"/>
  <c r="S11" i="81"/>
  <c r="T11" i="81"/>
  <c r="U11" i="81"/>
  <c r="V11" i="81"/>
  <c r="W11" i="81"/>
  <c r="X11" i="81"/>
  <c r="Y11" i="81"/>
  <c r="Z11" i="81"/>
  <c r="AA11" i="81"/>
  <c r="Z10" i="82" s="1"/>
  <c r="AB11" i="81"/>
  <c r="AC11" i="81"/>
  <c r="AD11" i="81"/>
  <c r="AE11" i="81"/>
  <c r="AF11" i="81"/>
  <c r="AG11" i="81"/>
  <c r="AH11" i="81"/>
  <c r="AH10" i="82"/>
  <c r="AJ11" i="81"/>
  <c r="AK11" i="81"/>
  <c r="AL11" i="81"/>
  <c r="AM11" i="81"/>
  <c r="AL10" i="82" s="1"/>
  <c r="AN11" i="81"/>
  <c r="AO11" i="81"/>
  <c r="AP11" i="81"/>
  <c r="AQ11" i="81"/>
  <c r="AR11" i="81"/>
  <c r="AS11" i="81"/>
  <c r="AT11" i="81"/>
  <c r="AS10" i="82" s="1"/>
  <c r="AU11" i="81"/>
  <c r="AV11" i="81"/>
  <c r="AW11" i="81"/>
  <c r="AX11" i="81"/>
  <c r="AY11" i="81"/>
  <c r="AZ11" i="81"/>
  <c r="BD11" i="81"/>
  <c r="BE11" i="81"/>
  <c r="BF11" i="81"/>
  <c r="BG11" i="81"/>
  <c r="BH11" i="81"/>
  <c r="BI11" i="81"/>
  <c r="BJ11" i="81"/>
  <c r="BI10" i="82" s="1"/>
  <c r="BK11" i="81"/>
  <c r="BL11" i="81"/>
  <c r="BM11" i="81"/>
  <c r="BN11" i="81"/>
  <c r="BO11" i="81"/>
  <c r="BP11" i="81"/>
  <c r="BQ11" i="81"/>
  <c r="BR11" i="81"/>
  <c r="BS11" i="81"/>
  <c r="BT11" i="81"/>
  <c r="BU11" i="81"/>
  <c r="BV11" i="81"/>
  <c r="D12" i="81"/>
  <c r="E12" i="81"/>
  <c r="F12" i="81"/>
  <c r="G12" i="81"/>
  <c r="H12" i="81"/>
  <c r="I12" i="81"/>
  <c r="J12" i="81"/>
  <c r="K12" i="81"/>
  <c r="L12" i="81"/>
  <c r="M12" i="81"/>
  <c r="N12" i="81"/>
  <c r="O12" i="81"/>
  <c r="P12" i="81"/>
  <c r="Q12" i="81"/>
  <c r="S12" i="81"/>
  <c r="T12" i="81"/>
  <c r="U12" i="81"/>
  <c r="V12" i="81"/>
  <c r="W12" i="81"/>
  <c r="X12" i="81"/>
  <c r="Y12" i="81"/>
  <c r="Z12" i="81"/>
  <c r="AA12" i="81"/>
  <c r="Z11" i="82" s="1"/>
  <c r="AB12" i="81"/>
  <c r="AC12" i="81"/>
  <c r="AD12" i="81"/>
  <c r="AE12" i="81"/>
  <c r="AF12" i="81"/>
  <c r="AG12" i="81"/>
  <c r="AH12" i="81"/>
  <c r="AH11" i="82"/>
  <c r="AJ12" i="81"/>
  <c r="AK12" i="81"/>
  <c r="AL12" i="81"/>
  <c r="AM12" i="81"/>
  <c r="AL11" i="82" s="1"/>
  <c r="AN12" i="81"/>
  <c r="AO12" i="81"/>
  <c r="AP12" i="81"/>
  <c r="AO11" i="82" s="1"/>
  <c r="AQ12" i="81"/>
  <c r="AR12" i="81"/>
  <c r="AS12" i="81"/>
  <c r="AT12" i="81"/>
  <c r="AS11" i="82" s="1"/>
  <c r="AU12" i="81"/>
  <c r="AV12" i="81"/>
  <c r="AW12" i="81"/>
  <c r="AX12" i="81"/>
  <c r="AY12" i="81"/>
  <c r="AZ12" i="81"/>
  <c r="BD12" i="81"/>
  <c r="BE12" i="81"/>
  <c r="BF12" i="81"/>
  <c r="BG12" i="81"/>
  <c r="BH12" i="81"/>
  <c r="BI12" i="81"/>
  <c r="BJ12" i="81"/>
  <c r="BI11" i="82" s="1"/>
  <c r="BK12" i="81"/>
  <c r="BL12" i="81"/>
  <c r="BM12" i="81"/>
  <c r="BN12" i="81"/>
  <c r="BO12" i="81"/>
  <c r="BP12" i="81"/>
  <c r="BQ12" i="81"/>
  <c r="BR12" i="81"/>
  <c r="BS12" i="81"/>
  <c r="BR11" i="82" s="1"/>
  <c r="BT12" i="81"/>
  <c r="BU12" i="81"/>
  <c r="BV12" i="81"/>
  <c r="D13" i="81"/>
  <c r="E13" i="81"/>
  <c r="F13" i="81"/>
  <c r="G13" i="81"/>
  <c r="H13" i="81"/>
  <c r="I13" i="81"/>
  <c r="J13" i="81"/>
  <c r="K13" i="81"/>
  <c r="L13" i="81"/>
  <c r="M13" i="81"/>
  <c r="N13" i="81"/>
  <c r="O13" i="81"/>
  <c r="P13" i="81"/>
  <c r="Q13" i="81"/>
  <c r="S13" i="81"/>
  <c r="T13" i="81"/>
  <c r="U13" i="81"/>
  <c r="V13" i="81"/>
  <c r="W13" i="81"/>
  <c r="X13" i="81"/>
  <c r="Y13" i="81"/>
  <c r="Z13" i="81"/>
  <c r="AA13" i="81"/>
  <c r="AB13" i="81"/>
  <c r="AC13" i="81"/>
  <c r="AD13" i="81"/>
  <c r="AE13" i="81"/>
  <c r="AF13" i="81"/>
  <c r="AG13" i="81"/>
  <c r="AH13" i="81"/>
  <c r="AJ13" i="81"/>
  <c r="AK13" i="81"/>
  <c r="AL13" i="81"/>
  <c r="AM13" i="81"/>
  <c r="AN13" i="81"/>
  <c r="AO13" i="81"/>
  <c r="AP13" i="81"/>
  <c r="AQ13" i="81"/>
  <c r="AR13" i="81"/>
  <c r="AS13" i="81"/>
  <c r="AT13" i="81"/>
  <c r="AU13" i="81"/>
  <c r="AV13" i="81"/>
  <c r="AW13" i="81"/>
  <c r="AX13" i="81"/>
  <c r="AY13" i="81"/>
  <c r="AZ13" i="81"/>
  <c r="BD13" i="81"/>
  <c r="BE13" i="81"/>
  <c r="BF13" i="81"/>
  <c r="BE12" i="82" s="1"/>
  <c r="BG13" i="81"/>
  <c r="BH13" i="81"/>
  <c r="BI13" i="81"/>
  <c r="BJ13" i="81"/>
  <c r="BK13" i="81"/>
  <c r="BL13" i="81"/>
  <c r="BM13" i="81"/>
  <c r="BN13" i="81"/>
  <c r="BO13" i="81"/>
  <c r="BP13" i="81"/>
  <c r="BQ13" i="81"/>
  <c r="BR13" i="81"/>
  <c r="BS13" i="81"/>
  <c r="BT13" i="81"/>
  <c r="BU13" i="81"/>
  <c r="BV13" i="81"/>
  <c r="D14" i="81"/>
  <c r="E14" i="81"/>
  <c r="F14" i="81"/>
  <c r="G14" i="81"/>
  <c r="H14" i="81"/>
  <c r="I14" i="81"/>
  <c r="J14" i="81"/>
  <c r="K14" i="81"/>
  <c r="L14" i="81"/>
  <c r="M14" i="81"/>
  <c r="N14" i="81"/>
  <c r="O14" i="81"/>
  <c r="P14" i="81"/>
  <c r="Q14" i="81"/>
  <c r="S14" i="81"/>
  <c r="T14" i="81"/>
  <c r="U14" i="81"/>
  <c r="V14" i="81"/>
  <c r="W14" i="81"/>
  <c r="X14" i="81"/>
  <c r="Y14" i="81"/>
  <c r="Z14" i="81"/>
  <c r="AA14" i="81"/>
  <c r="Z13" i="82" s="1"/>
  <c r="AB14" i="81"/>
  <c r="AC14" i="81"/>
  <c r="AD14" i="81"/>
  <c r="AC13" i="82" s="1"/>
  <c r="AE14" i="81"/>
  <c r="AF14" i="81"/>
  <c r="AG14" i="81"/>
  <c r="AH14" i="81"/>
  <c r="AH13" i="82"/>
  <c r="AJ14" i="81"/>
  <c r="AK14" i="81"/>
  <c r="AL14" i="81"/>
  <c r="AM14" i="81"/>
  <c r="AL13" i="82" s="1"/>
  <c r="AN14" i="81"/>
  <c r="AO14" i="81"/>
  <c r="AP14" i="81"/>
  <c r="AO13" i="82" s="1"/>
  <c r="AQ14" i="81"/>
  <c r="AR14" i="81"/>
  <c r="AS14" i="81"/>
  <c r="AT14" i="81"/>
  <c r="AS13" i="82" s="1"/>
  <c r="AU14" i="81"/>
  <c r="AV14" i="81"/>
  <c r="AW14" i="81"/>
  <c r="AV13" i="82" s="1"/>
  <c r="AX14" i="81"/>
  <c r="AY14" i="81"/>
  <c r="AZ14" i="81"/>
  <c r="BD14" i="81"/>
  <c r="BE14" i="81"/>
  <c r="BF14" i="81"/>
  <c r="BE13" i="82" s="1"/>
  <c r="BG14" i="81"/>
  <c r="BH14" i="81"/>
  <c r="BI14" i="81"/>
  <c r="BJ14" i="81"/>
  <c r="BI13" i="82" s="1"/>
  <c r="BK14" i="81"/>
  <c r="BL14" i="81"/>
  <c r="BM14" i="81"/>
  <c r="BN14" i="81"/>
  <c r="BO14" i="81"/>
  <c r="BP14" i="81"/>
  <c r="BQ14" i="81"/>
  <c r="BR14" i="81"/>
  <c r="BS14" i="81"/>
  <c r="BT14" i="81"/>
  <c r="BU14" i="81"/>
  <c r="BV14" i="81"/>
  <c r="D15" i="81"/>
  <c r="E15" i="81"/>
  <c r="F15" i="81"/>
  <c r="G15" i="81"/>
  <c r="H15" i="81"/>
  <c r="I15" i="81"/>
  <c r="J15" i="81"/>
  <c r="K15" i="81"/>
  <c r="L15" i="81"/>
  <c r="M15" i="81"/>
  <c r="N15" i="81"/>
  <c r="O15" i="81"/>
  <c r="P15" i="81"/>
  <c r="Q15" i="81"/>
  <c r="S15" i="81"/>
  <c r="T15" i="81"/>
  <c r="U15" i="81"/>
  <c r="V15" i="81"/>
  <c r="W15" i="81"/>
  <c r="X15" i="81"/>
  <c r="Y15" i="81"/>
  <c r="X14" i="82" s="1"/>
  <c r="Z15" i="81"/>
  <c r="AA15" i="81"/>
  <c r="Z14" i="82" s="1"/>
  <c r="AB15" i="81"/>
  <c r="AC15" i="81"/>
  <c r="AD15" i="81"/>
  <c r="AC14" i="82" s="1"/>
  <c r="AE15" i="81"/>
  <c r="AF15" i="81"/>
  <c r="AG15" i="81"/>
  <c r="AH15" i="81"/>
  <c r="AH14" i="82"/>
  <c r="AJ15" i="81"/>
  <c r="AK15" i="81"/>
  <c r="AL15" i="81"/>
  <c r="AM15" i="81"/>
  <c r="AN15" i="81"/>
  <c r="AO15" i="81"/>
  <c r="AP15" i="81"/>
  <c r="AO14" i="82" s="1"/>
  <c r="AQ15" i="81"/>
  <c r="AR15" i="81"/>
  <c r="AS15" i="81"/>
  <c r="AT15" i="81"/>
  <c r="AS14" i="82" s="1"/>
  <c r="AU15" i="81"/>
  <c r="AV15" i="81"/>
  <c r="AW15" i="81"/>
  <c r="AV14" i="82" s="1"/>
  <c r="AX15" i="81"/>
  <c r="AY15" i="81"/>
  <c r="AZ15" i="81"/>
  <c r="BD15" i="81"/>
  <c r="BE15" i="81"/>
  <c r="BF15" i="81"/>
  <c r="BG15" i="81"/>
  <c r="BH15" i="81"/>
  <c r="BI15" i="81"/>
  <c r="BJ15" i="81"/>
  <c r="BK15" i="81"/>
  <c r="BL15" i="81"/>
  <c r="BM15" i="81"/>
  <c r="BN15" i="81"/>
  <c r="BO15" i="81"/>
  <c r="BP15" i="81"/>
  <c r="BQ15" i="81"/>
  <c r="BR15" i="81"/>
  <c r="BS15" i="81"/>
  <c r="BT15" i="81"/>
  <c r="BU15" i="81"/>
  <c r="BV15" i="81"/>
  <c r="D16" i="81"/>
  <c r="E16" i="81"/>
  <c r="F16" i="81"/>
  <c r="G16" i="81"/>
  <c r="H16" i="81"/>
  <c r="I16" i="81"/>
  <c r="J16" i="81"/>
  <c r="K16" i="81"/>
  <c r="L16" i="81"/>
  <c r="M16" i="81"/>
  <c r="N16" i="81"/>
  <c r="O16" i="81"/>
  <c r="P16" i="81"/>
  <c r="Q16" i="81"/>
  <c r="S16" i="81"/>
  <c r="T16" i="81"/>
  <c r="U16" i="81"/>
  <c r="V16" i="81"/>
  <c r="W16" i="81"/>
  <c r="X16" i="81"/>
  <c r="Y16" i="81"/>
  <c r="Z16" i="81"/>
  <c r="AA16" i="81"/>
  <c r="AB16" i="81"/>
  <c r="AC16" i="81"/>
  <c r="AD16" i="81"/>
  <c r="AE16" i="81"/>
  <c r="AF16" i="81"/>
  <c r="AG16" i="81"/>
  <c r="AH16" i="81"/>
  <c r="AJ16" i="81"/>
  <c r="AK16" i="81"/>
  <c r="AL16" i="81"/>
  <c r="AM16" i="81"/>
  <c r="AN16" i="81"/>
  <c r="AO16" i="81"/>
  <c r="AP16" i="81"/>
  <c r="AQ16" i="81"/>
  <c r="AR16" i="81"/>
  <c r="AS16" i="81"/>
  <c r="AT16" i="81"/>
  <c r="AU16" i="81"/>
  <c r="AV16" i="81"/>
  <c r="AW16" i="81"/>
  <c r="AX16" i="81"/>
  <c r="AY16" i="81"/>
  <c r="AZ16" i="81"/>
  <c r="BD16" i="81"/>
  <c r="BE16" i="81"/>
  <c r="BF16" i="81"/>
  <c r="BG16" i="81"/>
  <c r="BH16" i="81"/>
  <c r="BI16" i="81"/>
  <c r="BJ16" i="81"/>
  <c r="BK16" i="81"/>
  <c r="BL16" i="81"/>
  <c r="BM16" i="81"/>
  <c r="BN16" i="81"/>
  <c r="BO16" i="81"/>
  <c r="BP16" i="81"/>
  <c r="BQ16" i="81"/>
  <c r="BR16" i="81"/>
  <c r="BS16" i="81"/>
  <c r="BT16" i="81"/>
  <c r="BU16" i="81"/>
  <c r="BV16" i="81"/>
  <c r="D17" i="81"/>
  <c r="E17" i="81"/>
  <c r="F17" i="81"/>
  <c r="G17" i="81"/>
  <c r="H17" i="81"/>
  <c r="I17" i="81"/>
  <c r="J17" i="81"/>
  <c r="K17" i="81"/>
  <c r="L17" i="81"/>
  <c r="M17" i="81"/>
  <c r="N17" i="81"/>
  <c r="O17" i="81"/>
  <c r="P17" i="81"/>
  <c r="Q17" i="81"/>
  <c r="S17" i="81"/>
  <c r="T17" i="81"/>
  <c r="U17" i="81"/>
  <c r="V17" i="81"/>
  <c r="W17" i="81"/>
  <c r="X17" i="81"/>
  <c r="Y17" i="81"/>
  <c r="Z17" i="81"/>
  <c r="AA17" i="81"/>
  <c r="AB17" i="81"/>
  <c r="AC17" i="81"/>
  <c r="AD17" i="81"/>
  <c r="AC16" i="82" s="1"/>
  <c r="AE17" i="81"/>
  <c r="AF17" i="81"/>
  <c r="AG17" i="81"/>
  <c r="AH17" i="81"/>
  <c r="AJ17" i="81"/>
  <c r="AK17" i="81"/>
  <c r="AL17" i="81"/>
  <c r="AM17" i="81"/>
  <c r="AN17" i="81"/>
  <c r="AO17" i="81"/>
  <c r="AP17" i="81"/>
  <c r="AQ17" i="81"/>
  <c r="AR17" i="81"/>
  <c r="AS17" i="81"/>
  <c r="AT17" i="81"/>
  <c r="AS16" i="82" s="1"/>
  <c r="AU17" i="81"/>
  <c r="AV17" i="81"/>
  <c r="AW17" i="81"/>
  <c r="AV16" i="82" s="1"/>
  <c r="AX17" i="81"/>
  <c r="AY17" i="81"/>
  <c r="AZ17" i="81"/>
  <c r="BD17" i="81"/>
  <c r="BE17" i="81"/>
  <c r="BF17" i="81"/>
  <c r="BG17" i="81"/>
  <c r="BH17" i="81"/>
  <c r="BI17" i="81"/>
  <c r="BJ17" i="81"/>
  <c r="BK17" i="81"/>
  <c r="BL17" i="81"/>
  <c r="BM17" i="81"/>
  <c r="BN17" i="81"/>
  <c r="BO17" i="81"/>
  <c r="BP17" i="81"/>
  <c r="BQ17" i="81"/>
  <c r="BR17" i="81"/>
  <c r="BS17" i="81"/>
  <c r="BT17" i="81"/>
  <c r="BU17" i="81"/>
  <c r="BV17" i="81"/>
  <c r="D18" i="81"/>
  <c r="E18" i="81"/>
  <c r="F18" i="81"/>
  <c r="G18" i="81"/>
  <c r="H18" i="81"/>
  <c r="I18" i="81"/>
  <c r="J18" i="81"/>
  <c r="K18" i="81"/>
  <c r="L18" i="81"/>
  <c r="M18" i="81"/>
  <c r="N18" i="81"/>
  <c r="O18" i="81"/>
  <c r="P18" i="81"/>
  <c r="Q18" i="81"/>
  <c r="S18" i="81"/>
  <c r="T18" i="81"/>
  <c r="U18" i="81"/>
  <c r="V18" i="81"/>
  <c r="W18" i="81"/>
  <c r="X18" i="81"/>
  <c r="Y18" i="81"/>
  <c r="Z18" i="81"/>
  <c r="AA18" i="81"/>
  <c r="Z17" i="82" s="1"/>
  <c r="AB18" i="81"/>
  <c r="AC18" i="81"/>
  <c r="AD18" i="81"/>
  <c r="AE18" i="81"/>
  <c r="AF18" i="81"/>
  <c r="AG18" i="81"/>
  <c r="AH18" i="81"/>
  <c r="AJ18" i="81"/>
  <c r="AK18" i="81"/>
  <c r="AL18" i="81"/>
  <c r="AM18" i="81"/>
  <c r="AN18" i="81"/>
  <c r="AO18" i="81"/>
  <c r="AP18" i="81"/>
  <c r="AQ18" i="81"/>
  <c r="AR18" i="81"/>
  <c r="AS18" i="81"/>
  <c r="AT18" i="81"/>
  <c r="AS17" i="82" s="1"/>
  <c r="AU18" i="81"/>
  <c r="AV18" i="81"/>
  <c r="AW18" i="81"/>
  <c r="AX18" i="81"/>
  <c r="AY18" i="81"/>
  <c r="AZ18" i="81"/>
  <c r="BD18" i="81"/>
  <c r="BE18" i="81"/>
  <c r="BF18" i="81"/>
  <c r="BG18" i="81"/>
  <c r="BH18" i="81"/>
  <c r="BI18" i="81"/>
  <c r="BJ18" i="81"/>
  <c r="BK18" i="81"/>
  <c r="BL18" i="81"/>
  <c r="BM18" i="81"/>
  <c r="BN18" i="81"/>
  <c r="BO18" i="81"/>
  <c r="BP18" i="81"/>
  <c r="BQ18" i="81"/>
  <c r="BR18" i="81"/>
  <c r="BS18" i="81"/>
  <c r="BR17" i="82" s="1"/>
  <c r="BT18" i="81"/>
  <c r="BU18" i="81"/>
  <c r="BV18" i="81"/>
  <c r="D19" i="81"/>
  <c r="E19" i="81"/>
  <c r="F19" i="81"/>
  <c r="G19" i="81"/>
  <c r="H19" i="81"/>
  <c r="I19" i="81"/>
  <c r="J19" i="81"/>
  <c r="K19" i="81"/>
  <c r="L19" i="81"/>
  <c r="M19" i="81"/>
  <c r="N19" i="81"/>
  <c r="O19" i="81"/>
  <c r="P19" i="81"/>
  <c r="Q19" i="81"/>
  <c r="S19" i="81"/>
  <c r="T19" i="81"/>
  <c r="U19" i="81"/>
  <c r="V19" i="81"/>
  <c r="W19" i="81"/>
  <c r="X19" i="81"/>
  <c r="Y19" i="81"/>
  <c r="Z19" i="81"/>
  <c r="AA19" i="81"/>
  <c r="Z18" i="82" s="1"/>
  <c r="AB19" i="81"/>
  <c r="AC19" i="81"/>
  <c r="AD19" i="81"/>
  <c r="AE19" i="81"/>
  <c r="AF19" i="81"/>
  <c r="AG19" i="81"/>
  <c r="AH19" i="81"/>
  <c r="AH18" i="82"/>
  <c r="AJ19" i="81"/>
  <c r="AK19" i="81"/>
  <c r="AL19" i="81"/>
  <c r="AM19" i="81"/>
  <c r="AL18" i="82" s="1"/>
  <c r="AN19" i="81"/>
  <c r="AO19" i="81"/>
  <c r="AP19" i="81"/>
  <c r="AQ19" i="81"/>
  <c r="AR19" i="81"/>
  <c r="AS19" i="81"/>
  <c r="AT19" i="81"/>
  <c r="AS18" i="82" s="1"/>
  <c r="AU19" i="81"/>
  <c r="AV19" i="81"/>
  <c r="AW19" i="81"/>
  <c r="AX19" i="81"/>
  <c r="AY19" i="81"/>
  <c r="AZ19" i="81"/>
  <c r="BD19" i="81"/>
  <c r="BE19" i="81"/>
  <c r="BF19" i="81"/>
  <c r="BE18" i="82" s="1"/>
  <c r="BG19" i="81"/>
  <c r="BH19" i="81"/>
  <c r="BI19" i="81"/>
  <c r="BJ19" i="81"/>
  <c r="BI18" i="82" s="1"/>
  <c r="BK19" i="81"/>
  <c r="BL19" i="81"/>
  <c r="BM19" i="81"/>
  <c r="BN19" i="81"/>
  <c r="BO19" i="81"/>
  <c r="BP19" i="81"/>
  <c r="BQ19" i="81"/>
  <c r="BR19" i="81"/>
  <c r="BS19" i="81"/>
  <c r="BT19" i="81"/>
  <c r="BU19" i="81"/>
  <c r="BV19" i="81"/>
  <c r="D20" i="81"/>
  <c r="E20" i="81"/>
  <c r="F20" i="81"/>
  <c r="G20" i="81"/>
  <c r="H20" i="81"/>
  <c r="I20" i="81"/>
  <c r="J20" i="81"/>
  <c r="K20" i="81"/>
  <c r="L20" i="81"/>
  <c r="M20" i="81"/>
  <c r="N20" i="81"/>
  <c r="O20" i="81"/>
  <c r="P20" i="81"/>
  <c r="Q20" i="81"/>
  <c r="S20" i="81"/>
  <c r="T20" i="81"/>
  <c r="U20" i="81"/>
  <c r="V20" i="81"/>
  <c r="W20" i="81"/>
  <c r="X20" i="81"/>
  <c r="Y20" i="81"/>
  <c r="Z20" i="81"/>
  <c r="AA20" i="81"/>
  <c r="AB20" i="81"/>
  <c r="AC20" i="81"/>
  <c r="AD20" i="81"/>
  <c r="AE20" i="81"/>
  <c r="AF20" i="81"/>
  <c r="AG20" i="81"/>
  <c r="AH20" i="81"/>
  <c r="AJ20" i="81"/>
  <c r="AK20" i="81"/>
  <c r="AL20" i="81"/>
  <c r="AM20" i="81"/>
  <c r="AN20" i="81"/>
  <c r="AO20" i="81"/>
  <c r="AP20" i="81"/>
  <c r="AQ20" i="81"/>
  <c r="AR20" i="81"/>
  <c r="AS20" i="81"/>
  <c r="AT20" i="81"/>
  <c r="AU20" i="81"/>
  <c r="AV20" i="81"/>
  <c r="AW20" i="81"/>
  <c r="AV19" i="82" s="1"/>
  <c r="AX20" i="81"/>
  <c r="AY20" i="81"/>
  <c r="AZ20" i="81"/>
  <c r="BD20" i="81"/>
  <c r="BE20" i="81"/>
  <c r="BF20" i="81"/>
  <c r="BE19" i="82" s="1"/>
  <c r="BG20" i="81"/>
  <c r="BH20" i="81"/>
  <c r="BG19" i="82" s="1"/>
  <c r="BI20" i="81"/>
  <c r="BJ20" i="81"/>
  <c r="BK20" i="81"/>
  <c r="BL20" i="81"/>
  <c r="BM20" i="81"/>
  <c r="BN20" i="81"/>
  <c r="BO20" i="81"/>
  <c r="BP20" i="81"/>
  <c r="BQ20" i="81"/>
  <c r="BR20" i="81"/>
  <c r="BS20" i="81"/>
  <c r="BR19" i="82" s="1"/>
  <c r="BT20" i="81"/>
  <c r="BU20" i="81"/>
  <c r="BV20" i="81"/>
  <c r="D21" i="81"/>
  <c r="E21" i="81"/>
  <c r="F21" i="81"/>
  <c r="G21" i="81"/>
  <c r="H21" i="81"/>
  <c r="I21" i="81"/>
  <c r="J21" i="81"/>
  <c r="K21" i="81"/>
  <c r="L21" i="81"/>
  <c r="M21" i="81"/>
  <c r="N21" i="81"/>
  <c r="O21" i="81"/>
  <c r="P21" i="81"/>
  <c r="Q21" i="81"/>
  <c r="S21" i="81"/>
  <c r="T21" i="81"/>
  <c r="U21" i="81"/>
  <c r="V21" i="81"/>
  <c r="W21" i="81"/>
  <c r="X21" i="81"/>
  <c r="Y21" i="81"/>
  <c r="Z21" i="81"/>
  <c r="AA21" i="81"/>
  <c r="AB21" i="81"/>
  <c r="AC21" i="81"/>
  <c r="AD21" i="81"/>
  <c r="AE21" i="81"/>
  <c r="AF21" i="81"/>
  <c r="AG21" i="81"/>
  <c r="AH21" i="81"/>
  <c r="AJ21" i="81"/>
  <c r="AK21" i="81"/>
  <c r="AL21" i="81"/>
  <c r="AM21" i="81"/>
  <c r="AN21" i="81"/>
  <c r="AO21" i="81"/>
  <c r="AP21" i="81"/>
  <c r="AQ21" i="81"/>
  <c r="AR21" i="81"/>
  <c r="AS21" i="81"/>
  <c r="AT21" i="81"/>
  <c r="AU21" i="81"/>
  <c r="AV21" i="81"/>
  <c r="AW21" i="81"/>
  <c r="AX21" i="81"/>
  <c r="AY21" i="81"/>
  <c r="AZ21" i="81"/>
  <c r="BD21" i="81"/>
  <c r="BE21" i="81"/>
  <c r="BF21" i="81"/>
  <c r="BG21" i="81"/>
  <c r="BH21" i="81"/>
  <c r="BI21" i="81"/>
  <c r="BJ21" i="81"/>
  <c r="BK21" i="81"/>
  <c r="BL21" i="81"/>
  <c r="BM21" i="81"/>
  <c r="BN21" i="81"/>
  <c r="BO21" i="81"/>
  <c r="BP21" i="81"/>
  <c r="BQ21" i="81"/>
  <c r="BR21" i="81"/>
  <c r="BQ20" i="82" s="1"/>
  <c r="BS21" i="81"/>
  <c r="BT21" i="81"/>
  <c r="BU21" i="81"/>
  <c r="BV21" i="81"/>
  <c r="D22" i="81"/>
  <c r="E22" i="81"/>
  <c r="F22" i="81"/>
  <c r="G22" i="81"/>
  <c r="H22" i="81"/>
  <c r="I22" i="81"/>
  <c r="J22" i="81"/>
  <c r="K22" i="81"/>
  <c r="L22" i="81"/>
  <c r="M22" i="81"/>
  <c r="N22" i="81"/>
  <c r="O22" i="81"/>
  <c r="P22" i="81"/>
  <c r="Q22" i="81"/>
  <c r="S22" i="81"/>
  <c r="T22" i="81"/>
  <c r="U22" i="81"/>
  <c r="V22" i="81"/>
  <c r="W22" i="81"/>
  <c r="X22" i="81"/>
  <c r="Y22" i="81"/>
  <c r="Z22" i="81"/>
  <c r="AA22" i="81"/>
  <c r="AB22" i="81"/>
  <c r="AC22" i="81"/>
  <c r="AD22" i="81"/>
  <c r="AE22" i="81"/>
  <c r="AF22" i="81"/>
  <c r="AG22" i="81"/>
  <c r="AH22" i="81"/>
  <c r="AJ22" i="81"/>
  <c r="AK22" i="81"/>
  <c r="AL22" i="81"/>
  <c r="AM22" i="81"/>
  <c r="AN22" i="81"/>
  <c r="AO22" i="81"/>
  <c r="AP22" i="81"/>
  <c r="AQ22" i="81"/>
  <c r="AR22" i="81"/>
  <c r="AS22" i="81"/>
  <c r="AT22" i="81"/>
  <c r="AU22" i="81"/>
  <c r="AV22" i="81"/>
  <c r="AW22" i="81"/>
  <c r="AX22" i="81"/>
  <c r="AY22" i="81"/>
  <c r="AZ22" i="81"/>
  <c r="BD22" i="81"/>
  <c r="BE22" i="81"/>
  <c r="BF22" i="81"/>
  <c r="BG22" i="81"/>
  <c r="BH22" i="81"/>
  <c r="BI22" i="81"/>
  <c r="BJ22" i="81"/>
  <c r="BK22" i="81"/>
  <c r="BL22" i="81"/>
  <c r="BM22" i="81"/>
  <c r="BN22" i="81"/>
  <c r="BO22" i="81"/>
  <c r="BP22" i="81"/>
  <c r="BQ22" i="81"/>
  <c r="BR22" i="81"/>
  <c r="BS22" i="81"/>
  <c r="BT22" i="81"/>
  <c r="BU22" i="81"/>
  <c r="BV22" i="81"/>
  <c r="D23" i="81"/>
  <c r="E23" i="81"/>
  <c r="F23" i="81"/>
  <c r="G23" i="81"/>
  <c r="H23" i="81"/>
  <c r="I23" i="81"/>
  <c r="J23" i="81"/>
  <c r="K23" i="81"/>
  <c r="L23" i="81"/>
  <c r="M23" i="81"/>
  <c r="N23" i="81"/>
  <c r="O23" i="81"/>
  <c r="P23" i="81"/>
  <c r="Q23" i="81"/>
  <c r="S23" i="81"/>
  <c r="T23" i="81"/>
  <c r="U23" i="81"/>
  <c r="V23" i="81"/>
  <c r="W23" i="81"/>
  <c r="X23" i="81"/>
  <c r="Y23" i="81"/>
  <c r="Z23" i="81"/>
  <c r="AA23" i="81"/>
  <c r="AB23" i="81"/>
  <c r="AC23" i="81"/>
  <c r="AD23" i="81"/>
  <c r="AE23" i="81"/>
  <c r="AF23" i="81"/>
  <c r="AG23" i="81"/>
  <c r="AH23" i="81"/>
  <c r="AJ23" i="81"/>
  <c r="AK23" i="81"/>
  <c r="AL23" i="81"/>
  <c r="AM23" i="81"/>
  <c r="AN23" i="81"/>
  <c r="AO23" i="81"/>
  <c r="AP23" i="81"/>
  <c r="AQ23" i="81"/>
  <c r="AR23" i="81"/>
  <c r="AS23" i="81"/>
  <c r="AT23" i="81"/>
  <c r="AU23" i="81"/>
  <c r="AV23" i="81"/>
  <c r="AW23" i="81"/>
  <c r="AX23" i="81"/>
  <c r="AY23" i="81"/>
  <c r="AZ23" i="81"/>
  <c r="BD23" i="81"/>
  <c r="BE23" i="81"/>
  <c r="BF23" i="81"/>
  <c r="BG23" i="81"/>
  <c r="BH23" i="81"/>
  <c r="BI23" i="81"/>
  <c r="BJ23" i="81"/>
  <c r="BK23" i="81"/>
  <c r="BL23" i="81"/>
  <c r="BM23" i="81"/>
  <c r="BN23" i="81"/>
  <c r="BO23" i="81"/>
  <c r="BP23" i="81"/>
  <c r="BQ23" i="81"/>
  <c r="BR23" i="81"/>
  <c r="BS23" i="81"/>
  <c r="BT23" i="81"/>
  <c r="BU23" i="81"/>
  <c r="BV23" i="81"/>
  <c r="D24" i="81"/>
  <c r="E24" i="81"/>
  <c r="F24" i="81"/>
  <c r="G24" i="81"/>
  <c r="H24" i="81"/>
  <c r="I24" i="81"/>
  <c r="J24" i="81"/>
  <c r="K24" i="81"/>
  <c r="L24" i="81"/>
  <c r="M24" i="81"/>
  <c r="N24" i="81"/>
  <c r="O24" i="81"/>
  <c r="P24" i="81"/>
  <c r="Q24" i="81"/>
  <c r="S24" i="81"/>
  <c r="T24" i="81"/>
  <c r="U24" i="81"/>
  <c r="V24" i="81"/>
  <c r="W24" i="81"/>
  <c r="X24" i="81"/>
  <c r="Y24" i="81"/>
  <c r="Z24" i="81"/>
  <c r="AA24" i="81"/>
  <c r="AB24" i="81"/>
  <c r="AC24" i="81"/>
  <c r="AD24" i="81"/>
  <c r="AE24" i="81"/>
  <c r="AF24" i="81"/>
  <c r="AG24" i="81"/>
  <c r="AH24" i="81"/>
  <c r="AJ24" i="81"/>
  <c r="AK24" i="81"/>
  <c r="AL24" i="81"/>
  <c r="AM24" i="81"/>
  <c r="AN24" i="81"/>
  <c r="AO24" i="81"/>
  <c r="AP24" i="81"/>
  <c r="AQ24" i="81"/>
  <c r="AR24" i="81"/>
  <c r="AS24" i="81"/>
  <c r="AT24" i="81"/>
  <c r="AS23" i="82" s="1"/>
  <c r="AU24" i="81"/>
  <c r="AV24" i="81"/>
  <c r="AW24" i="81"/>
  <c r="AX24" i="81"/>
  <c r="AY24" i="81"/>
  <c r="AZ24" i="81"/>
  <c r="BD24" i="81"/>
  <c r="BE24" i="81"/>
  <c r="BF24" i="81"/>
  <c r="BE23" i="82" s="1"/>
  <c r="BG24" i="81"/>
  <c r="BH24" i="81"/>
  <c r="BI24" i="81"/>
  <c r="BJ24" i="81"/>
  <c r="BK24" i="81"/>
  <c r="BL24" i="81"/>
  <c r="BM24" i="81"/>
  <c r="BN24" i="81"/>
  <c r="BO24" i="81"/>
  <c r="BP24" i="81"/>
  <c r="BQ24" i="81"/>
  <c r="BR24" i="81"/>
  <c r="BS24" i="81"/>
  <c r="BR23" i="82" s="1"/>
  <c r="BT24" i="81"/>
  <c r="BU24" i="81"/>
  <c r="BV24" i="81"/>
  <c r="D25" i="81"/>
  <c r="E25" i="81"/>
  <c r="F25" i="81"/>
  <c r="G25" i="81"/>
  <c r="H25" i="81"/>
  <c r="I25" i="81"/>
  <c r="J25" i="81"/>
  <c r="K25" i="81"/>
  <c r="L25" i="81"/>
  <c r="M25" i="81"/>
  <c r="N25" i="81"/>
  <c r="O25" i="81"/>
  <c r="P25" i="81"/>
  <c r="Q25" i="81"/>
  <c r="S25" i="81"/>
  <c r="T25" i="81"/>
  <c r="U25" i="81"/>
  <c r="V25" i="81"/>
  <c r="W25" i="81"/>
  <c r="X25" i="81"/>
  <c r="Y25" i="81"/>
  <c r="Z25" i="81"/>
  <c r="AA25" i="81"/>
  <c r="Z24" i="82" s="1"/>
  <c r="AB25" i="81"/>
  <c r="AC25" i="81"/>
  <c r="AD25" i="81"/>
  <c r="AE25" i="81"/>
  <c r="AF25" i="81"/>
  <c r="AG25" i="81"/>
  <c r="AH25" i="81"/>
  <c r="AJ25" i="81"/>
  <c r="AK25" i="81"/>
  <c r="AL25" i="81"/>
  <c r="AM25" i="81"/>
  <c r="AN25" i="81"/>
  <c r="AO25" i="81"/>
  <c r="AP25" i="81"/>
  <c r="AQ25" i="81"/>
  <c r="AR25" i="81"/>
  <c r="AS25" i="81"/>
  <c r="AT25" i="81"/>
  <c r="AU25" i="81"/>
  <c r="AV25" i="81"/>
  <c r="AW25" i="81"/>
  <c r="AX25" i="81"/>
  <c r="AY25" i="81"/>
  <c r="AZ25" i="81"/>
  <c r="BD25" i="81"/>
  <c r="BE25" i="81"/>
  <c r="BF25" i="81"/>
  <c r="BG25" i="81"/>
  <c r="BH25" i="81"/>
  <c r="BI25" i="81"/>
  <c r="BJ25" i="81"/>
  <c r="BK25" i="81"/>
  <c r="BL25" i="81"/>
  <c r="BM25" i="81"/>
  <c r="BN25" i="81"/>
  <c r="BO25" i="81"/>
  <c r="BP25" i="81"/>
  <c r="BQ25" i="81"/>
  <c r="BR25" i="81"/>
  <c r="BS25" i="81"/>
  <c r="BT25" i="81"/>
  <c r="BU25" i="81"/>
  <c r="BV25" i="81"/>
  <c r="D26" i="81"/>
  <c r="E26" i="81"/>
  <c r="F26" i="81"/>
  <c r="G26" i="81"/>
  <c r="H26" i="81"/>
  <c r="I26" i="81"/>
  <c r="J26" i="81"/>
  <c r="K26" i="81"/>
  <c r="L26" i="81"/>
  <c r="M26" i="81"/>
  <c r="N26" i="81"/>
  <c r="O26" i="81"/>
  <c r="P26" i="81"/>
  <c r="Q26" i="81"/>
  <c r="S26" i="81"/>
  <c r="T26" i="81"/>
  <c r="U26" i="81"/>
  <c r="V26" i="81"/>
  <c r="W26" i="81"/>
  <c r="X26" i="81"/>
  <c r="Y26" i="81"/>
  <c r="Z26" i="81"/>
  <c r="AA26" i="81"/>
  <c r="Z25" i="82" s="1"/>
  <c r="AB26" i="81"/>
  <c r="AC26" i="81"/>
  <c r="AD26" i="81"/>
  <c r="AE26" i="81"/>
  <c r="AF26" i="81"/>
  <c r="AG26" i="81"/>
  <c r="AH26" i="81"/>
  <c r="AJ26" i="81"/>
  <c r="AK26" i="81"/>
  <c r="AL26" i="81"/>
  <c r="AM26" i="81"/>
  <c r="AN26" i="81"/>
  <c r="AO26" i="81"/>
  <c r="AP26" i="81"/>
  <c r="AQ26" i="81"/>
  <c r="AR26" i="81"/>
  <c r="AS26" i="81"/>
  <c r="AT26" i="81"/>
  <c r="AU26" i="81"/>
  <c r="AV26" i="81"/>
  <c r="AW26" i="81"/>
  <c r="AX26" i="81"/>
  <c r="AY26" i="81"/>
  <c r="AZ26" i="81"/>
  <c r="BD26" i="81"/>
  <c r="BE26" i="81"/>
  <c r="BF26" i="81"/>
  <c r="BG26" i="81"/>
  <c r="BH26" i="81"/>
  <c r="BI26" i="81"/>
  <c r="BJ26" i="81"/>
  <c r="BK26" i="81"/>
  <c r="BL26" i="81"/>
  <c r="BM26" i="81"/>
  <c r="BN26" i="81"/>
  <c r="BO26" i="81"/>
  <c r="BP26" i="81"/>
  <c r="BQ26" i="81"/>
  <c r="BR26" i="81"/>
  <c r="BS26" i="81"/>
  <c r="BT26" i="81"/>
  <c r="BU26" i="81"/>
  <c r="BV26" i="81"/>
  <c r="D27" i="81"/>
  <c r="E27" i="81"/>
  <c r="F27" i="81"/>
  <c r="G27" i="81"/>
  <c r="H27" i="81"/>
  <c r="I27" i="81"/>
  <c r="J27" i="81"/>
  <c r="K27" i="81"/>
  <c r="L27" i="81"/>
  <c r="M27" i="81"/>
  <c r="N27" i="81"/>
  <c r="O27" i="81"/>
  <c r="P27" i="81"/>
  <c r="Q27" i="81"/>
  <c r="S27" i="81"/>
  <c r="T27" i="81"/>
  <c r="U27" i="81"/>
  <c r="V27" i="81"/>
  <c r="W27" i="81"/>
  <c r="X27" i="81"/>
  <c r="Y27" i="81"/>
  <c r="X26" i="82" s="1"/>
  <c r="Z27" i="81"/>
  <c r="AA27" i="81"/>
  <c r="Z26" i="82" s="1"/>
  <c r="AB27" i="81"/>
  <c r="AC27" i="81"/>
  <c r="AD27" i="81"/>
  <c r="AE27" i="81"/>
  <c r="AF27" i="81"/>
  <c r="AG27" i="81"/>
  <c r="AH27" i="81"/>
  <c r="AH26" i="82"/>
  <c r="AJ27" i="81"/>
  <c r="AK27" i="81"/>
  <c r="AL27" i="81"/>
  <c r="AM27" i="81"/>
  <c r="AL26" i="82" s="1"/>
  <c r="AN27" i="81"/>
  <c r="AO27" i="81"/>
  <c r="AP27" i="81"/>
  <c r="AQ27" i="81"/>
  <c r="AR27" i="81"/>
  <c r="AS27" i="81"/>
  <c r="AT27" i="81"/>
  <c r="AS26" i="82" s="1"/>
  <c r="AU27" i="81"/>
  <c r="AV27" i="81"/>
  <c r="AW27" i="81"/>
  <c r="AV26" i="82" s="1"/>
  <c r="AX27" i="81"/>
  <c r="AY27" i="81"/>
  <c r="AZ27" i="81"/>
  <c r="BD27" i="81"/>
  <c r="BE27" i="81"/>
  <c r="BF27" i="81"/>
  <c r="BG27" i="81"/>
  <c r="BH27" i="81"/>
  <c r="BI27" i="81"/>
  <c r="BJ27" i="81"/>
  <c r="BK27" i="81"/>
  <c r="BL27" i="81"/>
  <c r="BM27" i="81"/>
  <c r="BN27" i="81"/>
  <c r="BO27" i="81"/>
  <c r="BP27" i="81"/>
  <c r="BQ27" i="81"/>
  <c r="BR27" i="81"/>
  <c r="BS27" i="81"/>
  <c r="BR26" i="82" s="1"/>
  <c r="BT27" i="81"/>
  <c r="BU27" i="81"/>
  <c r="BV27" i="81"/>
  <c r="D28" i="81"/>
  <c r="E28" i="81"/>
  <c r="F28" i="81"/>
  <c r="G28" i="81"/>
  <c r="H28" i="81"/>
  <c r="I28" i="81"/>
  <c r="J28" i="81"/>
  <c r="K28" i="81"/>
  <c r="L28" i="81"/>
  <c r="M28" i="81"/>
  <c r="N28" i="81"/>
  <c r="O28" i="81"/>
  <c r="P28" i="81"/>
  <c r="Q28" i="81"/>
  <c r="S28" i="81"/>
  <c r="T28" i="81"/>
  <c r="U28" i="81"/>
  <c r="V28" i="81"/>
  <c r="W28" i="81"/>
  <c r="X28" i="81"/>
  <c r="Y28" i="81"/>
  <c r="Z28" i="81"/>
  <c r="AA28" i="81"/>
  <c r="Z27" i="82" s="1"/>
  <c r="AB28" i="81"/>
  <c r="AC28" i="81"/>
  <c r="AD28" i="81"/>
  <c r="AE28" i="81"/>
  <c r="AF28" i="81"/>
  <c r="AG28" i="81"/>
  <c r="AH28" i="81"/>
  <c r="AH27" i="82"/>
  <c r="AJ28" i="81"/>
  <c r="AK28" i="81"/>
  <c r="AL28" i="81"/>
  <c r="AM28" i="81"/>
  <c r="AL27" i="82" s="1"/>
  <c r="AN28" i="81"/>
  <c r="AO28" i="81"/>
  <c r="AP28" i="81"/>
  <c r="AQ28" i="81"/>
  <c r="AR28" i="81"/>
  <c r="AS28" i="81"/>
  <c r="AT28" i="81"/>
  <c r="AS27" i="82" s="1"/>
  <c r="AU28" i="81"/>
  <c r="AV28" i="81"/>
  <c r="AW28" i="81"/>
  <c r="AX28" i="81"/>
  <c r="AY28" i="81"/>
  <c r="AZ28" i="81"/>
  <c r="BD28" i="81"/>
  <c r="BE28" i="81"/>
  <c r="BF28" i="81"/>
  <c r="BG28" i="81"/>
  <c r="BH28" i="81"/>
  <c r="BI28" i="81"/>
  <c r="BJ28" i="81"/>
  <c r="BK28" i="81"/>
  <c r="BL28" i="81"/>
  <c r="BM28" i="81"/>
  <c r="BN28" i="81"/>
  <c r="BO28" i="81"/>
  <c r="BP28" i="81"/>
  <c r="BQ28" i="81"/>
  <c r="BR28" i="81"/>
  <c r="BS28" i="81"/>
  <c r="BT28" i="81"/>
  <c r="BU28" i="81"/>
  <c r="BV28" i="81"/>
  <c r="D29" i="81"/>
  <c r="E29" i="81"/>
  <c r="F29" i="81"/>
  <c r="G29" i="81"/>
  <c r="H29" i="81"/>
  <c r="I29" i="81"/>
  <c r="J29" i="81"/>
  <c r="K29" i="81"/>
  <c r="L29" i="81"/>
  <c r="M29" i="81"/>
  <c r="N29" i="81"/>
  <c r="O29" i="81"/>
  <c r="P29" i="81"/>
  <c r="Q29" i="81"/>
  <c r="S29" i="81"/>
  <c r="T29" i="81"/>
  <c r="U29" i="81"/>
  <c r="V29" i="81"/>
  <c r="W29" i="81"/>
  <c r="X29" i="81"/>
  <c r="Y29" i="81"/>
  <c r="Z29" i="81"/>
  <c r="AA29" i="81"/>
  <c r="AB29" i="81"/>
  <c r="AC29" i="81"/>
  <c r="AD29" i="81"/>
  <c r="AE29" i="81"/>
  <c r="AF29" i="81"/>
  <c r="AG29" i="81"/>
  <c r="AH29" i="81"/>
  <c r="AJ29" i="81"/>
  <c r="AK29" i="81"/>
  <c r="AL29" i="81"/>
  <c r="AM29" i="81"/>
  <c r="AN29" i="81"/>
  <c r="AO29" i="81"/>
  <c r="AP29" i="81"/>
  <c r="AQ29" i="81"/>
  <c r="AR29" i="81"/>
  <c r="AS29" i="81"/>
  <c r="AT29" i="81"/>
  <c r="AU29" i="81"/>
  <c r="AV29" i="81"/>
  <c r="AW29" i="81"/>
  <c r="AX29" i="81"/>
  <c r="AY29" i="81"/>
  <c r="AZ29" i="81"/>
  <c r="BD29" i="81"/>
  <c r="BE29" i="81"/>
  <c r="BF29" i="81"/>
  <c r="BG29" i="81"/>
  <c r="BH29" i="81"/>
  <c r="BI29" i="81"/>
  <c r="BJ29" i="81"/>
  <c r="BK29" i="81"/>
  <c r="BL29" i="81"/>
  <c r="BM29" i="81"/>
  <c r="BN29" i="81"/>
  <c r="BO29" i="81"/>
  <c r="BP29" i="81"/>
  <c r="BQ29" i="81"/>
  <c r="BR29" i="81"/>
  <c r="BS29" i="81"/>
  <c r="BT29" i="81"/>
  <c r="BU29" i="81"/>
  <c r="BV29" i="81"/>
  <c r="D30" i="81"/>
  <c r="E30" i="81"/>
  <c r="F30" i="81"/>
  <c r="G30" i="81"/>
  <c r="H30" i="81"/>
  <c r="I30" i="81"/>
  <c r="J30" i="81"/>
  <c r="K30" i="81"/>
  <c r="L30" i="81"/>
  <c r="M30" i="81"/>
  <c r="N30" i="81"/>
  <c r="O30" i="81"/>
  <c r="P30" i="81"/>
  <c r="Q30" i="81"/>
  <c r="S30" i="81"/>
  <c r="T30" i="81"/>
  <c r="U30" i="81"/>
  <c r="V30" i="81"/>
  <c r="W30" i="81"/>
  <c r="X30" i="81"/>
  <c r="Y30" i="81"/>
  <c r="Z30" i="81"/>
  <c r="AA30" i="81"/>
  <c r="AB30" i="81"/>
  <c r="AC30" i="81"/>
  <c r="AD30" i="81"/>
  <c r="AE30" i="81"/>
  <c r="AF30" i="81"/>
  <c r="AG30" i="81"/>
  <c r="AH30" i="81"/>
  <c r="AJ30" i="81"/>
  <c r="AK30" i="81"/>
  <c r="AL30" i="81"/>
  <c r="AM30" i="81"/>
  <c r="AN30" i="81"/>
  <c r="AO30" i="81"/>
  <c r="AP30" i="81"/>
  <c r="AQ30" i="81"/>
  <c r="AR30" i="81"/>
  <c r="AS30" i="81"/>
  <c r="AT30" i="81"/>
  <c r="AU30" i="81"/>
  <c r="AV30" i="81"/>
  <c r="AW30" i="81"/>
  <c r="AX30" i="81"/>
  <c r="AY30" i="81"/>
  <c r="AZ30" i="81"/>
  <c r="BD30" i="81"/>
  <c r="BE30" i="81"/>
  <c r="BF30" i="81"/>
  <c r="BG30" i="81"/>
  <c r="BH30" i="81"/>
  <c r="BI30" i="81"/>
  <c r="BJ30" i="81"/>
  <c r="BK30" i="81"/>
  <c r="BL30" i="81"/>
  <c r="BM30" i="81"/>
  <c r="BN30" i="81"/>
  <c r="BO30" i="81"/>
  <c r="BP30" i="81"/>
  <c r="BQ30" i="81"/>
  <c r="BR30" i="81"/>
  <c r="BS30" i="81"/>
  <c r="BT30" i="81"/>
  <c r="BU30" i="81"/>
  <c r="BV30" i="81"/>
  <c r="D31" i="81"/>
  <c r="E31" i="81"/>
  <c r="F31" i="81"/>
  <c r="G31" i="81"/>
  <c r="H31" i="81"/>
  <c r="I31" i="81"/>
  <c r="J31" i="81"/>
  <c r="K31" i="81"/>
  <c r="L31" i="81"/>
  <c r="M31" i="81"/>
  <c r="N31" i="81"/>
  <c r="O31" i="81"/>
  <c r="P31" i="81"/>
  <c r="Q31" i="81"/>
  <c r="S31" i="81"/>
  <c r="T31" i="81"/>
  <c r="U31" i="81"/>
  <c r="V31" i="81"/>
  <c r="W31" i="81"/>
  <c r="X31" i="81"/>
  <c r="Y31" i="81"/>
  <c r="X30" i="82" s="1"/>
  <c r="Z31" i="81"/>
  <c r="AA31" i="81"/>
  <c r="Z30" i="82" s="1"/>
  <c r="AB31" i="81"/>
  <c r="AC31" i="81"/>
  <c r="AD31" i="81"/>
  <c r="AE31" i="81"/>
  <c r="AF31" i="81"/>
  <c r="AG31" i="81"/>
  <c r="AH31" i="81"/>
  <c r="AH30" i="82"/>
  <c r="AJ31" i="81"/>
  <c r="AK31" i="81"/>
  <c r="AL31" i="81"/>
  <c r="AM31" i="81"/>
  <c r="AN31" i="81"/>
  <c r="AO31" i="81"/>
  <c r="AP31" i="81"/>
  <c r="AO30" i="82" s="1"/>
  <c r="AQ31" i="81"/>
  <c r="AR31" i="81"/>
  <c r="AS31" i="81"/>
  <c r="AT31" i="81"/>
  <c r="AU31" i="81"/>
  <c r="AV31" i="81"/>
  <c r="AW31" i="81"/>
  <c r="AX31" i="81"/>
  <c r="AY31" i="81"/>
  <c r="AZ31" i="81"/>
  <c r="BD31" i="81"/>
  <c r="BE31" i="81"/>
  <c r="BF31" i="81"/>
  <c r="BG31" i="81"/>
  <c r="BH31" i="81"/>
  <c r="BI31" i="81"/>
  <c r="BJ31" i="81"/>
  <c r="BK31" i="81"/>
  <c r="BL31" i="81"/>
  <c r="BM31" i="81"/>
  <c r="BN31" i="81"/>
  <c r="BO31" i="81"/>
  <c r="BP31" i="81"/>
  <c r="BQ31" i="81"/>
  <c r="BR31" i="81"/>
  <c r="BS31" i="81"/>
  <c r="BR30" i="82" s="1"/>
  <c r="BT31" i="81"/>
  <c r="BU31" i="81"/>
  <c r="BV31" i="81"/>
  <c r="D32" i="81"/>
  <c r="E32" i="81"/>
  <c r="F32" i="81"/>
  <c r="G32" i="81"/>
  <c r="H32" i="81"/>
  <c r="I32" i="81"/>
  <c r="J32" i="81"/>
  <c r="K32" i="81"/>
  <c r="L32" i="81"/>
  <c r="M32" i="81"/>
  <c r="N32" i="81"/>
  <c r="O32" i="81"/>
  <c r="P32" i="81"/>
  <c r="Q32" i="81"/>
  <c r="S32" i="81"/>
  <c r="T32" i="81"/>
  <c r="U32" i="81"/>
  <c r="V32" i="81"/>
  <c r="W32" i="81"/>
  <c r="X32" i="81"/>
  <c r="Y32" i="81"/>
  <c r="Z32" i="81"/>
  <c r="AA32" i="81"/>
  <c r="AB32" i="81"/>
  <c r="AC32" i="81"/>
  <c r="AD32" i="81"/>
  <c r="AE32" i="81"/>
  <c r="AF32" i="81"/>
  <c r="AG32" i="81"/>
  <c r="AH32" i="81"/>
  <c r="AJ32" i="81"/>
  <c r="AK32" i="81"/>
  <c r="AL32" i="81"/>
  <c r="AM32" i="81"/>
  <c r="AN32" i="81"/>
  <c r="AO32" i="81"/>
  <c r="AP32" i="81"/>
  <c r="AQ32" i="81"/>
  <c r="AR32" i="81"/>
  <c r="AS32" i="81"/>
  <c r="AT32" i="81"/>
  <c r="AU32" i="81"/>
  <c r="AV32" i="81"/>
  <c r="AW32" i="81"/>
  <c r="AV31" i="82" s="1"/>
  <c r="AX32" i="81"/>
  <c r="AY32" i="81"/>
  <c r="AZ32" i="81"/>
  <c r="BD32" i="81"/>
  <c r="BE32" i="81"/>
  <c r="BF32" i="81"/>
  <c r="BG32" i="81"/>
  <c r="BH32" i="81"/>
  <c r="BI32" i="81"/>
  <c r="BJ32" i="81"/>
  <c r="BK32" i="81"/>
  <c r="BL32" i="81"/>
  <c r="BM32" i="81"/>
  <c r="BN32" i="81"/>
  <c r="BO32" i="81"/>
  <c r="BP32" i="81"/>
  <c r="BQ32" i="81"/>
  <c r="BR32" i="81"/>
  <c r="BS32" i="81"/>
  <c r="BT32" i="81"/>
  <c r="BU32" i="81"/>
  <c r="BV32" i="81"/>
  <c r="D33" i="81"/>
  <c r="E33" i="81"/>
  <c r="F33" i="81"/>
  <c r="G33" i="81"/>
  <c r="H33" i="81"/>
  <c r="I33" i="81"/>
  <c r="J33" i="81"/>
  <c r="K33" i="81"/>
  <c r="L33" i="81"/>
  <c r="M33" i="81"/>
  <c r="N33" i="81"/>
  <c r="O33" i="81"/>
  <c r="P33" i="81"/>
  <c r="Q33" i="81"/>
  <c r="S33" i="81"/>
  <c r="T33" i="81"/>
  <c r="U33" i="81"/>
  <c r="V33" i="81"/>
  <c r="W33" i="81"/>
  <c r="X33" i="81"/>
  <c r="Y33" i="81"/>
  <c r="Z33" i="81"/>
  <c r="AA33" i="81"/>
  <c r="AB33" i="81"/>
  <c r="AC33" i="81"/>
  <c r="AD33" i="81"/>
  <c r="AE33" i="81"/>
  <c r="AF33" i="81"/>
  <c r="AG33" i="81"/>
  <c r="AH33" i="81"/>
  <c r="AJ33" i="81"/>
  <c r="AK33" i="81"/>
  <c r="AL33" i="81"/>
  <c r="AM33" i="81"/>
  <c r="AN33" i="81"/>
  <c r="AO33" i="81"/>
  <c r="AP33" i="81"/>
  <c r="AQ33" i="81"/>
  <c r="AR33" i="81"/>
  <c r="AS33" i="81"/>
  <c r="AT33" i="81"/>
  <c r="AU33" i="81"/>
  <c r="AV33" i="81"/>
  <c r="AW33" i="81"/>
  <c r="AX33" i="81"/>
  <c r="AY33" i="81"/>
  <c r="AZ33" i="81"/>
  <c r="BD33" i="81"/>
  <c r="BE33" i="81"/>
  <c r="BF33" i="81"/>
  <c r="BG33" i="81"/>
  <c r="BH33" i="81"/>
  <c r="BI33" i="81"/>
  <c r="BJ33" i="81"/>
  <c r="BK33" i="81"/>
  <c r="BL33" i="81"/>
  <c r="BM33" i="81"/>
  <c r="BN33" i="81"/>
  <c r="BO33" i="81"/>
  <c r="BP33" i="81"/>
  <c r="BQ33" i="81"/>
  <c r="BR33" i="81"/>
  <c r="BS33" i="81"/>
  <c r="BT33" i="81"/>
  <c r="BU33" i="81"/>
  <c r="BV33" i="81"/>
  <c r="D34" i="81"/>
  <c r="E34" i="81"/>
  <c r="F34" i="81"/>
  <c r="G34" i="81"/>
  <c r="H34" i="81"/>
  <c r="I34" i="81"/>
  <c r="J34" i="81"/>
  <c r="K34" i="81"/>
  <c r="L34" i="81"/>
  <c r="M34" i="81"/>
  <c r="N34" i="81"/>
  <c r="O34" i="81"/>
  <c r="P34" i="81"/>
  <c r="Q34" i="81"/>
  <c r="S34" i="81"/>
  <c r="T34" i="81"/>
  <c r="U34" i="81"/>
  <c r="V34" i="81"/>
  <c r="W34" i="81"/>
  <c r="X34" i="81"/>
  <c r="Y34" i="81"/>
  <c r="Z34" i="81"/>
  <c r="AA34" i="81"/>
  <c r="Z33" i="82" s="1"/>
  <c r="AB34" i="81"/>
  <c r="AC34" i="81"/>
  <c r="AD34" i="81"/>
  <c r="AE34" i="81"/>
  <c r="AF34" i="81"/>
  <c r="AG34" i="81"/>
  <c r="AH34" i="81"/>
  <c r="AH33" i="82"/>
  <c r="AJ34" i="81"/>
  <c r="AK34" i="81"/>
  <c r="AL34" i="81"/>
  <c r="AM34" i="81"/>
  <c r="AL33" i="82" s="1"/>
  <c r="AN34" i="81"/>
  <c r="AO34" i="81"/>
  <c r="AP34" i="81"/>
  <c r="AO33" i="82" s="1"/>
  <c r="AQ34" i="81"/>
  <c r="AR34" i="81"/>
  <c r="AS34" i="81"/>
  <c r="AT34" i="81"/>
  <c r="AS33" i="82" s="1"/>
  <c r="AU34" i="81"/>
  <c r="AV34" i="81"/>
  <c r="AW34" i="81"/>
  <c r="AX34" i="81"/>
  <c r="AY34" i="81"/>
  <c r="AZ34" i="81"/>
  <c r="BD34" i="81"/>
  <c r="BE34" i="81"/>
  <c r="BF34" i="81"/>
  <c r="BG34" i="81"/>
  <c r="BH34" i="81"/>
  <c r="BI34" i="81"/>
  <c r="BJ34" i="81"/>
  <c r="BI33" i="82" s="1"/>
  <c r="BK34" i="81"/>
  <c r="BL34" i="81"/>
  <c r="BM34" i="81"/>
  <c r="BN34" i="81"/>
  <c r="BO34" i="81"/>
  <c r="BP34" i="81"/>
  <c r="BQ34" i="81"/>
  <c r="BR34" i="81"/>
  <c r="BS34" i="81"/>
  <c r="BT34" i="81"/>
  <c r="BU34" i="81"/>
  <c r="BV34" i="81"/>
  <c r="D35" i="81"/>
  <c r="E35" i="81"/>
  <c r="F35" i="81"/>
  <c r="G35" i="81"/>
  <c r="H35" i="81"/>
  <c r="I35" i="81"/>
  <c r="J35" i="81"/>
  <c r="K35" i="81"/>
  <c r="L35" i="81"/>
  <c r="M35" i="81"/>
  <c r="N35" i="81"/>
  <c r="O35" i="81"/>
  <c r="P35" i="81"/>
  <c r="Q35" i="81"/>
  <c r="S35" i="81"/>
  <c r="T35" i="81"/>
  <c r="U35" i="81"/>
  <c r="V35" i="81"/>
  <c r="W35" i="81"/>
  <c r="X35" i="81"/>
  <c r="Y35" i="81"/>
  <c r="Z35" i="81"/>
  <c r="AA35" i="81"/>
  <c r="AB35" i="81"/>
  <c r="AC35" i="81"/>
  <c r="AD35" i="81"/>
  <c r="AE35" i="81"/>
  <c r="AF35" i="81"/>
  <c r="AG35" i="81"/>
  <c r="AH35" i="81"/>
  <c r="AJ35" i="81"/>
  <c r="AK35" i="81"/>
  <c r="AL35" i="81"/>
  <c r="AM35" i="81"/>
  <c r="AN35" i="81"/>
  <c r="AO35" i="81"/>
  <c r="AP35" i="81"/>
  <c r="AQ35" i="81"/>
  <c r="AR35" i="81"/>
  <c r="AS35" i="81"/>
  <c r="AT35" i="81"/>
  <c r="AU35" i="81"/>
  <c r="AV35" i="81"/>
  <c r="AW35" i="81"/>
  <c r="AX35" i="81"/>
  <c r="AY35" i="81"/>
  <c r="AZ35" i="81"/>
  <c r="BD35" i="81"/>
  <c r="BE35" i="81"/>
  <c r="BF35" i="81"/>
  <c r="BE34" i="82" s="1"/>
  <c r="BG35" i="81"/>
  <c r="BH35" i="81"/>
  <c r="BI35" i="81"/>
  <c r="BJ35" i="81"/>
  <c r="BK35" i="81"/>
  <c r="BL35" i="81"/>
  <c r="BM35" i="81"/>
  <c r="BN35" i="81"/>
  <c r="BO35" i="81"/>
  <c r="BP35" i="81"/>
  <c r="BQ35" i="81"/>
  <c r="BR35" i="81"/>
  <c r="BQ34" i="82" s="1"/>
  <c r="BS35" i="81"/>
  <c r="BT35" i="81"/>
  <c r="BU35" i="81"/>
  <c r="BV35" i="81"/>
  <c r="D36" i="81"/>
  <c r="E36" i="81"/>
  <c r="F36" i="81"/>
  <c r="G36" i="81"/>
  <c r="H36" i="81"/>
  <c r="I36" i="81"/>
  <c r="J36" i="81"/>
  <c r="K36" i="81"/>
  <c r="L36" i="81"/>
  <c r="M36" i="81"/>
  <c r="N36" i="81"/>
  <c r="O36" i="81"/>
  <c r="P36" i="81"/>
  <c r="Q36" i="81"/>
  <c r="S36" i="81"/>
  <c r="T36" i="81"/>
  <c r="U36" i="81"/>
  <c r="V36" i="81"/>
  <c r="W36" i="81"/>
  <c r="X36" i="81"/>
  <c r="Y36" i="81"/>
  <c r="Z36" i="81"/>
  <c r="AA36" i="81"/>
  <c r="AB36" i="81"/>
  <c r="AC36" i="81"/>
  <c r="AD36" i="81"/>
  <c r="AE36" i="81"/>
  <c r="AF36" i="81"/>
  <c r="AG36" i="81"/>
  <c r="AH36" i="81"/>
  <c r="AJ36" i="81"/>
  <c r="AK36" i="81"/>
  <c r="AL36" i="81"/>
  <c r="AM36" i="81"/>
  <c r="AN36" i="81"/>
  <c r="AO36" i="81"/>
  <c r="AP36" i="81"/>
  <c r="AQ36" i="81"/>
  <c r="AR36" i="81"/>
  <c r="AS36" i="81"/>
  <c r="AT36" i="81"/>
  <c r="AU36" i="81"/>
  <c r="AV36" i="81"/>
  <c r="AW36" i="81"/>
  <c r="AX36" i="81"/>
  <c r="AY36" i="81"/>
  <c r="AZ36" i="81"/>
  <c r="BD36" i="81"/>
  <c r="BE36" i="81"/>
  <c r="BF36" i="81"/>
  <c r="BE35" i="82" s="1"/>
  <c r="BG36" i="81"/>
  <c r="BH36" i="81"/>
  <c r="BI36" i="81"/>
  <c r="BJ36" i="81"/>
  <c r="BK36" i="81"/>
  <c r="BL36" i="81"/>
  <c r="BM36" i="81"/>
  <c r="BN36" i="81"/>
  <c r="BO36" i="81"/>
  <c r="BP36" i="81"/>
  <c r="BQ36" i="81"/>
  <c r="BR36" i="81"/>
  <c r="BS36" i="81"/>
  <c r="BR35" i="82" s="1"/>
  <c r="BT36" i="81"/>
  <c r="BU36" i="81"/>
  <c r="BV36" i="81"/>
  <c r="D37" i="81"/>
  <c r="E37" i="81"/>
  <c r="F37" i="81"/>
  <c r="G37" i="81"/>
  <c r="H37" i="81"/>
  <c r="I37" i="81"/>
  <c r="J37" i="81"/>
  <c r="K37" i="81"/>
  <c r="L37" i="81"/>
  <c r="M37" i="81"/>
  <c r="N37" i="81"/>
  <c r="O37" i="81"/>
  <c r="P37" i="81"/>
  <c r="Q37" i="81"/>
  <c r="S37" i="81"/>
  <c r="T37" i="81"/>
  <c r="U37" i="81"/>
  <c r="V37" i="81"/>
  <c r="W37" i="81"/>
  <c r="X37" i="81"/>
  <c r="Y37" i="81"/>
  <c r="Z37" i="81"/>
  <c r="AA37" i="81"/>
  <c r="Z36" i="82" s="1"/>
  <c r="AB37" i="81"/>
  <c r="AC37" i="81"/>
  <c r="AD37" i="81"/>
  <c r="AE37" i="81"/>
  <c r="AF37" i="81"/>
  <c r="AG37" i="81"/>
  <c r="AH37" i="81"/>
  <c r="AH36" i="82"/>
  <c r="AJ37" i="81"/>
  <c r="AK37" i="81"/>
  <c r="AL37" i="81"/>
  <c r="AM37" i="81"/>
  <c r="AN37" i="81"/>
  <c r="AO37" i="81"/>
  <c r="AP37" i="81"/>
  <c r="AQ37" i="81"/>
  <c r="AR37" i="81"/>
  <c r="AS37" i="81"/>
  <c r="AT37" i="81"/>
  <c r="AS36" i="82" s="1"/>
  <c r="AU37" i="81"/>
  <c r="AV37" i="81"/>
  <c r="AW37" i="81"/>
  <c r="AX37" i="81"/>
  <c r="AY37" i="81"/>
  <c r="AZ37" i="81"/>
  <c r="BD37" i="81"/>
  <c r="BE37" i="81"/>
  <c r="BF37" i="81"/>
  <c r="BG37" i="81"/>
  <c r="BH37" i="81"/>
  <c r="BI37" i="81"/>
  <c r="BJ37" i="81"/>
  <c r="BK37" i="81"/>
  <c r="BL37" i="81"/>
  <c r="BM37" i="81"/>
  <c r="BN37" i="81"/>
  <c r="BO37" i="81"/>
  <c r="BP37" i="81"/>
  <c r="BQ37" i="81"/>
  <c r="BR37" i="81"/>
  <c r="BS37" i="81"/>
  <c r="BT37" i="81"/>
  <c r="BU37" i="81"/>
  <c r="BV37" i="81"/>
  <c r="D38" i="81"/>
  <c r="E38" i="81"/>
  <c r="F38" i="81"/>
  <c r="G38" i="81"/>
  <c r="H38" i="81"/>
  <c r="I38" i="81"/>
  <c r="J38" i="81"/>
  <c r="K38" i="81"/>
  <c r="L38" i="81"/>
  <c r="M38" i="81"/>
  <c r="N38" i="81"/>
  <c r="O38" i="81"/>
  <c r="P38" i="81"/>
  <c r="Q38" i="81"/>
  <c r="S38" i="81"/>
  <c r="T38" i="81"/>
  <c r="U38" i="81"/>
  <c r="V38" i="81"/>
  <c r="W38" i="81"/>
  <c r="X38" i="81"/>
  <c r="Y38" i="81"/>
  <c r="Z38" i="81"/>
  <c r="AA38" i="81"/>
  <c r="AB38" i="81"/>
  <c r="AC38" i="81"/>
  <c r="AD38" i="81"/>
  <c r="AE38" i="81"/>
  <c r="AF38" i="81"/>
  <c r="AG38" i="81"/>
  <c r="AH38" i="81"/>
  <c r="AJ38" i="81"/>
  <c r="AK38" i="81"/>
  <c r="AL38" i="81"/>
  <c r="AM38" i="81"/>
  <c r="AN38" i="81"/>
  <c r="AO38" i="81"/>
  <c r="AP38" i="81"/>
  <c r="AQ38" i="81"/>
  <c r="AR38" i="81"/>
  <c r="AQ37" i="82" s="1"/>
  <c r="AS38" i="81"/>
  <c r="AT38" i="81"/>
  <c r="AU38" i="81"/>
  <c r="AV38" i="81"/>
  <c r="AW38" i="81"/>
  <c r="AX38" i="81"/>
  <c r="AY38" i="81"/>
  <c r="AZ38" i="81"/>
  <c r="BD38" i="81"/>
  <c r="BE38" i="81"/>
  <c r="BF38" i="81"/>
  <c r="BG38" i="81"/>
  <c r="BH38" i="81"/>
  <c r="BI38" i="81"/>
  <c r="BJ38" i="81"/>
  <c r="BK38" i="81"/>
  <c r="BL38" i="81"/>
  <c r="BM38" i="81"/>
  <c r="BN38" i="81"/>
  <c r="BO38" i="81"/>
  <c r="BP38" i="81"/>
  <c r="BQ38" i="81"/>
  <c r="BR38" i="81"/>
  <c r="BS38" i="81"/>
  <c r="BR37" i="82" s="1"/>
  <c r="BT38" i="81"/>
  <c r="BU38" i="81"/>
  <c r="BV38" i="81"/>
  <c r="D39" i="81"/>
  <c r="E39" i="81"/>
  <c r="F39" i="81"/>
  <c r="G39" i="81"/>
  <c r="H39" i="81"/>
  <c r="I39" i="81"/>
  <c r="J39" i="81"/>
  <c r="K39" i="81"/>
  <c r="L39" i="81"/>
  <c r="M39" i="81"/>
  <c r="N39" i="81"/>
  <c r="O39" i="81"/>
  <c r="P39" i="81"/>
  <c r="Q39" i="81"/>
  <c r="S39" i="81"/>
  <c r="T39" i="81"/>
  <c r="U39" i="81"/>
  <c r="V39" i="81"/>
  <c r="W39" i="81"/>
  <c r="X39" i="81"/>
  <c r="Y39" i="81"/>
  <c r="Z39" i="81"/>
  <c r="AA39" i="81"/>
  <c r="AB39" i="81"/>
  <c r="AC39" i="81"/>
  <c r="AD39" i="81"/>
  <c r="AE39" i="81"/>
  <c r="AF39" i="81"/>
  <c r="AG39" i="81"/>
  <c r="AH39" i="81"/>
  <c r="AJ39" i="81"/>
  <c r="AK39" i="81"/>
  <c r="AL39" i="81"/>
  <c r="AM39" i="81"/>
  <c r="AN39" i="81"/>
  <c r="AO39" i="81"/>
  <c r="AP39" i="81"/>
  <c r="AQ39" i="81"/>
  <c r="AR39" i="81"/>
  <c r="AS39" i="81"/>
  <c r="AT39" i="81"/>
  <c r="AU39" i="81"/>
  <c r="AV39" i="81"/>
  <c r="AW39" i="81"/>
  <c r="AX39" i="81"/>
  <c r="AY39" i="81"/>
  <c r="AZ39" i="81"/>
  <c r="BD39" i="81"/>
  <c r="BE39" i="81"/>
  <c r="BF39" i="81"/>
  <c r="BG39" i="81"/>
  <c r="BH39" i="81"/>
  <c r="BI39" i="81"/>
  <c r="BJ39" i="81"/>
  <c r="BK39" i="81"/>
  <c r="BL39" i="81"/>
  <c r="BM39" i="81"/>
  <c r="BN39" i="81"/>
  <c r="BO39" i="81"/>
  <c r="BP39" i="81"/>
  <c r="BQ39" i="81"/>
  <c r="BR39" i="81"/>
  <c r="BS39" i="81"/>
  <c r="BT39" i="81"/>
  <c r="BU39" i="81"/>
  <c r="BV39" i="81"/>
  <c r="D40" i="81"/>
  <c r="E40" i="81"/>
  <c r="F40" i="81"/>
  <c r="G40" i="81"/>
  <c r="H40" i="81"/>
  <c r="I40" i="81"/>
  <c r="J40" i="81"/>
  <c r="K40" i="81"/>
  <c r="L40" i="81"/>
  <c r="M40" i="81"/>
  <c r="N40" i="81"/>
  <c r="O40" i="81"/>
  <c r="P40" i="81"/>
  <c r="Q40" i="81"/>
  <c r="S40" i="81"/>
  <c r="T40" i="81"/>
  <c r="U40" i="81"/>
  <c r="V40" i="81"/>
  <c r="W40" i="81"/>
  <c r="X40" i="81"/>
  <c r="Y40" i="81"/>
  <c r="Z40" i="81"/>
  <c r="AA40" i="81"/>
  <c r="AB40" i="81"/>
  <c r="AC40" i="81"/>
  <c r="AD40" i="81"/>
  <c r="AE40" i="81"/>
  <c r="AF40" i="81"/>
  <c r="AG40" i="81"/>
  <c r="AH40" i="81"/>
  <c r="AJ40" i="81"/>
  <c r="AK40" i="81"/>
  <c r="AL40" i="81"/>
  <c r="AM40" i="81"/>
  <c r="AN40" i="81"/>
  <c r="AO40" i="81"/>
  <c r="AP40" i="81"/>
  <c r="AQ40" i="81"/>
  <c r="AR40" i="81"/>
  <c r="AS40" i="81"/>
  <c r="AT40" i="81"/>
  <c r="AU40" i="81"/>
  <c r="AV40" i="81"/>
  <c r="AU39" i="82" s="1"/>
  <c r="AW40" i="81"/>
  <c r="AX40" i="81"/>
  <c r="AY40" i="81"/>
  <c r="AZ40" i="81"/>
  <c r="BD40" i="81"/>
  <c r="BE40" i="81"/>
  <c r="BF40" i="81"/>
  <c r="BG40" i="81"/>
  <c r="BH40" i="81"/>
  <c r="BI40" i="81"/>
  <c r="BJ40" i="81"/>
  <c r="BK40" i="81"/>
  <c r="BL40" i="81"/>
  <c r="BM40" i="81"/>
  <c r="BN40" i="81"/>
  <c r="BO40" i="81"/>
  <c r="BP40" i="81"/>
  <c r="BQ40" i="81"/>
  <c r="BR40" i="81"/>
  <c r="BS40" i="81"/>
  <c r="BR39" i="82" s="1"/>
  <c r="BT40" i="81"/>
  <c r="BU40" i="81"/>
  <c r="BV40" i="81"/>
  <c r="D41" i="81"/>
  <c r="E41" i="81"/>
  <c r="F41" i="81"/>
  <c r="G41" i="81"/>
  <c r="H41" i="81"/>
  <c r="I41" i="81"/>
  <c r="J41" i="81"/>
  <c r="K41" i="81"/>
  <c r="L41" i="81"/>
  <c r="M41" i="81"/>
  <c r="N41" i="81"/>
  <c r="O41" i="81"/>
  <c r="P41" i="81"/>
  <c r="Q41" i="81"/>
  <c r="S41" i="81"/>
  <c r="T41" i="81"/>
  <c r="U41" i="81"/>
  <c r="V41" i="81"/>
  <c r="W41" i="81"/>
  <c r="X41" i="81"/>
  <c r="Y41" i="81"/>
  <c r="Z41" i="81"/>
  <c r="AA41" i="81"/>
  <c r="AB41" i="81"/>
  <c r="AC41" i="81"/>
  <c r="AD41" i="81"/>
  <c r="AE41" i="81"/>
  <c r="AF41" i="81"/>
  <c r="AG41" i="81"/>
  <c r="AH41" i="81"/>
  <c r="AJ41" i="81"/>
  <c r="AK41" i="81"/>
  <c r="AL41" i="81"/>
  <c r="AM41" i="81"/>
  <c r="AN41" i="81"/>
  <c r="AO41" i="81"/>
  <c r="AP41" i="81"/>
  <c r="AQ41" i="81"/>
  <c r="AR41" i="81"/>
  <c r="AS41" i="81"/>
  <c r="AT41" i="81"/>
  <c r="AU41" i="81"/>
  <c r="AV41" i="81"/>
  <c r="AW41" i="81"/>
  <c r="AX41" i="81"/>
  <c r="AY41" i="81"/>
  <c r="AZ41" i="81"/>
  <c r="BD41" i="81"/>
  <c r="BE41" i="81"/>
  <c r="BF41" i="81"/>
  <c r="BE40" i="82" s="1"/>
  <c r="BG41" i="81"/>
  <c r="BH41" i="81"/>
  <c r="BI41" i="81"/>
  <c r="BJ41" i="81"/>
  <c r="BK41" i="81"/>
  <c r="BL41" i="81"/>
  <c r="BM41" i="81"/>
  <c r="BN41" i="81"/>
  <c r="BO41" i="81"/>
  <c r="BP41" i="81"/>
  <c r="BQ41" i="81"/>
  <c r="BR41" i="81"/>
  <c r="BS41" i="81"/>
  <c r="BT41" i="81"/>
  <c r="BU41" i="81"/>
  <c r="BV41" i="81"/>
  <c r="D42" i="81"/>
  <c r="E42" i="81"/>
  <c r="F42" i="81"/>
  <c r="G42" i="81"/>
  <c r="H42" i="81"/>
  <c r="I42" i="81"/>
  <c r="J42" i="81"/>
  <c r="K42" i="81"/>
  <c r="L42" i="81"/>
  <c r="M42" i="81"/>
  <c r="N42" i="81"/>
  <c r="O42" i="81"/>
  <c r="P42" i="81"/>
  <c r="Q42" i="81"/>
  <c r="S42" i="81"/>
  <c r="T42" i="81"/>
  <c r="U42" i="81"/>
  <c r="V42" i="81"/>
  <c r="W42" i="81"/>
  <c r="X42" i="81"/>
  <c r="Y42" i="81"/>
  <c r="Z42" i="81"/>
  <c r="AA42" i="81"/>
  <c r="AB42" i="81"/>
  <c r="AC42" i="81"/>
  <c r="AD42" i="81"/>
  <c r="AE42" i="81"/>
  <c r="AF42" i="81"/>
  <c r="AG42" i="81"/>
  <c r="AH42" i="81"/>
  <c r="AJ42" i="81"/>
  <c r="AK42" i="81"/>
  <c r="AL42" i="81"/>
  <c r="AM42" i="81"/>
  <c r="AN42" i="81"/>
  <c r="AO42" i="81"/>
  <c r="AP42" i="81"/>
  <c r="AQ42" i="81"/>
  <c r="AR42" i="81"/>
  <c r="AS42" i="81"/>
  <c r="AT42" i="81"/>
  <c r="AU42" i="81"/>
  <c r="AV42" i="81"/>
  <c r="AW42" i="81"/>
  <c r="AX42" i="81"/>
  <c r="AY42" i="81"/>
  <c r="AZ42" i="81"/>
  <c r="BD42" i="81"/>
  <c r="BE42" i="81"/>
  <c r="BF42" i="81"/>
  <c r="BG42" i="81"/>
  <c r="BH42" i="81"/>
  <c r="BI42" i="81"/>
  <c r="BJ42" i="81"/>
  <c r="BK42" i="81"/>
  <c r="BL42" i="81"/>
  <c r="BM42" i="81"/>
  <c r="BN42" i="81"/>
  <c r="BO42" i="81"/>
  <c r="BP42" i="81"/>
  <c r="BQ42" i="81"/>
  <c r="BR42" i="81"/>
  <c r="BQ41" i="82" s="1"/>
  <c r="BS42" i="81"/>
  <c r="BT42" i="81"/>
  <c r="BU42" i="81"/>
  <c r="BV42" i="81"/>
  <c r="D43" i="81"/>
  <c r="E43" i="81"/>
  <c r="F43" i="81"/>
  <c r="G43" i="81"/>
  <c r="H43" i="81"/>
  <c r="I43" i="81"/>
  <c r="J43" i="81"/>
  <c r="K43" i="81"/>
  <c r="L43" i="81"/>
  <c r="M43" i="81"/>
  <c r="N43" i="81"/>
  <c r="O43" i="81"/>
  <c r="P43" i="81"/>
  <c r="Q43" i="81"/>
  <c r="S43" i="81"/>
  <c r="T43" i="81"/>
  <c r="U43" i="81"/>
  <c r="V43" i="81"/>
  <c r="W43" i="81"/>
  <c r="X43" i="81"/>
  <c r="Y43" i="81"/>
  <c r="Z43" i="81"/>
  <c r="AA43" i="81"/>
  <c r="AB43" i="81"/>
  <c r="AC43" i="81"/>
  <c r="AD43" i="81"/>
  <c r="AE43" i="81"/>
  <c r="AF43" i="81"/>
  <c r="AG43" i="81"/>
  <c r="AH43" i="81"/>
  <c r="AJ43" i="81"/>
  <c r="AK43" i="81"/>
  <c r="AL43" i="81"/>
  <c r="AM43" i="81"/>
  <c r="AN43" i="81"/>
  <c r="AO43" i="81"/>
  <c r="AP43" i="81"/>
  <c r="AQ43" i="81"/>
  <c r="AR43" i="81"/>
  <c r="AS43" i="81"/>
  <c r="AT43" i="81"/>
  <c r="AU43" i="81"/>
  <c r="AV43" i="81"/>
  <c r="AW43" i="81"/>
  <c r="AX43" i="81"/>
  <c r="AY43" i="81"/>
  <c r="AZ43" i="81"/>
  <c r="BD43" i="81"/>
  <c r="BE43" i="81"/>
  <c r="BF43" i="81"/>
  <c r="BG43" i="81"/>
  <c r="BH43" i="81"/>
  <c r="BI43" i="81"/>
  <c r="BJ43" i="81"/>
  <c r="BK43" i="81"/>
  <c r="BL43" i="81"/>
  <c r="BM43" i="81"/>
  <c r="BN43" i="81"/>
  <c r="BO43" i="81"/>
  <c r="BP43" i="81"/>
  <c r="BQ43" i="81"/>
  <c r="BR43" i="81"/>
  <c r="BS43" i="81"/>
  <c r="BT43" i="81"/>
  <c r="BU43" i="81"/>
  <c r="BV43" i="81"/>
  <c r="D44" i="81"/>
  <c r="E44" i="81"/>
  <c r="F44" i="81"/>
  <c r="G44" i="81"/>
  <c r="H44" i="81"/>
  <c r="I44" i="81"/>
  <c r="J44" i="81"/>
  <c r="K44" i="81"/>
  <c r="L44" i="81"/>
  <c r="M44" i="81"/>
  <c r="N44" i="81"/>
  <c r="O44" i="81"/>
  <c r="P44" i="81"/>
  <c r="Q44" i="81"/>
  <c r="S44" i="81"/>
  <c r="T44" i="81"/>
  <c r="U44" i="81"/>
  <c r="V44" i="81"/>
  <c r="W44" i="81"/>
  <c r="X44" i="81"/>
  <c r="Y44" i="81"/>
  <c r="Z44" i="81"/>
  <c r="AA44" i="81"/>
  <c r="AB44" i="81"/>
  <c r="AC44" i="81"/>
  <c r="AD44" i="81"/>
  <c r="AE44" i="81"/>
  <c r="AF44" i="81"/>
  <c r="AG44" i="81"/>
  <c r="AH44" i="81"/>
  <c r="AJ44" i="81"/>
  <c r="AK44" i="81"/>
  <c r="AL44" i="81"/>
  <c r="AM44" i="81"/>
  <c r="AN44" i="81"/>
  <c r="AO44" i="81"/>
  <c r="AP44" i="81"/>
  <c r="AQ44" i="81"/>
  <c r="AR44" i="81"/>
  <c r="AS44" i="81"/>
  <c r="AT44" i="81"/>
  <c r="AU44" i="81"/>
  <c r="AV44" i="81"/>
  <c r="AW44" i="81"/>
  <c r="AX44" i="81"/>
  <c r="AY44" i="81"/>
  <c r="AZ44" i="81"/>
  <c r="BD44" i="81"/>
  <c r="BE44" i="81"/>
  <c r="BF44" i="81"/>
  <c r="BG44" i="81"/>
  <c r="BH44" i="81"/>
  <c r="BI44" i="81"/>
  <c r="BJ44" i="81"/>
  <c r="BK44" i="81"/>
  <c r="BL44" i="81"/>
  <c r="BM44" i="81"/>
  <c r="BN44" i="81"/>
  <c r="BO44" i="81"/>
  <c r="BP44" i="81"/>
  <c r="BQ44" i="81"/>
  <c r="BR44" i="81"/>
  <c r="BS44" i="81"/>
  <c r="BT44" i="81"/>
  <c r="BU44" i="81"/>
  <c r="BV44" i="81"/>
  <c r="D45" i="81"/>
  <c r="E45" i="81"/>
  <c r="F45" i="81"/>
  <c r="G45" i="81"/>
  <c r="H45" i="81"/>
  <c r="I45" i="81"/>
  <c r="J45" i="81"/>
  <c r="K45" i="81"/>
  <c r="L45" i="81"/>
  <c r="M45" i="81"/>
  <c r="N45" i="81"/>
  <c r="O45" i="81"/>
  <c r="P45" i="81"/>
  <c r="Q45" i="81"/>
  <c r="S45" i="81"/>
  <c r="T45" i="81"/>
  <c r="U45" i="81"/>
  <c r="V45" i="81"/>
  <c r="W45" i="81"/>
  <c r="X45" i="81"/>
  <c r="Y45" i="81"/>
  <c r="Z45" i="81"/>
  <c r="AA45" i="81"/>
  <c r="Z44" i="82" s="1"/>
  <c r="AB45" i="81"/>
  <c r="AC45" i="81"/>
  <c r="AD45" i="81"/>
  <c r="AE45" i="81"/>
  <c r="AF45" i="81"/>
  <c r="AG45" i="81"/>
  <c r="AH45" i="81"/>
  <c r="AJ45" i="81"/>
  <c r="AK45" i="81"/>
  <c r="AL45" i="81"/>
  <c r="AM45" i="81"/>
  <c r="AN45" i="81"/>
  <c r="AO45" i="81"/>
  <c r="AP45" i="81"/>
  <c r="AO44" i="82" s="1"/>
  <c r="AQ45" i="81"/>
  <c r="AR45" i="81"/>
  <c r="AS45" i="81"/>
  <c r="AT45" i="81"/>
  <c r="AS44" i="82" s="1"/>
  <c r="AU45" i="81"/>
  <c r="AV45" i="81"/>
  <c r="AW45" i="81"/>
  <c r="AX45" i="81"/>
  <c r="AY45" i="81"/>
  <c r="AZ45" i="81"/>
  <c r="BD45" i="81"/>
  <c r="BE45" i="81"/>
  <c r="BF45" i="81"/>
  <c r="BG45" i="81"/>
  <c r="BH45" i="81"/>
  <c r="BI45" i="81"/>
  <c r="BJ45" i="81"/>
  <c r="BK45" i="81"/>
  <c r="BL45" i="81"/>
  <c r="BM45" i="81"/>
  <c r="BN45" i="81"/>
  <c r="BO45" i="81"/>
  <c r="BP45" i="81"/>
  <c r="BQ45" i="81"/>
  <c r="BR45" i="81"/>
  <c r="BS45" i="81"/>
  <c r="BT45" i="81"/>
  <c r="BU45" i="81"/>
  <c r="BV45" i="81"/>
  <c r="D46" i="81"/>
  <c r="E46" i="81"/>
  <c r="F46" i="81"/>
  <c r="G46" i="81"/>
  <c r="H46" i="81"/>
  <c r="I46" i="81"/>
  <c r="J46" i="81"/>
  <c r="K46" i="81"/>
  <c r="L46" i="81"/>
  <c r="M46" i="81"/>
  <c r="N46" i="81"/>
  <c r="O46" i="81"/>
  <c r="P46" i="81"/>
  <c r="Q46" i="81"/>
  <c r="S46" i="81"/>
  <c r="T46" i="81"/>
  <c r="U46" i="81"/>
  <c r="V46" i="81"/>
  <c r="W46" i="81"/>
  <c r="X46" i="81"/>
  <c r="Y46" i="81"/>
  <c r="Z46" i="81"/>
  <c r="AA46" i="81"/>
  <c r="AB46" i="81"/>
  <c r="AC46" i="81"/>
  <c r="AD46" i="81"/>
  <c r="AE46" i="81"/>
  <c r="AF46" i="81"/>
  <c r="AG46" i="81"/>
  <c r="AH46" i="81"/>
  <c r="AJ46" i="81"/>
  <c r="AK46" i="81"/>
  <c r="AL46" i="81"/>
  <c r="AM46" i="81"/>
  <c r="AN46" i="81"/>
  <c r="AM45" i="82" s="1"/>
  <c r="AO46" i="81"/>
  <c r="AP46" i="81"/>
  <c r="AQ46" i="81"/>
  <c r="AR46" i="81"/>
  <c r="AS46" i="81"/>
  <c r="AT46" i="81"/>
  <c r="AS45" i="82" s="1"/>
  <c r="AU46" i="81"/>
  <c r="AV46" i="81"/>
  <c r="AW46" i="81"/>
  <c r="AV45" i="82" s="1"/>
  <c r="AX46" i="81"/>
  <c r="AY46" i="81"/>
  <c r="AZ46" i="81"/>
  <c r="BD46" i="81"/>
  <c r="BE46" i="81"/>
  <c r="BF46" i="81"/>
  <c r="BG46" i="81"/>
  <c r="BH46" i="81"/>
  <c r="BI46" i="81"/>
  <c r="BJ46" i="81"/>
  <c r="BK46" i="81"/>
  <c r="BL46" i="81"/>
  <c r="BM46" i="81"/>
  <c r="BN46" i="81"/>
  <c r="BO46" i="81"/>
  <c r="BP46" i="81"/>
  <c r="BQ46" i="81"/>
  <c r="BR46" i="81"/>
  <c r="BS46" i="81"/>
  <c r="BR45" i="82" s="1"/>
  <c r="BT46" i="81"/>
  <c r="BU46" i="81"/>
  <c r="BV46" i="81"/>
  <c r="D47" i="81"/>
  <c r="E47" i="81"/>
  <c r="F47" i="81"/>
  <c r="G47" i="81"/>
  <c r="H47" i="81"/>
  <c r="I47" i="81"/>
  <c r="J47" i="81"/>
  <c r="K47" i="81"/>
  <c r="L47" i="81"/>
  <c r="M47" i="81"/>
  <c r="N47" i="81"/>
  <c r="O47" i="81"/>
  <c r="P47" i="81"/>
  <c r="Q47" i="81"/>
  <c r="S47" i="81"/>
  <c r="T47" i="81"/>
  <c r="U47" i="81"/>
  <c r="V47" i="81"/>
  <c r="W47" i="81"/>
  <c r="X47" i="81"/>
  <c r="Y47" i="81"/>
  <c r="Z47" i="81"/>
  <c r="AA47" i="81"/>
  <c r="Z46" i="82" s="1"/>
  <c r="AB47" i="81"/>
  <c r="AC47" i="81"/>
  <c r="AD47" i="81"/>
  <c r="AE47" i="81"/>
  <c r="AF47" i="81"/>
  <c r="AG47" i="81"/>
  <c r="AH47" i="81"/>
  <c r="AH46" i="82"/>
  <c r="AJ47" i="81"/>
  <c r="AK47" i="81"/>
  <c r="AL47" i="81"/>
  <c r="AM47" i="81"/>
  <c r="AL46" i="82" s="1"/>
  <c r="AN47" i="81"/>
  <c r="AO47" i="81"/>
  <c r="AP47" i="81"/>
  <c r="AO46" i="82" s="1"/>
  <c r="AQ47" i="81"/>
  <c r="AR47" i="81"/>
  <c r="AS47" i="81"/>
  <c r="AT47" i="81"/>
  <c r="AS46" i="82" s="1"/>
  <c r="AU47" i="81"/>
  <c r="AV47" i="81"/>
  <c r="AW47" i="81"/>
  <c r="AX47" i="81"/>
  <c r="AY47" i="81"/>
  <c r="AZ47" i="81"/>
  <c r="BD47" i="81"/>
  <c r="BE47" i="81"/>
  <c r="BF47" i="81"/>
  <c r="BE46" i="82" s="1"/>
  <c r="BG47" i="81"/>
  <c r="BH47" i="81"/>
  <c r="BI47" i="81"/>
  <c r="BJ47" i="81"/>
  <c r="BK47" i="81"/>
  <c r="BL47" i="81"/>
  <c r="BM47" i="81"/>
  <c r="BN47" i="81"/>
  <c r="BO47" i="81"/>
  <c r="BP47" i="81"/>
  <c r="BQ47" i="81"/>
  <c r="BR47" i="81"/>
  <c r="BS47" i="81"/>
  <c r="BT47" i="81"/>
  <c r="BU47" i="81"/>
  <c r="BV47" i="81"/>
  <c r="D48" i="81"/>
  <c r="E48" i="81"/>
  <c r="F48" i="81"/>
  <c r="G48" i="81"/>
  <c r="H48" i="81"/>
  <c r="I48" i="81"/>
  <c r="J48" i="81"/>
  <c r="K48" i="81"/>
  <c r="L48" i="81"/>
  <c r="M48" i="81"/>
  <c r="N48" i="81"/>
  <c r="O48" i="81"/>
  <c r="P48" i="81"/>
  <c r="Q48" i="81"/>
  <c r="S48" i="81"/>
  <c r="T48" i="81"/>
  <c r="U48" i="81"/>
  <c r="V48" i="81"/>
  <c r="W48" i="81"/>
  <c r="X48" i="81"/>
  <c r="Y48" i="81"/>
  <c r="Z48" i="81"/>
  <c r="AA48" i="81"/>
  <c r="Z47" i="82" s="1"/>
  <c r="AB48" i="81"/>
  <c r="AC48" i="81"/>
  <c r="AD48" i="81"/>
  <c r="AE48" i="81"/>
  <c r="AF48" i="81"/>
  <c r="AG48" i="81"/>
  <c r="AH48" i="81"/>
  <c r="AJ48" i="81"/>
  <c r="AK48" i="81"/>
  <c r="AL48" i="81"/>
  <c r="AM48" i="81"/>
  <c r="AL47" i="82" s="1"/>
  <c r="AN48" i="81"/>
  <c r="AO48" i="81"/>
  <c r="AP48" i="81"/>
  <c r="AQ48" i="81"/>
  <c r="AR48" i="81"/>
  <c r="AS48" i="81"/>
  <c r="AT48" i="81"/>
  <c r="AS47" i="82" s="1"/>
  <c r="AU48" i="81"/>
  <c r="AV48" i="81"/>
  <c r="AW48" i="81"/>
  <c r="AX48" i="81"/>
  <c r="AY48" i="81"/>
  <c r="AZ48" i="81"/>
  <c r="BD48" i="81"/>
  <c r="BE48" i="81"/>
  <c r="BF48" i="81"/>
  <c r="BG48" i="81"/>
  <c r="BH48" i="81"/>
  <c r="BI48" i="81"/>
  <c r="BJ48" i="81"/>
  <c r="BK48" i="81"/>
  <c r="BL48" i="81"/>
  <c r="BM48" i="81"/>
  <c r="BN48" i="81"/>
  <c r="BO48" i="81"/>
  <c r="BP48" i="81"/>
  <c r="BQ48" i="81"/>
  <c r="BR48" i="81"/>
  <c r="BS48" i="81"/>
  <c r="BR47" i="82" s="1"/>
  <c r="BT48" i="81"/>
  <c r="BU48" i="81"/>
  <c r="BV48" i="81"/>
  <c r="D49" i="81"/>
  <c r="E49" i="81"/>
  <c r="F49" i="81"/>
  <c r="G49" i="81"/>
  <c r="H49" i="81"/>
  <c r="I49" i="81"/>
  <c r="J49" i="81"/>
  <c r="K49" i="81"/>
  <c r="L49" i="81"/>
  <c r="M49" i="81"/>
  <c r="N49" i="81"/>
  <c r="O49" i="81"/>
  <c r="P49" i="81"/>
  <c r="Q49" i="81"/>
  <c r="S49" i="81"/>
  <c r="T49" i="81"/>
  <c r="U49" i="81"/>
  <c r="V49" i="81"/>
  <c r="W49" i="81"/>
  <c r="X49" i="81"/>
  <c r="Y49" i="81"/>
  <c r="X48" i="82" s="1"/>
  <c r="Z49" i="81"/>
  <c r="AA49" i="81"/>
  <c r="Z48" i="82" s="1"/>
  <c r="AB49" i="81"/>
  <c r="AC49" i="81"/>
  <c r="AD49" i="81"/>
  <c r="AE49" i="81"/>
  <c r="AF49" i="81"/>
  <c r="AG49" i="81"/>
  <c r="AH49" i="81"/>
  <c r="AH48" i="82"/>
  <c r="AJ49" i="81"/>
  <c r="AK49" i="81"/>
  <c r="AL49" i="81"/>
  <c r="AM49" i="81"/>
  <c r="AL48" i="82" s="1"/>
  <c r="AN49" i="81"/>
  <c r="AO49" i="81"/>
  <c r="AP49" i="81"/>
  <c r="AO48" i="82" s="1"/>
  <c r="AQ49" i="81"/>
  <c r="AR49" i="81"/>
  <c r="AS49" i="81"/>
  <c r="AT49" i="81"/>
  <c r="AS48" i="82" s="1"/>
  <c r="AU49" i="81"/>
  <c r="AV49" i="81"/>
  <c r="AW49" i="81"/>
  <c r="AX49" i="81"/>
  <c r="AY49" i="81"/>
  <c r="AZ49" i="81"/>
  <c r="BD49" i="81"/>
  <c r="BE49" i="81"/>
  <c r="BF49" i="81"/>
  <c r="BG49" i="81"/>
  <c r="BH49" i="81"/>
  <c r="BI49" i="81"/>
  <c r="BJ49" i="81"/>
  <c r="BI48" i="82" s="1"/>
  <c r="BK49" i="81"/>
  <c r="BL49" i="81"/>
  <c r="BM49" i="81"/>
  <c r="BN49" i="81"/>
  <c r="BO49" i="81"/>
  <c r="BP49" i="81"/>
  <c r="BQ49" i="81"/>
  <c r="BR49" i="81"/>
  <c r="BS49" i="81"/>
  <c r="BT49" i="81"/>
  <c r="BU49" i="81"/>
  <c r="BV49" i="81"/>
  <c r="D50" i="81"/>
  <c r="E50" i="81"/>
  <c r="F50" i="81"/>
  <c r="G50" i="81"/>
  <c r="H50" i="81"/>
  <c r="I50" i="81"/>
  <c r="J50" i="81"/>
  <c r="K50" i="81"/>
  <c r="L50" i="81"/>
  <c r="M50" i="81"/>
  <c r="N50" i="81"/>
  <c r="O50" i="81"/>
  <c r="P50" i="81"/>
  <c r="Q50" i="81"/>
  <c r="S50" i="81"/>
  <c r="T50" i="81"/>
  <c r="U50" i="81"/>
  <c r="V50" i="81"/>
  <c r="W50" i="81"/>
  <c r="X50" i="81"/>
  <c r="Y50" i="81"/>
  <c r="Z50" i="81"/>
  <c r="AA50" i="81"/>
  <c r="Z49" i="82" s="1"/>
  <c r="AB50" i="81"/>
  <c r="AC50" i="81"/>
  <c r="AD50" i="81"/>
  <c r="AE50" i="81"/>
  <c r="AF50" i="81"/>
  <c r="AG50" i="81"/>
  <c r="AH50" i="81"/>
  <c r="AJ50" i="81"/>
  <c r="AK50" i="81"/>
  <c r="AL50" i="81"/>
  <c r="AM50" i="81"/>
  <c r="AN50" i="81"/>
  <c r="AO50" i="81"/>
  <c r="AP50" i="81"/>
  <c r="AQ50" i="81"/>
  <c r="AR50" i="81"/>
  <c r="AS50" i="81"/>
  <c r="AT50" i="81"/>
  <c r="AU50" i="81"/>
  <c r="AV50" i="81"/>
  <c r="AU49" i="82" s="1"/>
  <c r="AW50" i="81"/>
  <c r="AX50" i="81"/>
  <c r="AY50" i="81"/>
  <c r="AZ50" i="81"/>
  <c r="BD50" i="81"/>
  <c r="BE50" i="81"/>
  <c r="BF50" i="81"/>
  <c r="BG50" i="81"/>
  <c r="BH50" i="81"/>
  <c r="BI50" i="81"/>
  <c r="BJ50" i="81"/>
  <c r="BI49" i="82" s="1"/>
  <c r="BK50" i="81"/>
  <c r="BL50" i="81"/>
  <c r="BM50" i="81"/>
  <c r="BN50" i="81"/>
  <c r="BO50" i="81"/>
  <c r="BP50" i="81"/>
  <c r="BQ50" i="81"/>
  <c r="BR50" i="81"/>
  <c r="BS50" i="81"/>
  <c r="BT50" i="81"/>
  <c r="BU50" i="81"/>
  <c r="BV50" i="81"/>
  <c r="D51" i="81"/>
  <c r="E51" i="81"/>
  <c r="F51" i="81"/>
  <c r="G51" i="81"/>
  <c r="H51" i="81"/>
  <c r="I51" i="81"/>
  <c r="J51" i="81"/>
  <c r="K51" i="81"/>
  <c r="L51" i="81"/>
  <c r="M51" i="81"/>
  <c r="N51" i="81"/>
  <c r="O51" i="81"/>
  <c r="P51" i="81"/>
  <c r="Q51" i="81"/>
  <c r="S51" i="81"/>
  <c r="T51" i="81"/>
  <c r="U51" i="81"/>
  <c r="V51" i="81"/>
  <c r="W51" i="81"/>
  <c r="X51" i="81"/>
  <c r="Y51" i="81"/>
  <c r="X50" i="82" s="1"/>
  <c r="Z51" i="81"/>
  <c r="AA51" i="81"/>
  <c r="Z50" i="82" s="1"/>
  <c r="AB51" i="81"/>
  <c r="AC51" i="81"/>
  <c r="AD51" i="81"/>
  <c r="AC50" i="82" s="1"/>
  <c r="AE51" i="81"/>
  <c r="AF51" i="81"/>
  <c r="AG51" i="81"/>
  <c r="AH51" i="81"/>
  <c r="AH50" i="82"/>
  <c r="AJ51" i="81"/>
  <c r="AK51" i="81"/>
  <c r="AL51" i="81"/>
  <c r="AM51" i="81"/>
  <c r="AN51" i="81"/>
  <c r="AO51" i="81"/>
  <c r="AP51" i="81"/>
  <c r="AO50" i="82" s="1"/>
  <c r="AQ51" i="81"/>
  <c r="AR51" i="81"/>
  <c r="AQ50" i="82" s="1"/>
  <c r="AS51" i="81"/>
  <c r="AT51" i="81"/>
  <c r="AS50" i="82" s="1"/>
  <c r="AU51" i="81"/>
  <c r="AV51" i="81"/>
  <c r="AU50" i="82" s="1"/>
  <c r="AW51" i="81"/>
  <c r="AV50" i="82" s="1"/>
  <c r="AX51" i="81"/>
  <c r="AY51" i="81"/>
  <c r="AZ51" i="81"/>
  <c r="BD51" i="81"/>
  <c r="BE51" i="81"/>
  <c r="BF51" i="81"/>
  <c r="BE50" i="82" s="1"/>
  <c r="BG51" i="81"/>
  <c r="BH51" i="81"/>
  <c r="BI51" i="81"/>
  <c r="BJ51" i="81"/>
  <c r="BI50" i="82" s="1"/>
  <c r="BK51" i="81"/>
  <c r="BL51" i="81"/>
  <c r="BM51" i="81"/>
  <c r="BN51" i="81"/>
  <c r="BO51" i="81"/>
  <c r="BP51" i="81"/>
  <c r="BQ51" i="81"/>
  <c r="BR51" i="81"/>
  <c r="BS51" i="81"/>
  <c r="BR50" i="82" s="1"/>
  <c r="BT51" i="81"/>
  <c r="BU51" i="81"/>
  <c r="BT50" i="82" s="1"/>
  <c r="BV51" i="81"/>
  <c r="D52" i="81"/>
  <c r="E52" i="81"/>
  <c r="F52" i="81"/>
  <c r="G52" i="81"/>
  <c r="H52" i="81"/>
  <c r="I52" i="81"/>
  <c r="J52" i="81"/>
  <c r="K52" i="81"/>
  <c r="L52" i="81"/>
  <c r="M52" i="81"/>
  <c r="N52" i="81"/>
  <c r="O52" i="81"/>
  <c r="P52" i="81"/>
  <c r="Q52" i="81"/>
  <c r="S52" i="81"/>
  <c r="T52" i="81"/>
  <c r="U52" i="81"/>
  <c r="V52" i="81"/>
  <c r="W52" i="81"/>
  <c r="X52" i="81"/>
  <c r="Y52" i="81"/>
  <c r="Z52" i="81"/>
  <c r="AA52" i="81"/>
  <c r="AB52" i="81"/>
  <c r="AC52" i="81"/>
  <c r="AD52" i="81"/>
  <c r="AE52" i="81"/>
  <c r="AF52" i="81"/>
  <c r="AG52" i="81"/>
  <c r="AH52" i="81"/>
  <c r="AJ52" i="81"/>
  <c r="AK52" i="81"/>
  <c r="AL52" i="81"/>
  <c r="AM52" i="81"/>
  <c r="AN52" i="81"/>
  <c r="AO52" i="81"/>
  <c r="AP52" i="81"/>
  <c r="AQ52" i="81"/>
  <c r="AR52" i="81"/>
  <c r="AS52" i="81"/>
  <c r="AT52" i="81"/>
  <c r="AU52" i="81"/>
  <c r="AV52" i="81"/>
  <c r="AW52" i="81"/>
  <c r="AX52" i="81"/>
  <c r="AY52" i="81"/>
  <c r="AZ52" i="81"/>
  <c r="BD52" i="81"/>
  <c r="BE52" i="81"/>
  <c r="BF52" i="81"/>
  <c r="BG52" i="81"/>
  <c r="BH52" i="81"/>
  <c r="BI52" i="81"/>
  <c r="BJ52" i="81"/>
  <c r="BK52" i="81"/>
  <c r="BL52" i="81"/>
  <c r="BM52" i="81"/>
  <c r="BN52" i="81"/>
  <c r="BO52" i="81"/>
  <c r="BP52" i="81"/>
  <c r="BQ52" i="81"/>
  <c r="BR52" i="81"/>
  <c r="BS52" i="81"/>
  <c r="BT52" i="81"/>
  <c r="BU52" i="81"/>
  <c r="BV52" i="81"/>
  <c r="D53" i="81"/>
  <c r="E53" i="81"/>
  <c r="F53" i="81"/>
  <c r="G53" i="81"/>
  <c r="H53" i="81"/>
  <c r="I53" i="81"/>
  <c r="J53" i="81"/>
  <c r="K53" i="81"/>
  <c r="L53" i="81"/>
  <c r="M53" i="81"/>
  <c r="N53" i="81"/>
  <c r="O53" i="81"/>
  <c r="P53" i="81"/>
  <c r="Q53" i="81"/>
  <c r="S53" i="81"/>
  <c r="T53" i="81"/>
  <c r="U53" i="81"/>
  <c r="V53" i="81"/>
  <c r="W53" i="81"/>
  <c r="X53" i="81"/>
  <c r="Y53" i="81"/>
  <c r="Z53" i="81"/>
  <c r="AA53" i="81"/>
  <c r="AB53" i="81"/>
  <c r="AC53" i="81"/>
  <c r="AD53" i="81"/>
  <c r="AE53" i="81"/>
  <c r="AF53" i="81"/>
  <c r="AG53" i="81"/>
  <c r="AH53" i="81"/>
  <c r="AJ53" i="81"/>
  <c r="AK53" i="81"/>
  <c r="AL53" i="81"/>
  <c r="AM53" i="81"/>
  <c r="AN53" i="81"/>
  <c r="AO53" i="81"/>
  <c r="AP53" i="81"/>
  <c r="AQ53" i="81"/>
  <c r="AR53" i="81"/>
  <c r="AS53" i="81"/>
  <c r="AT53" i="81"/>
  <c r="AU53" i="81"/>
  <c r="AV53" i="81"/>
  <c r="AW53" i="81"/>
  <c r="AX53" i="81"/>
  <c r="AY53" i="81"/>
  <c r="AZ53" i="81"/>
  <c r="BD53" i="81"/>
  <c r="BE53" i="81"/>
  <c r="BF53" i="81"/>
  <c r="BG53" i="81"/>
  <c r="BH53" i="81"/>
  <c r="BI53" i="81"/>
  <c r="BJ53" i="81"/>
  <c r="BK53" i="81"/>
  <c r="BL53" i="81"/>
  <c r="BM53" i="81"/>
  <c r="BN53" i="81"/>
  <c r="BO53" i="81"/>
  <c r="BP53" i="81"/>
  <c r="BQ53" i="81"/>
  <c r="BR53" i="81"/>
  <c r="BS53" i="81"/>
  <c r="BT53" i="81"/>
  <c r="BU53" i="81"/>
  <c r="BV53" i="81"/>
  <c r="D54" i="81"/>
  <c r="E54" i="81"/>
  <c r="F54" i="81"/>
  <c r="G54" i="81"/>
  <c r="H54" i="81"/>
  <c r="I54" i="81"/>
  <c r="J54" i="81"/>
  <c r="K54" i="81"/>
  <c r="L54" i="81"/>
  <c r="M54" i="81"/>
  <c r="N54" i="81"/>
  <c r="O54" i="81"/>
  <c r="P54" i="81"/>
  <c r="Q54" i="81"/>
  <c r="S54" i="81"/>
  <c r="T54" i="81"/>
  <c r="U54" i="81"/>
  <c r="V54" i="81"/>
  <c r="W54" i="81"/>
  <c r="X54" i="81"/>
  <c r="Y54" i="81"/>
  <c r="Z54" i="81"/>
  <c r="AA54" i="81"/>
  <c r="AB54" i="81"/>
  <c r="AC54" i="81"/>
  <c r="AD54" i="81"/>
  <c r="AE54" i="81"/>
  <c r="AF54" i="81"/>
  <c r="AG54" i="81"/>
  <c r="AH54" i="81"/>
  <c r="AJ54" i="81"/>
  <c r="AK54" i="81"/>
  <c r="AL54" i="81"/>
  <c r="AM54" i="81"/>
  <c r="AN54" i="81"/>
  <c r="AO54" i="81"/>
  <c r="AP54" i="81"/>
  <c r="AQ54" i="81"/>
  <c r="AR54" i="81"/>
  <c r="AS54" i="81"/>
  <c r="AT54" i="81"/>
  <c r="AU54" i="81"/>
  <c r="AV54" i="81"/>
  <c r="AW54" i="81"/>
  <c r="AX54" i="81"/>
  <c r="AY54" i="81"/>
  <c r="AZ54" i="81"/>
  <c r="BD54" i="81"/>
  <c r="BE54" i="81"/>
  <c r="BF54" i="81"/>
  <c r="BG54" i="81"/>
  <c r="BH54" i="81"/>
  <c r="BI54" i="81"/>
  <c r="BJ54" i="81"/>
  <c r="BK54" i="81"/>
  <c r="BL54" i="81"/>
  <c r="BM54" i="81"/>
  <c r="BN54" i="81"/>
  <c r="BO54" i="81"/>
  <c r="BP54" i="81"/>
  <c r="BQ54" i="81"/>
  <c r="BR54" i="81"/>
  <c r="BS54" i="81"/>
  <c r="BR53" i="82" s="1"/>
  <c r="BT54" i="81"/>
  <c r="BU54" i="81"/>
  <c r="BV54" i="81"/>
  <c r="D55" i="81"/>
  <c r="E55" i="81"/>
  <c r="F55" i="81"/>
  <c r="G55" i="81"/>
  <c r="H55" i="81"/>
  <c r="I55" i="81"/>
  <c r="J55" i="81"/>
  <c r="K55" i="81"/>
  <c r="L55" i="81"/>
  <c r="M55" i="81"/>
  <c r="N55" i="81"/>
  <c r="O55" i="81"/>
  <c r="P55" i="81"/>
  <c r="Q55" i="81"/>
  <c r="S55" i="81"/>
  <c r="T55" i="81"/>
  <c r="U55" i="81"/>
  <c r="V55" i="81"/>
  <c r="W55" i="81"/>
  <c r="X55" i="81"/>
  <c r="Y55" i="81"/>
  <c r="Z55" i="81"/>
  <c r="AA55" i="81"/>
  <c r="AB55" i="81"/>
  <c r="AC55" i="81"/>
  <c r="AD55" i="81"/>
  <c r="AE55" i="81"/>
  <c r="AF55" i="81"/>
  <c r="AG55" i="81"/>
  <c r="AH55" i="81"/>
  <c r="AJ55" i="81"/>
  <c r="AK55" i="81"/>
  <c r="AL55" i="81"/>
  <c r="AM55" i="81"/>
  <c r="AN55" i="81"/>
  <c r="AO55" i="81"/>
  <c r="AP55" i="81"/>
  <c r="AQ55" i="81"/>
  <c r="AR55" i="81"/>
  <c r="AS55" i="81"/>
  <c r="AT55" i="81"/>
  <c r="AU55" i="81"/>
  <c r="AV55" i="81"/>
  <c r="AW55" i="81"/>
  <c r="AX55" i="81"/>
  <c r="AY55" i="81"/>
  <c r="AZ55" i="81"/>
  <c r="BD55" i="81"/>
  <c r="BE55" i="81"/>
  <c r="BF55" i="81"/>
  <c r="BG55" i="81"/>
  <c r="BH55" i="81"/>
  <c r="BI55" i="81"/>
  <c r="BJ55" i="81"/>
  <c r="BK55" i="81"/>
  <c r="BL55" i="81"/>
  <c r="BM55" i="81"/>
  <c r="BN55" i="81"/>
  <c r="BO55" i="81"/>
  <c r="BP55" i="81"/>
  <c r="BQ55" i="81"/>
  <c r="BR55" i="81"/>
  <c r="BS55" i="81"/>
  <c r="BT55" i="81"/>
  <c r="BU55" i="81"/>
  <c r="BV55" i="81"/>
  <c r="D56" i="81"/>
  <c r="E56" i="81"/>
  <c r="F56" i="81"/>
  <c r="G56" i="81"/>
  <c r="H56" i="81"/>
  <c r="I56" i="81"/>
  <c r="J56" i="81"/>
  <c r="K56" i="81"/>
  <c r="L56" i="81"/>
  <c r="M56" i="81"/>
  <c r="N56" i="81"/>
  <c r="O56" i="81"/>
  <c r="P56" i="81"/>
  <c r="Q56" i="81"/>
  <c r="S56" i="81"/>
  <c r="T56" i="81"/>
  <c r="U56" i="81"/>
  <c r="V56" i="81"/>
  <c r="W56" i="81"/>
  <c r="X56" i="81"/>
  <c r="Y56" i="81"/>
  <c r="X55" i="82" s="1"/>
  <c r="Z56" i="81"/>
  <c r="AA56" i="81"/>
  <c r="AB56" i="81"/>
  <c r="AC56" i="81"/>
  <c r="AD56" i="81"/>
  <c r="AE56" i="81"/>
  <c r="AF56" i="81"/>
  <c r="AG56" i="81"/>
  <c r="AH56" i="81"/>
  <c r="AH55" i="82"/>
  <c r="AJ56" i="81"/>
  <c r="AK56" i="81"/>
  <c r="AL56" i="81"/>
  <c r="AM56" i="81"/>
  <c r="AN56" i="81"/>
  <c r="AO56" i="81"/>
  <c r="AP56" i="81"/>
  <c r="AQ56" i="81"/>
  <c r="AR56" i="81"/>
  <c r="AS56" i="81"/>
  <c r="AT56" i="81"/>
  <c r="AU56" i="81"/>
  <c r="AV56" i="81"/>
  <c r="AU55" i="82" s="1"/>
  <c r="AW56" i="81"/>
  <c r="AV55" i="82" s="1"/>
  <c r="AX56" i="81"/>
  <c r="AY56" i="81"/>
  <c r="AZ56" i="81"/>
  <c r="BD56" i="81"/>
  <c r="BE56" i="81"/>
  <c r="BF56" i="81"/>
  <c r="BE55" i="82" s="1"/>
  <c r="BG56" i="81"/>
  <c r="BH56" i="81"/>
  <c r="BI56" i="81"/>
  <c r="BJ56" i="81"/>
  <c r="BK56" i="81"/>
  <c r="BL56" i="81"/>
  <c r="BM56" i="81"/>
  <c r="BN56" i="81"/>
  <c r="BO56" i="81"/>
  <c r="BP56" i="81"/>
  <c r="BQ56" i="81"/>
  <c r="BR56" i="81"/>
  <c r="BS56" i="81"/>
  <c r="BR55" i="82" s="1"/>
  <c r="BT56" i="81"/>
  <c r="BU56" i="81"/>
  <c r="BV56" i="81"/>
  <c r="D57" i="81"/>
  <c r="E57" i="81"/>
  <c r="F57" i="81"/>
  <c r="G57" i="81"/>
  <c r="H57" i="81"/>
  <c r="I57" i="81"/>
  <c r="J57" i="81"/>
  <c r="K57" i="81"/>
  <c r="L57" i="81"/>
  <c r="M57" i="81"/>
  <c r="N57" i="81"/>
  <c r="O57" i="81"/>
  <c r="P57" i="81"/>
  <c r="Q57" i="81"/>
  <c r="S57" i="81"/>
  <c r="T57" i="81"/>
  <c r="U57" i="81"/>
  <c r="V57" i="81"/>
  <c r="W57" i="81"/>
  <c r="X57" i="81"/>
  <c r="Y57" i="81"/>
  <c r="X56" i="82" s="1"/>
  <c r="Z57" i="81"/>
  <c r="AA57" i="81"/>
  <c r="Z56" i="82" s="1"/>
  <c r="AB57" i="81"/>
  <c r="AC57" i="81"/>
  <c r="AD57" i="81"/>
  <c r="AE57" i="81"/>
  <c r="AF57" i="81"/>
  <c r="AG57" i="81"/>
  <c r="AH57" i="81"/>
  <c r="AH56" i="82"/>
  <c r="AJ57" i="81"/>
  <c r="AK57" i="81"/>
  <c r="AL57" i="81"/>
  <c r="AM57" i="81"/>
  <c r="AN57" i="81"/>
  <c r="AO57" i="81"/>
  <c r="AP57" i="81"/>
  <c r="AQ57" i="81"/>
  <c r="AR57" i="81"/>
  <c r="AS57" i="81"/>
  <c r="AT57" i="81"/>
  <c r="AU57" i="81"/>
  <c r="AV57" i="81"/>
  <c r="AU56" i="82" s="1"/>
  <c r="AW57" i="81"/>
  <c r="AV56" i="82" s="1"/>
  <c r="AX57" i="81"/>
  <c r="AY57" i="81"/>
  <c r="AZ57" i="81"/>
  <c r="BD57" i="81"/>
  <c r="BE57" i="81"/>
  <c r="BF57" i="81"/>
  <c r="BE56" i="82" s="1"/>
  <c r="BG57" i="81"/>
  <c r="BH57" i="81"/>
  <c r="BI57" i="81"/>
  <c r="BJ57" i="81"/>
  <c r="BK57" i="81"/>
  <c r="BL57" i="81"/>
  <c r="BM57" i="81"/>
  <c r="BN57" i="81"/>
  <c r="BO57" i="81"/>
  <c r="BP57" i="81"/>
  <c r="BQ57" i="81"/>
  <c r="BR57" i="81"/>
  <c r="BS57" i="81"/>
  <c r="BT57" i="81"/>
  <c r="BU57" i="81"/>
  <c r="BV57" i="81"/>
  <c r="D58" i="81"/>
  <c r="E58" i="81"/>
  <c r="F58" i="81"/>
  <c r="G58" i="81"/>
  <c r="H58" i="81"/>
  <c r="I58" i="81"/>
  <c r="J58" i="81"/>
  <c r="K58" i="81"/>
  <c r="L58" i="81"/>
  <c r="M58" i="81"/>
  <c r="N58" i="81"/>
  <c r="O58" i="81"/>
  <c r="P58" i="81"/>
  <c r="Q58" i="81"/>
  <c r="S58" i="81"/>
  <c r="T58" i="81"/>
  <c r="U58" i="81"/>
  <c r="V58" i="81"/>
  <c r="W58" i="81"/>
  <c r="X58" i="81"/>
  <c r="Y58" i="81"/>
  <c r="Z58" i="81"/>
  <c r="AA58" i="81"/>
  <c r="Z57" i="82" s="1"/>
  <c r="AB58" i="81"/>
  <c r="AC58" i="81"/>
  <c r="AD58" i="81"/>
  <c r="AE58" i="81"/>
  <c r="AF58" i="81"/>
  <c r="AG58" i="81"/>
  <c r="AH58" i="81"/>
  <c r="AJ58" i="81"/>
  <c r="AK58" i="81"/>
  <c r="AL58" i="81"/>
  <c r="AM58" i="81"/>
  <c r="AL57" i="82" s="1"/>
  <c r="AN58" i="81"/>
  <c r="AO58" i="81"/>
  <c r="AP58" i="81"/>
  <c r="AQ58" i="81"/>
  <c r="AR58" i="81"/>
  <c r="AS58" i="81"/>
  <c r="AT58" i="81"/>
  <c r="AS57" i="82" s="1"/>
  <c r="AU58" i="81"/>
  <c r="AV58" i="81"/>
  <c r="AW58" i="81"/>
  <c r="AX58" i="81"/>
  <c r="AY58" i="81"/>
  <c r="AZ58" i="81"/>
  <c r="BD58" i="81"/>
  <c r="BE58" i="81"/>
  <c r="BF58" i="81"/>
  <c r="BE57" i="82" s="1"/>
  <c r="BG58" i="81"/>
  <c r="BH58" i="81"/>
  <c r="BI58" i="81"/>
  <c r="BJ58" i="81"/>
  <c r="BK58" i="81"/>
  <c r="BL58" i="81"/>
  <c r="BM58" i="81"/>
  <c r="BN58" i="81"/>
  <c r="BO58" i="81"/>
  <c r="BP58" i="81"/>
  <c r="BQ58" i="81"/>
  <c r="BR58" i="81"/>
  <c r="BS58" i="81"/>
  <c r="BR57" i="82" s="1"/>
  <c r="BT58" i="81"/>
  <c r="BU58" i="81"/>
  <c r="BV58" i="81"/>
  <c r="D59" i="81"/>
  <c r="E59" i="81"/>
  <c r="F59" i="81"/>
  <c r="G59" i="81"/>
  <c r="H59" i="81"/>
  <c r="I59" i="81"/>
  <c r="J59" i="81"/>
  <c r="K59" i="81"/>
  <c r="L59" i="81"/>
  <c r="M59" i="81"/>
  <c r="N59" i="81"/>
  <c r="O59" i="81"/>
  <c r="P59" i="81"/>
  <c r="Q59" i="81"/>
  <c r="S59" i="81"/>
  <c r="T59" i="81"/>
  <c r="U59" i="81"/>
  <c r="V59" i="81"/>
  <c r="W59" i="81"/>
  <c r="X59" i="81"/>
  <c r="Y59" i="81"/>
  <c r="Z59" i="81"/>
  <c r="AA59" i="81"/>
  <c r="AB59" i="81"/>
  <c r="AC59" i="81"/>
  <c r="AD59" i="81"/>
  <c r="AE59" i="81"/>
  <c r="AF59" i="81"/>
  <c r="AG59" i="81"/>
  <c r="AH59" i="81"/>
  <c r="AJ59" i="81"/>
  <c r="AK59" i="81"/>
  <c r="AL59" i="81"/>
  <c r="AM59" i="81"/>
  <c r="AN59" i="81"/>
  <c r="AO59" i="81"/>
  <c r="AP59" i="81"/>
  <c r="AQ59" i="81"/>
  <c r="AR59" i="81"/>
  <c r="AS59" i="81"/>
  <c r="AT59" i="81"/>
  <c r="AU59" i="81"/>
  <c r="AV59" i="81"/>
  <c r="AW59" i="81"/>
  <c r="AX59" i="81"/>
  <c r="AY59" i="81"/>
  <c r="AZ59" i="81"/>
  <c r="BD59" i="81"/>
  <c r="BE59" i="81"/>
  <c r="BF59" i="81"/>
  <c r="BG59" i="81"/>
  <c r="BH59" i="81"/>
  <c r="BI59" i="81"/>
  <c r="BJ59" i="81"/>
  <c r="BK59" i="81"/>
  <c r="BL59" i="81"/>
  <c r="BM59" i="81"/>
  <c r="BN59" i="81"/>
  <c r="BO59" i="81"/>
  <c r="BP59" i="81"/>
  <c r="BQ59" i="81"/>
  <c r="BR59" i="81"/>
  <c r="BS59" i="81"/>
  <c r="BT59" i="81"/>
  <c r="BU59" i="81"/>
  <c r="BV59" i="81"/>
  <c r="D60" i="81"/>
  <c r="E60" i="81"/>
  <c r="F60" i="81"/>
  <c r="G60" i="81"/>
  <c r="H60" i="81"/>
  <c r="I60" i="81"/>
  <c r="J60" i="81"/>
  <c r="K60" i="81"/>
  <c r="L60" i="81"/>
  <c r="M60" i="81"/>
  <c r="N60" i="81"/>
  <c r="O60" i="81"/>
  <c r="P60" i="81"/>
  <c r="Q60" i="81"/>
  <c r="S60" i="81"/>
  <c r="T60" i="81"/>
  <c r="U60" i="81"/>
  <c r="V60" i="81"/>
  <c r="W60" i="81"/>
  <c r="X60" i="81"/>
  <c r="Y60" i="81"/>
  <c r="Z60" i="81"/>
  <c r="AA60" i="81"/>
  <c r="AB60" i="81"/>
  <c r="AC60" i="81"/>
  <c r="AD60" i="81"/>
  <c r="AE60" i="81"/>
  <c r="AF60" i="81"/>
  <c r="AG60" i="81"/>
  <c r="AH60" i="81"/>
  <c r="AJ60" i="81"/>
  <c r="AK60" i="81"/>
  <c r="AL60" i="81"/>
  <c r="AM60" i="81"/>
  <c r="AN60" i="81"/>
  <c r="AO60" i="81"/>
  <c r="AP60" i="81"/>
  <c r="AQ60" i="81"/>
  <c r="AR60" i="81"/>
  <c r="AS60" i="81"/>
  <c r="AT60" i="81"/>
  <c r="AU60" i="81"/>
  <c r="AV60" i="81"/>
  <c r="AW60" i="81"/>
  <c r="AX60" i="81"/>
  <c r="AY60" i="81"/>
  <c r="AZ60" i="81"/>
  <c r="BD60" i="81"/>
  <c r="BE60" i="81"/>
  <c r="BF60" i="81"/>
  <c r="BG60" i="81"/>
  <c r="BH60" i="81"/>
  <c r="BI60" i="81"/>
  <c r="BJ60" i="81"/>
  <c r="BK60" i="81"/>
  <c r="BL60" i="81"/>
  <c r="BM60" i="81"/>
  <c r="BN60" i="81"/>
  <c r="BO60" i="81"/>
  <c r="BP60" i="81"/>
  <c r="BQ60" i="81"/>
  <c r="BR60" i="81"/>
  <c r="BS60" i="81"/>
  <c r="BT60" i="81"/>
  <c r="BU60" i="81"/>
  <c r="BV60" i="81"/>
  <c r="D61" i="81"/>
  <c r="E61" i="81"/>
  <c r="F61" i="81"/>
  <c r="G61" i="81"/>
  <c r="H61" i="81"/>
  <c r="I61" i="81"/>
  <c r="J61" i="81"/>
  <c r="K61" i="81"/>
  <c r="L61" i="81"/>
  <c r="M61" i="81"/>
  <c r="N61" i="81"/>
  <c r="O61" i="81"/>
  <c r="P61" i="81"/>
  <c r="Q61" i="81"/>
  <c r="S61" i="81"/>
  <c r="T61" i="81"/>
  <c r="U61" i="81"/>
  <c r="V61" i="81"/>
  <c r="W61" i="81"/>
  <c r="X61" i="81"/>
  <c r="Y61" i="81"/>
  <c r="Z61" i="81"/>
  <c r="AA61" i="81"/>
  <c r="AB61" i="81"/>
  <c r="AC61" i="81"/>
  <c r="AD61" i="81"/>
  <c r="AE61" i="81"/>
  <c r="AF61" i="81"/>
  <c r="AG61" i="81"/>
  <c r="AH61" i="81"/>
  <c r="AJ61" i="81"/>
  <c r="AK61" i="81"/>
  <c r="AL61" i="81"/>
  <c r="AM61" i="81"/>
  <c r="AN61" i="81"/>
  <c r="AO61" i="81"/>
  <c r="AP61" i="81"/>
  <c r="AQ61" i="81"/>
  <c r="AR61" i="81"/>
  <c r="AS61" i="81"/>
  <c r="AT61" i="81"/>
  <c r="AS60" i="82" s="1"/>
  <c r="AU61" i="81"/>
  <c r="AV61" i="81"/>
  <c r="AW61" i="81"/>
  <c r="AX61" i="81"/>
  <c r="AY61" i="81"/>
  <c r="AZ61" i="81"/>
  <c r="BD61" i="81"/>
  <c r="BE61" i="81"/>
  <c r="BF61" i="81"/>
  <c r="BG61" i="81"/>
  <c r="BH61" i="81"/>
  <c r="BI61" i="81"/>
  <c r="BJ61" i="81"/>
  <c r="BK61" i="81"/>
  <c r="BL61" i="81"/>
  <c r="BM61" i="81"/>
  <c r="BN61" i="81"/>
  <c r="BO61" i="81"/>
  <c r="BP61" i="81"/>
  <c r="BQ61" i="81"/>
  <c r="BR61" i="81"/>
  <c r="BS61" i="81"/>
  <c r="BT61" i="81"/>
  <c r="BU61" i="81"/>
  <c r="BV61" i="81"/>
  <c r="D62" i="81"/>
  <c r="E62" i="81"/>
  <c r="F62" i="81"/>
  <c r="G62" i="81"/>
  <c r="H62" i="81"/>
  <c r="I62" i="81"/>
  <c r="J62" i="81"/>
  <c r="K62" i="81"/>
  <c r="L62" i="81"/>
  <c r="M62" i="81"/>
  <c r="N62" i="81"/>
  <c r="O62" i="81"/>
  <c r="P62" i="81"/>
  <c r="Q62" i="81"/>
  <c r="S62" i="81"/>
  <c r="T62" i="81"/>
  <c r="U62" i="81"/>
  <c r="V62" i="81"/>
  <c r="W62" i="81"/>
  <c r="X62" i="81"/>
  <c r="Y62" i="81"/>
  <c r="Z62" i="81"/>
  <c r="AA62" i="81"/>
  <c r="Z61" i="82" s="1"/>
  <c r="AB62" i="81"/>
  <c r="AC62" i="81"/>
  <c r="AD62" i="81"/>
  <c r="AE62" i="81"/>
  <c r="AF62" i="81"/>
  <c r="AG62" i="81"/>
  <c r="AH62" i="81"/>
  <c r="AH61" i="82"/>
  <c r="AJ62" i="81"/>
  <c r="AK62" i="81"/>
  <c r="AL62" i="81"/>
  <c r="AM62" i="81"/>
  <c r="AL61" i="82" s="1"/>
  <c r="AN62" i="81"/>
  <c r="AO62" i="81"/>
  <c r="AP62" i="81"/>
  <c r="AO61" i="82" s="1"/>
  <c r="AQ62" i="81"/>
  <c r="AR62" i="81"/>
  <c r="AS62" i="81"/>
  <c r="AT62" i="81"/>
  <c r="AS61" i="82" s="1"/>
  <c r="AU62" i="81"/>
  <c r="AV62" i="81"/>
  <c r="AW62" i="81"/>
  <c r="AX62" i="81"/>
  <c r="AY62" i="81"/>
  <c r="AZ62" i="81"/>
  <c r="BD62" i="81"/>
  <c r="BE62" i="81"/>
  <c r="BF62" i="81"/>
  <c r="BG62" i="81"/>
  <c r="BH62" i="81"/>
  <c r="BI62" i="81"/>
  <c r="BJ62" i="81"/>
  <c r="BI61" i="82" s="1"/>
  <c r="BK62" i="81"/>
  <c r="BL62" i="81"/>
  <c r="BM62" i="81"/>
  <c r="BN62" i="81"/>
  <c r="BO62" i="81"/>
  <c r="BP62" i="81"/>
  <c r="BQ62" i="81"/>
  <c r="BR62" i="81"/>
  <c r="BS62" i="81"/>
  <c r="BT62" i="81"/>
  <c r="BU62" i="81"/>
  <c r="BV62" i="81"/>
  <c r="D63" i="81"/>
  <c r="E63" i="81"/>
  <c r="F63" i="81"/>
  <c r="G63" i="81"/>
  <c r="H63" i="81"/>
  <c r="I63" i="81"/>
  <c r="J63" i="81"/>
  <c r="K63" i="81"/>
  <c r="L63" i="81"/>
  <c r="M63" i="81"/>
  <c r="N63" i="81"/>
  <c r="O63" i="81"/>
  <c r="P63" i="81"/>
  <c r="Q63" i="81"/>
  <c r="S63" i="81"/>
  <c r="T63" i="81"/>
  <c r="U63" i="81"/>
  <c r="V63" i="81"/>
  <c r="W63" i="81"/>
  <c r="X63" i="81"/>
  <c r="Y63" i="81"/>
  <c r="Z63" i="81"/>
  <c r="AA63" i="81"/>
  <c r="Z62" i="82" s="1"/>
  <c r="AB63" i="81"/>
  <c r="AC63" i="81"/>
  <c r="AD63" i="81"/>
  <c r="AE63" i="81"/>
  <c r="AF63" i="81"/>
  <c r="AG63" i="81"/>
  <c r="AH63" i="81"/>
  <c r="AH62" i="82"/>
  <c r="AJ63" i="81"/>
  <c r="AK63" i="81"/>
  <c r="AL63" i="81"/>
  <c r="AM63" i="81"/>
  <c r="AL62" i="82" s="1"/>
  <c r="AN63" i="81"/>
  <c r="AO63" i="81"/>
  <c r="AP63" i="81"/>
  <c r="AO62" i="82" s="1"/>
  <c r="AQ63" i="81"/>
  <c r="AR63" i="81"/>
  <c r="AS63" i="81"/>
  <c r="AT63" i="81"/>
  <c r="AS62" i="82" s="1"/>
  <c r="AU63" i="81"/>
  <c r="AV63" i="81"/>
  <c r="AW63" i="81"/>
  <c r="AX63" i="81"/>
  <c r="AY63" i="81"/>
  <c r="AZ63" i="81"/>
  <c r="BD63" i="81"/>
  <c r="BE63" i="81"/>
  <c r="BF63" i="81"/>
  <c r="BG63" i="81"/>
  <c r="BH63" i="81"/>
  <c r="BI63" i="81"/>
  <c r="BJ63" i="81"/>
  <c r="BI62" i="82" s="1"/>
  <c r="BK63" i="81"/>
  <c r="BL63" i="81"/>
  <c r="BM63" i="81"/>
  <c r="BN63" i="81"/>
  <c r="BO63" i="81"/>
  <c r="BP63" i="81"/>
  <c r="BQ63" i="81"/>
  <c r="BR63" i="81"/>
  <c r="BS63" i="81"/>
  <c r="BT63" i="81"/>
  <c r="BU63" i="81"/>
  <c r="BV63" i="81"/>
  <c r="D64" i="81"/>
  <c r="E64" i="81"/>
  <c r="F64" i="81"/>
  <c r="G64" i="81"/>
  <c r="H64" i="81"/>
  <c r="I64" i="81"/>
  <c r="J64" i="81"/>
  <c r="K64" i="81"/>
  <c r="L64" i="81"/>
  <c r="M64" i="81"/>
  <c r="N64" i="81"/>
  <c r="O64" i="81"/>
  <c r="P64" i="81"/>
  <c r="Q64" i="81"/>
  <c r="S64" i="81"/>
  <c r="T64" i="81"/>
  <c r="U64" i="81"/>
  <c r="V64" i="81"/>
  <c r="W64" i="81"/>
  <c r="X64" i="81"/>
  <c r="Y64" i="81"/>
  <c r="Z64" i="81"/>
  <c r="AA64" i="81"/>
  <c r="Z63" i="82" s="1"/>
  <c r="AB64" i="81"/>
  <c r="AC64" i="81"/>
  <c r="AD64" i="81"/>
  <c r="AE64" i="81"/>
  <c r="AF64" i="81"/>
  <c r="AG64" i="81"/>
  <c r="AH64" i="81"/>
  <c r="AJ64" i="81"/>
  <c r="AK64" i="81"/>
  <c r="AL64" i="81"/>
  <c r="AM64" i="81"/>
  <c r="AN64" i="81"/>
  <c r="AO64" i="81"/>
  <c r="AP64" i="81"/>
  <c r="AQ64" i="81"/>
  <c r="AR64" i="81"/>
  <c r="AS64" i="81"/>
  <c r="AT64" i="81"/>
  <c r="AU64" i="81"/>
  <c r="AV64" i="81"/>
  <c r="AW64" i="81"/>
  <c r="AX64" i="81"/>
  <c r="AY64" i="81"/>
  <c r="AZ64" i="81"/>
  <c r="BD64" i="81"/>
  <c r="BE64" i="81"/>
  <c r="BF64" i="81"/>
  <c r="BG64" i="81"/>
  <c r="BH64" i="81"/>
  <c r="BI64" i="81"/>
  <c r="BJ64" i="81"/>
  <c r="BK64" i="81"/>
  <c r="BL64" i="81"/>
  <c r="BM64" i="81"/>
  <c r="BN64" i="81"/>
  <c r="BO64" i="81"/>
  <c r="BP64" i="81"/>
  <c r="BQ64" i="81"/>
  <c r="BR64" i="81"/>
  <c r="BQ63" i="82" s="1"/>
  <c r="BS64" i="81"/>
  <c r="BR63" i="82" s="1"/>
  <c r="BT64" i="81"/>
  <c r="BU64" i="81"/>
  <c r="BV64" i="81"/>
  <c r="D65" i="81"/>
  <c r="E65" i="81"/>
  <c r="F65" i="81"/>
  <c r="G65" i="81"/>
  <c r="H65" i="81"/>
  <c r="I65" i="81"/>
  <c r="J65" i="81"/>
  <c r="K65" i="81"/>
  <c r="L65" i="81"/>
  <c r="M65" i="81"/>
  <c r="N65" i="81"/>
  <c r="O65" i="81"/>
  <c r="P65" i="81"/>
  <c r="Q65" i="81"/>
  <c r="S65" i="81"/>
  <c r="T65" i="81"/>
  <c r="U65" i="81"/>
  <c r="V65" i="81"/>
  <c r="W65" i="81"/>
  <c r="X65" i="81"/>
  <c r="Y65" i="81"/>
  <c r="Z65" i="81"/>
  <c r="AA65" i="81"/>
  <c r="AB65" i="81"/>
  <c r="AC65" i="81"/>
  <c r="AD65" i="81"/>
  <c r="AE65" i="81"/>
  <c r="AF65" i="81"/>
  <c r="AG65" i="81"/>
  <c r="AH65" i="81"/>
  <c r="AJ65" i="81"/>
  <c r="AK65" i="81"/>
  <c r="AL65" i="81"/>
  <c r="AM65" i="81"/>
  <c r="AN65" i="81"/>
  <c r="AO65" i="81"/>
  <c r="AP65" i="81"/>
  <c r="AQ65" i="81"/>
  <c r="AR65" i="81"/>
  <c r="AS65" i="81"/>
  <c r="AT65" i="81"/>
  <c r="AU65" i="81"/>
  <c r="AV65" i="81"/>
  <c r="AW65" i="81"/>
  <c r="AX65" i="81"/>
  <c r="AY65" i="81"/>
  <c r="AZ65" i="81"/>
  <c r="BD65" i="81"/>
  <c r="BE65" i="81"/>
  <c r="BF65" i="81"/>
  <c r="BG65" i="81"/>
  <c r="BH65" i="81"/>
  <c r="BI65" i="81"/>
  <c r="BJ65" i="81"/>
  <c r="BK65" i="81"/>
  <c r="BL65" i="81"/>
  <c r="BM65" i="81"/>
  <c r="BN65" i="81"/>
  <c r="BO65" i="81"/>
  <c r="BP65" i="81"/>
  <c r="BQ65" i="81"/>
  <c r="BR65" i="81"/>
  <c r="BS65" i="81"/>
  <c r="BT65" i="81"/>
  <c r="BU65" i="81"/>
  <c r="BV65" i="81"/>
  <c r="D66" i="81"/>
  <c r="E66" i="81"/>
  <c r="F66" i="81"/>
  <c r="G66" i="81"/>
  <c r="H66" i="81"/>
  <c r="I66" i="81"/>
  <c r="J66" i="81"/>
  <c r="K66" i="81"/>
  <c r="L66" i="81"/>
  <c r="M66" i="81"/>
  <c r="N66" i="81"/>
  <c r="O66" i="81"/>
  <c r="P66" i="81"/>
  <c r="Q66" i="81"/>
  <c r="S66" i="81"/>
  <c r="T66" i="81"/>
  <c r="U66" i="81"/>
  <c r="V66" i="81"/>
  <c r="W66" i="81"/>
  <c r="X66" i="81"/>
  <c r="Y66" i="81"/>
  <c r="Z66" i="81"/>
  <c r="AA66" i="81"/>
  <c r="AB66" i="81"/>
  <c r="AC66" i="81"/>
  <c r="AD66" i="81"/>
  <c r="AE66" i="81"/>
  <c r="AF66" i="81"/>
  <c r="AG66" i="81"/>
  <c r="AH66" i="81"/>
  <c r="AJ66" i="81"/>
  <c r="AK66" i="81"/>
  <c r="AL66" i="81"/>
  <c r="AM66" i="81"/>
  <c r="AN66" i="81"/>
  <c r="AO66" i="81"/>
  <c r="AP66" i="81"/>
  <c r="AQ66" i="81"/>
  <c r="AR66" i="81"/>
  <c r="AS66" i="81"/>
  <c r="AT66" i="81"/>
  <c r="AU66" i="81"/>
  <c r="AV66" i="81"/>
  <c r="AW66" i="81"/>
  <c r="AX66" i="81"/>
  <c r="AY66" i="81"/>
  <c r="AZ66" i="81"/>
  <c r="BD66" i="81"/>
  <c r="BE66" i="81"/>
  <c r="BF66" i="81"/>
  <c r="BG66" i="81"/>
  <c r="BH66" i="81"/>
  <c r="BI66" i="81"/>
  <c r="BJ66" i="81"/>
  <c r="BK66" i="81"/>
  <c r="BL66" i="81"/>
  <c r="BM66" i="81"/>
  <c r="BN66" i="81"/>
  <c r="BO66" i="81"/>
  <c r="BP66" i="81"/>
  <c r="BQ66" i="81"/>
  <c r="BR66" i="81"/>
  <c r="BS66" i="81"/>
  <c r="BT66" i="81"/>
  <c r="BU66" i="81"/>
  <c r="BV66" i="81"/>
  <c r="D67" i="81"/>
  <c r="E67" i="81"/>
  <c r="F67" i="81"/>
  <c r="G67" i="81"/>
  <c r="H67" i="81"/>
  <c r="I67" i="81"/>
  <c r="J67" i="81"/>
  <c r="K67" i="81"/>
  <c r="L67" i="81"/>
  <c r="M67" i="81"/>
  <c r="N67" i="81"/>
  <c r="O67" i="81"/>
  <c r="P67" i="81"/>
  <c r="Q67" i="81"/>
  <c r="S67" i="81"/>
  <c r="T67" i="81"/>
  <c r="U67" i="81"/>
  <c r="V67" i="81"/>
  <c r="W67" i="81"/>
  <c r="X67" i="81"/>
  <c r="Y67" i="81"/>
  <c r="Z67" i="81"/>
  <c r="AA67" i="81"/>
  <c r="Z66" i="82" s="1"/>
  <c r="AB67" i="81"/>
  <c r="AC67" i="81"/>
  <c r="AD67" i="81"/>
  <c r="AE67" i="81"/>
  <c r="AF67" i="81"/>
  <c r="AG67" i="81"/>
  <c r="AH67" i="81"/>
  <c r="AH66" i="82"/>
  <c r="AJ67" i="81"/>
  <c r="AK67" i="81"/>
  <c r="AL67" i="81"/>
  <c r="AM67" i="81"/>
  <c r="AL66" i="82" s="1"/>
  <c r="AN67" i="81"/>
  <c r="AO67" i="81"/>
  <c r="AP67" i="81"/>
  <c r="AQ67" i="81"/>
  <c r="AR67" i="81"/>
  <c r="AS67" i="81"/>
  <c r="AT67" i="81"/>
  <c r="AS66" i="82" s="1"/>
  <c r="AU67" i="81"/>
  <c r="AV67" i="81"/>
  <c r="AW67" i="81"/>
  <c r="AX67" i="81"/>
  <c r="AY67" i="81"/>
  <c r="AZ67" i="81"/>
  <c r="BD67" i="81"/>
  <c r="BE67" i="81"/>
  <c r="BF67" i="81"/>
  <c r="BG67" i="81"/>
  <c r="BH67" i="81"/>
  <c r="BI67" i="81"/>
  <c r="BJ67" i="81"/>
  <c r="BI66" i="82" s="1"/>
  <c r="BK67" i="81"/>
  <c r="BL67" i="81"/>
  <c r="BM67" i="81"/>
  <c r="BN67" i="81"/>
  <c r="BO67" i="81"/>
  <c r="BP67" i="81"/>
  <c r="BQ67" i="81"/>
  <c r="BR67" i="81"/>
  <c r="BS67" i="81"/>
  <c r="BT67" i="81"/>
  <c r="BU67" i="81"/>
  <c r="BV67" i="81"/>
  <c r="D68" i="81"/>
  <c r="E68" i="81"/>
  <c r="F68" i="81"/>
  <c r="G68" i="81"/>
  <c r="H68" i="81"/>
  <c r="I68" i="81"/>
  <c r="J68" i="81"/>
  <c r="K68" i="81"/>
  <c r="L68" i="81"/>
  <c r="M68" i="81"/>
  <c r="N68" i="81"/>
  <c r="O68" i="81"/>
  <c r="P68" i="81"/>
  <c r="Q68" i="81"/>
  <c r="S68" i="81"/>
  <c r="T68" i="81"/>
  <c r="U68" i="81"/>
  <c r="V68" i="81"/>
  <c r="W68" i="81"/>
  <c r="X68" i="81"/>
  <c r="Y68" i="81"/>
  <c r="Z68" i="81"/>
  <c r="AA68" i="81"/>
  <c r="AB68" i="81"/>
  <c r="AC68" i="81"/>
  <c r="AD68" i="81"/>
  <c r="AE68" i="81"/>
  <c r="AF68" i="81"/>
  <c r="AG68" i="81"/>
  <c r="AH68" i="81"/>
  <c r="AJ68" i="81"/>
  <c r="AK68" i="81"/>
  <c r="AL68" i="81"/>
  <c r="AM68" i="81"/>
  <c r="AN68" i="81"/>
  <c r="AO68" i="81"/>
  <c r="AP68" i="81"/>
  <c r="AQ68" i="81"/>
  <c r="AR68" i="81"/>
  <c r="AS68" i="81"/>
  <c r="AT68" i="81"/>
  <c r="AU68" i="81"/>
  <c r="AV68" i="81"/>
  <c r="AW68" i="81"/>
  <c r="AX68" i="81"/>
  <c r="AY68" i="81"/>
  <c r="AZ68" i="81"/>
  <c r="BD68" i="81"/>
  <c r="BE68" i="81"/>
  <c r="BF68" i="81"/>
  <c r="BG68" i="81"/>
  <c r="BH68" i="81"/>
  <c r="BI68" i="81"/>
  <c r="BJ68" i="81"/>
  <c r="BK68" i="81"/>
  <c r="BL68" i="81"/>
  <c r="BM68" i="81"/>
  <c r="BN68" i="81"/>
  <c r="BO68" i="81"/>
  <c r="BP68" i="81"/>
  <c r="BQ68" i="81"/>
  <c r="BR68" i="81"/>
  <c r="BS68" i="81"/>
  <c r="BT68" i="81"/>
  <c r="BU68" i="81"/>
  <c r="BV68" i="81"/>
  <c r="D69" i="81"/>
  <c r="E69" i="81"/>
  <c r="F69" i="81"/>
  <c r="G69" i="81"/>
  <c r="H69" i="81"/>
  <c r="I69" i="81"/>
  <c r="J69" i="81"/>
  <c r="K69" i="81"/>
  <c r="L69" i="81"/>
  <c r="M69" i="81"/>
  <c r="N69" i="81"/>
  <c r="O69" i="81"/>
  <c r="P69" i="81"/>
  <c r="Q69" i="81"/>
  <c r="S69" i="81"/>
  <c r="T69" i="81"/>
  <c r="U69" i="81"/>
  <c r="V69" i="81"/>
  <c r="W69" i="81"/>
  <c r="X69" i="81"/>
  <c r="Y69" i="81"/>
  <c r="Z69" i="81"/>
  <c r="AA69" i="81"/>
  <c r="Z68" i="82" s="1"/>
  <c r="AB69" i="81"/>
  <c r="AC69" i="81"/>
  <c r="AD69" i="81"/>
  <c r="AE69" i="81"/>
  <c r="AF69" i="81"/>
  <c r="AG69" i="81"/>
  <c r="AH69" i="81"/>
  <c r="AH68" i="82"/>
  <c r="AJ69" i="81"/>
  <c r="AK69" i="81"/>
  <c r="AL69" i="81"/>
  <c r="AM69" i="81"/>
  <c r="AL68" i="82" s="1"/>
  <c r="AN69" i="81"/>
  <c r="AO69" i="81"/>
  <c r="AP69" i="81"/>
  <c r="AQ69" i="81"/>
  <c r="AR69" i="81"/>
  <c r="AS69" i="81"/>
  <c r="AT69" i="81"/>
  <c r="AS68" i="82" s="1"/>
  <c r="AU69" i="81"/>
  <c r="AV69" i="81"/>
  <c r="AW69" i="81"/>
  <c r="AX69" i="81"/>
  <c r="AY69" i="81"/>
  <c r="AZ69" i="81"/>
  <c r="BD69" i="81"/>
  <c r="BE69" i="81"/>
  <c r="BF69" i="81"/>
  <c r="BG69" i="81"/>
  <c r="BH69" i="81"/>
  <c r="BI69" i="81"/>
  <c r="BJ69" i="81"/>
  <c r="BK69" i="81"/>
  <c r="BL69" i="81"/>
  <c r="BM69" i="81"/>
  <c r="BN69" i="81"/>
  <c r="BO69" i="81"/>
  <c r="BP69" i="81"/>
  <c r="BQ69" i="81"/>
  <c r="BR69" i="81"/>
  <c r="BS69" i="81"/>
  <c r="BT69" i="81"/>
  <c r="BU69" i="81"/>
  <c r="BV69" i="81"/>
  <c r="D70" i="81"/>
  <c r="E70" i="81"/>
  <c r="F70" i="81"/>
  <c r="G70" i="81"/>
  <c r="H70" i="81"/>
  <c r="I70" i="81"/>
  <c r="J70" i="81"/>
  <c r="K70" i="81"/>
  <c r="L70" i="81"/>
  <c r="M70" i="81"/>
  <c r="N70" i="81"/>
  <c r="O70" i="81"/>
  <c r="P70" i="81"/>
  <c r="Q70" i="81"/>
  <c r="S70" i="81"/>
  <c r="T70" i="81"/>
  <c r="U70" i="81"/>
  <c r="V70" i="81"/>
  <c r="W70" i="81"/>
  <c r="X70" i="81"/>
  <c r="Y70" i="81"/>
  <c r="X69" i="82" s="1"/>
  <c r="Z70" i="81"/>
  <c r="AA70" i="81"/>
  <c r="Z69" i="82" s="1"/>
  <c r="AB70" i="81"/>
  <c r="AC70" i="81"/>
  <c r="AD70" i="81"/>
  <c r="AE70" i="81"/>
  <c r="AF70" i="81"/>
  <c r="AG70" i="81"/>
  <c r="AH70" i="81"/>
  <c r="AH69" i="82"/>
  <c r="AJ70" i="81"/>
  <c r="AK70" i="81"/>
  <c r="AL70" i="81"/>
  <c r="AM70" i="81"/>
  <c r="AN70" i="81"/>
  <c r="AO70" i="81"/>
  <c r="AP70" i="81"/>
  <c r="AO69" i="82" s="1"/>
  <c r="AQ70" i="81"/>
  <c r="AR70" i="81"/>
  <c r="AQ69" i="82" s="1"/>
  <c r="AS70" i="81"/>
  <c r="AT70" i="81"/>
  <c r="AS69" i="82" s="1"/>
  <c r="AU70" i="81"/>
  <c r="AV70" i="81"/>
  <c r="AU69" i="82" s="1"/>
  <c r="AW70" i="81"/>
  <c r="AX70" i="81"/>
  <c r="AY70" i="81"/>
  <c r="AZ70" i="81"/>
  <c r="BD70" i="81"/>
  <c r="BE70" i="81"/>
  <c r="BF70" i="81"/>
  <c r="BG70" i="81"/>
  <c r="BH70" i="81"/>
  <c r="BI70" i="81"/>
  <c r="BJ70" i="81"/>
  <c r="BK70" i="81"/>
  <c r="BL70" i="81"/>
  <c r="BM70" i="81"/>
  <c r="BN70" i="81"/>
  <c r="BO70" i="81"/>
  <c r="BP70" i="81"/>
  <c r="BQ70" i="81"/>
  <c r="BR70" i="81"/>
  <c r="BS70" i="81"/>
  <c r="BR69" i="82" s="1"/>
  <c r="BT70" i="81"/>
  <c r="BU70" i="81"/>
  <c r="BV70" i="81"/>
  <c r="D71" i="81"/>
  <c r="E71" i="81"/>
  <c r="F71" i="81"/>
  <c r="G71" i="81"/>
  <c r="H71" i="81"/>
  <c r="I71" i="81"/>
  <c r="J71" i="81"/>
  <c r="K71" i="81"/>
  <c r="L71" i="81"/>
  <c r="M71" i="81"/>
  <c r="N71" i="81"/>
  <c r="O71" i="81"/>
  <c r="P71" i="81"/>
  <c r="Q71" i="81"/>
  <c r="S71" i="81"/>
  <c r="T71" i="81"/>
  <c r="U71" i="81"/>
  <c r="V71" i="81"/>
  <c r="W71" i="81"/>
  <c r="X71" i="81"/>
  <c r="Y71" i="81"/>
  <c r="Z71" i="81"/>
  <c r="AA71" i="81"/>
  <c r="AB71" i="81"/>
  <c r="AC71" i="81"/>
  <c r="AD71" i="81"/>
  <c r="AE71" i="81"/>
  <c r="AF71" i="81"/>
  <c r="AG71" i="81"/>
  <c r="AH71" i="81"/>
  <c r="AJ71" i="81"/>
  <c r="AK71" i="81"/>
  <c r="AL71" i="81"/>
  <c r="AM71" i="81"/>
  <c r="AN71" i="81"/>
  <c r="AO71" i="81"/>
  <c r="AP71" i="81"/>
  <c r="AQ71" i="81"/>
  <c r="AR71" i="81"/>
  <c r="AS71" i="81"/>
  <c r="AT71" i="81"/>
  <c r="AU71" i="81"/>
  <c r="AV71" i="81"/>
  <c r="AW71" i="81"/>
  <c r="AX71" i="81"/>
  <c r="AY71" i="81"/>
  <c r="AZ71" i="81"/>
  <c r="BD71" i="81"/>
  <c r="BE71" i="81"/>
  <c r="BF71" i="81"/>
  <c r="BG71" i="81"/>
  <c r="BH71" i="81"/>
  <c r="BI71" i="81"/>
  <c r="BJ71" i="81"/>
  <c r="BK71" i="81"/>
  <c r="BL71" i="81"/>
  <c r="BM71" i="81"/>
  <c r="BN71" i="81"/>
  <c r="BO71" i="81"/>
  <c r="BP71" i="81"/>
  <c r="BQ71" i="81"/>
  <c r="BR71" i="81"/>
  <c r="BS71" i="81"/>
  <c r="BT71" i="81"/>
  <c r="BU71" i="81"/>
  <c r="BV71" i="81"/>
  <c r="D72" i="81"/>
  <c r="E72" i="81"/>
  <c r="F72" i="81"/>
  <c r="G72" i="81"/>
  <c r="H72" i="81"/>
  <c r="I72" i="81"/>
  <c r="J72" i="81"/>
  <c r="K72" i="81"/>
  <c r="L72" i="81"/>
  <c r="M72" i="81"/>
  <c r="N72" i="81"/>
  <c r="O72" i="81"/>
  <c r="P72" i="81"/>
  <c r="Q72" i="81"/>
  <c r="S72" i="81"/>
  <c r="T72" i="81"/>
  <c r="U72" i="81"/>
  <c r="V72" i="81"/>
  <c r="W72" i="81"/>
  <c r="X72" i="81"/>
  <c r="Y72" i="81"/>
  <c r="Z72" i="81"/>
  <c r="AA72" i="81"/>
  <c r="AB72" i="81"/>
  <c r="AC72" i="81"/>
  <c r="AD72" i="81"/>
  <c r="AE72" i="81"/>
  <c r="AF72" i="81"/>
  <c r="AG72" i="81"/>
  <c r="AH72" i="81"/>
  <c r="AJ72" i="81"/>
  <c r="AK72" i="81"/>
  <c r="AL72" i="81"/>
  <c r="AM72" i="81"/>
  <c r="AN72" i="81"/>
  <c r="AO72" i="81"/>
  <c r="AP72" i="81"/>
  <c r="AQ72" i="81"/>
  <c r="AR72" i="81"/>
  <c r="AS72" i="81"/>
  <c r="AT72" i="81"/>
  <c r="AU72" i="81"/>
  <c r="AV72" i="81"/>
  <c r="AW72" i="81"/>
  <c r="AX72" i="81"/>
  <c r="AY72" i="81"/>
  <c r="AZ72" i="81"/>
  <c r="BD72" i="81"/>
  <c r="BE72" i="81"/>
  <c r="BF72" i="81"/>
  <c r="BG72" i="81"/>
  <c r="BH72" i="81"/>
  <c r="BI72" i="81"/>
  <c r="BJ72" i="81"/>
  <c r="BK72" i="81"/>
  <c r="BL72" i="81"/>
  <c r="BM72" i="81"/>
  <c r="BN72" i="81"/>
  <c r="BO72" i="81"/>
  <c r="BP72" i="81"/>
  <c r="BQ72" i="81"/>
  <c r="BR72" i="81"/>
  <c r="BS72" i="81"/>
  <c r="BR71" i="82" s="1"/>
  <c r="BT72" i="81"/>
  <c r="BU72" i="81"/>
  <c r="BV72" i="81"/>
  <c r="D73" i="81"/>
  <c r="E73" i="81"/>
  <c r="F73" i="81"/>
  <c r="G73" i="81"/>
  <c r="H73" i="81"/>
  <c r="I73" i="81"/>
  <c r="J73" i="81"/>
  <c r="K73" i="81"/>
  <c r="L73" i="81"/>
  <c r="M73" i="81"/>
  <c r="N73" i="81"/>
  <c r="O73" i="81"/>
  <c r="P73" i="81"/>
  <c r="Q73" i="81"/>
  <c r="S73" i="81"/>
  <c r="T73" i="81"/>
  <c r="U73" i="81"/>
  <c r="V73" i="81"/>
  <c r="W73" i="81"/>
  <c r="X73" i="81"/>
  <c r="Y73" i="81"/>
  <c r="Z73" i="81"/>
  <c r="AA73" i="81"/>
  <c r="AB73" i="81"/>
  <c r="AC73" i="81"/>
  <c r="AD73" i="81"/>
  <c r="AE73" i="81"/>
  <c r="AF73" i="81"/>
  <c r="AG73" i="81"/>
  <c r="AH73" i="81"/>
  <c r="AJ73" i="81"/>
  <c r="AK73" i="81"/>
  <c r="AL73" i="81"/>
  <c r="AM73" i="81"/>
  <c r="AN73" i="81"/>
  <c r="AO73" i="81"/>
  <c r="AP73" i="81"/>
  <c r="AQ73" i="81"/>
  <c r="AR73" i="81"/>
  <c r="AS73" i="81"/>
  <c r="AT73" i="81"/>
  <c r="AU73" i="81"/>
  <c r="AV73" i="81"/>
  <c r="AW73" i="81"/>
  <c r="AX73" i="81"/>
  <c r="AY73" i="81"/>
  <c r="AZ73" i="81"/>
  <c r="BD73" i="81"/>
  <c r="BE73" i="81"/>
  <c r="BF73" i="81"/>
  <c r="BG73" i="81"/>
  <c r="BH73" i="81"/>
  <c r="BI73" i="81"/>
  <c r="BJ73" i="81"/>
  <c r="BK73" i="81"/>
  <c r="BL73" i="81"/>
  <c r="BM73" i="81"/>
  <c r="BN73" i="81"/>
  <c r="BO73" i="81"/>
  <c r="BP73" i="81"/>
  <c r="BQ73" i="81"/>
  <c r="BR73" i="81"/>
  <c r="BS73" i="81"/>
  <c r="BT73" i="81"/>
  <c r="BU73" i="81"/>
  <c r="BV73" i="81"/>
  <c r="D74" i="81"/>
  <c r="E74" i="81"/>
  <c r="F74" i="81"/>
  <c r="G74" i="81"/>
  <c r="H74" i="81"/>
  <c r="I74" i="81"/>
  <c r="J74" i="81"/>
  <c r="K74" i="81"/>
  <c r="L74" i="81"/>
  <c r="M74" i="81"/>
  <c r="N74" i="81"/>
  <c r="O74" i="81"/>
  <c r="P74" i="81"/>
  <c r="Q74" i="81"/>
  <c r="S74" i="81"/>
  <c r="T74" i="81"/>
  <c r="U74" i="81"/>
  <c r="V74" i="81"/>
  <c r="W74" i="81"/>
  <c r="X74" i="81"/>
  <c r="Y74" i="81"/>
  <c r="Z74" i="81"/>
  <c r="AA74" i="81"/>
  <c r="AB74" i="81"/>
  <c r="AC74" i="81"/>
  <c r="AD74" i="81"/>
  <c r="AE74" i="81"/>
  <c r="AF74" i="81"/>
  <c r="AG74" i="81"/>
  <c r="AH74" i="81"/>
  <c r="AJ74" i="81"/>
  <c r="AK74" i="81"/>
  <c r="AL74" i="81"/>
  <c r="AM74" i="81"/>
  <c r="AN74" i="81"/>
  <c r="AO74" i="81"/>
  <c r="AP74" i="81"/>
  <c r="AQ74" i="81"/>
  <c r="AR74" i="81"/>
  <c r="AS74" i="81"/>
  <c r="AT74" i="81"/>
  <c r="AU74" i="81"/>
  <c r="AV74" i="81"/>
  <c r="AW74" i="81"/>
  <c r="AV73" i="82" s="1"/>
  <c r="AX74" i="81"/>
  <c r="AY74" i="81"/>
  <c r="AZ74" i="81"/>
  <c r="BD74" i="81"/>
  <c r="BE74" i="81"/>
  <c r="BF74" i="81"/>
  <c r="BE73" i="82" s="1"/>
  <c r="BG74" i="81"/>
  <c r="BH74" i="81"/>
  <c r="BI74" i="81"/>
  <c r="BJ74" i="81"/>
  <c r="BK74" i="81"/>
  <c r="BL74" i="81"/>
  <c r="BM74" i="81"/>
  <c r="BN74" i="81"/>
  <c r="BO74" i="81"/>
  <c r="BP74" i="81"/>
  <c r="BQ74" i="81"/>
  <c r="BR74" i="81"/>
  <c r="BS74" i="81"/>
  <c r="BT74" i="81"/>
  <c r="BU74" i="81"/>
  <c r="BV74" i="81"/>
  <c r="D75" i="81"/>
  <c r="E75" i="81"/>
  <c r="F75" i="81"/>
  <c r="G75" i="81"/>
  <c r="H75" i="81"/>
  <c r="I75" i="81"/>
  <c r="J75" i="81"/>
  <c r="K75" i="81"/>
  <c r="L75" i="81"/>
  <c r="M75" i="81"/>
  <c r="N75" i="81"/>
  <c r="O75" i="81"/>
  <c r="P75" i="81"/>
  <c r="Q75" i="81"/>
  <c r="S75" i="81"/>
  <c r="T75" i="81"/>
  <c r="U75" i="81"/>
  <c r="V75" i="81"/>
  <c r="W75" i="81"/>
  <c r="X75" i="81"/>
  <c r="Y75" i="81"/>
  <c r="Z75" i="81"/>
  <c r="AA75" i="81"/>
  <c r="AB75" i="81"/>
  <c r="AC75" i="81"/>
  <c r="AD75" i="81"/>
  <c r="AE75" i="81"/>
  <c r="AF75" i="81"/>
  <c r="AG75" i="81"/>
  <c r="AH75" i="81"/>
  <c r="AJ75" i="81"/>
  <c r="AK75" i="81"/>
  <c r="AL75" i="81"/>
  <c r="AM75" i="81"/>
  <c r="AN75" i="81"/>
  <c r="AO75" i="81"/>
  <c r="AP75" i="81"/>
  <c r="AQ75" i="81"/>
  <c r="AR75" i="81"/>
  <c r="AS75" i="81"/>
  <c r="AT75" i="81"/>
  <c r="AU75" i="81"/>
  <c r="AV75" i="81"/>
  <c r="AW75" i="81"/>
  <c r="AX75" i="81"/>
  <c r="AY75" i="81"/>
  <c r="AZ75" i="81"/>
  <c r="BD75" i="81"/>
  <c r="BE75" i="81"/>
  <c r="BF75" i="81"/>
  <c r="BG75" i="81"/>
  <c r="BH75" i="81"/>
  <c r="BI75" i="81"/>
  <c r="BJ75" i="81"/>
  <c r="BK75" i="81"/>
  <c r="BL75" i="81"/>
  <c r="BM75" i="81"/>
  <c r="BN75" i="81"/>
  <c r="BO75" i="81"/>
  <c r="BP75" i="81"/>
  <c r="BQ75" i="81"/>
  <c r="BR75" i="81"/>
  <c r="BS75" i="81"/>
  <c r="BT75" i="81"/>
  <c r="BU75" i="81"/>
  <c r="BV75" i="81"/>
  <c r="D76" i="81"/>
  <c r="E76" i="81"/>
  <c r="F76" i="81"/>
  <c r="G76" i="81"/>
  <c r="H76" i="81"/>
  <c r="I76" i="81"/>
  <c r="J76" i="81"/>
  <c r="K76" i="81"/>
  <c r="L76" i="81"/>
  <c r="M76" i="81"/>
  <c r="N76" i="81"/>
  <c r="O76" i="81"/>
  <c r="P76" i="81"/>
  <c r="Q76" i="81"/>
  <c r="S76" i="81"/>
  <c r="T76" i="81"/>
  <c r="U76" i="81"/>
  <c r="V76" i="81"/>
  <c r="W76" i="81"/>
  <c r="X76" i="81"/>
  <c r="Y76" i="81"/>
  <c r="Z76" i="81"/>
  <c r="AA76" i="81"/>
  <c r="AB76" i="81"/>
  <c r="AC76" i="81"/>
  <c r="AD76" i="81"/>
  <c r="AE76" i="81"/>
  <c r="AF76" i="81"/>
  <c r="AG76" i="81"/>
  <c r="AH76" i="81"/>
  <c r="AJ76" i="81"/>
  <c r="AK76" i="81"/>
  <c r="AL76" i="81"/>
  <c r="AM76" i="81"/>
  <c r="AN76" i="81"/>
  <c r="AO76" i="81"/>
  <c r="AP76" i="81"/>
  <c r="AQ76" i="81"/>
  <c r="AR76" i="81"/>
  <c r="AS76" i="81"/>
  <c r="AT76" i="81"/>
  <c r="AU76" i="81"/>
  <c r="AV76" i="81"/>
  <c r="AW76" i="81"/>
  <c r="AX76" i="81"/>
  <c r="AY76" i="81"/>
  <c r="AZ76" i="81"/>
  <c r="BD76" i="81"/>
  <c r="BE76" i="81"/>
  <c r="BF76" i="81"/>
  <c r="BG76" i="81"/>
  <c r="BH76" i="81"/>
  <c r="BI76" i="81"/>
  <c r="BJ76" i="81"/>
  <c r="BK76" i="81"/>
  <c r="BL76" i="81"/>
  <c r="BM76" i="81"/>
  <c r="BN76" i="81"/>
  <c r="BO76" i="81"/>
  <c r="BP76" i="81"/>
  <c r="BQ76" i="81"/>
  <c r="BR76" i="81"/>
  <c r="BS76" i="81"/>
  <c r="BT76" i="81"/>
  <c r="BU76" i="81"/>
  <c r="BV76" i="81"/>
  <c r="D77" i="81"/>
  <c r="E77" i="81"/>
  <c r="F77" i="81"/>
  <c r="G77" i="81"/>
  <c r="H77" i="81"/>
  <c r="I77" i="81"/>
  <c r="J77" i="81"/>
  <c r="K77" i="81"/>
  <c r="L77" i="81"/>
  <c r="M77" i="81"/>
  <c r="N77" i="81"/>
  <c r="O77" i="81"/>
  <c r="P77" i="81"/>
  <c r="Q77" i="81"/>
  <c r="S77" i="81"/>
  <c r="T77" i="81"/>
  <c r="U77" i="81"/>
  <c r="V77" i="81"/>
  <c r="W77" i="81"/>
  <c r="X77" i="81"/>
  <c r="Y77" i="81"/>
  <c r="Z77" i="81"/>
  <c r="AA77" i="81"/>
  <c r="Z76" i="82" s="1"/>
  <c r="AB77" i="81"/>
  <c r="AC77" i="81"/>
  <c r="AD77" i="81"/>
  <c r="AE77" i="81"/>
  <c r="AF77" i="81"/>
  <c r="AG77" i="81"/>
  <c r="AH77" i="81"/>
  <c r="AJ77" i="81"/>
  <c r="AK77" i="81"/>
  <c r="AL77" i="81"/>
  <c r="AM77" i="81"/>
  <c r="AL76" i="82" s="1"/>
  <c r="AN77" i="81"/>
  <c r="AO77" i="81"/>
  <c r="AP77" i="81"/>
  <c r="AO76" i="82" s="1"/>
  <c r="AQ77" i="81"/>
  <c r="AR77" i="81"/>
  <c r="AS77" i="81"/>
  <c r="AT77" i="81"/>
  <c r="AS76" i="82" s="1"/>
  <c r="AU77" i="81"/>
  <c r="AV77" i="81"/>
  <c r="AW77" i="81"/>
  <c r="AX77" i="81"/>
  <c r="AY77" i="81"/>
  <c r="AZ77" i="81"/>
  <c r="BD77" i="81"/>
  <c r="BE77" i="81"/>
  <c r="BF77" i="81"/>
  <c r="BG77" i="81"/>
  <c r="BH77" i="81"/>
  <c r="BI77" i="81"/>
  <c r="BJ77" i="81"/>
  <c r="BK77" i="81"/>
  <c r="BL77" i="81"/>
  <c r="BM77" i="81"/>
  <c r="BN77" i="81"/>
  <c r="BO77" i="81"/>
  <c r="BP77" i="81"/>
  <c r="BQ77" i="81"/>
  <c r="BR77" i="81"/>
  <c r="BS77" i="81"/>
  <c r="BT77" i="81"/>
  <c r="BU77" i="81"/>
  <c r="BV77" i="81"/>
  <c r="D78" i="81"/>
  <c r="E78" i="81"/>
  <c r="F78" i="81"/>
  <c r="G78" i="81"/>
  <c r="H78" i="81"/>
  <c r="I78" i="81"/>
  <c r="J78" i="81"/>
  <c r="K78" i="81"/>
  <c r="L78" i="81"/>
  <c r="M78" i="81"/>
  <c r="N78" i="81"/>
  <c r="O78" i="81"/>
  <c r="P78" i="81"/>
  <c r="Q78" i="81"/>
  <c r="S78" i="81"/>
  <c r="T78" i="81"/>
  <c r="U78" i="81"/>
  <c r="V78" i="81"/>
  <c r="W78" i="81"/>
  <c r="X78" i="81"/>
  <c r="Y78" i="81"/>
  <c r="X77" i="82" s="1"/>
  <c r="Z78" i="81"/>
  <c r="AA78" i="81"/>
  <c r="Z77" i="82" s="1"/>
  <c r="AB78" i="81"/>
  <c r="AC78" i="81"/>
  <c r="AD78" i="81"/>
  <c r="AE78" i="81"/>
  <c r="AF78" i="81"/>
  <c r="AG78" i="81"/>
  <c r="AH78" i="81"/>
  <c r="AH77" i="82"/>
  <c r="AJ78" i="81"/>
  <c r="AK78" i="81"/>
  <c r="AL78" i="81"/>
  <c r="AM78" i="81"/>
  <c r="AL77" i="82" s="1"/>
  <c r="AN78" i="81"/>
  <c r="AO78" i="81"/>
  <c r="AP78" i="81"/>
  <c r="AO77" i="82" s="1"/>
  <c r="AQ78" i="81"/>
  <c r="AR78" i="81"/>
  <c r="AS78" i="81"/>
  <c r="AT78" i="81"/>
  <c r="AS77" i="82" s="1"/>
  <c r="AU78" i="81"/>
  <c r="AV78" i="81"/>
  <c r="AW78" i="81"/>
  <c r="AX78" i="81"/>
  <c r="AY78" i="81"/>
  <c r="AZ78" i="81"/>
  <c r="BD78" i="81"/>
  <c r="BE78" i="81"/>
  <c r="BF78" i="81"/>
  <c r="BE77" i="82" s="1"/>
  <c r="BG78" i="81"/>
  <c r="BH78" i="81"/>
  <c r="BI78" i="81"/>
  <c r="BJ78" i="81"/>
  <c r="BI77" i="82" s="1"/>
  <c r="BK78" i="81"/>
  <c r="BL78" i="81"/>
  <c r="BM78" i="81"/>
  <c r="BN78" i="81"/>
  <c r="BO78" i="81"/>
  <c r="BP78" i="81"/>
  <c r="BQ78" i="81"/>
  <c r="BR78" i="81"/>
  <c r="BS78" i="81"/>
  <c r="BT78" i="81"/>
  <c r="BU78" i="81"/>
  <c r="BV78" i="81"/>
  <c r="D79" i="81"/>
  <c r="E79" i="81"/>
  <c r="F79" i="81"/>
  <c r="G79" i="81"/>
  <c r="H79" i="81"/>
  <c r="I79" i="81"/>
  <c r="J79" i="81"/>
  <c r="K79" i="81"/>
  <c r="L79" i="81"/>
  <c r="M79" i="81"/>
  <c r="N79" i="81"/>
  <c r="O79" i="81"/>
  <c r="P79" i="81"/>
  <c r="Q79" i="81"/>
  <c r="S79" i="81"/>
  <c r="T79" i="81"/>
  <c r="U79" i="81"/>
  <c r="V79" i="81"/>
  <c r="W79" i="81"/>
  <c r="X79" i="81"/>
  <c r="Y79" i="81"/>
  <c r="Z79" i="81"/>
  <c r="AA79" i="81"/>
  <c r="AB79" i="81"/>
  <c r="AC79" i="81"/>
  <c r="AD79" i="81"/>
  <c r="AE79" i="81"/>
  <c r="AF79" i="81"/>
  <c r="AG79" i="81"/>
  <c r="AH79" i="81"/>
  <c r="AJ79" i="81"/>
  <c r="AK79" i="81"/>
  <c r="AL79" i="81"/>
  <c r="AM79" i="81"/>
  <c r="AN79" i="81"/>
  <c r="AO79" i="81"/>
  <c r="AP79" i="81"/>
  <c r="AQ79" i="81"/>
  <c r="AR79" i="81"/>
  <c r="AS79" i="81"/>
  <c r="AT79" i="81"/>
  <c r="AU79" i="81"/>
  <c r="AV79" i="81"/>
  <c r="AW79" i="81"/>
  <c r="AX79" i="81"/>
  <c r="AY79" i="81"/>
  <c r="AZ79" i="81"/>
  <c r="BD79" i="81"/>
  <c r="BE79" i="81"/>
  <c r="BF79" i="81"/>
  <c r="BG79" i="81"/>
  <c r="BH79" i="81"/>
  <c r="BI79" i="81"/>
  <c r="BJ79" i="81"/>
  <c r="BK79" i="81"/>
  <c r="BL79" i="81"/>
  <c r="BM79" i="81"/>
  <c r="BN79" i="81"/>
  <c r="BO79" i="81"/>
  <c r="BP79" i="81"/>
  <c r="BQ79" i="81"/>
  <c r="BR79" i="81"/>
  <c r="BS79" i="81"/>
  <c r="BT79" i="81"/>
  <c r="BU79" i="81"/>
  <c r="BV79" i="81"/>
  <c r="D80" i="81"/>
  <c r="E80" i="81"/>
  <c r="F80" i="81"/>
  <c r="G80" i="81"/>
  <c r="H80" i="81"/>
  <c r="I80" i="81"/>
  <c r="J80" i="81"/>
  <c r="K80" i="81"/>
  <c r="L80" i="81"/>
  <c r="M80" i="81"/>
  <c r="N80" i="81"/>
  <c r="O80" i="81"/>
  <c r="P80" i="81"/>
  <c r="Q80" i="81"/>
  <c r="S80" i="81"/>
  <c r="T80" i="81"/>
  <c r="U80" i="81"/>
  <c r="V80" i="81"/>
  <c r="W80" i="81"/>
  <c r="X80" i="81"/>
  <c r="Y80" i="81"/>
  <c r="Z80" i="81"/>
  <c r="AA80" i="81"/>
  <c r="AB80" i="81"/>
  <c r="AC80" i="81"/>
  <c r="AD80" i="81"/>
  <c r="AE80" i="81"/>
  <c r="AF80" i="81"/>
  <c r="AG80" i="81"/>
  <c r="AH80" i="81"/>
  <c r="AJ80" i="81"/>
  <c r="AK80" i="81"/>
  <c r="AL80" i="81"/>
  <c r="AM80" i="81"/>
  <c r="AN80" i="81"/>
  <c r="AO80" i="81"/>
  <c r="AP80" i="81"/>
  <c r="AQ80" i="81"/>
  <c r="AR80" i="81"/>
  <c r="AS80" i="81"/>
  <c r="AT80" i="81"/>
  <c r="AU80" i="81"/>
  <c r="AV80" i="81"/>
  <c r="AW80" i="81"/>
  <c r="AX80" i="81"/>
  <c r="AY80" i="81"/>
  <c r="AZ80" i="81"/>
  <c r="BD80" i="81"/>
  <c r="BE80" i="81"/>
  <c r="BF80" i="81"/>
  <c r="BG80" i="81"/>
  <c r="BH80" i="81"/>
  <c r="BI80" i="81"/>
  <c r="BJ80" i="81"/>
  <c r="BK80" i="81"/>
  <c r="BL80" i="81"/>
  <c r="BM80" i="81"/>
  <c r="BN80" i="81"/>
  <c r="BO80" i="81"/>
  <c r="BP80" i="81"/>
  <c r="BQ80" i="81"/>
  <c r="BR80" i="81"/>
  <c r="BS80" i="81"/>
  <c r="BT80" i="81"/>
  <c r="BU80" i="81"/>
  <c r="BV80" i="81"/>
  <c r="D81" i="81"/>
  <c r="E81" i="81"/>
  <c r="F81" i="81"/>
  <c r="G81" i="81"/>
  <c r="H81" i="81"/>
  <c r="I81" i="81"/>
  <c r="J81" i="81"/>
  <c r="K81" i="81"/>
  <c r="L81" i="81"/>
  <c r="M81" i="81"/>
  <c r="N81" i="81"/>
  <c r="O81" i="81"/>
  <c r="P81" i="81"/>
  <c r="Q81" i="81"/>
  <c r="S81" i="81"/>
  <c r="T81" i="81"/>
  <c r="U81" i="81"/>
  <c r="V81" i="81"/>
  <c r="W81" i="81"/>
  <c r="X81" i="81"/>
  <c r="Y81" i="81"/>
  <c r="Z81" i="81"/>
  <c r="AA81" i="81"/>
  <c r="Z80" i="82" s="1"/>
  <c r="AB81" i="81"/>
  <c r="AC81" i="81"/>
  <c r="AD81" i="81"/>
  <c r="AE81" i="81"/>
  <c r="AF81" i="81"/>
  <c r="AG81" i="81"/>
  <c r="AH81" i="81"/>
  <c r="AH80" i="82"/>
  <c r="AJ81" i="81"/>
  <c r="AK81" i="81"/>
  <c r="AL81" i="81"/>
  <c r="AM81" i="81"/>
  <c r="AN81" i="81"/>
  <c r="AO81" i="81"/>
  <c r="AP81" i="81"/>
  <c r="AQ81" i="81"/>
  <c r="AR81" i="81"/>
  <c r="AS81" i="81"/>
  <c r="AT81" i="81"/>
  <c r="AU81" i="81"/>
  <c r="AV81" i="81"/>
  <c r="AW81" i="81"/>
  <c r="AX81" i="81"/>
  <c r="AY81" i="81"/>
  <c r="AZ81" i="81"/>
  <c r="BD81" i="81"/>
  <c r="BE81" i="81"/>
  <c r="BF81" i="81"/>
  <c r="BG81" i="81"/>
  <c r="BH81" i="81"/>
  <c r="BI81" i="81"/>
  <c r="BJ81" i="81"/>
  <c r="BK81" i="81"/>
  <c r="BL81" i="81"/>
  <c r="BM81" i="81"/>
  <c r="BN81" i="81"/>
  <c r="BO81" i="81"/>
  <c r="BP81" i="81"/>
  <c r="BQ81" i="81"/>
  <c r="BR81" i="81"/>
  <c r="BS81" i="81"/>
  <c r="BR80" i="82" s="1"/>
  <c r="BT81" i="81"/>
  <c r="BU81" i="81"/>
  <c r="BV81" i="81"/>
  <c r="D82" i="81"/>
  <c r="E82" i="81"/>
  <c r="F82" i="81"/>
  <c r="G82" i="81"/>
  <c r="H82" i="81"/>
  <c r="I82" i="81"/>
  <c r="J82" i="81"/>
  <c r="K82" i="81"/>
  <c r="L82" i="81"/>
  <c r="M82" i="81"/>
  <c r="N82" i="81"/>
  <c r="O82" i="81"/>
  <c r="P82" i="81"/>
  <c r="Q82" i="81"/>
  <c r="S82" i="81"/>
  <c r="T82" i="81"/>
  <c r="U82" i="81"/>
  <c r="V82" i="81"/>
  <c r="W82" i="81"/>
  <c r="X82" i="81"/>
  <c r="Y82" i="81"/>
  <c r="Z82" i="81"/>
  <c r="AA82" i="81"/>
  <c r="AB82" i="81"/>
  <c r="AC82" i="81"/>
  <c r="AD82" i="81"/>
  <c r="AE82" i="81"/>
  <c r="AF82" i="81"/>
  <c r="AG82" i="81"/>
  <c r="AH82" i="81"/>
  <c r="AJ82" i="81"/>
  <c r="AK82" i="81"/>
  <c r="AL82" i="81"/>
  <c r="AM82" i="81"/>
  <c r="AN82" i="81"/>
  <c r="AO82" i="81"/>
  <c r="AP82" i="81"/>
  <c r="AQ82" i="81"/>
  <c r="AR82" i="81"/>
  <c r="AS82" i="81"/>
  <c r="AT82" i="81"/>
  <c r="AU82" i="81"/>
  <c r="AV82" i="81"/>
  <c r="AW82" i="81"/>
  <c r="AX82" i="81"/>
  <c r="AY82" i="81"/>
  <c r="AZ82" i="81"/>
  <c r="BD82" i="81"/>
  <c r="BE82" i="81"/>
  <c r="BF82" i="81"/>
  <c r="BG82" i="81"/>
  <c r="BH82" i="81"/>
  <c r="BI82" i="81"/>
  <c r="BJ82" i="81"/>
  <c r="BK82" i="81"/>
  <c r="BL82" i="81"/>
  <c r="BM82" i="81"/>
  <c r="BN82" i="81"/>
  <c r="BO82" i="81"/>
  <c r="BP82" i="81"/>
  <c r="BQ82" i="81"/>
  <c r="BR82" i="81"/>
  <c r="BS82" i="81"/>
  <c r="BT82" i="81"/>
  <c r="BU82" i="81"/>
  <c r="BV82" i="81"/>
  <c r="D83" i="81"/>
  <c r="E83" i="81"/>
  <c r="F83" i="81"/>
  <c r="G83" i="81"/>
  <c r="H83" i="81"/>
  <c r="I83" i="81"/>
  <c r="J83" i="81"/>
  <c r="K83" i="81"/>
  <c r="L83" i="81"/>
  <c r="M83" i="81"/>
  <c r="N83" i="81"/>
  <c r="O83" i="81"/>
  <c r="P83" i="81"/>
  <c r="Q83" i="81"/>
  <c r="S83" i="81"/>
  <c r="T83" i="81"/>
  <c r="U83" i="81"/>
  <c r="V83" i="81"/>
  <c r="W83" i="81"/>
  <c r="X83" i="81"/>
  <c r="Y83" i="81"/>
  <c r="Z83" i="81"/>
  <c r="AA83" i="81"/>
  <c r="Z82" i="82" s="1"/>
  <c r="AB83" i="81"/>
  <c r="AC83" i="81"/>
  <c r="AD83" i="81"/>
  <c r="AE83" i="81"/>
  <c r="AF83" i="81"/>
  <c r="AG83" i="81"/>
  <c r="AH83" i="81"/>
  <c r="AH82" i="82"/>
  <c r="AJ83" i="81"/>
  <c r="AK83" i="81"/>
  <c r="AL83" i="81"/>
  <c r="AM83" i="81"/>
  <c r="AL82" i="82" s="1"/>
  <c r="AN83" i="81"/>
  <c r="AO83" i="81"/>
  <c r="AP83" i="81"/>
  <c r="AO82" i="82" s="1"/>
  <c r="AQ83" i="81"/>
  <c r="AR83" i="81"/>
  <c r="AS83" i="81"/>
  <c r="AT83" i="81"/>
  <c r="AS82" i="82" s="1"/>
  <c r="AU83" i="81"/>
  <c r="AV83" i="81"/>
  <c r="AW83" i="81"/>
  <c r="AX83" i="81"/>
  <c r="AY83" i="81"/>
  <c r="AZ83" i="81"/>
  <c r="BD83" i="81"/>
  <c r="BE83" i="81"/>
  <c r="BF83" i="81"/>
  <c r="BE82" i="82" s="1"/>
  <c r="BG83" i="81"/>
  <c r="BH83" i="81"/>
  <c r="BI83" i="81"/>
  <c r="BJ83" i="81"/>
  <c r="BI82" i="82" s="1"/>
  <c r="BK83" i="81"/>
  <c r="BL83" i="81"/>
  <c r="BM83" i="81"/>
  <c r="BN83" i="81"/>
  <c r="BO83" i="81"/>
  <c r="BP83" i="81"/>
  <c r="BQ83" i="81"/>
  <c r="BR83" i="81"/>
  <c r="BQ82" i="82" s="1"/>
  <c r="BS83" i="81"/>
  <c r="BT83" i="81"/>
  <c r="BU83" i="81"/>
  <c r="BV83" i="81"/>
  <c r="D84" i="81"/>
  <c r="E84" i="81"/>
  <c r="F84" i="81"/>
  <c r="G84" i="81"/>
  <c r="H84" i="81"/>
  <c r="I84" i="81"/>
  <c r="J84" i="81"/>
  <c r="K84" i="81"/>
  <c r="L84" i="81"/>
  <c r="M84" i="81"/>
  <c r="N84" i="81"/>
  <c r="O84" i="81"/>
  <c r="P84" i="81"/>
  <c r="Q84" i="81"/>
  <c r="S84" i="81"/>
  <c r="T84" i="81"/>
  <c r="U84" i="81"/>
  <c r="V84" i="81"/>
  <c r="W84" i="81"/>
  <c r="X84" i="81"/>
  <c r="Y84" i="81"/>
  <c r="Z84" i="81"/>
  <c r="AA84" i="81"/>
  <c r="Z83" i="82" s="1"/>
  <c r="AB84" i="81"/>
  <c r="AC84" i="81"/>
  <c r="AD84" i="81"/>
  <c r="AE84" i="81"/>
  <c r="AF84" i="81"/>
  <c r="AG84" i="81"/>
  <c r="AH84" i="81"/>
  <c r="AH83" i="82"/>
  <c r="AJ84" i="81"/>
  <c r="AK84" i="81"/>
  <c r="AL84" i="81"/>
  <c r="AM84" i="81"/>
  <c r="AL83" i="82" s="1"/>
  <c r="AN84" i="81"/>
  <c r="AO84" i="81"/>
  <c r="AP84" i="81"/>
  <c r="AO83" i="82" s="1"/>
  <c r="AQ84" i="81"/>
  <c r="AR84" i="81"/>
  <c r="AS84" i="81"/>
  <c r="AT84" i="81"/>
  <c r="AS83" i="82" s="1"/>
  <c r="AU84" i="81"/>
  <c r="AV84" i="81"/>
  <c r="AW84" i="81"/>
  <c r="AX84" i="81"/>
  <c r="AY84" i="81"/>
  <c r="AZ84" i="81"/>
  <c r="BD84" i="81"/>
  <c r="BE84" i="81"/>
  <c r="BF84" i="81"/>
  <c r="BE83" i="82" s="1"/>
  <c r="BG84" i="81"/>
  <c r="BH84" i="81"/>
  <c r="BI84" i="81"/>
  <c r="BJ84" i="81"/>
  <c r="BI83" i="82" s="1"/>
  <c r="BK84" i="81"/>
  <c r="BL84" i="81"/>
  <c r="BM84" i="81"/>
  <c r="BN84" i="81"/>
  <c r="BO84" i="81"/>
  <c r="BP84" i="81"/>
  <c r="BQ84" i="81"/>
  <c r="BR84" i="81"/>
  <c r="BS84" i="81"/>
  <c r="BT84" i="81"/>
  <c r="BU84" i="81"/>
  <c r="BV84" i="81"/>
  <c r="D85" i="81"/>
  <c r="E85" i="81"/>
  <c r="F85" i="81"/>
  <c r="G85" i="81"/>
  <c r="H85" i="81"/>
  <c r="I85" i="81"/>
  <c r="J85" i="81"/>
  <c r="K85" i="81"/>
  <c r="L85" i="81"/>
  <c r="M85" i="81"/>
  <c r="N85" i="81"/>
  <c r="O85" i="81"/>
  <c r="P85" i="81"/>
  <c r="Q85" i="81"/>
  <c r="S85" i="81"/>
  <c r="T85" i="81"/>
  <c r="U85" i="81"/>
  <c r="V85" i="81"/>
  <c r="W85" i="81"/>
  <c r="X85" i="81"/>
  <c r="Y85" i="81"/>
  <c r="Z85" i="81"/>
  <c r="AA85" i="81"/>
  <c r="Z84" i="82" s="1"/>
  <c r="AB85" i="81"/>
  <c r="AC85" i="81"/>
  <c r="AD85" i="81"/>
  <c r="AE85" i="81"/>
  <c r="AF85" i="81"/>
  <c r="AG85" i="81"/>
  <c r="AH85" i="81"/>
  <c r="AH84" i="82"/>
  <c r="AJ85" i="81"/>
  <c r="AK85" i="81"/>
  <c r="AL85" i="81"/>
  <c r="AM85" i="81"/>
  <c r="AL84" i="82" s="1"/>
  <c r="AN85" i="81"/>
  <c r="AO85" i="81"/>
  <c r="AP85" i="81"/>
  <c r="AO84" i="82" s="1"/>
  <c r="AQ85" i="81"/>
  <c r="AR85" i="81"/>
  <c r="AS85" i="81"/>
  <c r="AT85" i="81"/>
  <c r="AS84" i="82" s="1"/>
  <c r="AU85" i="81"/>
  <c r="AV85" i="81"/>
  <c r="AW85" i="81"/>
  <c r="AX85" i="81"/>
  <c r="AY85" i="81"/>
  <c r="AZ85" i="81"/>
  <c r="BD85" i="81"/>
  <c r="BE85" i="81"/>
  <c r="BF85" i="81"/>
  <c r="BG85" i="81"/>
  <c r="BH85" i="81"/>
  <c r="BI85" i="81"/>
  <c r="BJ85" i="81"/>
  <c r="BK85" i="81"/>
  <c r="BL85" i="81"/>
  <c r="BM85" i="81"/>
  <c r="BN85" i="81"/>
  <c r="BO85" i="81"/>
  <c r="BP85" i="81"/>
  <c r="BQ85" i="81"/>
  <c r="BR85" i="81"/>
  <c r="BS85" i="81"/>
  <c r="BT85" i="81"/>
  <c r="BU85" i="81"/>
  <c r="BV85" i="81"/>
  <c r="D86" i="81"/>
  <c r="E86" i="81"/>
  <c r="F86" i="81"/>
  <c r="G86" i="81"/>
  <c r="H86" i="81"/>
  <c r="I86" i="81"/>
  <c r="J86" i="81"/>
  <c r="K86" i="81"/>
  <c r="L86" i="81"/>
  <c r="M86" i="81"/>
  <c r="N86" i="81"/>
  <c r="O86" i="81"/>
  <c r="P86" i="81"/>
  <c r="Q86" i="81"/>
  <c r="S86" i="81"/>
  <c r="T86" i="81"/>
  <c r="U86" i="81"/>
  <c r="V86" i="81"/>
  <c r="W86" i="81"/>
  <c r="X86" i="81"/>
  <c r="Y86" i="81"/>
  <c r="Z86" i="81"/>
  <c r="AA86" i="81"/>
  <c r="AB86" i="81"/>
  <c r="AC86" i="81"/>
  <c r="AD86" i="81"/>
  <c r="AE86" i="81"/>
  <c r="AF86" i="81"/>
  <c r="AG86" i="81"/>
  <c r="AH86" i="81"/>
  <c r="AJ86" i="81"/>
  <c r="AK86" i="81"/>
  <c r="AL86" i="81"/>
  <c r="AM86" i="81"/>
  <c r="AN86" i="81"/>
  <c r="AO86" i="81"/>
  <c r="AP86" i="81"/>
  <c r="AQ86" i="81"/>
  <c r="AR86" i="81"/>
  <c r="AS86" i="81"/>
  <c r="AT86" i="81"/>
  <c r="AS85" i="82" s="1"/>
  <c r="AU86" i="81"/>
  <c r="AV86" i="81"/>
  <c r="AW86" i="81"/>
  <c r="AX86" i="81"/>
  <c r="AY86" i="81"/>
  <c r="AZ86" i="81"/>
  <c r="BD86" i="81"/>
  <c r="BE86" i="81"/>
  <c r="BF86" i="81"/>
  <c r="BG86" i="81"/>
  <c r="BH86" i="81"/>
  <c r="BI86" i="81"/>
  <c r="BJ86" i="81"/>
  <c r="BK86" i="81"/>
  <c r="BL86" i="81"/>
  <c r="BM86" i="81"/>
  <c r="BN86" i="81"/>
  <c r="BO86" i="81"/>
  <c r="BP86" i="81"/>
  <c r="BQ86" i="81"/>
  <c r="BR86" i="81"/>
  <c r="BS86" i="81"/>
  <c r="BR85" i="82" s="1"/>
  <c r="BT86" i="81"/>
  <c r="BU86" i="81"/>
  <c r="BV86" i="81"/>
  <c r="D87" i="81"/>
  <c r="E87" i="81"/>
  <c r="F87" i="81"/>
  <c r="G87" i="81"/>
  <c r="H87" i="81"/>
  <c r="I87" i="81"/>
  <c r="J87" i="81"/>
  <c r="K87" i="81"/>
  <c r="L87" i="81"/>
  <c r="M87" i="81"/>
  <c r="N87" i="81"/>
  <c r="O87" i="81"/>
  <c r="P87" i="81"/>
  <c r="Q87" i="81"/>
  <c r="S87" i="81"/>
  <c r="T87" i="81"/>
  <c r="U87" i="81"/>
  <c r="V87" i="81"/>
  <c r="W87" i="81"/>
  <c r="X87" i="81"/>
  <c r="Y87" i="81"/>
  <c r="Z87" i="81"/>
  <c r="AA87" i="81"/>
  <c r="Z86" i="82" s="1"/>
  <c r="AB87" i="81"/>
  <c r="AC87" i="81"/>
  <c r="AD87" i="81"/>
  <c r="AE87" i="81"/>
  <c r="AF87" i="81"/>
  <c r="AG87" i="81"/>
  <c r="AH87" i="81"/>
  <c r="AH86" i="82"/>
  <c r="AJ87" i="81"/>
  <c r="AK87" i="81"/>
  <c r="AL87" i="81"/>
  <c r="AM87" i="81"/>
  <c r="AL86" i="82" s="1"/>
  <c r="AN87" i="81"/>
  <c r="AO87" i="81"/>
  <c r="AP87" i="81"/>
  <c r="AQ87" i="81"/>
  <c r="AR87" i="81"/>
  <c r="AS87" i="81"/>
  <c r="AT87" i="81"/>
  <c r="AS86" i="82" s="1"/>
  <c r="AU87" i="81"/>
  <c r="AV87" i="81"/>
  <c r="AW87" i="81"/>
  <c r="AX87" i="81"/>
  <c r="AY87" i="81"/>
  <c r="AZ87" i="81"/>
  <c r="BD87" i="81"/>
  <c r="BE87" i="81"/>
  <c r="BF87" i="81"/>
  <c r="BG87" i="81"/>
  <c r="BH87" i="81"/>
  <c r="BI87" i="81"/>
  <c r="BJ87" i="81"/>
  <c r="BI86" i="82" s="1"/>
  <c r="BK87" i="81"/>
  <c r="BL87" i="81"/>
  <c r="BM87" i="81"/>
  <c r="BN87" i="81"/>
  <c r="BO87" i="81"/>
  <c r="BP87" i="81"/>
  <c r="BQ87" i="81"/>
  <c r="BR87" i="81"/>
  <c r="BS87" i="81"/>
  <c r="BT87" i="81"/>
  <c r="BU87" i="81"/>
  <c r="BV87" i="81"/>
  <c r="D88" i="81"/>
  <c r="E88" i="81"/>
  <c r="F88" i="81"/>
  <c r="G88" i="81"/>
  <c r="H88" i="81"/>
  <c r="I88" i="81"/>
  <c r="J88" i="81"/>
  <c r="K88" i="81"/>
  <c r="L88" i="81"/>
  <c r="M88" i="81"/>
  <c r="N88" i="81"/>
  <c r="O88" i="81"/>
  <c r="P88" i="81"/>
  <c r="Q88" i="81"/>
  <c r="S88" i="81"/>
  <c r="T88" i="81"/>
  <c r="U88" i="81"/>
  <c r="V88" i="81"/>
  <c r="W88" i="81"/>
  <c r="X88" i="81"/>
  <c r="Y88" i="81"/>
  <c r="Z88" i="81"/>
  <c r="AA88" i="81"/>
  <c r="Z87" i="82" s="1"/>
  <c r="AB88" i="81"/>
  <c r="AC88" i="81"/>
  <c r="AD88" i="81"/>
  <c r="AE88" i="81"/>
  <c r="AF88" i="81"/>
  <c r="AG88" i="81"/>
  <c r="AH88" i="81"/>
  <c r="AJ88" i="81"/>
  <c r="AK88" i="81"/>
  <c r="AL88" i="81"/>
  <c r="AM88" i="81"/>
  <c r="AN88" i="81"/>
  <c r="AO88" i="81"/>
  <c r="AP88" i="81"/>
  <c r="AQ88" i="81"/>
  <c r="AR88" i="81"/>
  <c r="AS88" i="81"/>
  <c r="AT88" i="81"/>
  <c r="AS87" i="82" s="1"/>
  <c r="AU88" i="81"/>
  <c r="AV88" i="81"/>
  <c r="AW88" i="81"/>
  <c r="AX88" i="81"/>
  <c r="AY88" i="81"/>
  <c r="AZ88" i="81"/>
  <c r="BD88" i="81"/>
  <c r="BE88" i="81"/>
  <c r="BF88" i="81"/>
  <c r="BG88" i="81"/>
  <c r="BH88" i="81"/>
  <c r="BI88" i="81"/>
  <c r="BJ88" i="81"/>
  <c r="BK88" i="81"/>
  <c r="BL88" i="81"/>
  <c r="BM88" i="81"/>
  <c r="BN88" i="81"/>
  <c r="BO88" i="81"/>
  <c r="BP88" i="81"/>
  <c r="BQ88" i="81"/>
  <c r="BR88" i="81"/>
  <c r="BS88" i="81"/>
  <c r="BR87" i="82" s="1"/>
  <c r="BT88" i="81"/>
  <c r="BU88" i="81"/>
  <c r="BV88" i="81"/>
  <c r="D89" i="81"/>
  <c r="E89" i="81"/>
  <c r="F89" i="81"/>
  <c r="G89" i="81"/>
  <c r="H89" i="81"/>
  <c r="I89" i="81"/>
  <c r="J89" i="81"/>
  <c r="K89" i="81"/>
  <c r="L89" i="81"/>
  <c r="M89" i="81"/>
  <c r="N89" i="81"/>
  <c r="O89" i="81"/>
  <c r="P89" i="81"/>
  <c r="Q89" i="81"/>
  <c r="S89" i="81"/>
  <c r="T89" i="81"/>
  <c r="U89" i="81"/>
  <c r="V89" i="81"/>
  <c r="W89" i="81"/>
  <c r="X89" i="81"/>
  <c r="Y89" i="81"/>
  <c r="Z89" i="81"/>
  <c r="AA89" i="81"/>
  <c r="AB89" i="81"/>
  <c r="AC89" i="81"/>
  <c r="AD89" i="81"/>
  <c r="AE89" i="81"/>
  <c r="AF89" i="81"/>
  <c r="AG89" i="81"/>
  <c r="AH89" i="81"/>
  <c r="AJ89" i="81"/>
  <c r="AK89" i="81"/>
  <c r="AL89" i="81"/>
  <c r="AM89" i="81"/>
  <c r="AN89" i="81"/>
  <c r="AO89" i="81"/>
  <c r="AP89" i="81"/>
  <c r="AQ89" i="81"/>
  <c r="AR89" i="81"/>
  <c r="AS89" i="81"/>
  <c r="AT89" i="81"/>
  <c r="AU89" i="81"/>
  <c r="AV89" i="81"/>
  <c r="AW89" i="81"/>
  <c r="AX89" i="81"/>
  <c r="AY89" i="81"/>
  <c r="AZ89" i="81"/>
  <c r="BD89" i="81"/>
  <c r="BE89" i="81"/>
  <c r="BF89" i="81"/>
  <c r="BG89" i="81"/>
  <c r="BH89" i="81"/>
  <c r="BI89" i="81"/>
  <c r="BJ89" i="81"/>
  <c r="BK89" i="81"/>
  <c r="BL89" i="81"/>
  <c r="BM89" i="81"/>
  <c r="BN89" i="81"/>
  <c r="BO89" i="81"/>
  <c r="BP89" i="81"/>
  <c r="BQ89" i="81"/>
  <c r="BR89" i="81"/>
  <c r="BS89" i="81"/>
  <c r="BT89" i="81"/>
  <c r="BU89" i="81"/>
  <c r="BV89" i="81"/>
  <c r="D90" i="81"/>
  <c r="E90" i="81"/>
  <c r="F90" i="81"/>
  <c r="G90" i="81"/>
  <c r="H90" i="81"/>
  <c r="I90" i="81"/>
  <c r="J90" i="81"/>
  <c r="K90" i="81"/>
  <c r="L90" i="81"/>
  <c r="M90" i="81"/>
  <c r="N90" i="81"/>
  <c r="O90" i="81"/>
  <c r="P90" i="81"/>
  <c r="Q90" i="81"/>
  <c r="S90" i="81"/>
  <c r="T90" i="81"/>
  <c r="U90" i="81"/>
  <c r="V90" i="81"/>
  <c r="W90" i="81"/>
  <c r="X90" i="81"/>
  <c r="Y90" i="81"/>
  <c r="Z90" i="81"/>
  <c r="AA90" i="81"/>
  <c r="AB90" i="81"/>
  <c r="AC90" i="81"/>
  <c r="AD90" i="81"/>
  <c r="AE90" i="81"/>
  <c r="AF90" i="81"/>
  <c r="AG90" i="81"/>
  <c r="AH90" i="81"/>
  <c r="AJ90" i="81"/>
  <c r="AK90" i="81"/>
  <c r="AL90" i="81"/>
  <c r="AM90" i="81"/>
  <c r="AN90" i="81"/>
  <c r="AO90" i="81"/>
  <c r="AP90" i="81"/>
  <c r="AQ90" i="81"/>
  <c r="AR90" i="81"/>
  <c r="AS90" i="81"/>
  <c r="AT90" i="81"/>
  <c r="AU90" i="81"/>
  <c r="AV90" i="81"/>
  <c r="AW90" i="81"/>
  <c r="AX90" i="81"/>
  <c r="AY90" i="81"/>
  <c r="AZ90" i="81"/>
  <c r="BD90" i="81"/>
  <c r="BE90" i="81"/>
  <c r="BF90" i="81"/>
  <c r="BG90" i="81"/>
  <c r="BH90" i="81"/>
  <c r="BI90" i="81"/>
  <c r="BJ90" i="81"/>
  <c r="BK90" i="81"/>
  <c r="BL90" i="81"/>
  <c r="BM90" i="81"/>
  <c r="BN90" i="81"/>
  <c r="BO90" i="81"/>
  <c r="BP90" i="81"/>
  <c r="BQ90" i="81"/>
  <c r="BR90" i="81"/>
  <c r="BS90" i="81"/>
  <c r="BT90" i="81"/>
  <c r="BU90" i="81"/>
  <c r="BV90" i="81"/>
  <c r="D91" i="81"/>
  <c r="E91" i="81"/>
  <c r="F91" i="81"/>
  <c r="G91" i="81"/>
  <c r="H91" i="81"/>
  <c r="I91" i="81"/>
  <c r="J91" i="81"/>
  <c r="K91" i="81"/>
  <c r="L91" i="81"/>
  <c r="M91" i="81"/>
  <c r="N91" i="81"/>
  <c r="O91" i="81"/>
  <c r="P91" i="81"/>
  <c r="Q91" i="81"/>
  <c r="S91" i="81"/>
  <c r="T91" i="81"/>
  <c r="U91" i="81"/>
  <c r="V91" i="81"/>
  <c r="W91" i="81"/>
  <c r="X91" i="81"/>
  <c r="Y91" i="81"/>
  <c r="Z91" i="81"/>
  <c r="AA91" i="81"/>
  <c r="AB91" i="81"/>
  <c r="AC91" i="81"/>
  <c r="AD91" i="81"/>
  <c r="AE91" i="81"/>
  <c r="AF91" i="81"/>
  <c r="AG91" i="81"/>
  <c r="AH91" i="81"/>
  <c r="AJ91" i="81"/>
  <c r="AK91" i="81"/>
  <c r="AL91" i="81"/>
  <c r="AM91" i="81"/>
  <c r="AN91" i="81"/>
  <c r="AO91" i="81"/>
  <c r="AP91" i="81"/>
  <c r="AQ91" i="81"/>
  <c r="AR91" i="81"/>
  <c r="AQ90" i="82" s="1"/>
  <c r="AS91" i="81"/>
  <c r="AT91" i="81"/>
  <c r="AS90" i="82" s="1"/>
  <c r="AU91" i="81"/>
  <c r="AV91" i="81"/>
  <c r="AU90" i="82" s="1"/>
  <c r="AW91" i="81"/>
  <c r="AX91" i="81"/>
  <c r="AY91" i="81"/>
  <c r="AZ91" i="81"/>
  <c r="BD91" i="81"/>
  <c r="BE91" i="81"/>
  <c r="BF91" i="81"/>
  <c r="BE90" i="82" s="1"/>
  <c r="BG91" i="81"/>
  <c r="BH91" i="81"/>
  <c r="BI91" i="81"/>
  <c r="BJ91" i="81"/>
  <c r="BI90" i="82" s="1"/>
  <c r="BK91" i="81"/>
  <c r="BL91" i="81"/>
  <c r="BM91" i="81"/>
  <c r="BN91" i="81"/>
  <c r="BO91" i="81"/>
  <c r="BP91" i="81"/>
  <c r="BQ91" i="81"/>
  <c r="BR91" i="81"/>
  <c r="BS91" i="81"/>
  <c r="BT91" i="81"/>
  <c r="BU91" i="81"/>
  <c r="BV91" i="81"/>
  <c r="D92" i="81"/>
  <c r="E92" i="81"/>
  <c r="F92" i="81"/>
  <c r="G92" i="81"/>
  <c r="H92" i="81"/>
  <c r="I92" i="81"/>
  <c r="J92" i="81"/>
  <c r="K92" i="81"/>
  <c r="L92" i="81"/>
  <c r="M92" i="81"/>
  <c r="N92" i="81"/>
  <c r="O92" i="81"/>
  <c r="P92" i="81"/>
  <c r="Q92" i="81"/>
  <c r="S92" i="81"/>
  <c r="T92" i="81"/>
  <c r="U92" i="81"/>
  <c r="V92" i="81"/>
  <c r="W92" i="81"/>
  <c r="X92" i="81"/>
  <c r="Y92" i="81"/>
  <c r="Z92" i="81"/>
  <c r="AA92" i="81"/>
  <c r="Z91" i="82" s="1"/>
  <c r="AB92" i="81"/>
  <c r="AC92" i="81"/>
  <c r="AD92" i="81"/>
  <c r="AE92" i="81"/>
  <c r="AF92" i="81"/>
  <c r="AG92" i="81"/>
  <c r="AH92" i="81"/>
  <c r="AH91" i="82"/>
  <c r="AJ92" i="81"/>
  <c r="AK92" i="81"/>
  <c r="AL92" i="81"/>
  <c r="AM92" i="81"/>
  <c r="AL91" i="82" s="1"/>
  <c r="AN92" i="81"/>
  <c r="AM91" i="82" s="1"/>
  <c r="AO92" i="81"/>
  <c r="AP92" i="81"/>
  <c r="AQ92" i="81"/>
  <c r="AR92" i="81"/>
  <c r="AQ91" i="82" s="1"/>
  <c r="AS92" i="81"/>
  <c r="AT92" i="81"/>
  <c r="AU92" i="81"/>
  <c r="AV92" i="81"/>
  <c r="AW92" i="81"/>
  <c r="AV91" i="82" s="1"/>
  <c r="AX92" i="81"/>
  <c r="AY92" i="81"/>
  <c r="AZ92" i="81"/>
  <c r="BD92" i="81"/>
  <c r="BE92" i="81"/>
  <c r="BF92" i="81"/>
  <c r="BE91" i="82" s="1"/>
  <c r="BG92" i="81"/>
  <c r="BH92" i="81"/>
  <c r="BI92" i="81"/>
  <c r="BJ92" i="81"/>
  <c r="BK92" i="81"/>
  <c r="BL92" i="81"/>
  <c r="BM92" i="81"/>
  <c r="BN92" i="81"/>
  <c r="BO92" i="81"/>
  <c r="BP92" i="81"/>
  <c r="BQ92" i="81"/>
  <c r="BR92" i="81"/>
  <c r="BS92" i="81"/>
  <c r="BR91" i="82" s="1"/>
  <c r="BT92" i="81"/>
  <c r="BS91" i="82" s="1"/>
  <c r="BU92" i="81"/>
  <c r="BV92" i="81"/>
  <c r="D93" i="81"/>
  <c r="E93" i="81"/>
  <c r="F93" i="81"/>
  <c r="G93" i="81"/>
  <c r="H93" i="81"/>
  <c r="I93" i="81"/>
  <c r="J93" i="81"/>
  <c r="K93" i="81"/>
  <c r="L93" i="81"/>
  <c r="M93" i="81"/>
  <c r="N93" i="81"/>
  <c r="O93" i="81"/>
  <c r="P93" i="81"/>
  <c r="Q93" i="81"/>
  <c r="S93" i="81"/>
  <c r="T93" i="81"/>
  <c r="U93" i="81"/>
  <c r="V93" i="81"/>
  <c r="W93" i="81"/>
  <c r="X93" i="81"/>
  <c r="Y93" i="81"/>
  <c r="Z93" i="81"/>
  <c r="AA93" i="81"/>
  <c r="Z92" i="82" s="1"/>
  <c r="AB93" i="81"/>
  <c r="AC93" i="81"/>
  <c r="AD93" i="81"/>
  <c r="AE93" i="81"/>
  <c r="AF93" i="81"/>
  <c r="AG93" i="81"/>
  <c r="AH93" i="81"/>
  <c r="AH92" i="82"/>
  <c r="AJ93" i="81"/>
  <c r="AK93" i="81"/>
  <c r="AL93" i="81"/>
  <c r="AM93" i="81"/>
  <c r="AL92" i="82" s="1"/>
  <c r="AN93" i="81"/>
  <c r="AO93" i="81"/>
  <c r="AP93" i="81"/>
  <c r="AQ93" i="81"/>
  <c r="AR93" i="81"/>
  <c r="AQ92" i="82" s="1"/>
  <c r="AS93" i="81"/>
  <c r="AT93" i="81"/>
  <c r="AU93" i="81"/>
  <c r="AV93" i="81"/>
  <c r="AW93" i="81"/>
  <c r="AX93" i="81"/>
  <c r="AY93" i="81"/>
  <c r="AZ93" i="81"/>
  <c r="BD93" i="81"/>
  <c r="BE93" i="81"/>
  <c r="BF93" i="81"/>
  <c r="BG93" i="81"/>
  <c r="BH93" i="81"/>
  <c r="BI93" i="81"/>
  <c r="BJ93" i="81"/>
  <c r="BK93" i="81"/>
  <c r="BL93" i="81"/>
  <c r="BM93" i="81"/>
  <c r="BN93" i="81"/>
  <c r="BO93" i="81"/>
  <c r="BP93" i="81"/>
  <c r="BQ93" i="81"/>
  <c r="BR93" i="81"/>
  <c r="BS93" i="81"/>
  <c r="BT93" i="81"/>
  <c r="BU93" i="81"/>
  <c r="BV93" i="81"/>
  <c r="D94" i="81"/>
  <c r="E94" i="81"/>
  <c r="F94" i="81"/>
  <c r="G94" i="81"/>
  <c r="H94" i="81"/>
  <c r="I94" i="81"/>
  <c r="J94" i="81"/>
  <c r="K94" i="81"/>
  <c r="L94" i="81"/>
  <c r="M94" i="81"/>
  <c r="N94" i="81"/>
  <c r="O94" i="81"/>
  <c r="P94" i="81"/>
  <c r="Q94" i="81"/>
  <c r="S94" i="81"/>
  <c r="T94" i="81"/>
  <c r="U94" i="81"/>
  <c r="V94" i="81"/>
  <c r="W94" i="81"/>
  <c r="X94" i="81"/>
  <c r="Y94" i="81"/>
  <c r="X93" i="82" s="1"/>
  <c r="Z94" i="81"/>
  <c r="AA94" i="81"/>
  <c r="Z93" i="82" s="1"/>
  <c r="AB94" i="81"/>
  <c r="AC94" i="81"/>
  <c r="AD94" i="81"/>
  <c r="AE94" i="81"/>
  <c r="AF94" i="81"/>
  <c r="AG94" i="81"/>
  <c r="AH94" i="81"/>
  <c r="AH93" i="82"/>
  <c r="AJ94" i="81"/>
  <c r="AK94" i="81"/>
  <c r="AL94" i="81"/>
  <c r="AM94" i="81"/>
  <c r="AL93" i="82" s="1"/>
  <c r="AN94" i="81"/>
  <c r="AO94" i="81"/>
  <c r="AP94" i="81"/>
  <c r="AQ94" i="81"/>
  <c r="AR94" i="81"/>
  <c r="AS94" i="81"/>
  <c r="AT94" i="81"/>
  <c r="AS93" i="82" s="1"/>
  <c r="AU94" i="81"/>
  <c r="AV94" i="81"/>
  <c r="AW94" i="81"/>
  <c r="AV93" i="82" s="1"/>
  <c r="AX94" i="81"/>
  <c r="AY94" i="81"/>
  <c r="AZ94" i="81"/>
  <c r="BD94" i="81"/>
  <c r="BE94" i="81"/>
  <c r="BF94" i="81"/>
  <c r="BE93" i="82" s="1"/>
  <c r="BG94" i="81"/>
  <c r="BH94" i="81"/>
  <c r="BI94" i="81"/>
  <c r="BJ94" i="81"/>
  <c r="BK94" i="81"/>
  <c r="BL94" i="81"/>
  <c r="BM94" i="81"/>
  <c r="BN94" i="81"/>
  <c r="BO94" i="81"/>
  <c r="BP94" i="81"/>
  <c r="BQ94" i="81"/>
  <c r="BR94" i="81"/>
  <c r="BS94" i="81"/>
  <c r="BT94" i="81"/>
  <c r="BU94" i="81"/>
  <c r="BV94" i="81"/>
  <c r="D95" i="81"/>
  <c r="E95" i="81"/>
  <c r="F95" i="81"/>
  <c r="G95" i="81"/>
  <c r="H95" i="81"/>
  <c r="I95" i="81"/>
  <c r="J95" i="81"/>
  <c r="K95" i="81"/>
  <c r="L95" i="81"/>
  <c r="M95" i="81"/>
  <c r="N95" i="81"/>
  <c r="O95" i="81"/>
  <c r="P95" i="81"/>
  <c r="Q95" i="81"/>
  <c r="S95" i="81"/>
  <c r="T95" i="81"/>
  <c r="U95" i="81"/>
  <c r="V95" i="81"/>
  <c r="W95" i="81"/>
  <c r="X95" i="81"/>
  <c r="Y95" i="81"/>
  <c r="Z95" i="81"/>
  <c r="AA95" i="81"/>
  <c r="AB95" i="81"/>
  <c r="AC95" i="81"/>
  <c r="AD95" i="81"/>
  <c r="AE95" i="81"/>
  <c r="AF95" i="81"/>
  <c r="AG95" i="81"/>
  <c r="AH95" i="81"/>
  <c r="AJ95" i="81"/>
  <c r="AK95" i="81"/>
  <c r="AL95" i="81"/>
  <c r="AM95" i="81"/>
  <c r="AN95" i="81"/>
  <c r="AO95" i="81"/>
  <c r="AP95" i="81"/>
  <c r="AQ95" i="81"/>
  <c r="AR95" i="81"/>
  <c r="AS95" i="81"/>
  <c r="AT95" i="81"/>
  <c r="AU95" i="81"/>
  <c r="AV95" i="81"/>
  <c r="AW95" i="81"/>
  <c r="AX95" i="81"/>
  <c r="AY95" i="81"/>
  <c r="AZ95" i="81"/>
  <c r="BD95" i="81"/>
  <c r="BE95" i="81"/>
  <c r="BF95" i="81"/>
  <c r="BG95" i="81"/>
  <c r="BH95" i="81"/>
  <c r="BI95" i="81"/>
  <c r="BJ95" i="81"/>
  <c r="BK95" i="81"/>
  <c r="BL95" i="81"/>
  <c r="BM95" i="81"/>
  <c r="BN95" i="81"/>
  <c r="BO95" i="81"/>
  <c r="BP95" i="81"/>
  <c r="BQ95" i="81"/>
  <c r="BR95" i="81"/>
  <c r="BS95" i="81"/>
  <c r="BT95" i="81"/>
  <c r="BU95" i="81"/>
  <c r="BV95" i="81"/>
  <c r="D96" i="81"/>
  <c r="E96" i="81"/>
  <c r="F96" i="81"/>
  <c r="G96" i="81"/>
  <c r="H96" i="81"/>
  <c r="I96" i="81"/>
  <c r="J96" i="81"/>
  <c r="K96" i="81"/>
  <c r="L96" i="81"/>
  <c r="M96" i="81"/>
  <c r="N96" i="81"/>
  <c r="O96" i="81"/>
  <c r="P96" i="81"/>
  <c r="Q96" i="81"/>
  <c r="S96" i="81"/>
  <c r="T96" i="81"/>
  <c r="U96" i="81"/>
  <c r="V96" i="81"/>
  <c r="W96" i="81"/>
  <c r="X96" i="81"/>
  <c r="Y96" i="81"/>
  <c r="Z96" i="81"/>
  <c r="AA96" i="81"/>
  <c r="AB96" i="81"/>
  <c r="AC96" i="81"/>
  <c r="AD96" i="81"/>
  <c r="AE96" i="81"/>
  <c r="AF96" i="81"/>
  <c r="AG96" i="81"/>
  <c r="AH96" i="81"/>
  <c r="AJ96" i="81"/>
  <c r="AK96" i="81"/>
  <c r="AL96" i="81"/>
  <c r="AM96" i="81"/>
  <c r="AN96" i="81"/>
  <c r="AO96" i="81"/>
  <c r="AP96" i="81"/>
  <c r="AQ96" i="81"/>
  <c r="AR96" i="81"/>
  <c r="AS96" i="81"/>
  <c r="AT96" i="81"/>
  <c r="AU96" i="81"/>
  <c r="AV96" i="81"/>
  <c r="AW96" i="81"/>
  <c r="AX96" i="81"/>
  <c r="AY96" i="81"/>
  <c r="AZ96" i="81"/>
  <c r="BD96" i="81"/>
  <c r="BE96" i="81"/>
  <c r="BF96" i="81"/>
  <c r="BG96" i="81"/>
  <c r="BH96" i="81"/>
  <c r="BI96" i="81"/>
  <c r="BJ96" i="81"/>
  <c r="BK96" i="81"/>
  <c r="BL96" i="81"/>
  <c r="BM96" i="81"/>
  <c r="BN96" i="81"/>
  <c r="BO96" i="81"/>
  <c r="BP96" i="81"/>
  <c r="BQ96" i="81"/>
  <c r="BR96" i="81"/>
  <c r="BS96" i="81"/>
  <c r="BT96" i="81"/>
  <c r="BU96" i="81"/>
  <c r="BV96" i="81"/>
  <c r="D97" i="81"/>
  <c r="E97" i="81"/>
  <c r="F97" i="81"/>
  <c r="G97" i="81"/>
  <c r="H97" i="81"/>
  <c r="I97" i="81"/>
  <c r="J97" i="81"/>
  <c r="K97" i="81"/>
  <c r="L97" i="81"/>
  <c r="M97" i="81"/>
  <c r="N97" i="81"/>
  <c r="O97" i="81"/>
  <c r="P97" i="81"/>
  <c r="Q97" i="81"/>
  <c r="S97" i="81"/>
  <c r="T97" i="81"/>
  <c r="U97" i="81"/>
  <c r="V97" i="81"/>
  <c r="W97" i="81"/>
  <c r="X97" i="81"/>
  <c r="Y97" i="81"/>
  <c r="Z97" i="81"/>
  <c r="AA97" i="81"/>
  <c r="Z96" i="82" s="1"/>
  <c r="AB97" i="81"/>
  <c r="AC97" i="81"/>
  <c r="AD97" i="81"/>
  <c r="AE97" i="81"/>
  <c r="AF97" i="81"/>
  <c r="AG97" i="81"/>
  <c r="AH97" i="81"/>
  <c r="AJ97" i="81"/>
  <c r="AK97" i="81"/>
  <c r="AL97" i="81"/>
  <c r="AM97" i="81"/>
  <c r="AL96" i="82" s="1"/>
  <c r="AN97" i="81"/>
  <c r="AO97" i="81"/>
  <c r="AP97" i="81"/>
  <c r="AQ97" i="81"/>
  <c r="AR97" i="81"/>
  <c r="AS97" i="81"/>
  <c r="AT97" i="81"/>
  <c r="AS96" i="82" s="1"/>
  <c r="AU97" i="81"/>
  <c r="AV97" i="81"/>
  <c r="AW97" i="81"/>
  <c r="AX97" i="81"/>
  <c r="AY97" i="81"/>
  <c r="AZ97" i="81"/>
  <c r="BD97" i="81"/>
  <c r="BE97" i="81"/>
  <c r="BF97" i="81"/>
  <c r="BE96" i="82" s="1"/>
  <c r="BG97" i="81"/>
  <c r="BH97" i="81"/>
  <c r="BI97" i="81"/>
  <c r="BJ97" i="81"/>
  <c r="BK97" i="81"/>
  <c r="BL97" i="81"/>
  <c r="BM97" i="81"/>
  <c r="BN97" i="81"/>
  <c r="BO97" i="81"/>
  <c r="BP97" i="81"/>
  <c r="BQ97" i="81"/>
  <c r="BR97" i="81"/>
  <c r="BS97" i="81"/>
  <c r="BT97" i="81"/>
  <c r="BU97" i="81"/>
  <c r="BV97" i="81"/>
  <c r="D98" i="81"/>
  <c r="E98" i="81"/>
  <c r="F98" i="81"/>
  <c r="G98" i="81"/>
  <c r="H98" i="81"/>
  <c r="I98" i="81"/>
  <c r="J98" i="81"/>
  <c r="K98" i="81"/>
  <c r="L98" i="81"/>
  <c r="M98" i="81"/>
  <c r="N98" i="81"/>
  <c r="O98" i="81"/>
  <c r="P98" i="81"/>
  <c r="Q98" i="81"/>
  <c r="S98" i="81"/>
  <c r="T98" i="81"/>
  <c r="U98" i="81"/>
  <c r="V98" i="81"/>
  <c r="W98" i="81"/>
  <c r="X98" i="81"/>
  <c r="Y98" i="81"/>
  <c r="X97" i="82" s="1"/>
  <c r="Z98" i="81"/>
  <c r="AA98" i="81"/>
  <c r="Z97" i="82" s="1"/>
  <c r="AB98" i="81"/>
  <c r="AC98" i="81"/>
  <c r="AD98" i="81"/>
  <c r="AE98" i="81"/>
  <c r="AF98" i="81"/>
  <c r="AG98" i="81"/>
  <c r="AH98" i="81"/>
  <c r="AH97" i="82"/>
  <c r="AJ98" i="81"/>
  <c r="AK98" i="81"/>
  <c r="AL98" i="81"/>
  <c r="AM98" i="81"/>
  <c r="AN98" i="81"/>
  <c r="AO98" i="81"/>
  <c r="AP98" i="81"/>
  <c r="AQ98" i="81"/>
  <c r="AR98" i="81"/>
  <c r="AS98" i="81"/>
  <c r="AT98" i="81"/>
  <c r="AS97" i="82" s="1"/>
  <c r="AU98" i="81"/>
  <c r="AV98" i="81"/>
  <c r="AW98" i="81"/>
  <c r="AX98" i="81"/>
  <c r="AY98" i="81"/>
  <c r="AZ98" i="81"/>
  <c r="BD98" i="81"/>
  <c r="BE98" i="81"/>
  <c r="BF98" i="81"/>
  <c r="BG98" i="81"/>
  <c r="BH98" i="81"/>
  <c r="BI98" i="81"/>
  <c r="BJ98" i="81"/>
  <c r="BK98" i="81"/>
  <c r="BL98" i="81"/>
  <c r="BM98" i="81"/>
  <c r="BN98" i="81"/>
  <c r="BO98" i="81"/>
  <c r="BP98" i="81"/>
  <c r="BQ98" i="81"/>
  <c r="BR98" i="81"/>
  <c r="BS98" i="81"/>
  <c r="BT98" i="81"/>
  <c r="BU98" i="81"/>
  <c r="BV98" i="81"/>
  <c r="D99" i="81"/>
  <c r="E99" i="81"/>
  <c r="F99" i="81"/>
  <c r="G99" i="81"/>
  <c r="H99" i="81"/>
  <c r="I99" i="81"/>
  <c r="J99" i="81"/>
  <c r="K99" i="81"/>
  <c r="L99" i="81"/>
  <c r="M99" i="81"/>
  <c r="N99" i="81"/>
  <c r="O99" i="81"/>
  <c r="P99" i="81"/>
  <c r="Q99" i="81"/>
  <c r="S99" i="81"/>
  <c r="T99" i="81"/>
  <c r="U99" i="81"/>
  <c r="V99" i="81"/>
  <c r="W99" i="81"/>
  <c r="X99" i="81"/>
  <c r="Y99" i="81"/>
  <c r="Z99" i="81"/>
  <c r="AA99" i="81"/>
  <c r="AB99" i="81"/>
  <c r="AC99" i="81"/>
  <c r="AD99" i="81"/>
  <c r="AE99" i="81"/>
  <c r="AF99" i="81"/>
  <c r="AG99" i="81"/>
  <c r="AH99" i="81"/>
  <c r="AJ99" i="81"/>
  <c r="AK99" i="81"/>
  <c r="AL99" i="81"/>
  <c r="AM99" i="81"/>
  <c r="AN99" i="81"/>
  <c r="AO99" i="81"/>
  <c r="AP99" i="81"/>
  <c r="AQ99" i="81"/>
  <c r="AR99" i="81"/>
  <c r="AS99" i="81"/>
  <c r="AT99" i="81"/>
  <c r="AS98" i="82" s="1"/>
  <c r="AU99" i="81"/>
  <c r="AV99" i="81"/>
  <c r="AW99" i="81"/>
  <c r="AX99" i="81"/>
  <c r="AY99" i="81"/>
  <c r="AZ99" i="81"/>
  <c r="BD99" i="81"/>
  <c r="BE99" i="81"/>
  <c r="BF99" i="81"/>
  <c r="BG99" i="81"/>
  <c r="BH99" i="81"/>
  <c r="BI99" i="81"/>
  <c r="BJ99" i="81"/>
  <c r="BK99" i="81"/>
  <c r="BL99" i="81"/>
  <c r="BM99" i="81"/>
  <c r="BN99" i="81"/>
  <c r="BO99" i="81"/>
  <c r="BP99" i="81"/>
  <c r="BQ99" i="81"/>
  <c r="BR99" i="81"/>
  <c r="BS99" i="81"/>
  <c r="BT99" i="81"/>
  <c r="BU99" i="81"/>
  <c r="BV99" i="81"/>
  <c r="D100" i="81"/>
  <c r="E100" i="81"/>
  <c r="F100" i="81"/>
  <c r="G100" i="81"/>
  <c r="H100" i="81"/>
  <c r="I100" i="81"/>
  <c r="J100" i="81"/>
  <c r="K100" i="81"/>
  <c r="L100" i="81"/>
  <c r="M100" i="81"/>
  <c r="N100" i="81"/>
  <c r="O100" i="81"/>
  <c r="P100" i="81"/>
  <c r="Q100" i="81"/>
  <c r="S100" i="81"/>
  <c r="T100" i="81"/>
  <c r="U100" i="81"/>
  <c r="V100" i="81"/>
  <c r="W100" i="81"/>
  <c r="X100" i="81"/>
  <c r="Y100" i="81"/>
  <c r="Z100" i="81"/>
  <c r="AA100" i="81"/>
  <c r="AB100" i="81"/>
  <c r="AC100" i="81"/>
  <c r="AD100" i="81"/>
  <c r="AE100" i="81"/>
  <c r="AF100" i="81"/>
  <c r="AG100" i="81"/>
  <c r="AH100" i="81"/>
  <c r="AJ100" i="81"/>
  <c r="AK100" i="81"/>
  <c r="AL100" i="81"/>
  <c r="AM100" i="81"/>
  <c r="AN100" i="81"/>
  <c r="AO100" i="81"/>
  <c r="AP100" i="81"/>
  <c r="AQ100" i="81"/>
  <c r="AR100" i="81"/>
  <c r="AS100" i="81"/>
  <c r="AT100" i="81"/>
  <c r="AU100" i="81"/>
  <c r="AV100" i="81"/>
  <c r="AW100" i="81"/>
  <c r="AX100" i="81"/>
  <c r="AY100" i="81"/>
  <c r="AZ100" i="81"/>
  <c r="BD100" i="81"/>
  <c r="BE100" i="81"/>
  <c r="BF100" i="81"/>
  <c r="BE99" i="82" s="1"/>
  <c r="BG100" i="81"/>
  <c r="BH100" i="81"/>
  <c r="BI100" i="81"/>
  <c r="BJ100" i="81"/>
  <c r="BK100" i="81"/>
  <c r="BL100" i="81"/>
  <c r="BM100" i="81"/>
  <c r="BN100" i="81"/>
  <c r="BO100" i="81"/>
  <c r="BP100" i="81"/>
  <c r="BQ100" i="81"/>
  <c r="BR100" i="81"/>
  <c r="BS100" i="81"/>
  <c r="BT100" i="81"/>
  <c r="BU100" i="81"/>
  <c r="BV100" i="81"/>
  <c r="D101" i="81"/>
  <c r="E101" i="81"/>
  <c r="F101" i="81"/>
  <c r="G101" i="81"/>
  <c r="H101" i="81"/>
  <c r="I101" i="81"/>
  <c r="J101" i="81"/>
  <c r="K101" i="81"/>
  <c r="L101" i="81"/>
  <c r="M101" i="81"/>
  <c r="N101" i="81"/>
  <c r="O101" i="81"/>
  <c r="P101" i="81"/>
  <c r="Q101" i="81"/>
  <c r="S101" i="81"/>
  <c r="T101" i="81"/>
  <c r="U101" i="81"/>
  <c r="V101" i="81"/>
  <c r="W101" i="81"/>
  <c r="X101" i="81"/>
  <c r="Y101" i="81"/>
  <c r="X100" i="82" s="1"/>
  <c r="Z101" i="81"/>
  <c r="AA101" i="81"/>
  <c r="Z100" i="82" s="1"/>
  <c r="AB101" i="81"/>
  <c r="AC101" i="81"/>
  <c r="AD101" i="81"/>
  <c r="AE101" i="81"/>
  <c r="AF101" i="81"/>
  <c r="AG101" i="81"/>
  <c r="AH101" i="81"/>
  <c r="AJ101" i="81"/>
  <c r="AK101" i="81"/>
  <c r="AL101" i="81"/>
  <c r="AM101" i="81"/>
  <c r="AN101" i="81"/>
  <c r="AO101" i="81"/>
  <c r="AP101" i="81"/>
  <c r="AQ101" i="81"/>
  <c r="AR101" i="81"/>
  <c r="AS101" i="81"/>
  <c r="AT101" i="81"/>
  <c r="AS100" i="82" s="1"/>
  <c r="AU101" i="81"/>
  <c r="AV101" i="81"/>
  <c r="AW101" i="81"/>
  <c r="AV100" i="82" s="1"/>
  <c r="AX101" i="81"/>
  <c r="AY101" i="81"/>
  <c r="AZ101" i="81"/>
  <c r="BD101" i="81"/>
  <c r="BE101" i="81"/>
  <c r="BF101" i="81"/>
  <c r="BE100" i="82" s="1"/>
  <c r="BG101" i="81"/>
  <c r="BH101" i="81"/>
  <c r="BI101" i="81"/>
  <c r="BJ101" i="81"/>
  <c r="BK101" i="81"/>
  <c r="BL101" i="81"/>
  <c r="BM101" i="81"/>
  <c r="BN101" i="81"/>
  <c r="BO101" i="81"/>
  <c r="BP101" i="81"/>
  <c r="BQ101" i="81"/>
  <c r="BR101" i="81"/>
  <c r="BS101" i="81"/>
  <c r="BT101" i="81"/>
  <c r="BU101" i="81"/>
  <c r="BV101" i="81"/>
  <c r="D102" i="81"/>
  <c r="E102" i="81"/>
  <c r="F102" i="81"/>
  <c r="G102" i="81"/>
  <c r="H102" i="81"/>
  <c r="I102" i="81"/>
  <c r="J102" i="81"/>
  <c r="K102" i="81"/>
  <c r="L102" i="81"/>
  <c r="M102" i="81"/>
  <c r="N102" i="81"/>
  <c r="O102" i="81"/>
  <c r="P102" i="81"/>
  <c r="Q102" i="81"/>
  <c r="S102" i="81"/>
  <c r="T102" i="81"/>
  <c r="U102" i="81"/>
  <c r="V102" i="81"/>
  <c r="W102" i="81"/>
  <c r="X102" i="81"/>
  <c r="Y102" i="81"/>
  <c r="Z102" i="81"/>
  <c r="AA102" i="81"/>
  <c r="Z101" i="82" s="1"/>
  <c r="AB102" i="81"/>
  <c r="AC102" i="81"/>
  <c r="AD102" i="81"/>
  <c r="AC101" i="82" s="1"/>
  <c r="AE102" i="81"/>
  <c r="AF102" i="81"/>
  <c r="AG102" i="81"/>
  <c r="AH102" i="81"/>
  <c r="AH101" i="82"/>
  <c r="AJ102" i="81"/>
  <c r="AK102" i="81"/>
  <c r="AL102" i="81"/>
  <c r="AM102" i="81"/>
  <c r="AL101" i="82" s="1"/>
  <c r="AN102" i="81"/>
  <c r="AM101" i="82" s="1"/>
  <c r="AO102" i="81"/>
  <c r="AP102" i="81"/>
  <c r="AO101" i="82" s="1"/>
  <c r="AQ102" i="81"/>
  <c r="AR102" i="81"/>
  <c r="AQ101" i="82" s="1"/>
  <c r="AS102" i="81"/>
  <c r="AT102" i="81"/>
  <c r="AS101" i="82" s="1"/>
  <c r="AU102" i="81"/>
  <c r="AV102" i="81"/>
  <c r="AU101" i="82" s="1"/>
  <c r="AW102" i="81"/>
  <c r="AV101" i="82" s="1"/>
  <c r="AX102" i="81"/>
  <c r="AY102" i="81"/>
  <c r="AZ102" i="81"/>
  <c r="BD102" i="81"/>
  <c r="BE102" i="81"/>
  <c r="BF102" i="81"/>
  <c r="BE101" i="82" s="1"/>
  <c r="BG102" i="81"/>
  <c r="BH102" i="81"/>
  <c r="BG101" i="82" s="1"/>
  <c r="BI102" i="81"/>
  <c r="BJ102" i="81"/>
  <c r="BI101" i="82" s="1"/>
  <c r="BK102" i="81"/>
  <c r="BL102" i="81"/>
  <c r="BM102" i="81"/>
  <c r="BN102" i="81"/>
  <c r="BO102" i="81"/>
  <c r="BP102" i="81"/>
  <c r="BO101" i="82" s="1"/>
  <c r="BQ102" i="81"/>
  <c r="BR102" i="81"/>
  <c r="BQ101" i="82" s="1"/>
  <c r="BS102" i="81"/>
  <c r="BR101" i="82" s="1"/>
  <c r="BT102" i="81"/>
  <c r="BS101" i="82" s="1"/>
  <c r="BU102" i="81"/>
  <c r="BT101" i="82" s="1"/>
  <c r="BV102" i="81"/>
  <c r="D103" i="81"/>
  <c r="E103" i="81"/>
  <c r="F103" i="81"/>
  <c r="G103" i="81"/>
  <c r="H103" i="81"/>
  <c r="I103" i="81"/>
  <c r="J103" i="81"/>
  <c r="K103" i="81"/>
  <c r="L103" i="81"/>
  <c r="M103" i="81"/>
  <c r="N103" i="81"/>
  <c r="O103" i="81"/>
  <c r="P103" i="81"/>
  <c r="Q103" i="81"/>
  <c r="S103" i="81"/>
  <c r="T103" i="81"/>
  <c r="U103" i="81"/>
  <c r="V103" i="81"/>
  <c r="W103" i="81"/>
  <c r="X103" i="81"/>
  <c r="Y103" i="81"/>
  <c r="Z103" i="81"/>
  <c r="AA103" i="81"/>
  <c r="Z102" i="82" s="1"/>
  <c r="AB103" i="81"/>
  <c r="AC103" i="81"/>
  <c r="AD103" i="81"/>
  <c r="AE103" i="81"/>
  <c r="AF103" i="81"/>
  <c r="AG103" i="81"/>
  <c r="AH103" i="81"/>
  <c r="AH102" i="82"/>
  <c r="AJ103" i="81"/>
  <c r="AK103" i="81"/>
  <c r="AL103" i="81"/>
  <c r="AM103" i="81"/>
  <c r="AL102" i="82" s="1"/>
  <c r="AN103" i="81"/>
  <c r="AO103" i="81"/>
  <c r="AP103" i="81"/>
  <c r="AQ103" i="81"/>
  <c r="AR103" i="81"/>
  <c r="AS103" i="81"/>
  <c r="AT103" i="81"/>
  <c r="AS102" i="82" s="1"/>
  <c r="AU103" i="81"/>
  <c r="AV103" i="81"/>
  <c r="AW103" i="81"/>
  <c r="AX103" i="81"/>
  <c r="AY103" i="81"/>
  <c r="AZ103" i="81"/>
  <c r="BD103" i="81"/>
  <c r="BE103" i="81"/>
  <c r="BF103" i="81"/>
  <c r="BE102" i="82" s="1"/>
  <c r="BG103" i="81"/>
  <c r="BH103" i="81"/>
  <c r="BI103" i="81"/>
  <c r="BJ103" i="81"/>
  <c r="BK103" i="81"/>
  <c r="BL103" i="81"/>
  <c r="BM103" i="81"/>
  <c r="BN103" i="81"/>
  <c r="BO103" i="81"/>
  <c r="BP103" i="81"/>
  <c r="BQ103" i="81"/>
  <c r="BR103" i="81"/>
  <c r="BS103" i="81"/>
  <c r="BT103" i="81"/>
  <c r="BU103" i="81"/>
  <c r="BV103" i="81"/>
  <c r="D104" i="81"/>
  <c r="E104" i="81"/>
  <c r="F104" i="81"/>
  <c r="G104" i="81"/>
  <c r="H104" i="81"/>
  <c r="I104" i="81"/>
  <c r="J104" i="81"/>
  <c r="K104" i="81"/>
  <c r="L104" i="81"/>
  <c r="M104" i="81"/>
  <c r="N104" i="81"/>
  <c r="O104" i="81"/>
  <c r="P104" i="81"/>
  <c r="Q104" i="81"/>
  <c r="S104" i="81"/>
  <c r="T104" i="81"/>
  <c r="U104" i="81"/>
  <c r="V104" i="81"/>
  <c r="W104" i="81"/>
  <c r="X104" i="81"/>
  <c r="Y104" i="81"/>
  <c r="Z104" i="81"/>
  <c r="AA104" i="81"/>
  <c r="Z103" i="82" s="1"/>
  <c r="AB104" i="81"/>
  <c r="AC104" i="81"/>
  <c r="AD104" i="81"/>
  <c r="AE104" i="81"/>
  <c r="AF104" i="81"/>
  <c r="AG104" i="81"/>
  <c r="AH104" i="81"/>
  <c r="AH103" i="82"/>
  <c r="AJ104" i="81"/>
  <c r="AK104" i="81"/>
  <c r="AL104" i="81"/>
  <c r="AM104" i="81"/>
  <c r="AL103" i="82" s="1"/>
  <c r="AN104" i="81"/>
  <c r="AO104" i="81"/>
  <c r="AP104" i="81"/>
  <c r="AO103" i="82" s="1"/>
  <c r="AQ104" i="81"/>
  <c r="AR104" i="81"/>
  <c r="AS104" i="81"/>
  <c r="AT104" i="81"/>
  <c r="AS103" i="82" s="1"/>
  <c r="AU104" i="81"/>
  <c r="AV104" i="81"/>
  <c r="AW104" i="81"/>
  <c r="AX104" i="81"/>
  <c r="AY104" i="81"/>
  <c r="AZ104" i="81"/>
  <c r="BD104" i="81"/>
  <c r="BE104" i="81"/>
  <c r="BF104" i="81"/>
  <c r="BE103" i="82" s="1"/>
  <c r="BG104" i="81"/>
  <c r="BH104" i="81"/>
  <c r="BI104" i="81"/>
  <c r="BJ104" i="81"/>
  <c r="BI103" i="82" s="1"/>
  <c r="BK104" i="81"/>
  <c r="BL104" i="81"/>
  <c r="BM104" i="81"/>
  <c r="BN104" i="81"/>
  <c r="BO104" i="81"/>
  <c r="BP104" i="81"/>
  <c r="BQ104" i="81"/>
  <c r="BR104" i="81"/>
  <c r="BS104" i="81"/>
  <c r="BT104" i="81"/>
  <c r="BU104" i="81"/>
  <c r="BV104" i="81"/>
  <c r="D105" i="81"/>
  <c r="E105" i="81"/>
  <c r="F105" i="81"/>
  <c r="G105" i="81"/>
  <c r="H105" i="81"/>
  <c r="I105" i="81"/>
  <c r="J105" i="81"/>
  <c r="K105" i="81"/>
  <c r="L105" i="81"/>
  <c r="M105" i="81"/>
  <c r="N105" i="81"/>
  <c r="O105" i="81"/>
  <c r="P105" i="81"/>
  <c r="Q105" i="81"/>
  <c r="S105" i="81"/>
  <c r="T105" i="81"/>
  <c r="U105" i="81"/>
  <c r="V105" i="81"/>
  <c r="W105" i="81"/>
  <c r="X105" i="81"/>
  <c r="Y105" i="81"/>
  <c r="Z105" i="81"/>
  <c r="AA105" i="81"/>
  <c r="AB105" i="81"/>
  <c r="AC105" i="81"/>
  <c r="AD105" i="81"/>
  <c r="AE105" i="81"/>
  <c r="AF105" i="81"/>
  <c r="AG105" i="81"/>
  <c r="AH105" i="81"/>
  <c r="AJ105" i="81"/>
  <c r="AK105" i="81"/>
  <c r="AL105" i="81"/>
  <c r="AM105" i="81"/>
  <c r="AN105" i="81"/>
  <c r="AO105" i="81"/>
  <c r="AP105" i="81"/>
  <c r="AQ105" i="81"/>
  <c r="AR105" i="81"/>
  <c r="AS105" i="81"/>
  <c r="AT105" i="81"/>
  <c r="AU105" i="81"/>
  <c r="AV105" i="81"/>
  <c r="AW105" i="81"/>
  <c r="AX105" i="81"/>
  <c r="AY105" i="81"/>
  <c r="AZ105" i="81"/>
  <c r="BD105" i="81"/>
  <c r="BE105" i="81"/>
  <c r="BF105" i="81"/>
  <c r="BG105" i="81"/>
  <c r="BH105" i="81"/>
  <c r="BI105" i="81"/>
  <c r="BJ105" i="81"/>
  <c r="BK105" i="81"/>
  <c r="BL105" i="81"/>
  <c r="BM105" i="81"/>
  <c r="BN105" i="81"/>
  <c r="BO105" i="81"/>
  <c r="BP105" i="81"/>
  <c r="BQ105" i="81"/>
  <c r="BR105" i="81"/>
  <c r="BS105" i="81"/>
  <c r="BT105" i="81"/>
  <c r="BU105" i="81"/>
  <c r="BV105" i="81"/>
  <c r="D106" i="81"/>
  <c r="E106" i="81"/>
  <c r="F106" i="81"/>
  <c r="G106" i="81"/>
  <c r="H106" i="81"/>
  <c r="I106" i="81"/>
  <c r="J106" i="81"/>
  <c r="K106" i="81"/>
  <c r="L106" i="81"/>
  <c r="M106" i="81"/>
  <c r="N106" i="81"/>
  <c r="O106" i="81"/>
  <c r="P106" i="81"/>
  <c r="Q106" i="81"/>
  <c r="S106" i="81"/>
  <c r="T106" i="81"/>
  <c r="U106" i="81"/>
  <c r="V106" i="81"/>
  <c r="W106" i="81"/>
  <c r="X106" i="81"/>
  <c r="Y106" i="81"/>
  <c r="Z106" i="81"/>
  <c r="AA106" i="81"/>
  <c r="AB106" i="81"/>
  <c r="AC106" i="81"/>
  <c r="AD106" i="81"/>
  <c r="AE106" i="81"/>
  <c r="AF106" i="81"/>
  <c r="AG106" i="81"/>
  <c r="AH106" i="81"/>
  <c r="AJ106" i="81"/>
  <c r="AK106" i="81"/>
  <c r="AL106" i="81"/>
  <c r="AM106" i="81"/>
  <c r="AN106" i="81"/>
  <c r="AO106" i="81"/>
  <c r="AP106" i="81"/>
  <c r="AQ106" i="81"/>
  <c r="AR106" i="81"/>
  <c r="AS106" i="81"/>
  <c r="AT106" i="81"/>
  <c r="AU106" i="81"/>
  <c r="AV106" i="81"/>
  <c r="AW106" i="81"/>
  <c r="AX106" i="81"/>
  <c r="AY106" i="81"/>
  <c r="AZ106" i="81"/>
  <c r="BD106" i="81"/>
  <c r="BE106" i="81"/>
  <c r="BF106" i="81"/>
  <c r="BG106" i="81"/>
  <c r="BH106" i="81"/>
  <c r="BI106" i="81"/>
  <c r="BJ106" i="81"/>
  <c r="BK106" i="81"/>
  <c r="BL106" i="81"/>
  <c r="BM106" i="81"/>
  <c r="BN106" i="81"/>
  <c r="BO106" i="81"/>
  <c r="BP106" i="81"/>
  <c r="BQ106" i="81"/>
  <c r="BR106" i="81"/>
  <c r="BS106" i="81"/>
  <c r="BT106" i="81"/>
  <c r="BU106" i="81"/>
  <c r="BV106" i="81"/>
  <c r="D107" i="81"/>
  <c r="E107" i="81"/>
  <c r="F107" i="81"/>
  <c r="G107" i="81"/>
  <c r="H107" i="81"/>
  <c r="I107" i="81"/>
  <c r="J107" i="81"/>
  <c r="K107" i="81"/>
  <c r="L107" i="81"/>
  <c r="M107" i="81"/>
  <c r="N107" i="81"/>
  <c r="O107" i="81"/>
  <c r="P107" i="81"/>
  <c r="Q107" i="81"/>
  <c r="S107" i="81"/>
  <c r="T107" i="81"/>
  <c r="U107" i="81"/>
  <c r="V107" i="81"/>
  <c r="W107" i="81"/>
  <c r="X107" i="81"/>
  <c r="Y107" i="81"/>
  <c r="Z107" i="81"/>
  <c r="AA107" i="81"/>
  <c r="Z106" i="82" s="1"/>
  <c r="AB107" i="81"/>
  <c r="AC107" i="81"/>
  <c r="AD107" i="81"/>
  <c r="AE107" i="81"/>
  <c r="AF107" i="81"/>
  <c r="AG107" i="81"/>
  <c r="AH107" i="81"/>
  <c r="AH106" i="82"/>
  <c r="AJ107" i="81"/>
  <c r="AK107" i="81"/>
  <c r="AL107" i="81"/>
  <c r="AM107" i="81"/>
  <c r="AN107" i="81"/>
  <c r="AO107" i="81"/>
  <c r="AP107" i="81"/>
  <c r="AQ107" i="81"/>
  <c r="AR107" i="81"/>
  <c r="AS107" i="81"/>
  <c r="AT107" i="81"/>
  <c r="AU107" i="81"/>
  <c r="AV107" i="81"/>
  <c r="AW107" i="81"/>
  <c r="AX107" i="81"/>
  <c r="AY107" i="81"/>
  <c r="AZ107" i="81"/>
  <c r="BD107" i="81"/>
  <c r="BE107" i="81"/>
  <c r="BF107" i="81"/>
  <c r="BG107" i="81"/>
  <c r="BH107" i="81"/>
  <c r="BI107" i="81"/>
  <c r="BJ107" i="81"/>
  <c r="BK107" i="81"/>
  <c r="BL107" i="81"/>
  <c r="BM107" i="81"/>
  <c r="BN107" i="81"/>
  <c r="BO107" i="81"/>
  <c r="BP107" i="81"/>
  <c r="BQ107" i="81"/>
  <c r="BR107" i="81"/>
  <c r="BS107" i="81"/>
  <c r="BT107" i="81"/>
  <c r="BU107" i="81"/>
  <c r="BV107" i="81"/>
  <c r="D108" i="81"/>
  <c r="E108" i="81"/>
  <c r="F108" i="81"/>
  <c r="G108" i="81"/>
  <c r="H108" i="81"/>
  <c r="I108" i="81"/>
  <c r="J108" i="81"/>
  <c r="K108" i="81"/>
  <c r="L108" i="81"/>
  <c r="M108" i="81"/>
  <c r="N108" i="81"/>
  <c r="O108" i="81"/>
  <c r="P108" i="81"/>
  <c r="Q108" i="81"/>
  <c r="S108" i="81"/>
  <c r="T108" i="81"/>
  <c r="U108" i="81"/>
  <c r="V108" i="81"/>
  <c r="W108" i="81"/>
  <c r="X108" i="81"/>
  <c r="Y108" i="81"/>
  <c r="Z108" i="81"/>
  <c r="AA108" i="81"/>
  <c r="AB108" i="81"/>
  <c r="AC108" i="81"/>
  <c r="AD108" i="81"/>
  <c r="AE108" i="81"/>
  <c r="AF108" i="81"/>
  <c r="AG108" i="81"/>
  <c r="AH108" i="81"/>
  <c r="AJ108" i="81"/>
  <c r="AK108" i="81"/>
  <c r="AL108" i="81"/>
  <c r="AM108" i="81"/>
  <c r="AN108" i="81"/>
  <c r="AO108" i="81"/>
  <c r="AP108" i="81"/>
  <c r="AQ108" i="81"/>
  <c r="AR108" i="81"/>
  <c r="AS108" i="81"/>
  <c r="AT108" i="81"/>
  <c r="AS107" i="82" s="1"/>
  <c r="AU108" i="81"/>
  <c r="AV108" i="81"/>
  <c r="AW108" i="81"/>
  <c r="AX108" i="81"/>
  <c r="AY108" i="81"/>
  <c r="AZ108" i="81"/>
  <c r="BD108" i="81"/>
  <c r="BE108" i="81"/>
  <c r="BF108" i="81"/>
  <c r="BG108" i="81"/>
  <c r="BH108" i="81"/>
  <c r="BI108" i="81"/>
  <c r="BJ108" i="81"/>
  <c r="BK108" i="81"/>
  <c r="BL108" i="81"/>
  <c r="BM108" i="81"/>
  <c r="BN108" i="81"/>
  <c r="BO108" i="81"/>
  <c r="BP108" i="81"/>
  <c r="BQ108" i="81"/>
  <c r="BR108" i="81"/>
  <c r="BS108" i="81"/>
  <c r="BR107" i="82" s="1"/>
  <c r="BT108" i="81"/>
  <c r="BU108" i="81"/>
  <c r="BV108" i="81"/>
  <c r="D109" i="81"/>
  <c r="E109" i="81"/>
  <c r="F109" i="81"/>
  <c r="G109" i="81"/>
  <c r="H109" i="81"/>
  <c r="I109" i="81"/>
  <c r="J109" i="81"/>
  <c r="K109" i="81"/>
  <c r="L109" i="81"/>
  <c r="M109" i="81"/>
  <c r="N109" i="81"/>
  <c r="O109" i="81"/>
  <c r="P109" i="81"/>
  <c r="Q109" i="81"/>
  <c r="S109" i="81"/>
  <c r="T109" i="81"/>
  <c r="U109" i="81"/>
  <c r="V109" i="81"/>
  <c r="W109" i="81"/>
  <c r="X109" i="81"/>
  <c r="Y109" i="81"/>
  <c r="Z109" i="81"/>
  <c r="AA109" i="81"/>
  <c r="AB109" i="81"/>
  <c r="AC109" i="81"/>
  <c r="AD109" i="81"/>
  <c r="AE109" i="81"/>
  <c r="AF109" i="81"/>
  <c r="AG109" i="81"/>
  <c r="AH109" i="81"/>
  <c r="AJ109" i="81"/>
  <c r="AK109" i="81"/>
  <c r="AL109" i="81"/>
  <c r="AM109" i="81"/>
  <c r="AN109" i="81"/>
  <c r="AO109" i="81"/>
  <c r="AP109" i="81"/>
  <c r="AQ109" i="81"/>
  <c r="AR109" i="81"/>
  <c r="AS109" i="81"/>
  <c r="AT109" i="81"/>
  <c r="AU109" i="81"/>
  <c r="AV109" i="81"/>
  <c r="AW109" i="81"/>
  <c r="AX109" i="81"/>
  <c r="AY109" i="81"/>
  <c r="AZ109" i="81"/>
  <c r="BD109" i="81"/>
  <c r="BE109" i="81"/>
  <c r="BF109" i="81"/>
  <c r="BG109" i="81"/>
  <c r="BH109" i="81"/>
  <c r="BI109" i="81"/>
  <c r="BJ109" i="81"/>
  <c r="BK109" i="81"/>
  <c r="BL109" i="81"/>
  <c r="BM109" i="81"/>
  <c r="BN109" i="81"/>
  <c r="BO109" i="81"/>
  <c r="BP109" i="81"/>
  <c r="BQ109" i="81"/>
  <c r="BR109" i="81"/>
  <c r="BS109" i="81"/>
  <c r="BT109" i="81"/>
  <c r="BU109" i="81"/>
  <c r="BV109" i="81"/>
  <c r="D110" i="81"/>
  <c r="E110" i="81"/>
  <c r="F110" i="81"/>
  <c r="G110" i="81"/>
  <c r="H110" i="81"/>
  <c r="I110" i="81"/>
  <c r="J110" i="81"/>
  <c r="K110" i="81"/>
  <c r="L110" i="81"/>
  <c r="M110" i="81"/>
  <c r="N110" i="81"/>
  <c r="O110" i="81"/>
  <c r="P110" i="81"/>
  <c r="Q110" i="81"/>
  <c r="S110" i="81"/>
  <c r="T110" i="81"/>
  <c r="U110" i="81"/>
  <c r="V110" i="81"/>
  <c r="W110" i="81"/>
  <c r="X110" i="81"/>
  <c r="Y110" i="81"/>
  <c r="Z110" i="81"/>
  <c r="AA110" i="81"/>
  <c r="Z109" i="82" s="1"/>
  <c r="AB110" i="81"/>
  <c r="AC110" i="81"/>
  <c r="AD110" i="81"/>
  <c r="AE110" i="81"/>
  <c r="AF110" i="81"/>
  <c r="AG110" i="81"/>
  <c r="AH110" i="81"/>
  <c r="AH109" i="82"/>
  <c r="AJ110" i="81"/>
  <c r="AK110" i="81"/>
  <c r="AL110" i="81"/>
  <c r="AM110" i="81"/>
  <c r="AN110" i="81"/>
  <c r="AO110" i="81"/>
  <c r="AP110" i="81"/>
  <c r="AO109" i="82" s="1"/>
  <c r="AQ110" i="81"/>
  <c r="AR110" i="81"/>
  <c r="AS110" i="81"/>
  <c r="AT110" i="81"/>
  <c r="AS109" i="82" s="1"/>
  <c r="AU110" i="81"/>
  <c r="AV110" i="81"/>
  <c r="AW110" i="81"/>
  <c r="AX110" i="81"/>
  <c r="AY110" i="81"/>
  <c r="AZ110" i="81"/>
  <c r="BD110" i="81"/>
  <c r="BE110" i="81"/>
  <c r="BF110" i="81"/>
  <c r="BE109" i="82" s="1"/>
  <c r="BG110" i="81"/>
  <c r="BH110" i="81"/>
  <c r="BI110" i="81"/>
  <c r="BJ110" i="81"/>
  <c r="BK110" i="81"/>
  <c r="BL110" i="81"/>
  <c r="BM110" i="81"/>
  <c r="BN110" i="81"/>
  <c r="BO110" i="81"/>
  <c r="BP110" i="81"/>
  <c r="BQ110" i="81"/>
  <c r="BR110" i="81"/>
  <c r="BS110" i="81"/>
  <c r="BT110" i="81"/>
  <c r="BU110" i="81"/>
  <c r="BV110" i="81"/>
  <c r="D111" i="81"/>
  <c r="E111" i="81"/>
  <c r="F111" i="81"/>
  <c r="G111" i="81"/>
  <c r="H111" i="81"/>
  <c r="I111" i="81"/>
  <c r="J111" i="81"/>
  <c r="K111" i="81"/>
  <c r="L111" i="81"/>
  <c r="M111" i="81"/>
  <c r="N111" i="81"/>
  <c r="O111" i="81"/>
  <c r="P111" i="81"/>
  <c r="Q111" i="81"/>
  <c r="S111" i="81"/>
  <c r="T111" i="81"/>
  <c r="U111" i="81"/>
  <c r="V111" i="81"/>
  <c r="W111" i="81"/>
  <c r="X111" i="81"/>
  <c r="Y111" i="81"/>
  <c r="X110" i="82" s="1"/>
  <c r="Z111" i="81"/>
  <c r="AA111" i="81"/>
  <c r="AB111" i="81"/>
  <c r="AC111" i="81"/>
  <c r="AD111" i="81"/>
  <c r="AE111" i="81"/>
  <c r="AF111" i="81"/>
  <c r="AG111" i="81"/>
  <c r="AH111" i="81"/>
  <c r="AH110" i="82"/>
  <c r="AJ111" i="81"/>
  <c r="AK111" i="81"/>
  <c r="AL111" i="81"/>
  <c r="AM111" i="81"/>
  <c r="AN111" i="81"/>
  <c r="AO111" i="81"/>
  <c r="AP111" i="81"/>
  <c r="AQ111" i="81"/>
  <c r="AR111" i="81"/>
  <c r="AQ110" i="82" s="1"/>
  <c r="AS111" i="81"/>
  <c r="AT111" i="81"/>
  <c r="AS110" i="82" s="1"/>
  <c r="AU111" i="81"/>
  <c r="AV111" i="81"/>
  <c r="AU110" i="82" s="1"/>
  <c r="AW111" i="81"/>
  <c r="AX111" i="81"/>
  <c r="AY111" i="81"/>
  <c r="AZ111" i="81"/>
  <c r="BD111" i="81"/>
  <c r="BE111" i="81"/>
  <c r="BF111" i="81"/>
  <c r="BG111" i="81"/>
  <c r="BH111" i="81"/>
  <c r="BG110" i="82" s="1"/>
  <c r="BI111" i="81"/>
  <c r="BJ111" i="81"/>
  <c r="BK111" i="81"/>
  <c r="BL111" i="81"/>
  <c r="BM111" i="81"/>
  <c r="BN111" i="81"/>
  <c r="BO111" i="81"/>
  <c r="BP111" i="81"/>
  <c r="BQ111" i="81"/>
  <c r="BR111" i="81"/>
  <c r="BS111" i="81"/>
  <c r="BT111" i="81"/>
  <c r="BU111" i="81"/>
  <c r="BT110" i="82" s="1"/>
  <c r="BV111" i="81"/>
  <c r="D112" i="81"/>
  <c r="E112" i="81"/>
  <c r="F112" i="81"/>
  <c r="G112" i="81"/>
  <c r="H112" i="81"/>
  <c r="I112" i="81"/>
  <c r="J112" i="81"/>
  <c r="K112" i="81"/>
  <c r="L112" i="81"/>
  <c r="M112" i="81"/>
  <c r="N112" i="81"/>
  <c r="O112" i="81"/>
  <c r="P112" i="81"/>
  <c r="Q112" i="81"/>
  <c r="S112" i="81"/>
  <c r="T112" i="81"/>
  <c r="U112" i="81"/>
  <c r="V112" i="81"/>
  <c r="W112" i="81"/>
  <c r="X112" i="81"/>
  <c r="Y112" i="81"/>
  <c r="Z112" i="81"/>
  <c r="AA112" i="81"/>
  <c r="AB112" i="81"/>
  <c r="AC112" i="81"/>
  <c r="AD112" i="81"/>
  <c r="AE112" i="81"/>
  <c r="AF112" i="81"/>
  <c r="AG112" i="81"/>
  <c r="AH112" i="81"/>
  <c r="AJ112" i="81"/>
  <c r="AK112" i="81"/>
  <c r="AL112" i="81"/>
  <c r="AM112" i="81"/>
  <c r="AN112" i="81"/>
  <c r="AO112" i="81"/>
  <c r="AP112" i="81"/>
  <c r="AQ112" i="81"/>
  <c r="AR112" i="81"/>
  <c r="AS112" i="81"/>
  <c r="AT112" i="81"/>
  <c r="AU112" i="81"/>
  <c r="AV112" i="81"/>
  <c r="AW112" i="81"/>
  <c r="AX112" i="81"/>
  <c r="AY112" i="81"/>
  <c r="AZ112" i="81"/>
  <c r="BD112" i="81"/>
  <c r="BE112" i="81"/>
  <c r="BF112" i="81"/>
  <c r="BG112" i="81"/>
  <c r="BH112" i="81"/>
  <c r="BI112" i="81"/>
  <c r="BJ112" i="81"/>
  <c r="BK112" i="81"/>
  <c r="BL112" i="81"/>
  <c r="BM112" i="81"/>
  <c r="BN112" i="81"/>
  <c r="BO112" i="81"/>
  <c r="BP112" i="81"/>
  <c r="BQ112" i="81"/>
  <c r="BR112" i="81"/>
  <c r="BQ111" i="82" s="1"/>
  <c r="BS112" i="81"/>
  <c r="BT112" i="81"/>
  <c r="BU112" i="81"/>
  <c r="BV112" i="81"/>
  <c r="D113" i="81"/>
  <c r="E113" i="81"/>
  <c r="F113" i="81"/>
  <c r="G113" i="81"/>
  <c r="H113" i="81"/>
  <c r="I113" i="81"/>
  <c r="J113" i="81"/>
  <c r="K113" i="81"/>
  <c r="L113" i="81"/>
  <c r="M113" i="81"/>
  <c r="N113" i="81"/>
  <c r="O113" i="81"/>
  <c r="P113" i="81"/>
  <c r="Q113" i="81"/>
  <c r="S113" i="81"/>
  <c r="T113" i="81"/>
  <c r="U113" i="81"/>
  <c r="V113" i="81"/>
  <c r="W113" i="81"/>
  <c r="X113" i="81"/>
  <c r="Y113" i="81"/>
  <c r="Z113" i="81"/>
  <c r="AA113" i="81"/>
  <c r="Z112" i="82" s="1"/>
  <c r="AB113" i="81"/>
  <c r="AC113" i="81"/>
  <c r="AD113" i="81"/>
  <c r="AE113" i="81"/>
  <c r="AF113" i="81"/>
  <c r="AG113" i="81"/>
  <c r="AH113" i="81"/>
  <c r="AH112" i="82"/>
  <c r="AJ113" i="81"/>
  <c r="AK113" i="81"/>
  <c r="AL113" i="81"/>
  <c r="AM113" i="81"/>
  <c r="AN113" i="81"/>
  <c r="AO113" i="81"/>
  <c r="AP113" i="81"/>
  <c r="AO112" i="82" s="1"/>
  <c r="AQ113" i="81"/>
  <c r="AR113" i="81"/>
  <c r="AS113" i="81"/>
  <c r="AT113" i="81"/>
  <c r="AS112" i="82" s="1"/>
  <c r="AU113" i="81"/>
  <c r="AV113" i="81"/>
  <c r="AW113" i="81"/>
  <c r="AX113" i="81"/>
  <c r="AY113" i="81"/>
  <c r="AZ113" i="81"/>
  <c r="BD113" i="81"/>
  <c r="BE113" i="81"/>
  <c r="BF113" i="81"/>
  <c r="BG113" i="81"/>
  <c r="BH113" i="81"/>
  <c r="BI113" i="81"/>
  <c r="BJ113" i="81"/>
  <c r="BK113" i="81"/>
  <c r="BL113" i="81"/>
  <c r="BM113" i="81"/>
  <c r="BN113" i="81"/>
  <c r="BO113" i="81"/>
  <c r="BP113" i="81"/>
  <c r="BQ113" i="81"/>
  <c r="BR113" i="81"/>
  <c r="BS113" i="81"/>
  <c r="BT113" i="81"/>
  <c r="BU113" i="81"/>
  <c r="BV113" i="81"/>
  <c r="D114" i="81"/>
  <c r="E114" i="81"/>
  <c r="F114" i="81"/>
  <c r="G114" i="81"/>
  <c r="H114" i="81"/>
  <c r="I114" i="81"/>
  <c r="J114" i="81"/>
  <c r="K114" i="81"/>
  <c r="L114" i="81"/>
  <c r="M114" i="81"/>
  <c r="N114" i="81"/>
  <c r="O114" i="81"/>
  <c r="P114" i="81"/>
  <c r="Q114" i="81"/>
  <c r="S114" i="81"/>
  <c r="T114" i="81"/>
  <c r="U114" i="81"/>
  <c r="V114" i="81"/>
  <c r="W114" i="81"/>
  <c r="X114" i="81"/>
  <c r="Y114" i="81"/>
  <c r="Z114" i="81"/>
  <c r="AA114" i="81"/>
  <c r="AB114" i="81"/>
  <c r="AC114" i="81"/>
  <c r="AD114" i="81"/>
  <c r="AE114" i="81"/>
  <c r="AF114" i="81"/>
  <c r="AG114" i="81"/>
  <c r="AH114" i="81"/>
  <c r="AJ114" i="81"/>
  <c r="AK114" i="81"/>
  <c r="AL114" i="81"/>
  <c r="AM114" i="81"/>
  <c r="AN114" i="81"/>
  <c r="AO114" i="81"/>
  <c r="AP114" i="81"/>
  <c r="AQ114" i="81"/>
  <c r="AR114" i="81"/>
  <c r="AS114" i="81"/>
  <c r="AT114" i="81"/>
  <c r="AU114" i="81"/>
  <c r="AV114" i="81"/>
  <c r="AW114" i="81"/>
  <c r="AX114" i="81"/>
  <c r="AY114" i="81"/>
  <c r="AZ114" i="81"/>
  <c r="BD114" i="81"/>
  <c r="BE114" i="81"/>
  <c r="BF114" i="81"/>
  <c r="BG114" i="81"/>
  <c r="BH114" i="81"/>
  <c r="BI114" i="81"/>
  <c r="BJ114" i="81"/>
  <c r="BK114" i="81"/>
  <c r="BL114" i="81"/>
  <c r="BM114" i="81"/>
  <c r="BN114" i="81"/>
  <c r="BO114" i="81"/>
  <c r="BP114" i="81"/>
  <c r="BQ114" i="81"/>
  <c r="BR114" i="81"/>
  <c r="BS114" i="81"/>
  <c r="BT114" i="81"/>
  <c r="BU114" i="81"/>
  <c r="BV114" i="81"/>
  <c r="D115" i="81"/>
  <c r="E115" i="81"/>
  <c r="F115" i="81"/>
  <c r="G115" i="81"/>
  <c r="H115" i="81"/>
  <c r="I115" i="81"/>
  <c r="J115" i="81"/>
  <c r="K115" i="81"/>
  <c r="L115" i="81"/>
  <c r="M115" i="81"/>
  <c r="N115" i="81"/>
  <c r="O115" i="81"/>
  <c r="P115" i="81"/>
  <c r="Q115" i="81"/>
  <c r="S115" i="81"/>
  <c r="T115" i="81"/>
  <c r="U115" i="81"/>
  <c r="V115" i="81"/>
  <c r="W115" i="81"/>
  <c r="X115" i="81"/>
  <c r="Y115" i="81"/>
  <c r="X114" i="82" s="1"/>
  <c r="Z115" i="81"/>
  <c r="AA115" i="81"/>
  <c r="Z114" i="82" s="1"/>
  <c r="AB115" i="81"/>
  <c r="AC115" i="81"/>
  <c r="AD115" i="81"/>
  <c r="AC114" i="82" s="1"/>
  <c r="AE115" i="81"/>
  <c r="AF115" i="81"/>
  <c r="AG115" i="81"/>
  <c r="AH115" i="81"/>
  <c r="AJ115" i="81"/>
  <c r="AK115" i="81"/>
  <c r="AL115" i="81"/>
  <c r="AM115" i="81"/>
  <c r="AN115" i="81"/>
  <c r="AO115" i="81"/>
  <c r="AP115" i="81"/>
  <c r="AO114" i="82" s="1"/>
  <c r="AQ115" i="81"/>
  <c r="AR115" i="81"/>
  <c r="AQ114" i="82" s="1"/>
  <c r="AS115" i="81"/>
  <c r="AT115" i="81"/>
  <c r="AS114" i="82" s="1"/>
  <c r="AU115" i="81"/>
  <c r="AV115" i="81"/>
  <c r="AU114" i="82" s="1"/>
  <c r="AW115" i="81"/>
  <c r="AX115" i="81"/>
  <c r="AY115" i="81"/>
  <c r="AZ115" i="81"/>
  <c r="BD115" i="81"/>
  <c r="BE115" i="81"/>
  <c r="BF115" i="81"/>
  <c r="BG115" i="81"/>
  <c r="BH115" i="81"/>
  <c r="BG114" i="82" s="1"/>
  <c r="BI115" i="81"/>
  <c r="BJ115" i="81"/>
  <c r="BI114" i="82" s="1"/>
  <c r="BK115" i="81"/>
  <c r="BL115" i="81"/>
  <c r="BM115" i="81"/>
  <c r="BN115" i="81"/>
  <c r="BO115" i="81"/>
  <c r="BP115" i="81"/>
  <c r="BQ115" i="81"/>
  <c r="BR115" i="81"/>
  <c r="BS115" i="81"/>
  <c r="BT115" i="81"/>
  <c r="BU115" i="81"/>
  <c r="BV115" i="81"/>
  <c r="D116" i="81"/>
  <c r="E116" i="81"/>
  <c r="F116" i="81"/>
  <c r="G116" i="81"/>
  <c r="H116" i="81"/>
  <c r="I116" i="81"/>
  <c r="J116" i="81"/>
  <c r="K116" i="81"/>
  <c r="L116" i="81"/>
  <c r="M116" i="81"/>
  <c r="N116" i="81"/>
  <c r="O116" i="81"/>
  <c r="P116" i="81"/>
  <c r="Q116" i="81"/>
  <c r="S116" i="81"/>
  <c r="T116" i="81"/>
  <c r="U116" i="81"/>
  <c r="V116" i="81"/>
  <c r="W116" i="81"/>
  <c r="X116" i="81"/>
  <c r="Y116" i="81"/>
  <c r="Z116" i="81"/>
  <c r="AA116" i="81"/>
  <c r="AB116" i="81"/>
  <c r="AC116" i="81"/>
  <c r="AD116" i="81"/>
  <c r="AE116" i="81"/>
  <c r="AF116" i="81"/>
  <c r="AG116" i="81"/>
  <c r="AH116" i="81"/>
  <c r="AJ116" i="81"/>
  <c r="AK116" i="81"/>
  <c r="AL116" i="81"/>
  <c r="AM116" i="81"/>
  <c r="AN116" i="81"/>
  <c r="AO116" i="81"/>
  <c r="AP116" i="81"/>
  <c r="AQ116" i="81"/>
  <c r="AR116" i="81"/>
  <c r="AS116" i="81"/>
  <c r="AT116" i="81"/>
  <c r="AS115" i="82" s="1"/>
  <c r="AU116" i="81"/>
  <c r="AV116" i="81"/>
  <c r="AW116" i="81"/>
  <c r="AX116" i="81"/>
  <c r="AY116" i="81"/>
  <c r="AZ116" i="81"/>
  <c r="BD116" i="81"/>
  <c r="BE116" i="81"/>
  <c r="BF116" i="81"/>
  <c r="BG116" i="81"/>
  <c r="BH116" i="81"/>
  <c r="BI116" i="81"/>
  <c r="BJ116" i="81"/>
  <c r="BK116" i="81"/>
  <c r="BL116" i="81"/>
  <c r="BM116" i="81"/>
  <c r="BN116" i="81"/>
  <c r="BO116" i="81"/>
  <c r="BP116" i="81"/>
  <c r="BQ116" i="81"/>
  <c r="BR116" i="81"/>
  <c r="BS116" i="81"/>
  <c r="BT116" i="81"/>
  <c r="BU116" i="81"/>
  <c r="BV116" i="81"/>
  <c r="D117" i="81"/>
  <c r="E117" i="81"/>
  <c r="F117" i="81"/>
  <c r="G117" i="81"/>
  <c r="H117" i="81"/>
  <c r="I117" i="81"/>
  <c r="J117" i="81"/>
  <c r="K117" i="81"/>
  <c r="L117" i="81"/>
  <c r="M117" i="81"/>
  <c r="N117" i="81"/>
  <c r="O117" i="81"/>
  <c r="P117" i="81"/>
  <c r="Q117" i="81"/>
  <c r="S117" i="81"/>
  <c r="T117" i="81"/>
  <c r="U117" i="81"/>
  <c r="V117" i="81"/>
  <c r="W117" i="81"/>
  <c r="X117" i="81"/>
  <c r="Y117" i="81"/>
  <c r="Z117" i="81"/>
  <c r="AA117" i="81"/>
  <c r="AB117" i="81"/>
  <c r="AC117" i="81"/>
  <c r="AD117" i="81"/>
  <c r="AE117" i="81"/>
  <c r="AF117" i="81"/>
  <c r="AG117" i="81"/>
  <c r="AH117" i="81"/>
  <c r="AJ117" i="81"/>
  <c r="AK117" i="81"/>
  <c r="AL117" i="81"/>
  <c r="AM117" i="81"/>
  <c r="AN117" i="81"/>
  <c r="AO117" i="81"/>
  <c r="AP117" i="81"/>
  <c r="AQ117" i="81"/>
  <c r="AR117" i="81"/>
  <c r="AS117" i="81"/>
  <c r="AT117" i="81"/>
  <c r="AS116" i="82" s="1"/>
  <c r="AU117" i="81"/>
  <c r="AV117" i="81"/>
  <c r="AW117" i="81"/>
  <c r="AX117" i="81"/>
  <c r="AY117" i="81"/>
  <c r="AZ117" i="81"/>
  <c r="BD117" i="81"/>
  <c r="BE117" i="81"/>
  <c r="BF117" i="81"/>
  <c r="BG117" i="81"/>
  <c r="BH117" i="81"/>
  <c r="BI117" i="81"/>
  <c r="BJ117" i="81"/>
  <c r="BK117" i="81"/>
  <c r="BL117" i="81"/>
  <c r="BM117" i="81"/>
  <c r="BN117" i="81"/>
  <c r="BO117" i="81"/>
  <c r="BP117" i="81"/>
  <c r="BQ117" i="81"/>
  <c r="BR117" i="81"/>
  <c r="BS117" i="81"/>
  <c r="BT117" i="81"/>
  <c r="BU117" i="81"/>
  <c r="BV117" i="81"/>
  <c r="D118" i="81"/>
  <c r="E118" i="81"/>
  <c r="F118" i="81"/>
  <c r="G118" i="81"/>
  <c r="H118" i="81"/>
  <c r="I118" i="81"/>
  <c r="J118" i="81"/>
  <c r="K118" i="81"/>
  <c r="L118" i="81"/>
  <c r="M118" i="81"/>
  <c r="N118" i="81"/>
  <c r="O118" i="81"/>
  <c r="P118" i="81"/>
  <c r="Q118" i="81"/>
  <c r="S118" i="81"/>
  <c r="T118" i="81"/>
  <c r="U118" i="81"/>
  <c r="V118" i="81"/>
  <c r="W118" i="81"/>
  <c r="X118" i="81"/>
  <c r="Y118" i="81"/>
  <c r="Z118" i="81"/>
  <c r="AA118" i="81"/>
  <c r="AB118" i="81"/>
  <c r="AC118" i="81"/>
  <c r="AD118" i="81"/>
  <c r="AE118" i="81"/>
  <c r="AF118" i="81"/>
  <c r="AG118" i="81"/>
  <c r="AH118" i="81"/>
  <c r="AJ118" i="81"/>
  <c r="AK118" i="81"/>
  <c r="AL118" i="81"/>
  <c r="AM118" i="81"/>
  <c r="AN118" i="81"/>
  <c r="AO118" i="81"/>
  <c r="AP118" i="81"/>
  <c r="AQ118" i="81"/>
  <c r="AR118" i="81"/>
  <c r="AS118" i="81"/>
  <c r="AT118" i="81"/>
  <c r="AS117" i="82" s="1"/>
  <c r="AU118" i="81"/>
  <c r="AV118" i="81"/>
  <c r="AW118" i="81"/>
  <c r="AX118" i="81"/>
  <c r="AY118" i="81"/>
  <c r="AZ118" i="81"/>
  <c r="BD118" i="81"/>
  <c r="BE118" i="81"/>
  <c r="BF118" i="81"/>
  <c r="BG118" i="81"/>
  <c r="BH118" i="81"/>
  <c r="BI118" i="81"/>
  <c r="BJ118" i="81"/>
  <c r="BK118" i="81"/>
  <c r="BL118" i="81"/>
  <c r="BM118" i="81"/>
  <c r="BN118" i="81"/>
  <c r="BO118" i="81"/>
  <c r="BP118" i="81"/>
  <c r="BQ118" i="81"/>
  <c r="BR118" i="81"/>
  <c r="BS118" i="81"/>
  <c r="BR117" i="82" s="1"/>
  <c r="BT118" i="81"/>
  <c r="BU118" i="81"/>
  <c r="BV118" i="81"/>
  <c r="D119" i="81"/>
  <c r="E119" i="81"/>
  <c r="F119" i="81"/>
  <c r="G119" i="81"/>
  <c r="H119" i="81"/>
  <c r="I119" i="81"/>
  <c r="J119" i="81"/>
  <c r="K119" i="81"/>
  <c r="L119" i="81"/>
  <c r="M119" i="81"/>
  <c r="N119" i="81"/>
  <c r="O119" i="81"/>
  <c r="P119" i="81"/>
  <c r="Q119" i="81"/>
  <c r="S119" i="81"/>
  <c r="T119" i="81"/>
  <c r="U119" i="81"/>
  <c r="V119" i="81"/>
  <c r="W119" i="81"/>
  <c r="X119" i="81"/>
  <c r="Y119" i="81"/>
  <c r="Z119" i="81"/>
  <c r="AA119" i="81"/>
  <c r="Z118" i="82" s="1"/>
  <c r="AB119" i="81"/>
  <c r="AC119" i="81"/>
  <c r="AD119" i="81"/>
  <c r="AE119" i="81"/>
  <c r="AF119" i="81"/>
  <c r="AG119" i="81"/>
  <c r="AH119" i="81"/>
  <c r="AJ119" i="81"/>
  <c r="AK119" i="81"/>
  <c r="AL119" i="81"/>
  <c r="AM119" i="81"/>
  <c r="AN119" i="81"/>
  <c r="AO119" i="81"/>
  <c r="AP119" i="81"/>
  <c r="AQ119" i="81"/>
  <c r="AR119" i="81"/>
  <c r="AS119" i="81"/>
  <c r="AT119" i="81"/>
  <c r="AU119" i="81"/>
  <c r="AV119" i="81"/>
  <c r="AW119" i="81"/>
  <c r="AX119" i="81"/>
  <c r="AY119" i="81"/>
  <c r="AZ119" i="81"/>
  <c r="BD119" i="81"/>
  <c r="BE119" i="81"/>
  <c r="BF119" i="81"/>
  <c r="BG119" i="81"/>
  <c r="BH119" i="81"/>
  <c r="BI119" i="81"/>
  <c r="BJ119" i="81"/>
  <c r="BK119" i="81"/>
  <c r="BL119" i="81"/>
  <c r="BM119" i="81"/>
  <c r="BN119" i="81"/>
  <c r="BO119" i="81"/>
  <c r="BP119" i="81"/>
  <c r="BQ119" i="81"/>
  <c r="BR119" i="81"/>
  <c r="BS119" i="81"/>
  <c r="BT119" i="81"/>
  <c r="BU119" i="81"/>
  <c r="BV119" i="81"/>
  <c r="D120" i="81"/>
  <c r="E120" i="81"/>
  <c r="F120" i="81"/>
  <c r="G120" i="81"/>
  <c r="H120" i="81"/>
  <c r="I120" i="81"/>
  <c r="J120" i="81"/>
  <c r="K120" i="81"/>
  <c r="L120" i="81"/>
  <c r="M120" i="81"/>
  <c r="N120" i="81"/>
  <c r="O120" i="81"/>
  <c r="P120" i="81"/>
  <c r="Q120" i="81"/>
  <c r="S120" i="81"/>
  <c r="T120" i="81"/>
  <c r="U120" i="81"/>
  <c r="V120" i="81"/>
  <c r="W120" i="81"/>
  <c r="X120" i="81"/>
  <c r="Y120" i="81"/>
  <c r="Z120" i="81"/>
  <c r="AA120" i="81"/>
  <c r="AB120" i="81"/>
  <c r="AC120" i="81"/>
  <c r="AD120" i="81"/>
  <c r="AE120" i="81"/>
  <c r="AF120" i="81"/>
  <c r="AG120" i="81"/>
  <c r="AH120" i="81"/>
  <c r="AJ120" i="81"/>
  <c r="AK120" i="81"/>
  <c r="AL120" i="81"/>
  <c r="AM120" i="81"/>
  <c r="AN120" i="81"/>
  <c r="AO120" i="81"/>
  <c r="AP120" i="81"/>
  <c r="AQ120" i="81"/>
  <c r="AR120" i="81"/>
  <c r="AS120" i="81"/>
  <c r="AT120" i="81"/>
  <c r="AU120" i="81"/>
  <c r="AV120" i="81"/>
  <c r="AW120" i="81"/>
  <c r="AX120" i="81"/>
  <c r="AY120" i="81"/>
  <c r="AZ120" i="81"/>
  <c r="BD120" i="81"/>
  <c r="BE120" i="81"/>
  <c r="BF120" i="81"/>
  <c r="BG120" i="81"/>
  <c r="BH120" i="81"/>
  <c r="BI120" i="81"/>
  <c r="BJ120" i="81"/>
  <c r="BK120" i="81"/>
  <c r="BL120" i="81"/>
  <c r="BM120" i="81"/>
  <c r="BN120" i="81"/>
  <c r="BO120" i="81"/>
  <c r="BP120" i="81"/>
  <c r="BQ120" i="81"/>
  <c r="BR120" i="81"/>
  <c r="BS120" i="81"/>
  <c r="BT120" i="81"/>
  <c r="BU120" i="81"/>
  <c r="BV120" i="81"/>
  <c r="D121" i="81"/>
  <c r="E121" i="81"/>
  <c r="F121" i="81"/>
  <c r="G121" i="81"/>
  <c r="H121" i="81"/>
  <c r="I121" i="81"/>
  <c r="J121" i="81"/>
  <c r="K121" i="81"/>
  <c r="L121" i="81"/>
  <c r="M121" i="81"/>
  <c r="N121" i="81"/>
  <c r="O121" i="81"/>
  <c r="P121" i="81"/>
  <c r="Q121" i="81"/>
  <c r="S121" i="81"/>
  <c r="T121" i="81"/>
  <c r="U121" i="81"/>
  <c r="V121" i="81"/>
  <c r="W121" i="81"/>
  <c r="X121" i="81"/>
  <c r="Y121" i="81"/>
  <c r="Z121" i="81"/>
  <c r="AA121" i="81"/>
  <c r="AB121" i="81"/>
  <c r="AC121" i="81"/>
  <c r="AD121" i="81"/>
  <c r="AE121" i="81"/>
  <c r="AF121" i="81"/>
  <c r="AG121" i="81"/>
  <c r="AH121" i="81"/>
  <c r="AJ121" i="81"/>
  <c r="AK121" i="81"/>
  <c r="AL121" i="81"/>
  <c r="AM121" i="81"/>
  <c r="AN121" i="81"/>
  <c r="AO121" i="81"/>
  <c r="AP121" i="81"/>
  <c r="AQ121" i="81"/>
  <c r="AR121" i="81"/>
  <c r="AS121" i="81"/>
  <c r="AT121" i="81"/>
  <c r="AU121" i="81"/>
  <c r="AV121" i="81"/>
  <c r="AW121" i="81"/>
  <c r="AX121" i="81"/>
  <c r="AY121" i="81"/>
  <c r="AZ121" i="81"/>
  <c r="BD121" i="81"/>
  <c r="BE121" i="81"/>
  <c r="BF121" i="81"/>
  <c r="BG121" i="81"/>
  <c r="BH121" i="81"/>
  <c r="BI121" i="81"/>
  <c r="BJ121" i="81"/>
  <c r="BK121" i="81"/>
  <c r="BL121" i="81"/>
  <c r="BM121" i="81"/>
  <c r="BN121" i="81"/>
  <c r="BO121" i="81"/>
  <c r="BP121" i="81"/>
  <c r="BQ121" i="81"/>
  <c r="BR121" i="81"/>
  <c r="BS121" i="81"/>
  <c r="BT121" i="81"/>
  <c r="BU121" i="81"/>
  <c r="BV121" i="81"/>
  <c r="D122" i="81"/>
  <c r="E122" i="81"/>
  <c r="F122" i="81"/>
  <c r="G122" i="81"/>
  <c r="H122" i="81"/>
  <c r="I122" i="81"/>
  <c r="J122" i="81"/>
  <c r="K122" i="81"/>
  <c r="L122" i="81"/>
  <c r="M122" i="81"/>
  <c r="N122" i="81"/>
  <c r="O122" i="81"/>
  <c r="P122" i="81"/>
  <c r="Q122" i="81"/>
  <c r="S122" i="81"/>
  <c r="T122" i="81"/>
  <c r="U122" i="81"/>
  <c r="V122" i="81"/>
  <c r="W122" i="81"/>
  <c r="X122" i="81"/>
  <c r="Y122" i="81"/>
  <c r="Z122" i="81"/>
  <c r="AA122" i="81"/>
  <c r="AB122" i="81"/>
  <c r="AC122" i="81"/>
  <c r="AD122" i="81"/>
  <c r="AE122" i="81"/>
  <c r="AF122" i="81"/>
  <c r="AG122" i="81"/>
  <c r="AH122" i="81"/>
  <c r="AJ122" i="81"/>
  <c r="AK122" i="81"/>
  <c r="AL122" i="81"/>
  <c r="AM122" i="81"/>
  <c r="AN122" i="81"/>
  <c r="AO122" i="81"/>
  <c r="AP122" i="81"/>
  <c r="AQ122" i="81"/>
  <c r="AR122" i="81"/>
  <c r="AS122" i="81"/>
  <c r="AT122" i="81"/>
  <c r="AU122" i="81"/>
  <c r="AV122" i="81"/>
  <c r="AW122" i="81"/>
  <c r="AX122" i="81"/>
  <c r="AY122" i="81"/>
  <c r="AZ122" i="81"/>
  <c r="BD122" i="81"/>
  <c r="BE122" i="81"/>
  <c r="BF122" i="81"/>
  <c r="BG122" i="81"/>
  <c r="BH122" i="81"/>
  <c r="BI122" i="81"/>
  <c r="BJ122" i="81"/>
  <c r="BK122" i="81"/>
  <c r="BL122" i="81"/>
  <c r="BM122" i="81"/>
  <c r="BN122" i="81"/>
  <c r="BO122" i="81"/>
  <c r="BP122" i="81"/>
  <c r="BQ122" i="81"/>
  <c r="BR122" i="81"/>
  <c r="BS122" i="81"/>
  <c r="BT122" i="81"/>
  <c r="BU122" i="81"/>
  <c r="BV122" i="81"/>
  <c r="D123" i="81"/>
  <c r="E123" i="81"/>
  <c r="F123" i="81"/>
  <c r="G123" i="81"/>
  <c r="H123" i="81"/>
  <c r="I123" i="81"/>
  <c r="J123" i="81"/>
  <c r="K123" i="81"/>
  <c r="L123" i="81"/>
  <c r="M123" i="81"/>
  <c r="N123" i="81"/>
  <c r="O123" i="81"/>
  <c r="P123" i="81"/>
  <c r="Q123" i="81"/>
  <c r="S123" i="81"/>
  <c r="T123" i="81"/>
  <c r="U123" i="81"/>
  <c r="V123" i="81"/>
  <c r="W123" i="81"/>
  <c r="X123" i="81"/>
  <c r="Y123" i="81"/>
  <c r="X122" i="82" s="1"/>
  <c r="Z123" i="81"/>
  <c r="AA123" i="81"/>
  <c r="Z122" i="82" s="1"/>
  <c r="AB123" i="81"/>
  <c r="AC123" i="81"/>
  <c r="AD123" i="81"/>
  <c r="AE123" i="81"/>
  <c r="AF123" i="81"/>
  <c r="AG123" i="81"/>
  <c r="AH123" i="81"/>
  <c r="AH122" i="82"/>
  <c r="AJ123" i="81"/>
  <c r="AK123" i="81"/>
  <c r="AL123" i="81"/>
  <c r="AM123" i="81"/>
  <c r="AN123" i="81"/>
  <c r="AO123" i="81"/>
  <c r="AP123" i="81"/>
  <c r="AQ123" i="81"/>
  <c r="AR123" i="81"/>
  <c r="AQ122" i="82" s="1"/>
  <c r="AS123" i="81"/>
  <c r="AT123" i="81"/>
  <c r="AS122" i="82" s="1"/>
  <c r="AU123" i="81"/>
  <c r="AV123" i="81"/>
  <c r="AU122" i="82" s="1"/>
  <c r="AW123" i="81"/>
  <c r="AX123" i="81"/>
  <c r="AY123" i="81"/>
  <c r="AZ123" i="81"/>
  <c r="BD123" i="81"/>
  <c r="BE123" i="81"/>
  <c r="BF123" i="81"/>
  <c r="BG123" i="81"/>
  <c r="BH123" i="81"/>
  <c r="BG122" i="82" s="1"/>
  <c r="BI123" i="81"/>
  <c r="BJ123" i="81"/>
  <c r="BI122" i="82" s="1"/>
  <c r="BK123" i="81"/>
  <c r="BL123" i="81"/>
  <c r="BM123" i="81"/>
  <c r="BN123" i="81"/>
  <c r="BO123" i="81"/>
  <c r="BP123" i="81"/>
  <c r="BQ123" i="81"/>
  <c r="BR123" i="81"/>
  <c r="BS123" i="81"/>
  <c r="BT123" i="81"/>
  <c r="BU123" i="81"/>
  <c r="BT122" i="82" s="1"/>
  <c r="BV123" i="81"/>
  <c r="D124" i="81"/>
  <c r="E124" i="81"/>
  <c r="F124" i="81"/>
  <c r="G124" i="81"/>
  <c r="H124" i="81"/>
  <c r="I124" i="81"/>
  <c r="J124" i="81"/>
  <c r="K124" i="81"/>
  <c r="L124" i="81"/>
  <c r="M124" i="81"/>
  <c r="N124" i="81"/>
  <c r="O124" i="81"/>
  <c r="P124" i="81"/>
  <c r="Q124" i="81"/>
  <c r="S124" i="81"/>
  <c r="T124" i="81"/>
  <c r="U124" i="81"/>
  <c r="V124" i="81"/>
  <c r="W124" i="81"/>
  <c r="X124" i="81"/>
  <c r="Y124" i="81"/>
  <c r="Z124" i="81"/>
  <c r="AA124" i="81"/>
  <c r="AB124" i="81"/>
  <c r="AC124" i="81"/>
  <c r="AD124" i="81"/>
  <c r="AE124" i="81"/>
  <c r="AF124" i="81"/>
  <c r="AG124" i="81"/>
  <c r="AH124" i="81"/>
  <c r="AJ124" i="81"/>
  <c r="AK124" i="81"/>
  <c r="AL124" i="81"/>
  <c r="AM124" i="81"/>
  <c r="AN124" i="81"/>
  <c r="AO124" i="81"/>
  <c r="AP124" i="81"/>
  <c r="AQ124" i="81"/>
  <c r="AR124" i="81"/>
  <c r="AS124" i="81"/>
  <c r="AT124" i="81"/>
  <c r="AU124" i="81"/>
  <c r="AV124" i="81"/>
  <c r="AW124" i="81"/>
  <c r="AX124" i="81"/>
  <c r="AY124" i="81"/>
  <c r="AZ124" i="81"/>
  <c r="BD124" i="81"/>
  <c r="BE124" i="81"/>
  <c r="BF124" i="81"/>
  <c r="BG124" i="81"/>
  <c r="BH124" i="81"/>
  <c r="BI124" i="81"/>
  <c r="BJ124" i="81"/>
  <c r="BK124" i="81"/>
  <c r="BL124" i="81"/>
  <c r="BM124" i="81"/>
  <c r="BN124" i="81"/>
  <c r="BO124" i="81"/>
  <c r="BP124" i="81"/>
  <c r="BQ124" i="81"/>
  <c r="BR124" i="81"/>
  <c r="BS124" i="81"/>
  <c r="BT124" i="81"/>
  <c r="BU124" i="81"/>
  <c r="BV124" i="81"/>
  <c r="D125" i="81"/>
  <c r="E125" i="81"/>
  <c r="F125" i="81"/>
  <c r="G125" i="81"/>
  <c r="H125" i="81"/>
  <c r="I125" i="81"/>
  <c r="J125" i="81"/>
  <c r="K125" i="81"/>
  <c r="L125" i="81"/>
  <c r="M125" i="81"/>
  <c r="N125" i="81"/>
  <c r="O125" i="81"/>
  <c r="P125" i="81"/>
  <c r="Q125" i="81"/>
  <c r="S125" i="81"/>
  <c r="T125" i="81"/>
  <c r="U125" i="81"/>
  <c r="V125" i="81"/>
  <c r="W125" i="81"/>
  <c r="X125" i="81"/>
  <c r="Y125" i="81"/>
  <c r="Z125" i="81"/>
  <c r="AA125" i="81"/>
  <c r="Z124" i="82" s="1"/>
  <c r="AB125" i="81"/>
  <c r="AC125" i="81"/>
  <c r="AD125" i="81"/>
  <c r="AC124" i="82" s="1"/>
  <c r="AE125" i="81"/>
  <c r="AF125" i="81"/>
  <c r="AG125" i="81"/>
  <c r="AH125" i="81"/>
  <c r="AH124" i="82"/>
  <c r="AJ125" i="81"/>
  <c r="AK125" i="81"/>
  <c r="AL125" i="81"/>
  <c r="AM125" i="81"/>
  <c r="AL124" i="82" s="1"/>
  <c r="AN125" i="81"/>
  <c r="AO125" i="81"/>
  <c r="AP125" i="81"/>
  <c r="AQ125" i="81"/>
  <c r="AR125" i="81"/>
  <c r="AS125" i="81"/>
  <c r="AT125" i="81"/>
  <c r="AS124" i="82" s="1"/>
  <c r="AU125" i="81"/>
  <c r="AV125" i="81"/>
  <c r="AW125" i="81"/>
  <c r="AX125" i="81"/>
  <c r="AY125" i="81"/>
  <c r="AZ125" i="81"/>
  <c r="BD125" i="81"/>
  <c r="BE125" i="81"/>
  <c r="BF125" i="81"/>
  <c r="BG125" i="81"/>
  <c r="BH125" i="81"/>
  <c r="BI125" i="81"/>
  <c r="BJ125" i="81"/>
  <c r="BI124" i="82" s="1"/>
  <c r="BK125" i="81"/>
  <c r="BL125" i="81"/>
  <c r="BM125" i="81"/>
  <c r="BN125" i="81"/>
  <c r="BO125" i="81"/>
  <c r="BP125" i="81"/>
  <c r="BQ125" i="81"/>
  <c r="BR125" i="81"/>
  <c r="BS125" i="81"/>
  <c r="BT125" i="81"/>
  <c r="BU125" i="81"/>
  <c r="BV125" i="81"/>
  <c r="D126" i="81"/>
  <c r="E126" i="81"/>
  <c r="F126" i="81"/>
  <c r="G126" i="81"/>
  <c r="H126" i="81"/>
  <c r="I126" i="81"/>
  <c r="J126" i="81"/>
  <c r="K126" i="81"/>
  <c r="L126" i="81"/>
  <c r="M126" i="81"/>
  <c r="N126" i="81"/>
  <c r="O126" i="81"/>
  <c r="P126" i="81"/>
  <c r="Q126" i="81"/>
  <c r="S126" i="81"/>
  <c r="T126" i="81"/>
  <c r="U126" i="81"/>
  <c r="V126" i="81"/>
  <c r="W126" i="81"/>
  <c r="X126" i="81"/>
  <c r="Y126" i="81"/>
  <c r="Z126" i="81"/>
  <c r="AA126" i="81"/>
  <c r="Z125" i="82" s="1"/>
  <c r="AB126" i="81"/>
  <c r="AC126" i="81"/>
  <c r="AD126" i="81"/>
  <c r="AE126" i="81"/>
  <c r="AF126" i="81"/>
  <c r="AG126" i="81"/>
  <c r="AH126" i="81"/>
  <c r="AH125" i="82"/>
  <c r="AJ126" i="81"/>
  <c r="AK126" i="81"/>
  <c r="AL126" i="81"/>
  <c r="AM126" i="81"/>
  <c r="AL125" i="82" s="1"/>
  <c r="AN126" i="81"/>
  <c r="AO126" i="81"/>
  <c r="AP126" i="81"/>
  <c r="AO125" i="82" s="1"/>
  <c r="AQ126" i="81"/>
  <c r="AR126" i="81"/>
  <c r="AS126" i="81"/>
  <c r="AT126" i="81"/>
  <c r="AS125" i="82" s="1"/>
  <c r="AU126" i="81"/>
  <c r="AV126" i="81"/>
  <c r="AW126" i="81"/>
  <c r="AV125" i="82" s="1"/>
  <c r="AX126" i="81"/>
  <c r="AY126" i="81"/>
  <c r="AZ126" i="81"/>
  <c r="BD126" i="81"/>
  <c r="BE126" i="81"/>
  <c r="BF126" i="81"/>
  <c r="BG126" i="81"/>
  <c r="BH126" i="81"/>
  <c r="BI126" i="81"/>
  <c r="BJ126" i="81"/>
  <c r="BI125" i="82" s="1"/>
  <c r="BK126" i="81"/>
  <c r="BL126" i="81"/>
  <c r="BM126" i="81"/>
  <c r="BN126" i="81"/>
  <c r="BO126" i="81"/>
  <c r="BP126" i="81"/>
  <c r="BQ126" i="81"/>
  <c r="BR126" i="81"/>
  <c r="BS126" i="81"/>
  <c r="BT126" i="81"/>
  <c r="BU126" i="81"/>
  <c r="BV126" i="81"/>
  <c r="D127" i="81"/>
  <c r="E127" i="81"/>
  <c r="F127" i="81"/>
  <c r="G127" i="81"/>
  <c r="H127" i="81"/>
  <c r="I127" i="81"/>
  <c r="J127" i="81"/>
  <c r="K127" i="81"/>
  <c r="L127" i="81"/>
  <c r="M127" i="81"/>
  <c r="N127" i="81"/>
  <c r="O127" i="81"/>
  <c r="P127" i="81"/>
  <c r="Q127" i="81"/>
  <c r="S127" i="81"/>
  <c r="T127" i="81"/>
  <c r="U127" i="81"/>
  <c r="V127" i="81"/>
  <c r="W127" i="81"/>
  <c r="X127" i="81"/>
  <c r="Y127" i="81"/>
  <c r="Z127" i="81"/>
  <c r="AA127" i="81"/>
  <c r="Z126" i="82" s="1"/>
  <c r="AB127" i="81"/>
  <c r="AC127" i="81"/>
  <c r="AD127" i="81"/>
  <c r="AE127" i="81"/>
  <c r="AF127" i="81"/>
  <c r="AG127" i="81"/>
  <c r="AH127" i="81"/>
  <c r="AJ127" i="81"/>
  <c r="AK127" i="81"/>
  <c r="AL127" i="81"/>
  <c r="AM127" i="81"/>
  <c r="AN127" i="81"/>
  <c r="AO127" i="81"/>
  <c r="AP127" i="81"/>
  <c r="AQ127" i="81"/>
  <c r="AR127" i="81"/>
  <c r="AS127" i="81"/>
  <c r="AT127" i="81"/>
  <c r="AU127" i="81"/>
  <c r="AV127" i="81"/>
  <c r="AW127" i="81"/>
  <c r="AX127" i="81"/>
  <c r="AY127" i="81"/>
  <c r="AZ127" i="81"/>
  <c r="BD127" i="81"/>
  <c r="BE127" i="81"/>
  <c r="BF127" i="81"/>
  <c r="BG127" i="81"/>
  <c r="BH127" i="81"/>
  <c r="BI127" i="81"/>
  <c r="BJ127" i="81"/>
  <c r="BK127" i="81"/>
  <c r="BL127" i="81"/>
  <c r="BM127" i="81"/>
  <c r="BN127" i="81"/>
  <c r="BO127" i="81"/>
  <c r="BP127" i="81"/>
  <c r="BQ127" i="81"/>
  <c r="BR127" i="81"/>
  <c r="BS127" i="81"/>
  <c r="BT127" i="81"/>
  <c r="BU127" i="81"/>
  <c r="BV127" i="81"/>
  <c r="D128" i="81"/>
  <c r="E128" i="81"/>
  <c r="F128" i="81"/>
  <c r="G128" i="81"/>
  <c r="H128" i="81"/>
  <c r="I128" i="81"/>
  <c r="J128" i="81"/>
  <c r="K128" i="81"/>
  <c r="L128" i="81"/>
  <c r="M128" i="81"/>
  <c r="N128" i="81"/>
  <c r="O128" i="81"/>
  <c r="P128" i="81"/>
  <c r="Q128" i="81"/>
  <c r="S128" i="81"/>
  <c r="T128" i="81"/>
  <c r="U128" i="81"/>
  <c r="V128" i="81"/>
  <c r="W128" i="81"/>
  <c r="X128" i="81"/>
  <c r="Y128" i="81"/>
  <c r="Z128" i="81"/>
  <c r="AA128" i="81"/>
  <c r="AB128" i="81"/>
  <c r="AC128" i="81"/>
  <c r="AD128" i="81"/>
  <c r="AE128" i="81"/>
  <c r="AF128" i="81"/>
  <c r="AG128" i="81"/>
  <c r="AH128" i="81"/>
  <c r="AJ128" i="81"/>
  <c r="AK128" i="81"/>
  <c r="AL128" i="81"/>
  <c r="AM128" i="81"/>
  <c r="AN128" i="81"/>
  <c r="AO128" i="81"/>
  <c r="AP128" i="81"/>
  <c r="AQ128" i="81"/>
  <c r="AR128" i="81"/>
  <c r="AS128" i="81"/>
  <c r="AT128" i="81"/>
  <c r="AU128" i="81"/>
  <c r="AV128" i="81"/>
  <c r="AW128" i="81"/>
  <c r="AX128" i="81"/>
  <c r="AY128" i="81"/>
  <c r="AZ128" i="81"/>
  <c r="BD128" i="81"/>
  <c r="BE128" i="81"/>
  <c r="BF128" i="81"/>
  <c r="BG128" i="81"/>
  <c r="BH128" i="81"/>
  <c r="BI128" i="81"/>
  <c r="BJ128" i="81"/>
  <c r="BK128" i="81"/>
  <c r="BL128" i="81"/>
  <c r="BM128" i="81"/>
  <c r="BN128" i="81"/>
  <c r="BO128" i="81"/>
  <c r="BP128" i="81"/>
  <c r="BQ128" i="81"/>
  <c r="BR128" i="81"/>
  <c r="BS128" i="81"/>
  <c r="BT128" i="81"/>
  <c r="BU128" i="81"/>
  <c r="BV128" i="81"/>
  <c r="D129" i="81"/>
  <c r="E129" i="81"/>
  <c r="F129" i="81"/>
  <c r="G129" i="81"/>
  <c r="H129" i="81"/>
  <c r="I129" i="81"/>
  <c r="J129" i="81"/>
  <c r="K129" i="81"/>
  <c r="L129" i="81"/>
  <c r="M129" i="81"/>
  <c r="N129" i="81"/>
  <c r="O129" i="81"/>
  <c r="P129" i="81"/>
  <c r="Q129" i="81"/>
  <c r="S129" i="81"/>
  <c r="T129" i="81"/>
  <c r="U129" i="81"/>
  <c r="V129" i="81"/>
  <c r="W129" i="81"/>
  <c r="X129" i="81"/>
  <c r="Y129" i="81"/>
  <c r="Z129" i="81"/>
  <c r="AA129" i="81"/>
  <c r="AB129" i="81"/>
  <c r="AC129" i="81"/>
  <c r="AD129" i="81"/>
  <c r="AE129" i="81"/>
  <c r="AF129" i="81"/>
  <c r="AG129" i="81"/>
  <c r="AH129" i="81"/>
  <c r="AJ129" i="81"/>
  <c r="AK129" i="81"/>
  <c r="AL129" i="81"/>
  <c r="AM129" i="81"/>
  <c r="AN129" i="81"/>
  <c r="AO129" i="81"/>
  <c r="AP129" i="81"/>
  <c r="AQ129" i="81"/>
  <c r="AR129" i="81"/>
  <c r="AS129" i="81"/>
  <c r="AT129" i="81"/>
  <c r="AU129" i="81"/>
  <c r="AV129" i="81"/>
  <c r="AW129" i="81"/>
  <c r="AX129" i="81"/>
  <c r="AY129" i="81"/>
  <c r="AZ129" i="81"/>
  <c r="BD129" i="81"/>
  <c r="BE129" i="81"/>
  <c r="BF129" i="81"/>
  <c r="BG129" i="81"/>
  <c r="BH129" i="81"/>
  <c r="BI129" i="81"/>
  <c r="BJ129" i="81"/>
  <c r="BK129" i="81"/>
  <c r="BL129" i="81"/>
  <c r="BM129" i="81"/>
  <c r="BN129" i="81"/>
  <c r="BO129" i="81"/>
  <c r="BP129" i="81"/>
  <c r="BQ129" i="81"/>
  <c r="BR129" i="81"/>
  <c r="BS129" i="81"/>
  <c r="BT129" i="81"/>
  <c r="BU129" i="81"/>
  <c r="BV129" i="81"/>
  <c r="D130" i="81"/>
  <c r="E130" i="81"/>
  <c r="F130" i="81"/>
  <c r="G130" i="81"/>
  <c r="H130" i="81"/>
  <c r="I130" i="81"/>
  <c r="J130" i="81"/>
  <c r="K130" i="81"/>
  <c r="L130" i="81"/>
  <c r="M130" i="81"/>
  <c r="N130" i="81"/>
  <c r="O130" i="81"/>
  <c r="P130" i="81"/>
  <c r="Q130" i="81"/>
  <c r="S130" i="81"/>
  <c r="T130" i="81"/>
  <c r="U130" i="81"/>
  <c r="V130" i="81"/>
  <c r="W130" i="81"/>
  <c r="X130" i="81"/>
  <c r="Y130" i="81"/>
  <c r="Z130" i="81"/>
  <c r="AA130" i="81"/>
  <c r="AB130" i="81"/>
  <c r="AC130" i="81"/>
  <c r="AD130" i="81"/>
  <c r="AE130" i="81"/>
  <c r="AF130" i="81"/>
  <c r="AG130" i="81"/>
  <c r="AH130" i="81"/>
  <c r="AJ130" i="81"/>
  <c r="AK130" i="81"/>
  <c r="AL130" i="81"/>
  <c r="AM130" i="81"/>
  <c r="AN130" i="81"/>
  <c r="AO130" i="81"/>
  <c r="AP130" i="81"/>
  <c r="AQ130" i="81"/>
  <c r="AR130" i="81"/>
  <c r="AS130" i="81"/>
  <c r="AT130" i="81"/>
  <c r="AS129" i="82" s="1"/>
  <c r="AU130" i="81"/>
  <c r="AV130" i="81"/>
  <c r="AW130" i="81"/>
  <c r="AX130" i="81"/>
  <c r="AY130" i="81"/>
  <c r="AZ130" i="81"/>
  <c r="BD130" i="81"/>
  <c r="BE130" i="81"/>
  <c r="BF130" i="81"/>
  <c r="BG130" i="81"/>
  <c r="BH130" i="81"/>
  <c r="BI130" i="81"/>
  <c r="BJ130" i="81"/>
  <c r="BK130" i="81"/>
  <c r="BL130" i="81"/>
  <c r="BM130" i="81"/>
  <c r="BN130" i="81"/>
  <c r="BO130" i="81"/>
  <c r="BP130" i="81"/>
  <c r="BQ130" i="81"/>
  <c r="BR130" i="81"/>
  <c r="BS130" i="81"/>
  <c r="BT130" i="81"/>
  <c r="BU130" i="81"/>
  <c r="BV130" i="81"/>
  <c r="D131" i="81"/>
  <c r="E131" i="81"/>
  <c r="F131" i="81"/>
  <c r="G131" i="81"/>
  <c r="H131" i="81"/>
  <c r="I131" i="81"/>
  <c r="J131" i="81"/>
  <c r="K131" i="81"/>
  <c r="L131" i="81"/>
  <c r="M131" i="81"/>
  <c r="N131" i="81"/>
  <c r="O131" i="81"/>
  <c r="P131" i="81"/>
  <c r="Q131" i="81"/>
  <c r="S131" i="81"/>
  <c r="T131" i="81"/>
  <c r="U131" i="81"/>
  <c r="V131" i="81"/>
  <c r="W131" i="81"/>
  <c r="X131" i="81"/>
  <c r="Y131" i="81"/>
  <c r="Z131" i="81"/>
  <c r="AA131" i="81"/>
  <c r="Z130" i="82" s="1"/>
  <c r="AB131" i="81"/>
  <c r="AC131" i="81"/>
  <c r="AD131" i="81"/>
  <c r="AE131" i="81"/>
  <c r="AF131" i="81"/>
  <c r="AG131" i="81"/>
  <c r="AH131" i="81"/>
  <c r="AH130" i="82"/>
  <c r="AJ131" i="81"/>
  <c r="AK131" i="81"/>
  <c r="AL131" i="81"/>
  <c r="AM131" i="81"/>
  <c r="AL130" i="82" s="1"/>
  <c r="AN131" i="81"/>
  <c r="AO131" i="81"/>
  <c r="AP131" i="81"/>
  <c r="AO130" i="82" s="1"/>
  <c r="AQ131" i="81"/>
  <c r="AR131" i="81"/>
  <c r="AS131" i="81"/>
  <c r="AT131" i="81"/>
  <c r="AS130" i="82" s="1"/>
  <c r="AU131" i="81"/>
  <c r="AV131" i="81"/>
  <c r="AW131" i="81"/>
  <c r="AX131" i="81"/>
  <c r="AY131" i="81"/>
  <c r="AZ131" i="81"/>
  <c r="BD131" i="81"/>
  <c r="BE131" i="81"/>
  <c r="BF131" i="81"/>
  <c r="BG131" i="81"/>
  <c r="BH131" i="81"/>
  <c r="BI131" i="81"/>
  <c r="BJ131" i="81"/>
  <c r="BI130" i="82" s="1"/>
  <c r="BK131" i="81"/>
  <c r="BL131" i="81"/>
  <c r="BM131" i="81"/>
  <c r="BN131" i="81"/>
  <c r="BO131" i="81"/>
  <c r="BP131" i="81"/>
  <c r="BQ131" i="81"/>
  <c r="BR131" i="81"/>
  <c r="BS131" i="81"/>
  <c r="BT131" i="81"/>
  <c r="BU131" i="81"/>
  <c r="BV131" i="81"/>
  <c r="D132" i="81"/>
  <c r="E132" i="81"/>
  <c r="F132" i="81"/>
  <c r="G132" i="81"/>
  <c r="H132" i="81"/>
  <c r="I132" i="81"/>
  <c r="J132" i="81"/>
  <c r="K132" i="81"/>
  <c r="L132" i="81"/>
  <c r="M132" i="81"/>
  <c r="N132" i="81"/>
  <c r="O132" i="81"/>
  <c r="P132" i="81"/>
  <c r="Q132" i="81"/>
  <c r="S132" i="81"/>
  <c r="T132" i="81"/>
  <c r="U132" i="81"/>
  <c r="V132" i="81"/>
  <c r="W132" i="81"/>
  <c r="X132" i="81"/>
  <c r="Y132" i="81"/>
  <c r="Z132" i="81"/>
  <c r="AA132" i="81"/>
  <c r="AB132" i="81"/>
  <c r="AC132" i="81"/>
  <c r="AD132" i="81"/>
  <c r="AE132" i="81"/>
  <c r="AF132" i="81"/>
  <c r="AG132" i="81"/>
  <c r="AH132" i="81"/>
  <c r="AH131" i="82"/>
  <c r="AJ132" i="81"/>
  <c r="AK132" i="81"/>
  <c r="AL132" i="81"/>
  <c r="AM132" i="81"/>
  <c r="AN132" i="81"/>
  <c r="AO132" i="81"/>
  <c r="AP132" i="81"/>
  <c r="AQ132" i="81"/>
  <c r="AR132" i="81"/>
  <c r="AS132" i="81"/>
  <c r="AT132" i="81"/>
  <c r="AU132" i="81"/>
  <c r="AV132" i="81"/>
  <c r="AW132" i="81"/>
  <c r="AV131" i="82" s="1"/>
  <c r="AX132" i="81"/>
  <c r="AY132" i="81"/>
  <c r="AZ132" i="81"/>
  <c r="BD132" i="81"/>
  <c r="BE132" i="81"/>
  <c r="BF132" i="81"/>
  <c r="BE131" i="82" s="1"/>
  <c r="BG132" i="81"/>
  <c r="BH132" i="81"/>
  <c r="BI132" i="81"/>
  <c r="BJ132" i="81"/>
  <c r="BK132" i="81"/>
  <c r="BL132" i="81"/>
  <c r="BM132" i="81"/>
  <c r="BN132" i="81"/>
  <c r="BO132" i="81"/>
  <c r="BP132" i="81"/>
  <c r="BQ132" i="81"/>
  <c r="BR132" i="81"/>
  <c r="BS132" i="81"/>
  <c r="BT132" i="81"/>
  <c r="BU132" i="81"/>
  <c r="BV132" i="81"/>
  <c r="D133" i="81"/>
  <c r="E133" i="81"/>
  <c r="F133" i="81"/>
  <c r="G133" i="81"/>
  <c r="H133" i="81"/>
  <c r="I133" i="81"/>
  <c r="J133" i="81"/>
  <c r="K133" i="81"/>
  <c r="L133" i="81"/>
  <c r="M133" i="81"/>
  <c r="N133" i="81"/>
  <c r="O133" i="81"/>
  <c r="P133" i="81"/>
  <c r="Q133" i="81"/>
  <c r="S133" i="81"/>
  <c r="T133" i="81"/>
  <c r="U133" i="81"/>
  <c r="V133" i="81"/>
  <c r="W133" i="81"/>
  <c r="X133" i="81"/>
  <c r="Y133" i="81"/>
  <c r="Z133" i="81"/>
  <c r="AA133" i="81"/>
  <c r="AB133" i="81"/>
  <c r="AC133" i="81"/>
  <c r="AD133" i="81"/>
  <c r="AE133" i="81"/>
  <c r="AF133" i="81"/>
  <c r="AG133" i="81"/>
  <c r="AH133" i="81"/>
  <c r="AJ133" i="81"/>
  <c r="AK133" i="81"/>
  <c r="AL133" i="81"/>
  <c r="AM133" i="81"/>
  <c r="AN133" i="81"/>
  <c r="AO133" i="81"/>
  <c r="AP133" i="81"/>
  <c r="AQ133" i="81"/>
  <c r="AR133" i="81"/>
  <c r="AS133" i="81"/>
  <c r="AT133" i="81"/>
  <c r="AU133" i="81"/>
  <c r="AV133" i="81"/>
  <c r="AW133" i="81"/>
  <c r="AX133" i="81"/>
  <c r="AY133" i="81"/>
  <c r="AZ133" i="81"/>
  <c r="BD133" i="81"/>
  <c r="BE133" i="81"/>
  <c r="BF133" i="81"/>
  <c r="BG133" i="81"/>
  <c r="BH133" i="81"/>
  <c r="BI133" i="81"/>
  <c r="BJ133" i="81"/>
  <c r="BK133" i="81"/>
  <c r="BL133" i="81"/>
  <c r="BM133" i="81"/>
  <c r="BN133" i="81"/>
  <c r="BO133" i="81"/>
  <c r="BP133" i="81"/>
  <c r="BQ133" i="81"/>
  <c r="BR133" i="81"/>
  <c r="BS133" i="81"/>
  <c r="BT133" i="81"/>
  <c r="BU133" i="81"/>
  <c r="BV133" i="81"/>
  <c r="D134" i="81"/>
  <c r="E134" i="81"/>
  <c r="F134" i="81"/>
  <c r="G134" i="81"/>
  <c r="H134" i="81"/>
  <c r="I134" i="81"/>
  <c r="J134" i="81"/>
  <c r="K134" i="81"/>
  <c r="L134" i="81"/>
  <c r="M134" i="81"/>
  <c r="N134" i="81"/>
  <c r="O134" i="81"/>
  <c r="P134" i="81"/>
  <c r="Q134" i="81"/>
  <c r="S134" i="81"/>
  <c r="T134" i="81"/>
  <c r="U134" i="81"/>
  <c r="V134" i="81"/>
  <c r="W134" i="81"/>
  <c r="X134" i="81"/>
  <c r="Y134" i="81"/>
  <c r="X133" i="82" s="1"/>
  <c r="Z134" i="81"/>
  <c r="AA134" i="81"/>
  <c r="Z133" i="82" s="1"/>
  <c r="AB134" i="81"/>
  <c r="AC134" i="81"/>
  <c r="AD134" i="81"/>
  <c r="AE134" i="81"/>
  <c r="AF134" i="81"/>
  <c r="AG134" i="81"/>
  <c r="AH134" i="81"/>
  <c r="AH133" i="82"/>
  <c r="AJ134" i="81"/>
  <c r="AK134" i="81"/>
  <c r="AL134" i="81"/>
  <c r="AM134" i="81"/>
  <c r="AN134" i="81"/>
  <c r="AO134" i="81"/>
  <c r="AP134" i="81"/>
  <c r="AQ134" i="81"/>
  <c r="AR134" i="81"/>
  <c r="AQ133" i="82" s="1"/>
  <c r="AS134" i="81"/>
  <c r="AT134" i="81"/>
  <c r="AS133" i="82" s="1"/>
  <c r="AU134" i="81"/>
  <c r="AV134" i="81"/>
  <c r="AU133" i="82" s="1"/>
  <c r="AW134" i="81"/>
  <c r="AV133" i="82" s="1"/>
  <c r="AX134" i="81"/>
  <c r="AY134" i="81"/>
  <c r="AZ134" i="81"/>
  <c r="BD134" i="81"/>
  <c r="BE134" i="81"/>
  <c r="BF134" i="81"/>
  <c r="BG134" i="81"/>
  <c r="BH134" i="81"/>
  <c r="BG133" i="82" s="1"/>
  <c r="BI134" i="81"/>
  <c r="BJ134" i="81"/>
  <c r="BK134" i="81"/>
  <c r="BL134" i="81"/>
  <c r="BM134" i="81"/>
  <c r="BN134" i="81"/>
  <c r="BO134" i="81"/>
  <c r="BP134" i="81"/>
  <c r="BQ134" i="81"/>
  <c r="BR134" i="81"/>
  <c r="BS134" i="81"/>
  <c r="BT134" i="81"/>
  <c r="BU134" i="81"/>
  <c r="BT133" i="82" s="1"/>
  <c r="BV134" i="81"/>
  <c r="D135" i="81"/>
  <c r="E135" i="81"/>
  <c r="F135" i="81"/>
  <c r="G135" i="81"/>
  <c r="H135" i="81"/>
  <c r="I135" i="81"/>
  <c r="J135" i="81"/>
  <c r="K135" i="81"/>
  <c r="L135" i="81"/>
  <c r="M135" i="81"/>
  <c r="N135" i="81"/>
  <c r="O135" i="81"/>
  <c r="P135" i="81"/>
  <c r="Q135" i="81"/>
  <c r="S135" i="81"/>
  <c r="T135" i="81"/>
  <c r="U135" i="81"/>
  <c r="V135" i="81"/>
  <c r="W135" i="81"/>
  <c r="X135" i="81"/>
  <c r="Y135" i="81"/>
  <c r="Z135" i="81"/>
  <c r="AA135" i="81"/>
  <c r="AB135" i="81"/>
  <c r="AC135" i="81"/>
  <c r="AD135" i="81"/>
  <c r="AE135" i="81"/>
  <c r="AF135" i="81"/>
  <c r="AG135" i="81"/>
  <c r="AH135" i="81"/>
  <c r="AJ135" i="81"/>
  <c r="AK135" i="81"/>
  <c r="AL135" i="81"/>
  <c r="AM135" i="81"/>
  <c r="AN135" i="81"/>
  <c r="AO135" i="81"/>
  <c r="AP135" i="81"/>
  <c r="AQ135" i="81"/>
  <c r="AR135" i="81"/>
  <c r="AQ134" i="82" s="1"/>
  <c r="AS135" i="81"/>
  <c r="AT135" i="81"/>
  <c r="AS134" i="82" s="1"/>
  <c r="AU135" i="81"/>
  <c r="AV135" i="81"/>
  <c r="AU134" i="82" s="1"/>
  <c r="AW135" i="81"/>
  <c r="AX135" i="81"/>
  <c r="AY135" i="81"/>
  <c r="AZ135" i="81"/>
  <c r="BD135" i="81"/>
  <c r="BE135" i="81"/>
  <c r="BF135" i="81"/>
  <c r="BG135" i="81"/>
  <c r="BH135" i="81"/>
  <c r="BG134" i="82" s="1"/>
  <c r="BI135" i="81"/>
  <c r="BJ135" i="81"/>
  <c r="BK135" i="81"/>
  <c r="BL135" i="81"/>
  <c r="BM135" i="81"/>
  <c r="BN135" i="81"/>
  <c r="BO135" i="81"/>
  <c r="BP135" i="81"/>
  <c r="BQ135" i="81"/>
  <c r="BR135" i="81"/>
  <c r="BS135" i="81"/>
  <c r="BT135" i="81"/>
  <c r="BS134" i="82" s="1"/>
  <c r="BU135" i="81"/>
  <c r="BV135" i="81"/>
  <c r="D136" i="81"/>
  <c r="E136" i="81"/>
  <c r="F136" i="81"/>
  <c r="G136" i="81"/>
  <c r="H136" i="81"/>
  <c r="I136" i="81"/>
  <c r="J136" i="81"/>
  <c r="K136" i="81"/>
  <c r="L136" i="81"/>
  <c r="M136" i="81"/>
  <c r="N136" i="81"/>
  <c r="O136" i="81"/>
  <c r="P136" i="81"/>
  <c r="Q136" i="81"/>
  <c r="S136" i="81"/>
  <c r="T136" i="81"/>
  <c r="U136" i="81"/>
  <c r="V136" i="81"/>
  <c r="W136" i="81"/>
  <c r="X136" i="81"/>
  <c r="Y136" i="81"/>
  <c r="Z136" i="81"/>
  <c r="AA136" i="81"/>
  <c r="Z135" i="82" s="1"/>
  <c r="AB136" i="81"/>
  <c r="AC136" i="81"/>
  <c r="AD136" i="81"/>
  <c r="AE136" i="81"/>
  <c r="AF136" i="81"/>
  <c r="AG136" i="81"/>
  <c r="AH136" i="81"/>
  <c r="AH135" i="82"/>
  <c r="AJ136" i="81"/>
  <c r="AK136" i="81"/>
  <c r="AL136" i="81"/>
  <c r="AM136" i="81"/>
  <c r="AN136" i="81"/>
  <c r="AO136" i="81"/>
  <c r="AP136" i="81"/>
  <c r="AQ136" i="81"/>
  <c r="AR136" i="81"/>
  <c r="AS136" i="81"/>
  <c r="AT136" i="81"/>
  <c r="AU136" i="81"/>
  <c r="AV136" i="81"/>
  <c r="AW136" i="81"/>
  <c r="AX136" i="81"/>
  <c r="AY136" i="81"/>
  <c r="AZ136" i="81"/>
  <c r="BD136" i="81"/>
  <c r="BE136" i="81"/>
  <c r="BF136" i="81"/>
  <c r="BG136" i="81"/>
  <c r="BH136" i="81"/>
  <c r="BI136" i="81"/>
  <c r="BJ136" i="81"/>
  <c r="BK136" i="81"/>
  <c r="BL136" i="81"/>
  <c r="BM136" i="81"/>
  <c r="BN136" i="81"/>
  <c r="BO136" i="81"/>
  <c r="BP136" i="81"/>
  <c r="BQ136" i="81"/>
  <c r="BR136" i="81"/>
  <c r="BS136" i="81"/>
  <c r="BT136" i="81"/>
  <c r="BU136" i="81"/>
  <c r="BV136" i="81"/>
  <c r="D137" i="81"/>
  <c r="E137" i="81"/>
  <c r="F137" i="81"/>
  <c r="G137" i="81"/>
  <c r="H137" i="81"/>
  <c r="I137" i="81"/>
  <c r="J137" i="81"/>
  <c r="K137" i="81"/>
  <c r="L137" i="81"/>
  <c r="M137" i="81"/>
  <c r="N137" i="81"/>
  <c r="O137" i="81"/>
  <c r="P137" i="81"/>
  <c r="Q137" i="81"/>
  <c r="S137" i="81"/>
  <c r="T137" i="81"/>
  <c r="U137" i="81"/>
  <c r="V137" i="81"/>
  <c r="W137" i="81"/>
  <c r="X137" i="81"/>
  <c r="Y137" i="81"/>
  <c r="X136" i="82" s="1"/>
  <c r="Z137" i="81"/>
  <c r="AA137" i="81"/>
  <c r="AB137" i="81"/>
  <c r="AC137" i="81"/>
  <c r="AD137" i="81"/>
  <c r="AE137" i="81"/>
  <c r="AF137" i="81"/>
  <c r="AG137" i="81"/>
  <c r="AH137" i="81"/>
  <c r="AJ137" i="81"/>
  <c r="AK137" i="81"/>
  <c r="AL137" i="81"/>
  <c r="AM137" i="81"/>
  <c r="AN137" i="81"/>
  <c r="AO137" i="81"/>
  <c r="AP137" i="81"/>
  <c r="AQ137" i="81"/>
  <c r="AR137" i="81"/>
  <c r="AS137" i="81"/>
  <c r="AT137" i="81"/>
  <c r="AU137" i="81"/>
  <c r="AV137" i="81"/>
  <c r="AW137" i="81"/>
  <c r="AX137" i="81"/>
  <c r="AY137" i="81"/>
  <c r="AZ137" i="81"/>
  <c r="BD137" i="81"/>
  <c r="BE137" i="81"/>
  <c r="BF137" i="81"/>
  <c r="BG137" i="81"/>
  <c r="BH137" i="81"/>
  <c r="BI137" i="81"/>
  <c r="BJ137" i="81"/>
  <c r="BK137" i="81"/>
  <c r="BL137" i="81"/>
  <c r="BM137" i="81"/>
  <c r="BN137" i="81"/>
  <c r="BO137" i="81"/>
  <c r="BP137" i="81"/>
  <c r="BQ137" i="81"/>
  <c r="BR137" i="81"/>
  <c r="BS137" i="81"/>
  <c r="BT137" i="81"/>
  <c r="BU137" i="81"/>
  <c r="BV137" i="81"/>
  <c r="D138" i="81"/>
  <c r="E138" i="81"/>
  <c r="F138" i="81"/>
  <c r="G138" i="81"/>
  <c r="H138" i="81"/>
  <c r="I138" i="81"/>
  <c r="J138" i="81"/>
  <c r="K138" i="81"/>
  <c r="L138" i="81"/>
  <c r="M138" i="81"/>
  <c r="N138" i="81"/>
  <c r="O138" i="81"/>
  <c r="P138" i="81"/>
  <c r="Q138" i="81"/>
  <c r="S138" i="81"/>
  <c r="T138" i="81"/>
  <c r="U138" i="81"/>
  <c r="V138" i="81"/>
  <c r="W138" i="81"/>
  <c r="X138" i="81"/>
  <c r="Y138" i="81"/>
  <c r="Z138" i="81"/>
  <c r="AA138" i="81"/>
  <c r="AB138" i="81"/>
  <c r="AC138" i="81"/>
  <c r="AD138" i="81"/>
  <c r="AE138" i="81"/>
  <c r="AF138" i="81"/>
  <c r="AG138" i="81"/>
  <c r="AH138" i="81"/>
  <c r="AJ138" i="81"/>
  <c r="AK138" i="81"/>
  <c r="AL138" i="81"/>
  <c r="AM138" i="81"/>
  <c r="AN138" i="81"/>
  <c r="AO138" i="81"/>
  <c r="AP138" i="81"/>
  <c r="AQ138" i="81"/>
  <c r="AR138" i="81"/>
  <c r="AS138" i="81"/>
  <c r="AT138" i="81"/>
  <c r="AU138" i="81"/>
  <c r="AV138" i="81"/>
  <c r="AW138" i="81"/>
  <c r="AX138" i="81"/>
  <c r="AY138" i="81"/>
  <c r="AZ138" i="81"/>
  <c r="BD138" i="81"/>
  <c r="BE138" i="81"/>
  <c r="BF138" i="81"/>
  <c r="BG138" i="81"/>
  <c r="BH138" i="81"/>
  <c r="BI138" i="81"/>
  <c r="BJ138" i="81"/>
  <c r="BK138" i="81"/>
  <c r="BL138" i="81"/>
  <c r="BM138" i="81"/>
  <c r="BN138" i="81"/>
  <c r="BO138" i="81"/>
  <c r="BP138" i="81"/>
  <c r="BQ138" i="81"/>
  <c r="BR138" i="81"/>
  <c r="BS138" i="81"/>
  <c r="BT138" i="81"/>
  <c r="BU138" i="81"/>
  <c r="BV138" i="81"/>
  <c r="D139" i="81"/>
  <c r="E139" i="81"/>
  <c r="F139" i="81"/>
  <c r="G139" i="81"/>
  <c r="H139" i="81"/>
  <c r="I139" i="81"/>
  <c r="J139" i="81"/>
  <c r="K139" i="81"/>
  <c r="L139" i="81"/>
  <c r="M139" i="81"/>
  <c r="N139" i="81"/>
  <c r="O139" i="81"/>
  <c r="P139" i="81"/>
  <c r="Q139" i="81"/>
  <c r="S139" i="81"/>
  <c r="T139" i="81"/>
  <c r="U139" i="81"/>
  <c r="V139" i="81"/>
  <c r="W139" i="81"/>
  <c r="X139" i="81"/>
  <c r="Y139" i="81"/>
  <c r="Z139" i="81"/>
  <c r="AA139" i="81"/>
  <c r="Z138" i="82" s="1"/>
  <c r="AB139" i="81"/>
  <c r="AC139" i="81"/>
  <c r="AD139" i="81"/>
  <c r="AE139" i="81"/>
  <c r="AF139" i="81"/>
  <c r="AG139" i="81"/>
  <c r="AH139" i="81"/>
  <c r="AJ139" i="81"/>
  <c r="AK139" i="81"/>
  <c r="AL139" i="81"/>
  <c r="AM139" i="81"/>
  <c r="AN139" i="81"/>
  <c r="AO139" i="81"/>
  <c r="AP139" i="81"/>
  <c r="AQ139" i="81"/>
  <c r="AR139" i="81"/>
  <c r="AS139" i="81"/>
  <c r="AT139" i="81"/>
  <c r="AU139" i="81"/>
  <c r="AV139" i="81"/>
  <c r="AW139" i="81"/>
  <c r="AX139" i="81"/>
  <c r="AY139" i="81"/>
  <c r="AZ139" i="81"/>
  <c r="BD139" i="81"/>
  <c r="BE139" i="81"/>
  <c r="BF139" i="81"/>
  <c r="BG139" i="81"/>
  <c r="BH139" i="81"/>
  <c r="BI139" i="81"/>
  <c r="BJ139" i="81"/>
  <c r="BK139" i="81"/>
  <c r="BL139" i="81"/>
  <c r="BM139" i="81"/>
  <c r="BN139" i="81"/>
  <c r="BO139" i="81"/>
  <c r="BP139" i="81"/>
  <c r="BQ139" i="81"/>
  <c r="BR139" i="81"/>
  <c r="BS139" i="81"/>
  <c r="BT139" i="81"/>
  <c r="BU139" i="81"/>
  <c r="BV139" i="81"/>
  <c r="D140" i="81"/>
  <c r="E140" i="81"/>
  <c r="F140" i="81"/>
  <c r="G140" i="81"/>
  <c r="H140" i="81"/>
  <c r="I140" i="81"/>
  <c r="J140" i="81"/>
  <c r="K140" i="81"/>
  <c r="L140" i="81"/>
  <c r="M140" i="81"/>
  <c r="N140" i="81"/>
  <c r="O140" i="81"/>
  <c r="P140" i="81"/>
  <c r="Q140" i="81"/>
  <c r="S140" i="81"/>
  <c r="T140" i="81"/>
  <c r="U140" i="81"/>
  <c r="V140" i="81"/>
  <c r="W140" i="81"/>
  <c r="X140" i="81"/>
  <c r="Y140" i="81"/>
  <c r="Z140" i="81"/>
  <c r="AA140" i="81"/>
  <c r="AB140" i="81"/>
  <c r="AC140" i="81"/>
  <c r="AD140" i="81"/>
  <c r="AE140" i="81"/>
  <c r="AF140" i="81"/>
  <c r="AG140" i="81"/>
  <c r="AH140" i="81"/>
  <c r="AJ140" i="81"/>
  <c r="AK140" i="81"/>
  <c r="AL140" i="81"/>
  <c r="AM140" i="81"/>
  <c r="AN140" i="81"/>
  <c r="AO140" i="81"/>
  <c r="AP140" i="81"/>
  <c r="AQ140" i="81"/>
  <c r="AR140" i="81"/>
  <c r="AS140" i="81"/>
  <c r="AT140" i="81"/>
  <c r="AU140" i="81"/>
  <c r="AV140" i="81"/>
  <c r="AW140" i="81"/>
  <c r="AX140" i="81"/>
  <c r="AY140" i="81"/>
  <c r="AZ140" i="81"/>
  <c r="BD140" i="81"/>
  <c r="BE140" i="81"/>
  <c r="BF140" i="81"/>
  <c r="BG140" i="81"/>
  <c r="BH140" i="81"/>
  <c r="BI140" i="81"/>
  <c r="BJ140" i="81"/>
  <c r="BK140" i="81"/>
  <c r="BL140" i="81"/>
  <c r="BM140" i="81"/>
  <c r="BN140" i="81"/>
  <c r="BO140" i="81"/>
  <c r="BP140" i="81"/>
  <c r="BQ140" i="81"/>
  <c r="BR140" i="81"/>
  <c r="BS140" i="81"/>
  <c r="BT140" i="81"/>
  <c r="BU140" i="81"/>
  <c r="BV140" i="81"/>
  <c r="D141" i="81"/>
  <c r="E141" i="81"/>
  <c r="F141" i="81"/>
  <c r="G141" i="81"/>
  <c r="H141" i="81"/>
  <c r="I141" i="81"/>
  <c r="J141" i="81"/>
  <c r="K141" i="81"/>
  <c r="L141" i="81"/>
  <c r="M141" i="81"/>
  <c r="N141" i="81"/>
  <c r="O141" i="81"/>
  <c r="P141" i="81"/>
  <c r="Q141" i="81"/>
  <c r="S141" i="81"/>
  <c r="T141" i="81"/>
  <c r="U141" i="81"/>
  <c r="V141" i="81"/>
  <c r="W141" i="81"/>
  <c r="X141" i="81"/>
  <c r="Y141" i="81"/>
  <c r="Z141" i="81"/>
  <c r="AA141" i="81"/>
  <c r="Z140" i="82" s="1"/>
  <c r="AB141" i="81"/>
  <c r="AC141" i="81"/>
  <c r="AD141" i="81"/>
  <c r="AE141" i="81"/>
  <c r="AF141" i="81"/>
  <c r="AG141" i="81"/>
  <c r="AH141" i="81"/>
  <c r="AH140" i="82"/>
  <c r="AJ141" i="81"/>
  <c r="AK141" i="81"/>
  <c r="AL141" i="81"/>
  <c r="AM141" i="81"/>
  <c r="AL140" i="82" s="1"/>
  <c r="AN141" i="81"/>
  <c r="AO141" i="81"/>
  <c r="AP141" i="81"/>
  <c r="AQ141" i="81"/>
  <c r="AR141" i="81"/>
  <c r="AS141" i="81"/>
  <c r="AT141" i="81"/>
  <c r="AS140" i="82" s="1"/>
  <c r="AU141" i="81"/>
  <c r="AV141" i="81"/>
  <c r="AW141" i="81"/>
  <c r="AX141" i="81"/>
  <c r="AY141" i="81"/>
  <c r="AZ141" i="81"/>
  <c r="BD141" i="81"/>
  <c r="BE141" i="81"/>
  <c r="BF141" i="81"/>
  <c r="BG141" i="81"/>
  <c r="BH141" i="81"/>
  <c r="BI141" i="81"/>
  <c r="BJ141" i="81"/>
  <c r="BK141" i="81"/>
  <c r="BL141" i="81"/>
  <c r="BM141" i="81"/>
  <c r="BN141" i="81"/>
  <c r="BO141" i="81"/>
  <c r="BP141" i="81"/>
  <c r="BQ141" i="81"/>
  <c r="BR141" i="81"/>
  <c r="BS141" i="81"/>
  <c r="BT141" i="81"/>
  <c r="BU141" i="81"/>
  <c r="BV141" i="81"/>
  <c r="D142" i="81"/>
  <c r="E142" i="81"/>
  <c r="F142" i="81"/>
  <c r="G142" i="81"/>
  <c r="H142" i="81"/>
  <c r="I142" i="81"/>
  <c r="J142" i="81"/>
  <c r="K142" i="81"/>
  <c r="L142" i="81"/>
  <c r="M142" i="81"/>
  <c r="N142" i="81"/>
  <c r="O142" i="81"/>
  <c r="P142" i="81"/>
  <c r="Q142" i="81"/>
  <c r="S142" i="81"/>
  <c r="T142" i="81"/>
  <c r="U142" i="81"/>
  <c r="V142" i="81"/>
  <c r="W142" i="81"/>
  <c r="X142" i="81"/>
  <c r="Y142" i="81"/>
  <c r="Z142" i="81"/>
  <c r="AA142" i="81"/>
  <c r="Z141" i="82" s="1"/>
  <c r="AB142" i="81"/>
  <c r="AC142" i="81"/>
  <c r="AD142" i="81"/>
  <c r="AE142" i="81"/>
  <c r="AF142" i="81"/>
  <c r="AG142" i="81"/>
  <c r="AH142" i="81"/>
  <c r="AH141" i="82"/>
  <c r="AJ142" i="81"/>
  <c r="AK142" i="81"/>
  <c r="AL142" i="81"/>
  <c r="AM142" i="81"/>
  <c r="AL141" i="82" s="1"/>
  <c r="AN142" i="81"/>
  <c r="AO142" i="81"/>
  <c r="AP142" i="81"/>
  <c r="AQ142" i="81"/>
  <c r="AR142" i="81"/>
  <c r="AS142" i="81"/>
  <c r="AT142" i="81"/>
  <c r="AS141" i="82" s="1"/>
  <c r="AU142" i="81"/>
  <c r="AV142" i="81"/>
  <c r="AW142" i="81"/>
  <c r="AX142" i="81"/>
  <c r="AY142" i="81"/>
  <c r="AZ142" i="81"/>
  <c r="BD142" i="81"/>
  <c r="BE142" i="81"/>
  <c r="BF142" i="81"/>
  <c r="BG142" i="81"/>
  <c r="BH142" i="81"/>
  <c r="BI142" i="81"/>
  <c r="BJ142" i="81"/>
  <c r="BK142" i="81"/>
  <c r="BL142" i="81"/>
  <c r="BM142" i="81"/>
  <c r="BN142" i="81"/>
  <c r="BO142" i="81"/>
  <c r="BP142" i="81"/>
  <c r="BQ142" i="81"/>
  <c r="BR142" i="81"/>
  <c r="BS142" i="81"/>
  <c r="BT142" i="81"/>
  <c r="BU142" i="81"/>
  <c r="BV142" i="81"/>
  <c r="D143" i="81"/>
  <c r="E143" i="81"/>
  <c r="F143" i="81"/>
  <c r="G143" i="81"/>
  <c r="H143" i="81"/>
  <c r="I143" i="81"/>
  <c r="J143" i="81"/>
  <c r="K143" i="81"/>
  <c r="L143" i="81"/>
  <c r="M143" i="81"/>
  <c r="N143" i="81"/>
  <c r="O143" i="81"/>
  <c r="P143" i="81"/>
  <c r="Q143" i="81"/>
  <c r="S143" i="81"/>
  <c r="T143" i="81"/>
  <c r="U143" i="81"/>
  <c r="V143" i="81"/>
  <c r="W143" i="81"/>
  <c r="X143" i="81"/>
  <c r="Y143" i="81"/>
  <c r="Z143" i="81"/>
  <c r="AA143" i="81"/>
  <c r="Z142" i="82" s="1"/>
  <c r="AB143" i="81"/>
  <c r="AC143" i="81"/>
  <c r="AD143" i="81"/>
  <c r="AE143" i="81"/>
  <c r="AF143" i="81"/>
  <c r="AG143" i="81"/>
  <c r="AH143" i="81"/>
  <c r="AH142" i="82"/>
  <c r="AJ143" i="81"/>
  <c r="AK143" i="81"/>
  <c r="AL143" i="81"/>
  <c r="AM143" i="81"/>
  <c r="AL142" i="82" s="1"/>
  <c r="AN143" i="81"/>
  <c r="AO143" i="81"/>
  <c r="AP143" i="81"/>
  <c r="AO142" i="82" s="1"/>
  <c r="AQ143" i="81"/>
  <c r="AR143" i="81"/>
  <c r="AS143" i="81"/>
  <c r="AT143" i="81"/>
  <c r="AS142" i="82" s="1"/>
  <c r="AU143" i="81"/>
  <c r="AV143" i="81"/>
  <c r="AW143" i="81"/>
  <c r="AV142" i="82" s="1"/>
  <c r="AX143" i="81"/>
  <c r="AY143" i="81"/>
  <c r="AZ143" i="81"/>
  <c r="BD143" i="81"/>
  <c r="BE143" i="81"/>
  <c r="BF143" i="81"/>
  <c r="BG143" i="81"/>
  <c r="BH143" i="81"/>
  <c r="BI143" i="81"/>
  <c r="BJ143" i="81"/>
  <c r="BK143" i="81"/>
  <c r="BL143" i="81"/>
  <c r="BM143" i="81"/>
  <c r="BN143" i="81"/>
  <c r="BO143" i="81"/>
  <c r="BP143" i="81"/>
  <c r="BQ143" i="81"/>
  <c r="BR143" i="81"/>
  <c r="BS143" i="81"/>
  <c r="BT143" i="81"/>
  <c r="BU143" i="81"/>
  <c r="BV143" i="81"/>
  <c r="D144" i="81"/>
  <c r="E144" i="81"/>
  <c r="F144" i="81"/>
  <c r="G144" i="81"/>
  <c r="H144" i="81"/>
  <c r="I144" i="81"/>
  <c r="J144" i="81"/>
  <c r="K144" i="81"/>
  <c r="L144" i="81"/>
  <c r="M144" i="81"/>
  <c r="N144" i="81"/>
  <c r="O144" i="81"/>
  <c r="P144" i="81"/>
  <c r="Q144" i="81"/>
  <c r="S144" i="81"/>
  <c r="T144" i="81"/>
  <c r="U144" i="81"/>
  <c r="V144" i="81"/>
  <c r="W144" i="81"/>
  <c r="X144" i="81"/>
  <c r="Y144" i="81"/>
  <c r="Z144" i="81"/>
  <c r="AA144" i="81"/>
  <c r="Z143" i="82" s="1"/>
  <c r="AB144" i="81"/>
  <c r="AC144" i="81"/>
  <c r="AD144" i="81"/>
  <c r="AE144" i="81"/>
  <c r="AF144" i="81"/>
  <c r="AG144" i="81"/>
  <c r="AH144" i="81"/>
  <c r="AH143" i="82"/>
  <c r="AJ144" i="81"/>
  <c r="AK144" i="81"/>
  <c r="AL144" i="81"/>
  <c r="AM144" i="81"/>
  <c r="AL143" i="82" s="1"/>
  <c r="AN144" i="81"/>
  <c r="AO144" i="81"/>
  <c r="AP144" i="81"/>
  <c r="AQ144" i="81"/>
  <c r="AR144" i="81"/>
  <c r="AS144" i="81"/>
  <c r="AT144" i="81"/>
  <c r="AS143" i="82" s="1"/>
  <c r="AU144" i="81"/>
  <c r="AV144" i="81"/>
  <c r="AW144" i="81"/>
  <c r="AX144" i="81"/>
  <c r="AY144" i="81"/>
  <c r="AZ144" i="81"/>
  <c r="BD144" i="81"/>
  <c r="BE144" i="81"/>
  <c r="BF144" i="81"/>
  <c r="BG144" i="81"/>
  <c r="BH144" i="81"/>
  <c r="BI144" i="81"/>
  <c r="BJ144" i="81"/>
  <c r="BK144" i="81"/>
  <c r="BL144" i="81"/>
  <c r="BM144" i="81"/>
  <c r="BN144" i="81"/>
  <c r="BO144" i="81"/>
  <c r="BP144" i="81"/>
  <c r="BQ144" i="81"/>
  <c r="BR144" i="81"/>
  <c r="BS144" i="81"/>
  <c r="BT144" i="81"/>
  <c r="BU144" i="81"/>
  <c r="BV144" i="81"/>
  <c r="D145" i="81"/>
  <c r="E145" i="81"/>
  <c r="F145" i="81"/>
  <c r="G145" i="81"/>
  <c r="H145" i="81"/>
  <c r="I145" i="81"/>
  <c r="J145" i="81"/>
  <c r="K145" i="81"/>
  <c r="L145" i="81"/>
  <c r="M145" i="81"/>
  <c r="N145" i="81"/>
  <c r="O145" i="81"/>
  <c r="P145" i="81"/>
  <c r="Q145" i="81"/>
  <c r="S145" i="81"/>
  <c r="T145" i="81"/>
  <c r="U145" i="81"/>
  <c r="V145" i="81"/>
  <c r="W145" i="81"/>
  <c r="X145" i="81"/>
  <c r="Y145" i="81"/>
  <c r="Z145" i="81"/>
  <c r="AA145" i="81"/>
  <c r="Z144" i="82" s="1"/>
  <c r="AB145" i="81"/>
  <c r="AC145" i="81"/>
  <c r="AD145" i="81"/>
  <c r="AE145" i="81"/>
  <c r="AF145" i="81"/>
  <c r="AG145" i="81"/>
  <c r="AH145" i="81"/>
  <c r="AJ145" i="81"/>
  <c r="AK145" i="81"/>
  <c r="AL145" i="81"/>
  <c r="AM145" i="81"/>
  <c r="AL144" i="82" s="1"/>
  <c r="AN145" i="81"/>
  <c r="AO145" i="81"/>
  <c r="AP145" i="81"/>
  <c r="AO144" i="82" s="1"/>
  <c r="AQ145" i="81"/>
  <c r="AR145" i="81"/>
  <c r="AS145" i="81"/>
  <c r="AT145" i="81"/>
  <c r="AS144" i="82" s="1"/>
  <c r="AU145" i="81"/>
  <c r="AV145" i="81"/>
  <c r="AW145" i="81"/>
  <c r="AX145" i="81"/>
  <c r="AY145" i="81"/>
  <c r="AZ145" i="81"/>
  <c r="BD145" i="81"/>
  <c r="BE145" i="81"/>
  <c r="BF145" i="81"/>
  <c r="BE144" i="82" s="1"/>
  <c r="BG145" i="81"/>
  <c r="BH145" i="81"/>
  <c r="BI145" i="81"/>
  <c r="BJ145" i="81"/>
  <c r="BK145" i="81"/>
  <c r="BL145" i="81"/>
  <c r="BM145" i="81"/>
  <c r="BN145" i="81"/>
  <c r="BO145" i="81"/>
  <c r="BP145" i="81"/>
  <c r="BQ145" i="81"/>
  <c r="BR145" i="81"/>
  <c r="BS145" i="81"/>
  <c r="BT145" i="81"/>
  <c r="BU145" i="81"/>
  <c r="BV145" i="81"/>
  <c r="D146" i="81"/>
  <c r="E146" i="81"/>
  <c r="F146" i="81"/>
  <c r="G146" i="81"/>
  <c r="H146" i="81"/>
  <c r="I146" i="81"/>
  <c r="J146" i="81"/>
  <c r="K146" i="81"/>
  <c r="L146" i="81"/>
  <c r="M146" i="81"/>
  <c r="N146" i="81"/>
  <c r="O146" i="81"/>
  <c r="P146" i="81"/>
  <c r="Q146" i="81"/>
  <c r="S146" i="81"/>
  <c r="T146" i="81"/>
  <c r="U146" i="81"/>
  <c r="V146" i="81"/>
  <c r="W146" i="81"/>
  <c r="X146" i="81"/>
  <c r="Y146" i="81"/>
  <c r="Z146" i="81"/>
  <c r="AA146" i="81"/>
  <c r="AB146" i="81"/>
  <c r="AC146" i="81"/>
  <c r="AD146" i="81"/>
  <c r="AE146" i="81"/>
  <c r="AF146" i="81"/>
  <c r="AG146" i="81"/>
  <c r="AH146" i="81"/>
  <c r="AJ146" i="81"/>
  <c r="AK146" i="81"/>
  <c r="AL146" i="81"/>
  <c r="AM146" i="81"/>
  <c r="AN146" i="81"/>
  <c r="AO146" i="81"/>
  <c r="AP146" i="81"/>
  <c r="AQ146" i="81"/>
  <c r="AR146" i="81"/>
  <c r="AS146" i="81"/>
  <c r="AT146" i="81"/>
  <c r="AU146" i="81"/>
  <c r="AV146" i="81"/>
  <c r="AW146" i="81"/>
  <c r="AX146" i="81"/>
  <c r="AY146" i="81"/>
  <c r="AZ146" i="81"/>
  <c r="BD146" i="81"/>
  <c r="BE146" i="81"/>
  <c r="BF146" i="81"/>
  <c r="BG146" i="81"/>
  <c r="BH146" i="81"/>
  <c r="BI146" i="81"/>
  <c r="BJ146" i="81"/>
  <c r="BK146" i="81"/>
  <c r="BL146" i="81"/>
  <c r="BM146" i="81"/>
  <c r="BN146" i="81"/>
  <c r="BO146" i="81"/>
  <c r="BP146" i="81"/>
  <c r="BQ146" i="81"/>
  <c r="BR146" i="81"/>
  <c r="BS146" i="81"/>
  <c r="BT146" i="81"/>
  <c r="BU146" i="81"/>
  <c r="BV146" i="81"/>
  <c r="D147" i="81"/>
  <c r="E147" i="81"/>
  <c r="F147" i="81"/>
  <c r="G147" i="81"/>
  <c r="H147" i="81"/>
  <c r="I147" i="81"/>
  <c r="J147" i="81"/>
  <c r="K147" i="81"/>
  <c r="L147" i="81"/>
  <c r="M147" i="81"/>
  <c r="N147" i="81"/>
  <c r="O147" i="81"/>
  <c r="P147" i="81"/>
  <c r="Q147" i="81"/>
  <c r="S147" i="81"/>
  <c r="T147" i="81"/>
  <c r="U147" i="81"/>
  <c r="V147" i="81"/>
  <c r="W147" i="81"/>
  <c r="X147" i="81"/>
  <c r="Y147" i="81"/>
  <c r="X146" i="82" s="1"/>
  <c r="Z147" i="81"/>
  <c r="AA147" i="81"/>
  <c r="Z146" i="82" s="1"/>
  <c r="AB147" i="81"/>
  <c r="AC147" i="81"/>
  <c r="AD147" i="81"/>
  <c r="AC146" i="82" s="1"/>
  <c r="AE147" i="81"/>
  <c r="AF147" i="81"/>
  <c r="AG147" i="81"/>
  <c r="AH147" i="81"/>
  <c r="AH146" i="82"/>
  <c r="AJ147" i="81"/>
  <c r="AK147" i="81"/>
  <c r="AL147" i="81"/>
  <c r="AM147" i="81"/>
  <c r="AN147" i="81"/>
  <c r="AO147" i="81"/>
  <c r="AP147" i="81"/>
  <c r="AO146" i="82" s="1"/>
  <c r="AQ147" i="81"/>
  <c r="AR147" i="81"/>
  <c r="AQ146" i="82" s="1"/>
  <c r="AS147" i="81"/>
  <c r="AT147" i="81"/>
  <c r="AS146" i="82" s="1"/>
  <c r="AU147" i="81"/>
  <c r="AV147" i="81"/>
  <c r="AU146" i="82" s="1"/>
  <c r="AW147" i="81"/>
  <c r="AV146" i="82" s="1"/>
  <c r="AX147" i="81"/>
  <c r="AY147" i="81"/>
  <c r="AZ147" i="81"/>
  <c r="BD147" i="81"/>
  <c r="BE147" i="81"/>
  <c r="BF147" i="81"/>
  <c r="BG147" i="81"/>
  <c r="BH147" i="81"/>
  <c r="BG146" i="82" s="1"/>
  <c r="BI147" i="81"/>
  <c r="BJ147" i="81"/>
  <c r="BI146" i="82" s="1"/>
  <c r="BK147" i="81"/>
  <c r="BL147" i="81"/>
  <c r="BM147" i="81"/>
  <c r="BN147" i="81"/>
  <c r="BO147" i="81"/>
  <c r="BP147" i="81"/>
  <c r="BQ147" i="81"/>
  <c r="BR147" i="81"/>
  <c r="BS147" i="81"/>
  <c r="BR146" i="82" s="1"/>
  <c r="BT147" i="81"/>
  <c r="BU147" i="81"/>
  <c r="BT146" i="82" s="1"/>
  <c r="BV147" i="81"/>
  <c r="D148" i="81"/>
  <c r="E148" i="81"/>
  <c r="F148" i="81"/>
  <c r="G148" i="81"/>
  <c r="H148" i="81"/>
  <c r="I148" i="81"/>
  <c r="J148" i="81"/>
  <c r="K148" i="81"/>
  <c r="L148" i="81"/>
  <c r="M148" i="81"/>
  <c r="N148" i="81"/>
  <c r="O148" i="81"/>
  <c r="P148" i="81"/>
  <c r="Q148" i="81"/>
  <c r="S148" i="81"/>
  <c r="T148" i="81"/>
  <c r="U148" i="81"/>
  <c r="V148" i="81"/>
  <c r="W148" i="81"/>
  <c r="X148" i="81"/>
  <c r="Y148" i="81"/>
  <c r="Z148" i="81"/>
  <c r="AA148" i="81"/>
  <c r="AB148" i="81"/>
  <c r="AC148" i="81"/>
  <c r="AD148" i="81"/>
  <c r="AE148" i="81"/>
  <c r="AF148" i="81"/>
  <c r="AG148" i="81"/>
  <c r="AH148" i="81"/>
  <c r="AJ148" i="81"/>
  <c r="AK148" i="81"/>
  <c r="AL148" i="81"/>
  <c r="AM148" i="81"/>
  <c r="AN148" i="81"/>
  <c r="AO148" i="81"/>
  <c r="AP148" i="81"/>
  <c r="AQ148" i="81"/>
  <c r="AR148" i="81"/>
  <c r="AQ147" i="82" s="1"/>
  <c r="AS148" i="81"/>
  <c r="AT148" i="81"/>
  <c r="AS147" i="82" s="1"/>
  <c r="AU148" i="81"/>
  <c r="AV148" i="81"/>
  <c r="AW148" i="81"/>
  <c r="AX148" i="81"/>
  <c r="AY148" i="81"/>
  <c r="AZ148" i="81"/>
  <c r="BD148" i="81"/>
  <c r="BE148" i="81"/>
  <c r="BF148" i="81"/>
  <c r="BG148" i="81"/>
  <c r="BH148" i="81"/>
  <c r="BI148" i="81"/>
  <c r="BJ148" i="81"/>
  <c r="BI147" i="82" s="1"/>
  <c r="BK148" i="81"/>
  <c r="BL148" i="81"/>
  <c r="BM148" i="81"/>
  <c r="BN148" i="81"/>
  <c r="BO148" i="81"/>
  <c r="BP148" i="81"/>
  <c r="BQ148" i="81"/>
  <c r="BR148" i="81"/>
  <c r="BS148" i="81"/>
  <c r="BR147" i="82" s="1"/>
  <c r="BT148" i="81"/>
  <c r="BU148" i="81"/>
  <c r="BV148" i="81"/>
  <c r="D149" i="81"/>
  <c r="E149" i="81"/>
  <c r="F149" i="81"/>
  <c r="G149" i="81"/>
  <c r="H149" i="81"/>
  <c r="I149" i="81"/>
  <c r="J149" i="81"/>
  <c r="K149" i="81"/>
  <c r="L149" i="81"/>
  <c r="M149" i="81"/>
  <c r="N149" i="81"/>
  <c r="O149" i="81"/>
  <c r="P149" i="81"/>
  <c r="Q149" i="81"/>
  <c r="S149" i="81"/>
  <c r="T149" i="81"/>
  <c r="U149" i="81"/>
  <c r="V149" i="81"/>
  <c r="W149" i="81"/>
  <c r="X149" i="81"/>
  <c r="Y149" i="81"/>
  <c r="X148" i="82" s="1"/>
  <c r="Z149" i="81"/>
  <c r="AA149" i="81"/>
  <c r="Z148" i="82" s="1"/>
  <c r="AB149" i="81"/>
  <c r="AC149" i="81"/>
  <c r="AD149" i="81"/>
  <c r="AE149" i="81"/>
  <c r="AF149" i="81"/>
  <c r="AG149" i="81"/>
  <c r="AH149" i="81"/>
  <c r="AH148" i="82"/>
  <c r="AJ149" i="81"/>
  <c r="AK149" i="81"/>
  <c r="AL149" i="81"/>
  <c r="AM149" i="81"/>
  <c r="AN149" i="81"/>
  <c r="AO149" i="81"/>
  <c r="AP149" i="81"/>
  <c r="AO148" i="82" s="1"/>
  <c r="AQ149" i="81"/>
  <c r="AR149" i="81"/>
  <c r="AQ148" i="82" s="1"/>
  <c r="AS149" i="81"/>
  <c r="AT149" i="81"/>
  <c r="AS148" i="82" s="1"/>
  <c r="AU149" i="81"/>
  <c r="AV149" i="81"/>
  <c r="AW149" i="81"/>
  <c r="AV148" i="82" s="1"/>
  <c r="AX149" i="81"/>
  <c r="AY149" i="81"/>
  <c r="AZ149" i="81"/>
  <c r="BD149" i="81"/>
  <c r="BE149" i="81"/>
  <c r="BF149" i="81"/>
  <c r="BE148" i="82" s="1"/>
  <c r="BG149" i="81"/>
  <c r="BH149" i="81"/>
  <c r="BI149" i="81"/>
  <c r="BJ149" i="81"/>
  <c r="BI148" i="82" s="1"/>
  <c r="BK149" i="81"/>
  <c r="BL149" i="81"/>
  <c r="BM149" i="81"/>
  <c r="BN149" i="81"/>
  <c r="BO149" i="81"/>
  <c r="BP149" i="81"/>
  <c r="BQ149" i="81"/>
  <c r="BR149" i="81"/>
  <c r="BS149" i="81"/>
  <c r="BR148" i="82" s="1"/>
  <c r="BT149" i="81"/>
  <c r="BU149" i="81"/>
  <c r="BV149" i="81"/>
  <c r="D150" i="81"/>
  <c r="E150" i="81"/>
  <c r="F150" i="81"/>
  <c r="G150" i="81"/>
  <c r="H150" i="81"/>
  <c r="I150" i="81"/>
  <c r="J150" i="81"/>
  <c r="K150" i="81"/>
  <c r="L150" i="81"/>
  <c r="M150" i="81"/>
  <c r="N150" i="81"/>
  <c r="O150" i="81"/>
  <c r="P150" i="81"/>
  <c r="Q150" i="81"/>
  <c r="S150" i="81"/>
  <c r="T150" i="81"/>
  <c r="U150" i="81"/>
  <c r="V150" i="81"/>
  <c r="W150" i="81"/>
  <c r="X150" i="81"/>
  <c r="Y150" i="81"/>
  <c r="Z150" i="81"/>
  <c r="AA150" i="81"/>
  <c r="AB150" i="81"/>
  <c r="AC150" i="81"/>
  <c r="AD150" i="81"/>
  <c r="AE150" i="81"/>
  <c r="AF150" i="81"/>
  <c r="AG150" i="81"/>
  <c r="AH150" i="81"/>
  <c r="AJ150" i="81"/>
  <c r="AK150" i="81"/>
  <c r="AL150" i="81"/>
  <c r="AM150" i="81"/>
  <c r="AN150" i="81"/>
  <c r="AO150" i="81"/>
  <c r="AP150" i="81"/>
  <c r="AQ150" i="81"/>
  <c r="AR150" i="81"/>
  <c r="AQ149" i="82" s="1"/>
  <c r="AS150" i="81"/>
  <c r="AT150" i="81"/>
  <c r="AS149" i="82" s="1"/>
  <c r="AU150" i="81"/>
  <c r="AV150" i="81"/>
  <c r="AW150" i="81"/>
  <c r="AX150" i="81"/>
  <c r="AY150" i="81"/>
  <c r="AZ150" i="81"/>
  <c r="BD150" i="81"/>
  <c r="BE150" i="81"/>
  <c r="BF150" i="81"/>
  <c r="BG150" i="81"/>
  <c r="BH150" i="81"/>
  <c r="BI150" i="81"/>
  <c r="BJ150" i="81"/>
  <c r="BK150" i="81"/>
  <c r="BL150" i="81"/>
  <c r="BM150" i="81"/>
  <c r="BN150" i="81"/>
  <c r="BO150" i="81"/>
  <c r="BP150" i="81"/>
  <c r="BQ150" i="81"/>
  <c r="BR150" i="81"/>
  <c r="BS150" i="81"/>
  <c r="BT150" i="81"/>
  <c r="BU150" i="81"/>
  <c r="BV150" i="81"/>
  <c r="D151" i="81"/>
  <c r="E151" i="81"/>
  <c r="F151" i="81"/>
  <c r="G151" i="81"/>
  <c r="H151" i="81"/>
  <c r="I151" i="81"/>
  <c r="J151" i="81"/>
  <c r="K151" i="81"/>
  <c r="L151" i="81"/>
  <c r="M151" i="81"/>
  <c r="N151" i="81"/>
  <c r="O151" i="81"/>
  <c r="P151" i="81"/>
  <c r="Q151" i="81"/>
  <c r="S151" i="81"/>
  <c r="T151" i="81"/>
  <c r="U151" i="81"/>
  <c r="V151" i="81"/>
  <c r="W151" i="81"/>
  <c r="X151" i="81"/>
  <c r="Y151" i="81"/>
  <c r="Z151" i="81"/>
  <c r="AA151" i="81"/>
  <c r="AB151" i="81"/>
  <c r="AC151" i="81"/>
  <c r="AD151" i="81"/>
  <c r="AE151" i="81"/>
  <c r="AF151" i="81"/>
  <c r="AG151" i="81"/>
  <c r="AH151" i="81"/>
  <c r="AJ151" i="81"/>
  <c r="AK151" i="81"/>
  <c r="AL151" i="81"/>
  <c r="AM151" i="81"/>
  <c r="AN151" i="81"/>
  <c r="AO151" i="81"/>
  <c r="AP151" i="81"/>
  <c r="AQ151" i="81"/>
  <c r="AR151" i="81"/>
  <c r="AS151" i="81"/>
  <c r="AT151" i="81"/>
  <c r="AU151" i="81"/>
  <c r="AV151" i="81"/>
  <c r="AW151" i="81"/>
  <c r="AX151" i="81"/>
  <c r="AY151" i="81"/>
  <c r="AZ151" i="81"/>
  <c r="BD151" i="81"/>
  <c r="BE151" i="81"/>
  <c r="BF151" i="81"/>
  <c r="BE150" i="82" s="1"/>
  <c r="BG151" i="81"/>
  <c r="BH151" i="81"/>
  <c r="BI151" i="81"/>
  <c r="BJ151" i="81"/>
  <c r="BK151" i="81"/>
  <c r="BL151" i="81"/>
  <c r="BM151" i="81"/>
  <c r="BN151" i="81"/>
  <c r="BO151" i="81"/>
  <c r="BP151" i="81"/>
  <c r="BQ151" i="81"/>
  <c r="BR151" i="81"/>
  <c r="BS151" i="81"/>
  <c r="BT151" i="81"/>
  <c r="BU151" i="81"/>
  <c r="BV151" i="81"/>
  <c r="D152" i="81"/>
  <c r="E152" i="81"/>
  <c r="F152" i="81"/>
  <c r="G152" i="81"/>
  <c r="H152" i="81"/>
  <c r="I152" i="81"/>
  <c r="J152" i="81"/>
  <c r="K152" i="81"/>
  <c r="L152" i="81"/>
  <c r="M152" i="81"/>
  <c r="N152" i="81"/>
  <c r="O152" i="81"/>
  <c r="P152" i="81"/>
  <c r="Q152" i="81"/>
  <c r="S152" i="81"/>
  <c r="T152" i="81"/>
  <c r="U152" i="81"/>
  <c r="V152" i="81"/>
  <c r="W152" i="81"/>
  <c r="X152" i="81"/>
  <c r="Y152" i="81"/>
  <c r="X151" i="82" s="1"/>
  <c r="Z152" i="81"/>
  <c r="AA152" i="81"/>
  <c r="Z151" i="82" s="1"/>
  <c r="AB152" i="81"/>
  <c r="AC152" i="81"/>
  <c r="AD152" i="81"/>
  <c r="AE152" i="81"/>
  <c r="AF152" i="81"/>
  <c r="AG152" i="81"/>
  <c r="AH152" i="81"/>
  <c r="AH151" i="82"/>
  <c r="AJ152" i="81"/>
  <c r="AK152" i="81"/>
  <c r="AL152" i="81"/>
  <c r="AM152" i="81"/>
  <c r="AN152" i="81"/>
  <c r="AO152" i="81"/>
  <c r="AP152" i="81"/>
  <c r="AQ152" i="81"/>
  <c r="AR152" i="81"/>
  <c r="AS152" i="81"/>
  <c r="AT152" i="81"/>
  <c r="AU152" i="81"/>
  <c r="AV152" i="81"/>
  <c r="AW152" i="81"/>
  <c r="AV151" i="82" s="1"/>
  <c r="AX152" i="81"/>
  <c r="AY152" i="81"/>
  <c r="AZ152" i="81"/>
  <c r="BD152" i="81"/>
  <c r="BE152" i="81"/>
  <c r="BF152" i="81"/>
  <c r="BE151" i="82" s="1"/>
  <c r="BG152" i="81"/>
  <c r="BH152" i="81"/>
  <c r="BI152" i="81"/>
  <c r="BJ152" i="81"/>
  <c r="BK152" i="81"/>
  <c r="BL152" i="81"/>
  <c r="BM152" i="81"/>
  <c r="BN152" i="81"/>
  <c r="BO152" i="81"/>
  <c r="BP152" i="81"/>
  <c r="BQ152" i="81"/>
  <c r="BR152" i="81"/>
  <c r="BS152" i="81"/>
  <c r="BT152" i="81"/>
  <c r="BU152" i="81"/>
  <c r="BV152" i="81"/>
  <c r="D153" i="81"/>
  <c r="E153" i="81"/>
  <c r="F153" i="81"/>
  <c r="G153" i="81"/>
  <c r="H153" i="81"/>
  <c r="I153" i="81"/>
  <c r="J153" i="81"/>
  <c r="K153" i="81"/>
  <c r="L153" i="81"/>
  <c r="M153" i="81"/>
  <c r="N153" i="81"/>
  <c r="O153" i="81"/>
  <c r="P153" i="81"/>
  <c r="Q153" i="81"/>
  <c r="S153" i="81"/>
  <c r="T153" i="81"/>
  <c r="U153" i="81"/>
  <c r="V153" i="81"/>
  <c r="W153" i="81"/>
  <c r="X153" i="81"/>
  <c r="Y153" i="81"/>
  <c r="Z153" i="81"/>
  <c r="AA153" i="81"/>
  <c r="AB153" i="81"/>
  <c r="AC153" i="81"/>
  <c r="AD153" i="81"/>
  <c r="AE153" i="81"/>
  <c r="AF153" i="81"/>
  <c r="AG153" i="81"/>
  <c r="AH153" i="81"/>
  <c r="AJ153" i="81"/>
  <c r="AK153" i="81"/>
  <c r="AL153" i="81"/>
  <c r="AM153" i="81"/>
  <c r="AN153" i="81"/>
  <c r="AO153" i="81"/>
  <c r="AP153" i="81"/>
  <c r="AQ153" i="81"/>
  <c r="AR153" i="81"/>
  <c r="AS153" i="81"/>
  <c r="AT153" i="81"/>
  <c r="AU153" i="81"/>
  <c r="AV153" i="81"/>
  <c r="AW153" i="81"/>
  <c r="AX153" i="81"/>
  <c r="AY153" i="81"/>
  <c r="AZ153" i="81"/>
  <c r="BD153" i="81"/>
  <c r="BE153" i="81"/>
  <c r="BF153" i="81"/>
  <c r="BG153" i="81"/>
  <c r="BH153" i="81"/>
  <c r="BI153" i="81"/>
  <c r="BJ153" i="81"/>
  <c r="BK153" i="81"/>
  <c r="BL153" i="81"/>
  <c r="BM153" i="81"/>
  <c r="BN153" i="81"/>
  <c r="BO153" i="81"/>
  <c r="BP153" i="81"/>
  <c r="BQ153" i="81"/>
  <c r="BR153" i="81"/>
  <c r="BS153" i="81"/>
  <c r="BT153" i="81"/>
  <c r="BU153" i="81"/>
  <c r="BV153" i="81"/>
  <c r="D154" i="81"/>
  <c r="E154" i="81"/>
  <c r="F154" i="81"/>
  <c r="G154" i="81"/>
  <c r="H154" i="81"/>
  <c r="I154" i="81"/>
  <c r="J154" i="81"/>
  <c r="K154" i="81"/>
  <c r="L154" i="81"/>
  <c r="M154" i="81"/>
  <c r="N154" i="81"/>
  <c r="O154" i="81"/>
  <c r="P154" i="81"/>
  <c r="Q154" i="81"/>
  <c r="S154" i="81"/>
  <c r="T154" i="81"/>
  <c r="U154" i="81"/>
  <c r="V154" i="81"/>
  <c r="W154" i="81"/>
  <c r="X154" i="81"/>
  <c r="Y154" i="81"/>
  <c r="Z154" i="81"/>
  <c r="AA154" i="81"/>
  <c r="AB154" i="81"/>
  <c r="AC154" i="81"/>
  <c r="AD154" i="81"/>
  <c r="AE154" i="81"/>
  <c r="AF154" i="81"/>
  <c r="AG154" i="81"/>
  <c r="AH154" i="81"/>
  <c r="AJ154" i="81"/>
  <c r="AK154" i="81"/>
  <c r="AL154" i="81"/>
  <c r="AM154" i="81"/>
  <c r="AN154" i="81"/>
  <c r="AO154" i="81"/>
  <c r="AP154" i="81"/>
  <c r="AQ154" i="81"/>
  <c r="AR154" i="81"/>
  <c r="AS154" i="81"/>
  <c r="AT154" i="81"/>
  <c r="AS153" i="82" s="1"/>
  <c r="AU154" i="81"/>
  <c r="AV154" i="81"/>
  <c r="AW154" i="81"/>
  <c r="AX154" i="81"/>
  <c r="AY154" i="81"/>
  <c r="AZ154" i="81"/>
  <c r="BD154" i="81"/>
  <c r="BE154" i="81"/>
  <c r="BF154" i="81"/>
  <c r="BG154" i="81"/>
  <c r="BH154" i="81"/>
  <c r="BI154" i="81"/>
  <c r="BJ154" i="81"/>
  <c r="BK154" i="81"/>
  <c r="BL154" i="81"/>
  <c r="BM154" i="81"/>
  <c r="BN154" i="81"/>
  <c r="BO154" i="81"/>
  <c r="BP154" i="81"/>
  <c r="BQ154" i="81"/>
  <c r="BR154" i="81"/>
  <c r="BS154" i="81"/>
  <c r="BT154" i="81"/>
  <c r="BU154" i="81"/>
  <c r="BV154" i="81"/>
  <c r="D155" i="81"/>
  <c r="E155" i="81"/>
  <c r="F155" i="81"/>
  <c r="G155" i="81"/>
  <c r="H155" i="81"/>
  <c r="I155" i="81"/>
  <c r="J155" i="81"/>
  <c r="K155" i="81"/>
  <c r="L155" i="81"/>
  <c r="M155" i="81"/>
  <c r="N155" i="81"/>
  <c r="O155" i="81"/>
  <c r="P155" i="81"/>
  <c r="Q155" i="81"/>
  <c r="S155" i="81"/>
  <c r="T155" i="81"/>
  <c r="U155" i="81"/>
  <c r="V155" i="81"/>
  <c r="W155" i="81"/>
  <c r="X155" i="81"/>
  <c r="Y155" i="81"/>
  <c r="Z155" i="81"/>
  <c r="AA155" i="81"/>
  <c r="Z154" i="82" s="1"/>
  <c r="AB155" i="81"/>
  <c r="AC155" i="81"/>
  <c r="AD155" i="81"/>
  <c r="AE155" i="81"/>
  <c r="AF155" i="81"/>
  <c r="AG155" i="81"/>
  <c r="AH155" i="81"/>
  <c r="AJ155" i="81"/>
  <c r="AK155" i="81"/>
  <c r="AL155" i="81"/>
  <c r="AM155" i="81"/>
  <c r="AN155" i="81"/>
  <c r="AO155" i="81"/>
  <c r="AP155" i="81"/>
  <c r="AQ155" i="81"/>
  <c r="AR155" i="81"/>
  <c r="AQ154" i="82" s="1"/>
  <c r="AS155" i="81"/>
  <c r="AT155" i="81"/>
  <c r="AS154" i="82" s="1"/>
  <c r="AU155" i="81"/>
  <c r="AV155" i="81"/>
  <c r="AU154" i="82" s="1"/>
  <c r="AW155" i="81"/>
  <c r="AX155" i="81"/>
  <c r="AY155" i="81"/>
  <c r="AZ155" i="81"/>
  <c r="BD155" i="81"/>
  <c r="BE155" i="81"/>
  <c r="BF155" i="81"/>
  <c r="BG155" i="81"/>
  <c r="BH155" i="81"/>
  <c r="BI155" i="81"/>
  <c r="BJ155" i="81"/>
  <c r="BK155" i="81"/>
  <c r="BL155" i="81"/>
  <c r="BM155" i="81"/>
  <c r="BN155" i="81"/>
  <c r="BO155" i="81"/>
  <c r="BP155" i="81"/>
  <c r="BQ155" i="81"/>
  <c r="BR155" i="81"/>
  <c r="BS155" i="81"/>
  <c r="BT155" i="81"/>
  <c r="BU155" i="81"/>
  <c r="BV155" i="81"/>
  <c r="D156" i="81"/>
  <c r="E156" i="81"/>
  <c r="F156" i="81"/>
  <c r="G156" i="81"/>
  <c r="H156" i="81"/>
  <c r="I156" i="81"/>
  <c r="J156" i="81"/>
  <c r="K156" i="81"/>
  <c r="L156" i="81"/>
  <c r="M156" i="81"/>
  <c r="N156" i="81"/>
  <c r="O156" i="81"/>
  <c r="P156" i="81"/>
  <c r="Q156" i="81"/>
  <c r="S156" i="81"/>
  <c r="T156" i="81"/>
  <c r="U156" i="81"/>
  <c r="V156" i="81"/>
  <c r="W156" i="81"/>
  <c r="X156" i="81"/>
  <c r="Y156" i="81"/>
  <c r="Z156" i="81"/>
  <c r="AA156" i="81"/>
  <c r="AB156" i="81"/>
  <c r="AC156" i="81"/>
  <c r="AD156" i="81"/>
  <c r="AE156" i="81"/>
  <c r="AF156" i="81"/>
  <c r="AG156" i="81"/>
  <c r="AH156" i="81"/>
  <c r="AJ156" i="81"/>
  <c r="AK156" i="81"/>
  <c r="AL156" i="81"/>
  <c r="AM156" i="81"/>
  <c r="AN156" i="81"/>
  <c r="AO156" i="81"/>
  <c r="AP156" i="81"/>
  <c r="AQ156" i="81"/>
  <c r="AR156" i="81"/>
  <c r="AS156" i="81"/>
  <c r="AT156" i="81"/>
  <c r="AU156" i="81"/>
  <c r="AV156" i="81"/>
  <c r="AW156" i="81"/>
  <c r="AX156" i="81"/>
  <c r="AY156" i="81"/>
  <c r="AZ156" i="81"/>
  <c r="BD156" i="81"/>
  <c r="BE156" i="81"/>
  <c r="BF156" i="81"/>
  <c r="BG156" i="81"/>
  <c r="BH156" i="81"/>
  <c r="BI156" i="81"/>
  <c r="BJ156" i="81"/>
  <c r="BK156" i="81"/>
  <c r="BL156" i="81"/>
  <c r="BM156" i="81"/>
  <c r="BN156" i="81"/>
  <c r="BO156" i="81"/>
  <c r="BP156" i="81"/>
  <c r="BQ156" i="81"/>
  <c r="BR156" i="81"/>
  <c r="BS156" i="81"/>
  <c r="BT156" i="81"/>
  <c r="BU156" i="81"/>
  <c r="BV156" i="81"/>
  <c r="D157" i="81"/>
  <c r="E157" i="81"/>
  <c r="F157" i="81"/>
  <c r="G157" i="81"/>
  <c r="H157" i="81"/>
  <c r="I157" i="81"/>
  <c r="J157" i="81"/>
  <c r="K157" i="81"/>
  <c r="L157" i="81"/>
  <c r="M157" i="81"/>
  <c r="N157" i="81"/>
  <c r="O157" i="81"/>
  <c r="P157" i="81"/>
  <c r="Q157" i="81"/>
  <c r="S157" i="81"/>
  <c r="T157" i="81"/>
  <c r="U157" i="81"/>
  <c r="V157" i="81"/>
  <c r="W157" i="81"/>
  <c r="X157" i="81"/>
  <c r="Y157" i="81"/>
  <c r="Z157" i="81"/>
  <c r="AA157" i="81"/>
  <c r="Z156" i="82" s="1"/>
  <c r="AB157" i="81"/>
  <c r="AC157" i="81"/>
  <c r="AD157" i="81"/>
  <c r="AE157" i="81"/>
  <c r="AF157" i="81"/>
  <c r="AG157" i="81"/>
  <c r="AH157" i="81"/>
  <c r="AH156" i="82"/>
  <c r="AJ157" i="81"/>
  <c r="AK157" i="81"/>
  <c r="AL157" i="81"/>
  <c r="AM157" i="81"/>
  <c r="AL156" i="82" s="1"/>
  <c r="AN157" i="81"/>
  <c r="AO157" i="81"/>
  <c r="AP157" i="81"/>
  <c r="AQ157" i="81"/>
  <c r="AR157" i="81"/>
  <c r="AS157" i="81"/>
  <c r="AT157" i="81"/>
  <c r="AS156" i="82" s="1"/>
  <c r="AU157" i="81"/>
  <c r="AV157" i="81"/>
  <c r="AW157" i="81"/>
  <c r="AV156" i="82" s="1"/>
  <c r="AX157" i="81"/>
  <c r="AY157" i="81"/>
  <c r="AZ157" i="81"/>
  <c r="BD157" i="81"/>
  <c r="BE157" i="81"/>
  <c r="BF157" i="81"/>
  <c r="BG157" i="81"/>
  <c r="BH157" i="81"/>
  <c r="BI157" i="81"/>
  <c r="BJ157" i="81"/>
  <c r="BK157" i="81"/>
  <c r="BL157" i="81"/>
  <c r="BM157" i="81"/>
  <c r="BN157" i="81"/>
  <c r="BO157" i="81"/>
  <c r="BP157" i="81"/>
  <c r="BQ157" i="81"/>
  <c r="BR157" i="81"/>
  <c r="BS157" i="81"/>
  <c r="BT157" i="81"/>
  <c r="BU157" i="81"/>
  <c r="BV157" i="81"/>
  <c r="D158" i="81"/>
  <c r="E158" i="81"/>
  <c r="F158" i="81"/>
  <c r="G158" i="81"/>
  <c r="H158" i="81"/>
  <c r="I158" i="81"/>
  <c r="J158" i="81"/>
  <c r="K158" i="81"/>
  <c r="L158" i="81"/>
  <c r="M158" i="81"/>
  <c r="N158" i="81"/>
  <c r="O158" i="81"/>
  <c r="P158" i="81"/>
  <c r="Q158" i="81"/>
  <c r="S158" i="81"/>
  <c r="T158" i="81"/>
  <c r="U158" i="81"/>
  <c r="V158" i="81"/>
  <c r="W158" i="81"/>
  <c r="X158" i="81"/>
  <c r="Y158" i="81"/>
  <c r="Z158" i="81"/>
  <c r="AA158" i="81"/>
  <c r="Z157" i="82" s="1"/>
  <c r="AB158" i="81"/>
  <c r="AC158" i="81"/>
  <c r="AD158" i="81"/>
  <c r="AE158" i="81"/>
  <c r="AF158" i="81"/>
  <c r="AG158" i="81"/>
  <c r="AH158" i="81"/>
  <c r="AJ158" i="81"/>
  <c r="AK158" i="81"/>
  <c r="AL158" i="81"/>
  <c r="AM158" i="81"/>
  <c r="AL157" i="82" s="1"/>
  <c r="AN158" i="81"/>
  <c r="AO158" i="81"/>
  <c r="AP158" i="81"/>
  <c r="AO157" i="82" s="1"/>
  <c r="AQ158" i="81"/>
  <c r="AR158" i="81"/>
  <c r="AS158" i="81"/>
  <c r="AT158" i="81"/>
  <c r="AS157" i="82" s="1"/>
  <c r="AU158" i="81"/>
  <c r="AV158" i="81"/>
  <c r="AW158" i="81"/>
  <c r="AX158" i="81"/>
  <c r="AY158" i="81"/>
  <c r="AZ158" i="81"/>
  <c r="BD158" i="81"/>
  <c r="BE158" i="81"/>
  <c r="BF158" i="81"/>
  <c r="BG158" i="81"/>
  <c r="BH158" i="81"/>
  <c r="BI158" i="81"/>
  <c r="BJ158" i="81"/>
  <c r="BI157" i="82" s="1"/>
  <c r="BK158" i="81"/>
  <c r="BL158" i="81"/>
  <c r="BM158" i="81"/>
  <c r="BN158" i="81"/>
  <c r="BO158" i="81"/>
  <c r="BP158" i="81"/>
  <c r="BQ158" i="81"/>
  <c r="BR158" i="81"/>
  <c r="BS158" i="81"/>
  <c r="BT158" i="81"/>
  <c r="BU158" i="81"/>
  <c r="BV158" i="81"/>
  <c r="D159" i="81"/>
  <c r="E159" i="81"/>
  <c r="F159" i="81"/>
  <c r="G159" i="81"/>
  <c r="H159" i="81"/>
  <c r="I159" i="81"/>
  <c r="J159" i="81"/>
  <c r="K159" i="81"/>
  <c r="L159" i="81"/>
  <c r="M159" i="81"/>
  <c r="N159" i="81"/>
  <c r="O159" i="81"/>
  <c r="P159" i="81"/>
  <c r="Q159" i="81"/>
  <c r="S159" i="81"/>
  <c r="T159" i="81"/>
  <c r="U159" i="81"/>
  <c r="V159" i="81"/>
  <c r="W159" i="81"/>
  <c r="X159" i="81"/>
  <c r="Y159" i="81"/>
  <c r="Z159" i="81"/>
  <c r="AA159" i="81"/>
  <c r="Z158" i="82" s="1"/>
  <c r="AB159" i="81"/>
  <c r="AC159" i="81"/>
  <c r="AD159" i="81"/>
  <c r="AE159" i="81"/>
  <c r="AF159" i="81"/>
  <c r="AG159" i="81"/>
  <c r="AH159" i="81"/>
  <c r="AJ159" i="81"/>
  <c r="AK159" i="81"/>
  <c r="AL159" i="81"/>
  <c r="AM159" i="81"/>
  <c r="AN159" i="81"/>
  <c r="AO159" i="81"/>
  <c r="AP159" i="81"/>
  <c r="AO158" i="82" s="1"/>
  <c r="AQ159" i="81"/>
  <c r="AR159" i="81"/>
  <c r="AS159" i="81"/>
  <c r="AT159" i="81"/>
  <c r="AS158" i="82" s="1"/>
  <c r="AU159" i="81"/>
  <c r="AV159" i="81"/>
  <c r="AW159" i="81"/>
  <c r="AX159" i="81"/>
  <c r="AY159" i="81"/>
  <c r="AZ159" i="81"/>
  <c r="BD159" i="81"/>
  <c r="BE159" i="81"/>
  <c r="BF159" i="81"/>
  <c r="BG159" i="81"/>
  <c r="BH159" i="81"/>
  <c r="BI159" i="81"/>
  <c r="BJ159" i="81"/>
  <c r="BK159" i="81"/>
  <c r="BL159" i="81"/>
  <c r="BM159" i="81"/>
  <c r="BN159" i="81"/>
  <c r="BO159" i="81"/>
  <c r="BP159" i="81"/>
  <c r="BQ159" i="81"/>
  <c r="BR159" i="81"/>
  <c r="BS159" i="81"/>
  <c r="BT159" i="81"/>
  <c r="BU159" i="81"/>
  <c r="BV159" i="81"/>
  <c r="D160" i="81"/>
  <c r="E160" i="81"/>
  <c r="F160" i="81"/>
  <c r="G160" i="81"/>
  <c r="H160" i="81"/>
  <c r="I160" i="81"/>
  <c r="J160" i="81"/>
  <c r="K160" i="81"/>
  <c r="L160" i="81"/>
  <c r="M160" i="81"/>
  <c r="N160" i="81"/>
  <c r="O160" i="81"/>
  <c r="P160" i="81"/>
  <c r="Q160" i="81"/>
  <c r="S160" i="81"/>
  <c r="T160" i="81"/>
  <c r="U160" i="81"/>
  <c r="V160" i="81"/>
  <c r="W160" i="81"/>
  <c r="X160" i="81"/>
  <c r="Y160" i="81"/>
  <c r="X159" i="82" s="1"/>
  <c r="Z160" i="81"/>
  <c r="AA160" i="81"/>
  <c r="AB160" i="81"/>
  <c r="AC160" i="81"/>
  <c r="AD160" i="81"/>
  <c r="AE160" i="81"/>
  <c r="AF160" i="81"/>
  <c r="AG160" i="81"/>
  <c r="AH160" i="81"/>
  <c r="AH159" i="82"/>
  <c r="AJ160" i="81"/>
  <c r="AK160" i="81"/>
  <c r="AL160" i="81"/>
  <c r="AM160" i="81"/>
  <c r="AN160" i="81"/>
  <c r="AO160" i="81"/>
  <c r="AP160" i="81"/>
  <c r="AQ160" i="81"/>
  <c r="AR160" i="81"/>
  <c r="AQ159" i="82" s="1"/>
  <c r="AS160" i="81"/>
  <c r="AT160" i="81"/>
  <c r="AU160" i="81"/>
  <c r="AV160" i="81"/>
  <c r="AU159" i="82" s="1"/>
  <c r="AW160" i="81"/>
  <c r="AX160" i="81"/>
  <c r="AY160" i="81"/>
  <c r="AZ160" i="81"/>
  <c r="BD160" i="81"/>
  <c r="BE160" i="81"/>
  <c r="BF160" i="81"/>
  <c r="BG160" i="81"/>
  <c r="BH160" i="81"/>
  <c r="BI160" i="81"/>
  <c r="BJ160" i="81"/>
  <c r="BK160" i="81"/>
  <c r="BL160" i="81"/>
  <c r="BM160" i="81"/>
  <c r="BN160" i="81"/>
  <c r="BO160" i="81"/>
  <c r="BP160" i="81"/>
  <c r="BQ160" i="81"/>
  <c r="BR160" i="81"/>
  <c r="BS160" i="81"/>
  <c r="BT160" i="81"/>
  <c r="BU160" i="81"/>
  <c r="BV160" i="81"/>
  <c r="D161" i="81"/>
  <c r="E161" i="81"/>
  <c r="F161" i="81"/>
  <c r="G161" i="81"/>
  <c r="H161" i="81"/>
  <c r="I161" i="81"/>
  <c r="J161" i="81"/>
  <c r="K161" i="81"/>
  <c r="L161" i="81"/>
  <c r="M161" i="81"/>
  <c r="N161" i="81"/>
  <c r="O161" i="81"/>
  <c r="P161" i="81"/>
  <c r="Q161" i="81"/>
  <c r="S161" i="81"/>
  <c r="T161" i="81"/>
  <c r="U161" i="81"/>
  <c r="V161" i="81"/>
  <c r="W161" i="81"/>
  <c r="X161" i="81"/>
  <c r="Y161" i="81"/>
  <c r="Z161" i="81"/>
  <c r="AA161" i="81"/>
  <c r="AB161" i="81"/>
  <c r="AC161" i="81"/>
  <c r="AD161" i="81"/>
  <c r="AE161" i="81"/>
  <c r="AF161" i="81"/>
  <c r="AG161" i="81"/>
  <c r="AH161" i="81"/>
  <c r="AJ161" i="81"/>
  <c r="AK161" i="81"/>
  <c r="AL161" i="81"/>
  <c r="AM161" i="81"/>
  <c r="AN161" i="81"/>
  <c r="AO161" i="81"/>
  <c r="AP161" i="81"/>
  <c r="AQ161" i="81"/>
  <c r="AR161" i="81"/>
  <c r="AS161" i="81"/>
  <c r="AT161" i="81"/>
  <c r="AU161" i="81"/>
  <c r="AV161" i="81"/>
  <c r="AW161" i="81"/>
  <c r="AX161" i="81"/>
  <c r="AY161" i="81"/>
  <c r="AZ161" i="81"/>
  <c r="BD161" i="81"/>
  <c r="BE161" i="81"/>
  <c r="BF161" i="81"/>
  <c r="BE160" i="82" s="1"/>
  <c r="BG161" i="81"/>
  <c r="BH161" i="81"/>
  <c r="BI161" i="81"/>
  <c r="BJ161" i="81"/>
  <c r="BK161" i="81"/>
  <c r="BL161" i="81"/>
  <c r="BM161" i="81"/>
  <c r="BN161" i="81"/>
  <c r="BO161" i="81"/>
  <c r="BP161" i="81"/>
  <c r="BQ161" i="81"/>
  <c r="BR161" i="81"/>
  <c r="BS161" i="81"/>
  <c r="BR160" i="82" s="1"/>
  <c r="BT161" i="81"/>
  <c r="BS160" i="82" s="1"/>
  <c r="BU161" i="81"/>
  <c r="BV161" i="81"/>
  <c r="D162" i="81"/>
  <c r="E162" i="81"/>
  <c r="F162" i="81"/>
  <c r="G162" i="81"/>
  <c r="H162" i="81"/>
  <c r="I162" i="81"/>
  <c r="J162" i="81"/>
  <c r="K162" i="81"/>
  <c r="L162" i="81"/>
  <c r="M162" i="81"/>
  <c r="N162" i="81"/>
  <c r="O162" i="81"/>
  <c r="P162" i="81"/>
  <c r="Q162" i="81"/>
  <c r="S162" i="81"/>
  <c r="T162" i="81"/>
  <c r="U162" i="81"/>
  <c r="V162" i="81"/>
  <c r="W162" i="81"/>
  <c r="X162" i="81"/>
  <c r="Y162" i="81"/>
  <c r="Z162" i="81"/>
  <c r="AA162" i="81"/>
  <c r="AB162" i="81"/>
  <c r="AC162" i="81"/>
  <c r="AD162" i="81"/>
  <c r="AE162" i="81"/>
  <c r="AF162" i="81"/>
  <c r="AG162" i="81"/>
  <c r="AH162" i="81"/>
  <c r="AJ162" i="81"/>
  <c r="AK162" i="81"/>
  <c r="AL162" i="81"/>
  <c r="AM162" i="81"/>
  <c r="AN162" i="81"/>
  <c r="AO162" i="81"/>
  <c r="AP162" i="81"/>
  <c r="AQ162" i="81"/>
  <c r="AR162" i="81"/>
  <c r="AS162" i="81"/>
  <c r="AT162" i="81"/>
  <c r="AU162" i="81"/>
  <c r="AV162" i="81"/>
  <c r="AW162" i="81"/>
  <c r="AX162" i="81"/>
  <c r="AY162" i="81"/>
  <c r="AZ162" i="81"/>
  <c r="BD162" i="81"/>
  <c r="BE162" i="81"/>
  <c r="BF162" i="81"/>
  <c r="BG162" i="81"/>
  <c r="BH162" i="81"/>
  <c r="BI162" i="81"/>
  <c r="BJ162" i="81"/>
  <c r="BK162" i="81"/>
  <c r="BL162" i="81"/>
  <c r="BM162" i="81"/>
  <c r="BN162" i="81"/>
  <c r="BO162" i="81"/>
  <c r="BP162" i="81"/>
  <c r="BQ162" i="81"/>
  <c r="BR162" i="81"/>
  <c r="BS162" i="81"/>
  <c r="BT162" i="81"/>
  <c r="BU162" i="81"/>
  <c r="BV162" i="81"/>
  <c r="D163" i="81"/>
  <c r="E163" i="81"/>
  <c r="F163" i="81"/>
  <c r="G163" i="81"/>
  <c r="H163" i="81"/>
  <c r="I163" i="81"/>
  <c r="J163" i="81"/>
  <c r="K163" i="81"/>
  <c r="L163" i="81"/>
  <c r="M163" i="81"/>
  <c r="N163" i="81"/>
  <c r="O163" i="81"/>
  <c r="P163" i="81"/>
  <c r="Q163" i="81"/>
  <c r="S163" i="81"/>
  <c r="T163" i="81"/>
  <c r="U163" i="81"/>
  <c r="V163" i="81"/>
  <c r="W163" i="81"/>
  <c r="X163" i="81"/>
  <c r="Y163" i="81"/>
  <c r="Z163" i="81"/>
  <c r="AA163" i="81"/>
  <c r="AB163" i="81"/>
  <c r="AC163" i="81"/>
  <c r="AD163" i="81"/>
  <c r="AE163" i="81"/>
  <c r="AF163" i="81"/>
  <c r="AG163" i="81"/>
  <c r="AH163" i="81"/>
  <c r="AJ163" i="81"/>
  <c r="AK163" i="81"/>
  <c r="AL163" i="81"/>
  <c r="AM163" i="81"/>
  <c r="AN163" i="81"/>
  <c r="AO163" i="81"/>
  <c r="AP163" i="81"/>
  <c r="AQ163" i="81"/>
  <c r="AR163" i="81"/>
  <c r="AS163" i="81"/>
  <c r="AT163" i="81"/>
  <c r="AU163" i="81"/>
  <c r="AV163" i="81"/>
  <c r="AW163" i="81"/>
  <c r="AX163" i="81"/>
  <c r="AY163" i="81"/>
  <c r="AZ163" i="81"/>
  <c r="BD163" i="81"/>
  <c r="BE163" i="81"/>
  <c r="BF163" i="81"/>
  <c r="BE162" i="82" s="1"/>
  <c r="BG163" i="81"/>
  <c r="BH163" i="81"/>
  <c r="BI163" i="81"/>
  <c r="BJ163" i="81"/>
  <c r="BK163" i="81"/>
  <c r="BL163" i="81"/>
  <c r="BM163" i="81"/>
  <c r="BN163" i="81"/>
  <c r="BO163" i="81"/>
  <c r="BP163" i="81"/>
  <c r="BQ163" i="81"/>
  <c r="BR163" i="81"/>
  <c r="BQ162" i="82" s="1"/>
  <c r="BS163" i="81"/>
  <c r="BR162" i="82" s="1"/>
  <c r="BT163" i="81"/>
  <c r="BU163" i="81"/>
  <c r="BV163" i="81"/>
  <c r="D164" i="81"/>
  <c r="E164" i="81"/>
  <c r="F164" i="81"/>
  <c r="G164" i="81"/>
  <c r="H164" i="81"/>
  <c r="I164" i="81"/>
  <c r="J164" i="81"/>
  <c r="K164" i="81"/>
  <c r="L164" i="81"/>
  <c r="M164" i="81"/>
  <c r="N164" i="81"/>
  <c r="O164" i="81"/>
  <c r="P164" i="81"/>
  <c r="Q164" i="81"/>
  <c r="S164" i="81"/>
  <c r="T164" i="81"/>
  <c r="U164" i="81"/>
  <c r="V164" i="81"/>
  <c r="W164" i="81"/>
  <c r="X164" i="81"/>
  <c r="Y164" i="81"/>
  <c r="Z164" i="81"/>
  <c r="AA164" i="81"/>
  <c r="Z163" i="82" s="1"/>
  <c r="AB164" i="81"/>
  <c r="AC164" i="81"/>
  <c r="AD164" i="81"/>
  <c r="AE164" i="81"/>
  <c r="AF164" i="81"/>
  <c r="AG164" i="81"/>
  <c r="AH164" i="81"/>
  <c r="AH163" i="82"/>
  <c r="AJ164" i="81"/>
  <c r="AK164" i="81"/>
  <c r="AL164" i="81"/>
  <c r="AM164" i="81"/>
  <c r="AL163" i="82" s="1"/>
  <c r="AN164" i="81"/>
  <c r="AO164" i="81"/>
  <c r="AP164" i="81"/>
  <c r="AO163" i="82" s="1"/>
  <c r="AQ164" i="81"/>
  <c r="AR164" i="81"/>
  <c r="AS164" i="81"/>
  <c r="AT164" i="81"/>
  <c r="AS163" i="82" s="1"/>
  <c r="AU164" i="81"/>
  <c r="AV164" i="81"/>
  <c r="AW164" i="81"/>
  <c r="AX164" i="81"/>
  <c r="AY164" i="81"/>
  <c r="AZ164" i="81"/>
  <c r="BD164" i="81"/>
  <c r="BE164" i="81"/>
  <c r="BF164" i="81"/>
  <c r="BG164" i="81"/>
  <c r="BH164" i="81"/>
  <c r="BI164" i="81"/>
  <c r="BJ164" i="81"/>
  <c r="BK164" i="81"/>
  <c r="BL164" i="81"/>
  <c r="BM164" i="81"/>
  <c r="BN164" i="81"/>
  <c r="BO164" i="81"/>
  <c r="BP164" i="81"/>
  <c r="BQ164" i="81"/>
  <c r="BR164" i="81"/>
  <c r="BS164" i="81"/>
  <c r="BT164" i="81"/>
  <c r="BU164" i="81"/>
  <c r="BV164" i="81"/>
  <c r="D165" i="81"/>
  <c r="E165" i="81"/>
  <c r="F165" i="81"/>
  <c r="G165" i="81"/>
  <c r="H165" i="81"/>
  <c r="I165" i="81"/>
  <c r="J165" i="81"/>
  <c r="K165" i="81"/>
  <c r="L165" i="81"/>
  <c r="M165" i="81"/>
  <c r="N165" i="81"/>
  <c r="O165" i="81"/>
  <c r="P165" i="81"/>
  <c r="Q165" i="81"/>
  <c r="S165" i="81"/>
  <c r="T165" i="81"/>
  <c r="U165" i="81"/>
  <c r="V165" i="81"/>
  <c r="W165" i="81"/>
  <c r="X165" i="81"/>
  <c r="Y165" i="81"/>
  <c r="X164" i="82" s="1"/>
  <c r="Z165" i="81"/>
  <c r="AA165" i="81"/>
  <c r="AB165" i="81"/>
  <c r="AC165" i="81"/>
  <c r="AD165" i="81"/>
  <c r="AE165" i="81"/>
  <c r="AF165" i="81"/>
  <c r="AG165" i="81"/>
  <c r="AH165" i="81"/>
  <c r="AJ165" i="81"/>
  <c r="AK165" i="81"/>
  <c r="AL165" i="81"/>
  <c r="AM165" i="81"/>
  <c r="AN165" i="81"/>
  <c r="AO165" i="81"/>
  <c r="AP165" i="81"/>
  <c r="AQ165" i="81"/>
  <c r="AR165" i="81"/>
  <c r="AS165" i="81"/>
  <c r="AT165" i="81"/>
  <c r="AU165" i="81"/>
  <c r="AV165" i="81"/>
  <c r="AW165" i="81"/>
  <c r="AX165" i="81"/>
  <c r="AY165" i="81"/>
  <c r="AZ165" i="81"/>
  <c r="BD165" i="81"/>
  <c r="BE165" i="81"/>
  <c r="BF165" i="81"/>
  <c r="BG165" i="81"/>
  <c r="BH165" i="81"/>
  <c r="BI165" i="81"/>
  <c r="BJ165" i="81"/>
  <c r="BK165" i="81"/>
  <c r="BL165" i="81"/>
  <c r="BM165" i="81"/>
  <c r="BN165" i="81"/>
  <c r="BO165" i="81"/>
  <c r="BP165" i="81"/>
  <c r="BQ165" i="81"/>
  <c r="BR165" i="81"/>
  <c r="BS165" i="81"/>
  <c r="BR164" i="82" s="1"/>
  <c r="BT165" i="81"/>
  <c r="BU165" i="81"/>
  <c r="BV165" i="81"/>
  <c r="D166" i="81"/>
  <c r="E166" i="81"/>
  <c r="F166" i="81"/>
  <c r="G166" i="81"/>
  <c r="H166" i="81"/>
  <c r="I166" i="81"/>
  <c r="J166" i="81"/>
  <c r="K166" i="81"/>
  <c r="L166" i="81"/>
  <c r="M166" i="81"/>
  <c r="N166" i="81"/>
  <c r="O166" i="81"/>
  <c r="P166" i="81"/>
  <c r="Q166" i="81"/>
  <c r="S166" i="81"/>
  <c r="T166" i="81"/>
  <c r="U166" i="81"/>
  <c r="V166" i="81"/>
  <c r="W166" i="81"/>
  <c r="X166" i="81"/>
  <c r="Y166" i="81"/>
  <c r="Z166" i="81"/>
  <c r="AA166" i="81"/>
  <c r="AB166" i="81"/>
  <c r="AC166" i="81"/>
  <c r="AD166" i="81"/>
  <c r="AE166" i="81"/>
  <c r="AF166" i="81"/>
  <c r="AG166" i="81"/>
  <c r="AH166" i="81"/>
  <c r="AJ166" i="81"/>
  <c r="AK166" i="81"/>
  <c r="AL166" i="81"/>
  <c r="AM166" i="81"/>
  <c r="AN166" i="81"/>
  <c r="AO166" i="81"/>
  <c r="AP166" i="81"/>
  <c r="AQ166" i="81"/>
  <c r="AR166" i="81"/>
  <c r="AS166" i="81"/>
  <c r="AT166" i="81"/>
  <c r="AU166" i="81"/>
  <c r="AV166" i="81"/>
  <c r="AW166" i="81"/>
  <c r="AX166" i="81"/>
  <c r="AY166" i="81"/>
  <c r="AZ166" i="81"/>
  <c r="BD166" i="81"/>
  <c r="BE166" i="81"/>
  <c r="BF166" i="81"/>
  <c r="BG166" i="81"/>
  <c r="BH166" i="81"/>
  <c r="BI166" i="81"/>
  <c r="BJ166" i="81"/>
  <c r="BK166" i="81"/>
  <c r="BL166" i="81"/>
  <c r="BM166" i="81"/>
  <c r="BN166" i="81"/>
  <c r="BO166" i="81"/>
  <c r="BP166" i="81"/>
  <c r="BQ166" i="81"/>
  <c r="BR166" i="81"/>
  <c r="BS166" i="81"/>
  <c r="BT166" i="81"/>
  <c r="BU166" i="81"/>
  <c r="BV166" i="81"/>
  <c r="D167" i="81"/>
  <c r="E167" i="81"/>
  <c r="F167" i="81"/>
  <c r="G167" i="81"/>
  <c r="H167" i="81"/>
  <c r="I167" i="81"/>
  <c r="J167" i="81"/>
  <c r="K167" i="81"/>
  <c r="L167" i="81"/>
  <c r="M167" i="81"/>
  <c r="N167" i="81"/>
  <c r="O167" i="81"/>
  <c r="P167" i="81"/>
  <c r="Q167" i="81"/>
  <c r="S167" i="81"/>
  <c r="T167" i="81"/>
  <c r="U167" i="81"/>
  <c r="V167" i="81"/>
  <c r="W167" i="81"/>
  <c r="X167" i="81"/>
  <c r="Y167" i="81"/>
  <c r="Z167" i="81"/>
  <c r="AA167" i="81"/>
  <c r="AB167" i="81"/>
  <c r="AC167" i="81"/>
  <c r="AD167" i="81"/>
  <c r="AE167" i="81"/>
  <c r="AF167" i="81"/>
  <c r="AG167" i="81"/>
  <c r="AH167" i="81"/>
  <c r="AJ167" i="81"/>
  <c r="AK167" i="81"/>
  <c r="AL167" i="81"/>
  <c r="AM167" i="81"/>
  <c r="AN167" i="81"/>
  <c r="AO167" i="81"/>
  <c r="AP167" i="81"/>
  <c r="AQ167" i="81"/>
  <c r="AR167" i="81"/>
  <c r="AS167" i="81"/>
  <c r="AT167" i="81"/>
  <c r="AU167" i="81"/>
  <c r="AV167" i="81"/>
  <c r="AW167" i="81"/>
  <c r="AX167" i="81"/>
  <c r="AY167" i="81"/>
  <c r="AZ167" i="81"/>
  <c r="BD167" i="81"/>
  <c r="BE167" i="81"/>
  <c r="BF167" i="81"/>
  <c r="BE166" i="82" s="1"/>
  <c r="BG167" i="81"/>
  <c r="BH167" i="81"/>
  <c r="BI167" i="81"/>
  <c r="BJ167" i="81"/>
  <c r="BK167" i="81"/>
  <c r="BL167" i="81"/>
  <c r="BM167" i="81"/>
  <c r="BN167" i="81"/>
  <c r="BO167" i="81"/>
  <c r="BP167" i="81"/>
  <c r="BQ167" i="81"/>
  <c r="BR167" i="81"/>
  <c r="BS167" i="81"/>
  <c r="BR166" i="82" s="1"/>
  <c r="BT167" i="81"/>
  <c r="BU167" i="81"/>
  <c r="BV167" i="81"/>
  <c r="D168" i="81"/>
  <c r="E168" i="81"/>
  <c r="F168" i="81"/>
  <c r="G168" i="81"/>
  <c r="H168" i="81"/>
  <c r="I168" i="81"/>
  <c r="J168" i="81"/>
  <c r="K168" i="81"/>
  <c r="L168" i="81"/>
  <c r="M168" i="81"/>
  <c r="N168" i="81"/>
  <c r="O168" i="81"/>
  <c r="P168" i="81"/>
  <c r="Q168" i="81"/>
  <c r="S168" i="81"/>
  <c r="T168" i="81"/>
  <c r="U168" i="81"/>
  <c r="V168" i="81"/>
  <c r="W168" i="81"/>
  <c r="X168" i="81"/>
  <c r="Y168" i="81"/>
  <c r="X167" i="82" s="1"/>
  <c r="Z168" i="81"/>
  <c r="AA168" i="81"/>
  <c r="Z167" i="82" s="1"/>
  <c r="AB168" i="81"/>
  <c r="AC168" i="81"/>
  <c r="AD168" i="81"/>
  <c r="AE168" i="81"/>
  <c r="AF168" i="81"/>
  <c r="AG168" i="81"/>
  <c r="AH168" i="81"/>
  <c r="AH167" i="82"/>
  <c r="AJ168" i="81"/>
  <c r="AK168" i="81"/>
  <c r="AL168" i="81"/>
  <c r="AM168" i="81"/>
  <c r="AL167" i="82" s="1"/>
  <c r="AN168" i="81"/>
  <c r="AO168" i="81"/>
  <c r="AP168" i="81"/>
  <c r="AO167" i="82" s="1"/>
  <c r="AQ168" i="81"/>
  <c r="AR168" i="81"/>
  <c r="AS168" i="81"/>
  <c r="AT168" i="81"/>
  <c r="AS167" i="82" s="1"/>
  <c r="AU168" i="81"/>
  <c r="AV168" i="81"/>
  <c r="AW168" i="81"/>
  <c r="AX168" i="81"/>
  <c r="AY168" i="81"/>
  <c r="AZ168" i="81"/>
  <c r="BD168" i="81"/>
  <c r="BE168" i="81"/>
  <c r="BF168" i="81"/>
  <c r="BG168" i="81"/>
  <c r="BH168" i="81"/>
  <c r="BI168" i="81"/>
  <c r="BJ168" i="81"/>
  <c r="BI167" i="82" s="1"/>
  <c r="BK168" i="81"/>
  <c r="BL168" i="81"/>
  <c r="BM168" i="81"/>
  <c r="BN168" i="81"/>
  <c r="BO168" i="81"/>
  <c r="BP168" i="81"/>
  <c r="BQ168" i="81"/>
  <c r="BR168" i="81"/>
  <c r="BS168" i="81"/>
  <c r="BT168" i="81"/>
  <c r="BU168" i="81"/>
  <c r="BV168" i="81"/>
  <c r="D169" i="81"/>
  <c r="E169" i="81"/>
  <c r="F169" i="81"/>
  <c r="G169" i="81"/>
  <c r="H169" i="81"/>
  <c r="I169" i="81"/>
  <c r="J169" i="81"/>
  <c r="K169" i="81"/>
  <c r="L169" i="81"/>
  <c r="M169" i="81"/>
  <c r="N169" i="81"/>
  <c r="O169" i="81"/>
  <c r="P169" i="81"/>
  <c r="Q169" i="81"/>
  <c r="S169" i="81"/>
  <c r="T169" i="81"/>
  <c r="U169" i="81"/>
  <c r="V169" i="81"/>
  <c r="W169" i="81"/>
  <c r="X169" i="81"/>
  <c r="Y169" i="81"/>
  <c r="Z169" i="81"/>
  <c r="AA169" i="81"/>
  <c r="Z168" i="82" s="1"/>
  <c r="AB169" i="81"/>
  <c r="AC169" i="81"/>
  <c r="AD169" i="81"/>
  <c r="AE169" i="81"/>
  <c r="AF169" i="81"/>
  <c r="AG169" i="81"/>
  <c r="AH169" i="81"/>
  <c r="AH168" i="82"/>
  <c r="AJ169" i="81"/>
  <c r="AK169" i="81"/>
  <c r="AL169" i="81"/>
  <c r="AM169" i="81"/>
  <c r="AL168" i="82" s="1"/>
  <c r="AN169" i="81"/>
  <c r="AO169" i="81"/>
  <c r="AP169" i="81"/>
  <c r="AO168" i="82" s="1"/>
  <c r="AQ169" i="81"/>
  <c r="AR169" i="81"/>
  <c r="AS169" i="81"/>
  <c r="AT169" i="81"/>
  <c r="AS168" i="82" s="1"/>
  <c r="AU169" i="81"/>
  <c r="AV169" i="81"/>
  <c r="AW169" i="81"/>
  <c r="AX169" i="81"/>
  <c r="AY169" i="81"/>
  <c r="AZ169" i="81"/>
  <c r="BD169" i="81"/>
  <c r="BE169" i="81"/>
  <c r="BF169" i="81"/>
  <c r="BG169" i="81"/>
  <c r="BH169" i="81"/>
  <c r="BI169" i="81"/>
  <c r="BJ169" i="81"/>
  <c r="BI168" i="82" s="1"/>
  <c r="BK169" i="81"/>
  <c r="BL169" i="81"/>
  <c r="BM169" i="81"/>
  <c r="BN169" i="81"/>
  <c r="BO169" i="81"/>
  <c r="BP169" i="81"/>
  <c r="BQ169" i="81"/>
  <c r="BR169" i="81"/>
  <c r="BS169" i="81"/>
  <c r="BT169" i="81"/>
  <c r="BU169" i="81"/>
  <c r="BV169" i="81"/>
  <c r="D170" i="81"/>
  <c r="E170" i="81"/>
  <c r="F170" i="81"/>
  <c r="G170" i="81"/>
  <c r="H170" i="81"/>
  <c r="I170" i="81"/>
  <c r="J170" i="81"/>
  <c r="K170" i="81"/>
  <c r="L170" i="81"/>
  <c r="M170" i="81"/>
  <c r="N170" i="81"/>
  <c r="O170" i="81"/>
  <c r="P170" i="81"/>
  <c r="Q170" i="81"/>
  <c r="S170" i="81"/>
  <c r="T170" i="81"/>
  <c r="U170" i="81"/>
  <c r="V170" i="81"/>
  <c r="W170" i="81"/>
  <c r="X170" i="81"/>
  <c r="Y170" i="81"/>
  <c r="Z170" i="81"/>
  <c r="AA170" i="81"/>
  <c r="AB170" i="81"/>
  <c r="AC170" i="81"/>
  <c r="AD170" i="81"/>
  <c r="AE170" i="81"/>
  <c r="AF170" i="81"/>
  <c r="AG170" i="81"/>
  <c r="AH170" i="81"/>
  <c r="AJ170" i="81"/>
  <c r="AK170" i="81"/>
  <c r="AL170" i="81"/>
  <c r="AM170" i="81"/>
  <c r="AN170" i="81"/>
  <c r="AO170" i="81"/>
  <c r="AP170" i="81"/>
  <c r="AQ170" i="81"/>
  <c r="AR170" i="81"/>
  <c r="AS170" i="81"/>
  <c r="AT170" i="81"/>
  <c r="AU170" i="81"/>
  <c r="AV170" i="81"/>
  <c r="AW170" i="81"/>
  <c r="AX170" i="81"/>
  <c r="AY170" i="81"/>
  <c r="AZ170" i="81"/>
  <c r="BD170" i="81"/>
  <c r="BE170" i="81"/>
  <c r="BF170" i="81"/>
  <c r="BG170" i="81"/>
  <c r="BH170" i="81"/>
  <c r="BI170" i="81"/>
  <c r="BJ170" i="81"/>
  <c r="BK170" i="81"/>
  <c r="BL170" i="81"/>
  <c r="BM170" i="81"/>
  <c r="BN170" i="81"/>
  <c r="BO170" i="81"/>
  <c r="BP170" i="81"/>
  <c r="BQ170" i="81"/>
  <c r="BR170" i="81"/>
  <c r="BS170" i="81"/>
  <c r="BR169" i="82" s="1"/>
  <c r="BT170" i="81"/>
  <c r="BU170" i="81"/>
  <c r="BV170" i="81"/>
  <c r="D171" i="81"/>
  <c r="E171" i="81"/>
  <c r="F171" i="81"/>
  <c r="G171" i="81"/>
  <c r="H171" i="81"/>
  <c r="I171" i="81"/>
  <c r="J171" i="81"/>
  <c r="K171" i="81"/>
  <c r="L171" i="81"/>
  <c r="M171" i="81"/>
  <c r="N171" i="81"/>
  <c r="O171" i="81"/>
  <c r="P171" i="81"/>
  <c r="Q171" i="81"/>
  <c r="S171" i="81"/>
  <c r="T171" i="81"/>
  <c r="U171" i="81"/>
  <c r="V171" i="81"/>
  <c r="W171" i="81"/>
  <c r="X171" i="81"/>
  <c r="Y171" i="81"/>
  <c r="Z171" i="81"/>
  <c r="AA171" i="81"/>
  <c r="AB171" i="81"/>
  <c r="AC171" i="81"/>
  <c r="AD171" i="81"/>
  <c r="AE171" i="81"/>
  <c r="AF171" i="81"/>
  <c r="AG171" i="81"/>
  <c r="AH171" i="81"/>
  <c r="AJ171" i="81"/>
  <c r="AK171" i="81"/>
  <c r="AL171" i="81"/>
  <c r="AM171" i="81"/>
  <c r="AN171" i="81"/>
  <c r="AO171" i="81"/>
  <c r="AP171" i="81"/>
  <c r="AQ171" i="81"/>
  <c r="AR171" i="81"/>
  <c r="AS171" i="81"/>
  <c r="AT171" i="81"/>
  <c r="AU171" i="81"/>
  <c r="AV171" i="81"/>
  <c r="AW171" i="81"/>
  <c r="AX171" i="81"/>
  <c r="AY171" i="81"/>
  <c r="AZ171" i="81"/>
  <c r="BD171" i="81"/>
  <c r="BE171" i="81"/>
  <c r="BF171" i="81"/>
  <c r="BG171" i="81"/>
  <c r="BH171" i="81"/>
  <c r="BI171" i="81"/>
  <c r="BJ171" i="81"/>
  <c r="BK171" i="81"/>
  <c r="BL171" i="81"/>
  <c r="BM171" i="81"/>
  <c r="BN171" i="81"/>
  <c r="BO171" i="81"/>
  <c r="BP171" i="81"/>
  <c r="BQ171" i="81"/>
  <c r="BR171" i="81"/>
  <c r="BS171" i="81"/>
  <c r="BR170" i="82" s="1"/>
  <c r="BT171" i="81"/>
  <c r="BU171" i="81"/>
  <c r="BV171" i="81"/>
  <c r="D172" i="81"/>
  <c r="E172" i="81"/>
  <c r="F172" i="81"/>
  <c r="G172" i="81"/>
  <c r="H172" i="81"/>
  <c r="I172" i="81"/>
  <c r="J172" i="81"/>
  <c r="K172" i="81"/>
  <c r="L172" i="81"/>
  <c r="M172" i="81"/>
  <c r="N172" i="81"/>
  <c r="O172" i="81"/>
  <c r="P172" i="81"/>
  <c r="Q172" i="81"/>
  <c r="S172" i="81"/>
  <c r="T172" i="81"/>
  <c r="U172" i="81"/>
  <c r="V172" i="81"/>
  <c r="W172" i="81"/>
  <c r="X172" i="81"/>
  <c r="Y172" i="81"/>
  <c r="Z172" i="81"/>
  <c r="AA172" i="81"/>
  <c r="AB172" i="81"/>
  <c r="AC172" i="81"/>
  <c r="AD172" i="81"/>
  <c r="AE172" i="81"/>
  <c r="AF172" i="81"/>
  <c r="AG172" i="81"/>
  <c r="AH172" i="81"/>
  <c r="AJ172" i="81"/>
  <c r="AK172" i="81"/>
  <c r="AL172" i="81"/>
  <c r="AM172" i="81"/>
  <c r="AN172" i="81"/>
  <c r="AO172" i="81"/>
  <c r="AP172" i="81"/>
  <c r="AQ172" i="81"/>
  <c r="AR172" i="81"/>
  <c r="AS172" i="81"/>
  <c r="AT172" i="81"/>
  <c r="AU172" i="81"/>
  <c r="AV172" i="81"/>
  <c r="AW172" i="81"/>
  <c r="AX172" i="81"/>
  <c r="AY172" i="81"/>
  <c r="AZ172" i="81"/>
  <c r="BD172" i="81"/>
  <c r="BE172" i="81"/>
  <c r="BF172" i="81"/>
  <c r="BG172" i="81"/>
  <c r="BH172" i="81"/>
  <c r="BI172" i="81"/>
  <c r="BJ172" i="81"/>
  <c r="BK172" i="81"/>
  <c r="BL172" i="81"/>
  <c r="BM172" i="81"/>
  <c r="BN172" i="81"/>
  <c r="BO172" i="81"/>
  <c r="BP172" i="81"/>
  <c r="BQ172" i="81"/>
  <c r="BR172" i="81"/>
  <c r="BS172" i="81"/>
  <c r="BT172" i="81"/>
  <c r="BU172" i="81"/>
  <c r="BV172" i="81"/>
  <c r="D173" i="81"/>
  <c r="E173" i="81"/>
  <c r="F173" i="81"/>
  <c r="G173" i="81"/>
  <c r="H173" i="81"/>
  <c r="I173" i="81"/>
  <c r="J173" i="81"/>
  <c r="K173" i="81"/>
  <c r="L173" i="81"/>
  <c r="M173" i="81"/>
  <c r="N173" i="81"/>
  <c r="O173" i="81"/>
  <c r="P173" i="81"/>
  <c r="Q173" i="81"/>
  <c r="S173" i="81"/>
  <c r="T173" i="81"/>
  <c r="U173" i="81"/>
  <c r="V173" i="81"/>
  <c r="W173" i="81"/>
  <c r="X173" i="81"/>
  <c r="Y173" i="81"/>
  <c r="Z173" i="81"/>
  <c r="AA173" i="81"/>
  <c r="AB173" i="81"/>
  <c r="AC173" i="81"/>
  <c r="AD173" i="81"/>
  <c r="AE173" i="81"/>
  <c r="AF173" i="81"/>
  <c r="AG173" i="81"/>
  <c r="AH173" i="81"/>
  <c r="AJ173" i="81"/>
  <c r="AK173" i="81"/>
  <c r="AL173" i="81"/>
  <c r="AM173" i="81"/>
  <c r="AN173" i="81"/>
  <c r="AO173" i="81"/>
  <c r="AP173" i="81"/>
  <c r="AQ173" i="81"/>
  <c r="AR173" i="81"/>
  <c r="AS173" i="81"/>
  <c r="AT173" i="81"/>
  <c r="AU173" i="81"/>
  <c r="AV173" i="81"/>
  <c r="AW173" i="81"/>
  <c r="AX173" i="81"/>
  <c r="AY173" i="81"/>
  <c r="AZ173" i="81"/>
  <c r="BD173" i="81"/>
  <c r="BE173" i="81"/>
  <c r="BF173" i="81"/>
  <c r="BG173" i="81"/>
  <c r="BH173" i="81"/>
  <c r="BI173" i="81"/>
  <c r="BJ173" i="81"/>
  <c r="BK173" i="81"/>
  <c r="BL173" i="81"/>
  <c r="BM173" i="81"/>
  <c r="BN173" i="81"/>
  <c r="BO173" i="81"/>
  <c r="BP173" i="81"/>
  <c r="BQ173" i="81"/>
  <c r="BR173" i="81"/>
  <c r="BS173" i="81"/>
  <c r="BR172" i="82" s="1"/>
  <c r="BT173" i="81"/>
  <c r="BU173" i="81"/>
  <c r="BV173" i="81"/>
  <c r="D174" i="81"/>
  <c r="E174" i="81"/>
  <c r="F174" i="81"/>
  <c r="G174" i="81"/>
  <c r="H174" i="81"/>
  <c r="I174" i="81"/>
  <c r="J174" i="81"/>
  <c r="K174" i="81"/>
  <c r="L174" i="81"/>
  <c r="M174" i="81"/>
  <c r="N174" i="81"/>
  <c r="O174" i="81"/>
  <c r="P174" i="81"/>
  <c r="Q174" i="81"/>
  <c r="S174" i="81"/>
  <c r="T174" i="81"/>
  <c r="U174" i="81"/>
  <c r="V174" i="81"/>
  <c r="W174" i="81"/>
  <c r="X174" i="81"/>
  <c r="Y174" i="81"/>
  <c r="Z174" i="81"/>
  <c r="AA174" i="81"/>
  <c r="AB174" i="81"/>
  <c r="AC174" i="81"/>
  <c r="AD174" i="81"/>
  <c r="AE174" i="81"/>
  <c r="AF174" i="81"/>
  <c r="AG174" i="81"/>
  <c r="AH174" i="81"/>
  <c r="AJ174" i="81"/>
  <c r="AK174" i="81"/>
  <c r="AL174" i="81"/>
  <c r="AM174" i="81"/>
  <c r="AN174" i="81"/>
  <c r="AO174" i="81"/>
  <c r="AP174" i="81"/>
  <c r="AQ174" i="81"/>
  <c r="AR174" i="81"/>
  <c r="AS174" i="81"/>
  <c r="AT174" i="81"/>
  <c r="AU174" i="81"/>
  <c r="AV174" i="81"/>
  <c r="AW174" i="81"/>
  <c r="AX174" i="81"/>
  <c r="AY174" i="81"/>
  <c r="AZ174" i="81"/>
  <c r="BD174" i="81"/>
  <c r="BE174" i="81"/>
  <c r="BF174" i="81"/>
  <c r="BG174" i="81"/>
  <c r="BH174" i="81"/>
  <c r="BI174" i="81"/>
  <c r="BJ174" i="81"/>
  <c r="BK174" i="81"/>
  <c r="BL174" i="81"/>
  <c r="BM174" i="81"/>
  <c r="BN174" i="81"/>
  <c r="BO174" i="81"/>
  <c r="BP174" i="81"/>
  <c r="BQ174" i="81"/>
  <c r="BR174" i="81"/>
  <c r="BS174" i="81"/>
  <c r="BR173" i="82" s="1"/>
  <c r="BT174" i="81"/>
  <c r="BU174" i="81"/>
  <c r="BV174" i="81"/>
  <c r="D175" i="81"/>
  <c r="E175" i="81"/>
  <c r="F175" i="81"/>
  <c r="G175" i="81"/>
  <c r="H175" i="81"/>
  <c r="I175" i="81"/>
  <c r="J175" i="81"/>
  <c r="K175" i="81"/>
  <c r="L175" i="81"/>
  <c r="M175" i="81"/>
  <c r="N175" i="81"/>
  <c r="O175" i="81"/>
  <c r="P175" i="81"/>
  <c r="Q175" i="81"/>
  <c r="S175" i="81"/>
  <c r="T175" i="81"/>
  <c r="U175" i="81"/>
  <c r="V175" i="81"/>
  <c r="W175" i="81"/>
  <c r="X175" i="81"/>
  <c r="Y175" i="81"/>
  <c r="Z175" i="81"/>
  <c r="AA175" i="81"/>
  <c r="AB175" i="81"/>
  <c r="AC175" i="81"/>
  <c r="AD175" i="81"/>
  <c r="AE175" i="81"/>
  <c r="AF175" i="81"/>
  <c r="AG175" i="81"/>
  <c r="AH175" i="81"/>
  <c r="AJ175" i="81"/>
  <c r="AK175" i="81"/>
  <c r="AL175" i="81"/>
  <c r="AM175" i="81"/>
  <c r="AN175" i="81"/>
  <c r="AO175" i="81"/>
  <c r="AP175" i="81"/>
  <c r="AQ175" i="81"/>
  <c r="AR175" i="81"/>
  <c r="AS175" i="81"/>
  <c r="AT175" i="81"/>
  <c r="AU175" i="81"/>
  <c r="AV175" i="81"/>
  <c r="AW175" i="81"/>
  <c r="AX175" i="81"/>
  <c r="AY175" i="81"/>
  <c r="AZ175" i="81"/>
  <c r="BD175" i="81"/>
  <c r="BE175" i="81"/>
  <c r="BF175" i="81"/>
  <c r="BG175" i="81"/>
  <c r="BH175" i="81"/>
  <c r="BI175" i="81"/>
  <c r="BJ175" i="81"/>
  <c r="BK175" i="81"/>
  <c r="BL175" i="81"/>
  <c r="BM175" i="81"/>
  <c r="BN175" i="81"/>
  <c r="BO175" i="81"/>
  <c r="BP175" i="81"/>
  <c r="BQ175" i="81"/>
  <c r="BR175" i="81"/>
  <c r="BS175" i="81"/>
  <c r="BT175" i="81"/>
  <c r="BU175" i="81"/>
  <c r="BV175" i="81"/>
  <c r="D176" i="81"/>
  <c r="E176" i="81"/>
  <c r="F176" i="81"/>
  <c r="G176" i="81"/>
  <c r="H176" i="81"/>
  <c r="I176" i="81"/>
  <c r="J176" i="81"/>
  <c r="K176" i="81"/>
  <c r="L176" i="81"/>
  <c r="M176" i="81"/>
  <c r="N176" i="81"/>
  <c r="O176" i="81"/>
  <c r="P176" i="81"/>
  <c r="Q176" i="81"/>
  <c r="S176" i="81"/>
  <c r="T176" i="81"/>
  <c r="U176" i="81"/>
  <c r="V176" i="81"/>
  <c r="W176" i="81"/>
  <c r="X176" i="81"/>
  <c r="Y176" i="81"/>
  <c r="Z176" i="81"/>
  <c r="AA176" i="81"/>
  <c r="AB176" i="81"/>
  <c r="AC176" i="81"/>
  <c r="AD176" i="81"/>
  <c r="AE176" i="81"/>
  <c r="AF176" i="81"/>
  <c r="AG176" i="81"/>
  <c r="AH176" i="81"/>
  <c r="AJ176" i="81"/>
  <c r="AK176" i="81"/>
  <c r="AL176" i="81"/>
  <c r="AM176" i="81"/>
  <c r="AN176" i="81"/>
  <c r="AO176" i="81"/>
  <c r="AP176" i="81"/>
  <c r="AQ176" i="81"/>
  <c r="AR176" i="81"/>
  <c r="AQ175" i="82" s="1"/>
  <c r="AS176" i="81"/>
  <c r="AT176" i="81"/>
  <c r="AS175" i="82" s="1"/>
  <c r="AU176" i="81"/>
  <c r="AV176" i="81"/>
  <c r="AW176" i="81"/>
  <c r="AX176" i="81"/>
  <c r="AY176" i="81"/>
  <c r="AZ176" i="81"/>
  <c r="BD176" i="81"/>
  <c r="BE176" i="81"/>
  <c r="BF176" i="81"/>
  <c r="BG176" i="81"/>
  <c r="BH176" i="81"/>
  <c r="BI176" i="81"/>
  <c r="BJ176" i="81"/>
  <c r="BK176" i="81"/>
  <c r="BL176" i="81"/>
  <c r="BM176" i="81"/>
  <c r="BN176" i="81"/>
  <c r="BO176" i="81"/>
  <c r="BP176" i="81"/>
  <c r="BQ176" i="81"/>
  <c r="BR176" i="81"/>
  <c r="BS176" i="81"/>
  <c r="BT176" i="81"/>
  <c r="BU176" i="81"/>
  <c r="BV176" i="81"/>
  <c r="D177" i="81"/>
  <c r="E177" i="81"/>
  <c r="F177" i="81"/>
  <c r="G177" i="81"/>
  <c r="H177" i="81"/>
  <c r="I177" i="81"/>
  <c r="J177" i="81"/>
  <c r="K177" i="81"/>
  <c r="L177" i="81"/>
  <c r="M177" i="81"/>
  <c r="N177" i="81"/>
  <c r="O177" i="81"/>
  <c r="P177" i="81"/>
  <c r="Q177" i="81"/>
  <c r="S177" i="81"/>
  <c r="T177" i="81"/>
  <c r="U177" i="81"/>
  <c r="V177" i="81"/>
  <c r="W177" i="81"/>
  <c r="X177" i="81"/>
  <c r="Y177" i="81"/>
  <c r="Z177" i="81"/>
  <c r="AA177" i="81"/>
  <c r="AB177" i="81"/>
  <c r="AC177" i="81"/>
  <c r="AD177" i="81"/>
  <c r="AE177" i="81"/>
  <c r="AF177" i="81"/>
  <c r="AG177" i="81"/>
  <c r="AH177" i="81"/>
  <c r="AJ177" i="81"/>
  <c r="AK177" i="81"/>
  <c r="AL177" i="81"/>
  <c r="AM177" i="81"/>
  <c r="AN177" i="81"/>
  <c r="AO177" i="81"/>
  <c r="AP177" i="81"/>
  <c r="AQ177" i="81"/>
  <c r="AR177" i="81"/>
  <c r="AS177" i="81"/>
  <c r="AT177" i="81"/>
  <c r="AS176" i="82" s="1"/>
  <c r="AU177" i="81"/>
  <c r="AV177" i="81"/>
  <c r="AW177" i="81"/>
  <c r="AV176" i="82" s="1"/>
  <c r="AX177" i="81"/>
  <c r="AY177" i="81"/>
  <c r="AZ177" i="81"/>
  <c r="BD177" i="81"/>
  <c r="BE177" i="81"/>
  <c r="BF177" i="81"/>
  <c r="BG177" i="81"/>
  <c r="BH177" i="81"/>
  <c r="BI177" i="81"/>
  <c r="BJ177" i="81"/>
  <c r="BK177" i="81"/>
  <c r="BL177" i="81"/>
  <c r="BM177" i="81"/>
  <c r="BN177" i="81"/>
  <c r="BO177" i="81"/>
  <c r="BP177" i="81"/>
  <c r="BQ177" i="81"/>
  <c r="BR177" i="81"/>
  <c r="BS177" i="81"/>
  <c r="BT177" i="81"/>
  <c r="BU177" i="81"/>
  <c r="BV177" i="81"/>
  <c r="D178" i="81"/>
  <c r="E178" i="81"/>
  <c r="F178" i="81"/>
  <c r="G178" i="81"/>
  <c r="H178" i="81"/>
  <c r="I178" i="81"/>
  <c r="J178" i="81"/>
  <c r="K178" i="81"/>
  <c r="L178" i="81"/>
  <c r="M178" i="81"/>
  <c r="N178" i="81"/>
  <c r="O178" i="81"/>
  <c r="P178" i="81"/>
  <c r="Q178" i="81"/>
  <c r="S178" i="81"/>
  <c r="T178" i="81"/>
  <c r="U178" i="81"/>
  <c r="V178" i="81"/>
  <c r="W178" i="81"/>
  <c r="X178" i="81"/>
  <c r="Y178" i="81"/>
  <c r="Z178" i="81"/>
  <c r="AA178" i="81"/>
  <c r="AB178" i="81"/>
  <c r="AC178" i="81"/>
  <c r="AD178" i="81"/>
  <c r="AE178" i="81"/>
  <c r="AF178" i="81"/>
  <c r="AG178" i="81"/>
  <c r="AH178" i="81"/>
  <c r="AJ178" i="81"/>
  <c r="AK178" i="81"/>
  <c r="AL178" i="81"/>
  <c r="AM178" i="81"/>
  <c r="AN178" i="81"/>
  <c r="AO178" i="81"/>
  <c r="AP178" i="81"/>
  <c r="AQ178" i="81"/>
  <c r="AR178" i="81"/>
  <c r="AS178" i="81"/>
  <c r="AT178" i="81"/>
  <c r="AS177" i="82" s="1"/>
  <c r="AU178" i="81"/>
  <c r="AV178" i="81"/>
  <c r="AW178" i="81"/>
  <c r="AX178" i="81"/>
  <c r="AY178" i="81"/>
  <c r="AZ178" i="81"/>
  <c r="BD178" i="81"/>
  <c r="BE178" i="81"/>
  <c r="BF178" i="81"/>
  <c r="BG178" i="81"/>
  <c r="BH178" i="81"/>
  <c r="BI178" i="81"/>
  <c r="BJ178" i="81"/>
  <c r="BK178" i="81"/>
  <c r="BL178" i="81"/>
  <c r="BM178" i="81"/>
  <c r="BN178" i="81"/>
  <c r="BO178" i="81"/>
  <c r="BP178" i="81"/>
  <c r="BQ178" i="81"/>
  <c r="BR178" i="81"/>
  <c r="BS178" i="81"/>
  <c r="BT178" i="81"/>
  <c r="BU178" i="81"/>
  <c r="BV178" i="81"/>
  <c r="D179" i="81"/>
  <c r="E179" i="81"/>
  <c r="F179" i="81"/>
  <c r="G179" i="81"/>
  <c r="H179" i="81"/>
  <c r="I179" i="81"/>
  <c r="J179" i="81"/>
  <c r="K179" i="81"/>
  <c r="L179" i="81"/>
  <c r="M179" i="81"/>
  <c r="N179" i="81"/>
  <c r="O179" i="81"/>
  <c r="P179" i="81"/>
  <c r="Q179" i="81"/>
  <c r="S179" i="81"/>
  <c r="T179" i="81"/>
  <c r="U179" i="81"/>
  <c r="V179" i="81"/>
  <c r="W179" i="81"/>
  <c r="X179" i="81"/>
  <c r="Y179" i="81"/>
  <c r="Z179" i="81"/>
  <c r="AA179" i="81"/>
  <c r="Z178" i="82" s="1"/>
  <c r="AB179" i="81"/>
  <c r="AC179" i="81"/>
  <c r="AD179" i="81"/>
  <c r="AE179" i="81"/>
  <c r="AF179" i="81"/>
  <c r="AG179" i="81"/>
  <c r="AH179" i="81"/>
  <c r="AJ179" i="81"/>
  <c r="AK179" i="81"/>
  <c r="AL179" i="81"/>
  <c r="AM179" i="81"/>
  <c r="AN179" i="81"/>
  <c r="AO179" i="81"/>
  <c r="AP179" i="81"/>
  <c r="AQ179" i="81"/>
  <c r="AR179" i="81"/>
  <c r="AQ178" i="82" s="1"/>
  <c r="AS179" i="81"/>
  <c r="AT179" i="81"/>
  <c r="AU179" i="81"/>
  <c r="AV179" i="81"/>
  <c r="AW179" i="81"/>
  <c r="AX179" i="81"/>
  <c r="AY179" i="81"/>
  <c r="AZ179" i="81"/>
  <c r="BD179" i="81"/>
  <c r="BE179" i="81"/>
  <c r="BF179" i="81"/>
  <c r="BG179" i="81"/>
  <c r="BH179" i="81"/>
  <c r="BI179" i="81"/>
  <c r="BJ179" i="81"/>
  <c r="BK179" i="81"/>
  <c r="BL179" i="81"/>
  <c r="BM179" i="81"/>
  <c r="BN179" i="81"/>
  <c r="BO179" i="81"/>
  <c r="BP179" i="81"/>
  <c r="BQ179" i="81"/>
  <c r="BR179" i="81"/>
  <c r="BS179" i="81"/>
  <c r="BT179" i="81"/>
  <c r="BU179" i="81"/>
  <c r="BV179" i="81"/>
  <c r="D180" i="81"/>
  <c r="E180" i="81"/>
  <c r="F180" i="81"/>
  <c r="G180" i="81"/>
  <c r="H180" i="81"/>
  <c r="I180" i="81"/>
  <c r="J180" i="81"/>
  <c r="K180" i="81"/>
  <c r="L180" i="81"/>
  <c r="M180" i="81"/>
  <c r="N180" i="81"/>
  <c r="O180" i="81"/>
  <c r="P180" i="81"/>
  <c r="Q180" i="81"/>
  <c r="S180" i="81"/>
  <c r="T180" i="81"/>
  <c r="U180" i="81"/>
  <c r="V180" i="81"/>
  <c r="W180" i="81"/>
  <c r="X180" i="81"/>
  <c r="Y180" i="81"/>
  <c r="Z180" i="81"/>
  <c r="AA180" i="81"/>
  <c r="AB180" i="81"/>
  <c r="AC180" i="81"/>
  <c r="AD180" i="81"/>
  <c r="AE180" i="81"/>
  <c r="AF180" i="81"/>
  <c r="AG180" i="81"/>
  <c r="AH180" i="81"/>
  <c r="AJ180" i="81"/>
  <c r="AK180" i="81"/>
  <c r="AL180" i="81"/>
  <c r="AM180" i="81"/>
  <c r="AN180" i="81"/>
  <c r="AO180" i="81"/>
  <c r="AP180" i="81"/>
  <c r="AQ180" i="81"/>
  <c r="AR180" i="81"/>
  <c r="AQ179" i="82" s="1"/>
  <c r="AS180" i="81"/>
  <c r="AT180" i="81"/>
  <c r="AU180" i="81"/>
  <c r="AV180" i="81"/>
  <c r="AW180" i="81"/>
  <c r="AV179" i="82" s="1"/>
  <c r="AX180" i="81"/>
  <c r="AY180" i="81"/>
  <c r="AZ180" i="81"/>
  <c r="BD180" i="81"/>
  <c r="BE180" i="81"/>
  <c r="BF180" i="81"/>
  <c r="BE179" i="82" s="1"/>
  <c r="BG180" i="81"/>
  <c r="BH180" i="81"/>
  <c r="BI180" i="81"/>
  <c r="BJ180" i="81"/>
  <c r="BK180" i="81"/>
  <c r="BL180" i="81"/>
  <c r="BM180" i="81"/>
  <c r="BN180" i="81"/>
  <c r="BO180" i="81"/>
  <c r="BP180" i="81"/>
  <c r="BQ180" i="81"/>
  <c r="BR180" i="81"/>
  <c r="BS180" i="81"/>
  <c r="BT180" i="81"/>
  <c r="BU180" i="81"/>
  <c r="BV180" i="81"/>
  <c r="D181" i="81"/>
  <c r="E181" i="81"/>
  <c r="F181" i="81"/>
  <c r="G181" i="81"/>
  <c r="H181" i="81"/>
  <c r="I181" i="81"/>
  <c r="J181" i="81"/>
  <c r="K181" i="81"/>
  <c r="L181" i="81"/>
  <c r="M181" i="81"/>
  <c r="N181" i="81"/>
  <c r="O181" i="81"/>
  <c r="P181" i="81"/>
  <c r="Q181" i="81"/>
  <c r="S181" i="81"/>
  <c r="T181" i="81"/>
  <c r="U181" i="81"/>
  <c r="V181" i="81"/>
  <c r="W181" i="81"/>
  <c r="X181" i="81"/>
  <c r="Y181" i="81"/>
  <c r="Z181" i="81"/>
  <c r="AA181" i="81"/>
  <c r="AB181" i="81"/>
  <c r="AC181" i="81"/>
  <c r="AD181" i="81"/>
  <c r="AE181" i="81"/>
  <c r="AF181" i="81"/>
  <c r="AG181" i="81"/>
  <c r="AH181" i="81"/>
  <c r="AJ181" i="81"/>
  <c r="AK181" i="81"/>
  <c r="AL181" i="81"/>
  <c r="AM181" i="81"/>
  <c r="AN181" i="81"/>
  <c r="AO181" i="81"/>
  <c r="AP181" i="81"/>
  <c r="AQ181" i="81"/>
  <c r="AR181" i="81"/>
  <c r="AQ180" i="82" s="1"/>
  <c r="AS181" i="81"/>
  <c r="AT181" i="81"/>
  <c r="AS180" i="82" s="1"/>
  <c r="AU181" i="81"/>
  <c r="AV181" i="81"/>
  <c r="AU180" i="82" s="1"/>
  <c r="AW181" i="81"/>
  <c r="AX181" i="81"/>
  <c r="AY181" i="81"/>
  <c r="AZ181" i="81"/>
  <c r="BD181" i="81"/>
  <c r="BE181" i="81"/>
  <c r="BF181" i="81"/>
  <c r="BE180" i="82" s="1"/>
  <c r="BG181" i="81"/>
  <c r="BH181" i="81"/>
  <c r="BG180" i="82" s="1"/>
  <c r="BI181" i="81"/>
  <c r="BJ181" i="81"/>
  <c r="BI180" i="82" s="1"/>
  <c r="BK181" i="81"/>
  <c r="BL181" i="81"/>
  <c r="BM181" i="81"/>
  <c r="BN181" i="81"/>
  <c r="BO181" i="81"/>
  <c r="BP181" i="81"/>
  <c r="BQ181" i="81"/>
  <c r="BR181" i="81"/>
  <c r="BS181" i="81"/>
  <c r="BT181" i="81"/>
  <c r="BU181" i="81"/>
  <c r="BT180" i="82" s="1"/>
  <c r="BV181" i="81"/>
  <c r="D182" i="81"/>
  <c r="E182" i="81"/>
  <c r="F182" i="81"/>
  <c r="G182" i="81"/>
  <c r="H182" i="81"/>
  <c r="I182" i="81"/>
  <c r="J182" i="81"/>
  <c r="K182" i="81"/>
  <c r="L182" i="81"/>
  <c r="M182" i="81"/>
  <c r="N182" i="81"/>
  <c r="O182" i="81"/>
  <c r="P182" i="81"/>
  <c r="Q182" i="81"/>
  <c r="S182" i="81"/>
  <c r="T182" i="81"/>
  <c r="U182" i="81"/>
  <c r="V182" i="81"/>
  <c r="W182" i="81"/>
  <c r="X182" i="81"/>
  <c r="Y182" i="81"/>
  <c r="Z182" i="81"/>
  <c r="AA182" i="81"/>
  <c r="AB182" i="81"/>
  <c r="AC182" i="81"/>
  <c r="AD182" i="81"/>
  <c r="AE182" i="81"/>
  <c r="AF182" i="81"/>
  <c r="AG182" i="81"/>
  <c r="AH182" i="81"/>
  <c r="AJ182" i="81"/>
  <c r="AK182" i="81"/>
  <c r="AL182" i="81"/>
  <c r="AM182" i="81"/>
  <c r="AN182" i="81"/>
  <c r="AO182" i="81"/>
  <c r="AP182" i="81"/>
  <c r="AQ182" i="81"/>
  <c r="AR182" i="81"/>
  <c r="AS182" i="81"/>
  <c r="AT182" i="81"/>
  <c r="AU182" i="81"/>
  <c r="AV182" i="81"/>
  <c r="AW182" i="81"/>
  <c r="AX182" i="81"/>
  <c r="AY182" i="81"/>
  <c r="AZ182" i="81"/>
  <c r="BD182" i="81"/>
  <c r="BE182" i="81"/>
  <c r="BF182" i="81"/>
  <c r="BE181" i="82" s="1"/>
  <c r="BG182" i="81"/>
  <c r="BH182" i="81"/>
  <c r="BI182" i="81"/>
  <c r="BJ182" i="81"/>
  <c r="BK182" i="81"/>
  <c r="BL182" i="81"/>
  <c r="BM182" i="81"/>
  <c r="BN182" i="81"/>
  <c r="BO182" i="81"/>
  <c r="BP182" i="81"/>
  <c r="BQ182" i="81"/>
  <c r="BR182" i="81"/>
  <c r="BS182" i="81"/>
  <c r="BT182" i="81"/>
  <c r="BU182" i="81"/>
  <c r="BV182" i="81"/>
  <c r="D183" i="81"/>
  <c r="E183" i="81"/>
  <c r="F183" i="81"/>
  <c r="G183" i="81"/>
  <c r="H183" i="81"/>
  <c r="I183" i="81"/>
  <c r="J183" i="81"/>
  <c r="K183" i="81"/>
  <c r="L183" i="81"/>
  <c r="M183" i="81"/>
  <c r="N183" i="81"/>
  <c r="O183" i="81"/>
  <c r="P183" i="81"/>
  <c r="Q183" i="81"/>
  <c r="S183" i="81"/>
  <c r="T183" i="81"/>
  <c r="U183" i="81"/>
  <c r="V183" i="81"/>
  <c r="W183" i="81"/>
  <c r="X183" i="81"/>
  <c r="Y183" i="81"/>
  <c r="Z183" i="81"/>
  <c r="AA183" i="81"/>
  <c r="Z182" i="82" s="1"/>
  <c r="AB183" i="81"/>
  <c r="AC183" i="81"/>
  <c r="AD183" i="81"/>
  <c r="AE183" i="81"/>
  <c r="AF183" i="81"/>
  <c r="AG183" i="81"/>
  <c r="AH183" i="81"/>
  <c r="AJ183" i="81"/>
  <c r="AK183" i="81"/>
  <c r="AL183" i="81"/>
  <c r="AM183" i="81"/>
  <c r="AN183" i="81"/>
  <c r="AO183" i="81"/>
  <c r="AP183" i="81"/>
  <c r="AQ183" i="81"/>
  <c r="AR183" i="81"/>
  <c r="AS183" i="81"/>
  <c r="AT183" i="81"/>
  <c r="AS182" i="82" s="1"/>
  <c r="AU183" i="81"/>
  <c r="AV183" i="81"/>
  <c r="AW183" i="81"/>
  <c r="AX183" i="81"/>
  <c r="AY183" i="81"/>
  <c r="AZ183" i="81"/>
  <c r="BD183" i="81"/>
  <c r="BE183" i="81"/>
  <c r="BF183" i="81"/>
  <c r="BE182" i="82" s="1"/>
  <c r="BG183" i="81"/>
  <c r="BH183" i="81"/>
  <c r="BI183" i="81"/>
  <c r="BJ183" i="81"/>
  <c r="BK183" i="81"/>
  <c r="BL183" i="81"/>
  <c r="BM183" i="81"/>
  <c r="BN183" i="81"/>
  <c r="BO183" i="81"/>
  <c r="BP183" i="81"/>
  <c r="BQ183" i="81"/>
  <c r="BR183" i="81"/>
  <c r="BS183" i="81"/>
  <c r="BR182" i="82" s="1"/>
  <c r="BT183" i="81"/>
  <c r="BU183" i="81"/>
  <c r="BV183" i="81"/>
  <c r="D184" i="81"/>
  <c r="E184" i="81"/>
  <c r="F184" i="81"/>
  <c r="G184" i="81"/>
  <c r="H184" i="81"/>
  <c r="I184" i="81"/>
  <c r="J184" i="81"/>
  <c r="K184" i="81"/>
  <c r="L184" i="81"/>
  <c r="M184" i="81"/>
  <c r="N184" i="81"/>
  <c r="O184" i="81"/>
  <c r="P184" i="81"/>
  <c r="Q184" i="81"/>
  <c r="S184" i="81"/>
  <c r="T184" i="81"/>
  <c r="U184" i="81"/>
  <c r="V184" i="81"/>
  <c r="W184" i="81"/>
  <c r="X184" i="81"/>
  <c r="Y184" i="81"/>
  <c r="X183" i="82" s="1"/>
  <c r="Z184" i="81"/>
  <c r="AA184" i="81"/>
  <c r="Z183" i="82" s="1"/>
  <c r="AB184" i="81"/>
  <c r="AC184" i="81"/>
  <c r="AD184" i="81"/>
  <c r="AE184" i="81"/>
  <c r="AF184" i="81"/>
  <c r="AG184" i="81"/>
  <c r="AH184" i="81"/>
  <c r="AJ184" i="81"/>
  <c r="AK184" i="81"/>
  <c r="AL184" i="81"/>
  <c r="AM184" i="81"/>
  <c r="AL183" i="82" s="1"/>
  <c r="AN184" i="81"/>
  <c r="AM183" i="82" s="1"/>
  <c r="AO184" i="81"/>
  <c r="AP184" i="81"/>
  <c r="AO183" i="82" s="1"/>
  <c r="AQ184" i="81"/>
  <c r="AR184" i="81"/>
  <c r="AS184" i="81"/>
  <c r="AT184" i="81"/>
  <c r="AU184" i="81"/>
  <c r="AV184" i="81"/>
  <c r="AW184" i="81"/>
  <c r="AX184" i="81"/>
  <c r="AY184" i="81"/>
  <c r="AZ184" i="81"/>
  <c r="BD184" i="81"/>
  <c r="BE184" i="81"/>
  <c r="BF184" i="81"/>
  <c r="BG184" i="81"/>
  <c r="BH184" i="81"/>
  <c r="BI184" i="81"/>
  <c r="BJ184" i="81"/>
  <c r="BK184" i="81"/>
  <c r="BL184" i="81"/>
  <c r="BM184" i="81"/>
  <c r="BN184" i="81"/>
  <c r="BO184" i="81"/>
  <c r="BP184" i="81"/>
  <c r="BQ184" i="81"/>
  <c r="BR184" i="81"/>
  <c r="BS184" i="81"/>
  <c r="BT184" i="81"/>
  <c r="BU184" i="81"/>
  <c r="BV184" i="81"/>
  <c r="D185" i="81"/>
  <c r="E185" i="81"/>
  <c r="F185" i="81"/>
  <c r="G185" i="81"/>
  <c r="H185" i="81"/>
  <c r="I185" i="81"/>
  <c r="J185" i="81"/>
  <c r="K185" i="81"/>
  <c r="L185" i="81"/>
  <c r="M185" i="81"/>
  <c r="N185" i="81"/>
  <c r="O185" i="81"/>
  <c r="P185" i="81"/>
  <c r="Q185" i="81"/>
  <c r="S185" i="81"/>
  <c r="T185" i="81"/>
  <c r="U185" i="81"/>
  <c r="V185" i="81"/>
  <c r="W185" i="81"/>
  <c r="X185" i="81"/>
  <c r="Y185" i="81"/>
  <c r="Z185" i="81"/>
  <c r="AA185" i="81"/>
  <c r="Z184" i="82" s="1"/>
  <c r="AB185" i="81"/>
  <c r="AC185" i="81"/>
  <c r="AD185" i="81"/>
  <c r="AE185" i="81"/>
  <c r="AF185" i="81"/>
  <c r="AG185" i="81"/>
  <c r="AH185" i="81"/>
  <c r="AH184" i="82"/>
  <c r="AJ185" i="81"/>
  <c r="AK185" i="81"/>
  <c r="AL185" i="81"/>
  <c r="AM185" i="81"/>
  <c r="AL184" i="82" s="1"/>
  <c r="AN185" i="81"/>
  <c r="AO185" i="81"/>
  <c r="AP185" i="81"/>
  <c r="AO184" i="82" s="1"/>
  <c r="AQ185" i="81"/>
  <c r="AR185" i="81"/>
  <c r="AS185" i="81"/>
  <c r="AT185" i="81"/>
  <c r="AS184" i="82" s="1"/>
  <c r="AU185" i="81"/>
  <c r="AV185" i="81"/>
  <c r="AW185" i="81"/>
  <c r="AX185" i="81"/>
  <c r="AY185" i="81"/>
  <c r="AZ185" i="81"/>
  <c r="BD185" i="81"/>
  <c r="BE185" i="81"/>
  <c r="BF185" i="81"/>
  <c r="BG185" i="81"/>
  <c r="BH185" i="81"/>
  <c r="BI185" i="81"/>
  <c r="BJ185" i="81"/>
  <c r="BI184" i="82" s="1"/>
  <c r="BK185" i="81"/>
  <c r="BL185" i="81"/>
  <c r="BM185" i="81"/>
  <c r="BN185" i="81"/>
  <c r="BO185" i="81"/>
  <c r="BP185" i="81"/>
  <c r="BQ185" i="81"/>
  <c r="BR185" i="81"/>
  <c r="BS185" i="81"/>
  <c r="BT185" i="81"/>
  <c r="BU185" i="81"/>
  <c r="BV185" i="81"/>
  <c r="D186" i="81"/>
  <c r="E186" i="81"/>
  <c r="F186" i="81"/>
  <c r="G186" i="81"/>
  <c r="H186" i="81"/>
  <c r="I186" i="81"/>
  <c r="J186" i="81"/>
  <c r="K186" i="81"/>
  <c r="L186" i="81"/>
  <c r="M186" i="81"/>
  <c r="N186" i="81"/>
  <c r="O186" i="81"/>
  <c r="P186" i="81"/>
  <c r="Q186" i="81"/>
  <c r="S186" i="81"/>
  <c r="T186" i="81"/>
  <c r="U186" i="81"/>
  <c r="V186" i="81"/>
  <c r="W186" i="81"/>
  <c r="X186" i="81"/>
  <c r="Y186" i="81"/>
  <c r="Z186" i="81"/>
  <c r="AA186" i="81"/>
  <c r="Z185" i="82" s="1"/>
  <c r="AB186" i="81"/>
  <c r="AC186" i="81"/>
  <c r="AD186" i="81"/>
  <c r="AE186" i="81"/>
  <c r="AF186" i="81"/>
  <c r="AG186" i="81"/>
  <c r="AH186" i="81"/>
  <c r="AH185" i="82"/>
  <c r="AJ186" i="81"/>
  <c r="AK186" i="81"/>
  <c r="AL186" i="81"/>
  <c r="AM186" i="81"/>
  <c r="AL185" i="82" s="1"/>
  <c r="AN186" i="81"/>
  <c r="AO186" i="81"/>
  <c r="AP186" i="81"/>
  <c r="AQ186" i="81"/>
  <c r="AR186" i="81"/>
  <c r="AS186" i="81"/>
  <c r="AT186" i="81"/>
  <c r="AS185" i="82" s="1"/>
  <c r="AU186" i="81"/>
  <c r="AV186" i="81"/>
  <c r="AW186" i="81"/>
  <c r="AX186" i="81"/>
  <c r="AY186" i="81"/>
  <c r="AZ186" i="81"/>
  <c r="BD186" i="81"/>
  <c r="BE186" i="81"/>
  <c r="BF186" i="81"/>
  <c r="BG186" i="81"/>
  <c r="BH186" i="81"/>
  <c r="BI186" i="81"/>
  <c r="BJ186" i="81"/>
  <c r="BI185" i="82" s="1"/>
  <c r="BK186" i="81"/>
  <c r="BL186" i="81"/>
  <c r="BM186" i="81"/>
  <c r="BN186" i="81"/>
  <c r="BO186" i="81"/>
  <c r="BP186" i="81"/>
  <c r="BQ186" i="81"/>
  <c r="BR186" i="81"/>
  <c r="BS186" i="81"/>
  <c r="BT186" i="81"/>
  <c r="BU186" i="81"/>
  <c r="BV186" i="81"/>
  <c r="D187" i="81"/>
  <c r="E187" i="81"/>
  <c r="F187" i="81"/>
  <c r="G187" i="81"/>
  <c r="H187" i="81"/>
  <c r="I187" i="81"/>
  <c r="J187" i="81"/>
  <c r="K187" i="81"/>
  <c r="L187" i="81"/>
  <c r="M187" i="81"/>
  <c r="N187" i="81"/>
  <c r="O187" i="81"/>
  <c r="P187" i="81"/>
  <c r="Q187" i="81"/>
  <c r="S187" i="81"/>
  <c r="T187" i="81"/>
  <c r="U187" i="81"/>
  <c r="V187" i="81"/>
  <c r="W187" i="81"/>
  <c r="X187" i="81"/>
  <c r="Y187" i="81"/>
  <c r="Z187" i="81"/>
  <c r="AA187" i="81"/>
  <c r="Z186" i="82" s="1"/>
  <c r="AB187" i="81"/>
  <c r="AC187" i="81"/>
  <c r="AD187" i="81"/>
  <c r="AE187" i="81"/>
  <c r="AF187" i="81"/>
  <c r="AG187" i="81"/>
  <c r="AH187" i="81"/>
  <c r="AJ187" i="81"/>
  <c r="AK187" i="81"/>
  <c r="AL187" i="81"/>
  <c r="AM187" i="81"/>
  <c r="AN187" i="81"/>
  <c r="AO187" i="81"/>
  <c r="AP187" i="81"/>
  <c r="AQ187" i="81"/>
  <c r="AR187" i="81"/>
  <c r="AS187" i="81"/>
  <c r="AT187" i="81"/>
  <c r="AS186" i="82" s="1"/>
  <c r="AU187" i="81"/>
  <c r="AV187" i="81"/>
  <c r="AW187" i="81"/>
  <c r="AX187" i="81"/>
  <c r="AY187" i="81"/>
  <c r="AZ187" i="81"/>
  <c r="BD187" i="81"/>
  <c r="BE187" i="81"/>
  <c r="BF187" i="81"/>
  <c r="BG187" i="81"/>
  <c r="BH187" i="81"/>
  <c r="BI187" i="81"/>
  <c r="BJ187" i="81"/>
  <c r="BK187" i="81"/>
  <c r="BL187" i="81"/>
  <c r="BM187" i="81"/>
  <c r="BN187" i="81"/>
  <c r="BO187" i="81"/>
  <c r="BP187" i="81"/>
  <c r="BQ187" i="81"/>
  <c r="BR187" i="81"/>
  <c r="BS187" i="81"/>
  <c r="BT187" i="81"/>
  <c r="BU187" i="81"/>
  <c r="BV187" i="81"/>
  <c r="D188" i="81"/>
  <c r="E188" i="81"/>
  <c r="F188" i="81"/>
  <c r="G188" i="81"/>
  <c r="H188" i="81"/>
  <c r="I188" i="81"/>
  <c r="J188" i="81"/>
  <c r="K188" i="81"/>
  <c r="L188" i="81"/>
  <c r="M188" i="81"/>
  <c r="N188" i="81"/>
  <c r="O188" i="81"/>
  <c r="P188" i="81"/>
  <c r="Q188" i="81"/>
  <c r="S188" i="81"/>
  <c r="T188" i="81"/>
  <c r="U188" i="81"/>
  <c r="V188" i="81"/>
  <c r="W188" i="81"/>
  <c r="X188" i="81"/>
  <c r="Y188" i="81"/>
  <c r="Z188" i="81"/>
  <c r="AA188" i="81"/>
  <c r="AB188" i="81"/>
  <c r="AC188" i="81"/>
  <c r="AD188" i="81"/>
  <c r="AE188" i="81"/>
  <c r="AF188" i="81"/>
  <c r="AG188" i="81"/>
  <c r="AH188" i="81"/>
  <c r="AJ188" i="81"/>
  <c r="AK188" i="81"/>
  <c r="AL188" i="81"/>
  <c r="AM188" i="81"/>
  <c r="AN188" i="81"/>
  <c r="AO188" i="81"/>
  <c r="AP188" i="81"/>
  <c r="AQ188" i="81"/>
  <c r="AR188" i="81"/>
  <c r="AS188" i="81"/>
  <c r="AT188" i="81"/>
  <c r="AU188" i="81"/>
  <c r="AV188" i="81"/>
  <c r="AW188" i="81"/>
  <c r="AX188" i="81"/>
  <c r="AY188" i="81"/>
  <c r="AZ188" i="81"/>
  <c r="BD188" i="81"/>
  <c r="BE188" i="81"/>
  <c r="BF188" i="81"/>
  <c r="BG188" i="81"/>
  <c r="BH188" i="81"/>
  <c r="BI188" i="81"/>
  <c r="BJ188" i="81"/>
  <c r="BK188" i="81"/>
  <c r="BL188" i="81"/>
  <c r="BM188" i="81"/>
  <c r="BN188" i="81"/>
  <c r="BO188" i="81"/>
  <c r="BP188" i="81"/>
  <c r="BQ188" i="81"/>
  <c r="BR188" i="81"/>
  <c r="BS188" i="81"/>
  <c r="BT188" i="81"/>
  <c r="BU188" i="81"/>
  <c r="BV188" i="81"/>
  <c r="D189" i="81"/>
  <c r="E189" i="81"/>
  <c r="F189" i="81"/>
  <c r="G189" i="81"/>
  <c r="H189" i="81"/>
  <c r="I189" i="81"/>
  <c r="J189" i="81"/>
  <c r="K189" i="81"/>
  <c r="L189" i="81"/>
  <c r="M189" i="81"/>
  <c r="N189" i="81"/>
  <c r="O189" i="81"/>
  <c r="P189" i="81"/>
  <c r="Q189" i="81"/>
  <c r="S189" i="81"/>
  <c r="T189" i="81"/>
  <c r="U189" i="81"/>
  <c r="V189" i="81"/>
  <c r="W189" i="81"/>
  <c r="X189" i="81"/>
  <c r="Y189" i="81"/>
  <c r="Z189" i="81"/>
  <c r="AA189" i="81"/>
  <c r="AB189" i="81"/>
  <c r="AC189" i="81"/>
  <c r="AD189" i="81"/>
  <c r="AE189" i="81"/>
  <c r="AF189" i="81"/>
  <c r="AG189" i="81"/>
  <c r="AH189" i="81"/>
  <c r="AJ189" i="81"/>
  <c r="AK189" i="81"/>
  <c r="AL189" i="81"/>
  <c r="AM189" i="81"/>
  <c r="AN189" i="81"/>
  <c r="AO189" i="81"/>
  <c r="AP189" i="81"/>
  <c r="AQ189" i="81"/>
  <c r="AR189" i="81"/>
  <c r="AQ188" i="82" s="1"/>
  <c r="AS189" i="81"/>
  <c r="AT189" i="81"/>
  <c r="AU189" i="81"/>
  <c r="AV189" i="81"/>
  <c r="AU188" i="82" s="1"/>
  <c r="AW189" i="81"/>
  <c r="AX189" i="81"/>
  <c r="AY189" i="81"/>
  <c r="AZ189" i="81"/>
  <c r="BD189" i="81"/>
  <c r="BE189" i="81"/>
  <c r="BF189" i="81"/>
  <c r="BG189" i="81"/>
  <c r="BH189" i="81"/>
  <c r="BI189" i="81"/>
  <c r="BJ189" i="81"/>
  <c r="BK189" i="81"/>
  <c r="BL189" i="81"/>
  <c r="BM189" i="81"/>
  <c r="BN189" i="81"/>
  <c r="BO189" i="81"/>
  <c r="BP189" i="81"/>
  <c r="BQ189" i="81"/>
  <c r="BR189" i="81"/>
  <c r="BQ188" i="82" s="1"/>
  <c r="BS189" i="81"/>
  <c r="BT189" i="81"/>
  <c r="BU189" i="81"/>
  <c r="BV189" i="81"/>
  <c r="D190" i="81"/>
  <c r="E190" i="81"/>
  <c r="F190" i="81"/>
  <c r="G190" i="81"/>
  <c r="H190" i="81"/>
  <c r="I190" i="81"/>
  <c r="J190" i="81"/>
  <c r="K190" i="81"/>
  <c r="L190" i="81"/>
  <c r="M190" i="81"/>
  <c r="N190" i="81"/>
  <c r="O190" i="81"/>
  <c r="P190" i="81"/>
  <c r="Q190" i="81"/>
  <c r="S190" i="81"/>
  <c r="T190" i="81"/>
  <c r="U190" i="81"/>
  <c r="V190" i="81"/>
  <c r="W190" i="81"/>
  <c r="X190" i="81"/>
  <c r="Y190" i="81"/>
  <c r="Z190" i="81"/>
  <c r="AA190" i="81"/>
  <c r="Z189" i="82" s="1"/>
  <c r="AB190" i="81"/>
  <c r="AC190" i="81"/>
  <c r="AD190" i="81"/>
  <c r="AE190" i="81"/>
  <c r="AF190" i="81"/>
  <c r="AG190" i="81"/>
  <c r="AH190" i="81"/>
  <c r="AH189" i="82"/>
  <c r="AJ190" i="81"/>
  <c r="AK190" i="81"/>
  <c r="AL190" i="81"/>
  <c r="AM190" i="81"/>
  <c r="AN190" i="81"/>
  <c r="AO190" i="81"/>
  <c r="AP190" i="81"/>
  <c r="AQ190" i="81"/>
  <c r="AR190" i="81"/>
  <c r="AS190" i="81"/>
  <c r="AT190" i="81"/>
  <c r="AU190" i="81"/>
  <c r="AV190" i="81"/>
  <c r="AW190" i="81"/>
  <c r="AX190" i="81"/>
  <c r="AY190" i="81"/>
  <c r="AZ190" i="81"/>
  <c r="BD190" i="81"/>
  <c r="BE190" i="81"/>
  <c r="BF190" i="81"/>
  <c r="BG190" i="81"/>
  <c r="BH190" i="81"/>
  <c r="BI190" i="81"/>
  <c r="BJ190" i="81"/>
  <c r="BK190" i="81"/>
  <c r="BL190" i="81"/>
  <c r="BM190" i="81"/>
  <c r="BN190" i="81"/>
  <c r="BO190" i="81"/>
  <c r="BP190" i="81"/>
  <c r="BQ190" i="81"/>
  <c r="BR190" i="81"/>
  <c r="BS190" i="81"/>
  <c r="BT190" i="81"/>
  <c r="BU190" i="81"/>
  <c r="BV190" i="81"/>
  <c r="D191" i="81"/>
  <c r="E191" i="81"/>
  <c r="F191" i="81"/>
  <c r="G191" i="81"/>
  <c r="H191" i="81"/>
  <c r="I191" i="81"/>
  <c r="J191" i="81"/>
  <c r="K191" i="81"/>
  <c r="L191" i="81"/>
  <c r="M191" i="81"/>
  <c r="N191" i="81"/>
  <c r="O191" i="81"/>
  <c r="P191" i="81"/>
  <c r="Q191" i="81"/>
  <c r="S191" i="81"/>
  <c r="T191" i="81"/>
  <c r="U191" i="81"/>
  <c r="V191" i="81"/>
  <c r="W191" i="81"/>
  <c r="X191" i="81"/>
  <c r="Y191" i="81"/>
  <c r="Z191" i="81"/>
  <c r="AA191" i="81"/>
  <c r="AB191" i="81"/>
  <c r="AC191" i="81"/>
  <c r="AD191" i="81"/>
  <c r="AE191" i="81"/>
  <c r="AF191" i="81"/>
  <c r="AG191" i="81"/>
  <c r="AH191" i="81"/>
  <c r="AJ191" i="81"/>
  <c r="AK191" i="81"/>
  <c r="AL191" i="81"/>
  <c r="AM191" i="81"/>
  <c r="AN191" i="81"/>
  <c r="AO191" i="81"/>
  <c r="AP191" i="81"/>
  <c r="AQ191" i="81"/>
  <c r="AR191" i="81"/>
  <c r="AS191" i="81"/>
  <c r="AT191" i="81"/>
  <c r="AU191" i="81"/>
  <c r="AV191" i="81"/>
  <c r="AW191" i="81"/>
  <c r="AX191" i="81"/>
  <c r="AY191" i="81"/>
  <c r="AZ191" i="81"/>
  <c r="BD191" i="81"/>
  <c r="BE191" i="81"/>
  <c r="BF191" i="81"/>
  <c r="BG191" i="81"/>
  <c r="BH191" i="81"/>
  <c r="BI191" i="81"/>
  <c r="BJ191" i="81"/>
  <c r="BK191" i="81"/>
  <c r="BL191" i="81"/>
  <c r="BM191" i="81"/>
  <c r="BN191" i="81"/>
  <c r="BO191" i="81"/>
  <c r="BP191" i="81"/>
  <c r="BQ191" i="81"/>
  <c r="BR191" i="81"/>
  <c r="BS191" i="81"/>
  <c r="BR190" i="82" s="1"/>
  <c r="BT191" i="81"/>
  <c r="BU191" i="81"/>
  <c r="BV191" i="81"/>
  <c r="D192" i="81"/>
  <c r="E192" i="81"/>
  <c r="F192" i="81"/>
  <c r="G192" i="81"/>
  <c r="H192" i="81"/>
  <c r="I192" i="81"/>
  <c r="J192" i="81"/>
  <c r="K192" i="81"/>
  <c r="L192" i="81"/>
  <c r="M192" i="81"/>
  <c r="N192" i="81"/>
  <c r="O192" i="81"/>
  <c r="P192" i="81"/>
  <c r="Q192" i="81"/>
  <c r="S192" i="81"/>
  <c r="T192" i="81"/>
  <c r="U192" i="81"/>
  <c r="V192" i="81"/>
  <c r="W192" i="81"/>
  <c r="X192" i="81"/>
  <c r="Y192" i="81"/>
  <c r="Z192" i="81"/>
  <c r="AA192" i="81"/>
  <c r="AB192" i="81"/>
  <c r="AC192" i="81"/>
  <c r="AD192" i="81"/>
  <c r="AE192" i="81"/>
  <c r="AF192" i="81"/>
  <c r="AG192" i="81"/>
  <c r="AH192" i="81"/>
  <c r="AJ192" i="81"/>
  <c r="AK192" i="81"/>
  <c r="AL192" i="81"/>
  <c r="AM192" i="81"/>
  <c r="AN192" i="81"/>
  <c r="AO192" i="81"/>
  <c r="AP192" i="81"/>
  <c r="AQ192" i="81"/>
  <c r="AR192" i="81"/>
  <c r="AS192" i="81"/>
  <c r="AT192" i="81"/>
  <c r="AU192" i="81"/>
  <c r="AV192" i="81"/>
  <c r="AW192" i="81"/>
  <c r="AX192" i="81"/>
  <c r="AY192" i="81"/>
  <c r="AZ192" i="81"/>
  <c r="BD192" i="81"/>
  <c r="BE192" i="81"/>
  <c r="BF192" i="81"/>
  <c r="BG192" i="81"/>
  <c r="BH192" i="81"/>
  <c r="BI192" i="81"/>
  <c r="BJ192" i="81"/>
  <c r="BK192" i="81"/>
  <c r="BL192" i="81"/>
  <c r="BM192" i="81"/>
  <c r="BN192" i="81"/>
  <c r="BO192" i="81"/>
  <c r="BP192" i="81"/>
  <c r="BQ192" i="81"/>
  <c r="BR192" i="81"/>
  <c r="BS192" i="81"/>
  <c r="BT192" i="81"/>
  <c r="BU192" i="81"/>
  <c r="BV192" i="81"/>
  <c r="D193" i="81"/>
  <c r="E193" i="81"/>
  <c r="F193" i="81"/>
  <c r="G193" i="81"/>
  <c r="H193" i="81"/>
  <c r="I193" i="81"/>
  <c r="J193" i="81"/>
  <c r="K193" i="81"/>
  <c r="L193" i="81"/>
  <c r="M193" i="81"/>
  <c r="N193" i="81"/>
  <c r="O193" i="81"/>
  <c r="P193" i="81"/>
  <c r="Q193" i="81"/>
  <c r="S193" i="81"/>
  <c r="T193" i="81"/>
  <c r="U193" i="81"/>
  <c r="V193" i="81"/>
  <c r="W193" i="81"/>
  <c r="X193" i="81"/>
  <c r="Y193" i="81"/>
  <c r="Z193" i="81"/>
  <c r="AA193" i="81"/>
  <c r="AB193" i="81"/>
  <c r="AC193" i="81"/>
  <c r="AD193" i="81"/>
  <c r="AE193" i="81"/>
  <c r="AF193" i="81"/>
  <c r="AG193" i="81"/>
  <c r="AH193" i="81"/>
  <c r="AJ193" i="81"/>
  <c r="AK193" i="81"/>
  <c r="AL193" i="81"/>
  <c r="AM193" i="81"/>
  <c r="AN193" i="81"/>
  <c r="AO193" i="81"/>
  <c r="AP193" i="81"/>
  <c r="AQ193" i="81"/>
  <c r="AR193" i="81"/>
  <c r="AS193" i="81"/>
  <c r="AT193" i="81"/>
  <c r="AU193" i="81"/>
  <c r="AV193" i="81"/>
  <c r="AW193" i="81"/>
  <c r="AX193" i="81"/>
  <c r="AY193" i="81"/>
  <c r="AZ193" i="81"/>
  <c r="BD193" i="81"/>
  <c r="BE193" i="81"/>
  <c r="BF193" i="81"/>
  <c r="BG193" i="81"/>
  <c r="BH193" i="81"/>
  <c r="BI193" i="81"/>
  <c r="BJ193" i="81"/>
  <c r="BK193" i="81"/>
  <c r="BL193" i="81"/>
  <c r="BM193" i="81"/>
  <c r="BN193" i="81"/>
  <c r="BO193" i="81"/>
  <c r="BP193" i="81"/>
  <c r="BQ193" i="81"/>
  <c r="BR193" i="81"/>
  <c r="BS193" i="81"/>
  <c r="BT193" i="81"/>
  <c r="BU193" i="81"/>
  <c r="BV193" i="81"/>
  <c r="D194" i="81"/>
  <c r="E194" i="81"/>
  <c r="F194" i="81"/>
  <c r="G194" i="81"/>
  <c r="H194" i="81"/>
  <c r="I194" i="81"/>
  <c r="J194" i="81"/>
  <c r="K194" i="81"/>
  <c r="L194" i="81"/>
  <c r="M194" i="81"/>
  <c r="N194" i="81"/>
  <c r="O194" i="81"/>
  <c r="P194" i="81"/>
  <c r="Q194" i="81"/>
  <c r="S194" i="81"/>
  <c r="T194" i="81"/>
  <c r="U194" i="81"/>
  <c r="V194" i="81"/>
  <c r="W194" i="81"/>
  <c r="X194" i="81"/>
  <c r="Y194" i="81"/>
  <c r="Z194" i="81"/>
  <c r="AA194" i="81"/>
  <c r="AB194" i="81"/>
  <c r="AC194" i="81"/>
  <c r="AD194" i="81"/>
  <c r="AE194" i="81"/>
  <c r="AF194" i="81"/>
  <c r="AG194" i="81"/>
  <c r="AH194" i="81"/>
  <c r="AJ194" i="81"/>
  <c r="AK194" i="81"/>
  <c r="AL194" i="81"/>
  <c r="AM194" i="81"/>
  <c r="AN194" i="81"/>
  <c r="AO194" i="81"/>
  <c r="AP194" i="81"/>
  <c r="AQ194" i="81"/>
  <c r="AR194" i="81"/>
  <c r="AS194" i="81"/>
  <c r="AT194" i="81"/>
  <c r="AU194" i="81"/>
  <c r="AV194" i="81"/>
  <c r="AW194" i="81"/>
  <c r="AX194" i="81"/>
  <c r="AY194" i="81"/>
  <c r="AZ194" i="81"/>
  <c r="BD194" i="81"/>
  <c r="BE194" i="81"/>
  <c r="BF194" i="81"/>
  <c r="BG194" i="81"/>
  <c r="BH194" i="81"/>
  <c r="BI194" i="81"/>
  <c r="BJ194" i="81"/>
  <c r="BK194" i="81"/>
  <c r="BL194" i="81"/>
  <c r="BM194" i="81"/>
  <c r="BN194" i="81"/>
  <c r="BO194" i="81"/>
  <c r="BP194" i="81"/>
  <c r="BQ194" i="81"/>
  <c r="BR194" i="81"/>
  <c r="BS194" i="81"/>
  <c r="BT194" i="81"/>
  <c r="BU194" i="81"/>
  <c r="BV194" i="81"/>
  <c r="D2" i="81"/>
  <c r="E2" i="81"/>
  <c r="F2" i="81"/>
  <c r="G2" i="81"/>
  <c r="H2" i="81"/>
  <c r="I2" i="81"/>
  <c r="J2" i="81"/>
  <c r="K2" i="81"/>
  <c r="L2" i="81"/>
  <c r="M2" i="81"/>
  <c r="N2" i="81"/>
  <c r="O2" i="81"/>
  <c r="P2" i="81"/>
  <c r="Q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C2" i="81"/>
  <c r="D3" i="81"/>
  <c r="C2" i="82" s="1"/>
  <c r="E3" i="81"/>
  <c r="D2" i="82" s="1"/>
  <c r="F3" i="81"/>
  <c r="E2" i="82" s="1"/>
  <c r="G3" i="81"/>
  <c r="F2" i="82" s="1"/>
  <c r="H3" i="81"/>
  <c r="G2" i="82" s="1"/>
  <c r="I3" i="81"/>
  <c r="H2" i="82" s="1"/>
  <c r="J3" i="81"/>
  <c r="I2" i="82" s="1"/>
  <c r="K3" i="81"/>
  <c r="J2" i="82" s="1"/>
  <c r="L3" i="81"/>
  <c r="K2" i="82" s="1"/>
  <c r="M3" i="81"/>
  <c r="L2" i="82" s="1"/>
  <c r="N3" i="81"/>
  <c r="M2" i="82" s="1"/>
  <c r="O3" i="81"/>
  <c r="N2" i="82" s="1"/>
  <c r="P3" i="81"/>
  <c r="O2" i="82" s="1"/>
  <c r="Q3" i="81"/>
  <c r="P2" i="82" s="1"/>
  <c r="S3" i="81"/>
  <c r="R2" i="82" s="1"/>
  <c r="T3" i="81"/>
  <c r="S2" i="82" s="1"/>
  <c r="U3" i="81"/>
  <c r="T2" i="82" s="1"/>
  <c r="V3" i="81"/>
  <c r="U2" i="82" s="1"/>
  <c r="W3" i="81"/>
  <c r="V2" i="82" s="1"/>
  <c r="X3" i="81"/>
  <c r="W2" i="82" s="1"/>
  <c r="Y3" i="81"/>
  <c r="X2" i="82" s="1"/>
  <c r="Z3" i="81"/>
  <c r="Y2" i="82" s="1"/>
  <c r="AA3" i="81"/>
  <c r="Z2" i="82" s="1"/>
  <c r="AB3" i="81"/>
  <c r="AA2" i="82" s="1"/>
  <c r="AC3" i="81"/>
  <c r="AB2" i="82" s="1"/>
  <c r="AD3" i="81"/>
  <c r="AC2" i="82" s="1"/>
  <c r="AE3" i="81"/>
  <c r="AD2" i="82" s="1"/>
  <c r="AF3" i="81"/>
  <c r="AE2" i="82" s="1"/>
  <c r="AG3" i="81"/>
  <c r="AF2" i="82" s="1"/>
  <c r="AH3" i="81"/>
  <c r="AG2" i="82" s="1"/>
  <c r="AI3" i="81"/>
  <c r="AH2" i="82" s="1"/>
  <c r="AH54" i="82" s="1"/>
  <c r="AJ3" i="81"/>
  <c r="AI2" i="82" s="1"/>
  <c r="AK3" i="81"/>
  <c r="AJ2" i="82" s="1"/>
  <c r="AL3" i="81"/>
  <c r="AK2" i="82" s="1"/>
  <c r="AM3" i="81"/>
  <c r="AL2" i="82" s="1"/>
  <c r="AN3" i="81"/>
  <c r="AM2" i="82" s="1"/>
  <c r="AO3" i="81"/>
  <c r="AN2" i="82" s="1"/>
  <c r="AP3" i="81"/>
  <c r="AO2" i="82" s="1"/>
  <c r="AQ3" i="81"/>
  <c r="AP2" i="82" s="1"/>
  <c r="AR3" i="81"/>
  <c r="AQ2" i="82" s="1"/>
  <c r="AS3" i="81"/>
  <c r="AR2" i="82" s="1"/>
  <c r="AT3" i="81"/>
  <c r="AS2" i="82" s="1"/>
  <c r="AU3" i="81"/>
  <c r="AT2" i="82" s="1"/>
  <c r="AV3" i="81"/>
  <c r="AU2" i="82" s="1"/>
  <c r="AW3" i="81"/>
  <c r="AV2" i="82" s="1"/>
  <c r="AX3" i="81"/>
  <c r="AW2" i="82" s="1"/>
  <c r="AY3" i="81"/>
  <c r="AX2" i="82" s="1"/>
  <c r="AZ3" i="81"/>
  <c r="AY2" i="82" s="1"/>
  <c r="BA3" i="81"/>
  <c r="AZ2" i="82" s="1"/>
  <c r="BA2" i="82"/>
  <c r="BA3" i="82" s="1"/>
  <c r="BC3" i="81"/>
  <c r="BB2" i="82" s="1"/>
  <c r="BD3" i="81"/>
  <c r="BC2" i="82" s="1"/>
  <c r="BE3" i="81"/>
  <c r="BD2" i="82" s="1"/>
  <c r="BF3" i="81"/>
  <c r="BE2" i="82" s="1"/>
  <c r="BG3" i="81"/>
  <c r="BF2" i="82" s="1"/>
  <c r="BH3" i="81"/>
  <c r="BG2" i="82" s="1"/>
  <c r="BI3" i="81"/>
  <c r="BH2" i="82" s="1"/>
  <c r="BJ3" i="81"/>
  <c r="BI2" i="82" s="1"/>
  <c r="BK3" i="81"/>
  <c r="BJ2" i="82" s="1"/>
  <c r="BL3" i="81"/>
  <c r="BK2" i="82" s="1"/>
  <c r="BM3" i="81"/>
  <c r="BL2" i="82" s="1"/>
  <c r="BN3" i="81"/>
  <c r="BM2" i="82" s="1"/>
  <c r="BO3" i="81"/>
  <c r="BN2" i="82" s="1"/>
  <c r="BP3" i="81"/>
  <c r="BO2" i="82" s="1"/>
  <c r="BQ3" i="81"/>
  <c r="BP2" i="82" s="1"/>
  <c r="BR3" i="81"/>
  <c r="BQ2" i="82" s="1"/>
  <c r="BS3" i="81"/>
  <c r="BR2" i="82" s="1"/>
  <c r="BT3" i="81"/>
  <c r="BS2" i="82" s="1"/>
  <c r="BU3" i="81"/>
  <c r="BT2" i="82" s="1"/>
  <c r="X169" i="82" l="1"/>
  <c r="X49" i="82"/>
  <c r="X16" i="82"/>
  <c r="X188" i="82"/>
  <c r="BR180" i="82"/>
  <c r="AC148" i="82"/>
  <c r="AC125" i="82"/>
  <c r="AC122" i="82"/>
  <c r="AC106" i="82"/>
  <c r="AC96" i="82"/>
  <c r="AC86" i="82"/>
  <c r="AC83" i="82"/>
  <c r="AQ81" i="82"/>
  <c r="AC61" i="82"/>
  <c r="AC57" i="82"/>
  <c r="AC47" i="82"/>
  <c r="AC26" i="82"/>
  <c r="AM14" i="82"/>
  <c r="AC7" i="82"/>
  <c r="AC184" i="82"/>
  <c r="AC180" i="82"/>
  <c r="AV166" i="82"/>
  <c r="AC149" i="82"/>
  <c r="AC144" i="82"/>
  <c r="AC136" i="82"/>
  <c r="AC133" i="82"/>
  <c r="AC112" i="82"/>
  <c r="AC109" i="82"/>
  <c r="AC91" i="82"/>
  <c r="AC84" i="82"/>
  <c r="BQ72" i="82"/>
  <c r="AV69" i="82"/>
  <c r="AC62" i="82"/>
  <c r="AQ33" i="82"/>
  <c r="AC27" i="82"/>
  <c r="AC18" i="82"/>
  <c r="AC10" i="82"/>
  <c r="AC185" i="82"/>
  <c r="AC168" i="82"/>
  <c r="AC156" i="82"/>
  <c r="AC154" i="82"/>
  <c r="AC131" i="82"/>
  <c r="AC110" i="82"/>
  <c r="BR106" i="82"/>
  <c r="AC102" i="82"/>
  <c r="AC92" i="82"/>
  <c r="BQ35" i="82"/>
  <c r="AC30" i="82"/>
  <c r="AC21" i="82"/>
  <c r="AC188" i="82"/>
  <c r="AC183" i="82"/>
  <c r="BQ181" i="82"/>
  <c r="AC175" i="82"/>
  <c r="AC164" i="82"/>
  <c r="AC159" i="82"/>
  <c r="AC157" i="82"/>
  <c r="AC142" i="82"/>
  <c r="AC103" i="82"/>
  <c r="AC100" i="82"/>
  <c r="AC93" i="82"/>
  <c r="AC90" i="82"/>
  <c r="AC77" i="82"/>
  <c r="BQ71" i="82"/>
  <c r="AC56" i="82"/>
  <c r="AC46" i="82"/>
  <c r="AC44" i="82"/>
  <c r="AQ18" i="82"/>
  <c r="AM13" i="82"/>
  <c r="AH186" i="82"/>
  <c r="AH183" i="82"/>
  <c r="Z164" i="82"/>
  <c r="AH157" i="82"/>
  <c r="AL131" i="82"/>
  <c r="AV85" i="82"/>
  <c r="AO47" i="82"/>
  <c r="AO17" i="82"/>
  <c r="AL16" i="82"/>
  <c r="AL14" i="82"/>
  <c r="X168" i="82"/>
  <c r="Z162" i="82"/>
  <c r="BI160" i="82"/>
  <c r="AH160" i="82"/>
  <c r="AH144" i="82"/>
  <c r="BO134" i="82"/>
  <c r="AH57" i="82"/>
  <c r="AM56" i="82"/>
  <c r="AL44" i="82"/>
  <c r="Z37" i="82"/>
  <c r="AC11" i="82"/>
  <c r="AL176" i="82"/>
  <c r="BJ133" i="82"/>
  <c r="AO68" i="82"/>
  <c r="AL56" i="82"/>
  <c r="W56" i="82"/>
  <c r="AH158" i="82"/>
  <c r="X106" i="82"/>
  <c r="BG90" i="82"/>
  <c r="V56" i="82"/>
  <c r="X37" i="82"/>
  <c r="BG175" i="82"/>
  <c r="AV169" i="82"/>
  <c r="AL146" i="82"/>
  <c r="AC12" i="82"/>
  <c r="Z187" i="82"/>
  <c r="Z180" i="82"/>
  <c r="AH178" i="82"/>
  <c r="BG149" i="82"/>
  <c r="AH96" i="82"/>
  <c r="Z60" i="82"/>
  <c r="AH49" i="82"/>
  <c r="AO182" i="82"/>
  <c r="AO156" i="82"/>
  <c r="AL151" i="82"/>
  <c r="AH12" i="82"/>
  <c r="X189" i="82"/>
  <c r="AV187" i="82"/>
  <c r="X187" i="82"/>
  <c r="AC186" i="82"/>
  <c r="AL158" i="82"/>
  <c r="AO143" i="82"/>
  <c r="AL109" i="82"/>
  <c r="AH76" i="82"/>
  <c r="AH47" i="82"/>
  <c r="AH17" i="82"/>
  <c r="AG180" i="82"/>
  <c r="AQ183" i="82"/>
  <c r="BQ160" i="82"/>
  <c r="BO114" i="82"/>
  <c r="BQ104" i="82"/>
  <c r="AH8" i="82"/>
  <c r="BR129" i="82"/>
  <c r="BQ128" i="82"/>
  <c r="BJ91" i="82"/>
  <c r="AZ4" i="82"/>
  <c r="AZ8" i="82"/>
  <c r="AZ13" i="82"/>
  <c r="AZ27" i="82"/>
  <c r="AZ48" i="82"/>
  <c r="AZ52" i="82"/>
  <c r="AZ57" i="82"/>
  <c r="AZ66" i="82"/>
  <c r="AZ71" i="82"/>
  <c r="AZ76" i="82"/>
  <c r="AZ86" i="82"/>
  <c r="AZ95" i="82"/>
  <c r="AZ114" i="82"/>
  <c r="AZ118" i="82"/>
  <c r="AZ123" i="82"/>
  <c r="AZ133" i="82"/>
  <c r="AZ143" i="82"/>
  <c r="AZ157" i="82"/>
  <c r="AZ183" i="82"/>
  <c r="AZ187" i="82"/>
  <c r="AZ18" i="82"/>
  <c r="AZ33" i="82"/>
  <c r="AZ44" i="82"/>
  <c r="AZ62" i="82"/>
  <c r="AZ91" i="82"/>
  <c r="AZ110" i="82"/>
  <c r="AZ148" i="82"/>
  <c r="AZ163" i="82"/>
  <c r="AZ168" i="82"/>
  <c r="AZ173" i="82"/>
  <c r="AZ192" i="82"/>
  <c r="AZ5" i="82"/>
  <c r="AZ14" i="82"/>
  <c r="AZ24" i="82"/>
  <c r="AZ39" i="82"/>
  <c r="AZ49" i="82"/>
  <c r="AZ58" i="82"/>
  <c r="AZ72" i="82"/>
  <c r="AZ77" i="82"/>
  <c r="AZ83" i="82"/>
  <c r="AZ87" i="82"/>
  <c r="AZ96" i="82"/>
  <c r="AZ101" i="82"/>
  <c r="AZ106" i="82"/>
  <c r="AZ115" i="82"/>
  <c r="AZ124" i="82"/>
  <c r="AZ140" i="82"/>
  <c r="AZ158" i="82"/>
  <c r="AZ179" i="82"/>
  <c r="AZ184" i="82"/>
  <c r="AZ188" i="82"/>
  <c r="AZ10" i="82"/>
  <c r="AZ19" i="82"/>
  <c r="AZ45" i="82"/>
  <c r="AZ63" i="82"/>
  <c r="AZ68" i="82"/>
  <c r="AZ92" i="82"/>
  <c r="AZ111" i="82"/>
  <c r="AZ130" i="82"/>
  <c r="AZ135" i="82"/>
  <c r="AZ145" i="82"/>
  <c r="AZ149" i="82"/>
  <c r="AZ154" i="82"/>
  <c r="AZ193" i="82"/>
  <c r="AZ6" i="82"/>
  <c r="AZ25" i="82"/>
  <c r="AZ30" i="82"/>
  <c r="AZ50" i="82"/>
  <c r="AZ55" i="82"/>
  <c r="AZ73" i="82"/>
  <c r="AZ84" i="82"/>
  <c r="AZ88" i="82"/>
  <c r="AZ102" i="82"/>
  <c r="AZ107" i="82"/>
  <c r="AZ116" i="82"/>
  <c r="AZ121" i="82"/>
  <c r="AZ125" i="82"/>
  <c r="AZ141" i="82"/>
  <c r="AZ159" i="82"/>
  <c r="AZ170" i="82"/>
  <c r="AZ175" i="82"/>
  <c r="AZ180" i="82"/>
  <c r="AZ185" i="82"/>
  <c r="AZ189" i="82"/>
  <c r="AZ11" i="82"/>
  <c r="AZ16" i="82"/>
  <c r="AZ36" i="82"/>
  <c r="AZ60" i="82"/>
  <c r="AZ64" i="82"/>
  <c r="AZ69" i="82"/>
  <c r="AZ93" i="82"/>
  <c r="AZ98" i="82"/>
  <c r="AZ112" i="82"/>
  <c r="AZ131" i="82"/>
  <c r="AZ146" i="82"/>
  <c r="AZ150" i="82"/>
  <c r="AZ166" i="82"/>
  <c r="AZ7" i="82"/>
  <c r="AZ21" i="82"/>
  <c r="AZ26" i="82"/>
  <c r="AZ31" i="82"/>
  <c r="AZ42" i="82"/>
  <c r="AZ47" i="82"/>
  <c r="AZ51" i="82"/>
  <c r="AZ56" i="82"/>
  <c r="AZ80" i="82"/>
  <c r="AZ85" i="82"/>
  <c r="AZ103" i="82"/>
  <c r="AZ117" i="82"/>
  <c r="AZ122" i="82"/>
  <c r="AZ126" i="82"/>
  <c r="AZ137" i="82"/>
  <c r="AZ142" i="82"/>
  <c r="AZ156" i="82"/>
  <c r="AZ171" i="82"/>
  <c r="AZ176" i="82"/>
  <c r="AZ186" i="82"/>
  <c r="AZ190" i="82"/>
  <c r="AZ17" i="82"/>
  <c r="AZ37" i="82"/>
  <c r="AZ61" i="82"/>
  <c r="AZ90" i="82"/>
  <c r="AZ99" i="82"/>
  <c r="AZ109" i="82"/>
  <c r="AZ147" i="82"/>
  <c r="AZ151" i="82"/>
  <c r="AZ167" i="82"/>
  <c r="BR149" i="82"/>
  <c r="BO139" i="82"/>
  <c r="BR109" i="82"/>
  <c r="BG60" i="82"/>
  <c r="AO45" i="82"/>
  <c r="BR188" i="82"/>
  <c r="BR175" i="82"/>
  <c r="BQ174" i="82"/>
  <c r="Z129" i="82"/>
  <c r="X116" i="82"/>
  <c r="BQ108" i="82"/>
  <c r="Z90" i="82"/>
  <c r="BQ39" i="82"/>
  <c r="X172" i="82"/>
  <c r="BO162" i="82"/>
  <c r="X160" i="82"/>
  <c r="BO148" i="82"/>
  <c r="BO147" i="82"/>
  <c r="BR122" i="82"/>
  <c r="BQ40" i="82"/>
  <c r="AC179" i="82"/>
  <c r="BR177" i="82"/>
  <c r="BQ136" i="82"/>
  <c r="BQ55" i="82"/>
  <c r="BR21" i="82"/>
  <c r="BO189" i="82"/>
  <c r="BR179" i="82"/>
  <c r="BQ99" i="82"/>
  <c r="BQ32" i="82"/>
  <c r="BR143" i="82"/>
  <c r="BO136" i="82"/>
  <c r="BO121" i="82"/>
  <c r="BO98" i="82"/>
  <c r="BQ59" i="82"/>
  <c r="BO56" i="82"/>
  <c r="BR44" i="82"/>
  <c r="BQ43" i="82"/>
  <c r="AU104" i="82"/>
  <c r="Z175" i="82"/>
  <c r="AU173" i="82"/>
  <c r="AU162" i="82"/>
  <c r="AO151" i="82"/>
  <c r="Z149" i="82"/>
  <c r="X142" i="82"/>
  <c r="AU128" i="82"/>
  <c r="AC82" i="82"/>
  <c r="Z65" i="82"/>
  <c r="X21" i="82"/>
  <c r="AH180" i="82"/>
  <c r="AU148" i="82"/>
  <c r="X147" i="82"/>
  <c r="Z134" i="82"/>
  <c r="X129" i="82"/>
  <c r="AV110" i="82"/>
  <c r="AO97" i="82"/>
  <c r="AO96" i="82"/>
  <c r="X90" i="82"/>
  <c r="AM34" i="82"/>
  <c r="X34" i="82"/>
  <c r="X5" i="82"/>
  <c r="X175" i="82"/>
  <c r="X149" i="82"/>
  <c r="Z136" i="82"/>
  <c r="X131" i="82"/>
  <c r="AC88" i="82"/>
  <c r="X45" i="82"/>
  <c r="AM35" i="82"/>
  <c r="X23" i="82"/>
  <c r="AH187" i="82"/>
  <c r="X177" i="82"/>
  <c r="X166" i="82"/>
  <c r="AO124" i="82"/>
  <c r="X111" i="82"/>
  <c r="X95" i="82"/>
  <c r="AO57" i="82"/>
  <c r="X36" i="82"/>
  <c r="AO18" i="82"/>
  <c r="X7" i="82"/>
  <c r="AC4" i="82"/>
  <c r="AU179" i="82"/>
  <c r="X179" i="82"/>
  <c r="X178" i="82"/>
  <c r="AM169" i="82"/>
  <c r="AO102" i="82"/>
  <c r="X81" i="82"/>
  <c r="AH60" i="82"/>
  <c r="AH42" i="82"/>
  <c r="AM26" i="82"/>
  <c r="AC5" i="82"/>
  <c r="X180" i="82"/>
  <c r="AL169" i="82"/>
  <c r="X154" i="82"/>
  <c r="AO141" i="82"/>
  <c r="AO140" i="82"/>
  <c r="X137" i="82"/>
  <c r="AU71" i="82"/>
  <c r="AO60" i="82"/>
  <c r="AM55" i="82"/>
  <c r="AH175" i="82"/>
  <c r="AH149" i="82"/>
  <c r="X126" i="82"/>
  <c r="Z117" i="82"/>
  <c r="AM100" i="82"/>
  <c r="AU72" i="82"/>
  <c r="X72" i="82"/>
  <c r="AH45" i="82"/>
  <c r="AC24" i="82"/>
  <c r="X19" i="82"/>
  <c r="BP101" i="82"/>
  <c r="AZ9" i="82"/>
  <c r="AZ94" i="82"/>
  <c r="AZ155" i="82"/>
  <c r="AZ153" i="82"/>
  <c r="AZ20" i="82"/>
  <c r="AV160" i="82"/>
  <c r="AT101" i="82"/>
  <c r="AV122" i="82"/>
  <c r="AP101" i="82"/>
  <c r="AQ173" i="82"/>
  <c r="AT134" i="82"/>
  <c r="AM160" i="82"/>
  <c r="AM156" i="82"/>
  <c r="BI47" i="82"/>
  <c r="AR189" i="82"/>
  <c r="AV189" i="82"/>
  <c r="AR167" i="82"/>
  <c r="BK3" i="82"/>
  <c r="AR159" i="82"/>
  <c r="AR87" i="82"/>
  <c r="AR82" i="82"/>
  <c r="AR95" i="82"/>
  <c r="AR92" i="82"/>
  <c r="AR90" i="82"/>
  <c r="BR153" i="82"/>
  <c r="AR149" i="82"/>
  <c r="AR147" i="82"/>
  <c r="AR140" i="82"/>
  <c r="AZ177" i="82"/>
  <c r="AZ174" i="82"/>
  <c r="AZ161" i="82"/>
  <c r="AZ54" i="82"/>
  <c r="AZ105" i="82"/>
  <c r="AZ81" i="82"/>
  <c r="AZ22" i="82"/>
  <c r="AR190" i="82"/>
  <c r="AR185" i="82"/>
  <c r="AV183" i="82"/>
  <c r="AR183" i="82"/>
  <c r="AR180" i="82"/>
  <c r="BR163" i="82"/>
  <c r="AH154" i="82"/>
  <c r="AR150" i="82"/>
  <c r="BR141" i="82"/>
  <c r="AH136" i="82"/>
  <c r="AR130" i="82"/>
  <c r="X115" i="82"/>
  <c r="AR114" i="82"/>
  <c r="AR109" i="82"/>
  <c r="AR101" i="82"/>
  <c r="AQ83" i="82"/>
  <c r="BR81" i="82"/>
  <c r="BR78" i="82"/>
  <c r="AR77" i="82"/>
  <c r="AQ61" i="82"/>
  <c r="BQ51" i="82"/>
  <c r="AR37" i="82"/>
  <c r="AO27" i="82"/>
  <c r="AH24" i="82"/>
  <c r="AR23" i="82"/>
  <c r="AR7" i="82"/>
  <c r="AQ77" i="82"/>
  <c r="AR60" i="82"/>
  <c r="AH44" i="82"/>
  <c r="AR33" i="82"/>
  <c r="AQ23" i="82"/>
  <c r="AR18" i="82"/>
  <c r="AO8" i="82"/>
  <c r="AR3" i="82"/>
  <c r="AR184" i="82"/>
  <c r="AR179" i="82"/>
  <c r="AR173" i="82"/>
  <c r="AR169" i="82"/>
  <c r="AR154" i="82"/>
  <c r="AR151" i="82"/>
  <c r="AR146" i="82"/>
  <c r="BR140" i="82"/>
  <c r="AR134" i="82"/>
  <c r="AR131" i="82"/>
  <c r="AR125" i="82"/>
  <c r="AH114" i="82"/>
  <c r="AR110" i="82"/>
  <c r="AO104" i="82"/>
  <c r="AR100" i="82"/>
  <c r="BR97" i="82"/>
  <c r="AV86" i="82"/>
  <c r="BQ75" i="82"/>
  <c r="BR74" i="82"/>
  <c r="AR69" i="82"/>
  <c r="AO66" i="82"/>
  <c r="AR21" i="82"/>
  <c r="AQ185" i="82"/>
  <c r="BS162" i="82"/>
  <c r="AR191" i="82"/>
  <c r="AR188" i="82"/>
  <c r="AR178" i="82"/>
  <c r="AR175" i="82"/>
  <c r="AR172" i="82"/>
  <c r="AR168" i="82"/>
  <c r="AH164" i="82"/>
  <c r="AL162" i="82"/>
  <c r="BQ159" i="82"/>
  <c r="BI159" i="82"/>
  <c r="BR154" i="82"/>
  <c r="AR148" i="82"/>
  <c r="AR133" i="82"/>
  <c r="AR128" i="82"/>
  <c r="AR122" i="82"/>
  <c r="AG121" i="82"/>
  <c r="BR116" i="82"/>
  <c r="AR112" i="82"/>
  <c r="AG109" i="82"/>
  <c r="AR107" i="82"/>
  <c r="AQ100" i="82"/>
  <c r="AR96" i="82"/>
  <c r="BQ95" i="82"/>
  <c r="BR94" i="82"/>
  <c r="X92" i="82"/>
  <c r="AR91" i="82"/>
  <c r="AH90" i="82"/>
  <c r="AR83" i="82"/>
  <c r="AR81" i="82"/>
  <c r="BR79" i="82"/>
  <c r="AR66" i="82"/>
  <c r="AH65" i="82"/>
  <c r="X65" i="82"/>
  <c r="AR61" i="82"/>
  <c r="AR50" i="82"/>
  <c r="AR44" i="82"/>
  <c r="AR38" i="82"/>
  <c r="AR26" i="82"/>
  <c r="BQ22" i="82"/>
  <c r="AO80" i="82"/>
  <c r="AH176" i="82"/>
  <c r="AL58" i="82"/>
  <c r="AH5" i="82"/>
  <c r="AO3" i="82"/>
  <c r="AZ172" i="82"/>
  <c r="AZ128" i="82"/>
  <c r="AZ40" i="82"/>
  <c r="AZ169" i="82"/>
  <c r="AZ127" i="82"/>
  <c r="AZ89" i="82"/>
  <c r="AZ65" i="82"/>
  <c r="AZ41" i="82"/>
  <c r="AZ182" i="82"/>
  <c r="AZ144" i="82"/>
  <c r="AZ70" i="82"/>
  <c r="AZ160" i="82"/>
  <c r="AZ120" i="82"/>
  <c r="AZ32" i="82"/>
  <c r="AZ162" i="82"/>
  <c r="AZ165" i="82"/>
  <c r="AZ119" i="82"/>
  <c r="AZ79" i="82"/>
  <c r="AZ59" i="82"/>
  <c r="AZ35" i="82"/>
  <c r="AZ178" i="82"/>
  <c r="AZ138" i="82"/>
  <c r="AZ46" i="82"/>
  <c r="AZ104" i="82"/>
  <c r="AZ129" i="82"/>
  <c r="AZ67" i="82"/>
  <c r="AZ78" i="82"/>
  <c r="AZ136" i="82"/>
  <c r="AZ108" i="82"/>
  <c r="AZ134" i="82"/>
  <c r="AZ139" i="82"/>
  <c r="AZ113" i="82"/>
  <c r="AZ75" i="82"/>
  <c r="AZ53" i="82"/>
  <c r="AZ164" i="82"/>
  <c r="AZ82" i="82"/>
  <c r="AZ38" i="82"/>
  <c r="AZ132" i="82"/>
  <c r="AZ181" i="82"/>
  <c r="AZ97" i="82"/>
  <c r="AZ43" i="82"/>
  <c r="AZ152" i="82"/>
  <c r="AZ34" i="82"/>
  <c r="AO179" i="82"/>
  <c r="AO176" i="82"/>
  <c r="AM122" i="82"/>
  <c r="AG90" i="82"/>
  <c r="BI60" i="82"/>
  <c r="AU30" i="82"/>
  <c r="BT154" i="82"/>
  <c r="AH72" i="82"/>
  <c r="BI69" i="82"/>
  <c r="AL45" i="82"/>
  <c r="BI16" i="82"/>
  <c r="BT7" i="82"/>
  <c r="AU6" i="82"/>
  <c r="BA110" i="82"/>
  <c r="BA91" i="82"/>
  <c r="BA90" i="82"/>
  <c r="BA107" i="82"/>
  <c r="BA180" i="82"/>
  <c r="AL189" i="82"/>
  <c r="AG158" i="82"/>
  <c r="AN100" i="82"/>
  <c r="BK191" i="82"/>
  <c r="BK187" i="82"/>
  <c r="BK183" i="82"/>
  <c r="BK179" i="82"/>
  <c r="BK175" i="82"/>
  <c r="BK171" i="82"/>
  <c r="BK167" i="82"/>
  <c r="BK163" i="82"/>
  <c r="BK159" i="82"/>
  <c r="BK155" i="82"/>
  <c r="BK151" i="82"/>
  <c r="BK147" i="82"/>
  <c r="BK143" i="82"/>
  <c r="BK139" i="82"/>
  <c r="BK135" i="82"/>
  <c r="BK131" i="82"/>
  <c r="BK127" i="82"/>
  <c r="BK123" i="82"/>
  <c r="BK119" i="82"/>
  <c r="BK115" i="82"/>
  <c r="BK111" i="82"/>
  <c r="BK107" i="82"/>
  <c r="BK103" i="82"/>
  <c r="BK99" i="82"/>
  <c r="BK95" i="82"/>
  <c r="BK91" i="82"/>
  <c r="BK87" i="82"/>
  <c r="BK83" i="82"/>
  <c r="BK79" i="82"/>
  <c r="BK75" i="82"/>
  <c r="BK71" i="82"/>
  <c r="BK67" i="82"/>
  <c r="BK63" i="82"/>
  <c r="BK59" i="82"/>
  <c r="BK55" i="82"/>
  <c r="BK51" i="82"/>
  <c r="BK47" i="82"/>
  <c r="BK43" i="82"/>
  <c r="BK39" i="82"/>
  <c r="BK35" i="82"/>
  <c r="BK31" i="82"/>
  <c r="BK27" i="82"/>
  <c r="BK23" i="82"/>
  <c r="BK19" i="82"/>
  <c r="BK15" i="82"/>
  <c r="BK11" i="82"/>
  <c r="BK7" i="82"/>
  <c r="U4" i="82"/>
  <c r="U5" i="82"/>
  <c r="U6" i="82"/>
  <c r="U7" i="82"/>
  <c r="U8" i="82"/>
  <c r="U9" i="82"/>
  <c r="U10" i="82"/>
  <c r="U14" i="82"/>
  <c r="U13" i="82"/>
  <c r="U15" i="82"/>
  <c r="U16" i="82"/>
  <c r="U17" i="82"/>
  <c r="U18" i="82"/>
  <c r="U19" i="82"/>
  <c r="U20" i="82"/>
  <c r="U11" i="82"/>
  <c r="U12" i="82"/>
  <c r="U21" i="82"/>
  <c r="U22" i="82"/>
  <c r="U23" i="82"/>
  <c r="U25" i="82"/>
  <c r="U29" i="82"/>
  <c r="U30" i="82"/>
  <c r="U31" i="82"/>
  <c r="U32" i="82"/>
  <c r="U33" i="82"/>
  <c r="U34" i="82"/>
  <c r="U24" i="82"/>
  <c r="U35" i="82"/>
  <c r="U26" i="82"/>
  <c r="U28" i="82"/>
  <c r="U36" i="82"/>
  <c r="U27" i="82"/>
  <c r="U37" i="82"/>
  <c r="U38" i="82"/>
  <c r="U39" i="82"/>
  <c r="U40" i="82"/>
  <c r="U41" i="82"/>
  <c r="U42" i="82"/>
  <c r="U43" i="82"/>
  <c r="U44" i="82"/>
  <c r="U45" i="82"/>
  <c r="U46" i="82"/>
  <c r="U47" i="82"/>
  <c r="U48" i="82"/>
  <c r="U49" i="82"/>
  <c r="U50" i="82"/>
  <c r="U51" i="82"/>
  <c r="U52" i="82"/>
  <c r="U53" i="82"/>
  <c r="U54" i="82"/>
  <c r="U55" i="82"/>
  <c r="U56" i="82"/>
  <c r="U57" i="82"/>
  <c r="U58" i="82"/>
  <c r="U63" i="82"/>
  <c r="U64" i="82"/>
  <c r="U65" i="82"/>
  <c r="U66" i="82"/>
  <c r="U67" i="82"/>
  <c r="U68" i="82"/>
  <c r="U69" i="82"/>
  <c r="U70" i="82"/>
  <c r="U71" i="82"/>
  <c r="U72" i="82"/>
  <c r="U59" i="82"/>
  <c r="U62" i="82"/>
  <c r="U60" i="82"/>
  <c r="U74" i="82"/>
  <c r="U75" i="82"/>
  <c r="U76" i="82"/>
  <c r="U77" i="82"/>
  <c r="U78" i="82"/>
  <c r="U79" i="82"/>
  <c r="U80" i="82"/>
  <c r="U61" i="82"/>
  <c r="U82" i="82"/>
  <c r="U83" i="82"/>
  <c r="U84" i="82"/>
  <c r="U89" i="82"/>
  <c r="U90" i="82"/>
  <c r="U91" i="82"/>
  <c r="U73" i="82"/>
  <c r="U81" i="82"/>
  <c r="U85" i="82"/>
  <c r="U86" i="82"/>
  <c r="U88" i="82"/>
  <c r="U87" i="82"/>
  <c r="U92" i="82"/>
  <c r="U93" i="82"/>
  <c r="U94" i="82"/>
  <c r="U95" i="82"/>
  <c r="U96" i="82"/>
  <c r="U101" i="82"/>
  <c r="U103" i="82"/>
  <c r="U99" i="82"/>
  <c r="U104" i="82"/>
  <c r="U105" i="82"/>
  <c r="U106" i="82"/>
  <c r="U107" i="82"/>
  <c r="U108" i="82"/>
  <c r="U109" i="82"/>
  <c r="U110" i="82"/>
  <c r="U111" i="82"/>
  <c r="U112" i="82"/>
  <c r="U113" i="82"/>
  <c r="U114" i="82"/>
  <c r="U115" i="82"/>
  <c r="U116" i="82"/>
  <c r="U100" i="82"/>
  <c r="U102" i="82"/>
  <c r="U98" i="82"/>
  <c r="U118" i="82"/>
  <c r="U119" i="82"/>
  <c r="U120" i="82"/>
  <c r="U121" i="82"/>
  <c r="U122" i="82"/>
  <c r="U97" i="82"/>
  <c r="U117" i="82"/>
  <c r="U123" i="82"/>
  <c r="U124" i="82"/>
  <c r="U125" i="82"/>
  <c r="U126" i="82"/>
  <c r="U127" i="82"/>
  <c r="U128" i="82"/>
  <c r="U129" i="82"/>
  <c r="U130" i="82"/>
  <c r="U131" i="82"/>
  <c r="U132" i="82"/>
  <c r="U133" i="82"/>
  <c r="U134" i="82"/>
  <c r="U135" i="82"/>
  <c r="U136" i="82"/>
  <c r="U137" i="82"/>
  <c r="U138" i="82"/>
  <c r="U139" i="82"/>
  <c r="U140" i="82"/>
  <c r="U141" i="82"/>
  <c r="U142" i="82"/>
  <c r="U143" i="82"/>
  <c r="U144" i="82"/>
  <c r="U145" i="82"/>
  <c r="U146" i="82"/>
  <c r="U161" i="82"/>
  <c r="U162" i="82"/>
  <c r="U163" i="82"/>
  <c r="U147" i="82"/>
  <c r="U148" i="82"/>
  <c r="U149" i="82"/>
  <c r="U150" i="82"/>
  <c r="U151" i="82"/>
  <c r="U152" i="82"/>
  <c r="U153" i="82"/>
  <c r="U154" i="82"/>
  <c r="U155" i="82"/>
  <c r="U156" i="82"/>
  <c r="U160" i="82"/>
  <c r="U164" i="82"/>
  <c r="U165" i="82"/>
  <c r="U166" i="82"/>
  <c r="U167" i="82"/>
  <c r="U168" i="82"/>
  <c r="U169" i="82"/>
  <c r="U159" i="82"/>
  <c r="U170" i="82"/>
  <c r="U171" i="82"/>
  <c r="U172" i="82"/>
  <c r="U173" i="82"/>
  <c r="U174" i="82"/>
  <c r="U175" i="82"/>
  <c r="U176" i="82"/>
  <c r="U177" i="82"/>
  <c r="U178" i="82"/>
  <c r="U179" i="82"/>
  <c r="U180" i="82"/>
  <c r="U181" i="82"/>
  <c r="U157" i="82"/>
  <c r="U183" i="82"/>
  <c r="U188" i="82"/>
  <c r="U3" i="82"/>
  <c r="U193" i="82"/>
  <c r="U184" i="82"/>
  <c r="U187" i="82"/>
  <c r="U189" i="82"/>
  <c r="U190" i="82"/>
  <c r="U191" i="82"/>
  <c r="U192" i="82"/>
  <c r="U182" i="82"/>
  <c r="U185" i="82"/>
  <c r="U186" i="82"/>
  <c r="U158" i="82"/>
  <c r="BN4" i="82"/>
  <c r="BN5" i="82"/>
  <c r="BN6" i="82"/>
  <c r="BN7" i="82"/>
  <c r="BN8" i="82"/>
  <c r="BN9" i="82"/>
  <c r="BN10" i="82"/>
  <c r="BN11" i="82"/>
  <c r="BN12" i="82"/>
  <c r="BN13" i="82"/>
  <c r="BN19" i="82"/>
  <c r="BN17" i="82"/>
  <c r="BN21" i="82"/>
  <c r="BN22" i="82"/>
  <c r="BN23" i="82"/>
  <c r="BN24" i="82"/>
  <c r="BN25" i="82"/>
  <c r="BN14" i="82"/>
  <c r="BN18" i="82"/>
  <c r="BN26" i="82"/>
  <c r="BN27" i="82"/>
  <c r="BN15" i="82"/>
  <c r="BN16" i="82"/>
  <c r="BN20" i="82"/>
  <c r="BN30" i="82"/>
  <c r="BN34" i="82"/>
  <c r="BN28" i="82"/>
  <c r="BN33" i="82"/>
  <c r="BN29" i="82"/>
  <c r="BN31" i="82"/>
  <c r="BN36" i="82"/>
  <c r="BN37" i="82"/>
  <c r="BN38" i="82"/>
  <c r="BN39" i="82"/>
  <c r="BN40" i="82"/>
  <c r="BN41" i="82"/>
  <c r="BN42" i="82"/>
  <c r="BN32" i="82"/>
  <c r="BN35" i="82"/>
  <c r="BN43" i="82"/>
  <c r="BN44" i="82"/>
  <c r="BN52" i="82"/>
  <c r="BN56" i="82"/>
  <c r="BN57" i="82"/>
  <c r="BN58" i="82"/>
  <c r="BN59" i="82"/>
  <c r="BN60" i="82"/>
  <c r="BN61" i="82"/>
  <c r="BN49" i="82"/>
  <c r="BN54" i="82"/>
  <c r="BN47" i="82"/>
  <c r="BN48" i="82"/>
  <c r="BN51" i="82"/>
  <c r="BN45" i="82"/>
  <c r="BN46" i="82"/>
  <c r="BN73" i="82"/>
  <c r="BN74" i="82"/>
  <c r="BN75" i="82"/>
  <c r="BN76" i="82"/>
  <c r="BN77" i="82"/>
  <c r="BN78" i="82"/>
  <c r="BN79" i="82"/>
  <c r="BN80" i="82"/>
  <c r="BN81" i="82"/>
  <c r="BN82" i="82"/>
  <c r="BN83" i="82"/>
  <c r="BN53" i="82"/>
  <c r="BN63" i="82"/>
  <c r="BN72" i="82"/>
  <c r="BN65" i="82"/>
  <c r="BN66" i="82"/>
  <c r="BN68" i="82"/>
  <c r="BN71" i="82"/>
  <c r="BN50" i="82"/>
  <c r="BN70" i="82"/>
  <c r="BN67" i="82"/>
  <c r="BN88" i="82"/>
  <c r="BN89" i="82"/>
  <c r="BN90" i="82"/>
  <c r="BN91" i="82"/>
  <c r="BN85" i="82"/>
  <c r="BN87" i="82"/>
  <c r="BN92" i="82"/>
  <c r="BN93" i="82"/>
  <c r="BN94" i="82"/>
  <c r="BN95" i="82"/>
  <c r="BN96" i="82"/>
  <c r="BN97" i="82"/>
  <c r="BN98" i="82"/>
  <c r="BN99" i="82"/>
  <c r="BN84" i="82"/>
  <c r="BN62" i="82"/>
  <c r="BN86" i="82"/>
  <c r="BN101" i="82"/>
  <c r="BN64" i="82"/>
  <c r="BN69" i="82"/>
  <c r="BN102" i="82"/>
  <c r="BN104" i="82"/>
  <c r="BN105" i="82"/>
  <c r="BN106" i="82"/>
  <c r="BN107" i="82"/>
  <c r="BN108" i="82"/>
  <c r="BN109" i="82"/>
  <c r="BN110" i="82"/>
  <c r="BN103" i="82"/>
  <c r="BN55" i="82"/>
  <c r="BN100" i="82"/>
  <c r="BN111" i="82"/>
  <c r="BN112" i="82"/>
  <c r="BN113" i="82"/>
  <c r="BN117" i="82"/>
  <c r="BN114" i="82"/>
  <c r="BN115" i="82"/>
  <c r="BN116" i="82"/>
  <c r="BN118" i="82"/>
  <c r="BN119" i="82"/>
  <c r="BN120" i="82"/>
  <c r="BN123" i="82"/>
  <c r="BN124" i="82"/>
  <c r="BN135" i="82"/>
  <c r="BN136" i="82"/>
  <c r="BN137" i="82"/>
  <c r="BN138" i="82"/>
  <c r="BN139" i="82"/>
  <c r="BN140" i="82"/>
  <c r="BN141" i="82"/>
  <c r="BN142" i="82"/>
  <c r="BN143" i="82"/>
  <c r="BN144" i="82"/>
  <c r="BN125" i="82"/>
  <c r="BN127" i="82"/>
  <c r="BN122" i="82"/>
  <c r="BN129" i="82"/>
  <c r="BN130" i="82"/>
  <c r="BN121" i="82"/>
  <c r="BN126" i="82"/>
  <c r="BN131" i="82"/>
  <c r="BN132" i="82"/>
  <c r="BN133" i="82"/>
  <c r="BN134" i="82"/>
  <c r="BN146" i="82"/>
  <c r="BN128" i="82"/>
  <c r="BN147" i="82"/>
  <c r="BN148" i="82"/>
  <c r="BN149" i="82"/>
  <c r="BN150" i="82"/>
  <c r="BN151" i="82"/>
  <c r="BN152" i="82"/>
  <c r="BN153" i="82"/>
  <c r="BN154" i="82"/>
  <c r="BN155" i="82"/>
  <c r="BN156" i="82"/>
  <c r="BN157" i="82"/>
  <c r="BN158" i="82"/>
  <c r="BN159" i="82"/>
  <c r="BN160" i="82"/>
  <c r="BN161" i="82"/>
  <c r="BN162" i="82"/>
  <c r="BN163" i="82"/>
  <c r="BN164" i="82"/>
  <c r="BN165" i="82"/>
  <c r="BN166" i="82"/>
  <c r="BN167" i="82"/>
  <c r="BN168" i="82"/>
  <c r="BN169" i="82"/>
  <c r="BN170" i="82"/>
  <c r="BN171" i="82"/>
  <c r="BN172" i="82"/>
  <c r="BN173" i="82"/>
  <c r="BN174" i="82"/>
  <c r="BN175" i="82"/>
  <c r="BN176" i="82"/>
  <c r="BN177" i="82"/>
  <c r="BN178" i="82"/>
  <c r="BN179" i="82"/>
  <c r="BN180" i="82"/>
  <c r="BN181" i="82"/>
  <c r="BN182" i="82"/>
  <c r="BN183" i="82"/>
  <c r="BN184" i="82"/>
  <c r="BN185" i="82"/>
  <c r="BN186" i="82"/>
  <c r="BN187" i="82"/>
  <c r="BN145" i="82"/>
  <c r="BN188" i="82"/>
  <c r="BN189" i="82"/>
  <c r="BN190" i="82"/>
  <c r="BN191" i="82"/>
  <c r="BN192" i="82"/>
  <c r="BN193" i="82"/>
  <c r="BN3" i="82"/>
  <c r="BF14" i="82"/>
  <c r="BF15" i="82"/>
  <c r="BF16" i="82"/>
  <c r="BF17" i="82"/>
  <c r="BF18" i="82"/>
  <c r="BF19" i="82"/>
  <c r="BF20" i="82"/>
  <c r="BF7" i="82"/>
  <c r="BF8" i="82"/>
  <c r="BF5" i="82"/>
  <c r="BF10" i="82"/>
  <c r="BF9" i="82"/>
  <c r="BF12" i="82"/>
  <c r="BF11" i="82"/>
  <c r="BF4" i="82"/>
  <c r="BF6" i="82"/>
  <c r="BF21" i="82"/>
  <c r="BF22" i="82"/>
  <c r="BF23" i="82"/>
  <c r="BF24" i="82"/>
  <c r="BF25" i="82"/>
  <c r="BF26" i="82"/>
  <c r="BF27" i="82"/>
  <c r="BF13" i="82"/>
  <c r="BF28" i="82"/>
  <c r="BF29" i="82"/>
  <c r="BF30" i="82"/>
  <c r="BF31" i="82"/>
  <c r="BF32" i="82"/>
  <c r="BF35" i="82"/>
  <c r="BF34" i="82"/>
  <c r="BF33" i="82"/>
  <c r="BF36" i="82"/>
  <c r="BF37" i="82"/>
  <c r="BF38" i="82"/>
  <c r="BF45" i="82"/>
  <c r="BF46" i="82"/>
  <c r="BF47" i="82"/>
  <c r="BF48" i="82"/>
  <c r="BF49" i="82"/>
  <c r="BF50" i="82"/>
  <c r="BF51" i="82"/>
  <c r="BF52" i="82"/>
  <c r="BF53" i="82"/>
  <c r="BF54" i="82"/>
  <c r="BF41" i="82"/>
  <c r="BF43" i="82"/>
  <c r="BF40" i="82"/>
  <c r="BF39" i="82"/>
  <c r="BF42" i="82"/>
  <c r="BF55" i="82"/>
  <c r="BF56" i="82"/>
  <c r="BF57" i="82"/>
  <c r="BF58" i="82"/>
  <c r="BF59" i="82"/>
  <c r="BF60" i="82"/>
  <c r="BF61" i="82"/>
  <c r="BF62" i="82"/>
  <c r="BF44" i="82"/>
  <c r="BF63" i="82"/>
  <c r="BF64" i="82"/>
  <c r="BF65" i="82"/>
  <c r="BF66" i="82"/>
  <c r="BF67" i="82"/>
  <c r="BF68" i="82"/>
  <c r="BF69" i="82"/>
  <c r="BF70" i="82"/>
  <c r="BF71" i="82"/>
  <c r="BF72" i="82"/>
  <c r="BF73" i="82"/>
  <c r="BF74" i="82"/>
  <c r="BF75" i="82"/>
  <c r="BF76" i="82"/>
  <c r="BF77" i="82"/>
  <c r="BF78" i="82"/>
  <c r="BF79" i="82"/>
  <c r="BF80" i="82"/>
  <c r="BF84" i="82"/>
  <c r="BF89" i="82"/>
  <c r="BF90" i="82"/>
  <c r="BF81" i="82"/>
  <c r="BF88" i="82"/>
  <c r="BF91" i="82"/>
  <c r="BF82" i="82"/>
  <c r="BF92" i="82"/>
  <c r="BF93" i="82"/>
  <c r="BF94" i="82"/>
  <c r="BF95" i="82"/>
  <c r="BF96" i="82"/>
  <c r="BF97" i="82"/>
  <c r="BF98" i="82"/>
  <c r="BF99" i="82"/>
  <c r="BF100" i="82"/>
  <c r="BF83" i="82"/>
  <c r="BF85" i="82"/>
  <c r="BF87" i="82"/>
  <c r="BF102" i="82"/>
  <c r="BF103" i="82"/>
  <c r="BF104" i="82"/>
  <c r="BF105" i="82"/>
  <c r="BF106" i="82"/>
  <c r="BF107" i="82"/>
  <c r="BF108" i="82"/>
  <c r="BF109" i="82"/>
  <c r="BF110" i="82"/>
  <c r="BF111" i="82"/>
  <c r="BF112" i="82"/>
  <c r="BF113" i="82"/>
  <c r="BF114" i="82"/>
  <c r="BF115" i="82"/>
  <c r="BF116" i="82"/>
  <c r="BF117" i="82"/>
  <c r="BF86" i="82"/>
  <c r="BF101" i="82"/>
  <c r="BF122" i="82"/>
  <c r="BF123" i="82"/>
  <c r="BF124" i="82"/>
  <c r="BF125" i="82"/>
  <c r="BF126" i="82"/>
  <c r="BF127" i="82"/>
  <c r="BF128" i="82"/>
  <c r="BF129" i="82"/>
  <c r="BF130" i="82"/>
  <c r="BF131" i="82"/>
  <c r="BF132" i="82"/>
  <c r="BF133" i="82"/>
  <c r="BF134" i="82"/>
  <c r="BF120" i="82"/>
  <c r="BF135" i="82"/>
  <c r="BF136" i="82"/>
  <c r="BF137" i="82"/>
  <c r="BF138" i="82"/>
  <c r="BF139" i="82"/>
  <c r="BF140" i="82"/>
  <c r="BF118" i="82"/>
  <c r="BF121" i="82"/>
  <c r="BF144" i="82"/>
  <c r="BF119" i="82"/>
  <c r="BF141" i="82"/>
  <c r="BF145" i="82"/>
  <c r="BF147" i="82"/>
  <c r="BF148" i="82"/>
  <c r="BF149" i="82"/>
  <c r="BF150" i="82"/>
  <c r="BF151" i="82"/>
  <c r="BF152" i="82"/>
  <c r="BF153" i="82"/>
  <c r="BF154" i="82"/>
  <c r="BF155" i="82"/>
  <c r="BF142" i="82"/>
  <c r="BF143" i="82"/>
  <c r="BF146" i="82"/>
  <c r="BF156" i="82"/>
  <c r="BF157" i="82"/>
  <c r="BF158" i="82"/>
  <c r="BF159" i="82"/>
  <c r="BF160" i="82"/>
  <c r="BF162" i="82"/>
  <c r="BF163" i="82"/>
  <c r="BF164" i="82"/>
  <c r="BF165" i="82"/>
  <c r="BF166" i="82"/>
  <c r="BF167" i="82"/>
  <c r="BF168" i="82"/>
  <c r="BF169" i="82"/>
  <c r="BF170" i="82"/>
  <c r="BF171" i="82"/>
  <c r="BF172" i="82"/>
  <c r="BF173" i="82"/>
  <c r="BF174" i="82"/>
  <c r="BF175" i="82"/>
  <c r="BF176" i="82"/>
  <c r="BF177" i="82"/>
  <c r="BF178" i="82"/>
  <c r="BF179" i="82"/>
  <c r="BF180" i="82"/>
  <c r="BF181" i="82"/>
  <c r="BF182" i="82"/>
  <c r="BF161" i="82"/>
  <c r="BF183" i="82"/>
  <c r="BF3" i="82"/>
  <c r="BF188" i="82"/>
  <c r="BF189" i="82"/>
  <c r="BF190" i="82"/>
  <c r="BF191" i="82"/>
  <c r="BF192" i="82"/>
  <c r="BF193" i="82"/>
  <c r="BF187" i="82"/>
  <c r="BF184" i="82"/>
  <c r="BF185" i="82"/>
  <c r="BF186" i="82"/>
  <c r="AX14" i="82"/>
  <c r="AX15" i="82"/>
  <c r="AX16" i="82"/>
  <c r="AX17" i="82"/>
  <c r="AX18" i="82"/>
  <c r="AX19" i="82"/>
  <c r="AX20" i="82"/>
  <c r="AX7" i="82"/>
  <c r="AX8" i="82"/>
  <c r="AX12" i="82"/>
  <c r="AX5" i="82"/>
  <c r="AX10" i="82"/>
  <c r="AX9" i="82"/>
  <c r="AX11" i="82"/>
  <c r="AX4" i="82"/>
  <c r="AX6" i="82"/>
  <c r="AX21" i="82"/>
  <c r="AX22" i="82"/>
  <c r="AX23" i="82"/>
  <c r="AX24" i="82"/>
  <c r="AX25" i="82"/>
  <c r="AX13" i="82"/>
  <c r="AX26" i="82"/>
  <c r="AX27" i="82"/>
  <c r="AX29" i="82"/>
  <c r="AX30" i="82"/>
  <c r="AX31" i="82"/>
  <c r="AX32" i="82"/>
  <c r="AX28" i="82"/>
  <c r="AX35" i="82"/>
  <c r="AX33" i="82"/>
  <c r="AX36" i="82"/>
  <c r="AX37" i="82"/>
  <c r="AX38" i="82"/>
  <c r="AX45" i="82"/>
  <c r="AX46" i="82"/>
  <c r="AX47" i="82"/>
  <c r="AX48" i="82"/>
  <c r="AX49" i="82"/>
  <c r="AX50" i="82"/>
  <c r="AX51" i="82"/>
  <c r="AX52" i="82"/>
  <c r="AX53" i="82"/>
  <c r="AX54" i="82"/>
  <c r="AX39" i="82"/>
  <c r="AX42" i="82"/>
  <c r="AX43" i="82"/>
  <c r="AX34" i="82"/>
  <c r="AX41" i="82"/>
  <c r="AX44" i="82"/>
  <c r="AX55" i="82"/>
  <c r="AX56" i="82"/>
  <c r="AX57" i="82"/>
  <c r="AX58" i="82"/>
  <c r="AX59" i="82"/>
  <c r="AX60" i="82"/>
  <c r="AX61" i="82"/>
  <c r="AX62" i="82"/>
  <c r="AX40" i="82"/>
  <c r="AX63" i="82"/>
  <c r="AX64" i="82"/>
  <c r="AX65" i="82"/>
  <c r="AX66" i="82"/>
  <c r="AX67" i="82"/>
  <c r="AX68" i="82"/>
  <c r="AX69" i="82"/>
  <c r="AX70" i="82"/>
  <c r="AX71" i="82"/>
  <c r="AX72" i="82"/>
  <c r="AX73" i="82"/>
  <c r="AX74" i="82"/>
  <c r="AX75" i="82"/>
  <c r="AX76" i="82"/>
  <c r="AX77" i="82"/>
  <c r="AX78" i="82"/>
  <c r="AX79" i="82"/>
  <c r="AX80" i="82"/>
  <c r="AX83" i="82"/>
  <c r="AX85" i="82"/>
  <c r="AX87" i="82"/>
  <c r="AX89" i="82"/>
  <c r="AX90" i="82"/>
  <c r="AX86" i="82"/>
  <c r="AX91" i="82"/>
  <c r="AX88" i="82"/>
  <c r="AX92" i="82"/>
  <c r="AX93" i="82"/>
  <c r="AX94" i="82"/>
  <c r="AX95" i="82"/>
  <c r="AX96" i="82"/>
  <c r="AX97" i="82"/>
  <c r="AX98" i="82"/>
  <c r="AX99" i="82"/>
  <c r="AX84" i="82"/>
  <c r="AX100" i="82"/>
  <c r="AX102" i="82"/>
  <c r="AX103" i="82"/>
  <c r="AX82" i="82"/>
  <c r="AX104" i="82"/>
  <c r="AX105" i="82"/>
  <c r="AX106" i="82"/>
  <c r="AX107" i="82"/>
  <c r="AX108" i="82"/>
  <c r="AX109" i="82"/>
  <c r="AX110" i="82"/>
  <c r="AX111" i="82"/>
  <c r="AX112" i="82"/>
  <c r="AX113" i="82"/>
  <c r="AX114" i="82"/>
  <c r="AX115" i="82"/>
  <c r="AX116" i="82"/>
  <c r="AX117" i="82"/>
  <c r="AX81" i="82"/>
  <c r="AX122" i="82"/>
  <c r="AX123" i="82"/>
  <c r="AX124" i="82"/>
  <c r="AX125" i="82"/>
  <c r="AX126" i="82"/>
  <c r="AX127" i="82"/>
  <c r="AX128" i="82"/>
  <c r="AX129" i="82"/>
  <c r="AX130" i="82"/>
  <c r="AX131" i="82"/>
  <c r="AX132" i="82"/>
  <c r="AX133" i="82"/>
  <c r="AX134" i="82"/>
  <c r="AX118" i="82"/>
  <c r="AX135" i="82"/>
  <c r="AX136" i="82"/>
  <c r="AX137" i="82"/>
  <c r="AX138" i="82"/>
  <c r="AX139" i="82"/>
  <c r="AX140" i="82"/>
  <c r="AX101" i="82"/>
  <c r="AX119" i="82"/>
  <c r="AX121" i="82"/>
  <c r="AX145" i="82"/>
  <c r="AX142" i="82"/>
  <c r="AX143" i="82"/>
  <c r="AX144" i="82"/>
  <c r="AX120" i="82"/>
  <c r="AX147" i="82"/>
  <c r="AX148" i="82"/>
  <c r="AX149" i="82"/>
  <c r="AX150" i="82"/>
  <c r="AX151" i="82"/>
  <c r="AX152" i="82"/>
  <c r="AX153" i="82"/>
  <c r="AX154" i="82"/>
  <c r="AX155" i="82"/>
  <c r="AX156" i="82"/>
  <c r="AX157" i="82"/>
  <c r="AX158" i="82"/>
  <c r="AX159" i="82"/>
  <c r="AX141" i="82"/>
  <c r="AX160" i="82"/>
  <c r="AX161" i="82"/>
  <c r="AX163" i="82"/>
  <c r="AX164" i="82"/>
  <c r="AX165" i="82"/>
  <c r="AX166" i="82"/>
  <c r="AX167" i="82"/>
  <c r="AX168" i="82"/>
  <c r="AX169" i="82"/>
  <c r="AX170" i="82"/>
  <c r="AX171" i="82"/>
  <c r="AX172" i="82"/>
  <c r="AX173" i="82"/>
  <c r="AX174" i="82"/>
  <c r="AX175" i="82"/>
  <c r="AX176" i="82"/>
  <c r="AX177" i="82"/>
  <c r="AX178" i="82"/>
  <c r="AX179" i="82"/>
  <c r="AX180" i="82"/>
  <c r="AX181" i="82"/>
  <c r="AX182" i="82"/>
  <c r="AX183" i="82"/>
  <c r="AX146" i="82"/>
  <c r="AX162" i="82"/>
  <c r="AX184" i="82"/>
  <c r="AX185" i="82"/>
  <c r="AX186" i="82"/>
  <c r="AX3" i="82"/>
  <c r="AX188" i="82"/>
  <c r="AX189" i="82"/>
  <c r="AX190" i="82"/>
  <c r="AX191" i="82"/>
  <c r="AX192" i="82"/>
  <c r="AX193" i="82"/>
  <c r="AX187" i="82"/>
  <c r="AP8" i="82"/>
  <c r="AP10" i="82"/>
  <c r="AP13" i="82"/>
  <c r="AP14" i="82"/>
  <c r="AP15" i="82"/>
  <c r="AP16" i="82"/>
  <c r="AP17" i="82"/>
  <c r="AP18" i="82"/>
  <c r="AP19" i="82"/>
  <c r="AP20" i="82"/>
  <c r="AP5" i="82"/>
  <c r="AP4" i="82"/>
  <c r="AP9" i="82"/>
  <c r="AP6" i="82"/>
  <c r="AP7" i="82"/>
  <c r="AP12" i="82"/>
  <c r="AP21" i="82"/>
  <c r="AP22" i="82"/>
  <c r="AP23" i="82"/>
  <c r="AP24" i="82"/>
  <c r="AP25" i="82"/>
  <c r="AP26" i="82"/>
  <c r="AP27" i="82"/>
  <c r="AP28" i="82"/>
  <c r="AP11" i="82"/>
  <c r="AP29" i="82"/>
  <c r="AP30" i="82"/>
  <c r="AP31" i="82"/>
  <c r="AP32" i="82"/>
  <c r="AP35" i="82"/>
  <c r="AP34" i="82"/>
  <c r="AP33" i="82"/>
  <c r="AP36" i="82"/>
  <c r="AP37" i="82"/>
  <c r="AP38" i="82"/>
  <c r="AP45" i="82"/>
  <c r="AP46" i="82"/>
  <c r="AP47" i="82"/>
  <c r="AP48" i="82"/>
  <c r="AP49" i="82"/>
  <c r="AP50" i="82"/>
  <c r="AP51" i="82"/>
  <c r="AP52" i="82"/>
  <c r="AP53" i="82"/>
  <c r="AP54" i="82"/>
  <c r="AP41" i="82"/>
  <c r="AP40" i="82"/>
  <c r="AP39" i="82"/>
  <c r="AP43" i="82"/>
  <c r="AP44" i="82"/>
  <c r="AP42" i="82"/>
  <c r="AP56" i="82"/>
  <c r="AP57" i="82"/>
  <c r="AP58" i="82"/>
  <c r="AP59" i="82"/>
  <c r="AP60" i="82"/>
  <c r="AP61" i="82"/>
  <c r="AP62" i="82"/>
  <c r="AP55" i="82"/>
  <c r="AP63" i="82"/>
  <c r="AP64" i="82"/>
  <c r="AP65" i="82"/>
  <c r="AP66" i="82"/>
  <c r="AP67" i="82"/>
  <c r="AP68" i="82"/>
  <c r="AP69" i="82"/>
  <c r="AP70" i="82"/>
  <c r="AP71" i="82"/>
  <c r="AP72" i="82"/>
  <c r="AP73" i="82"/>
  <c r="AP74" i="82"/>
  <c r="AP75" i="82"/>
  <c r="AP76" i="82"/>
  <c r="AP77" i="82"/>
  <c r="AP78" i="82"/>
  <c r="AP79" i="82"/>
  <c r="AP80" i="82"/>
  <c r="AP89" i="82"/>
  <c r="AP90" i="82"/>
  <c r="AP85" i="82"/>
  <c r="AP91" i="82"/>
  <c r="AP81" i="82"/>
  <c r="AP82" i="82"/>
  <c r="AP86" i="82"/>
  <c r="AP87" i="82"/>
  <c r="AP92" i="82"/>
  <c r="AP93" i="82"/>
  <c r="AP94" i="82"/>
  <c r="AP95" i="82"/>
  <c r="AP96" i="82"/>
  <c r="AP97" i="82"/>
  <c r="AP98" i="82"/>
  <c r="AP99" i="82"/>
  <c r="AP83" i="82"/>
  <c r="AP100" i="82"/>
  <c r="AP88" i="82"/>
  <c r="AP102" i="82"/>
  <c r="AP103" i="82"/>
  <c r="AP104" i="82"/>
  <c r="AP105" i="82"/>
  <c r="AP106" i="82"/>
  <c r="AP107" i="82"/>
  <c r="AP108" i="82"/>
  <c r="AP109" i="82"/>
  <c r="AP110" i="82"/>
  <c r="AP111" i="82"/>
  <c r="AP112" i="82"/>
  <c r="AP113" i="82"/>
  <c r="AP114" i="82"/>
  <c r="AP115" i="82"/>
  <c r="AP116" i="82"/>
  <c r="AP117" i="82"/>
  <c r="AP84" i="82"/>
  <c r="AP122" i="82"/>
  <c r="AP123" i="82"/>
  <c r="AP124" i="82"/>
  <c r="AP125" i="82"/>
  <c r="AP126" i="82"/>
  <c r="AP127" i="82"/>
  <c r="AP128" i="82"/>
  <c r="AP129" i="82"/>
  <c r="AP130" i="82"/>
  <c r="AP118" i="82"/>
  <c r="AP131" i="82"/>
  <c r="AP132" i="82"/>
  <c r="AP133" i="82"/>
  <c r="AP134" i="82"/>
  <c r="AP119" i="82"/>
  <c r="AP135" i="82"/>
  <c r="AP136" i="82"/>
  <c r="AP137" i="82"/>
  <c r="AP138" i="82"/>
  <c r="AP139" i="82"/>
  <c r="AP140" i="82"/>
  <c r="AP141" i="82"/>
  <c r="AP120" i="82"/>
  <c r="AP121" i="82"/>
  <c r="AP142" i="82"/>
  <c r="AP147" i="82"/>
  <c r="AP148" i="82"/>
  <c r="AP149" i="82"/>
  <c r="AP150" i="82"/>
  <c r="AP151" i="82"/>
  <c r="AP152" i="82"/>
  <c r="AP153" i="82"/>
  <c r="AP154" i="82"/>
  <c r="AP155" i="82"/>
  <c r="AP143" i="82"/>
  <c r="AP145" i="82"/>
  <c r="AP156" i="82"/>
  <c r="AP157" i="82"/>
  <c r="AP158" i="82"/>
  <c r="AP159" i="82"/>
  <c r="AP160" i="82"/>
  <c r="AP161" i="82"/>
  <c r="AP163" i="82"/>
  <c r="AP164" i="82"/>
  <c r="AP165" i="82"/>
  <c r="AP166" i="82"/>
  <c r="AP167" i="82"/>
  <c r="AP168" i="82"/>
  <c r="AP169" i="82"/>
  <c r="AP170" i="82"/>
  <c r="AP171" i="82"/>
  <c r="AP172" i="82"/>
  <c r="AP173" i="82"/>
  <c r="AP174" i="82"/>
  <c r="AP175" i="82"/>
  <c r="AP176" i="82"/>
  <c r="AP177" i="82"/>
  <c r="AP178" i="82"/>
  <c r="AP179" i="82"/>
  <c r="AP180" i="82"/>
  <c r="AP181" i="82"/>
  <c r="AP182" i="82"/>
  <c r="AP183" i="82"/>
  <c r="AP144" i="82"/>
  <c r="AP162" i="82"/>
  <c r="AP146" i="82"/>
  <c r="AP3" i="82"/>
  <c r="AP187" i="82"/>
  <c r="AP188" i="82"/>
  <c r="AP189" i="82"/>
  <c r="AP190" i="82"/>
  <c r="AP191" i="82"/>
  <c r="AP192" i="82"/>
  <c r="AP193" i="82"/>
  <c r="AP184" i="82"/>
  <c r="AP185" i="82"/>
  <c r="AP186" i="82"/>
  <c r="AH4" i="82"/>
  <c r="AH6" i="82"/>
  <c r="AH9" i="82"/>
  <c r="AH15" i="82"/>
  <c r="AH16" i="82"/>
  <c r="AH20" i="82"/>
  <c r="AH19" i="82"/>
  <c r="AH21" i="82"/>
  <c r="AH22" i="82"/>
  <c r="AH23" i="82"/>
  <c r="AH25" i="82"/>
  <c r="AH29" i="82"/>
  <c r="AH31" i="82"/>
  <c r="AH28" i="82"/>
  <c r="AH35" i="82"/>
  <c r="AH32" i="82"/>
  <c r="AH34" i="82"/>
  <c r="AH41" i="82"/>
  <c r="AH38" i="82"/>
  <c r="AH43" i="82"/>
  <c r="AH51" i="82"/>
  <c r="AH40" i="82"/>
  <c r="AH39" i="82"/>
  <c r="AH37" i="82"/>
  <c r="AH53" i="82"/>
  <c r="AH58" i="82"/>
  <c r="AH59" i="82"/>
  <c r="AH63" i="82"/>
  <c r="AH64" i="82"/>
  <c r="AH67" i="82"/>
  <c r="AH70" i="82"/>
  <c r="AH71" i="82"/>
  <c r="AH52" i="82"/>
  <c r="AH73" i="82"/>
  <c r="AH74" i="82"/>
  <c r="AH75" i="82"/>
  <c r="AH78" i="82"/>
  <c r="AH79" i="82"/>
  <c r="AH81" i="82"/>
  <c r="AH85" i="82"/>
  <c r="AH87" i="82"/>
  <c r="AH88" i="82"/>
  <c r="AH89" i="82"/>
  <c r="AH94" i="82"/>
  <c r="AH95" i="82"/>
  <c r="AH98" i="82"/>
  <c r="AH99" i="82"/>
  <c r="AH100" i="82"/>
  <c r="AH104" i="82"/>
  <c r="AH105" i="82"/>
  <c r="AH107" i="82"/>
  <c r="AH108" i="82"/>
  <c r="AH111" i="82"/>
  <c r="AH113" i="82"/>
  <c r="AH118" i="82"/>
  <c r="AH119" i="82"/>
  <c r="AH120" i="82"/>
  <c r="AH121" i="82"/>
  <c r="AH116" i="82"/>
  <c r="AH123" i="82"/>
  <c r="AH126" i="82"/>
  <c r="AH127" i="82"/>
  <c r="AH128" i="82"/>
  <c r="AH129" i="82"/>
  <c r="AH115" i="82"/>
  <c r="AH117" i="82"/>
  <c r="AH132" i="82"/>
  <c r="AH134" i="82"/>
  <c r="AH137" i="82"/>
  <c r="AH138" i="82"/>
  <c r="AH139" i="82"/>
  <c r="AH145" i="82"/>
  <c r="AH147" i="82"/>
  <c r="AH161" i="82"/>
  <c r="AH162" i="82"/>
  <c r="AH150" i="82"/>
  <c r="AH152" i="82"/>
  <c r="AH153" i="82"/>
  <c r="AH155" i="82"/>
  <c r="AH165" i="82"/>
  <c r="AH166" i="82"/>
  <c r="AH169" i="82"/>
  <c r="AH170" i="82"/>
  <c r="AH171" i="82"/>
  <c r="AH172" i="82"/>
  <c r="AH173" i="82"/>
  <c r="AH174" i="82"/>
  <c r="AH177" i="82"/>
  <c r="AH179" i="82"/>
  <c r="AH181" i="82"/>
  <c r="AH182" i="82"/>
  <c r="AH3" i="82"/>
  <c r="AH190" i="82"/>
  <c r="AH191" i="82"/>
  <c r="AH192" i="82"/>
  <c r="AH193" i="82"/>
  <c r="AH188" i="82"/>
  <c r="AB4" i="82"/>
  <c r="AB5" i="82"/>
  <c r="AB6" i="82"/>
  <c r="AB7" i="82"/>
  <c r="AB8" i="82"/>
  <c r="AB9" i="82"/>
  <c r="AB10" i="82"/>
  <c r="AB11" i="82"/>
  <c r="AB12" i="82"/>
  <c r="AB13" i="82"/>
  <c r="AB14" i="82"/>
  <c r="AB15" i="82"/>
  <c r="AB16" i="82"/>
  <c r="AB17" i="82"/>
  <c r="AB18" i="82"/>
  <c r="AB19" i="82"/>
  <c r="AB21" i="82"/>
  <c r="AB22" i="82"/>
  <c r="AB23" i="82"/>
  <c r="AB24" i="82"/>
  <c r="AB25" i="82"/>
  <c r="AB26" i="82"/>
  <c r="AB29" i="82"/>
  <c r="AB30" i="82"/>
  <c r="AB31" i="82"/>
  <c r="AB20" i="82"/>
  <c r="AB27" i="82"/>
  <c r="AB35" i="82"/>
  <c r="AB33" i="82"/>
  <c r="AB28" i="82"/>
  <c r="AB38" i="82"/>
  <c r="AB44" i="82"/>
  <c r="AB45" i="82"/>
  <c r="AB46" i="82"/>
  <c r="AB47" i="82"/>
  <c r="AB48" i="82"/>
  <c r="AB49" i="82"/>
  <c r="AB50" i="82"/>
  <c r="AB51" i="82"/>
  <c r="AB42" i="82"/>
  <c r="AB34" i="82"/>
  <c r="AB39" i="82"/>
  <c r="AB43" i="82"/>
  <c r="AB37" i="82"/>
  <c r="AB41" i="82"/>
  <c r="AB32" i="82"/>
  <c r="AB36" i="82"/>
  <c r="AB55" i="82"/>
  <c r="AB52" i="82"/>
  <c r="AB56" i="82"/>
  <c r="AB54" i="82"/>
  <c r="AB57" i="82"/>
  <c r="AB58" i="82"/>
  <c r="AB59" i="82"/>
  <c r="AB60" i="82"/>
  <c r="AB61" i="82"/>
  <c r="AB62" i="82"/>
  <c r="AB53" i="82"/>
  <c r="AB63" i="82"/>
  <c r="AB64" i="82"/>
  <c r="AB65" i="82"/>
  <c r="AB66" i="82"/>
  <c r="AB67" i="82"/>
  <c r="AB68" i="82"/>
  <c r="AB69" i="82"/>
  <c r="AB70" i="82"/>
  <c r="AB71" i="82"/>
  <c r="AB72" i="82"/>
  <c r="AB74" i="82"/>
  <c r="AB75" i="82"/>
  <c r="AB76" i="82"/>
  <c r="AB77" i="82"/>
  <c r="AB78" i="82"/>
  <c r="AB79" i="82"/>
  <c r="AB80" i="82"/>
  <c r="AB81" i="82"/>
  <c r="AB82" i="82"/>
  <c r="AB83" i="82"/>
  <c r="AB84" i="82"/>
  <c r="AB85" i="82"/>
  <c r="AB86" i="82"/>
  <c r="AB87" i="82"/>
  <c r="AB88" i="82"/>
  <c r="AB73" i="82"/>
  <c r="AB89" i="82"/>
  <c r="AB90" i="82"/>
  <c r="AB91" i="82"/>
  <c r="AB92" i="82"/>
  <c r="AB93" i="82"/>
  <c r="AB94" i="82"/>
  <c r="AB95" i="82"/>
  <c r="AB96" i="82"/>
  <c r="AB97" i="82"/>
  <c r="AB98" i="82"/>
  <c r="AB99" i="82"/>
  <c r="AB100" i="82"/>
  <c r="AB40" i="82"/>
  <c r="AB102" i="82"/>
  <c r="AB101" i="82"/>
  <c r="AB104" i="82"/>
  <c r="AB105" i="82"/>
  <c r="AB106" i="82"/>
  <c r="AB107" i="82"/>
  <c r="AB108" i="82"/>
  <c r="AB109" i="82"/>
  <c r="AB110" i="82"/>
  <c r="AB111" i="82"/>
  <c r="AB112" i="82"/>
  <c r="AB118" i="82"/>
  <c r="AB119" i="82"/>
  <c r="AB120" i="82"/>
  <c r="AB121" i="82"/>
  <c r="AB122" i="82"/>
  <c r="AB123" i="82"/>
  <c r="AB124" i="82"/>
  <c r="AB125" i="82"/>
  <c r="AB126" i="82"/>
  <c r="AB127" i="82"/>
  <c r="AB128" i="82"/>
  <c r="AB129" i="82"/>
  <c r="AB130" i="82"/>
  <c r="AB103" i="82"/>
  <c r="AB114" i="82"/>
  <c r="AB113" i="82"/>
  <c r="AB116" i="82"/>
  <c r="AB115" i="82"/>
  <c r="AB132" i="82"/>
  <c r="AB133" i="82"/>
  <c r="AB134" i="82"/>
  <c r="AB135" i="82"/>
  <c r="AB136" i="82"/>
  <c r="AB137" i="82"/>
  <c r="AB138" i="82"/>
  <c r="AB139" i="82"/>
  <c r="AB140" i="82"/>
  <c r="AB141" i="82"/>
  <c r="AB142" i="82"/>
  <c r="AB143" i="82"/>
  <c r="AB144" i="82"/>
  <c r="AB145" i="82"/>
  <c r="AB146" i="82"/>
  <c r="AB147" i="82"/>
  <c r="AB117" i="82"/>
  <c r="AB161" i="82"/>
  <c r="AB162" i="82"/>
  <c r="AB131" i="82"/>
  <c r="AB148" i="82"/>
  <c r="AB149" i="82"/>
  <c r="AB150" i="82"/>
  <c r="AB151" i="82"/>
  <c r="AB152" i="82"/>
  <c r="AB153" i="82"/>
  <c r="AB154" i="82"/>
  <c r="AB155" i="82"/>
  <c r="AB156" i="82"/>
  <c r="AB157" i="82"/>
  <c r="AB158" i="82"/>
  <c r="AB159" i="82"/>
  <c r="AB160" i="82"/>
  <c r="AB164" i="82"/>
  <c r="AB165" i="82"/>
  <c r="AB166" i="82"/>
  <c r="AB167" i="82"/>
  <c r="AB168" i="82"/>
  <c r="AB169" i="82"/>
  <c r="AB170" i="82"/>
  <c r="AB171" i="82"/>
  <c r="AB172" i="82"/>
  <c r="AB173" i="82"/>
  <c r="AB174" i="82"/>
  <c r="AB175" i="82"/>
  <c r="AB176" i="82"/>
  <c r="AB177" i="82"/>
  <c r="AB178" i="82"/>
  <c r="AB179" i="82"/>
  <c r="AB180" i="82"/>
  <c r="AB181" i="82"/>
  <c r="AB182" i="82"/>
  <c r="AB183" i="82"/>
  <c r="AB163" i="82"/>
  <c r="AB184" i="82"/>
  <c r="AB187" i="82"/>
  <c r="AB185" i="82"/>
  <c r="AB186" i="82"/>
  <c r="AB3" i="82"/>
  <c r="AB189" i="82"/>
  <c r="AB190" i="82"/>
  <c r="AB191" i="82"/>
  <c r="AB192" i="82"/>
  <c r="AB193" i="82"/>
  <c r="AB188" i="82"/>
  <c r="T4" i="82"/>
  <c r="T5" i="82"/>
  <c r="T6" i="82"/>
  <c r="T7" i="82"/>
  <c r="T8" i="82"/>
  <c r="T9" i="82"/>
  <c r="T10" i="82"/>
  <c r="T11" i="82"/>
  <c r="T12" i="82"/>
  <c r="T13" i="82"/>
  <c r="T14" i="82"/>
  <c r="T15" i="82"/>
  <c r="T16" i="82"/>
  <c r="T17" i="82"/>
  <c r="T20" i="82"/>
  <c r="T21" i="82"/>
  <c r="T22" i="82"/>
  <c r="T23" i="82"/>
  <c r="T24" i="82"/>
  <c r="T25" i="82"/>
  <c r="T26" i="82"/>
  <c r="T18" i="82"/>
  <c r="T19" i="82"/>
  <c r="T29" i="82"/>
  <c r="T30" i="82"/>
  <c r="T31" i="82"/>
  <c r="T35" i="82"/>
  <c r="T28" i="82"/>
  <c r="T27" i="82"/>
  <c r="T33" i="82"/>
  <c r="T36" i="82"/>
  <c r="T34" i="82"/>
  <c r="T32" i="82"/>
  <c r="T44" i="82"/>
  <c r="T45" i="82"/>
  <c r="T37" i="82"/>
  <c r="T46" i="82"/>
  <c r="T47" i="82"/>
  <c r="T48" i="82"/>
  <c r="T49" i="82"/>
  <c r="T50" i="82"/>
  <c r="T51" i="82"/>
  <c r="T39" i="82"/>
  <c r="T41" i="82"/>
  <c r="T40" i="82"/>
  <c r="T43" i="82"/>
  <c r="T52" i="82"/>
  <c r="T42" i="82"/>
  <c r="T38" i="82"/>
  <c r="T56" i="82"/>
  <c r="T53" i="82"/>
  <c r="T57" i="82"/>
  <c r="T58" i="82"/>
  <c r="T59" i="82"/>
  <c r="T60" i="82"/>
  <c r="T61" i="82"/>
  <c r="T62" i="82"/>
  <c r="T55" i="82"/>
  <c r="T63" i="82"/>
  <c r="T64" i="82"/>
  <c r="T65" i="82"/>
  <c r="T66" i="82"/>
  <c r="T67" i="82"/>
  <c r="T68" i="82"/>
  <c r="T69" i="82"/>
  <c r="T70" i="82"/>
  <c r="T71" i="82"/>
  <c r="T54" i="82"/>
  <c r="T74" i="82"/>
  <c r="T75" i="82"/>
  <c r="T76" i="82"/>
  <c r="T77" i="82"/>
  <c r="T78" i="82"/>
  <c r="T79" i="82"/>
  <c r="T80" i="82"/>
  <c r="T81" i="82"/>
  <c r="T82" i="82"/>
  <c r="T83" i="82"/>
  <c r="T84" i="82"/>
  <c r="T85" i="82"/>
  <c r="T86" i="82"/>
  <c r="T87" i="82"/>
  <c r="T88" i="82"/>
  <c r="T72" i="82"/>
  <c r="T73" i="82"/>
  <c r="T89" i="82"/>
  <c r="T90" i="82"/>
  <c r="T91" i="82"/>
  <c r="T92" i="82"/>
  <c r="T93" i="82"/>
  <c r="T94" i="82"/>
  <c r="T95" i="82"/>
  <c r="T96" i="82"/>
  <c r="T97" i="82"/>
  <c r="T98" i="82"/>
  <c r="T99" i="82"/>
  <c r="T100" i="82"/>
  <c r="T103" i="82"/>
  <c r="T104" i="82"/>
  <c r="T105" i="82"/>
  <c r="T106" i="82"/>
  <c r="T107" i="82"/>
  <c r="T108" i="82"/>
  <c r="T109" i="82"/>
  <c r="T110" i="82"/>
  <c r="T111" i="82"/>
  <c r="T112" i="82"/>
  <c r="T113" i="82"/>
  <c r="T102" i="82"/>
  <c r="T101" i="82"/>
  <c r="T118" i="82"/>
  <c r="T119" i="82"/>
  <c r="T120" i="82"/>
  <c r="T121" i="82"/>
  <c r="T122" i="82"/>
  <c r="T117" i="82"/>
  <c r="T123" i="82"/>
  <c r="T124" i="82"/>
  <c r="T125" i="82"/>
  <c r="T126" i="82"/>
  <c r="T127" i="82"/>
  <c r="T128" i="82"/>
  <c r="T129" i="82"/>
  <c r="T130" i="82"/>
  <c r="T114" i="82"/>
  <c r="T116" i="82"/>
  <c r="T115" i="82"/>
  <c r="T131" i="82"/>
  <c r="T132" i="82"/>
  <c r="T133" i="82"/>
  <c r="T134" i="82"/>
  <c r="T135" i="82"/>
  <c r="T136" i="82"/>
  <c r="T137" i="82"/>
  <c r="T138" i="82"/>
  <c r="T139" i="82"/>
  <c r="T140" i="82"/>
  <c r="T141" i="82"/>
  <c r="T142" i="82"/>
  <c r="T143" i="82"/>
  <c r="T144" i="82"/>
  <c r="T145" i="82"/>
  <c r="T146" i="82"/>
  <c r="T147" i="82"/>
  <c r="T161" i="82"/>
  <c r="T162" i="82"/>
  <c r="T163" i="82"/>
  <c r="T148" i="82"/>
  <c r="T149" i="82"/>
  <c r="T150" i="82"/>
  <c r="T151" i="82"/>
  <c r="T152" i="82"/>
  <c r="T153" i="82"/>
  <c r="T154" i="82"/>
  <c r="T155" i="82"/>
  <c r="T156" i="82"/>
  <c r="T157" i="82"/>
  <c r="T158" i="82"/>
  <c r="T159" i="82"/>
  <c r="T160" i="82"/>
  <c r="T164" i="82"/>
  <c r="T165" i="82"/>
  <c r="T166" i="82"/>
  <c r="T167" i="82"/>
  <c r="T168" i="82"/>
  <c r="T169" i="82"/>
  <c r="T170" i="82"/>
  <c r="T171" i="82"/>
  <c r="T172" i="82"/>
  <c r="T173" i="82"/>
  <c r="T174" i="82"/>
  <c r="T175" i="82"/>
  <c r="T176" i="82"/>
  <c r="T177" i="82"/>
  <c r="T178" i="82"/>
  <c r="T179" i="82"/>
  <c r="T180" i="82"/>
  <c r="T181" i="82"/>
  <c r="T182" i="82"/>
  <c r="T183" i="82"/>
  <c r="T188" i="82"/>
  <c r="T3" i="82"/>
  <c r="T184" i="82"/>
  <c r="T187" i="82"/>
  <c r="T189" i="82"/>
  <c r="T190" i="82"/>
  <c r="T191" i="82"/>
  <c r="T192" i="82"/>
  <c r="T193" i="82"/>
  <c r="T185" i="82"/>
  <c r="T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AY4" i="82"/>
  <c r="AY5" i="82"/>
  <c r="AY6" i="82"/>
  <c r="AY7" i="82"/>
  <c r="AY8" i="82"/>
  <c r="AY9" i="82"/>
  <c r="AY10" i="82"/>
  <c r="AY11" i="82"/>
  <c r="AY12" i="82"/>
  <c r="AY13" i="82"/>
  <c r="AY14" i="82"/>
  <c r="AY15" i="82"/>
  <c r="AY16" i="82"/>
  <c r="AY19" i="82"/>
  <c r="AY17" i="82"/>
  <c r="AY18" i="82"/>
  <c r="AY21" i="82"/>
  <c r="AY22" i="82"/>
  <c r="AY23" i="82"/>
  <c r="AY24" i="82"/>
  <c r="AY25" i="82"/>
  <c r="AY20" i="82"/>
  <c r="AY29" i="82"/>
  <c r="AY30" i="82"/>
  <c r="AY31" i="82"/>
  <c r="AY28" i="82"/>
  <c r="AY34" i="82"/>
  <c r="AY35" i="82"/>
  <c r="AY27" i="82"/>
  <c r="AY26" i="82"/>
  <c r="AY33" i="82"/>
  <c r="AY32" i="82"/>
  <c r="AY37" i="82"/>
  <c r="AY40" i="82"/>
  <c r="AY44" i="82"/>
  <c r="AY45" i="82"/>
  <c r="AY46" i="82"/>
  <c r="AY47" i="82"/>
  <c r="AY48" i="82"/>
  <c r="AY49" i="82"/>
  <c r="AY50" i="82"/>
  <c r="AY39" i="82"/>
  <c r="AY55" i="82"/>
  <c r="AY36" i="82"/>
  <c r="AY42" i="82"/>
  <c r="AY38" i="82"/>
  <c r="AY43" i="82"/>
  <c r="AY41" i="82"/>
  <c r="AY53" i="82"/>
  <c r="AY52" i="82"/>
  <c r="AY56" i="82"/>
  <c r="AY57" i="82"/>
  <c r="AY58" i="82"/>
  <c r="AY59" i="82"/>
  <c r="AY60" i="82"/>
  <c r="AY61" i="82"/>
  <c r="AY62" i="82"/>
  <c r="AY54" i="82"/>
  <c r="AY51" i="82"/>
  <c r="AY63" i="82"/>
  <c r="AY64" i="82"/>
  <c r="AY65" i="82"/>
  <c r="AY66" i="82"/>
  <c r="AY67" i="82"/>
  <c r="AY68" i="82"/>
  <c r="AY69" i="82"/>
  <c r="AY70" i="82"/>
  <c r="AY71" i="82"/>
  <c r="AY72" i="82"/>
  <c r="AY73" i="82"/>
  <c r="AY74" i="82"/>
  <c r="AY75" i="82"/>
  <c r="AY76" i="82"/>
  <c r="AY77" i="82"/>
  <c r="AY78" i="82"/>
  <c r="AY79" i="82"/>
  <c r="AY80" i="82"/>
  <c r="AY81" i="82"/>
  <c r="AY82" i="82"/>
  <c r="AY83" i="82"/>
  <c r="AY84" i="82"/>
  <c r="AY85" i="82"/>
  <c r="AY86" i="82"/>
  <c r="AY87" i="82"/>
  <c r="AY88" i="82"/>
  <c r="AY89" i="82"/>
  <c r="AY90" i="82"/>
  <c r="AY91" i="82"/>
  <c r="AY92" i="82"/>
  <c r="AY93" i="82"/>
  <c r="AY94" i="82"/>
  <c r="AY95" i="82"/>
  <c r="AY96" i="82"/>
  <c r="AY97" i="82"/>
  <c r="AY98" i="82"/>
  <c r="AY99" i="82"/>
  <c r="AY101" i="82"/>
  <c r="AY102" i="82"/>
  <c r="AY104" i="82"/>
  <c r="AY105" i="82"/>
  <c r="AY106" i="82"/>
  <c r="AY107" i="82"/>
  <c r="AY108" i="82"/>
  <c r="AY109" i="82"/>
  <c r="AY110" i="82"/>
  <c r="AY111" i="82"/>
  <c r="AY112" i="82"/>
  <c r="AY100" i="82"/>
  <c r="AY103" i="82"/>
  <c r="AY118" i="82"/>
  <c r="AY119" i="82"/>
  <c r="AY120" i="82"/>
  <c r="AY121" i="82"/>
  <c r="AY117" i="82"/>
  <c r="AY122" i="82"/>
  <c r="AY123" i="82"/>
  <c r="AY124" i="82"/>
  <c r="AY125" i="82"/>
  <c r="AY126" i="82"/>
  <c r="AY127" i="82"/>
  <c r="AY128" i="82"/>
  <c r="AY129" i="82"/>
  <c r="AY130" i="82"/>
  <c r="AY113" i="82"/>
  <c r="AY116" i="82"/>
  <c r="AY114" i="82"/>
  <c r="AY115" i="82"/>
  <c r="AY131" i="82"/>
  <c r="AY132" i="82"/>
  <c r="AY133" i="82"/>
  <c r="AY134" i="82"/>
  <c r="AY135" i="82"/>
  <c r="AY136" i="82"/>
  <c r="AY137" i="82"/>
  <c r="AY138" i="82"/>
  <c r="AY139" i="82"/>
  <c r="AY140" i="82"/>
  <c r="AY141" i="82"/>
  <c r="AY142" i="82"/>
  <c r="AY143" i="82"/>
  <c r="AY144" i="82"/>
  <c r="AY145" i="82"/>
  <c r="AY146" i="82"/>
  <c r="AY161" i="82"/>
  <c r="AY162" i="82"/>
  <c r="AY147" i="82"/>
  <c r="AY148" i="82"/>
  <c r="AY149" i="82"/>
  <c r="AY150" i="82"/>
  <c r="AY151" i="82"/>
  <c r="AY152" i="82"/>
  <c r="AY153" i="82"/>
  <c r="AY154" i="82"/>
  <c r="AY155" i="82"/>
  <c r="AY156" i="82"/>
  <c r="AY157" i="82"/>
  <c r="AY158" i="82"/>
  <c r="AY159" i="82"/>
  <c r="AY160" i="82"/>
  <c r="AY163" i="82"/>
  <c r="AY164" i="82"/>
  <c r="AY165" i="82"/>
  <c r="AY166" i="82"/>
  <c r="AY167" i="82"/>
  <c r="AY168" i="82"/>
  <c r="AY169" i="82"/>
  <c r="AY170" i="82"/>
  <c r="AY171" i="82"/>
  <c r="AY172" i="82"/>
  <c r="AY173" i="82"/>
  <c r="AY174" i="82"/>
  <c r="AY175" i="82"/>
  <c r="AY176" i="82"/>
  <c r="AY177" i="82"/>
  <c r="AY178" i="82"/>
  <c r="AY179" i="82"/>
  <c r="AY180" i="82"/>
  <c r="AY181" i="82"/>
  <c r="AY182" i="82"/>
  <c r="AY187" i="82"/>
  <c r="AY184" i="82"/>
  <c r="AY185" i="82"/>
  <c r="AY186" i="82"/>
  <c r="AY3" i="82"/>
  <c r="AY188" i="82"/>
  <c r="AY189" i="82"/>
  <c r="AY190" i="82"/>
  <c r="AY191" i="82"/>
  <c r="AY192" i="82"/>
  <c r="AY193" i="82"/>
  <c r="AY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M4" i="82"/>
  <c r="BM5" i="82"/>
  <c r="BM6" i="82"/>
  <c r="BM7" i="82"/>
  <c r="BM8" i="82"/>
  <c r="BM9" i="82"/>
  <c r="BM10" i="82"/>
  <c r="BM11" i="82"/>
  <c r="BM13" i="82"/>
  <c r="BM14" i="82"/>
  <c r="BM15" i="82"/>
  <c r="BM16" i="82"/>
  <c r="BM17" i="82"/>
  <c r="BM18" i="82"/>
  <c r="BM19" i="82"/>
  <c r="BM20" i="82"/>
  <c r="BM12" i="82"/>
  <c r="BM21" i="82"/>
  <c r="BM22" i="82"/>
  <c r="BM23" i="82"/>
  <c r="BM26" i="82"/>
  <c r="BM27" i="82"/>
  <c r="BM25" i="82"/>
  <c r="BM24" i="82"/>
  <c r="BM28" i="82"/>
  <c r="BM29" i="82"/>
  <c r="BM30" i="82"/>
  <c r="BM31" i="82"/>
  <c r="BM32" i="82"/>
  <c r="BM33" i="82"/>
  <c r="BM36" i="82"/>
  <c r="BM37" i="82"/>
  <c r="BM38" i="82"/>
  <c r="BM39" i="82"/>
  <c r="BM40" i="82"/>
  <c r="BM41" i="82"/>
  <c r="BM42" i="82"/>
  <c r="BM34" i="82"/>
  <c r="BM35" i="82"/>
  <c r="BM44" i="82"/>
  <c r="BM45" i="82"/>
  <c r="BM46" i="82"/>
  <c r="BM47" i="82"/>
  <c r="BM48" i="82"/>
  <c r="BM49" i="82"/>
  <c r="BM50" i="82"/>
  <c r="BM51" i="82"/>
  <c r="BM52" i="82"/>
  <c r="BM53" i="82"/>
  <c r="BM54" i="82"/>
  <c r="BM55" i="82"/>
  <c r="BM43" i="82"/>
  <c r="BM58" i="82"/>
  <c r="BM56" i="82"/>
  <c r="BM60" i="82"/>
  <c r="BM61" i="82"/>
  <c r="BM59" i="82"/>
  <c r="BM63" i="82"/>
  <c r="BM72" i="82"/>
  <c r="BM65" i="82"/>
  <c r="BM66" i="82"/>
  <c r="BM68" i="82"/>
  <c r="BM71" i="82"/>
  <c r="BM57" i="82"/>
  <c r="BM62" i="82"/>
  <c r="BM64" i="82"/>
  <c r="BM67" i="82"/>
  <c r="BM69" i="82"/>
  <c r="BM73" i="82"/>
  <c r="BM74" i="82"/>
  <c r="BM75" i="82"/>
  <c r="BM76" i="82"/>
  <c r="BM77" i="82"/>
  <c r="BM78" i="82"/>
  <c r="BM79" i="82"/>
  <c r="BM80" i="82"/>
  <c r="BM81" i="82"/>
  <c r="BM82" i="82"/>
  <c r="BM83" i="82"/>
  <c r="BM84" i="82"/>
  <c r="BM85" i="82"/>
  <c r="BM86" i="82"/>
  <c r="BM87" i="82"/>
  <c r="BM91" i="82"/>
  <c r="BM92" i="82"/>
  <c r="BM93" i="82"/>
  <c r="BM94" i="82"/>
  <c r="BM95" i="82"/>
  <c r="BM70" i="82"/>
  <c r="BM100" i="82"/>
  <c r="BM102" i="82"/>
  <c r="BM88" i="82"/>
  <c r="BM99" i="82"/>
  <c r="BM104" i="82"/>
  <c r="BM105" i="82"/>
  <c r="BM106" i="82"/>
  <c r="BM107" i="82"/>
  <c r="BM108" i="82"/>
  <c r="BM109" i="82"/>
  <c r="BM110" i="82"/>
  <c r="BM111" i="82"/>
  <c r="BM90" i="82"/>
  <c r="BM98" i="82"/>
  <c r="BM101" i="82"/>
  <c r="BM103" i="82"/>
  <c r="BM89" i="82"/>
  <c r="BM96" i="82"/>
  <c r="BM97" i="82"/>
  <c r="BM112" i="82"/>
  <c r="BM113" i="82"/>
  <c r="BM117" i="82"/>
  <c r="BM114" i="82"/>
  <c r="BM115" i="82"/>
  <c r="BM116" i="82"/>
  <c r="BM125" i="82"/>
  <c r="BM127" i="82"/>
  <c r="BM122" i="82"/>
  <c r="BM120" i="82"/>
  <c r="BM129" i="82"/>
  <c r="BM130" i="82"/>
  <c r="BM118" i="82"/>
  <c r="BM121" i="82"/>
  <c r="BM126" i="82"/>
  <c r="BM128" i="82"/>
  <c r="BM119" i="82"/>
  <c r="BM123" i="82"/>
  <c r="BM124" i="82"/>
  <c r="BM135" i="82"/>
  <c r="BM136" i="82"/>
  <c r="BM137" i="82"/>
  <c r="BM138" i="82"/>
  <c r="BM139" i="82"/>
  <c r="BM140" i="82"/>
  <c r="BM141" i="82"/>
  <c r="BM142" i="82"/>
  <c r="BM143" i="82"/>
  <c r="BM144" i="82"/>
  <c r="BM145" i="82"/>
  <c r="BM146" i="82"/>
  <c r="BM133" i="82"/>
  <c r="BM147" i="82"/>
  <c r="BM148" i="82"/>
  <c r="BM149" i="82"/>
  <c r="BM150" i="82"/>
  <c r="BM151" i="82"/>
  <c r="BM152" i="82"/>
  <c r="BM153" i="82"/>
  <c r="BM154" i="82"/>
  <c r="BM155" i="82"/>
  <c r="BM156" i="82"/>
  <c r="BM157" i="82"/>
  <c r="BM158" i="82"/>
  <c r="BM159" i="82"/>
  <c r="BM131" i="82"/>
  <c r="BM134" i="82"/>
  <c r="BM160" i="82"/>
  <c r="BM161" i="82"/>
  <c r="BM162" i="82"/>
  <c r="BM132" i="82"/>
  <c r="BM163" i="82"/>
  <c r="BM164" i="82"/>
  <c r="BM165" i="82"/>
  <c r="BM166" i="82"/>
  <c r="BM167" i="82"/>
  <c r="BM168" i="82"/>
  <c r="BM169" i="82"/>
  <c r="BM170" i="82"/>
  <c r="BM171" i="82"/>
  <c r="BM172" i="82"/>
  <c r="BM173" i="82"/>
  <c r="BM174" i="82"/>
  <c r="BM175" i="82"/>
  <c r="BM176" i="82"/>
  <c r="BM177" i="82"/>
  <c r="BM178" i="82"/>
  <c r="BM179" i="82"/>
  <c r="BM180" i="82"/>
  <c r="BM183" i="82"/>
  <c r="BM184" i="82"/>
  <c r="BM185" i="82"/>
  <c r="BM186" i="82"/>
  <c r="BM187" i="82"/>
  <c r="BM182" i="82"/>
  <c r="BM181" i="82"/>
  <c r="BM191" i="82"/>
  <c r="BM189" i="82"/>
  <c r="BM193" i="82"/>
  <c r="BM3" i="82"/>
  <c r="BM192" i="82"/>
  <c r="BM188" i="82"/>
  <c r="BM190" i="82"/>
  <c r="BE5" i="82"/>
  <c r="BE6" i="82"/>
  <c r="BE7" i="82"/>
  <c r="BE8" i="82"/>
  <c r="BE9" i="82"/>
  <c r="BE10" i="82"/>
  <c r="BE11" i="82"/>
  <c r="BE14" i="82"/>
  <c r="BE16" i="82"/>
  <c r="BE20" i="82"/>
  <c r="BE21" i="82"/>
  <c r="BE22" i="82"/>
  <c r="BE24" i="82"/>
  <c r="BE25" i="82"/>
  <c r="BE15" i="82"/>
  <c r="BE26" i="82"/>
  <c r="BE27" i="82"/>
  <c r="BE17" i="82"/>
  <c r="BE28" i="82"/>
  <c r="BE29" i="82"/>
  <c r="BE32" i="82"/>
  <c r="BE31" i="82"/>
  <c r="BE33" i="82"/>
  <c r="BE36" i="82"/>
  <c r="BE37" i="82"/>
  <c r="BE38" i="82"/>
  <c r="BE39" i="82"/>
  <c r="BE41" i="82"/>
  <c r="BE42" i="82"/>
  <c r="BE30" i="82"/>
  <c r="BE43" i="82"/>
  <c r="BE44" i="82"/>
  <c r="BE54" i="82"/>
  <c r="BE49" i="82"/>
  <c r="BE51" i="82"/>
  <c r="BE58" i="82"/>
  <c r="BE59" i="82"/>
  <c r="BE60" i="82"/>
  <c r="BE61" i="82"/>
  <c r="BE47" i="82"/>
  <c r="BE48" i="82"/>
  <c r="BE53" i="82"/>
  <c r="BE52" i="82"/>
  <c r="BE62" i="82"/>
  <c r="BE45" i="82"/>
  <c r="BE66" i="82"/>
  <c r="BE71" i="82"/>
  <c r="BE74" i="82"/>
  <c r="BE75" i="82"/>
  <c r="BE76" i="82"/>
  <c r="BE78" i="82"/>
  <c r="BE79" i="82"/>
  <c r="BE80" i="82"/>
  <c r="BE81" i="82"/>
  <c r="BE65" i="82"/>
  <c r="BE68" i="82"/>
  <c r="BE69" i="82"/>
  <c r="BE64" i="82"/>
  <c r="BE67" i="82"/>
  <c r="BE70" i="82"/>
  <c r="BE72" i="82"/>
  <c r="BE63" i="82"/>
  <c r="BE89" i="82"/>
  <c r="BE88" i="82"/>
  <c r="BE92" i="82"/>
  <c r="BE94" i="82"/>
  <c r="BE95" i="82"/>
  <c r="BE97" i="82"/>
  <c r="BE98" i="82"/>
  <c r="BE85" i="82"/>
  <c r="BE87" i="82"/>
  <c r="BE86" i="82"/>
  <c r="BE104" i="82"/>
  <c r="BE105" i="82"/>
  <c r="BE106" i="82"/>
  <c r="BE107" i="82"/>
  <c r="BE108" i="82"/>
  <c r="BE110" i="82"/>
  <c r="BE116" i="82"/>
  <c r="BE114" i="82"/>
  <c r="BE115" i="82"/>
  <c r="BE111" i="82"/>
  <c r="BE84" i="82"/>
  <c r="BE112" i="82"/>
  <c r="BE117" i="82"/>
  <c r="BE118" i="82"/>
  <c r="BE119" i="82"/>
  <c r="BE120" i="82"/>
  <c r="BE135" i="82"/>
  <c r="BE136" i="82"/>
  <c r="BE137" i="82"/>
  <c r="BE138" i="82"/>
  <c r="BE139" i="82"/>
  <c r="BE140" i="82"/>
  <c r="BE141" i="82"/>
  <c r="BE142" i="82"/>
  <c r="BE143" i="82"/>
  <c r="BE145" i="82"/>
  <c r="BE129" i="82"/>
  <c r="BE121" i="82"/>
  <c r="BE126" i="82"/>
  <c r="BE128" i="82"/>
  <c r="BE124" i="82"/>
  <c r="BE113" i="82"/>
  <c r="BE122" i="82"/>
  <c r="BE123" i="82"/>
  <c r="BE125" i="82"/>
  <c r="BE130" i="82"/>
  <c r="BE132" i="82"/>
  <c r="BE133" i="82"/>
  <c r="BE134" i="82"/>
  <c r="BE147" i="82"/>
  <c r="BE149" i="82"/>
  <c r="BE152" i="82"/>
  <c r="BE153" i="82"/>
  <c r="BE154" i="82"/>
  <c r="BE155" i="82"/>
  <c r="BE127" i="82"/>
  <c r="BE146" i="82"/>
  <c r="BE156" i="82"/>
  <c r="BE157" i="82"/>
  <c r="BE158" i="82"/>
  <c r="BE159" i="82"/>
  <c r="BE161" i="82"/>
  <c r="BE163" i="82"/>
  <c r="BE164" i="82"/>
  <c r="BE165" i="82"/>
  <c r="BE167" i="82"/>
  <c r="BE168" i="82"/>
  <c r="BE169" i="82"/>
  <c r="BE170" i="82"/>
  <c r="BE171" i="82"/>
  <c r="BE172" i="82"/>
  <c r="BE173" i="82"/>
  <c r="BE174" i="82"/>
  <c r="BE175" i="82"/>
  <c r="BE176" i="82"/>
  <c r="BE177" i="82"/>
  <c r="BE178" i="82"/>
  <c r="BE183" i="82"/>
  <c r="BE184" i="82"/>
  <c r="BE185" i="82"/>
  <c r="BE186" i="82"/>
  <c r="BE187" i="82"/>
  <c r="BE188" i="82"/>
  <c r="BE189" i="82"/>
  <c r="BE190" i="82"/>
  <c r="BE191" i="82"/>
  <c r="BE192" i="82"/>
  <c r="BE193" i="82"/>
  <c r="BE3" i="82"/>
  <c r="AW4" i="82"/>
  <c r="AW5" i="82"/>
  <c r="AW6" i="82"/>
  <c r="AW7" i="82"/>
  <c r="AW8" i="82"/>
  <c r="AW9" i="82"/>
  <c r="AW10" i="82"/>
  <c r="AW11" i="82"/>
  <c r="AW12" i="82"/>
  <c r="AW13" i="82"/>
  <c r="AW14" i="82"/>
  <c r="AW16" i="82"/>
  <c r="AW19" i="82"/>
  <c r="AW15" i="82"/>
  <c r="AW21" i="82"/>
  <c r="AW22" i="82"/>
  <c r="AW23" i="82"/>
  <c r="AW24" i="82"/>
  <c r="AW25" i="82"/>
  <c r="AW17" i="82"/>
  <c r="AW18" i="82"/>
  <c r="AW26" i="82"/>
  <c r="AW27" i="82"/>
  <c r="AW28" i="82"/>
  <c r="AW20" i="82"/>
  <c r="AW29" i="82"/>
  <c r="AW31" i="82"/>
  <c r="AW36" i="82"/>
  <c r="AW37" i="82"/>
  <c r="AW38" i="82"/>
  <c r="AW39" i="82"/>
  <c r="AW40" i="82"/>
  <c r="AW41" i="82"/>
  <c r="AW42" i="82"/>
  <c r="AW30" i="82"/>
  <c r="AW34" i="82"/>
  <c r="AW35" i="82"/>
  <c r="AW33" i="82"/>
  <c r="AW55" i="82"/>
  <c r="AW43" i="82"/>
  <c r="AW44" i="82"/>
  <c r="AW32" i="82"/>
  <c r="AW47" i="82"/>
  <c r="AW48" i="82"/>
  <c r="AW50" i="82"/>
  <c r="AW56" i="82"/>
  <c r="AW57" i="82"/>
  <c r="AW58" i="82"/>
  <c r="AW59" i="82"/>
  <c r="AW60" i="82"/>
  <c r="AW61" i="82"/>
  <c r="AW62" i="82"/>
  <c r="AW46" i="82"/>
  <c r="AW52" i="82"/>
  <c r="AW45" i="82"/>
  <c r="AW54" i="82"/>
  <c r="AW49" i="82"/>
  <c r="AW53" i="82"/>
  <c r="AW51" i="82"/>
  <c r="AW69" i="82"/>
  <c r="AW70" i="82"/>
  <c r="AW73" i="82"/>
  <c r="AW74" i="82"/>
  <c r="AW75" i="82"/>
  <c r="AW76" i="82"/>
  <c r="AW77" i="82"/>
  <c r="AW78" i="82"/>
  <c r="AW79" i="82"/>
  <c r="AW80" i="82"/>
  <c r="AW81" i="82"/>
  <c r="AW82" i="82"/>
  <c r="AW83" i="82"/>
  <c r="AW64" i="82"/>
  <c r="AW67" i="82"/>
  <c r="AW63" i="82"/>
  <c r="AW71" i="82"/>
  <c r="AW66" i="82"/>
  <c r="AW68" i="82"/>
  <c r="AW72" i="82"/>
  <c r="AW85" i="82"/>
  <c r="AW87" i="82"/>
  <c r="AW89" i="82"/>
  <c r="AW90" i="82"/>
  <c r="AW86" i="82"/>
  <c r="AW91" i="82"/>
  <c r="AW65" i="82"/>
  <c r="AW88" i="82"/>
  <c r="AW92" i="82"/>
  <c r="AW93" i="82"/>
  <c r="AW94" i="82"/>
  <c r="AW95" i="82"/>
  <c r="AW96" i="82"/>
  <c r="AW97" i="82"/>
  <c r="AW98" i="82"/>
  <c r="AW99" i="82"/>
  <c r="AW84" i="82"/>
  <c r="AW101" i="82"/>
  <c r="AW104" i="82"/>
  <c r="AW105" i="82"/>
  <c r="AW106" i="82"/>
  <c r="AW107" i="82"/>
  <c r="AW108" i="82"/>
  <c r="AW109" i="82"/>
  <c r="AW110" i="82"/>
  <c r="AW100" i="82"/>
  <c r="AW102" i="82"/>
  <c r="AW103" i="82"/>
  <c r="AW117" i="82"/>
  <c r="AW111" i="82"/>
  <c r="AW112" i="82"/>
  <c r="AW113" i="82"/>
  <c r="AW116" i="82"/>
  <c r="AW114" i="82"/>
  <c r="AW115" i="82"/>
  <c r="AW118" i="82"/>
  <c r="AW119" i="82"/>
  <c r="AW120" i="82"/>
  <c r="AW124" i="82"/>
  <c r="AW135" i="82"/>
  <c r="AW136" i="82"/>
  <c r="AW137" i="82"/>
  <c r="AW138" i="82"/>
  <c r="AW139" i="82"/>
  <c r="AW140" i="82"/>
  <c r="AW141" i="82"/>
  <c r="AW142" i="82"/>
  <c r="AW143" i="82"/>
  <c r="AW144" i="82"/>
  <c r="AW145" i="82"/>
  <c r="AW122" i="82"/>
  <c r="AW123" i="82"/>
  <c r="AW125" i="82"/>
  <c r="AW127" i="82"/>
  <c r="AW130" i="82"/>
  <c r="AW129" i="82"/>
  <c r="AW128" i="82"/>
  <c r="AW131" i="82"/>
  <c r="AW132" i="82"/>
  <c r="AW133" i="82"/>
  <c r="AW134" i="82"/>
  <c r="AW121" i="82"/>
  <c r="AW147" i="82"/>
  <c r="AW148" i="82"/>
  <c r="AW149" i="82"/>
  <c r="AW150" i="82"/>
  <c r="AW151" i="82"/>
  <c r="AW152" i="82"/>
  <c r="AW153" i="82"/>
  <c r="AW154" i="82"/>
  <c r="AW155" i="82"/>
  <c r="AW156" i="82"/>
  <c r="AW157" i="82"/>
  <c r="AW158" i="82"/>
  <c r="AW159" i="82"/>
  <c r="AW160" i="82"/>
  <c r="AW126" i="82"/>
  <c r="AW146" i="82"/>
  <c r="AW161" i="82"/>
  <c r="AW162" i="82"/>
  <c r="AW163" i="82"/>
  <c r="AW164" i="82"/>
  <c r="AW165" i="82"/>
  <c r="AW166" i="82"/>
  <c r="AW167" i="82"/>
  <c r="AW168" i="82"/>
  <c r="AW169" i="82"/>
  <c r="AW170" i="82"/>
  <c r="AW171" i="82"/>
  <c r="AW172" i="82"/>
  <c r="AW173" i="82"/>
  <c r="AW174" i="82"/>
  <c r="AW175" i="82"/>
  <c r="AW176" i="82"/>
  <c r="AW177" i="82"/>
  <c r="AW178" i="82"/>
  <c r="AW179" i="82"/>
  <c r="AW180" i="82"/>
  <c r="AW181" i="82"/>
  <c r="AW182" i="82"/>
  <c r="AW183" i="82"/>
  <c r="AW184" i="82"/>
  <c r="AW185" i="82"/>
  <c r="AW186" i="82"/>
  <c r="AW187" i="82"/>
  <c r="AW188" i="82"/>
  <c r="AW189" i="82"/>
  <c r="AW190" i="82"/>
  <c r="AW191" i="82"/>
  <c r="AW192" i="82"/>
  <c r="AW193" i="82"/>
  <c r="AW3" i="82"/>
  <c r="AO4" i="82"/>
  <c r="AO5" i="82"/>
  <c r="AO6" i="82"/>
  <c r="AO9" i="82"/>
  <c r="AO10" i="82"/>
  <c r="AO12" i="82"/>
  <c r="AO15" i="82"/>
  <c r="AO21" i="82"/>
  <c r="AO22" i="82"/>
  <c r="AO23" i="82"/>
  <c r="AO24" i="82"/>
  <c r="AO25" i="82"/>
  <c r="AO20" i="82"/>
  <c r="AO26" i="82"/>
  <c r="AO28" i="82"/>
  <c r="AO16" i="82"/>
  <c r="AO19" i="82"/>
  <c r="AO34" i="82"/>
  <c r="AO35" i="82"/>
  <c r="AO32" i="82"/>
  <c r="AO36" i="82"/>
  <c r="AO37" i="82"/>
  <c r="AO38" i="82"/>
  <c r="AO39" i="82"/>
  <c r="AO40" i="82"/>
  <c r="AO41" i="82"/>
  <c r="AO42" i="82"/>
  <c r="AO29" i="82"/>
  <c r="AO31" i="82"/>
  <c r="AO55" i="82"/>
  <c r="AO43" i="82"/>
  <c r="AO52" i="82"/>
  <c r="AO56" i="82"/>
  <c r="AO58" i="82"/>
  <c r="AO59" i="82"/>
  <c r="AO51" i="82"/>
  <c r="AO53" i="82"/>
  <c r="AO49" i="82"/>
  <c r="AO73" i="82"/>
  <c r="AO74" i="82"/>
  <c r="AO75" i="82"/>
  <c r="AO78" i="82"/>
  <c r="AO79" i="82"/>
  <c r="AO81" i="82"/>
  <c r="AO71" i="82"/>
  <c r="AO63" i="82"/>
  <c r="AO72" i="82"/>
  <c r="AO54" i="82"/>
  <c r="AO65" i="82"/>
  <c r="AO70" i="82"/>
  <c r="AO64" i="82"/>
  <c r="AO67" i="82"/>
  <c r="AO89" i="82"/>
  <c r="AO90" i="82"/>
  <c r="AO85" i="82"/>
  <c r="AO91" i="82"/>
  <c r="AO86" i="82"/>
  <c r="AO87" i="82"/>
  <c r="AO92" i="82"/>
  <c r="AO93" i="82"/>
  <c r="AO94" i="82"/>
  <c r="AO95" i="82"/>
  <c r="AO98" i="82"/>
  <c r="AO99" i="82"/>
  <c r="AO88" i="82"/>
  <c r="AO105" i="82"/>
  <c r="AO106" i="82"/>
  <c r="AO107" i="82"/>
  <c r="AO108" i="82"/>
  <c r="AO110" i="82"/>
  <c r="AO100" i="82"/>
  <c r="AO117" i="82"/>
  <c r="AO113" i="82"/>
  <c r="AO116" i="82"/>
  <c r="AO111" i="82"/>
  <c r="AO115" i="82"/>
  <c r="AO118" i="82"/>
  <c r="AO119" i="82"/>
  <c r="AO120" i="82"/>
  <c r="AO135" i="82"/>
  <c r="AO136" i="82"/>
  <c r="AO137" i="82"/>
  <c r="AO138" i="82"/>
  <c r="AO139" i="82"/>
  <c r="AO145" i="82"/>
  <c r="AO129" i="82"/>
  <c r="AO121" i="82"/>
  <c r="AO122" i="82"/>
  <c r="AO126" i="82"/>
  <c r="AO128" i="82"/>
  <c r="AO127" i="82"/>
  <c r="AO131" i="82"/>
  <c r="AO132" i="82"/>
  <c r="AO133" i="82"/>
  <c r="AO134" i="82"/>
  <c r="AO147" i="82"/>
  <c r="AO149" i="82"/>
  <c r="AO150" i="82"/>
  <c r="AO152" i="82"/>
  <c r="AO153" i="82"/>
  <c r="AO154" i="82"/>
  <c r="AO155" i="82"/>
  <c r="AO159" i="82"/>
  <c r="AO160" i="82"/>
  <c r="AO161" i="82"/>
  <c r="AO162" i="82"/>
  <c r="AO164" i="82"/>
  <c r="AO165" i="82"/>
  <c r="AO166" i="82"/>
  <c r="AO169" i="82"/>
  <c r="AO170" i="82"/>
  <c r="AO171" i="82"/>
  <c r="AO172" i="82"/>
  <c r="AO173" i="82"/>
  <c r="AO174" i="82"/>
  <c r="AO175" i="82"/>
  <c r="AO177" i="82"/>
  <c r="AO178" i="82"/>
  <c r="AO180" i="82"/>
  <c r="AO181" i="82"/>
  <c r="AO185" i="82"/>
  <c r="AO186" i="82"/>
  <c r="AO187" i="82"/>
  <c r="AO123" i="82"/>
  <c r="AO188" i="82"/>
  <c r="AO189" i="82"/>
  <c r="AO190" i="82"/>
  <c r="AO191" i="82"/>
  <c r="AO192" i="82"/>
  <c r="AO193" i="82"/>
  <c r="AG7" i="82"/>
  <c r="AG15" i="82"/>
  <c r="AG16" i="82"/>
  <c r="AG17" i="82"/>
  <c r="AG18" i="82"/>
  <c r="AG19" i="82"/>
  <c r="AG20" i="82"/>
  <c r="AG4" i="82"/>
  <c r="AG9" i="82"/>
  <c r="AG11" i="82"/>
  <c r="AG13" i="82"/>
  <c r="AG6" i="82"/>
  <c r="AG12" i="82"/>
  <c r="AG8" i="82"/>
  <c r="AG10" i="82"/>
  <c r="AG14" i="82"/>
  <c r="AG21" i="82"/>
  <c r="AG22" i="82"/>
  <c r="AG23" i="82"/>
  <c r="AG24" i="82"/>
  <c r="AG25" i="82"/>
  <c r="AG26" i="82"/>
  <c r="AG5" i="82"/>
  <c r="AG27" i="82"/>
  <c r="AG28" i="82"/>
  <c r="AG29" i="82"/>
  <c r="AG30" i="82"/>
  <c r="AG31" i="82"/>
  <c r="AG32" i="82"/>
  <c r="AG34" i="82"/>
  <c r="AG35" i="82"/>
  <c r="AG36" i="82"/>
  <c r="AG37" i="82"/>
  <c r="AG38" i="82"/>
  <c r="AG39" i="82"/>
  <c r="AG43" i="82"/>
  <c r="AG46" i="82"/>
  <c r="AG47" i="82"/>
  <c r="AG48" i="82"/>
  <c r="AG49" i="82"/>
  <c r="AG50" i="82"/>
  <c r="AG51" i="82"/>
  <c r="AG52" i="82"/>
  <c r="AG53" i="82"/>
  <c r="AG54" i="82"/>
  <c r="AG55" i="82"/>
  <c r="AG40" i="82"/>
  <c r="AG42" i="82"/>
  <c r="AG33" i="82"/>
  <c r="AG56" i="82"/>
  <c r="AG57" i="82"/>
  <c r="AG58" i="82"/>
  <c r="AG59" i="82"/>
  <c r="AG60" i="82"/>
  <c r="AG61" i="82"/>
  <c r="AG62" i="82"/>
  <c r="AG44" i="82"/>
  <c r="AG41" i="82"/>
  <c r="AG45" i="82"/>
  <c r="AG63" i="82"/>
  <c r="AG64" i="82"/>
  <c r="AG65" i="82"/>
  <c r="AG66" i="82"/>
  <c r="AG67" i="82"/>
  <c r="AG68" i="82"/>
  <c r="AG69" i="82"/>
  <c r="AG70" i="82"/>
  <c r="AG71" i="82"/>
  <c r="AG72" i="82"/>
  <c r="AG73" i="82"/>
  <c r="AG74" i="82"/>
  <c r="AG75" i="82"/>
  <c r="AG76" i="82"/>
  <c r="AG77" i="82"/>
  <c r="AG78" i="82"/>
  <c r="AG79" i="82"/>
  <c r="AG80" i="82"/>
  <c r="AG81" i="82"/>
  <c r="AG89" i="82"/>
  <c r="AG91" i="82"/>
  <c r="AG84" i="82"/>
  <c r="AG92" i="82"/>
  <c r="AG93" i="82"/>
  <c r="AG94" i="82"/>
  <c r="AG95" i="82"/>
  <c r="AG96" i="82"/>
  <c r="AG97" i="82"/>
  <c r="AG98" i="82"/>
  <c r="AG99" i="82"/>
  <c r="AG101" i="82"/>
  <c r="AG85" i="82"/>
  <c r="AG86" i="82"/>
  <c r="AG82" i="82"/>
  <c r="AG87" i="82"/>
  <c r="AG102" i="82"/>
  <c r="AG103" i="82"/>
  <c r="AG104" i="82"/>
  <c r="AG105" i="82"/>
  <c r="AG106" i="82"/>
  <c r="AG107" i="82"/>
  <c r="AG108" i="82"/>
  <c r="AG110" i="82"/>
  <c r="AG111" i="82"/>
  <c r="AG112" i="82"/>
  <c r="AG113" i="82"/>
  <c r="AG114" i="82"/>
  <c r="AG115" i="82"/>
  <c r="AG116" i="82"/>
  <c r="AG117" i="82"/>
  <c r="AG83" i="82"/>
  <c r="AG88" i="82"/>
  <c r="AG123" i="82"/>
  <c r="AG124" i="82"/>
  <c r="AG125" i="82"/>
  <c r="AG126" i="82"/>
  <c r="AG127" i="82"/>
  <c r="AG128" i="82"/>
  <c r="AG129" i="82"/>
  <c r="AG130" i="82"/>
  <c r="AG131" i="82"/>
  <c r="AG100" i="82"/>
  <c r="AG132" i="82"/>
  <c r="AG133" i="82"/>
  <c r="AG134" i="82"/>
  <c r="AG135" i="82"/>
  <c r="AG136" i="82"/>
  <c r="AG137" i="82"/>
  <c r="AG138" i="82"/>
  <c r="AG139" i="82"/>
  <c r="AG140" i="82"/>
  <c r="AG141" i="82"/>
  <c r="AG120" i="82"/>
  <c r="AG118" i="82"/>
  <c r="AG119" i="82"/>
  <c r="AG122" i="82"/>
  <c r="AG143" i="82"/>
  <c r="AG163" i="82"/>
  <c r="AG146" i="82"/>
  <c r="AG144" i="82"/>
  <c r="AG145" i="82"/>
  <c r="AG148" i="82"/>
  <c r="AG149" i="82"/>
  <c r="AG150" i="82"/>
  <c r="AG151" i="82"/>
  <c r="AG152" i="82"/>
  <c r="AG153" i="82"/>
  <c r="AG154" i="82"/>
  <c r="AG155" i="82"/>
  <c r="AG156" i="82"/>
  <c r="AG157" i="82"/>
  <c r="AG159" i="82"/>
  <c r="AG160" i="82"/>
  <c r="AG147" i="82"/>
  <c r="AG161" i="82"/>
  <c r="AG164" i="82"/>
  <c r="AG165" i="82"/>
  <c r="AG166" i="82"/>
  <c r="AG167" i="82"/>
  <c r="AG168" i="82"/>
  <c r="AG169" i="82"/>
  <c r="AG142" i="82"/>
  <c r="AG162" i="82"/>
  <c r="AG170" i="82"/>
  <c r="AG171" i="82"/>
  <c r="AG172" i="82"/>
  <c r="AG173" i="82"/>
  <c r="AG174" i="82"/>
  <c r="AG175" i="82"/>
  <c r="AG176" i="82"/>
  <c r="AG177" i="82"/>
  <c r="AG178" i="82"/>
  <c r="AG179" i="82"/>
  <c r="AG181" i="82"/>
  <c r="AG182" i="82"/>
  <c r="AG183" i="82"/>
  <c r="AG3" i="82"/>
  <c r="AG189" i="82"/>
  <c r="AG190" i="82"/>
  <c r="AG191" i="82"/>
  <c r="AG192" i="82"/>
  <c r="AG193" i="82"/>
  <c r="AG188" i="82"/>
  <c r="AG184" i="82"/>
  <c r="AG187" i="82"/>
  <c r="AG185" i="82"/>
  <c r="AG186" i="82"/>
  <c r="AA9" i="82"/>
  <c r="AA15" i="82"/>
  <c r="AA16" i="82"/>
  <c r="AA17" i="82"/>
  <c r="AA18" i="82"/>
  <c r="AA19" i="82"/>
  <c r="AA20" i="82"/>
  <c r="AA6" i="82"/>
  <c r="AA10" i="82"/>
  <c r="AA8" i="82"/>
  <c r="AA5" i="82"/>
  <c r="AA13" i="82"/>
  <c r="AA7" i="82"/>
  <c r="AA11" i="82"/>
  <c r="AA21" i="82"/>
  <c r="AA22" i="82"/>
  <c r="AA23" i="82"/>
  <c r="AA24" i="82"/>
  <c r="AA25" i="82"/>
  <c r="AA26" i="82"/>
  <c r="AA4" i="82"/>
  <c r="AA12" i="82"/>
  <c r="AA27" i="82"/>
  <c r="AA28" i="82"/>
  <c r="AA14" i="82"/>
  <c r="AA29" i="82"/>
  <c r="AA30" i="82"/>
  <c r="AA31" i="82"/>
  <c r="AA32" i="82"/>
  <c r="AA33" i="82"/>
  <c r="AA36" i="82"/>
  <c r="AA34" i="82"/>
  <c r="AA37" i="82"/>
  <c r="AA38" i="82"/>
  <c r="AA39" i="82"/>
  <c r="AA46" i="82"/>
  <c r="AA47" i="82"/>
  <c r="AA48" i="82"/>
  <c r="AA49" i="82"/>
  <c r="AA50" i="82"/>
  <c r="AA51" i="82"/>
  <c r="AA52" i="82"/>
  <c r="AA53" i="82"/>
  <c r="AA54" i="82"/>
  <c r="AA55" i="82"/>
  <c r="AA42" i="82"/>
  <c r="AA43" i="82"/>
  <c r="AA35" i="82"/>
  <c r="AA41" i="82"/>
  <c r="AA40" i="82"/>
  <c r="AA44" i="82"/>
  <c r="AA56" i="82"/>
  <c r="AA57" i="82"/>
  <c r="AA58" i="82"/>
  <c r="AA59" i="82"/>
  <c r="AA60" i="82"/>
  <c r="AA61" i="82"/>
  <c r="AA62" i="82"/>
  <c r="AA45" i="82"/>
  <c r="AA63" i="82"/>
  <c r="AA64" i="82"/>
  <c r="AA65" i="82"/>
  <c r="AA66" i="82"/>
  <c r="AA67" i="82"/>
  <c r="AA68" i="82"/>
  <c r="AA69" i="82"/>
  <c r="AA70" i="82"/>
  <c r="AA71" i="82"/>
  <c r="AA72" i="82"/>
  <c r="AA73" i="82"/>
  <c r="AA74" i="82"/>
  <c r="AA75" i="82"/>
  <c r="AA76" i="82"/>
  <c r="AA77" i="82"/>
  <c r="AA78" i="82"/>
  <c r="AA79" i="82"/>
  <c r="AA80" i="82"/>
  <c r="AA81" i="82"/>
  <c r="AA85" i="82"/>
  <c r="AA86" i="82"/>
  <c r="AA87" i="82"/>
  <c r="AA88" i="82"/>
  <c r="AA89" i="82"/>
  <c r="AA90" i="82"/>
  <c r="AA91" i="82"/>
  <c r="AA82" i="82"/>
  <c r="AA92" i="82"/>
  <c r="AA93" i="82"/>
  <c r="AA94" i="82"/>
  <c r="AA95" i="82"/>
  <c r="AA96" i="82"/>
  <c r="AA97" i="82"/>
  <c r="AA98" i="82"/>
  <c r="AA99" i="82"/>
  <c r="AA100" i="82"/>
  <c r="AA83" i="82"/>
  <c r="AA101" i="82"/>
  <c r="AA84" i="82"/>
  <c r="AA102" i="82"/>
  <c r="AA103" i="82"/>
  <c r="AA104" i="82"/>
  <c r="AA105" i="82"/>
  <c r="AA106" i="82"/>
  <c r="AA107" i="82"/>
  <c r="AA108" i="82"/>
  <c r="AA109" i="82"/>
  <c r="AA110" i="82"/>
  <c r="AA111" i="82"/>
  <c r="AA112" i="82"/>
  <c r="AA113" i="82"/>
  <c r="AA114" i="82"/>
  <c r="AA115" i="82"/>
  <c r="AA116" i="82"/>
  <c r="AA117" i="82"/>
  <c r="AA123" i="82"/>
  <c r="AA124" i="82"/>
  <c r="AA125" i="82"/>
  <c r="AA126" i="82"/>
  <c r="AA127" i="82"/>
  <c r="AA128" i="82"/>
  <c r="AA129" i="82"/>
  <c r="AA130" i="82"/>
  <c r="AA131" i="82"/>
  <c r="AA120" i="82"/>
  <c r="AA132" i="82"/>
  <c r="AA133" i="82"/>
  <c r="AA134" i="82"/>
  <c r="AA135" i="82"/>
  <c r="AA136" i="82"/>
  <c r="AA137" i="82"/>
  <c r="AA138" i="82"/>
  <c r="AA139" i="82"/>
  <c r="AA140" i="82"/>
  <c r="AA141" i="82"/>
  <c r="AA122" i="82"/>
  <c r="AA119" i="82"/>
  <c r="AA147" i="82"/>
  <c r="AA163" i="82"/>
  <c r="AA142" i="82"/>
  <c r="AA146" i="82"/>
  <c r="AA148" i="82"/>
  <c r="AA149" i="82"/>
  <c r="AA150" i="82"/>
  <c r="AA151" i="82"/>
  <c r="AA152" i="82"/>
  <c r="AA153" i="82"/>
  <c r="AA154" i="82"/>
  <c r="AA155" i="82"/>
  <c r="AA156" i="82"/>
  <c r="AA118" i="82"/>
  <c r="AA143" i="82"/>
  <c r="AA157" i="82"/>
  <c r="AA158" i="82"/>
  <c r="AA159" i="82"/>
  <c r="AA160" i="82"/>
  <c r="AA144" i="82"/>
  <c r="AA145" i="82"/>
  <c r="AA162" i="82"/>
  <c r="AA164" i="82"/>
  <c r="AA165" i="82"/>
  <c r="AA166" i="82"/>
  <c r="AA167" i="82"/>
  <c r="AA168" i="82"/>
  <c r="AA169" i="82"/>
  <c r="AA170" i="82"/>
  <c r="AA171" i="82"/>
  <c r="AA172" i="82"/>
  <c r="AA173" i="82"/>
  <c r="AA174" i="82"/>
  <c r="AA175" i="82"/>
  <c r="AA176" i="82"/>
  <c r="AA177" i="82"/>
  <c r="AA178" i="82"/>
  <c r="AA179" i="82"/>
  <c r="AA180" i="82"/>
  <c r="AA181" i="82"/>
  <c r="AA182" i="82"/>
  <c r="AA183" i="82"/>
  <c r="AA121" i="82"/>
  <c r="AA161" i="82"/>
  <c r="AA185" i="82"/>
  <c r="AA186" i="82"/>
  <c r="AA3" i="82"/>
  <c r="AA184" i="82"/>
  <c r="AA187" i="82"/>
  <c r="AA189" i="82"/>
  <c r="AA190" i="82"/>
  <c r="AA191" i="82"/>
  <c r="AA192" i="82"/>
  <c r="AA193" i="82"/>
  <c r="AA188" i="82"/>
  <c r="S6" i="82"/>
  <c r="S15" i="82"/>
  <c r="S16" i="82"/>
  <c r="S17" i="82"/>
  <c r="S18" i="82"/>
  <c r="S19" i="82"/>
  <c r="S20" i="82"/>
  <c r="S10" i="82"/>
  <c r="S13" i="82"/>
  <c r="S8" i="82"/>
  <c r="S11" i="82"/>
  <c r="S5" i="82"/>
  <c r="S7" i="82"/>
  <c r="S12" i="82"/>
  <c r="S4" i="82"/>
  <c r="S21" i="82"/>
  <c r="S22" i="82"/>
  <c r="S23" i="82"/>
  <c r="S24" i="82"/>
  <c r="S25" i="82"/>
  <c r="S26" i="82"/>
  <c r="S14" i="82"/>
  <c r="S27" i="82"/>
  <c r="S28" i="82"/>
  <c r="S9" i="82"/>
  <c r="S29" i="82"/>
  <c r="S30" i="82"/>
  <c r="S31" i="82"/>
  <c r="S32" i="82"/>
  <c r="S33" i="82"/>
  <c r="S36" i="82"/>
  <c r="S34" i="82"/>
  <c r="S35" i="82"/>
  <c r="S37" i="82"/>
  <c r="S38" i="82"/>
  <c r="S39" i="82"/>
  <c r="S46" i="82"/>
  <c r="S47" i="82"/>
  <c r="S48" i="82"/>
  <c r="S49" i="82"/>
  <c r="S50" i="82"/>
  <c r="S51" i="82"/>
  <c r="S52" i="82"/>
  <c r="S53" i="82"/>
  <c r="S54" i="82"/>
  <c r="S55" i="82"/>
  <c r="S41" i="82"/>
  <c r="S40" i="82"/>
  <c r="S43" i="82"/>
  <c r="S42" i="82"/>
  <c r="S44" i="82"/>
  <c r="S45" i="82"/>
  <c r="S56" i="82"/>
  <c r="S57" i="82"/>
  <c r="S58" i="82"/>
  <c r="S59" i="82"/>
  <c r="S60" i="82"/>
  <c r="S61" i="82"/>
  <c r="S62" i="82"/>
  <c r="S63" i="82"/>
  <c r="S64" i="82"/>
  <c r="S65" i="82"/>
  <c r="S66" i="82"/>
  <c r="S67" i="82"/>
  <c r="S68" i="82"/>
  <c r="S69" i="82"/>
  <c r="S70" i="82"/>
  <c r="S71" i="82"/>
  <c r="S72" i="82"/>
  <c r="S73" i="82"/>
  <c r="S74" i="82"/>
  <c r="S75" i="82"/>
  <c r="S76" i="82"/>
  <c r="S77" i="82"/>
  <c r="S78" i="82"/>
  <c r="S79" i="82"/>
  <c r="S80" i="82"/>
  <c r="S81" i="82"/>
  <c r="S83" i="82"/>
  <c r="S89" i="82"/>
  <c r="S90" i="82"/>
  <c r="S91" i="82"/>
  <c r="S84" i="82"/>
  <c r="S85" i="82"/>
  <c r="S86" i="82"/>
  <c r="S88" i="82"/>
  <c r="S92" i="82"/>
  <c r="S93" i="82"/>
  <c r="S94" i="82"/>
  <c r="S95" i="82"/>
  <c r="S96" i="82"/>
  <c r="S97" i="82"/>
  <c r="S98" i="82"/>
  <c r="S99" i="82"/>
  <c r="S100" i="82"/>
  <c r="S87" i="82"/>
  <c r="S101" i="82"/>
  <c r="S102" i="82"/>
  <c r="S103" i="82"/>
  <c r="S82" i="82"/>
  <c r="S104" i="82"/>
  <c r="S105" i="82"/>
  <c r="S106" i="82"/>
  <c r="S107" i="82"/>
  <c r="S108" i="82"/>
  <c r="S109" i="82"/>
  <c r="S110" i="82"/>
  <c r="S111" i="82"/>
  <c r="S112" i="82"/>
  <c r="S113" i="82"/>
  <c r="S114" i="82"/>
  <c r="S115" i="82"/>
  <c r="S116" i="82"/>
  <c r="S117" i="82"/>
  <c r="S123" i="82"/>
  <c r="S124" i="82"/>
  <c r="S125" i="82"/>
  <c r="S126" i="82"/>
  <c r="S127" i="82"/>
  <c r="S128" i="82"/>
  <c r="S129" i="82"/>
  <c r="S130" i="82"/>
  <c r="S131" i="82"/>
  <c r="S132" i="82"/>
  <c r="S133" i="82"/>
  <c r="S134" i="82"/>
  <c r="S135" i="82"/>
  <c r="S136" i="82"/>
  <c r="S137" i="82"/>
  <c r="S138" i="82"/>
  <c r="S139" i="82"/>
  <c r="S140" i="82"/>
  <c r="S141" i="82"/>
  <c r="S119" i="82"/>
  <c r="S121" i="82"/>
  <c r="S118" i="82"/>
  <c r="S122" i="82"/>
  <c r="S163" i="82"/>
  <c r="S143" i="82"/>
  <c r="S144" i="82"/>
  <c r="S147" i="82"/>
  <c r="S120" i="82"/>
  <c r="S145" i="82"/>
  <c r="S148" i="82"/>
  <c r="S149" i="82"/>
  <c r="S150" i="82"/>
  <c r="S151" i="82"/>
  <c r="S152" i="82"/>
  <c r="S153" i="82"/>
  <c r="S154" i="82"/>
  <c r="S155" i="82"/>
  <c r="S156" i="82"/>
  <c r="S157" i="82"/>
  <c r="S158" i="82"/>
  <c r="S159" i="82"/>
  <c r="S160" i="82"/>
  <c r="S146" i="82"/>
  <c r="S162" i="82"/>
  <c r="S164" i="82"/>
  <c r="S165" i="82"/>
  <c r="S166" i="82"/>
  <c r="S167" i="82"/>
  <c r="S168" i="82"/>
  <c r="S169" i="82"/>
  <c r="S170" i="82"/>
  <c r="S171" i="82"/>
  <c r="S172" i="82"/>
  <c r="S173" i="82"/>
  <c r="S174" i="82"/>
  <c r="S175" i="82"/>
  <c r="S176" i="82"/>
  <c r="S177" i="82"/>
  <c r="S178" i="82"/>
  <c r="S179" i="82"/>
  <c r="S180" i="82"/>
  <c r="S181" i="82"/>
  <c r="S182" i="82"/>
  <c r="S183" i="82"/>
  <c r="S142" i="82"/>
  <c r="S188" i="82"/>
  <c r="S3" i="82"/>
  <c r="S184" i="82"/>
  <c r="S187" i="82"/>
  <c r="S189" i="82"/>
  <c r="S190" i="82"/>
  <c r="S191" i="82"/>
  <c r="S192" i="82"/>
  <c r="S193" i="82"/>
  <c r="S185" i="82"/>
  <c r="S186" i="82"/>
  <c r="S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K190" i="82"/>
  <c r="BK186" i="82"/>
  <c r="BK182" i="82"/>
  <c r="BK178" i="82"/>
  <c r="BK174" i="82"/>
  <c r="BK170" i="82"/>
  <c r="BK166" i="82"/>
  <c r="BK162" i="82"/>
  <c r="BK158" i="82"/>
  <c r="BK154" i="82"/>
  <c r="BK150" i="82"/>
  <c r="BK146" i="82"/>
  <c r="BK142" i="82"/>
  <c r="BK138" i="82"/>
  <c r="BK134" i="82"/>
  <c r="BK130" i="82"/>
  <c r="BK126" i="82"/>
  <c r="BK122" i="82"/>
  <c r="BK118" i="82"/>
  <c r="BK114" i="82"/>
  <c r="BK110" i="82"/>
  <c r="BK106" i="82"/>
  <c r="BK102" i="82"/>
  <c r="BK98" i="82"/>
  <c r="BK94" i="82"/>
  <c r="BK90" i="82"/>
  <c r="BK86" i="82"/>
  <c r="BK82" i="82"/>
  <c r="BK78" i="82"/>
  <c r="BK74" i="82"/>
  <c r="BK70" i="82"/>
  <c r="BK66" i="82"/>
  <c r="BK62" i="82"/>
  <c r="BK58" i="82"/>
  <c r="BK54" i="82"/>
  <c r="BK50" i="82"/>
  <c r="BK46" i="82"/>
  <c r="BK42" i="82"/>
  <c r="BK38" i="82"/>
  <c r="BK34" i="82"/>
  <c r="BK30" i="82"/>
  <c r="BK26" i="82"/>
  <c r="BK22" i="82"/>
  <c r="BK18" i="82"/>
  <c r="BK14" i="82"/>
  <c r="BK10" i="82"/>
  <c r="BK6" i="82"/>
  <c r="AI4" i="82"/>
  <c r="AI5" i="82"/>
  <c r="AI6" i="82"/>
  <c r="AI7" i="82"/>
  <c r="AI8" i="82"/>
  <c r="AI9" i="82"/>
  <c r="AI10" i="82"/>
  <c r="AI14" i="82"/>
  <c r="AI15" i="82"/>
  <c r="AI16" i="82"/>
  <c r="AI17" i="82"/>
  <c r="AI18" i="82"/>
  <c r="AI19" i="82"/>
  <c r="AI20" i="82"/>
  <c r="AI11" i="82"/>
  <c r="AI13" i="82"/>
  <c r="AI12" i="82"/>
  <c r="AI21" i="82"/>
  <c r="AI22" i="82"/>
  <c r="AI23" i="82"/>
  <c r="AI29" i="82"/>
  <c r="AI30" i="82"/>
  <c r="AI31" i="82"/>
  <c r="AI32" i="82"/>
  <c r="AI33" i="82"/>
  <c r="AI34" i="82"/>
  <c r="AI24" i="82"/>
  <c r="AI28" i="82"/>
  <c r="AI35" i="82"/>
  <c r="AI26" i="82"/>
  <c r="AI27" i="82"/>
  <c r="AI25" i="82"/>
  <c r="AI36" i="82"/>
  <c r="AI37" i="82"/>
  <c r="AI38" i="82"/>
  <c r="AI39" i="82"/>
  <c r="AI40" i="82"/>
  <c r="AI41" i="82"/>
  <c r="AI42" i="82"/>
  <c r="AI43" i="82"/>
  <c r="AI44" i="82"/>
  <c r="AI45" i="82"/>
  <c r="AI46" i="82"/>
  <c r="AI47" i="82"/>
  <c r="AI48" i="82"/>
  <c r="AI49" i="82"/>
  <c r="AI50" i="82"/>
  <c r="AI51" i="82"/>
  <c r="AI52" i="82"/>
  <c r="AI53" i="82"/>
  <c r="AI54" i="82"/>
  <c r="AI55" i="82"/>
  <c r="AI56" i="82"/>
  <c r="AI57" i="82"/>
  <c r="AI59" i="82"/>
  <c r="AI63" i="82"/>
  <c r="AI64" i="82"/>
  <c r="AI65" i="82"/>
  <c r="AI66" i="82"/>
  <c r="AI67" i="82"/>
  <c r="AI68" i="82"/>
  <c r="AI69" i="82"/>
  <c r="AI70" i="82"/>
  <c r="AI71" i="82"/>
  <c r="AI72" i="82"/>
  <c r="AI58" i="82"/>
  <c r="AI73" i="82"/>
  <c r="AI74" i="82"/>
  <c r="AI75" i="82"/>
  <c r="AI76" i="82"/>
  <c r="AI77" i="82"/>
  <c r="AI78" i="82"/>
  <c r="AI79" i="82"/>
  <c r="AI80" i="82"/>
  <c r="AI61" i="82"/>
  <c r="AI60" i="82"/>
  <c r="AI62" i="82"/>
  <c r="AI82" i="82"/>
  <c r="AI88" i="82"/>
  <c r="AI81" i="82"/>
  <c r="AI83" i="82"/>
  <c r="AI89" i="82"/>
  <c r="AI90" i="82"/>
  <c r="AI91" i="82"/>
  <c r="AI84" i="82"/>
  <c r="AI92" i="82"/>
  <c r="AI93" i="82"/>
  <c r="AI94" i="82"/>
  <c r="AI95" i="82"/>
  <c r="AI96" i="82"/>
  <c r="AI85" i="82"/>
  <c r="AI101" i="82"/>
  <c r="AI87" i="82"/>
  <c r="AI99" i="82"/>
  <c r="AI103" i="82"/>
  <c r="AI104" i="82"/>
  <c r="AI105" i="82"/>
  <c r="AI106" i="82"/>
  <c r="AI107" i="82"/>
  <c r="AI108" i="82"/>
  <c r="AI109" i="82"/>
  <c r="AI110" i="82"/>
  <c r="AI111" i="82"/>
  <c r="AI112" i="82"/>
  <c r="AI113" i="82"/>
  <c r="AI114" i="82"/>
  <c r="AI115" i="82"/>
  <c r="AI116" i="82"/>
  <c r="AI86" i="82"/>
  <c r="AI98" i="82"/>
  <c r="AI97" i="82"/>
  <c r="AI100" i="82"/>
  <c r="AI102" i="82"/>
  <c r="AI118" i="82"/>
  <c r="AI119" i="82"/>
  <c r="AI120" i="82"/>
  <c r="AI121" i="82"/>
  <c r="AI122" i="82"/>
  <c r="AI123" i="82"/>
  <c r="AI124" i="82"/>
  <c r="AI125" i="82"/>
  <c r="AI126" i="82"/>
  <c r="AI127" i="82"/>
  <c r="AI128" i="82"/>
  <c r="AI129" i="82"/>
  <c r="AI117" i="82"/>
  <c r="AI132" i="82"/>
  <c r="AI133" i="82"/>
  <c r="AI134" i="82"/>
  <c r="AI130" i="82"/>
  <c r="AI135" i="82"/>
  <c r="AI136" i="82"/>
  <c r="AI137" i="82"/>
  <c r="AI138" i="82"/>
  <c r="AI139" i="82"/>
  <c r="AI140" i="82"/>
  <c r="AI141" i="82"/>
  <c r="AI142" i="82"/>
  <c r="AI143" i="82"/>
  <c r="AI144" i="82"/>
  <c r="AI145" i="82"/>
  <c r="AI146" i="82"/>
  <c r="AI131" i="82"/>
  <c r="AI161" i="82"/>
  <c r="AI162" i="82"/>
  <c r="AI148" i="82"/>
  <c r="AI149" i="82"/>
  <c r="AI150" i="82"/>
  <c r="AI151" i="82"/>
  <c r="AI152" i="82"/>
  <c r="AI153" i="82"/>
  <c r="AI154" i="82"/>
  <c r="AI155" i="82"/>
  <c r="AI156" i="82"/>
  <c r="AI159" i="82"/>
  <c r="AI157" i="82"/>
  <c r="AI158" i="82"/>
  <c r="AI163" i="82"/>
  <c r="AI164" i="82"/>
  <c r="AI165" i="82"/>
  <c r="AI166" i="82"/>
  <c r="AI167" i="82"/>
  <c r="AI168" i="82"/>
  <c r="AI169" i="82"/>
  <c r="AI170" i="82"/>
  <c r="AI171" i="82"/>
  <c r="AI172" i="82"/>
  <c r="AI173" i="82"/>
  <c r="AI174" i="82"/>
  <c r="AI175" i="82"/>
  <c r="AI176" i="82"/>
  <c r="AI177" i="82"/>
  <c r="AI178" i="82"/>
  <c r="AI179" i="82"/>
  <c r="AI180" i="82"/>
  <c r="AI147" i="82"/>
  <c r="AI160" i="82"/>
  <c r="AI186" i="82"/>
  <c r="AI3" i="82"/>
  <c r="AI185" i="82"/>
  <c r="AI182" i="82"/>
  <c r="AI183" i="82"/>
  <c r="AI189" i="82"/>
  <c r="AI190" i="82"/>
  <c r="AI191" i="82"/>
  <c r="AI192" i="82"/>
  <c r="AI193" i="82"/>
  <c r="AI188" i="82"/>
  <c r="AI181" i="82"/>
  <c r="AI184" i="82"/>
  <c r="AI187" i="82"/>
  <c r="BT4" i="82"/>
  <c r="BT5" i="82"/>
  <c r="BT6" i="82"/>
  <c r="BT8" i="82"/>
  <c r="BT9" i="82"/>
  <c r="BT10" i="82"/>
  <c r="BT11" i="82"/>
  <c r="BT12" i="82"/>
  <c r="BT13" i="82"/>
  <c r="BT14" i="82"/>
  <c r="BT15" i="82"/>
  <c r="BT16" i="82"/>
  <c r="BT17" i="82"/>
  <c r="BT18" i="82"/>
  <c r="BT19" i="82"/>
  <c r="BT20" i="82"/>
  <c r="BT26" i="82"/>
  <c r="BT27" i="82"/>
  <c r="BT21" i="82"/>
  <c r="BT22" i="82"/>
  <c r="BT23" i="82"/>
  <c r="BT24" i="82"/>
  <c r="BT25" i="82"/>
  <c r="BT28" i="82"/>
  <c r="BT29" i="82"/>
  <c r="BT30" i="82"/>
  <c r="BT31" i="82"/>
  <c r="BT32" i="82"/>
  <c r="BT33" i="82"/>
  <c r="BT35" i="82"/>
  <c r="BT36" i="82"/>
  <c r="BT37" i="82"/>
  <c r="BT38" i="82"/>
  <c r="BT34" i="82"/>
  <c r="BT40" i="82"/>
  <c r="BT42" i="82"/>
  <c r="BT44" i="82"/>
  <c r="BT39" i="82"/>
  <c r="BT45" i="82"/>
  <c r="BT46" i="82"/>
  <c r="BT47" i="82"/>
  <c r="BT48" i="82"/>
  <c r="BT49" i="82"/>
  <c r="BT51" i="82"/>
  <c r="BT52" i="82"/>
  <c r="BT53" i="82"/>
  <c r="BT54" i="82"/>
  <c r="BT43" i="82"/>
  <c r="BT41" i="82"/>
  <c r="BT56" i="82"/>
  <c r="BT57" i="82"/>
  <c r="BT58" i="82"/>
  <c r="BT59" i="82"/>
  <c r="BT60" i="82"/>
  <c r="BT61" i="82"/>
  <c r="BT55" i="82"/>
  <c r="BT62" i="82"/>
  <c r="BT63" i="82"/>
  <c r="BT64" i="82"/>
  <c r="BT65" i="82"/>
  <c r="BT66" i="82"/>
  <c r="BT67" i="82"/>
  <c r="BT68" i="82"/>
  <c r="BT69" i="82"/>
  <c r="BT70" i="82"/>
  <c r="BT71" i="82"/>
  <c r="BT72" i="82"/>
  <c r="BT73" i="82"/>
  <c r="BT74" i="82"/>
  <c r="BT75" i="82"/>
  <c r="BT76" i="82"/>
  <c r="BT77" i="82"/>
  <c r="BT78" i="82"/>
  <c r="BT79" i="82"/>
  <c r="BT80" i="82"/>
  <c r="BT81" i="82"/>
  <c r="BT82" i="82"/>
  <c r="BT83" i="82"/>
  <c r="BT102" i="82"/>
  <c r="BT103" i="82"/>
  <c r="BT88" i="82"/>
  <c r="BT89" i="82"/>
  <c r="BT90" i="82"/>
  <c r="BT84" i="82"/>
  <c r="BT85" i="82"/>
  <c r="BT87" i="82"/>
  <c r="BT91" i="82"/>
  <c r="BT100" i="82"/>
  <c r="BT92" i="82"/>
  <c r="BT99" i="82"/>
  <c r="BT93" i="82"/>
  <c r="BT95" i="82"/>
  <c r="BT98" i="82"/>
  <c r="BT86" i="82"/>
  <c r="BT97" i="82"/>
  <c r="BT94" i="82"/>
  <c r="BT109" i="82"/>
  <c r="BT117" i="82"/>
  <c r="BT96" i="82"/>
  <c r="BT107" i="82"/>
  <c r="BT115" i="82"/>
  <c r="BT104" i="82"/>
  <c r="BT114" i="82"/>
  <c r="BT116" i="82"/>
  <c r="BT106" i="82"/>
  <c r="BT111" i="82"/>
  <c r="BT118" i="82"/>
  <c r="BT119" i="82"/>
  <c r="BT120" i="82"/>
  <c r="BT121" i="82"/>
  <c r="BT105" i="82"/>
  <c r="BT108" i="82"/>
  <c r="BT112" i="82"/>
  <c r="BT123" i="82"/>
  <c r="BT124" i="82"/>
  <c r="BT125" i="82"/>
  <c r="BT126" i="82"/>
  <c r="BT127" i="82"/>
  <c r="BT128" i="82"/>
  <c r="BT129" i="82"/>
  <c r="BT130" i="82"/>
  <c r="BT131" i="82"/>
  <c r="BT132" i="82"/>
  <c r="BT134" i="82"/>
  <c r="BT135" i="82"/>
  <c r="BT136" i="82"/>
  <c r="BT137" i="82"/>
  <c r="BT138" i="82"/>
  <c r="BT139" i="82"/>
  <c r="BT140" i="82"/>
  <c r="BT147" i="82"/>
  <c r="BT148" i="82"/>
  <c r="BT149" i="82"/>
  <c r="BT150" i="82"/>
  <c r="BT151" i="82"/>
  <c r="BT152" i="82"/>
  <c r="BT153" i="82"/>
  <c r="BT155" i="82"/>
  <c r="BT113" i="82"/>
  <c r="BT142" i="82"/>
  <c r="BT145" i="82"/>
  <c r="BT156" i="82"/>
  <c r="BT157" i="82"/>
  <c r="BT158" i="82"/>
  <c r="BT159" i="82"/>
  <c r="BT143" i="82"/>
  <c r="BT160" i="82"/>
  <c r="BT161" i="82"/>
  <c r="BT144" i="82"/>
  <c r="BT162" i="82"/>
  <c r="BT169" i="82"/>
  <c r="BT170" i="82"/>
  <c r="BT171" i="82"/>
  <c r="BT172" i="82"/>
  <c r="BT173" i="82"/>
  <c r="BT174" i="82"/>
  <c r="BT175" i="82"/>
  <c r="BT176" i="82"/>
  <c r="BT177" i="82"/>
  <c r="BT178" i="82"/>
  <c r="BT179" i="82"/>
  <c r="BT181" i="82"/>
  <c r="BT182" i="82"/>
  <c r="BT164" i="82"/>
  <c r="BT166" i="82"/>
  <c r="BT163" i="82"/>
  <c r="BT165" i="82"/>
  <c r="BT167" i="82"/>
  <c r="BT187" i="82"/>
  <c r="BT3" i="82"/>
  <c r="BT141" i="82"/>
  <c r="BT186" i="82"/>
  <c r="BT188" i="82"/>
  <c r="BT189" i="82"/>
  <c r="BT190" i="82"/>
  <c r="BT191" i="82"/>
  <c r="BT192" i="82"/>
  <c r="BT193" i="82"/>
  <c r="BT184" i="82"/>
  <c r="BT185" i="82"/>
  <c r="BT168" i="82"/>
  <c r="BT183" i="82"/>
  <c r="BL4" i="82"/>
  <c r="BL5" i="82"/>
  <c r="BL6" i="82"/>
  <c r="BL7" i="82"/>
  <c r="BL8" i="82"/>
  <c r="BL9" i="82"/>
  <c r="BL10" i="82"/>
  <c r="BL11" i="82"/>
  <c r="BL12" i="82"/>
  <c r="BL13" i="82"/>
  <c r="BL14" i="82"/>
  <c r="BL15" i="82"/>
  <c r="BL16" i="82"/>
  <c r="BL21" i="82"/>
  <c r="BL22" i="82"/>
  <c r="BL23" i="82"/>
  <c r="BL24" i="82"/>
  <c r="BL25" i="82"/>
  <c r="BL17" i="82"/>
  <c r="BL18" i="82"/>
  <c r="BL20" i="82"/>
  <c r="BL19" i="82"/>
  <c r="BL27" i="82"/>
  <c r="BL26" i="82"/>
  <c r="BL28" i="82"/>
  <c r="BL29" i="82"/>
  <c r="BL30" i="82"/>
  <c r="BL31" i="82"/>
  <c r="BL34" i="82"/>
  <c r="BL33" i="82"/>
  <c r="BL36" i="82"/>
  <c r="BL37" i="82"/>
  <c r="BL38" i="82"/>
  <c r="BL39" i="82"/>
  <c r="BL40" i="82"/>
  <c r="BL41" i="82"/>
  <c r="BL42" i="82"/>
  <c r="BL43" i="82"/>
  <c r="BL32" i="82"/>
  <c r="BL35" i="82"/>
  <c r="BL44" i="82"/>
  <c r="BL45" i="82"/>
  <c r="BL46" i="82"/>
  <c r="BL47" i="82"/>
  <c r="BL48" i="82"/>
  <c r="BL49" i="82"/>
  <c r="BL50" i="82"/>
  <c r="BL56" i="82"/>
  <c r="BL57" i="82"/>
  <c r="BL58" i="82"/>
  <c r="BL59" i="82"/>
  <c r="BL60" i="82"/>
  <c r="BL61" i="82"/>
  <c r="BL54" i="82"/>
  <c r="BL51" i="82"/>
  <c r="BL53" i="82"/>
  <c r="BL55" i="82"/>
  <c r="BL52" i="82"/>
  <c r="BL62" i="82"/>
  <c r="BL63" i="82"/>
  <c r="BL64" i="82"/>
  <c r="BL65" i="82"/>
  <c r="BL66" i="82"/>
  <c r="BL67" i="82"/>
  <c r="BL68" i="82"/>
  <c r="BL69" i="82"/>
  <c r="BL72" i="82"/>
  <c r="BL71" i="82"/>
  <c r="BL70" i="82"/>
  <c r="BL75" i="82"/>
  <c r="BL83" i="82"/>
  <c r="BL92" i="82"/>
  <c r="BL93" i="82"/>
  <c r="BL94" i="82"/>
  <c r="BL95" i="82"/>
  <c r="BL96" i="82"/>
  <c r="BL97" i="82"/>
  <c r="BL98" i="82"/>
  <c r="BL85" i="82"/>
  <c r="BL87" i="82"/>
  <c r="BL77" i="82"/>
  <c r="BL84" i="82"/>
  <c r="BL101" i="82"/>
  <c r="BL86" i="82"/>
  <c r="BL73" i="82"/>
  <c r="BL78" i="82"/>
  <c r="BL81" i="82"/>
  <c r="BL74" i="82"/>
  <c r="BL80" i="82"/>
  <c r="BL82" i="82"/>
  <c r="BL88" i="82"/>
  <c r="BL89" i="82"/>
  <c r="BL90" i="82"/>
  <c r="BL76" i="82"/>
  <c r="BL102" i="82"/>
  <c r="BL103" i="82"/>
  <c r="BL79" i="82"/>
  <c r="BL100" i="82"/>
  <c r="BL91" i="82"/>
  <c r="BL99" i="82"/>
  <c r="BL104" i="82"/>
  <c r="BL105" i="82"/>
  <c r="BL106" i="82"/>
  <c r="BL107" i="82"/>
  <c r="BL108" i="82"/>
  <c r="BL109" i="82"/>
  <c r="BL110" i="82"/>
  <c r="BL111" i="82"/>
  <c r="BL112" i="82"/>
  <c r="BL113" i="82"/>
  <c r="BL114" i="82"/>
  <c r="BL115" i="82"/>
  <c r="BL116" i="82"/>
  <c r="BL117" i="82"/>
  <c r="BL118" i="82"/>
  <c r="BL119" i="82"/>
  <c r="BL120" i="82"/>
  <c r="BL121" i="82"/>
  <c r="BL122" i="82"/>
  <c r="BL129" i="82"/>
  <c r="BL130" i="82"/>
  <c r="BL126" i="82"/>
  <c r="BL128" i="82"/>
  <c r="BL131" i="82"/>
  <c r="BL132" i="82"/>
  <c r="BL133" i="82"/>
  <c r="BL134" i="82"/>
  <c r="BL125" i="82"/>
  <c r="BL127" i="82"/>
  <c r="BL139" i="82"/>
  <c r="BL140" i="82"/>
  <c r="BL123" i="82"/>
  <c r="BL146" i="82"/>
  <c r="BL147" i="82"/>
  <c r="BL148" i="82"/>
  <c r="BL149" i="82"/>
  <c r="BL150" i="82"/>
  <c r="BL151" i="82"/>
  <c r="BL152" i="82"/>
  <c r="BL153" i="82"/>
  <c r="BL154" i="82"/>
  <c r="BL155" i="82"/>
  <c r="BL135" i="82"/>
  <c r="BL144" i="82"/>
  <c r="BL156" i="82"/>
  <c r="BL157" i="82"/>
  <c r="BL158" i="82"/>
  <c r="BL159" i="82"/>
  <c r="BL137" i="82"/>
  <c r="BL160" i="82"/>
  <c r="BL141" i="82"/>
  <c r="BL161" i="82"/>
  <c r="BL162" i="82"/>
  <c r="BL124" i="82"/>
  <c r="BL138" i="82"/>
  <c r="BL145" i="82"/>
  <c r="BL169" i="82"/>
  <c r="BL170" i="82"/>
  <c r="BL171" i="82"/>
  <c r="BL172" i="82"/>
  <c r="BL173" i="82"/>
  <c r="BL174" i="82"/>
  <c r="BL175" i="82"/>
  <c r="BL176" i="82"/>
  <c r="BL177" i="82"/>
  <c r="BL178" i="82"/>
  <c r="BL179" i="82"/>
  <c r="BL180" i="82"/>
  <c r="BL181" i="82"/>
  <c r="BL182" i="82"/>
  <c r="BL142" i="82"/>
  <c r="BL143" i="82"/>
  <c r="BL136" i="82"/>
  <c r="BL163" i="82"/>
  <c r="BL164" i="82"/>
  <c r="BL165" i="82"/>
  <c r="BL166" i="82"/>
  <c r="BL167" i="82"/>
  <c r="BL168" i="82"/>
  <c r="BL187" i="82"/>
  <c r="BL186" i="82"/>
  <c r="BL184" i="82"/>
  <c r="BL185" i="82"/>
  <c r="BL183" i="82"/>
  <c r="BL188" i="82"/>
  <c r="BL189" i="82"/>
  <c r="BL190" i="82"/>
  <c r="BL191" i="82"/>
  <c r="BL192" i="82"/>
  <c r="BL193" i="82"/>
  <c r="BL3" i="82"/>
  <c r="BD4" i="82"/>
  <c r="BD5" i="82"/>
  <c r="BD6" i="82"/>
  <c r="BD7" i="82"/>
  <c r="BD8" i="82"/>
  <c r="BD9" i="82"/>
  <c r="BD10" i="82"/>
  <c r="BD12" i="82"/>
  <c r="BD11" i="82"/>
  <c r="BD13" i="82"/>
  <c r="BD14" i="82"/>
  <c r="BD15" i="82"/>
  <c r="BD16" i="82"/>
  <c r="BD17" i="82"/>
  <c r="BD18" i="82"/>
  <c r="BD19" i="82"/>
  <c r="BD20" i="82"/>
  <c r="BD21" i="82"/>
  <c r="BD22" i="82"/>
  <c r="BD23" i="82"/>
  <c r="BD26" i="82"/>
  <c r="BD27" i="82"/>
  <c r="BD24" i="82"/>
  <c r="BD28" i="82"/>
  <c r="BD29" i="82"/>
  <c r="BD30" i="82"/>
  <c r="BD31" i="82"/>
  <c r="BD32" i="82"/>
  <c r="BD33" i="82"/>
  <c r="BD35" i="82"/>
  <c r="BD34" i="82"/>
  <c r="BD36" i="82"/>
  <c r="BD37" i="82"/>
  <c r="BD38" i="82"/>
  <c r="BD39" i="82"/>
  <c r="BD40" i="82"/>
  <c r="BD41" i="82"/>
  <c r="BD42" i="82"/>
  <c r="BD25" i="82"/>
  <c r="BD43" i="82"/>
  <c r="BD44" i="82"/>
  <c r="BD45" i="82"/>
  <c r="BD46" i="82"/>
  <c r="BD47" i="82"/>
  <c r="BD48" i="82"/>
  <c r="BD49" i="82"/>
  <c r="BD50" i="82"/>
  <c r="BD51" i="82"/>
  <c r="BD52" i="82"/>
  <c r="BD53" i="82"/>
  <c r="BD54" i="82"/>
  <c r="BD55" i="82"/>
  <c r="BD56" i="82"/>
  <c r="BD60" i="82"/>
  <c r="BD62" i="82"/>
  <c r="BD61" i="82"/>
  <c r="BD57" i="82"/>
  <c r="BD59" i="82"/>
  <c r="BD65" i="82"/>
  <c r="BD68" i="82"/>
  <c r="BD69" i="82"/>
  <c r="BD64" i="82"/>
  <c r="BD67" i="82"/>
  <c r="BD70" i="82"/>
  <c r="BD72" i="82"/>
  <c r="BD58" i="82"/>
  <c r="BD66" i="82"/>
  <c r="BD71" i="82"/>
  <c r="BD73" i="82"/>
  <c r="BD74" i="82"/>
  <c r="BD75" i="82"/>
  <c r="BD76" i="82"/>
  <c r="BD77" i="82"/>
  <c r="BD78" i="82"/>
  <c r="BD79" i="82"/>
  <c r="BD80" i="82"/>
  <c r="BD81" i="82"/>
  <c r="BD82" i="82"/>
  <c r="BD83" i="82"/>
  <c r="BD84" i="82"/>
  <c r="BD85" i="82"/>
  <c r="BD86" i="82"/>
  <c r="BD87" i="82"/>
  <c r="BD88" i="82"/>
  <c r="BD91" i="82"/>
  <c r="BD92" i="82"/>
  <c r="BD93" i="82"/>
  <c r="BD94" i="82"/>
  <c r="BD95" i="82"/>
  <c r="BD100" i="82"/>
  <c r="BD102" i="82"/>
  <c r="BD96" i="82"/>
  <c r="BD104" i="82"/>
  <c r="BD105" i="82"/>
  <c r="BD106" i="82"/>
  <c r="BD107" i="82"/>
  <c r="BD108" i="82"/>
  <c r="BD109" i="82"/>
  <c r="BD110" i="82"/>
  <c r="BD111" i="82"/>
  <c r="BD89" i="82"/>
  <c r="BD97" i="82"/>
  <c r="BD101" i="82"/>
  <c r="BD99" i="82"/>
  <c r="BD103" i="82"/>
  <c r="BD90" i="82"/>
  <c r="BD63" i="82"/>
  <c r="BD114" i="82"/>
  <c r="BD115" i="82"/>
  <c r="BD112" i="82"/>
  <c r="BD117" i="82"/>
  <c r="BD118" i="82"/>
  <c r="BD113" i="82"/>
  <c r="BD120" i="82"/>
  <c r="BD129" i="82"/>
  <c r="BD121" i="82"/>
  <c r="BD126" i="82"/>
  <c r="BD128" i="82"/>
  <c r="BD124" i="82"/>
  <c r="BD122" i="82"/>
  <c r="BD123" i="82"/>
  <c r="BD125" i="82"/>
  <c r="BD98" i="82"/>
  <c r="BD119" i="82"/>
  <c r="BD127" i="82"/>
  <c r="BD135" i="82"/>
  <c r="BD136" i="82"/>
  <c r="BD137" i="82"/>
  <c r="BD138" i="82"/>
  <c r="BD139" i="82"/>
  <c r="BD140" i="82"/>
  <c r="BD141" i="82"/>
  <c r="BD142" i="82"/>
  <c r="BD143" i="82"/>
  <c r="BD144" i="82"/>
  <c r="BD145" i="82"/>
  <c r="BD146" i="82"/>
  <c r="BD131" i="82"/>
  <c r="BD134" i="82"/>
  <c r="BD147" i="82"/>
  <c r="BD148" i="82"/>
  <c r="BD149" i="82"/>
  <c r="BD150" i="82"/>
  <c r="BD151" i="82"/>
  <c r="BD152" i="82"/>
  <c r="BD153" i="82"/>
  <c r="BD154" i="82"/>
  <c r="BD155" i="82"/>
  <c r="BD156" i="82"/>
  <c r="BD157" i="82"/>
  <c r="BD158" i="82"/>
  <c r="BD159" i="82"/>
  <c r="BD160" i="82"/>
  <c r="BD130" i="82"/>
  <c r="BD132" i="82"/>
  <c r="BD161" i="82"/>
  <c r="BD162" i="82"/>
  <c r="BD116" i="82"/>
  <c r="BD163" i="82"/>
  <c r="BD164" i="82"/>
  <c r="BD165" i="82"/>
  <c r="BD166" i="82"/>
  <c r="BD167" i="82"/>
  <c r="BD168" i="82"/>
  <c r="BD169" i="82"/>
  <c r="BD170" i="82"/>
  <c r="BD171" i="82"/>
  <c r="BD172" i="82"/>
  <c r="BD173" i="82"/>
  <c r="BD174" i="82"/>
  <c r="BD175" i="82"/>
  <c r="BD176" i="82"/>
  <c r="BD177" i="82"/>
  <c r="BD178" i="82"/>
  <c r="BD179" i="82"/>
  <c r="BD180" i="82"/>
  <c r="BD183" i="82"/>
  <c r="BD184" i="82"/>
  <c r="BD185" i="82"/>
  <c r="BD186" i="82"/>
  <c r="BD187" i="82"/>
  <c r="BD133" i="82"/>
  <c r="BD188" i="82"/>
  <c r="BD189" i="82"/>
  <c r="BD193" i="82"/>
  <c r="BD190" i="82"/>
  <c r="BD191" i="82"/>
  <c r="BD182" i="82"/>
  <c r="BD181" i="82"/>
  <c r="BD3" i="82"/>
  <c r="BD192" i="82"/>
  <c r="AV4" i="82"/>
  <c r="AV5" i="82"/>
  <c r="AV6" i="82"/>
  <c r="AV8" i="82"/>
  <c r="AV9" i="82"/>
  <c r="AV10" i="82"/>
  <c r="AV12" i="82"/>
  <c r="AV11" i="82"/>
  <c r="AV15" i="82"/>
  <c r="AV17" i="82"/>
  <c r="AV18" i="82"/>
  <c r="AV20" i="82"/>
  <c r="AV21" i="82"/>
  <c r="AV22" i="82"/>
  <c r="AV23" i="82"/>
  <c r="AV27" i="82"/>
  <c r="AV24" i="82"/>
  <c r="AV28" i="82"/>
  <c r="AV25" i="82"/>
  <c r="AV29" i="82"/>
  <c r="AV30" i="82"/>
  <c r="AV32" i="82"/>
  <c r="AV33" i="82"/>
  <c r="AV36" i="82"/>
  <c r="AV37" i="82"/>
  <c r="AV38" i="82"/>
  <c r="AV39" i="82"/>
  <c r="AV40" i="82"/>
  <c r="AV41" i="82"/>
  <c r="AV42" i="82"/>
  <c r="AV34" i="82"/>
  <c r="AV35" i="82"/>
  <c r="AV43" i="82"/>
  <c r="AV44" i="82"/>
  <c r="AV46" i="82"/>
  <c r="AV47" i="82"/>
  <c r="AV48" i="82"/>
  <c r="AV49" i="82"/>
  <c r="AV51" i="82"/>
  <c r="AV52" i="82"/>
  <c r="AV53" i="82"/>
  <c r="AV54" i="82"/>
  <c r="AV58" i="82"/>
  <c r="AV60" i="82"/>
  <c r="AV62" i="82"/>
  <c r="AV64" i="82"/>
  <c r="AV67" i="82"/>
  <c r="AV57" i="82"/>
  <c r="AV61" i="82"/>
  <c r="AV63" i="82"/>
  <c r="AV71" i="82"/>
  <c r="AV66" i="82"/>
  <c r="AV59" i="82"/>
  <c r="AV65" i="82"/>
  <c r="AV70" i="82"/>
  <c r="AV74" i="82"/>
  <c r="AV75" i="82"/>
  <c r="AV76" i="82"/>
  <c r="AV77" i="82"/>
  <c r="AV78" i="82"/>
  <c r="AV79" i="82"/>
  <c r="AV80" i="82"/>
  <c r="AV81" i="82"/>
  <c r="AV82" i="82"/>
  <c r="AV83" i="82"/>
  <c r="AV84" i="82"/>
  <c r="AV87" i="82"/>
  <c r="AV88" i="82"/>
  <c r="AV92" i="82"/>
  <c r="AV94" i="82"/>
  <c r="AV95" i="82"/>
  <c r="AV102" i="82"/>
  <c r="AV68" i="82"/>
  <c r="AV72" i="82"/>
  <c r="AV104" i="82"/>
  <c r="AV105" i="82"/>
  <c r="AV106" i="82"/>
  <c r="AV107" i="82"/>
  <c r="AV108" i="82"/>
  <c r="AV109" i="82"/>
  <c r="AV111" i="82"/>
  <c r="AV112" i="82"/>
  <c r="AV90" i="82"/>
  <c r="AV98" i="82"/>
  <c r="AV96" i="82"/>
  <c r="AV103" i="82"/>
  <c r="AV89" i="82"/>
  <c r="AV99" i="82"/>
  <c r="AV97" i="82"/>
  <c r="AV113" i="82"/>
  <c r="AV116" i="82"/>
  <c r="AV114" i="82"/>
  <c r="AV115" i="82"/>
  <c r="AV118" i="82"/>
  <c r="AV123" i="82"/>
  <c r="AV127" i="82"/>
  <c r="AV119" i="82"/>
  <c r="AV130" i="82"/>
  <c r="AV129" i="82"/>
  <c r="AV120" i="82"/>
  <c r="AV121" i="82"/>
  <c r="AV126" i="82"/>
  <c r="AV117" i="82"/>
  <c r="AV124" i="82"/>
  <c r="AV135" i="82"/>
  <c r="AV136" i="82"/>
  <c r="AV137" i="82"/>
  <c r="AV138" i="82"/>
  <c r="AV139" i="82"/>
  <c r="AV140" i="82"/>
  <c r="AV141" i="82"/>
  <c r="AV143" i="82"/>
  <c r="AV144" i="82"/>
  <c r="AV145" i="82"/>
  <c r="AV134" i="82"/>
  <c r="AV128" i="82"/>
  <c r="AV147" i="82"/>
  <c r="AV149" i="82"/>
  <c r="AV150" i="82"/>
  <c r="AV152" i="82"/>
  <c r="AV153" i="82"/>
  <c r="AV154" i="82"/>
  <c r="AV155" i="82"/>
  <c r="AV132" i="82"/>
  <c r="AV157" i="82"/>
  <c r="AV158" i="82"/>
  <c r="AV159" i="82"/>
  <c r="AV161" i="82"/>
  <c r="AV162" i="82"/>
  <c r="AV163" i="82"/>
  <c r="AV164" i="82"/>
  <c r="AV165" i="82"/>
  <c r="AV167" i="82"/>
  <c r="AV168" i="82"/>
  <c r="AV170" i="82"/>
  <c r="AV171" i="82"/>
  <c r="AV172" i="82"/>
  <c r="AV173" i="82"/>
  <c r="AV174" i="82"/>
  <c r="AV175" i="82"/>
  <c r="AV177" i="82"/>
  <c r="AV178" i="82"/>
  <c r="AV180" i="82"/>
  <c r="AV184" i="82"/>
  <c r="AV185" i="82"/>
  <c r="AV186" i="82"/>
  <c r="AV190" i="82"/>
  <c r="AV182" i="82"/>
  <c r="AV191" i="82"/>
  <c r="AV188" i="82"/>
  <c r="AV192" i="82"/>
  <c r="AV181" i="82"/>
  <c r="AV193" i="82"/>
  <c r="AN4" i="82"/>
  <c r="AN5" i="82"/>
  <c r="AN6" i="82"/>
  <c r="AN7" i="82"/>
  <c r="AN8" i="82"/>
  <c r="AN9" i="82"/>
  <c r="AN10" i="82"/>
  <c r="AN11" i="82"/>
  <c r="AN12" i="82"/>
  <c r="AN13" i="82"/>
  <c r="AN14" i="82"/>
  <c r="AN15" i="82"/>
  <c r="AN16" i="82"/>
  <c r="AN17" i="82"/>
  <c r="AN18" i="82"/>
  <c r="AN19" i="82"/>
  <c r="AN20" i="82"/>
  <c r="AN21" i="82"/>
  <c r="AN22" i="82"/>
  <c r="AN23" i="82"/>
  <c r="AN26" i="82"/>
  <c r="AN27" i="82"/>
  <c r="AN28" i="82"/>
  <c r="AN25" i="82"/>
  <c r="AN24" i="82"/>
  <c r="AN29" i="82"/>
  <c r="AN30" i="82"/>
  <c r="AN31" i="82"/>
  <c r="AN32" i="82"/>
  <c r="AN33" i="82"/>
  <c r="AN36" i="82"/>
  <c r="AN37" i="82"/>
  <c r="AN38" i="82"/>
  <c r="AN39" i="82"/>
  <c r="AN40" i="82"/>
  <c r="AN41" i="82"/>
  <c r="AN42" i="82"/>
  <c r="AN34" i="82"/>
  <c r="AN35" i="82"/>
  <c r="AN43" i="82"/>
  <c r="AN44" i="82"/>
  <c r="AN45" i="82"/>
  <c r="AN46" i="82"/>
  <c r="AN47" i="82"/>
  <c r="AN48" i="82"/>
  <c r="AN49" i="82"/>
  <c r="AN50" i="82"/>
  <c r="AN51" i="82"/>
  <c r="AN52" i="82"/>
  <c r="AN53" i="82"/>
  <c r="AN54" i="82"/>
  <c r="AN58" i="82"/>
  <c r="AN60" i="82"/>
  <c r="AN61" i="82"/>
  <c r="AN62" i="82"/>
  <c r="AN56" i="82"/>
  <c r="AN57" i="82"/>
  <c r="AN59" i="82"/>
  <c r="AN66" i="82"/>
  <c r="AN71" i="82"/>
  <c r="AN55" i="82"/>
  <c r="AN63" i="82"/>
  <c r="AN69" i="82"/>
  <c r="AN72" i="82"/>
  <c r="AN65" i="82"/>
  <c r="AN68" i="82"/>
  <c r="AN70" i="82"/>
  <c r="AN73" i="82"/>
  <c r="AN74" i="82"/>
  <c r="AN75" i="82"/>
  <c r="AN76" i="82"/>
  <c r="AN77" i="82"/>
  <c r="AN78" i="82"/>
  <c r="AN79" i="82"/>
  <c r="AN80" i="82"/>
  <c r="AN81" i="82"/>
  <c r="AN82" i="82"/>
  <c r="AN83" i="82"/>
  <c r="AN84" i="82"/>
  <c r="AN85" i="82"/>
  <c r="AN86" i="82"/>
  <c r="AN87" i="82"/>
  <c r="AN88" i="82"/>
  <c r="AN91" i="82"/>
  <c r="AN92" i="82"/>
  <c r="AN93" i="82"/>
  <c r="AN94" i="82"/>
  <c r="AN95" i="82"/>
  <c r="AN64" i="82"/>
  <c r="AN102" i="82"/>
  <c r="AN67" i="82"/>
  <c r="AN96" i="82"/>
  <c r="AN104" i="82"/>
  <c r="AN105" i="82"/>
  <c r="AN106" i="82"/>
  <c r="AN107" i="82"/>
  <c r="AN108" i="82"/>
  <c r="AN109" i="82"/>
  <c r="AN110" i="82"/>
  <c r="AN111" i="82"/>
  <c r="AN112" i="82"/>
  <c r="AN97" i="82"/>
  <c r="AN99" i="82"/>
  <c r="AN90" i="82"/>
  <c r="AN101" i="82"/>
  <c r="AN98" i="82"/>
  <c r="AN103" i="82"/>
  <c r="AN117" i="82"/>
  <c r="AN113" i="82"/>
  <c r="AN114" i="82"/>
  <c r="AN116" i="82"/>
  <c r="AN89" i="82"/>
  <c r="AN115" i="82"/>
  <c r="AN118" i="82"/>
  <c r="AN119" i="82"/>
  <c r="AN129" i="82"/>
  <c r="AN121" i="82"/>
  <c r="AN122" i="82"/>
  <c r="AN126" i="82"/>
  <c r="AN128" i="82"/>
  <c r="AN120" i="82"/>
  <c r="AN124" i="82"/>
  <c r="AN125" i="82"/>
  <c r="AN123" i="82"/>
  <c r="AN130" i="82"/>
  <c r="AN135" i="82"/>
  <c r="AN136" i="82"/>
  <c r="AN137" i="82"/>
  <c r="AN138" i="82"/>
  <c r="AN139" i="82"/>
  <c r="AN140" i="82"/>
  <c r="AN141" i="82"/>
  <c r="AN142" i="82"/>
  <c r="AN143" i="82"/>
  <c r="AN144" i="82"/>
  <c r="AN145" i="82"/>
  <c r="AN146" i="82"/>
  <c r="AN147" i="82"/>
  <c r="AN133" i="82"/>
  <c r="AN127" i="82"/>
  <c r="AN132" i="82"/>
  <c r="AN134" i="82"/>
  <c r="AN148" i="82"/>
  <c r="AN149" i="82"/>
  <c r="AN150" i="82"/>
  <c r="AN151" i="82"/>
  <c r="AN152" i="82"/>
  <c r="AN153" i="82"/>
  <c r="AN154" i="82"/>
  <c r="AN155" i="82"/>
  <c r="AN156" i="82"/>
  <c r="AN157" i="82"/>
  <c r="AN158" i="82"/>
  <c r="AN159" i="82"/>
  <c r="AN160" i="82"/>
  <c r="AN161" i="82"/>
  <c r="AN162" i="82"/>
  <c r="AN131" i="82"/>
  <c r="AN163" i="82"/>
  <c r="AN164" i="82"/>
  <c r="AN165" i="82"/>
  <c r="AN166" i="82"/>
  <c r="AN167" i="82"/>
  <c r="AN168" i="82"/>
  <c r="AN169" i="82"/>
  <c r="AN170" i="82"/>
  <c r="AN171" i="82"/>
  <c r="AN172" i="82"/>
  <c r="AN173" i="82"/>
  <c r="AN174" i="82"/>
  <c r="AN175" i="82"/>
  <c r="AN176" i="82"/>
  <c r="AN177" i="82"/>
  <c r="AN178" i="82"/>
  <c r="AN179" i="82"/>
  <c r="AN180" i="82"/>
  <c r="AN183" i="82"/>
  <c r="AN184" i="82"/>
  <c r="AN185" i="82"/>
  <c r="AN186" i="82"/>
  <c r="AN187" i="82"/>
  <c r="AN181" i="82"/>
  <c r="AN193" i="82"/>
  <c r="AN192" i="82"/>
  <c r="AN182" i="82"/>
  <c r="AN3" i="82"/>
  <c r="AN188" i="82"/>
  <c r="AN189" i="82"/>
  <c r="AN190" i="82"/>
  <c r="AN191" i="82"/>
  <c r="Z5" i="82"/>
  <c r="Z6" i="82"/>
  <c r="Z9" i="82"/>
  <c r="Z12" i="82"/>
  <c r="Z16" i="82"/>
  <c r="Z21" i="82"/>
  <c r="Z22" i="82"/>
  <c r="Z23" i="82"/>
  <c r="Z28" i="82"/>
  <c r="Z20" i="82"/>
  <c r="Z15" i="82"/>
  <c r="Z19" i="82"/>
  <c r="Z34" i="82"/>
  <c r="Z38" i="82"/>
  <c r="Z39" i="82"/>
  <c r="Z40" i="82"/>
  <c r="Z41" i="82"/>
  <c r="Z42" i="82"/>
  <c r="Z29" i="82"/>
  <c r="Z31" i="82"/>
  <c r="Z32" i="82"/>
  <c r="Z35" i="82"/>
  <c r="Z43" i="82"/>
  <c r="Z45" i="82"/>
  <c r="Z51" i="82"/>
  <c r="Z52" i="82"/>
  <c r="Z58" i="82"/>
  <c r="Z59" i="82"/>
  <c r="Z54" i="82"/>
  <c r="Z55" i="82"/>
  <c r="Z53" i="82"/>
  <c r="Z72" i="82"/>
  <c r="Z74" i="82"/>
  <c r="Z75" i="82"/>
  <c r="Z78" i="82"/>
  <c r="Z79" i="82"/>
  <c r="Z81" i="82"/>
  <c r="Z73" i="82"/>
  <c r="Z64" i="82"/>
  <c r="Z67" i="82"/>
  <c r="Z71" i="82"/>
  <c r="Z70" i="82"/>
  <c r="Z88" i="82"/>
  <c r="Z89" i="82"/>
  <c r="Z94" i="82"/>
  <c r="Z95" i="82"/>
  <c r="Z98" i="82"/>
  <c r="Z99" i="82"/>
  <c r="Z85" i="82"/>
  <c r="Z104" i="82"/>
  <c r="Z105" i="82"/>
  <c r="Z107" i="82"/>
  <c r="Z108" i="82"/>
  <c r="Z110" i="82"/>
  <c r="Z111" i="82"/>
  <c r="Z113" i="82"/>
  <c r="Z116" i="82"/>
  <c r="Z115" i="82"/>
  <c r="Z119" i="82"/>
  <c r="Z120" i="82"/>
  <c r="Z123" i="82"/>
  <c r="Z137" i="82"/>
  <c r="Z139" i="82"/>
  <c r="Z145" i="82"/>
  <c r="Z127" i="82"/>
  <c r="Z121" i="82"/>
  <c r="Z128" i="82"/>
  <c r="Z131" i="82"/>
  <c r="Z132" i="82"/>
  <c r="Z150" i="82"/>
  <c r="Z152" i="82"/>
  <c r="Z153" i="82"/>
  <c r="Z155" i="82"/>
  <c r="Z159" i="82"/>
  <c r="Z160" i="82"/>
  <c r="Z161" i="82"/>
  <c r="Z165" i="82"/>
  <c r="Z166" i="82"/>
  <c r="Z169" i="82"/>
  <c r="Z170" i="82"/>
  <c r="Z171" i="82"/>
  <c r="Z172" i="82"/>
  <c r="Z173" i="82"/>
  <c r="Z174" i="82"/>
  <c r="Z176" i="82"/>
  <c r="Z177" i="82"/>
  <c r="Z179" i="82"/>
  <c r="Z181" i="82"/>
  <c r="Z188" i="82"/>
  <c r="Z190" i="82"/>
  <c r="Z191" i="82"/>
  <c r="Z192" i="82"/>
  <c r="Z193" i="82"/>
  <c r="Z147" i="82"/>
  <c r="Z3" i="82"/>
  <c r="R4" i="82"/>
  <c r="R5" i="82"/>
  <c r="R6" i="82"/>
  <c r="R7" i="82"/>
  <c r="R8" i="82"/>
  <c r="R9" i="82"/>
  <c r="R10" i="82"/>
  <c r="R11" i="82"/>
  <c r="R12" i="82"/>
  <c r="R13" i="82"/>
  <c r="R14" i="82"/>
  <c r="R17" i="82"/>
  <c r="R20" i="82"/>
  <c r="R21" i="82"/>
  <c r="R22" i="82"/>
  <c r="R23" i="82"/>
  <c r="R24" i="82"/>
  <c r="R25" i="82"/>
  <c r="R26" i="82"/>
  <c r="R27" i="82"/>
  <c r="R28" i="82"/>
  <c r="R18" i="82"/>
  <c r="R19" i="82"/>
  <c r="R16" i="82"/>
  <c r="R15" i="82"/>
  <c r="R35" i="82"/>
  <c r="R32" i="82"/>
  <c r="R29" i="82"/>
  <c r="R31" i="82"/>
  <c r="R37" i="82"/>
  <c r="R38" i="82"/>
  <c r="R39" i="82"/>
  <c r="R40" i="82"/>
  <c r="R41" i="82"/>
  <c r="R42" i="82"/>
  <c r="R43" i="82"/>
  <c r="R30" i="82"/>
  <c r="R33" i="82"/>
  <c r="R34" i="82"/>
  <c r="R36" i="82"/>
  <c r="R44" i="82"/>
  <c r="R45" i="82"/>
  <c r="R49" i="82"/>
  <c r="R54" i="82"/>
  <c r="R47" i="82"/>
  <c r="R48" i="82"/>
  <c r="R57" i="82"/>
  <c r="R58" i="82"/>
  <c r="R59" i="82"/>
  <c r="R60" i="82"/>
  <c r="R61" i="82"/>
  <c r="R62" i="82"/>
  <c r="R46" i="82"/>
  <c r="R53" i="82"/>
  <c r="R55" i="82"/>
  <c r="R52" i="82"/>
  <c r="R50" i="82"/>
  <c r="R51" i="82"/>
  <c r="R71" i="82"/>
  <c r="R74" i="82"/>
  <c r="R75" i="82"/>
  <c r="R76" i="82"/>
  <c r="R77" i="82"/>
  <c r="R78" i="82"/>
  <c r="R79" i="82"/>
  <c r="R80" i="82"/>
  <c r="R81" i="82"/>
  <c r="R82" i="82"/>
  <c r="R83" i="82"/>
  <c r="R84" i="82"/>
  <c r="R56" i="82"/>
  <c r="R64" i="82"/>
  <c r="R66" i="82"/>
  <c r="R67" i="82"/>
  <c r="R69" i="82"/>
  <c r="R72" i="82"/>
  <c r="R63" i="82"/>
  <c r="R65" i="82"/>
  <c r="R68" i="82"/>
  <c r="R73" i="82"/>
  <c r="R70" i="82"/>
  <c r="R89" i="82"/>
  <c r="R90" i="82"/>
  <c r="R91" i="82"/>
  <c r="R85" i="82"/>
  <c r="R86" i="82"/>
  <c r="R88" i="82"/>
  <c r="R92" i="82"/>
  <c r="R93" i="82"/>
  <c r="R94" i="82"/>
  <c r="R95" i="82"/>
  <c r="R96" i="82"/>
  <c r="R97" i="82"/>
  <c r="R98" i="82"/>
  <c r="R99" i="82"/>
  <c r="R100" i="82"/>
  <c r="R87" i="82"/>
  <c r="R103" i="82"/>
  <c r="R104" i="82"/>
  <c r="R105" i="82"/>
  <c r="R106" i="82"/>
  <c r="R107" i="82"/>
  <c r="R108" i="82"/>
  <c r="R109" i="82"/>
  <c r="R110" i="82"/>
  <c r="R102" i="82"/>
  <c r="R101" i="82"/>
  <c r="R117" i="82"/>
  <c r="R112" i="82"/>
  <c r="R114" i="82"/>
  <c r="R111" i="82"/>
  <c r="R116" i="82"/>
  <c r="R113" i="82"/>
  <c r="R115" i="82"/>
  <c r="R118" i="82"/>
  <c r="R119" i="82"/>
  <c r="R120" i="82"/>
  <c r="R129" i="82"/>
  <c r="R131" i="82"/>
  <c r="R135" i="82"/>
  <c r="R136" i="82"/>
  <c r="R137" i="82"/>
  <c r="R138" i="82"/>
  <c r="R139" i="82"/>
  <c r="R140" i="82"/>
  <c r="R141" i="82"/>
  <c r="R142" i="82"/>
  <c r="R143" i="82"/>
  <c r="R144" i="82"/>
  <c r="R145" i="82"/>
  <c r="R124" i="82"/>
  <c r="R125" i="82"/>
  <c r="R130" i="82"/>
  <c r="R121" i="82"/>
  <c r="R126" i="82"/>
  <c r="R128" i="82"/>
  <c r="R123" i="82"/>
  <c r="R132" i="82"/>
  <c r="R133" i="82"/>
  <c r="R134" i="82"/>
  <c r="R127" i="82"/>
  <c r="R147" i="82"/>
  <c r="R148" i="82"/>
  <c r="R149" i="82"/>
  <c r="R150" i="82"/>
  <c r="R151" i="82"/>
  <c r="R152" i="82"/>
  <c r="R153" i="82"/>
  <c r="R154" i="82"/>
  <c r="R155" i="82"/>
  <c r="R156" i="82"/>
  <c r="R122" i="82"/>
  <c r="R157" i="82"/>
  <c r="R158" i="82"/>
  <c r="R159" i="82"/>
  <c r="R160" i="82"/>
  <c r="R146" i="82"/>
  <c r="R161" i="82"/>
  <c r="R162" i="82"/>
  <c r="R163" i="82"/>
  <c r="R164" i="82"/>
  <c r="R165" i="82"/>
  <c r="R166" i="82"/>
  <c r="R167" i="82"/>
  <c r="R168" i="82"/>
  <c r="R169" i="82"/>
  <c r="R170" i="82"/>
  <c r="R171" i="82"/>
  <c r="R172" i="82"/>
  <c r="R173" i="82"/>
  <c r="R174" i="82"/>
  <c r="R175" i="82"/>
  <c r="R176" i="82"/>
  <c r="R177" i="82"/>
  <c r="R178" i="82"/>
  <c r="R179" i="82"/>
  <c r="R180" i="82"/>
  <c r="R181" i="82"/>
  <c r="R182" i="82"/>
  <c r="R183" i="82"/>
  <c r="R184" i="82"/>
  <c r="R185" i="82"/>
  <c r="R186" i="82"/>
  <c r="R187" i="82"/>
  <c r="R188" i="82"/>
  <c r="R189" i="82"/>
  <c r="R190" i="82"/>
  <c r="R191" i="82"/>
  <c r="R192" i="82"/>
  <c r="R193" i="82"/>
  <c r="R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C4" i="82"/>
  <c r="BC5" i="82"/>
  <c r="BC6" i="82"/>
  <c r="BC7" i="82"/>
  <c r="BC8" i="82"/>
  <c r="BC9" i="82"/>
  <c r="BC10" i="82"/>
  <c r="BC11" i="82"/>
  <c r="BC12" i="82"/>
  <c r="BC13" i="82"/>
  <c r="BC14" i="82"/>
  <c r="BC15" i="82"/>
  <c r="BC16" i="82"/>
  <c r="BC21" i="82"/>
  <c r="BC22" i="82"/>
  <c r="BC23" i="82"/>
  <c r="BC24" i="82"/>
  <c r="BC25" i="82"/>
  <c r="BC20" i="82"/>
  <c r="BC19" i="82"/>
  <c r="BC26" i="82"/>
  <c r="BC17" i="82"/>
  <c r="BC28" i="82"/>
  <c r="BC29" i="82"/>
  <c r="BC30" i="82"/>
  <c r="BC31" i="82"/>
  <c r="BC18" i="82"/>
  <c r="BC34" i="82"/>
  <c r="BC35" i="82"/>
  <c r="BC32" i="82"/>
  <c r="BC36" i="82"/>
  <c r="BC37" i="82"/>
  <c r="BC38" i="82"/>
  <c r="BC39" i="82"/>
  <c r="BC40" i="82"/>
  <c r="BC41" i="82"/>
  <c r="BC42" i="82"/>
  <c r="BC43" i="82"/>
  <c r="BC33" i="82"/>
  <c r="BC27" i="82"/>
  <c r="BC44" i="82"/>
  <c r="BC45" i="82"/>
  <c r="BC46" i="82"/>
  <c r="BC47" i="82"/>
  <c r="BC48" i="82"/>
  <c r="BC49" i="82"/>
  <c r="BC50" i="82"/>
  <c r="BC56" i="82"/>
  <c r="BC57" i="82"/>
  <c r="BC58" i="82"/>
  <c r="BC59" i="82"/>
  <c r="BC60" i="82"/>
  <c r="BC61" i="82"/>
  <c r="BC62" i="82"/>
  <c r="BC53" i="82"/>
  <c r="BC54" i="82"/>
  <c r="BC55" i="82"/>
  <c r="BC63" i="82"/>
  <c r="BC64" i="82"/>
  <c r="BC65" i="82"/>
  <c r="BC66" i="82"/>
  <c r="BC67" i="82"/>
  <c r="BC68" i="82"/>
  <c r="BC69" i="82"/>
  <c r="BC70" i="82"/>
  <c r="BC51" i="82"/>
  <c r="BC72" i="82"/>
  <c r="BC52" i="82"/>
  <c r="BC92" i="82"/>
  <c r="BC93" i="82"/>
  <c r="BC94" i="82"/>
  <c r="BC95" i="82"/>
  <c r="BC96" i="82"/>
  <c r="BC97" i="82"/>
  <c r="BC98" i="82"/>
  <c r="BC81" i="82"/>
  <c r="BC82" i="82"/>
  <c r="BC73" i="82"/>
  <c r="BC101" i="82"/>
  <c r="BC78" i="82"/>
  <c r="BC83" i="82"/>
  <c r="BC74" i="82"/>
  <c r="BC80" i="82"/>
  <c r="BC85" i="82"/>
  <c r="BC87" i="82"/>
  <c r="BC86" i="82"/>
  <c r="BC76" i="82"/>
  <c r="BC79" i="82"/>
  <c r="BC84" i="82"/>
  <c r="BC89" i="82"/>
  <c r="BC90" i="82"/>
  <c r="BC91" i="82"/>
  <c r="BC99" i="82"/>
  <c r="BC103" i="82"/>
  <c r="BC77" i="82"/>
  <c r="BC102" i="82"/>
  <c r="BC71" i="82"/>
  <c r="BC75" i="82"/>
  <c r="BC88" i="82"/>
  <c r="BC100" i="82"/>
  <c r="BC104" i="82"/>
  <c r="BC105" i="82"/>
  <c r="BC106" i="82"/>
  <c r="BC107" i="82"/>
  <c r="BC108" i="82"/>
  <c r="BC109" i="82"/>
  <c r="BC110" i="82"/>
  <c r="BC111" i="82"/>
  <c r="BC112" i="82"/>
  <c r="BC113" i="82"/>
  <c r="BC114" i="82"/>
  <c r="BC115" i="82"/>
  <c r="BC116" i="82"/>
  <c r="BC117" i="82"/>
  <c r="BC118" i="82"/>
  <c r="BC119" i="82"/>
  <c r="BC120" i="82"/>
  <c r="BC121" i="82"/>
  <c r="BC126" i="82"/>
  <c r="BC128" i="82"/>
  <c r="BC124" i="82"/>
  <c r="BC122" i="82"/>
  <c r="BC123" i="82"/>
  <c r="BC125" i="82"/>
  <c r="BC127" i="82"/>
  <c r="BC130" i="82"/>
  <c r="BC131" i="82"/>
  <c r="BC132" i="82"/>
  <c r="BC133" i="82"/>
  <c r="BC134" i="82"/>
  <c r="BC129" i="82"/>
  <c r="BC135" i="82"/>
  <c r="BC141" i="82"/>
  <c r="BC147" i="82"/>
  <c r="BC148" i="82"/>
  <c r="BC149" i="82"/>
  <c r="BC150" i="82"/>
  <c r="BC151" i="82"/>
  <c r="BC152" i="82"/>
  <c r="BC153" i="82"/>
  <c r="BC154" i="82"/>
  <c r="BC155" i="82"/>
  <c r="BC137" i="82"/>
  <c r="BC156" i="82"/>
  <c r="BC157" i="82"/>
  <c r="BC158" i="82"/>
  <c r="BC159" i="82"/>
  <c r="BC145" i="82"/>
  <c r="BC146" i="82"/>
  <c r="BC160" i="82"/>
  <c r="BC142" i="82"/>
  <c r="BC143" i="82"/>
  <c r="BC161" i="82"/>
  <c r="BC162" i="82"/>
  <c r="BC138" i="82"/>
  <c r="BC136" i="82"/>
  <c r="BC144" i="82"/>
  <c r="BC169" i="82"/>
  <c r="BC170" i="82"/>
  <c r="BC171" i="82"/>
  <c r="BC172" i="82"/>
  <c r="BC173" i="82"/>
  <c r="BC174" i="82"/>
  <c r="BC175" i="82"/>
  <c r="BC176" i="82"/>
  <c r="BC177" i="82"/>
  <c r="BC178" i="82"/>
  <c r="BC179" i="82"/>
  <c r="BC180" i="82"/>
  <c r="BC181" i="82"/>
  <c r="BC182" i="82"/>
  <c r="BC139" i="82"/>
  <c r="BC140" i="82"/>
  <c r="BC163" i="82"/>
  <c r="BC164" i="82"/>
  <c r="BC165" i="82"/>
  <c r="BC166" i="82"/>
  <c r="BC167" i="82"/>
  <c r="BC168" i="82"/>
  <c r="BC183" i="82"/>
  <c r="BC187" i="82"/>
  <c r="BC184" i="82"/>
  <c r="BC185" i="82"/>
  <c r="BC186" i="82"/>
  <c r="BC3" i="82"/>
  <c r="BC188" i="82"/>
  <c r="BC189" i="82"/>
  <c r="BC190" i="82"/>
  <c r="BC191" i="82"/>
  <c r="BC192" i="82"/>
  <c r="BC193" i="82"/>
  <c r="AU4" i="82"/>
  <c r="AU5" i="82"/>
  <c r="AU8" i="82"/>
  <c r="AU9" i="82"/>
  <c r="AU10" i="82"/>
  <c r="AU11" i="82"/>
  <c r="AU12" i="82"/>
  <c r="AU13" i="82"/>
  <c r="AU14" i="82"/>
  <c r="AU15" i="82"/>
  <c r="AU16" i="82"/>
  <c r="AU21" i="82"/>
  <c r="AU22" i="82"/>
  <c r="AU23" i="82"/>
  <c r="AU24" i="82"/>
  <c r="AU25" i="82"/>
  <c r="AU17" i="82"/>
  <c r="AU18" i="82"/>
  <c r="AU20" i="82"/>
  <c r="AU19" i="82"/>
  <c r="AU26" i="82"/>
  <c r="AU27" i="82"/>
  <c r="AU29" i="82"/>
  <c r="AU31" i="82"/>
  <c r="AU34" i="82"/>
  <c r="AU36" i="82"/>
  <c r="AU37" i="82"/>
  <c r="AU38" i="82"/>
  <c r="AU40" i="82"/>
  <c r="AU41" i="82"/>
  <c r="AU42" i="82"/>
  <c r="AU43" i="82"/>
  <c r="AU35" i="82"/>
  <c r="AU32" i="82"/>
  <c r="AU28" i="82"/>
  <c r="AU33" i="82"/>
  <c r="AU44" i="82"/>
  <c r="AU45" i="82"/>
  <c r="AU46" i="82"/>
  <c r="AU47" i="82"/>
  <c r="AU48" i="82"/>
  <c r="AU57" i="82"/>
  <c r="AU58" i="82"/>
  <c r="AU59" i="82"/>
  <c r="AU60" i="82"/>
  <c r="AU61" i="82"/>
  <c r="AU62" i="82"/>
  <c r="AU52" i="82"/>
  <c r="AU54" i="82"/>
  <c r="AU51" i="82"/>
  <c r="AU53" i="82"/>
  <c r="AU63" i="82"/>
  <c r="AU64" i="82"/>
  <c r="AU65" i="82"/>
  <c r="AU66" i="82"/>
  <c r="AU67" i="82"/>
  <c r="AU68" i="82"/>
  <c r="AU70" i="82"/>
  <c r="AU83" i="82"/>
  <c r="AU92" i="82"/>
  <c r="AU93" i="82"/>
  <c r="AU94" i="82"/>
  <c r="AU95" i="82"/>
  <c r="AU96" i="82"/>
  <c r="AU97" i="82"/>
  <c r="AU98" i="82"/>
  <c r="AU99" i="82"/>
  <c r="AU78" i="82"/>
  <c r="AU88" i="82"/>
  <c r="AU80" i="82"/>
  <c r="AU84" i="82"/>
  <c r="AU74" i="82"/>
  <c r="AU76" i="82"/>
  <c r="AU79" i="82"/>
  <c r="AU75" i="82"/>
  <c r="AU77" i="82"/>
  <c r="AU81" i="82"/>
  <c r="AU82" i="82"/>
  <c r="AU85" i="82"/>
  <c r="AU89" i="82"/>
  <c r="AU86" i="82"/>
  <c r="AU100" i="82"/>
  <c r="AU87" i="82"/>
  <c r="AU103" i="82"/>
  <c r="AU73" i="82"/>
  <c r="AU105" i="82"/>
  <c r="AU106" i="82"/>
  <c r="AU107" i="82"/>
  <c r="AU108" i="82"/>
  <c r="AU109" i="82"/>
  <c r="AU111" i="82"/>
  <c r="AU112" i="82"/>
  <c r="AU113" i="82"/>
  <c r="AU115" i="82"/>
  <c r="AU116" i="82"/>
  <c r="AU117" i="82"/>
  <c r="AU102" i="82"/>
  <c r="AU91" i="82"/>
  <c r="AU118" i="82"/>
  <c r="AU119" i="82"/>
  <c r="AU120" i="82"/>
  <c r="AU121" i="82"/>
  <c r="AU127" i="82"/>
  <c r="AU130" i="82"/>
  <c r="AU129" i="82"/>
  <c r="AU126" i="82"/>
  <c r="AU131" i="82"/>
  <c r="AU132" i="82"/>
  <c r="AU123" i="82"/>
  <c r="AU125" i="82"/>
  <c r="AU137" i="82"/>
  <c r="AU143" i="82"/>
  <c r="AU147" i="82"/>
  <c r="AU149" i="82"/>
  <c r="AU150" i="82"/>
  <c r="AU151" i="82"/>
  <c r="AU152" i="82"/>
  <c r="AU153" i="82"/>
  <c r="AU155" i="82"/>
  <c r="AU124" i="82"/>
  <c r="AU144" i="82"/>
  <c r="AU156" i="82"/>
  <c r="AU157" i="82"/>
  <c r="AU158" i="82"/>
  <c r="AU138" i="82"/>
  <c r="AU160" i="82"/>
  <c r="AU136" i="82"/>
  <c r="AU161" i="82"/>
  <c r="AU139" i="82"/>
  <c r="AU140" i="82"/>
  <c r="AU141" i="82"/>
  <c r="AU135" i="82"/>
  <c r="AU142" i="82"/>
  <c r="AU169" i="82"/>
  <c r="AU170" i="82"/>
  <c r="AU171" i="82"/>
  <c r="AU172" i="82"/>
  <c r="AU174" i="82"/>
  <c r="AU175" i="82"/>
  <c r="AU176" i="82"/>
  <c r="AU177" i="82"/>
  <c r="AU178" i="82"/>
  <c r="AU181" i="82"/>
  <c r="AU182" i="82"/>
  <c r="AU145" i="82"/>
  <c r="AU163" i="82"/>
  <c r="AU164" i="82"/>
  <c r="AU165" i="82"/>
  <c r="AU166" i="82"/>
  <c r="AU167" i="82"/>
  <c r="AU168" i="82"/>
  <c r="AU184" i="82"/>
  <c r="AU185" i="82"/>
  <c r="AU183" i="82"/>
  <c r="AU3" i="82"/>
  <c r="AU187" i="82"/>
  <c r="AU189" i="82"/>
  <c r="AU190" i="82"/>
  <c r="AU191" i="82"/>
  <c r="AU192" i="82"/>
  <c r="AU193" i="82"/>
  <c r="AU186" i="82"/>
  <c r="AF4" i="82"/>
  <c r="AF5" i="82"/>
  <c r="AF6" i="82"/>
  <c r="AF7" i="82"/>
  <c r="AF8" i="82"/>
  <c r="AF9" i="82"/>
  <c r="AF10" i="82"/>
  <c r="AF11" i="82"/>
  <c r="AF12" i="82"/>
  <c r="AF14" i="82"/>
  <c r="AF15" i="82"/>
  <c r="AF16" i="82"/>
  <c r="AF17" i="82"/>
  <c r="AF18" i="82"/>
  <c r="AF19" i="82"/>
  <c r="AF20" i="82"/>
  <c r="AF21" i="82"/>
  <c r="AF22" i="82"/>
  <c r="AF23" i="82"/>
  <c r="AF27" i="82"/>
  <c r="AF28" i="82"/>
  <c r="AF13" i="82"/>
  <c r="AF24" i="82"/>
  <c r="AF26" i="82"/>
  <c r="AF25" i="82"/>
  <c r="AF29" i="82"/>
  <c r="AF30" i="82"/>
  <c r="AF31" i="82"/>
  <c r="AF32" i="82"/>
  <c r="AF33" i="82"/>
  <c r="AF34" i="82"/>
  <c r="AF35" i="82"/>
  <c r="AF36" i="82"/>
  <c r="AF37" i="82"/>
  <c r="AF38" i="82"/>
  <c r="AF39" i="82"/>
  <c r="AF40" i="82"/>
  <c r="AF41" i="82"/>
  <c r="AF42" i="82"/>
  <c r="AF44" i="82"/>
  <c r="AF45" i="82"/>
  <c r="AF43" i="82"/>
  <c r="AF46" i="82"/>
  <c r="AF47" i="82"/>
  <c r="AF48" i="82"/>
  <c r="AF49" i="82"/>
  <c r="AF50" i="82"/>
  <c r="AF51" i="82"/>
  <c r="AF52" i="82"/>
  <c r="AF53" i="82"/>
  <c r="AF54" i="82"/>
  <c r="AF55" i="82"/>
  <c r="AF56" i="82"/>
  <c r="AF57" i="82"/>
  <c r="AF59" i="82"/>
  <c r="AF61" i="82"/>
  <c r="AF62" i="82"/>
  <c r="AF58" i="82"/>
  <c r="AF60" i="82"/>
  <c r="AF65" i="82"/>
  <c r="AF70" i="82"/>
  <c r="AF64" i="82"/>
  <c r="AF66" i="82"/>
  <c r="AF67" i="82"/>
  <c r="AF72" i="82"/>
  <c r="AF71" i="82"/>
  <c r="AF63" i="82"/>
  <c r="AF68" i="82"/>
  <c r="AF73" i="82"/>
  <c r="AF74" i="82"/>
  <c r="AF75" i="82"/>
  <c r="AF76" i="82"/>
  <c r="AF77" i="82"/>
  <c r="AF78" i="82"/>
  <c r="AF79" i="82"/>
  <c r="AF80" i="82"/>
  <c r="AF81" i="82"/>
  <c r="AF82" i="82"/>
  <c r="AF83" i="82"/>
  <c r="AF84" i="82"/>
  <c r="AF85" i="82"/>
  <c r="AF86" i="82"/>
  <c r="AF87" i="82"/>
  <c r="AF88" i="82"/>
  <c r="AF92" i="82"/>
  <c r="AF93" i="82"/>
  <c r="AF94" i="82"/>
  <c r="AF95" i="82"/>
  <c r="AF101" i="82"/>
  <c r="AF69" i="82"/>
  <c r="AF102" i="82"/>
  <c r="AF103" i="82"/>
  <c r="AF91" i="82"/>
  <c r="AF104" i="82"/>
  <c r="AF105" i="82"/>
  <c r="AF106" i="82"/>
  <c r="AF107" i="82"/>
  <c r="AF108" i="82"/>
  <c r="AF109" i="82"/>
  <c r="AF110" i="82"/>
  <c r="AF111" i="82"/>
  <c r="AF112" i="82"/>
  <c r="AF99" i="82"/>
  <c r="AF90" i="82"/>
  <c r="AF96" i="82"/>
  <c r="AF98" i="82"/>
  <c r="AF89" i="82"/>
  <c r="AF97" i="82"/>
  <c r="AF100" i="82"/>
  <c r="AF115" i="82"/>
  <c r="AF117" i="82"/>
  <c r="AF118" i="82"/>
  <c r="AF113" i="82"/>
  <c r="AF114" i="82"/>
  <c r="AF130" i="82"/>
  <c r="AF120" i="82"/>
  <c r="AF131" i="82"/>
  <c r="AF123" i="82"/>
  <c r="AF116" i="82"/>
  <c r="AF127" i="82"/>
  <c r="AF122" i="82"/>
  <c r="AF129" i="82"/>
  <c r="AF121" i="82"/>
  <c r="AF124" i="82"/>
  <c r="AF125" i="82"/>
  <c r="AF126" i="82"/>
  <c r="AF128" i="82"/>
  <c r="AF135" i="82"/>
  <c r="AF136" i="82"/>
  <c r="AF137" i="82"/>
  <c r="AF138" i="82"/>
  <c r="AF139" i="82"/>
  <c r="AF140" i="82"/>
  <c r="AF141" i="82"/>
  <c r="AF142" i="82"/>
  <c r="AF143" i="82"/>
  <c r="AF144" i="82"/>
  <c r="AF145" i="82"/>
  <c r="AF146" i="82"/>
  <c r="AF147" i="82"/>
  <c r="AF119" i="82"/>
  <c r="AF132" i="82"/>
  <c r="AF134" i="82"/>
  <c r="AF148" i="82"/>
  <c r="AF149" i="82"/>
  <c r="AF150" i="82"/>
  <c r="AF151" i="82"/>
  <c r="AF152" i="82"/>
  <c r="AF153" i="82"/>
  <c r="AF154" i="82"/>
  <c r="AF155" i="82"/>
  <c r="AF156" i="82"/>
  <c r="AF157" i="82"/>
  <c r="AF158" i="82"/>
  <c r="AF159" i="82"/>
  <c r="AF160" i="82"/>
  <c r="AF161" i="82"/>
  <c r="AF162" i="82"/>
  <c r="AF133" i="82"/>
  <c r="AF164" i="82"/>
  <c r="AF165" i="82"/>
  <c r="AF166" i="82"/>
  <c r="AF167" i="82"/>
  <c r="AF168" i="82"/>
  <c r="AF169" i="82"/>
  <c r="AF163" i="82"/>
  <c r="AF170" i="82"/>
  <c r="AF171" i="82"/>
  <c r="AF172" i="82"/>
  <c r="AF173" i="82"/>
  <c r="AF174" i="82"/>
  <c r="AF175" i="82"/>
  <c r="AF176" i="82"/>
  <c r="AF177" i="82"/>
  <c r="AF178" i="82"/>
  <c r="AF179" i="82"/>
  <c r="AF180" i="82"/>
  <c r="AF184" i="82"/>
  <c r="AF185" i="82"/>
  <c r="AF186" i="82"/>
  <c r="AF187" i="82"/>
  <c r="AF188" i="82"/>
  <c r="AF183" i="82"/>
  <c r="AF190" i="82"/>
  <c r="AF192" i="82"/>
  <c r="AF182" i="82"/>
  <c r="AF191" i="82"/>
  <c r="AF181" i="82"/>
  <c r="AF3" i="82"/>
  <c r="AF189" i="82"/>
  <c r="AF193" i="82"/>
  <c r="Y4" i="82"/>
  <c r="Y5" i="82"/>
  <c r="Y6" i="82"/>
  <c r="Y7" i="82"/>
  <c r="Y8" i="82"/>
  <c r="Y9" i="82"/>
  <c r="Y10" i="82"/>
  <c r="Y13" i="82"/>
  <c r="Y11" i="82"/>
  <c r="Y14" i="82"/>
  <c r="Y12" i="82"/>
  <c r="Y15" i="82"/>
  <c r="Y16" i="82"/>
  <c r="Y17" i="82"/>
  <c r="Y18" i="82"/>
  <c r="Y19" i="82"/>
  <c r="Y20" i="82"/>
  <c r="Y21" i="82"/>
  <c r="Y22" i="82"/>
  <c r="Y23" i="82"/>
  <c r="Y27" i="82"/>
  <c r="Y28" i="82"/>
  <c r="Y25" i="82"/>
  <c r="Y24" i="82"/>
  <c r="Y29" i="82"/>
  <c r="Y30" i="82"/>
  <c r="Y31" i="82"/>
  <c r="Y32" i="82"/>
  <c r="Y33" i="82"/>
  <c r="Y34" i="82"/>
  <c r="Y26" i="82"/>
  <c r="Y37" i="82"/>
  <c r="Y38" i="82"/>
  <c r="Y39" i="82"/>
  <c r="Y40" i="82"/>
  <c r="Y41" i="82"/>
  <c r="Y42" i="82"/>
  <c r="Y35" i="82"/>
  <c r="Y36" i="82"/>
  <c r="Y43" i="82"/>
  <c r="Y44" i="82"/>
  <c r="Y45" i="82"/>
  <c r="Y46" i="82"/>
  <c r="Y47" i="82"/>
  <c r="Y48" i="82"/>
  <c r="Y49" i="82"/>
  <c r="Y50" i="82"/>
  <c r="Y51" i="82"/>
  <c r="Y52" i="82"/>
  <c r="Y53" i="82"/>
  <c r="Y54" i="82"/>
  <c r="Y55" i="82"/>
  <c r="Y56" i="82"/>
  <c r="Y61" i="82"/>
  <c r="Y62" i="82"/>
  <c r="Y60" i="82"/>
  <c r="Y58" i="82"/>
  <c r="Y57" i="82"/>
  <c r="Y73" i="82"/>
  <c r="Y59" i="82"/>
  <c r="Y64" i="82"/>
  <c r="Y66" i="82"/>
  <c r="Y67" i="82"/>
  <c r="Y71" i="82"/>
  <c r="Y69" i="82"/>
  <c r="Y63" i="82"/>
  <c r="Y68" i="82"/>
  <c r="Y72" i="82"/>
  <c r="Y74" i="82"/>
  <c r="Y75" i="82"/>
  <c r="Y76" i="82"/>
  <c r="Y77" i="82"/>
  <c r="Y78" i="82"/>
  <c r="Y79" i="82"/>
  <c r="Y80" i="82"/>
  <c r="Y81" i="82"/>
  <c r="Y82" i="82"/>
  <c r="Y83" i="82"/>
  <c r="Y84" i="82"/>
  <c r="Y85" i="82"/>
  <c r="Y86" i="82"/>
  <c r="Y87" i="82"/>
  <c r="Y88" i="82"/>
  <c r="Y92" i="82"/>
  <c r="Y93" i="82"/>
  <c r="Y94" i="82"/>
  <c r="Y95" i="82"/>
  <c r="Y101" i="82"/>
  <c r="Y102" i="82"/>
  <c r="Y103" i="82"/>
  <c r="Y96" i="82"/>
  <c r="Y100" i="82"/>
  <c r="Y104" i="82"/>
  <c r="Y105" i="82"/>
  <c r="Y106" i="82"/>
  <c r="Y107" i="82"/>
  <c r="Y108" i="82"/>
  <c r="Y109" i="82"/>
  <c r="Y110" i="82"/>
  <c r="Y111" i="82"/>
  <c r="Y112" i="82"/>
  <c r="Y97" i="82"/>
  <c r="Y98" i="82"/>
  <c r="Y70" i="82"/>
  <c r="Y65" i="82"/>
  <c r="Y89" i="82"/>
  <c r="Y91" i="82"/>
  <c r="Y90" i="82"/>
  <c r="Y114" i="82"/>
  <c r="Y113" i="82"/>
  <c r="Y99" i="82"/>
  <c r="Y116" i="82"/>
  <c r="Y115" i="82"/>
  <c r="Y117" i="82"/>
  <c r="Y118" i="82"/>
  <c r="Y127" i="82"/>
  <c r="Y122" i="82"/>
  <c r="Y129" i="82"/>
  <c r="Y124" i="82"/>
  <c r="Y125" i="82"/>
  <c r="Y119" i="82"/>
  <c r="Y121" i="82"/>
  <c r="Y126" i="82"/>
  <c r="Y128" i="82"/>
  <c r="Y130" i="82"/>
  <c r="Y131" i="82"/>
  <c r="Y120" i="82"/>
  <c r="Y123" i="82"/>
  <c r="Y135" i="82"/>
  <c r="Y136" i="82"/>
  <c r="Y137" i="82"/>
  <c r="Y138" i="82"/>
  <c r="Y139" i="82"/>
  <c r="Y140" i="82"/>
  <c r="Y141" i="82"/>
  <c r="Y142" i="82"/>
  <c r="Y143" i="82"/>
  <c r="Y144" i="82"/>
  <c r="Y145" i="82"/>
  <c r="Y146" i="82"/>
  <c r="Y147" i="82"/>
  <c r="Y132" i="82"/>
  <c r="Y148" i="82"/>
  <c r="Y149" i="82"/>
  <c r="Y150" i="82"/>
  <c r="Y151" i="82"/>
  <c r="Y152" i="82"/>
  <c r="Y153" i="82"/>
  <c r="Y154" i="82"/>
  <c r="Y155" i="82"/>
  <c r="Y156" i="82"/>
  <c r="Y133" i="82"/>
  <c r="Y157" i="82"/>
  <c r="Y158" i="82"/>
  <c r="Y159" i="82"/>
  <c r="Y160" i="82"/>
  <c r="Y161" i="82"/>
  <c r="Y162" i="82"/>
  <c r="Y163" i="82"/>
  <c r="Y164" i="82"/>
  <c r="Y165" i="82"/>
  <c r="Y166" i="82"/>
  <c r="Y167" i="82"/>
  <c r="Y168" i="82"/>
  <c r="Y169" i="82"/>
  <c r="Y170" i="82"/>
  <c r="Y171" i="82"/>
  <c r="Y172" i="82"/>
  <c r="Y173" i="82"/>
  <c r="Y174" i="82"/>
  <c r="Y175" i="82"/>
  <c r="Y176" i="82"/>
  <c r="Y177" i="82"/>
  <c r="Y178" i="82"/>
  <c r="Y179" i="82"/>
  <c r="Y180" i="82"/>
  <c r="Y134" i="82"/>
  <c r="Y184" i="82"/>
  <c r="Y185" i="82"/>
  <c r="Y186" i="82"/>
  <c r="Y187" i="82"/>
  <c r="Y188" i="82"/>
  <c r="Y189" i="82"/>
  <c r="Y190" i="82"/>
  <c r="Y191" i="82"/>
  <c r="Y181" i="82"/>
  <c r="Y193" i="82"/>
  <c r="Y183" i="82"/>
  <c r="Y182" i="82"/>
  <c r="Y3" i="82"/>
  <c r="Y192"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K193" i="82"/>
  <c r="BK189" i="82"/>
  <c r="BK185" i="82"/>
  <c r="BK181" i="82"/>
  <c r="BK177" i="82"/>
  <c r="BK173" i="82"/>
  <c r="BK169" i="82"/>
  <c r="BK165" i="82"/>
  <c r="BK161" i="82"/>
  <c r="BK157" i="82"/>
  <c r="BK153" i="82"/>
  <c r="BK149" i="82"/>
  <c r="BK145" i="82"/>
  <c r="BK141" i="82"/>
  <c r="BK137" i="82"/>
  <c r="BK133" i="82"/>
  <c r="BK129" i="82"/>
  <c r="BK125" i="82"/>
  <c r="BK121" i="82"/>
  <c r="BK117" i="82"/>
  <c r="BK113" i="82"/>
  <c r="BK109" i="82"/>
  <c r="BK105" i="82"/>
  <c r="BK101" i="82"/>
  <c r="BK97" i="82"/>
  <c r="BK93" i="82"/>
  <c r="BK89" i="82"/>
  <c r="BK85" i="82"/>
  <c r="BK81" i="82"/>
  <c r="BK77" i="82"/>
  <c r="BK73" i="82"/>
  <c r="BK69" i="82"/>
  <c r="BK65" i="82"/>
  <c r="BK61" i="82"/>
  <c r="BK57" i="82"/>
  <c r="BK53" i="82"/>
  <c r="BK49" i="82"/>
  <c r="BK45" i="82"/>
  <c r="BK41" i="82"/>
  <c r="BK37" i="82"/>
  <c r="BK33" i="82"/>
  <c r="BK29" i="82"/>
  <c r="BK25" i="82"/>
  <c r="BK21" i="82"/>
  <c r="BK17" i="82"/>
  <c r="BK13" i="82"/>
  <c r="BK9" i="82"/>
  <c r="BK5" i="82"/>
  <c r="BG4" i="82"/>
  <c r="BG5" i="82"/>
  <c r="BG6" i="82"/>
  <c r="BG8" i="82"/>
  <c r="BG9" i="82"/>
  <c r="BG10" i="82"/>
  <c r="BG11" i="82"/>
  <c r="BG12" i="82"/>
  <c r="BG13" i="82"/>
  <c r="BG14" i="82"/>
  <c r="BG15" i="82"/>
  <c r="BG16" i="82"/>
  <c r="BG17" i="82"/>
  <c r="BG18" i="82"/>
  <c r="BG20" i="82"/>
  <c r="BG21" i="82"/>
  <c r="BG22" i="82"/>
  <c r="BG23" i="82"/>
  <c r="BG24" i="82"/>
  <c r="BG25" i="82"/>
  <c r="BG27" i="82"/>
  <c r="BG26" i="82"/>
  <c r="BG28" i="82"/>
  <c r="BG29" i="82"/>
  <c r="BG30" i="82"/>
  <c r="BG31" i="82"/>
  <c r="BG34" i="82"/>
  <c r="BG35" i="82"/>
  <c r="BG32" i="82"/>
  <c r="BG44" i="82"/>
  <c r="BG45" i="82"/>
  <c r="BG46" i="82"/>
  <c r="BG47" i="82"/>
  <c r="BG48" i="82"/>
  <c r="BG49" i="82"/>
  <c r="BG50" i="82"/>
  <c r="BG37" i="82"/>
  <c r="BG41" i="82"/>
  <c r="BG43" i="82"/>
  <c r="BG36" i="82"/>
  <c r="BG40" i="82"/>
  <c r="BG33" i="82"/>
  <c r="BG38" i="82"/>
  <c r="BG39" i="82"/>
  <c r="BG52" i="82"/>
  <c r="BG51" i="82"/>
  <c r="BG55" i="82"/>
  <c r="BG53" i="82"/>
  <c r="BG56" i="82"/>
  <c r="BG57" i="82"/>
  <c r="BG58" i="82"/>
  <c r="BG59" i="82"/>
  <c r="BG61" i="82"/>
  <c r="BG62" i="82"/>
  <c r="BG42" i="82"/>
  <c r="BG54" i="82"/>
  <c r="BG63" i="82"/>
  <c r="BG64" i="82"/>
  <c r="BG65" i="82"/>
  <c r="BG66" i="82"/>
  <c r="BG67" i="82"/>
  <c r="BG68" i="82"/>
  <c r="BG69" i="82"/>
  <c r="BG70" i="82"/>
  <c r="BG71" i="82"/>
  <c r="BG73" i="82"/>
  <c r="BG74" i="82"/>
  <c r="BG75" i="82"/>
  <c r="BG76" i="82"/>
  <c r="BG77" i="82"/>
  <c r="BG78" i="82"/>
  <c r="BG79" i="82"/>
  <c r="BG80" i="82"/>
  <c r="BG81" i="82"/>
  <c r="BG82" i="82"/>
  <c r="BG83" i="82"/>
  <c r="BG84" i="82"/>
  <c r="BG85" i="82"/>
  <c r="BG86" i="82"/>
  <c r="BG87" i="82"/>
  <c r="BG88" i="82"/>
  <c r="BG72" i="82"/>
  <c r="BG89" i="82"/>
  <c r="BG91" i="82"/>
  <c r="BG92" i="82"/>
  <c r="BG93" i="82"/>
  <c r="BG94" i="82"/>
  <c r="BG95" i="82"/>
  <c r="BG96" i="82"/>
  <c r="BG97" i="82"/>
  <c r="BG98" i="82"/>
  <c r="BG99" i="82"/>
  <c r="BG100" i="82"/>
  <c r="BG104" i="82"/>
  <c r="BG105" i="82"/>
  <c r="BG106" i="82"/>
  <c r="BG107" i="82"/>
  <c r="BG108" i="82"/>
  <c r="BG109" i="82"/>
  <c r="BG111" i="82"/>
  <c r="BG112" i="82"/>
  <c r="BG102" i="82"/>
  <c r="BG103" i="82"/>
  <c r="BG113" i="82"/>
  <c r="BG118" i="82"/>
  <c r="BG119" i="82"/>
  <c r="BG120" i="82"/>
  <c r="BG121" i="82"/>
  <c r="BG116" i="82"/>
  <c r="BG123" i="82"/>
  <c r="BG124" i="82"/>
  <c r="BG125" i="82"/>
  <c r="BG126" i="82"/>
  <c r="BG127" i="82"/>
  <c r="BG128" i="82"/>
  <c r="BG129" i="82"/>
  <c r="BG130" i="82"/>
  <c r="BG115" i="82"/>
  <c r="BG117" i="82"/>
  <c r="BG131" i="82"/>
  <c r="BG132" i="82"/>
  <c r="BG135" i="82"/>
  <c r="BG136" i="82"/>
  <c r="BG137" i="82"/>
  <c r="BG138" i="82"/>
  <c r="BG139" i="82"/>
  <c r="BG140" i="82"/>
  <c r="BG141" i="82"/>
  <c r="BG142" i="82"/>
  <c r="BG143" i="82"/>
  <c r="BG144" i="82"/>
  <c r="BG145" i="82"/>
  <c r="BG161" i="82"/>
  <c r="BG162" i="82"/>
  <c r="BG147" i="82"/>
  <c r="BG148" i="82"/>
  <c r="BG150" i="82"/>
  <c r="BG151" i="82"/>
  <c r="BG152" i="82"/>
  <c r="BG153" i="82"/>
  <c r="BG154" i="82"/>
  <c r="BG155" i="82"/>
  <c r="BG156" i="82"/>
  <c r="BG157" i="82"/>
  <c r="BG158" i="82"/>
  <c r="BG159" i="82"/>
  <c r="BG163" i="82"/>
  <c r="BG164" i="82"/>
  <c r="BG165" i="82"/>
  <c r="BG166" i="82"/>
  <c r="BG167" i="82"/>
  <c r="BG168" i="82"/>
  <c r="BG169" i="82"/>
  <c r="BG170" i="82"/>
  <c r="BG171" i="82"/>
  <c r="BG172" i="82"/>
  <c r="BG173" i="82"/>
  <c r="BG174" i="82"/>
  <c r="BG176" i="82"/>
  <c r="BG177" i="82"/>
  <c r="BG178" i="82"/>
  <c r="BG179" i="82"/>
  <c r="BG181" i="82"/>
  <c r="BG182" i="82"/>
  <c r="BG3" i="82"/>
  <c r="BG183" i="82"/>
  <c r="BG188" i="82"/>
  <c r="BG189" i="82"/>
  <c r="BG190" i="82"/>
  <c r="BG191" i="82"/>
  <c r="BG192" i="82"/>
  <c r="BG193" i="82"/>
  <c r="BG187" i="82"/>
  <c r="BG160" i="82"/>
  <c r="BG184" i="82"/>
  <c r="BG185" i="82"/>
  <c r="BG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R4" i="82"/>
  <c r="BR5" i="82"/>
  <c r="BR6" i="82"/>
  <c r="BR8" i="82"/>
  <c r="BR9" i="82"/>
  <c r="BR10" i="82"/>
  <c r="BR12" i="82"/>
  <c r="BR13" i="82"/>
  <c r="BR14" i="82"/>
  <c r="BR15" i="82"/>
  <c r="BR16" i="82"/>
  <c r="BR18" i="82"/>
  <c r="BR20" i="82"/>
  <c r="BR27" i="82"/>
  <c r="BR24" i="82"/>
  <c r="BR28" i="82"/>
  <c r="BR29" i="82"/>
  <c r="BR31" i="82"/>
  <c r="BR32" i="82"/>
  <c r="BR33" i="82"/>
  <c r="BR25" i="82"/>
  <c r="BR22" i="82"/>
  <c r="BR36" i="82"/>
  <c r="BR38" i="82"/>
  <c r="BR40" i="82"/>
  <c r="BR41" i="82"/>
  <c r="BR42" i="82"/>
  <c r="BR34" i="82"/>
  <c r="BR46" i="82"/>
  <c r="BR48" i="82"/>
  <c r="BR49" i="82"/>
  <c r="BR51" i="82"/>
  <c r="BR52" i="82"/>
  <c r="BR54" i="82"/>
  <c r="BR43" i="82"/>
  <c r="BR62" i="82"/>
  <c r="BR64" i="82"/>
  <c r="BR65" i="82"/>
  <c r="BR66" i="82"/>
  <c r="BR67" i="82"/>
  <c r="BR68" i="82"/>
  <c r="BR70" i="82"/>
  <c r="BR58" i="82"/>
  <c r="BR56" i="82"/>
  <c r="BR59" i="82"/>
  <c r="BR73" i="82"/>
  <c r="BR75" i="82"/>
  <c r="BR76" i="82"/>
  <c r="BR77" i="82"/>
  <c r="BR82" i="82"/>
  <c r="BR83" i="82"/>
  <c r="BR84" i="82"/>
  <c r="BR86" i="82"/>
  <c r="BR60" i="82"/>
  <c r="BR72" i="82"/>
  <c r="BR61" i="82"/>
  <c r="BR88" i="82"/>
  <c r="BR89" i="82"/>
  <c r="BR90" i="82"/>
  <c r="BR92" i="82"/>
  <c r="BR93" i="82"/>
  <c r="BR95" i="82"/>
  <c r="BR96" i="82"/>
  <c r="BR98" i="82"/>
  <c r="BR99" i="82"/>
  <c r="BR102" i="82"/>
  <c r="BR104" i="82"/>
  <c r="BR105" i="82"/>
  <c r="BR108" i="82"/>
  <c r="BR100" i="82"/>
  <c r="BR115" i="82"/>
  <c r="BR114" i="82"/>
  <c r="BR111" i="82"/>
  <c r="BR118" i="82"/>
  <c r="BR119" i="82"/>
  <c r="BR120" i="82"/>
  <c r="BR121" i="82"/>
  <c r="BR112" i="82"/>
  <c r="BR123" i="82"/>
  <c r="BR124" i="82"/>
  <c r="BR125" i="82"/>
  <c r="BR126" i="82"/>
  <c r="BR127" i="82"/>
  <c r="BR128" i="82"/>
  <c r="BR130" i="82"/>
  <c r="BR103" i="82"/>
  <c r="BR110" i="82"/>
  <c r="BR113" i="82"/>
  <c r="BR131" i="82"/>
  <c r="BR132" i="82"/>
  <c r="BR133" i="82"/>
  <c r="BR134" i="82"/>
  <c r="BR135" i="82"/>
  <c r="BR136" i="82"/>
  <c r="BR137" i="82"/>
  <c r="BR138" i="82"/>
  <c r="BR139" i="82"/>
  <c r="BR142" i="82"/>
  <c r="BR144" i="82"/>
  <c r="BR145" i="82"/>
  <c r="BR156" i="82"/>
  <c r="BR157" i="82"/>
  <c r="BR158" i="82"/>
  <c r="BR159" i="82"/>
  <c r="BR161" i="82"/>
  <c r="BR150" i="82"/>
  <c r="BR151" i="82"/>
  <c r="BR155" i="82"/>
  <c r="BR152" i="82"/>
  <c r="BR165" i="82"/>
  <c r="BR167" i="82"/>
  <c r="BR168" i="82"/>
  <c r="BR183" i="82"/>
  <c r="BR184" i="82"/>
  <c r="BR185" i="82"/>
  <c r="BR186" i="82"/>
  <c r="BR187" i="82"/>
  <c r="BR171" i="82"/>
  <c r="BR192" i="82"/>
  <c r="BR193" i="82"/>
  <c r="BR3" i="82"/>
  <c r="BR181" i="82"/>
  <c r="BR189" i="82"/>
  <c r="BR191" i="82"/>
  <c r="BR176" i="82"/>
  <c r="BR174" i="82"/>
  <c r="BR178" i="82"/>
  <c r="BJ4" i="82"/>
  <c r="BJ5" i="82"/>
  <c r="BJ6" i="82"/>
  <c r="BJ7" i="82"/>
  <c r="BJ8" i="82"/>
  <c r="BJ9" i="82"/>
  <c r="BJ10" i="82"/>
  <c r="BJ11" i="82"/>
  <c r="BJ12" i="82"/>
  <c r="BJ13" i="82"/>
  <c r="BJ14" i="82"/>
  <c r="BJ15" i="82"/>
  <c r="BJ16" i="82"/>
  <c r="BJ17" i="82"/>
  <c r="BJ18" i="82"/>
  <c r="BJ19" i="82"/>
  <c r="BJ20" i="82"/>
  <c r="BJ26" i="82"/>
  <c r="BJ27" i="82"/>
  <c r="BJ21" i="82"/>
  <c r="BJ22" i="82"/>
  <c r="BJ23" i="82"/>
  <c r="BJ24" i="82"/>
  <c r="BJ25" i="82"/>
  <c r="BJ28" i="82"/>
  <c r="BJ29" i="82"/>
  <c r="BJ30" i="82"/>
  <c r="BJ31" i="82"/>
  <c r="BJ32" i="82"/>
  <c r="BJ33" i="82"/>
  <c r="BJ35" i="82"/>
  <c r="BJ36" i="82"/>
  <c r="BJ37" i="82"/>
  <c r="BJ38" i="82"/>
  <c r="BJ34" i="82"/>
  <c r="BJ42" i="82"/>
  <c r="BJ41" i="82"/>
  <c r="BJ44" i="82"/>
  <c r="BJ45" i="82"/>
  <c r="BJ46" i="82"/>
  <c r="BJ47" i="82"/>
  <c r="BJ48" i="82"/>
  <c r="BJ49" i="82"/>
  <c r="BJ50" i="82"/>
  <c r="BJ51" i="82"/>
  <c r="BJ52" i="82"/>
  <c r="BJ53" i="82"/>
  <c r="BJ54" i="82"/>
  <c r="BJ40" i="82"/>
  <c r="BJ43" i="82"/>
  <c r="BJ39" i="82"/>
  <c r="BJ56" i="82"/>
  <c r="BJ57" i="82"/>
  <c r="BJ58" i="82"/>
  <c r="BJ59" i="82"/>
  <c r="BJ60" i="82"/>
  <c r="BJ61" i="82"/>
  <c r="BJ62" i="82"/>
  <c r="BJ63" i="82"/>
  <c r="BJ64" i="82"/>
  <c r="BJ65" i="82"/>
  <c r="BJ66" i="82"/>
  <c r="BJ67" i="82"/>
  <c r="BJ68" i="82"/>
  <c r="BJ69" i="82"/>
  <c r="BJ70" i="82"/>
  <c r="BJ71" i="82"/>
  <c r="BJ72" i="82"/>
  <c r="BJ55" i="82"/>
  <c r="BJ73" i="82"/>
  <c r="BJ74" i="82"/>
  <c r="BJ75" i="82"/>
  <c r="BJ76" i="82"/>
  <c r="BJ77" i="82"/>
  <c r="BJ78" i="82"/>
  <c r="BJ79" i="82"/>
  <c r="BJ80" i="82"/>
  <c r="BJ81" i="82"/>
  <c r="BJ82" i="82"/>
  <c r="BJ83" i="82"/>
  <c r="BJ84" i="82"/>
  <c r="BJ85" i="82"/>
  <c r="BJ87" i="82"/>
  <c r="BJ86" i="82"/>
  <c r="BJ102" i="82"/>
  <c r="BJ103" i="82"/>
  <c r="BJ88" i="82"/>
  <c r="BJ89" i="82"/>
  <c r="BJ90" i="82"/>
  <c r="BJ92" i="82"/>
  <c r="BJ98" i="82"/>
  <c r="BJ101" i="82"/>
  <c r="BJ95" i="82"/>
  <c r="BJ93" i="82"/>
  <c r="BJ96" i="82"/>
  <c r="BJ97" i="82"/>
  <c r="BJ100" i="82"/>
  <c r="BJ94" i="82"/>
  <c r="BJ104" i="82"/>
  <c r="BJ112" i="82"/>
  <c r="BJ106" i="82"/>
  <c r="BJ108" i="82"/>
  <c r="BJ113" i="82"/>
  <c r="BJ117" i="82"/>
  <c r="BJ105" i="82"/>
  <c r="BJ118" i="82"/>
  <c r="BJ119" i="82"/>
  <c r="BJ120" i="82"/>
  <c r="BJ121" i="82"/>
  <c r="BJ110" i="82"/>
  <c r="BJ114" i="82"/>
  <c r="BJ115" i="82"/>
  <c r="BJ116" i="82"/>
  <c r="BJ122" i="82"/>
  <c r="BJ123" i="82"/>
  <c r="BJ124" i="82"/>
  <c r="BJ125" i="82"/>
  <c r="BJ126" i="82"/>
  <c r="BJ127" i="82"/>
  <c r="BJ128" i="82"/>
  <c r="BJ129" i="82"/>
  <c r="BJ130" i="82"/>
  <c r="BJ99" i="82"/>
  <c r="BJ109" i="82"/>
  <c r="BJ107" i="82"/>
  <c r="BJ111" i="82"/>
  <c r="BJ131" i="82"/>
  <c r="BJ132" i="82"/>
  <c r="BJ134" i="82"/>
  <c r="BJ135" i="82"/>
  <c r="BJ136" i="82"/>
  <c r="BJ137" i="82"/>
  <c r="BJ138" i="82"/>
  <c r="BJ139" i="82"/>
  <c r="BJ140" i="82"/>
  <c r="BJ146" i="82"/>
  <c r="BJ147" i="82"/>
  <c r="BJ148" i="82"/>
  <c r="BJ149" i="82"/>
  <c r="BJ150" i="82"/>
  <c r="BJ151" i="82"/>
  <c r="BJ152" i="82"/>
  <c r="BJ153" i="82"/>
  <c r="BJ154" i="82"/>
  <c r="BJ155" i="82"/>
  <c r="BJ144" i="82"/>
  <c r="BJ156" i="82"/>
  <c r="BJ157" i="82"/>
  <c r="BJ158" i="82"/>
  <c r="BJ159" i="82"/>
  <c r="BJ160" i="82"/>
  <c r="BJ141" i="82"/>
  <c r="BJ161" i="82"/>
  <c r="BJ162" i="82"/>
  <c r="BJ145" i="82"/>
  <c r="BJ142" i="82"/>
  <c r="BJ143" i="82"/>
  <c r="BJ169" i="82"/>
  <c r="BJ170" i="82"/>
  <c r="BJ171" i="82"/>
  <c r="BJ172" i="82"/>
  <c r="BJ173" i="82"/>
  <c r="BJ174" i="82"/>
  <c r="BJ175" i="82"/>
  <c r="BJ176" i="82"/>
  <c r="BJ177" i="82"/>
  <c r="BJ178" i="82"/>
  <c r="BJ179" i="82"/>
  <c r="BJ180" i="82"/>
  <c r="BJ181" i="82"/>
  <c r="BJ182" i="82"/>
  <c r="BJ164" i="82"/>
  <c r="BJ166" i="82"/>
  <c r="BJ186" i="82"/>
  <c r="BJ163" i="82"/>
  <c r="BJ184" i="82"/>
  <c r="BJ185" i="82"/>
  <c r="BJ3" i="82"/>
  <c r="BJ193" i="82"/>
  <c r="BJ165" i="82"/>
  <c r="BJ167" i="82"/>
  <c r="BJ183" i="82"/>
  <c r="BJ188" i="82"/>
  <c r="BJ189" i="82"/>
  <c r="BJ190" i="82"/>
  <c r="BJ191" i="82"/>
  <c r="BJ192" i="82"/>
  <c r="BJ168" i="82"/>
  <c r="BJ187" i="82"/>
  <c r="BB4" i="82"/>
  <c r="BB5" i="82"/>
  <c r="BB6" i="82"/>
  <c r="BB7" i="82"/>
  <c r="BB8" i="82"/>
  <c r="BB9" i="82"/>
  <c r="BB10" i="82"/>
  <c r="BB11" i="82"/>
  <c r="BB12" i="82"/>
  <c r="BB13" i="82"/>
  <c r="BB14" i="82"/>
  <c r="BB15" i="82"/>
  <c r="BB16" i="82"/>
  <c r="BB17" i="82"/>
  <c r="BB18" i="82"/>
  <c r="BB19" i="82"/>
  <c r="BB20" i="82"/>
  <c r="BB26" i="82"/>
  <c r="BB27" i="82"/>
  <c r="BB21" i="82"/>
  <c r="BB22" i="82"/>
  <c r="BB23" i="82"/>
  <c r="BB24" i="82"/>
  <c r="BB25" i="82"/>
  <c r="BB28" i="82"/>
  <c r="BB29" i="82"/>
  <c r="BB30" i="82"/>
  <c r="BB31" i="82"/>
  <c r="BB32" i="82"/>
  <c r="BB33" i="82"/>
  <c r="BB35" i="82"/>
  <c r="BB34" i="82"/>
  <c r="BB36" i="82"/>
  <c r="BB37" i="82"/>
  <c r="BB38" i="82"/>
  <c r="BB41" i="82"/>
  <c r="BB43" i="82"/>
  <c r="BB40" i="82"/>
  <c r="BB44" i="82"/>
  <c r="BB39" i="82"/>
  <c r="BB45" i="82"/>
  <c r="BB46" i="82"/>
  <c r="BB47" i="82"/>
  <c r="BB48" i="82"/>
  <c r="BB49" i="82"/>
  <c r="BB50" i="82"/>
  <c r="BB51" i="82"/>
  <c r="BB52" i="82"/>
  <c r="BB53" i="82"/>
  <c r="BB54" i="82"/>
  <c r="BB42" i="82"/>
  <c r="BB56" i="82"/>
  <c r="BB57" i="82"/>
  <c r="BB58" i="82"/>
  <c r="BB59" i="82"/>
  <c r="BB60" i="82"/>
  <c r="BB61" i="82"/>
  <c r="BB62" i="82"/>
  <c r="BB55" i="82"/>
  <c r="BB63" i="82"/>
  <c r="BB64" i="82"/>
  <c r="BB65" i="82"/>
  <c r="BB66" i="82"/>
  <c r="BB67" i="82"/>
  <c r="BB68" i="82"/>
  <c r="BB69" i="82"/>
  <c r="BB70" i="82"/>
  <c r="BB71" i="82"/>
  <c r="BB72" i="82"/>
  <c r="BB73" i="82"/>
  <c r="BB74" i="82"/>
  <c r="BB75" i="82"/>
  <c r="BB76" i="82"/>
  <c r="BB77" i="82"/>
  <c r="BB78" i="82"/>
  <c r="BB79" i="82"/>
  <c r="BB80" i="82"/>
  <c r="BB81" i="82"/>
  <c r="BB82" i="82"/>
  <c r="BB83" i="82"/>
  <c r="BB84" i="82"/>
  <c r="BB102" i="82"/>
  <c r="BB103" i="82"/>
  <c r="BB85" i="82"/>
  <c r="BB87" i="82"/>
  <c r="BB86" i="82"/>
  <c r="BB89" i="82"/>
  <c r="BB90" i="82"/>
  <c r="BB88" i="82"/>
  <c r="BB91" i="82"/>
  <c r="BB93" i="82"/>
  <c r="BB95" i="82"/>
  <c r="BB97" i="82"/>
  <c r="BB99" i="82"/>
  <c r="BB101" i="82"/>
  <c r="BB94" i="82"/>
  <c r="BB98" i="82"/>
  <c r="BB92" i="82"/>
  <c r="BB96" i="82"/>
  <c r="BB106" i="82"/>
  <c r="BB108" i="82"/>
  <c r="BB110" i="82"/>
  <c r="BB105" i="82"/>
  <c r="BB118" i="82"/>
  <c r="BB119" i="82"/>
  <c r="BB120" i="82"/>
  <c r="BB121" i="82"/>
  <c r="BB100" i="82"/>
  <c r="BB109" i="82"/>
  <c r="BB111" i="82"/>
  <c r="BB112" i="82"/>
  <c r="BB117" i="82"/>
  <c r="BB122" i="82"/>
  <c r="BB123" i="82"/>
  <c r="BB124" i="82"/>
  <c r="BB125" i="82"/>
  <c r="BB126" i="82"/>
  <c r="BB127" i="82"/>
  <c r="BB128" i="82"/>
  <c r="BB129" i="82"/>
  <c r="BB130" i="82"/>
  <c r="BB113" i="82"/>
  <c r="BB107" i="82"/>
  <c r="BB116" i="82"/>
  <c r="BB104" i="82"/>
  <c r="BB114" i="82"/>
  <c r="BB131" i="82"/>
  <c r="BB132" i="82"/>
  <c r="BB133" i="82"/>
  <c r="BB134" i="82"/>
  <c r="BB135" i="82"/>
  <c r="BB136" i="82"/>
  <c r="BB137" i="82"/>
  <c r="BB138" i="82"/>
  <c r="BB139" i="82"/>
  <c r="BB140" i="82"/>
  <c r="BB141" i="82"/>
  <c r="BB147" i="82"/>
  <c r="BB148" i="82"/>
  <c r="BB149" i="82"/>
  <c r="BB150" i="82"/>
  <c r="BB151" i="82"/>
  <c r="BB152" i="82"/>
  <c r="BB153" i="82"/>
  <c r="BB154" i="82"/>
  <c r="BB155" i="82"/>
  <c r="BB156" i="82"/>
  <c r="BB157" i="82"/>
  <c r="BB158" i="82"/>
  <c r="BB159" i="82"/>
  <c r="BB115" i="82"/>
  <c r="BB145" i="82"/>
  <c r="BB146" i="82"/>
  <c r="BB160" i="82"/>
  <c r="BB142" i="82"/>
  <c r="BB143" i="82"/>
  <c r="BB161" i="82"/>
  <c r="BB162" i="82"/>
  <c r="BB144" i="82"/>
  <c r="BB169" i="82"/>
  <c r="BB170" i="82"/>
  <c r="BB171" i="82"/>
  <c r="BB172" i="82"/>
  <c r="BB173" i="82"/>
  <c r="BB174" i="82"/>
  <c r="BB175" i="82"/>
  <c r="BB176" i="82"/>
  <c r="BB177" i="82"/>
  <c r="BB178" i="82"/>
  <c r="BB179" i="82"/>
  <c r="BB180" i="82"/>
  <c r="BB181" i="82"/>
  <c r="BB182" i="82"/>
  <c r="BB163" i="82"/>
  <c r="BB167" i="82"/>
  <c r="BB165" i="82"/>
  <c r="BB187" i="82"/>
  <c r="BB183" i="82"/>
  <c r="BB184" i="82"/>
  <c r="BB185" i="82"/>
  <c r="BB186" i="82"/>
  <c r="BB3" i="82"/>
  <c r="BB193" i="82"/>
  <c r="BB168" i="82"/>
  <c r="BB188" i="82"/>
  <c r="BB189" i="82"/>
  <c r="BB190" i="82"/>
  <c r="BB191" i="82"/>
  <c r="BB192" i="82"/>
  <c r="BB166" i="82"/>
  <c r="BB164" i="82"/>
  <c r="AT4" i="82"/>
  <c r="AT5" i="82"/>
  <c r="AT6" i="82"/>
  <c r="AT7" i="82"/>
  <c r="AT8" i="82"/>
  <c r="AT9" i="82"/>
  <c r="AT10" i="82"/>
  <c r="AT11" i="82"/>
  <c r="AT12" i="82"/>
  <c r="AT13" i="82"/>
  <c r="AT14" i="82"/>
  <c r="AT15" i="82"/>
  <c r="AT16" i="82"/>
  <c r="AT17" i="82"/>
  <c r="AT18" i="82"/>
  <c r="AT19" i="82"/>
  <c r="AT20" i="82"/>
  <c r="AT26" i="82"/>
  <c r="AT27" i="82"/>
  <c r="AT28" i="82"/>
  <c r="AT21" i="82"/>
  <c r="AT22" i="82"/>
  <c r="AT23" i="82"/>
  <c r="AT24" i="82"/>
  <c r="AT25" i="82"/>
  <c r="AT29" i="82"/>
  <c r="AT30" i="82"/>
  <c r="AT31" i="82"/>
  <c r="AT32" i="82"/>
  <c r="AT33" i="82"/>
  <c r="AT35" i="82"/>
  <c r="AT36" i="82"/>
  <c r="AT37" i="82"/>
  <c r="AT38" i="82"/>
  <c r="AT34" i="82"/>
  <c r="AT42" i="82"/>
  <c r="AT43" i="82"/>
  <c r="AT44" i="82"/>
  <c r="AT41" i="82"/>
  <c r="AT45" i="82"/>
  <c r="AT46" i="82"/>
  <c r="AT47" i="82"/>
  <c r="AT48" i="82"/>
  <c r="AT49" i="82"/>
  <c r="AT50" i="82"/>
  <c r="AT51" i="82"/>
  <c r="AT52" i="82"/>
  <c r="AT53" i="82"/>
  <c r="AT54" i="82"/>
  <c r="AT40" i="82"/>
  <c r="AT55" i="82"/>
  <c r="AT39" i="82"/>
  <c r="AT56" i="82"/>
  <c r="AT57" i="82"/>
  <c r="AT58" i="82"/>
  <c r="AT59" i="82"/>
  <c r="AT60" i="82"/>
  <c r="AT61" i="82"/>
  <c r="AT62" i="82"/>
  <c r="AT63" i="82"/>
  <c r="AT64" i="82"/>
  <c r="AT65" i="82"/>
  <c r="AT66" i="82"/>
  <c r="AT67" i="82"/>
  <c r="AT68" i="82"/>
  <c r="AT69" i="82"/>
  <c r="AT70" i="82"/>
  <c r="AT71" i="82"/>
  <c r="AT72" i="82"/>
  <c r="AT73" i="82"/>
  <c r="AT74" i="82"/>
  <c r="AT75" i="82"/>
  <c r="AT76" i="82"/>
  <c r="AT77" i="82"/>
  <c r="AT78" i="82"/>
  <c r="AT79" i="82"/>
  <c r="AT80" i="82"/>
  <c r="AT81" i="82"/>
  <c r="AT82" i="82"/>
  <c r="AT83" i="82"/>
  <c r="AT84" i="82"/>
  <c r="AT88" i="82"/>
  <c r="AT102" i="82"/>
  <c r="AT103" i="82"/>
  <c r="AT85" i="82"/>
  <c r="AT89" i="82"/>
  <c r="AT90" i="82"/>
  <c r="AT86" i="82"/>
  <c r="AT87" i="82"/>
  <c r="AT91" i="82"/>
  <c r="AT100" i="82"/>
  <c r="AT94" i="82"/>
  <c r="AT98" i="82"/>
  <c r="AT96" i="82"/>
  <c r="AT92" i="82"/>
  <c r="AT93" i="82"/>
  <c r="AT97" i="82"/>
  <c r="AT105" i="82"/>
  <c r="AT111" i="82"/>
  <c r="AT112" i="82"/>
  <c r="AT114" i="82"/>
  <c r="AT116" i="82"/>
  <c r="AT115" i="82"/>
  <c r="AT109" i="82"/>
  <c r="AT95" i="82"/>
  <c r="AT99" i="82"/>
  <c r="AT107" i="82"/>
  <c r="AT118" i="82"/>
  <c r="AT119" i="82"/>
  <c r="AT120" i="82"/>
  <c r="AT121" i="82"/>
  <c r="AT104" i="82"/>
  <c r="AT110" i="82"/>
  <c r="AT122" i="82"/>
  <c r="AT123" i="82"/>
  <c r="AT124" i="82"/>
  <c r="AT125" i="82"/>
  <c r="AT126" i="82"/>
  <c r="AT127" i="82"/>
  <c r="AT128" i="82"/>
  <c r="AT129" i="82"/>
  <c r="AT130" i="82"/>
  <c r="AT106" i="82"/>
  <c r="AT117" i="82"/>
  <c r="AT113" i="82"/>
  <c r="AT131" i="82"/>
  <c r="AT132" i="82"/>
  <c r="AT133" i="82"/>
  <c r="AT108" i="82"/>
  <c r="AT135" i="82"/>
  <c r="AT136" i="82"/>
  <c r="AT137" i="82"/>
  <c r="AT138" i="82"/>
  <c r="AT139" i="82"/>
  <c r="AT140" i="82"/>
  <c r="AT147" i="82"/>
  <c r="AT148" i="82"/>
  <c r="AT149" i="82"/>
  <c r="AT150" i="82"/>
  <c r="AT151" i="82"/>
  <c r="AT152" i="82"/>
  <c r="AT153" i="82"/>
  <c r="AT154" i="82"/>
  <c r="AT155" i="82"/>
  <c r="AT144" i="82"/>
  <c r="AT156" i="82"/>
  <c r="AT157" i="82"/>
  <c r="AT158" i="82"/>
  <c r="AT159" i="82"/>
  <c r="AT160" i="82"/>
  <c r="AT146" i="82"/>
  <c r="AT161" i="82"/>
  <c r="AT162" i="82"/>
  <c r="AT141" i="82"/>
  <c r="AT142" i="82"/>
  <c r="AT145" i="82"/>
  <c r="AT143" i="82"/>
  <c r="AT169" i="82"/>
  <c r="AT170" i="82"/>
  <c r="AT171" i="82"/>
  <c r="AT172" i="82"/>
  <c r="AT173" i="82"/>
  <c r="AT174" i="82"/>
  <c r="AT175" i="82"/>
  <c r="AT176" i="82"/>
  <c r="AT177" i="82"/>
  <c r="AT178" i="82"/>
  <c r="AT179" i="82"/>
  <c r="AT180" i="82"/>
  <c r="AT181" i="82"/>
  <c r="AT182" i="82"/>
  <c r="AT165" i="82"/>
  <c r="AT168" i="82"/>
  <c r="AT183" i="82"/>
  <c r="AT3" i="82"/>
  <c r="AT166" i="82"/>
  <c r="AT187" i="82"/>
  <c r="AT164" i="82"/>
  <c r="AT188" i="82"/>
  <c r="AT189" i="82"/>
  <c r="AT190" i="82"/>
  <c r="AT191" i="82"/>
  <c r="AT192" i="82"/>
  <c r="AT193" i="82"/>
  <c r="AT163" i="82"/>
  <c r="AT184" i="82"/>
  <c r="AT185" i="82"/>
  <c r="AT186" i="82"/>
  <c r="AT167" i="82"/>
  <c r="AL4" i="82"/>
  <c r="AL5" i="82"/>
  <c r="AL6" i="82"/>
  <c r="AL7" i="82"/>
  <c r="AL8" i="82"/>
  <c r="AL9" i="82"/>
  <c r="AL12" i="82"/>
  <c r="AL15" i="82"/>
  <c r="AL21" i="82"/>
  <c r="AL22" i="82"/>
  <c r="AL23" i="82"/>
  <c r="AL24" i="82"/>
  <c r="AL25" i="82"/>
  <c r="AL20" i="82"/>
  <c r="AL19" i="82"/>
  <c r="AL28" i="82"/>
  <c r="AL17" i="82"/>
  <c r="AL29" i="82"/>
  <c r="AL30" i="82"/>
  <c r="AL31" i="82"/>
  <c r="AL35" i="82"/>
  <c r="AL32" i="82"/>
  <c r="AL36" i="82"/>
  <c r="AL37" i="82"/>
  <c r="AL38" i="82"/>
  <c r="AL39" i="82"/>
  <c r="AL40" i="82"/>
  <c r="AL41" i="82"/>
  <c r="AL42" i="82"/>
  <c r="AL43" i="82"/>
  <c r="AL34" i="82"/>
  <c r="AL49" i="82"/>
  <c r="AL50" i="82"/>
  <c r="AL54" i="82"/>
  <c r="AL59" i="82"/>
  <c r="AL60" i="82"/>
  <c r="AL51" i="82"/>
  <c r="AL53" i="82"/>
  <c r="AL55" i="82"/>
  <c r="AL52" i="82"/>
  <c r="AL63" i="82"/>
  <c r="AL64" i="82"/>
  <c r="AL65" i="82"/>
  <c r="AL67" i="82"/>
  <c r="AL69" i="82"/>
  <c r="AL72" i="82"/>
  <c r="AL70" i="82"/>
  <c r="AL71" i="82"/>
  <c r="AL78" i="82"/>
  <c r="AL80" i="82"/>
  <c r="AL85" i="82"/>
  <c r="AL94" i="82"/>
  <c r="AL95" i="82"/>
  <c r="AL97" i="82"/>
  <c r="AL98" i="82"/>
  <c r="AL99" i="82"/>
  <c r="AL87" i="82"/>
  <c r="AL74" i="82"/>
  <c r="AL81" i="82"/>
  <c r="AL79" i="82"/>
  <c r="AL88" i="82"/>
  <c r="AL75" i="82"/>
  <c r="AL73" i="82"/>
  <c r="AL89" i="82"/>
  <c r="AL90" i="82"/>
  <c r="AL100" i="82"/>
  <c r="AL104" i="82"/>
  <c r="AL105" i="82"/>
  <c r="AL106" i="82"/>
  <c r="AL107" i="82"/>
  <c r="AL108" i="82"/>
  <c r="AL110" i="82"/>
  <c r="AL111" i="82"/>
  <c r="AL112" i="82"/>
  <c r="AL113" i="82"/>
  <c r="AL114" i="82"/>
  <c r="AL115" i="82"/>
  <c r="AL116" i="82"/>
  <c r="AL117" i="82"/>
  <c r="AL118" i="82"/>
  <c r="AL119" i="82"/>
  <c r="AL120" i="82"/>
  <c r="AL121" i="82"/>
  <c r="AL122" i="82"/>
  <c r="AL126" i="82"/>
  <c r="AL128" i="82"/>
  <c r="AL123" i="82"/>
  <c r="AL127" i="82"/>
  <c r="AL132" i="82"/>
  <c r="AL133" i="82"/>
  <c r="AL134" i="82"/>
  <c r="AL129" i="82"/>
  <c r="AL148" i="82"/>
  <c r="AL149" i="82"/>
  <c r="AL150" i="82"/>
  <c r="AL152" i="82"/>
  <c r="AL153" i="82"/>
  <c r="AL154" i="82"/>
  <c r="AL155" i="82"/>
  <c r="AL138" i="82"/>
  <c r="AL147" i="82"/>
  <c r="AL159" i="82"/>
  <c r="AL160" i="82"/>
  <c r="AL136" i="82"/>
  <c r="AL139" i="82"/>
  <c r="AL145" i="82"/>
  <c r="AL161" i="82"/>
  <c r="AL135" i="82"/>
  <c r="AL170" i="82"/>
  <c r="AL171" i="82"/>
  <c r="AL172" i="82"/>
  <c r="AL173" i="82"/>
  <c r="AL174" i="82"/>
  <c r="AL175" i="82"/>
  <c r="AL177" i="82"/>
  <c r="AL178" i="82"/>
  <c r="AL179" i="82"/>
  <c r="AL180" i="82"/>
  <c r="AL181" i="82"/>
  <c r="AL182" i="82"/>
  <c r="AL137" i="82"/>
  <c r="AL164" i="82"/>
  <c r="AL165" i="82"/>
  <c r="AL166" i="82"/>
  <c r="AL187" i="82"/>
  <c r="AL186" i="82"/>
  <c r="AL3" i="82"/>
  <c r="AL188" i="82"/>
  <c r="AL190" i="82"/>
  <c r="AL191" i="82"/>
  <c r="AL192" i="82"/>
  <c r="AL193" i="82"/>
  <c r="AE4" i="82"/>
  <c r="AE5" i="82"/>
  <c r="AE6" i="82"/>
  <c r="AE7" i="82"/>
  <c r="AE8" i="82"/>
  <c r="AE9" i="82"/>
  <c r="AE10" i="82"/>
  <c r="AE11" i="82"/>
  <c r="AE12" i="82"/>
  <c r="AE13" i="82"/>
  <c r="AE14" i="82"/>
  <c r="AE15" i="82"/>
  <c r="AE16" i="82"/>
  <c r="AE21" i="82"/>
  <c r="AE22" i="82"/>
  <c r="AE23" i="82"/>
  <c r="AE24" i="82"/>
  <c r="AE25" i="82"/>
  <c r="AE26" i="82"/>
  <c r="AE19" i="82"/>
  <c r="AE18" i="82"/>
  <c r="AE17" i="82"/>
  <c r="AE20" i="82"/>
  <c r="AE28" i="82"/>
  <c r="AE27" i="82"/>
  <c r="AE29" i="82"/>
  <c r="AE30" i="82"/>
  <c r="AE31" i="82"/>
  <c r="AE35" i="82"/>
  <c r="AE34" i="82"/>
  <c r="AE36" i="82"/>
  <c r="AE37" i="82"/>
  <c r="AE38" i="82"/>
  <c r="AE39" i="82"/>
  <c r="AE40" i="82"/>
  <c r="AE41" i="82"/>
  <c r="AE42" i="82"/>
  <c r="AE43" i="82"/>
  <c r="AE33" i="82"/>
  <c r="AE32" i="82"/>
  <c r="AE44" i="82"/>
  <c r="AE45" i="82"/>
  <c r="AE46" i="82"/>
  <c r="AE47" i="82"/>
  <c r="AE48" i="82"/>
  <c r="AE49" i="82"/>
  <c r="AE50" i="82"/>
  <c r="AE53" i="82"/>
  <c r="AE57" i="82"/>
  <c r="AE58" i="82"/>
  <c r="AE59" i="82"/>
  <c r="AE60" i="82"/>
  <c r="AE61" i="82"/>
  <c r="AE62" i="82"/>
  <c r="AE52" i="82"/>
  <c r="AE54" i="82"/>
  <c r="AE56" i="82"/>
  <c r="AE51" i="82"/>
  <c r="AE55" i="82"/>
  <c r="AE63" i="82"/>
  <c r="AE64" i="82"/>
  <c r="AE65" i="82"/>
  <c r="AE66" i="82"/>
  <c r="AE67" i="82"/>
  <c r="AE68" i="82"/>
  <c r="AE69" i="82"/>
  <c r="AE70" i="82"/>
  <c r="AE72" i="82"/>
  <c r="AE71" i="82"/>
  <c r="AE84" i="82"/>
  <c r="AE92" i="82"/>
  <c r="AE93" i="82"/>
  <c r="AE94" i="82"/>
  <c r="AE95" i="82"/>
  <c r="AE96" i="82"/>
  <c r="AE97" i="82"/>
  <c r="AE98" i="82"/>
  <c r="AE99" i="82"/>
  <c r="AE74" i="82"/>
  <c r="AE79" i="82"/>
  <c r="AE75" i="82"/>
  <c r="AE85" i="82"/>
  <c r="AE86" i="82"/>
  <c r="AE87" i="82"/>
  <c r="AE73" i="82"/>
  <c r="AE82" i="82"/>
  <c r="AE88" i="82"/>
  <c r="AE77" i="82"/>
  <c r="AE80" i="82"/>
  <c r="AE83" i="82"/>
  <c r="AE89" i="82"/>
  <c r="AE90" i="82"/>
  <c r="AE91" i="82"/>
  <c r="AE103" i="82"/>
  <c r="AE76" i="82"/>
  <c r="AE81" i="82"/>
  <c r="AE100" i="82"/>
  <c r="AE102" i="82"/>
  <c r="AE104" i="82"/>
  <c r="AE105" i="82"/>
  <c r="AE106" i="82"/>
  <c r="AE107" i="82"/>
  <c r="AE108" i="82"/>
  <c r="AE109" i="82"/>
  <c r="AE110" i="82"/>
  <c r="AE111" i="82"/>
  <c r="AE112" i="82"/>
  <c r="AE113" i="82"/>
  <c r="AE114" i="82"/>
  <c r="AE115" i="82"/>
  <c r="AE116" i="82"/>
  <c r="AE117" i="82"/>
  <c r="AE78" i="82"/>
  <c r="AE101" i="82"/>
  <c r="AE118" i="82"/>
  <c r="AE119" i="82"/>
  <c r="AE120" i="82"/>
  <c r="AE121" i="82"/>
  <c r="AE122" i="82"/>
  <c r="AE131" i="82"/>
  <c r="AE123" i="82"/>
  <c r="AE127" i="82"/>
  <c r="AE129" i="82"/>
  <c r="AE132" i="82"/>
  <c r="AE133" i="82"/>
  <c r="AE134" i="82"/>
  <c r="AE130" i="82"/>
  <c r="AE125" i="82"/>
  <c r="AE136" i="82"/>
  <c r="AE138" i="82"/>
  <c r="AE144" i="82"/>
  <c r="AE145" i="82"/>
  <c r="AE148" i="82"/>
  <c r="AE149" i="82"/>
  <c r="AE150" i="82"/>
  <c r="AE151" i="82"/>
  <c r="AE152" i="82"/>
  <c r="AE153" i="82"/>
  <c r="AE154" i="82"/>
  <c r="AE155" i="82"/>
  <c r="AE156" i="82"/>
  <c r="AE157" i="82"/>
  <c r="AE158" i="82"/>
  <c r="AE159" i="82"/>
  <c r="AE160" i="82"/>
  <c r="AE139" i="82"/>
  <c r="AE135" i="82"/>
  <c r="AE147" i="82"/>
  <c r="AE161" i="82"/>
  <c r="AE162" i="82"/>
  <c r="AE124" i="82"/>
  <c r="AE126" i="82"/>
  <c r="AE128" i="82"/>
  <c r="AE137" i="82"/>
  <c r="AE142" i="82"/>
  <c r="AE163" i="82"/>
  <c r="AE170" i="82"/>
  <c r="AE171" i="82"/>
  <c r="AE172" i="82"/>
  <c r="AE173" i="82"/>
  <c r="AE174" i="82"/>
  <c r="AE175" i="82"/>
  <c r="AE176" i="82"/>
  <c r="AE177" i="82"/>
  <c r="AE178" i="82"/>
  <c r="AE179" i="82"/>
  <c r="AE180" i="82"/>
  <c r="AE181" i="82"/>
  <c r="AE182" i="82"/>
  <c r="AE183" i="82"/>
  <c r="AE146" i="82"/>
  <c r="AE140" i="82"/>
  <c r="AE141" i="82"/>
  <c r="AE164" i="82"/>
  <c r="AE165" i="82"/>
  <c r="AE166" i="82"/>
  <c r="AE167" i="82"/>
  <c r="AE168" i="82"/>
  <c r="AE169" i="82"/>
  <c r="AE143" i="82"/>
  <c r="AE188" i="82"/>
  <c r="AE184" i="82"/>
  <c r="AE187" i="82"/>
  <c r="AE3" i="82"/>
  <c r="AE185" i="82"/>
  <c r="AE186" i="82"/>
  <c r="AE189" i="82"/>
  <c r="AE190" i="82"/>
  <c r="AE191" i="82"/>
  <c r="AE192" i="82"/>
  <c r="AE193" i="82"/>
  <c r="X4" i="82"/>
  <c r="X6" i="82"/>
  <c r="X8" i="82"/>
  <c r="X9" i="82"/>
  <c r="X10" i="82"/>
  <c r="X11" i="82"/>
  <c r="X12" i="82"/>
  <c r="X13" i="82"/>
  <c r="X15" i="82"/>
  <c r="X22" i="82"/>
  <c r="X24" i="82"/>
  <c r="X25" i="82"/>
  <c r="X17" i="82"/>
  <c r="X20" i="82"/>
  <c r="X27" i="82"/>
  <c r="X18" i="82"/>
  <c r="X29" i="82"/>
  <c r="X31" i="82"/>
  <c r="X28" i="82"/>
  <c r="X35" i="82"/>
  <c r="X33" i="82"/>
  <c r="X38" i="82"/>
  <c r="X39" i="82"/>
  <c r="X40" i="82"/>
  <c r="X41" i="82"/>
  <c r="X42" i="82"/>
  <c r="X43" i="82"/>
  <c r="X32" i="82"/>
  <c r="X44" i="82"/>
  <c r="X46" i="82"/>
  <c r="X47" i="82"/>
  <c r="X57" i="82"/>
  <c r="X58" i="82"/>
  <c r="X59" i="82"/>
  <c r="X60" i="82"/>
  <c r="X61" i="82"/>
  <c r="X62" i="82"/>
  <c r="X54" i="82"/>
  <c r="X53" i="82"/>
  <c r="X51" i="82"/>
  <c r="X52" i="82"/>
  <c r="X63" i="82"/>
  <c r="X64" i="82"/>
  <c r="X66" i="82"/>
  <c r="X67" i="82"/>
  <c r="X68" i="82"/>
  <c r="X70" i="82"/>
  <c r="X73" i="82"/>
  <c r="X71" i="82"/>
  <c r="X74" i="82"/>
  <c r="X94" i="82"/>
  <c r="X96" i="82"/>
  <c r="X98" i="82"/>
  <c r="X99" i="82"/>
  <c r="X79" i="82"/>
  <c r="X82" i="82"/>
  <c r="X75" i="82"/>
  <c r="X83" i="82"/>
  <c r="X80" i="82"/>
  <c r="X84" i="82"/>
  <c r="X76" i="82"/>
  <c r="X78" i="82"/>
  <c r="X85" i="82"/>
  <c r="X86" i="82"/>
  <c r="X89" i="82"/>
  <c r="X91" i="82"/>
  <c r="X101" i="82"/>
  <c r="X88" i="82"/>
  <c r="X103" i="82"/>
  <c r="X87" i="82"/>
  <c r="X102" i="82"/>
  <c r="X104" i="82"/>
  <c r="X105" i="82"/>
  <c r="X107" i="82"/>
  <c r="X108" i="82"/>
  <c r="X109" i="82"/>
  <c r="X112" i="82"/>
  <c r="X113" i="82"/>
  <c r="X117" i="82"/>
  <c r="X118" i="82"/>
  <c r="X119" i="82"/>
  <c r="X120" i="82"/>
  <c r="X121" i="82"/>
  <c r="X124" i="82"/>
  <c r="X125" i="82"/>
  <c r="X128" i="82"/>
  <c r="X130" i="82"/>
  <c r="X132" i="82"/>
  <c r="X134" i="82"/>
  <c r="X127" i="82"/>
  <c r="X150" i="82"/>
  <c r="X152" i="82"/>
  <c r="X153" i="82"/>
  <c r="X155" i="82"/>
  <c r="X156" i="82"/>
  <c r="X135" i="82"/>
  <c r="X139" i="82"/>
  <c r="X157" i="82"/>
  <c r="X158" i="82"/>
  <c r="X143" i="82"/>
  <c r="X144" i="82"/>
  <c r="X161" i="82"/>
  <c r="X162" i="82"/>
  <c r="X140" i="82"/>
  <c r="X141" i="82"/>
  <c r="X123" i="82"/>
  <c r="X145" i="82"/>
  <c r="X170" i="82"/>
  <c r="X171" i="82"/>
  <c r="X173" i="82"/>
  <c r="X174" i="82"/>
  <c r="X176" i="82"/>
  <c r="X181" i="82"/>
  <c r="X182" i="82"/>
  <c r="X163" i="82"/>
  <c r="X138" i="82"/>
  <c r="X165" i="82"/>
  <c r="X3" i="82"/>
  <c r="X184" i="82"/>
  <c r="X185" i="82"/>
  <c r="X186" i="82"/>
  <c r="X190" i="82"/>
  <c r="X191" i="82"/>
  <c r="X192" i="82"/>
  <c r="X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Q4" i="82"/>
  <c r="AQ5" i="82"/>
  <c r="AQ6" i="82"/>
  <c r="AQ8" i="82"/>
  <c r="AQ9" i="82"/>
  <c r="AQ10" i="82"/>
  <c r="AQ11" i="82"/>
  <c r="AQ12" i="82"/>
  <c r="AQ13" i="82"/>
  <c r="AQ14" i="82"/>
  <c r="AQ15" i="82"/>
  <c r="AQ16" i="82"/>
  <c r="AQ17" i="82"/>
  <c r="AQ20" i="82"/>
  <c r="AQ21" i="82"/>
  <c r="AQ22" i="82"/>
  <c r="AQ24" i="82"/>
  <c r="AQ25" i="82"/>
  <c r="AQ26" i="82"/>
  <c r="AQ27" i="82"/>
  <c r="AQ29" i="82"/>
  <c r="AQ30" i="82"/>
  <c r="AQ31" i="82"/>
  <c r="AQ34" i="82"/>
  <c r="AQ19" i="82"/>
  <c r="AQ35" i="82"/>
  <c r="AQ28" i="82"/>
  <c r="AQ32" i="82"/>
  <c r="AQ42" i="82"/>
  <c r="AQ44" i="82"/>
  <c r="AQ36" i="82"/>
  <c r="AQ45" i="82"/>
  <c r="AQ46" i="82"/>
  <c r="AQ47" i="82"/>
  <c r="AQ48" i="82"/>
  <c r="AQ49" i="82"/>
  <c r="AQ51" i="82"/>
  <c r="AQ38" i="82"/>
  <c r="AQ55" i="82"/>
  <c r="AQ41" i="82"/>
  <c r="AQ40" i="82"/>
  <c r="AQ39" i="82"/>
  <c r="AQ43" i="82"/>
  <c r="AQ54" i="82"/>
  <c r="AQ56" i="82"/>
  <c r="AQ57" i="82"/>
  <c r="AQ58" i="82"/>
  <c r="AQ59" i="82"/>
  <c r="AQ60" i="82"/>
  <c r="AQ62" i="82"/>
  <c r="AQ53" i="82"/>
  <c r="AQ63" i="82"/>
  <c r="AQ64" i="82"/>
  <c r="AQ65" i="82"/>
  <c r="AQ66" i="82"/>
  <c r="AQ67" i="82"/>
  <c r="AQ68" i="82"/>
  <c r="AQ70" i="82"/>
  <c r="AQ71" i="82"/>
  <c r="AQ52" i="82"/>
  <c r="AQ73" i="82"/>
  <c r="AQ74" i="82"/>
  <c r="AQ75" i="82"/>
  <c r="AQ76" i="82"/>
  <c r="AQ78" i="82"/>
  <c r="AQ79" i="82"/>
  <c r="AQ80" i="82"/>
  <c r="AQ82" i="82"/>
  <c r="AQ84" i="82"/>
  <c r="AQ85" i="82"/>
  <c r="AQ86" i="82"/>
  <c r="AQ87" i="82"/>
  <c r="AQ88" i="82"/>
  <c r="AQ72" i="82"/>
  <c r="AQ89" i="82"/>
  <c r="AQ93" i="82"/>
  <c r="AQ94" i="82"/>
  <c r="AQ95" i="82"/>
  <c r="AQ96" i="82"/>
  <c r="AQ97" i="82"/>
  <c r="AQ98" i="82"/>
  <c r="AQ99" i="82"/>
  <c r="AQ103" i="82"/>
  <c r="AQ102" i="82"/>
  <c r="AQ104" i="82"/>
  <c r="AQ105" i="82"/>
  <c r="AQ106" i="82"/>
  <c r="AQ107" i="82"/>
  <c r="AQ108" i="82"/>
  <c r="AQ109" i="82"/>
  <c r="AQ111" i="82"/>
  <c r="AQ112" i="82"/>
  <c r="AQ118" i="82"/>
  <c r="AQ119" i="82"/>
  <c r="AQ120" i="82"/>
  <c r="AQ121" i="82"/>
  <c r="AQ123" i="82"/>
  <c r="AQ124" i="82"/>
  <c r="AQ125" i="82"/>
  <c r="AQ126" i="82"/>
  <c r="AQ127" i="82"/>
  <c r="AQ128" i="82"/>
  <c r="AQ129" i="82"/>
  <c r="AQ130" i="82"/>
  <c r="AQ117" i="82"/>
  <c r="AQ113" i="82"/>
  <c r="AQ116" i="82"/>
  <c r="AQ131" i="82"/>
  <c r="AQ132" i="82"/>
  <c r="AQ135" i="82"/>
  <c r="AQ136" i="82"/>
  <c r="AQ137" i="82"/>
  <c r="AQ138" i="82"/>
  <c r="AQ139" i="82"/>
  <c r="AQ140" i="82"/>
  <c r="AQ141" i="82"/>
  <c r="AQ142" i="82"/>
  <c r="AQ143" i="82"/>
  <c r="AQ144" i="82"/>
  <c r="AQ145" i="82"/>
  <c r="AQ115" i="82"/>
  <c r="AQ161" i="82"/>
  <c r="AQ162" i="82"/>
  <c r="AQ150" i="82"/>
  <c r="AQ151" i="82"/>
  <c r="AQ152" i="82"/>
  <c r="AQ153" i="82"/>
  <c r="AQ155" i="82"/>
  <c r="AQ156" i="82"/>
  <c r="AQ157" i="82"/>
  <c r="AQ158" i="82"/>
  <c r="AQ160" i="82"/>
  <c r="AQ163" i="82"/>
  <c r="AQ164" i="82"/>
  <c r="AQ165" i="82"/>
  <c r="AQ166" i="82"/>
  <c r="AQ167" i="82"/>
  <c r="AQ168" i="82"/>
  <c r="AQ169" i="82"/>
  <c r="AQ170" i="82"/>
  <c r="AQ171" i="82"/>
  <c r="AQ172" i="82"/>
  <c r="AQ174" i="82"/>
  <c r="AQ176" i="82"/>
  <c r="AQ177" i="82"/>
  <c r="AQ181" i="82"/>
  <c r="AQ182" i="82"/>
  <c r="AQ3" i="82"/>
  <c r="AQ187" i="82"/>
  <c r="AQ189" i="82"/>
  <c r="AQ190" i="82"/>
  <c r="AQ191" i="82"/>
  <c r="AQ192" i="82"/>
  <c r="AQ193" i="82"/>
  <c r="AQ184" i="82"/>
  <c r="AQ186" i="82"/>
  <c r="BQ4" i="82"/>
  <c r="BQ5" i="82"/>
  <c r="BQ6" i="82"/>
  <c r="BQ7" i="82"/>
  <c r="BQ8" i="82"/>
  <c r="BQ9" i="82"/>
  <c r="BQ10" i="82"/>
  <c r="BQ12" i="82"/>
  <c r="BQ13" i="82"/>
  <c r="BQ14" i="82"/>
  <c r="BQ15" i="82"/>
  <c r="BQ16" i="82"/>
  <c r="BQ17" i="82"/>
  <c r="BQ18" i="82"/>
  <c r="BQ19" i="82"/>
  <c r="BQ11" i="82"/>
  <c r="BQ21" i="82"/>
  <c r="BQ23" i="82"/>
  <c r="BQ28" i="82"/>
  <c r="BQ29" i="82"/>
  <c r="BQ30" i="82"/>
  <c r="BQ31" i="82"/>
  <c r="BQ33" i="82"/>
  <c r="BQ25" i="82"/>
  <c r="BQ27" i="82"/>
  <c r="BQ26" i="82"/>
  <c r="BQ24" i="82"/>
  <c r="BQ36" i="82"/>
  <c r="BQ37" i="82"/>
  <c r="BQ38" i="82"/>
  <c r="BQ42" i="82"/>
  <c r="BQ44" i="82"/>
  <c r="BQ45" i="82"/>
  <c r="BQ46" i="82"/>
  <c r="BQ47" i="82"/>
  <c r="BQ48" i="82"/>
  <c r="BQ49" i="82"/>
  <c r="BQ50" i="82"/>
  <c r="BQ52" i="82"/>
  <c r="BQ53" i="82"/>
  <c r="BQ54" i="82"/>
  <c r="BQ56" i="82"/>
  <c r="BQ62" i="82"/>
  <c r="BQ64" i="82"/>
  <c r="BQ65" i="82"/>
  <c r="BQ66" i="82"/>
  <c r="BQ67" i="82"/>
  <c r="BQ68" i="82"/>
  <c r="BQ69" i="82"/>
  <c r="BQ70" i="82"/>
  <c r="BQ58" i="82"/>
  <c r="BQ60" i="82"/>
  <c r="BQ61" i="82"/>
  <c r="BQ73" i="82"/>
  <c r="BQ74" i="82"/>
  <c r="BQ76" i="82"/>
  <c r="BQ77" i="82"/>
  <c r="BQ78" i="82"/>
  <c r="BQ79" i="82"/>
  <c r="BQ80" i="82"/>
  <c r="BQ57" i="82"/>
  <c r="BQ83" i="82"/>
  <c r="BQ88" i="82"/>
  <c r="BQ89" i="82"/>
  <c r="BQ90" i="82"/>
  <c r="BQ85" i="82"/>
  <c r="BQ87" i="82"/>
  <c r="BQ91" i="82"/>
  <c r="BQ84" i="82"/>
  <c r="BQ92" i="82"/>
  <c r="BQ93" i="82"/>
  <c r="BQ94" i="82"/>
  <c r="BQ81" i="82"/>
  <c r="BQ86" i="82"/>
  <c r="BQ100" i="82"/>
  <c r="BQ98" i="82"/>
  <c r="BQ102" i="82"/>
  <c r="BQ105" i="82"/>
  <c r="BQ106" i="82"/>
  <c r="BQ107" i="82"/>
  <c r="BQ109" i="82"/>
  <c r="BQ110" i="82"/>
  <c r="BQ112" i="82"/>
  <c r="BQ113" i="82"/>
  <c r="BQ114" i="82"/>
  <c r="BQ115" i="82"/>
  <c r="BQ96" i="82"/>
  <c r="BQ97" i="82"/>
  <c r="BQ103" i="82"/>
  <c r="BQ116" i="82"/>
  <c r="BQ118" i="82"/>
  <c r="BQ119" i="82"/>
  <c r="BQ120" i="82"/>
  <c r="BQ121" i="82"/>
  <c r="BQ122" i="82"/>
  <c r="BQ123" i="82"/>
  <c r="BQ124" i="82"/>
  <c r="BQ125" i="82"/>
  <c r="BQ126" i="82"/>
  <c r="BQ127" i="82"/>
  <c r="BQ117" i="82"/>
  <c r="BQ131" i="82"/>
  <c r="BQ132" i="82"/>
  <c r="BQ133" i="82"/>
  <c r="BQ134" i="82"/>
  <c r="BQ135" i="82"/>
  <c r="BQ137" i="82"/>
  <c r="BQ138" i="82"/>
  <c r="BQ139" i="82"/>
  <c r="BQ140" i="82"/>
  <c r="BQ141" i="82"/>
  <c r="BQ142" i="82"/>
  <c r="BQ143" i="82"/>
  <c r="BQ144" i="82"/>
  <c r="BQ145" i="82"/>
  <c r="BQ146" i="82"/>
  <c r="BQ129" i="82"/>
  <c r="BQ130" i="82"/>
  <c r="BQ161" i="82"/>
  <c r="BQ147" i="82"/>
  <c r="BQ148" i="82"/>
  <c r="BQ149" i="82"/>
  <c r="BQ150" i="82"/>
  <c r="BQ151" i="82"/>
  <c r="BQ152" i="82"/>
  <c r="BQ153" i="82"/>
  <c r="BQ154" i="82"/>
  <c r="BQ155" i="82"/>
  <c r="BQ158" i="82"/>
  <c r="BQ157" i="82"/>
  <c r="BQ156" i="82"/>
  <c r="BQ163" i="82"/>
  <c r="BQ164" i="82"/>
  <c r="BQ165" i="82"/>
  <c r="BQ166" i="82"/>
  <c r="BQ167" i="82"/>
  <c r="BQ168" i="82"/>
  <c r="BQ169" i="82"/>
  <c r="BQ170" i="82"/>
  <c r="BQ171" i="82"/>
  <c r="BQ172" i="82"/>
  <c r="BQ173" i="82"/>
  <c r="BQ175" i="82"/>
  <c r="BQ176" i="82"/>
  <c r="BQ177" i="82"/>
  <c r="BQ178" i="82"/>
  <c r="BQ179" i="82"/>
  <c r="BQ180" i="82"/>
  <c r="BQ182" i="82"/>
  <c r="BQ193" i="82"/>
  <c r="BQ3" i="82"/>
  <c r="BQ187" i="82"/>
  <c r="BQ189" i="82"/>
  <c r="BQ190" i="82"/>
  <c r="BQ191" i="82"/>
  <c r="BQ192" i="82"/>
  <c r="BQ186" i="82"/>
  <c r="BQ184" i="82"/>
  <c r="BQ185" i="82"/>
  <c r="BQ183" i="82"/>
  <c r="BI4" i="82"/>
  <c r="BI5" i="82"/>
  <c r="BI6" i="82"/>
  <c r="BI7" i="82"/>
  <c r="BI8" i="82"/>
  <c r="BI9" i="82"/>
  <c r="BI12" i="82"/>
  <c r="BI14" i="82"/>
  <c r="BI15" i="82"/>
  <c r="BI17" i="82"/>
  <c r="BI19" i="82"/>
  <c r="BI20" i="82"/>
  <c r="BI26" i="82"/>
  <c r="BI27" i="82"/>
  <c r="BI21" i="82"/>
  <c r="BI23" i="82"/>
  <c r="BI25" i="82"/>
  <c r="BI22" i="82"/>
  <c r="BI28" i="82"/>
  <c r="BI29" i="82"/>
  <c r="BI30" i="82"/>
  <c r="BI31" i="82"/>
  <c r="BI32" i="82"/>
  <c r="BI24" i="82"/>
  <c r="BI36" i="82"/>
  <c r="BI37" i="82"/>
  <c r="BI38" i="82"/>
  <c r="BI39" i="82"/>
  <c r="BI40" i="82"/>
  <c r="BI41" i="82"/>
  <c r="BI42" i="82"/>
  <c r="BI35" i="82"/>
  <c r="BI34" i="82"/>
  <c r="BI44" i="82"/>
  <c r="BI45" i="82"/>
  <c r="BI46" i="82"/>
  <c r="BI51" i="82"/>
  <c r="BI52" i="82"/>
  <c r="BI53" i="82"/>
  <c r="BI54" i="82"/>
  <c r="BI43" i="82"/>
  <c r="BI55" i="82"/>
  <c r="BI58" i="82"/>
  <c r="BI56" i="82"/>
  <c r="BI63" i="82"/>
  <c r="BI64" i="82"/>
  <c r="BI65" i="82"/>
  <c r="BI67" i="82"/>
  <c r="BI68" i="82"/>
  <c r="BI70" i="82"/>
  <c r="BI59" i="82"/>
  <c r="BI57" i="82"/>
  <c r="BI71" i="82"/>
  <c r="BI73" i="82"/>
  <c r="BI74" i="82"/>
  <c r="BI75" i="82"/>
  <c r="BI76" i="82"/>
  <c r="BI78" i="82"/>
  <c r="BI79" i="82"/>
  <c r="BI80" i="82"/>
  <c r="BI81" i="82"/>
  <c r="BI84" i="82"/>
  <c r="BI85" i="82"/>
  <c r="BI87" i="82"/>
  <c r="BI72" i="82"/>
  <c r="BI88" i="82"/>
  <c r="BI89" i="82"/>
  <c r="BI91" i="82"/>
  <c r="BI92" i="82"/>
  <c r="BI93" i="82"/>
  <c r="BI94" i="82"/>
  <c r="BI95" i="82"/>
  <c r="BI96" i="82"/>
  <c r="BI97" i="82"/>
  <c r="BI98" i="82"/>
  <c r="BI99" i="82"/>
  <c r="BI100" i="82"/>
  <c r="BI104" i="82"/>
  <c r="BI105" i="82"/>
  <c r="BI106" i="82"/>
  <c r="BI107" i="82"/>
  <c r="BI108" i="82"/>
  <c r="BI109" i="82"/>
  <c r="BI102" i="82"/>
  <c r="BI113" i="82"/>
  <c r="BI117" i="82"/>
  <c r="BI118" i="82"/>
  <c r="BI119" i="82"/>
  <c r="BI120" i="82"/>
  <c r="BI121" i="82"/>
  <c r="BI110" i="82"/>
  <c r="BI115" i="82"/>
  <c r="BI116" i="82"/>
  <c r="BI123" i="82"/>
  <c r="BI126" i="82"/>
  <c r="BI127" i="82"/>
  <c r="BI128" i="82"/>
  <c r="BI129" i="82"/>
  <c r="BI111" i="82"/>
  <c r="BI131" i="82"/>
  <c r="BI132" i="82"/>
  <c r="BI133" i="82"/>
  <c r="BI134" i="82"/>
  <c r="BI135" i="82"/>
  <c r="BI136" i="82"/>
  <c r="BI137" i="82"/>
  <c r="BI138" i="82"/>
  <c r="BI139" i="82"/>
  <c r="BI140" i="82"/>
  <c r="BI141" i="82"/>
  <c r="BI142" i="82"/>
  <c r="BI143" i="82"/>
  <c r="BI144" i="82"/>
  <c r="BI145" i="82"/>
  <c r="BI112" i="82"/>
  <c r="BI156" i="82"/>
  <c r="BI158" i="82"/>
  <c r="BI161" i="82"/>
  <c r="BI162" i="82"/>
  <c r="BI150" i="82"/>
  <c r="BI151" i="82"/>
  <c r="BI155" i="82"/>
  <c r="BI149" i="82"/>
  <c r="BI152" i="82"/>
  <c r="BI163" i="82"/>
  <c r="BI164" i="82"/>
  <c r="BI165" i="82"/>
  <c r="BI166" i="82"/>
  <c r="BI154" i="82"/>
  <c r="BI183" i="82"/>
  <c r="BI186" i="82"/>
  <c r="BI187" i="82"/>
  <c r="BI153" i="82"/>
  <c r="BI179" i="82"/>
  <c r="BI170" i="82"/>
  <c r="BI182" i="82"/>
  <c r="BI171" i="82"/>
  <c r="BI181" i="82"/>
  <c r="BI173" i="82"/>
  <c r="BI3" i="82"/>
  <c r="BI191" i="82"/>
  <c r="BI193" i="82"/>
  <c r="BI174" i="82"/>
  <c r="BI176" i="82"/>
  <c r="BI188" i="82"/>
  <c r="BI189" i="82"/>
  <c r="BI190" i="82"/>
  <c r="BI192" i="82"/>
  <c r="BI169" i="82"/>
  <c r="BI172" i="82"/>
  <c r="BI175" i="82"/>
  <c r="BI178" i="82"/>
  <c r="BI177" i="82"/>
  <c r="BA4" i="82"/>
  <c r="BA5" i="82"/>
  <c r="BA6" i="82"/>
  <c r="BA7" i="82"/>
  <c r="BA8" i="82"/>
  <c r="BA9" i="82"/>
  <c r="BA10" i="82"/>
  <c r="BA11" i="82"/>
  <c r="BA12" i="82"/>
  <c r="BA13" i="82"/>
  <c r="BA14" i="82"/>
  <c r="BA15" i="82"/>
  <c r="BA16" i="82"/>
  <c r="BA17" i="82"/>
  <c r="BA18" i="82"/>
  <c r="BA19" i="82"/>
  <c r="BA20" i="82"/>
  <c r="BA26" i="82"/>
  <c r="BA27" i="82"/>
  <c r="BA28" i="82"/>
  <c r="BA21" i="82"/>
  <c r="BA22" i="82"/>
  <c r="BA24" i="82"/>
  <c r="BA29" i="82"/>
  <c r="BA30" i="82"/>
  <c r="BA31" i="82"/>
  <c r="BA32" i="82"/>
  <c r="BA33" i="82"/>
  <c r="BA25" i="82"/>
  <c r="BA34" i="82"/>
  <c r="BA36" i="82"/>
  <c r="BA37" i="82"/>
  <c r="BA38" i="82"/>
  <c r="BA39" i="82"/>
  <c r="BA40" i="82"/>
  <c r="BA41" i="82"/>
  <c r="BA42" i="82"/>
  <c r="BA23" i="82"/>
  <c r="BA35" i="82"/>
  <c r="BA44" i="82"/>
  <c r="BA45" i="82"/>
  <c r="BA46" i="82"/>
  <c r="BA47" i="82"/>
  <c r="BA48" i="82"/>
  <c r="BA49" i="82"/>
  <c r="BA50" i="82"/>
  <c r="BA51" i="82"/>
  <c r="BA52" i="82"/>
  <c r="BA53" i="82"/>
  <c r="BA54" i="82"/>
  <c r="BA43" i="82"/>
  <c r="BA55" i="82"/>
  <c r="BA61" i="82"/>
  <c r="BA57" i="82"/>
  <c r="BA59" i="82"/>
  <c r="BA63" i="82"/>
  <c r="BA64" i="82"/>
  <c r="BA65" i="82"/>
  <c r="BA66" i="82"/>
  <c r="BA67" i="82"/>
  <c r="BA68" i="82"/>
  <c r="BA69" i="82"/>
  <c r="BA70" i="82"/>
  <c r="BA71" i="82"/>
  <c r="BA60" i="82"/>
  <c r="BA72" i="82"/>
  <c r="BA62" i="82"/>
  <c r="BA73" i="82"/>
  <c r="BA74" i="82"/>
  <c r="BA75" i="82"/>
  <c r="BA76" i="82"/>
  <c r="BA77" i="82"/>
  <c r="BA78" i="82"/>
  <c r="BA79" i="82"/>
  <c r="BA80" i="82"/>
  <c r="BA81" i="82"/>
  <c r="BA82" i="82"/>
  <c r="BA83" i="82"/>
  <c r="BA84" i="82"/>
  <c r="BA85" i="82"/>
  <c r="BA86" i="82"/>
  <c r="BA87" i="82"/>
  <c r="BA58" i="82"/>
  <c r="BA89" i="82"/>
  <c r="BA56" i="82"/>
  <c r="BA88" i="82"/>
  <c r="BA92" i="82"/>
  <c r="BA93" i="82"/>
  <c r="BA94" i="82"/>
  <c r="BA95" i="82"/>
  <c r="BA96" i="82"/>
  <c r="BA97" i="82"/>
  <c r="BA98" i="82"/>
  <c r="BA99" i="82"/>
  <c r="BA101" i="82"/>
  <c r="BA103" i="82"/>
  <c r="BA102" i="82"/>
  <c r="BA100" i="82"/>
  <c r="BA104" i="82"/>
  <c r="BA105" i="82"/>
  <c r="BA106" i="82"/>
  <c r="BA108" i="82"/>
  <c r="BA109" i="82"/>
  <c r="BA118" i="82"/>
  <c r="BA119" i="82"/>
  <c r="BA120" i="82"/>
  <c r="BA121" i="82"/>
  <c r="BA111" i="82"/>
  <c r="BA112" i="82"/>
  <c r="BA117" i="82"/>
  <c r="BA122" i="82"/>
  <c r="BA123" i="82"/>
  <c r="BA124" i="82"/>
  <c r="BA125" i="82"/>
  <c r="BA126" i="82"/>
  <c r="BA127" i="82"/>
  <c r="BA128" i="82"/>
  <c r="BA129" i="82"/>
  <c r="BA130" i="82"/>
  <c r="BA113" i="82"/>
  <c r="BA116" i="82"/>
  <c r="BA114" i="82"/>
  <c r="BA115" i="82"/>
  <c r="BA131" i="82"/>
  <c r="BA132" i="82"/>
  <c r="BA133" i="82"/>
  <c r="BA134" i="82"/>
  <c r="BA135" i="82"/>
  <c r="BA136" i="82"/>
  <c r="BA137" i="82"/>
  <c r="BA138" i="82"/>
  <c r="BA139" i="82"/>
  <c r="BA140" i="82"/>
  <c r="BA141" i="82"/>
  <c r="BA142" i="82"/>
  <c r="BA143" i="82"/>
  <c r="BA144" i="82"/>
  <c r="BA145" i="82"/>
  <c r="BA156" i="82"/>
  <c r="BA157" i="82"/>
  <c r="BA158" i="82"/>
  <c r="BA159" i="82"/>
  <c r="BA146" i="82"/>
  <c r="BA160" i="82"/>
  <c r="BA161" i="82"/>
  <c r="BA162" i="82"/>
  <c r="BA148" i="82"/>
  <c r="BA151" i="82"/>
  <c r="BA155" i="82"/>
  <c r="BA149" i="82"/>
  <c r="BA152" i="82"/>
  <c r="BA147" i="82"/>
  <c r="BA153" i="82"/>
  <c r="BA163" i="82"/>
  <c r="BA164" i="82"/>
  <c r="BA165" i="82"/>
  <c r="BA166" i="82"/>
  <c r="BA167" i="82"/>
  <c r="BA168" i="82"/>
  <c r="BA183" i="82"/>
  <c r="BA184" i="82"/>
  <c r="BA185" i="82"/>
  <c r="BA186" i="82"/>
  <c r="BA187" i="82"/>
  <c r="BA150" i="82"/>
  <c r="BA171" i="82"/>
  <c r="BA173" i="82"/>
  <c r="BA192" i="82"/>
  <c r="BA174" i="82"/>
  <c r="BA176" i="82"/>
  <c r="BA182" i="82"/>
  <c r="BA154" i="82"/>
  <c r="BA169" i="82"/>
  <c r="BA172" i="82"/>
  <c r="BA175" i="82"/>
  <c r="BA188" i="82"/>
  <c r="BA189" i="82"/>
  <c r="BA190" i="82"/>
  <c r="BA191" i="82"/>
  <c r="BA193" i="82"/>
  <c r="BA178" i="82"/>
  <c r="BA181" i="82"/>
  <c r="BA170" i="82"/>
  <c r="BA177" i="82"/>
  <c r="BA179" i="82"/>
  <c r="AS5" i="82"/>
  <c r="AS6" i="82"/>
  <c r="AS8" i="82"/>
  <c r="AS9" i="82"/>
  <c r="AS12" i="82"/>
  <c r="AS15" i="82"/>
  <c r="AS19" i="82"/>
  <c r="AS20" i="82"/>
  <c r="AS28" i="82"/>
  <c r="AS22" i="82"/>
  <c r="AS25" i="82"/>
  <c r="AS29" i="82"/>
  <c r="AS30" i="82"/>
  <c r="AS31" i="82"/>
  <c r="AS32" i="82"/>
  <c r="AS21" i="82"/>
  <c r="AS37" i="82"/>
  <c r="AS38" i="82"/>
  <c r="AS39" i="82"/>
  <c r="AS40" i="82"/>
  <c r="AS41" i="82"/>
  <c r="AS42" i="82"/>
  <c r="AS34" i="82"/>
  <c r="AS35" i="82"/>
  <c r="AS43" i="82"/>
  <c r="AS24" i="82"/>
  <c r="AS49" i="82"/>
  <c r="AS51" i="82"/>
  <c r="AS52" i="82"/>
  <c r="AS53" i="82"/>
  <c r="AS54" i="82"/>
  <c r="AS55" i="82"/>
  <c r="AS56" i="82"/>
  <c r="AS58" i="82"/>
  <c r="AS63" i="82"/>
  <c r="AS64" i="82"/>
  <c r="AS65" i="82"/>
  <c r="AS67" i="82"/>
  <c r="AS70" i="82"/>
  <c r="AS71" i="82"/>
  <c r="AS59" i="82"/>
  <c r="AS72" i="82"/>
  <c r="AS73" i="82"/>
  <c r="AS74" i="82"/>
  <c r="AS75" i="82"/>
  <c r="AS78" i="82"/>
  <c r="AS79" i="82"/>
  <c r="AS80" i="82"/>
  <c r="AS81" i="82"/>
  <c r="AS89" i="82"/>
  <c r="AS91" i="82"/>
  <c r="AS92" i="82"/>
  <c r="AS94" i="82"/>
  <c r="AS95" i="82"/>
  <c r="AS99" i="82"/>
  <c r="AS88" i="82"/>
  <c r="AS104" i="82"/>
  <c r="AS105" i="82"/>
  <c r="AS106" i="82"/>
  <c r="AS108" i="82"/>
  <c r="AS118" i="82"/>
  <c r="AS119" i="82"/>
  <c r="AS120" i="82"/>
  <c r="AS121" i="82"/>
  <c r="AS123" i="82"/>
  <c r="AS126" i="82"/>
  <c r="AS127" i="82"/>
  <c r="AS128" i="82"/>
  <c r="AS113" i="82"/>
  <c r="AS111" i="82"/>
  <c r="AS131" i="82"/>
  <c r="AS132" i="82"/>
  <c r="AS135" i="82"/>
  <c r="AS136" i="82"/>
  <c r="AS137" i="82"/>
  <c r="AS138" i="82"/>
  <c r="AS139" i="82"/>
  <c r="AS145" i="82"/>
  <c r="AS159" i="82"/>
  <c r="AS160" i="82"/>
  <c r="AS161" i="82"/>
  <c r="AS162" i="82"/>
  <c r="AS152" i="82"/>
  <c r="AS150" i="82"/>
  <c r="AS151" i="82"/>
  <c r="AS164" i="82"/>
  <c r="AS165" i="82"/>
  <c r="AS166" i="82"/>
  <c r="AS155" i="82"/>
  <c r="AS183" i="82"/>
  <c r="AS187" i="82"/>
  <c r="AS169" i="82"/>
  <c r="AS174" i="82"/>
  <c r="AS172" i="82"/>
  <c r="AS179" i="82"/>
  <c r="AS181" i="82"/>
  <c r="AS3" i="82"/>
  <c r="AS193" i="82"/>
  <c r="AS178" i="82"/>
  <c r="AS170" i="82"/>
  <c r="AS188" i="82"/>
  <c r="AS189" i="82"/>
  <c r="AS190" i="82"/>
  <c r="AS191" i="82"/>
  <c r="AS192" i="82"/>
  <c r="AS171" i="82"/>
  <c r="AS173" i="82"/>
  <c r="AK4" i="82"/>
  <c r="AK5" i="82"/>
  <c r="AK6" i="82"/>
  <c r="AK7" i="82"/>
  <c r="AK8" i="82"/>
  <c r="AK9" i="82"/>
  <c r="AK10" i="82"/>
  <c r="AK11" i="82"/>
  <c r="AK12" i="82"/>
  <c r="AK13" i="82"/>
  <c r="AK14" i="82"/>
  <c r="AK15" i="82"/>
  <c r="AK16" i="82"/>
  <c r="AK17" i="82"/>
  <c r="AK18" i="82"/>
  <c r="AK19" i="82"/>
  <c r="AK20" i="82"/>
  <c r="AK27" i="82"/>
  <c r="AK28" i="82"/>
  <c r="AK21" i="82"/>
  <c r="AK22" i="82"/>
  <c r="AK23" i="82"/>
  <c r="AK24" i="82"/>
  <c r="AK25" i="82"/>
  <c r="AK26" i="82"/>
  <c r="AK29" i="82"/>
  <c r="AK30" i="82"/>
  <c r="AK31" i="82"/>
  <c r="AK32" i="82"/>
  <c r="AK33" i="82"/>
  <c r="AK36" i="82"/>
  <c r="AK37" i="82"/>
  <c r="AK38" i="82"/>
  <c r="AK39" i="82"/>
  <c r="AK34" i="82"/>
  <c r="AK35" i="82"/>
  <c r="AK41" i="82"/>
  <c r="AK40" i="82"/>
  <c r="AK43" i="82"/>
  <c r="AK44" i="82"/>
  <c r="AK45" i="82"/>
  <c r="AK46" i="82"/>
  <c r="AK47" i="82"/>
  <c r="AK48" i="82"/>
  <c r="AK49" i="82"/>
  <c r="AK50" i="82"/>
  <c r="AK51" i="82"/>
  <c r="AK52" i="82"/>
  <c r="AK53" i="82"/>
  <c r="AK54" i="82"/>
  <c r="AK55" i="82"/>
  <c r="AK42" i="82"/>
  <c r="AK57" i="82"/>
  <c r="AK58" i="82"/>
  <c r="AK59" i="82"/>
  <c r="AK60" i="82"/>
  <c r="AK61" i="82"/>
  <c r="AK62" i="82"/>
  <c r="AK63" i="82"/>
  <c r="AK64" i="82"/>
  <c r="AK65" i="82"/>
  <c r="AK66" i="82"/>
  <c r="AK67" i="82"/>
  <c r="AK68" i="82"/>
  <c r="AK69" i="82"/>
  <c r="AK70" i="82"/>
  <c r="AK71" i="82"/>
  <c r="AK72" i="82"/>
  <c r="AK56" i="82"/>
  <c r="AK73" i="82"/>
  <c r="AK74" i="82"/>
  <c r="AK75" i="82"/>
  <c r="AK76" i="82"/>
  <c r="AK77" i="82"/>
  <c r="AK78" i="82"/>
  <c r="AK79" i="82"/>
  <c r="AK80" i="82"/>
  <c r="AK81" i="82"/>
  <c r="AK82" i="82"/>
  <c r="AK83" i="82"/>
  <c r="AK84" i="82"/>
  <c r="AK86" i="82"/>
  <c r="AK87" i="82"/>
  <c r="AK88" i="82"/>
  <c r="AK102" i="82"/>
  <c r="AK103" i="82"/>
  <c r="AK89" i="82"/>
  <c r="AK90" i="82"/>
  <c r="AK91" i="82"/>
  <c r="AK94" i="82"/>
  <c r="AK97" i="82"/>
  <c r="AK100" i="82"/>
  <c r="AK92" i="82"/>
  <c r="AK85" i="82"/>
  <c r="AK93" i="82"/>
  <c r="AK101" i="82"/>
  <c r="AK99" i="82"/>
  <c r="AK95" i="82"/>
  <c r="AK107" i="82"/>
  <c r="AK110" i="82"/>
  <c r="AK117" i="82"/>
  <c r="AK96" i="82"/>
  <c r="AK104" i="82"/>
  <c r="AK113" i="82"/>
  <c r="AK114" i="82"/>
  <c r="AK116" i="82"/>
  <c r="AK118" i="82"/>
  <c r="AK119" i="82"/>
  <c r="AK120" i="82"/>
  <c r="AK121" i="82"/>
  <c r="AK122" i="82"/>
  <c r="AK98" i="82"/>
  <c r="AK112" i="82"/>
  <c r="AK115" i="82"/>
  <c r="AK123" i="82"/>
  <c r="AK124" i="82"/>
  <c r="AK125" i="82"/>
  <c r="AK126" i="82"/>
  <c r="AK127" i="82"/>
  <c r="AK128" i="82"/>
  <c r="AK129" i="82"/>
  <c r="AK130" i="82"/>
  <c r="AK131" i="82"/>
  <c r="AK106" i="82"/>
  <c r="AK109" i="82"/>
  <c r="AK111" i="82"/>
  <c r="AK108" i="82"/>
  <c r="AK132" i="82"/>
  <c r="AK133" i="82"/>
  <c r="AK134" i="82"/>
  <c r="AK105" i="82"/>
  <c r="AK135" i="82"/>
  <c r="AK136" i="82"/>
  <c r="AK137" i="82"/>
  <c r="AK138" i="82"/>
  <c r="AK139" i="82"/>
  <c r="AK140" i="82"/>
  <c r="AK141" i="82"/>
  <c r="AK148" i="82"/>
  <c r="AK149" i="82"/>
  <c r="AK150" i="82"/>
  <c r="AK151" i="82"/>
  <c r="AK152" i="82"/>
  <c r="AK153" i="82"/>
  <c r="AK154" i="82"/>
  <c r="AK155" i="82"/>
  <c r="AK156" i="82"/>
  <c r="AK142" i="82"/>
  <c r="AK147" i="82"/>
  <c r="AK157" i="82"/>
  <c r="AK158" i="82"/>
  <c r="AK159" i="82"/>
  <c r="AK160" i="82"/>
  <c r="AK143" i="82"/>
  <c r="AK145" i="82"/>
  <c r="AK161" i="82"/>
  <c r="AK162" i="82"/>
  <c r="AK144" i="82"/>
  <c r="AK146" i="82"/>
  <c r="AK170" i="82"/>
  <c r="AK171" i="82"/>
  <c r="AK172" i="82"/>
  <c r="AK173" i="82"/>
  <c r="AK174" i="82"/>
  <c r="AK175" i="82"/>
  <c r="AK176" i="82"/>
  <c r="AK177" i="82"/>
  <c r="AK178" i="82"/>
  <c r="AK179" i="82"/>
  <c r="AK180" i="82"/>
  <c r="AK181" i="82"/>
  <c r="AK182" i="82"/>
  <c r="AK183" i="82"/>
  <c r="AK185" i="82"/>
  <c r="AK186" i="82"/>
  <c r="AK163" i="82"/>
  <c r="AK166" i="82"/>
  <c r="AK167" i="82"/>
  <c r="AK187" i="82"/>
  <c r="AK164" i="82"/>
  <c r="AK3" i="82"/>
  <c r="AK168" i="82"/>
  <c r="AK169" i="82"/>
  <c r="AK188" i="82"/>
  <c r="AK189" i="82"/>
  <c r="AK190" i="82"/>
  <c r="AK191" i="82"/>
  <c r="AK192" i="82"/>
  <c r="AK193" i="82"/>
  <c r="AK165" i="82"/>
  <c r="AK184" i="82"/>
  <c r="W4" i="82"/>
  <c r="W5" i="82"/>
  <c r="W6" i="82"/>
  <c r="W7" i="82"/>
  <c r="W8" i="82"/>
  <c r="W9" i="82"/>
  <c r="W10" i="82"/>
  <c r="W11" i="82"/>
  <c r="W12" i="82"/>
  <c r="W13" i="82"/>
  <c r="W14" i="82"/>
  <c r="W15" i="82"/>
  <c r="W16" i="82"/>
  <c r="W17" i="82"/>
  <c r="W18" i="82"/>
  <c r="W19" i="82"/>
  <c r="W20" i="82"/>
  <c r="W27" i="82"/>
  <c r="W28" i="82"/>
  <c r="W21" i="82"/>
  <c r="W22" i="82"/>
  <c r="W23" i="82"/>
  <c r="W24" i="82"/>
  <c r="W25" i="82"/>
  <c r="W26" i="82"/>
  <c r="W29" i="82"/>
  <c r="W30" i="82"/>
  <c r="W31" i="82"/>
  <c r="W32" i="82"/>
  <c r="W33" i="82"/>
  <c r="W36" i="82"/>
  <c r="W37" i="82"/>
  <c r="W38" i="82"/>
  <c r="W39" i="82"/>
  <c r="W34" i="82"/>
  <c r="W35" i="82"/>
  <c r="W42" i="82"/>
  <c r="W41" i="82"/>
  <c r="W44" i="82"/>
  <c r="W45" i="82"/>
  <c r="W46" i="82"/>
  <c r="W47" i="82"/>
  <c r="W48" i="82"/>
  <c r="W49" i="82"/>
  <c r="W50" i="82"/>
  <c r="W51" i="82"/>
  <c r="W52" i="82"/>
  <c r="W53" i="82"/>
  <c r="W54" i="82"/>
  <c r="W55" i="82"/>
  <c r="W40" i="82"/>
  <c r="W43" i="82"/>
  <c r="W57" i="82"/>
  <c r="W58" i="82"/>
  <c r="W59" i="82"/>
  <c r="W60" i="82"/>
  <c r="W61" i="82"/>
  <c r="W62" i="82"/>
  <c r="W63" i="82"/>
  <c r="W64" i="82"/>
  <c r="W65" i="82"/>
  <c r="W66" i="82"/>
  <c r="W67" i="82"/>
  <c r="W68" i="82"/>
  <c r="W69" i="82"/>
  <c r="W70" i="82"/>
  <c r="W71" i="82"/>
  <c r="W72" i="82"/>
  <c r="W73" i="82"/>
  <c r="W74" i="82"/>
  <c r="W75" i="82"/>
  <c r="W76" i="82"/>
  <c r="W77" i="82"/>
  <c r="W78" i="82"/>
  <c r="W79" i="82"/>
  <c r="W80" i="82"/>
  <c r="W81" i="82"/>
  <c r="W82" i="82"/>
  <c r="W83" i="82"/>
  <c r="W84" i="82"/>
  <c r="W102" i="82"/>
  <c r="W103" i="82"/>
  <c r="W85" i="82"/>
  <c r="W86" i="82"/>
  <c r="W89" i="82"/>
  <c r="W90" i="82"/>
  <c r="W91" i="82"/>
  <c r="W87" i="82"/>
  <c r="W88" i="82"/>
  <c r="W98" i="82"/>
  <c r="W95" i="82"/>
  <c r="W92" i="82"/>
  <c r="W93" i="82"/>
  <c r="W99" i="82"/>
  <c r="W96" i="82"/>
  <c r="W97" i="82"/>
  <c r="W101" i="82"/>
  <c r="W104" i="82"/>
  <c r="W113" i="82"/>
  <c r="W116" i="82"/>
  <c r="W100" i="82"/>
  <c r="W115" i="82"/>
  <c r="W110" i="82"/>
  <c r="W118" i="82"/>
  <c r="W119" i="82"/>
  <c r="W120" i="82"/>
  <c r="W121" i="82"/>
  <c r="W122" i="82"/>
  <c r="W108" i="82"/>
  <c r="W112" i="82"/>
  <c r="W117" i="82"/>
  <c r="W123" i="82"/>
  <c r="W124" i="82"/>
  <c r="W125" i="82"/>
  <c r="W126" i="82"/>
  <c r="W127" i="82"/>
  <c r="W128" i="82"/>
  <c r="W129" i="82"/>
  <c r="W130" i="82"/>
  <c r="W131" i="82"/>
  <c r="W94" i="82"/>
  <c r="W105" i="82"/>
  <c r="W107" i="82"/>
  <c r="W111" i="82"/>
  <c r="W114" i="82"/>
  <c r="W109" i="82"/>
  <c r="W132" i="82"/>
  <c r="W133" i="82"/>
  <c r="W134" i="82"/>
  <c r="W135" i="82"/>
  <c r="W136" i="82"/>
  <c r="W137" i="82"/>
  <c r="W138" i="82"/>
  <c r="W139" i="82"/>
  <c r="W140" i="82"/>
  <c r="W141" i="82"/>
  <c r="W106" i="82"/>
  <c r="W142" i="82"/>
  <c r="W146" i="82"/>
  <c r="W148" i="82"/>
  <c r="W149" i="82"/>
  <c r="W150" i="82"/>
  <c r="W151" i="82"/>
  <c r="W152" i="82"/>
  <c r="W153" i="82"/>
  <c r="W154" i="82"/>
  <c r="W155" i="82"/>
  <c r="W156" i="82"/>
  <c r="W157" i="82"/>
  <c r="W158" i="82"/>
  <c r="W159" i="82"/>
  <c r="W160" i="82"/>
  <c r="W143" i="82"/>
  <c r="W144" i="82"/>
  <c r="W161" i="82"/>
  <c r="W162" i="82"/>
  <c r="W163" i="82"/>
  <c r="W145" i="82"/>
  <c r="W147" i="82"/>
  <c r="W170" i="82"/>
  <c r="W171" i="82"/>
  <c r="W172" i="82"/>
  <c r="W173" i="82"/>
  <c r="W174" i="82"/>
  <c r="W175" i="82"/>
  <c r="W176" i="82"/>
  <c r="W177" i="82"/>
  <c r="W178" i="82"/>
  <c r="W179" i="82"/>
  <c r="W180" i="82"/>
  <c r="W181" i="82"/>
  <c r="W182" i="82"/>
  <c r="W183" i="82"/>
  <c r="W169" i="82"/>
  <c r="W3" i="82"/>
  <c r="W188" i="82"/>
  <c r="W184" i="82"/>
  <c r="W187" i="82"/>
  <c r="W165" i="82"/>
  <c r="W167" i="82"/>
  <c r="W185" i="82"/>
  <c r="W186" i="82"/>
  <c r="W189" i="82"/>
  <c r="W190" i="82"/>
  <c r="W191" i="82"/>
  <c r="W192" i="82"/>
  <c r="W193" i="82"/>
  <c r="W164" i="82"/>
  <c r="W166" i="82"/>
  <c r="W168"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K192" i="82"/>
  <c r="BK188" i="82"/>
  <c r="BK184" i="82"/>
  <c r="BK180" i="82"/>
  <c r="BK176" i="82"/>
  <c r="BK172" i="82"/>
  <c r="BK168" i="82"/>
  <c r="BK164" i="82"/>
  <c r="BK160" i="82"/>
  <c r="BK156" i="82"/>
  <c r="BK152" i="82"/>
  <c r="BK148" i="82"/>
  <c r="BK144" i="82"/>
  <c r="BK140" i="82"/>
  <c r="BK136" i="82"/>
  <c r="BK132" i="82"/>
  <c r="BK128" i="82"/>
  <c r="BK124" i="82"/>
  <c r="BK120" i="82"/>
  <c r="BK116" i="82"/>
  <c r="BK112" i="82"/>
  <c r="BK108" i="82"/>
  <c r="BK104" i="82"/>
  <c r="BK100" i="82"/>
  <c r="BK96" i="82"/>
  <c r="BK92" i="82"/>
  <c r="BK88" i="82"/>
  <c r="BK84" i="82"/>
  <c r="BK80" i="82"/>
  <c r="BK76" i="82"/>
  <c r="BK72" i="82"/>
  <c r="BK68" i="82"/>
  <c r="BK64" i="82"/>
  <c r="BK60" i="82"/>
  <c r="BK56" i="82"/>
  <c r="BK52" i="82"/>
  <c r="BK48" i="82"/>
  <c r="BK44" i="82"/>
  <c r="BK40" i="82"/>
  <c r="BK36" i="82"/>
  <c r="BK32" i="82"/>
  <c r="BK28" i="82"/>
  <c r="BK24" i="82"/>
  <c r="BK20" i="82"/>
  <c r="BK16" i="82"/>
  <c r="BK12" i="82"/>
  <c r="BK8" i="82"/>
  <c r="BK4" i="82"/>
  <c r="BO4" i="82"/>
  <c r="BO6" i="82"/>
  <c r="BO12" i="82"/>
  <c r="BO14" i="82"/>
  <c r="BO15" i="82"/>
  <c r="BO16" i="82"/>
  <c r="BO17" i="82"/>
  <c r="BO18" i="82"/>
  <c r="BO19" i="82"/>
  <c r="BO20" i="82"/>
  <c r="BO11" i="82"/>
  <c r="BO8" i="82"/>
  <c r="BO5" i="82"/>
  <c r="BO7" i="82"/>
  <c r="BO9" i="82"/>
  <c r="BO10" i="82"/>
  <c r="BO13" i="82"/>
  <c r="BO21" i="82"/>
  <c r="BO22" i="82"/>
  <c r="BO23" i="82"/>
  <c r="BO24" i="82"/>
  <c r="BO25" i="82"/>
  <c r="BO26" i="82"/>
  <c r="BO27" i="82"/>
  <c r="BO28" i="82"/>
  <c r="BO29" i="82"/>
  <c r="BO30" i="82"/>
  <c r="BO31" i="82"/>
  <c r="BO32" i="82"/>
  <c r="BO35" i="82"/>
  <c r="BO34" i="82"/>
  <c r="BO33" i="82"/>
  <c r="BO36" i="82"/>
  <c r="BO37" i="82"/>
  <c r="BO38" i="82"/>
  <c r="BO39" i="82"/>
  <c r="BO45" i="82"/>
  <c r="BO46" i="82"/>
  <c r="BO47" i="82"/>
  <c r="BO48" i="82"/>
  <c r="BO49" i="82"/>
  <c r="BO50" i="82"/>
  <c r="BO51" i="82"/>
  <c r="BO52" i="82"/>
  <c r="BO53" i="82"/>
  <c r="BO54" i="82"/>
  <c r="BO42" i="82"/>
  <c r="BO43" i="82"/>
  <c r="BO41" i="82"/>
  <c r="BO40" i="82"/>
  <c r="BO55" i="82"/>
  <c r="BO57" i="82"/>
  <c r="BO58" i="82"/>
  <c r="BO59" i="82"/>
  <c r="BO60" i="82"/>
  <c r="BO61" i="82"/>
  <c r="BO62" i="82"/>
  <c r="BO63" i="82"/>
  <c r="BO64" i="82"/>
  <c r="BO65" i="82"/>
  <c r="BO66" i="82"/>
  <c r="BO67" i="82"/>
  <c r="BO68" i="82"/>
  <c r="BO69" i="82"/>
  <c r="BO70" i="82"/>
  <c r="BO71" i="82"/>
  <c r="BO72" i="82"/>
  <c r="BO44" i="82"/>
  <c r="BO73" i="82"/>
  <c r="BO74" i="82"/>
  <c r="BO75" i="82"/>
  <c r="BO76" i="82"/>
  <c r="BO77" i="82"/>
  <c r="BO78" i="82"/>
  <c r="BO79" i="82"/>
  <c r="BO80" i="82"/>
  <c r="BO83" i="82"/>
  <c r="BO88" i="82"/>
  <c r="BO89" i="82"/>
  <c r="BO90" i="82"/>
  <c r="BO91" i="82"/>
  <c r="BO85" i="82"/>
  <c r="BO87" i="82"/>
  <c r="BO92" i="82"/>
  <c r="BO93" i="82"/>
  <c r="BO94" i="82"/>
  <c r="BO95" i="82"/>
  <c r="BO96" i="82"/>
  <c r="BO97" i="82"/>
  <c r="BO99" i="82"/>
  <c r="BO84" i="82"/>
  <c r="BO100" i="82"/>
  <c r="BO81" i="82"/>
  <c r="BO86" i="82"/>
  <c r="BO102" i="82"/>
  <c r="BO104" i="82"/>
  <c r="BO105" i="82"/>
  <c r="BO106" i="82"/>
  <c r="BO107" i="82"/>
  <c r="BO108" i="82"/>
  <c r="BO109" i="82"/>
  <c r="BO110" i="82"/>
  <c r="BO111" i="82"/>
  <c r="BO112" i="82"/>
  <c r="BO113" i="82"/>
  <c r="BO115" i="82"/>
  <c r="BO116" i="82"/>
  <c r="BO117" i="82"/>
  <c r="BO103" i="82"/>
  <c r="BO122" i="82"/>
  <c r="BO123" i="82"/>
  <c r="BO124" i="82"/>
  <c r="BO125" i="82"/>
  <c r="BO126" i="82"/>
  <c r="BO127" i="82"/>
  <c r="BO128" i="82"/>
  <c r="BO129" i="82"/>
  <c r="BO130" i="82"/>
  <c r="BO82" i="82"/>
  <c r="BO119" i="82"/>
  <c r="BO131" i="82"/>
  <c r="BO132" i="82"/>
  <c r="BO133" i="82"/>
  <c r="BO135" i="82"/>
  <c r="BO137" i="82"/>
  <c r="BO138" i="82"/>
  <c r="BO140" i="82"/>
  <c r="BO120" i="82"/>
  <c r="BO118" i="82"/>
  <c r="BO142" i="82"/>
  <c r="BO143" i="82"/>
  <c r="BO145" i="82"/>
  <c r="BO144" i="82"/>
  <c r="BO146" i="82"/>
  <c r="BO149" i="82"/>
  <c r="BO150" i="82"/>
  <c r="BO151" i="82"/>
  <c r="BO152" i="82"/>
  <c r="BO153" i="82"/>
  <c r="BO154" i="82"/>
  <c r="BO155" i="82"/>
  <c r="BO141" i="82"/>
  <c r="BO156" i="82"/>
  <c r="BO157" i="82"/>
  <c r="BO158" i="82"/>
  <c r="BO159" i="82"/>
  <c r="BO160" i="82"/>
  <c r="BO163" i="82"/>
  <c r="BO164" i="82"/>
  <c r="BO165" i="82"/>
  <c r="BO166" i="82"/>
  <c r="BO167" i="82"/>
  <c r="BO168" i="82"/>
  <c r="BO169" i="82"/>
  <c r="BO170" i="82"/>
  <c r="BO171" i="82"/>
  <c r="BO172" i="82"/>
  <c r="BO173" i="82"/>
  <c r="BO174" i="82"/>
  <c r="BO175" i="82"/>
  <c r="BO176" i="82"/>
  <c r="BO177" i="82"/>
  <c r="BO178" i="82"/>
  <c r="BO179" i="82"/>
  <c r="BO180" i="82"/>
  <c r="BO181" i="82"/>
  <c r="BO182" i="82"/>
  <c r="BO183" i="82"/>
  <c r="BO161" i="82"/>
  <c r="BO187" i="82"/>
  <c r="BO188" i="82"/>
  <c r="BO190" i="82"/>
  <c r="BO191" i="82"/>
  <c r="BO192" i="82"/>
  <c r="BO193" i="82"/>
  <c r="BO3" i="82"/>
  <c r="BO186" i="82"/>
  <c r="BO184" i="82"/>
  <c r="BO185" i="82"/>
  <c r="AC6" i="82"/>
  <c r="AC8" i="82"/>
  <c r="AC9" i="82"/>
  <c r="AC15" i="82"/>
  <c r="AC17" i="82"/>
  <c r="AC19" i="82"/>
  <c r="AC20" i="82"/>
  <c r="AC22" i="82"/>
  <c r="AC23" i="82"/>
  <c r="AC28" i="82"/>
  <c r="AC29" i="82"/>
  <c r="AC31" i="82"/>
  <c r="AC32" i="82"/>
  <c r="AC33" i="82"/>
  <c r="AC34" i="82"/>
  <c r="AC35" i="82"/>
  <c r="AC25" i="82"/>
  <c r="AC36" i="82"/>
  <c r="AC37" i="82"/>
  <c r="AC38" i="82"/>
  <c r="AC39" i="82"/>
  <c r="AC40" i="82"/>
  <c r="AC41" i="82"/>
  <c r="AC42" i="82"/>
  <c r="AC43" i="82"/>
  <c r="AC45" i="82"/>
  <c r="AC48" i="82"/>
  <c r="AC49" i="82"/>
  <c r="AC51" i="82"/>
  <c r="AC52" i="82"/>
  <c r="AC53" i="82"/>
  <c r="AC54" i="82"/>
  <c r="AC55" i="82"/>
  <c r="AC63" i="82"/>
  <c r="AC64" i="82"/>
  <c r="AC65" i="82"/>
  <c r="AC66" i="82"/>
  <c r="AC67" i="82"/>
  <c r="AC68" i="82"/>
  <c r="AC69" i="82"/>
  <c r="AC70" i="82"/>
  <c r="AC71" i="82"/>
  <c r="AC72" i="82"/>
  <c r="AC58" i="82"/>
  <c r="AC60" i="82"/>
  <c r="AC59" i="82"/>
  <c r="AC74" i="82"/>
  <c r="AC75" i="82"/>
  <c r="AC76" i="82"/>
  <c r="AC78" i="82"/>
  <c r="AC79" i="82"/>
  <c r="AC80" i="82"/>
  <c r="AC73" i="82"/>
  <c r="AC85" i="82"/>
  <c r="AC87" i="82"/>
  <c r="AC89" i="82"/>
  <c r="AC94" i="82"/>
  <c r="AC95" i="82"/>
  <c r="AC81" i="82"/>
  <c r="AC98" i="82"/>
  <c r="AC97" i="82"/>
  <c r="AC104" i="82"/>
  <c r="AC105" i="82"/>
  <c r="AC107" i="82"/>
  <c r="AC108" i="82"/>
  <c r="AC111" i="82"/>
  <c r="AC113" i="82"/>
  <c r="AC115" i="82"/>
  <c r="AC116" i="82"/>
  <c r="AC99" i="82"/>
  <c r="AC117" i="82"/>
  <c r="AC118" i="82"/>
  <c r="AC119" i="82"/>
  <c r="AC120" i="82"/>
  <c r="AC121" i="82"/>
  <c r="AC123" i="82"/>
  <c r="AC126" i="82"/>
  <c r="AC127" i="82"/>
  <c r="AC128" i="82"/>
  <c r="AC129" i="82"/>
  <c r="AC132" i="82"/>
  <c r="AC134" i="82"/>
  <c r="AC135" i="82"/>
  <c r="AC137" i="82"/>
  <c r="AC138" i="82"/>
  <c r="AC139" i="82"/>
  <c r="AC140" i="82"/>
  <c r="AC141" i="82"/>
  <c r="AC143" i="82"/>
  <c r="AC145" i="82"/>
  <c r="AC147" i="82"/>
  <c r="AC161" i="82"/>
  <c r="AC162" i="82"/>
  <c r="AC130" i="82"/>
  <c r="AC150" i="82"/>
  <c r="AC151" i="82"/>
  <c r="AC152" i="82"/>
  <c r="AC153" i="82"/>
  <c r="AC155" i="82"/>
  <c r="AC158" i="82"/>
  <c r="AC165" i="82"/>
  <c r="AC166" i="82"/>
  <c r="AC167" i="82"/>
  <c r="AC169" i="82"/>
  <c r="AC160" i="82"/>
  <c r="AC170" i="82"/>
  <c r="AC171" i="82"/>
  <c r="AC172" i="82"/>
  <c r="AC173" i="82"/>
  <c r="AC174" i="82"/>
  <c r="AC176" i="82"/>
  <c r="AC177" i="82"/>
  <c r="AC178" i="82"/>
  <c r="AC163" i="82"/>
  <c r="AC182" i="82"/>
  <c r="AC187" i="82"/>
  <c r="AC3" i="82"/>
  <c r="AC181" i="82"/>
  <c r="AC189" i="82"/>
  <c r="AC190" i="82"/>
  <c r="AC191" i="82"/>
  <c r="AC192" i="82"/>
  <c r="AC193" i="82"/>
  <c r="BP4" i="82"/>
  <c r="BP5" i="82"/>
  <c r="BP6" i="82"/>
  <c r="BP7" i="82"/>
  <c r="BP8" i="82"/>
  <c r="BP9" i="82"/>
  <c r="BP10" i="82"/>
  <c r="BP11" i="82"/>
  <c r="BP12" i="82"/>
  <c r="BP13" i="82"/>
  <c r="BP14" i="82"/>
  <c r="BP15" i="82"/>
  <c r="BP16" i="82"/>
  <c r="BP19" i="82"/>
  <c r="BP17" i="82"/>
  <c r="BP18" i="82"/>
  <c r="BP21" i="82"/>
  <c r="BP22" i="82"/>
  <c r="BP23" i="82"/>
  <c r="BP24" i="82"/>
  <c r="BP25" i="82"/>
  <c r="BP28" i="82"/>
  <c r="BP29" i="82"/>
  <c r="BP30" i="82"/>
  <c r="BP31" i="82"/>
  <c r="BP34" i="82"/>
  <c r="BP27" i="82"/>
  <c r="BP35" i="82"/>
  <c r="BP26" i="82"/>
  <c r="BP20" i="82"/>
  <c r="BP33" i="82"/>
  <c r="BP40" i="82"/>
  <c r="BP44" i="82"/>
  <c r="BP32" i="82"/>
  <c r="BP39" i="82"/>
  <c r="BP45" i="82"/>
  <c r="BP46" i="82"/>
  <c r="BP47" i="82"/>
  <c r="BP48" i="82"/>
  <c r="BP49" i="82"/>
  <c r="BP50" i="82"/>
  <c r="BP42" i="82"/>
  <c r="BP43" i="82"/>
  <c r="BP37" i="82"/>
  <c r="BP41" i="82"/>
  <c r="BP36" i="82"/>
  <c r="BP52" i="82"/>
  <c r="BP55" i="82"/>
  <c r="BP54" i="82"/>
  <c r="BP56" i="82"/>
  <c r="BP57" i="82"/>
  <c r="BP58" i="82"/>
  <c r="BP59" i="82"/>
  <c r="BP60" i="82"/>
  <c r="BP61" i="82"/>
  <c r="BP53" i="82"/>
  <c r="BP62" i="82"/>
  <c r="BP63" i="82"/>
  <c r="BP64" i="82"/>
  <c r="BP65" i="82"/>
  <c r="BP66" i="82"/>
  <c r="BP67" i="82"/>
  <c r="BP68" i="82"/>
  <c r="BP69" i="82"/>
  <c r="BP70" i="82"/>
  <c r="BP71" i="82"/>
  <c r="BP38" i="82"/>
  <c r="BP73" i="82"/>
  <c r="BP74" i="82"/>
  <c r="BP75" i="82"/>
  <c r="BP76" i="82"/>
  <c r="BP77" i="82"/>
  <c r="BP78" i="82"/>
  <c r="BP79" i="82"/>
  <c r="BP80" i="82"/>
  <c r="BP81" i="82"/>
  <c r="BP82" i="82"/>
  <c r="BP83" i="82"/>
  <c r="BP84" i="82"/>
  <c r="BP85" i="82"/>
  <c r="BP86" i="82"/>
  <c r="BP87" i="82"/>
  <c r="BP72" i="82"/>
  <c r="BP51" i="82"/>
  <c r="BP88" i="82"/>
  <c r="BP89" i="82"/>
  <c r="BP90" i="82"/>
  <c r="BP91" i="82"/>
  <c r="BP92" i="82"/>
  <c r="BP93" i="82"/>
  <c r="BP94" i="82"/>
  <c r="BP95" i="82"/>
  <c r="BP96" i="82"/>
  <c r="BP97" i="82"/>
  <c r="BP98" i="82"/>
  <c r="BP99" i="82"/>
  <c r="BP102" i="82"/>
  <c r="BP104" i="82"/>
  <c r="BP105" i="82"/>
  <c r="BP106" i="82"/>
  <c r="BP107" i="82"/>
  <c r="BP108" i="82"/>
  <c r="BP109" i="82"/>
  <c r="BP110" i="82"/>
  <c r="BP111" i="82"/>
  <c r="BP112" i="82"/>
  <c r="BP103" i="82"/>
  <c r="BP114" i="82"/>
  <c r="BP118" i="82"/>
  <c r="BP119" i="82"/>
  <c r="BP120" i="82"/>
  <c r="BP121" i="82"/>
  <c r="BP122" i="82"/>
  <c r="BP123" i="82"/>
  <c r="BP124" i="82"/>
  <c r="BP125" i="82"/>
  <c r="BP126" i="82"/>
  <c r="BP127" i="82"/>
  <c r="BP128" i="82"/>
  <c r="BP129" i="82"/>
  <c r="BP130" i="82"/>
  <c r="BP113" i="82"/>
  <c r="BP117" i="82"/>
  <c r="BP100" i="82"/>
  <c r="BP131" i="82"/>
  <c r="BP132" i="82"/>
  <c r="BP133" i="82"/>
  <c r="BP134" i="82"/>
  <c r="BP135" i="82"/>
  <c r="BP136" i="82"/>
  <c r="BP137" i="82"/>
  <c r="BP138" i="82"/>
  <c r="BP139" i="82"/>
  <c r="BP140" i="82"/>
  <c r="BP141" i="82"/>
  <c r="BP142" i="82"/>
  <c r="BP143" i="82"/>
  <c r="BP144" i="82"/>
  <c r="BP145" i="82"/>
  <c r="BP146" i="82"/>
  <c r="BP115" i="82"/>
  <c r="BP116" i="82"/>
  <c r="BP161" i="82"/>
  <c r="BP162" i="82"/>
  <c r="BP147" i="82"/>
  <c r="BP148" i="82"/>
  <c r="BP149" i="82"/>
  <c r="BP150" i="82"/>
  <c r="BP151" i="82"/>
  <c r="BP152" i="82"/>
  <c r="BP153" i="82"/>
  <c r="BP154" i="82"/>
  <c r="BP155" i="82"/>
  <c r="BP156" i="82"/>
  <c r="BP157" i="82"/>
  <c r="BP158" i="82"/>
  <c r="BP159" i="82"/>
  <c r="BP160" i="82"/>
  <c r="BP163" i="82"/>
  <c r="BP164" i="82"/>
  <c r="BP165" i="82"/>
  <c r="BP166" i="82"/>
  <c r="BP167" i="82"/>
  <c r="BP168" i="82"/>
  <c r="BP169" i="82"/>
  <c r="BP170" i="82"/>
  <c r="BP171" i="82"/>
  <c r="BP172" i="82"/>
  <c r="BP173" i="82"/>
  <c r="BP174" i="82"/>
  <c r="BP175" i="82"/>
  <c r="BP176" i="82"/>
  <c r="BP177" i="82"/>
  <c r="BP178" i="82"/>
  <c r="BP179" i="82"/>
  <c r="BP180" i="82"/>
  <c r="BP181" i="82"/>
  <c r="BP182" i="82"/>
  <c r="BP187" i="82"/>
  <c r="BP188" i="82"/>
  <c r="BP189" i="82"/>
  <c r="BP190" i="82"/>
  <c r="BP191" i="82"/>
  <c r="BP192" i="82"/>
  <c r="BP193" i="82"/>
  <c r="BP3" i="82"/>
  <c r="BP186" i="82"/>
  <c r="BP184" i="82"/>
  <c r="BP185" i="82"/>
  <c r="BP183" i="82"/>
  <c r="BH4" i="82"/>
  <c r="BH5" i="82"/>
  <c r="BH6" i="82"/>
  <c r="BH7" i="82"/>
  <c r="BH8" i="82"/>
  <c r="BH9" i="82"/>
  <c r="BH10" i="82"/>
  <c r="BH13" i="82"/>
  <c r="BH14" i="82"/>
  <c r="BH15" i="82"/>
  <c r="BH16" i="82"/>
  <c r="BH17" i="82"/>
  <c r="BH18" i="82"/>
  <c r="BH19" i="82"/>
  <c r="BH20" i="82"/>
  <c r="BH12" i="82"/>
  <c r="BH11" i="82"/>
  <c r="BH21" i="82"/>
  <c r="BH22" i="82"/>
  <c r="BH23" i="82"/>
  <c r="BH25" i="82"/>
  <c r="BH27" i="82"/>
  <c r="BH26" i="82"/>
  <c r="BH28" i="82"/>
  <c r="BH29" i="82"/>
  <c r="BH30" i="82"/>
  <c r="BH31" i="82"/>
  <c r="BH32" i="82"/>
  <c r="BH33" i="82"/>
  <c r="BH34" i="82"/>
  <c r="BH24" i="82"/>
  <c r="BH35" i="82"/>
  <c r="BH36" i="82"/>
  <c r="BH37" i="82"/>
  <c r="BH38" i="82"/>
  <c r="BH39" i="82"/>
  <c r="BH40" i="82"/>
  <c r="BH41" i="82"/>
  <c r="BH42" i="82"/>
  <c r="BH43" i="82"/>
  <c r="BH44" i="82"/>
  <c r="BH45" i="82"/>
  <c r="BH46" i="82"/>
  <c r="BH47" i="82"/>
  <c r="BH48" i="82"/>
  <c r="BH49" i="82"/>
  <c r="BH50" i="82"/>
  <c r="BH51" i="82"/>
  <c r="BH52" i="82"/>
  <c r="BH53" i="82"/>
  <c r="BH54" i="82"/>
  <c r="BH55" i="82"/>
  <c r="BH56" i="82"/>
  <c r="BH58" i="82"/>
  <c r="BH60" i="82"/>
  <c r="BH61" i="82"/>
  <c r="BH62" i="82"/>
  <c r="BH63" i="82"/>
  <c r="BH64" i="82"/>
  <c r="BH65" i="82"/>
  <c r="BH66" i="82"/>
  <c r="BH67" i="82"/>
  <c r="BH68" i="82"/>
  <c r="BH69" i="82"/>
  <c r="BH70" i="82"/>
  <c r="BH71" i="82"/>
  <c r="BH72" i="82"/>
  <c r="BH59" i="82"/>
  <c r="BH57" i="82"/>
  <c r="BH73" i="82"/>
  <c r="BH74" i="82"/>
  <c r="BH75" i="82"/>
  <c r="BH76" i="82"/>
  <c r="BH77" i="82"/>
  <c r="BH78" i="82"/>
  <c r="BH79" i="82"/>
  <c r="BH80" i="82"/>
  <c r="BH86" i="82"/>
  <c r="BH84" i="82"/>
  <c r="BH81" i="82"/>
  <c r="BH88" i="82"/>
  <c r="BH89" i="82"/>
  <c r="BH90" i="82"/>
  <c r="BH82" i="82"/>
  <c r="BH91" i="82"/>
  <c r="BH92" i="82"/>
  <c r="BH93" i="82"/>
  <c r="BH94" i="82"/>
  <c r="BH95" i="82"/>
  <c r="BH83" i="82"/>
  <c r="BH100" i="82"/>
  <c r="BH96" i="82"/>
  <c r="BH97" i="82"/>
  <c r="BH104" i="82"/>
  <c r="BH105" i="82"/>
  <c r="BH106" i="82"/>
  <c r="BH107" i="82"/>
  <c r="BH108" i="82"/>
  <c r="BH109" i="82"/>
  <c r="BH110" i="82"/>
  <c r="BH111" i="82"/>
  <c r="BH112" i="82"/>
  <c r="BH113" i="82"/>
  <c r="BH114" i="82"/>
  <c r="BH115" i="82"/>
  <c r="BH99" i="82"/>
  <c r="BH98" i="82"/>
  <c r="BH117" i="82"/>
  <c r="BH87" i="82"/>
  <c r="BH118" i="82"/>
  <c r="BH119" i="82"/>
  <c r="BH120" i="82"/>
  <c r="BH121" i="82"/>
  <c r="BH85" i="82"/>
  <c r="BH116" i="82"/>
  <c r="BH122" i="82"/>
  <c r="BH123" i="82"/>
  <c r="BH124" i="82"/>
  <c r="BH125" i="82"/>
  <c r="BH126" i="82"/>
  <c r="BH127" i="82"/>
  <c r="BH128" i="82"/>
  <c r="BH129" i="82"/>
  <c r="BH101" i="82"/>
  <c r="BH103" i="82"/>
  <c r="BH102" i="82"/>
  <c r="BH130" i="82"/>
  <c r="BH131" i="82"/>
  <c r="BH132" i="82"/>
  <c r="BH133" i="82"/>
  <c r="BH134" i="82"/>
  <c r="BH135" i="82"/>
  <c r="BH136" i="82"/>
  <c r="BH137" i="82"/>
  <c r="BH138" i="82"/>
  <c r="BH139" i="82"/>
  <c r="BH140" i="82"/>
  <c r="BH141" i="82"/>
  <c r="BH142" i="82"/>
  <c r="BH143" i="82"/>
  <c r="BH144" i="82"/>
  <c r="BH145" i="82"/>
  <c r="BH146" i="82"/>
  <c r="BH160" i="82"/>
  <c r="BH161" i="82"/>
  <c r="BH162" i="82"/>
  <c r="BH147" i="82"/>
  <c r="BH148" i="82"/>
  <c r="BH149" i="82"/>
  <c r="BH150" i="82"/>
  <c r="BH151" i="82"/>
  <c r="BH152" i="82"/>
  <c r="BH153" i="82"/>
  <c r="BH154" i="82"/>
  <c r="BH155" i="82"/>
  <c r="BH157" i="82"/>
  <c r="BH158" i="82"/>
  <c r="BH156" i="82"/>
  <c r="BH163" i="82"/>
  <c r="BH164" i="82"/>
  <c r="BH165" i="82"/>
  <c r="BH166" i="82"/>
  <c r="BH167" i="82"/>
  <c r="BH168" i="82"/>
  <c r="BH169" i="82"/>
  <c r="BH170" i="82"/>
  <c r="BH171" i="82"/>
  <c r="BH172" i="82"/>
  <c r="BH173" i="82"/>
  <c r="BH174" i="82"/>
  <c r="BH175" i="82"/>
  <c r="BH176" i="82"/>
  <c r="BH177" i="82"/>
  <c r="BH178" i="82"/>
  <c r="BH179" i="82"/>
  <c r="BH180" i="82"/>
  <c r="BH181" i="82"/>
  <c r="BH185" i="82"/>
  <c r="BH183" i="82"/>
  <c r="BH3" i="82"/>
  <c r="BH192" i="82"/>
  <c r="BH193" i="82"/>
  <c r="BH186" i="82"/>
  <c r="BH188" i="82"/>
  <c r="BH189" i="82"/>
  <c r="BH190" i="82"/>
  <c r="BH191" i="82"/>
  <c r="BH159" i="82"/>
  <c r="BH182" i="82"/>
  <c r="BH187" i="82"/>
  <c r="BH184" i="82"/>
  <c r="AZ12" i="82"/>
  <c r="AZ15" i="82"/>
  <c r="AZ23" i="82"/>
  <c r="AZ29" i="82"/>
  <c r="AZ28" i="82"/>
  <c r="AZ74" i="82"/>
  <c r="AZ100" i="82"/>
  <c r="AZ3" i="82"/>
  <c r="AZ191" i="82"/>
  <c r="AR4" i="82"/>
  <c r="AR5" i="82"/>
  <c r="AR6" i="82"/>
  <c r="AR8" i="82"/>
  <c r="AR9" i="82"/>
  <c r="AR10" i="82"/>
  <c r="AR13" i="82"/>
  <c r="AR11" i="82"/>
  <c r="AR14" i="82"/>
  <c r="AR15" i="82"/>
  <c r="AR16" i="82"/>
  <c r="AR17" i="82"/>
  <c r="AR19" i="82"/>
  <c r="AR20" i="82"/>
  <c r="AR22" i="82"/>
  <c r="AR12" i="82"/>
  <c r="AR25" i="82"/>
  <c r="AR27" i="82"/>
  <c r="AR29" i="82"/>
  <c r="AR30" i="82"/>
  <c r="AR31" i="82"/>
  <c r="AR32" i="82"/>
  <c r="AR34" i="82"/>
  <c r="AR24" i="82"/>
  <c r="AR28" i="82"/>
  <c r="AR35" i="82"/>
  <c r="AR36" i="82"/>
  <c r="AR39" i="82"/>
  <c r="AR40" i="82"/>
  <c r="AR41" i="82"/>
  <c r="AR42" i="82"/>
  <c r="AR43" i="82"/>
  <c r="AR45" i="82"/>
  <c r="AR46" i="82"/>
  <c r="AR47" i="82"/>
  <c r="AR48" i="82"/>
  <c r="AR49" i="82"/>
  <c r="AR51" i="82"/>
  <c r="AR52" i="82"/>
  <c r="AR53" i="82"/>
  <c r="AR54" i="82"/>
  <c r="AR55" i="82"/>
  <c r="AR56" i="82"/>
  <c r="AR57" i="82"/>
  <c r="AR58" i="82"/>
  <c r="AR63" i="82"/>
  <c r="AR64" i="82"/>
  <c r="AR65" i="82"/>
  <c r="AR67" i="82"/>
  <c r="AR68" i="82"/>
  <c r="AR70" i="82"/>
  <c r="AR71" i="82"/>
  <c r="AR72" i="82"/>
  <c r="AR62" i="82"/>
  <c r="AR59" i="82"/>
  <c r="AR73" i="82"/>
  <c r="AR74" i="82"/>
  <c r="AR75" i="82"/>
  <c r="AR76" i="82"/>
  <c r="AR78" i="82"/>
  <c r="AR79" i="82"/>
  <c r="AR80" i="82"/>
  <c r="AR84" i="82"/>
  <c r="AR85" i="82"/>
  <c r="AR89" i="82"/>
  <c r="AR86" i="82"/>
  <c r="AR93" i="82"/>
  <c r="AR94" i="82"/>
  <c r="AR88" i="82"/>
  <c r="AR98" i="82"/>
  <c r="AR103" i="82"/>
  <c r="AR97" i="82"/>
  <c r="AR102" i="82"/>
  <c r="AR104" i="82"/>
  <c r="AR105" i="82"/>
  <c r="AR106" i="82"/>
  <c r="AR108" i="82"/>
  <c r="AR111" i="82"/>
  <c r="AR113" i="82"/>
  <c r="AR115" i="82"/>
  <c r="AR116" i="82"/>
  <c r="AR99" i="82"/>
  <c r="AR118" i="82"/>
  <c r="AR119" i="82"/>
  <c r="AR120" i="82"/>
  <c r="AR121" i="82"/>
  <c r="AR123" i="82"/>
  <c r="AR124" i="82"/>
  <c r="AR126" i="82"/>
  <c r="AR127" i="82"/>
  <c r="AR129" i="82"/>
  <c r="AR117" i="82"/>
  <c r="AR132" i="82"/>
  <c r="AR135" i="82"/>
  <c r="AR136" i="82"/>
  <c r="AR137" i="82"/>
  <c r="AR138" i="82"/>
  <c r="AR139" i="82"/>
  <c r="AR141" i="82"/>
  <c r="AR142" i="82"/>
  <c r="AR143" i="82"/>
  <c r="AR144" i="82"/>
  <c r="AR145" i="82"/>
  <c r="AR160" i="82"/>
  <c r="AR161" i="82"/>
  <c r="AR162" i="82"/>
  <c r="AR152" i="82"/>
  <c r="AR153" i="82"/>
  <c r="AR155" i="82"/>
  <c r="AR163" i="82"/>
  <c r="AR164" i="82"/>
  <c r="AR165" i="82"/>
  <c r="AR166" i="82"/>
  <c r="AR170" i="82"/>
  <c r="AR171" i="82"/>
  <c r="AR174" i="82"/>
  <c r="AR176" i="82"/>
  <c r="AR177" i="82"/>
  <c r="AR156" i="82"/>
  <c r="AR157" i="82"/>
  <c r="AR181" i="82"/>
  <c r="AR193" i="82"/>
  <c r="AR158" i="82"/>
  <c r="AR187" i="82"/>
  <c r="AR192" i="82"/>
  <c r="AR186" i="82"/>
  <c r="AR182" i="82"/>
  <c r="AJ4" i="82"/>
  <c r="AJ5" i="82"/>
  <c r="AJ6" i="82"/>
  <c r="AJ7" i="82"/>
  <c r="AJ8" i="82"/>
  <c r="AJ9" i="82"/>
  <c r="AJ10" i="82"/>
  <c r="AJ11" i="82"/>
  <c r="AJ12" i="82"/>
  <c r="AJ13" i="82"/>
  <c r="AJ14" i="82"/>
  <c r="AJ15" i="82"/>
  <c r="AJ16" i="82"/>
  <c r="AJ17" i="82"/>
  <c r="AJ18" i="82"/>
  <c r="AJ19" i="82"/>
  <c r="AJ20" i="82"/>
  <c r="AJ27" i="82"/>
  <c r="AJ28" i="82"/>
  <c r="AJ25" i="82"/>
  <c r="AJ23" i="82"/>
  <c r="AJ29" i="82"/>
  <c r="AJ30" i="82"/>
  <c r="AJ31" i="82"/>
  <c r="AJ32" i="82"/>
  <c r="AJ33" i="82"/>
  <c r="AJ34" i="82"/>
  <c r="AJ21" i="82"/>
  <c r="AJ24" i="82"/>
  <c r="AJ26" i="82"/>
  <c r="AJ36" i="82"/>
  <c r="AJ37" i="82"/>
  <c r="AJ38" i="82"/>
  <c r="AJ39" i="82"/>
  <c r="AJ40" i="82"/>
  <c r="AJ41" i="82"/>
  <c r="AJ42" i="82"/>
  <c r="AJ35" i="82"/>
  <c r="AJ22" i="82"/>
  <c r="AJ43" i="82"/>
  <c r="AJ44" i="82"/>
  <c r="AJ45" i="82"/>
  <c r="AJ46" i="82"/>
  <c r="AJ47" i="82"/>
  <c r="AJ48" i="82"/>
  <c r="AJ49" i="82"/>
  <c r="AJ50" i="82"/>
  <c r="AJ51" i="82"/>
  <c r="AJ52" i="82"/>
  <c r="AJ53" i="82"/>
  <c r="AJ54" i="82"/>
  <c r="AJ55" i="82"/>
  <c r="AJ56" i="82"/>
  <c r="AJ60" i="82"/>
  <c r="AJ57" i="82"/>
  <c r="AJ59" i="82"/>
  <c r="AJ63" i="82"/>
  <c r="AJ64" i="82"/>
  <c r="AJ65" i="82"/>
  <c r="AJ66" i="82"/>
  <c r="AJ67" i="82"/>
  <c r="AJ68" i="82"/>
  <c r="AJ69" i="82"/>
  <c r="AJ70" i="82"/>
  <c r="AJ71" i="82"/>
  <c r="AJ58" i="82"/>
  <c r="AJ73" i="82"/>
  <c r="AJ74" i="82"/>
  <c r="AJ75" i="82"/>
  <c r="AJ76" i="82"/>
  <c r="AJ77" i="82"/>
  <c r="AJ78" i="82"/>
  <c r="AJ79" i="82"/>
  <c r="AJ80" i="82"/>
  <c r="AJ81" i="82"/>
  <c r="AJ82" i="82"/>
  <c r="AJ83" i="82"/>
  <c r="AJ84" i="82"/>
  <c r="AJ85" i="82"/>
  <c r="AJ86" i="82"/>
  <c r="AJ87" i="82"/>
  <c r="AJ61" i="82"/>
  <c r="AJ72" i="82"/>
  <c r="AJ88" i="82"/>
  <c r="AJ89" i="82"/>
  <c r="AJ90" i="82"/>
  <c r="AJ91" i="82"/>
  <c r="AJ62" i="82"/>
  <c r="AJ92" i="82"/>
  <c r="AJ93" i="82"/>
  <c r="AJ94" i="82"/>
  <c r="AJ95" i="82"/>
  <c r="AJ96" i="82"/>
  <c r="AJ97" i="82"/>
  <c r="AJ98" i="82"/>
  <c r="AJ99" i="82"/>
  <c r="AJ100" i="82"/>
  <c r="AJ102" i="82"/>
  <c r="AJ101" i="82"/>
  <c r="AJ103" i="82"/>
  <c r="AJ104" i="82"/>
  <c r="AJ105" i="82"/>
  <c r="AJ106" i="82"/>
  <c r="AJ107" i="82"/>
  <c r="AJ108" i="82"/>
  <c r="AJ109" i="82"/>
  <c r="AJ110" i="82"/>
  <c r="AJ113" i="82"/>
  <c r="AJ114" i="82"/>
  <c r="AJ116" i="82"/>
  <c r="AJ118" i="82"/>
  <c r="AJ119" i="82"/>
  <c r="AJ120" i="82"/>
  <c r="AJ121" i="82"/>
  <c r="AJ122" i="82"/>
  <c r="AJ112" i="82"/>
  <c r="AJ115" i="82"/>
  <c r="AJ123" i="82"/>
  <c r="AJ124" i="82"/>
  <c r="AJ125" i="82"/>
  <c r="AJ126" i="82"/>
  <c r="AJ127" i="82"/>
  <c r="AJ128" i="82"/>
  <c r="AJ129" i="82"/>
  <c r="AJ130" i="82"/>
  <c r="AJ131" i="82"/>
  <c r="AJ111" i="82"/>
  <c r="AJ132" i="82"/>
  <c r="AJ133" i="82"/>
  <c r="AJ134" i="82"/>
  <c r="AJ135" i="82"/>
  <c r="AJ136" i="82"/>
  <c r="AJ137" i="82"/>
  <c r="AJ138" i="82"/>
  <c r="AJ139" i="82"/>
  <c r="AJ140" i="82"/>
  <c r="AJ141" i="82"/>
  <c r="AJ142" i="82"/>
  <c r="AJ143" i="82"/>
  <c r="AJ144" i="82"/>
  <c r="AJ145" i="82"/>
  <c r="AJ117" i="82"/>
  <c r="AJ147" i="82"/>
  <c r="AJ157" i="82"/>
  <c r="AJ158" i="82"/>
  <c r="AJ159" i="82"/>
  <c r="AJ160" i="82"/>
  <c r="AJ161" i="82"/>
  <c r="AJ162" i="82"/>
  <c r="AJ146" i="82"/>
  <c r="AJ148" i="82"/>
  <c r="AJ152" i="82"/>
  <c r="AJ154" i="82"/>
  <c r="AJ151" i="82"/>
  <c r="AJ150" i="82"/>
  <c r="AJ153" i="82"/>
  <c r="AJ156" i="82"/>
  <c r="AJ149" i="82"/>
  <c r="AJ163" i="82"/>
  <c r="AJ164" i="82"/>
  <c r="AJ165" i="82"/>
  <c r="AJ166" i="82"/>
  <c r="AJ167" i="82"/>
  <c r="AJ168" i="82"/>
  <c r="AJ169" i="82"/>
  <c r="AJ184" i="82"/>
  <c r="AJ185" i="82"/>
  <c r="AJ186" i="82"/>
  <c r="AJ187" i="82"/>
  <c r="AJ188" i="82"/>
  <c r="AJ172" i="82"/>
  <c r="AJ174" i="82"/>
  <c r="AJ178" i="82"/>
  <c r="AJ3" i="82"/>
  <c r="AJ170" i="82"/>
  <c r="AJ173" i="82"/>
  <c r="AJ177" i="82"/>
  <c r="AJ180" i="82"/>
  <c r="AJ193" i="82"/>
  <c r="AJ182" i="82"/>
  <c r="AJ183" i="82"/>
  <c r="AJ189" i="82"/>
  <c r="AJ190" i="82"/>
  <c r="AJ191" i="82"/>
  <c r="AJ192" i="82"/>
  <c r="AJ171" i="82"/>
  <c r="AJ176" i="82"/>
  <c r="AJ179" i="82"/>
  <c r="AJ155" i="82"/>
  <c r="AJ175" i="82"/>
  <c r="AJ181" i="82"/>
  <c r="AD4" i="82"/>
  <c r="AD5" i="82"/>
  <c r="AD6" i="82"/>
  <c r="AD7" i="82"/>
  <c r="AD8" i="82"/>
  <c r="AD9" i="82"/>
  <c r="AD10" i="82"/>
  <c r="AD11" i="82"/>
  <c r="AD12" i="82"/>
  <c r="AD13" i="82"/>
  <c r="AD14" i="82"/>
  <c r="AD15" i="82"/>
  <c r="AD16" i="82"/>
  <c r="AD17" i="82"/>
  <c r="AD18" i="82"/>
  <c r="AD19" i="82"/>
  <c r="AD20" i="82"/>
  <c r="AD27" i="82"/>
  <c r="AD28" i="82"/>
  <c r="AD24" i="82"/>
  <c r="AD23" i="82"/>
  <c r="AD26" i="82"/>
  <c r="AD21" i="82"/>
  <c r="AD29" i="82"/>
  <c r="AD30" i="82"/>
  <c r="AD31" i="82"/>
  <c r="AD32" i="82"/>
  <c r="AD33" i="82"/>
  <c r="AD34" i="82"/>
  <c r="AD25" i="82"/>
  <c r="AD22" i="82"/>
  <c r="AD36" i="82"/>
  <c r="AD37" i="82"/>
  <c r="AD38" i="82"/>
  <c r="AD39" i="82"/>
  <c r="AD40" i="82"/>
  <c r="AD41" i="82"/>
  <c r="AD42" i="82"/>
  <c r="AD35" i="82"/>
  <c r="AD44" i="82"/>
  <c r="AD45" i="82"/>
  <c r="AD46" i="82"/>
  <c r="AD47" i="82"/>
  <c r="AD48" i="82"/>
  <c r="AD49" i="82"/>
  <c r="AD50" i="82"/>
  <c r="AD51" i="82"/>
  <c r="AD52" i="82"/>
  <c r="AD53" i="82"/>
  <c r="AD54" i="82"/>
  <c r="AD55" i="82"/>
  <c r="AD43" i="82"/>
  <c r="AD56" i="82"/>
  <c r="AD59" i="82"/>
  <c r="AD61" i="82"/>
  <c r="AD62" i="82"/>
  <c r="AD63" i="82"/>
  <c r="AD64" i="82"/>
  <c r="AD65" i="82"/>
  <c r="AD66" i="82"/>
  <c r="AD67" i="82"/>
  <c r="AD68" i="82"/>
  <c r="AD69" i="82"/>
  <c r="AD70" i="82"/>
  <c r="AD71" i="82"/>
  <c r="AD58" i="82"/>
  <c r="AD60" i="82"/>
  <c r="AD72" i="82"/>
  <c r="AD74" i="82"/>
  <c r="AD75" i="82"/>
  <c r="AD76" i="82"/>
  <c r="AD77" i="82"/>
  <c r="AD78" i="82"/>
  <c r="AD79" i="82"/>
  <c r="AD80" i="82"/>
  <c r="AD81" i="82"/>
  <c r="AD82" i="82"/>
  <c r="AD83" i="82"/>
  <c r="AD84" i="82"/>
  <c r="AD85" i="82"/>
  <c r="AD86" i="82"/>
  <c r="AD87" i="82"/>
  <c r="AD57" i="82"/>
  <c r="AD73" i="82"/>
  <c r="AD88" i="82"/>
  <c r="AD89" i="82"/>
  <c r="AD90" i="82"/>
  <c r="AD91" i="82"/>
  <c r="AD92" i="82"/>
  <c r="AD93" i="82"/>
  <c r="AD94" i="82"/>
  <c r="AD95" i="82"/>
  <c r="AD96" i="82"/>
  <c r="AD97" i="82"/>
  <c r="AD98" i="82"/>
  <c r="AD99" i="82"/>
  <c r="AD100" i="82"/>
  <c r="AD103" i="82"/>
  <c r="AD102" i="82"/>
  <c r="AD101" i="82"/>
  <c r="AD104" i="82"/>
  <c r="AD105" i="82"/>
  <c r="AD106" i="82"/>
  <c r="AD107" i="82"/>
  <c r="AD108" i="82"/>
  <c r="AD109" i="82"/>
  <c r="AD110" i="82"/>
  <c r="AD111" i="82"/>
  <c r="AD117" i="82"/>
  <c r="AD118" i="82"/>
  <c r="AD119" i="82"/>
  <c r="AD120" i="82"/>
  <c r="AD121" i="82"/>
  <c r="AD122" i="82"/>
  <c r="AD123" i="82"/>
  <c r="AD124" i="82"/>
  <c r="AD125" i="82"/>
  <c r="AD126" i="82"/>
  <c r="AD127" i="82"/>
  <c r="AD128" i="82"/>
  <c r="AD129" i="82"/>
  <c r="AD130" i="82"/>
  <c r="AD131" i="82"/>
  <c r="AD113" i="82"/>
  <c r="AD114" i="82"/>
  <c r="AD116" i="82"/>
  <c r="AD115" i="82"/>
  <c r="AD112" i="82"/>
  <c r="AD132" i="82"/>
  <c r="AD133" i="82"/>
  <c r="AD134" i="82"/>
  <c r="AD135" i="82"/>
  <c r="AD136" i="82"/>
  <c r="AD137" i="82"/>
  <c r="AD138" i="82"/>
  <c r="AD139" i="82"/>
  <c r="AD140" i="82"/>
  <c r="AD141" i="82"/>
  <c r="AD142" i="82"/>
  <c r="AD143" i="82"/>
  <c r="AD144" i="82"/>
  <c r="AD145" i="82"/>
  <c r="AD157" i="82"/>
  <c r="AD158" i="82"/>
  <c r="AD159" i="82"/>
  <c r="AD160" i="82"/>
  <c r="AD147" i="82"/>
  <c r="AD161" i="82"/>
  <c r="AD162" i="82"/>
  <c r="AD146" i="82"/>
  <c r="AD150" i="82"/>
  <c r="AD153" i="82"/>
  <c r="AD156" i="82"/>
  <c r="AD149" i="82"/>
  <c r="AD155" i="82"/>
  <c r="AD164" i="82"/>
  <c r="AD165" i="82"/>
  <c r="AD166" i="82"/>
  <c r="AD167" i="82"/>
  <c r="AD168" i="82"/>
  <c r="AD169" i="82"/>
  <c r="AD151" i="82"/>
  <c r="AD152" i="82"/>
  <c r="AD163" i="82"/>
  <c r="AD184" i="82"/>
  <c r="AD185" i="82"/>
  <c r="AD186" i="82"/>
  <c r="AD187" i="82"/>
  <c r="AD188" i="82"/>
  <c r="AD180" i="82"/>
  <c r="AD183" i="82"/>
  <c r="AD182" i="82"/>
  <c r="AD170" i="82"/>
  <c r="AD173" i="82"/>
  <c r="AD177" i="82"/>
  <c r="AD176" i="82"/>
  <c r="AD3" i="82"/>
  <c r="AD171" i="82"/>
  <c r="AD181" i="82"/>
  <c r="AD189" i="82"/>
  <c r="AD190" i="82"/>
  <c r="AD191" i="82"/>
  <c r="AD192" i="82"/>
  <c r="AD193" i="82"/>
  <c r="AD148" i="82"/>
  <c r="AD154" i="82"/>
  <c r="AD175" i="82"/>
  <c r="AD179" i="82"/>
  <c r="AD178" i="82"/>
  <c r="AD172" i="82"/>
  <c r="AD174" i="82"/>
  <c r="V4" i="82"/>
  <c r="V5" i="82"/>
  <c r="V6" i="82"/>
  <c r="V7" i="82"/>
  <c r="V8" i="82"/>
  <c r="V9" i="82"/>
  <c r="V10" i="82"/>
  <c r="V11" i="82"/>
  <c r="V12" i="82"/>
  <c r="V13" i="82"/>
  <c r="V14" i="82"/>
  <c r="V15" i="82"/>
  <c r="V16" i="82"/>
  <c r="V17" i="82"/>
  <c r="V18" i="82"/>
  <c r="V19" i="82"/>
  <c r="V20" i="82"/>
  <c r="V27" i="82"/>
  <c r="V28" i="82"/>
  <c r="V21" i="82"/>
  <c r="V23" i="82"/>
  <c r="V25" i="82"/>
  <c r="V29" i="82"/>
  <c r="V30" i="82"/>
  <c r="V31" i="82"/>
  <c r="V32" i="82"/>
  <c r="V33" i="82"/>
  <c r="V34" i="82"/>
  <c r="V24" i="82"/>
  <c r="V22" i="82"/>
  <c r="V26" i="82"/>
  <c r="V37" i="82"/>
  <c r="V38" i="82"/>
  <c r="V39" i="82"/>
  <c r="V40" i="82"/>
  <c r="V41" i="82"/>
  <c r="V42" i="82"/>
  <c r="V35" i="82"/>
  <c r="V36" i="82"/>
  <c r="V44" i="82"/>
  <c r="V45" i="82"/>
  <c r="V46" i="82"/>
  <c r="V47" i="82"/>
  <c r="V48" i="82"/>
  <c r="V49" i="82"/>
  <c r="V50" i="82"/>
  <c r="V51" i="82"/>
  <c r="V52" i="82"/>
  <c r="V53" i="82"/>
  <c r="V54" i="82"/>
  <c r="V55" i="82"/>
  <c r="V43" i="82"/>
  <c r="V60" i="82"/>
  <c r="V58" i="82"/>
  <c r="V57" i="82"/>
  <c r="V63" i="82"/>
  <c r="V64" i="82"/>
  <c r="V65" i="82"/>
  <c r="V66" i="82"/>
  <c r="V67" i="82"/>
  <c r="V68" i="82"/>
  <c r="V69" i="82"/>
  <c r="V70" i="82"/>
  <c r="V71" i="82"/>
  <c r="V59" i="82"/>
  <c r="V61" i="82"/>
  <c r="V62" i="82"/>
  <c r="V74" i="82"/>
  <c r="V75" i="82"/>
  <c r="V76" i="82"/>
  <c r="V77" i="82"/>
  <c r="V78" i="82"/>
  <c r="V79" i="82"/>
  <c r="V80" i="82"/>
  <c r="V81" i="82"/>
  <c r="V82" i="82"/>
  <c r="V83" i="82"/>
  <c r="V84" i="82"/>
  <c r="V85" i="82"/>
  <c r="V86" i="82"/>
  <c r="V87" i="82"/>
  <c r="V72" i="82"/>
  <c r="V73" i="82"/>
  <c r="V89" i="82"/>
  <c r="V90" i="82"/>
  <c r="V91" i="82"/>
  <c r="V88" i="82"/>
  <c r="V92" i="82"/>
  <c r="V93" i="82"/>
  <c r="V94" i="82"/>
  <c r="V95" i="82"/>
  <c r="V96" i="82"/>
  <c r="V97" i="82"/>
  <c r="V98" i="82"/>
  <c r="V99" i="82"/>
  <c r="V100" i="82"/>
  <c r="V103" i="82"/>
  <c r="V104" i="82"/>
  <c r="V105" i="82"/>
  <c r="V106" i="82"/>
  <c r="V107" i="82"/>
  <c r="V108" i="82"/>
  <c r="V109" i="82"/>
  <c r="V110" i="82"/>
  <c r="V101" i="82"/>
  <c r="V115" i="82"/>
  <c r="V118" i="82"/>
  <c r="V119" i="82"/>
  <c r="V120" i="82"/>
  <c r="V121" i="82"/>
  <c r="V122" i="82"/>
  <c r="V112" i="82"/>
  <c r="V117" i="82"/>
  <c r="V123" i="82"/>
  <c r="V124" i="82"/>
  <c r="V125" i="82"/>
  <c r="V126" i="82"/>
  <c r="V127" i="82"/>
  <c r="V128" i="82"/>
  <c r="V129" i="82"/>
  <c r="V130" i="82"/>
  <c r="V131" i="82"/>
  <c r="V102" i="82"/>
  <c r="V111" i="82"/>
  <c r="V114" i="82"/>
  <c r="V113" i="82"/>
  <c r="V116" i="82"/>
  <c r="V132" i="82"/>
  <c r="V133" i="82"/>
  <c r="V134" i="82"/>
  <c r="V135" i="82"/>
  <c r="V136" i="82"/>
  <c r="V137" i="82"/>
  <c r="V138" i="82"/>
  <c r="V139" i="82"/>
  <c r="V140" i="82"/>
  <c r="V141" i="82"/>
  <c r="V142" i="82"/>
  <c r="V143" i="82"/>
  <c r="V144" i="82"/>
  <c r="V145" i="82"/>
  <c r="V157" i="82"/>
  <c r="V158" i="82"/>
  <c r="V159" i="82"/>
  <c r="V160" i="82"/>
  <c r="V161" i="82"/>
  <c r="V162" i="82"/>
  <c r="V147" i="82"/>
  <c r="V150" i="82"/>
  <c r="V153" i="82"/>
  <c r="V148" i="82"/>
  <c r="V154" i="82"/>
  <c r="V163" i="82"/>
  <c r="V151" i="82"/>
  <c r="V155" i="82"/>
  <c r="V164" i="82"/>
  <c r="V165" i="82"/>
  <c r="V166" i="82"/>
  <c r="V167" i="82"/>
  <c r="V168" i="82"/>
  <c r="V169" i="82"/>
  <c r="V146" i="82"/>
  <c r="V149" i="82"/>
  <c r="V184" i="82"/>
  <c r="V185" i="82"/>
  <c r="V186" i="82"/>
  <c r="V187" i="82"/>
  <c r="V188" i="82"/>
  <c r="V177" i="82"/>
  <c r="V156" i="82"/>
  <c r="V170" i="82"/>
  <c r="V173" i="82"/>
  <c r="V175" i="82"/>
  <c r="V181" i="82"/>
  <c r="V176" i="82"/>
  <c r="V179" i="82"/>
  <c r="V3" i="82"/>
  <c r="V193" i="82"/>
  <c r="V152" i="82"/>
  <c r="V171" i="82"/>
  <c r="V178" i="82"/>
  <c r="V183" i="82"/>
  <c r="V192" i="82"/>
  <c r="V180" i="82"/>
  <c r="V189" i="82"/>
  <c r="V190" i="82"/>
  <c r="V191" i="82"/>
  <c r="V172" i="82"/>
  <c r="V182" i="82"/>
  <c r="V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S11" i="82"/>
  <c r="BS17" i="82"/>
  <c r="BS25" i="82"/>
  <c r="BS28" i="82"/>
  <c r="BS42" i="82"/>
  <c r="BS45" i="82"/>
  <c r="BS53" i="82"/>
  <c r="BS59" i="82"/>
  <c r="BS67" i="82"/>
  <c r="BS75" i="82"/>
  <c r="BS83" i="82"/>
  <c r="BS94" i="82"/>
  <c r="BS108" i="82"/>
  <c r="BS116" i="82"/>
  <c r="BS127" i="82"/>
  <c r="BS135" i="82"/>
  <c r="BS143" i="82"/>
  <c r="BS151" i="82"/>
  <c r="BS165" i="82"/>
  <c r="BS176" i="82"/>
  <c r="BS187" i="82"/>
  <c r="BS22" i="82"/>
  <c r="BS184" i="82"/>
  <c r="BS5" i="82"/>
  <c r="BS19" i="82"/>
  <c r="BS30" i="82"/>
  <c r="BS36" i="82"/>
  <c r="BS44" i="82"/>
  <c r="BS47" i="82"/>
  <c r="BS61" i="82"/>
  <c r="BS69" i="82"/>
  <c r="BS77" i="82"/>
  <c r="BS85" i="82"/>
  <c r="BS96" i="82"/>
  <c r="BS102" i="82"/>
  <c r="BS110" i="82"/>
  <c r="BS118" i="82"/>
  <c r="BS129" i="82"/>
  <c r="BS137" i="82"/>
  <c r="BS145" i="82"/>
  <c r="BS153" i="82"/>
  <c r="BS156" i="82"/>
  <c r="BS167" i="82"/>
  <c r="BS170" i="82"/>
  <c r="BS178" i="82"/>
  <c r="BS189" i="82"/>
  <c r="BS3" i="82"/>
  <c r="BS33" i="82"/>
  <c r="BS50" i="82"/>
  <c r="BS80" i="82"/>
  <c r="BS113" i="82"/>
  <c r="BS140" i="82"/>
  <c r="BS159" i="82"/>
  <c r="BS181" i="82"/>
  <c r="BS10" i="82"/>
  <c r="BS13" i="82"/>
  <c r="BS16" i="82"/>
  <c r="BS24" i="82"/>
  <c r="BS27" i="82"/>
  <c r="BS41" i="82"/>
  <c r="BS52" i="82"/>
  <c r="BS55" i="82"/>
  <c r="BS58" i="82"/>
  <c r="BS66" i="82"/>
  <c r="BS74" i="82"/>
  <c r="BS82" i="82"/>
  <c r="BS90" i="82"/>
  <c r="BS93" i="82"/>
  <c r="BS107" i="82"/>
  <c r="BS115" i="82"/>
  <c r="BS126" i="82"/>
  <c r="BS142" i="82"/>
  <c r="BS150" i="82"/>
  <c r="BS164" i="82"/>
  <c r="BS175" i="82"/>
  <c r="BS186" i="82"/>
  <c r="BS56" i="82"/>
  <c r="BS88" i="82"/>
  <c r="BS105" i="82"/>
  <c r="BS121" i="82"/>
  <c r="BS132" i="82"/>
  <c r="BS148" i="82"/>
  <c r="BS7" i="82"/>
  <c r="BS21" i="82"/>
  <c r="BS32" i="82"/>
  <c r="BS38" i="82"/>
  <c r="BS49" i="82"/>
  <c r="BS63" i="82"/>
  <c r="BS71" i="82"/>
  <c r="BS79" i="82"/>
  <c r="BS87" i="82"/>
  <c r="BS98" i="82"/>
  <c r="BS104" i="82"/>
  <c r="BS112" i="82"/>
  <c r="BS120" i="82"/>
  <c r="BS123" i="82"/>
  <c r="BS131" i="82"/>
  <c r="BS139" i="82"/>
  <c r="BS147" i="82"/>
  <c r="BS155" i="82"/>
  <c r="BS158" i="82"/>
  <c r="BS161" i="82"/>
  <c r="BS172" i="82"/>
  <c r="BS180" i="82"/>
  <c r="BS183" i="82"/>
  <c r="BS191" i="82"/>
  <c r="BS4" i="82"/>
  <c r="BS12" i="82"/>
  <c r="BS18" i="82"/>
  <c r="BS29" i="82"/>
  <c r="BS35" i="82"/>
  <c r="BS43" i="82"/>
  <c r="BS46" i="82"/>
  <c r="BS54" i="82"/>
  <c r="BS60" i="82"/>
  <c r="BS68" i="82"/>
  <c r="BS76" i="82"/>
  <c r="BS84" i="82"/>
  <c r="BS95" i="82"/>
  <c r="BS109" i="82"/>
  <c r="BS117" i="82"/>
  <c r="BS128" i="82"/>
  <c r="BS136" i="82"/>
  <c r="BS144" i="82"/>
  <c r="BS152" i="82"/>
  <c r="BS166" i="82"/>
  <c r="BS169" i="82"/>
  <c r="BS177" i="82"/>
  <c r="BS188" i="82"/>
  <c r="BS39" i="82"/>
  <c r="BS64" i="82"/>
  <c r="BS124" i="82"/>
  <c r="BS173" i="82"/>
  <c r="BS192" i="82"/>
  <c r="BS9" i="82"/>
  <c r="BS15" i="82"/>
  <c r="BS23" i="82"/>
  <c r="BS26" i="82"/>
  <c r="BS40" i="82"/>
  <c r="BS51" i="82"/>
  <c r="BS57" i="82"/>
  <c r="BS65" i="82"/>
  <c r="BS73" i="82"/>
  <c r="BS81" i="82"/>
  <c r="BS89" i="82"/>
  <c r="BS92" i="82"/>
  <c r="BS106" i="82"/>
  <c r="BS114" i="82"/>
  <c r="BS125" i="82"/>
  <c r="BS133" i="82"/>
  <c r="BS141" i="82"/>
  <c r="BS149" i="82"/>
  <c r="BS163" i="82"/>
  <c r="BS174" i="82"/>
  <c r="BS182" i="82"/>
  <c r="BS185" i="82"/>
  <c r="BS193" i="82"/>
  <c r="BS14" i="82"/>
  <c r="BS99" i="82"/>
  <c r="BS6" i="82"/>
  <c r="BS20" i="82"/>
  <c r="BS31" i="82"/>
  <c r="BS34" i="82"/>
  <c r="BS37" i="82"/>
  <c r="BS48" i="82"/>
  <c r="BS62" i="82"/>
  <c r="BS70" i="82"/>
  <c r="BS78" i="82"/>
  <c r="BS86" i="82"/>
  <c r="BS97" i="82"/>
  <c r="BS100" i="82"/>
  <c r="BS103" i="82"/>
  <c r="BS111" i="82"/>
  <c r="BS119" i="82"/>
  <c r="BS122" i="82"/>
  <c r="BS130" i="82"/>
  <c r="BS138" i="82"/>
  <c r="BS146" i="82"/>
  <c r="BS154" i="82"/>
  <c r="BS157" i="82"/>
  <c r="BS168" i="82"/>
  <c r="BS171" i="82"/>
  <c r="BS179" i="82"/>
  <c r="BS190" i="82"/>
  <c r="BS8" i="82"/>
  <c r="BS72" i="82"/>
  <c r="AM7" i="82"/>
  <c r="AM11" i="82"/>
  <c r="AM15" i="82"/>
  <c r="AM19" i="82"/>
  <c r="AM23" i="82"/>
  <c r="AM27" i="82"/>
  <c r="AM31" i="82"/>
  <c r="AM39" i="82"/>
  <c r="AM43" i="82"/>
  <c r="AM47" i="82"/>
  <c r="AM51" i="82"/>
  <c r="AM59" i="82"/>
  <c r="AM63" i="82"/>
  <c r="AM67" i="82"/>
  <c r="AM71" i="82"/>
  <c r="AM75" i="82"/>
  <c r="AM79" i="82"/>
  <c r="AM83" i="82"/>
  <c r="AM87" i="82"/>
  <c r="AM95" i="82"/>
  <c r="AM99" i="82"/>
  <c r="AM103" i="82"/>
  <c r="AM107" i="82"/>
  <c r="AM111" i="82"/>
  <c r="AM115" i="82"/>
  <c r="AM119" i="82"/>
  <c r="AM123" i="82"/>
  <c r="AM127" i="82"/>
  <c r="AM131" i="82"/>
  <c r="AM135" i="82"/>
  <c r="AM139" i="82"/>
  <c r="AM143" i="82"/>
  <c r="AM147" i="82"/>
  <c r="AM151" i="82"/>
  <c r="AM155" i="82"/>
  <c r="AM159" i="82"/>
  <c r="AM163" i="82"/>
  <c r="AM167" i="82"/>
  <c r="AM171" i="82"/>
  <c r="AM175" i="82"/>
  <c r="AM179" i="82"/>
  <c r="AM187" i="82"/>
  <c r="AM191" i="82"/>
  <c r="AM126" i="82"/>
  <c r="AM142" i="82"/>
  <c r="AM182" i="82"/>
  <c r="AM3" i="82"/>
  <c r="AM46" i="82"/>
  <c r="AM54" i="82"/>
  <c r="AM62" i="82"/>
  <c r="AM70" i="82"/>
  <c r="AM74" i="82"/>
  <c r="AM78" i="82"/>
  <c r="AM86" i="82"/>
  <c r="AM110" i="82"/>
  <c r="AM162" i="82"/>
  <c r="AM170" i="82"/>
  <c r="AM178" i="82"/>
  <c r="AM186" i="82"/>
  <c r="AM6" i="82"/>
  <c r="AM10" i="82"/>
  <c r="AM18" i="82"/>
  <c r="AM22" i="82"/>
  <c r="AM30" i="82"/>
  <c r="AM38" i="82"/>
  <c r="AM42" i="82"/>
  <c r="AM50" i="82"/>
  <c r="AM58" i="82"/>
  <c r="AM66" i="82"/>
  <c r="AM102" i="82"/>
  <c r="AM130" i="82"/>
  <c r="AM5" i="82"/>
  <c r="AM9" i="82"/>
  <c r="AM17" i="82"/>
  <c r="AM21" i="82"/>
  <c r="AM25" i="82"/>
  <c r="AM29" i="82"/>
  <c r="AM33" i="82"/>
  <c r="AM37" i="82"/>
  <c r="AM41" i="82"/>
  <c r="AM49" i="82"/>
  <c r="AM53" i="82"/>
  <c r="AM57" i="82"/>
  <c r="AM61" i="82"/>
  <c r="AM65" i="82"/>
  <c r="AM69" i="82"/>
  <c r="AM73" i="82"/>
  <c r="AM77" i="82"/>
  <c r="AM81" i="82"/>
  <c r="AM85" i="82"/>
  <c r="AM89" i="82"/>
  <c r="AM93" i="82"/>
  <c r="AM97" i="82"/>
  <c r="AM105" i="82"/>
  <c r="AM109" i="82"/>
  <c r="AM113" i="82"/>
  <c r="AM117" i="82"/>
  <c r="AM121" i="82"/>
  <c r="AM125" i="82"/>
  <c r="AM129" i="82"/>
  <c r="AM133" i="82"/>
  <c r="AM137" i="82"/>
  <c r="AM141" i="82"/>
  <c r="AM145" i="82"/>
  <c r="AM149" i="82"/>
  <c r="AM153" i="82"/>
  <c r="AM157" i="82"/>
  <c r="AM161" i="82"/>
  <c r="AM165" i="82"/>
  <c r="AM173" i="82"/>
  <c r="AM177" i="82"/>
  <c r="AM181" i="82"/>
  <c r="AM185" i="82"/>
  <c r="AM189" i="82"/>
  <c r="AM193" i="82"/>
  <c r="AM82" i="82"/>
  <c r="AM90" i="82"/>
  <c r="AM94" i="82"/>
  <c r="AM98" i="82"/>
  <c r="AM106" i="82"/>
  <c r="AM114" i="82"/>
  <c r="AM118" i="82"/>
  <c r="AM134" i="82"/>
  <c r="AM138" i="82"/>
  <c r="AM146" i="82"/>
  <c r="AM150" i="82"/>
  <c r="AM154" i="82"/>
  <c r="AM158" i="82"/>
  <c r="AM166" i="82"/>
  <c r="AM174" i="82"/>
  <c r="AM190" i="82"/>
  <c r="AM4" i="82"/>
  <c r="AM8" i="82"/>
  <c r="AM12" i="82"/>
  <c r="AM16" i="82"/>
  <c r="AM20" i="82"/>
  <c r="AM24" i="82"/>
  <c r="AM28" i="82"/>
  <c r="AM32" i="82"/>
  <c r="AM36" i="82"/>
  <c r="AM40" i="82"/>
  <c r="AM44" i="82"/>
  <c r="AM48" i="82"/>
  <c r="AM52" i="82"/>
  <c r="AM60" i="82"/>
  <c r="AM64" i="82"/>
  <c r="AM68" i="82"/>
  <c r="AM72" i="82"/>
  <c r="AM76" i="82"/>
  <c r="AM80" i="82"/>
  <c r="AM84" i="82"/>
  <c r="AM88" i="82"/>
  <c r="AM92" i="82"/>
  <c r="AM96" i="82"/>
  <c r="AM104" i="82"/>
  <c r="AM108" i="82"/>
  <c r="AM112" i="82"/>
  <c r="AM116" i="82"/>
  <c r="AM120" i="82"/>
  <c r="AM124" i="82"/>
  <c r="AM128" i="82"/>
  <c r="AM132" i="82"/>
  <c r="AM136" i="82"/>
  <c r="AM140" i="82"/>
  <c r="AM144" i="82"/>
  <c r="AM148" i="82"/>
  <c r="AM152" i="82"/>
  <c r="AM164" i="82"/>
  <c r="AM168" i="82"/>
  <c r="AM172" i="82"/>
  <c r="AM176" i="82"/>
  <c r="AM180" i="82"/>
  <c r="AM184" i="82"/>
  <c r="AM188" i="82"/>
  <c r="AM192" i="82"/>
  <c r="BG193" i="83"/>
  <c r="BG194" i="83" s="1"/>
  <c r="AS193" i="83"/>
  <c r="AS194" i="83" s="1"/>
  <c r="AL193" i="83"/>
  <c r="AL194" i="83" s="1"/>
  <c r="I193" i="83"/>
  <c r="I194" i="83" s="1"/>
  <c r="BN193" i="83"/>
  <c r="BN194" i="83" s="1"/>
  <c r="BF193" i="83"/>
  <c r="BF194" i="83" s="1"/>
  <c r="AZ193" i="83"/>
  <c r="AZ194" i="83" s="1"/>
  <c r="AR193" i="83"/>
  <c r="AR194" i="83" s="1"/>
  <c r="AK193" i="83"/>
  <c r="AK194" i="83" s="1"/>
  <c r="AF193" i="83"/>
  <c r="AF194" i="83" s="1"/>
  <c r="Y193" i="83"/>
  <c r="Y194" i="83" s="1"/>
  <c r="H193" i="83"/>
  <c r="H194" i="83" s="1"/>
  <c r="BO193" i="83"/>
  <c r="BO194" i="83" s="1"/>
  <c r="BA193" i="83"/>
  <c r="BA194" i="83" s="1"/>
  <c r="Z193" i="83"/>
  <c r="Z194" i="83" s="1"/>
  <c r="M193" i="83"/>
  <c r="M194" i="83" s="1"/>
  <c r="E193" i="83"/>
  <c r="E194" i="83" s="1"/>
  <c r="BR193" i="83"/>
  <c r="BR194" i="83" s="1"/>
  <c r="BJ193" i="83"/>
  <c r="BJ194" i="83" s="1"/>
  <c r="AV193" i="83"/>
  <c r="AV194" i="83" s="1"/>
  <c r="AO193" i="83"/>
  <c r="AO194" i="83" s="1"/>
  <c r="AC193" i="83"/>
  <c r="AC194" i="83" s="1"/>
  <c r="W193" i="83"/>
  <c r="W194" i="83" s="1"/>
  <c r="N193" i="83"/>
  <c r="N194" i="83" s="1"/>
  <c r="F193" i="83"/>
  <c r="F194" i="83" s="1"/>
  <c r="BS193" i="83"/>
  <c r="BS194" i="83" s="1"/>
  <c r="BK193" i="83"/>
  <c r="BK194" i="83" s="1"/>
  <c r="BC193" i="83"/>
  <c r="AW193" i="83"/>
  <c r="AW194" i="83" s="1"/>
  <c r="AP193" i="83"/>
  <c r="AP194" i="83" s="1"/>
  <c r="AH193" i="83"/>
  <c r="AH194" i="83" s="1"/>
  <c r="AD193" i="83"/>
  <c r="AD194" i="83" s="1"/>
  <c r="X193" i="83"/>
  <c r="X194" i="83" s="1"/>
  <c r="S193" i="83"/>
  <c r="S194" i="83" s="1"/>
  <c r="O193" i="83"/>
  <c r="O194" i="83" s="1"/>
  <c r="G193" i="83"/>
  <c r="G194" i="83" s="1"/>
  <c r="BL193" i="83"/>
  <c r="BL194" i="83" s="1"/>
  <c r="BD193" i="83"/>
  <c r="BD194" i="83" s="1"/>
  <c r="AX193" i="83"/>
  <c r="AX194" i="83" s="1"/>
  <c r="AI193" i="83"/>
  <c r="AI194" i="83" s="1"/>
  <c r="BT193" i="83"/>
  <c r="BT194" i="83" s="1"/>
  <c r="BM193" i="83"/>
  <c r="BM194" i="83" s="1"/>
  <c r="BE193" i="83"/>
  <c r="BE194" i="83" s="1"/>
  <c r="AY193" i="83"/>
  <c r="AY194" i="83" s="1"/>
  <c r="AQ193" i="83"/>
  <c r="AQ194" i="83" s="1"/>
  <c r="AJ193" i="83"/>
  <c r="AJ194" i="83" s="1"/>
  <c r="AE193" i="83"/>
  <c r="AE194" i="83" s="1"/>
  <c r="T193" i="83"/>
  <c r="T194" i="83" s="1"/>
  <c r="R193" i="83"/>
  <c r="R194" i="83" s="1"/>
  <c r="L193" i="83"/>
  <c r="L194" i="83" s="1"/>
  <c r="D193" i="83"/>
  <c r="D194" i="83" s="1"/>
  <c r="BQ193" i="83"/>
  <c r="BQ194" i="83" s="1"/>
  <c r="BI193" i="83"/>
  <c r="BI194" i="83" s="1"/>
  <c r="AU193" i="83"/>
  <c r="AU194" i="83" s="1"/>
  <c r="AN193" i="83"/>
  <c r="AN194" i="83" s="1"/>
  <c r="V193" i="83"/>
  <c r="V194" i="83" s="1"/>
  <c r="K193" i="83"/>
  <c r="K194" i="83" s="1"/>
  <c r="C193" i="83"/>
  <c r="C194" i="83" s="1"/>
  <c r="BP193" i="83"/>
  <c r="BP194" i="83" s="1"/>
  <c r="BH193" i="83"/>
  <c r="BH194" i="83" s="1"/>
  <c r="BB193" i="83"/>
  <c r="BB194" i="83" s="1"/>
  <c r="AT193" i="83"/>
  <c r="AT194" i="83" s="1"/>
  <c r="AM193" i="83"/>
  <c r="AM194" i="83" s="1"/>
  <c r="AA193" i="83"/>
  <c r="AA194" i="83" s="1"/>
  <c r="J193" i="83"/>
  <c r="J194" i="83" s="1"/>
  <c r="U164" i="83"/>
  <c r="U161" i="83"/>
  <c r="U55" i="83"/>
  <c r="U193" i="83" l="1"/>
  <c r="U194" i="83" s="1"/>
  <c r="BC194" i="83"/>
  <c r="C199" i="83"/>
  <c r="CD7" i="75"/>
  <c r="CD8" i="75"/>
  <c r="CD9"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D48" i="75"/>
  <c r="CD49" i="75"/>
  <c r="CD50" i="75"/>
  <c r="CD51" i="75"/>
  <c r="CD52" i="75"/>
  <c r="CD53" i="75"/>
  <c r="CD54" i="75"/>
  <c r="CD55" i="75"/>
  <c r="CD56" i="75"/>
  <c r="CD57" i="75"/>
  <c r="CD58" i="75"/>
  <c r="CD59" i="75"/>
  <c r="CD60" i="75"/>
  <c r="CD61" i="75"/>
  <c r="CD62" i="75"/>
  <c r="CD63" i="75"/>
  <c r="CD64" i="75"/>
  <c r="CD65" i="75"/>
  <c r="CD66" i="75"/>
  <c r="CD67" i="75"/>
  <c r="CD68" i="75"/>
  <c r="CD69" i="75"/>
  <c r="CD70" i="75"/>
  <c r="CD71" i="75"/>
  <c r="CD72" i="75"/>
  <c r="CD73" i="75"/>
  <c r="CD74" i="75"/>
  <c r="CD75" i="75"/>
  <c r="CD76" i="75"/>
  <c r="CD77" i="75"/>
  <c r="CD78" i="75"/>
  <c r="CD79" i="75"/>
  <c r="CD80" i="75"/>
  <c r="CD81" i="75"/>
  <c r="CD82" i="75"/>
  <c r="CD83" i="75"/>
  <c r="CD84" i="75"/>
  <c r="CD85" i="75"/>
  <c r="CD86" i="75"/>
  <c r="CD87" i="75"/>
  <c r="CD88" i="75"/>
  <c r="CD89" i="75"/>
  <c r="CD90" i="75"/>
  <c r="CD91" i="75"/>
  <c r="CD92" i="75"/>
  <c r="CD93" i="75"/>
  <c r="CD94" i="75"/>
  <c r="CD95" i="75"/>
  <c r="CD96" i="75"/>
  <c r="CD97" i="75"/>
  <c r="CD98" i="75"/>
  <c r="CD99" i="75"/>
  <c r="CD100" i="75"/>
  <c r="CD101" i="75"/>
  <c r="CD102" i="75"/>
  <c r="CD103" i="75"/>
  <c r="CD104" i="75"/>
  <c r="CD105" i="75"/>
  <c r="CD106" i="75"/>
  <c r="CD107" i="75"/>
  <c r="CD108" i="75"/>
  <c r="CD109" i="75"/>
  <c r="CD110" i="75"/>
  <c r="CD111" i="75"/>
  <c r="CD112" i="75"/>
  <c r="CD113" i="75"/>
  <c r="CD114" i="75"/>
  <c r="CD115" i="75"/>
  <c r="CD116" i="75"/>
  <c r="CD117" i="75"/>
  <c r="CD118" i="75"/>
  <c r="CD119" i="75"/>
  <c r="CD120" i="75"/>
  <c r="CD121" i="75"/>
  <c r="CD122" i="75"/>
  <c r="CD123" i="75"/>
  <c r="CD124" i="75"/>
  <c r="CD125" i="75"/>
  <c r="CD126" i="75"/>
  <c r="CD127" i="75"/>
  <c r="CD128" i="75"/>
  <c r="CD129" i="75"/>
  <c r="CD130" i="75"/>
  <c r="CD131" i="75"/>
  <c r="CD132" i="75"/>
  <c r="CD133" i="75"/>
  <c r="CD134" i="75"/>
  <c r="CD135" i="75"/>
  <c r="CD136" i="75"/>
  <c r="CD137" i="75"/>
  <c r="CD138" i="75"/>
  <c r="CD139" i="75"/>
  <c r="CD140" i="75"/>
  <c r="CD141" i="75"/>
  <c r="CD142" i="75"/>
  <c r="CD143" i="75"/>
  <c r="CD144" i="75"/>
  <c r="CD145" i="75"/>
  <c r="CD146" i="75"/>
  <c r="CD147" i="75"/>
  <c r="CD148" i="75"/>
  <c r="CD149" i="75"/>
  <c r="CD150" i="75"/>
  <c r="CD151" i="75"/>
  <c r="CD152" i="75"/>
  <c r="CD153" i="75"/>
  <c r="CD154" i="75"/>
  <c r="CD155" i="75"/>
  <c r="CD156" i="75"/>
  <c r="CD157" i="75"/>
  <c r="CD158" i="75"/>
  <c r="CD159" i="75"/>
  <c r="CD160" i="75"/>
  <c r="CD161" i="75"/>
  <c r="CD162" i="75"/>
  <c r="CD163" i="75"/>
  <c r="CD164" i="75"/>
  <c r="CD165" i="75"/>
  <c r="CD166" i="75"/>
  <c r="CD167" i="75"/>
  <c r="CD168" i="75"/>
  <c r="CD169" i="75"/>
  <c r="CD170" i="75"/>
  <c r="CD171" i="75"/>
  <c r="CD172" i="75"/>
  <c r="CD173" i="75"/>
  <c r="CD174" i="75"/>
  <c r="CD175" i="75"/>
  <c r="CD176" i="75"/>
  <c r="CD177" i="75"/>
  <c r="CD178" i="75"/>
  <c r="CD179" i="75"/>
  <c r="CD180" i="75"/>
  <c r="CD181" i="75"/>
  <c r="CD182" i="75"/>
  <c r="CD183" i="75"/>
  <c r="CD184" i="75"/>
  <c r="CD185" i="75"/>
  <c r="CD186" i="75"/>
  <c r="CD187" i="75"/>
  <c r="CD188" i="75"/>
  <c r="CD189" i="75"/>
  <c r="CD190" i="75"/>
  <c r="CD191" i="75"/>
  <c r="CD192" i="75"/>
  <c r="CD193" i="75"/>
  <c r="CD194" i="75"/>
  <c r="CD195" i="75"/>
  <c r="CD196" i="75"/>
  <c r="CD6" i="75"/>
  <c r="CO7" i="75"/>
  <c r="CO8" i="75"/>
  <c r="CO9"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CO49" i="75"/>
  <c r="CO50" i="75"/>
  <c r="CO51" i="75"/>
  <c r="CO52" i="75"/>
  <c r="CO53" i="75"/>
  <c r="CO54" i="75"/>
  <c r="CO55" i="75"/>
  <c r="CO56" i="75"/>
  <c r="CO57" i="75"/>
  <c r="CO58" i="75"/>
  <c r="CO59" i="75"/>
  <c r="CO60" i="75"/>
  <c r="CO61" i="75"/>
  <c r="CO62" i="75"/>
  <c r="CO63" i="75"/>
  <c r="CO64" i="75"/>
  <c r="CO65" i="75"/>
  <c r="CO66" i="75"/>
  <c r="CO67" i="75"/>
  <c r="CO68" i="75"/>
  <c r="CO69" i="75"/>
  <c r="CO70" i="75"/>
  <c r="CO71" i="75"/>
  <c r="CO72" i="75"/>
  <c r="CO73" i="75"/>
  <c r="CO74" i="75"/>
  <c r="CO75" i="75"/>
  <c r="CO76" i="75"/>
  <c r="CO77" i="75"/>
  <c r="CO78" i="75"/>
  <c r="CO79" i="75"/>
  <c r="CO80" i="75"/>
  <c r="CO81" i="75"/>
  <c r="CO82" i="75"/>
  <c r="CO83" i="75"/>
  <c r="CO84" i="75"/>
  <c r="CO85" i="75"/>
  <c r="CO86" i="75"/>
  <c r="CO87" i="75"/>
  <c r="CO88" i="75"/>
  <c r="CO89" i="75"/>
  <c r="CO90" i="75"/>
  <c r="CO91" i="75"/>
  <c r="CO92" i="75"/>
  <c r="CO93" i="75"/>
  <c r="CO94" i="75"/>
  <c r="CO95" i="75"/>
  <c r="CO96" i="75"/>
  <c r="CO97" i="75"/>
  <c r="CO98" i="75"/>
  <c r="CO99" i="75"/>
  <c r="CO100" i="75"/>
  <c r="CO101" i="75"/>
  <c r="CO102" i="75"/>
  <c r="CO103" i="75"/>
  <c r="CO104" i="75"/>
  <c r="CO105" i="75"/>
  <c r="CO106" i="75"/>
  <c r="CO107" i="75"/>
  <c r="CO108" i="75"/>
  <c r="CO109" i="75"/>
  <c r="CO110" i="75"/>
  <c r="CO111" i="75"/>
  <c r="CO112" i="75"/>
  <c r="CO113" i="75"/>
  <c r="CO114" i="75"/>
  <c r="CO115" i="75"/>
  <c r="CO116" i="75"/>
  <c r="CO117" i="75"/>
  <c r="CO118" i="75"/>
  <c r="CO119" i="75"/>
  <c r="CO120" i="75"/>
  <c r="CO121" i="75"/>
  <c r="CO122" i="75"/>
  <c r="CO123" i="75"/>
  <c r="CO124" i="75"/>
  <c r="CO125" i="75"/>
  <c r="CO126" i="75"/>
  <c r="CO127" i="75"/>
  <c r="CO128" i="75"/>
  <c r="CO129" i="75"/>
  <c r="CO130" i="75"/>
  <c r="CO131" i="75"/>
  <c r="CO132" i="75"/>
  <c r="CO133" i="75"/>
  <c r="CO134" i="75"/>
  <c r="CO135" i="75"/>
  <c r="CO136" i="75"/>
  <c r="CO137" i="75"/>
  <c r="CO138" i="75"/>
  <c r="CO139" i="75"/>
  <c r="CO140" i="75"/>
  <c r="CO141" i="75"/>
  <c r="CO142" i="75"/>
  <c r="CO143" i="75"/>
  <c r="CO144" i="75"/>
  <c r="CO145" i="75"/>
  <c r="CO146" i="75"/>
  <c r="CO147" i="75"/>
  <c r="CO148" i="75"/>
  <c r="CO149" i="75"/>
  <c r="CO150" i="75"/>
  <c r="CO151" i="75"/>
  <c r="CO152" i="75"/>
  <c r="CO153" i="75"/>
  <c r="CO154" i="75"/>
  <c r="CO155" i="75"/>
  <c r="CO156" i="75"/>
  <c r="CO157" i="75"/>
  <c r="CO158" i="75"/>
  <c r="CO159" i="75"/>
  <c r="CO160" i="75"/>
  <c r="CO161" i="75"/>
  <c r="CO162" i="75"/>
  <c r="CO163" i="75"/>
  <c r="CO164" i="75"/>
  <c r="CO165" i="75"/>
  <c r="CO166" i="75"/>
  <c r="CO167" i="75"/>
  <c r="CO168" i="75"/>
  <c r="CO169" i="75"/>
  <c r="CO170" i="75"/>
  <c r="CO171" i="75"/>
  <c r="CO172" i="75"/>
  <c r="CO173" i="75"/>
  <c r="CO174" i="75"/>
  <c r="CO175" i="75"/>
  <c r="CO176" i="75"/>
  <c r="CO177" i="75"/>
  <c r="CO178" i="75"/>
  <c r="CO179" i="75"/>
  <c r="CO180" i="75"/>
  <c r="CO181" i="75"/>
  <c r="CO182" i="75"/>
  <c r="CO183" i="75"/>
  <c r="CO184" i="75"/>
  <c r="CO185" i="75"/>
  <c r="CO186" i="75"/>
  <c r="CO187" i="75"/>
  <c r="CO188" i="75"/>
  <c r="CO189" i="75"/>
  <c r="CO190" i="75"/>
  <c r="CO191" i="75"/>
  <c r="CO192" i="75"/>
  <c r="CO193" i="75"/>
  <c r="CO194" i="75"/>
  <c r="CO195" i="75"/>
  <c r="CO196" i="75"/>
  <c r="CO6" i="75"/>
  <c r="CP193" i="75" l="1"/>
  <c r="CP189" i="75"/>
  <c r="CP185" i="75"/>
  <c r="CP196" i="75"/>
  <c r="CP192" i="75"/>
  <c r="CP188" i="75"/>
  <c r="CP184" i="75"/>
  <c r="CP180" i="75"/>
  <c r="CP176" i="75"/>
  <c r="CP172" i="75"/>
  <c r="CP168" i="75"/>
  <c r="CP164" i="75"/>
  <c r="CP160" i="75"/>
  <c r="CP156" i="75"/>
  <c r="CP152" i="75"/>
  <c r="CP148" i="75"/>
  <c r="CP144" i="75"/>
  <c r="CP140" i="75"/>
  <c r="CP136" i="75"/>
  <c r="CP132" i="75"/>
  <c r="CP128" i="75"/>
  <c r="CP124" i="75"/>
  <c r="CP120" i="75"/>
  <c r="CP116" i="75"/>
  <c r="CP112" i="75"/>
  <c r="CP108" i="75"/>
  <c r="CP104" i="75"/>
  <c r="CP100" i="75"/>
  <c r="CP96" i="75"/>
  <c r="CP92" i="75"/>
  <c r="CP88" i="75"/>
  <c r="CP84" i="75"/>
  <c r="CP80" i="75"/>
  <c r="CP76" i="75"/>
  <c r="CP72" i="75"/>
  <c r="CP68" i="75"/>
  <c r="CP64" i="75"/>
  <c r="CP60" i="75"/>
  <c r="CP56" i="75"/>
  <c r="CP52" i="75"/>
  <c r="CP48" i="75"/>
  <c r="CP44" i="75"/>
  <c r="CP40" i="75"/>
  <c r="CP36" i="75"/>
  <c r="CP32" i="75"/>
  <c r="CP28" i="75"/>
  <c r="CP24" i="75"/>
  <c r="CP20" i="75"/>
  <c r="CP16" i="75"/>
  <c r="CP12" i="75"/>
  <c r="CP8" i="75"/>
  <c r="CP194" i="75"/>
  <c r="CP190" i="75"/>
  <c r="CP186" i="75"/>
  <c r="CP182" i="75"/>
  <c r="CP178" i="75"/>
  <c r="CP174" i="75"/>
  <c r="CP170" i="75"/>
  <c r="CP166" i="75"/>
  <c r="CP162" i="75"/>
  <c r="CP158" i="75"/>
  <c r="CP154" i="75"/>
  <c r="CP150" i="75"/>
  <c r="CP146" i="75"/>
  <c r="CP142" i="75"/>
  <c r="CP138" i="75"/>
  <c r="CP134" i="75"/>
  <c r="CP130" i="75"/>
  <c r="CP126" i="75"/>
  <c r="CP122" i="75"/>
  <c r="CP118" i="75"/>
  <c r="CP114" i="75"/>
  <c r="CP110" i="75"/>
  <c r="CP106" i="75"/>
  <c r="CP102" i="75"/>
  <c r="CP98" i="75"/>
  <c r="CP94" i="75"/>
  <c r="CP90" i="75"/>
  <c r="CP86" i="75"/>
  <c r="CP82" i="75"/>
  <c r="CP78" i="75"/>
  <c r="CP74" i="75"/>
  <c r="CP70" i="75"/>
  <c r="CP66" i="75"/>
  <c r="CP62" i="75"/>
  <c r="CP58" i="75"/>
  <c r="CP54" i="75"/>
  <c r="CP50" i="75"/>
  <c r="CP46" i="75"/>
  <c r="CP42" i="75"/>
  <c r="CP38" i="75"/>
  <c r="CP34" i="75"/>
  <c r="CP30" i="75"/>
  <c r="CP26" i="75"/>
  <c r="CP22" i="75"/>
  <c r="CP18" i="75"/>
  <c r="CP14" i="75"/>
  <c r="CP10" i="75"/>
  <c r="CP181" i="75"/>
  <c r="CP177" i="75"/>
  <c r="CP173" i="75"/>
  <c r="CP169" i="75"/>
  <c r="CP165" i="75"/>
  <c r="CP161" i="75"/>
  <c r="CP157" i="75"/>
  <c r="CP153" i="75"/>
  <c r="CP149" i="75"/>
  <c r="CP145" i="75"/>
  <c r="CP141" i="75"/>
  <c r="CP137" i="75"/>
  <c r="CP133" i="75"/>
  <c r="CP129" i="75"/>
  <c r="CP125" i="75"/>
  <c r="CP121" i="75"/>
  <c r="CP117" i="75"/>
  <c r="CP113" i="75"/>
  <c r="CP109" i="75"/>
  <c r="CP105" i="75"/>
  <c r="CP101" i="75"/>
  <c r="CP97" i="75"/>
  <c r="CP93" i="75"/>
  <c r="CP89" i="75"/>
  <c r="CP85" i="75"/>
  <c r="CP81" i="75"/>
  <c r="CP77" i="75"/>
  <c r="CP73" i="75"/>
  <c r="CP69" i="75"/>
  <c r="CP65" i="75"/>
  <c r="CP61" i="75"/>
  <c r="CP57" i="75"/>
  <c r="CP53" i="75"/>
  <c r="CP49" i="75"/>
  <c r="CP45" i="75"/>
  <c r="CP41" i="75"/>
  <c r="CP37" i="75"/>
  <c r="CP33" i="75"/>
  <c r="CP29" i="75"/>
  <c r="CP25" i="75"/>
  <c r="CP21" i="75"/>
  <c r="CP17" i="75"/>
  <c r="CP13" i="75"/>
  <c r="CP9" i="75"/>
  <c r="CP195" i="75"/>
  <c r="CP191" i="75"/>
  <c r="CP187" i="75"/>
  <c r="CP183" i="75"/>
  <c r="CP179" i="75"/>
  <c r="CP175" i="75"/>
  <c r="CP171" i="75"/>
  <c r="CP167" i="75"/>
  <c r="CP163" i="75"/>
  <c r="CP159" i="75"/>
  <c r="CP155" i="75"/>
  <c r="CP151" i="75"/>
  <c r="CP147" i="75"/>
  <c r="CP143" i="75"/>
  <c r="CP6" i="75"/>
  <c r="CP139" i="75"/>
  <c r="CP135" i="75"/>
  <c r="CP131" i="75"/>
  <c r="CP127" i="75"/>
  <c r="CP123" i="75"/>
  <c r="CP119" i="75"/>
  <c r="CP115" i="75"/>
  <c r="CP111" i="75"/>
  <c r="CP107" i="75"/>
  <c r="CP103" i="75"/>
  <c r="CP99" i="75"/>
  <c r="CP95" i="75"/>
  <c r="CP91" i="75"/>
  <c r="CP87" i="75"/>
  <c r="CP83" i="75"/>
  <c r="CP79" i="75"/>
  <c r="CP75" i="75"/>
  <c r="CP71" i="75"/>
  <c r="CP67" i="75"/>
  <c r="CP63" i="75"/>
  <c r="CP59" i="75"/>
  <c r="CP55" i="75"/>
  <c r="CP51" i="75"/>
  <c r="CP47" i="75"/>
  <c r="CP43" i="75"/>
  <c r="CP39" i="75"/>
  <c r="CP35" i="75"/>
  <c r="CP31" i="75"/>
  <c r="CP27" i="75"/>
  <c r="CP23" i="75"/>
  <c r="CP19" i="75"/>
  <c r="CP15" i="75"/>
  <c r="CP11" i="75"/>
  <c r="CP7" i="75"/>
  <c r="I7" i="3"/>
  <c r="J7" i="3" s="1"/>
  <c r="I8" i="3"/>
  <c r="J8" i="3" s="1"/>
  <c r="I9" i="3"/>
  <c r="J9" i="3" s="1"/>
  <c r="I10" i="3"/>
  <c r="J10" i="3" s="1"/>
  <c r="I11" i="3"/>
  <c r="J11" i="3" s="1"/>
  <c r="I12" i="3"/>
  <c r="J12" i="3" s="1"/>
  <c r="I13" i="3"/>
  <c r="J13" i="3" s="1"/>
  <c r="I14" i="3"/>
  <c r="J14" i="3" s="1"/>
  <c r="I15" i="3"/>
  <c r="J15" i="3" s="1"/>
  <c r="I16" i="3"/>
  <c r="J16" i="3" s="1"/>
  <c r="I17" i="3"/>
  <c r="J17" i="3" s="1"/>
  <c r="I18" i="3"/>
  <c r="J18" i="3" s="1"/>
  <c r="I19" i="3"/>
  <c r="J19" i="3" s="1"/>
  <c r="I20" i="3"/>
  <c r="J20" i="3" s="1"/>
  <c r="I21" i="3"/>
  <c r="J21" i="3" s="1"/>
  <c r="I22" i="3"/>
  <c r="J22" i="3" s="1"/>
  <c r="I23" i="3"/>
  <c r="J23" i="3" s="1"/>
  <c r="I24" i="3"/>
  <c r="J24" i="3" s="1"/>
  <c r="I25" i="3"/>
  <c r="J25" i="3" s="1"/>
  <c r="I26" i="3"/>
  <c r="J26" i="3" s="1"/>
  <c r="I27" i="3"/>
  <c r="J27" i="3" s="1"/>
  <c r="I28" i="3"/>
  <c r="J28" i="3" s="1"/>
  <c r="I29" i="3"/>
  <c r="J29" i="3" s="1"/>
  <c r="I30" i="3"/>
  <c r="J30" i="3" s="1"/>
  <c r="I31" i="3"/>
  <c r="J31" i="3" s="1"/>
  <c r="I32" i="3"/>
  <c r="J32" i="3" s="1"/>
  <c r="I33" i="3"/>
  <c r="J33" i="3" s="1"/>
  <c r="I34" i="3"/>
  <c r="J34" i="3" s="1"/>
  <c r="I35" i="3"/>
  <c r="J35" i="3" s="1"/>
  <c r="I36" i="3"/>
  <c r="J36" i="3" s="1"/>
  <c r="I37" i="3"/>
  <c r="J37" i="3" s="1"/>
  <c r="I38" i="3"/>
  <c r="J38" i="3" s="1"/>
  <c r="I39" i="3"/>
  <c r="J39" i="3" s="1"/>
  <c r="I40" i="3"/>
  <c r="J40" i="3" s="1"/>
  <c r="I41" i="3"/>
  <c r="J41" i="3" s="1"/>
  <c r="I42" i="3"/>
  <c r="J42" i="3" s="1"/>
  <c r="I43" i="3"/>
  <c r="J43" i="3" s="1"/>
  <c r="I44" i="3"/>
  <c r="J44" i="3" s="1"/>
  <c r="I45" i="3"/>
  <c r="J45" i="3" s="1"/>
  <c r="I46" i="3"/>
  <c r="J46" i="3" s="1"/>
  <c r="I47" i="3"/>
  <c r="J47" i="3" s="1"/>
  <c r="I48" i="3"/>
  <c r="J48" i="3" s="1"/>
  <c r="I49" i="3"/>
  <c r="J49" i="3" s="1"/>
  <c r="I50" i="3"/>
  <c r="J50" i="3" s="1"/>
  <c r="I51" i="3"/>
  <c r="J51" i="3" s="1"/>
  <c r="I52" i="3"/>
  <c r="J52" i="3" s="1"/>
  <c r="I53" i="3"/>
  <c r="J53" i="3" s="1"/>
  <c r="I54" i="3"/>
  <c r="J54" i="3" s="1"/>
  <c r="I55" i="3"/>
  <c r="J55" i="3" s="1"/>
  <c r="I56" i="3"/>
  <c r="J56" i="3" s="1"/>
  <c r="I57" i="3"/>
  <c r="J57" i="3" s="1"/>
  <c r="I58" i="3"/>
  <c r="J58" i="3" s="1"/>
  <c r="I59" i="3"/>
  <c r="J59" i="3" s="1"/>
  <c r="I60" i="3"/>
  <c r="J60" i="3" s="1"/>
  <c r="I61" i="3"/>
  <c r="J61" i="3" s="1"/>
  <c r="I62" i="3"/>
  <c r="J62" i="3" s="1"/>
  <c r="I63" i="3"/>
  <c r="J63" i="3" s="1"/>
  <c r="I64" i="3"/>
  <c r="J64" i="3" s="1"/>
  <c r="I65" i="3"/>
  <c r="J65" i="3" s="1"/>
  <c r="I66" i="3"/>
  <c r="J66" i="3" s="1"/>
  <c r="I67" i="3"/>
  <c r="J67" i="3" s="1"/>
  <c r="I68" i="3"/>
  <c r="J68" i="3" s="1"/>
  <c r="I69" i="3"/>
  <c r="J69" i="3" s="1"/>
  <c r="I70" i="3"/>
  <c r="J70" i="3" s="1"/>
  <c r="I71" i="3"/>
  <c r="J71" i="3" s="1"/>
  <c r="I72" i="3"/>
  <c r="J72" i="3" s="1"/>
  <c r="I73" i="3"/>
  <c r="J73" i="3" s="1"/>
  <c r="I74" i="3"/>
  <c r="J74" i="3" s="1"/>
  <c r="I75" i="3"/>
  <c r="J75" i="3" s="1"/>
  <c r="I76" i="3"/>
  <c r="J76" i="3" s="1"/>
  <c r="I77" i="3"/>
  <c r="J77" i="3" s="1"/>
  <c r="I78" i="3"/>
  <c r="J78" i="3" s="1"/>
  <c r="I79" i="3"/>
  <c r="J79" i="3" s="1"/>
  <c r="I80" i="3"/>
  <c r="J80" i="3" s="1"/>
  <c r="I81" i="3"/>
  <c r="J81" i="3" s="1"/>
  <c r="I82" i="3"/>
  <c r="J82" i="3" s="1"/>
  <c r="I83" i="3"/>
  <c r="J83" i="3" s="1"/>
  <c r="I84" i="3"/>
  <c r="J84" i="3" s="1"/>
  <c r="I85" i="3"/>
  <c r="J85" i="3" s="1"/>
  <c r="I86" i="3"/>
  <c r="J86" i="3" s="1"/>
  <c r="I87" i="3"/>
  <c r="J87" i="3" s="1"/>
  <c r="I88" i="3"/>
  <c r="J88" i="3" s="1"/>
  <c r="I89" i="3"/>
  <c r="J89" i="3" s="1"/>
  <c r="I90" i="3"/>
  <c r="J90" i="3" s="1"/>
  <c r="I91" i="3"/>
  <c r="J91" i="3" s="1"/>
  <c r="I92" i="3"/>
  <c r="J92" i="3" s="1"/>
  <c r="I93" i="3"/>
  <c r="J93" i="3" s="1"/>
  <c r="I94" i="3"/>
  <c r="J94" i="3" s="1"/>
  <c r="I95" i="3"/>
  <c r="J95" i="3" s="1"/>
  <c r="I96" i="3"/>
  <c r="J96" i="3" s="1"/>
  <c r="I97" i="3"/>
  <c r="J97" i="3" s="1"/>
  <c r="I98" i="3"/>
  <c r="J98" i="3" s="1"/>
  <c r="I99" i="3"/>
  <c r="J99" i="3" s="1"/>
  <c r="I100" i="3"/>
  <c r="J100" i="3" s="1"/>
  <c r="I101" i="3"/>
  <c r="J101" i="3" s="1"/>
  <c r="I102" i="3"/>
  <c r="J102" i="3" s="1"/>
  <c r="I103" i="3"/>
  <c r="J103" i="3" s="1"/>
  <c r="I104" i="3"/>
  <c r="J104" i="3" s="1"/>
  <c r="I105" i="3"/>
  <c r="J105" i="3" s="1"/>
  <c r="I106" i="3"/>
  <c r="J106" i="3" s="1"/>
  <c r="I107" i="3"/>
  <c r="J107" i="3" s="1"/>
  <c r="I108" i="3"/>
  <c r="J108" i="3" s="1"/>
  <c r="I109" i="3"/>
  <c r="J109" i="3" s="1"/>
  <c r="I110" i="3"/>
  <c r="J110" i="3" s="1"/>
  <c r="I111" i="3"/>
  <c r="J111" i="3" s="1"/>
  <c r="I112" i="3"/>
  <c r="J112" i="3" s="1"/>
  <c r="I113" i="3"/>
  <c r="J113" i="3" s="1"/>
  <c r="I114" i="3"/>
  <c r="J114" i="3" s="1"/>
  <c r="I115" i="3"/>
  <c r="J115" i="3" s="1"/>
  <c r="I116" i="3"/>
  <c r="J116" i="3" s="1"/>
  <c r="I117" i="3"/>
  <c r="J117" i="3" s="1"/>
  <c r="I118" i="3"/>
  <c r="J118" i="3" s="1"/>
  <c r="I119" i="3"/>
  <c r="J119" i="3" s="1"/>
  <c r="I120" i="3"/>
  <c r="J120" i="3" s="1"/>
  <c r="I121" i="3"/>
  <c r="J121" i="3" s="1"/>
  <c r="I122" i="3"/>
  <c r="J122" i="3" s="1"/>
  <c r="I123" i="3"/>
  <c r="J123" i="3" s="1"/>
  <c r="I124" i="3"/>
  <c r="J124" i="3" s="1"/>
  <c r="I125" i="3"/>
  <c r="J125" i="3" s="1"/>
  <c r="I126" i="3"/>
  <c r="J126" i="3" s="1"/>
  <c r="I127" i="3"/>
  <c r="J127" i="3" s="1"/>
  <c r="I128" i="3"/>
  <c r="J128" i="3" s="1"/>
  <c r="I129" i="3"/>
  <c r="J129" i="3" s="1"/>
  <c r="I130" i="3"/>
  <c r="J130" i="3" s="1"/>
  <c r="I131" i="3"/>
  <c r="J131" i="3" s="1"/>
  <c r="I132" i="3"/>
  <c r="J132" i="3" s="1"/>
  <c r="I133" i="3"/>
  <c r="J133" i="3" s="1"/>
  <c r="I134" i="3"/>
  <c r="J134" i="3" s="1"/>
  <c r="I135" i="3"/>
  <c r="J135" i="3" s="1"/>
  <c r="I136" i="3"/>
  <c r="J136" i="3" s="1"/>
  <c r="I137" i="3"/>
  <c r="J137" i="3" s="1"/>
  <c r="I138" i="3"/>
  <c r="J138" i="3" s="1"/>
  <c r="I139" i="3"/>
  <c r="J139" i="3" s="1"/>
  <c r="I140" i="3"/>
  <c r="J140" i="3" s="1"/>
  <c r="I141" i="3"/>
  <c r="J141" i="3" s="1"/>
  <c r="I142" i="3"/>
  <c r="J142" i="3" s="1"/>
  <c r="I143" i="3"/>
  <c r="J143" i="3" s="1"/>
  <c r="I144" i="3"/>
  <c r="J144" i="3" s="1"/>
  <c r="I145" i="3"/>
  <c r="J145" i="3" s="1"/>
  <c r="I146" i="3"/>
  <c r="J146" i="3" s="1"/>
  <c r="I147" i="3"/>
  <c r="J147" i="3" s="1"/>
  <c r="I148" i="3"/>
  <c r="J148" i="3" s="1"/>
  <c r="I149" i="3"/>
  <c r="J149" i="3" s="1"/>
  <c r="I150" i="3"/>
  <c r="J150" i="3" s="1"/>
  <c r="I151" i="3"/>
  <c r="J151" i="3" s="1"/>
  <c r="I152" i="3"/>
  <c r="J152" i="3" s="1"/>
  <c r="I153" i="3"/>
  <c r="J153" i="3" s="1"/>
  <c r="I154" i="3"/>
  <c r="J154" i="3" s="1"/>
  <c r="I155" i="3"/>
  <c r="J155" i="3" s="1"/>
  <c r="I156" i="3"/>
  <c r="J156" i="3" s="1"/>
  <c r="I157" i="3"/>
  <c r="J157" i="3" s="1"/>
  <c r="I158" i="3"/>
  <c r="J158" i="3" s="1"/>
  <c r="I159" i="3"/>
  <c r="J159" i="3" s="1"/>
  <c r="I160" i="3"/>
  <c r="J160" i="3" s="1"/>
  <c r="I161" i="3"/>
  <c r="J161" i="3" s="1"/>
  <c r="I162" i="3"/>
  <c r="J162" i="3" s="1"/>
  <c r="I163" i="3"/>
  <c r="J163" i="3" s="1"/>
  <c r="I164" i="3"/>
  <c r="J164" i="3" s="1"/>
  <c r="I165" i="3"/>
  <c r="J165" i="3" s="1"/>
  <c r="I166" i="3"/>
  <c r="J166" i="3" s="1"/>
  <c r="I167" i="3"/>
  <c r="J167" i="3" s="1"/>
  <c r="I168" i="3"/>
  <c r="J168" i="3" s="1"/>
  <c r="I169" i="3"/>
  <c r="J169" i="3" s="1"/>
  <c r="I170" i="3"/>
  <c r="J170" i="3" s="1"/>
  <c r="I171" i="3"/>
  <c r="J171" i="3" s="1"/>
  <c r="I172" i="3"/>
  <c r="J172" i="3" s="1"/>
  <c r="I173" i="3"/>
  <c r="J173" i="3" s="1"/>
  <c r="I174" i="3"/>
  <c r="J174" i="3" s="1"/>
  <c r="I175" i="3"/>
  <c r="J175" i="3" s="1"/>
  <c r="I176" i="3"/>
  <c r="J176" i="3" s="1"/>
  <c r="I177" i="3"/>
  <c r="J177" i="3" s="1"/>
  <c r="I178" i="3"/>
  <c r="J178" i="3" s="1"/>
  <c r="I179" i="3"/>
  <c r="J179" i="3" s="1"/>
  <c r="I180" i="3"/>
  <c r="J180" i="3" s="1"/>
  <c r="I181" i="3"/>
  <c r="J181" i="3" s="1"/>
  <c r="I182" i="3"/>
  <c r="J182" i="3" s="1"/>
  <c r="I183" i="3"/>
  <c r="J183" i="3" s="1"/>
  <c r="I184" i="3"/>
  <c r="J184" i="3" s="1"/>
  <c r="I185" i="3"/>
  <c r="J185" i="3" s="1"/>
  <c r="I186" i="3"/>
  <c r="J186" i="3" s="1"/>
  <c r="I187" i="3"/>
  <c r="J187" i="3" s="1"/>
  <c r="I188" i="3"/>
  <c r="J188" i="3" s="1"/>
  <c r="I189" i="3"/>
  <c r="J189" i="3" s="1"/>
  <c r="I190" i="3"/>
  <c r="J190" i="3" s="1"/>
  <c r="I191" i="3"/>
  <c r="J191" i="3" s="1"/>
  <c r="I192" i="3"/>
  <c r="J192" i="3" s="1"/>
  <c r="I193" i="3"/>
  <c r="J193" i="3" s="1"/>
  <c r="I194" i="3"/>
  <c r="J194" i="3" s="1"/>
  <c r="I195" i="3"/>
  <c r="J195" i="3" s="1"/>
  <c r="I196" i="3"/>
  <c r="J196" i="3" s="1"/>
  <c r="I6" i="3"/>
  <c r="J6" i="3" s="1"/>
  <c r="T7" i="4" l="1"/>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T194" i="4"/>
  <c r="U194" i="4"/>
  <c r="V194" i="4"/>
  <c r="T195" i="4"/>
  <c r="U195" i="4"/>
  <c r="V195" i="4"/>
  <c r="T196" i="4"/>
  <c r="U196" i="4"/>
  <c r="V196" i="4"/>
  <c r="U6" i="4"/>
  <c r="V6" i="4"/>
  <c r="T6" i="4"/>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6" i="3"/>
  <c r="W196" i="4" l="1"/>
  <c r="W188" i="4"/>
  <c r="W180" i="4"/>
  <c r="W172" i="4"/>
  <c r="W164" i="4"/>
  <c r="W156" i="4"/>
  <c r="W148" i="4"/>
  <c r="W140" i="4"/>
  <c r="W132" i="4"/>
  <c r="W124" i="4"/>
  <c r="W116" i="4"/>
  <c r="W108" i="4"/>
  <c r="W100" i="4"/>
  <c r="W92" i="4"/>
  <c r="W84" i="4"/>
  <c r="W76" i="4"/>
  <c r="W68" i="4"/>
  <c r="W60" i="4"/>
  <c r="W52" i="4"/>
  <c r="W44" i="4"/>
  <c r="W36" i="4"/>
  <c r="W28" i="4"/>
  <c r="W20" i="4"/>
  <c r="W12" i="4"/>
  <c r="W185" i="4"/>
  <c r="W169" i="4"/>
  <c r="W137" i="4"/>
  <c r="W121" i="4"/>
  <c r="W105" i="4"/>
  <c r="W73" i="4"/>
  <c r="W57" i="4"/>
  <c r="W17" i="4"/>
  <c r="W190" i="4"/>
  <c r="W182" i="4"/>
  <c r="W174" i="4"/>
  <c r="W166" i="4"/>
  <c r="W158" i="4"/>
  <c r="W150" i="4"/>
  <c r="W142" i="4"/>
  <c r="W134" i="4"/>
  <c r="W126" i="4"/>
  <c r="W118" i="4"/>
  <c r="W110" i="4"/>
  <c r="W102" i="4"/>
  <c r="W94" i="4"/>
  <c r="W86" i="4"/>
  <c r="W78" i="4"/>
  <c r="W70" i="4"/>
  <c r="W62" i="4"/>
  <c r="W54" i="4"/>
  <c r="W46" i="4"/>
  <c r="W38" i="4"/>
  <c r="W30" i="4"/>
  <c r="W22" i="4"/>
  <c r="W14" i="4"/>
  <c r="W193" i="4"/>
  <c r="W177" i="4"/>
  <c r="W161" i="4"/>
  <c r="W145" i="4"/>
  <c r="W113" i="4"/>
  <c r="W41" i="4"/>
  <c r="W25" i="4"/>
  <c r="W6" i="4"/>
  <c r="W195" i="4"/>
  <c r="W187" i="4"/>
  <c r="W179" i="4"/>
  <c r="W171" i="4"/>
  <c r="W163" i="4"/>
  <c r="W155" i="4"/>
  <c r="W147" i="4"/>
  <c r="W139" i="4"/>
  <c r="W131" i="4"/>
  <c r="W123" i="4"/>
  <c r="W115" i="4"/>
  <c r="W107" i="4"/>
  <c r="W99" i="4"/>
  <c r="W91" i="4"/>
  <c r="W83" i="4"/>
  <c r="W75" i="4"/>
  <c r="W67" i="4"/>
  <c r="W59" i="4"/>
  <c r="W51" i="4"/>
  <c r="W43" i="4"/>
  <c r="W35" i="4"/>
  <c r="W27" i="4"/>
  <c r="W19" i="4"/>
  <c r="W11" i="4"/>
  <c r="W97" i="4"/>
  <c r="W33" i="4"/>
  <c r="W192" i="4"/>
  <c r="W184" i="4"/>
  <c r="W176" i="4"/>
  <c r="W168" i="4"/>
  <c r="W160" i="4"/>
  <c r="W152" i="4"/>
  <c r="W144" i="4"/>
  <c r="W136" i="4"/>
  <c r="W128" i="4"/>
  <c r="W120" i="4"/>
  <c r="W112" i="4"/>
  <c r="W104" i="4"/>
  <c r="W96" i="4"/>
  <c r="W88" i="4"/>
  <c r="W80" i="4"/>
  <c r="W72" i="4"/>
  <c r="W64" i="4"/>
  <c r="W56" i="4"/>
  <c r="W48" i="4"/>
  <c r="W40" i="4"/>
  <c r="W32" i="4"/>
  <c r="W24" i="4"/>
  <c r="W16" i="4"/>
  <c r="W8" i="4"/>
  <c r="W129" i="4"/>
  <c r="W81" i="4"/>
  <c r="W189" i="4"/>
  <c r="W181" i="4"/>
  <c r="W173" i="4"/>
  <c r="W165" i="4"/>
  <c r="W157" i="4"/>
  <c r="W149" i="4"/>
  <c r="W141" i="4"/>
  <c r="W133" i="4"/>
  <c r="W125" i="4"/>
  <c r="W117" i="4"/>
  <c r="W109" i="4"/>
  <c r="W101" i="4"/>
  <c r="W93" i="4"/>
  <c r="W85" i="4"/>
  <c r="W77" i="4"/>
  <c r="W69" i="4"/>
  <c r="W61" i="4"/>
  <c r="W53" i="4"/>
  <c r="W45" i="4"/>
  <c r="W37" i="4"/>
  <c r="W29" i="4"/>
  <c r="W21" i="4"/>
  <c r="W13" i="4"/>
  <c r="W153" i="4"/>
  <c r="W89" i="4"/>
  <c r="W65" i="4"/>
  <c r="W49" i="4"/>
  <c r="W9" i="4"/>
  <c r="W194" i="4"/>
  <c r="W191" i="4"/>
  <c r="W186" i="4"/>
  <c r="W183" i="4"/>
  <c r="W178" i="4"/>
  <c r="W175" i="4"/>
  <c r="W170" i="4"/>
  <c r="W167" i="4"/>
  <c r="W162" i="4"/>
  <c r="W159" i="4"/>
  <c r="W154" i="4"/>
  <c r="W151" i="4"/>
  <c r="W146" i="4"/>
  <c r="W143" i="4"/>
  <c r="W138" i="4"/>
  <c r="W135" i="4"/>
  <c r="W130" i="4"/>
  <c r="W127" i="4"/>
  <c r="W122" i="4"/>
  <c r="W119" i="4"/>
  <c r="W114" i="4"/>
  <c r="W111" i="4"/>
  <c r="W106" i="4"/>
  <c r="W103" i="4"/>
  <c r="W98" i="4"/>
  <c r="W95" i="4"/>
  <c r="W90" i="4"/>
  <c r="W87" i="4"/>
  <c r="W82" i="4"/>
  <c r="W79" i="4"/>
  <c r="W74" i="4"/>
  <c r="W71" i="4"/>
  <c r="W66" i="4"/>
  <c r="W63" i="4"/>
  <c r="W58" i="4"/>
  <c r="W55" i="4"/>
  <c r="W50" i="4"/>
  <c r="W47" i="4"/>
  <c r="W42" i="4"/>
  <c r="W39" i="4"/>
  <c r="W34" i="4"/>
  <c r="W31" i="4"/>
  <c r="W26" i="4"/>
  <c r="W23" i="4"/>
  <c r="W18" i="4"/>
  <c r="W15" i="4"/>
  <c r="W10" i="4"/>
  <c r="W7" i="4"/>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6" i="3"/>
  <c r="CR8" i="75" l="1"/>
  <c r="CR9"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CR49" i="75"/>
  <c r="CR50" i="75"/>
  <c r="CR51" i="75"/>
  <c r="CR52" i="75"/>
  <c r="CR53" i="75"/>
  <c r="CR54" i="75"/>
  <c r="CR55" i="75"/>
  <c r="CR56" i="75"/>
  <c r="CR57" i="75"/>
  <c r="CR58" i="75"/>
  <c r="CR59" i="75"/>
  <c r="CR60" i="75"/>
  <c r="CR61" i="75"/>
  <c r="CR62" i="75"/>
  <c r="CR63" i="75"/>
  <c r="CR64" i="75"/>
  <c r="CR65" i="75"/>
  <c r="CR66" i="75"/>
  <c r="CR67" i="75"/>
  <c r="CR68" i="75"/>
  <c r="CR69" i="75"/>
  <c r="CR70" i="75"/>
  <c r="CR71" i="75"/>
  <c r="CR72" i="75"/>
  <c r="CR73" i="75"/>
  <c r="CR74" i="75"/>
  <c r="CR75" i="75"/>
  <c r="CR76" i="75"/>
  <c r="CR77" i="75"/>
  <c r="CR78" i="75"/>
  <c r="CR79" i="75"/>
  <c r="CR80" i="75"/>
  <c r="CR81" i="75"/>
  <c r="CR82" i="75"/>
  <c r="CR83" i="75"/>
  <c r="CR84" i="75"/>
  <c r="CR85" i="75"/>
  <c r="CR86" i="75"/>
  <c r="CR87" i="75"/>
  <c r="CR88" i="75"/>
  <c r="CR89" i="75"/>
  <c r="CR90" i="75"/>
  <c r="CR91" i="75"/>
  <c r="CR92" i="75"/>
  <c r="CR93" i="75"/>
  <c r="CR94" i="75"/>
  <c r="CR95" i="75"/>
  <c r="CR96" i="75"/>
  <c r="CR97" i="75"/>
  <c r="CR98" i="75"/>
  <c r="CR99" i="75"/>
  <c r="CR100" i="75"/>
  <c r="CR101" i="75"/>
  <c r="CR102" i="75"/>
  <c r="CR103" i="75"/>
  <c r="CR104" i="75"/>
  <c r="CR105" i="75"/>
  <c r="CR106" i="75"/>
  <c r="CR107" i="75"/>
  <c r="CR108" i="75"/>
  <c r="CR109" i="75"/>
  <c r="CR110" i="75"/>
  <c r="CR111" i="75"/>
  <c r="CR112" i="75"/>
  <c r="CR113" i="75"/>
  <c r="CR114" i="75"/>
  <c r="CR115" i="75"/>
  <c r="CR116" i="75"/>
  <c r="CR117" i="75"/>
  <c r="CR118" i="75"/>
  <c r="CR119" i="75"/>
  <c r="CR120" i="75"/>
  <c r="CR121" i="75"/>
  <c r="CR122" i="75"/>
  <c r="CR123" i="75"/>
  <c r="CR124" i="75"/>
  <c r="CR125" i="75"/>
  <c r="CR126" i="75"/>
  <c r="CR127" i="75"/>
  <c r="CR128" i="75"/>
  <c r="CR129" i="75"/>
  <c r="CR130" i="75"/>
  <c r="CR131" i="75"/>
  <c r="CR132" i="75"/>
  <c r="CR133" i="75"/>
  <c r="CR134" i="75"/>
  <c r="CR135" i="75"/>
  <c r="CR136" i="75"/>
  <c r="CR137" i="75"/>
  <c r="CR138" i="75"/>
  <c r="CR139" i="75"/>
  <c r="CR140" i="75"/>
  <c r="CR141" i="75"/>
  <c r="CR142" i="75"/>
  <c r="CR143" i="75"/>
  <c r="CR144" i="75"/>
  <c r="CR145" i="75"/>
  <c r="CR146" i="75"/>
  <c r="CR147" i="75"/>
  <c r="CR148" i="75"/>
  <c r="CR149" i="75"/>
  <c r="CR150" i="75"/>
  <c r="CR151" i="75"/>
  <c r="CR152" i="75"/>
  <c r="CR153" i="75"/>
  <c r="CR154" i="75"/>
  <c r="CR155" i="75"/>
  <c r="CR156" i="75"/>
  <c r="CR157" i="75"/>
  <c r="CR158" i="75"/>
  <c r="CR159" i="75"/>
  <c r="CR160" i="75"/>
  <c r="CR161" i="75"/>
  <c r="CR162" i="75"/>
  <c r="CR163" i="75"/>
  <c r="CR164" i="75"/>
  <c r="CR165" i="75"/>
  <c r="CR166" i="75"/>
  <c r="CR167" i="75"/>
  <c r="CR168" i="75"/>
  <c r="CR169" i="75"/>
  <c r="CR170" i="75"/>
  <c r="CR171" i="75"/>
  <c r="CR172" i="75"/>
  <c r="CR173" i="75"/>
  <c r="CR174" i="75"/>
  <c r="CR175" i="75"/>
  <c r="CR176" i="75"/>
  <c r="CR177" i="75"/>
  <c r="CR178" i="75"/>
  <c r="CR179" i="75"/>
  <c r="CR180" i="75"/>
  <c r="CR181" i="75"/>
  <c r="CR182" i="75"/>
  <c r="CR183" i="75"/>
  <c r="CR184" i="75"/>
  <c r="CR185" i="75"/>
  <c r="CR186" i="75"/>
  <c r="CR187" i="75"/>
  <c r="CR188" i="75"/>
  <c r="CR189" i="75"/>
  <c r="CR190" i="75"/>
  <c r="CR191" i="75"/>
  <c r="CR192" i="75"/>
  <c r="CR193" i="75"/>
  <c r="CR194" i="75"/>
  <c r="CR195" i="75"/>
  <c r="CR196" i="75"/>
  <c r="CR7" i="75"/>
  <c r="CM7" i="75"/>
  <c r="CM8" i="75"/>
  <c r="CM9"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CM49" i="75"/>
  <c r="CM50" i="75"/>
  <c r="CM51" i="75"/>
  <c r="CM52" i="75"/>
  <c r="CM53" i="75"/>
  <c r="CM54" i="75"/>
  <c r="CM55" i="75"/>
  <c r="CM56" i="75"/>
  <c r="CM57" i="75"/>
  <c r="CM58" i="75"/>
  <c r="CM59" i="75"/>
  <c r="CM60" i="75"/>
  <c r="CM61" i="75"/>
  <c r="CM62" i="75"/>
  <c r="CM63" i="75"/>
  <c r="CM64" i="75"/>
  <c r="CM65" i="75"/>
  <c r="CM66" i="75"/>
  <c r="CM67" i="75"/>
  <c r="CM68" i="75"/>
  <c r="CM69" i="75"/>
  <c r="CM70" i="75"/>
  <c r="CM71" i="75"/>
  <c r="CM72" i="75"/>
  <c r="CM73" i="75"/>
  <c r="CM74" i="75"/>
  <c r="CM75" i="75"/>
  <c r="CM76" i="75"/>
  <c r="CM77" i="75"/>
  <c r="CM78" i="75"/>
  <c r="CM79" i="75"/>
  <c r="CM80" i="75"/>
  <c r="CM81" i="75"/>
  <c r="CM82" i="75"/>
  <c r="CM83" i="75"/>
  <c r="CM84" i="75"/>
  <c r="CM85" i="75"/>
  <c r="CM86" i="75"/>
  <c r="CM87" i="75"/>
  <c r="CM88" i="75"/>
  <c r="CM89" i="75"/>
  <c r="CM90" i="75"/>
  <c r="CM91" i="75"/>
  <c r="CM92" i="75"/>
  <c r="CM93" i="75"/>
  <c r="CM94" i="75"/>
  <c r="CM95" i="75"/>
  <c r="CM96" i="75"/>
  <c r="CM97" i="75"/>
  <c r="CM98" i="75"/>
  <c r="CM99" i="75"/>
  <c r="CM100" i="75"/>
  <c r="CM101" i="75"/>
  <c r="CM102" i="75"/>
  <c r="CM103" i="75"/>
  <c r="CM104" i="75"/>
  <c r="CM105" i="75"/>
  <c r="CM106" i="75"/>
  <c r="CM107" i="75"/>
  <c r="CM108" i="75"/>
  <c r="CM109" i="75"/>
  <c r="CM110" i="75"/>
  <c r="CM111" i="75"/>
  <c r="CM112" i="75"/>
  <c r="CM113" i="75"/>
  <c r="CM114" i="75"/>
  <c r="CM115" i="75"/>
  <c r="CM116" i="75"/>
  <c r="CM117" i="75"/>
  <c r="CM118" i="75"/>
  <c r="CM119" i="75"/>
  <c r="CM120" i="75"/>
  <c r="CM121" i="75"/>
  <c r="CM122" i="75"/>
  <c r="CM123" i="75"/>
  <c r="CM124" i="75"/>
  <c r="CM125" i="75"/>
  <c r="CM126" i="75"/>
  <c r="CM127" i="75"/>
  <c r="CM128" i="75"/>
  <c r="CM129" i="75"/>
  <c r="CM130" i="75"/>
  <c r="CM131" i="75"/>
  <c r="CM132" i="75"/>
  <c r="CM133" i="75"/>
  <c r="CM134" i="75"/>
  <c r="CM135" i="75"/>
  <c r="CM136" i="75"/>
  <c r="CM137" i="75"/>
  <c r="CM138" i="75"/>
  <c r="CM139" i="75"/>
  <c r="CM140" i="75"/>
  <c r="CM141" i="75"/>
  <c r="CM142" i="75"/>
  <c r="CM143" i="75"/>
  <c r="CM144" i="75"/>
  <c r="CM145" i="75"/>
  <c r="CM146" i="75"/>
  <c r="CM147" i="75"/>
  <c r="CM148" i="75"/>
  <c r="CM149" i="75"/>
  <c r="CM150" i="75"/>
  <c r="CM151" i="75"/>
  <c r="CM152" i="75"/>
  <c r="CM153" i="75"/>
  <c r="CM154" i="75"/>
  <c r="CM155" i="75"/>
  <c r="CM156" i="75"/>
  <c r="CM157" i="75"/>
  <c r="CM158" i="75"/>
  <c r="CM159" i="75"/>
  <c r="CM160" i="75"/>
  <c r="CM161" i="75"/>
  <c r="CM162" i="75"/>
  <c r="CM163" i="75"/>
  <c r="CM164" i="75"/>
  <c r="CM165" i="75"/>
  <c r="CM166" i="75"/>
  <c r="CM167" i="75"/>
  <c r="CM168" i="75"/>
  <c r="CM169" i="75"/>
  <c r="CM170" i="75"/>
  <c r="CM171" i="75"/>
  <c r="CM172" i="75"/>
  <c r="CM173" i="75"/>
  <c r="CM174" i="75"/>
  <c r="CM175" i="75"/>
  <c r="CM176" i="75"/>
  <c r="CM177" i="75"/>
  <c r="CM178" i="75"/>
  <c r="CM179" i="75"/>
  <c r="CM180" i="75"/>
  <c r="CM181" i="75"/>
  <c r="CM182" i="75"/>
  <c r="CM183" i="75"/>
  <c r="CM184" i="75"/>
  <c r="CM185" i="75"/>
  <c r="CM186" i="75"/>
  <c r="CM187" i="75"/>
  <c r="CM188" i="75"/>
  <c r="CM189" i="75"/>
  <c r="CM190" i="75"/>
  <c r="CM191" i="75"/>
  <c r="CM192" i="75"/>
  <c r="CM193" i="75"/>
  <c r="CM194" i="75"/>
  <c r="CM195" i="75"/>
  <c r="CM196" i="75"/>
  <c r="CM6" i="75"/>
  <c r="CL7" i="75"/>
  <c r="CL8" i="75"/>
  <c r="CL9"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CL49" i="75"/>
  <c r="CL50" i="75"/>
  <c r="CL51" i="75"/>
  <c r="CL52" i="75"/>
  <c r="CL53" i="75"/>
  <c r="CL54" i="75"/>
  <c r="CL55" i="75"/>
  <c r="CL56" i="75"/>
  <c r="CL57" i="75"/>
  <c r="CL58" i="75"/>
  <c r="CL59" i="75"/>
  <c r="CL60" i="75"/>
  <c r="CL61" i="75"/>
  <c r="CL62" i="75"/>
  <c r="CL63" i="75"/>
  <c r="CL64" i="75"/>
  <c r="CL65" i="75"/>
  <c r="CL66" i="75"/>
  <c r="CL67" i="75"/>
  <c r="CL68" i="75"/>
  <c r="CL69" i="75"/>
  <c r="CL70" i="75"/>
  <c r="CL71" i="75"/>
  <c r="CL72" i="75"/>
  <c r="CL73" i="75"/>
  <c r="CL74" i="75"/>
  <c r="CL75" i="75"/>
  <c r="CL76" i="75"/>
  <c r="CL77" i="75"/>
  <c r="CL78" i="75"/>
  <c r="CL79" i="75"/>
  <c r="CL80" i="75"/>
  <c r="CL81" i="75"/>
  <c r="CL82" i="75"/>
  <c r="CL83" i="75"/>
  <c r="CL84" i="75"/>
  <c r="CL85" i="75"/>
  <c r="CL86" i="75"/>
  <c r="CL87" i="75"/>
  <c r="CL88" i="75"/>
  <c r="CL89" i="75"/>
  <c r="CL90" i="75"/>
  <c r="CL91" i="75"/>
  <c r="CL92" i="75"/>
  <c r="CL93" i="75"/>
  <c r="CL94" i="75"/>
  <c r="CL95" i="75"/>
  <c r="CL96" i="75"/>
  <c r="CL97" i="75"/>
  <c r="CL98" i="75"/>
  <c r="CL99" i="75"/>
  <c r="CL100" i="75"/>
  <c r="CL101" i="75"/>
  <c r="CL102" i="75"/>
  <c r="CL103" i="75"/>
  <c r="CL104" i="75"/>
  <c r="CL105" i="75"/>
  <c r="CL106" i="75"/>
  <c r="CL107" i="75"/>
  <c r="CL108" i="75"/>
  <c r="CL109" i="75"/>
  <c r="CL110" i="75"/>
  <c r="CL111" i="75"/>
  <c r="CL112" i="75"/>
  <c r="CL113" i="75"/>
  <c r="CL114" i="75"/>
  <c r="CL115" i="75"/>
  <c r="CL116" i="75"/>
  <c r="CL117" i="75"/>
  <c r="CL118" i="75"/>
  <c r="CL119" i="75"/>
  <c r="CL120" i="75"/>
  <c r="CL121" i="75"/>
  <c r="CL122" i="75"/>
  <c r="CL123" i="75"/>
  <c r="CL124" i="75"/>
  <c r="CL125" i="75"/>
  <c r="CL126" i="75"/>
  <c r="CL127" i="75"/>
  <c r="CL128" i="75"/>
  <c r="CL129" i="75"/>
  <c r="CL130" i="75"/>
  <c r="CL131" i="75"/>
  <c r="CL132" i="75"/>
  <c r="CL133" i="75"/>
  <c r="CL134" i="75"/>
  <c r="CL135" i="75"/>
  <c r="CL136" i="75"/>
  <c r="CL137" i="75"/>
  <c r="CL138" i="75"/>
  <c r="CL139" i="75"/>
  <c r="CL140" i="75"/>
  <c r="CL141" i="75"/>
  <c r="CL142" i="75"/>
  <c r="CL143" i="75"/>
  <c r="CL144" i="75"/>
  <c r="CL145" i="75"/>
  <c r="CL146" i="75"/>
  <c r="CL147" i="75"/>
  <c r="CL148" i="75"/>
  <c r="CL149" i="75"/>
  <c r="CL150" i="75"/>
  <c r="CL151" i="75"/>
  <c r="CL152" i="75"/>
  <c r="CL153" i="75"/>
  <c r="CL154" i="75"/>
  <c r="CL155" i="75"/>
  <c r="CL156" i="75"/>
  <c r="CL157" i="75"/>
  <c r="CL158" i="75"/>
  <c r="CL159" i="75"/>
  <c r="CL160" i="75"/>
  <c r="CL161" i="75"/>
  <c r="CL162" i="75"/>
  <c r="CL163" i="75"/>
  <c r="CL164" i="75"/>
  <c r="CL165" i="75"/>
  <c r="CL166" i="75"/>
  <c r="CL167" i="75"/>
  <c r="CL168" i="75"/>
  <c r="CL169" i="75"/>
  <c r="CL170" i="75"/>
  <c r="CL171" i="75"/>
  <c r="CL172" i="75"/>
  <c r="CL173" i="75"/>
  <c r="CL174" i="75"/>
  <c r="CL175" i="75"/>
  <c r="CL176" i="75"/>
  <c r="CL177" i="75"/>
  <c r="CL178" i="75"/>
  <c r="CL179" i="75"/>
  <c r="CL180" i="75"/>
  <c r="CL181" i="75"/>
  <c r="CL182" i="75"/>
  <c r="CL183" i="75"/>
  <c r="CL184" i="75"/>
  <c r="CL185" i="75"/>
  <c r="CL186" i="75"/>
  <c r="CL187" i="75"/>
  <c r="CL188" i="75"/>
  <c r="CL189" i="75"/>
  <c r="CL190" i="75"/>
  <c r="CL191" i="75"/>
  <c r="CL192" i="75"/>
  <c r="CL193" i="75"/>
  <c r="CL194" i="75"/>
  <c r="CL195" i="75"/>
  <c r="CL196" i="75"/>
  <c r="CL6" i="75"/>
  <c r="CF14" i="75"/>
  <c r="CF22" i="75"/>
  <c r="CF30" i="75"/>
  <c r="CF38" i="75"/>
  <c r="CF46" i="75"/>
  <c r="CF54" i="75"/>
  <c r="CF62" i="75"/>
  <c r="CF70" i="75"/>
  <c r="CF78" i="75"/>
  <c r="CF86" i="75"/>
  <c r="CF94" i="75"/>
  <c r="CF102" i="75"/>
  <c r="CF110" i="75"/>
  <c r="CF118" i="75"/>
  <c r="CF126" i="75"/>
  <c r="CF134" i="75"/>
  <c r="CF142" i="75"/>
  <c r="CF150" i="75"/>
  <c r="CF158" i="75"/>
  <c r="CF166" i="75"/>
  <c r="CF174" i="75"/>
  <c r="CF182" i="75"/>
  <c r="CF190" i="75"/>
  <c r="CI7" i="75"/>
  <c r="CI8" i="75"/>
  <c r="CI9"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CI49" i="75"/>
  <c r="CI50" i="75"/>
  <c r="CI51" i="75"/>
  <c r="CI52" i="75"/>
  <c r="CI53" i="75"/>
  <c r="CI54" i="75"/>
  <c r="CI55" i="75"/>
  <c r="CI56" i="75"/>
  <c r="CI57" i="75"/>
  <c r="CI58" i="75"/>
  <c r="CI59" i="75"/>
  <c r="CI60" i="75"/>
  <c r="CI61" i="75"/>
  <c r="CI62" i="75"/>
  <c r="CI63" i="75"/>
  <c r="CI64" i="75"/>
  <c r="CI65" i="75"/>
  <c r="CI66" i="75"/>
  <c r="CI67" i="75"/>
  <c r="CI68" i="75"/>
  <c r="CI69" i="75"/>
  <c r="CI70" i="75"/>
  <c r="CI71" i="75"/>
  <c r="CI72" i="75"/>
  <c r="CI73" i="75"/>
  <c r="CI74" i="75"/>
  <c r="CI75" i="75"/>
  <c r="CI76" i="75"/>
  <c r="CI77" i="75"/>
  <c r="CI78" i="75"/>
  <c r="CI79" i="75"/>
  <c r="CI80" i="75"/>
  <c r="CI81" i="75"/>
  <c r="CI82" i="75"/>
  <c r="CI83" i="75"/>
  <c r="CI84" i="75"/>
  <c r="CI85" i="75"/>
  <c r="CI86" i="75"/>
  <c r="CI87" i="75"/>
  <c r="CI88" i="75"/>
  <c r="CI89" i="75"/>
  <c r="CI90" i="75"/>
  <c r="CI91" i="75"/>
  <c r="CI92" i="75"/>
  <c r="CI93" i="75"/>
  <c r="CI94" i="75"/>
  <c r="CI95" i="75"/>
  <c r="CI96" i="75"/>
  <c r="CI97" i="75"/>
  <c r="CI98" i="75"/>
  <c r="CI99" i="75"/>
  <c r="CI100" i="75"/>
  <c r="CI101" i="75"/>
  <c r="CI102" i="75"/>
  <c r="CI103" i="75"/>
  <c r="CI104" i="75"/>
  <c r="CI105" i="75"/>
  <c r="CI106" i="75"/>
  <c r="CI107" i="75"/>
  <c r="CI108" i="75"/>
  <c r="CI109" i="75"/>
  <c r="CI110" i="75"/>
  <c r="CI111" i="75"/>
  <c r="CI112" i="75"/>
  <c r="CI113" i="75"/>
  <c r="CI114" i="75"/>
  <c r="CI115" i="75"/>
  <c r="CI116" i="75"/>
  <c r="CI117" i="75"/>
  <c r="CI118" i="75"/>
  <c r="CI119" i="75"/>
  <c r="CI120" i="75"/>
  <c r="CI121" i="75"/>
  <c r="CI122" i="75"/>
  <c r="CI123" i="75"/>
  <c r="CI124" i="75"/>
  <c r="CI125" i="75"/>
  <c r="CI126" i="75"/>
  <c r="CI127" i="75"/>
  <c r="CI128" i="75"/>
  <c r="CI129" i="75"/>
  <c r="CI130" i="75"/>
  <c r="CI131" i="75"/>
  <c r="CI132" i="75"/>
  <c r="CI133" i="75"/>
  <c r="CI134" i="75"/>
  <c r="CI135" i="75"/>
  <c r="CI136" i="75"/>
  <c r="CI137" i="75"/>
  <c r="CI138" i="75"/>
  <c r="CI139" i="75"/>
  <c r="CI140" i="75"/>
  <c r="CI141" i="75"/>
  <c r="CI142" i="75"/>
  <c r="CI143" i="75"/>
  <c r="CI144" i="75"/>
  <c r="CI145" i="75"/>
  <c r="CI146" i="75"/>
  <c r="CI147" i="75"/>
  <c r="CI148" i="75"/>
  <c r="CI149" i="75"/>
  <c r="CI150" i="75"/>
  <c r="CI151" i="75"/>
  <c r="CI152" i="75"/>
  <c r="CI153" i="75"/>
  <c r="CI154" i="75"/>
  <c r="CI155" i="75"/>
  <c r="CI156" i="75"/>
  <c r="CI157" i="75"/>
  <c r="CI158" i="75"/>
  <c r="CI159" i="75"/>
  <c r="CI160" i="75"/>
  <c r="CI161" i="75"/>
  <c r="CI162" i="75"/>
  <c r="CI163" i="75"/>
  <c r="CI164" i="75"/>
  <c r="CI165" i="75"/>
  <c r="CI166" i="75"/>
  <c r="CI167" i="75"/>
  <c r="CI168" i="75"/>
  <c r="CI169" i="75"/>
  <c r="CI170" i="75"/>
  <c r="CI171" i="75"/>
  <c r="CI172" i="75"/>
  <c r="CI173" i="75"/>
  <c r="CI174" i="75"/>
  <c r="CI175" i="75"/>
  <c r="CI176" i="75"/>
  <c r="CI177" i="75"/>
  <c r="CI178" i="75"/>
  <c r="CI179" i="75"/>
  <c r="CI180" i="75"/>
  <c r="CI181" i="75"/>
  <c r="CI182" i="75"/>
  <c r="CI183" i="75"/>
  <c r="CI184" i="75"/>
  <c r="CI185" i="75"/>
  <c r="CI186" i="75"/>
  <c r="CI187" i="75"/>
  <c r="CI188" i="75"/>
  <c r="CI189" i="75"/>
  <c r="CI190" i="75"/>
  <c r="CI191" i="75"/>
  <c r="CI192" i="75"/>
  <c r="CI193" i="75"/>
  <c r="CI194" i="75"/>
  <c r="CI195" i="75"/>
  <c r="CI196" i="75"/>
  <c r="CI6" i="75"/>
  <c r="CH7" i="75"/>
  <c r="CH8" i="75"/>
  <c r="CH9"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H48" i="75"/>
  <c r="CH49" i="75"/>
  <c r="CH50" i="75"/>
  <c r="CH51" i="75"/>
  <c r="CH52" i="75"/>
  <c r="CH53" i="75"/>
  <c r="CH54" i="75"/>
  <c r="CH55" i="75"/>
  <c r="CH56" i="75"/>
  <c r="CH57" i="75"/>
  <c r="CH58" i="75"/>
  <c r="CH59" i="75"/>
  <c r="CH60" i="75"/>
  <c r="CH61" i="75"/>
  <c r="CH62" i="75"/>
  <c r="CH63" i="75"/>
  <c r="CH64" i="75"/>
  <c r="CH65" i="75"/>
  <c r="CH66" i="75"/>
  <c r="CH67" i="75"/>
  <c r="CH68" i="75"/>
  <c r="CH69" i="75"/>
  <c r="CH70" i="75"/>
  <c r="CH71" i="75"/>
  <c r="CH72" i="75"/>
  <c r="CH73" i="75"/>
  <c r="CH74" i="75"/>
  <c r="CH75" i="75"/>
  <c r="CH76" i="75"/>
  <c r="CH77" i="75"/>
  <c r="CH78" i="75"/>
  <c r="CH79" i="75"/>
  <c r="CH80" i="75"/>
  <c r="CH81" i="75"/>
  <c r="CH82" i="75"/>
  <c r="CH83" i="75"/>
  <c r="CH84" i="75"/>
  <c r="CH85" i="75"/>
  <c r="CH86" i="75"/>
  <c r="CH87" i="75"/>
  <c r="CH88" i="75"/>
  <c r="CH89" i="75"/>
  <c r="CH90" i="75"/>
  <c r="CH91" i="75"/>
  <c r="CH92" i="75"/>
  <c r="CH93" i="75"/>
  <c r="CH94" i="75"/>
  <c r="CH95" i="75"/>
  <c r="CH96" i="75"/>
  <c r="CH97" i="75"/>
  <c r="CH98" i="75"/>
  <c r="CH99" i="75"/>
  <c r="CH100" i="75"/>
  <c r="CH101" i="75"/>
  <c r="CH102" i="75"/>
  <c r="CH103" i="75"/>
  <c r="CH104" i="75"/>
  <c r="CH105" i="75"/>
  <c r="CH106" i="75"/>
  <c r="CH107" i="75"/>
  <c r="CH108" i="75"/>
  <c r="CH109" i="75"/>
  <c r="CH110" i="75"/>
  <c r="CH111" i="75"/>
  <c r="CH112" i="75"/>
  <c r="CH113" i="75"/>
  <c r="CH114" i="75"/>
  <c r="CH115" i="75"/>
  <c r="CH116" i="75"/>
  <c r="CH117" i="75"/>
  <c r="CH118" i="75"/>
  <c r="CH119" i="75"/>
  <c r="CH120" i="75"/>
  <c r="CH121" i="75"/>
  <c r="CH122" i="75"/>
  <c r="CH123" i="75"/>
  <c r="CH124" i="75"/>
  <c r="CH125" i="75"/>
  <c r="CH126" i="75"/>
  <c r="CH127" i="75"/>
  <c r="CH128" i="75"/>
  <c r="CH129" i="75"/>
  <c r="CH130" i="75"/>
  <c r="CH131" i="75"/>
  <c r="CH132" i="75"/>
  <c r="CH133" i="75"/>
  <c r="CH134" i="75"/>
  <c r="CH135" i="75"/>
  <c r="CH136" i="75"/>
  <c r="CH137" i="75"/>
  <c r="CH138" i="75"/>
  <c r="CH139" i="75"/>
  <c r="CH140" i="75"/>
  <c r="CH141" i="75"/>
  <c r="CH142" i="75"/>
  <c r="CH143" i="75"/>
  <c r="CH144" i="75"/>
  <c r="CH145" i="75"/>
  <c r="CH146" i="75"/>
  <c r="CH147" i="75"/>
  <c r="CH148" i="75"/>
  <c r="CH149" i="75"/>
  <c r="CH150" i="75"/>
  <c r="CH151" i="75"/>
  <c r="CH152" i="75"/>
  <c r="CH153" i="75"/>
  <c r="CH154" i="75"/>
  <c r="CH155" i="75"/>
  <c r="CH156" i="75"/>
  <c r="CH157" i="75"/>
  <c r="CH158" i="75"/>
  <c r="CH159" i="75"/>
  <c r="CH160" i="75"/>
  <c r="CH161" i="75"/>
  <c r="CH162" i="75"/>
  <c r="CH163" i="75"/>
  <c r="CH164" i="75"/>
  <c r="CH165" i="75"/>
  <c r="CH166" i="75"/>
  <c r="CH167" i="75"/>
  <c r="CH168" i="75"/>
  <c r="CH169" i="75"/>
  <c r="CH170" i="75"/>
  <c r="CH171" i="75"/>
  <c r="CH172" i="75"/>
  <c r="CH173" i="75"/>
  <c r="CH174" i="75"/>
  <c r="CH175" i="75"/>
  <c r="CH176" i="75"/>
  <c r="CH177" i="75"/>
  <c r="CH178" i="75"/>
  <c r="CH179" i="75"/>
  <c r="CH180" i="75"/>
  <c r="CH181" i="75"/>
  <c r="CH182" i="75"/>
  <c r="CH183" i="75"/>
  <c r="CH184" i="75"/>
  <c r="CH185" i="75"/>
  <c r="CH186" i="75"/>
  <c r="CH187" i="75"/>
  <c r="CH188" i="75"/>
  <c r="CH189" i="75"/>
  <c r="CH190" i="75"/>
  <c r="CH191" i="75"/>
  <c r="CH192" i="75"/>
  <c r="CH193" i="75"/>
  <c r="CH194" i="75"/>
  <c r="CH195" i="75"/>
  <c r="CH196" i="75"/>
  <c r="CH6" i="75"/>
  <c r="CG7" i="75"/>
  <c r="CG8" i="75"/>
  <c r="CG9"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G48" i="75"/>
  <c r="CG49" i="75"/>
  <c r="CG50" i="75"/>
  <c r="CG51" i="75"/>
  <c r="CG52" i="75"/>
  <c r="CG53" i="75"/>
  <c r="CG54" i="75"/>
  <c r="CG55" i="75"/>
  <c r="CG56" i="75"/>
  <c r="CG57" i="75"/>
  <c r="CG58" i="75"/>
  <c r="CG59" i="75"/>
  <c r="CG60" i="75"/>
  <c r="CG61" i="75"/>
  <c r="CG62" i="75"/>
  <c r="CG63" i="75"/>
  <c r="CG64" i="75"/>
  <c r="CG65" i="75"/>
  <c r="CG66" i="75"/>
  <c r="CG67" i="75"/>
  <c r="CG68" i="75"/>
  <c r="CG69" i="75"/>
  <c r="CG70" i="75"/>
  <c r="CG71" i="75"/>
  <c r="CG72" i="75"/>
  <c r="CG73" i="75"/>
  <c r="CG74" i="75"/>
  <c r="CG75" i="75"/>
  <c r="CG76" i="75"/>
  <c r="CG77" i="75"/>
  <c r="CG78" i="75"/>
  <c r="CG79" i="75"/>
  <c r="CG80" i="75"/>
  <c r="CG81" i="75"/>
  <c r="CG82" i="75"/>
  <c r="CG83" i="75"/>
  <c r="CG84" i="75"/>
  <c r="CG85" i="75"/>
  <c r="CG86" i="75"/>
  <c r="CG87" i="75"/>
  <c r="CG88" i="75"/>
  <c r="CG89" i="75"/>
  <c r="CG90" i="75"/>
  <c r="CG91" i="75"/>
  <c r="CG92" i="75"/>
  <c r="CG93" i="75"/>
  <c r="CG94" i="75"/>
  <c r="CG95" i="75"/>
  <c r="CG96" i="75"/>
  <c r="CG97" i="75"/>
  <c r="CG98" i="75"/>
  <c r="CG99" i="75"/>
  <c r="CG100" i="75"/>
  <c r="CG101" i="75"/>
  <c r="CG102" i="75"/>
  <c r="CG103" i="75"/>
  <c r="CG104" i="75"/>
  <c r="CG105" i="75"/>
  <c r="CG106" i="75"/>
  <c r="CG107" i="75"/>
  <c r="CG108" i="75"/>
  <c r="CG109" i="75"/>
  <c r="CG110" i="75"/>
  <c r="CG111" i="75"/>
  <c r="CG112" i="75"/>
  <c r="CG113" i="75"/>
  <c r="CG114" i="75"/>
  <c r="CG115" i="75"/>
  <c r="CG116" i="75"/>
  <c r="CG117" i="75"/>
  <c r="CG118" i="75"/>
  <c r="CG119" i="75"/>
  <c r="CG120" i="75"/>
  <c r="CG121" i="75"/>
  <c r="CG122" i="75"/>
  <c r="CG123" i="75"/>
  <c r="CG124" i="75"/>
  <c r="CG125" i="75"/>
  <c r="CG126" i="75"/>
  <c r="CG127" i="75"/>
  <c r="CG128" i="75"/>
  <c r="CG129" i="75"/>
  <c r="CG130" i="75"/>
  <c r="CG131" i="75"/>
  <c r="CG132" i="75"/>
  <c r="CG133" i="75"/>
  <c r="CG134" i="75"/>
  <c r="CG135" i="75"/>
  <c r="CG136" i="75"/>
  <c r="CG137" i="75"/>
  <c r="CG138" i="75"/>
  <c r="CG139" i="75"/>
  <c r="CG140" i="75"/>
  <c r="CG141" i="75"/>
  <c r="CG142" i="75"/>
  <c r="CG143" i="75"/>
  <c r="CG144" i="75"/>
  <c r="CG145" i="75"/>
  <c r="CG146" i="75"/>
  <c r="CG147" i="75"/>
  <c r="CG148" i="75"/>
  <c r="CG149" i="75"/>
  <c r="CG150" i="75"/>
  <c r="CG151" i="75"/>
  <c r="CG152" i="75"/>
  <c r="CG153" i="75"/>
  <c r="CG154" i="75"/>
  <c r="CG155" i="75"/>
  <c r="CG156" i="75"/>
  <c r="CG157" i="75"/>
  <c r="CG158" i="75"/>
  <c r="CG159" i="75"/>
  <c r="CG160" i="75"/>
  <c r="CG161" i="75"/>
  <c r="CG162" i="75"/>
  <c r="CG163" i="75"/>
  <c r="CG164" i="75"/>
  <c r="CG165" i="75"/>
  <c r="CG166" i="75"/>
  <c r="CG167" i="75"/>
  <c r="CG168" i="75"/>
  <c r="CG169" i="75"/>
  <c r="CG170" i="75"/>
  <c r="CG171" i="75"/>
  <c r="CG172" i="75"/>
  <c r="CG173" i="75"/>
  <c r="CG174" i="75"/>
  <c r="CG175" i="75"/>
  <c r="CG176" i="75"/>
  <c r="CG177" i="75"/>
  <c r="CG178" i="75"/>
  <c r="CG179" i="75"/>
  <c r="CG180" i="75"/>
  <c r="CG181" i="75"/>
  <c r="CG182" i="75"/>
  <c r="CG183" i="75"/>
  <c r="CG184" i="75"/>
  <c r="CG185" i="75"/>
  <c r="CG186" i="75"/>
  <c r="CG187" i="75"/>
  <c r="CG188" i="75"/>
  <c r="CG189" i="75"/>
  <c r="CG190" i="75"/>
  <c r="CG191" i="75"/>
  <c r="CG192" i="75"/>
  <c r="CG193" i="75"/>
  <c r="CG194" i="75"/>
  <c r="CG195" i="75"/>
  <c r="CG196" i="75"/>
  <c r="CG6" i="75"/>
  <c r="CF6" i="75"/>
  <c r="CF7" i="75"/>
  <c r="CF8" i="75"/>
  <c r="CF9" i="75"/>
  <c r="CF10" i="75"/>
  <c r="CF11" i="75"/>
  <c r="CF12" i="75"/>
  <c r="CF13" i="75"/>
  <c r="CF15" i="75"/>
  <c r="CF16" i="75"/>
  <c r="CF17" i="75"/>
  <c r="CF18" i="75"/>
  <c r="CF19" i="75"/>
  <c r="CF20" i="75"/>
  <c r="CF21" i="75"/>
  <c r="CF23" i="75"/>
  <c r="CF24" i="75"/>
  <c r="CF25" i="75"/>
  <c r="CF26" i="75"/>
  <c r="CF27" i="75"/>
  <c r="CF28" i="75"/>
  <c r="CF29" i="75"/>
  <c r="CF31" i="75"/>
  <c r="CF32" i="75"/>
  <c r="CF33" i="75"/>
  <c r="CF34" i="75"/>
  <c r="CF35" i="75"/>
  <c r="CF36" i="75"/>
  <c r="CF37" i="75"/>
  <c r="CF39" i="75"/>
  <c r="CF40" i="75"/>
  <c r="CF41" i="75"/>
  <c r="CF42" i="75"/>
  <c r="CF43" i="75"/>
  <c r="CF44" i="75"/>
  <c r="CF45" i="75"/>
  <c r="CF47" i="75"/>
  <c r="CF48" i="75"/>
  <c r="CF49" i="75"/>
  <c r="CF50" i="75"/>
  <c r="CF51" i="75"/>
  <c r="CF52" i="75"/>
  <c r="CF53" i="75"/>
  <c r="CF55" i="75"/>
  <c r="CF56" i="75"/>
  <c r="CF57" i="75"/>
  <c r="CF58" i="75"/>
  <c r="CF59" i="75"/>
  <c r="CF60" i="75"/>
  <c r="CF61" i="75"/>
  <c r="CF63" i="75"/>
  <c r="CF64" i="75"/>
  <c r="CF65" i="75"/>
  <c r="CF66" i="75"/>
  <c r="CF67" i="75"/>
  <c r="CF68" i="75"/>
  <c r="CF69" i="75"/>
  <c r="CF71" i="75"/>
  <c r="CF72" i="75"/>
  <c r="CF73" i="75"/>
  <c r="CF74" i="75"/>
  <c r="CF75" i="75"/>
  <c r="CF76" i="75"/>
  <c r="CF77" i="75"/>
  <c r="CF79" i="75"/>
  <c r="CF80" i="75"/>
  <c r="CF81" i="75"/>
  <c r="CF82" i="75"/>
  <c r="CF83" i="75"/>
  <c r="CF84" i="75"/>
  <c r="CF85" i="75"/>
  <c r="CF87" i="75"/>
  <c r="CF88" i="75"/>
  <c r="CF89" i="75"/>
  <c r="CF90" i="75"/>
  <c r="CF91" i="75"/>
  <c r="CF92" i="75"/>
  <c r="CF93" i="75"/>
  <c r="CF95" i="75"/>
  <c r="CF96" i="75"/>
  <c r="CF97" i="75"/>
  <c r="CF98" i="75"/>
  <c r="CF99" i="75"/>
  <c r="CF100" i="75"/>
  <c r="CF101" i="75"/>
  <c r="CF103" i="75"/>
  <c r="CF104" i="75"/>
  <c r="CF105" i="75"/>
  <c r="CF106" i="75"/>
  <c r="CF107" i="75"/>
  <c r="CF108" i="75"/>
  <c r="CF109" i="75"/>
  <c r="CF111" i="75"/>
  <c r="CF112" i="75"/>
  <c r="CF113" i="75"/>
  <c r="CF114" i="75"/>
  <c r="CF115" i="75"/>
  <c r="CF116" i="75"/>
  <c r="CF117" i="75"/>
  <c r="CF119" i="75"/>
  <c r="CF120" i="75"/>
  <c r="CF121" i="75"/>
  <c r="CF122" i="75"/>
  <c r="CF123" i="75"/>
  <c r="CF124" i="75"/>
  <c r="CF125" i="75"/>
  <c r="CF127" i="75"/>
  <c r="CF128" i="75"/>
  <c r="CF129" i="75"/>
  <c r="CF130" i="75"/>
  <c r="CF131" i="75"/>
  <c r="CF132" i="75"/>
  <c r="CF133" i="75"/>
  <c r="CF135" i="75"/>
  <c r="CF136" i="75"/>
  <c r="CF137" i="75"/>
  <c r="CF138" i="75"/>
  <c r="CF139" i="75"/>
  <c r="CF140" i="75"/>
  <c r="CF141" i="75"/>
  <c r="CF143" i="75"/>
  <c r="CF144" i="75"/>
  <c r="CF145" i="75"/>
  <c r="CF146" i="75"/>
  <c r="CF147" i="75"/>
  <c r="CF148" i="75"/>
  <c r="CF149" i="75"/>
  <c r="CF151" i="75"/>
  <c r="CF152" i="75"/>
  <c r="CF153" i="75"/>
  <c r="CF154" i="75"/>
  <c r="CF155" i="75"/>
  <c r="CF156" i="75"/>
  <c r="CF157" i="75"/>
  <c r="CF159" i="75"/>
  <c r="CF160" i="75"/>
  <c r="CF161" i="75"/>
  <c r="CF162" i="75"/>
  <c r="CF163" i="75"/>
  <c r="CF164" i="75"/>
  <c r="CF165" i="75"/>
  <c r="CF167" i="75"/>
  <c r="CF168" i="75"/>
  <c r="CF169" i="75"/>
  <c r="CF170" i="75"/>
  <c r="CF171" i="75"/>
  <c r="CF172" i="75"/>
  <c r="CF173" i="75"/>
  <c r="CF175" i="75"/>
  <c r="CF176" i="75"/>
  <c r="CF177" i="75"/>
  <c r="CF178" i="75"/>
  <c r="CF179" i="75"/>
  <c r="CF180" i="75"/>
  <c r="CF181" i="75"/>
  <c r="CF183" i="75"/>
  <c r="CF184" i="75"/>
  <c r="CF185" i="75"/>
  <c r="CF186" i="75"/>
  <c r="CF187" i="75"/>
  <c r="CF188" i="75"/>
  <c r="CF189" i="75"/>
  <c r="CF191" i="75"/>
  <c r="CF192" i="75"/>
  <c r="CF193" i="75"/>
  <c r="CF194" i="75"/>
  <c r="CF195" i="75"/>
  <c r="CF196" i="75"/>
  <c r="BS7" i="75"/>
  <c r="BS8" i="75"/>
  <c r="BS9"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S48" i="75"/>
  <c r="BS49" i="75"/>
  <c r="BS50" i="75"/>
  <c r="BS51" i="75"/>
  <c r="BS52" i="75"/>
  <c r="BS53" i="75"/>
  <c r="BS54" i="75"/>
  <c r="BS55" i="75"/>
  <c r="BS56" i="75"/>
  <c r="BS57" i="75"/>
  <c r="BS58" i="75"/>
  <c r="BS59" i="75"/>
  <c r="BS60" i="75"/>
  <c r="BS61" i="75"/>
  <c r="BS62" i="75"/>
  <c r="BS63" i="75"/>
  <c r="BS64" i="75"/>
  <c r="BS65" i="75"/>
  <c r="BS66" i="75"/>
  <c r="BS67" i="75"/>
  <c r="BS68" i="75"/>
  <c r="BS69" i="75"/>
  <c r="BS70" i="75"/>
  <c r="BS71" i="75"/>
  <c r="BS72" i="75"/>
  <c r="BS73" i="75"/>
  <c r="BS74" i="75"/>
  <c r="BS75" i="75"/>
  <c r="BS76" i="75"/>
  <c r="BS77" i="75"/>
  <c r="BS78" i="75"/>
  <c r="BS79" i="75"/>
  <c r="BS80" i="75"/>
  <c r="BS81" i="75"/>
  <c r="BS82" i="75"/>
  <c r="BS83" i="75"/>
  <c r="BS84" i="75"/>
  <c r="BS85" i="75"/>
  <c r="BS86" i="75"/>
  <c r="BS87" i="75"/>
  <c r="BS88" i="75"/>
  <c r="BS89" i="75"/>
  <c r="BS90" i="75"/>
  <c r="BS91" i="75"/>
  <c r="BS92" i="75"/>
  <c r="BS93" i="75"/>
  <c r="BS94" i="75"/>
  <c r="BS95" i="75"/>
  <c r="BS96" i="75"/>
  <c r="BS97" i="75"/>
  <c r="BS98" i="75"/>
  <c r="BS99" i="75"/>
  <c r="BS100" i="75"/>
  <c r="BS101" i="75"/>
  <c r="BS102" i="75"/>
  <c r="BS103" i="75"/>
  <c r="BS104" i="75"/>
  <c r="BS105" i="75"/>
  <c r="BS106" i="75"/>
  <c r="BS107" i="75"/>
  <c r="BS108" i="75"/>
  <c r="BS109" i="75"/>
  <c r="BS110" i="75"/>
  <c r="BS111" i="75"/>
  <c r="BS112" i="75"/>
  <c r="BS113" i="75"/>
  <c r="BS114" i="75"/>
  <c r="BS115" i="75"/>
  <c r="BS116" i="75"/>
  <c r="BS117" i="75"/>
  <c r="BS118" i="75"/>
  <c r="BS119" i="75"/>
  <c r="BS120" i="75"/>
  <c r="BS121" i="75"/>
  <c r="BS122" i="75"/>
  <c r="BS123" i="75"/>
  <c r="BS124" i="75"/>
  <c r="BS125" i="75"/>
  <c r="BS126" i="75"/>
  <c r="BS127" i="75"/>
  <c r="BS128" i="75"/>
  <c r="BS129" i="75"/>
  <c r="BS130" i="75"/>
  <c r="BS131" i="75"/>
  <c r="BS132" i="75"/>
  <c r="BS133" i="75"/>
  <c r="BS134" i="75"/>
  <c r="BS135" i="75"/>
  <c r="BS136" i="75"/>
  <c r="BS137" i="75"/>
  <c r="BS138" i="75"/>
  <c r="BS139" i="75"/>
  <c r="BS140" i="75"/>
  <c r="BS141" i="75"/>
  <c r="BS142" i="75"/>
  <c r="BS143" i="75"/>
  <c r="BS144" i="75"/>
  <c r="BS145" i="75"/>
  <c r="BS146" i="75"/>
  <c r="BS147" i="75"/>
  <c r="BS148" i="75"/>
  <c r="BS149" i="75"/>
  <c r="BS150" i="75"/>
  <c r="BS151" i="75"/>
  <c r="BS152" i="75"/>
  <c r="BS153" i="75"/>
  <c r="BS154" i="75"/>
  <c r="BS155" i="75"/>
  <c r="BS156" i="75"/>
  <c r="BS157" i="75"/>
  <c r="BS158" i="75"/>
  <c r="BS159" i="75"/>
  <c r="BS160" i="75"/>
  <c r="BS161" i="75"/>
  <c r="BS162" i="75"/>
  <c r="BS163" i="75"/>
  <c r="BS164" i="75"/>
  <c r="BS165" i="75"/>
  <c r="BS166" i="75"/>
  <c r="BS167" i="75"/>
  <c r="BS168" i="75"/>
  <c r="BS169" i="75"/>
  <c r="BS170" i="75"/>
  <c r="BS171" i="75"/>
  <c r="BS172" i="75"/>
  <c r="BS173" i="75"/>
  <c r="BS174" i="75"/>
  <c r="BS175" i="75"/>
  <c r="BS176" i="75"/>
  <c r="BS177" i="75"/>
  <c r="BS178" i="75"/>
  <c r="BS179" i="75"/>
  <c r="BS180" i="75"/>
  <c r="BS181" i="75"/>
  <c r="BS182" i="75"/>
  <c r="BS183" i="75"/>
  <c r="BS184" i="75"/>
  <c r="BS185" i="75"/>
  <c r="BS186" i="75"/>
  <c r="BS187" i="75"/>
  <c r="BS188" i="75"/>
  <c r="BS189" i="75"/>
  <c r="BS190" i="75"/>
  <c r="BS191" i="75"/>
  <c r="BS192" i="75"/>
  <c r="BS193" i="75"/>
  <c r="BS194" i="75"/>
  <c r="BS195" i="75"/>
  <c r="BS196" i="75"/>
  <c r="BS6" i="75"/>
  <c r="BO7" i="75"/>
  <c r="BP7" i="75" s="1"/>
  <c r="BO8" i="75"/>
  <c r="BP8" i="75" s="1"/>
  <c r="BO9" i="75"/>
  <c r="BP9" i="75" s="1"/>
  <c r="BO10" i="75"/>
  <c r="BP10" i="75" s="1"/>
  <c r="BO11" i="75"/>
  <c r="BP11" i="75" s="1"/>
  <c r="BO12" i="75"/>
  <c r="BP12" i="75" s="1"/>
  <c r="BO13" i="75"/>
  <c r="BP13" i="75" s="1"/>
  <c r="BO14" i="75"/>
  <c r="BP14" i="75" s="1"/>
  <c r="BO15" i="75"/>
  <c r="BP15" i="75" s="1"/>
  <c r="BO16" i="75"/>
  <c r="BP16" i="75" s="1"/>
  <c r="BO17" i="75"/>
  <c r="BP17" i="75" s="1"/>
  <c r="BO18" i="75"/>
  <c r="BP18" i="75" s="1"/>
  <c r="BO19" i="75"/>
  <c r="BP19" i="75" s="1"/>
  <c r="BO20" i="75"/>
  <c r="BP20" i="75" s="1"/>
  <c r="BO21" i="75"/>
  <c r="BP21" i="75" s="1"/>
  <c r="BO22" i="75"/>
  <c r="BP22" i="75" s="1"/>
  <c r="BO23" i="75"/>
  <c r="BP23" i="75" s="1"/>
  <c r="BO24" i="75"/>
  <c r="BP24" i="75" s="1"/>
  <c r="BO25" i="75"/>
  <c r="BP25" i="75" s="1"/>
  <c r="BO26" i="75"/>
  <c r="BP26" i="75" s="1"/>
  <c r="BO27" i="75"/>
  <c r="BP27" i="75" s="1"/>
  <c r="BO28" i="75"/>
  <c r="BP28" i="75" s="1"/>
  <c r="BO29" i="75"/>
  <c r="BP29" i="75" s="1"/>
  <c r="BO30" i="75"/>
  <c r="BP30" i="75" s="1"/>
  <c r="BO31" i="75"/>
  <c r="BP31" i="75" s="1"/>
  <c r="BO32" i="75"/>
  <c r="BP32" i="75" s="1"/>
  <c r="BO33" i="75"/>
  <c r="BP33" i="75" s="1"/>
  <c r="BO34" i="75"/>
  <c r="BP34" i="75" s="1"/>
  <c r="BO35" i="75"/>
  <c r="BP35" i="75" s="1"/>
  <c r="BO36" i="75"/>
  <c r="BP36" i="75" s="1"/>
  <c r="BO37" i="75"/>
  <c r="BP37" i="75" s="1"/>
  <c r="BO38" i="75"/>
  <c r="BP38" i="75" s="1"/>
  <c r="BO39" i="75"/>
  <c r="BP39" i="75" s="1"/>
  <c r="BO40" i="75"/>
  <c r="BP40" i="75" s="1"/>
  <c r="BO41" i="75"/>
  <c r="BP41" i="75" s="1"/>
  <c r="BO42" i="75"/>
  <c r="BP42" i="75" s="1"/>
  <c r="BO43" i="75"/>
  <c r="BP43" i="75" s="1"/>
  <c r="BO44" i="75"/>
  <c r="BP44" i="75" s="1"/>
  <c r="BO45" i="75"/>
  <c r="BP45" i="75" s="1"/>
  <c r="BO46" i="75"/>
  <c r="BP46" i="75" s="1"/>
  <c r="BO47" i="75"/>
  <c r="BP47" i="75" s="1"/>
  <c r="BO48" i="75"/>
  <c r="BP48" i="75" s="1"/>
  <c r="BO49" i="75"/>
  <c r="BP49" i="75" s="1"/>
  <c r="BO50" i="75"/>
  <c r="BP50" i="75" s="1"/>
  <c r="BO51" i="75"/>
  <c r="BP51" i="75" s="1"/>
  <c r="BO52" i="75"/>
  <c r="BP52" i="75" s="1"/>
  <c r="BO53" i="75"/>
  <c r="BP53" i="75" s="1"/>
  <c r="BO54" i="75"/>
  <c r="BP54" i="75" s="1"/>
  <c r="BO55" i="75"/>
  <c r="BP55" i="75" s="1"/>
  <c r="BO56" i="75"/>
  <c r="BP56" i="75" s="1"/>
  <c r="BO57" i="75"/>
  <c r="BP57" i="75" s="1"/>
  <c r="BO58" i="75"/>
  <c r="BP58" i="75" s="1"/>
  <c r="BO59" i="75"/>
  <c r="BP59" i="75" s="1"/>
  <c r="BO60" i="75"/>
  <c r="BP60" i="75" s="1"/>
  <c r="BO61" i="75"/>
  <c r="BP61" i="75" s="1"/>
  <c r="BO62" i="75"/>
  <c r="BP62" i="75" s="1"/>
  <c r="BO63" i="75"/>
  <c r="BP63" i="75" s="1"/>
  <c r="BO64" i="75"/>
  <c r="BP64" i="75" s="1"/>
  <c r="BO65" i="75"/>
  <c r="BP65" i="75" s="1"/>
  <c r="BO66" i="75"/>
  <c r="BP66" i="75" s="1"/>
  <c r="BO67" i="75"/>
  <c r="BP67" i="75" s="1"/>
  <c r="BO68" i="75"/>
  <c r="BP68" i="75" s="1"/>
  <c r="BO69" i="75"/>
  <c r="BP69" i="75" s="1"/>
  <c r="BO70" i="75"/>
  <c r="BP70" i="75" s="1"/>
  <c r="BO71" i="75"/>
  <c r="BP71" i="75" s="1"/>
  <c r="BO72" i="75"/>
  <c r="BP72" i="75" s="1"/>
  <c r="BO73" i="75"/>
  <c r="BP73" i="75" s="1"/>
  <c r="BO74" i="75"/>
  <c r="BP74" i="75" s="1"/>
  <c r="BO75" i="75"/>
  <c r="BP75" i="75" s="1"/>
  <c r="BO76" i="75"/>
  <c r="BP76" i="75" s="1"/>
  <c r="BO77" i="75"/>
  <c r="BP77" i="75" s="1"/>
  <c r="BO78" i="75"/>
  <c r="BP78" i="75" s="1"/>
  <c r="BO79" i="75"/>
  <c r="BP79" i="75" s="1"/>
  <c r="BO80" i="75"/>
  <c r="BP80" i="75" s="1"/>
  <c r="BO81" i="75"/>
  <c r="BP81" i="75" s="1"/>
  <c r="BO82" i="75"/>
  <c r="BP82" i="75" s="1"/>
  <c r="BO83" i="75"/>
  <c r="BP83" i="75" s="1"/>
  <c r="BO84" i="75"/>
  <c r="BP84" i="75" s="1"/>
  <c r="BO85" i="75"/>
  <c r="BP85" i="75" s="1"/>
  <c r="BO86" i="75"/>
  <c r="BP86" i="75" s="1"/>
  <c r="BO87" i="75"/>
  <c r="BP87" i="75" s="1"/>
  <c r="BO88" i="75"/>
  <c r="BP88" i="75" s="1"/>
  <c r="BO89" i="75"/>
  <c r="BP89" i="75" s="1"/>
  <c r="BO90" i="75"/>
  <c r="BP90" i="75" s="1"/>
  <c r="BO91" i="75"/>
  <c r="BP91" i="75" s="1"/>
  <c r="BO92" i="75"/>
  <c r="BP92" i="75" s="1"/>
  <c r="BO93" i="75"/>
  <c r="BP93" i="75" s="1"/>
  <c r="BO94" i="75"/>
  <c r="BP94" i="75" s="1"/>
  <c r="BO95" i="75"/>
  <c r="BP95" i="75" s="1"/>
  <c r="BO96" i="75"/>
  <c r="BP96" i="75" s="1"/>
  <c r="BO97" i="75"/>
  <c r="BP97" i="75" s="1"/>
  <c r="BO98" i="75"/>
  <c r="BP98" i="75" s="1"/>
  <c r="BO99" i="75"/>
  <c r="BP99" i="75" s="1"/>
  <c r="BO100" i="75"/>
  <c r="BP100" i="75" s="1"/>
  <c r="BO101" i="75"/>
  <c r="BP101" i="75" s="1"/>
  <c r="BO102" i="75"/>
  <c r="BP102" i="75" s="1"/>
  <c r="BO103" i="75"/>
  <c r="BP103" i="75" s="1"/>
  <c r="BO104" i="75"/>
  <c r="BP104" i="75" s="1"/>
  <c r="BO105" i="75"/>
  <c r="BP105" i="75" s="1"/>
  <c r="BO106" i="75"/>
  <c r="BP106" i="75" s="1"/>
  <c r="BO107" i="75"/>
  <c r="BP107" i="75" s="1"/>
  <c r="BO108" i="75"/>
  <c r="BP108" i="75" s="1"/>
  <c r="BO109" i="75"/>
  <c r="BP109" i="75" s="1"/>
  <c r="BO110" i="75"/>
  <c r="BP110" i="75" s="1"/>
  <c r="BO111" i="75"/>
  <c r="BP111" i="75" s="1"/>
  <c r="BO112" i="75"/>
  <c r="BP112" i="75" s="1"/>
  <c r="BO113" i="75"/>
  <c r="BP113" i="75" s="1"/>
  <c r="BO114" i="75"/>
  <c r="BP114" i="75" s="1"/>
  <c r="BO115" i="75"/>
  <c r="BP115" i="75" s="1"/>
  <c r="BO116" i="75"/>
  <c r="BP116" i="75" s="1"/>
  <c r="BO117" i="75"/>
  <c r="BP117" i="75" s="1"/>
  <c r="BO118" i="75"/>
  <c r="BP118" i="75" s="1"/>
  <c r="BO119" i="75"/>
  <c r="BP119" i="75" s="1"/>
  <c r="BO120" i="75"/>
  <c r="BP120" i="75" s="1"/>
  <c r="BO121" i="75"/>
  <c r="BP121" i="75" s="1"/>
  <c r="BO122" i="75"/>
  <c r="BP122" i="75" s="1"/>
  <c r="BO123" i="75"/>
  <c r="BP123" i="75" s="1"/>
  <c r="BO124" i="75"/>
  <c r="BP124" i="75" s="1"/>
  <c r="BO125" i="75"/>
  <c r="BP125" i="75" s="1"/>
  <c r="BO126" i="75"/>
  <c r="BP126" i="75" s="1"/>
  <c r="BO127" i="75"/>
  <c r="BP127" i="75" s="1"/>
  <c r="BO128" i="75"/>
  <c r="BP128" i="75" s="1"/>
  <c r="BO129" i="75"/>
  <c r="BP129" i="75" s="1"/>
  <c r="BO130" i="75"/>
  <c r="BP130" i="75" s="1"/>
  <c r="BO131" i="75"/>
  <c r="BP131" i="75" s="1"/>
  <c r="BO132" i="75"/>
  <c r="BP132" i="75" s="1"/>
  <c r="BO133" i="75"/>
  <c r="BP133" i="75" s="1"/>
  <c r="BO134" i="75"/>
  <c r="BP134" i="75" s="1"/>
  <c r="BO135" i="75"/>
  <c r="BP135" i="75" s="1"/>
  <c r="BO136" i="75"/>
  <c r="BP136" i="75" s="1"/>
  <c r="BO137" i="75"/>
  <c r="BP137" i="75" s="1"/>
  <c r="BO138" i="75"/>
  <c r="BP138" i="75" s="1"/>
  <c r="BO139" i="75"/>
  <c r="BP139" i="75" s="1"/>
  <c r="BO140" i="75"/>
  <c r="BP140" i="75" s="1"/>
  <c r="BO141" i="75"/>
  <c r="BP141" i="75" s="1"/>
  <c r="BO142" i="75"/>
  <c r="BP142" i="75" s="1"/>
  <c r="BO143" i="75"/>
  <c r="BP143" i="75" s="1"/>
  <c r="BO144" i="75"/>
  <c r="BP144" i="75" s="1"/>
  <c r="BO145" i="75"/>
  <c r="BP145" i="75" s="1"/>
  <c r="BO146" i="75"/>
  <c r="BP146" i="75" s="1"/>
  <c r="BO147" i="75"/>
  <c r="BP147" i="75" s="1"/>
  <c r="BO148" i="75"/>
  <c r="BP148" i="75" s="1"/>
  <c r="BO149" i="75"/>
  <c r="BP149" i="75" s="1"/>
  <c r="BO150" i="75"/>
  <c r="BP150" i="75" s="1"/>
  <c r="BO151" i="75"/>
  <c r="BP151" i="75" s="1"/>
  <c r="BO152" i="75"/>
  <c r="BP152" i="75" s="1"/>
  <c r="BO153" i="75"/>
  <c r="BP153" i="75" s="1"/>
  <c r="BO154" i="75"/>
  <c r="BP154" i="75" s="1"/>
  <c r="BO155" i="75"/>
  <c r="BP155" i="75" s="1"/>
  <c r="BO156" i="75"/>
  <c r="BP156" i="75" s="1"/>
  <c r="BO157" i="75"/>
  <c r="BP157" i="75" s="1"/>
  <c r="BO158" i="75"/>
  <c r="BP158" i="75" s="1"/>
  <c r="BO159" i="75"/>
  <c r="BP159" i="75" s="1"/>
  <c r="BO160" i="75"/>
  <c r="BP160" i="75" s="1"/>
  <c r="BO161" i="75"/>
  <c r="BP161" i="75" s="1"/>
  <c r="BO162" i="75"/>
  <c r="BP162" i="75" s="1"/>
  <c r="BO163" i="75"/>
  <c r="BP163" i="75" s="1"/>
  <c r="BO164" i="75"/>
  <c r="BP164" i="75" s="1"/>
  <c r="BO165" i="75"/>
  <c r="BP165" i="75" s="1"/>
  <c r="BO166" i="75"/>
  <c r="BP166" i="75" s="1"/>
  <c r="BO167" i="75"/>
  <c r="BP167" i="75" s="1"/>
  <c r="BO168" i="75"/>
  <c r="BP168" i="75" s="1"/>
  <c r="BO169" i="75"/>
  <c r="BP169" i="75" s="1"/>
  <c r="BO170" i="75"/>
  <c r="BP170" i="75" s="1"/>
  <c r="BO171" i="75"/>
  <c r="BP171" i="75" s="1"/>
  <c r="BO172" i="75"/>
  <c r="BP172" i="75" s="1"/>
  <c r="BO173" i="75"/>
  <c r="BP173" i="75" s="1"/>
  <c r="BO174" i="75"/>
  <c r="BP174" i="75" s="1"/>
  <c r="BO175" i="75"/>
  <c r="BP175" i="75" s="1"/>
  <c r="BO176" i="75"/>
  <c r="BP176" i="75" s="1"/>
  <c r="BO177" i="75"/>
  <c r="BP177" i="75" s="1"/>
  <c r="BO178" i="75"/>
  <c r="BP178" i="75" s="1"/>
  <c r="BO179" i="75"/>
  <c r="BP179" i="75" s="1"/>
  <c r="BO180" i="75"/>
  <c r="BP180" i="75" s="1"/>
  <c r="BO181" i="75"/>
  <c r="BP181" i="75" s="1"/>
  <c r="BO182" i="75"/>
  <c r="BP182" i="75" s="1"/>
  <c r="BO183" i="75"/>
  <c r="BP183" i="75" s="1"/>
  <c r="BO184" i="75"/>
  <c r="BP184" i="75" s="1"/>
  <c r="BO185" i="75"/>
  <c r="BP185" i="75" s="1"/>
  <c r="BO186" i="75"/>
  <c r="BP186" i="75" s="1"/>
  <c r="BO187" i="75"/>
  <c r="BP187" i="75" s="1"/>
  <c r="BO188" i="75"/>
  <c r="BP188" i="75" s="1"/>
  <c r="BO189" i="75"/>
  <c r="BP189" i="75" s="1"/>
  <c r="BO190" i="75"/>
  <c r="BP190" i="75" s="1"/>
  <c r="BO191" i="75"/>
  <c r="BP191" i="75" s="1"/>
  <c r="BO192" i="75"/>
  <c r="BP192" i="75" s="1"/>
  <c r="BO193" i="75"/>
  <c r="BP193" i="75" s="1"/>
  <c r="BO194" i="75"/>
  <c r="BP194" i="75" s="1"/>
  <c r="BO195" i="75"/>
  <c r="BP195" i="75" s="1"/>
  <c r="BO196" i="75"/>
  <c r="BP196" i="75" s="1"/>
  <c r="BO6" i="75"/>
  <c r="BP6" i="75" s="1"/>
  <c r="BK7" i="75"/>
  <c r="BL7" i="75" s="1"/>
  <c r="BK8" i="75"/>
  <c r="BL8" i="75" s="1"/>
  <c r="BK9" i="75"/>
  <c r="BL9" i="75" s="1"/>
  <c r="BK10" i="75"/>
  <c r="BL10" i="75" s="1"/>
  <c r="BK11" i="75"/>
  <c r="BL11" i="75" s="1"/>
  <c r="BK12" i="75"/>
  <c r="BL12" i="75" s="1"/>
  <c r="BK13" i="75"/>
  <c r="BL13" i="75" s="1"/>
  <c r="BK14" i="75"/>
  <c r="BL14" i="75" s="1"/>
  <c r="BK15" i="75"/>
  <c r="BL15" i="75" s="1"/>
  <c r="BK16" i="75"/>
  <c r="BL16" i="75" s="1"/>
  <c r="BK17" i="75"/>
  <c r="BL17" i="75" s="1"/>
  <c r="BK18" i="75"/>
  <c r="BL18" i="75" s="1"/>
  <c r="BK19" i="75"/>
  <c r="BL19" i="75" s="1"/>
  <c r="BK20" i="75"/>
  <c r="BL20" i="75" s="1"/>
  <c r="BK21" i="75"/>
  <c r="BL21" i="75" s="1"/>
  <c r="BK22" i="75"/>
  <c r="BL22" i="75" s="1"/>
  <c r="BK23" i="75"/>
  <c r="BL23" i="75" s="1"/>
  <c r="BK24" i="75"/>
  <c r="BL24" i="75" s="1"/>
  <c r="BK25" i="75"/>
  <c r="BL25" i="75" s="1"/>
  <c r="BK26" i="75"/>
  <c r="BL26" i="75" s="1"/>
  <c r="BK27" i="75"/>
  <c r="BL27" i="75" s="1"/>
  <c r="BK28" i="75"/>
  <c r="BL28" i="75" s="1"/>
  <c r="BK29" i="75"/>
  <c r="BL29" i="75" s="1"/>
  <c r="BK30" i="75"/>
  <c r="BL30" i="75" s="1"/>
  <c r="BK31" i="75"/>
  <c r="BL31" i="75" s="1"/>
  <c r="BK32" i="75"/>
  <c r="BL32" i="75" s="1"/>
  <c r="BK33" i="75"/>
  <c r="BL33" i="75" s="1"/>
  <c r="BK34" i="75"/>
  <c r="BL34" i="75" s="1"/>
  <c r="BK35" i="75"/>
  <c r="BL35" i="75" s="1"/>
  <c r="BK36" i="75"/>
  <c r="BL36" i="75" s="1"/>
  <c r="BK37" i="75"/>
  <c r="BL37" i="75" s="1"/>
  <c r="BK38" i="75"/>
  <c r="BL38" i="75" s="1"/>
  <c r="BK39" i="75"/>
  <c r="BL39" i="75" s="1"/>
  <c r="BK40" i="75"/>
  <c r="BL40" i="75" s="1"/>
  <c r="BK41" i="75"/>
  <c r="BL41" i="75" s="1"/>
  <c r="BK42" i="75"/>
  <c r="BL42" i="75" s="1"/>
  <c r="BK43" i="75"/>
  <c r="BL43" i="75" s="1"/>
  <c r="BK44" i="75"/>
  <c r="BL44" i="75" s="1"/>
  <c r="BK45" i="75"/>
  <c r="BL45" i="75" s="1"/>
  <c r="BK46" i="75"/>
  <c r="BL46" i="75" s="1"/>
  <c r="BK47" i="75"/>
  <c r="BL47" i="75" s="1"/>
  <c r="BK48" i="75"/>
  <c r="BL48" i="75" s="1"/>
  <c r="BK49" i="75"/>
  <c r="BL49" i="75" s="1"/>
  <c r="BK50" i="75"/>
  <c r="BL50" i="75" s="1"/>
  <c r="BK51" i="75"/>
  <c r="BL51" i="75" s="1"/>
  <c r="BK52" i="75"/>
  <c r="BL52" i="75" s="1"/>
  <c r="BK53" i="75"/>
  <c r="BL53" i="75" s="1"/>
  <c r="BK54" i="75"/>
  <c r="BL54" i="75" s="1"/>
  <c r="BK55" i="75"/>
  <c r="BL55" i="75" s="1"/>
  <c r="BK56" i="75"/>
  <c r="BL56" i="75" s="1"/>
  <c r="BK57" i="75"/>
  <c r="BL57" i="75" s="1"/>
  <c r="BK58" i="75"/>
  <c r="BL58" i="75" s="1"/>
  <c r="BK59" i="75"/>
  <c r="BL59" i="75" s="1"/>
  <c r="BK60" i="75"/>
  <c r="BL60" i="75" s="1"/>
  <c r="BK61" i="75"/>
  <c r="BL61" i="75" s="1"/>
  <c r="BK62" i="75"/>
  <c r="BL62" i="75" s="1"/>
  <c r="BK63" i="75"/>
  <c r="BL63" i="75" s="1"/>
  <c r="BK64" i="75"/>
  <c r="BL64" i="75" s="1"/>
  <c r="BK65" i="75"/>
  <c r="BL65" i="75" s="1"/>
  <c r="BK66" i="75"/>
  <c r="BL66" i="75" s="1"/>
  <c r="BK67" i="75"/>
  <c r="BL67" i="75" s="1"/>
  <c r="BK68" i="75"/>
  <c r="BL68" i="75" s="1"/>
  <c r="BK69" i="75"/>
  <c r="BL69" i="75" s="1"/>
  <c r="BK70" i="75"/>
  <c r="BL70" i="75" s="1"/>
  <c r="BK71" i="75"/>
  <c r="BL71" i="75" s="1"/>
  <c r="BK72" i="75"/>
  <c r="BL72" i="75" s="1"/>
  <c r="BK73" i="75"/>
  <c r="BL73" i="75" s="1"/>
  <c r="BK74" i="75"/>
  <c r="BL74" i="75" s="1"/>
  <c r="BK75" i="75"/>
  <c r="BL75" i="75" s="1"/>
  <c r="BK76" i="75"/>
  <c r="BL76" i="75" s="1"/>
  <c r="BK77" i="75"/>
  <c r="BL77" i="75" s="1"/>
  <c r="BK78" i="75"/>
  <c r="BL78" i="75" s="1"/>
  <c r="BK79" i="75"/>
  <c r="BL79" i="75" s="1"/>
  <c r="BK80" i="75"/>
  <c r="BL80" i="75" s="1"/>
  <c r="BK81" i="75"/>
  <c r="BL81" i="75" s="1"/>
  <c r="BK82" i="75"/>
  <c r="BL82" i="75" s="1"/>
  <c r="BK83" i="75"/>
  <c r="BL83" i="75" s="1"/>
  <c r="BK84" i="75"/>
  <c r="BL84" i="75" s="1"/>
  <c r="BK85" i="75"/>
  <c r="BL85" i="75" s="1"/>
  <c r="BK86" i="75"/>
  <c r="BL86" i="75" s="1"/>
  <c r="BK87" i="75"/>
  <c r="BL87" i="75" s="1"/>
  <c r="BK88" i="75"/>
  <c r="BL88" i="75" s="1"/>
  <c r="BK89" i="75"/>
  <c r="BL89" i="75" s="1"/>
  <c r="BK90" i="75"/>
  <c r="BL90" i="75" s="1"/>
  <c r="BK91" i="75"/>
  <c r="BL91" i="75" s="1"/>
  <c r="BK92" i="75"/>
  <c r="BL92" i="75" s="1"/>
  <c r="BK93" i="75"/>
  <c r="BL93" i="75" s="1"/>
  <c r="BK94" i="75"/>
  <c r="BL94" i="75" s="1"/>
  <c r="BK95" i="75"/>
  <c r="BL95" i="75" s="1"/>
  <c r="BK96" i="75"/>
  <c r="BL96" i="75" s="1"/>
  <c r="BK97" i="75"/>
  <c r="BL97" i="75" s="1"/>
  <c r="BK98" i="75"/>
  <c r="BL98" i="75" s="1"/>
  <c r="BK99" i="75"/>
  <c r="BL99" i="75" s="1"/>
  <c r="BK100" i="75"/>
  <c r="BL100" i="75" s="1"/>
  <c r="BK101" i="75"/>
  <c r="BL101" i="75" s="1"/>
  <c r="BK102" i="75"/>
  <c r="BL102" i="75" s="1"/>
  <c r="BK103" i="75"/>
  <c r="BL103" i="75" s="1"/>
  <c r="BK104" i="75"/>
  <c r="BL104" i="75" s="1"/>
  <c r="BK105" i="75"/>
  <c r="BL105" i="75" s="1"/>
  <c r="BK106" i="75"/>
  <c r="BL106" i="75" s="1"/>
  <c r="BK107" i="75"/>
  <c r="BL107" i="75" s="1"/>
  <c r="BK108" i="75"/>
  <c r="BL108" i="75" s="1"/>
  <c r="BK109" i="75"/>
  <c r="BL109" i="75" s="1"/>
  <c r="BK110" i="75"/>
  <c r="BL110" i="75" s="1"/>
  <c r="BK111" i="75"/>
  <c r="BL111" i="75" s="1"/>
  <c r="BK112" i="75"/>
  <c r="BL112" i="75" s="1"/>
  <c r="BK113" i="75"/>
  <c r="BL113" i="75" s="1"/>
  <c r="BK114" i="75"/>
  <c r="BL114" i="75" s="1"/>
  <c r="BK115" i="75"/>
  <c r="BL115" i="75" s="1"/>
  <c r="BK116" i="75"/>
  <c r="BL116" i="75" s="1"/>
  <c r="BK117" i="75"/>
  <c r="BL117" i="75" s="1"/>
  <c r="BK118" i="75"/>
  <c r="BL118" i="75" s="1"/>
  <c r="BK119" i="75"/>
  <c r="BL119" i="75" s="1"/>
  <c r="BK120" i="75"/>
  <c r="BL120" i="75" s="1"/>
  <c r="BK121" i="75"/>
  <c r="BL121" i="75" s="1"/>
  <c r="BK122" i="75"/>
  <c r="BL122" i="75" s="1"/>
  <c r="BK123" i="75"/>
  <c r="BL123" i="75" s="1"/>
  <c r="BK124" i="75"/>
  <c r="BL124" i="75" s="1"/>
  <c r="BK125" i="75"/>
  <c r="BL125" i="75" s="1"/>
  <c r="BK126" i="75"/>
  <c r="BL126" i="75" s="1"/>
  <c r="BK127" i="75"/>
  <c r="BL127" i="75" s="1"/>
  <c r="BK128" i="75"/>
  <c r="BL128" i="75" s="1"/>
  <c r="BK129" i="75"/>
  <c r="BL129" i="75" s="1"/>
  <c r="BK130" i="75"/>
  <c r="BL130" i="75" s="1"/>
  <c r="BK131" i="75"/>
  <c r="BL131" i="75" s="1"/>
  <c r="BK132" i="75"/>
  <c r="BL132" i="75" s="1"/>
  <c r="BK133" i="75"/>
  <c r="BL133" i="75" s="1"/>
  <c r="BK134" i="75"/>
  <c r="BL134" i="75" s="1"/>
  <c r="BK135" i="75"/>
  <c r="BL135" i="75" s="1"/>
  <c r="BK136" i="75"/>
  <c r="BL136" i="75" s="1"/>
  <c r="BK137" i="75"/>
  <c r="BL137" i="75" s="1"/>
  <c r="BK138" i="75"/>
  <c r="BL138" i="75" s="1"/>
  <c r="BK139" i="75"/>
  <c r="BL139" i="75" s="1"/>
  <c r="BK140" i="75"/>
  <c r="BL140" i="75" s="1"/>
  <c r="BK141" i="75"/>
  <c r="BL141" i="75" s="1"/>
  <c r="BK142" i="75"/>
  <c r="BL142" i="75" s="1"/>
  <c r="BK143" i="75"/>
  <c r="BL143" i="75" s="1"/>
  <c r="BK144" i="75"/>
  <c r="BL144" i="75" s="1"/>
  <c r="BK145" i="75"/>
  <c r="BL145" i="75" s="1"/>
  <c r="BK146" i="75"/>
  <c r="BL146" i="75" s="1"/>
  <c r="BK147" i="75"/>
  <c r="BL147" i="75" s="1"/>
  <c r="BK148" i="75"/>
  <c r="BL148" i="75" s="1"/>
  <c r="BK149" i="75"/>
  <c r="BL149" i="75" s="1"/>
  <c r="BK150" i="75"/>
  <c r="BL150" i="75" s="1"/>
  <c r="BK151" i="75"/>
  <c r="BL151" i="75" s="1"/>
  <c r="BK152" i="75"/>
  <c r="BL152" i="75" s="1"/>
  <c r="BK153" i="75"/>
  <c r="BL153" i="75" s="1"/>
  <c r="BK154" i="75"/>
  <c r="BL154" i="75" s="1"/>
  <c r="BK155" i="75"/>
  <c r="BL155" i="75" s="1"/>
  <c r="BK156" i="75"/>
  <c r="BL156" i="75" s="1"/>
  <c r="BK157" i="75"/>
  <c r="BL157" i="75" s="1"/>
  <c r="BK158" i="75"/>
  <c r="BL158" i="75" s="1"/>
  <c r="BK159" i="75"/>
  <c r="BL159" i="75" s="1"/>
  <c r="BK160" i="75"/>
  <c r="BL160" i="75" s="1"/>
  <c r="BK161" i="75"/>
  <c r="BL161" i="75" s="1"/>
  <c r="BK162" i="75"/>
  <c r="BL162" i="75" s="1"/>
  <c r="BK163" i="75"/>
  <c r="BL163" i="75" s="1"/>
  <c r="BK164" i="75"/>
  <c r="BL164" i="75" s="1"/>
  <c r="BK165" i="75"/>
  <c r="BL165" i="75" s="1"/>
  <c r="BK166" i="75"/>
  <c r="BL166" i="75" s="1"/>
  <c r="BK167" i="75"/>
  <c r="BL167" i="75" s="1"/>
  <c r="BK168" i="75"/>
  <c r="BL168" i="75" s="1"/>
  <c r="BK169" i="75"/>
  <c r="BL169" i="75" s="1"/>
  <c r="BK170" i="75"/>
  <c r="BL170" i="75" s="1"/>
  <c r="BK171" i="75"/>
  <c r="BL171" i="75" s="1"/>
  <c r="BK172" i="75"/>
  <c r="BL172" i="75" s="1"/>
  <c r="BK173" i="75"/>
  <c r="BL173" i="75" s="1"/>
  <c r="BK174" i="75"/>
  <c r="BL174" i="75" s="1"/>
  <c r="BK175" i="75"/>
  <c r="BL175" i="75" s="1"/>
  <c r="BK176" i="75"/>
  <c r="BL176" i="75" s="1"/>
  <c r="BK177" i="75"/>
  <c r="BL177" i="75" s="1"/>
  <c r="BK178" i="75"/>
  <c r="BL178" i="75" s="1"/>
  <c r="BK179" i="75"/>
  <c r="BL179" i="75" s="1"/>
  <c r="BK180" i="75"/>
  <c r="BL180" i="75" s="1"/>
  <c r="BK181" i="75"/>
  <c r="BL181" i="75" s="1"/>
  <c r="BK182" i="75"/>
  <c r="BL182" i="75" s="1"/>
  <c r="BK183" i="75"/>
  <c r="BL183" i="75" s="1"/>
  <c r="BK184" i="75"/>
  <c r="BL184" i="75" s="1"/>
  <c r="BK185" i="75"/>
  <c r="BL185" i="75" s="1"/>
  <c r="BK186" i="75"/>
  <c r="BL186" i="75" s="1"/>
  <c r="BK187" i="75"/>
  <c r="BL187" i="75" s="1"/>
  <c r="BK188" i="75"/>
  <c r="BL188" i="75" s="1"/>
  <c r="BK189" i="75"/>
  <c r="BL189" i="75" s="1"/>
  <c r="BK190" i="75"/>
  <c r="BL190" i="75" s="1"/>
  <c r="BK191" i="75"/>
  <c r="BL191" i="75" s="1"/>
  <c r="BK192" i="75"/>
  <c r="BL192" i="75" s="1"/>
  <c r="BK193" i="75"/>
  <c r="BL193" i="75" s="1"/>
  <c r="BK194" i="75"/>
  <c r="BL194" i="75" s="1"/>
  <c r="BK195" i="75"/>
  <c r="BL195" i="75" s="1"/>
  <c r="BK196" i="75"/>
  <c r="BL196" i="75" s="1"/>
  <c r="BK6" i="75"/>
  <c r="BL6" i="75" s="1"/>
  <c r="AT6" i="75"/>
  <c r="AU6" i="75" s="1"/>
  <c r="AT7" i="75"/>
  <c r="AU7" i="75" s="1"/>
  <c r="BF7" i="75"/>
  <c r="BF8" i="75"/>
  <c r="BG8" i="75" s="1"/>
  <c r="BH8" i="75" s="1"/>
  <c r="BF9" i="75"/>
  <c r="BG9" i="75" s="1"/>
  <c r="BH9" i="75" s="1"/>
  <c r="BF10" i="75"/>
  <c r="BF11" i="75"/>
  <c r="BF12" i="75"/>
  <c r="BF13" i="75"/>
  <c r="BF14" i="75"/>
  <c r="BF15" i="75"/>
  <c r="BF16" i="75"/>
  <c r="BF17" i="75"/>
  <c r="BF18" i="75"/>
  <c r="BF19" i="75"/>
  <c r="BG19" i="75" s="1"/>
  <c r="BH19" i="75" s="1"/>
  <c r="BF20" i="75"/>
  <c r="BF21" i="75"/>
  <c r="BF22" i="75"/>
  <c r="BF23" i="75"/>
  <c r="BG23" i="75" s="1"/>
  <c r="BH23" i="75" s="1"/>
  <c r="BF24" i="75"/>
  <c r="BF25" i="75"/>
  <c r="BG25" i="75" s="1"/>
  <c r="BH25" i="75" s="1"/>
  <c r="BF26" i="75"/>
  <c r="BF27" i="75"/>
  <c r="BG27" i="75" s="1"/>
  <c r="BH27" i="75" s="1"/>
  <c r="BF28" i="75"/>
  <c r="BF29" i="75"/>
  <c r="BG29" i="75" s="1"/>
  <c r="BH29" i="75" s="1"/>
  <c r="BF30" i="75"/>
  <c r="BF31" i="75"/>
  <c r="BG31" i="75" s="1"/>
  <c r="BH31" i="75" s="1"/>
  <c r="BF32" i="75"/>
  <c r="BG32" i="75" s="1"/>
  <c r="BH32" i="75" s="1"/>
  <c r="BF33" i="75"/>
  <c r="BF34" i="75"/>
  <c r="BF35" i="75"/>
  <c r="BG35" i="75" s="1"/>
  <c r="BH35" i="75" s="1"/>
  <c r="BF36" i="75"/>
  <c r="BF37" i="75"/>
  <c r="BG37" i="75" s="1"/>
  <c r="BH37" i="75" s="1"/>
  <c r="BF38" i="75"/>
  <c r="BG38" i="75" s="1"/>
  <c r="BH38" i="75" s="1"/>
  <c r="BF39" i="75"/>
  <c r="BF40" i="75"/>
  <c r="BF41" i="75"/>
  <c r="BF42" i="75"/>
  <c r="BG42" i="75" s="1"/>
  <c r="BH42" i="75" s="1"/>
  <c r="BF43" i="75"/>
  <c r="BG43" i="75" s="1"/>
  <c r="BH43" i="75" s="1"/>
  <c r="BF44" i="75"/>
  <c r="BG44" i="75" s="1"/>
  <c r="BH44" i="75" s="1"/>
  <c r="BF45" i="75"/>
  <c r="BF46" i="75"/>
  <c r="BG46" i="75" s="1"/>
  <c r="BH46" i="75" s="1"/>
  <c r="BF47" i="75"/>
  <c r="BF48" i="75"/>
  <c r="BF49" i="75"/>
  <c r="BG49" i="75" s="1"/>
  <c r="BH49" i="75" s="1"/>
  <c r="BF50" i="75"/>
  <c r="BG50" i="75" s="1"/>
  <c r="BH50" i="75" s="1"/>
  <c r="BF51" i="75"/>
  <c r="BF52" i="75"/>
  <c r="BG52" i="75" s="1"/>
  <c r="BH52" i="75" s="1"/>
  <c r="BF53" i="75"/>
  <c r="BG53" i="75" s="1"/>
  <c r="BH53" i="75" s="1"/>
  <c r="BF54" i="75"/>
  <c r="BF55" i="75"/>
  <c r="BF56" i="75"/>
  <c r="BG56" i="75" s="1"/>
  <c r="BH56" i="75" s="1"/>
  <c r="BF57" i="75"/>
  <c r="BG57" i="75" s="1"/>
  <c r="BH57" i="75" s="1"/>
  <c r="BF58" i="75"/>
  <c r="BG58" i="75" s="1"/>
  <c r="BH58" i="75" s="1"/>
  <c r="BF59" i="75"/>
  <c r="BG59" i="75" s="1"/>
  <c r="BH59" i="75" s="1"/>
  <c r="BF60" i="75"/>
  <c r="BF61" i="75"/>
  <c r="BG61" i="75" s="1"/>
  <c r="BH61" i="75" s="1"/>
  <c r="BF62" i="75"/>
  <c r="BG62" i="75" s="1"/>
  <c r="BH62" i="75" s="1"/>
  <c r="BF63" i="75"/>
  <c r="BF64" i="75"/>
  <c r="BF65" i="75"/>
  <c r="BF66" i="75"/>
  <c r="BG66" i="75" s="1"/>
  <c r="BH66" i="75" s="1"/>
  <c r="BF67" i="75"/>
  <c r="BG67" i="75" s="1"/>
  <c r="BH67" i="75" s="1"/>
  <c r="BF68" i="75"/>
  <c r="BF69" i="75"/>
  <c r="BF70" i="75"/>
  <c r="BG70" i="75" s="1"/>
  <c r="BH70" i="75" s="1"/>
  <c r="BF71" i="75"/>
  <c r="BG71" i="75" s="1"/>
  <c r="BH71" i="75" s="1"/>
  <c r="BF72" i="75"/>
  <c r="BF73" i="75"/>
  <c r="BF74" i="75"/>
  <c r="BG74" i="75" s="1"/>
  <c r="BH74" i="75" s="1"/>
  <c r="BF75" i="75"/>
  <c r="BG75" i="75" s="1"/>
  <c r="BH75" i="75" s="1"/>
  <c r="BF76" i="75"/>
  <c r="BF77" i="75"/>
  <c r="BF78" i="75"/>
  <c r="BF79" i="75"/>
  <c r="BG79" i="75" s="1"/>
  <c r="BH79" i="75" s="1"/>
  <c r="BF80" i="75"/>
  <c r="BF81" i="75"/>
  <c r="BF82" i="75"/>
  <c r="BG82" i="75" s="1"/>
  <c r="BH82" i="75" s="1"/>
  <c r="BF83" i="75"/>
  <c r="BG83" i="75" s="1"/>
  <c r="BH83" i="75" s="1"/>
  <c r="BF84" i="75"/>
  <c r="BG84" i="75" s="1"/>
  <c r="BH84" i="75" s="1"/>
  <c r="BF85" i="75"/>
  <c r="BF86" i="75"/>
  <c r="BG86" i="75" s="1"/>
  <c r="BH86" i="75" s="1"/>
  <c r="BF87" i="75"/>
  <c r="BG87" i="75" s="1"/>
  <c r="BH87" i="75" s="1"/>
  <c r="BF88" i="75"/>
  <c r="BF89" i="75"/>
  <c r="BF90" i="75"/>
  <c r="BG90" i="75" s="1"/>
  <c r="BH90" i="75" s="1"/>
  <c r="BF91" i="75"/>
  <c r="BF92" i="75"/>
  <c r="BG92" i="75" s="1"/>
  <c r="BH92" i="75" s="1"/>
  <c r="BF93" i="75"/>
  <c r="BF94" i="75"/>
  <c r="BF95" i="75"/>
  <c r="BF96" i="75"/>
  <c r="BF97" i="75"/>
  <c r="BF98" i="75"/>
  <c r="BF99" i="75"/>
  <c r="BF100" i="75"/>
  <c r="BG100" i="75" s="1"/>
  <c r="BH100" i="75" s="1"/>
  <c r="BF101" i="75"/>
  <c r="BG101" i="75" s="1"/>
  <c r="BH101" i="75" s="1"/>
  <c r="BF102" i="75"/>
  <c r="BG102" i="75" s="1"/>
  <c r="BH102" i="75" s="1"/>
  <c r="BF103" i="75"/>
  <c r="BG103" i="75" s="1"/>
  <c r="BH103" i="75" s="1"/>
  <c r="BF104" i="75"/>
  <c r="BF105" i="75"/>
  <c r="BF106" i="75"/>
  <c r="BF107" i="75"/>
  <c r="BG107" i="75" s="1"/>
  <c r="BH107" i="75" s="1"/>
  <c r="BF108" i="75"/>
  <c r="BG108" i="75" s="1"/>
  <c r="BH108" i="75" s="1"/>
  <c r="BF109" i="75"/>
  <c r="BG109" i="75" s="1"/>
  <c r="BH109" i="75" s="1"/>
  <c r="BF110" i="75"/>
  <c r="BF111" i="75"/>
  <c r="BG111" i="75" s="1"/>
  <c r="BH111" i="75" s="1"/>
  <c r="BF112" i="75"/>
  <c r="BG112" i="75" s="1"/>
  <c r="BH112" i="75" s="1"/>
  <c r="BF113" i="75"/>
  <c r="BF114" i="75"/>
  <c r="BG114" i="75" s="1"/>
  <c r="BH114" i="75" s="1"/>
  <c r="BF115" i="75"/>
  <c r="BF116" i="75"/>
  <c r="BF117" i="75"/>
  <c r="BF118" i="75"/>
  <c r="BF119" i="75"/>
  <c r="BF120" i="75"/>
  <c r="BF121" i="75"/>
  <c r="BG121" i="75" s="1"/>
  <c r="BH121" i="75" s="1"/>
  <c r="BF122" i="75"/>
  <c r="BG122" i="75" s="1"/>
  <c r="BH122" i="75" s="1"/>
  <c r="BF123" i="75"/>
  <c r="BF124" i="75"/>
  <c r="BG124" i="75" s="1"/>
  <c r="BH124" i="75" s="1"/>
  <c r="BF125" i="75"/>
  <c r="BF126" i="75"/>
  <c r="BF127" i="75"/>
  <c r="BG127" i="75" s="1"/>
  <c r="BH127" i="75" s="1"/>
  <c r="BF128" i="75"/>
  <c r="BG128" i="75" s="1"/>
  <c r="BH128" i="75" s="1"/>
  <c r="BF129" i="75"/>
  <c r="BF130" i="75"/>
  <c r="BG130" i="75" s="1"/>
  <c r="BH130" i="75" s="1"/>
  <c r="BF131" i="75"/>
  <c r="BG131" i="75" s="1"/>
  <c r="BH131" i="75" s="1"/>
  <c r="BF132" i="75"/>
  <c r="BF133" i="75"/>
  <c r="BF134" i="75"/>
  <c r="BG134" i="75" s="1"/>
  <c r="BH134" i="75" s="1"/>
  <c r="BF135" i="75"/>
  <c r="BG135" i="75" s="1"/>
  <c r="BH135" i="75" s="1"/>
  <c r="BF136" i="75"/>
  <c r="BF137" i="75"/>
  <c r="BG137" i="75" s="1"/>
  <c r="BH137" i="75" s="1"/>
  <c r="BF138" i="75"/>
  <c r="BF139" i="75"/>
  <c r="BF140" i="75"/>
  <c r="BF141" i="75"/>
  <c r="BF142" i="75"/>
  <c r="BF143" i="75"/>
  <c r="BF144" i="75"/>
  <c r="BG144" i="75" s="1"/>
  <c r="BH144" i="75" s="1"/>
  <c r="BF145" i="75"/>
  <c r="BF146" i="75"/>
  <c r="BF147" i="75"/>
  <c r="BG147" i="75" s="1"/>
  <c r="BH147" i="75" s="1"/>
  <c r="BF148" i="75"/>
  <c r="BG148" i="75" s="1"/>
  <c r="BH148" i="75" s="1"/>
  <c r="BF149" i="75"/>
  <c r="BF150" i="75"/>
  <c r="BG150" i="75" s="1"/>
  <c r="BH150" i="75" s="1"/>
  <c r="BF151" i="75"/>
  <c r="BF152" i="75"/>
  <c r="BF153" i="75"/>
  <c r="BG153" i="75" s="1"/>
  <c r="BH153" i="75" s="1"/>
  <c r="BF154" i="75"/>
  <c r="BG154" i="75" s="1"/>
  <c r="BH154" i="75" s="1"/>
  <c r="BF155" i="75"/>
  <c r="BG155" i="75" s="1"/>
  <c r="BH155" i="75" s="1"/>
  <c r="BF156" i="75"/>
  <c r="BF157" i="75"/>
  <c r="BG157" i="75" s="1"/>
  <c r="BH157" i="75" s="1"/>
  <c r="BF158" i="75"/>
  <c r="BG158" i="75" s="1"/>
  <c r="BH158" i="75" s="1"/>
  <c r="BF159" i="75"/>
  <c r="BG159" i="75" s="1"/>
  <c r="BH159" i="75" s="1"/>
  <c r="BF160" i="75"/>
  <c r="BF161" i="75"/>
  <c r="BF162" i="75"/>
  <c r="BF163" i="75"/>
  <c r="BG163" i="75" s="1"/>
  <c r="BH163" i="75" s="1"/>
  <c r="BF164" i="75"/>
  <c r="BG164" i="75" s="1"/>
  <c r="BH164" i="75" s="1"/>
  <c r="BF165" i="75"/>
  <c r="BG165" i="75" s="1"/>
  <c r="BH165" i="75" s="1"/>
  <c r="BF166" i="75"/>
  <c r="BG166" i="75" s="1"/>
  <c r="BH166" i="75" s="1"/>
  <c r="BF167" i="75"/>
  <c r="BF168" i="75"/>
  <c r="BG168" i="75" s="1"/>
  <c r="BH168" i="75" s="1"/>
  <c r="BF169" i="75"/>
  <c r="BF170" i="75"/>
  <c r="BF171" i="75"/>
  <c r="BF172" i="75"/>
  <c r="BG172" i="75" s="1"/>
  <c r="BH172" i="75" s="1"/>
  <c r="BF173" i="75"/>
  <c r="BG173" i="75" s="1"/>
  <c r="BH173" i="75" s="1"/>
  <c r="BF174" i="75"/>
  <c r="BG174" i="75" s="1"/>
  <c r="BH174" i="75" s="1"/>
  <c r="BF175" i="75"/>
  <c r="BG175" i="75" s="1"/>
  <c r="BH175" i="75" s="1"/>
  <c r="BF176" i="75"/>
  <c r="BF177" i="75"/>
  <c r="BG177" i="75" s="1"/>
  <c r="BH177" i="75" s="1"/>
  <c r="BF178" i="75"/>
  <c r="BF179" i="75"/>
  <c r="BF180" i="75"/>
  <c r="BG180" i="75" s="1"/>
  <c r="BH180" i="75" s="1"/>
  <c r="BF181" i="75"/>
  <c r="BG181" i="75" s="1"/>
  <c r="BH181" i="75" s="1"/>
  <c r="BF182" i="75"/>
  <c r="BF183" i="75"/>
  <c r="BF184" i="75"/>
  <c r="BG184" i="75" s="1"/>
  <c r="BH184" i="75" s="1"/>
  <c r="BF185" i="75"/>
  <c r="BF186" i="75"/>
  <c r="BF187" i="75"/>
  <c r="BF188" i="75"/>
  <c r="BG188" i="75" s="1"/>
  <c r="BH188" i="75" s="1"/>
  <c r="BF189" i="75"/>
  <c r="BF190" i="75"/>
  <c r="BF191" i="75"/>
  <c r="BG191" i="75" s="1"/>
  <c r="BH191" i="75" s="1"/>
  <c r="BF192" i="75"/>
  <c r="BF193" i="75"/>
  <c r="BF194" i="75"/>
  <c r="BG194" i="75" s="1"/>
  <c r="BH194" i="75" s="1"/>
  <c r="BF195" i="75"/>
  <c r="BG195" i="75" s="1"/>
  <c r="BH195" i="75" s="1"/>
  <c r="BF196" i="75"/>
  <c r="BG196" i="75" s="1"/>
  <c r="BH196" i="75" s="1"/>
  <c r="BF6" i="75"/>
  <c r="BB7" i="75"/>
  <c r="BB8" i="75"/>
  <c r="BC8" i="75" s="1"/>
  <c r="BB9" i="75"/>
  <c r="BC9" i="75" s="1"/>
  <c r="BB10" i="75"/>
  <c r="BB11" i="75"/>
  <c r="BC11" i="75" s="1"/>
  <c r="BB12" i="75"/>
  <c r="BB13" i="75"/>
  <c r="BB14" i="75"/>
  <c r="BB15" i="75"/>
  <c r="BB16" i="75"/>
  <c r="BB17" i="75"/>
  <c r="BB18" i="75"/>
  <c r="BB19" i="75"/>
  <c r="BB20" i="75"/>
  <c r="BB21" i="75"/>
  <c r="BB22" i="75"/>
  <c r="BB23" i="75"/>
  <c r="BC23" i="75" s="1"/>
  <c r="BB24" i="75"/>
  <c r="BB25" i="75"/>
  <c r="BC25" i="75" s="1"/>
  <c r="BB26" i="75"/>
  <c r="BB27" i="75"/>
  <c r="BC27" i="75" s="1"/>
  <c r="BB28" i="75"/>
  <c r="BC28" i="75" s="1"/>
  <c r="BB29" i="75"/>
  <c r="BB30" i="75"/>
  <c r="BC30" i="75" s="1"/>
  <c r="BB31" i="75"/>
  <c r="BC31" i="75" s="1"/>
  <c r="BB32" i="75"/>
  <c r="BC32" i="75" s="1"/>
  <c r="BB33" i="75"/>
  <c r="BB34" i="75"/>
  <c r="BB35" i="75"/>
  <c r="BC35" i="75" s="1"/>
  <c r="BB36" i="75"/>
  <c r="BB37" i="75"/>
  <c r="BC37" i="75" s="1"/>
  <c r="BB38" i="75"/>
  <c r="BC38" i="75" s="1"/>
  <c r="BB39" i="75"/>
  <c r="BB40" i="75"/>
  <c r="BB41" i="75"/>
  <c r="BB42" i="75"/>
  <c r="BC42" i="75" s="1"/>
  <c r="BB43" i="75"/>
  <c r="BC43" i="75" s="1"/>
  <c r="BB44" i="75"/>
  <c r="BC44" i="75" s="1"/>
  <c r="BB45" i="75"/>
  <c r="BB46" i="75"/>
  <c r="BC46" i="75" s="1"/>
  <c r="BB47" i="75"/>
  <c r="BB48" i="75"/>
  <c r="BB49" i="75"/>
  <c r="BB50" i="75"/>
  <c r="BB51" i="75"/>
  <c r="BB52" i="75"/>
  <c r="BC52" i="75" s="1"/>
  <c r="BB53" i="75"/>
  <c r="BB54" i="75"/>
  <c r="BC54" i="75" s="1"/>
  <c r="BB55" i="75"/>
  <c r="BC55" i="75" s="1"/>
  <c r="BB56" i="75"/>
  <c r="BC56" i="75" s="1"/>
  <c r="BB57" i="75"/>
  <c r="BB58" i="75"/>
  <c r="BC58" i="75" s="1"/>
  <c r="BB59" i="75"/>
  <c r="BC59" i="75" s="1"/>
  <c r="BB60" i="75"/>
  <c r="BB61" i="75"/>
  <c r="BC61" i="75" s="1"/>
  <c r="BB62" i="75"/>
  <c r="BC62" i="75" s="1"/>
  <c r="BB63" i="75"/>
  <c r="BB64" i="75"/>
  <c r="BB65" i="75"/>
  <c r="BB66" i="75"/>
  <c r="BC66" i="75" s="1"/>
  <c r="BB67" i="75"/>
  <c r="BC67" i="75" s="1"/>
  <c r="BB68" i="75"/>
  <c r="BB69" i="75"/>
  <c r="BB70" i="75"/>
  <c r="BC70" i="75" s="1"/>
  <c r="BB71" i="75"/>
  <c r="BC71" i="75" s="1"/>
  <c r="BB72" i="75"/>
  <c r="BB73" i="75"/>
  <c r="BC73" i="75" s="1"/>
  <c r="BB74" i="75"/>
  <c r="BC74" i="75" s="1"/>
  <c r="BB75" i="75"/>
  <c r="BC75" i="75" s="1"/>
  <c r="BB76" i="75"/>
  <c r="BC76" i="75" s="1"/>
  <c r="BB77" i="75"/>
  <c r="BC77" i="75" s="1"/>
  <c r="BB78" i="75"/>
  <c r="BB79" i="75"/>
  <c r="BB80" i="75"/>
  <c r="BB81" i="75"/>
  <c r="BB82" i="75"/>
  <c r="BB83" i="75"/>
  <c r="BC83" i="75" s="1"/>
  <c r="BB84" i="75"/>
  <c r="BB85" i="75"/>
  <c r="BB86" i="75"/>
  <c r="BC86" i="75" s="1"/>
  <c r="BB87" i="75"/>
  <c r="BB88" i="75"/>
  <c r="BB89" i="75"/>
  <c r="BB90" i="75"/>
  <c r="BB91" i="75"/>
  <c r="BB92" i="75"/>
  <c r="BC92" i="75" s="1"/>
  <c r="BB93" i="75"/>
  <c r="BB94" i="75"/>
  <c r="BB95" i="75"/>
  <c r="BB96" i="75"/>
  <c r="BB97" i="75"/>
  <c r="BB98" i="75"/>
  <c r="BB99" i="75"/>
  <c r="BB100" i="75"/>
  <c r="BB101" i="75"/>
  <c r="BC101" i="75" s="1"/>
  <c r="BB102" i="75"/>
  <c r="BC102" i="75" s="1"/>
  <c r="BB103" i="75"/>
  <c r="BC103" i="75" s="1"/>
  <c r="BB104" i="75"/>
  <c r="BB105" i="75"/>
  <c r="BB106" i="75"/>
  <c r="BB107" i="75"/>
  <c r="BC107" i="75" s="1"/>
  <c r="BB108" i="75"/>
  <c r="BC108" i="75" s="1"/>
  <c r="BB109" i="75"/>
  <c r="BB110" i="75"/>
  <c r="BB111" i="75"/>
  <c r="BC111" i="75" s="1"/>
  <c r="BB112" i="75"/>
  <c r="BB113" i="75"/>
  <c r="BC113" i="75" s="1"/>
  <c r="BB114" i="75"/>
  <c r="BC114" i="75" s="1"/>
  <c r="BB115" i="75"/>
  <c r="BB116" i="75"/>
  <c r="BB117" i="75"/>
  <c r="BB118" i="75"/>
  <c r="BC118" i="75" s="1"/>
  <c r="BB119" i="75"/>
  <c r="BB120" i="75"/>
  <c r="BC120" i="75" s="1"/>
  <c r="BB121" i="75"/>
  <c r="BC121" i="75" s="1"/>
  <c r="BB122" i="75"/>
  <c r="BC122" i="75" s="1"/>
  <c r="BB123" i="75"/>
  <c r="BB124" i="75"/>
  <c r="BC124" i="75" s="1"/>
  <c r="BB125" i="75"/>
  <c r="BB126" i="75"/>
  <c r="BB127" i="75"/>
  <c r="BC127" i="75" s="1"/>
  <c r="BB128" i="75"/>
  <c r="BC128" i="75" s="1"/>
  <c r="BB129" i="75"/>
  <c r="BC129" i="75" s="1"/>
  <c r="BB130" i="75"/>
  <c r="BC130" i="75" s="1"/>
  <c r="BB131" i="75"/>
  <c r="BC131" i="75" s="1"/>
  <c r="BB132" i="75"/>
  <c r="BB133" i="75"/>
  <c r="BB134" i="75"/>
  <c r="BB135" i="75"/>
  <c r="BB136" i="75"/>
  <c r="BB137" i="75"/>
  <c r="BB138" i="75"/>
  <c r="BB139" i="75"/>
  <c r="BB140" i="75"/>
  <c r="BB141" i="75"/>
  <c r="BB142" i="75"/>
  <c r="BB143" i="75"/>
  <c r="BB144" i="75"/>
  <c r="BB145" i="75"/>
  <c r="BC145" i="75" s="1"/>
  <c r="BB146" i="75"/>
  <c r="BB147" i="75"/>
  <c r="BC147" i="75" s="1"/>
  <c r="BB148" i="75"/>
  <c r="BC148" i="75" s="1"/>
  <c r="BB149" i="75"/>
  <c r="BB150" i="75"/>
  <c r="BB151" i="75"/>
  <c r="BB152" i="75"/>
  <c r="BB153" i="75"/>
  <c r="BC153" i="75" s="1"/>
  <c r="BB154" i="75"/>
  <c r="BB155" i="75"/>
  <c r="BC155" i="75" s="1"/>
  <c r="BB156" i="75"/>
  <c r="BB157" i="75"/>
  <c r="BC157" i="75" s="1"/>
  <c r="BB158" i="75"/>
  <c r="BC158" i="75" s="1"/>
  <c r="BB159" i="75"/>
  <c r="BC159" i="75" s="1"/>
  <c r="BB160" i="75"/>
  <c r="BB161" i="75"/>
  <c r="BB162" i="75"/>
  <c r="BC162" i="75" s="1"/>
  <c r="BB163" i="75"/>
  <c r="BC163" i="75" s="1"/>
  <c r="BB164" i="75"/>
  <c r="BC164" i="75" s="1"/>
  <c r="BB165" i="75"/>
  <c r="BC165" i="75" s="1"/>
  <c r="BB166" i="75"/>
  <c r="BC166" i="75" s="1"/>
  <c r="BB167" i="75"/>
  <c r="BB168" i="75"/>
  <c r="BC168" i="75" s="1"/>
  <c r="BB169" i="75"/>
  <c r="BC169" i="75" s="1"/>
  <c r="BB170" i="75"/>
  <c r="BB171" i="75"/>
  <c r="BB172" i="75"/>
  <c r="BB173" i="75"/>
  <c r="BB174" i="75"/>
  <c r="BC174" i="75" s="1"/>
  <c r="BB175" i="75"/>
  <c r="BC175" i="75" s="1"/>
  <c r="BB176" i="75"/>
  <c r="BB177" i="75"/>
  <c r="BC177" i="75" s="1"/>
  <c r="BB178" i="75"/>
  <c r="BB179" i="75"/>
  <c r="BB180" i="75"/>
  <c r="BC180" i="75" s="1"/>
  <c r="BB181" i="75"/>
  <c r="BB182" i="75"/>
  <c r="BB183" i="75"/>
  <c r="BB184" i="75"/>
  <c r="BC184" i="75" s="1"/>
  <c r="BB185" i="75"/>
  <c r="BB186" i="75"/>
  <c r="BB187" i="75"/>
  <c r="BB188" i="75"/>
  <c r="BB189" i="75"/>
  <c r="BB190" i="75"/>
  <c r="BC190" i="75" s="1"/>
  <c r="BB191" i="75"/>
  <c r="BC191" i="75" s="1"/>
  <c r="BB192" i="75"/>
  <c r="BB193" i="75"/>
  <c r="BC193" i="75" s="1"/>
  <c r="BB194" i="75"/>
  <c r="BB195" i="75"/>
  <c r="BC195" i="75" s="1"/>
  <c r="BB196" i="75"/>
  <c r="BC196" i="75" s="1"/>
  <c r="BB6" i="75"/>
  <c r="BC6" i="75" s="1"/>
  <c r="AX7" i="75"/>
  <c r="AX8" i="75"/>
  <c r="AY8" i="75" s="1"/>
  <c r="AX9" i="75"/>
  <c r="AY9" i="75" s="1"/>
  <c r="AX10" i="75"/>
  <c r="AX11" i="75"/>
  <c r="AX12" i="75"/>
  <c r="AX13" i="75"/>
  <c r="AY13" i="75" s="1"/>
  <c r="AX14" i="75"/>
  <c r="AY14" i="75" s="1"/>
  <c r="AX15" i="75"/>
  <c r="AY15" i="75" s="1"/>
  <c r="AX16" i="75"/>
  <c r="AX17" i="75"/>
  <c r="AX18" i="75"/>
  <c r="AX19" i="75"/>
  <c r="AX20" i="75"/>
  <c r="AX21" i="75"/>
  <c r="AX22" i="75"/>
  <c r="AX23" i="75"/>
  <c r="AY23" i="75" s="1"/>
  <c r="AX24" i="75"/>
  <c r="AX25" i="75"/>
  <c r="AX26" i="75"/>
  <c r="AY26" i="75" s="1"/>
  <c r="AX27" i="75"/>
  <c r="AY27" i="75" s="1"/>
  <c r="AX28" i="75"/>
  <c r="AX29" i="75"/>
  <c r="AX30" i="75"/>
  <c r="AX31" i="75"/>
  <c r="AY31" i="75" s="1"/>
  <c r="AX32" i="75"/>
  <c r="AY32" i="75" s="1"/>
  <c r="AX33" i="75"/>
  <c r="AX34" i="75"/>
  <c r="AY34" i="75" s="1"/>
  <c r="AX35" i="75"/>
  <c r="AY35" i="75" s="1"/>
  <c r="AX36" i="75"/>
  <c r="AX37" i="75"/>
  <c r="AY37" i="75" s="1"/>
  <c r="AX38" i="75"/>
  <c r="AY38" i="75" s="1"/>
  <c r="AX39" i="75"/>
  <c r="AX40" i="75"/>
  <c r="AX41" i="75"/>
  <c r="AY41" i="75" s="1"/>
  <c r="AX42" i="75"/>
  <c r="AY42" i="75" s="1"/>
  <c r="AX43" i="75"/>
  <c r="AY43" i="75" s="1"/>
  <c r="AX44" i="75"/>
  <c r="AY44" i="75" s="1"/>
  <c r="AX45" i="75"/>
  <c r="AY45" i="75" s="1"/>
  <c r="AX46" i="75"/>
  <c r="AY46" i="75" s="1"/>
  <c r="AX47" i="75"/>
  <c r="AY47" i="75" s="1"/>
  <c r="AX48" i="75"/>
  <c r="AX49" i="75"/>
  <c r="AY49" i="75" s="1"/>
  <c r="AX50" i="75"/>
  <c r="AX51" i="75"/>
  <c r="AX52" i="75"/>
  <c r="AY52" i="75" s="1"/>
  <c r="AX53" i="75"/>
  <c r="AX54" i="75"/>
  <c r="AX55" i="75"/>
  <c r="AX56" i="75"/>
  <c r="AY56" i="75" s="1"/>
  <c r="AX57" i="75"/>
  <c r="AY57" i="75" s="1"/>
  <c r="AX58" i="75"/>
  <c r="AY58" i="75" s="1"/>
  <c r="AX59" i="75"/>
  <c r="AY59" i="75" s="1"/>
  <c r="AX60" i="75"/>
  <c r="AY60" i="75" s="1"/>
  <c r="AX61" i="75"/>
  <c r="AY61" i="75" s="1"/>
  <c r="AX62" i="75"/>
  <c r="AY62" i="75" s="1"/>
  <c r="AX63" i="75"/>
  <c r="AX64" i="75"/>
  <c r="AX65" i="75"/>
  <c r="AX66" i="75"/>
  <c r="AY66" i="75" s="1"/>
  <c r="AX67" i="75"/>
  <c r="AY67" i="75" s="1"/>
  <c r="AX68" i="75"/>
  <c r="AX69" i="75"/>
  <c r="AY69" i="75" s="1"/>
  <c r="AX70" i="75"/>
  <c r="AY70" i="75" s="1"/>
  <c r="AX71" i="75"/>
  <c r="AY71" i="75" s="1"/>
  <c r="AX72" i="75"/>
  <c r="AY72" i="75" s="1"/>
  <c r="AX73" i="75"/>
  <c r="AX74" i="75"/>
  <c r="AY74" i="75" s="1"/>
  <c r="AX75" i="75"/>
  <c r="AY75" i="75" s="1"/>
  <c r="AX76" i="75"/>
  <c r="AX77" i="75"/>
  <c r="AX78" i="75"/>
  <c r="AX79" i="75"/>
  <c r="AX80" i="75"/>
  <c r="AX81" i="75"/>
  <c r="AY81" i="75" s="1"/>
  <c r="AX82" i="75"/>
  <c r="AY82" i="75" s="1"/>
  <c r="AX83" i="75"/>
  <c r="AY83" i="75" s="1"/>
  <c r="AX84" i="75"/>
  <c r="AY84" i="75" s="1"/>
  <c r="AX85" i="75"/>
  <c r="AX86" i="75"/>
  <c r="AY86" i="75" s="1"/>
  <c r="AX87" i="75"/>
  <c r="AY87" i="75" s="1"/>
  <c r="AX88" i="75"/>
  <c r="AX89" i="75"/>
  <c r="AX90" i="75"/>
  <c r="AY90" i="75" s="1"/>
  <c r="AX91" i="75"/>
  <c r="AX92" i="75"/>
  <c r="AY92" i="75" s="1"/>
  <c r="AX93" i="75"/>
  <c r="AY93" i="75" s="1"/>
  <c r="AX94" i="75"/>
  <c r="AX95" i="75"/>
  <c r="AX96" i="75"/>
  <c r="AY96" i="75" s="1"/>
  <c r="AX97" i="75"/>
  <c r="AY97" i="75" s="1"/>
  <c r="AX98" i="75"/>
  <c r="AX99" i="75"/>
  <c r="AX100" i="75"/>
  <c r="AY100" i="75" s="1"/>
  <c r="AX101" i="75"/>
  <c r="AY101" i="75" s="1"/>
  <c r="AX102" i="75"/>
  <c r="AY102" i="75" s="1"/>
  <c r="AX103" i="75"/>
  <c r="AY103" i="75" s="1"/>
  <c r="AX104" i="75"/>
  <c r="AX105" i="75"/>
  <c r="AX106" i="75"/>
  <c r="AY106" i="75" s="1"/>
  <c r="AX107" i="75"/>
  <c r="AY107" i="75" s="1"/>
  <c r="AX108" i="75"/>
  <c r="AY108" i="75" s="1"/>
  <c r="AX109" i="75"/>
  <c r="AX110" i="75"/>
  <c r="AX111" i="75"/>
  <c r="AY111" i="75" s="1"/>
  <c r="AX112" i="75"/>
  <c r="AY112" i="75" s="1"/>
  <c r="AX113" i="75"/>
  <c r="AX114" i="75"/>
  <c r="AY114" i="75" s="1"/>
  <c r="AX115" i="75"/>
  <c r="AX116" i="75"/>
  <c r="AX117" i="75"/>
  <c r="AX118" i="75"/>
  <c r="AX119" i="75"/>
  <c r="AX120" i="75"/>
  <c r="AY120" i="75" s="1"/>
  <c r="AX121" i="75"/>
  <c r="AY121" i="75" s="1"/>
  <c r="AX122" i="75"/>
  <c r="AY122" i="75" s="1"/>
  <c r="AX123" i="75"/>
  <c r="AX124" i="75"/>
  <c r="AY124" i="75" s="1"/>
  <c r="AX125" i="75"/>
  <c r="AY125" i="75" s="1"/>
  <c r="AX126" i="75"/>
  <c r="AX127" i="75"/>
  <c r="AY127" i="75" s="1"/>
  <c r="AX128" i="75"/>
  <c r="AX129" i="75"/>
  <c r="AX130" i="75"/>
  <c r="AY130" i="75" s="1"/>
  <c r="AX131" i="75"/>
  <c r="AY131" i="75" s="1"/>
  <c r="AX132" i="75"/>
  <c r="AX133" i="75"/>
  <c r="AX134" i="75"/>
  <c r="AY134" i="75" s="1"/>
  <c r="AX135" i="75"/>
  <c r="AX136" i="75"/>
  <c r="AY136" i="75" s="1"/>
  <c r="AX137" i="75"/>
  <c r="AY137" i="75" s="1"/>
  <c r="AX138" i="75"/>
  <c r="AX139" i="75"/>
  <c r="AX140" i="75"/>
  <c r="AX141" i="75"/>
  <c r="AX142" i="75"/>
  <c r="AX143" i="75"/>
  <c r="AX144" i="75"/>
  <c r="AY144" i="75" s="1"/>
  <c r="AX145" i="75"/>
  <c r="AY145" i="75" s="1"/>
  <c r="AX146" i="75"/>
  <c r="AY146" i="75" s="1"/>
  <c r="AX147" i="75"/>
  <c r="AY147" i="75" s="1"/>
  <c r="AX148" i="75"/>
  <c r="AY148" i="75" s="1"/>
  <c r="AX149" i="75"/>
  <c r="AX150" i="75"/>
  <c r="AX151" i="75"/>
  <c r="AX152" i="75"/>
  <c r="AX153" i="75"/>
  <c r="AY153" i="75" s="1"/>
  <c r="AX154" i="75"/>
  <c r="AY154" i="75" s="1"/>
  <c r="AX155" i="75"/>
  <c r="AY155" i="75" s="1"/>
  <c r="AX156" i="75"/>
  <c r="AY156" i="75" s="1"/>
  <c r="AX157" i="75"/>
  <c r="AY157" i="75" s="1"/>
  <c r="AX158" i="75"/>
  <c r="AY158" i="75" s="1"/>
  <c r="AX159" i="75"/>
  <c r="AX160" i="75"/>
  <c r="AY160" i="75" s="1"/>
  <c r="AX161" i="75"/>
  <c r="AY161" i="75" s="1"/>
  <c r="AX162" i="75"/>
  <c r="AX163" i="75"/>
  <c r="AY163" i="75" s="1"/>
  <c r="AX164" i="75"/>
  <c r="AY164" i="75" s="1"/>
  <c r="AX165" i="75"/>
  <c r="AY165" i="75" s="1"/>
  <c r="AX166" i="75"/>
  <c r="AY166" i="75" s="1"/>
  <c r="AX167" i="75"/>
  <c r="AY167" i="75" s="1"/>
  <c r="AX168" i="75"/>
  <c r="AY168" i="75" s="1"/>
  <c r="AX169" i="75"/>
  <c r="AX170" i="75"/>
  <c r="AX171" i="75"/>
  <c r="AY171" i="75" s="1"/>
  <c r="AX172" i="75"/>
  <c r="AY172" i="75" s="1"/>
  <c r="AX173" i="75"/>
  <c r="AX174" i="75"/>
  <c r="AY174" i="75" s="1"/>
  <c r="AX175" i="75"/>
  <c r="AX176" i="75"/>
  <c r="AX177" i="75"/>
  <c r="AY177" i="75" s="1"/>
  <c r="AX178" i="75"/>
  <c r="AY178" i="75" s="1"/>
  <c r="AX179" i="75"/>
  <c r="AY179" i="75" s="1"/>
  <c r="AX180" i="75"/>
  <c r="AY180" i="75" s="1"/>
  <c r="AX181" i="75"/>
  <c r="AY181" i="75" s="1"/>
  <c r="AX182" i="75"/>
  <c r="AX183" i="75"/>
  <c r="AX184" i="75"/>
  <c r="AY184" i="75" s="1"/>
  <c r="AX185" i="75"/>
  <c r="AY185" i="75" s="1"/>
  <c r="AX186" i="75"/>
  <c r="AY186" i="75" s="1"/>
  <c r="AX187" i="75"/>
  <c r="AX188" i="75"/>
  <c r="AY188" i="75" s="1"/>
  <c r="AX189" i="75"/>
  <c r="AX190" i="75"/>
  <c r="AX191" i="75"/>
  <c r="AY191" i="75" s="1"/>
  <c r="AX192" i="75"/>
  <c r="AX193" i="75"/>
  <c r="AX194" i="75"/>
  <c r="AY194" i="75" s="1"/>
  <c r="AX195" i="75"/>
  <c r="AY195" i="75" s="1"/>
  <c r="AX196" i="75"/>
  <c r="AY196" i="75" s="1"/>
  <c r="AX6" i="75"/>
  <c r="AT8" i="75"/>
  <c r="AU8" i="75" s="1"/>
  <c r="AT9" i="75"/>
  <c r="AU9" i="75" s="1"/>
  <c r="AT10" i="75"/>
  <c r="AU10" i="75" s="1"/>
  <c r="AT11" i="75"/>
  <c r="AT12" i="75"/>
  <c r="AU12" i="75" s="1"/>
  <c r="AT13" i="75"/>
  <c r="AU13" i="75" s="1"/>
  <c r="AT14" i="75"/>
  <c r="AU14" i="75" s="1"/>
  <c r="AT15" i="75"/>
  <c r="AU15" i="75" s="1"/>
  <c r="AT16" i="75"/>
  <c r="AT17" i="75"/>
  <c r="AU17" i="75" s="1"/>
  <c r="AT18" i="75"/>
  <c r="AU18" i="75" s="1"/>
  <c r="AT19" i="75"/>
  <c r="AU19" i="75" s="1"/>
  <c r="AT20" i="75"/>
  <c r="AU20" i="75" s="1"/>
  <c r="AT21" i="75"/>
  <c r="AU21" i="75" s="1"/>
  <c r="AT22" i="75"/>
  <c r="AU22" i="75" s="1"/>
  <c r="AT23" i="75"/>
  <c r="AU23" i="75" s="1"/>
  <c r="AT24" i="75"/>
  <c r="AU24" i="75" s="1"/>
  <c r="AT25" i="75"/>
  <c r="AT26" i="75"/>
  <c r="AU26" i="75" s="1"/>
  <c r="AT27" i="75"/>
  <c r="AU27" i="75" s="1"/>
  <c r="AT28" i="75"/>
  <c r="AT29" i="75"/>
  <c r="AU29" i="75" s="1"/>
  <c r="AT30" i="75"/>
  <c r="AU30" i="75" s="1"/>
  <c r="AT31" i="75"/>
  <c r="AU31" i="75" s="1"/>
  <c r="AT32" i="75"/>
  <c r="AU32" i="75" s="1"/>
  <c r="AT33" i="75"/>
  <c r="AU33" i="75" s="1"/>
  <c r="AT34" i="75"/>
  <c r="AU34" i="75" s="1"/>
  <c r="AT35" i="75"/>
  <c r="AU35" i="75" s="1"/>
  <c r="AT36" i="75"/>
  <c r="AT37" i="75"/>
  <c r="AU37" i="75" s="1"/>
  <c r="AT38" i="75"/>
  <c r="AU38" i="75" s="1"/>
  <c r="AT39" i="75"/>
  <c r="AT40" i="75"/>
  <c r="AU40" i="75" s="1"/>
  <c r="AT41" i="75"/>
  <c r="AT42" i="75"/>
  <c r="AU42" i="75" s="1"/>
  <c r="AT43" i="75"/>
  <c r="AU43" i="75" s="1"/>
  <c r="AT44" i="75"/>
  <c r="AU44" i="75" s="1"/>
  <c r="AT45" i="75"/>
  <c r="AT46" i="75"/>
  <c r="AU46" i="75" s="1"/>
  <c r="AT47" i="75"/>
  <c r="AU47" i="75" s="1"/>
  <c r="AT48" i="75"/>
  <c r="AT49" i="75"/>
  <c r="AU49" i="75" s="1"/>
  <c r="AT50" i="75"/>
  <c r="AU50" i="75" s="1"/>
  <c r="AT51" i="75"/>
  <c r="AU51" i="75" s="1"/>
  <c r="AT52" i="75"/>
  <c r="AU52" i="75" s="1"/>
  <c r="AT53" i="75"/>
  <c r="AT54" i="75"/>
  <c r="AU54" i="75" s="1"/>
  <c r="AT55" i="75"/>
  <c r="AU55" i="75" s="1"/>
  <c r="AT56" i="75"/>
  <c r="AU56" i="75" s="1"/>
  <c r="AT57" i="75"/>
  <c r="AT58" i="75"/>
  <c r="AU58" i="75" s="1"/>
  <c r="AT59" i="75"/>
  <c r="AU59" i="75" s="1"/>
  <c r="AT60" i="75"/>
  <c r="AU60" i="75" s="1"/>
  <c r="AT61" i="75"/>
  <c r="AU61" i="75" s="1"/>
  <c r="AT62" i="75"/>
  <c r="AU62" i="75" s="1"/>
  <c r="AT63" i="75"/>
  <c r="AU63" i="75" s="1"/>
  <c r="AT64" i="75"/>
  <c r="AU64" i="75" s="1"/>
  <c r="AT65" i="75"/>
  <c r="AU65" i="75" s="1"/>
  <c r="AT66" i="75"/>
  <c r="AU66" i="75" s="1"/>
  <c r="AT67" i="75"/>
  <c r="AU67" i="75" s="1"/>
  <c r="AT68" i="75"/>
  <c r="AU68" i="75" s="1"/>
  <c r="AT69" i="75"/>
  <c r="AU69" i="75" s="1"/>
  <c r="AT70" i="75"/>
  <c r="AU70" i="75" s="1"/>
  <c r="AT71" i="75"/>
  <c r="AU71" i="75" s="1"/>
  <c r="AT72" i="75"/>
  <c r="AT73" i="75"/>
  <c r="AU73" i="75" s="1"/>
  <c r="AT74" i="75"/>
  <c r="AU74" i="75" s="1"/>
  <c r="AT75" i="75"/>
  <c r="AU75" i="75" s="1"/>
  <c r="AT76" i="75"/>
  <c r="AT77" i="75"/>
  <c r="AT78" i="75"/>
  <c r="AT79" i="75"/>
  <c r="AU79" i="75" s="1"/>
  <c r="AT80" i="75"/>
  <c r="AT81" i="75"/>
  <c r="AU81" i="75" s="1"/>
  <c r="AT82" i="75"/>
  <c r="AU82" i="75" s="1"/>
  <c r="AT83" i="75"/>
  <c r="AU83" i="75" s="1"/>
  <c r="AT84" i="75"/>
  <c r="AU84" i="75" s="1"/>
  <c r="AT85" i="75"/>
  <c r="AU85" i="75" s="1"/>
  <c r="AT86" i="75"/>
  <c r="AU86" i="75" s="1"/>
  <c r="AT87" i="75"/>
  <c r="AU87" i="75" s="1"/>
  <c r="AT88" i="75"/>
  <c r="AT89" i="75"/>
  <c r="AU89" i="75" s="1"/>
  <c r="AT90" i="75"/>
  <c r="AU90" i="75" s="1"/>
  <c r="AT91" i="75"/>
  <c r="AU91" i="75" s="1"/>
  <c r="AT92" i="75"/>
  <c r="AU92" i="75" s="1"/>
  <c r="AT93" i="75"/>
  <c r="AT94" i="75"/>
  <c r="AU94" i="75" s="1"/>
  <c r="AT95" i="75"/>
  <c r="AU95" i="75" s="1"/>
  <c r="AT96" i="75"/>
  <c r="AU96" i="75" s="1"/>
  <c r="AT97" i="75"/>
  <c r="AU97" i="75" s="1"/>
  <c r="AT98" i="75"/>
  <c r="AU98" i="75" s="1"/>
  <c r="AT99" i="75"/>
  <c r="AU99" i="75" s="1"/>
  <c r="AT100" i="75"/>
  <c r="AU100" i="75" s="1"/>
  <c r="AT101" i="75"/>
  <c r="AU101" i="75" s="1"/>
  <c r="AT102" i="75"/>
  <c r="AU102" i="75" s="1"/>
  <c r="AT103" i="75"/>
  <c r="AU103" i="75" s="1"/>
  <c r="AT104" i="75"/>
  <c r="AU104" i="75" s="1"/>
  <c r="AT105" i="75"/>
  <c r="AU105" i="75" s="1"/>
  <c r="AT106" i="75"/>
  <c r="AU106" i="75" s="1"/>
  <c r="AT107" i="75"/>
  <c r="AU107" i="75" s="1"/>
  <c r="AT108" i="75"/>
  <c r="AU108" i="75" s="1"/>
  <c r="AT109" i="75"/>
  <c r="AU109" i="75" s="1"/>
  <c r="AT110" i="75"/>
  <c r="AT111" i="75"/>
  <c r="AU111" i="75" s="1"/>
  <c r="AT112" i="75"/>
  <c r="AU112" i="75" s="1"/>
  <c r="AT113" i="75"/>
  <c r="AT114" i="75"/>
  <c r="AU114" i="75" s="1"/>
  <c r="AT115" i="75"/>
  <c r="AU115" i="75" s="1"/>
  <c r="AT116" i="75"/>
  <c r="AT117" i="75"/>
  <c r="AU117" i="75" s="1"/>
  <c r="AT118" i="75"/>
  <c r="AU118" i="75" s="1"/>
  <c r="AT119" i="75"/>
  <c r="AU119" i="75" s="1"/>
  <c r="AT120" i="75"/>
  <c r="AU120" i="75" s="1"/>
  <c r="AT121" i="75"/>
  <c r="AU121" i="75" s="1"/>
  <c r="AT122" i="75"/>
  <c r="AU122" i="75" s="1"/>
  <c r="AT123" i="75"/>
  <c r="AU123" i="75" s="1"/>
  <c r="AT124" i="75"/>
  <c r="AU124" i="75" s="1"/>
  <c r="AT125" i="75"/>
  <c r="AT126" i="75"/>
  <c r="AU126" i="75" s="1"/>
  <c r="AT127" i="75"/>
  <c r="AU127" i="75" s="1"/>
  <c r="AT128" i="75"/>
  <c r="AT129" i="75"/>
  <c r="AT130" i="75"/>
  <c r="AU130" i="75" s="1"/>
  <c r="AT131" i="75"/>
  <c r="AU131" i="75" s="1"/>
  <c r="AT132" i="75"/>
  <c r="AU132" i="75" s="1"/>
  <c r="AT133" i="75"/>
  <c r="AU133" i="75" s="1"/>
  <c r="AT134" i="75"/>
  <c r="AU134" i="75" s="1"/>
  <c r="AT135" i="75"/>
  <c r="AU135" i="75" s="1"/>
  <c r="AT136" i="75"/>
  <c r="AU136" i="75" s="1"/>
  <c r="AT137" i="75"/>
  <c r="AU137" i="75" s="1"/>
  <c r="AT138" i="75"/>
  <c r="AT139" i="75"/>
  <c r="AU139" i="75" s="1"/>
  <c r="AT140" i="75"/>
  <c r="AU140" i="75" s="1"/>
  <c r="AT141" i="75"/>
  <c r="AU141" i="75" s="1"/>
  <c r="AT142" i="75"/>
  <c r="AU142" i="75" s="1"/>
  <c r="AT143" i="75"/>
  <c r="AU143" i="75" s="1"/>
  <c r="AT144" i="75"/>
  <c r="AU144" i="75" s="1"/>
  <c r="AT145" i="75"/>
  <c r="AU145" i="75" s="1"/>
  <c r="AT146" i="75"/>
  <c r="AU146" i="75" s="1"/>
  <c r="AT147" i="75"/>
  <c r="AU147" i="75" s="1"/>
  <c r="AT148" i="75"/>
  <c r="AU148" i="75" s="1"/>
  <c r="AT149" i="75"/>
  <c r="AT150" i="75"/>
  <c r="AT151" i="75"/>
  <c r="AT152" i="75"/>
  <c r="AT153" i="75"/>
  <c r="AU153" i="75" s="1"/>
  <c r="AT154" i="75"/>
  <c r="AU154" i="75" s="1"/>
  <c r="AT155" i="75"/>
  <c r="AU155" i="75" s="1"/>
  <c r="AT156" i="75"/>
  <c r="AU156" i="75" s="1"/>
  <c r="AT157" i="75"/>
  <c r="AU157" i="75" s="1"/>
  <c r="AT158" i="75"/>
  <c r="AU158" i="75" s="1"/>
  <c r="AT159" i="75"/>
  <c r="AU159" i="75" s="1"/>
  <c r="AT160" i="75"/>
  <c r="AU160" i="75" s="1"/>
  <c r="AT161" i="75"/>
  <c r="AU161" i="75" s="1"/>
  <c r="AT162" i="75"/>
  <c r="AU162" i="75" s="1"/>
  <c r="AT163" i="75"/>
  <c r="AU163" i="75" s="1"/>
  <c r="AT164" i="75"/>
  <c r="AU164" i="75" s="1"/>
  <c r="AT165" i="75"/>
  <c r="AU165" i="75" s="1"/>
  <c r="AT166" i="75"/>
  <c r="AU166" i="75" s="1"/>
  <c r="AT167" i="75"/>
  <c r="AU167" i="75" s="1"/>
  <c r="AT168" i="75"/>
  <c r="AU168" i="75" s="1"/>
  <c r="AT169" i="75"/>
  <c r="AT170" i="75"/>
  <c r="AU170" i="75" s="1"/>
  <c r="AT171" i="75"/>
  <c r="AU171" i="75" s="1"/>
  <c r="AT172" i="75"/>
  <c r="AU172" i="75" s="1"/>
  <c r="AT173" i="75"/>
  <c r="AU173" i="75" s="1"/>
  <c r="AT174" i="75"/>
  <c r="AU174" i="75" s="1"/>
  <c r="AT175" i="75"/>
  <c r="AU175" i="75" s="1"/>
  <c r="AT176" i="75"/>
  <c r="AU176" i="75" s="1"/>
  <c r="AT177" i="75"/>
  <c r="AU177" i="75" s="1"/>
  <c r="AT178" i="75"/>
  <c r="AT179" i="75"/>
  <c r="AU179" i="75" s="1"/>
  <c r="AT180" i="75"/>
  <c r="AU180" i="75" s="1"/>
  <c r="AT181" i="75"/>
  <c r="AU181" i="75" s="1"/>
  <c r="AT182" i="75"/>
  <c r="AU182" i="75" s="1"/>
  <c r="AT183" i="75"/>
  <c r="AT184" i="75"/>
  <c r="AU184" i="75" s="1"/>
  <c r="AT185" i="75"/>
  <c r="AU185" i="75" s="1"/>
  <c r="AT186" i="75"/>
  <c r="AU186" i="75" s="1"/>
  <c r="AT187" i="75"/>
  <c r="AU187" i="75" s="1"/>
  <c r="AT188" i="75"/>
  <c r="AT189" i="75"/>
  <c r="AT190" i="75"/>
  <c r="AU190" i="75" s="1"/>
  <c r="AT191" i="75"/>
  <c r="AU191" i="75" s="1"/>
  <c r="AT192" i="75"/>
  <c r="AT193" i="75"/>
  <c r="AU193" i="75" s="1"/>
  <c r="AT194" i="75"/>
  <c r="AU194" i="75" s="1"/>
  <c r="AT195" i="75"/>
  <c r="AU195" i="75" s="1"/>
  <c r="AT196" i="75"/>
  <c r="AU196" i="75" s="1"/>
  <c r="AY113" i="75" l="1"/>
  <c r="AZ113" i="75" s="1"/>
  <c r="BG95" i="75"/>
  <c r="BH95" i="75" s="1"/>
  <c r="BC47" i="75"/>
  <c r="BD47" i="75" s="1"/>
  <c r="BG142" i="75"/>
  <c r="BH142" i="75" s="1"/>
  <c r="BG14" i="75"/>
  <c r="BH14" i="75" s="1"/>
  <c r="AY159" i="75"/>
  <c r="AZ159" i="75" s="1"/>
  <c r="BC110" i="75"/>
  <c r="BD110" i="75" s="1"/>
  <c r="AU192" i="75"/>
  <c r="AV192" i="75" s="1"/>
  <c r="AU80" i="75"/>
  <c r="AV80" i="75" s="1"/>
  <c r="AU48" i="75"/>
  <c r="AV48" i="75" s="1"/>
  <c r="AU16" i="75"/>
  <c r="AV16" i="75" s="1"/>
  <c r="AY126" i="75"/>
  <c r="AZ126" i="75" s="1"/>
  <c r="AY110" i="75"/>
  <c r="AZ110" i="75" s="1"/>
  <c r="AY94" i="75"/>
  <c r="AZ94" i="75" s="1"/>
  <c r="AY78" i="75"/>
  <c r="AZ78" i="75" s="1"/>
  <c r="BC125" i="75"/>
  <c r="BD125" i="75" s="1"/>
  <c r="BC109" i="75"/>
  <c r="BD109" i="75" s="1"/>
  <c r="BC93" i="75"/>
  <c r="BD93" i="75" s="1"/>
  <c r="BC45" i="75"/>
  <c r="BD45" i="75" s="1"/>
  <c r="BC29" i="75"/>
  <c r="BD29" i="75" s="1"/>
  <c r="BG156" i="75"/>
  <c r="BH156" i="75" s="1"/>
  <c r="BG140" i="75"/>
  <c r="BH140" i="75" s="1"/>
  <c r="BG60" i="75"/>
  <c r="BH60" i="75" s="1"/>
  <c r="BG12" i="75"/>
  <c r="BH12" i="75" s="1"/>
  <c r="AY141" i="75"/>
  <c r="AZ141" i="75" s="1"/>
  <c r="AY109" i="75"/>
  <c r="AZ109" i="75" s="1"/>
  <c r="AY77" i="75"/>
  <c r="AZ77" i="75" s="1"/>
  <c r="AY29" i="75"/>
  <c r="AZ29" i="75" s="1"/>
  <c r="BC172" i="75"/>
  <c r="BD172" i="75" s="1"/>
  <c r="BC156" i="75"/>
  <c r="BD156" i="75" s="1"/>
  <c r="BC12" i="75"/>
  <c r="BD12" i="75" s="1"/>
  <c r="BG171" i="75"/>
  <c r="BH171" i="75" s="1"/>
  <c r="BG91" i="75"/>
  <c r="BH91" i="75" s="1"/>
  <c r="AU110" i="75"/>
  <c r="AV110" i="75" s="1"/>
  <c r="AU78" i="75"/>
  <c r="AV78" i="75" s="1"/>
  <c r="AY140" i="75"/>
  <c r="AZ140" i="75" s="1"/>
  <c r="AY76" i="75"/>
  <c r="AZ76" i="75" s="1"/>
  <c r="AY28" i="75"/>
  <c r="AZ28" i="75" s="1"/>
  <c r="AY12" i="75"/>
  <c r="AZ12" i="75" s="1"/>
  <c r="BC187" i="75"/>
  <c r="BD187" i="75" s="1"/>
  <c r="BC171" i="75"/>
  <c r="BD171" i="75" s="1"/>
  <c r="BC139" i="75"/>
  <c r="BD139" i="75" s="1"/>
  <c r="BC123" i="75"/>
  <c r="BD123" i="75" s="1"/>
  <c r="BC91" i="75"/>
  <c r="BD91" i="75" s="1"/>
  <c r="BG186" i="75"/>
  <c r="BH186" i="75" s="1"/>
  <c r="BG170" i="75"/>
  <c r="BH170" i="75" s="1"/>
  <c r="BG138" i="75"/>
  <c r="BH138" i="75" s="1"/>
  <c r="BG106" i="75"/>
  <c r="BH106" i="75" s="1"/>
  <c r="BG26" i="75"/>
  <c r="BH26" i="75" s="1"/>
  <c r="BG10" i="75"/>
  <c r="BH10" i="75" s="1"/>
  <c r="AY65" i="75"/>
  <c r="AZ65" i="75" s="1"/>
  <c r="AY80" i="75"/>
  <c r="AZ80" i="75" s="1"/>
  <c r="BG30" i="75"/>
  <c r="BH30" i="75" s="1"/>
  <c r="AU129" i="75"/>
  <c r="AV129" i="75" s="1"/>
  <c r="AU128" i="75"/>
  <c r="AV128" i="75" s="1"/>
  <c r="AY30" i="75"/>
  <c r="AZ30" i="75" s="1"/>
  <c r="BC189" i="75"/>
  <c r="BD189" i="75" s="1"/>
  <c r="BC141" i="75"/>
  <c r="BD141" i="75" s="1"/>
  <c r="BC13" i="75"/>
  <c r="BD13" i="75" s="1"/>
  <c r="AY189" i="75"/>
  <c r="AZ189" i="75" s="1"/>
  <c r="BC188" i="75"/>
  <c r="BD188" i="75" s="1"/>
  <c r="BC140" i="75"/>
  <c r="BD140" i="75" s="1"/>
  <c r="BC60" i="75"/>
  <c r="BD60" i="75" s="1"/>
  <c r="BG187" i="75"/>
  <c r="BH187" i="75" s="1"/>
  <c r="BG139" i="75"/>
  <c r="BH139" i="75" s="1"/>
  <c r="AU189" i="75"/>
  <c r="AV189" i="75" s="1"/>
  <c r="AU125" i="75"/>
  <c r="AV125" i="75" s="1"/>
  <c r="AU93" i="75"/>
  <c r="AV93" i="75" s="1"/>
  <c r="AU77" i="75"/>
  <c r="AV77" i="75" s="1"/>
  <c r="AU45" i="75"/>
  <c r="AV45" i="75" s="1"/>
  <c r="AY187" i="75"/>
  <c r="AZ187" i="75" s="1"/>
  <c r="AY139" i="75"/>
  <c r="AZ139" i="75" s="1"/>
  <c r="AY123" i="75"/>
  <c r="AZ123" i="75" s="1"/>
  <c r="AY91" i="75"/>
  <c r="AZ91" i="75" s="1"/>
  <c r="AY11" i="75"/>
  <c r="AZ11" i="75" s="1"/>
  <c r="BC186" i="75"/>
  <c r="BD186" i="75" s="1"/>
  <c r="BC170" i="75"/>
  <c r="BD170" i="75" s="1"/>
  <c r="BC154" i="75"/>
  <c r="BD154" i="75" s="1"/>
  <c r="BC138" i="75"/>
  <c r="BD138" i="75" s="1"/>
  <c r="BC106" i="75"/>
  <c r="BD106" i="75" s="1"/>
  <c r="BC90" i="75"/>
  <c r="BD90" i="75" s="1"/>
  <c r="BC26" i="75"/>
  <c r="BD26" i="75" s="1"/>
  <c r="BC10" i="75"/>
  <c r="BD10" i="75" s="1"/>
  <c r="BG185" i="75"/>
  <c r="BH185" i="75" s="1"/>
  <c r="BG169" i="75"/>
  <c r="BH169" i="75" s="1"/>
  <c r="BG105" i="75"/>
  <c r="BH105" i="75" s="1"/>
  <c r="BG89" i="75"/>
  <c r="BH89" i="75" s="1"/>
  <c r="BG73" i="75"/>
  <c r="BH73" i="75" s="1"/>
  <c r="BG41" i="75"/>
  <c r="BH41" i="75" s="1"/>
  <c r="BC64" i="75"/>
  <c r="BD64" i="75" s="1"/>
  <c r="AY128" i="75"/>
  <c r="AZ128" i="75" s="1"/>
  <c r="BC79" i="75"/>
  <c r="BD79" i="75" s="1"/>
  <c r="BG110" i="75"/>
  <c r="BH110" i="75" s="1"/>
  <c r="BC142" i="75"/>
  <c r="BD142" i="75" s="1"/>
  <c r="BC78" i="75"/>
  <c r="BD78" i="75" s="1"/>
  <c r="BG189" i="75"/>
  <c r="BH189" i="75" s="1"/>
  <c r="BG45" i="75"/>
  <c r="BH45" i="75" s="1"/>
  <c r="AY190" i="75"/>
  <c r="AZ190" i="75" s="1"/>
  <c r="AY142" i="75"/>
  <c r="AZ142" i="75" s="1"/>
  <c r="BC173" i="75"/>
  <c r="BD173" i="75" s="1"/>
  <c r="BG76" i="75"/>
  <c r="BH76" i="75" s="1"/>
  <c r="BG28" i="75"/>
  <c r="BH28" i="75" s="1"/>
  <c r="AY173" i="75"/>
  <c r="AZ173" i="75" s="1"/>
  <c r="BG123" i="75"/>
  <c r="BH123" i="75" s="1"/>
  <c r="BG11" i="75"/>
  <c r="BH11" i="75" s="1"/>
  <c r="AU188" i="75"/>
  <c r="AV188" i="75" s="1"/>
  <c r="AU76" i="75"/>
  <c r="AV76" i="75" s="1"/>
  <c r="AU28" i="75"/>
  <c r="AV28" i="75" s="1"/>
  <c r="AY170" i="75"/>
  <c r="AZ170" i="75" s="1"/>
  <c r="AY138" i="75"/>
  <c r="AZ138" i="75" s="1"/>
  <c r="AY10" i="75"/>
  <c r="AZ10" i="75" s="1"/>
  <c r="BC185" i="75"/>
  <c r="BD185" i="75" s="1"/>
  <c r="BC137" i="75"/>
  <c r="BD137" i="75" s="1"/>
  <c r="BC105" i="75"/>
  <c r="BD105" i="75" s="1"/>
  <c r="BC89" i="75"/>
  <c r="BD89" i="75" s="1"/>
  <c r="BC57" i="75"/>
  <c r="BD57" i="75" s="1"/>
  <c r="BC41" i="75"/>
  <c r="BD41" i="75" s="1"/>
  <c r="BG152" i="75"/>
  <c r="BH152" i="75" s="1"/>
  <c r="BG136" i="75"/>
  <c r="BH136" i="75" s="1"/>
  <c r="BG120" i="75"/>
  <c r="BH120" i="75" s="1"/>
  <c r="BG104" i="75"/>
  <c r="BH104" i="75" s="1"/>
  <c r="BG88" i="75"/>
  <c r="BH88" i="75" s="1"/>
  <c r="BG72" i="75"/>
  <c r="BH72" i="75" s="1"/>
  <c r="BG40" i="75"/>
  <c r="BH40" i="75" s="1"/>
  <c r="BG24" i="75"/>
  <c r="BH24" i="75" s="1"/>
  <c r="AY193" i="75"/>
  <c r="AZ193" i="75" s="1"/>
  <c r="BC176" i="75"/>
  <c r="BD176" i="75" s="1"/>
  <c r="BC112" i="75"/>
  <c r="BD112" i="75" s="1"/>
  <c r="BC16" i="75"/>
  <c r="BD16" i="75" s="1"/>
  <c r="BG143" i="75"/>
  <c r="BH143" i="75" s="1"/>
  <c r="BG63" i="75"/>
  <c r="BH63" i="75" s="1"/>
  <c r="BC63" i="75"/>
  <c r="BD63" i="75" s="1"/>
  <c r="AY63" i="75"/>
  <c r="AZ63" i="75" s="1"/>
  <c r="BG93" i="75"/>
  <c r="BH93" i="75" s="1"/>
  <c r="BC88" i="75"/>
  <c r="BD88" i="75" s="1"/>
  <c r="BC144" i="75"/>
  <c r="BD144" i="75" s="1"/>
  <c r="BG15" i="75"/>
  <c r="BH15" i="75" s="1"/>
  <c r="AY48" i="75"/>
  <c r="AZ48" i="75" s="1"/>
  <c r="BC143" i="75"/>
  <c r="BD143" i="75" s="1"/>
  <c r="BG190" i="75"/>
  <c r="BH190" i="75" s="1"/>
  <c r="BG141" i="75"/>
  <c r="BH141" i="75" s="1"/>
  <c r="AY33" i="75"/>
  <c r="AZ33" i="75" s="1"/>
  <c r="BC48" i="75"/>
  <c r="BD48" i="75" s="1"/>
  <c r="BC15" i="75"/>
  <c r="BD15" i="75" s="1"/>
  <c r="BG78" i="75"/>
  <c r="BH78" i="75" s="1"/>
  <c r="AU113" i="75"/>
  <c r="AV113" i="75" s="1"/>
  <c r="AY175" i="75"/>
  <c r="AZ175" i="75" s="1"/>
  <c r="BG125" i="75"/>
  <c r="BH125" i="75" s="1"/>
  <c r="AY105" i="75"/>
  <c r="AZ105" i="75" s="1"/>
  <c r="BC136" i="75"/>
  <c r="BD136" i="75" s="1"/>
  <c r="BC72" i="75"/>
  <c r="BD72" i="75" s="1"/>
  <c r="BC24" i="75"/>
  <c r="BD24" i="75" s="1"/>
  <c r="BG151" i="75"/>
  <c r="BH151" i="75" s="1"/>
  <c r="BG7" i="75"/>
  <c r="BH7" i="75" s="1"/>
  <c r="AY152" i="75"/>
  <c r="AZ152" i="75" s="1"/>
  <c r="AY24" i="75"/>
  <c r="AZ24" i="75" s="1"/>
  <c r="BC167" i="75"/>
  <c r="BD167" i="75" s="1"/>
  <c r="BC119" i="75"/>
  <c r="BD119" i="75" s="1"/>
  <c r="BC87" i="75"/>
  <c r="BD87" i="75" s="1"/>
  <c r="BC39" i="75"/>
  <c r="BD39" i="75" s="1"/>
  <c r="BG118" i="75"/>
  <c r="BH118" i="75" s="1"/>
  <c r="AU169" i="75"/>
  <c r="AV169" i="75" s="1"/>
  <c r="AU41" i="75"/>
  <c r="AV41" i="75" s="1"/>
  <c r="AY183" i="75"/>
  <c r="AZ183" i="75" s="1"/>
  <c r="AY55" i="75"/>
  <c r="AZ55" i="75" s="1"/>
  <c r="AY182" i="75"/>
  <c r="AZ182" i="75" s="1"/>
  <c r="BC181" i="75"/>
  <c r="BD181" i="75" s="1"/>
  <c r="AU183" i="75"/>
  <c r="AV183" i="75" s="1"/>
  <c r="AU151" i="75"/>
  <c r="AV151" i="75" s="1"/>
  <c r="AU39" i="75"/>
  <c r="AV39" i="75" s="1"/>
  <c r="AY6" i="75"/>
  <c r="AZ6" i="75" s="1"/>
  <c r="AY149" i="75"/>
  <c r="AZ149" i="75" s="1"/>
  <c r="AY133" i="75"/>
  <c r="AZ133" i="75" s="1"/>
  <c r="AY117" i="75"/>
  <c r="AZ117" i="75" s="1"/>
  <c r="AY85" i="75"/>
  <c r="AZ85" i="75" s="1"/>
  <c r="AY53" i="75"/>
  <c r="AZ53" i="75" s="1"/>
  <c r="AY21" i="75"/>
  <c r="AZ21" i="75" s="1"/>
  <c r="BC132" i="75"/>
  <c r="BD132" i="75" s="1"/>
  <c r="BC116" i="75"/>
  <c r="BD116" i="75" s="1"/>
  <c r="BC100" i="75"/>
  <c r="BD100" i="75" s="1"/>
  <c r="BC84" i="75"/>
  <c r="BD84" i="75" s="1"/>
  <c r="BC68" i="75"/>
  <c r="BD68" i="75" s="1"/>
  <c r="BC36" i="75"/>
  <c r="BD36" i="75" s="1"/>
  <c r="BC20" i="75"/>
  <c r="BD20" i="75" s="1"/>
  <c r="BG179" i="75"/>
  <c r="BH179" i="75" s="1"/>
  <c r="BG115" i="75"/>
  <c r="BH115" i="75" s="1"/>
  <c r="BG99" i="75"/>
  <c r="BH99" i="75" s="1"/>
  <c r="BG51" i="75"/>
  <c r="BH51" i="75" s="1"/>
  <c r="BC192" i="75"/>
  <c r="BD192" i="75" s="1"/>
  <c r="BC80" i="75"/>
  <c r="BD80" i="75" s="1"/>
  <c r="AU178" i="75"/>
  <c r="AV178" i="75" s="1"/>
  <c r="AY64" i="75"/>
  <c r="AZ64" i="75" s="1"/>
  <c r="BC14" i="75"/>
  <c r="BD14" i="75" s="1"/>
  <c r="BG77" i="75"/>
  <c r="BH77" i="75" s="1"/>
  <c r="BG13" i="75"/>
  <c r="BH13" i="75" s="1"/>
  <c r="AU11" i="75"/>
  <c r="AV11" i="75" s="1"/>
  <c r="AY89" i="75"/>
  <c r="AZ89" i="75" s="1"/>
  <c r="AY25" i="75"/>
  <c r="AZ25" i="75" s="1"/>
  <c r="BG119" i="75"/>
  <c r="BH119" i="75" s="1"/>
  <c r="BG55" i="75"/>
  <c r="BH55" i="75" s="1"/>
  <c r="AU138" i="75"/>
  <c r="AV138" i="75" s="1"/>
  <c r="AY88" i="75"/>
  <c r="AZ88" i="75" s="1"/>
  <c r="AY40" i="75"/>
  <c r="AZ40" i="75" s="1"/>
  <c r="BC135" i="75"/>
  <c r="BD135" i="75" s="1"/>
  <c r="BG182" i="75"/>
  <c r="BH182" i="75" s="1"/>
  <c r="BG54" i="75"/>
  <c r="BH54" i="75" s="1"/>
  <c r="AU57" i="75"/>
  <c r="AV57" i="75" s="1"/>
  <c r="AU25" i="75"/>
  <c r="AV25" i="75" s="1"/>
  <c r="AY151" i="75"/>
  <c r="AZ151" i="75" s="1"/>
  <c r="AY119" i="75"/>
  <c r="AZ119" i="75" s="1"/>
  <c r="AY7" i="75"/>
  <c r="AZ7" i="75" s="1"/>
  <c r="BG6" i="75"/>
  <c r="BH6" i="75" s="1"/>
  <c r="BG133" i="75"/>
  <c r="BH133" i="75" s="1"/>
  <c r="AU152" i="75"/>
  <c r="AV152" i="75" s="1"/>
  <c r="AU88" i="75"/>
  <c r="AV88" i="75" s="1"/>
  <c r="AY150" i="75"/>
  <c r="AZ150" i="75" s="1"/>
  <c r="AY118" i="75"/>
  <c r="AZ118" i="75" s="1"/>
  <c r="AY54" i="75"/>
  <c r="AZ54" i="75" s="1"/>
  <c r="BC69" i="75"/>
  <c r="BD69" i="75" s="1"/>
  <c r="BC21" i="75"/>
  <c r="BD21" i="75" s="1"/>
  <c r="BG116" i="75"/>
  <c r="BH116" i="75" s="1"/>
  <c r="BG20" i="75"/>
  <c r="BH20" i="75" s="1"/>
  <c r="AU150" i="75"/>
  <c r="AV150" i="75" s="1"/>
  <c r="AY132" i="75"/>
  <c r="AZ132" i="75" s="1"/>
  <c r="AY116" i="75"/>
  <c r="AZ116" i="75" s="1"/>
  <c r="AY68" i="75"/>
  <c r="AZ68" i="75" s="1"/>
  <c r="AY36" i="75"/>
  <c r="AZ36" i="75" s="1"/>
  <c r="AY20" i="75"/>
  <c r="AZ20" i="75" s="1"/>
  <c r="BC179" i="75"/>
  <c r="BD179" i="75" s="1"/>
  <c r="BC115" i="75"/>
  <c r="BD115" i="75" s="1"/>
  <c r="BC99" i="75"/>
  <c r="BD99" i="75" s="1"/>
  <c r="BC51" i="75"/>
  <c r="BD51" i="75" s="1"/>
  <c r="BC19" i="75"/>
  <c r="BD19" i="75" s="1"/>
  <c r="BG178" i="75"/>
  <c r="BH178" i="75" s="1"/>
  <c r="BG162" i="75"/>
  <c r="BH162" i="75" s="1"/>
  <c r="BG146" i="75"/>
  <c r="BH146" i="75" s="1"/>
  <c r="BG98" i="75"/>
  <c r="BH98" i="75" s="1"/>
  <c r="BG34" i="75"/>
  <c r="BH34" i="75" s="1"/>
  <c r="BG18" i="75"/>
  <c r="BH18" i="75" s="1"/>
  <c r="AY129" i="75"/>
  <c r="AZ129" i="75" s="1"/>
  <c r="AY17" i="75"/>
  <c r="AZ17" i="75" s="1"/>
  <c r="BC96" i="75"/>
  <c r="BD96" i="75" s="1"/>
  <c r="BG47" i="75"/>
  <c r="BH47" i="75" s="1"/>
  <c r="AY192" i="75"/>
  <c r="AZ192" i="75" s="1"/>
  <c r="BG94" i="75"/>
  <c r="BH94" i="75" s="1"/>
  <c r="AY143" i="75"/>
  <c r="AZ143" i="75" s="1"/>
  <c r="AY79" i="75"/>
  <c r="AZ79" i="75" s="1"/>
  <c r="BC126" i="75"/>
  <c r="BD126" i="75" s="1"/>
  <c r="AY169" i="75"/>
  <c r="AZ169" i="75" s="1"/>
  <c r="AY73" i="75"/>
  <c r="AZ73" i="75" s="1"/>
  <c r="BG183" i="75"/>
  <c r="BH183" i="75" s="1"/>
  <c r="BG39" i="75"/>
  <c r="BH39" i="75" s="1"/>
  <c r="BC183" i="75"/>
  <c r="BD183" i="75" s="1"/>
  <c r="BC151" i="75"/>
  <c r="BD151" i="75" s="1"/>
  <c r="BC7" i="75"/>
  <c r="BD7" i="75" s="1"/>
  <c r="BC22" i="75"/>
  <c r="BD22" i="75" s="1"/>
  <c r="BG149" i="75"/>
  <c r="BH149" i="75" s="1"/>
  <c r="AY22" i="75"/>
  <c r="AZ22" i="75" s="1"/>
  <c r="BC149" i="75"/>
  <c r="BD149" i="75" s="1"/>
  <c r="BC117" i="75"/>
  <c r="BD117" i="75" s="1"/>
  <c r="BC53" i="75"/>
  <c r="BD53" i="75" s="1"/>
  <c r="BG36" i="75"/>
  <c r="BH36" i="75" s="1"/>
  <c r="AU149" i="75"/>
  <c r="AV149" i="75" s="1"/>
  <c r="AU53" i="75"/>
  <c r="AV53" i="75" s="1"/>
  <c r="AY115" i="75"/>
  <c r="AZ115" i="75" s="1"/>
  <c r="AY99" i="75"/>
  <c r="AZ99" i="75" s="1"/>
  <c r="AY51" i="75"/>
  <c r="AZ51" i="75" s="1"/>
  <c r="AY19" i="75"/>
  <c r="AZ19" i="75" s="1"/>
  <c r="BC194" i="75"/>
  <c r="BD194" i="75" s="1"/>
  <c r="BC178" i="75"/>
  <c r="BD178" i="75" s="1"/>
  <c r="BC146" i="75"/>
  <c r="BD146" i="75" s="1"/>
  <c r="BC98" i="75"/>
  <c r="BD98" i="75" s="1"/>
  <c r="BC82" i="75"/>
  <c r="BD82" i="75" s="1"/>
  <c r="BC50" i="75"/>
  <c r="BD50" i="75" s="1"/>
  <c r="BC34" i="75"/>
  <c r="BD34" i="75" s="1"/>
  <c r="BC18" i="75"/>
  <c r="BD18" i="75" s="1"/>
  <c r="BG193" i="75"/>
  <c r="BH193" i="75" s="1"/>
  <c r="BG161" i="75"/>
  <c r="BH161" i="75" s="1"/>
  <c r="BG145" i="75"/>
  <c r="BH145" i="75" s="1"/>
  <c r="BG129" i="75"/>
  <c r="BH129" i="75" s="1"/>
  <c r="BG113" i="75"/>
  <c r="BH113" i="75" s="1"/>
  <c r="BG97" i="75"/>
  <c r="BH97" i="75" s="1"/>
  <c r="BG81" i="75"/>
  <c r="BH81" i="75" s="1"/>
  <c r="BG65" i="75"/>
  <c r="BH65" i="75" s="1"/>
  <c r="BG33" i="75"/>
  <c r="BH33" i="75" s="1"/>
  <c r="BG17" i="75"/>
  <c r="BH17" i="75" s="1"/>
  <c r="BC160" i="75"/>
  <c r="BD160" i="75" s="1"/>
  <c r="AY176" i="75"/>
  <c r="AZ176" i="75" s="1"/>
  <c r="AY16" i="75"/>
  <c r="AZ16" i="75" s="1"/>
  <c r="BC95" i="75"/>
  <c r="BD95" i="75" s="1"/>
  <c r="BG126" i="75"/>
  <c r="BH126" i="75" s="1"/>
  <c r="AY95" i="75"/>
  <c r="AZ95" i="75" s="1"/>
  <c r="BC94" i="75"/>
  <c r="BD94" i="75" s="1"/>
  <c r="BC152" i="75"/>
  <c r="BD152" i="75" s="1"/>
  <c r="BC104" i="75"/>
  <c r="BD104" i="75" s="1"/>
  <c r="BC40" i="75"/>
  <c r="BD40" i="75" s="1"/>
  <c r="BG167" i="75"/>
  <c r="BH167" i="75" s="1"/>
  <c r="AY104" i="75"/>
  <c r="AZ104" i="75" s="1"/>
  <c r="BG22" i="75"/>
  <c r="BH22" i="75" s="1"/>
  <c r="AY135" i="75"/>
  <c r="AZ135" i="75" s="1"/>
  <c r="AY39" i="75"/>
  <c r="AZ39" i="75" s="1"/>
  <c r="BC182" i="75"/>
  <c r="BD182" i="75" s="1"/>
  <c r="BC150" i="75"/>
  <c r="BD150" i="75" s="1"/>
  <c r="BC134" i="75"/>
  <c r="BD134" i="75" s="1"/>
  <c r="BG117" i="75"/>
  <c r="BH117" i="75" s="1"/>
  <c r="BG85" i="75"/>
  <c r="BH85" i="75" s="1"/>
  <c r="BG69" i="75"/>
  <c r="BH69" i="75" s="1"/>
  <c r="BG21" i="75"/>
  <c r="BH21" i="75" s="1"/>
  <c r="AU72" i="75"/>
  <c r="AV72" i="75" s="1"/>
  <c r="BC133" i="75"/>
  <c r="BD133" i="75" s="1"/>
  <c r="BC85" i="75"/>
  <c r="BD85" i="75" s="1"/>
  <c r="BG132" i="75"/>
  <c r="BH132" i="75" s="1"/>
  <c r="BG68" i="75"/>
  <c r="BH68" i="75" s="1"/>
  <c r="AU116" i="75"/>
  <c r="AV116" i="75" s="1"/>
  <c r="AU36" i="75"/>
  <c r="AV36" i="75" s="1"/>
  <c r="AY162" i="75"/>
  <c r="AZ162" i="75" s="1"/>
  <c r="AY98" i="75"/>
  <c r="AZ98" i="75" s="1"/>
  <c r="AY50" i="75"/>
  <c r="AZ50" i="75" s="1"/>
  <c r="AY18" i="75"/>
  <c r="AZ18" i="75" s="1"/>
  <c r="BC161" i="75"/>
  <c r="BD161" i="75" s="1"/>
  <c r="BC97" i="75"/>
  <c r="BD97" i="75" s="1"/>
  <c r="BC81" i="75"/>
  <c r="BD81" i="75" s="1"/>
  <c r="BC65" i="75"/>
  <c r="BD65" i="75" s="1"/>
  <c r="BC49" i="75"/>
  <c r="BD49" i="75" s="1"/>
  <c r="BC33" i="75"/>
  <c r="BD33" i="75" s="1"/>
  <c r="BC17" i="75"/>
  <c r="BD17" i="75" s="1"/>
  <c r="BG192" i="75"/>
  <c r="BH192" i="75" s="1"/>
  <c r="BG176" i="75"/>
  <c r="BH176" i="75" s="1"/>
  <c r="BG160" i="75"/>
  <c r="BH160" i="75" s="1"/>
  <c r="BG96" i="75"/>
  <c r="BH96" i="75" s="1"/>
  <c r="BG80" i="75"/>
  <c r="BH80" i="75" s="1"/>
  <c r="BG64" i="75"/>
  <c r="BH64" i="75" s="1"/>
  <c r="BG48" i="75"/>
  <c r="BH48" i="75" s="1"/>
  <c r="BG16" i="75"/>
  <c r="BH16" i="75" s="1"/>
  <c r="CJ13" i="75"/>
  <c r="CJ14" i="75"/>
  <c r="AZ145" i="75"/>
  <c r="AV82" i="75"/>
  <c r="AV10" i="75"/>
  <c r="AZ72" i="75"/>
  <c r="BD127" i="75"/>
  <c r="AV161" i="75"/>
  <c r="AV137" i="75"/>
  <c r="AV105" i="75"/>
  <c r="AV73" i="75"/>
  <c r="AV65" i="75"/>
  <c r="AV33" i="75"/>
  <c r="AV9" i="75"/>
  <c r="AZ191" i="75"/>
  <c r="AZ167" i="75"/>
  <c r="AZ127" i="75"/>
  <c r="AZ103" i="75"/>
  <c r="AZ71" i="75"/>
  <c r="AZ47" i="75"/>
  <c r="AZ31" i="75"/>
  <c r="AZ15" i="75"/>
  <c r="BD190" i="75"/>
  <c r="BD174" i="75"/>
  <c r="BD118" i="75"/>
  <c r="BD102" i="75"/>
  <c r="BD54" i="75"/>
  <c r="BD30" i="75"/>
  <c r="AZ185" i="75"/>
  <c r="AZ81" i="75"/>
  <c r="AZ57" i="75"/>
  <c r="BD120" i="75"/>
  <c r="AV106" i="75"/>
  <c r="AV18" i="75"/>
  <c r="AZ56" i="75"/>
  <c r="BD191" i="75"/>
  <c r="BD175" i="75"/>
  <c r="BD159" i="75"/>
  <c r="BD111" i="75"/>
  <c r="BD71" i="75"/>
  <c r="BD55" i="75"/>
  <c r="AZ14" i="75"/>
  <c r="BD6" i="75"/>
  <c r="BD77" i="75"/>
  <c r="AV6" i="75"/>
  <c r="AV179" i="75"/>
  <c r="AZ161" i="75"/>
  <c r="AZ41" i="75"/>
  <c r="AV50" i="75"/>
  <c r="AZ184" i="75"/>
  <c r="AZ160" i="75"/>
  <c r="AV135" i="75"/>
  <c r="AV127" i="75"/>
  <c r="AV103" i="75"/>
  <c r="AV95" i="75"/>
  <c r="AV87" i="75"/>
  <c r="AV23" i="75"/>
  <c r="AZ157" i="75"/>
  <c r="AZ13" i="75"/>
  <c r="BD28" i="75"/>
  <c r="AV118" i="75"/>
  <c r="AV86" i="75"/>
  <c r="AV54" i="75"/>
  <c r="AV22" i="75"/>
  <c r="AZ188" i="75"/>
  <c r="AZ156" i="75"/>
  <c r="AZ148" i="75"/>
  <c r="AZ124" i="75"/>
  <c r="AZ60" i="75"/>
  <c r="BD147" i="75"/>
  <c r="BD83" i="75"/>
  <c r="BD11" i="75"/>
  <c r="AV19" i="75"/>
  <c r="AZ121" i="75"/>
  <c r="AZ97" i="75"/>
  <c r="BD128" i="75"/>
  <c r="AV34" i="75"/>
  <c r="AZ120" i="75"/>
  <c r="AV191" i="75"/>
  <c r="AV159" i="75"/>
  <c r="AV55" i="75"/>
  <c r="AZ125" i="75"/>
  <c r="AZ45" i="75"/>
  <c r="AV173" i="75"/>
  <c r="AV157" i="75"/>
  <c r="AV141" i="75"/>
  <c r="AV117" i="75"/>
  <c r="AV109" i="75"/>
  <c r="AV21" i="75"/>
  <c r="AZ195" i="75"/>
  <c r="AZ179" i="75"/>
  <c r="AZ171" i="75"/>
  <c r="AZ147" i="75"/>
  <c r="AZ131" i="75"/>
  <c r="AZ107" i="75"/>
  <c r="AZ83" i="75"/>
  <c r="AZ67" i="75"/>
  <c r="AZ35" i="75"/>
  <c r="BD162" i="75"/>
  <c r="BD130" i="75"/>
  <c r="BD74" i="75"/>
  <c r="AV51" i="75"/>
  <c r="BD32" i="75"/>
  <c r="AV42" i="75"/>
  <c r="AZ136" i="75"/>
  <c r="AZ96" i="75"/>
  <c r="AV119" i="75"/>
  <c r="AV63" i="75"/>
  <c r="AV31" i="75"/>
  <c r="AZ93" i="75"/>
  <c r="AZ69" i="75"/>
  <c r="BD76" i="75"/>
  <c r="AV180" i="75"/>
  <c r="AV172" i="75"/>
  <c r="AV140" i="75"/>
  <c r="AV108" i="75"/>
  <c r="AV44" i="75"/>
  <c r="AV20" i="75"/>
  <c r="AZ186" i="75"/>
  <c r="AZ178" i="75"/>
  <c r="AZ146" i="75"/>
  <c r="AZ122" i="75"/>
  <c r="AZ106" i="75"/>
  <c r="AZ82" i="75"/>
  <c r="AZ42" i="75"/>
  <c r="AZ34" i="75"/>
  <c r="AZ26" i="75"/>
  <c r="BD193" i="75"/>
  <c r="BD169" i="75"/>
  <c r="BD145" i="75"/>
  <c r="BD129" i="75"/>
  <c r="BD113" i="75"/>
  <c r="BD73" i="75"/>
  <c r="BD25" i="75"/>
  <c r="BD9" i="75"/>
  <c r="AV29" i="75"/>
  <c r="AV124" i="75"/>
  <c r="AV84" i="75"/>
  <c r="AV187" i="75"/>
  <c r="AV171" i="75"/>
  <c r="AV147" i="75"/>
  <c r="AV123" i="75"/>
  <c r="AV107" i="75"/>
  <c r="AV83" i="75"/>
  <c r="AV67" i="75"/>
  <c r="AV37" i="75"/>
  <c r="AV132" i="75"/>
  <c r="AV92" i="75"/>
  <c r="AV163" i="75"/>
  <c r="AV155" i="75"/>
  <c r="AV139" i="75"/>
  <c r="AV131" i="75"/>
  <c r="AV115" i="75"/>
  <c r="AV99" i="75"/>
  <c r="AV91" i="75"/>
  <c r="AV75" i="75"/>
  <c r="AV186" i="75"/>
  <c r="AV154" i="75"/>
  <c r="AV146" i="75"/>
  <c r="AV122" i="75"/>
  <c r="AV114" i="75"/>
  <c r="AV90" i="75"/>
  <c r="AV58" i="75"/>
  <c r="AV26" i="75"/>
  <c r="AV194" i="75"/>
  <c r="AV170" i="75"/>
  <c r="AV85" i="75"/>
  <c r="AV165" i="75"/>
  <c r="AV181" i="75"/>
  <c r="AV156" i="75"/>
  <c r="AV68" i="75"/>
  <c r="AV195" i="75"/>
  <c r="AV185" i="75"/>
  <c r="AV177" i="75"/>
  <c r="AV153" i="75"/>
  <c r="AV145" i="75"/>
  <c r="AV121" i="75"/>
  <c r="AV89" i="75"/>
  <c r="AV81" i="75"/>
  <c r="AV49" i="75"/>
  <c r="AV193" i="75"/>
  <c r="AV162" i="75"/>
  <c r="AV148" i="75"/>
  <c r="AV160" i="75"/>
  <c r="AV104" i="75"/>
  <c r="AV64" i="75"/>
  <c r="AV56" i="75"/>
  <c r="AV40" i="75"/>
  <c r="AV32" i="75"/>
  <c r="AV24" i="75"/>
  <c r="AV8" i="75"/>
  <c r="AZ174" i="75"/>
  <c r="AZ166" i="75"/>
  <c r="AZ158" i="75"/>
  <c r="AZ134" i="75"/>
  <c r="AZ102" i="75"/>
  <c r="AZ86" i="75"/>
  <c r="AZ70" i="75"/>
  <c r="AZ62" i="75"/>
  <c r="AZ46" i="75"/>
  <c r="AZ38" i="75"/>
  <c r="BD165" i="75"/>
  <c r="BD157" i="75"/>
  <c r="BD101" i="75"/>
  <c r="BD61" i="75"/>
  <c r="BD37" i="75"/>
  <c r="AV130" i="75"/>
  <c r="AV133" i="75"/>
  <c r="AV101" i="75"/>
  <c r="AV69" i="75"/>
  <c r="AV100" i="75"/>
  <c r="AV184" i="75"/>
  <c r="AV176" i="75"/>
  <c r="AV136" i="75"/>
  <c r="AV112" i="75"/>
  <c r="AV96" i="75"/>
  <c r="AV175" i="75"/>
  <c r="AV167" i="75"/>
  <c r="AV143" i="75"/>
  <c r="AV111" i="75"/>
  <c r="AV79" i="75"/>
  <c r="AV71" i="75"/>
  <c r="AV47" i="75"/>
  <c r="AV15" i="75"/>
  <c r="AZ181" i="75"/>
  <c r="AZ165" i="75"/>
  <c r="AZ101" i="75"/>
  <c r="AZ61" i="75"/>
  <c r="AZ37" i="75"/>
  <c r="BD196" i="75"/>
  <c r="BD180" i="75"/>
  <c r="BD164" i="75"/>
  <c r="BD148" i="75"/>
  <c r="BD124" i="75"/>
  <c r="BD108" i="75"/>
  <c r="BD92" i="75"/>
  <c r="BD52" i="75"/>
  <c r="BD44" i="75"/>
  <c r="AV98" i="75"/>
  <c r="AV74" i="75"/>
  <c r="AV7" i="75"/>
  <c r="AV61" i="75"/>
  <c r="AV13" i="75"/>
  <c r="AV196" i="75"/>
  <c r="AV164" i="75"/>
  <c r="AV168" i="75"/>
  <c r="AV144" i="75"/>
  <c r="AV120" i="75"/>
  <c r="AV190" i="75"/>
  <c r="AV174" i="75"/>
  <c r="AV166" i="75"/>
  <c r="AV158" i="75"/>
  <c r="AV142" i="75"/>
  <c r="AV134" i="75"/>
  <c r="AV126" i="75"/>
  <c r="AV102" i="75"/>
  <c r="AV94" i="75"/>
  <c r="AV70" i="75"/>
  <c r="AV62" i="75"/>
  <c r="AV46" i="75"/>
  <c r="AV38" i="75"/>
  <c r="AV30" i="75"/>
  <c r="AV14" i="75"/>
  <c r="AZ196" i="75"/>
  <c r="AZ172" i="75"/>
  <c r="AZ164" i="75"/>
  <c r="AZ108" i="75"/>
  <c r="AZ100" i="75"/>
  <c r="AZ92" i="75"/>
  <c r="AZ84" i="75"/>
  <c r="AZ52" i="75"/>
  <c r="AZ44" i="75"/>
  <c r="BD195" i="75"/>
  <c r="BD163" i="75"/>
  <c r="BD155" i="75"/>
  <c r="BD131" i="75"/>
  <c r="BD107" i="75"/>
  <c r="BD75" i="75"/>
  <c r="BD67" i="75"/>
  <c r="BD59" i="75"/>
  <c r="BD43" i="75"/>
  <c r="BD35" i="75"/>
  <c r="BD27" i="75"/>
  <c r="AV182" i="75"/>
  <c r="AV97" i="75"/>
  <c r="AV66" i="75"/>
  <c r="AZ180" i="75"/>
  <c r="AZ163" i="75"/>
  <c r="AZ155" i="75"/>
  <c r="AZ75" i="75"/>
  <c r="AZ43" i="75"/>
  <c r="AZ27" i="75"/>
  <c r="BD122" i="75"/>
  <c r="BD114" i="75"/>
  <c r="BD66" i="75"/>
  <c r="BD58" i="75"/>
  <c r="BD42" i="75"/>
  <c r="AV52" i="75"/>
  <c r="AZ59" i="75"/>
  <c r="BD56" i="75"/>
  <c r="AZ194" i="75"/>
  <c r="AZ154" i="75"/>
  <c r="AZ130" i="75"/>
  <c r="AZ90" i="75"/>
  <c r="AZ66" i="75"/>
  <c r="BD153" i="75"/>
  <c r="BD121" i="75"/>
  <c r="AZ58" i="75"/>
  <c r="AV59" i="75"/>
  <c r="AV43" i="75"/>
  <c r="AV35" i="75"/>
  <c r="AV27" i="75"/>
  <c r="AZ177" i="75"/>
  <c r="AZ153" i="75"/>
  <c r="AZ49" i="75"/>
  <c r="AZ9" i="75"/>
  <c r="BD184" i="75"/>
  <c r="BD168" i="75"/>
  <c r="BD8" i="75"/>
  <c r="AV60" i="75"/>
  <c r="AZ114" i="75"/>
  <c r="AZ168" i="75"/>
  <c r="AZ144" i="75"/>
  <c r="AZ112" i="75"/>
  <c r="AZ32" i="75"/>
  <c r="AZ8" i="75"/>
  <c r="BD103" i="75"/>
  <c r="BD31" i="75"/>
  <c r="BD23" i="75"/>
  <c r="AZ137" i="75"/>
  <c r="BD177" i="75"/>
  <c r="AV17" i="75"/>
  <c r="AZ111" i="75"/>
  <c r="AZ87" i="75"/>
  <c r="AZ23" i="75"/>
  <c r="BD166" i="75"/>
  <c r="BD158" i="75"/>
  <c r="BD86" i="75"/>
  <c r="BD70" i="75"/>
  <c r="BD62" i="75"/>
  <c r="BD46" i="75"/>
  <c r="BD38" i="75"/>
  <c r="AV12" i="75"/>
  <c r="AZ74" i="75"/>
  <c r="X7" i="75" l="1"/>
  <c r="X8" i="75"/>
  <c r="X9"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X49" i="75"/>
  <c r="X50" i="75"/>
  <c r="X51" i="75"/>
  <c r="X52" i="75"/>
  <c r="X53" i="75"/>
  <c r="X54" i="75"/>
  <c r="X55" i="75"/>
  <c r="X56" i="75"/>
  <c r="X57" i="75"/>
  <c r="X58" i="75"/>
  <c r="X59" i="75"/>
  <c r="X60" i="75"/>
  <c r="X61" i="75"/>
  <c r="X62" i="75"/>
  <c r="X63" i="75"/>
  <c r="X64" i="75"/>
  <c r="X65" i="75"/>
  <c r="X66" i="75"/>
  <c r="X67" i="75"/>
  <c r="X68" i="75"/>
  <c r="X69" i="75"/>
  <c r="X70" i="75"/>
  <c r="X71" i="75"/>
  <c r="X72" i="75"/>
  <c r="X73" i="75"/>
  <c r="X74" i="75"/>
  <c r="X75" i="75"/>
  <c r="X76" i="75"/>
  <c r="X77" i="75"/>
  <c r="X78" i="75"/>
  <c r="X79" i="75"/>
  <c r="X80" i="75"/>
  <c r="X81" i="75"/>
  <c r="X82" i="75"/>
  <c r="X83" i="75"/>
  <c r="X84" i="75"/>
  <c r="X85" i="75"/>
  <c r="X86" i="75"/>
  <c r="X87" i="75"/>
  <c r="X88" i="75"/>
  <c r="X89" i="75"/>
  <c r="X90" i="75"/>
  <c r="X91" i="75"/>
  <c r="X92" i="75"/>
  <c r="X93" i="75"/>
  <c r="X94" i="75"/>
  <c r="X95" i="75"/>
  <c r="X96" i="75"/>
  <c r="X97" i="75"/>
  <c r="X98" i="75"/>
  <c r="X99" i="75"/>
  <c r="X100" i="75"/>
  <c r="X101" i="75"/>
  <c r="X102" i="75"/>
  <c r="X103" i="75"/>
  <c r="X104" i="75"/>
  <c r="X105" i="75"/>
  <c r="X106" i="75"/>
  <c r="X107" i="75"/>
  <c r="X108" i="75"/>
  <c r="X109" i="75"/>
  <c r="X110" i="75"/>
  <c r="X111" i="75"/>
  <c r="X112" i="75"/>
  <c r="X113" i="75"/>
  <c r="X114" i="75"/>
  <c r="X115" i="75"/>
  <c r="X116" i="75"/>
  <c r="X117" i="75"/>
  <c r="X118" i="75"/>
  <c r="X119" i="75"/>
  <c r="X120" i="75"/>
  <c r="X121" i="75"/>
  <c r="X122" i="75"/>
  <c r="X123" i="75"/>
  <c r="X124" i="75"/>
  <c r="X125" i="75"/>
  <c r="X126" i="75"/>
  <c r="X127" i="75"/>
  <c r="X128" i="75"/>
  <c r="X129" i="75"/>
  <c r="X130" i="75"/>
  <c r="X131" i="75"/>
  <c r="X132" i="75"/>
  <c r="X133" i="75"/>
  <c r="X134" i="75"/>
  <c r="X135" i="75"/>
  <c r="X136" i="75"/>
  <c r="X137" i="75"/>
  <c r="X138" i="75"/>
  <c r="X139" i="75"/>
  <c r="X140" i="75"/>
  <c r="X141" i="75"/>
  <c r="X142" i="75"/>
  <c r="X143" i="75"/>
  <c r="X144" i="75"/>
  <c r="X145" i="75"/>
  <c r="X146" i="75"/>
  <c r="X147" i="75"/>
  <c r="X148" i="75"/>
  <c r="X149" i="75"/>
  <c r="X150" i="75"/>
  <c r="X151" i="75"/>
  <c r="X152" i="75"/>
  <c r="X153" i="75"/>
  <c r="X154" i="75"/>
  <c r="X155" i="75"/>
  <c r="X156" i="75"/>
  <c r="X157" i="75"/>
  <c r="X158" i="75"/>
  <c r="X159" i="75"/>
  <c r="X160" i="75"/>
  <c r="X161" i="75"/>
  <c r="X162" i="75"/>
  <c r="X163" i="75"/>
  <c r="X164" i="75"/>
  <c r="X165" i="75"/>
  <c r="X166" i="75"/>
  <c r="X167" i="75"/>
  <c r="X168" i="75"/>
  <c r="X169" i="75"/>
  <c r="X170" i="75"/>
  <c r="X171" i="75"/>
  <c r="X172" i="75"/>
  <c r="X173" i="75"/>
  <c r="X174" i="75"/>
  <c r="X175" i="75"/>
  <c r="X176" i="75"/>
  <c r="X177" i="75"/>
  <c r="X178" i="75"/>
  <c r="X179" i="75"/>
  <c r="X180" i="75"/>
  <c r="X181" i="75"/>
  <c r="X182" i="75"/>
  <c r="X183" i="75"/>
  <c r="X184" i="75"/>
  <c r="X185" i="75"/>
  <c r="X186" i="75"/>
  <c r="X187" i="75"/>
  <c r="X188" i="75"/>
  <c r="X189" i="75"/>
  <c r="X190" i="75"/>
  <c r="X191" i="75"/>
  <c r="X192" i="75"/>
  <c r="X193" i="75"/>
  <c r="X194" i="75"/>
  <c r="X195" i="75"/>
  <c r="X196" i="75"/>
  <c r="X6" i="75" l="1"/>
  <c r="AM7" i="75" l="1"/>
  <c r="J5" i="85" s="1"/>
  <c r="AM8" i="75"/>
  <c r="J6" i="85" s="1"/>
  <c r="AM9" i="75"/>
  <c r="J7" i="85" s="1"/>
  <c r="AM10" i="75"/>
  <c r="J8" i="85" s="1"/>
  <c r="AM11" i="75"/>
  <c r="J9" i="85" s="1"/>
  <c r="AM12" i="75"/>
  <c r="J10" i="85" s="1"/>
  <c r="AM13" i="75"/>
  <c r="J11" i="85" s="1"/>
  <c r="AM14" i="75"/>
  <c r="J12" i="85" s="1"/>
  <c r="AM15" i="75"/>
  <c r="J13" i="85" s="1"/>
  <c r="AM16" i="75"/>
  <c r="J14" i="85" s="1"/>
  <c r="AM17" i="75"/>
  <c r="J15" i="85" s="1"/>
  <c r="AM18" i="75"/>
  <c r="J16" i="85" s="1"/>
  <c r="AM19" i="75"/>
  <c r="J17" i="85" s="1"/>
  <c r="AM20" i="75"/>
  <c r="J18" i="85" s="1"/>
  <c r="AM21" i="75"/>
  <c r="J19" i="85" s="1"/>
  <c r="AM22" i="75"/>
  <c r="J20" i="85" s="1"/>
  <c r="AM23" i="75"/>
  <c r="J21" i="85" s="1"/>
  <c r="AM24" i="75"/>
  <c r="J22" i="85" s="1"/>
  <c r="AM25" i="75"/>
  <c r="J23" i="85" s="1"/>
  <c r="AM26" i="75"/>
  <c r="J24" i="85" s="1"/>
  <c r="AM27" i="75"/>
  <c r="J25" i="85" s="1"/>
  <c r="AM28" i="75"/>
  <c r="J26" i="85" s="1"/>
  <c r="AM29" i="75"/>
  <c r="J27" i="85" s="1"/>
  <c r="AM30" i="75"/>
  <c r="J28" i="85" s="1"/>
  <c r="AM31" i="75"/>
  <c r="J29" i="85" s="1"/>
  <c r="AM32" i="75"/>
  <c r="J30" i="85" s="1"/>
  <c r="AM33" i="75"/>
  <c r="J31" i="85" s="1"/>
  <c r="AM34" i="75"/>
  <c r="J32" i="85" s="1"/>
  <c r="AM35" i="75"/>
  <c r="J33" i="85" s="1"/>
  <c r="AM36" i="75"/>
  <c r="J34" i="85" s="1"/>
  <c r="AM37" i="75"/>
  <c r="J35" i="85" s="1"/>
  <c r="AM38" i="75"/>
  <c r="J36" i="85" s="1"/>
  <c r="AM39" i="75"/>
  <c r="J37" i="85" s="1"/>
  <c r="AM40" i="75"/>
  <c r="J38" i="85" s="1"/>
  <c r="AM41" i="75"/>
  <c r="J39" i="85" s="1"/>
  <c r="AM42" i="75"/>
  <c r="J40" i="85" s="1"/>
  <c r="AM43" i="75"/>
  <c r="J41" i="85" s="1"/>
  <c r="AM44" i="75"/>
  <c r="J42" i="85" s="1"/>
  <c r="AM45" i="75"/>
  <c r="J43" i="85" s="1"/>
  <c r="AM46" i="75"/>
  <c r="J44" i="85" s="1"/>
  <c r="AM47" i="75"/>
  <c r="J45" i="85" s="1"/>
  <c r="AM48" i="75"/>
  <c r="J46" i="85" s="1"/>
  <c r="AM49" i="75"/>
  <c r="J47" i="85" s="1"/>
  <c r="AM50" i="75"/>
  <c r="J48" i="85" s="1"/>
  <c r="AM51" i="75"/>
  <c r="J49" i="85" s="1"/>
  <c r="AM52" i="75"/>
  <c r="J50" i="85" s="1"/>
  <c r="AM53" i="75"/>
  <c r="J51" i="85" s="1"/>
  <c r="AM54" i="75"/>
  <c r="J52" i="85" s="1"/>
  <c r="AM55" i="75"/>
  <c r="J53" i="85" s="1"/>
  <c r="AM56" i="75"/>
  <c r="J54" i="85" s="1"/>
  <c r="AM57" i="75"/>
  <c r="J55" i="85" s="1"/>
  <c r="AM58" i="75"/>
  <c r="J56" i="85" s="1"/>
  <c r="AM59" i="75"/>
  <c r="J57" i="85" s="1"/>
  <c r="AM60" i="75"/>
  <c r="J58" i="85" s="1"/>
  <c r="AM61" i="75"/>
  <c r="J59" i="85" s="1"/>
  <c r="AM62" i="75"/>
  <c r="J60" i="85" s="1"/>
  <c r="AM63" i="75"/>
  <c r="J61" i="85" s="1"/>
  <c r="AM64" i="75"/>
  <c r="J62" i="85" s="1"/>
  <c r="AM65" i="75"/>
  <c r="J63" i="85" s="1"/>
  <c r="AM66" i="75"/>
  <c r="J64" i="85" s="1"/>
  <c r="AM67" i="75"/>
  <c r="J65" i="85" s="1"/>
  <c r="AM68" i="75"/>
  <c r="J66" i="85" s="1"/>
  <c r="AM69" i="75"/>
  <c r="J67" i="85" s="1"/>
  <c r="AM70" i="75"/>
  <c r="J68" i="85" s="1"/>
  <c r="AM71" i="75"/>
  <c r="J69" i="85" s="1"/>
  <c r="AM72" i="75"/>
  <c r="J70" i="85" s="1"/>
  <c r="AM73" i="75"/>
  <c r="J71" i="85" s="1"/>
  <c r="AM74" i="75"/>
  <c r="J72" i="85" s="1"/>
  <c r="AM75" i="75"/>
  <c r="J73" i="85" s="1"/>
  <c r="AM76" i="75"/>
  <c r="J74" i="85" s="1"/>
  <c r="AM77" i="75"/>
  <c r="J75" i="85" s="1"/>
  <c r="AM78" i="75"/>
  <c r="J76" i="85" s="1"/>
  <c r="AM79" i="75"/>
  <c r="J77" i="85" s="1"/>
  <c r="AM80" i="75"/>
  <c r="J78" i="85" s="1"/>
  <c r="AM81" i="75"/>
  <c r="J79" i="85" s="1"/>
  <c r="AM82" i="75"/>
  <c r="J80" i="85" s="1"/>
  <c r="AM83" i="75"/>
  <c r="J81" i="85" s="1"/>
  <c r="AM84" i="75"/>
  <c r="J82" i="85" s="1"/>
  <c r="AM85" i="75"/>
  <c r="J83" i="85" s="1"/>
  <c r="AM86" i="75"/>
  <c r="J84" i="85" s="1"/>
  <c r="AM87" i="75"/>
  <c r="J85" i="85" s="1"/>
  <c r="AM88" i="75"/>
  <c r="J86" i="85" s="1"/>
  <c r="AM89" i="75"/>
  <c r="J87" i="85" s="1"/>
  <c r="AM90" i="75"/>
  <c r="J88" i="85" s="1"/>
  <c r="AM91" i="75"/>
  <c r="J89" i="85" s="1"/>
  <c r="AM92" i="75"/>
  <c r="J90" i="85" s="1"/>
  <c r="AM93" i="75"/>
  <c r="J91" i="85" s="1"/>
  <c r="AM94" i="75"/>
  <c r="J92" i="85" s="1"/>
  <c r="AM95" i="75"/>
  <c r="J93" i="85" s="1"/>
  <c r="AM96" i="75"/>
  <c r="J94" i="85" s="1"/>
  <c r="AM97" i="75"/>
  <c r="J95" i="85" s="1"/>
  <c r="AM98" i="75"/>
  <c r="J96" i="85" s="1"/>
  <c r="AM99" i="75"/>
  <c r="J97" i="85" s="1"/>
  <c r="AM100" i="75"/>
  <c r="J98" i="85" s="1"/>
  <c r="AM101" i="75"/>
  <c r="J99" i="85" s="1"/>
  <c r="AM102" i="75"/>
  <c r="J100" i="85" s="1"/>
  <c r="AM103" i="75"/>
  <c r="J101" i="85" s="1"/>
  <c r="AM104" i="75"/>
  <c r="J102" i="85" s="1"/>
  <c r="AM105" i="75"/>
  <c r="J103" i="85" s="1"/>
  <c r="AM106" i="75"/>
  <c r="J104" i="85" s="1"/>
  <c r="AM107" i="75"/>
  <c r="J105" i="85" s="1"/>
  <c r="AM108" i="75"/>
  <c r="J106" i="85" s="1"/>
  <c r="AM109" i="75"/>
  <c r="J107" i="85" s="1"/>
  <c r="AM110" i="75"/>
  <c r="J108" i="85" s="1"/>
  <c r="AM111" i="75"/>
  <c r="J109" i="85" s="1"/>
  <c r="AM112" i="75"/>
  <c r="J110" i="85" s="1"/>
  <c r="AM113" i="75"/>
  <c r="J111" i="85" s="1"/>
  <c r="AM114" i="75"/>
  <c r="J112" i="85" s="1"/>
  <c r="AM115" i="75"/>
  <c r="J113" i="85" s="1"/>
  <c r="AM116" i="75"/>
  <c r="J114" i="85" s="1"/>
  <c r="AM117" i="75"/>
  <c r="J115" i="85" s="1"/>
  <c r="AM118" i="75"/>
  <c r="J116" i="85" s="1"/>
  <c r="AM119" i="75"/>
  <c r="J117" i="85" s="1"/>
  <c r="AM120" i="75"/>
  <c r="J118" i="85" s="1"/>
  <c r="AM121" i="75"/>
  <c r="J119" i="85" s="1"/>
  <c r="AM122" i="75"/>
  <c r="J120" i="85" s="1"/>
  <c r="AM123" i="75"/>
  <c r="J121" i="85" s="1"/>
  <c r="AM124" i="75"/>
  <c r="J122" i="85" s="1"/>
  <c r="AM125" i="75"/>
  <c r="J123" i="85" s="1"/>
  <c r="AM126" i="75"/>
  <c r="J124" i="85" s="1"/>
  <c r="AM127" i="75"/>
  <c r="J125" i="85" s="1"/>
  <c r="AM128" i="75"/>
  <c r="J126" i="85" s="1"/>
  <c r="AM129" i="75"/>
  <c r="J127" i="85" s="1"/>
  <c r="AM130" i="75"/>
  <c r="J128" i="85" s="1"/>
  <c r="AM131" i="75"/>
  <c r="J129" i="85" s="1"/>
  <c r="AM132" i="75"/>
  <c r="J130" i="85" s="1"/>
  <c r="AM133" i="75"/>
  <c r="J131" i="85" s="1"/>
  <c r="AM134" i="75"/>
  <c r="J132" i="85" s="1"/>
  <c r="AM135" i="75"/>
  <c r="J133" i="85" s="1"/>
  <c r="AM136" i="75"/>
  <c r="J134" i="85" s="1"/>
  <c r="AM137" i="75"/>
  <c r="J135" i="85" s="1"/>
  <c r="AM138" i="75"/>
  <c r="J136" i="85" s="1"/>
  <c r="AM139" i="75"/>
  <c r="J137" i="85" s="1"/>
  <c r="AM140" i="75"/>
  <c r="J138" i="85" s="1"/>
  <c r="AM141" i="75"/>
  <c r="J139" i="85" s="1"/>
  <c r="AM142" i="75"/>
  <c r="J140" i="85" s="1"/>
  <c r="AM143" i="75"/>
  <c r="J141" i="85" s="1"/>
  <c r="AM144" i="75"/>
  <c r="J142" i="85" s="1"/>
  <c r="AM145" i="75"/>
  <c r="J143" i="85" s="1"/>
  <c r="AM146" i="75"/>
  <c r="J144" i="85" s="1"/>
  <c r="AM147" i="75"/>
  <c r="J145" i="85" s="1"/>
  <c r="AM148" i="75"/>
  <c r="J146" i="85" s="1"/>
  <c r="AM149" i="75"/>
  <c r="J147" i="85" s="1"/>
  <c r="AM150" i="75"/>
  <c r="J148" i="85" s="1"/>
  <c r="AM151" i="75"/>
  <c r="J149" i="85" s="1"/>
  <c r="AM152" i="75"/>
  <c r="J150" i="85" s="1"/>
  <c r="AM153" i="75"/>
  <c r="J151" i="85" s="1"/>
  <c r="AM154" i="75"/>
  <c r="J152" i="85" s="1"/>
  <c r="AM155" i="75"/>
  <c r="J153" i="85" s="1"/>
  <c r="AM156" i="75"/>
  <c r="J154" i="85" s="1"/>
  <c r="AM157" i="75"/>
  <c r="J155" i="85" s="1"/>
  <c r="AM158" i="75"/>
  <c r="J156" i="85" s="1"/>
  <c r="AM159" i="75"/>
  <c r="J157" i="85" s="1"/>
  <c r="AM160" i="75"/>
  <c r="J158" i="85" s="1"/>
  <c r="AM161" i="75"/>
  <c r="J159" i="85" s="1"/>
  <c r="AM162" i="75"/>
  <c r="J160" i="85" s="1"/>
  <c r="AM163" i="75"/>
  <c r="J161" i="85" s="1"/>
  <c r="AM164" i="75"/>
  <c r="J162" i="85" s="1"/>
  <c r="AM165" i="75"/>
  <c r="J163" i="85" s="1"/>
  <c r="AM166" i="75"/>
  <c r="J164" i="85" s="1"/>
  <c r="AM167" i="75"/>
  <c r="J165" i="85" s="1"/>
  <c r="AM168" i="75"/>
  <c r="J166" i="85" s="1"/>
  <c r="AM169" i="75"/>
  <c r="J167" i="85" s="1"/>
  <c r="AM170" i="75"/>
  <c r="J168" i="85" s="1"/>
  <c r="AM171" i="75"/>
  <c r="J169" i="85" s="1"/>
  <c r="AM172" i="75"/>
  <c r="J170" i="85" s="1"/>
  <c r="AM173" i="75"/>
  <c r="J171" i="85" s="1"/>
  <c r="AM174" i="75"/>
  <c r="J172" i="85" s="1"/>
  <c r="AM175" i="75"/>
  <c r="J173" i="85" s="1"/>
  <c r="AM176" i="75"/>
  <c r="J174" i="85" s="1"/>
  <c r="AM177" i="75"/>
  <c r="J175" i="85" s="1"/>
  <c r="AM178" i="75"/>
  <c r="J176" i="85" s="1"/>
  <c r="AM179" i="75"/>
  <c r="J177" i="85" s="1"/>
  <c r="AM180" i="75"/>
  <c r="J178" i="85" s="1"/>
  <c r="AM181" i="75"/>
  <c r="J179" i="85" s="1"/>
  <c r="AM182" i="75"/>
  <c r="J180" i="85" s="1"/>
  <c r="AM183" i="75"/>
  <c r="J181" i="85" s="1"/>
  <c r="AM184" i="75"/>
  <c r="J182" i="85" s="1"/>
  <c r="AM185" i="75"/>
  <c r="J183" i="85" s="1"/>
  <c r="AM186" i="75"/>
  <c r="J184" i="85" s="1"/>
  <c r="AM187" i="75"/>
  <c r="J185" i="85" s="1"/>
  <c r="AM188" i="75"/>
  <c r="J186" i="85" s="1"/>
  <c r="AM189" i="75"/>
  <c r="J187" i="85" s="1"/>
  <c r="AM190" i="75"/>
  <c r="J188" i="85" s="1"/>
  <c r="AM191" i="75"/>
  <c r="J189" i="85" s="1"/>
  <c r="AM192" i="75"/>
  <c r="J190" i="85" s="1"/>
  <c r="AM193" i="75"/>
  <c r="J191" i="85" s="1"/>
  <c r="AM194" i="75"/>
  <c r="J192" i="85" s="1"/>
  <c r="AM195" i="75"/>
  <c r="J193" i="85" s="1"/>
  <c r="AM196" i="75"/>
  <c r="J194" i="85" s="1"/>
  <c r="AM6" i="75"/>
  <c r="J4" i="85" s="1"/>
  <c r="AW14" i="75" l="1"/>
  <c r="AW21" i="75"/>
  <c r="AW30" i="75"/>
  <c r="AW37" i="75"/>
  <c r="AW38" i="75"/>
  <c r="AW46" i="75"/>
  <c r="AW53" i="75"/>
  <c r="AW54" i="75"/>
  <c r="AW61" i="75"/>
  <c r="AW62" i="75"/>
  <c r="AW69" i="75"/>
  <c r="AW70" i="75"/>
  <c r="AW77" i="75"/>
  <c r="AW78" i="75"/>
  <c r="AW86" i="75"/>
  <c r="AW93" i="75"/>
  <c r="AW94" i="75"/>
  <c r="AW101" i="75"/>
  <c r="AW102" i="75"/>
  <c r="AW109" i="75"/>
  <c r="AW110" i="75"/>
  <c r="AW117" i="75"/>
  <c r="AW118" i="75"/>
  <c r="AW125" i="75"/>
  <c r="AW126" i="75"/>
  <c r="AW133" i="75"/>
  <c r="AW134" i="75"/>
  <c r="AW141" i="75"/>
  <c r="AW142" i="75"/>
  <c r="AW149" i="75"/>
  <c r="AW150" i="75"/>
  <c r="AW157" i="75"/>
  <c r="AW158" i="75"/>
  <c r="AW165" i="75"/>
  <c r="AW166" i="75"/>
  <c r="AW173" i="75"/>
  <c r="AW174" i="75"/>
  <c r="AW181" i="75"/>
  <c r="AW182" i="75"/>
  <c r="AW189" i="75"/>
  <c r="AW190" i="75"/>
  <c r="AW6" i="75"/>
  <c r="AW22" i="75"/>
  <c r="CE179" i="75"/>
  <c r="CN169" i="75"/>
  <c r="CE168" i="75"/>
  <c r="CJ161" i="75"/>
  <c r="CE155" i="75"/>
  <c r="CN145" i="75"/>
  <c r="CE139" i="75"/>
  <c r="CJ137" i="75"/>
  <c r="CJ120" i="75"/>
  <c r="CE118" i="75"/>
  <c r="CJ113" i="75"/>
  <c r="CE110" i="75"/>
  <c r="CE107" i="75"/>
  <c r="CE102" i="75"/>
  <c r="CJ96" i="75"/>
  <c r="CE94" i="75"/>
  <c r="CE83" i="75"/>
  <c r="CE78" i="75"/>
  <c r="CE75" i="75"/>
  <c r="CE72" i="75"/>
  <c r="CE70" i="75"/>
  <c r="CN64" i="75"/>
  <c r="CE64" i="75"/>
  <c r="CJ56" i="75"/>
  <c r="CE51" i="75"/>
  <c r="CN49" i="75"/>
  <c r="CE38" i="75"/>
  <c r="CE30" i="75"/>
  <c r="CN24" i="75"/>
  <c r="CE24" i="75"/>
  <c r="CE22" i="75"/>
  <c r="CJ17" i="75"/>
  <c r="CE16" i="75"/>
  <c r="CN9" i="75"/>
  <c r="CE8" i="75"/>
  <c r="BQ195" i="75"/>
  <c r="BU194" i="75"/>
  <c r="BU193" i="75"/>
  <c r="BY192" i="75"/>
  <c r="BY191" i="75"/>
  <c r="BQ191" i="75"/>
  <c r="BU190" i="75"/>
  <c r="BY188" i="75"/>
  <c r="BQ187" i="75"/>
  <c r="BU186" i="75"/>
  <c r="BY184" i="75"/>
  <c r="BY183" i="75"/>
  <c r="BZ183" i="75" s="1"/>
  <c r="BQ183" i="75"/>
  <c r="BU182" i="75"/>
  <c r="BQ182" i="75"/>
  <c r="BY180" i="75"/>
  <c r="BQ179" i="75"/>
  <c r="BU178" i="75"/>
  <c r="BQ175" i="75"/>
  <c r="BU174" i="75"/>
  <c r="BY172" i="75"/>
  <c r="BQ171" i="75"/>
  <c r="BU170" i="75"/>
  <c r="BY168" i="75"/>
  <c r="BQ167" i="75"/>
  <c r="BU166" i="75"/>
  <c r="BU165" i="75"/>
  <c r="BY164" i="75"/>
  <c r="BQ163" i="75"/>
  <c r="BU162" i="75"/>
  <c r="BY160" i="75"/>
  <c r="BY159" i="75"/>
  <c r="BQ159" i="75"/>
  <c r="BU158" i="75"/>
  <c r="BY156" i="75"/>
  <c r="BQ155" i="75"/>
  <c r="BU154" i="75"/>
  <c r="BU153" i="75"/>
  <c r="BY152" i="75"/>
  <c r="BY151" i="75"/>
  <c r="BQ151" i="75"/>
  <c r="BU150" i="75"/>
  <c r="BQ150" i="75"/>
  <c r="BY148" i="75"/>
  <c r="BQ147" i="75"/>
  <c r="BU146" i="75"/>
  <c r="BU145" i="75"/>
  <c r="BY144" i="75"/>
  <c r="BQ143" i="75"/>
  <c r="BU142" i="75"/>
  <c r="BY140" i="75"/>
  <c r="BY139" i="75"/>
  <c r="BQ139" i="75"/>
  <c r="BU138" i="75"/>
  <c r="BY136" i="75"/>
  <c r="BQ135" i="75"/>
  <c r="BU134" i="75"/>
  <c r="BU133" i="75"/>
  <c r="BY132" i="75"/>
  <c r="BY131" i="75"/>
  <c r="BQ131" i="75"/>
  <c r="BU130" i="75"/>
  <c r="BY128" i="75"/>
  <c r="BQ127" i="75"/>
  <c r="BU126" i="75"/>
  <c r="BY124" i="75"/>
  <c r="BQ123" i="75"/>
  <c r="BU122" i="75"/>
  <c r="BV122" i="75" s="1"/>
  <c r="BU121" i="75"/>
  <c r="BY120" i="75"/>
  <c r="BQ119" i="75"/>
  <c r="BU118" i="75"/>
  <c r="BY116" i="75"/>
  <c r="BQ115" i="75"/>
  <c r="BU114" i="75"/>
  <c r="BY112" i="75"/>
  <c r="BQ111" i="75"/>
  <c r="BU110" i="75"/>
  <c r="BY108" i="75"/>
  <c r="BQ107" i="75"/>
  <c r="BU106" i="75"/>
  <c r="BQ105" i="75"/>
  <c r="BY104" i="75"/>
  <c r="BQ103" i="75"/>
  <c r="BQ101" i="75"/>
  <c r="BQ99" i="75"/>
  <c r="BU98" i="75"/>
  <c r="BQ97" i="75"/>
  <c r="BY96" i="75"/>
  <c r="BQ95" i="75"/>
  <c r="BU94" i="75"/>
  <c r="BQ93" i="75"/>
  <c r="BY92" i="75"/>
  <c r="BQ91" i="75"/>
  <c r="BU90" i="75"/>
  <c r="BQ89" i="75"/>
  <c r="BY88" i="75"/>
  <c r="BQ87" i="75"/>
  <c r="BU86" i="75"/>
  <c r="BQ85" i="75"/>
  <c r="BY84" i="75"/>
  <c r="BQ83" i="75"/>
  <c r="BU82" i="75"/>
  <c r="BQ81" i="75"/>
  <c r="BY80" i="75"/>
  <c r="BQ79" i="75"/>
  <c r="BQ77" i="75"/>
  <c r="BY76" i="75"/>
  <c r="BQ75" i="75"/>
  <c r="BU74" i="75"/>
  <c r="BQ71" i="75"/>
  <c r="BU70" i="75"/>
  <c r="BQ69" i="75"/>
  <c r="BY68" i="75"/>
  <c r="BU66" i="75"/>
  <c r="BY64" i="75"/>
  <c r="BQ63" i="75"/>
  <c r="BU62" i="75"/>
  <c r="BQ61" i="75"/>
  <c r="BQ59" i="75"/>
  <c r="BU58" i="75"/>
  <c r="BQ57" i="75"/>
  <c r="BQ55" i="75"/>
  <c r="BU54" i="75"/>
  <c r="BQ51" i="75"/>
  <c r="BU50" i="75"/>
  <c r="BQ49" i="75"/>
  <c r="BY48" i="75"/>
  <c r="BQ47" i="75"/>
  <c r="BU46" i="75"/>
  <c r="BQ45" i="75"/>
  <c r="BY44" i="75"/>
  <c r="BQ41" i="75"/>
  <c r="BU38" i="75"/>
  <c r="BQ35" i="75"/>
  <c r="BU34" i="75"/>
  <c r="BQ33" i="75"/>
  <c r="BY32" i="75"/>
  <c r="BQ31" i="75"/>
  <c r="BU30" i="75"/>
  <c r="BQ27" i="75"/>
  <c r="BQ25" i="75"/>
  <c r="BQ23" i="75"/>
  <c r="BU22" i="75"/>
  <c r="BQ21" i="75"/>
  <c r="BY20" i="75"/>
  <c r="BU18" i="75"/>
  <c r="BQ17" i="75"/>
  <c r="BY16" i="75"/>
  <c r="BQ15" i="75"/>
  <c r="BU14" i="75"/>
  <c r="BQ13" i="75"/>
  <c r="BY12" i="75"/>
  <c r="BU10" i="75"/>
  <c r="BQ9" i="75"/>
  <c r="BY8" i="75"/>
  <c r="BQ7" i="75"/>
  <c r="BU6" i="75"/>
  <c r="BM196" i="75"/>
  <c r="BN196" i="75" s="1"/>
  <c r="BM190" i="75"/>
  <c r="BN190" i="75" s="1"/>
  <c r="BM188" i="75"/>
  <c r="BN188" i="75" s="1"/>
  <c r="BM182" i="75"/>
  <c r="BN182" i="75" s="1"/>
  <c r="BM180" i="75"/>
  <c r="BN180" i="75" s="1"/>
  <c r="BM178" i="75"/>
  <c r="BN178" i="75" s="1"/>
  <c r="BM174" i="75"/>
  <c r="BN174" i="75" s="1"/>
  <c r="BM170" i="75"/>
  <c r="BN170" i="75" s="1"/>
  <c r="BM166" i="75"/>
  <c r="BN166" i="75" s="1"/>
  <c r="BM164" i="75"/>
  <c r="BN164" i="75" s="1"/>
  <c r="BM162" i="75"/>
  <c r="BN162" i="75" s="1"/>
  <c r="BM156" i="75"/>
  <c r="BN156" i="75" s="1"/>
  <c r="BM148" i="75"/>
  <c r="BN148" i="75" s="1"/>
  <c r="BM146" i="75"/>
  <c r="BN146" i="75" s="1"/>
  <c r="BM138" i="75"/>
  <c r="BN138" i="75" s="1"/>
  <c r="BM132" i="75"/>
  <c r="BN132" i="75" s="1"/>
  <c r="BM130" i="75"/>
  <c r="BN130" i="75" s="1"/>
  <c r="BM126" i="75"/>
  <c r="BN126" i="75" s="1"/>
  <c r="BM124" i="75"/>
  <c r="BN124" i="75" s="1"/>
  <c r="BM120" i="75"/>
  <c r="BN120" i="75" s="1"/>
  <c r="BM114" i="75"/>
  <c r="BN114" i="75" s="1"/>
  <c r="BM106" i="75"/>
  <c r="BN106" i="75" s="1"/>
  <c r="BM104" i="75"/>
  <c r="BN104" i="75" s="1"/>
  <c r="BA196" i="75"/>
  <c r="AW196" i="75"/>
  <c r="BI195" i="75"/>
  <c r="BE195" i="75"/>
  <c r="BA195" i="75"/>
  <c r="AW195" i="75"/>
  <c r="BI194" i="75"/>
  <c r="BA194" i="75"/>
  <c r="BI193" i="75"/>
  <c r="BE193" i="75"/>
  <c r="AW193" i="75"/>
  <c r="BI192" i="75"/>
  <c r="BE192" i="75"/>
  <c r="BA192" i="75"/>
  <c r="AW192" i="75"/>
  <c r="BE191" i="75"/>
  <c r="BA191" i="75"/>
  <c r="AW191" i="75"/>
  <c r="BE190" i="75"/>
  <c r="BI189" i="75"/>
  <c r="BE189" i="75"/>
  <c r="BE188" i="75"/>
  <c r="AW188" i="75"/>
  <c r="BI187" i="75"/>
  <c r="BE187" i="75"/>
  <c r="AW187" i="75"/>
  <c r="BI186" i="75"/>
  <c r="BA186" i="75"/>
  <c r="AW186" i="75"/>
  <c r="BI185" i="75"/>
  <c r="BE185" i="75"/>
  <c r="BA185" i="75"/>
  <c r="AW185" i="75"/>
  <c r="BI184" i="75"/>
  <c r="BE184" i="75"/>
  <c r="AW184" i="75"/>
  <c r="BE183" i="75"/>
  <c r="BA183" i="75"/>
  <c r="BI182" i="75"/>
  <c r="BE182" i="75"/>
  <c r="BA182" i="75"/>
  <c r="BI181" i="75"/>
  <c r="BE181" i="75"/>
  <c r="BI180" i="75"/>
  <c r="BE180" i="75"/>
  <c r="BA180" i="75"/>
  <c r="AW180" i="75"/>
  <c r="BE179" i="75"/>
  <c r="AW179" i="75"/>
  <c r="BE178" i="75"/>
  <c r="BA178" i="75"/>
  <c r="AW178" i="75"/>
  <c r="BI177" i="75"/>
  <c r="BE177" i="75"/>
  <c r="BA177" i="75"/>
  <c r="BE176" i="75"/>
  <c r="AW176" i="75"/>
  <c r="BI175" i="75"/>
  <c r="BE175" i="75"/>
  <c r="BI174" i="75"/>
  <c r="BE174" i="75"/>
  <c r="BA174" i="75"/>
  <c r="BE173" i="75"/>
  <c r="BA173" i="75"/>
  <c r="BE172" i="75"/>
  <c r="BA172" i="75"/>
  <c r="AW172" i="75"/>
  <c r="BE171" i="75"/>
  <c r="AW171" i="75"/>
  <c r="BE170" i="75"/>
  <c r="AW170" i="75"/>
  <c r="BI169" i="75"/>
  <c r="BA169" i="75"/>
  <c r="AW169" i="75"/>
  <c r="BI168" i="75"/>
  <c r="BE168" i="75"/>
  <c r="BA168" i="75"/>
  <c r="AW168" i="75"/>
  <c r="BE167" i="75"/>
  <c r="AW167" i="75"/>
  <c r="BE166" i="75"/>
  <c r="BA166" i="75"/>
  <c r="BI165" i="75"/>
  <c r="BA165" i="75"/>
  <c r="BI164" i="75"/>
  <c r="BE164" i="75"/>
  <c r="BI163" i="75"/>
  <c r="BE163" i="75"/>
  <c r="BA163" i="75"/>
  <c r="AW163" i="75"/>
  <c r="BE162" i="75"/>
  <c r="AW162" i="75"/>
  <c r="BE161" i="75"/>
  <c r="BI160" i="75"/>
  <c r="BA160" i="75"/>
  <c r="BI159" i="75"/>
  <c r="BE159" i="75"/>
  <c r="AW159" i="75"/>
  <c r="BI158" i="75"/>
  <c r="BA158" i="75"/>
  <c r="BI157" i="75"/>
  <c r="BE157" i="75"/>
  <c r="BI156" i="75"/>
  <c r="BE156" i="75"/>
  <c r="BA156" i="75"/>
  <c r="AW156" i="75"/>
  <c r="BI155" i="75"/>
  <c r="BE155" i="75"/>
  <c r="BA155" i="75"/>
  <c r="BI154" i="75"/>
  <c r="BE154" i="75"/>
  <c r="AW154" i="75"/>
  <c r="BI153" i="75"/>
  <c r="BA153" i="75"/>
  <c r="AW153" i="75"/>
  <c r="BI152" i="75"/>
  <c r="BE152" i="75"/>
  <c r="BA152" i="75"/>
  <c r="BE151" i="75"/>
  <c r="BA151" i="75"/>
  <c r="AW151" i="75"/>
  <c r="BI150" i="75"/>
  <c r="BA150" i="75"/>
  <c r="BE149" i="75"/>
  <c r="BI148" i="75"/>
  <c r="BA148" i="75"/>
  <c r="BI147" i="75"/>
  <c r="BE147" i="75"/>
  <c r="AW147" i="75"/>
  <c r="BE146" i="75"/>
  <c r="BA146" i="75"/>
  <c r="AW146" i="75"/>
  <c r="BI145" i="75"/>
  <c r="BE145" i="75"/>
  <c r="BA145" i="75"/>
  <c r="BE144" i="75"/>
  <c r="BA144" i="75"/>
  <c r="AW144" i="75"/>
  <c r="BI143" i="75"/>
  <c r="BE143" i="75"/>
  <c r="BI142" i="75"/>
  <c r="BE142" i="75"/>
  <c r="BA142" i="75"/>
  <c r="BE141" i="75"/>
  <c r="BA141" i="75"/>
  <c r="BE140" i="75"/>
  <c r="BA140" i="75"/>
  <c r="AW140" i="75"/>
  <c r="BE139" i="75"/>
  <c r="AW139" i="75"/>
  <c r="BI138" i="75"/>
  <c r="BE138" i="75"/>
  <c r="BA138" i="75"/>
  <c r="AW138" i="75"/>
  <c r="BI137" i="75"/>
  <c r="BA137" i="75"/>
  <c r="AW137" i="75"/>
  <c r="BI136" i="75"/>
  <c r="BE136" i="75"/>
  <c r="BA136" i="75"/>
  <c r="AW136" i="75"/>
  <c r="BI135" i="75"/>
  <c r="BE135" i="75"/>
  <c r="AW135" i="75"/>
  <c r="BE134" i="75"/>
  <c r="BA134" i="75"/>
  <c r="BI133" i="75"/>
  <c r="BE133" i="75"/>
  <c r="BA133" i="75"/>
  <c r="BI132" i="75"/>
  <c r="BE132" i="75"/>
  <c r="AW132" i="75"/>
  <c r="BI131" i="75"/>
  <c r="BE131" i="75"/>
  <c r="BA131" i="75"/>
  <c r="AW131" i="75"/>
  <c r="BI130" i="75"/>
  <c r="BE130" i="75"/>
  <c r="AW130" i="75"/>
  <c r="BI129" i="75"/>
  <c r="BE129" i="75"/>
  <c r="BI128" i="75"/>
  <c r="BE128" i="75"/>
  <c r="BA128" i="75"/>
  <c r="BE127" i="75"/>
  <c r="AW127" i="75"/>
  <c r="BI126" i="75"/>
  <c r="BE126" i="75"/>
  <c r="BI125" i="75"/>
  <c r="BE125" i="75"/>
  <c r="BE124" i="75"/>
  <c r="BA124" i="75"/>
  <c r="AW124" i="75"/>
  <c r="BI123" i="75"/>
  <c r="BE123" i="75"/>
  <c r="BA123" i="75"/>
  <c r="AW123" i="75"/>
  <c r="BI122" i="75"/>
  <c r="BA122" i="75"/>
  <c r="AW122" i="75"/>
  <c r="BE121" i="75"/>
  <c r="AW121" i="75"/>
  <c r="BI120" i="75"/>
  <c r="BE120" i="75"/>
  <c r="AW120" i="75"/>
  <c r="BI119" i="75"/>
  <c r="BA119" i="75"/>
  <c r="AW119" i="75"/>
  <c r="BI118" i="75"/>
  <c r="BE118" i="75"/>
  <c r="BA118" i="75"/>
  <c r="BE117" i="75"/>
  <c r="BA117" i="75"/>
  <c r="BI116" i="75"/>
  <c r="BA116" i="75"/>
  <c r="BI115" i="75"/>
  <c r="BE115" i="75"/>
  <c r="AW115" i="75"/>
  <c r="BI114" i="75"/>
  <c r="BA114" i="75"/>
  <c r="AW114" i="75"/>
  <c r="BI113" i="75"/>
  <c r="BA113" i="75"/>
  <c r="AW113" i="75"/>
  <c r="BE112" i="75"/>
  <c r="AW112" i="75"/>
  <c r="BE111" i="75"/>
  <c r="BA111" i="75"/>
  <c r="BA110" i="75"/>
  <c r="BI109" i="75"/>
  <c r="BE109" i="75"/>
  <c r="BI108" i="75"/>
  <c r="BA108" i="75"/>
  <c r="AW108" i="75"/>
  <c r="BE107" i="75"/>
  <c r="AW107" i="75"/>
  <c r="BE106" i="75"/>
  <c r="BA106" i="75"/>
  <c r="BI105" i="75"/>
  <c r="BA105" i="75"/>
  <c r="AW105" i="75"/>
  <c r="BE104" i="75"/>
  <c r="BA104" i="75"/>
  <c r="AW104" i="75"/>
  <c r="BI103" i="75"/>
  <c r="BE103" i="75"/>
  <c r="AW103" i="75"/>
  <c r="BI102" i="75"/>
  <c r="BA102" i="75"/>
  <c r="BE101" i="75"/>
  <c r="BI100" i="75"/>
  <c r="BA100" i="75"/>
  <c r="BE99" i="75"/>
  <c r="AW99" i="75"/>
  <c r="BE98" i="75"/>
  <c r="AW98" i="75"/>
  <c r="BI97" i="75"/>
  <c r="BA97" i="75"/>
  <c r="AW97" i="75"/>
  <c r="BI96" i="75"/>
  <c r="BA96" i="75"/>
  <c r="BE95" i="75"/>
  <c r="BI94" i="75"/>
  <c r="BA94" i="75"/>
  <c r="BI93" i="75"/>
  <c r="BE93" i="75"/>
  <c r="BI92" i="75"/>
  <c r="BA92" i="75"/>
  <c r="BE91" i="75"/>
  <c r="BA91" i="75"/>
  <c r="AW91" i="75"/>
  <c r="BI90" i="75"/>
  <c r="BA90" i="75"/>
  <c r="BE89" i="75"/>
  <c r="BI88" i="75"/>
  <c r="BA88" i="75"/>
  <c r="AW88" i="75"/>
  <c r="BI87" i="75"/>
  <c r="BE87" i="75"/>
  <c r="BA87" i="75"/>
  <c r="BE86" i="75"/>
  <c r="BA86" i="75"/>
  <c r="BI85" i="75"/>
  <c r="BA85" i="75"/>
  <c r="BI84" i="75"/>
  <c r="BE84" i="75"/>
  <c r="BI83" i="75"/>
  <c r="BE83" i="75"/>
  <c r="BA83" i="75"/>
  <c r="BE82" i="75"/>
  <c r="AW82" i="75"/>
  <c r="BI81" i="75"/>
  <c r="BA81" i="75"/>
  <c r="BE80" i="75"/>
  <c r="AW80" i="75"/>
  <c r="BE79" i="75"/>
  <c r="BI78" i="75"/>
  <c r="BE78" i="75"/>
  <c r="BA78" i="75"/>
  <c r="BE77" i="75"/>
  <c r="BA77" i="75"/>
  <c r="BI76" i="75"/>
  <c r="BA76" i="75"/>
  <c r="AW76" i="75"/>
  <c r="BE75" i="75"/>
  <c r="BI74" i="75"/>
  <c r="BA74" i="75"/>
  <c r="BE73" i="75"/>
  <c r="BI72" i="75"/>
  <c r="BA72" i="75"/>
  <c r="BE71" i="75"/>
  <c r="BI70" i="75"/>
  <c r="BA70" i="75"/>
  <c r="BI69" i="75"/>
  <c r="BE69" i="75"/>
  <c r="BI68" i="75"/>
  <c r="BA68" i="75"/>
  <c r="BE67" i="75"/>
  <c r="BI66" i="75"/>
  <c r="BA66" i="75"/>
  <c r="BI65" i="75"/>
  <c r="BE65" i="75"/>
  <c r="BI64" i="75"/>
  <c r="BA64" i="75"/>
  <c r="BE63" i="75"/>
  <c r="BA63" i="75"/>
  <c r="BI62" i="75"/>
  <c r="BA62" i="75"/>
  <c r="BE61" i="75"/>
  <c r="BI60" i="75"/>
  <c r="BA60" i="75"/>
  <c r="BE59" i="75"/>
  <c r="BA58" i="75"/>
  <c r="BE57" i="75"/>
  <c r="BI56" i="75"/>
  <c r="BA56" i="75"/>
  <c r="BE55" i="75"/>
  <c r="BI54" i="75"/>
  <c r="BA54" i="75"/>
  <c r="BE53" i="75"/>
  <c r="BI52" i="75"/>
  <c r="BA52" i="75"/>
  <c r="BE51" i="75"/>
  <c r="BI50" i="75"/>
  <c r="BA50" i="75"/>
  <c r="BE49" i="75"/>
  <c r="BI48" i="75"/>
  <c r="BA48" i="75"/>
  <c r="BE47" i="75"/>
  <c r="BI46" i="75"/>
  <c r="BA46" i="75"/>
  <c r="BE45" i="75"/>
  <c r="BI44" i="75"/>
  <c r="BA44" i="75"/>
  <c r="BE43" i="75"/>
  <c r="BI42" i="75"/>
  <c r="BA42" i="75"/>
  <c r="BE41" i="75"/>
  <c r="BI40" i="75"/>
  <c r="BA40" i="75"/>
  <c r="BE39" i="75"/>
  <c r="BI38" i="75"/>
  <c r="BA38" i="75"/>
  <c r="BE37" i="75"/>
  <c r="BI36" i="75"/>
  <c r="BA36" i="75"/>
  <c r="BE35" i="75"/>
  <c r="BI34" i="75"/>
  <c r="BA34" i="75"/>
  <c r="BE33" i="75"/>
  <c r="BI32" i="75"/>
  <c r="BA32" i="75"/>
  <c r="BE31" i="75"/>
  <c r="BI30" i="75"/>
  <c r="BA30" i="75"/>
  <c r="BE29" i="75"/>
  <c r="BI28" i="75"/>
  <c r="BA28" i="75"/>
  <c r="BE27" i="75"/>
  <c r="BA26" i="75"/>
  <c r="BE25" i="75"/>
  <c r="BI24" i="75"/>
  <c r="BA24" i="75"/>
  <c r="BE23" i="75"/>
  <c r="BI22" i="75"/>
  <c r="BA22" i="75"/>
  <c r="BE21" i="75"/>
  <c r="BI20" i="75"/>
  <c r="BA20" i="75"/>
  <c r="BE19" i="75"/>
  <c r="BI18" i="75"/>
  <c r="BA18" i="75"/>
  <c r="BE17" i="75"/>
  <c r="BI16" i="75"/>
  <c r="BA16" i="75"/>
  <c r="BE15" i="75"/>
  <c r="BI14" i="75"/>
  <c r="BA14" i="75"/>
  <c r="BE13" i="75"/>
  <c r="BI12" i="75"/>
  <c r="BA12" i="75"/>
  <c r="BE11" i="75"/>
  <c r="BI10" i="75"/>
  <c r="BA10" i="75"/>
  <c r="BI8" i="75"/>
  <c r="BA8" i="75"/>
  <c r="BE7" i="75"/>
  <c r="BI6" i="75"/>
  <c r="BA6" i="75"/>
  <c r="BY196" i="75"/>
  <c r="BU196" i="75"/>
  <c r="BQ196" i="75"/>
  <c r="BI196" i="75"/>
  <c r="BE196" i="75"/>
  <c r="BY195" i="75"/>
  <c r="BU195" i="75"/>
  <c r="BM195" i="75"/>
  <c r="BN195" i="75" s="1"/>
  <c r="BY194" i="75"/>
  <c r="BZ194" i="75" s="1"/>
  <c r="BQ194" i="75"/>
  <c r="BM194" i="75"/>
  <c r="BN194" i="75" s="1"/>
  <c r="BE194" i="75"/>
  <c r="AW194" i="75"/>
  <c r="BY193" i="75"/>
  <c r="BQ193" i="75"/>
  <c r="BR193" i="75" s="1"/>
  <c r="BM193" i="75"/>
  <c r="BN193" i="75" s="1"/>
  <c r="BA193" i="75"/>
  <c r="BU192" i="75"/>
  <c r="BQ192" i="75"/>
  <c r="BM192" i="75"/>
  <c r="BN192" i="75" s="1"/>
  <c r="CJ191" i="75"/>
  <c r="BU191" i="75"/>
  <c r="BM191" i="75"/>
  <c r="BN191" i="75" s="1"/>
  <c r="BI191" i="75"/>
  <c r="BY190" i="75"/>
  <c r="BZ190" i="75" s="1"/>
  <c r="BQ190" i="75"/>
  <c r="BI190" i="75"/>
  <c r="BA190" i="75"/>
  <c r="CN189" i="75"/>
  <c r="BY189" i="75"/>
  <c r="BZ189" i="75" s="1"/>
  <c r="BU189" i="75"/>
  <c r="BQ189" i="75"/>
  <c r="BR189" i="75" s="1"/>
  <c r="BM189" i="75"/>
  <c r="BN189" i="75" s="1"/>
  <c r="BA189" i="75"/>
  <c r="BU188" i="75"/>
  <c r="BQ188" i="75"/>
  <c r="BR188" i="75" s="1"/>
  <c r="BI188" i="75"/>
  <c r="BA188" i="75"/>
  <c r="BY187" i="75"/>
  <c r="BU187" i="75"/>
  <c r="BM187" i="75"/>
  <c r="BN187" i="75" s="1"/>
  <c r="BA187" i="75"/>
  <c r="CJ186" i="75"/>
  <c r="BY186" i="75"/>
  <c r="BZ186" i="75" s="1"/>
  <c r="BQ186" i="75"/>
  <c r="BM186" i="75"/>
  <c r="BN186" i="75" s="1"/>
  <c r="BE186" i="75"/>
  <c r="CE185" i="75"/>
  <c r="BY185" i="75"/>
  <c r="BU185" i="75"/>
  <c r="BQ185" i="75"/>
  <c r="BR185" i="75" s="1"/>
  <c r="BM185" i="75"/>
  <c r="BN185" i="75" s="1"/>
  <c r="BU184" i="75"/>
  <c r="BQ184" i="75"/>
  <c r="BM184" i="75"/>
  <c r="BN184" i="75" s="1"/>
  <c r="BA184" i="75"/>
  <c r="BU183" i="75"/>
  <c r="BM183" i="75"/>
  <c r="BN183" i="75" s="1"/>
  <c r="BI183" i="75"/>
  <c r="AW183" i="75"/>
  <c r="BY182" i="75"/>
  <c r="BZ182" i="75" s="1"/>
  <c r="CN181" i="75"/>
  <c r="BY181" i="75"/>
  <c r="BU181" i="75"/>
  <c r="BQ181" i="75"/>
  <c r="BR181" i="75" s="1"/>
  <c r="BM181" i="75"/>
  <c r="BN181" i="75" s="1"/>
  <c r="BA181" i="75"/>
  <c r="BU180" i="75"/>
  <c r="BV180" i="75" s="1"/>
  <c r="BQ180" i="75"/>
  <c r="CJ179" i="75"/>
  <c r="BY179" i="75"/>
  <c r="BU179" i="75"/>
  <c r="BM179" i="75"/>
  <c r="BN179" i="75" s="1"/>
  <c r="BI179" i="75"/>
  <c r="BA179" i="75"/>
  <c r="BY178" i="75"/>
  <c r="BQ178" i="75"/>
  <c r="BI178" i="75"/>
  <c r="BY177" i="75"/>
  <c r="BU177" i="75"/>
  <c r="BQ177" i="75"/>
  <c r="BR177" i="75" s="1"/>
  <c r="BM177" i="75"/>
  <c r="BN177" i="75" s="1"/>
  <c r="AW177" i="75"/>
  <c r="BY176" i="75"/>
  <c r="BU176" i="75"/>
  <c r="BQ176" i="75"/>
  <c r="BM176" i="75"/>
  <c r="BN176" i="75" s="1"/>
  <c r="BI176" i="75"/>
  <c r="BA176" i="75"/>
  <c r="BY175" i="75"/>
  <c r="BU175" i="75"/>
  <c r="BM175" i="75"/>
  <c r="BN175" i="75" s="1"/>
  <c r="BA175" i="75"/>
  <c r="AW175" i="75"/>
  <c r="BY174" i="75"/>
  <c r="BZ174" i="75" s="1"/>
  <c r="BQ174" i="75"/>
  <c r="BY173" i="75"/>
  <c r="BZ173" i="75" s="1"/>
  <c r="BU173" i="75"/>
  <c r="BV173" i="75" s="1"/>
  <c r="BQ173" i="75"/>
  <c r="BM173" i="75"/>
  <c r="BN173" i="75" s="1"/>
  <c r="BI173" i="75"/>
  <c r="BU172" i="75"/>
  <c r="BQ172" i="75"/>
  <c r="BR172" i="75" s="1"/>
  <c r="BM172" i="75"/>
  <c r="BN172" i="75" s="1"/>
  <c r="BI172" i="75"/>
  <c r="BY171" i="75"/>
  <c r="BU171" i="75"/>
  <c r="BM171" i="75"/>
  <c r="BN171" i="75" s="1"/>
  <c r="BI171" i="75"/>
  <c r="BA171" i="75"/>
  <c r="CN170" i="75"/>
  <c r="CE170" i="75"/>
  <c r="BY170" i="75"/>
  <c r="BZ170" i="75" s="1"/>
  <c r="BQ170" i="75"/>
  <c r="BI170" i="75"/>
  <c r="BA170" i="75"/>
  <c r="CE169" i="75"/>
  <c r="BY169" i="75"/>
  <c r="BU169" i="75"/>
  <c r="BQ169" i="75"/>
  <c r="BM169" i="75"/>
  <c r="BN169" i="75" s="1"/>
  <c r="BE169" i="75"/>
  <c r="BU168" i="75"/>
  <c r="BV168" i="75" s="1"/>
  <c r="BQ168" i="75"/>
  <c r="BM168" i="75"/>
  <c r="BN168" i="75" s="1"/>
  <c r="BY167" i="75"/>
  <c r="BU167" i="75"/>
  <c r="BM167" i="75"/>
  <c r="BN167" i="75" s="1"/>
  <c r="BI167" i="75"/>
  <c r="BA167" i="75"/>
  <c r="CE166" i="75"/>
  <c r="BY166" i="75"/>
  <c r="BZ166" i="75" s="1"/>
  <c r="BQ166" i="75"/>
  <c r="BI166" i="75"/>
  <c r="BY165" i="75"/>
  <c r="BQ165" i="75"/>
  <c r="BR165" i="75" s="1"/>
  <c r="BM165" i="75"/>
  <c r="BN165" i="75" s="1"/>
  <c r="BE165" i="75"/>
  <c r="BU164" i="75"/>
  <c r="BQ164" i="75"/>
  <c r="BA164" i="75"/>
  <c r="AW164" i="75"/>
  <c r="BY163" i="75"/>
  <c r="BU163" i="75"/>
  <c r="BV163" i="75" s="1"/>
  <c r="BM163" i="75"/>
  <c r="BN163" i="75" s="1"/>
  <c r="BY162" i="75"/>
  <c r="BQ162" i="75"/>
  <c r="BI162" i="75"/>
  <c r="BA162" i="75"/>
  <c r="BY161" i="75"/>
  <c r="BZ161" i="75" s="1"/>
  <c r="BU161" i="75"/>
  <c r="BQ161" i="75"/>
  <c r="BR161" i="75" s="1"/>
  <c r="BM161" i="75"/>
  <c r="BN161" i="75" s="1"/>
  <c r="BI161" i="75"/>
  <c r="BA161" i="75"/>
  <c r="AW161" i="75"/>
  <c r="BU160" i="75"/>
  <c r="BV160" i="75" s="1"/>
  <c r="BQ160" i="75"/>
  <c r="BM160" i="75"/>
  <c r="BN160" i="75" s="1"/>
  <c r="BE160" i="75"/>
  <c r="AW160" i="75"/>
  <c r="CJ159" i="75"/>
  <c r="CE159" i="75"/>
  <c r="BU159" i="75"/>
  <c r="BV159" i="75" s="1"/>
  <c r="BM159" i="75"/>
  <c r="BN159" i="75" s="1"/>
  <c r="BA159" i="75"/>
  <c r="BY158" i="75"/>
  <c r="BZ158" i="75" s="1"/>
  <c r="BQ158" i="75"/>
  <c r="BM158" i="75"/>
  <c r="BN158" i="75" s="1"/>
  <c r="BE158" i="75"/>
  <c r="BY157" i="75"/>
  <c r="BU157" i="75"/>
  <c r="BQ157" i="75"/>
  <c r="BR157" i="75" s="1"/>
  <c r="BM157" i="75"/>
  <c r="BN157" i="75" s="1"/>
  <c r="BA157" i="75"/>
  <c r="CJ156" i="75"/>
  <c r="CE156" i="75"/>
  <c r="BU156" i="75"/>
  <c r="BQ156" i="75"/>
  <c r="BY155" i="75"/>
  <c r="BU155" i="75"/>
  <c r="BM155" i="75"/>
  <c r="BN155" i="75" s="1"/>
  <c r="AW155" i="75"/>
  <c r="BY154" i="75"/>
  <c r="BZ154" i="75" s="1"/>
  <c r="BQ154" i="75"/>
  <c r="BM154" i="75"/>
  <c r="BN154" i="75" s="1"/>
  <c r="BA154" i="75"/>
  <c r="CE153" i="75"/>
  <c r="BY153" i="75"/>
  <c r="BZ153" i="75" s="1"/>
  <c r="BQ153" i="75"/>
  <c r="BM153" i="75"/>
  <c r="BN153" i="75" s="1"/>
  <c r="BE153" i="75"/>
  <c r="BU152" i="75"/>
  <c r="BV152" i="75" s="1"/>
  <c r="BQ152" i="75"/>
  <c r="BM152" i="75"/>
  <c r="BN152" i="75" s="1"/>
  <c r="AW152" i="75"/>
  <c r="BU151" i="75"/>
  <c r="BM151" i="75"/>
  <c r="BN151" i="75" s="1"/>
  <c r="BI151" i="75"/>
  <c r="BY150" i="75"/>
  <c r="BZ150" i="75" s="1"/>
  <c r="BM150" i="75"/>
  <c r="BN150" i="75" s="1"/>
  <c r="BE150" i="75"/>
  <c r="CJ149" i="75"/>
  <c r="BY149" i="75"/>
  <c r="BU149" i="75"/>
  <c r="BQ149" i="75"/>
  <c r="BR149" i="75" s="1"/>
  <c r="BM149" i="75"/>
  <c r="BN149" i="75" s="1"/>
  <c r="BI149" i="75"/>
  <c r="BA149" i="75"/>
  <c r="BU148" i="75"/>
  <c r="BQ148" i="75"/>
  <c r="BR148" i="75" s="1"/>
  <c r="BE148" i="75"/>
  <c r="AW148" i="75"/>
  <c r="BY147" i="75"/>
  <c r="BU147" i="75"/>
  <c r="BV147" i="75" s="1"/>
  <c r="BM147" i="75"/>
  <c r="BN147" i="75" s="1"/>
  <c r="BA147" i="75"/>
  <c r="BY146" i="75"/>
  <c r="BQ146" i="75"/>
  <c r="BI146" i="75"/>
  <c r="CE145" i="75"/>
  <c r="BY145" i="75"/>
  <c r="BQ145" i="75"/>
  <c r="BR145" i="75" s="1"/>
  <c r="BM145" i="75"/>
  <c r="BN145" i="75" s="1"/>
  <c r="AW145" i="75"/>
  <c r="BU144" i="75"/>
  <c r="BQ144" i="75"/>
  <c r="BR144" i="75" s="1"/>
  <c r="BM144" i="75"/>
  <c r="BN144" i="75" s="1"/>
  <c r="BI144" i="75"/>
  <c r="BY143" i="75"/>
  <c r="BU143" i="75"/>
  <c r="BM143" i="75"/>
  <c r="BN143" i="75" s="1"/>
  <c r="BA143" i="75"/>
  <c r="AW143" i="75"/>
  <c r="BY142" i="75"/>
  <c r="BQ142" i="75"/>
  <c r="BM142" i="75"/>
  <c r="BN142" i="75" s="1"/>
  <c r="BY141" i="75"/>
  <c r="BU141" i="75"/>
  <c r="BQ141" i="75"/>
  <c r="BR141" i="75" s="1"/>
  <c r="BM141" i="75"/>
  <c r="BN141" i="75" s="1"/>
  <c r="BI141" i="75"/>
  <c r="CE140" i="75"/>
  <c r="BU140" i="75"/>
  <c r="BQ140" i="75"/>
  <c r="BM140" i="75"/>
  <c r="BN140" i="75" s="1"/>
  <c r="BI140" i="75"/>
  <c r="BU139" i="75"/>
  <c r="BV139" i="75" s="1"/>
  <c r="BM139" i="75"/>
  <c r="BN139" i="75" s="1"/>
  <c r="BI139" i="75"/>
  <c r="BA139" i="75"/>
  <c r="BY138" i="75"/>
  <c r="BZ138" i="75" s="1"/>
  <c r="BQ138" i="75"/>
  <c r="BY137" i="75"/>
  <c r="BU137" i="75"/>
  <c r="BQ137" i="75"/>
  <c r="BR137" i="75" s="1"/>
  <c r="BM137" i="75"/>
  <c r="BN137" i="75" s="1"/>
  <c r="BE137" i="75"/>
  <c r="BU136" i="75"/>
  <c r="BQ136" i="75"/>
  <c r="BR136" i="75" s="1"/>
  <c r="BM136" i="75"/>
  <c r="BN136" i="75" s="1"/>
  <c r="BY135" i="75"/>
  <c r="BU135" i="75"/>
  <c r="BM135" i="75"/>
  <c r="BN135" i="75" s="1"/>
  <c r="BA135" i="75"/>
  <c r="CJ134" i="75"/>
  <c r="BY134" i="75"/>
  <c r="BQ134" i="75"/>
  <c r="BM134" i="75"/>
  <c r="BN134" i="75" s="1"/>
  <c r="BI134" i="75"/>
  <c r="BY133" i="75"/>
  <c r="BQ133" i="75"/>
  <c r="BM133" i="75"/>
  <c r="BN133" i="75" s="1"/>
  <c r="CN132" i="75"/>
  <c r="CE132" i="75"/>
  <c r="BU132" i="75"/>
  <c r="BV132" i="75" s="1"/>
  <c r="BQ132" i="75"/>
  <c r="BR132" i="75" s="1"/>
  <c r="BA132" i="75"/>
  <c r="BU131" i="75"/>
  <c r="BV131" i="75" s="1"/>
  <c r="BM131" i="75"/>
  <c r="BN131" i="75" s="1"/>
  <c r="BY130" i="75"/>
  <c r="BZ130" i="75" s="1"/>
  <c r="BQ130" i="75"/>
  <c r="BA130" i="75"/>
  <c r="BY129" i="75"/>
  <c r="BU129" i="75"/>
  <c r="BQ129" i="75"/>
  <c r="BR129" i="75" s="1"/>
  <c r="BM129" i="75"/>
  <c r="BN129" i="75" s="1"/>
  <c r="BA129" i="75"/>
  <c r="AW129" i="75"/>
  <c r="BU128" i="75"/>
  <c r="BV128" i="75" s="1"/>
  <c r="BQ128" i="75"/>
  <c r="BR128" i="75" s="1"/>
  <c r="BM128" i="75"/>
  <c r="BN128" i="75" s="1"/>
  <c r="AW128" i="75"/>
  <c r="BY127" i="75"/>
  <c r="BU127" i="75"/>
  <c r="BM127" i="75"/>
  <c r="BN127" i="75" s="1"/>
  <c r="BI127" i="75"/>
  <c r="BA127" i="75"/>
  <c r="BY126" i="75"/>
  <c r="BQ126" i="75"/>
  <c r="BA126" i="75"/>
  <c r="BY125" i="75"/>
  <c r="BZ125" i="75" s="1"/>
  <c r="BU125" i="75"/>
  <c r="BQ125" i="75"/>
  <c r="BM125" i="75"/>
  <c r="BN125" i="75" s="1"/>
  <c r="BA125" i="75"/>
  <c r="CE124" i="75"/>
  <c r="BU124" i="75"/>
  <c r="BQ124" i="75"/>
  <c r="BI124" i="75"/>
  <c r="BY123" i="75"/>
  <c r="BU123" i="75"/>
  <c r="BV123" i="75" s="1"/>
  <c r="BM123" i="75"/>
  <c r="BN123" i="75" s="1"/>
  <c r="CJ122" i="75"/>
  <c r="BY122" i="75"/>
  <c r="BZ122" i="75" s="1"/>
  <c r="BQ122" i="75"/>
  <c r="BM122" i="75"/>
  <c r="BN122" i="75" s="1"/>
  <c r="BE122" i="75"/>
  <c r="BY121" i="75"/>
  <c r="BQ121" i="75"/>
  <c r="BR121" i="75" s="1"/>
  <c r="BM121" i="75"/>
  <c r="BN121" i="75" s="1"/>
  <c r="BI121" i="75"/>
  <c r="BA121" i="75"/>
  <c r="BU120" i="75"/>
  <c r="BV120" i="75" s="1"/>
  <c r="BQ120" i="75"/>
  <c r="BR120" i="75" s="1"/>
  <c r="BA120" i="75"/>
  <c r="BY119" i="75"/>
  <c r="BU119" i="75"/>
  <c r="BV119" i="75" s="1"/>
  <c r="BM119" i="75"/>
  <c r="BN119" i="75" s="1"/>
  <c r="BE119" i="75"/>
  <c r="BY118" i="75"/>
  <c r="BQ118" i="75"/>
  <c r="BM118" i="75"/>
  <c r="BY117" i="75"/>
  <c r="BU117" i="75"/>
  <c r="BQ117" i="75"/>
  <c r="BM117" i="75"/>
  <c r="BN117" i="75" s="1"/>
  <c r="BI117" i="75"/>
  <c r="BU116" i="75"/>
  <c r="BQ116" i="75"/>
  <c r="BR116" i="75" s="1"/>
  <c r="BM116" i="75"/>
  <c r="BN116" i="75" s="1"/>
  <c r="BE116" i="75"/>
  <c r="AW116" i="75"/>
  <c r="BY115" i="75"/>
  <c r="BU115" i="75"/>
  <c r="BM115" i="75"/>
  <c r="BN115" i="75" s="1"/>
  <c r="BA115" i="75"/>
  <c r="CE114" i="75"/>
  <c r="BY114" i="75"/>
  <c r="BQ114" i="75"/>
  <c r="BE114" i="75"/>
  <c r="CE113" i="75"/>
  <c r="BY113" i="75"/>
  <c r="BU113" i="75"/>
  <c r="BQ113" i="75"/>
  <c r="BM113" i="75"/>
  <c r="BN113" i="75" s="1"/>
  <c r="BE113" i="75"/>
  <c r="BU112" i="75"/>
  <c r="BQ112" i="75"/>
  <c r="BM112" i="75"/>
  <c r="BN112" i="75" s="1"/>
  <c r="BI112" i="75"/>
  <c r="BA112" i="75"/>
  <c r="CN111" i="75"/>
  <c r="BY111" i="75"/>
  <c r="BU111" i="75"/>
  <c r="BM111" i="75"/>
  <c r="BN111" i="75" s="1"/>
  <c r="BI111" i="75"/>
  <c r="AW111" i="75"/>
  <c r="BY110" i="75"/>
  <c r="BZ110" i="75" s="1"/>
  <c r="BQ110" i="75"/>
  <c r="BM110" i="75"/>
  <c r="BN110" i="75" s="1"/>
  <c r="BI110" i="75"/>
  <c r="BE110" i="75"/>
  <c r="BY109" i="75"/>
  <c r="BZ109" i="75" s="1"/>
  <c r="BU109" i="75"/>
  <c r="BQ109" i="75"/>
  <c r="BM109" i="75"/>
  <c r="BN109" i="75" s="1"/>
  <c r="BA109" i="75"/>
  <c r="CJ108" i="75"/>
  <c r="BU108" i="75"/>
  <c r="BQ108" i="75"/>
  <c r="BR108" i="75" s="1"/>
  <c r="BM108" i="75"/>
  <c r="BE108" i="75"/>
  <c r="BY107" i="75"/>
  <c r="BU107" i="75"/>
  <c r="BM107" i="75"/>
  <c r="BN107" i="75" s="1"/>
  <c r="BI107" i="75"/>
  <c r="BA107" i="75"/>
  <c r="BY106" i="75"/>
  <c r="BQ106" i="75"/>
  <c r="BI106" i="75"/>
  <c r="AW106" i="75"/>
  <c r="CE105" i="75"/>
  <c r="BY105" i="75"/>
  <c r="BU105" i="75"/>
  <c r="BM105" i="75"/>
  <c r="BN105" i="75" s="1"/>
  <c r="BE105" i="75"/>
  <c r="BU104" i="75"/>
  <c r="BQ104" i="75"/>
  <c r="BI104" i="75"/>
  <c r="BY103" i="75"/>
  <c r="BU103" i="75"/>
  <c r="BM103" i="75"/>
  <c r="BN103" i="75" s="1"/>
  <c r="BA103" i="75"/>
  <c r="CJ102" i="75"/>
  <c r="BY102" i="75"/>
  <c r="BU102" i="75"/>
  <c r="BV102" i="75" s="1"/>
  <c r="BQ102" i="75"/>
  <c r="BM102" i="75"/>
  <c r="BN102" i="75" s="1"/>
  <c r="BE102" i="75"/>
  <c r="BY101" i="75"/>
  <c r="BU101" i="75"/>
  <c r="BM101" i="75"/>
  <c r="BN101" i="75" s="1"/>
  <c r="BI101" i="75"/>
  <c r="BA101" i="75"/>
  <c r="CE100" i="75"/>
  <c r="BY100" i="75"/>
  <c r="BU100" i="75"/>
  <c r="BV100" i="75" s="1"/>
  <c r="BQ100" i="75"/>
  <c r="BR100" i="75" s="1"/>
  <c r="BM100" i="75"/>
  <c r="BN100" i="75" s="1"/>
  <c r="BE100" i="75"/>
  <c r="AW100" i="75"/>
  <c r="CJ99" i="75"/>
  <c r="BY99" i="75"/>
  <c r="BU99" i="75"/>
  <c r="BM99" i="75"/>
  <c r="BN99" i="75" s="1"/>
  <c r="BI99" i="75"/>
  <c r="BA99" i="75"/>
  <c r="BY98" i="75"/>
  <c r="BQ98" i="75"/>
  <c r="BM98" i="75"/>
  <c r="BN98" i="75" s="1"/>
  <c r="BI98" i="75"/>
  <c r="BA98" i="75"/>
  <c r="BY97" i="75"/>
  <c r="BU97" i="75"/>
  <c r="BM97" i="75"/>
  <c r="BN97" i="75" s="1"/>
  <c r="BE97" i="75"/>
  <c r="BU96" i="75"/>
  <c r="BQ96" i="75"/>
  <c r="BR96" i="75" s="1"/>
  <c r="BM96" i="75"/>
  <c r="BN96" i="75" s="1"/>
  <c r="BE96" i="75"/>
  <c r="AW96" i="75"/>
  <c r="BY95" i="75"/>
  <c r="BU95" i="75"/>
  <c r="BV95" i="75" s="1"/>
  <c r="BM95" i="75"/>
  <c r="BN95" i="75" s="1"/>
  <c r="BI95" i="75"/>
  <c r="BA95" i="75"/>
  <c r="AW95" i="75"/>
  <c r="CJ94" i="75"/>
  <c r="BY94" i="75"/>
  <c r="BZ94" i="75" s="1"/>
  <c r="BQ94" i="75"/>
  <c r="BM94" i="75"/>
  <c r="BN94" i="75" s="1"/>
  <c r="BE94" i="75"/>
  <c r="BY93" i="75"/>
  <c r="BZ93" i="75" s="1"/>
  <c r="BU93" i="75"/>
  <c r="BM93" i="75"/>
  <c r="BN93" i="75" s="1"/>
  <c r="BA93" i="75"/>
  <c r="BU92" i="75"/>
  <c r="BV92" i="75" s="1"/>
  <c r="BQ92" i="75"/>
  <c r="BM92" i="75"/>
  <c r="BN92" i="75" s="1"/>
  <c r="BE92" i="75"/>
  <c r="AW92" i="75"/>
  <c r="CJ91" i="75"/>
  <c r="BY91" i="75"/>
  <c r="BU91" i="75"/>
  <c r="BV91" i="75" s="1"/>
  <c r="BM91" i="75"/>
  <c r="BN91" i="75" s="1"/>
  <c r="BI91" i="75"/>
  <c r="CN90" i="75"/>
  <c r="BY90" i="75"/>
  <c r="BQ90" i="75"/>
  <c r="BM90" i="75"/>
  <c r="BN90" i="75" s="1"/>
  <c r="BE90" i="75"/>
  <c r="AW90" i="75"/>
  <c r="BY89" i="75"/>
  <c r="BU89" i="75"/>
  <c r="BM89" i="75"/>
  <c r="BN89" i="75" s="1"/>
  <c r="BI89" i="75"/>
  <c r="BA89" i="75"/>
  <c r="AW89" i="75"/>
  <c r="BU88" i="75"/>
  <c r="BQ88" i="75"/>
  <c r="BM88" i="75"/>
  <c r="BN88" i="75" s="1"/>
  <c r="BE88" i="75"/>
  <c r="BY87" i="75"/>
  <c r="BU87" i="75"/>
  <c r="BV87" i="75" s="1"/>
  <c r="BM87" i="75"/>
  <c r="BN87" i="75" s="1"/>
  <c r="AW87" i="75"/>
  <c r="CN86" i="75"/>
  <c r="BY86" i="75"/>
  <c r="BZ86" i="75" s="1"/>
  <c r="BQ86" i="75"/>
  <c r="BM86" i="75"/>
  <c r="BN86" i="75" s="1"/>
  <c r="BI86" i="75"/>
  <c r="CJ85" i="75"/>
  <c r="BY85" i="75"/>
  <c r="BU85" i="75"/>
  <c r="BM85" i="75"/>
  <c r="BN85" i="75" s="1"/>
  <c r="BE85" i="75"/>
  <c r="AW85" i="75"/>
  <c r="BU84" i="75"/>
  <c r="BQ84" i="75"/>
  <c r="BM84" i="75"/>
  <c r="BN84" i="75" s="1"/>
  <c r="BA84" i="75"/>
  <c r="AW84" i="75"/>
  <c r="CJ83" i="75"/>
  <c r="BY83" i="75"/>
  <c r="BU83" i="75"/>
  <c r="BM83" i="75"/>
  <c r="BN83" i="75" s="1"/>
  <c r="AW83" i="75"/>
  <c r="BY82" i="75"/>
  <c r="BQ82" i="75"/>
  <c r="BM82" i="75"/>
  <c r="BN82" i="75" s="1"/>
  <c r="BI82" i="75"/>
  <c r="BA82" i="75"/>
  <c r="CE81" i="75"/>
  <c r="BY81" i="75"/>
  <c r="BU81" i="75"/>
  <c r="BM81" i="75"/>
  <c r="BN81" i="75" s="1"/>
  <c r="BE81" i="75"/>
  <c r="AW81" i="75"/>
  <c r="BU80" i="75"/>
  <c r="BQ80" i="75"/>
  <c r="BR80" i="75" s="1"/>
  <c r="BM80" i="75"/>
  <c r="BN80" i="75" s="1"/>
  <c r="BI80" i="75"/>
  <c r="BA80" i="75"/>
  <c r="CN79" i="75"/>
  <c r="CE79" i="75"/>
  <c r="BY79" i="75"/>
  <c r="BU79" i="75"/>
  <c r="BM79" i="75"/>
  <c r="BN79" i="75" s="1"/>
  <c r="BI79" i="75"/>
  <c r="BA79" i="75"/>
  <c r="AW79" i="75"/>
  <c r="BY78" i="75"/>
  <c r="BZ78" i="75" s="1"/>
  <c r="BU78" i="75"/>
  <c r="BV78" i="75" s="1"/>
  <c r="BQ78" i="75"/>
  <c r="BM78" i="75"/>
  <c r="BN78" i="75" s="1"/>
  <c r="BY77" i="75"/>
  <c r="BZ77" i="75" s="1"/>
  <c r="BU77" i="75"/>
  <c r="BM77" i="75"/>
  <c r="BN77" i="75" s="1"/>
  <c r="BI77" i="75"/>
  <c r="BU76" i="75"/>
  <c r="BQ76" i="75"/>
  <c r="BM76" i="75"/>
  <c r="BN76" i="75" s="1"/>
  <c r="BE76" i="75"/>
  <c r="CJ75" i="75"/>
  <c r="BY75" i="75"/>
  <c r="BU75" i="75"/>
  <c r="BM75" i="75"/>
  <c r="BN75" i="75" s="1"/>
  <c r="BI75" i="75"/>
  <c r="BA75" i="75"/>
  <c r="AW75" i="75"/>
  <c r="BY74" i="75"/>
  <c r="BQ74" i="75"/>
  <c r="BM74" i="75"/>
  <c r="BN74" i="75" s="1"/>
  <c r="BE74" i="75"/>
  <c r="AW74" i="75"/>
  <c r="BY73" i="75"/>
  <c r="BZ73" i="75" s="1"/>
  <c r="BU73" i="75"/>
  <c r="BQ73" i="75"/>
  <c r="BR73" i="75" s="1"/>
  <c r="BM73" i="75"/>
  <c r="BN73" i="75" s="1"/>
  <c r="BI73" i="75"/>
  <c r="BA73" i="75"/>
  <c r="AW73" i="75"/>
  <c r="BY72" i="75"/>
  <c r="BZ72" i="75" s="1"/>
  <c r="BU72" i="75"/>
  <c r="BQ72" i="75"/>
  <c r="BM72" i="75"/>
  <c r="BN72" i="75" s="1"/>
  <c r="BE72" i="75"/>
  <c r="AW72" i="75"/>
  <c r="BY71" i="75"/>
  <c r="BU71" i="75"/>
  <c r="BM71" i="75"/>
  <c r="BN71" i="75" s="1"/>
  <c r="BI71" i="75"/>
  <c r="BA71" i="75"/>
  <c r="AW71" i="75"/>
  <c r="BY70" i="75"/>
  <c r="BZ70" i="75" s="1"/>
  <c r="BQ70" i="75"/>
  <c r="BM70" i="75"/>
  <c r="BN70" i="75" s="1"/>
  <c r="BE70" i="75"/>
  <c r="BY69" i="75"/>
  <c r="BZ69" i="75" s="1"/>
  <c r="BU69" i="75"/>
  <c r="BM69" i="75"/>
  <c r="BN69" i="75" s="1"/>
  <c r="BA69" i="75"/>
  <c r="CJ68" i="75"/>
  <c r="BU68" i="75"/>
  <c r="BQ68" i="75"/>
  <c r="BM68" i="75"/>
  <c r="BN68" i="75" s="1"/>
  <c r="BE68" i="75"/>
  <c r="AW68" i="75"/>
  <c r="BY67" i="75"/>
  <c r="BU67" i="75"/>
  <c r="BQ67" i="75"/>
  <c r="BM67" i="75"/>
  <c r="BN67" i="75" s="1"/>
  <c r="BI67" i="75"/>
  <c r="BA67" i="75"/>
  <c r="AW67" i="75"/>
  <c r="BY66" i="75"/>
  <c r="BQ66" i="75"/>
  <c r="BM66" i="75"/>
  <c r="BN66" i="75" s="1"/>
  <c r="BE66" i="75"/>
  <c r="AW66" i="75"/>
  <c r="BY65" i="75"/>
  <c r="BZ65" i="75" s="1"/>
  <c r="BU65" i="75"/>
  <c r="BQ65" i="75"/>
  <c r="BM65" i="75"/>
  <c r="BN65" i="75" s="1"/>
  <c r="BA65" i="75"/>
  <c r="AW65" i="75"/>
  <c r="BU64" i="75"/>
  <c r="BV64" i="75" s="1"/>
  <c r="BQ64" i="75"/>
  <c r="BM64" i="75"/>
  <c r="BN64" i="75" s="1"/>
  <c r="BE64" i="75"/>
  <c r="AW64" i="75"/>
  <c r="BY63" i="75"/>
  <c r="BU63" i="75"/>
  <c r="BM63" i="75"/>
  <c r="BN63" i="75" s="1"/>
  <c r="BI63" i="75"/>
  <c r="AW63" i="75"/>
  <c r="BY62" i="75"/>
  <c r="BQ62" i="75"/>
  <c r="BM62" i="75"/>
  <c r="BN62" i="75" s="1"/>
  <c r="BE62" i="75"/>
  <c r="BY61" i="75"/>
  <c r="BU61" i="75"/>
  <c r="BM61" i="75"/>
  <c r="BN61" i="75" s="1"/>
  <c r="BI61" i="75"/>
  <c r="BA61" i="75"/>
  <c r="CE60" i="75"/>
  <c r="BY60" i="75"/>
  <c r="BZ60" i="75" s="1"/>
  <c r="BU60" i="75"/>
  <c r="BQ60" i="75"/>
  <c r="BR60" i="75" s="1"/>
  <c r="BM60" i="75"/>
  <c r="BN60" i="75" s="1"/>
  <c r="BE60" i="75"/>
  <c r="AW60" i="75"/>
  <c r="BY59" i="75"/>
  <c r="BU59" i="75"/>
  <c r="BV59" i="75" s="1"/>
  <c r="BM59" i="75"/>
  <c r="BN59" i="75" s="1"/>
  <c r="BI59" i="75"/>
  <c r="BA59" i="75"/>
  <c r="AW59" i="75"/>
  <c r="BY58" i="75"/>
  <c r="BQ58" i="75"/>
  <c r="BM58" i="75"/>
  <c r="BN58" i="75" s="1"/>
  <c r="BI58" i="75"/>
  <c r="BE58" i="75"/>
  <c r="AW58" i="75"/>
  <c r="CE57" i="75"/>
  <c r="BY57" i="75"/>
  <c r="BU57" i="75"/>
  <c r="BM57" i="75"/>
  <c r="BN57" i="75" s="1"/>
  <c r="BI57" i="75"/>
  <c r="BA57" i="75"/>
  <c r="AW57" i="75"/>
  <c r="BY56" i="75"/>
  <c r="BZ56" i="75" s="1"/>
  <c r="BU56" i="75"/>
  <c r="BV56" i="75" s="1"/>
  <c r="BQ56" i="75"/>
  <c r="BM56" i="75"/>
  <c r="BN56" i="75" s="1"/>
  <c r="BE56" i="75"/>
  <c r="AW56" i="75"/>
  <c r="BY55" i="75"/>
  <c r="BU55" i="75"/>
  <c r="BM55" i="75"/>
  <c r="BN55" i="75" s="1"/>
  <c r="BI55" i="75"/>
  <c r="BA55" i="75"/>
  <c r="AW55" i="75"/>
  <c r="BY54" i="75"/>
  <c r="BQ54" i="75"/>
  <c r="BM54" i="75"/>
  <c r="BN54" i="75" s="1"/>
  <c r="BE54" i="75"/>
  <c r="CJ53" i="75"/>
  <c r="BY53" i="75"/>
  <c r="BU53" i="75"/>
  <c r="BQ53" i="75"/>
  <c r="BR53" i="75" s="1"/>
  <c r="BM53" i="75"/>
  <c r="BN53" i="75" s="1"/>
  <c r="BI53" i="75"/>
  <c r="BA53" i="75"/>
  <c r="BY52" i="75"/>
  <c r="BU52" i="75"/>
  <c r="BV52" i="75" s="1"/>
  <c r="BQ52" i="75"/>
  <c r="BM52" i="75"/>
  <c r="BN52" i="75" s="1"/>
  <c r="BE52" i="75"/>
  <c r="AW52" i="75"/>
  <c r="BY51" i="75"/>
  <c r="BU51" i="75"/>
  <c r="BM51" i="75"/>
  <c r="BN51" i="75" s="1"/>
  <c r="BI51" i="75"/>
  <c r="BA51" i="75"/>
  <c r="AW51" i="75"/>
  <c r="CE50" i="75"/>
  <c r="BY50" i="75"/>
  <c r="BQ50" i="75"/>
  <c r="BM50" i="75"/>
  <c r="BN50" i="75" s="1"/>
  <c r="BE50" i="75"/>
  <c r="AW50" i="75"/>
  <c r="BY49" i="75"/>
  <c r="BZ49" i="75" s="1"/>
  <c r="BU49" i="75"/>
  <c r="BM49" i="75"/>
  <c r="BN49" i="75" s="1"/>
  <c r="BI49" i="75"/>
  <c r="BA49" i="75"/>
  <c r="AW49" i="75"/>
  <c r="CJ48" i="75"/>
  <c r="BU48" i="75"/>
  <c r="BV48" i="75" s="1"/>
  <c r="BQ48" i="75"/>
  <c r="BM48" i="75"/>
  <c r="BN48" i="75" s="1"/>
  <c r="BE48" i="75"/>
  <c r="AW48" i="75"/>
  <c r="BY47" i="75"/>
  <c r="BU47" i="75"/>
  <c r="BV47" i="75" s="1"/>
  <c r="BM47" i="75"/>
  <c r="BN47" i="75" s="1"/>
  <c r="BI47" i="75"/>
  <c r="BA47" i="75"/>
  <c r="AW47" i="75"/>
  <c r="BY46" i="75"/>
  <c r="BZ46" i="75" s="1"/>
  <c r="BQ46" i="75"/>
  <c r="BR46" i="75" s="1"/>
  <c r="BM46" i="75"/>
  <c r="BN46" i="75" s="1"/>
  <c r="BE46" i="75"/>
  <c r="BY45" i="75"/>
  <c r="BU45" i="75"/>
  <c r="BM45" i="75"/>
  <c r="BN45" i="75" s="1"/>
  <c r="BI45" i="75"/>
  <c r="BA45" i="75"/>
  <c r="AW45" i="75"/>
  <c r="BU44" i="75"/>
  <c r="BQ44" i="75"/>
  <c r="BR44" i="75" s="1"/>
  <c r="BM44" i="75"/>
  <c r="BN44" i="75" s="1"/>
  <c r="BE44" i="75"/>
  <c r="AW44" i="75"/>
  <c r="BY43" i="75"/>
  <c r="BU43" i="75"/>
  <c r="BQ43" i="75"/>
  <c r="BM43" i="75"/>
  <c r="BN43" i="75" s="1"/>
  <c r="BI43" i="75"/>
  <c r="BA43" i="75"/>
  <c r="AW43" i="75"/>
  <c r="BY42" i="75"/>
  <c r="BU42" i="75"/>
  <c r="BQ42" i="75"/>
  <c r="BM42" i="75"/>
  <c r="BN42" i="75" s="1"/>
  <c r="BE42" i="75"/>
  <c r="AW42" i="75"/>
  <c r="BY41" i="75"/>
  <c r="BU41" i="75"/>
  <c r="BM41" i="75"/>
  <c r="BN41" i="75" s="1"/>
  <c r="BI41" i="75"/>
  <c r="BA41" i="75"/>
  <c r="AW41" i="75"/>
  <c r="BY40" i="75"/>
  <c r="BU40" i="75"/>
  <c r="BQ40" i="75"/>
  <c r="BR40" i="75" s="1"/>
  <c r="BM40" i="75"/>
  <c r="BN40" i="75" s="1"/>
  <c r="BE40" i="75"/>
  <c r="AW40" i="75"/>
  <c r="CE39" i="75"/>
  <c r="BY39" i="75"/>
  <c r="BU39" i="75"/>
  <c r="BQ39" i="75"/>
  <c r="BM39" i="75"/>
  <c r="BN39" i="75" s="1"/>
  <c r="BI39" i="75"/>
  <c r="BA39" i="75"/>
  <c r="AW39" i="75"/>
  <c r="BY38" i="75"/>
  <c r="BQ38" i="75"/>
  <c r="BM38" i="75"/>
  <c r="BN38" i="75" s="1"/>
  <c r="BE38" i="75"/>
  <c r="CE37" i="75"/>
  <c r="BY37" i="75"/>
  <c r="BZ37" i="75" s="1"/>
  <c r="BU37" i="75"/>
  <c r="BQ37" i="75"/>
  <c r="BR37" i="75" s="1"/>
  <c r="BM37" i="75"/>
  <c r="BN37" i="75" s="1"/>
  <c r="BI37" i="75"/>
  <c r="BA37" i="75"/>
  <c r="CJ36" i="75"/>
  <c r="BY36" i="75"/>
  <c r="BU36" i="75"/>
  <c r="BQ36" i="75"/>
  <c r="BM36" i="75"/>
  <c r="BE36" i="75"/>
  <c r="AW36" i="75"/>
  <c r="BY35" i="75"/>
  <c r="BU35" i="75"/>
  <c r="BV35" i="75" s="1"/>
  <c r="BM35" i="75"/>
  <c r="BN35" i="75" s="1"/>
  <c r="BI35" i="75"/>
  <c r="BA35" i="75"/>
  <c r="AW35" i="75"/>
  <c r="BY34" i="75"/>
  <c r="BQ34" i="75"/>
  <c r="BM34" i="75"/>
  <c r="BN34" i="75" s="1"/>
  <c r="BE34" i="75"/>
  <c r="AW34" i="75"/>
  <c r="CE33" i="75"/>
  <c r="BY33" i="75"/>
  <c r="BU33" i="75"/>
  <c r="BM33" i="75"/>
  <c r="BN33" i="75" s="1"/>
  <c r="BI33" i="75"/>
  <c r="BA33" i="75"/>
  <c r="AW33" i="75"/>
  <c r="BU32" i="75"/>
  <c r="BV32" i="75" s="1"/>
  <c r="BQ32" i="75"/>
  <c r="BM32" i="75"/>
  <c r="BE32" i="75"/>
  <c r="AW32" i="75"/>
  <c r="CE31" i="75"/>
  <c r="BY31" i="75"/>
  <c r="BU31" i="75"/>
  <c r="BV31" i="75" s="1"/>
  <c r="BM31" i="75"/>
  <c r="BN31" i="75" s="1"/>
  <c r="BI31" i="75"/>
  <c r="BA31" i="75"/>
  <c r="AW31" i="75"/>
  <c r="BY30" i="75"/>
  <c r="BZ30" i="75" s="1"/>
  <c r="BQ30" i="75"/>
  <c r="BM30" i="75"/>
  <c r="BN30" i="75" s="1"/>
  <c r="BE30" i="75"/>
  <c r="BY29" i="75"/>
  <c r="BZ29" i="75" s="1"/>
  <c r="BU29" i="75"/>
  <c r="BQ29" i="75"/>
  <c r="BM29" i="75"/>
  <c r="BN29" i="75" s="1"/>
  <c r="BI29" i="75"/>
  <c r="BA29" i="75"/>
  <c r="AW29" i="75"/>
  <c r="CJ28" i="75"/>
  <c r="CE28" i="75"/>
  <c r="BY28" i="75"/>
  <c r="BU28" i="75"/>
  <c r="BQ28" i="75"/>
  <c r="BM28" i="75"/>
  <c r="BN28" i="75" s="1"/>
  <c r="BE28" i="75"/>
  <c r="AW28" i="75"/>
  <c r="BY27" i="75"/>
  <c r="BU27" i="75"/>
  <c r="BV27" i="75" s="1"/>
  <c r="BM27" i="75"/>
  <c r="BN27" i="75" s="1"/>
  <c r="BI27" i="75"/>
  <c r="BA27" i="75"/>
  <c r="AW27" i="75"/>
  <c r="CE26" i="75"/>
  <c r="BY26" i="75"/>
  <c r="BZ26" i="75" s="1"/>
  <c r="BU26" i="75"/>
  <c r="BQ26" i="75"/>
  <c r="BM26" i="75"/>
  <c r="BN26" i="75" s="1"/>
  <c r="BI26" i="75"/>
  <c r="BE26" i="75"/>
  <c r="AW26" i="75"/>
  <c r="BY25" i="75"/>
  <c r="BZ25" i="75" s="1"/>
  <c r="BU25" i="75"/>
  <c r="BM25" i="75"/>
  <c r="BN25" i="75" s="1"/>
  <c r="BI25" i="75"/>
  <c r="BA25" i="75"/>
  <c r="AW25" i="75"/>
  <c r="BY24" i="75"/>
  <c r="BZ24" i="75" s="1"/>
  <c r="BU24" i="75"/>
  <c r="BQ24" i="75"/>
  <c r="BM24" i="75"/>
  <c r="BN24" i="75" s="1"/>
  <c r="BE24" i="75"/>
  <c r="AW24" i="75"/>
  <c r="BY23" i="75"/>
  <c r="BU23" i="75"/>
  <c r="BM23" i="75"/>
  <c r="BN23" i="75" s="1"/>
  <c r="BI23" i="75"/>
  <c r="BA23" i="75"/>
  <c r="AW23" i="75"/>
  <c r="CJ22" i="75"/>
  <c r="BY22" i="75"/>
  <c r="BQ22" i="75"/>
  <c r="BM22" i="75"/>
  <c r="BN22" i="75" s="1"/>
  <c r="BE22" i="75"/>
  <c r="BY21" i="75"/>
  <c r="BZ21" i="75" s="1"/>
  <c r="BU21" i="75"/>
  <c r="BM21" i="75"/>
  <c r="BN21" i="75" s="1"/>
  <c r="BI21" i="75"/>
  <c r="BA21" i="75"/>
  <c r="CN20" i="75"/>
  <c r="BU20" i="75"/>
  <c r="BV20" i="75" s="1"/>
  <c r="BQ20" i="75"/>
  <c r="BM20" i="75"/>
  <c r="BN20" i="75" s="1"/>
  <c r="BE20" i="75"/>
  <c r="AW20" i="75"/>
  <c r="CJ19" i="75"/>
  <c r="BY19" i="75"/>
  <c r="BU19" i="75"/>
  <c r="BQ19" i="75"/>
  <c r="BM19" i="75"/>
  <c r="BN19" i="75" s="1"/>
  <c r="BI19" i="75"/>
  <c r="BA19" i="75"/>
  <c r="AW19" i="75"/>
  <c r="BY18" i="75"/>
  <c r="BQ18" i="75"/>
  <c r="BR18" i="75" s="1"/>
  <c r="BM18" i="75"/>
  <c r="BN18" i="75" s="1"/>
  <c r="BE18" i="75"/>
  <c r="AW18" i="75"/>
  <c r="BY17" i="75"/>
  <c r="BZ17" i="75" s="1"/>
  <c r="BU17" i="75"/>
  <c r="BM17" i="75"/>
  <c r="BN17" i="75" s="1"/>
  <c r="BI17" i="75"/>
  <c r="BA17" i="75"/>
  <c r="AW17" i="75"/>
  <c r="BU16" i="75"/>
  <c r="BQ16" i="75"/>
  <c r="BM16" i="75"/>
  <c r="BN16" i="75" s="1"/>
  <c r="BE16" i="75"/>
  <c r="AW16" i="75"/>
  <c r="BY15" i="75"/>
  <c r="BU15" i="75"/>
  <c r="BV15" i="75" s="1"/>
  <c r="BM15" i="75"/>
  <c r="BN15" i="75" s="1"/>
  <c r="BI15" i="75"/>
  <c r="BA15" i="75"/>
  <c r="AW15" i="75"/>
  <c r="BY14" i="75"/>
  <c r="BQ14" i="75"/>
  <c r="BM14" i="75"/>
  <c r="BN14" i="75" s="1"/>
  <c r="BE14" i="75"/>
  <c r="BY13" i="75"/>
  <c r="BU13" i="75"/>
  <c r="BM13" i="75"/>
  <c r="BN13" i="75" s="1"/>
  <c r="BI13" i="75"/>
  <c r="BA13" i="75"/>
  <c r="AW13" i="75"/>
  <c r="CE12" i="75"/>
  <c r="BU12" i="75"/>
  <c r="BV12" i="75" s="1"/>
  <c r="BQ12" i="75"/>
  <c r="BR12" i="75" s="1"/>
  <c r="BM12" i="75"/>
  <c r="BN12" i="75" s="1"/>
  <c r="BE12" i="75"/>
  <c r="AW12" i="75"/>
  <c r="BY11" i="75"/>
  <c r="BU11" i="75"/>
  <c r="BV11" i="75" s="1"/>
  <c r="BQ11" i="75"/>
  <c r="BM11" i="75"/>
  <c r="BN11" i="75" s="1"/>
  <c r="BI11" i="75"/>
  <c r="BA11" i="75"/>
  <c r="AW11" i="75"/>
  <c r="BY10" i="75"/>
  <c r="BQ10" i="75"/>
  <c r="BM10" i="75"/>
  <c r="BN10" i="75" s="1"/>
  <c r="BE10" i="75"/>
  <c r="AW10" i="75"/>
  <c r="BY9" i="75"/>
  <c r="BU9" i="75"/>
  <c r="BV9" i="75" s="1"/>
  <c r="BM9" i="75"/>
  <c r="BN9" i="75" s="1"/>
  <c r="BI9" i="75"/>
  <c r="BE9" i="75"/>
  <c r="BA9" i="75"/>
  <c r="AW9" i="75"/>
  <c r="CJ8" i="75"/>
  <c r="BU8" i="75"/>
  <c r="BQ8" i="75"/>
  <c r="BR8" i="75" s="1"/>
  <c r="BM8" i="75"/>
  <c r="BN8" i="75" s="1"/>
  <c r="BE8" i="75"/>
  <c r="AW8" i="75"/>
  <c r="BY7" i="75"/>
  <c r="BU7" i="75"/>
  <c r="BV7" i="75" s="1"/>
  <c r="BM7" i="75"/>
  <c r="BN7" i="75" s="1"/>
  <c r="BI7" i="75"/>
  <c r="BA7" i="75"/>
  <c r="AW7" i="75"/>
  <c r="BY6" i="75"/>
  <c r="BZ6" i="75" s="1"/>
  <c r="BQ6" i="75"/>
  <c r="BM6" i="75"/>
  <c r="BN6" i="75" s="1"/>
  <c r="BE6" i="75"/>
  <c r="BN108" i="75" l="1"/>
  <c r="BN32" i="75"/>
  <c r="BN118" i="75"/>
  <c r="BN36" i="75"/>
  <c r="BJ69" i="75"/>
  <c r="BJ187" i="75"/>
  <c r="BJ130" i="75"/>
  <c r="BJ126" i="75"/>
  <c r="BJ193" i="75"/>
  <c r="BJ135" i="75"/>
  <c r="BJ184" i="75"/>
  <c r="BJ132" i="75"/>
  <c r="BJ171" i="75"/>
  <c r="BJ179" i="75"/>
  <c r="BJ115" i="75"/>
  <c r="BJ159" i="75"/>
  <c r="BJ164" i="75"/>
  <c r="BJ57" i="75"/>
  <c r="BJ59" i="75"/>
  <c r="BJ65" i="75"/>
  <c r="BJ120" i="75"/>
  <c r="BJ37" i="75"/>
  <c r="BJ127" i="75"/>
  <c r="BJ109" i="75"/>
  <c r="BJ147" i="75"/>
  <c r="BJ58" i="75"/>
  <c r="BJ68" i="75"/>
  <c r="BJ77" i="75"/>
  <c r="BJ81" i="75"/>
  <c r="BJ96" i="75"/>
  <c r="BJ117" i="75"/>
  <c r="BJ155" i="75"/>
  <c r="BJ168" i="75"/>
  <c r="BJ195" i="75"/>
  <c r="BJ7" i="75"/>
  <c r="BJ11" i="75"/>
  <c r="BJ15" i="75"/>
  <c r="BJ51" i="75"/>
  <c r="BJ95" i="75"/>
  <c r="BJ99" i="75"/>
  <c r="BJ139" i="75"/>
  <c r="BJ190" i="75"/>
  <c r="BJ39" i="75"/>
  <c r="BJ23" i="75"/>
  <c r="BJ93" i="75"/>
  <c r="BJ143" i="75"/>
  <c r="BJ154" i="75"/>
  <c r="BJ170" i="75"/>
  <c r="BJ133" i="75"/>
  <c r="BJ182" i="75"/>
  <c r="BJ21" i="75"/>
  <c r="BJ43" i="75"/>
  <c r="BJ82" i="75"/>
  <c r="BJ107" i="75"/>
  <c r="BJ167" i="75"/>
  <c r="BJ67" i="75"/>
  <c r="BJ75" i="75"/>
  <c r="BJ98" i="75"/>
  <c r="BJ101" i="75"/>
  <c r="BJ112" i="75"/>
  <c r="BJ125" i="75"/>
  <c r="BJ188" i="75"/>
  <c r="BJ24" i="75"/>
  <c r="BJ30" i="75"/>
  <c r="BJ46" i="75"/>
  <c r="BJ76" i="75"/>
  <c r="BJ113" i="75"/>
  <c r="BJ116" i="75"/>
  <c r="BJ119" i="75"/>
  <c r="BJ122" i="75"/>
  <c r="BJ131" i="75"/>
  <c r="BJ142" i="75"/>
  <c r="BJ145" i="75"/>
  <c r="BJ160" i="75"/>
  <c r="BJ177" i="75"/>
  <c r="BJ13" i="75"/>
  <c r="BJ17" i="75"/>
  <c r="BJ27" i="75"/>
  <c r="BJ47" i="75"/>
  <c r="BJ49" i="75"/>
  <c r="BJ73" i="75"/>
  <c r="BJ80" i="75"/>
  <c r="BJ84" i="75"/>
  <c r="BJ121" i="75"/>
  <c r="BJ149" i="75"/>
  <c r="BJ162" i="75"/>
  <c r="BJ181" i="75"/>
  <c r="BJ189" i="75"/>
  <c r="BJ8" i="75"/>
  <c r="BJ14" i="75"/>
  <c r="BJ36" i="75"/>
  <c r="BJ52" i="75"/>
  <c r="BJ63" i="75"/>
  <c r="BJ72" i="75"/>
  <c r="BJ91" i="75"/>
  <c r="BJ106" i="75"/>
  <c r="BJ134" i="75"/>
  <c r="BJ148" i="75"/>
  <c r="BJ152" i="75"/>
  <c r="BJ174" i="75"/>
  <c r="BJ180" i="75"/>
  <c r="BJ183" i="75"/>
  <c r="BJ192" i="75"/>
  <c r="BJ20" i="75"/>
  <c r="BJ9" i="75"/>
  <c r="BJ45" i="75"/>
  <c r="BJ71" i="75"/>
  <c r="BJ10" i="75"/>
  <c r="BJ26" i="75"/>
  <c r="BJ32" i="75"/>
  <c r="BJ48" i="75"/>
  <c r="BJ64" i="75"/>
  <c r="BJ85" i="75"/>
  <c r="BJ88" i="75"/>
  <c r="BJ92" i="75"/>
  <c r="BJ100" i="75"/>
  <c r="BJ111" i="75"/>
  <c r="BJ114" i="75"/>
  <c r="BJ123" i="75"/>
  <c r="BJ137" i="75"/>
  <c r="BJ158" i="75"/>
  <c r="BJ165" i="75"/>
  <c r="BJ186" i="75"/>
  <c r="BJ31" i="75"/>
  <c r="BJ35" i="75"/>
  <c r="BJ89" i="75"/>
  <c r="BJ175" i="75"/>
  <c r="BJ176" i="75"/>
  <c r="BJ16" i="75"/>
  <c r="BJ38" i="75"/>
  <c r="BJ54" i="75"/>
  <c r="BJ60" i="75"/>
  <c r="BJ74" i="75"/>
  <c r="BJ78" i="75"/>
  <c r="BJ104" i="75"/>
  <c r="BJ118" i="75"/>
  <c r="BJ140" i="75"/>
  <c r="BJ146" i="75"/>
  <c r="BJ150" i="75"/>
  <c r="BJ178" i="75"/>
  <c r="BJ33" i="75"/>
  <c r="BJ79" i="75"/>
  <c r="BJ157" i="75"/>
  <c r="BJ22" i="75"/>
  <c r="BJ28" i="75"/>
  <c r="BJ44" i="75"/>
  <c r="BJ86" i="75"/>
  <c r="BJ97" i="75"/>
  <c r="BJ153" i="75"/>
  <c r="BJ166" i="75"/>
  <c r="BJ172" i="75"/>
  <c r="BJ110" i="75"/>
  <c r="BJ25" i="75"/>
  <c r="BJ53" i="75"/>
  <c r="BJ55" i="75"/>
  <c r="BJ61" i="75"/>
  <c r="BJ103" i="75"/>
  <c r="BJ161" i="75"/>
  <c r="BJ6" i="75"/>
  <c r="BJ12" i="75"/>
  <c r="BJ34" i="75"/>
  <c r="BJ50" i="75"/>
  <c r="BJ70" i="75"/>
  <c r="BJ83" i="75"/>
  <c r="BJ90" i="75"/>
  <c r="BJ102" i="75"/>
  <c r="BJ108" i="75"/>
  <c r="BJ138" i="75"/>
  <c r="BJ141" i="75"/>
  <c r="BJ144" i="75"/>
  <c r="BJ156" i="75"/>
  <c r="BJ163" i="75"/>
  <c r="BJ169" i="75"/>
  <c r="BJ191" i="75"/>
  <c r="BJ196" i="75"/>
  <c r="BJ42" i="75"/>
  <c r="BJ19" i="75"/>
  <c r="BJ29" i="75"/>
  <c r="BJ41" i="75"/>
  <c r="BJ129" i="75"/>
  <c r="BJ18" i="75"/>
  <c r="BJ40" i="75"/>
  <c r="BJ56" i="75"/>
  <c r="BJ62" i="75"/>
  <c r="BJ66" i="75"/>
  <c r="BJ87" i="75"/>
  <c r="BJ94" i="75"/>
  <c r="BJ105" i="75"/>
  <c r="BJ124" i="75"/>
  <c r="BJ128" i="75"/>
  <c r="BJ136" i="75"/>
  <c r="BJ151" i="75"/>
  <c r="BJ173" i="75"/>
  <c r="BJ185" i="75"/>
  <c r="BJ194" i="75"/>
  <c r="CE122" i="75"/>
  <c r="CK122" i="75" s="1"/>
  <c r="CE154" i="75"/>
  <c r="CE183" i="75"/>
  <c r="CE191" i="75"/>
  <c r="CK191" i="75" s="1"/>
  <c r="BR30" i="75"/>
  <c r="BV21" i="75"/>
  <c r="BV185" i="75"/>
  <c r="BR158" i="75"/>
  <c r="BV6" i="75"/>
  <c r="BV22" i="75"/>
  <c r="BV30" i="75"/>
  <c r="BV38" i="75"/>
  <c r="BZ48" i="75"/>
  <c r="BV70" i="75"/>
  <c r="BZ80" i="75"/>
  <c r="BV82" i="75"/>
  <c r="BV86" i="75"/>
  <c r="BZ88" i="75"/>
  <c r="BZ92" i="75"/>
  <c r="BV94" i="75"/>
  <c r="BV106" i="75"/>
  <c r="BV110" i="75"/>
  <c r="BZ116" i="75"/>
  <c r="BZ128" i="75"/>
  <c r="CA128" i="75" s="1"/>
  <c r="BV130" i="75"/>
  <c r="BZ132" i="75"/>
  <c r="CA132" i="75" s="1"/>
  <c r="BZ136" i="75"/>
  <c r="BV138" i="75"/>
  <c r="BZ152" i="75"/>
  <c r="BV154" i="75"/>
  <c r="BZ160" i="75"/>
  <c r="BZ164" i="75"/>
  <c r="BV174" i="75"/>
  <c r="BV182" i="75"/>
  <c r="BV186" i="75"/>
  <c r="BZ188" i="75"/>
  <c r="BV190" i="75"/>
  <c r="BV194" i="75"/>
  <c r="CE15" i="75"/>
  <c r="CE34" i="75"/>
  <c r="CE71" i="75"/>
  <c r="CE103" i="75"/>
  <c r="CE111" i="75"/>
  <c r="CE127" i="75"/>
  <c r="CE151" i="75"/>
  <c r="CE175" i="75"/>
  <c r="BZ119" i="75"/>
  <c r="BV121" i="75"/>
  <c r="BZ131" i="75"/>
  <c r="BZ139" i="75"/>
  <c r="BV145" i="75"/>
  <c r="BV153" i="75"/>
  <c r="BV85" i="75"/>
  <c r="BV141" i="75"/>
  <c r="BZ51" i="75"/>
  <c r="BZ15" i="75"/>
  <c r="BZ195" i="75"/>
  <c r="BV17" i="75"/>
  <c r="BV57" i="75"/>
  <c r="BV65" i="75"/>
  <c r="BZ91" i="75"/>
  <c r="BZ95" i="75"/>
  <c r="BR118" i="75"/>
  <c r="BV181" i="75"/>
  <c r="BV189" i="75"/>
  <c r="CA189" i="75" s="1"/>
  <c r="BZ67" i="75"/>
  <c r="BV29" i="75"/>
  <c r="BZ11" i="75"/>
  <c r="BZ19" i="75"/>
  <c r="BZ99" i="75"/>
  <c r="BZ163" i="75"/>
  <c r="BZ35" i="75"/>
  <c r="BV101" i="75"/>
  <c r="BV113" i="75"/>
  <c r="BV161" i="75"/>
  <c r="CA161" i="75" s="1"/>
  <c r="BV77" i="75"/>
  <c r="BV177" i="75"/>
  <c r="BV33" i="75"/>
  <c r="BZ7" i="75"/>
  <c r="BZ27" i="75"/>
  <c r="BV41" i="75"/>
  <c r="BZ63" i="75"/>
  <c r="BV69" i="75"/>
  <c r="BV193" i="75"/>
  <c r="CE77" i="75"/>
  <c r="CE117" i="75"/>
  <c r="CE125" i="75"/>
  <c r="CE157" i="75"/>
  <c r="CE173" i="75"/>
  <c r="CE181" i="75"/>
  <c r="BZ59" i="75"/>
  <c r="BR9" i="75"/>
  <c r="BR13" i="75"/>
  <c r="BR21" i="75"/>
  <c r="CA21" i="75" s="1"/>
  <c r="BR45" i="75"/>
  <c r="BR61" i="75"/>
  <c r="BR69" i="75"/>
  <c r="BR77" i="75"/>
  <c r="BR89" i="75"/>
  <c r="BR105" i="75"/>
  <c r="BR11" i="75"/>
  <c r="BR19" i="75"/>
  <c r="BR67" i="75"/>
  <c r="BR10" i="75"/>
  <c r="BR91" i="75"/>
  <c r="BR103" i="75"/>
  <c r="BR119" i="75"/>
  <c r="CA119" i="75" s="1"/>
  <c r="BR127" i="75"/>
  <c r="BR135" i="75"/>
  <c r="BR147" i="75"/>
  <c r="BR171" i="75"/>
  <c r="BR70" i="75"/>
  <c r="BR90" i="75"/>
  <c r="BR182" i="75"/>
  <c r="CA182" i="75" s="1"/>
  <c r="BR150" i="75"/>
  <c r="BR26" i="75"/>
  <c r="BR98" i="75"/>
  <c r="BR15" i="75"/>
  <c r="BR27" i="75"/>
  <c r="BR47" i="75"/>
  <c r="BR51" i="75"/>
  <c r="BR55" i="75"/>
  <c r="BR106" i="75"/>
  <c r="BR178" i="75"/>
  <c r="BR186" i="75"/>
  <c r="BR194" i="75"/>
  <c r="CA194" i="75" s="1"/>
  <c r="BR34" i="75"/>
  <c r="BR78" i="75"/>
  <c r="CA78" i="75" s="1"/>
  <c r="BR126" i="75"/>
  <c r="BR134" i="75"/>
  <c r="BR174" i="75"/>
  <c r="BR6" i="75"/>
  <c r="CK8" i="75"/>
  <c r="CK113" i="75"/>
  <c r="CK102" i="75"/>
  <c r="BV183" i="75"/>
  <c r="BV150" i="75"/>
  <c r="BR155" i="75"/>
  <c r="BR163" i="75"/>
  <c r="CA163" i="75" s="1"/>
  <c r="BV167" i="75"/>
  <c r="BZ176" i="75"/>
  <c r="BR7" i="75"/>
  <c r="CN10" i="75"/>
  <c r="CE6" i="75"/>
  <c r="BZ9" i="75"/>
  <c r="CJ10" i="75"/>
  <c r="BZ12" i="75"/>
  <c r="CA12" i="75" s="1"/>
  <c r="CE13" i="75"/>
  <c r="CN15" i="75"/>
  <c r="BZ18" i="75"/>
  <c r="BZ22" i="75"/>
  <c r="BR25" i="75"/>
  <c r="CE44" i="75"/>
  <c r="CN35" i="75"/>
  <c r="CJ35" i="75"/>
  <c r="BZ13" i="75"/>
  <c r="BV14" i="75"/>
  <c r="CN14" i="75"/>
  <c r="CE7" i="75"/>
  <c r="CN11" i="75"/>
  <c r="BR17" i="75"/>
  <c r="CA17" i="75" s="1"/>
  <c r="CN7" i="75"/>
  <c r="CN6" i="75"/>
  <c r="CJ7" i="75"/>
  <c r="BV8" i="75"/>
  <c r="CE9" i="75"/>
  <c r="CE10" i="75"/>
  <c r="CE14" i="75"/>
  <c r="CN23" i="75"/>
  <c r="CJ25" i="75"/>
  <c r="BR31" i="75"/>
  <c r="CJ11" i="75"/>
  <c r="BZ14" i="75"/>
  <c r="BV23" i="75"/>
  <c r="CJ27" i="75"/>
  <c r="BV37" i="75"/>
  <c r="CA37" i="75" s="1"/>
  <c r="CJ147" i="75"/>
  <c r="CN147" i="75"/>
  <c r="CN8" i="75"/>
  <c r="CJ9" i="75"/>
  <c r="CJ31" i="75"/>
  <c r="CK31" i="75" s="1"/>
  <c r="BZ47" i="75"/>
  <c r="BR48" i="75"/>
  <c r="BR52" i="75"/>
  <c r="CE52" i="75"/>
  <c r="BZ61" i="75"/>
  <c r="CJ61" i="75"/>
  <c r="CE65" i="75"/>
  <c r="BV71" i="75"/>
  <c r="BR16" i="75"/>
  <c r="BZ16" i="75"/>
  <c r="BV26" i="75"/>
  <c r="CE29" i="75"/>
  <c r="BZ39" i="75"/>
  <c r="CN40" i="75"/>
  <c r="BR41" i="75"/>
  <c r="BZ44" i="75"/>
  <c r="CJ46" i="75"/>
  <c r="CN46" i="75"/>
  <c r="BZ57" i="75"/>
  <c r="CN59" i="75"/>
  <c r="CE23" i="75"/>
  <c r="CJ24" i="75"/>
  <c r="CK24" i="75" s="1"/>
  <c r="BZ28" i="75"/>
  <c r="CJ37" i="75"/>
  <c r="CK37" i="75" s="1"/>
  <c r="BV49" i="75"/>
  <c r="CN55" i="75"/>
  <c r="CJ55" i="75"/>
  <c r="BV13" i="75"/>
  <c r="CN16" i="75"/>
  <c r="CE18" i="75"/>
  <c r="CJ20" i="75"/>
  <c r="CJ23" i="75"/>
  <c r="BR24" i="75"/>
  <c r="BV25" i="75"/>
  <c r="CE27" i="75"/>
  <c r="BR39" i="75"/>
  <c r="CN39" i="75"/>
  <c r="BR42" i="75"/>
  <c r="BV44" i="75"/>
  <c r="CE49" i="75"/>
  <c r="BZ53" i="75"/>
  <c r="CN56" i="75"/>
  <c r="CE58" i="75"/>
  <c r="CN19" i="75"/>
  <c r="CJ21" i="75"/>
  <c r="CN31" i="75"/>
  <c r="BR33" i="75"/>
  <c r="CN36" i="75"/>
  <c r="BZ38" i="75"/>
  <c r="BV45" i="75"/>
  <c r="BZ45" i="75"/>
  <c r="CJ45" i="75"/>
  <c r="BV50" i="75"/>
  <c r="BZ55" i="75"/>
  <c r="CE90" i="75"/>
  <c r="CJ12" i="75"/>
  <c r="CK12" i="75" s="1"/>
  <c r="BV18" i="75"/>
  <c r="CA18" i="75" s="1"/>
  <c r="CN18" i="75"/>
  <c r="CE20" i="75"/>
  <c r="BZ23" i="75"/>
  <c r="BV24" i="75"/>
  <c r="BR29" i="75"/>
  <c r="CA29" i="75" s="1"/>
  <c r="CN50" i="75"/>
  <c r="CN72" i="75"/>
  <c r="BZ108" i="75"/>
  <c r="BR36" i="75"/>
  <c r="CJ38" i="75"/>
  <c r="CK38" i="75" s="1"/>
  <c r="CE40" i="75"/>
  <c r="BZ41" i="75"/>
  <c r="CJ41" i="75"/>
  <c r="BZ42" i="75"/>
  <c r="CE42" i="75"/>
  <c r="CJ47" i="75"/>
  <c r="CE48" i="75"/>
  <c r="CJ51" i="75"/>
  <c r="CK51" i="75" s="1"/>
  <c r="BV53" i="75"/>
  <c r="BR54" i="75"/>
  <c r="CJ54" i="75"/>
  <c r="BR57" i="75"/>
  <c r="BZ64" i="75"/>
  <c r="BZ66" i="75"/>
  <c r="CJ66" i="75"/>
  <c r="CN66" i="75"/>
  <c r="CN78" i="75"/>
  <c r="BR81" i="75"/>
  <c r="CN51" i="75"/>
  <c r="CN60" i="75"/>
  <c r="CJ101" i="75"/>
  <c r="CJ30" i="75"/>
  <c r="CK30" i="75" s="1"/>
  <c r="CE32" i="75"/>
  <c r="BZ33" i="75"/>
  <c r="CN33" i="75"/>
  <c r="BV34" i="75"/>
  <c r="CN42" i="75"/>
  <c r="CE43" i="75"/>
  <c r="CJ44" i="75"/>
  <c r="CE45" i="75"/>
  <c r="CE46" i="75"/>
  <c r="BZ50" i="75"/>
  <c r="CJ50" i="75"/>
  <c r="CK50" i="75" s="1"/>
  <c r="BV55" i="75"/>
  <c r="CE61" i="75"/>
  <c r="BV63" i="75"/>
  <c r="BR66" i="75"/>
  <c r="CE68" i="75"/>
  <c r="CK68" i="75" s="1"/>
  <c r="CN71" i="75"/>
  <c r="BR82" i="75"/>
  <c r="BZ101" i="75"/>
  <c r="CJ33" i="75"/>
  <c r="CK33" i="75" s="1"/>
  <c r="CN34" i="75"/>
  <c r="BR35" i="75"/>
  <c r="CA35" i="75" s="1"/>
  <c r="CN37" i="75"/>
  <c r="BZ40" i="75"/>
  <c r="CE47" i="75"/>
  <c r="CN48" i="75"/>
  <c r="BR49" i="75"/>
  <c r="CE54" i="75"/>
  <c r="CE59" i="75"/>
  <c r="BV60" i="75"/>
  <c r="CA60" i="75" s="1"/>
  <c r="BV66" i="75"/>
  <c r="CN69" i="75"/>
  <c r="BR74" i="75"/>
  <c r="CJ79" i="75"/>
  <c r="CK79" i="75" s="1"/>
  <c r="CN63" i="75"/>
  <c r="CJ64" i="75"/>
  <c r="CK64" i="75" s="1"/>
  <c r="CE67" i="75"/>
  <c r="BZ68" i="75"/>
  <c r="BZ76" i="75"/>
  <c r="CE80" i="75"/>
  <c r="BZ85" i="75"/>
  <c r="CJ86" i="75"/>
  <c r="CE95" i="75"/>
  <c r="CE106" i="75"/>
  <c r="CN115" i="75"/>
  <c r="CJ115" i="75"/>
  <c r="BV72" i="75"/>
  <c r="BR75" i="75"/>
  <c r="BR76" i="75"/>
  <c r="CJ77" i="75"/>
  <c r="BZ79" i="75"/>
  <c r="BZ83" i="75"/>
  <c r="CN89" i="75"/>
  <c r="CJ89" i="75"/>
  <c r="BZ102" i="75"/>
  <c r="BZ120" i="75"/>
  <c r="CA120" i="75" s="1"/>
  <c r="CN126" i="75"/>
  <c r="CJ126" i="75"/>
  <c r="BR59" i="75"/>
  <c r="CA59" i="75" s="1"/>
  <c r="CJ62" i="75"/>
  <c r="CJ63" i="75"/>
  <c r="BR64" i="75"/>
  <c r="CJ65" i="75"/>
  <c r="BV67" i="75"/>
  <c r="BZ74" i="75"/>
  <c r="CE74" i="75"/>
  <c r="CJ78" i="75"/>
  <c r="CK78" i="75" s="1"/>
  <c r="BR83" i="75"/>
  <c r="CE85" i="75"/>
  <c r="CK85" i="75" s="1"/>
  <c r="BR87" i="75"/>
  <c r="BR88" i="75"/>
  <c r="CN95" i="75"/>
  <c r="BR97" i="75"/>
  <c r="BV98" i="75"/>
  <c r="BR71" i="75"/>
  <c r="BZ71" i="75"/>
  <c r="CT72" i="75"/>
  <c r="CE73" i="75"/>
  <c r="BV74" i="75"/>
  <c r="BV79" i="75"/>
  <c r="BZ82" i="75"/>
  <c r="BR85" i="75"/>
  <c r="CE86" i="75"/>
  <c r="BV89" i="75"/>
  <c r="CJ92" i="75"/>
  <c r="BV93" i="75"/>
  <c r="BZ103" i="75"/>
  <c r="CN103" i="75"/>
  <c r="CE109" i="75"/>
  <c r="CJ123" i="75"/>
  <c r="CN123" i="75"/>
  <c r="BZ81" i="75"/>
  <c r="CN84" i="75"/>
  <c r="CN91" i="75"/>
  <c r="CN92" i="75"/>
  <c r="CE96" i="75"/>
  <c r="CK96" i="75" s="1"/>
  <c r="CJ97" i="75"/>
  <c r="CN100" i="75"/>
  <c r="BV103" i="75"/>
  <c r="BR104" i="75"/>
  <c r="BV116" i="75"/>
  <c r="CA116" i="75" s="1"/>
  <c r="BZ121" i="75"/>
  <c r="CE128" i="75"/>
  <c r="BR99" i="75"/>
  <c r="BZ100" i="75"/>
  <c r="CA100" i="75" s="1"/>
  <c r="BZ113" i="75"/>
  <c r="CN128" i="75"/>
  <c r="CJ128" i="75"/>
  <c r="BV84" i="75"/>
  <c r="BZ87" i="75"/>
  <c r="CE87" i="75"/>
  <c r="CE88" i="75"/>
  <c r="CE98" i="75"/>
  <c r="CN99" i="75"/>
  <c r="CN107" i="75"/>
  <c r="BV108" i="75"/>
  <c r="BR110" i="75"/>
  <c r="CA110" i="75" s="1"/>
  <c r="CJ110" i="75"/>
  <c r="CK110" i="75" s="1"/>
  <c r="BR112" i="75"/>
  <c r="BZ114" i="75"/>
  <c r="CN119" i="75"/>
  <c r="CE123" i="75"/>
  <c r="BR125" i="75"/>
  <c r="CJ129" i="75"/>
  <c r="BV83" i="75"/>
  <c r="CJ84" i="75"/>
  <c r="BR86" i="75"/>
  <c r="CA86" i="75" s="1"/>
  <c r="BV88" i="75"/>
  <c r="CE89" i="75"/>
  <c r="CJ90" i="75"/>
  <c r="BR95" i="75"/>
  <c r="CA95" i="75" s="1"/>
  <c r="CE97" i="75"/>
  <c r="BZ98" i="75"/>
  <c r="CJ100" i="75"/>
  <c r="CK100" i="75" s="1"/>
  <c r="CJ111" i="75"/>
  <c r="CJ117" i="75"/>
  <c r="BV90" i="75"/>
  <c r="CE92" i="75"/>
  <c r="CN98" i="75"/>
  <c r="BV99" i="75"/>
  <c r="BR102" i="75"/>
  <c r="CJ105" i="75"/>
  <c r="CK105" i="75" s="1"/>
  <c r="BR107" i="75"/>
  <c r="BV109" i="75"/>
  <c r="BR114" i="75"/>
  <c r="CJ114" i="75"/>
  <c r="CK114" i="75" s="1"/>
  <c r="BZ124" i="75"/>
  <c r="CJ127" i="75"/>
  <c r="CJ130" i="75"/>
  <c r="CE104" i="75"/>
  <c r="BZ106" i="75"/>
  <c r="BV111" i="75"/>
  <c r="BV112" i="75"/>
  <c r="CN114" i="75"/>
  <c r="CE116" i="75"/>
  <c r="BV117" i="75"/>
  <c r="CE120" i="75"/>
  <c r="BV124" i="75"/>
  <c r="CE131" i="75"/>
  <c r="CE134" i="75"/>
  <c r="CK134" i="75" s="1"/>
  <c r="BV137" i="75"/>
  <c r="CE137" i="75"/>
  <c r="CK137" i="75" s="1"/>
  <c r="BZ141" i="75"/>
  <c r="BZ145" i="75"/>
  <c r="CJ145" i="75"/>
  <c r="CK145" i="75" s="1"/>
  <c r="CN148" i="75"/>
  <c r="CN151" i="75"/>
  <c r="CJ151" i="75"/>
  <c r="CE164" i="75"/>
  <c r="CE112" i="75"/>
  <c r="BV114" i="75"/>
  <c r="CN120" i="75"/>
  <c r="BR123" i="75"/>
  <c r="BV125" i="75"/>
  <c r="CE133" i="75"/>
  <c r="CE146" i="75"/>
  <c r="CN121" i="75"/>
  <c r="BZ123" i="75"/>
  <c r="CN124" i="75"/>
  <c r="CJ107" i="75"/>
  <c r="CK107" i="75" s="1"/>
  <c r="BR117" i="75"/>
  <c r="CJ119" i="75"/>
  <c r="BR122" i="75"/>
  <c r="CA122" i="75" s="1"/>
  <c r="CN122" i="75"/>
  <c r="CE129" i="75"/>
  <c r="CE130" i="75"/>
  <c r="CJ133" i="75"/>
  <c r="CN135" i="75"/>
  <c r="CJ146" i="75"/>
  <c r="CN146" i="75"/>
  <c r="CJ148" i="75"/>
  <c r="BZ105" i="75"/>
  <c r="CN108" i="75"/>
  <c r="BZ111" i="75"/>
  <c r="BR113" i="75"/>
  <c r="BR115" i="75"/>
  <c r="BZ117" i="75"/>
  <c r="BZ118" i="75"/>
  <c r="BR124" i="75"/>
  <c r="BR142" i="75"/>
  <c r="BR143" i="75"/>
  <c r="CN149" i="75"/>
  <c r="CJ141" i="75"/>
  <c r="BV142" i="75"/>
  <c r="BZ143" i="75"/>
  <c r="CJ154" i="75"/>
  <c r="CJ158" i="75"/>
  <c r="CE161" i="75"/>
  <c r="CE187" i="75"/>
  <c r="CE135" i="75"/>
  <c r="CN136" i="75"/>
  <c r="BV143" i="75"/>
  <c r="BZ144" i="75"/>
  <c r="BZ147" i="75"/>
  <c r="CJ153" i="75"/>
  <c r="CK153" i="75" s="1"/>
  <c r="BV155" i="75"/>
  <c r="BZ156" i="75"/>
  <c r="CE158" i="75"/>
  <c r="BZ159" i="75"/>
  <c r="BZ193" i="75"/>
  <c r="CN137" i="75"/>
  <c r="BZ146" i="75"/>
  <c r="BR151" i="75"/>
  <c r="BR156" i="75"/>
  <c r="BR159" i="75"/>
  <c r="BR164" i="75"/>
  <c r="BV165" i="75"/>
  <c r="BR169" i="75"/>
  <c r="BZ172" i="75"/>
  <c r="BR176" i="75"/>
  <c r="BR190" i="75"/>
  <c r="CJ136" i="75"/>
  <c r="BZ137" i="75"/>
  <c r="CE141" i="75"/>
  <c r="CE143" i="75"/>
  <c r="CE148" i="75"/>
  <c r="BR153" i="75"/>
  <c r="CA153" i="75" s="1"/>
  <c r="BR154" i="75"/>
  <c r="CA154" i="75" s="1"/>
  <c r="BV158" i="75"/>
  <c r="BZ168" i="75"/>
  <c r="BR139" i="75"/>
  <c r="CA139" i="75" s="1"/>
  <c r="BZ142" i="75"/>
  <c r="CE144" i="75"/>
  <c r="BV146" i="75"/>
  <c r="CE147" i="75"/>
  <c r="CJ150" i="75"/>
  <c r="CN155" i="75"/>
  <c r="CN157" i="75"/>
  <c r="CJ162" i="75"/>
  <c r="CJ163" i="75"/>
  <c r="BR167" i="75"/>
  <c r="CE174" i="75"/>
  <c r="CN177" i="75"/>
  <c r="BZ178" i="75"/>
  <c r="CN178" i="75"/>
  <c r="BZ185" i="75"/>
  <c r="CJ189" i="75"/>
  <c r="CJ193" i="75"/>
  <c r="CE195" i="75"/>
  <c r="BV196" i="75"/>
  <c r="CN161" i="75"/>
  <c r="BV164" i="75"/>
  <c r="BZ167" i="75"/>
  <c r="BV169" i="75"/>
  <c r="BR170" i="75"/>
  <c r="CJ177" i="75"/>
  <c r="BR179" i="75"/>
  <c r="BZ179" i="75"/>
  <c r="CE186" i="75"/>
  <c r="CK186" i="75" s="1"/>
  <c r="BV188" i="75"/>
  <c r="CA188" i="75" s="1"/>
  <c r="CE188" i="75"/>
  <c r="CN195" i="75"/>
  <c r="CE180" i="75"/>
  <c r="CE192" i="75"/>
  <c r="BR168" i="75"/>
  <c r="BV170" i="75"/>
  <c r="CE171" i="75"/>
  <c r="BV172" i="75"/>
  <c r="CN174" i="75"/>
  <c r="BZ175" i="75"/>
  <c r="BV176" i="75"/>
  <c r="BZ181" i="75"/>
  <c r="CE182" i="75"/>
  <c r="BR183" i="75"/>
  <c r="BR184" i="75"/>
  <c r="CN186" i="75"/>
  <c r="CE194" i="75"/>
  <c r="CE196" i="75"/>
  <c r="CJ188" i="75"/>
  <c r="CE176" i="75"/>
  <c r="BZ180" i="75"/>
  <c r="CJ183" i="75"/>
  <c r="CE184" i="75"/>
  <c r="CE189" i="75"/>
  <c r="BR195" i="75"/>
  <c r="BZ196" i="75"/>
  <c r="CN196" i="75"/>
  <c r="BZ162" i="75"/>
  <c r="CE165" i="75"/>
  <c r="BZ169" i="75"/>
  <c r="CJ169" i="75"/>
  <c r="CK169" i="75" s="1"/>
  <c r="CJ171" i="75"/>
  <c r="BV175" i="75"/>
  <c r="BZ177" i="75"/>
  <c r="CE177" i="75"/>
  <c r="CE178" i="75"/>
  <c r="BR180" i="75"/>
  <c r="CA180" i="75" s="1"/>
  <c r="CJ185" i="75"/>
  <c r="CK185" i="75" s="1"/>
  <c r="BV191" i="75"/>
  <c r="BZ192" i="75"/>
  <c r="CE193" i="75"/>
  <c r="BR196" i="75"/>
  <c r="CA196" i="75" s="1"/>
  <c r="CK22" i="75"/>
  <c r="BV36" i="75"/>
  <c r="CJ58" i="75"/>
  <c r="CN58" i="75"/>
  <c r="CN28" i="75"/>
  <c r="CE36" i="75"/>
  <c r="CE56" i="75"/>
  <c r="BZ8" i="75"/>
  <c r="BR28" i="75"/>
  <c r="CJ29" i="75"/>
  <c r="CN29" i="75"/>
  <c r="BZ31" i="75"/>
  <c r="BZ34" i="75"/>
  <c r="BV39" i="75"/>
  <c r="CJ43" i="75"/>
  <c r="CN43" i="75"/>
  <c r="BV62" i="75"/>
  <c r="CJ76" i="75"/>
  <c r="CN76" i="75"/>
  <c r="CN21" i="75"/>
  <c r="CJ32" i="75"/>
  <c r="CN32" i="75"/>
  <c r="CK28" i="75"/>
  <c r="CN13" i="75"/>
  <c r="CN17" i="75"/>
  <c r="BV19" i="75"/>
  <c r="BR23" i="75"/>
  <c r="CA23" i="75" s="1"/>
  <c r="CN47" i="75"/>
  <c r="CN38" i="75"/>
  <c r="CN45" i="75"/>
  <c r="CN80" i="75"/>
  <c r="CJ80" i="75"/>
  <c r="BZ10" i="75"/>
  <c r="BR14" i="75"/>
  <c r="BV16" i="75"/>
  <c r="CJ18" i="75"/>
  <c r="BR22" i="75"/>
  <c r="CA22" i="75" s="1"/>
  <c r="CN25" i="75"/>
  <c r="CN27" i="75"/>
  <c r="BZ36" i="75"/>
  <c r="CJ40" i="75"/>
  <c r="CE41" i="75"/>
  <c r="CE25" i="75"/>
  <c r="BV28" i="75"/>
  <c r="CE19" i="75"/>
  <c r="BZ20" i="75"/>
  <c r="CN26" i="75"/>
  <c r="CN30" i="75"/>
  <c r="BR38" i="75"/>
  <c r="CA38" i="75" s="1"/>
  <c r="BV42" i="75"/>
  <c r="CJ49" i="75"/>
  <c r="BV10" i="75"/>
  <c r="CJ16" i="75"/>
  <c r="CK16" i="75" s="1"/>
  <c r="CJ6" i="75"/>
  <c r="CE11" i="75"/>
  <c r="CN12" i="75"/>
  <c r="CJ15" i="75"/>
  <c r="CE17" i="75"/>
  <c r="BR20" i="75"/>
  <c r="CE21" i="75"/>
  <c r="BR32" i="75"/>
  <c r="BZ32" i="75"/>
  <c r="CE35" i="75"/>
  <c r="CJ39" i="75"/>
  <c r="CK39" i="75" s="1"/>
  <c r="BV40" i="75"/>
  <c r="CA40" i="75" s="1"/>
  <c r="CN41" i="75"/>
  <c r="BR43" i="75"/>
  <c r="CN44" i="75"/>
  <c r="BR50" i="75"/>
  <c r="CA50" i="75" s="1"/>
  <c r="CE55" i="75"/>
  <c r="CJ57" i="75"/>
  <c r="CK57" i="75" s="1"/>
  <c r="CN57" i="75"/>
  <c r="CN22" i="75"/>
  <c r="CJ26" i="75"/>
  <c r="CK26" i="75" s="1"/>
  <c r="CJ34" i="75"/>
  <c r="CJ42" i="75"/>
  <c r="BV46" i="75"/>
  <c r="CA46" i="75" s="1"/>
  <c r="CN52" i="75"/>
  <c r="CE53" i="75"/>
  <c r="BV58" i="75"/>
  <c r="CJ59" i="75"/>
  <c r="CJ69" i="75"/>
  <c r="CJ72" i="75"/>
  <c r="CK72" i="75" s="1"/>
  <c r="CK83" i="75"/>
  <c r="CN125" i="75"/>
  <c r="CJ125" i="75"/>
  <c r="CJ104" i="75"/>
  <c r="CN104" i="75"/>
  <c r="BZ54" i="75"/>
  <c r="CE62" i="75"/>
  <c r="BR65" i="75"/>
  <c r="CA65" i="75" s="1"/>
  <c r="CJ70" i="75"/>
  <c r="CK70" i="75" s="1"/>
  <c r="BR72" i="75"/>
  <c r="CN73" i="75"/>
  <c r="BZ43" i="75"/>
  <c r="BV43" i="75"/>
  <c r="CN53" i="75"/>
  <c r="BZ62" i="75"/>
  <c r="CN68" i="75"/>
  <c r="CN54" i="75"/>
  <c r="BR56" i="75"/>
  <c r="CA56" i="75" s="1"/>
  <c r="BR62" i="75"/>
  <c r="CN62" i="75"/>
  <c r="CE63" i="75"/>
  <c r="CN65" i="75"/>
  <c r="CK75" i="75"/>
  <c r="BR84" i="75"/>
  <c r="BV51" i="75"/>
  <c r="BZ52" i="75"/>
  <c r="BV54" i="75"/>
  <c r="BR58" i="75"/>
  <c r="BZ58" i="75"/>
  <c r="BV61" i="75"/>
  <c r="CN61" i="75"/>
  <c r="BR63" i="75"/>
  <c r="CA63" i="75" s="1"/>
  <c r="CJ67" i="75"/>
  <c r="BV68" i="75"/>
  <c r="CN88" i="75"/>
  <c r="CJ112" i="75"/>
  <c r="CN112" i="75"/>
  <c r="CJ52" i="75"/>
  <c r="CJ60" i="75"/>
  <c r="CK60" i="75" s="1"/>
  <c r="BZ75" i="75"/>
  <c r="BV76" i="75"/>
  <c r="BR79" i="75"/>
  <c r="BV80" i="75"/>
  <c r="CA80" i="75" s="1"/>
  <c r="CE82" i="75"/>
  <c r="BR92" i="75"/>
  <c r="CA92" i="75" s="1"/>
  <c r="BZ107" i="75"/>
  <c r="BZ112" i="75"/>
  <c r="CN83" i="75"/>
  <c r="CJ71" i="75"/>
  <c r="CN75" i="75"/>
  <c r="CN82" i="75"/>
  <c r="CE84" i="75"/>
  <c r="CJ93" i="75"/>
  <c r="CN93" i="75"/>
  <c r="CE108" i="75"/>
  <c r="BR68" i="75"/>
  <c r="CE69" i="75"/>
  <c r="CN74" i="75"/>
  <c r="BV75" i="75"/>
  <c r="CE76" i="75"/>
  <c r="BV81" i="75"/>
  <c r="CN85" i="75"/>
  <c r="CN87" i="75"/>
  <c r="CE66" i="75"/>
  <c r="CN67" i="75"/>
  <c r="CN70" i="75"/>
  <c r="BV73" i="75"/>
  <c r="CA73" i="75" s="1"/>
  <c r="CN77" i="75"/>
  <c r="CN81" i="75"/>
  <c r="BZ84" i="75"/>
  <c r="CN94" i="75"/>
  <c r="CJ74" i="75"/>
  <c r="CJ82" i="75"/>
  <c r="BZ89" i="75"/>
  <c r="CN96" i="75"/>
  <c r="CE101" i="75"/>
  <c r="CJ103" i="75"/>
  <c r="BV104" i="75"/>
  <c r="CN105" i="75"/>
  <c r="BR109" i="75"/>
  <c r="CA109" i="75" s="1"/>
  <c r="CJ118" i="75"/>
  <c r="CK118" i="75" s="1"/>
  <c r="CN118" i="75"/>
  <c r="CJ140" i="75"/>
  <c r="CK140" i="75" s="1"/>
  <c r="CN140" i="75"/>
  <c r="CJ73" i="75"/>
  <c r="CJ81" i="75"/>
  <c r="CK81" i="75" s="1"/>
  <c r="BZ96" i="75"/>
  <c r="BR101" i="75"/>
  <c r="CA101" i="75" s="1"/>
  <c r="CN101" i="75"/>
  <c r="BV105" i="75"/>
  <c r="BV107" i="75"/>
  <c r="CN109" i="75"/>
  <c r="CE115" i="75"/>
  <c r="CN102" i="75"/>
  <c r="CJ88" i="75"/>
  <c r="BR94" i="75"/>
  <c r="CA94" i="75" s="1"/>
  <c r="BZ97" i="75"/>
  <c r="CN106" i="75"/>
  <c r="CJ116" i="75"/>
  <c r="CN116" i="75"/>
  <c r="CE136" i="75"/>
  <c r="CE91" i="75"/>
  <c r="CE93" i="75"/>
  <c r="CJ95" i="75"/>
  <c r="BV96" i="75"/>
  <c r="CN97" i="75"/>
  <c r="CE99" i="75"/>
  <c r="BR111" i="75"/>
  <c r="CA111" i="75" s="1"/>
  <c r="CJ87" i="75"/>
  <c r="BZ90" i="75"/>
  <c r="BR93" i="75"/>
  <c r="CA93" i="75" s="1"/>
  <c r="CK94" i="75"/>
  <c r="BV97" i="75"/>
  <c r="BZ104" i="75"/>
  <c r="CJ109" i="75"/>
  <c r="BV118" i="75"/>
  <c r="CE119" i="75"/>
  <c r="CE121" i="75"/>
  <c r="CJ98" i="75"/>
  <c r="CJ106" i="75"/>
  <c r="CN110" i="75"/>
  <c r="CN113" i="75"/>
  <c r="CN117" i="75"/>
  <c r="CJ139" i="75"/>
  <c r="CK139" i="75" s="1"/>
  <c r="CN139" i="75"/>
  <c r="BZ115" i="75"/>
  <c r="BV127" i="75"/>
  <c r="BV129" i="75"/>
  <c r="BV115" i="75"/>
  <c r="CJ121" i="75"/>
  <c r="BZ126" i="75"/>
  <c r="CE126" i="75"/>
  <c r="CN127" i="75"/>
  <c r="CJ131" i="75"/>
  <c r="BR133" i="75"/>
  <c r="BZ133" i="75"/>
  <c r="CN133" i="75"/>
  <c r="CE138" i="75"/>
  <c r="CJ144" i="75"/>
  <c r="CN144" i="75"/>
  <c r="BV126" i="75"/>
  <c r="CJ135" i="75"/>
  <c r="BV136" i="75"/>
  <c r="CA136" i="75" s="1"/>
  <c r="BR138" i="75"/>
  <c r="CA138" i="75" s="1"/>
  <c r="BZ148" i="75"/>
  <c r="CN138" i="75"/>
  <c r="CJ124" i="75"/>
  <c r="CK124" i="75" s="1"/>
  <c r="BZ129" i="75"/>
  <c r="BR130" i="75"/>
  <c r="CN130" i="75"/>
  <c r="BR131" i="75"/>
  <c r="CJ132" i="75"/>
  <c r="CK132" i="75" s="1"/>
  <c r="BV133" i="75"/>
  <c r="BZ134" i="75"/>
  <c r="CK159" i="75"/>
  <c r="CN134" i="75"/>
  <c r="BZ135" i="75"/>
  <c r="BZ127" i="75"/>
  <c r="CN129" i="75"/>
  <c r="BV134" i="75"/>
  <c r="BV135" i="75"/>
  <c r="CJ138" i="75"/>
  <c r="BR140" i="75"/>
  <c r="BZ140" i="75"/>
  <c r="CJ172" i="75"/>
  <c r="CN172" i="75"/>
  <c r="CN131" i="75"/>
  <c r="BV140" i="75"/>
  <c r="CN141" i="75"/>
  <c r="CE142" i="75"/>
  <c r="BR146" i="75"/>
  <c r="CN160" i="75"/>
  <c r="CJ160" i="75"/>
  <c r="CN143" i="75"/>
  <c r="CJ166" i="75"/>
  <c r="CK166" i="75" s="1"/>
  <c r="CN166" i="75"/>
  <c r="CN142" i="75"/>
  <c r="CJ142" i="75"/>
  <c r="CJ143" i="75"/>
  <c r="BV144" i="75"/>
  <c r="CA144" i="75" s="1"/>
  <c r="CJ152" i="75"/>
  <c r="CN152" i="75"/>
  <c r="CJ167" i="75"/>
  <c r="CN167" i="75"/>
  <c r="BV148" i="75"/>
  <c r="CA148" i="75" s="1"/>
  <c r="BZ149" i="75"/>
  <c r="CN156" i="75"/>
  <c r="BZ157" i="75"/>
  <c r="CN159" i="75"/>
  <c r="BV149" i="75"/>
  <c r="CA149" i="75" s="1"/>
  <c r="CE149" i="75"/>
  <c r="BV151" i="75"/>
  <c r="BV156" i="75"/>
  <c r="BV157" i="75"/>
  <c r="CN163" i="75"/>
  <c r="CN164" i="75"/>
  <c r="CE150" i="75"/>
  <c r="CN165" i="75"/>
  <c r="CJ165" i="75"/>
  <c r="CN154" i="75"/>
  <c r="BZ155" i="75"/>
  <c r="CN158" i="75"/>
  <c r="CE162" i="75"/>
  <c r="BZ165" i="75"/>
  <c r="CN150" i="75"/>
  <c r="CE152" i="75"/>
  <c r="CJ157" i="75"/>
  <c r="CE160" i="75"/>
  <c r="BR162" i="75"/>
  <c r="CJ175" i="75"/>
  <c r="CN175" i="75"/>
  <c r="BZ151" i="75"/>
  <c r="BR152" i="75"/>
  <c r="CJ155" i="75"/>
  <c r="CK155" i="75" s="1"/>
  <c r="CK156" i="75"/>
  <c r="BR160" i="75"/>
  <c r="CA160" i="75" s="1"/>
  <c r="CN162" i="75"/>
  <c r="BR166" i="75"/>
  <c r="CE167" i="75"/>
  <c r="CJ168" i="75"/>
  <c r="CK168" i="75" s="1"/>
  <c r="CJ170" i="75"/>
  <c r="CK170" i="75" s="1"/>
  <c r="CN153" i="75"/>
  <c r="BV166" i="75"/>
  <c r="BV179" i="75"/>
  <c r="CE163" i="75"/>
  <c r="CJ176" i="75"/>
  <c r="CN176" i="75"/>
  <c r="CJ180" i="75"/>
  <c r="CN180" i="75"/>
  <c r="BV162" i="75"/>
  <c r="CJ164" i="75"/>
  <c r="CN168" i="75"/>
  <c r="CN188" i="75"/>
  <c r="CJ174" i="75"/>
  <c r="BV178" i="75"/>
  <c r="CJ178" i="75"/>
  <c r="CJ181" i="75"/>
  <c r="CN185" i="75"/>
  <c r="BZ171" i="75"/>
  <c r="CN173" i="75"/>
  <c r="CK179" i="75"/>
  <c r="BR175" i="75"/>
  <c r="BV171" i="75"/>
  <c r="CE172" i="75"/>
  <c r="BR173" i="75"/>
  <c r="CA173" i="75" s="1"/>
  <c r="CN179" i="75"/>
  <c r="CJ184" i="75"/>
  <c r="CN184" i="75"/>
  <c r="CJ192" i="75"/>
  <c r="CN192" i="75"/>
  <c r="CN171" i="75"/>
  <c r="CJ173" i="75"/>
  <c r="CN183" i="75"/>
  <c r="BZ184" i="75"/>
  <c r="BV187" i="75"/>
  <c r="CN190" i="75"/>
  <c r="BR191" i="75"/>
  <c r="CN182" i="75"/>
  <c r="CN194" i="75"/>
  <c r="BV184" i="75"/>
  <c r="BZ187" i="75"/>
  <c r="BR192" i="75"/>
  <c r="CJ194" i="75"/>
  <c r="CJ195" i="75"/>
  <c r="CN187" i="75"/>
  <c r="BR187" i="75"/>
  <c r="CE190" i="75"/>
  <c r="BZ191" i="75"/>
  <c r="CN191" i="75"/>
  <c r="BV192" i="75"/>
  <c r="BV195" i="75"/>
  <c r="CJ182" i="75"/>
  <c r="CJ190" i="75"/>
  <c r="CN193" i="75"/>
  <c r="CJ196" i="75"/>
  <c r="CJ187" i="75"/>
  <c r="CA190" i="75" l="1"/>
  <c r="CA175" i="75"/>
  <c r="CA130" i="75"/>
  <c r="CA131" i="75"/>
  <c r="CA79" i="75"/>
  <c r="CA14" i="75"/>
  <c r="CA11" i="75"/>
  <c r="CA69" i="75"/>
  <c r="CA15" i="75"/>
  <c r="CA152" i="75"/>
  <c r="CA183" i="75"/>
  <c r="CA157" i="75"/>
  <c r="CA170" i="75"/>
  <c r="CA159" i="75"/>
  <c r="CA146" i="75"/>
  <c r="CA102" i="75"/>
  <c r="CA85" i="75"/>
  <c r="CA72" i="75"/>
  <c r="CA70" i="75"/>
  <c r="CA64" i="75"/>
  <c r="CA48" i="75"/>
  <c r="CA27" i="75"/>
  <c r="CA186" i="75"/>
  <c r="CA7" i="75"/>
  <c r="CA6" i="75"/>
  <c r="CA129" i="75"/>
  <c r="CA84" i="75"/>
  <c r="CA20" i="75"/>
  <c r="CA168" i="75"/>
  <c r="CA113" i="75"/>
  <c r="CA53" i="75"/>
  <c r="CA68" i="75"/>
  <c r="CA30" i="75"/>
  <c r="CA174" i="75"/>
  <c r="CA162" i="75"/>
  <c r="CA142" i="75"/>
  <c r="CA99" i="75"/>
  <c r="CA24" i="75"/>
  <c r="CA52" i="75"/>
  <c r="CA47" i="75"/>
  <c r="CA143" i="75"/>
  <c r="CA185" i="75"/>
  <c r="CA141" i="75"/>
  <c r="CA8" i="75"/>
  <c r="CA172" i="75"/>
  <c r="CA87" i="75"/>
  <c r="CA57" i="75"/>
  <c r="CA33" i="75"/>
  <c r="CA41" i="75"/>
  <c r="CA193" i="75"/>
  <c r="CA32" i="75"/>
  <c r="CA117" i="75"/>
  <c r="CA145" i="75"/>
  <c r="CA96" i="75"/>
  <c r="CA108" i="75"/>
  <c r="CA165" i="75"/>
  <c r="CA82" i="75"/>
  <c r="CA181" i="75"/>
  <c r="CA121" i="75"/>
  <c r="CA137" i="75"/>
  <c r="CA147" i="75"/>
  <c r="CA177" i="75"/>
  <c r="CA62" i="75"/>
  <c r="CA44" i="75"/>
  <c r="CA9" i="75"/>
  <c r="CA123" i="75"/>
  <c r="CA31" i="75"/>
  <c r="CA106" i="75"/>
  <c r="CA191" i="75"/>
  <c r="CA167" i="75"/>
  <c r="CA71" i="75"/>
  <c r="CA91" i="75"/>
  <c r="CA25" i="75"/>
  <c r="CA10" i="75"/>
  <c r="CA158" i="75"/>
  <c r="CA97" i="75"/>
  <c r="CA36" i="75"/>
  <c r="CA67" i="75"/>
  <c r="CA19" i="75"/>
  <c r="CA58" i="75"/>
  <c r="CA195" i="75"/>
  <c r="CA124" i="75"/>
  <c r="CA112" i="75"/>
  <c r="CA88" i="75"/>
  <c r="CA98" i="75"/>
  <c r="CA176" i="75"/>
  <c r="CA26" i="75"/>
  <c r="CA105" i="75"/>
  <c r="CA150" i="75"/>
  <c r="CA89" i="75"/>
  <c r="CA187" i="75"/>
  <c r="CA166" i="75"/>
  <c r="CA169" i="75"/>
  <c r="CA115" i="75"/>
  <c r="CA104" i="75"/>
  <c r="CA83" i="75"/>
  <c r="CA54" i="75"/>
  <c r="CA134" i="75"/>
  <c r="CA77" i="75"/>
  <c r="CA126" i="75"/>
  <c r="CA90" i="75"/>
  <c r="CA133" i="75"/>
  <c r="CA164" i="75"/>
  <c r="CA61" i="75"/>
  <c r="CA192" i="75"/>
  <c r="CA28" i="75"/>
  <c r="CA114" i="75"/>
  <c r="CA76" i="75"/>
  <c r="CA74" i="75"/>
  <c r="CA34" i="75"/>
  <c r="CA171" i="75"/>
  <c r="CA45" i="75"/>
  <c r="CA118" i="75"/>
  <c r="CA156" i="75"/>
  <c r="CA75" i="75"/>
  <c r="CA16" i="75"/>
  <c r="CA151" i="75"/>
  <c r="CA107" i="75"/>
  <c r="CA66" i="75"/>
  <c r="CA135" i="75"/>
  <c r="CA13" i="75"/>
  <c r="CA140" i="75"/>
  <c r="CA178" i="75"/>
  <c r="CA127" i="75"/>
  <c r="CA184" i="75"/>
  <c r="CA42" i="75"/>
  <c r="CA81" i="75"/>
  <c r="CA155" i="75"/>
  <c r="CA55" i="75"/>
  <c r="CA103" i="75"/>
  <c r="CA43" i="75"/>
  <c r="CA179" i="75"/>
  <c r="CA125" i="75"/>
  <c r="CA49" i="75"/>
  <c r="CA39" i="75"/>
  <c r="CA51" i="75"/>
  <c r="CU72" i="75"/>
  <c r="CK183" i="75"/>
  <c r="CK80" i="75"/>
  <c r="CK34" i="75"/>
  <c r="CK175" i="75"/>
  <c r="CK71" i="75"/>
  <c r="CK65" i="75"/>
  <c r="CK117" i="75"/>
  <c r="CK154" i="75"/>
  <c r="CK20" i="75"/>
  <c r="CK125" i="75"/>
  <c r="CK141" i="75"/>
  <c r="CK89" i="75"/>
  <c r="CK111" i="75"/>
  <c r="CK135" i="75"/>
  <c r="CK43" i="75"/>
  <c r="CK48" i="75"/>
  <c r="CK178" i="75"/>
  <c r="CK98" i="75"/>
  <c r="CK157" i="75"/>
  <c r="CK144" i="75"/>
  <c r="CK173" i="75"/>
  <c r="CK165" i="75"/>
  <c r="CK109" i="75"/>
  <c r="CK15" i="75"/>
  <c r="CK14" i="75"/>
  <c r="CK182" i="75"/>
  <c r="CK151" i="75"/>
  <c r="CK164" i="75"/>
  <c r="CK187" i="75"/>
  <c r="CK127" i="75"/>
  <c r="CK106" i="75"/>
  <c r="CK23" i="75"/>
  <c r="CK52" i="75"/>
  <c r="CK104" i="75"/>
  <c r="CK73" i="75"/>
  <c r="CK77" i="75"/>
  <c r="CK174" i="75"/>
  <c r="CK180" i="75"/>
  <c r="CK103" i="75"/>
  <c r="CK29" i="75"/>
  <c r="CK128" i="75"/>
  <c r="CK6" i="75"/>
  <c r="CK158" i="75"/>
  <c r="CK181" i="75"/>
  <c r="CK176" i="75"/>
  <c r="CK133" i="75"/>
  <c r="CK74" i="75"/>
  <c r="CK193" i="75"/>
  <c r="CK129" i="75"/>
  <c r="CK97" i="75"/>
  <c r="CK44" i="75"/>
  <c r="CK195" i="75"/>
  <c r="CK18" i="75"/>
  <c r="CK13" i="75"/>
  <c r="CK58" i="75"/>
  <c r="CK27" i="75"/>
  <c r="CK192" i="75"/>
  <c r="CK47" i="75"/>
  <c r="CK194" i="75"/>
  <c r="CK116" i="75"/>
  <c r="CK92" i="75"/>
  <c r="CK42" i="75"/>
  <c r="CK188" i="75"/>
  <c r="CK87" i="75"/>
  <c r="CK67" i="75"/>
  <c r="CK184" i="75"/>
  <c r="CK143" i="75"/>
  <c r="CK88" i="75"/>
  <c r="CK146" i="75"/>
  <c r="CK171" i="75"/>
  <c r="CK177" i="75"/>
  <c r="CK130" i="75"/>
  <c r="CK123" i="75"/>
  <c r="CK59" i="75"/>
  <c r="CK10" i="75"/>
  <c r="CK86" i="75"/>
  <c r="CK61" i="75"/>
  <c r="CK7" i="75"/>
  <c r="CK196" i="75"/>
  <c r="CK161" i="75"/>
  <c r="CK147" i="75"/>
  <c r="CK45" i="75"/>
  <c r="CK90" i="75"/>
  <c r="CK49" i="75"/>
  <c r="CK131" i="75"/>
  <c r="CK54" i="75"/>
  <c r="CK148" i="75"/>
  <c r="CK120" i="75"/>
  <c r="CK40" i="75"/>
  <c r="CK189" i="75"/>
  <c r="CK9" i="75"/>
  <c r="CK112" i="75"/>
  <c r="CK46" i="75"/>
  <c r="CK95" i="75"/>
  <c r="CK32" i="75"/>
  <c r="CK172" i="75"/>
  <c r="CK167" i="75"/>
  <c r="CK91" i="75"/>
  <c r="CK63" i="75"/>
  <c r="CK55" i="75"/>
  <c r="CK35" i="75"/>
  <c r="CK21" i="75"/>
  <c r="CK138" i="75"/>
  <c r="CK121" i="75"/>
  <c r="CK99" i="75"/>
  <c r="CK136" i="75"/>
  <c r="CK101" i="75"/>
  <c r="CK84" i="75"/>
  <c r="CK82" i="75"/>
  <c r="CK53" i="75"/>
  <c r="CK56" i="75"/>
  <c r="CK152" i="75"/>
  <c r="CK149" i="75"/>
  <c r="CK126" i="75"/>
  <c r="CK62" i="75"/>
  <c r="CK17" i="75"/>
  <c r="CK162" i="75"/>
  <c r="CK119" i="75"/>
  <c r="CK115" i="75"/>
  <c r="CK108" i="75"/>
  <c r="CK25" i="75"/>
  <c r="CK190" i="75"/>
  <c r="CK163" i="75"/>
  <c r="CK160" i="75"/>
  <c r="CK76" i="75"/>
  <c r="CK69" i="75"/>
  <c r="CK11" i="75"/>
  <c r="CK19" i="75"/>
  <c r="CK41" i="75"/>
  <c r="CK36" i="75"/>
  <c r="CK150" i="75"/>
  <c r="CK142" i="75"/>
  <c r="CK93" i="75"/>
  <c r="CK66" i="75"/>
  <c r="B3" i="83" l="1"/>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V72" i="75" l="1"/>
  <c r="O70" i="85" s="1"/>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B196" i="75" l="1"/>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B6" i="4"/>
  <c r="A6" i="4"/>
  <c r="C5" i="84" l="1"/>
  <c r="C9" i="84"/>
  <c r="C13" i="84"/>
  <c r="C17" i="84"/>
  <c r="C21" i="84"/>
  <c r="C25" i="84"/>
  <c r="C29" i="84"/>
  <c r="C33" i="84"/>
  <c r="C37" i="84"/>
  <c r="C41" i="84"/>
  <c r="C45" i="84"/>
  <c r="C49" i="84"/>
  <c r="C53" i="84"/>
  <c r="C57" i="84"/>
  <c r="C61" i="84"/>
  <c r="C65" i="84"/>
  <c r="C69" i="84"/>
  <c r="C73" i="84"/>
  <c r="C77" i="84"/>
  <c r="C81" i="84"/>
  <c r="C85" i="84"/>
  <c r="C89" i="84"/>
  <c r="C93" i="84"/>
  <c r="C97" i="84"/>
  <c r="C101" i="84"/>
  <c r="C105" i="84"/>
  <c r="C109" i="84"/>
  <c r="C113" i="84"/>
  <c r="C117" i="84"/>
  <c r="C121" i="84"/>
  <c r="C125" i="84"/>
  <c r="C129" i="84"/>
  <c r="C133" i="84"/>
  <c r="C137" i="84"/>
  <c r="C141" i="84"/>
  <c r="C145" i="84"/>
  <c r="C149" i="84"/>
  <c r="C15" i="84"/>
  <c r="C52" i="84"/>
  <c r="C79" i="84"/>
  <c r="C95" i="84"/>
  <c r="C111" i="84"/>
  <c r="C127" i="84"/>
  <c r="C143" i="84"/>
  <c r="C157" i="84"/>
  <c r="C169" i="84"/>
  <c r="C181" i="84"/>
  <c r="C2" i="84"/>
  <c r="C6" i="84"/>
  <c r="C11" i="84"/>
  <c r="C16" i="84"/>
  <c r="C22" i="84"/>
  <c r="C27" i="84"/>
  <c r="C32" i="84"/>
  <c r="C38" i="84"/>
  <c r="C43" i="84"/>
  <c r="C48" i="84"/>
  <c r="C54" i="84"/>
  <c r="C59" i="84"/>
  <c r="C64" i="84"/>
  <c r="C70" i="84"/>
  <c r="C75" i="84"/>
  <c r="C80" i="84"/>
  <c r="C86" i="84"/>
  <c r="C91" i="84"/>
  <c r="C96" i="84"/>
  <c r="C102" i="84"/>
  <c r="C107" i="84"/>
  <c r="C112" i="84"/>
  <c r="C118" i="84"/>
  <c r="C123" i="84"/>
  <c r="C128" i="84"/>
  <c r="C134" i="84"/>
  <c r="C139" i="84"/>
  <c r="C144" i="84"/>
  <c r="C150" i="84"/>
  <c r="C154" i="84"/>
  <c r="C158" i="84"/>
  <c r="C162" i="84"/>
  <c r="C166" i="84"/>
  <c r="C170" i="84"/>
  <c r="C174" i="84"/>
  <c r="C178" i="84"/>
  <c r="C182" i="84"/>
  <c r="C186" i="84"/>
  <c r="C190" i="84"/>
  <c r="C23" i="84"/>
  <c r="C44" i="84"/>
  <c r="C55" i="84"/>
  <c r="C66" i="84"/>
  <c r="C76" i="84"/>
  <c r="C87" i="84"/>
  <c r="C98" i="84"/>
  <c r="C108" i="84"/>
  <c r="C119" i="84"/>
  <c r="C130" i="84"/>
  <c r="C140" i="84"/>
  <c r="C151" i="84"/>
  <c r="C159" i="84"/>
  <c r="C167" i="84"/>
  <c r="C175" i="84"/>
  <c r="C183" i="84"/>
  <c r="C191" i="84"/>
  <c r="C8" i="84"/>
  <c r="C19" i="84"/>
  <c r="C24" i="84"/>
  <c r="C40" i="84"/>
  <c r="C46" i="84"/>
  <c r="C56" i="84"/>
  <c r="C67" i="84"/>
  <c r="C78" i="84"/>
  <c r="C88" i="84"/>
  <c r="C99" i="84"/>
  <c r="C110" i="84"/>
  <c r="C120" i="84"/>
  <c r="C131" i="84"/>
  <c r="C142" i="84"/>
  <c r="C152" i="84"/>
  <c r="C160" i="84"/>
  <c r="C168" i="84"/>
  <c r="C176" i="84"/>
  <c r="C184" i="84"/>
  <c r="C192" i="84"/>
  <c r="C4" i="84"/>
  <c r="C20" i="84"/>
  <c r="C26" i="84"/>
  <c r="C31" i="84"/>
  <c r="C36" i="84"/>
  <c r="C42" i="84"/>
  <c r="C47" i="84"/>
  <c r="C63" i="84"/>
  <c r="C74" i="84"/>
  <c r="C84" i="84"/>
  <c r="C100" i="84"/>
  <c r="C116" i="84"/>
  <c r="C132" i="84"/>
  <c r="C148" i="84"/>
  <c r="C161" i="84"/>
  <c r="C173" i="84"/>
  <c r="C185" i="84"/>
  <c r="C7" i="84"/>
  <c r="C12" i="84"/>
  <c r="C18" i="84"/>
  <c r="C28" i="84"/>
  <c r="C34" i="84"/>
  <c r="C39" i="84"/>
  <c r="C50" i="84"/>
  <c r="C60" i="84"/>
  <c r="C71" i="84"/>
  <c r="C82" i="84"/>
  <c r="C92" i="84"/>
  <c r="C103" i="84"/>
  <c r="C114" i="84"/>
  <c r="C124" i="84"/>
  <c r="C135" i="84"/>
  <c r="C146" i="84"/>
  <c r="C155" i="84"/>
  <c r="C163" i="84"/>
  <c r="C171" i="84"/>
  <c r="C179" i="84"/>
  <c r="C187" i="84"/>
  <c r="C3" i="84"/>
  <c r="C14" i="84"/>
  <c r="C30" i="84"/>
  <c r="C35" i="84"/>
  <c r="C51" i="84"/>
  <c r="C62" i="84"/>
  <c r="C72" i="84"/>
  <c r="C83" i="84"/>
  <c r="C94" i="84"/>
  <c r="C104" i="84"/>
  <c r="C115" i="84"/>
  <c r="C126" i="84"/>
  <c r="C136" i="84"/>
  <c r="C147" i="84"/>
  <c r="C156" i="84"/>
  <c r="C164" i="84"/>
  <c r="C172" i="84"/>
  <c r="C180" i="84"/>
  <c r="C188" i="84"/>
  <c r="C10" i="84"/>
  <c r="C58" i="84"/>
  <c r="C68" i="84"/>
  <c r="C90" i="84"/>
  <c r="C106" i="84"/>
  <c r="C122" i="84"/>
  <c r="C138" i="84"/>
  <c r="C153" i="84"/>
  <c r="C165" i="84"/>
  <c r="C177" i="84"/>
  <c r="C189" i="84"/>
  <c r="C5" i="81"/>
  <c r="B4" i="82" s="1"/>
  <c r="C6" i="81"/>
  <c r="B5" i="82" s="1"/>
  <c r="C7" i="81"/>
  <c r="B6" i="82" s="1"/>
  <c r="C8" i="81"/>
  <c r="B7" i="82" s="1"/>
  <c r="C9" i="81"/>
  <c r="B8" i="82" s="1"/>
  <c r="C10" i="81"/>
  <c r="B9" i="82" s="1"/>
  <c r="C11" i="81"/>
  <c r="B10" i="82" s="1"/>
  <c r="BY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6" i="3"/>
  <c r="AR34" i="75" l="1"/>
  <c r="AR35" i="75"/>
  <c r="AR36" i="75"/>
  <c r="AR37" i="75"/>
  <c r="AR38" i="75"/>
  <c r="AR39" i="75"/>
  <c r="AR40" i="75"/>
  <c r="AR41" i="75"/>
  <c r="AR42" i="75"/>
  <c r="AR43" i="75"/>
  <c r="AR44" i="75"/>
  <c r="AR45" i="75"/>
  <c r="AR46" i="75"/>
  <c r="AR47" i="75"/>
  <c r="AR48" i="75"/>
  <c r="AR49" i="75"/>
  <c r="AR50" i="75"/>
  <c r="AR51" i="75"/>
  <c r="AR52" i="75"/>
  <c r="AR53" i="75"/>
  <c r="AR54" i="75"/>
  <c r="AR55" i="75"/>
  <c r="AR56" i="75"/>
  <c r="AR57" i="75"/>
  <c r="AR58" i="75"/>
  <c r="AR59" i="75"/>
  <c r="AR60" i="75"/>
  <c r="AR61" i="75"/>
  <c r="AR62" i="75"/>
  <c r="AR63" i="75"/>
  <c r="AR64" i="75"/>
  <c r="AR65" i="75"/>
  <c r="AR66" i="75"/>
  <c r="AR67" i="75"/>
  <c r="AR68" i="75"/>
  <c r="AR69" i="75"/>
  <c r="AR70" i="75"/>
  <c r="AR71" i="75"/>
  <c r="AR72" i="75"/>
  <c r="AR73" i="75"/>
  <c r="AR74" i="75"/>
  <c r="AR75" i="75"/>
  <c r="AR76" i="75"/>
  <c r="AR77" i="75"/>
  <c r="AR78" i="75"/>
  <c r="AR79" i="75"/>
  <c r="AR80" i="75"/>
  <c r="AR81" i="75"/>
  <c r="AR82" i="75"/>
  <c r="AR83" i="75"/>
  <c r="AR84" i="75"/>
  <c r="AR85" i="75"/>
  <c r="AR86" i="75"/>
  <c r="AR87" i="75"/>
  <c r="AR88" i="75"/>
  <c r="AR89" i="75"/>
  <c r="AR90" i="75"/>
  <c r="AR91" i="75"/>
  <c r="AR92" i="75"/>
  <c r="AR93" i="75"/>
  <c r="AR94" i="75"/>
  <c r="AR95" i="75"/>
  <c r="AR96" i="75"/>
  <c r="AR97" i="75"/>
  <c r="AR98" i="75"/>
  <c r="AR99" i="75"/>
  <c r="AR100" i="75"/>
  <c r="AR101" i="75"/>
  <c r="AR102" i="75"/>
  <c r="AR103" i="75"/>
  <c r="AR104" i="75"/>
  <c r="AR105" i="75"/>
  <c r="AR106" i="75"/>
  <c r="AR107" i="75"/>
  <c r="AR108" i="75"/>
  <c r="AR109" i="75"/>
  <c r="AR110" i="75"/>
  <c r="AR111" i="75"/>
  <c r="AR112" i="75"/>
  <c r="AR113" i="75"/>
  <c r="AR114" i="75"/>
  <c r="AR115" i="75"/>
  <c r="AR116" i="75"/>
  <c r="AR117" i="75"/>
  <c r="AR118" i="75"/>
  <c r="AR119" i="75"/>
  <c r="AR120" i="75"/>
  <c r="AR121" i="75"/>
  <c r="AR122" i="75"/>
  <c r="AR123" i="75"/>
  <c r="AR124" i="75"/>
  <c r="AR125" i="75"/>
  <c r="AR126" i="75"/>
  <c r="AR127" i="75"/>
  <c r="AR128" i="75"/>
  <c r="AR129" i="75"/>
  <c r="AR130" i="75"/>
  <c r="AR131" i="75"/>
  <c r="AR132" i="75"/>
  <c r="AR133" i="75"/>
  <c r="AR134" i="75"/>
  <c r="AR135" i="75"/>
  <c r="AR136" i="75"/>
  <c r="AR137" i="75"/>
  <c r="AR138" i="75"/>
  <c r="AR139" i="75"/>
  <c r="AR140" i="75"/>
  <c r="AR141" i="75"/>
  <c r="AR142" i="75"/>
  <c r="AR143" i="75"/>
  <c r="AR144" i="75"/>
  <c r="AR145" i="75"/>
  <c r="AR146" i="75"/>
  <c r="AR147" i="75"/>
  <c r="AR148" i="75"/>
  <c r="AR149" i="75"/>
  <c r="AR150" i="75"/>
  <c r="AR151" i="75"/>
  <c r="AR152" i="75"/>
  <c r="AR153" i="75"/>
  <c r="AR154" i="75"/>
  <c r="AR155" i="75"/>
  <c r="AR156" i="75"/>
  <c r="AR157" i="75"/>
  <c r="AR158" i="75"/>
  <c r="AR159" i="75"/>
  <c r="AR160" i="75"/>
  <c r="AR161" i="75"/>
  <c r="AR162" i="75"/>
  <c r="AR163" i="75"/>
  <c r="AR164" i="75"/>
  <c r="AR165" i="75"/>
  <c r="AR166" i="75"/>
  <c r="AR167" i="75"/>
  <c r="AR168" i="75"/>
  <c r="AR169" i="75"/>
  <c r="AR170" i="75"/>
  <c r="AR171" i="75"/>
  <c r="AR172" i="75"/>
  <c r="AR173" i="75"/>
  <c r="AR174" i="75"/>
  <c r="AR175" i="75"/>
  <c r="AR176" i="75"/>
  <c r="AR177" i="75"/>
  <c r="AR178" i="75"/>
  <c r="AR179" i="75"/>
  <c r="AR180" i="75"/>
  <c r="AR181" i="75"/>
  <c r="AR182" i="75"/>
  <c r="AR183" i="75"/>
  <c r="AR184" i="75"/>
  <c r="AR185" i="75"/>
  <c r="AR186" i="75"/>
  <c r="AR187" i="75"/>
  <c r="AR188" i="75"/>
  <c r="AR189" i="75"/>
  <c r="AR190" i="75"/>
  <c r="AR191" i="75"/>
  <c r="AR192" i="75"/>
  <c r="AR193" i="75"/>
  <c r="AR194" i="75"/>
  <c r="AR195" i="75"/>
  <c r="AR196" i="75"/>
  <c r="AR7" i="75"/>
  <c r="AR8" i="75"/>
  <c r="AR9"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6" i="75"/>
  <c r="Q4" i="85"/>
  <c r="Q5" i="85"/>
  <c r="Q6" i="85"/>
  <c r="Q7" i="85"/>
  <c r="Q8" i="85"/>
  <c r="Q9" i="85"/>
  <c r="Q10" i="85"/>
  <c r="Q11" i="85"/>
  <c r="Q12" i="85"/>
  <c r="Q13" i="85"/>
  <c r="Q14" i="85"/>
  <c r="Q15" i="85"/>
  <c r="Q16" i="85"/>
  <c r="Q17" i="85"/>
  <c r="Q18" i="85"/>
  <c r="Q19" i="85"/>
  <c r="Q20" i="85"/>
  <c r="Q21" i="85"/>
  <c r="Q22" i="85"/>
  <c r="Q23" i="85"/>
  <c r="Q24" i="85"/>
  <c r="Q25" i="85"/>
  <c r="Q26" i="85"/>
  <c r="Q27" i="85"/>
  <c r="Q28" i="85"/>
  <c r="Q29" i="85"/>
  <c r="Q30" i="85"/>
  <c r="Q31" i="85"/>
  <c r="Q32" i="85"/>
  <c r="Q33" i="85"/>
  <c r="Q34" i="85"/>
  <c r="Q35" i="85"/>
  <c r="Q36" i="85"/>
  <c r="Q37" i="85"/>
  <c r="Q38" i="85"/>
  <c r="Q39" i="85"/>
  <c r="Q40" i="85"/>
  <c r="Q41" i="85"/>
  <c r="Q42" i="85"/>
  <c r="Q43" i="85"/>
  <c r="Q44" i="85"/>
  <c r="Q45" i="85"/>
  <c r="Q46" i="85"/>
  <c r="Q47" i="85"/>
  <c r="Q48" i="85"/>
  <c r="Q49" i="85"/>
  <c r="Q50" i="85"/>
  <c r="Q51" i="85"/>
  <c r="Q52" i="85"/>
  <c r="Q53" i="85"/>
  <c r="Q54" i="85"/>
  <c r="Q55" i="85"/>
  <c r="Q56" i="85"/>
  <c r="Q57" i="85"/>
  <c r="Q58" i="85"/>
  <c r="Q59" i="85"/>
  <c r="Q60" i="85"/>
  <c r="Q61" i="85"/>
  <c r="Q62" i="85"/>
  <c r="Q63" i="85"/>
  <c r="Q64" i="85"/>
  <c r="Q65" i="85"/>
  <c r="Q66" i="85"/>
  <c r="Q67" i="85"/>
  <c r="Q68" i="85"/>
  <c r="Q69" i="85"/>
  <c r="Q70" i="85"/>
  <c r="Q71" i="85"/>
  <c r="Q72" i="85"/>
  <c r="Q73" i="85"/>
  <c r="Q74" i="85"/>
  <c r="Q75" i="85"/>
  <c r="Q76" i="85"/>
  <c r="Q77" i="85"/>
  <c r="Q78" i="85"/>
  <c r="Q79" i="85"/>
  <c r="Q80" i="85"/>
  <c r="Q81" i="85"/>
  <c r="Q82" i="85"/>
  <c r="Q83" i="85"/>
  <c r="Q84" i="85"/>
  <c r="Q85" i="85"/>
  <c r="Q86" i="85"/>
  <c r="Q87" i="85"/>
  <c r="Q88" i="85"/>
  <c r="Q89" i="85"/>
  <c r="Q90" i="85"/>
  <c r="Q91" i="85"/>
  <c r="Q92" i="85"/>
  <c r="Q93" i="85"/>
  <c r="Q94" i="85"/>
  <c r="Q95" i="85"/>
  <c r="Q96" i="85"/>
  <c r="Q97" i="85"/>
  <c r="Q98" i="85"/>
  <c r="Q99" i="85"/>
  <c r="Q100" i="85"/>
  <c r="Q101" i="85"/>
  <c r="Q102" i="85"/>
  <c r="Q103" i="85"/>
  <c r="Q104" i="85"/>
  <c r="Q105" i="85"/>
  <c r="Q106" i="85"/>
  <c r="Q107" i="85"/>
  <c r="Q108" i="85"/>
  <c r="Q109" i="85"/>
  <c r="Q110" i="85"/>
  <c r="Q111" i="85"/>
  <c r="Q112" i="85"/>
  <c r="Q113" i="85"/>
  <c r="Q114" i="85"/>
  <c r="Q115" i="85"/>
  <c r="Q116" i="85"/>
  <c r="Q117" i="85"/>
  <c r="Q118" i="85"/>
  <c r="Q119" i="85"/>
  <c r="Q120" i="85"/>
  <c r="Q121" i="85"/>
  <c r="Q122" i="85"/>
  <c r="Q123" i="85"/>
  <c r="Q124" i="85"/>
  <c r="Q125" i="85"/>
  <c r="Q126" i="85"/>
  <c r="Q127" i="85"/>
  <c r="Q128" i="85"/>
  <c r="Q129" i="85"/>
  <c r="Q130" i="85"/>
  <c r="Q131" i="85"/>
  <c r="Q132" i="85"/>
  <c r="Q133" i="85"/>
  <c r="Q134" i="85"/>
  <c r="Q135" i="85"/>
  <c r="Q136" i="85"/>
  <c r="Q137" i="85"/>
  <c r="Q138" i="85"/>
  <c r="Q139" i="85"/>
  <c r="Q140" i="85"/>
  <c r="Q141" i="85"/>
  <c r="Q142" i="85"/>
  <c r="Q143" i="85"/>
  <c r="Q144" i="85"/>
  <c r="Q145" i="85"/>
  <c r="Q146" i="85"/>
  <c r="Q147" i="85"/>
  <c r="Q148" i="85"/>
  <c r="Q149" i="85"/>
  <c r="Q150" i="85"/>
  <c r="Q151" i="85"/>
  <c r="Q152" i="85"/>
  <c r="Q153" i="85"/>
  <c r="Q154" i="85"/>
  <c r="Q155" i="85"/>
  <c r="Q156" i="85"/>
  <c r="Q157" i="85"/>
  <c r="Q158" i="85"/>
  <c r="Q159" i="85"/>
  <c r="Q160" i="85"/>
  <c r="Q161" i="85"/>
  <c r="Q162" i="85"/>
  <c r="Q163" i="85"/>
  <c r="Q164" i="85"/>
  <c r="Q165" i="85"/>
  <c r="Q166" i="85"/>
  <c r="Q167" i="85"/>
  <c r="Q168" i="85"/>
  <c r="Q169" i="85"/>
  <c r="Q170" i="85"/>
  <c r="Q171" i="85"/>
  <c r="Q172" i="85"/>
  <c r="Q173" i="85"/>
  <c r="Q174" i="85"/>
  <c r="Q175" i="85"/>
  <c r="Q176" i="85"/>
  <c r="Q177" i="85"/>
  <c r="Q178" i="85"/>
  <c r="Q179" i="85"/>
  <c r="Q180" i="85"/>
  <c r="Q181" i="85"/>
  <c r="Q182" i="85"/>
  <c r="Q183" i="85"/>
  <c r="Q184" i="85"/>
  <c r="Q185" i="85"/>
  <c r="Q186" i="85"/>
  <c r="Q187" i="85"/>
  <c r="Q188" i="85"/>
  <c r="Q189" i="85"/>
  <c r="Q190" i="85"/>
  <c r="Q191" i="85"/>
  <c r="Q192" i="85"/>
  <c r="Q193" i="85"/>
  <c r="Q194" i="85"/>
  <c r="AH6" i="79"/>
  <c r="AG3" i="83" s="1"/>
  <c r="AH7" i="79"/>
  <c r="AG4" i="83" s="1"/>
  <c r="AH8" i="79"/>
  <c r="AG5" i="83" s="1"/>
  <c r="AH9" i="79"/>
  <c r="AG6" i="83" s="1"/>
  <c r="AH10" i="79"/>
  <c r="AG7" i="83" s="1"/>
  <c r="AH11" i="79"/>
  <c r="AG8" i="83" s="1"/>
  <c r="AH12" i="79"/>
  <c r="AG9" i="83" s="1"/>
  <c r="AH13" i="79"/>
  <c r="AG10" i="83" s="1"/>
  <c r="AH14" i="79"/>
  <c r="AG11" i="83" s="1"/>
  <c r="AH15" i="79"/>
  <c r="AG12" i="83" s="1"/>
  <c r="AH16" i="79"/>
  <c r="AG13" i="83" s="1"/>
  <c r="AH17" i="79"/>
  <c r="AG14" i="83" s="1"/>
  <c r="AH18" i="79"/>
  <c r="AG15" i="83" s="1"/>
  <c r="AH19" i="79"/>
  <c r="AG16" i="83" s="1"/>
  <c r="AH20" i="79"/>
  <c r="AG17" i="83" s="1"/>
  <c r="AH21" i="79"/>
  <c r="AG18" i="83" s="1"/>
  <c r="AH22" i="79"/>
  <c r="AG19" i="83" s="1"/>
  <c r="AH23" i="79"/>
  <c r="AG20" i="83" s="1"/>
  <c r="AH24" i="79"/>
  <c r="AG21" i="83" s="1"/>
  <c r="AH25" i="79"/>
  <c r="AG22" i="83" s="1"/>
  <c r="AH26" i="79"/>
  <c r="AG23" i="83" s="1"/>
  <c r="AH27" i="79"/>
  <c r="AG24" i="83" s="1"/>
  <c r="AH28" i="79"/>
  <c r="AG25" i="83" s="1"/>
  <c r="AH29" i="79"/>
  <c r="AG26" i="83" s="1"/>
  <c r="AH30" i="79"/>
  <c r="AG27" i="83" s="1"/>
  <c r="AH31" i="79"/>
  <c r="AG28" i="83" s="1"/>
  <c r="AH32" i="79"/>
  <c r="AG29" i="83" s="1"/>
  <c r="AH33" i="79"/>
  <c r="AG30" i="83" s="1"/>
  <c r="AH34" i="79"/>
  <c r="AG31" i="83" s="1"/>
  <c r="AH35" i="79"/>
  <c r="AG32" i="83" s="1"/>
  <c r="AH36" i="79"/>
  <c r="AG33" i="83" s="1"/>
  <c r="AH37" i="79"/>
  <c r="AG34" i="83" s="1"/>
  <c r="AH38" i="79"/>
  <c r="AG35" i="83" s="1"/>
  <c r="AH39" i="79"/>
  <c r="AG36" i="83" s="1"/>
  <c r="AH40" i="79"/>
  <c r="AG37" i="83" s="1"/>
  <c r="AH41" i="79"/>
  <c r="AG38" i="83" s="1"/>
  <c r="AH42" i="79"/>
  <c r="AG39" i="83" s="1"/>
  <c r="AH43" i="79"/>
  <c r="AG40" i="83" s="1"/>
  <c r="AH44" i="79"/>
  <c r="AG41" i="83" s="1"/>
  <c r="AH45" i="79"/>
  <c r="AG42" i="83" s="1"/>
  <c r="AH46" i="79"/>
  <c r="AG43" i="83" s="1"/>
  <c r="AH47" i="79"/>
  <c r="AG44" i="83" s="1"/>
  <c r="AH48" i="79"/>
  <c r="AG45" i="83" s="1"/>
  <c r="AH49" i="79"/>
  <c r="AG46" i="83" s="1"/>
  <c r="AH50" i="79"/>
  <c r="AG47" i="83" s="1"/>
  <c r="AH51" i="79"/>
  <c r="AG48" i="83" s="1"/>
  <c r="AH52" i="79"/>
  <c r="AG49" i="83" s="1"/>
  <c r="AH53" i="79"/>
  <c r="AG50" i="83" s="1"/>
  <c r="AH54" i="79"/>
  <c r="AG51" i="83" s="1"/>
  <c r="AH55" i="79"/>
  <c r="AG52" i="83" s="1"/>
  <c r="AH56" i="79"/>
  <c r="AG53" i="83" s="1"/>
  <c r="AH57" i="79"/>
  <c r="AG54" i="83" s="1"/>
  <c r="AH58" i="79"/>
  <c r="AG55" i="83" s="1"/>
  <c r="AH59" i="79"/>
  <c r="AG56" i="83" s="1"/>
  <c r="AH60" i="79"/>
  <c r="AG57" i="83" s="1"/>
  <c r="AH61" i="79"/>
  <c r="AG58" i="83" s="1"/>
  <c r="AH62" i="79"/>
  <c r="AG59" i="83" s="1"/>
  <c r="AH63" i="79"/>
  <c r="AG60" i="83" s="1"/>
  <c r="AH64" i="79"/>
  <c r="AG61" i="83" s="1"/>
  <c r="AH65" i="79"/>
  <c r="AG62" i="83" s="1"/>
  <c r="AH66" i="79"/>
  <c r="AG63" i="83" s="1"/>
  <c r="AH67" i="79"/>
  <c r="AG64" i="83" s="1"/>
  <c r="AH68" i="79"/>
  <c r="AG65" i="83" s="1"/>
  <c r="AH69" i="79"/>
  <c r="AG66" i="83" s="1"/>
  <c r="AH70" i="79"/>
  <c r="AG67" i="83" s="1"/>
  <c r="AH71" i="79"/>
  <c r="AG68" i="83" s="1"/>
  <c r="AH72" i="79"/>
  <c r="AG69" i="83" s="1"/>
  <c r="AH73" i="79"/>
  <c r="AG70" i="83" s="1"/>
  <c r="AH74" i="79"/>
  <c r="AG71" i="83" s="1"/>
  <c r="AH75" i="79"/>
  <c r="AG72" i="83" s="1"/>
  <c r="AH76" i="79"/>
  <c r="AG73" i="83" s="1"/>
  <c r="AH77" i="79"/>
  <c r="AG74" i="83" s="1"/>
  <c r="AH78" i="79"/>
  <c r="AG75" i="83" s="1"/>
  <c r="AH79" i="79"/>
  <c r="AG76" i="83" s="1"/>
  <c r="AH80" i="79"/>
  <c r="AG77" i="83" s="1"/>
  <c r="AH81" i="79"/>
  <c r="AG78" i="83" s="1"/>
  <c r="AH82" i="79"/>
  <c r="AG79" i="83" s="1"/>
  <c r="AH83" i="79"/>
  <c r="AG80" i="83" s="1"/>
  <c r="AH84" i="79"/>
  <c r="AG81" i="83" s="1"/>
  <c r="AH85" i="79"/>
  <c r="AG82" i="83" s="1"/>
  <c r="AH86" i="79"/>
  <c r="AG83" i="83" s="1"/>
  <c r="AH87" i="79"/>
  <c r="AG84" i="83" s="1"/>
  <c r="AH88" i="79"/>
  <c r="AG85" i="83" s="1"/>
  <c r="AH89" i="79"/>
  <c r="AG86" i="83" s="1"/>
  <c r="AH90" i="79"/>
  <c r="AG87" i="83" s="1"/>
  <c r="AH91" i="79"/>
  <c r="AG88" i="83" s="1"/>
  <c r="AH92" i="79"/>
  <c r="AG89" i="83" s="1"/>
  <c r="AH93" i="79"/>
  <c r="AG90" i="83" s="1"/>
  <c r="AH94" i="79"/>
  <c r="AG91" i="83" s="1"/>
  <c r="AH95" i="79"/>
  <c r="AG92" i="83" s="1"/>
  <c r="AH96" i="79"/>
  <c r="AG93" i="83" s="1"/>
  <c r="AH97" i="79"/>
  <c r="AG94" i="83" s="1"/>
  <c r="AH98" i="79"/>
  <c r="AG95" i="83" s="1"/>
  <c r="AH99" i="79"/>
  <c r="AG96" i="83" s="1"/>
  <c r="AH100" i="79"/>
  <c r="AG97" i="83" s="1"/>
  <c r="AH101" i="79"/>
  <c r="AG98" i="83" s="1"/>
  <c r="AH102" i="79"/>
  <c r="AG99" i="83" s="1"/>
  <c r="AH103" i="79"/>
  <c r="AG100" i="83" s="1"/>
  <c r="AH104" i="79"/>
  <c r="AG101" i="83" s="1"/>
  <c r="AH105" i="79"/>
  <c r="AG102" i="83" s="1"/>
  <c r="AH106" i="79"/>
  <c r="AG103" i="83" s="1"/>
  <c r="AH107" i="79"/>
  <c r="AG104" i="83" s="1"/>
  <c r="AH108" i="79"/>
  <c r="AG105" i="83" s="1"/>
  <c r="AH109" i="79"/>
  <c r="AG106" i="83" s="1"/>
  <c r="AH110" i="79"/>
  <c r="AG107" i="83" s="1"/>
  <c r="AH111" i="79"/>
  <c r="AG108" i="83" s="1"/>
  <c r="AH112" i="79"/>
  <c r="AG109" i="83" s="1"/>
  <c r="AH113" i="79"/>
  <c r="AG110" i="83" s="1"/>
  <c r="AH114" i="79"/>
  <c r="AG111" i="83" s="1"/>
  <c r="AH115" i="79"/>
  <c r="AG112" i="83" s="1"/>
  <c r="AH116" i="79"/>
  <c r="AG113" i="83" s="1"/>
  <c r="AH117" i="79"/>
  <c r="AG114" i="83" s="1"/>
  <c r="AH118" i="79"/>
  <c r="AG115" i="83" s="1"/>
  <c r="AH119" i="79"/>
  <c r="AG116" i="83" s="1"/>
  <c r="AH120" i="79"/>
  <c r="AG117" i="83" s="1"/>
  <c r="AH121" i="79"/>
  <c r="AG118" i="83" s="1"/>
  <c r="AH122" i="79"/>
  <c r="AG119" i="83" s="1"/>
  <c r="AH123" i="79"/>
  <c r="AG120" i="83" s="1"/>
  <c r="AH124" i="79"/>
  <c r="AG121" i="83" s="1"/>
  <c r="AH125" i="79"/>
  <c r="AG122" i="83" s="1"/>
  <c r="AH126" i="79"/>
  <c r="AG123" i="83" s="1"/>
  <c r="AH127" i="79"/>
  <c r="AG124" i="83" s="1"/>
  <c r="AH128" i="79"/>
  <c r="AG125" i="83" s="1"/>
  <c r="AH129" i="79"/>
  <c r="AG126" i="83" s="1"/>
  <c r="AH130" i="79"/>
  <c r="AG127" i="83" s="1"/>
  <c r="AH131" i="79"/>
  <c r="AG128" i="83" s="1"/>
  <c r="AH132" i="79"/>
  <c r="AG129" i="83" s="1"/>
  <c r="AH133" i="79"/>
  <c r="AG130" i="83" s="1"/>
  <c r="AH134" i="79"/>
  <c r="AG131" i="83" s="1"/>
  <c r="AH135" i="79"/>
  <c r="AG132" i="83" s="1"/>
  <c r="AH136" i="79"/>
  <c r="AG133" i="83" s="1"/>
  <c r="AH137" i="79"/>
  <c r="AG134" i="83" s="1"/>
  <c r="AH138" i="79"/>
  <c r="AG135" i="83" s="1"/>
  <c r="AH139" i="79"/>
  <c r="AG136" i="83" s="1"/>
  <c r="AH140" i="79"/>
  <c r="AG137" i="83" s="1"/>
  <c r="AH141" i="79"/>
  <c r="AG138" i="83" s="1"/>
  <c r="AH142" i="79"/>
  <c r="AG139" i="83" s="1"/>
  <c r="AH143" i="79"/>
  <c r="AG140" i="83" s="1"/>
  <c r="AH144" i="79"/>
  <c r="AG141" i="83" s="1"/>
  <c r="AH145" i="79"/>
  <c r="AG142" i="83" s="1"/>
  <c r="AH146" i="79"/>
  <c r="AG143" i="83" s="1"/>
  <c r="AH147" i="79"/>
  <c r="AG144" i="83" s="1"/>
  <c r="AH148" i="79"/>
  <c r="AG145" i="83" s="1"/>
  <c r="AH149" i="79"/>
  <c r="AG146" i="83" s="1"/>
  <c r="AH150" i="79"/>
  <c r="AG147" i="83" s="1"/>
  <c r="AH151" i="79"/>
  <c r="AG148" i="83" s="1"/>
  <c r="AH152" i="79"/>
  <c r="AG149" i="83" s="1"/>
  <c r="AH153" i="79"/>
  <c r="AG150" i="83" s="1"/>
  <c r="AH154" i="79"/>
  <c r="AG151" i="83" s="1"/>
  <c r="AH155" i="79"/>
  <c r="AG152" i="83" s="1"/>
  <c r="AH156" i="79"/>
  <c r="AG153" i="83" s="1"/>
  <c r="AH157" i="79"/>
  <c r="AG154" i="83" s="1"/>
  <c r="AH158" i="79"/>
  <c r="AG155" i="83" s="1"/>
  <c r="AH159" i="79"/>
  <c r="AG156" i="83" s="1"/>
  <c r="AH160" i="79"/>
  <c r="AG157" i="83" s="1"/>
  <c r="AH161" i="79"/>
  <c r="AG158" i="83" s="1"/>
  <c r="AH162" i="79"/>
  <c r="AG159" i="83" s="1"/>
  <c r="AH163" i="79"/>
  <c r="AG160" i="83" s="1"/>
  <c r="AH164" i="79"/>
  <c r="AG161" i="83" s="1"/>
  <c r="AH165" i="79"/>
  <c r="AG162" i="83" s="1"/>
  <c r="AH166" i="79"/>
  <c r="AG163" i="83" s="1"/>
  <c r="AH167" i="79"/>
  <c r="AG164" i="83" s="1"/>
  <c r="AH168" i="79"/>
  <c r="AG165" i="83" s="1"/>
  <c r="AH169" i="79"/>
  <c r="AG166" i="83" s="1"/>
  <c r="AH170" i="79"/>
  <c r="AG167" i="83" s="1"/>
  <c r="AH171" i="79"/>
  <c r="AH172" i="79"/>
  <c r="AG169" i="83" s="1"/>
  <c r="AH173" i="79"/>
  <c r="AG170" i="83" s="1"/>
  <c r="AH174" i="79"/>
  <c r="AG171" i="83" s="1"/>
  <c r="AH175" i="79"/>
  <c r="AG172" i="83" s="1"/>
  <c r="AH176" i="79"/>
  <c r="AG173" i="83" s="1"/>
  <c r="AH177" i="79"/>
  <c r="AG174" i="83" s="1"/>
  <c r="AH178" i="79"/>
  <c r="AG175" i="83" s="1"/>
  <c r="AH179" i="79"/>
  <c r="AG176" i="83" s="1"/>
  <c r="AH180" i="79"/>
  <c r="AG177" i="83" s="1"/>
  <c r="AH181" i="79"/>
  <c r="AG178" i="83" s="1"/>
  <c r="AH182" i="79"/>
  <c r="AG179" i="83" s="1"/>
  <c r="AH183" i="79"/>
  <c r="AG180" i="83" s="1"/>
  <c r="AH184" i="79"/>
  <c r="AG181" i="83" s="1"/>
  <c r="AH185" i="79"/>
  <c r="AG182" i="83" s="1"/>
  <c r="AH186" i="79"/>
  <c r="AG183" i="83" s="1"/>
  <c r="AH187" i="79"/>
  <c r="AG184" i="83" s="1"/>
  <c r="AH188" i="79"/>
  <c r="AG185" i="83" s="1"/>
  <c r="AH189" i="79"/>
  <c r="AG186" i="83" s="1"/>
  <c r="AH190" i="79"/>
  <c r="AG187" i="83" s="1"/>
  <c r="AH191" i="79"/>
  <c r="AG188" i="83" s="1"/>
  <c r="Q192" i="79"/>
  <c r="P189" i="83" s="1"/>
  <c r="Q193" i="79"/>
  <c r="P190" i="83" s="1"/>
  <c r="Q194" i="79"/>
  <c r="P191" i="83" s="1"/>
  <c r="Q195" i="79"/>
  <c r="P192" i="83" s="1"/>
  <c r="AH5" i="79"/>
  <c r="AG2" i="83" s="1"/>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6" i="4"/>
  <c r="U7" i="75"/>
  <c r="V7" i="75"/>
  <c r="Y7" i="75"/>
  <c r="Z7" i="75"/>
  <c r="AA7" i="75"/>
  <c r="AC7" i="75"/>
  <c r="AD7" i="75"/>
  <c r="U8" i="75"/>
  <c r="V8" i="75"/>
  <c r="Y8" i="75"/>
  <c r="Z8" i="75"/>
  <c r="AA8" i="75"/>
  <c r="AC8" i="75"/>
  <c r="AD8" i="75"/>
  <c r="AE8" i="75"/>
  <c r="U9" i="75"/>
  <c r="V9" i="75"/>
  <c r="Y9" i="75"/>
  <c r="Z9" i="75"/>
  <c r="AA9" i="75"/>
  <c r="AC9" i="75"/>
  <c r="AD9" i="75"/>
  <c r="U10" i="75"/>
  <c r="V10" i="75"/>
  <c r="Y10" i="75"/>
  <c r="Z10" i="75"/>
  <c r="AA10" i="75"/>
  <c r="AC10" i="75"/>
  <c r="AD10" i="75"/>
  <c r="AE10" i="75"/>
  <c r="U11" i="75"/>
  <c r="V11" i="75"/>
  <c r="Y11" i="75"/>
  <c r="Z11" i="75"/>
  <c r="AA11" i="75"/>
  <c r="AC11" i="75"/>
  <c r="AD11" i="75"/>
  <c r="U12" i="75"/>
  <c r="V12" i="75"/>
  <c r="Y12" i="75"/>
  <c r="Z12" i="75"/>
  <c r="AA12" i="75"/>
  <c r="AC12" i="75"/>
  <c r="AD12" i="75"/>
  <c r="U13" i="75"/>
  <c r="V13" i="75"/>
  <c r="Y13" i="75"/>
  <c r="Z13" i="75"/>
  <c r="AA13" i="75"/>
  <c r="AC13" i="75"/>
  <c r="AD13" i="75"/>
  <c r="U14" i="75"/>
  <c r="V14" i="75"/>
  <c r="Y14" i="75"/>
  <c r="Z14" i="75"/>
  <c r="AA14" i="75"/>
  <c r="AC14" i="75"/>
  <c r="AD14" i="75"/>
  <c r="AE14" i="75"/>
  <c r="U15" i="75"/>
  <c r="V15" i="75"/>
  <c r="Y15" i="75"/>
  <c r="Z15" i="75"/>
  <c r="AA15" i="75"/>
  <c r="AC15" i="75"/>
  <c r="AD15" i="75"/>
  <c r="U16" i="75"/>
  <c r="V16" i="75"/>
  <c r="Y16" i="75"/>
  <c r="Z16" i="75"/>
  <c r="AA16" i="75"/>
  <c r="AC16" i="75"/>
  <c r="AD16" i="75"/>
  <c r="AE16" i="75"/>
  <c r="U17" i="75"/>
  <c r="V17" i="75"/>
  <c r="Y17" i="75"/>
  <c r="Z17" i="75"/>
  <c r="AA17" i="75"/>
  <c r="AC17" i="75"/>
  <c r="AD17" i="75"/>
  <c r="AE17" i="75"/>
  <c r="U18" i="75"/>
  <c r="V18" i="75"/>
  <c r="Y18" i="75"/>
  <c r="Z18" i="75"/>
  <c r="AA18" i="75"/>
  <c r="AC18" i="75"/>
  <c r="AD18" i="75"/>
  <c r="U19" i="75"/>
  <c r="V19" i="75"/>
  <c r="Y19" i="75"/>
  <c r="Z19" i="75"/>
  <c r="AA19" i="75"/>
  <c r="AC19" i="75"/>
  <c r="AD19" i="75"/>
  <c r="V20" i="75"/>
  <c r="Y20" i="75"/>
  <c r="Z20" i="75"/>
  <c r="AA20" i="75"/>
  <c r="AC20" i="75"/>
  <c r="AD20" i="75"/>
  <c r="AE20" i="75"/>
  <c r="V21" i="75"/>
  <c r="Y21" i="75"/>
  <c r="Z21" i="75"/>
  <c r="AA21" i="75"/>
  <c r="AC21" i="75"/>
  <c r="AD21" i="75"/>
  <c r="AE21" i="75"/>
  <c r="U22" i="75"/>
  <c r="V22" i="75"/>
  <c r="Y22" i="75"/>
  <c r="Z22" i="75"/>
  <c r="AA22" i="75"/>
  <c r="AC22" i="75"/>
  <c r="AD22" i="75"/>
  <c r="AE22" i="75"/>
  <c r="U23" i="75"/>
  <c r="V23" i="75"/>
  <c r="Y23" i="75"/>
  <c r="Z23" i="75"/>
  <c r="AA23" i="75"/>
  <c r="AC23" i="75"/>
  <c r="AD23" i="75"/>
  <c r="AE23" i="75"/>
  <c r="U24" i="75"/>
  <c r="V24" i="75"/>
  <c r="Y24" i="75"/>
  <c r="Z24" i="75"/>
  <c r="AA24" i="75"/>
  <c r="AC24" i="75"/>
  <c r="AD24" i="75"/>
  <c r="AE24" i="75"/>
  <c r="U25" i="75"/>
  <c r="V25" i="75"/>
  <c r="Y25" i="75"/>
  <c r="Z25" i="75"/>
  <c r="AA25" i="75"/>
  <c r="AC25" i="75"/>
  <c r="AD25" i="75"/>
  <c r="V26" i="75"/>
  <c r="Y26" i="75"/>
  <c r="Z26" i="75"/>
  <c r="AA26" i="75"/>
  <c r="AC26" i="75"/>
  <c r="AD26" i="75"/>
  <c r="U27" i="75"/>
  <c r="V27" i="75"/>
  <c r="Y27" i="75"/>
  <c r="Z27" i="75"/>
  <c r="AA27" i="75"/>
  <c r="AC27" i="75"/>
  <c r="AD27" i="75"/>
  <c r="U28" i="75"/>
  <c r="V28" i="75"/>
  <c r="Y28" i="75"/>
  <c r="Z28" i="75"/>
  <c r="AA28" i="75"/>
  <c r="AC28" i="75"/>
  <c r="AD28" i="75"/>
  <c r="U29" i="75"/>
  <c r="V29" i="75"/>
  <c r="Y29" i="75"/>
  <c r="Z29" i="75"/>
  <c r="AA29" i="75"/>
  <c r="AC29" i="75"/>
  <c r="AD29" i="75"/>
  <c r="AE29" i="75"/>
  <c r="U30" i="75"/>
  <c r="V30" i="75"/>
  <c r="Y30" i="75"/>
  <c r="Z30" i="75"/>
  <c r="AA30" i="75"/>
  <c r="AC30" i="75"/>
  <c r="AD30" i="75"/>
  <c r="U31" i="75"/>
  <c r="V31" i="75"/>
  <c r="Y31" i="75"/>
  <c r="Z31" i="75"/>
  <c r="AA31" i="75"/>
  <c r="AC31" i="75"/>
  <c r="AD31" i="75"/>
  <c r="U32" i="75"/>
  <c r="V32" i="75"/>
  <c r="Y32" i="75"/>
  <c r="Z32" i="75"/>
  <c r="AA32" i="75"/>
  <c r="AC32" i="75"/>
  <c r="AD32" i="75"/>
  <c r="V33" i="75"/>
  <c r="Y33" i="75"/>
  <c r="Z33" i="75"/>
  <c r="AA33" i="75"/>
  <c r="AC33" i="75"/>
  <c r="AD33" i="75"/>
  <c r="U34" i="75"/>
  <c r="V34" i="75"/>
  <c r="Y34" i="75"/>
  <c r="Z34" i="75"/>
  <c r="AA34" i="75"/>
  <c r="AC34" i="75"/>
  <c r="AD34" i="75"/>
  <c r="V35" i="75"/>
  <c r="Y35" i="75"/>
  <c r="Z35" i="75"/>
  <c r="AA35" i="75"/>
  <c r="AC35" i="75"/>
  <c r="AD35" i="75"/>
  <c r="U36" i="75"/>
  <c r="V36" i="75"/>
  <c r="Y36" i="75"/>
  <c r="Z36" i="75"/>
  <c r="AA36" i="75"/>
  <c r="AC36" i="75"/>
  <c r="AD36" i="75"/>
  <c r="V37" i="75"/>
  <c r="Y37" i="75"/>
  <c r="Z37" i="75"/>
  <c r="AA37" i="75"/>
  <c r="AC37" i="75"/>
  <c r="AD37" i="75"/>
  <c r="AE37" i="75"/>
  <c r="U38" i="75"/>
  <c r="V38" i="75"/>
  <c r="Y38" i="75"/>
  <c r="Z38" i="75"/>
  <c r="AA38" i="75"/>
  <c r="AC38" i="75"/>
  <c r="AD38" i="75"/>
  <c r="U39" i="75"/>
  <c r="V39" i="75"/>
  <c r="Y39" i="75"/>
  <c r="Z39" i="75"/>
  <c r="AA39" i="75"/>
  <c r="AC39" i="75"/>
  <c r="AD39" i="75"/>
  <c r="U40" i="75"/>
  <c r="V40" i="75"/>
  <c r="Y40" i="75"/>
  <c r="Z40" i="75"/>
  <c r="AA40" i="75"/>
  <c r="AC40" i="75"/>
  <c r="AD40" i="75"/>
  <c r="U41" i="75"/>
  <c r="V41" i="75"/>
  <c r="Y41" i="75"/>
  <c r="Z41" i="75"/>
  <c r="AA41" i="75"/>
  <c r="AC41" i="75"/>
  <c r="AD41" i="75"/>
  <c r="U42" i="75"/>
  <c r="V42" i="75"/>
  <c r="Y42" i="75"/>
  <c r="Z42" i="75"/>
  <c r="AA42" i="75"/>
  <c r="AC42" i="75"/>
  <c r="AD42" i="75"/>
  <c r="AE42" i="75"/>
  <c r="U43" i="75"/>
  <c r="V43" i="75"/>
  <c r="Y43" i="75"/>
  <c r="Z43" i="75"/>
  <c r="AA43" i="75"/>
  <c r="AC43" i="75"/>
  <c r="AD43" i="75"/>
  <c r="AE43" i="75"/>
  <c r="U44" i="75"/>
  <c r="V44" i="75"/>
  <c r="Y44" i="75"/>
  <c r="Z44" i="75"/>
  <c r="AA44" i="75"/>
  <c r="AC44" i="75"/>
  <c r="AD44" i="75"/>
  <c r="U45" i="75"/>
  <c r="V45" i="75"/>
  <c r="Y45" i="75"/>
  <c r="Z45" i="75"/>
  <c r="AA45" i="75"/>
  <c r="AC45" i="75"/>
  <c r="AD45" i="75"/>
  <c r="U46" i="75"/>
  <c r="V46" i="75"/>
  <c r="Y46" i="75"/>
  <c r="Z46" i="75"/>
  <c r="AA46" i="75"/>
  <c r="AC46" i="75"/>
  <c r="AD46" i="75"/>
  <c r="AE46" i="75"/>
  <c r="U47" i="75"/>
  <c r="V47" i="75"/>
  <c r="Y47" i="75"/>
  <c r="Z47" i="75"/>
  <c r="AA47" i="75"/>
  <c r="AC47" i="75"/>
  <c r="AD47" i="75"/>
  <c r="U48" i="75"/>
  <c r="V48" i="75"/>
  <c r="Y48" i="75"/>
  <c r="Z48" i="75"/>
  <c r="AA48" i="75"/>
  <c r="AC48" i="75"/>
  <c r="AD48" i="75"/>
  <c r="U49" i="75"/>
  <c r="V49" i="75"/>
  <c r="Y49" i="75"/>
  <c r="Z49" i="75"/>
  <c r="AA49" i="75"/>
  <c r="AC49" i="75"/>
  <c r="AD49" i="75"/>
  <c r="U50" i="75"/>
  <c r="V50" i="75"/>
  <c r="Y50" i="75"/>
  <c r="Z50" i="75"/>
  <c r="AA50" i="75"/>
  <c r="AC50" i="75"/>
  <c r="AD50" i="75"/>
  <c r="AE50" i="75"/>
  <c r="U51" i="75"/>
  <c r="V51" i="75"/>
  <c r="Y51" i="75"/>
  <c r="Z51" i="75"/>
  <c r="AA51" i="75"/>
  <c r="AC51" i="75"/>
  <c r="AD51" i="75"/>
  <c r="U52" i="75"/>
  <c r="Y52" i="75"/>
  <c r="Z52" i="75"/>
  <c r="AA52" i="75"/>
  <c r="AC52" i="75"/>
  <c r="AD52" i="75"/>
  <c r="U53" i="75"/>
  <c r="V53" i="75"/>
  <c r="Y53" i="75"/>
  <c r="Z53" i="75"/>
  <c r="AA53" i="75"/>
  <c r="AC53" i="75"/>
  <c r="AD53" i="75"/>
  <c r="AE53" i="75"/>
  <c r="U54" i="75"/>
  <c r="V54" i="75"/>
  <c r="Y54" i="75"/>
  <c r="Z54" i="75"/>
  <c r="AA54" i="75"/>
  <c r="AC54" i="75"/>
  <c r="AD54" i="75"/>
  <c r="AE54" i="75"/>
  <c r="U55" i="75"/>
  <c r="V55" i="75"/>
  <c r="Y55" i="75"/>
  <c r="Z55" i="75"/>
  <c r="AA55" i="75"/>
  <c r="AC55" i="75"/>
  <c r="AD55" i="75"/>
  <c r="U56" i="75"/>
  <c r="V56" i="75"/>
  <c r="Y56" i="75"/>
  <c r="Z56" i="75"/>
  <c r="AA56" i="75"/>
  <c r="AC56" i="75"/>
  <c r="AD56" i="75"/>
  <c r="AE56" i="75"/>
  <c r="U57" i="75"/>
  <c r="V57" i="75"/>
  <c r="Y57" i="75"/>
  <c r="Z57" i="75"/>
  <c r="AA57" i="75"/>
  <c r="AC57" i="75"/>
  <c r="AD57" i="75"/>
  <c r="U58" i="75"/>
  <c r="V58" i="75"/>
  <c r="Y58" i="75"/>
  <c r="Z58" i="75"/>
  <c r="AA58" i="75"/>
  <c r="AC58" i="75"/>
  <c r="AD58" i="75"/>
  <c r="AE58" i="75"/>
  <c r="U59" i="75"/>
  <c r="V59" i="75"/>
  <c r="Y59" i="75"/>
  <c r="Z59" i="75"/>
  <c r="AA59" i="75"/>
  <c r="AC59" i="75"/>
  <c r="AD59" i="75"/>
  <c r="U60" i="75"/>
  <c r="V60" i="75"/>
  <c r="Y60" i="75"/>
  <c r="Z60" i="75"/>
  <c r="AA60" i="75"/>
  <c r="AC60" i="75"/>
  <c r="AD60" i="75"/>
  <c r="AE60" i="75"/>
  <c r="U61" i="75"/>
  <c r="V61" i="75"/>
  <c r="Y61" i="75"/>
  <c r="Z61" i="75"/>
  <c r="AA61" i="75"/>
  <c r="AC61" i="75"/>
  <c r="AD61" i="75"/>
  <c r="U62" i="75"/>
  <c r="V62" i="75"/>
  <c r="Y62" i="75"/>
  <c r="Z62" i="75"/>
  <c r="AA62" i="75"/>
  <c r="AC62" i="75"/>
  <c r="AD62" i="75"/>
  <c r="U63" i="75"/>
  <c r="V63" i="75"/>
  <c r="Y63" i="75"/>
  <c r="Z63" i="75"/>
  <c r="AA63" i="75"/>
  <c r="AC63" i="75"/>
  <c r="AD63" i="75"/>
  <c r="AE63" i="75"/>
  <c r="U64" i="75"/>
  <c r="V64" i="75"/>
  <c r="Y64" i="75"/>
  <c r="Z64" i="75"/>
  <c r="AA64" i="75"/>
  <c r="AC64" i="75"/>
  <c r="AD64" i="75"/>
  <c r="U65" i="75"/>
  <c r="V65" i="75"/>
  <c r="Y65" i="75"/>
  <c r="Z65" i="75"/>
  <c r="AA65" i="75"/>
  <c r="AC65" i="75"/>
  <c r="AD65" i="75"/>
  <c r="AE65" i="75"/>
  <c r="V66" i="75"/>
  <c r="Y66" i="75"/>
  <c r="Z66" i="75"/>
  <c r="AA66" i="75"/>
  <c r="AC66" i="75"/>
  <c r="AD66" i="75"/>
  <c r="U67" i="75"/>
  <c r="V67" i="75"/>
  <c r="Y67" i="75"/>
  <c r="Z67" i="75"/>
  <c r="AA67" i="75"/>
  <c r="AC67" i="75"/>
  <c r="AD67" i="75"/>
  <c r="U68" i="75"/>
  <c r="V68" i="75"/>
  <c r="Y68" i="75"/>
  <c r="Z68" i="75"/>
  <c r="AA68" i="75"/>
  <c r="AC68" i="75"/>
  <c r="AD68" i="75"/>
  <c r="AE68" i="75"/>
  <c r="U69" i="75"/>
  <c r="V69" i="75"/>
  <c r="Y69" i="75"/>
  <c r="Z69" i="75"/>
  <c r="AA69" i="75"/>
  <c r="AC69" i="75"/>
  <c r="AD69" i="75"/>
  <c r="AE69" i="75"/>
  <c r="U70" i="75"/>
  <c r="V70" i="75"/>
  <c r="Y70" i="75"/>
  <c r="Z70" i="75"/>
  <c r="AA70" i="75"/>
  <c r="AC70" i="75"/>
  <c r="AD70" i="75"/>
  <c r="U71" i="75"/>
  <c r="V71" i="75"/>
  <c r="Y71" i="75"/>
  <c r="Z71" i="75"/>
  <c r="AA71" i="75"/>
  <c r="AC71" i="75"/>
  <c r="AD71" i="75"/>
  <c r="U72" i="75"/>
  <c r="V72" i="75"/>
  <c r="Y72" i="75"/>
  <c r="Z72" i="75"/>
  <c r="AA72" i="75"/>
  <c r="AC72" i="75"/>
  <c r="AD72" i="75"/>
  <c r="U73" i="75"/>
  <c r="V73" i="75"/>
  <c r="Y73" i="75"/>
  <c r="Z73" i="75"/>
  <c r="AA73" i="75"/>
  <c r="AC73" i="75"/>
  <c r="AD73" i="75"/>
  <c r="U74" i="75"/>
  <c r="V74" i="75"/>
  <c r="Y74" i="75"/>
  <c r="Z74" i="75"/>
  <c r="AA74" i="75"/>
  <c r="AC74" i="75"/>
  <c r="AD74" i="75"/>
  <c r="U75" i="75"/>
  <c r="V75" i="75"/>
  <c r="Y75" i="75"/>
  <c r="Z75" i="75"/>
  <c r="AA75" i="75"/>
  <c r="AC75" i="75"/>
  <c r="AD75" i="75"/>
  <c r="U76" i="75"/>
  <c r="V76" i="75"/>
  <c r="Y76" i="75"/>
  <c r="Z76" i="75"/>
  <c r="AA76" i="75"/>
  <c r="AC76" i="75"/>
  <c r="AD76" i="75"/>
  <c r="U77" i="75"/>
  <c r="V77" i="75"/>
  <c r="Y77" i="75"/>
  <c r="Z77" i="75"/>
  <c r="AA77" i="75"/>
  <c r="AC77" i="75"/>
  <c r="AD77" i="75"/>
  <c r="U78" i="75"/>
  <c r="V78" i="75"/>
  <c r="Y78" i="75"/>
  <c r="Z78" i="75"/>
  <c r="AA78" i="75"/>
  <c r="AC78" i="75"/>
  <c r="AD78" i="75"/>
  <c r="U79" i="75"/>
  <c r="V79" i="75"/>
  <c r="Y79" i="75"/>
  <c r="Z79" i="75"/>
  <c r="AA79" i="75"/>
  <c r="AC79" i="75"/>
  <c r="AD79" i="75"/>
  <c r="AE79" i="75"/>
  <c r="U80" i="75"/>
  <c r="V80" i="75"/>
  <c r="Y80" i="75"/>
  <c r="Z80" i="75"/>
  <c r="AA80" i="75"/>
  <c r="AC80" i="75"/>
  <c r="AD80" i="75"/>
  <c r="U81" i="75"/>
  <c r="V81" i="75"/>
  <c r="Y81" i="75"/>
  <c r="Z81" i="75"/>
  <c r="AA81" i="75"/>
  <c r="AC81" i="75"/>
  <c r="AD81" i="75"/>
  <c r="U82" i="75"/>
  <c r="V82" i="75"/>
  <c r="Y82" i="75"/>
  <c r="Z82" i="75"/>
  <c r="AA82" i="75"/>
  <c r="AC82" i="75"/>
  <c r="AD82" i="75"/>
  <c r="U83" i="75"/>
  <c r="V83" i="75"/>
  <c r="Y83" i="75"/>
  <c r="Z83" i="75"/>
  <c r="AA83" i="75"/>
  <c r="AC83" i="75"/>
  <c r="AD83" i="75"/>
  <c r="U84" i="75"/>
  <c r="V84" i="75"/>
  <c r="Y84" i="75"/>
  <c r="Z84" i="75"/>
  <c r="AA84" i="75"/>
  <c r="AC84" i="75"/>
  <c r="AD84" i="75"/>
  <c r="AE84" i="75"/>
  <c r="U85" i="75"/>
  <c r="V85" i="75"/>
  <c r="Y85" i="75"/>
  <c r="Z85" i="75"/>
  <c r="AA85" i="75"/>
  <c r="AC85" i="75"/>
  <c r="AD85" i="75"/>
  <c r="U86" i="75"/>
  <c r="V86" i="75"/>
  <c r="Y86" i="75"/>
  <c r="Z86" i="75"/>
  <c r="AA86" i="75"/>
  <c r="AC86" i="75"/>
  <c r="AD86" i="75"/>
  <c r="U87" i="75"/>
  <c r="V87" i="75"/>
  <c r="Y87" i="75"/>
  <c r="Z87" i="75"/>
  <c r="AA87" i="75"/>
  <c r="AC87" i="75"/>
  <c r="AD87" i="75"/>
  <c r="U88" i="75"/>
  <c r="V88" i="75"/>
  <c r="Y88" i="75"/>
  <c r="AA88" i="75"/>
  <c r="AC88" i="75"/>
  <c r="AD88" i="75"/>
  <c r="AE88" i="75"/>
  <c r="U89" i="75"/>
  <c r="V89" i="75"/>
  <c r="Y89" i="75"/>
  <c r="Z89" i="75"/>
  <c r="AA89" i="75"/>
  <c r="AC89" i="75"/>
  <c r="AD89" i="75"/>
  <c r="U90" i="75"/>
  <c r="V90" i="75"/>
  <c r="Y90" i="75"/>
  <c r="Z90" i="75"/>
  <c r="AA90" i="75"/>
  <c r="AC90" i="75"/>
  <c r="AD90" i="75"/>
  <c r="AE90" i="75"/>
  <c r="U91" i="75"/>
  <c r="V91" i="75"/>
  <c r="Y91" i="75"/>
  <c r="Z91" i="75"/>
  <c r="AA91" i="75"/>
  <c r="AC91" i="75"/>
  <c r="AD91" i="75"/>
  <c r="U92" i="75"/>
  <c r="V92" i="75"/>
  <c r="Y92" i="75"/>
  <c r="Z92" i="75"/>
  <c r="AA92" i="75"/>
  <c r="AC92" i="75"/>
  <c r="AD92" i="75"/>
  <c r="U93" i="75"/>
  <c r="Y93" i="75"/>
  <c r="Z93" i="75"/>
  <c r="AA93" i="75"/>
  <c r="AC93" i="75"/>
  <c r="AD93" i="75"/>
  <c r="U94" i="75"/>
  <c r="V94" i="75"/>
  <c r="Y94" i="75"/>
  <c r="Z94" i="75"/>
  <c r="AA94" i="75"/>
  <c r="AC94" i="75"/>
  <c r="AD94" i="75"/>
  <c r="U95" i="75"/>
  <c r="V95" i="75"/>
  <c r="Y95" i="75"/>
  <c r="AA95" i="75"/>
  <c r="AC95" i="75"/>
  <c r="AD95" i="75"/>
  <c r="AE95" i="75"/>
  <c r="U96" i="75"/>
  <c r="V96" i="75"/>
  <c r="Y96" i="75"/>
  <c r="Z96" i="75"/>
  <c r="AA96" i="75"/>
  <c r="AC96" i="75"/>
  <c r="AD96" i="75"/>
  <c r="U97" i="75"/>
  <c r="V97" i="75"/>
  <c r="Y97" i="75"/>
  <c r="Z97" i="75"/>
  <c r="AA97" i="75"/>
  <c r="AC97" i="75"/>
  <c r="AD97" i="75"/>
  <c r="U98" i="75"/>
  <c r="V98" i="75"/>
  <c r="Y98" i="75"/>
  <c r="Z98" i="75"/>
  <c r="AA98" i="75"/>
  <c r="AC98" i="75"/>
  <c r="AD98" i="75"/>
  <c r="AE98" i="75"/>
  <c r="U99" i="75"/>
  <c r="V99" i="75"/>
  <c r="Y99" i="75"/>
  <c r="Z99" i="75"/>
  <c r="AA99" i="75"/>
  <c r="AC99" i="75"/>
  <c r="AD99" i="75"/>
  <c r="AE99" i="75"/>
  <c r="U100" i="75"/>
  <c r="V100" i="75"/>
  <c r="Y100" i="75"/>
  <c r="Z100" i="75"/>
  <c r="AA100" i="75"/>
  <c r="AC100" i="75"/>
  <c r="AD100" i="75"/>
  <c r="U101" i="75"/>
  <c r="V101" i="75"/>
  <c r="Y101" i="75"/>
  <c r="Z101" i="75"/>
  <c r="AA101" i="75"/>
  <c r="AC101" i="75"/>
  <c r="AD101" i="75"/>
  <c r="AE101" i="75"/>
  <c r="V102" i="75"/>
  <c r="Y102" i="75"/>
  <c r="Z102" i="75"/>
  <c r="AA102" i="75"/>
  <c r="AC102" i="75"/>
  <c r="AD102" i="75"/>
  <c r="AE102" i="75"/>
  <c r="U103" i="75"/>
  <c r="V103" i="75"/>
  <c r="Y103" i="75"/>
  <c r="Z103" i="75"/>
  <c r="AA103" i="75"/>
  <c r="AC103" i="75"/>
  <c r="AD103" i="75"/>
  <c r="AE103" i="75"/>
  <c r="U104" i="75"/>
  <c r="V104" i="75"/>
  <c r="Y104" i="75"/>
  <c r="Z104" i="75"/>
  <c r="AA104" i="75"/>
  <c r="AC104" i="75"/>
  <c r="AD104" i="75"/>
  <c r="U105" i="75"/>
  <c r="V105" i="75"/>
  <c r="Y105" i="75"/>
  <c r="Z105" i="75"/>
  <c r="AA105" i="75"/>
  <c r="AC105" i="75"/>
  <c r="AD105" i="75"/>
  <c r="AE105" i="75"/>
  <c r="U106" i="75"/>
  <c r="V106" i="75"/>
  <c r="Y106" i="75"/>
  <c r="Z106" i="75"/>
  <c r="AA106" i="75"/>
  <c r="AC106" i="75"/>
  <c r="AD106" i="75"/>
  <c r="U107" i="75"/>
  <c r="V107" i="75"/>
  <c r="Y107" i="75"/>
  <c r="Z107" i="75"/>
  <c r="AA107" i="75"/>
  <c r="AC107" i="75"/>
  <c r="AD107" i="75"/>
  <c r="U108" i="75"/>
  <c r="V108" i="75"/>
  <c r="Y108" i="75"/>
  <c r="Z108" i="75"/>
  <c r="AA108" i="75"/>
  <c r="AC108" i="75"/>
  <c r="AD108" i="75"/>
  <c r="U109" i="75"/>
  <c r="V109" i="75"/>
  <c r="Y109" i="75"/>
  <c r="Z109" i="75"/>
  <c r="AA109" i="75"/>
  <c r="AC109" i="75"/>
  <c r="AD109" i="75"/>
  <c r="AE109" i="75"/>
  <c r="U110" i="75"/>
  <c r="V110" i="75"/>
  <c r="Y110" i="75"/>
  <c r="Z110" i="75"/>
  <c r="AA110" i="75"/>
  <c r="AC110" i="75"/>
  <c r="AD110" i="75"/>
  <c r="U111" i="75"/>
  <c r="V111" i="75"/>
  <c r="Y111" i="75"/>
  <c r="Z111" i="75"/>
  <c r="AA111" i="75"/>
  <c r="AC111" i="75"/>
  <c r="AD111" i="75"/>
  <c r="AE111" i="75"/>
  <c r="U112" i="75"/>
  <c r="V112" i="75"/>
  <c r="Y112" i="75"/>
  <c r="Z112" i="75"/>
  <c r="AA112" i="75"/>
  <c r="AC112" i="75"/>
  <c r="AD112" i="75"/>
  <c r="U113" i="75"/>
  <c r="V113" i="75"/>
  <c r="Y113" i="75"/>
  <c r="Z113" i="75"/>
  <c r="AA113" i="75"/>
  <c r="AC113" i="75"/>
  <c r="AD113" i="75"/>
  <c r="V114" i="75"/>
  <c r="Y114" i="75"/>
  <c r="Z114" i="75"/>
  <c r="AA114" i="75"/>
  <c r="AC114" i="75"/>
  <c r="AD114" i="75"/>
  <c r="U115" i="75"/>
  <c r="V115" i="75"/>
  <c r="Y115" i="75"/>
  <c r="AA115" i="75"/>
  <c r="AC115" i="75"/>
  <c r="AD115" i="75"/>
  <c r="U116" i="75"/>
  <c r="V116" i="75"/>
  <c r="Y116" i="75"/>
  <c r="Z116" i="75"/>
  <c r="AA116" i="75"/>
  <c r="AC116" i="75"/>
  <c r="AD116" i="75"/>
  <c r="U117" i="75"/>
  <c r="V117" i="75"/>
  <c r="Y117" i="75"/>
  <c r="Z117" i="75"/>
  <c r="AA117" i="75"/>
  <c r="AC117" i="75"/>
  <c r="AD117" i="75"/>
  <c r="U118" i="75"/>
  <c r="V118" i="75"/>
  <c r="Y118" i="75"/>
  <c r="Z118" i="75"/>
  <c r="AA118" i="75"/>
  <c r="AC118" i="75"/>
  <c r="AD118" i="75"/>
  <c r="U119" i="75"/>
  <c r="V119" i="75"/>
  <c r="Y119" i="75"/>
  <c r="Z119" i="75"/>
  <c r="AA119" i="75"/>
  <c r="AC119" i="75"/>
  <c r="AD119" i="75"/>
  <c r="AE119" i="75"/>
  <c r="U120" i="75"/>
  <c r="V120" i="75"/>
  <c r="Y120" i="75"/>
  <c r="Z120" i="75"/>
  <c r="AA120" i="75"/>
  <c r="AC120" i="75"/>
  <c r="AD120" i="75"/>
  <c r="U121" i="75"/>
  <c r="V121" i="75"/>
  <c r="Y121" i="75"/>
  <c r="Z121" i="75"/>
  <c r="AA121" i="75"/>
  <c r="AC121" i="75"/>
  <c r="AD121" i="75"/>
  <c r="U122" i="75"/>
  <c r="V122" i="75"/>
  <c r="Y122" i="75"/>
  <c r="Z122" i="75"/>
  <c r="AA122" i="75"/>
  <c r="AC122" i="75"/>
  <c r="AD122" i="75"/>
  <c r="AE122" i="75"/>
  <c r="U123" i="75"/>
  <c r="V123" i="75"/>
  <c r="Y123" i="75"/>
  <c r="Z123" i="75"/>
  <c r="AA123" i="75"/>
  <c r="AC123" i="75"/>
  <c r="AD123" i="75"/>
  <c r="U124" i="75"/>
  <c r="V124" i="75"/>
  <c r="Y124" i="75"/>
  <c r="Z124" i="75"/>
  <c r="AA124" i="75"/>
  <c r="AC124" i="75"/>
  <c r="AD124" i="75"/>
  <c r="AE124" i="75"/>
  <c r="U125" i="75"/>
  <c r="V125" i="75"/>
  <c r="Y125" i="75"/>
  <c r="Z125" i="75"/>
  <c r="AA125" i="75"/>
  <c r="AC125" i="75"/>
  <c r="AD125" i="75"/>
  <c r="U126" i="75"/>
  <c r="V126" i="75"/>
  <c r="Y126" i="75"/>
  <c r="Z126" i="75"/>
  <c r="AA126" i="75"/>
  <c r="AC126" i="75"/>
  <c r="AD126" i="75"/>
  <c r="AE126" i="75"/>
  <c r="U127" i="75"/>
  <c r="V127" i="75"/>
  <c r="Y127" i="75"/>
  <c r="Z127" i="75"/>
  <c r="AA127" i="75"/>
  <c r="AC127" i="75"/>
  <c r="AD127" i="75"/>
  <c r="U128" i="75"/>
  <c r="V128" i="75"/>
  <c r="Y128" i="75"/>
  <c r="Z128" i="75"/>
  <c r="AA128" i="75"/>
  <c r="AC128" i="75"/>
  <c r="AD128" i="75"/>
  <c r="U129" i="75"/>
  <c r="V129" i="75"/>
  <c r="Y129" i="75"/>
  <c r="Z129" i="75"/>
  <c r="AA129" i="75"/>
  <c r="AC129" i="75"/>
  <c r="AD129" i="75"/>
  <c r="U130" i="75"/>
  <c r="V130" i="75"/>
  <c r="Y130" i="75"/>
  <c r="Z130" i="75"/>
  <c r="AA130" i="75"/>
  <c r="AC130" i="75"/>
  <c r="AD130" i="75"/>
  <c r="AE130" i="75"/>
  <c r="U131" i="75"/>
  <c r="V131" i="75"/>
  <c r="Y131" i="75"/>
  <c r="Z131" i="75"/>
  <c r="AA131" i="75"/>
  <c r="AC131" i="75"/>
  <c r="AD131" i="75"/>
  <c r="AE131" i="75"/>
  <c r="U132" i="75"/>
  <c r="V132" i="75"/>
  <c r="Y132" i="75"/>
  <c r="Z132" i="75"/>
  <c r="AA132" i="75"/>
  <c r="AC132" i="75"/>
  <c r="AD132" i="75"/>
  <c r="AE132" i="75"/>
  <c r="U133" i="75"/>
  <c r="V133" i="75"/>
  <c r="Y133" i="75"/>
  <c r="Z133" i="75"/>
  <c r="AA133" i="75"/>
  <c r="AC133" i="75"/>
  <c r="AD133" i="75"/>
  <c r="U134" i="75"/>
  <c r="V134" i="75"/>
  <c r="Y134" i="75"/>
  <c r="Z134" i="75"/>
  <c r="AA134" i="75"/>
  <c r="AC134" i="75"/>
  <c r="AD134" i="75"/>
  <c r="AE134" i="75"/>
  <c r="U135" i="75"/>
  <c r="V135" i="75"/>
  <c r="Y135" i="75"/>
  <c r="Z135" i="75"/>
  <c r="AA135" i="75"/>
  <c r="AC135" i="75"/>
  <c r="AD135" i="75"/>
  <c r="AE135" i="75"/>
  <c r="U136" i="75"/>
  <c r="V136" i="75"/>
  <c r="Y136" i="75"/>
  <c r="Z136" i="75"/>
  <c r="AA136" i="75"/>
  <c r="AC136" i="75"/>
  <c r="AD136" i="75"/>
  <c r="U137" i="75"/>
  <c r="V137" i="75"/>
  <c r="Y137" i="75"/>
  <c r="Z137" i="75"/>
  <c r="AA137" i="75"/>
  <c r="AC137" i="75"/>
  <c r="AD137" i="75"/>
  <c r="U138" i="75"/>
  <c r="V138" i="75"/>
  <c r="Y138" i="75"/>
  <c r="Z138" i="75"/>
  <c r="AA138" i="75"/>
  <c r="AC138" i="75"/>
  <c r="AD138" i="75"/>
  <c r="U139" i="75"/>
  <c r="V139" i="75"/>
  <c r="Y139" i="75"/>
  <c r="Z139" i="75"/>
  <c r="AA139" i="75"/>
  <c r="AC139" i="75"/>
  <c r="AD139" i="75"/>
  <c r="U140" i="75"/>
  <c r="V140" i="75"/>
  <c r="Y140" i="75"/>
  <c r="Z140" i="75"/>
  <c r="AA140" i="75"/>
  <c r="AC140" i="75"/>
  <c r="AD140" i="75"/>
  <c r="U141" i="75"/>
  <c r="V141" i="75"/>
  <c r="Y141" i="75"/>
  <c r="Z141" i="75"/>
  <c r="AA141" i="75"/>
  <c r="AC141" i="75"/>
  <c r="AD141" i="75"/>
  <c r="AE141" i="75"/>
  <c r="U142" i="75"/>
  <c r="V142" i="75"/>
  <c r="Y142" i="75"/>
  <c r="Z142" i="75"/>
  <c r="AA142" i="75"/>
  <c r="AC142" i="75"/>
  <c r="AD142" i="75"/>
  <c r="U143" i="75"/>
  <c r="V143" i="75"/>
  <c r="Y143" i="75"/>
  <c r="Z143" i="75"/>
  <c r="AA143" i="75"/>
  <c r="AC143" i="75"/>
  <c r="AD143" i="75"/>
  <c r="AE143" i="75"/>
  <c r="U144" i="75"/>
  <c r="V144" i="75"/>
  <c r="Y144" i="75"/>
  <c r="Z144" i="75"/>
  <c r="AA144" i="75"/>
  <c r="AC144" i="75"/>
  <c r="AD144" i="75"/>
  <c r="U145" i="75"/>
  <c r="V145" i="75"/>
  <c r="Y145" i="75"/>
  <c r="Z145" i="75"/>
  <c r="AA145" i="75"/>
  <c r="AC145" i="75"/>
  <c r="AD145" i="75"/>
  <c r="U146" i="75"/>
  <c r="V146" i="75"/>
  <c r="Y146" i="75"/>
  <c r="Z146" i="75"/>
  <c r="AA146" i="75"/>
  <c r="AC146" i="75"/>
  <c r="AD146" i="75"/>
  <c r="U147" i="75"/>
  <c r="V147" i="75"/>
  <c r="Y147" i="75"/>
  <c r="Z147" i="75"/>
  <c r="AA147" i="75"/>
  <c r="AC147" i="75"/>
  <c r="AD147" i="75"/>
  <c r="AE147" i="75"/>
  <c r="U148" i="75"/>
  <c r="V148" i="75"/>
  <c r="Y148" i="75"/>
  <c r="Z148" i="75"/>
  <c r="AA148" i="75"/>
  <c r="AC148" i="75"/>
  <c r="AD148" i="75"/>
  <c r="U149" i="75"/>
  <c r="V149" i="75"/>
  <c r="Y149" i="75"/>
  <c r="Z149" i="75"/>
  <c r="AA149" i="75"/>
  <c r="AC149" i="75"/>
  <c r="AD149" i="75"/>
  <c r="U150" i="75"/>
  <c r="V150" i="75"/>
  <c r="Y150" i="75"/>
  <c r="Z150" i="75"/>
  <c r="AA150" i="75"/>
  <c r="AC150" i="75"/>
  <c r="AD150" i="75"/>
  <c r="U151" i="75"/>
  <c r="V151" i="75"/>
  <c r="Y151" i="75"/>
  <c r="Z151" i="75"/>
  <c r="AA151" i="75"/>
  <c r="AC151" i="75"/>
  <c r="AD151" i="75"/>
  <c r="AE151" i="75"/>
  <c r="U152" i="75"/>
  <c r="V152" i="75"/>
  <c r="Y152" i="75"/>
  <c r="Z152" i="75"/>
  <c r="AA152" i="75"/>
  <c r="AC152" i="75"/>
  <c r="AD152" i="75"/>
  <c r="AE152" i="75"/>
  <c r="U153" i="75"/>
  <c r="V153" i="75"/>
  <c r="Y153" i="75"/>
  <c r="Z153" i="75"/>
  <c r="AA153" i="75"/>
  <c r="AC153" i="75"/>
  <c r="AD153" i="75"/>
  <c r="U154" i="75"/>
  <c r="V154" i="75"/>
  <c r="Y154" i="75"/>
  <c r="Z154" i="75"/>
  <c r="AA154" i="75"/>
  <c r="AC154" i="75"/>
  <c r="AD154" i="75"/>
  <c r="AE154" i="75"/>
  <c r="U155" i="75"/>
  <c r="V155" i="75"/>
  <c r="Y155" i="75"/>
  <c r="Z155" i="75"/>
  <c r="AA155" i="75"/>
  <c r="AC155" i="75"/>
  <c r="AD155" i="75"/>
  <c r="AE155" i="75"/>
  <c r="U156" i="75"/>
  <c r="V156" i="75"/>
  <c r="Y156" i="75"/>
  <c r="Z156" i="75"/>
  <c r="AA156" i="75"/>
  <c r="AC156" i="75"/>
  <c r="AD156" i="75"/>
  <c r="AE156" i="75"/>
  <c r="U157" i="75"/>
  <c r="V157" i="75"/>
  <c r="Y157" i="75"/>
  <c r="Z157" i="75"/>
  <c r="AA157" i="75"/>
  <c r="AC157" i="75"/>
  <c r="AD157" i="75"/>
  <c r="AE157" i="75"/>
  <c r="U158" i="75"/>
  <c r="V158" i="75"/>
  <c r="Y158" i="75"/>
  <c r="Z158" i="75"/>
  <c r="AA158" i="75"/>
  <c r="AC158" i="75"/>
  <c r="AD158" i="75"/>
  <c r="AE158" i="75"/>
  <c r="U159" i="75"/>
  <c r="V159" i="75"/>
  <c r="Y159" i="75"/>
  <c r="Z159" i="75"/>
  <c r="AA159" i="75"/>
  <c r="AC159" i="75"/>
  <c r="AD159" i="75"/>
  <c r="AE159" i="75"/>
  <c r="U160" i="75"/>
  <c r="V160" i="75"/>
  <c r="Y160" i="75"/>
  <c r="Z160" i="75"/>
  <c r="AA160" i="75"/>
  <c r="AC160" i="75"/>
  <c r="AD160" i="75"/>
  <c r="U161" i="75"/>
  <c r="V161" i="75"/>
  <c r="Y161" i="75"/>
  <c r="Z161" i="75"/>
  <c r="AA161" i="75"/>
  <c r="AC161" i="75"/>
  <c r="AD161" i="75"/>
  <c r="U162" i="75"/>
  <c r="V162" i="75"/>
  <c r="Y162" i="75"/>
  <c r="Z162" i="75"/>
  <c r="AA162" i="75"/>
  <c r="AC162" i="75"/>
  <c r="AD162" i="75"/>
  <c r="U163" i="75"/>
  <c r="V163" i="75"/>
  <c r="Y163" i="75"/>
  <c r="Z163" i="75"/>
  <c r="AA163" i="75"/>
  <c r="AC163" i="75"/>
  <c r="AD163" i="75"/>
  <c r="U164" i="75"/>
  <c r="V164" i="75"/>
  <c r="Y164" i="75"/>
  <c r="Z164" i="75"/>
  <c r="AA164" i="75"/>
  <c r="AC164" i="75"/>
  <c r="AD164" i="75"/>
  <c r="U165" i="75"/>
  <c r="V165" i="75"/>
  <c r="Y165" i="75"/>
  <c r="Z165" i="75"/>
  <c r="AA165" i="75"/>
  <c r="AC165" i="75"/>
  <c r="AD165" i="75"/>
  <c r="U166" i="75"/>
  <c r="V166" i="75"/>
  <c r="Y166" i="75"/>
  <c r="Z166" i="75"/>
  <c r="AA166" i="75"/>
  <c r="AC166" i="75"/>
  <c r="AD166" i="75"/>
  <c r="U167" i="75"/>
  <c r="V167" i="75"/>
  <c r="Y167" i="75"/>
  <c r="Z167" i="75"/>
  <c r="AA167" i="75"/>
  <c r="AC167" i="75"/>
  <c r="AD167" i="75"/>
  <c r="AE167" i="75"/>
  <c r="U168" i="75"/>
  <c r="V168" i="75"/>
  <c r="Y168" i="75"/>
  <c r="Z168" i="75"/>
  <c r="AA168" i="75"/>
  <c r="AC168" i="75"/>
  <c r="AD168" i="75"/>
  <c r="U169" i="75"/>
  <c r="V169" i="75"/>
  <c r="Y169" i="75"/>
  <c r="AA169" i="75"/>
  <c r="AC169" i="75"/>
  <c r="AD169" i="75"/>
  <c r="AE169" i="75"/>
  <c r="U170" i="75"/>
  <c r="V170" i="75"/>
  <c r="Y170" i="75"/>
  <c r="Z170" i="75"/>
  <c r="AA170" i="75"/>
  <c r="AC170" i="75"/>
  <c r="AD170" i="75"/>
  <c r="AE170" i="75"/>
  <c r="U171" i="75"/>
  <c r="V171" i="75"/>
  <c r="Y171" i="75"/>
  <c r="Z171" i="75"/>
  <c r="AA171" i="75"/>
  <c r="AC171" i="75"/>
  <c r="AD171" i="75"/>
  <c r="U172" i="75"/>
  <c r="V172" i="75"/>
  <c r="Y172" i="75"/>
  <c r="Z172" i="75"/>
  <c r="AA172" i="75"/>
  <c r="AC172" i="75"/>
  <c r="AD172" i="75"/>
  <c r="U173" i="75"/>
  <c r="V173" i="75"/>
  <c r="Y173" i="75"/>
  <c r="Z173" i="75"/>
  <c r="AA173" i="75"/>
  <c r="AC173" i="75"/>
  <c r="AD173" i="75"/>
  <c r="U174" i="75"/>
  <c r="V174" i="75"/>
  <c r="Y174" i="75"/>
  <c r="Z174" i="75"/>
  <c r="AA174" i="75"/>
  <c r="AC174" i="75"/>
  <c r="AD174" i="75"/>
  <c r="U175" i="75"/>
  <c r="V175" i="75"/>
  <c r="Y175" i="75"/>
  <c r="Z175" i="75"/>
  <c r="AA175" i="75"/>
  <c r="AC175" i="75"/>
  <c r="AD175" i="75"/>
  <c r="U176" i="75"/>
  <c r="V176" i="75"/>
  <c r="Y176" i="75"/>
  <c r="Z176" i="75"/>
  <c r="AA176" i="75"/>
  <c r="AC176" i="75"/>
  <c r="AD176" i="75"/>
  <c r="U177" i="75"/>
  <c r="V177" i="75"/>
  <c r="Y177" i="75"/>
  <c r="Z177" i="75"/>
  <c r="AA177" i="75"/>
  <c r="AC177" i="75"/>
  <c r="AD177" i="75"/>
  <c r="U178" i="75"/>
  <c r="V178" i="75"/>
  <c r="Y178" i="75"/>
  <c r="Z178" i="75"/>
  <c r="AA178" i="75"/>
  <c r="AC178" i="75"/>
  <c r="AD178" i="75"/>
  <c r="U179" i="75"/>
  <c r="V179" i="75"/>
  <c r="Y179" i="75"/>
  <c r="Z179" i="75"/>
  <c r="AA179" i="75"/>
  <c r="AC179" i="75"/>
  <c r="AD179" i="75"/>
  <c r="U180" i="75"/>
  <c r="V180" i="75"/>
  <c r="Y180" i="75"/>
  <c r="Z180" i="75"/>
  <c r="AA180" i="75"/>
  <c r="AC180" i="75"/>
  <c r="AD180" i="75"/>
  <c r="U181" i="75"/>
  <c r="V181" i="75"/>
  <c r="Y181" i="75"/>
  <c r="Z181" i="75"/>
  <c r="AA181" i="75"/>
  <c r="AC181" i="75"/>
  <c r="AD181" i="75"/>
  <c r="AE181" i="75"/>
  <c r="U182" i="75"/>
  <c r="V182" i="75"/>
  <c r="Y182" i="75"/>
  <c r="Z182" i="75"/>
  <c r="AA182" i="75"/>
  <c r="AC182" i="75"/>
  <c r="AD182" i="75"/>
  <c r="AE182" i="75"/>
  <c r="U183" i="75"/>
  <c r="V183" i="75"/>
  <c r="Y183" i="75"/>
  <c r="Z183" i="75"/>
  <c r="AA183" i="75"/>
  <c r="AC183" i="75"/>
  <c r="AD183" i="75"/>
  <c r="U184" i="75"/>
  <c r="V184" i="75"/>
  <c r="Y184" i="75"/>
  <c r="Z184" i="75"/>
  <c r="AA184" i="75"/>
  <c r="AC184" i="75"/>
  <c r="AD184" i="75"/>
  <c r="U185" i="75"/>
  <c r="V185" i="75"/>
  <c r="Y185" i="75"/>
  <c r="Z185" i="75"/>
  <c r="AA185" i="75"/>
  <c r="AC185" i="75"/>
  <c r="AD185" i="75"/>
  <c r="U186" i="75"/>
  <c r="V186" i="75"/>
  <c r="Y186" i="75"/>
  <c r="Z186" i="75"/>
  <c r="AA186" i="75"/>
  <c r="AC186" i="75"/>
  <c r="AD186" i="75"/>
  <c r="AE186" i="75"/>
  <c r="U187" i="75"/>
  <c r="V187" i="75"/>
  <c r="Y187" i="75"/>
  <c r="Z187" i="75"/>
  <c r="AA187" i="75"/>
  <c r="AC187" i="75"/>
  <c r="AD187" i="75"/>
  <c r="AE187" i="75"/>
  <c r="U188" i="75"/>
  <c r="V188" i="75"/>
  <c r="Y188" i="75"/>
  <c r="Z188" i="75"/>
  <c r="AA188" i="75"/>
  <c r="AC188" i="75"/>
  <c r="AD188" i="75"/>
  <c r="U189" i="75"/>
  <c r="V189" i="75"/>
  <c r="Y189" i="75"/>
  <c r="Z189" i="75"/>
  <c r="AA189" i="75"/>
  <c r="AC189" i="75"/>
  <c r="AD189" i="75"/>
  <c r="U190" i="75"/>
  <c r="V190" i="75"/>
  <c r="Y190" i="75"/>
  <c r="Z190" i="75"/>
  <c r="AA190" i="75"/>
  <c r="AC190" i="75"/>
  <c r="AD190" i="75"/>
  <c r="U191" i="75"/>
  <c r="V191" i="75"/>
  <c r="Y191" i="75"/>
  <c r="Z191" i="75"/>
  <c r="AA191" i="75"/>
  <c r="AC191" i="75"/>
  <c r="AD191" i="75"/>
  <c r="AE191" i="75"/>
  <c r="U192" i="75"/>
  <c r="V192" i="75"/>
  <c r="Y192" i="75"/>
  <c r="Z192" i="75"/>
  <c r="AA192" i="75"/>
  <c r="AC192" i="75"/>
  <c r="AD192" i="75"/>
  <c r="U193" i="75"/>
  <c r="V193" i="75"/>
  <c r="Y193" i="75"/>
  <c r="Z193" i="75"/>
  <c r="AA193" i="75"/>
  <c r="AC193" i="75"/>
  <c r="AD193" i="75"/>
  <c r="U194" i="75"/>
  <c r="V194" i="75"/>
  <c r="Y194" i="75"/>
  <c r="Z194" i="75"/>
  <c r="AA194" i="75"/>
  <c r="AC194" i="75"/>
  <c r="AD194" i="75"/>
  <c r="AE194" i="75"/>
  <c r="U195" i="75"/>
  <c r="V195" i="75"/>
  <c r="Y195" i="75"/>
  <c r="Z195" i="75"/>
  <c r="AA195" i="75"/>
  <c r="AC195" i="75"/>
  <c r="AD195" i="75"/>
  <c r="U196" i="75"/>
  <c r="V196" i="75"/>
  <c r="Y196" i="75"/>
  <c r="Z196" i="75"/>
  <c r="AA196" i="75"/>
  <c r="AC196" i="75"/>
  <c r="AD196" i="75"/>
  <c r="E7" i="3"/>
  <c r="U5" i="85" s="1"/>
  <c r="F7" i="3"/>
  <c r="G7" i="3"/>
  <c r="K7" i="3"/>
  <c r="L7" i="3"/>
  <c r="P7" i="3"/>
  <c r="U7" i="3"/>
  <c r="W7" i="3" s="1"/>
  <c r="X7" i="3"/>
  <c r="AC7" i="3"/>
  <c r="AD7" i="3"/>
  <c r="AF7" i="3"/>
  <c r="AG7" i="3" s="1"/>
  <c r="AI7" i="3"/>
  <c r="AJ7" i="3"/>
  <c r="E8" i="3"/>
  <c r="U6" i="85" s="1"/>
  <c r="F8" i="3"/>
  <c r="G8" i="3"/>
  <c r="K8" i="3"/>
  <c r="L8" i="3"/>
  <c r="P8" i="3"/>
  <c r="U8" i="3"/>
  <c r="W8" i="3" s="1"/>
  <c r="X8" i="3"/>
  <c r="AC8" i="3"/>
  <c r="AD8" i="3"/>
  <c r="AF8" i="3"/>
  <c r="AG8" i="3" s="1"/>
  <c r="AI8" i="3"/>
  <c r="AJ8" i="3"/>
  <c r="E9" i="3"/>
  <c r="U7" i="85" s="1"/>
  <c r="F9" i="3"/>
  <c r="G9" i="3"/>
  <c r="K9" i="3"/>
  <c r="L9" i="3"/>
  <c r="P9" i="3"/>
  <c r="U9" i="3"/>
  <c r="W9" i="3" s="1"/>
  <c r="X9" i="3"/>
  <c r="AC9" i="3"/>
  <c r="AD9" i="3"/>
  <c r="AF9" i="3"/>
  <c r="AG9" i="3" s="1"/>
  <c r="AI9" i="3"/>
  <c r="AJ9" i="3"/>
  <c r="F10" i="3"/>
  <c r="G10" i="3"/>
  <c r="K10" i="3"/>
  <c r="L10" i="3"/>
  <c r="P10" i="3"/>
  <c r="U10" i="3"/>
  <c r="W10" i="3" s="1"/>
  <c r="X10" i="3"/>
  <c r="AC10" i="3"/>
  <c r="AD10" i="3"/>
  <c r="AF10" i="3"/>
  <c r="AG10" i="3" s="1"/>
  <c r="AI10" i="3"/>
  <c r="AJ10" i="3"/>
  <c r="F11" i="3"/>
  <c r="G11" i="3"/>
  <c r="K11" i="3"/>
  <c r="L11" i="3"/>
  <c r="P11" i="3"/>
  <c r="U11" i="3"/>
  <c r="W11" i="3" s="1"/>
  <c r="X11" i="3"/>
  <c r="AC11" i="3"/>
  <c r="AD11" i="3"/>
  <c r="AF11" i="3"/>
  <c r="AG11" i="3" s="1"/>
  <c r="AI11" i="3"/>
  <c r="AJ11" i="3"/>
  <c r="F12" i="3"/>
  <c r="G12" i="3"/>
  <c r="K12" i="3"/>
  <c r="L12" i="3"/>
  <c r="P12" i="3"/>
  <c r="U12" i="3"/>
  <c r="W12" i="3" s="1"/>
  <c r="X12" i="3"/>
  <c r="AC12" i="3"/>
  <c r="AD12" i="3"/>
  <c r="AF12" i="3"/>
  <c r="AG12" i="3" s="1"/>
  <c r="AI12" i="3"/>
  <c r="AJ12" i="3"/>
  <c r="F13" i="3"/>
  <c r="G13" i="3"/>
  <c r="K13" i="3"/>
  <c r="L13" i="3"/>
  <c r="P13" i="3"/>
  <c r="U13" i="3"/>
  <c r="W13" i="3" s="1"/>
  <c r="X13" i="3"/>
  <c r="AC13" i="3"/>
  <c r="AD13" i="3"/>
  <c r="AF13" i="3"/>
  <c r="AG13" i="3" s="1"/>
  <c r="AI13" i="3"/>
  <c r="AJ13" i="3"/>
  <c r="F14" i="3"/>
  <c r="G14" i="3"/>
  <c r="K14" i="3"/>
  <c r="L14" i="3"/>
  <c r="P14" i="3"/>
  <c r="U14" i="3"/>
  <c r="W14" i="3" s="1"/>
  <c r="X14" i="3"/>
  <c r="AC14" i="3"/>
  <c r="AD14" i="3"/>
  <c r="AF14" i="3"/>
  <c r="AG14" i="3" s="1"/>
  <c r="AI14" i="3"/>
  <c r="AJ14" i="3"/>
  <c r="E15" i="3"/>
  <c r="U13" i="85" s="1"/>
  <c r="F15" i="3"/>
  <c r="G15" i="3"/>
  <c r="K15" i="3"/>
  <c r="L15" i="3"/>
  <c r="P15" i="3"/>
  <c r="U15" i="3"/>
  <c r="W15" i="3" s="1"/>
  <c r="X15" i="3"/>
  <c r="AC15" i="3"/>
  <c r="AD15" i="3"/>
  <c r="AF15" i="3"/>
  <c r="AG15" i="3" s="1"/>
  <c r="AI15" i="3"/>
  <c r="AJ15" i="3"/>
  <c r="F16" i="3"/>
  <c r="G16" i="3"/>
  <c r="K16" i="3"/>
  <c r="L16" i="3"/>
  <c r="P16" i="3"/>
  <c r="U16" i="3"/>
  <c r="W16" i="3" s="1"/>
  <c r="X16" i="3"/>
  <c r="AC16" i="3"/>
  <c r="AD16" i="3"/>
  <c r="AF16" i="3"/>
  <c r="AG16" i="3" s="1"/>
  <c r="AI16" i="3"/>
  <c r="AJ16" i="3"/>
  <c r="E17" i="3"/>
  <c r="U15" i="85" s="1"/>
  <c r="F17" i="3"/>
  <c r="G17" i="3"/>
  <c r="K17" i="3"/>
  <c r="L17" i="3"/>
  <c r="P17" i="3"/>
  <c r="U17" i="3"/>
  <c r="W17" i="3" s="1"/>
  <c r="X17" i="3"/>
  <c r="AC17" i="3"/>
  <c r="AD17" i="3"/>
  <c r="AF17" i="3"/>
  <c r="AG17" i="3" s="1"/>
  <c r="AI17" i="3"/>
  <c r="AJ17" i="3"/>
  <c r="F18" i="3"/>
  <c r="G18" i="3"/>
  <c r="K18" i="3"/>
  <c r="L18" i="3"/>
  <c r="P18" i="3"/>
  <c r="U18" i="3"/>
  <c r="W18" i="3" s="1"/>
  <c r="X18" i="3"/>
  <c r="AC18" i="3"/>
  <c r="AD18" i="3"/>
  <c r="AF18" i="3"/>
  <c r="AG18" i="3" s="1"/>
  <c r="AI18" i="3"/>
  <c r="AJ18" i="3"/>
  <c r="F19" i="3"/>
  <c r="G19" i="3"/>
  <c r="K19" i="3"/>
  <c r="L19" i="3"/>
  <c r="P19" i="3"/>
  <c r="U19" i="3"/>
  <c r="W19" i="3" s="1"/>
  <c r="X19" i="3"/>
  <c r="AC19" i="3"/>
  <c r="AD19" i="3"/>
  <c r="AF19" i="3"/>
  <c r="AG19" i="3" s="1"/>
  <c r="AI19" i="3"/>
  <c r="AJ19" i="3"/>
  <c r="F20" i="3"/>
  <c r="G20" i="3"/>
  <c r="K20" i="3"/>
  <c r="L20" i="3"/>
  <c r="P20" i="3"/>
  <c r="U20" i="3"/>
  <c r="W20" i="3" s="1"/>
  <c r="X20" i="3"/>
  <c r="AC20" i="3"/>
  <c r="AD20" i="3"/>
  <c r="AF20" i="3"/>
  <c r="AG20" i="3" s="1"/>
  <c r="AI20" i="3"/>
  <c r="AJ20" i="3"/>
  <c r="F21" i="3"/>
  <c r="G21" i="3"/>
  <c r="K21" i="3"/>
  <c r="L21" i="3"/>
  <c r="P21" i="3"/>
  <c r="R21" i="3" s="1"/>
  <c r="U21" i="3"/>
  <c r="W21" i="3" s="1"/>
  <c r="X21" i="3"/>
  <c r="AC21" i="3"/>
  <c r="AD21" i="3"/>
  <c r="AF21" i="3"/>
  <c r="AG21" i="3" s="1"/>
  <c r="AI21" i="3"/>
  <c r="AJ21" i="3"/>
  <c r="E22" i="3"/>
  <c r="U20" i="85" s="1"/>
  <c r="F22" i="3"/>
  <c r="G22" i="3"/>
  <c r="K22" i="3"/>
  <c r="L22" i="3"/>
  <c r="P22" i="3"/>
  <c r="R22" i="3" s="1"/>
  <c r="U22" i="3"/>
  <c r="W22" i="3" s="1"/>
  <c r="X22" i="3"/>
  <c r="AC22" i="3"/>
  <c r="AD22" i="3"/>
  <c r="AF22" i="3"/>
  <c r="AG22" i="3" s="1"/>
  <c r="AI22" i="3"/>
  <c r="AJ22" i="3"/>
  <c r="F23" i="3"/>
  <c r="G23" i="3"/>
  <c r="K23" i="3"/>
  <c r="L23" i="3"/>
  <c r="P23" i="3"/>
  <c r="U23" i="3"/>
  <c r="W23" i="3" s="1"/>
  <c r="X23" i="3"/>
  <c r="AC23" i="3"/>
  <c r="AD23" i="3"/>
  <c r="AF23" i="3"/>
  <c r="AG23" i="3" s="1"/>
  <c r="AI23" i="3"/>
  <c r="AJ23" i="3"/>
  <c r="F24" i="3"/>
  <c r="G24" i="3"/>
  <c r="K24" i="3"/>
  <c r="L24" i="3"/>
  <c r="P24" i="3"/>
  <c r="U24" i="3"/>
  <c r="W24" i="3" s="1"/>
  <c r="X24" i="3"/>
  <c r="AC24" i="3"/>
  <c r="AD24" i="3"/>
  <c r="AF24" i="3"/>
  <c r="AG24" i="3" s="1"/>
  <c r="AI24" i="3"/>
  <c r="AJ24" i="3"/>
  <c r="E25" i="3"/>
  <c r="U23" i="85" s="1"/>
  <c r="F25" i="3"/>
  <c r="G25" i="3"/>
  <c r="K25" i="3"/>
  <c r="L25" i="3"/>
  <c r="P25" i="3"/>
  <c r="U25" i="3"/>
  <c r="W25" i="3" s="1"/>
  <c r="X25" i="3"/>
  <c r="AC25" i="3"/>
  <c r="AD25" i="3"/>
  <c r="AF25" i="3"/>
  <c r="AG25" i="3" s="1"/>
  <c r="AI25" i="3"/>
  <c r="AJ25" i="3"/>
  <c r="F26" i="3"/>
  <c r="G26" i="3"/>
  <c r="K26" i="3"/>
  <c r="L26" i="3"/>
  <c r="P26" i="3"/>
  <c r="U26" i="3"/>
  <c r="W26" i="3" s="1"/>
  <c r="X26" i="3"/>
  <c r="AC26" i="3"/>
  <c r="AD26" i="3"/>
  <c r="AF26" i="3"/>
  <c r="AG26" i="3" s="1"/>
  <c r="AI26" i="3"/>
  <c r="AJ26" i="3"/>
  <c r="F27" i="3"/>
  <c r="G27" i="3"/>
  <c r="K27" i="3"/>
  <c r="L27" i="3"/>
  <c r="P27" i="3"/>
  <c r="U27" i="3"/>
  <c r="W27" i="3" s="1"/>
  <c r="X27" i="3"/>
  <c r="AC27" i="3"/>
  <c r="AD27" i="3"/>
  <c r="AF27" i="3"/>
  <c r="AG27" i="3" s="1"/>
  <c r="AI27" i="3"/>
  <c r="AJ27" i="3"/>
  <c r="F28" i="3"/>
  <c r="G28" i="3"/>
  <c r="K28" i="3"/>
  <c r="L28" i="3"/>
  <c r="P28" i="3"/>
  <c r="U28" i="3"/>
  <c r="W28" i="3" s="1"/>
  <c r="X28" i="3"/>
  <c r="AC28" i="3"/>
  <c r="AD28" i="3"/>
  <c r="AF28" i="3"/>
  <c r="AG28" i="3" s="1"/>
  <c r="AI28" i="3"/>
  <c r="AJ28" i="3"/>
  <c r="F29" i="3"/>
  <c r="G29" i="3"/>
  <c r="K29" i="3"/>
  <c r="L29" i="3"/>
  <c r="P29" i="3"/>
  <c r="U29" i="3"/>
  <c r="W29" i="3" s="1"/>
  <c r="X29" i="3"/>
  <c r="AC29" i="3"/>
  <c r="AD29" i="3"/>
  <c r="AF29" i="3"/>
  <c r="AG29" i="3" s="1"/>
  <c r="AI29" i="3"/>
  <c r="AJ29" i="3"/>
  <c r="E30" i="3"/>
  <c r="U28" i="85" s="1"/>
  <c r="F30" i="3"/>
  <c r="G30" i="3"/>
  <c r="K30" i="3"/>
  <c r="L30" i="3"/>
  <c r="P30" i="3"/>
  <c r="U30" i="3"/>
  <c r="W30" i="3" s="1"/>
  <c r="X30" i="3"/>
  <c r="AC30" i="3"/>
  <c r="AD30" i="3"/>
  <c r="AF30" i="3"/>
  <c r="AG30" i="3" s="1"/>
  <c r="AI30" i="3"/>
  <c r="AJ30" i="3"/>
  <c r="F31" i="3"/>
  <c r="G31" i="3"/>
  <c r="K31" i="3"/>
  <c r="L31" i="3"/>
  <c r="P31" i="3"/>
  <c r="U31" i="3"/>
  <c r="W31" i="3" s="1"/>
  <c r="X31" i="3"/>
  <c r="AC31" i="3"/>
  <c r="AD31" i="3"/>
  <c r="AF31" i="3"/>
  <c r="AG31" i="3" s="1"/>
  <c r="AI31" i="3"/>
  <c r="AJ31" i="3"/>
  <c r="E32" i="3"/>
  <c r="U30" i="85" s="1"/>
  <c r="F32" i="3"/>
  <c r="G32" i="3"/>
  <c r="K32" i="3"/>
  <c r="L32" i="3"/>
  <c r="P32" i="3"/>
  <c r="U32" i="3"/>
  <c r="W32" i="3" s="1"/>
  <c r="X32" i="3"/>
  <c r="AC32" i="3"/>
  <c r="AD32" i="3"/>
  <c r="AF32" i="3"/>
  <c r="AG32" i="3" s="1"/>
  <c r="AI32" i="3"/>
  <c r="AJ32" i="3"/>
  <c r="E33" i="3"/>
  <c r="U31" i="85" s="1"/>
  <c r="F33" i="3"/>
  <c r="G33" i="3"/>
  <c r="K33" i="3"/>
  <c r="L33" i="3"/>
  <c r="P33" i="3"/>
  <c r="U33" i="3"/>
  <c r="W33" i="3" s="1"/>
  <c r="X33" i="3"/>
  <c r="AC33" i="3"/>
  <c r="AD33" i="3"/>
  <c r="AF33" i="3"/>
  <c r="AG33" i="3" s="1"/>
  <c r="AI33" i="3"/>
  <c r="AJ33" i="3"/>
  <c r="F34" i="3"/>
  <c r="G34" i="3"/>
  <c r="K34" i="3"/>
  <c r="L34" i="3"/>
  <c r="P34" i="3"/>
  <c r="U34" i="3"/>
  <c r="W34" i="3" s="1"/>
  <c r="X34" i="3"/>
  <c r="AC34" i="3"/>
  <c r="AD34" i="3"/>
  <c r="AF34" i="3"/>
  <c r="AG34" i="3" s="1"/>
  <c r="AI34" i="3"/>
  <c r="AJ34" i="3"/>
  <c r="F35" i="3"/>
  <c r="G35" i="3"/>
  <c r="K35" i="3"/>
  <c r="L35" i="3"/>
  <c r="P35" i="3"/>
  <c r="U35" i="3"/>
  <c r="W35" i="3" s="1"/>
  <c r="X35" i="3"/>
  <c r="AC35" i="3"/>
  <c r="AD35" i="3"/>
  <c r="AF35" i="3"/>
  <c r="AG35" i="3" s="1"/>
  <c r="AI35" i="3"/>
  <c r="AJ35" i="3"/>
  <c r="F36" i="3"/>
  <c r="G36" i="3"/>
  <c r="K36" i="3"/>
  <c r="L36" i="3"/>
  <c r="P36" i="3"/>
  <c r="U36" i="3"/>
  <c r="W36" i="3" s="1"/>
  <c r="X36" i="3"/>
  <c r="AC36" i="3"/>
  <c r="AD36" i="3"/>
  <c r="AF36" i="3"/>
  <c r="AG36" i="3" s="1"/>
  <c r="AI36" i="3"/>
  <c r="AJ36" i="3"/>
  <c r="E37" i="3"/>
  <c r="U35" i="85" s="1"/>
  <c r="F37" i="3"/>
  <c r="G37" i="3"/>
  <c r="K37" i="3"/>
  <c r="L37" i="3"/>
  <c r="P37" i="3"/>
  <c r="U37" i="3"/>
  <c r="W37" i="3" s="1"/>
  <c r="X37" i="3"/>
  <c r="AC37" i="3"/>
  <c r="AD37" i="3"/>
  <c r="AF37" i="3"/>
  <c r="AG37" i="3" s="1"/>
  <c r="AI37" i="3"/>
  <c r="AJ37" i="3"/>
  <c r="E38" i="3"/>
  <c r="U36" i="85" s="1"/>
  <c r="F38" i="3"/>
  <c r="G38" i="3"/>
  <c r="K38" i="3"/>
  <c r="L38" i="3"/>
  <c r="P38" i="3"/>
  <c r="U38" i="3"/>
  <c r="W38" i="3" s="1"/>
  <c r="X38" i="3"/>
  <c r="AC38" i="3"/>
  <c r="AD38" i="3"/>
  <c r="AF38" i="3"/>
  <c r="AG38" i="3" s="1"/>
  <c r="AI38" i="3"/>
  <c r="AJ38" i="3"/>
  <c r="E39" i="3"/>
  <c r="U37" i="85" s="1"/>
  <c r="F39" i="3"/>
  <c r="G39" i="3"/>
  <c r="K39" i="3"/>
  <c r="L39" i="3"/>
  <c r="P39" i="3"/>
  <c r="U39" i="3"/>
  <c r="W39" i="3" s="1"/>
  <c r="X39" i="3"/>
  <c r="AC39" i="3"/>
  <c r="AD39" i="3"/>
  <c r="AF39" i="3"/>
  <c r="AG39" i="3" s="1"/>
  <c r="AI39" i="3"/>
  <c r="AJ39" i="3"/>
  <c r="E40" i="3"/>
  <c r="U38" i="85" s="1"/>
  <c r="F40" i="3"/>
  <c r="G40" i="3"/>
  <c r="K40" i="3"/>
  <c r="L40" i="3"/>
  <c r="P40" i="3"/>
  <c r="U40" i="3"/>
  <c r="W40" i="3" s="1"/>
  <c r="X40" i="3"/>
  <c r="AC40" i="3"/>
  <c r="AD40" i="3"/>
  <c r="AF40" i="3"/>
  <c r="AG40" i="3" s="1"/>
  <c r="AI40" i="3"/>
  <c r="AJ40" i="3"/>
  <c r="E41" i="3"/>
  <c r="U39" i="85" s="1"/>
  <c r="F41" i="3"/>
  <c r="G41" i="3"/>
  <c r="K41" i="3"/>
  <c r="L41" i="3"/>
  <c r="P41" i="3"/>
  <c r="U41" i="3"/>
  <c r="W41" i="3" s="1"/>
  <c r="X41" i="3"/>
  <c r="AC41" i="3"/>
  <c r="AD41" i="3"/>
  <c r="AF41" i="3"/>
  <c r="AG41" i="3" s="1"/>
  <c r="AI41" i="3"/>
  <c r="AJ41" i="3"/>
  <c r="F42" i="3"/>
  <c r="G42" i="3"/>
  <c r="K42" i="3"/>
  <c r="L42" i="3"/>
  <c r="P42" i="3"/>
  <c r="U42" i="3"/>
  <c r="W42" i="3" s="1"/>
  <c r="X42" i="3"/>
  <c r="AC42" i="3"/>
  <c r="AD42" i="3"/>
  <c r="AF42" i="3"/>
  <c r="AG42" i="3" s="1"/>
  <c r="AI42" i="3"/>
  <c r="AJ42" i="3"/>
  <c r="E43" i="3"/>
  <c r="U41" i="85" s="1"/>
  <c r="F43" i="3"/>
  <c r="G43" i="3"/>
  <c r="K43" i="3"/>
  <c r="L43" i="3"/>
  <c r="P43" i="3"/>
  <c r="U43" i="3"/>
  <c r="W43" i="3" s="1"/>
  <c r="X43" i="3"/>
  <c r="AC43" i="3"/>
  <c r="AD43" i="3"/>
  <c r="AF43" i="3"/>
  <c r="AG43" i="3" s="1"/>
  <c r="AI43" i="3"/>
  <c r="AJ43" i="3"/>
  <c r="E44" i="3"/>
  <c r="U42" i="85" s="1"/>
  <c r="F44" i="3"/>
  <c r="G44" i="3"/>
  <c r="K44" i="3"/>
  <c r="L44" i="3"/>
  <c r="P44" i="3"/>
  <c r="R44" i="3" s="1"/>
  <c r="U44" i="3"/>
  <c r="W44" i="3" s="1"/>
  <c r="X44" i="3"/>
  <c r="AC44" i="3"/>
  <c r="AD44" i="3"/>
  <c r="AF44" i="3"/>
  <c r="AG44" i="3" s="1"/>
  <c r="AI44" i="3"/>
  <c r="AJ44" i="3"/>
  <c r="F45" i="3"/>
  <c r="G45" i="3"/>
  <c r="K45" i="3"/>
  <c r="L45" i="3"/>
  <c r="P45" i="3"/>
  <c r="U45" i="3"/>
  <c r="W45" i="3" s="1"/>
  <c r="X45" i="3"/>
  <c r="AC45" i="3"/>
  <c r="AD45" i="3"/>
  <c r="AF45" i="3"/>
  <c r="AG45" i="3" s="1"/>
  <c r="AI45" i="3"/>
  <c r="AJ45" i="3"/>
  <c r="F46" i="3"/>
  <c r="G46" i="3"/>
  <c r="K46" i="3"/>
  <c r="L46" i="3"/>
  <c r="P46" i="3"/>
  <c r="U46" i="3"/>
  <c r="W46" i="3" s="1"/>
  <c r="X46" i="3"/>
  <c r="AC46" i="3"/>
  <c r="AD46" i="3"/>
  <c r="AF46" i="3"/>
  <c r="AG46" i="3" s="1"/>
  <c r="AI46" i="3"/>
  <c r="AJ46" i="3"/>
  <c r="F47" i="3"/>
  <c r="G47" i="3"/>
  <c r="K47" i="3"/>
  <c r="L47" i="3"/>
  <c r="P47" i="3"/>
  <c r="U47" i="3"/>
  <c r="W47" i="3" s="1"/>
  <c r="X47" i="3"/>
  <c r="AC47" i="3"/>
  <c r="AD47" i="3"/>
  <c r="AF47" i="3"/>
  <c r="AG47" i="3" s="1"/>
  <c r="AI47" i="3"/>
  <c r="AJ47" i="3"/>
  <c r="F48" i="3"/>
  <c r="G48" i="3"/>
  <c r="K48" i="3"/>
  <c r="L48" i="3"/>
  <c r="P48" i="3"/>
  <c r="U48" i="3"/>
  <c r="W48" i="3" s="1"/>
  <c r="X48" i="3"/>
  <c r="AC48" i="3"/>
  <c r="AD48" i="3"/>
  <c r="AF48" i="3"/>
  <c r="AG48" i="3" s="1"/>
  <c r="AI48" i="3"/>
  <c r="AJ48" i="3"/>
  <c r="F49" i="3"/>
  <c r="G49" i="3"/>
  <c r="K49" i="3"/>
  <c r="L49" i="3"/>
  <c r="P49" i="3"/>
  <c r="U49" i="3"/>
  <c r="W49" i="3" s="1"/>
  <c r="X49" i="3"/>
  <c r="AC49" i="3"/>
  <c r="AD49" i="3"/>
  <c r="AF49" i="3"/>
  <c r="AG49" i="3" s="1"/>
  <c r="AI49" i="3"/>
  <c r="AJ49" i="3"/>
  <c r="F50" i="3"/>
  <c r="G50" i="3"/>
  <c r="K50" i="3"/>
  <c r="L50" i="3"/>
  <c r="P50" i="3"/>
  <c r="U50" i="3"/>
  <c r="W50" i="3" s="1"/>
  <c r="X50" i="3"/>
  <c r="AC50" i="3"/>
  <c r="AD50" i="3"/>
  <c r="AF50" i="3"/>
  <c r="AG50" i="3" s="1"/>
  <c r="AI50" i="3"/>
  <c r="AJ50" i="3"/>
  <c r="F51" i="3"/>
  <c r="G51" i="3"/>
  <c r="K51" i="3"/>
  <c r="L51" i="3"/>
  <c r="P51" i="3"/>
  <c r="U51" i="3"/>
  <c r="W51" i="3" s="1"/>
  <c r="X51" i="3"/>
  <c r="AC51" i="3"/>
  <c r="AD51" i="3"/>
  <c r="AF51" i="3"/>
  <c r="AG51" i="3" s="1"/>
  <c r="AI51" i="3"/>
  <c r="AJ51" i="3"/>
  <c r="E52" i="3"/>
  <c r="U50" i="85" s="1"/>
  <c r="F52" i="3"/>
  <c r="G52" i="3"/>
  <c r="K52" i="3"/>
  <c r="L52" i="3"/>
  <c r="P52" i="3"/>
  <c r="U52" i="3"/>
  <c r="W52" i="3" s="1"/>
  <c r="X52" i="3"/>
  <c r="AC52" i="3"/>
  <c r="AD52" i="3"/>
  <c r="AF52" i="3"/>
  <c r="AG52" i="3" s="1"/>
  <c r="AI52" i="3"/>
  <c r="AJ52" i="3"/>
  <c r="E53" i="3"/>
  <c r="U51" i="85" s="1"/>
  <c r="F53" i="3"/>
  <c r="G53" i="3"/>
  <c r="K53" i="3"/>
  <c r="L53" i="3"/>
  <c r="P53" i="3"/>
  <c r="U53" i="3"/>
  <c r="W53" i="3" s="1"/>
  <c r="X53" i="3"/>
  <c r="AC53" i="3"/>
  <c r="AD53" i="3"/>
  <c r="AF53" i="3"/>
  <c r="AG53" i="3" s="1"/>
  <c r="AI53" i="3"/>
  <c r="AJ53" i="3"/>
  <c r="E54" i="3"/>
  <c r="U52" i="85" s="1"/>
  <c r="F54" i="3"/>
  <c r="G54" i="3"/>
  <c r="K54" i="3"/>
  <c r="L54" i="3"/>
  <c r="P54" i="3"/>
  <c r="U54" i="3"/>
  <c r="W54" i="3" s="1"/>
  <c r="X54" i="3"/>
  <c r="AC54" i="3"/>
  <c r="AD54" i="3"/>
  <c r="AF54" i="3"/>
  <c r="AG54" i="3" s="1"/>
  <c r="AI54" i="3"/>
  <c r="AJ54" i="3"/>
  <c r="F55" i="3"/>
  <c r="G55" i="3"/>
  <c r="K55" i="3"/>
  <c r="L55" i="3"/>
  <c r="P55" i="3"/>
  <c r="U55" i="3"/>
  <c r="W55" i="3" s="1"/>
  <c r="X55" i="3"/>
  <c r="AC55" i="3"/>
  <c r="AD55" i="3"/>
  <c r="AF55" i="3"/>
  <c r="AG55" i="3" s="1"/>
  <c r="AI55" i="3"/>
  <c r="AJ55" i="3"/>
  <c r="F56" i="3"/>
  <c r="G56" i="3"/>
  <c r="K56" i="3"/>
  <c r="L56" i="3"/>
  <c r="P56" i="3"/>
  <c r="U56" i="3"/>
  <c r="W56" i="3" s="1"/>
  <c r="X56" i="3"/>
  <c r="AC56" i="3"/>
  <c r="AD56" i="3"/>
  <c r="AF56" i="3"/>
  <c r="AG56" i="3" s="1"/>
  <c r="AI56" i="3"/>
  <c r="AJ56" i="3"/>
  <c r="E57" i="3"/>
  <c r="U55" i="85" s="1"/>
  <c r="F57" i="3"/>
  <c r="G57" i="3"/>
  <c r="K57" i="3"/>
  <c r="L57" i="3"/>
  <c r="P57" i="3"/>
  <c r="U57" i="3"/>
  <c r="W57" i="3" s="1"/>
  <c r="X57" i="3"/>
  <c r="AC57" i="3"/>
  <c r="AD57" i="3"/>
  <c r="AF57" i="3"/>
  <c r="AG57" i="3" s="1"/>
  <c r="AI57" i="3"/>
  <c r="AJ57" i="3"/>
  <c r="F58" i="3"/>
  <c r="G58" i="3"/>
  <c r="K58" i="3"/>
  <c r="L58" i="3"/>
  <c r="P58" i="3"/>
  <c r="U58" i="3"/>
  <c r="W58" i="3" s="1"/>
  <c r="X58" i="3"/>
  <c r="AC58" i="3"/>
  <c r="AD58" i="3"/>
  <c r="AF58" i="3"/>
  <c r="AG58" i="3" s="1"/>
  <c r="AI58" i="3"/>
  <c r="AJ58" i="3"/>
  <c r="E59" i="3"/>
  <c r="U57" i="85" s="1"/>
  <c r="F59" i="3"/>
  <c r="G59" i="3"/>
  <c r="K59" i="3"/>
  <c r="L59" i="3"/>
  <c r="P59" i="3"/>
  <c r="R59" i="3" s="1"/>
  <c r="U59" i="3"/>
  <c r="W59" i="3" s="1"/>
  <c r="X59" i="3"/>
  <c r="AC59" i="3"/>
  <c r="AD59" i="3"/>
  <c r="AF59" i="3"/>
  <c r="AG59" i="3" s="1"/>
  <c r="AI59" i="3"/>
  <c r="AJ59" i="3"/>
  <c r="F60" i="3"/>
  <c r="G60" i="3"/>
  <c r="K60" i="3"/>
  <c r="L60" i="3"/>
  <c r="P60" i="3"/>
  <c r="U60" i="3"/>
  <c r="W60" i="3" s="1"/>
  <c r="X60" i="3"/>
  <c r="AC60" i="3"/>
  <c r="AD60" i="3"/>
  <c r="AF60" i="3"/>
  <c r="AG60" i="3" s="1"/>
  <c r="AI60" i="3"/>
  <c r="AJ60" i="3"/>
  <c r="E61" i="3"/>
  <c r="U59" i="85" s="1"/>
  <c r="F61" i="3"/>
  <c r="G61" i="3"/>
  <c r="K61" i="3"/>
  <c r="L61" i="3"/>
  <c r="P61" i="3"/>
  <c r="U61" i="3"/>
  <c r="W61" i="3" s="1"/>
  <c r="X61" i="3"/>
  <c r="AC61" i="3"/>
  <c r="AD61" i="3"/>
  <c r="AF61" i="3"/>
  <c r="AG61" i="3" s="1"/>
  <c r="AI61" i="3"/>
  <c r="AJ61" i="3"/>
  <c r="E62" i="3"/>
  <c r="U60" i="85" s="1"/>
  <c r="F62" i="3"/>
  <c r="G62" i="3"/>
  <c r="K62" i="3"/>
  <c r="L62" i="3"/>
  <c r="P62" i="3"/>
  <c r="U62" i="3"/>
  <c r="W62" i="3" s="1"/>
  <c r="X62" i="3"/>
  <c r="AC62" i="3"/>
  <c r="AD62" i="3"/>
  <c r="AF62" i="3"/>
  <c r="AG62" i="3" s="1"/>
  <c r="AI62" i="3"/>
  <c r="AJ62" i="3"/>
  <c r="F63" i="3"/>
  <c r="G63" i="3"/>
  <c r="K63" i="3"/>
  <c r="L63" i="3"/>
  <c r="P63" i="3"/>
  <c r="U63" i="3"/>
  <c r="W63" i="3" s="1"/>
  <c r="X63" i="3"/>
  <c r="AC63" i="3"/>
  <c r="AD63" i="3"/>
  <c r="AF63" i="3"/>
  <c r="AG63" i="3" s="1"/>
  <c r="AI63" i="3"/>
  <c r="AJ63" i="3"/>
  <c r="F64" i="3"/>
  <c r="G64" i="3"/>
  <c r="K64" i="3"/>
  <c r="L64" i="3"/>
  <c r="P64" i="3"/>
  <c r="U64" i="3"/>
  <c r="W64" i="3" s="1"/>
  <c r="X64" i="3"/>
  <c r="AC64" i="3"/>
  <c r="AD64" i="3"/>
  <c r="AF64" i="3"/>
  <c r="AG64" i="3" s="1"/>
  <c r="AI64" i="3"/>
  <c r="AJ64" i="3"/>
  <c r="F65" i="3"/>
  <c r="G65" i="3"/>
  <c r="K65" i="3"/>
  <c r="L65" i="3"/>
  <c r="P65" i="3"/>
  <c r="U65" i="3"/>
  <c r="W65" i="3" s="1"/>
  <c r="X65" i="3"/>
  <c r="AC65" i="3"/>
  <c r="AD65" i="3"/>
  <c r="AF65" i="3"/>
  <c r="AG65" i="3" s="1"/>
  <c r="AI65" i="3"/>
  <c r="AJ65" i="3"/>
  <c r="E66" i="3"/>
  <c r="U64" i="85" s="1"/>
  <c r="F66" i="3"/>
  <c r="G66" i="3"/>
  <c r="K66" i="3"/>
  <c r="L66" i="3"/>
  <c r="P66" i="3"/>
  <c r="U66" i="3"/>
  <c r="W66" i="3" s="1"/>
  <c r="X66" i="3"/>
  <c r="AC66" i="3"/>
  <c r="AD66" i="3"/>
  <c r="AF66" i="3"/>
  <c r="AG66" i="3" s="1"/>
  <c r="AI66" i="3"/>
  <c r="AJ66" i="3"/>
  <c r="E67" i="3"/>
  <c r="U65" i="85" s="1"/>
  <c r="F67" i="3"/>
  <c r="G67" i="3"/>
  <c r="K67" i="3"/>
  <c r="L67" i="3"/>
  <c r="P67" i="3"/>
  <c r="U67" i="3"/>
  <c r="W67" i="3" s="1"/>
  <c r="X67" i="3"/>
  <c r="AC67" i="3"/>
  <c r="AD67" i="3"/>
  <c r="AF67" i="3"/>
  <c r="AG67" i="3" s="1"/>
  <c r="AI67" i="3"/>
  <c r="AJ67" i="3"/>
  <c r="F68" i="3"/>
  <c r="G68" i="3"/>
  <c r="K68" i="3"/>
  <c r="L68" i="3"/>
  <c r="P68" i="3"/>
  <c r="U68" i="3"/>
  <c r="W68" i="3" s="1"/>
  <c r="X68" i="3"/>
  <c r="AC68" i="3"/>
  <c r="AD68" i="3"/>
  <c r="AF68" i="3"/>
  <c r="AG68" i="3" s="1"/>
  <c r="AI68" i="3"/>
  <c r="AJ68" i="3"/>
  <c r="E69" i="3"/>
  <c r="U67" i="85" s="1"/>
  <c r="F69" i="3"/>
  <c r="G69" i="3"/>
  <c r="K69" i="3"/>
  <c r="L69" i="3"/>
  <c r="P69" i="3"/>
  <c r="U69" i="3"/>
  <c r="W69" i="3" s="1"/>
  <c r="X69" i="3"/>
  <c r="AC69" i="3"/>
  <c r="AD69" i="3"/>
  <c r="AF69" i="3"/>
  <c r="AG69" i="3" s="1"/>
  <c r="AI69" i="3"/>
  <c r="AJ69" i="3"/>
  <c r="F70" i="3"/>
  <c r="G70" i="3"/>
  <c r="K70" i="3"/>
  <c r="L70" i="3"/>
  <c r="P70" i="3"/>
  <c r="U70" i="3"/>
  <c r="W70" i="3" s="1"/>
  <c r="X70" i="3"/>
  <c r="AC70" i="3"/>
  <c r="AD70" i="3"/>
  <c r="AF70" i="3"/>
  <c r="AG70" i="3" s="1"/>
  <c r="AI70" i="3"/>
  <c r="AJ70" i="3"/>
  <c r="F71" i="3"/>
  <c r="G71" i="3"/>
  <c r="K71" i="3"/>
  <c r="L71" i="3"/>
  <c r="P71" i="3"/>
  <c r="U71" i="3"/>
  <c r="W71" i="3" s="1"/>
  <c r="X71" i="3"/>
  <c r="AC71" i="3"/>
  <c r="AD71" i="3"/>
  <c r="AF71" i="3"/>
  <c r="AG71" i="3" s="1"/>
  <c r="AI71" i="3"/>
  <c r="AJ71" i="3"/>
  <c r="F72" i="3"/>
  <c r="G72" i="3"/>
  <c r="K72" i="3"/>
  <c r="L72" i="3"/>
  <c r="P72" i="3"/>
  <c r="U72" i="3"/>
  <c r="W72" i="3" s="1"/>
  <c r="X72" i="3"/>
  <c r="AC72" i="3"/>
  <c r="AD72" i="3"/>
  <c r="AF72" i="3"/>
  <c r="AG72" i="3" s="1"/>
  <c r="AI72" i="3"/>
  <c r="AJ72" i="3"/>
  <c r="E73" i="3"/>
  <c r="U71" i="85" s="1"/>
  <c r="F73" i="3"/>
  <c r="G73" i="3"/>
  <c r="K73" i="3"/>
  <c r="L73" i="3"/>
  <c r="P73" i="3"/>
  <c r="U73" i="3"/>
  <c r="W73" i="3" s="1"/>
  <c r="X73" i="3"/>
  <c r="AC73" i="3"/>
  <c r="AD73" i="3"/>
  <c r="AF73" i="3"/>
  <c r="AG73" i="3" s="1"/>
  <c r="AI73" i="3"/>
  <c r="AJ73" i="3"/>
  <c r="E74" i="3"/>
  <c r="U72" i="85" s="1"/>
  <c r="F74" i="3"/>
  <c r="G74" i="3"/>
  <c r="K74" i="3"/>
  <c r="L74" i="3"/>
  <c r="P74" i="3"/>
  <c r="U74" i="3"/>
  <c r="W74" i="3" s="1"/>
  <c r="X74" i="3"/>
  <c r="AC74" i="3"/>
  <c r="AD74" i="3"/>
  <c r="AF74" i="3"/>
  <c r="AG74" i="3" s="1"/>
  <c r="AI74" i="3"/>
  <c r="AJ74" i="3"/>
  <c r="F75" i="3"/>
  <c r="G75" i="3"/>
  <c r="K75" i="3"/>
  <c r="L75" i="3"/>
  <c r="P75" i="3"/>
  <c r="U75" i="3"/>
  <c r="W75" i="3" s="1"/>
  <c r="X75" i="3"/>
  <c r="AC75" i="3"/>
  <c r="AD75" i="3"/>
  <c r="AF75" i="3"/>
  <c r="AG75" i="3" s="1"/>
  <c r="AI75" i="3"/>
  <c r="AJ75" i="3"/>
  <c r="E76" i="3"/>
  <c r="U74" i="85" s="1"/>
  <c r="F76" i="3"/>
  <c r="G76" i="3"/>
  <c r="K76" i="3"/>
  <c r="L76" i="3"/>
  <c r="P76" i="3"/>
  <c r="U76" i="3"/>
  <c r="W76" i="3" s="1"/>
  <c r="X76" i="3"/>
  <c r="AC76" i="3"/>
  <c r="AD76" i="3"/>
  <c r="AF76" i="3"/>
  <c r="AG76" i="3" s="1"/>
  <c r="AI76" i="3"/>
  <c r="AJ76" i="3"/>
  <c r="F77" i="3"/>
  <c r="G77" i="3"/>
  <c r="K77" i="3"/>
  <c r="L77" i="3"/>
  <c r="P77" i="3"/>
  <c r="U77" i="3"/>
  <c r="W77" i="3" s="1"/>
  <c r="X77" i="3"/>
  <c r="AC77" i="3"/>
  <c r="AD77" i="3"/>
  <c r="AF77" i="3"/>
  <c r="AG77" i="3" s="1"/>
  <c r="AI77" i="3"/>
  <c r="AJ77" i="3"/>
  <c r="F78" i="3"/>
  <c r="G78" i="3"/>
  <c r="K78" i="3"/>
  <c r="L78" i="3"/>
  <c r="P78" i="3"/>
  <c r="U78" i="3"/>
  <c r="W78" i="3" s="1"/>
  <c r="X78" i="3"/>
  <c r="AC78" i="3"/>
  <c r="AD78" i="3"/>
  <c r="AF78" i="3"/>
  <c r="AG78" i="3" s="1"/>
  <c r="AI78" i="3"/>
  <c r="AJ78" i="3"/>
  <c r="F79" i="3"/>
  <c r="G79" i="3"/>
  <c r="K79" i="3"/>
  <c r="L79" i="3"/>
  <c r="P79" i="3"/>
  <c r="U79" i="3"/>
  <c r="W79" i="3" s="1"/>
  <c r="X79" i="3"/>
  <c r="AC79" i="3"/>
  <c r="AD79" i="3"/>
  <c r="AF79" i="3"/>
  <c r="AG79" i="3" s="1"/>
  <c r="AI79" i="3"/>
  <c r="AJ79" i="3"/>
  <c r="F80" i="3"/>
  <c r="G80" i="3"/>
  <c r="K80" i="3"/>
  <c r="L80" i="3"/>
  <c r="P80" i="3"/>
  <c r="U80" i="3"/>
  <c r="W80" i="3" s="1"/>
  <c r="X80" i="3"/>
  <c r="AC80" i="3"/>
  <c r="AD80" i="3"/>
  <c r="AF80" i="3"/>
  <c r="AG80" i="3" s="1"/>
  <c r="AI80" i="3"/>
  <c r="AJ80" i="3"/>
  <c r="F81" i="3"/>
  <c r="G81" i="3"/>
  <c r="K81" i="3"/>
  <c r="L81" i="3"/>
  <c r="P81" i="3"/>
  <c r="U81" i="3"/>
  <c r="W81" i="3" s="1"/>
  <c r="X81" i="3"/>
  <c r="AC81" i="3"/>
  <c r="AD81" i="3"/>
  <c r="AF81" i="3"/>
  <c r="AG81" i="3" s="1"/>
  <c r="AI81" i="3"/>
  <c r="AJ81" i="3"/>
  <c r="F82" i="3"/>
  <c r="G82" i="3"/>
  <c r="K82" i="3"/>
  <c r="L82" i="3"/>
  <c r="P82" i="3"/>
  <c r="R82" i="3" s="1"/>
  <c r="U82" i="3"/>
  <c r="W82" i="3" s="1"/>
  <c r="X82" i="3"/>
  <c r="AC82" i="3"/>
  <c r="AD82" i="3"/>
  <c r="AF82" i="3"/>
  <c r="AG82" i="3" s="1"/>
  <c r="AI82" i="3"/>
  <c r="AJ82" i="3"/>
  <c r="E83" i="3"/>
  <c r="U81" i="85" s="1"/>
  <c r="F83" i="3"/>
  <c r="G83" i="3"/>
  <c r="K83" i="3"/>
  <c r="L83" i="3"/>
  <c r="P83" i="3"/>
  <c r="R83" i="3" s="1"/>
  <c r="U83" i="3"/>
  <c r="W83" i="3" s="1"/>
  <c r="X83" i="3"/>
  <c r="AC83" i="3"/>
  <c r="AD83" i="3"/>
  <c r="AF83" i="3"/>
  <c r="AG83" i="3" s="1"/>
  <c r="AI83" i="3"/>
  <c r="AJ83" i="3"/>
  <c r="F84" i="3"/>
  <c r="G84" i="3"/>
  <c r="K84" i="3"/>
  <c r="L84" i="3"/>
  <c r="P84" i="3"/>
  <c r="U84" i="3"/>
  <c r="W84" i="3" s="1"/>
  <c r="X84" i="3"/>
  <c r="AC84" i="3"/>
  <c r="AD84" i="3"/>
  <c r="AF84" i="3"/>
  <c r="AG84" i="3" s="1"/>
  <c r="AI84" i="3"/>
  <c r="AJ84" i="3"/>
  <c r="F85" i="3"/>
  <c r="G85" i="3"/>
  <c r="K85" i="3"/>
  <c r="L85" i="3"/>
  <c r="P85" i="3"/>
  <c r="U85" i="3"/>
  <c r="W85" i="3" s="1"/>
  <c r="X85" i="3"/>
  <c r="AC85" i="3"/>
  <c r="AD85" i="3"/>
  <c r="AF85" i="3"/>
  <c r="AG85" i="3" s="1"/>
  <c r="AI85" i="3"/>
  <c r="AJ85" i="3"/>
  <c r="F86" i="3"/>
  <c r="G86" i="3"/>
  <c r="K86" i="3"/>
  <c r="L86" i="3"/>
  <c r="P86" i="3"/>
  <c r="U86" i="3"/>
  <c r="W86" i="3" s="1"/>
  <c r="X86" i="3"/>
  <c r="AC86" i="3"/>
  <c r="AD86" i="3"/>
  <c r="AF86" i="3"/>
  <c r="AG86" i="3" s="1"/>
  <c r="AI86" i="3"/>
  <c r="AJ86" i="3"/>
  <c r="F87" i="3"/>
  <c r="G87" i="3"/>
  <c r="K87" i="3"/>
  <c r="L87" i="3"/>
  <c r="P87" i="3"/>
  <c r="U87" i="3"/>
  <c r="W87" i="3" s="1"/>
  <c r="X87" i="3"/>
  <c r="AC87" i="3"/>
  <c r="AD87" i="3"/>
  <c r="AF87" i="3"/>
  <c r="AG87" i="3" s="1"/>
  <c r="AI87" i="3"/>
  <c r="AJ87" i="3"/>
  <c r="F88" i="3"/>
  <c r="G88" i="3"/>
  <c r="K88" i="3"/>
  <c r="L88" i="3"/>
  <c r="P88" i="3"/>
  <c r="U88" i="3"/>
  <c r="W88" i="3" s="1"/>
  <c r="X88" i="3"/>
  <c r="AC88" i="3"/>
  <c r="AD88" i="3"/>
  <c r="AF88" i="3"/>
  <c r="AG88" i="3" s="1"/>
  <c r="AI88" i="3"/>
  <c r="AJ88" i="3"/>
  <c r="E89" i="3"/>
  <c r="U87" i="85" s="1"/>
  <c r="F89" i="3"/>
  <c r="G89" i="3"/>
  <c r="K89" i="3"/>
  <c r="L89" i="3"/>
  <c r="P89" i="3"/>
  <c r="U89" i="3"/>
  <c r="W89" i="3" s="1"/>
  <c r="X89" i="3"/>
  <c r="AC89" i="3"/>
  <c r="AD89" i="3"/>
  <c r="AF89" i="3"/>
  <c r="AG89" i="3" s="1"/>
  <c r="AI89" i="3"/>
  <c r="AJ89" i="3"/>
  <c r="E90" i="3"/>
  <c r="U88" i="85" s="1"/>
  <c r="F90" i="3"/>
  <c r="G90" i="3"/>
  <c r="K90" i="3"/>
  <c r="L90" i="3"/>
  <c r="P90" i="3"/>
  <c r="R90" i="3" s="1"/>
  <c r="U90" i="3"/>
  <c r="W90" i="3" s="1"/>
  <c r="X90" i="3"/>
  <c r="AC90" i="3"/>
  <c r="AD90" i="3"/>
  <c r="AF90" i="3"/>
  <c r="AG90" i="3" s="1"/>
  <c r="AI90" i="3"/>
  <c r="AJ90" i="3"/>
  <c r="F91" i="3"/>
  <c r="G91" i="3"/>
  <c r="K91" i="3"/>
  <c r="L91" i="3"/>
  <c r="P91" i="3"/>
  <c r="U91" i="3"/>
  <c r="W91" i="3" s="1"/>
  <c r="X91" i="3"/>
  <c r="AC91" i="3"/>
  <c r="AD91" i="3"/>
  <c r="AF91" i="3"/>
  <c r="AG91" i="3" s="1"/>
  <c r="AI91" i="3"/>
  <c r="AJ91" i="3"/>
  <c r="E92" i="3"/>
  <c r="U90" i="85" s="1"/>
  <c r="F92" i="3"/>
  <c r="G92" i="3"/>
  <c r="K92" i="3"/>
  <c r="L92" i="3"/>
  <c r="P92" i="3"/>
  <c r="U92" i="3"/>
  <c r="W92" i="3" s="1"/>
  <c r="X92" i="3"/>
  <c r="AC92" i="3"/>
  <c r="AD92" i="3"/>
  <c r="AF92" i="3"/>
  <c r="AG92" i="3" s="1"/>
  <c r="AI92" i="3"/>
  <c r="AJ92" i="3"/>
  <c r="E93" i="3"/>
  <c r="U91" i="85" s="1"/>
  <c r="F93" i="3"/>
  <c r="G93" i="3"/>
  <c r="K93" i="3"/>
  <c r="L93" i="3"/>
  <c r="P93" i="3"/>
  <c r="U93" i="3"/>
  <c r="W93" i="3" s="1"/>
  <c r="X93" i="3"/>
  <c r="AC93" i="3"/>
  <c r="AD93" i="3"/>
  <c r="AF93" i="3"/>
  <c r="AG93" i="3" s="1"/>
  <c r="AI93" i="3"/>
  <c r="AJ93" i="3"/>
  <c r="E94" i="3"/>
  <c r="U92" i="85" s="1"/>
  <c r="F94" i="3"/>
  <c r="G94" i="3"/>
  <c r="K94" i="3"/>
  <c r="L94" i="3"/>
  <c r="P94" i="3"/>
  <c r="U94" i="3"/>
  <c r="W94" i="3" s="1"/>
  <c r="X94" i="3"/>
  <c r="AC94" i="3"/>
  <c r="AD94" i="3"/>
  <c r="AF94" i="3"/>
  <c r="AG94" i="3" s="1"/>
  <c r="AI94" i="3"/>
  <c r="AJ94" i="3"/>
  <c r="F95" i="3"/>
  <c r="G95" i="3"/>
  <c r="K95" i="3"/>
  <c r="L95" i="3"/>
  <c r="P95" i="3"/>
  <c r="U95" i="3"/>
  <c r="W95" i="3" s="1"/>
  <c r="X95" i="3"/>
  <c r="AC95" i="3"/>
  <c r="AD95" i="3"/>
  <c r="AF95" i="3"/>
  <c r="AG95" i="3" s="1"/>
  <c r="AI95" i="3"/>
  <c r="AJ95" i="3"/>
  <c r="F96" i="3"/>
  <c r="G96" i="3"/>
  <c r="K96" i="3"/>
  <c r="L96" i="3"/>
  <c r="P96" i="3"/>
  <c r="U96" i="3"/>
  <c r="W96" i="3" s="1"/>
  <c r="X96" i="3"/>
  <c r="AC96" i="3"/>
  <c r="AD96" i="3"/>
  <c r="AF96" i="3"/>
  <c r="AG96" i="3" s="1"/>
  <c r="AI96" i="3"/>
  <c r="AJ96" i="3"/>
  <c r="E97" i="3"/>
  <c r="U95" i="85" s="1"/>
  <c r="F97" i="3"/>
  <c r="G97" i="3"/>
  <c r="K97" i="3"/>
  <c r="L97" i="3"/>
  <c r="P97" i="3"/>
  <c r="U97" i="3"/>
  <c r="W97" i="3" s="1"/>
  <c r="X97" i="3"/>
  <c r="AC97" i="3"/>
  <c r="AD97" i="3"/>
  <c r="AF97" i="3"/>
  <c r="AG97" i="3" s="1"/>
  <c r="AI97" i="3"/>
  <c r="AJ97" i="3"/>
  <c r="F98" i="3"/>
  <c r="G98" i="3"/>
  <c r="K98" i="3"/>
  <c r="L98" i="3"/>
  <c r="P98" i="3"/>
  <c r="U98" i="3"/>
  <c r="W98" i="3" s="1"/>
  <c r="X98" i="3"/>
  <c r="AC98" i="3"/>
  <c r="AD98" i="3"/>
  <c r="AF98" i="3"/>
  <c r="AG98" i="3" s="1"/>
  <c r="AI98" i="3"/>
  <c r="AJ98" i="3"/>
  <c r="F99" i="3"/>
  <c r="G99" i="3"/>
  <c r="K99" i="3"/>
  <c r="L99" i="3"/>
  <c r="P99" i="3"/>
  <c r="U99" i="3"/>
  <c r="W99" i="3" s="1"/>
  <c r="X99" i="3"/>
  <c r="AC99" i="3"/>
  <c r="AD99" i="3"/>
  <c r="AF99" i="3"/>
  <c r="AG99" i="3" s="1"/>
  <c r="AI99" i="3"/>
  <c r="AJ99" i="3"/>
  <c r="F100" i="3"/>
  <c r="G100" i="3"/>
  <c r="K100" i="3"/>
  <c r="L100" i="3"/>
  <c r="P100" i="3"/>
  <c r="U100" i="3"/>
  <c r="W100" i="3" s="1"/>
  <c r="X100" i="3"/>
  <c r="AC100" i="3"/>
  <c r="AD100" i="3"/>
  <c r="AF100" i="3"/>
  <c r="AG100" i="3" s="1"/>
  <c r="AI100" i="3"/>
  <c r="AJ100" i="3"/>
  <c r="E101" i="3"/>
  <c r="U99" i="85" s="1"/>
  <c r="F101" i="3"/>
  <c r="G101" i="3"/>
  <c r="K101" i="3"/>
  <c r="L101" i="3"/>
  <c r="P101" i="3"/>
  <c r="U101" i="3"/>
  <c r="W101" i="3" s="1"/>
  <c r="X101" i="3"/>
  <c r="AC101" i="3"/>
  <c r="AD101" i="3"/>
  <c r="AF101" i="3"/>
  <c r="AG101" i="3" s="1"/>
  <c r="AI101" i="3"/>
  <c r="AJ101" i="3"/>
  <c r="F102" i="3"/>
  <c r="G102" i="3"/>
  <c r="K102" i="3"/>
  <c r="L102" i="3"/>
  <c r="P102" i="3"/>
  <c r="U102" i="3"/>
  <c r="W102" i="3" s="1"/>
  <c r="X102" i="3"/>
  <c r="AC102" i="3"/>
  <c r="AD102" i="3"/>
  <c r="AF102" i="3"/>
  <c r="AG102" i="3" s="1"/>
  <c r="AI102" i="3"/>
  <c r="AJ102" i="3"/>
  <c r="F103" i="3"/>
  <c r="G103" i="3"/>
  <c r="K103" i="3"/>
  <c r="L103" i="3"/>
  <c r="P103" i="3"/>
  <c r="U103" i="3"/>
  <c r="W103" i="3" s="1"/>
  <c r="X103" i="3"/>
  <c r="AC103" i="3"/>
  <c r="AD103" i="3"/>
  <c r="AF103" i="3"/>
  <c r="AG103" i="3" s="1"/>
  <c r="AI103" i="3"/>
  <c r="AJ103" i="3"/>
  <c r="E104" i="3"/>
  <c r="U102" i="85" s="1"/>
  <c r="F104" i="3"/>
  <c r="G104" i="3"/>
  <c r="K104" i="3"/>
  <c r="L104" i="3"/>
  <c r="P104" i="3"/>
  <c r="R104" i="3" s="1"/>
  <c r="U104" i="3"/>
  <c r="W104" i="3" s="1"/>
  <c r="X104" i="3"/>
  <c r="AC104" i="3"/>
  <c r="AD104" i="3"/>
  <c r="AF104" i="3"/>
  <c r="AG104" i="3" s="1"/>
  <c r="AI104" i="3"/>
  <c r="AJ104" i="3"/>
  <c r="E105" i="3"/>
  <c r="U103" i="85" s="1"/>
  <c r="F105" i="3"/>
  <c r="G105" i="3"/>
  <c r="K105" i="3"/>
  <c r="L105" i="3"/>
  <c r="P105" i="3"/>
  <c r="U105" i="3"/>
  <c r="W105" i="3" s="1"/>
  <c r="X105" i="3"/>
  <c r="AC105" i="3"/>
  <c r="AD105" i="3"/>
  <c r="AF105" i="3"/>
  <c r="AG105" i="3" s="1"/>
  <c r="AI105" i="3"/>
  <c r="AJ105" i="3"/>
  <c r="F106" i="3"/>
  <c r="G106" i="3"/>
  <c r="K106" i="3"/>
  <c r="L106" i="3"/>
  <c r="P106" i="3"/>
  <c r="U106" i="3"/>
  <c r="W106" i="3" s="1"/>
  <c r="X106" i="3"/>
  <c r="AC106" i="3"/>
  <c r="AD106" i="3"/>
  <c r="AF106" i="3"/>
  <c r="AG106" i="3" s="1"/>
  <c r="AI106" i="3"/>
  <c r="AJ106" i="3"/>
  <c r="F107" i="3"/>
  <c r="G107" i="3"/>
  <c r="K107" i="3"/>
  <c r="L107" i="3"/>
  <c r="P107" i="3"/>
  <c r="U107" i="3"/>
  <c r="W107" i="3" s="1"/>
  <c r="X107" i="3"/>
  <c r="AC107" i="3"/>
  <c r="AD107" i="3"/>
  <c r="AF107" i="3"/>
  <c r="AG107" i="3" s="1"/>
  <c r="AI107" i="3"/>
  <c r="AJ107" i="3"/>
  <c r="F108" i="3"/>
  <c r="G108" i="3"/>
  <c r="K108" i="3"/>
  <c r="L108" i="3"/>
  <c r="P108" i="3"/>
  <c r="U108" i="3"/>
  <c r="W108" i="3" s="1"/>
  <c r="X108" i="3"/>
  <c r="AC108" i="3"/>
  <c r="AD108" i="3"/>
  <c r="AF108" i="3"/>
  <c r="AG108" i="3" s="1"/>
  <c r="AI108" i="3"/>
  <c r="AJ108" i="3"/>
  <c r="F109" i="3"/>
  <c r="G109" i="3"/>
  <c r="K109" i="3"/>
  <c r="L109" i="3"/>
  <c r="P109" i="3"/>
  <c r="U109" i="3"/>
  <c r="W109" i="3" s="1"/>
  <c r="X109" i="3"/>
  <c r="AC109" i="3"/>
  <c r="AD109" i="3"/>
  <c r="AF109" i="3"/>
  <c r="AG109" i="3" s="1"/>
  <c r="AI109" i="3"/>
  <c r="AJ109" i="3"/>
  <c r="F110" i="3"/>
  <c r="G110" i="3"/>
  <c r="K110" i="3"/>
  <c r="L110" i="3"/>
  <c r="P110" i="3"/>
  <c r="U110" i="3"/>
  <c r="W110" i="3" s="1"/>
  <c r="X110" i="3"/>
  <c r="AC110" i="3"/>
  <c r="AD110" i="3"/>
  <c r="AF110" i="3"/>
  <c r="AG110" i="3" s="1"/>
  <c r="AI110" i="3"/>
  <c r="AJ110" i="3"/>
  <c r="F111" i="3"/>
  <c r="G111" i="3"/>
  <c r="K111" i="3"/>
  <c r="L111" i="3"/>
  <c r="P111" i="3"/>
  <c r="U111" i="3"/>
  <c r="W111" i="3" s="1"/>
  <c r="X111" i="3"/>
  <c r="AC111" i="3"/>
  <c r="AD111" i="3"/>
  <c r="AF111" i="3"/>
  <c r="AG111" i="3" s="1"/>
  <c r="AI111" i="3"/>
  <c r="AJ111" i="3"/>
  <c r="E112" i="3"/>
  <c r="U110" i="85" s="1"/>
  <c r="F112" i="3"/>
  <c r="G112" i="3"/>
  <c r="K112" i="3"/>
  <c r="L112" i="3"/>
  <c r="P112" i="3"/>
  <c r="R112" i="3" s="1"/>
  <c r="U112" i="3"/>
  <c r="W112" i="3" s="1"/>
  <c r="X112" i="3"/>
  <c r="AC112" i="3"/>
  <c r="AD112" i="3"/>
  <c r="AF112" i="3"/>
  <c r="AG112" i="3" s="1"/>
  <c r="AI112" i="3"/>
  <c r="AJ112" i="3"/>
  <c r="F113" i="3"/>
  <c r="G113" i="3"/>
  <c r="K113" i="3"/>
  <c r="L113" i="3"/>
  <c r="P113" i="3"/>
  <c r="U113" i="3"/>
  <c r="W113" i="3" s="1"/>
  <c r="X113" i="3"/>
  <c r="AC113" i="3"/>
  <c r="AD113" i="3"/>
  <c r="AF113" i="3"/>
  <c r="AG113" i="3" s="1"/>
  <c r="AI113" i="3"/>
  <c r="AJ113" i="3"/>
  <c r="F114" i="3"/>
  <c r="G114" i="3"/>
  <c r="K114" i="3"/>
  <c r="L114" i="3"/>
  <c r="P114" i="3"/>
  <c r="U114" i="3"/>
  <c r="W114" i="3" s="1"/>
  <c r="X114" i="3"/>
  <c r="AC114" i="3"/>
  <c r="AD114" i="3"/>
  <c r="AF114" i="3"/>
  <c r="AG114" i="3" s="1"/>
  <c r="AI114" i="3"/>
  <c r="AJ114" i="3"/>
  <c r="F115" i="3"/>
  <c r="G115" i="3"/>
  <c r="K115" i="3"/>
  <c r="L115" i="3"/>
  <c r="P115" i="3"/>
  <c r="U115" i="3"/>
  <c r="W115" i="3" s="1"/>
  <c r="X115" i="3"/>
  <c r="AC115" i="3"/>
  <c r="AD115" i="3"/>
  <c r="AF115" i="3"/>
  <c r="AG115" i="3" s="1"/>
  <c r="AI115" i="3"/>
  <c r="AJ115" i="3"/>
  <c r="F116" i="3"/>
  <c r="G116" i="3"/>
  <c r="K116" i="3"/>
  <c r="L116" i="3"/>
  <c r="P116" i="3"/>
  <c r="U116" i="3"/>
  <c r="W116" i="3" s="1"/>
  <c r="X116" i="3"/>
  <c r="AC116" i="3"/>
  <c r="AD116" i="3"/>
  <c r="AF116" i="3"/>
  <c r="AG116" i="3" s="1"/>
  <c r="AI116" i="3"/>
  <c r="AJ116" i="3"/>
  <c r="F117" i="3"/>
  <c r="G117" i="3"/>
  <c r="K117" i="3"/>
  <c r="L117" i="3"/>
  <c r="P117" i="3"/>
  <c r="U117" i="3"/>
  <c r="W117" i="3" s="1"/>
  <c r="X117" i="3"/>
  <c r="AC117" i="3"/>
  <c r="AD117" i="3"/>
  <c r="AF117" i="3"/>
  <c r="AG117" i="3" s="1"/>
  <c r="AI117" i="3"/>
  <c r="AJ117" i="3"/>
  <c r="F118" i="3"/>
  <c r="G118" i="3"/>
  <c r="K118" i="3"/>
  <c r="L118" i="3"/>
  <c r="P118" i="3"/>
  <c r="R118" i="3" s="1"/>
  <c r="U118" i="3"/>
  <c r="W118" i="3" s="1"/>
  <c r="X118" i="3"/>
  <c r="AC118" i="3"/>
  <c r="AD118" i="3"/>
  <c r="AF118" i="3"/>
  <c r="AG118" i="3" s="1"/>
  <c r="AI118" i="3"/>
  <c r="AJ118" i="3"/>
  <c r="E119" i="3"/>
  <c r="U117" i="85" s="1"/>
  <c r="F119" i="3"/>
  <c r="G119" i="3"/>
  <c r="K119" i="3"/>
  <c r="L119" i="3"/>
  <c r="P119" i="3"/>
  <c r="U119" i="3"/>
  <c r="W119" i="3" s="1"/>
  <c r="X119" i="3"/>
  <c r="AC119" i="3"/>
  <c r="AD119" i="3"/>
  <c r="AF119" i="3"/>
  <c r="AG119" i="3" s="1"/>
  <c r="AI119" i="3"/>
  <c r="AJ119" i="3"/>
  <c r="E120" i="3"/>
  <c r="U118" i="85" s="1"/>
  <c r="F120" i="3"/>
  <c r="G120" i="3"/>
  <c r="K120" i="3"/>
  <c r="L120" i="3"/>
  <c r="P120" i="3"/>
  <c r="U120" i="3"/>
  <c r="W120" i="3" s="1"/>
  <c r="X120" i="3"/>
  <c r="AC120" i="3"/>
  <c r="AD120" i="3"/>
  <c r="AF120" i="3"/>
  <c r="AG120" i="3" s="1"/>
  <c r="AI120" i="3"/>
  <c r="AJ120" i="3"/>
  <c r="F121" i="3"/>
  <c r="G121" i="3"/>
  <c r="K121" i="3"/>
  <c r="L121" i="3"/>
  <c r="P121" i="3"/>
  <c r="U121" i="3"/>
  <c r="W121" i="3" s="1"/>
  <c r="X121" i="3"/>
  <c r="AC121" i="3"/>
  <c r="AD121" i="3"/>
  <c r="AF121" i="3"/>
  <c r="AG121" i="3" s="1"/>
  <c r="AI121" i="3"/>
  <c r="AJ121" i="3"/>
  <c r="E122" i="3"/>
  <c r="U120" i="85" s="1"/>
  <c r="F122" i="3"/>
  <c r="G122" i="3"/>
  <c r="K122" i="3"/>
  <c r="L122" i="3"/>
  <c r="P122" i="3"/>
  <c r="U122" i="3"/>
  <c r="W122" i="3" s="1"/>
  <c r="X122" i="3"/>
  <c r="AC122" i="3"/>
  <c r="AD122" i="3"/>
  <c r="AF122" i="3"/>
  <c r="AG122" i="3" s="1"/>
  <c r="AI122" i="3"/>
  <c r="AJ122" i="3"/>
  <c r="F123" i="3"/>
  <c r="G123" i="3"/>
  <c r="K123" i="3"/>
  <c r="L123" i="3"/>
  <c r="P123" i="3"/>
  <c r="U123" i="3"/>
  <c r="W123" i="3" s="1"/>
  <c r="X123" i="3"/>
  <c r="AC123" i="3"/>
  <c r="AD123" i="3"/>
  <c r="AF123" i="3"/>
  <c r="AG123" i="3" s="1"/>
  <c r="AI123" i="3"/>
  <c r="AJ123" i="3"/>
  <c r="F124" i="3"/>
  <c r="G124" i="3"/>
  <c r="K124" i="3"/>
  <c r="L124" i="3"/>
  <c r="P124" i="3"/>
  <c r="U124" i="3"/>
  <c r="W124" i="3" s="1"/>
  <c r="X124" i="3"/>
  <c r="AC124" i="3"/>
  <c r="AD124" i="3"/>
  <c r="AF124" i="3"/>
  <c r="AG124" i="3" s="1"/>
  <c r="AI124" i="3"/>
  <c r="AJ124" i="3"/>
  <c r="F125" i="3"/>
  <c r="G125" i="3"/>
  <c r="K125" i="3"/>
  <c r="L125" i="3"/>
  <c r="P125" i="3"/>
  <c r="U125" i="3"/>
  <c r="W125" i="3" s="1"/>
  <c r="X125" i="3"/>
  <c r="AC125" i="3"/>
  <c r="AD125" i="3"/>
  <c r="AF125" i="3"/>
  <c r="AG125" i="3" s="1"/>
  <c r="AI125" i="3"/>
  <c r="AJ125" i="3"/>
  <c r="E126" i="3"/>
  <c r="U124" i="85" s="1"/>
  <c r="F126" i="3"/>
  <c r="G126" i="3"/>
  <c r="K126" i="3"/>
  <c r="L126" i="3"/>
  <c r="P126" i="3"/>
  <c r="U126" i="3"/>
  <c r="W126" i="3" s="1"/>
  <c r="X126" i="3"/>
  <c r="AC126" i="3"/>
  <c r="AD126" i="3"/>
  <c r="AF126" i="3"/>
  <c r="AG126" i="3" s="1"/>
  <c r="AI126" i="3"/>
  <c r="AJ126" i="3"/>
  <c r="E127" i="3"/>
  <c r="U125" i="85" s="1"/>
  <c r="F127" i="3"/>
  <c r="G127" i="3"/>
  <c r="K127" i="3"/>
  <c r="L127" i="3"/>
  <c r="P127" i="3"/>
  <c r="U127" i="3"/>
  <c r="W127" i="3" s="1"/>
  <c r="X127" i="3"/>
  <c r="AC127" i="3"/>
  <c r="AD127" i="3"/>
  <c r="AF127" i="3"/>
  <c r="AG127" i="3" s="1"/>
  <c r="AI127" i="3"/>
  <c r="AJ127" i="3"/>
  <c r="F128" i="3"/>
  <c r="G128" i="3"/>
  <c r="K128" i="3"/>
  <c r="L128" i="3"/>
  <c r="P128" i="3"/>
  <c r="U128" i="3"/>
  <c r="W128" i="3" s="1"/>
  <c r="X128" i="3"/>
  <c r="AC128" i="3"/>
  <c r="AD128" i="3"/>
  <c r="AF128" i="3"/>
  <c r="AG128" i="3" s="1"/>
  <c r="AI128" i="3"/>
  <c r="AJ128" i="3"/>
  <c r="F129" i="3"/>
  <c r="G129" i="3"/>
  <c r="K129" i="3"/>
  <c r="L129" i="3"/>
  <c r="P129" i="3"/>
  <c r="U129" i="3"/>
  <c r="W129" i="3" s="1"/>
  <c r="X129" i="3"/>
  <c r="AC129" i="3"/>
  <c r="AD129" i="3"/>
  <c r="AF129" i="3"/>
  <c r="AG129" i="3" s="1"/>
  <c r="AI129" i="3"/>
  <c r="AJ129" i="3"/>
  <c r="E130" i="3"/>
  <c r="U128" i="85" s="1"/>
  <c r="F130" i="3"/>
  <c r="G130" i="3"/>
  <c r="K130" i="3"/>
  <c r="L130" i="3"/>
  <c r="P130" i="3"/>
  <c r="U130" i="3"/>
  <c r="W130" i="3" s="1"/>
  <c r="X130" i="3"/>
  <c r="AC130" i="3"/>
  <c r="AD130" i="3"/>
  <c r="AF130" i="3"/>
  <c r="AG130" i="3" s="1"/>
  <c r="AI130" i="3"/>
  <c r="AJ130" i="3"/>
  <c r="F131" i="3"/>
  <c r="G131" i="3"/>
  <c r="K131" i="3"/>
  <c r="L131" i="3"/>
  <c r="P131" i="3"/>
  <c r="U131" i="3"/>
  <c r="W131" i="3" s="1"/>
  <c r="X131" i="3"/>
  <c r="AC131" i="3"/>
  <c r="AD131" i="3"/>
  <c r="AF131" i="3"/>
  <c r="AG131" i="3" s="1"/>
  <c r="AI131" i="3"/>
  <c r="AJ131" i="3"/>
  <c r="F132" i="3"/>
  <c r="G132" i="3"/>
  <c r="K132" i="3"/>
  <c r="L132" i="3"/>
  <c r="P132" i="3"/>
  <c r="U132" i="3"/>
  <c r="W132" i="3" s="1"/>
  <c r="X132" i="3"/>
  <c r="AC132" i="3"/>
  <c r="AD132" i="3"/>
  <c r="AF132" i="3"/>
  <c r="AG132" i="3" s="1"/>
  <c r="AI132" i="3"/>
  <c r="AJ132" i="3"/>
  <c r="F133" i="3"/>
  <c r="G133" i="3"/>
  <c r="K133" i="3"/>
  <c r="L133" i="3"/>
  <c r="P133" i="3"/>
  <c r="U133" i="3"/>
  <c r="W133" i="3" s="1"/>
  <c r="X133" i="3"/>
  <c r="AC133" i="3"/>
  <c r="AD133" i="3"/>
  <c r="AF133" i="3"/>
  <c r="AG133" i="3" s="1"/>
  <c r="AI133" i="3"/>
  <c r="AJ133" i="3"/>
  <c r="E134" i="3"/>
  <c r="U132" i="85" s="1"/>
  <c r="F134" i="3"/>
  <c r="G134" i="3"/>
  <c r="K134" i="3"/>
  <c r="L134" i="3"/>
  <c r="P134" i="3"/>
  <c r="U134" i="3"/>
  <c r="W134" i="3" s="1"/>
  <c r="X134" i="3"/>
  <c r="AC134" i="3"/>
  <c r="AD134" i="3"/>
  <c r="AF134" i="3"/>
  <c r="AG134" i="3" s="1"/>
  <c r="AI134" i="3"/>
  <c r="AJ134" i="3"/>
  <c r="E135" i="3"/>
  <c r="U133" i="85" s="1"/>
  <c r="F135" i="3"/>
  <c r="G135" i="3"/>
  <c r="K135" i="3"/>
  <c r="L135" i="3"/>
  <c r="P135" i="3"/>
  <c r="U135" i="3"/>
  <c r="W135" i="3" s="1"/>
  <c r="X135" i="3"/>
  <c r="AC135" i="3"/>
  <c r="AD135" i="3"/>
  <c r="AF135" i="3"/>
  <c r="AG135" i="3" s="1"/>
  <c r="AI135" i="3"/>
  <c r="AJ135" i="3"/>
  <c r="E136" i="3"/>
  <c r="U134" i="85" s="1"/>
  <c r="F136" i="3"/>
  <c r="G136" i="3"/>
  <c r="K136" i="3"/>
  <c r="L136" i="3"/>
  <c r="P136" i="3"/>
  <c r="U136" i="3"/>
  <c r="W136" i="3" s="1"/>
  <c r="X136" i="3"/>
  <c r="AC136" i="3"/>
  <c r="AD136" i="3"/>
  <c r="AF136" i="3"/>
  <c r="AG136" i="3" s="1"/>
  <c r="AI136" i="3"/>
  <c r="AJ136" i="3"/>
  <c r="F137" i="3"/>
  <c r="G137" i="3"/>
  <c r="K137" i="3"/>
  <c r="L137" i="3"/>
  <c r="P137" i="3"/>
  <c r="U137" i="3"/>
  <c r="W137" i="3" s="1"/>
  <c r="X137" i="3"/>
  <c r="AC137" i="3"/>
  <c r="AD137" i="3"/>
  <c r="AF137" i="3"/>
  <c r="AG137" i="3" s="1"/>
  <c r="AI137" i="3"/>
  <c r="AJ137" i="3"/>
  <c r="F138" i="3"/>
  <c r="G138" i="3"/>
  <c r="K138" i="3"/>
  <c r="L138" i="3"/>
  <c r="P138" i="3"/>
  <c r="U138" i="3"/>
  <c r="W138" i="3" s="1"/>
  <c r="X138" i="3"/>
  <c r="AC138" i="3"/>
  <c r="AD138" i="3"/>
  <c r="AF138" i="3"/>
  <c r="AG138" i="3" s="1"/>
  <c r="AI138" i="3"/>
  <c r="AJ138" i="3"/>
  <c r="F139" i="3"/>
  <c r="G139" i="3"/>
  <c r="K139" i="3"/>
  <c r="L139" i="3"/>
  <c r="P139" i="3"/>
  <c r="U139" i="3"/>
  <c r="W139" i="3" s="1"/>
  <c r="X139" i="3"/>
  <c r="AC139" i="3"/>
  <c r="AD139" i="3"/>
  <c r="AF139" i="3"/>
  <c r="AG139" i="3" s="1"/>
  <c r="AI139" i="3"/>
  <c r="AJ139" i="3"/>
  <c r="F140" i="3"/>
  <c r="G140" i="3"/>
  <c r="K140" i="3"/>
  <c r="L140" i="3"/>
  <c r="P140" i="3"/>
  <c r="U140" i="3"/>
  <c r="W140" i="3" s="1"/>
  <c r="X140" i="3"/>
  <c r="AC140" i="3"/>
  <c r="AD140" i="3"/>
  <c r="AF140" i="3"/>
  <c r="AG140" i="3" s="1"/>
  <c r="AI140" i="3"/>
  <c r="AJ140" i="3"/>
  <c r="F141" i="3"/>
  <c r="G141" i="3"/>
  <c r="K141" i="3"/>
  <c r="L141" i="3"/>
  <c r="P141" i="3"/>
  <c r="U141" i="3"/>
  <c r="W141" i="3" s="1"/>
  <c r="X141" i="3"/>
  <c r="AC141" i="3"/>
  <c r="AD141" i="3"/>
  <c r="AF141" i="3"/>
  <c r="AG141" i="3" s="1"/>
  <c r="AI141" i="3"/>
  <c r="AJ141" i="3"/>
  <c r="E142" i="3"/>
  <c r="U140" i="85" s="1"/>
  <c r="F142" i="3"/>
  <c r="G142" i="3"/>
  <c r="K142" i="3"/>
  <c r="L142" i="3"/>
  <c r="P142" i="3"/>
  <c r="U142" i="3"/>
  <c r="W142" i="3" s="1"/>
  <c r="X142" i="3"/>
  <c r="AC142" i="3"/>
  <c r="AD142" i="3"/>
  <c r="AF142" i="3"/>
  <c r="AG142" i="3" s="1"/>
  <c r="AI142" i="3"/>
  <c r="AJ142" i="3"/>
  <c r="E143" i="3"/>
  <c r="U141" i="85" s="1"/>
  <c r="F143" i="3"/>
  <c r="G143" i="3"/>
  <c r="K143" i="3"/>
  <c r="L143" i="3"/>
  <c r="P143" i="3"/>
  <c r="U143" i="3"/>
  <c r="W143" i="3" s="1"/>
  <c r="X143" i="3"/>
  <c r="AC143" i="3"/>
  <c r="AD143" i="3"/>
  <c r="AF143" i="3"/>
  <c r="AG143" i="3" s="1"/>
  <c r="AI143" i="3"/>
  <c r="AJ143" i="3"/>
  <c r="F144" i="3"/>
  <c r="G144" i="3"/>
  <c r="K144" i="3"/>
  <c r="L144" i="3"/>
  <c r="P144" i="3"/>
  <c r="U144" i="3"/>
  <c r="W144" i="3" s="1"/>
  <c r="X144" i="3"/>
  <c r="AC144" i="3"/>
  <c r="AD144" i="3"/>
  <c r="AF144" i="3"/>
  <c r="AG144" i="3" s="1"/>
  <c r="AI144" i="3"/>
  <c r="AJ144" i="3"/>
  <c r="F145" i="3"/>
  <c r="G145" i="3"/>
  <c r="K145" i="3"/>
  <c r="L145" i="3"/>
  <c r="P145" i="3"/>
  <c r="U145" i="3"/>
  <c r="W145" i="3" s="1"/>
  <c r="X145" i="3"/>
  <c r="AC145" i="3"/>
  <c r="AD145" i="3"/>
  <c r="AF145" i="3"/>
  <c r="AG145" i="3" s="1"/>
  <c r="AI145" i="3"/>
  <c r="AJ145" i="3"/>
  <c r="F146" i="3"/>
  <c r="G146" i="3"/>
  <c r="K146" i="3"/>
  <c r="L146" i="3"/>
  <c r="P146" i="3"/>
  <c r="U146" i="3"/>
  <c r="W146" i="3" s="1"/>
  <c r="X146" i="3"/>
  <c r="AC146" i="3"/>
  <c r="AD146" i="3"/>
  <c r="AF146" i="3"/>
  <c r="AG146" i="3" s="1"/>
  <c r="AI146" i="3"/>
  <c r="AJ146" i="3"/>
  <c r="F147" i="3"/>
  <c r="G147" i="3"/>
  <c r="K147" i="3"/>
  <c r="L147" i="3"/>
  <c r="P147" i="3"/>
  <c r="U147" i="3"/>
  <c r="W147" i="3" s="1"/>
  <c r="X147" i="3"/>
  <c r="AC147" i="3"/>
  <c r="AD147" i="3"/>
  <c r="AF147" i="3"/>
  <c r="AG147" i="3" s="1"/>
  <c r="AI147" i="3"/>
  <c r="AJ147" i="3"/>
  <c r="E148" i="3"/>
  <c r="U146" i="85" s="1"/>
  <c r="F148" i="3"/>
  <c r="G148" i="3"/>
  <c r="K148" i="3"/>
  <c r="L148" i="3"/>
  <c r="P148" i="3"/>
  <c r="R148" i="3" s="1"/>
  <c r="U148" i="3"/>
  <c r="W148" i="3" s="1"/>
  <c r="X148" i="3"/>
  <c r="AC148" i="3"/>
  <c r="AD148" i="3"/>
  <c r="AF148" i="3"/>
  <c r="AG148" i="3" s="1"/>
  <c r="AI148" i="3"/>
  <c r="AJ148" i="3"/>
  <c r="E149" i="3"/>
  <c r="U147" i="85" s="1"/>
  <c r="F149" i="3"/>
  <c r="G149" i="3"/>
  <c r="K149" i="3"/>
  <c r="L149" i="3"/>
  <c r="P149" i="3"/>
  <c r="U149" i="3"/>
  <c r="W149" i="3" s="1"/>
  <c r="X149" i="3"/>
  <c r="AC149" i="3"/>
  <c r="AD149" i="3"/>
  <c r="AF149" i="3"/>
  <c r="AG149" i="3" s="1"/>
  <c r="AI149" i="3"/>
  <c r="AJ149" i="3"/>
  <c r="F150" i="3"/>
  <c r="G150" i="3"/>
  <c r="K150" i="3"/>
  <c r="L150" i="3"/>
  <c r="P150" i="3"/>
  <c r="U150" i="3"/>
  <c r="W150" i="3" s="1"/>
  <c r="X150" i="3"/>
  <c r="AC150" i="3"/>
  <c r="AD150" i="3"/>
  <c r="AF150" i="3"/>
  <c r="AG150" i="3" s="1"/>
  <c r="AI150" i="3"/>
  <c r="AJ150" i="3"/>
  <c r="E151" i="3"/>
  <c r="U149" i="85" s="1"/>
  <c r="F151" i="3"/>
  <c r="G151" i="3"/>
  <c r="K151" i="3"/>
  <c r="L151" i="3"/>
  <c r="P151" i="3"/>
  <c r="U151" i="3"/>
  <c r="W151" i="3" s="1"/>
  <c r="X151" i="3"/>
  <c r="AC151" i="3"/>
  <c r="AD151" i="3"/>
  <c r="AF151" i="3"/>
  <c r="AG151" i="3" s="1"/>
  <c r="AI151" i="3"/>
  <c r="AJ151" i="3"/>
  <c r="F152" i="3"/>
  <c r="G152" i="3"/>
  <c r="K152" i="3"/>
  <c r="L152" i="3"/>
  <c r="P152" i="3"/>
  <c r="U152" i="3"/>
  <c r="W152" i="3" s="1"/>
  <c r="X152" i="3"/>
  <c r="AC152" i="3"/>
  <c r="AD152" i="3"/>
  <c r="AF152" i="3"/>
  <c r="AG152" i="3" s="1"/>
  <c r="AI152" i="3"/>
  <c r="AJ152" i="3"/>
  <c r="F153" i="3"/>
  <c r="G153" i="3"/>
  <c r="K153" i="3"/>
  <c r="L153" i="3"/>
  <c r="P153" i="3"/>
  <c r="U153" i="3"/>
  <c r="W153" i="3" s="1"/>
  <c r="X153" i="3"/>
  <c r="AC153" i="3"/>
  <c r="AD153" i="3"/>
  <c r="AF153" i="3"/>
  <c r="AG153" i="3" s="1"/>
  <c r="AI153" i="3"/>
  <c r="AJ153" i="3"/>
  <c r="F154" i="3"/>
  <c r="G154" i="3"/>
  <c r="K154" i="3"/>
  <c r="L154" i="3"/>
  <c r="P154" i="3"/>
  <c r="U154" i="3"/>
  <c r="W154" i="3" s="1"/>
  <c r="X154" i="3"/>
  <c r="AC154" i="3"/>
  <c r="AD154" i="3"/>
  <c r="AF154" i="3"/>
  <c r="AG154" i="3" s="1"/>
  <c r="AI154" i="3"/>
  <c r="AJ154" i="3"/>
  <c r="F155" i="3"/>
  <c r="G155" i="3"/>
  <c r="K155" i="3"/>
  <c r="L155" i="3"/>
  <c r="P155" i="3"/>
  <c r="U155" i="3"/>
  <c r="W155" i="3" s="1"/>
  <c r="X155" i="3"/>
  <c r="AC155" i="3"/>
  <c r="AD155" i="3"/>
  <c r="AF155" i="3"/>
  <c r="AG155" i="3" s="1"/>
  <c r="AI155" i="3"/>
  <c r="AJ155" i="3"/>
  <c r="F156" i="3"/>
  <c r="G156" i="3"/>
  <c r="K156" i="3"/>
  <c r="L156" i="3"/>
  <c r="P156" i="3"/>
  <c r="U156" i="3"/>
  <c r="W156" i="3" s="1"/>
  <c r="X156" i="3"/>
  <c r="AC156" i="3"/>
  <c r="AD156" i="3"/>
  <c r="AF156" i="3"/>
  <c r="AG156" i="3" s="1"/>
  <c r="AI156" i="3"/>
  <c r="AJ156" i="3"/>
  <c r="E157" i="3"/>
  <c r="U155" i="85" s="1"/>
  <c r="F157" i="3"/>
  <c r="G157" i="3"/>
  <c r="K157" i="3"/>
  <c r="L157" i="3"/>
  <c r="P157" i="3"/>
  <c r="U157" i="3"/>
  <c r="W157" i="3" s="1"/>
  <c r="X157" i="3"/>
  <c r="AC157" i="3"/>
  <c r="AD157" i="3"/>
  <c r="AF157" i="3"/>
  <c r="AG157" i="3" s="1"/>
  <c r="AI157" i="3"/>
  <c r="AJ157" i="3"/>
  <c r="F158" i="3"/>
  <c r="G158" i="3"/>
  <c r="K158" i="3"/>
  <c r="L158" i="3"/>
  <c r="P158" i="3"/>
  <c r="U158" i="3"/>
  <c r="W158" i="3" s="1"/>
  <c r="X158" i="3"/>
  <c r="AC158" i="3"/>
  <c r="AD158" i="3"/>
  <c r="AF158" i="3"/>
  <c r="AG158" i="3" s="1"/>
  <c r="AI158" i="3"/>
  <c r="AJ158" i="3"/>
  <c r="F159" i="3"/>
  <c r="G159" i="3"/>
  <c r="K159" i="3"/>
  <c r="L159" i="3"/>
  <c r="P159" i="3"/>
  <c r="U159" i="3"/>
  <c r="W159" i="3" s="1"/>
  <c r="X159" i="3"/>
  <c r="AC159" i="3"/>
  <c r="AD159" i="3"/>
  <c r="AF159" i="3"/>
  <c r="AG159" i="3" s="1"/>
  <c r="AI159" i="3"/>
  <c r="AJ159" i="3"/>
  <c r="F160" i="3"/>
  <c r="G160" i="3"/>
  <c r="K160" i="3"/>
  <c r="L160" i="3"/>
  <c r="P160" i="3"/>
  <c r="U160" i="3"/>
  <c r="W160" i="3" s="1"/>
  <c r="X160" i="3"/>
  <c r="AC160" i="3"/>
  <c r="AD160" i="3"/>
  <c r="AF160" i="3"/>
  <c r="AG160" i="3" s="1"/>
  <c r="AI160" i="3"/>
  <c r="AJ160" i="3"/>
  <c r="F161" i="3"/>
  <c r="G161" i="3"/>
  <c r="K161" i="3"/>
  <c r="L161" i="3"/>
  <c r="P161" i="3"/>
  <c r="U161" i="3"/>
  <c r="W161" i="3" s="1"/>
  <c r="X161" i="3"/>
  <c r="AC161" i="3"/>
  <c r="AD161" i="3"/>
  <c r="AF161" i="3"/>
  <c r="AG161" i="3" s="1"/>
  <c r="AI161" i="3"/>
  <c r="AJ161" i="3"/>
  <c r="F162" i="3"/>
  <c r="G162" i="3"/>
  <c r="K162" i="3"/>
  <c r="L162" i="3"/>
  <c r="P162" i="3"/>
  <c r="U162" i="3"/>
  <c r="W162" i="3" s="1"/>
  <c r="X162" i="3"/>
  <c r="AC162" i="3"/>
  <c r="AD162" i="3"/>
  <c r="AF162" i="3"/>
  <c r="AG162" i="3" s="1"/>
  <c r="AI162" i="3"/>
  <c r="AJ162" i="3"/>
  <c r="E163" i="3"/>
  <c r="U161" i="85" s="1"/>
  <c r="F163" i="3"/>
  <c r="G163" i="3"/>
  <c r="K163" i="3"/>
  <c r="L163" i="3"/>
  <c r="P163" i="3"/>
  <c r="R163" i="3" s="1"/>
  <c r="U163" i="3"/>
  <c r="W163" i="3" s="1"/>
  <c r="X163" i="3"/>
  <c r="AC163" i="3"/>
  <c r="AD163" i="3"/>
  <c r="AF163" i="3"/>
  <c r="AG163" i="3" s="1"/>
  <c r="AI163" i="3"/>
  <c r="AJ163" i="3"/>
  <c r="E164" i="3"/>
  <c r="U162" i="85" s="1"/>
  <c r="F164" i="3"/>
  <c r="G164" i="3"/>
  <c r="K164" i="3"/>
  <c r="L164" i="3"/>
  <c r="P164" i="3"/>
  <c r="U164" i="3"/>
  <c r="W164" i="3" s="1"/>
  <c r="X164" i="3"/>
  <c r="AC164" i="3"/>
  <c r="AD164" i="3"/>
  <c r="AF164" i="3"/>
  <c r="AG164" i="3" s="1"/>
  <c r="AI164" i="3"/>
  <c r="AJ164" i="3"/>
  <c r="F165" i="3"/>
  <c r="G165" i="3"/>
  <c r="K165" i="3"/>
  <c r="L165" i="3"/>
  <c r="P165" i="3"/>
  <c r="U165" i="3"/>
  <c r="W165" i="3" s="1"/>
  <c r="X165" i="3"/>
  <c r="AC165" i="3"/>
  <c r="AD165" i="3"/>
  <c r="AF165" i="3"/>
  <c r="AG165" i="3" s="1"/>
  <c r="AI165" i="3"/>
  <c r="AJ165" i="3"/>
  <c r="F166" i="3"/>
  <c r="G166" i="3"/>
  <c r="K166" i="3"/>
  <c r="L166" i="3"/>
  <c r="P166" i="3"/>
  <c r="U166" i="3"/>
  <c r="W166" i="3" s="1"/>
  <c r="X166" i="3"/>
  <c r="AC166" i="3"/>
  <c r="AD166" i="3"/>
  <c r="AF166" i="3"/>
  <c r="AG166" i="3" s="1"/>
  <c r="AI166" i="3"/>
  <c r="AJ166" i="3"/>
  <c r="F167" i="3"/>
  <c r="G167" i="3"/>
  <c r="K167" i="3"/>
  <c r="L167" i="3"/>
  <c r="P167" i="3"/>
  <c r="U167" i="3"/>
  <c r="W167" i="3" s="1"/>
  <c r="X167" i="3"/>
  <c r="AC167" i="3"/>
  <c r="AD167" i="3"/>
  <c r="AF167" i="3"/>
  <c r="AG167" i="3" s="1"/>
  <c r="AI167" i="3"/>
  <c r="AJ167" i="3"/>
  <c r="F168" i="3"/>
  <c r="G168" i="3"/>
  <c r="K168" i="3"/>
  <c r="L168" i="3"/>
  <c r="P168" i="3"/>
  <c r="U168" i="3"/>
  <c r="W168" i="3" s="1"/>
  <c r="X168" i="3"/>
  <c r="AC168" i="3"/>
  <c r="AD168" i="3"/>
  <c r="AF168" i="3"/>
  <c r="AG168" i="3" s="1"/>
  <c r="AI168" i="3"/>
  <c r="AJ168" i="3"/>
  <c r="F169" i="3"/>
  <c r="G169" i="3"/>
  <c r="K169" i="3"/>
  <c r="L169" i="3"/>
  <c r="P169" i="3"/>
  <c r="U169" i="3"/>
  <c r="W169" i="3" s="1"/>
  <c r="X169" i="3"/>
  <c r="AC169" i="3"/>
  <c r="AD169" i="3"/>
  <c r="AF169" i="3"/>
  <c r="AG169" i="3" s="1"/>
  <c r="AI169" i="3"/>
  <c r="AJ169" i="3"/>
  <c r="F170" i="3"/>
  <c r="G170" i="3"/>
  <c r="K170" i="3"/>
  <c r="L170" i="3"/>
  <c r="P170" i="3"/>
  <c r="U170" i="3"/>
  <c r="W170" i="3" s="1"/>
  <c r="X170" i="3"/>
  <c r="AC170" i="3"/>
  <c r="AD170" i="3"/>
  <c r="AF170" i="3"/>
  <c r="AG170" i="3" s="1"/>
  <c r="AI170" i="3"/>
  <c r="AJ170" i="3"/>
  <c r="F171" i="3"/>
  <c r="G171" i="3"/>
  <c r="K171" i="3"/>
  <c r="L171" i="3"/>
  <c r="P171" i="3"/>
  <c r="R171" i="3" s="1"/>
  <c r="U171" i="3"/>
  <c r="W171" i="3" s="1"/>
  <c r="X171" i="3"/>
  <c r="AC171" i="3"/>
  <c r="AD171" i="3"/>
  <c r="AF171" i="3"/>
  <c r="AG171" i="3" s="1"/>
  <c r="AI171" i="3"/>
  <c r="AJ171" i="3"/>
  <c r="E172" i="3"/>
  <c r="U170" i="85" s="1"/>
  <c r="F172" i="3"/>
  <c r="G172" i="3"/>
  <c r="K172" i="3"/>
  <c r="L172" i="3"/>
  <c r="P172" i="3"/>
  <c r="U172" i="3"/>
  <c r="W172" i="3" s="1"/>
  <c r="X172" i="3"/>
  <c r="AC172" i="3"/>
  <c r="AD172" i="3"/>
  <c r="AF172" i="3"/>
  <c r="AG172" i="3" s="1"/>
  <c r="AI172" i="3"/>
  <c r="AJ172" i="3"/>
  <c r="E173" i="3"/>
  <c r="U171" i="85" s="1"/>
  <c r="F173" i="3"/>
  <c r="G173" i="3"/>
  <c r="K173" i="3"/>
  <c r="L173" i="3"/>
  <c r="P173" i="3"/>
  <c r="U173" i="3"/>
  <c r="W173" i="3" s="1"/>
  <c r="X173" i="3"/>
  <c r="AC173" i="3"/>
  <c r="AD173" i="3"/>
  <c r="AF173" i="3"/>
  <c r="AG173" i="3" s="1"/>
  <c r="AI173" i="3"/>
  <c r="AJ173" i="3"/>
  <c r="F174" i="3"/>
  <c r="G174" i="3"/>
  <c r="K174" i="3"/>
  <c r="L174" i="3"/>
  <c r="P174" i="3"/>
  <c r="U174" i="3"/>
  <c r="W174" i="3" s="1"/>
  <c r="X174" i="3"/>
  <c r="AC174" i="3"/>
  <c r="AD174" i="3"/>
  <c r="AF174" i="3"/>
  <c r="AG174" i="3" s="1"/>
  <c r="AI174" i="3"/>
  <c r="AJ174" i="3"/>
  <c r="F175" i="3"/>
  <c r="G175" i="3"/>
  <c r="K175" i="3"/>
  <c r="L175" i="3"/>
  <c r="P175" i="3"/>
  <c r="U175" i="3"/>
  <c r="W175" i="3" s="1"/>
  <c r="X175" i="3"/>
  <c r="AC175" i="3"/>
  <c r="AD175" i="3"/>
  <c r="AF175" i="3"/>
  <c r="AG175" i="3" s="1"/>
  <c r="AI175" i="3"/>
  <c r="AJ175" i="3"/>
  <c r="F176" i="3"/>
  <c r="G176" i="3"/>
  <c r="K176" i="3"/>
  <c r="L176" i="3"/>
  <c r="P176" i="3"/>
  <c r="U176" i="3"/>
  <c r="W176" i="3" s="1"/>
  <c r="X176" i="3"/>
  <c r="AC176" i="3"/>
  <c r="AD176" i="3"/>
  <c r="AF176" i="3"/>
  <c r="AG176" i="3" s="1"/>
  <c r="AI176" i="3"/>
  <c r="AJ176" i="3"/>
  <c r="E177" i="3"/>
  <c r="U175" i="85" s="1"/>
  <c r="F177" i="3"/>
  <c r="G177" i="3"/>
  <c r="K177" i="3"/>
  <c r="L177" i="3"/>
  <c r="P177" i="3"/>
  <c r="U177" i="3"/>
  <c r="W177" i="3" s="1"/>
  <c r="X177" i="3"/>
  <c r="AC177" i="3"/>
  <c r="AD177" i="3"/>
  <c r="AF177" i="3"/>
  <c r="AG177" i="3" s="1"/>
  <c r="AI177" i="3"/>
  <c r="AJ177" i="3"/>
  <c r="F178" i="3"/>
  <c r="G178" i="3"/>
  <c r="K178" i="3"/>
  <c r="L178" i="3"/>
  <c r="P178" i="3"/>
  <c r="U178" i="3"/>
  <c r="W178" i="3" s="1"/>
  <c r="X178" i="3"/>
  <c r="AC178" i="3"/>
  <c r="AD178" i="3"/>
  <c r="AF178" i="3"/>
  <c r="AG178" i="3" s="1"/>
  <c r="AI178" i="3"/>
  <c r="AJ178" i="3"/>
  <c r="E179" i="3"/>
  <c r="U177" i="85" s="1"/>
  <c r="F179" i="3"/>
  <c r="G179" i="3"/>
  <c r="K179" i="3"/>
  <c r="L179" i="3"/>
  <c r="P179" i="3"/>
  <c r="R179" i="3" s="1"/>
  <c r="U179" i="3"/>
  <c r="W179" i="3" s="1"/>
  <c r="X179" i="3"/>
  <c r="AC179" i="3"/>
  <c r="AD179" i="3"/>
  <c r="AF179" i="3"/>
  <c r="AG179" i="3" s="1"/>
  <c r="AI179" i="3"/>
  <c r="AJ179" i="3"/>
  <c r="F180" i="3"/>
  <c r="G180" i="3"/>
  <c r="K180" i="3"/>
  <c r="L180" i="3"/>
  <c r="P180" i="3"/>
  <c r="U180" i="3"/>
  <c r="W180" i="3" s="1"/>
  <c r="X180" i="3"/>
  <c r="AC180" i="3"/>
  <c r="AD180" i="3"/>
  <c r="AF180" i="3"/>
  <c r="AG180" i="3" s="1"/>
  <c r="AI180" i="3"/>
  <c r="AJ180" i="3"/>
  <c r="E181" i="3"/>
  <c r="U179" i="85" s="1"/>
  <c r="F181" i="3"/>
  <c r="G181" i="3"/>
  <c r="K181" i="3"/>
  <c r="L181" i="3"/>
  <c r="P181" i="3"/>
  <c r="U181" i="3"/>
  <c r="W181" i="3" s="1"/>
  <c r="X181" i="3"/>
  <c r="AC181" i="3"/>
  <c r="AD181" i="3"/>
  <c r="AF181" i="3"/>
  <c r="AG181" i="3" s="1"/>
  <c r="AI181" i="3"/>
  <c r="AJ181" i="3"/>
  <c r="E182" i="3"/>
  <c r="U180" i="85" s="1"/>
  <c r="F182" i="3"/>
  <c r="G182" i="3"/>
  <c r="K182" i="3"/>
  <c r="L182" i="3"/>
  <c r="P182" i="3"/>
  <c r="U182" i="3"/>
  <c r="W182" i="3" s="1"/>
  <c r="X182" i="3"/>
  <c r="AC182" i="3"/>
  <c r="AD182" i="3"/>
  <c r="AF182" i="3"/>
  <c r="AG182" i="3" s="1"/>
  <c r="AI182" i="3"/>
  <c r="AJ182" i="3"/>
  <c r="E183" i="3"/>
  <c r="U181" i="85" s="1"/>
  <c r="F183" i="3"/>
  <c r="G183" i="3"/>
  <c r="K183" i="3"/>
  <c r="L183" i="3"/>
  <c r="P183" i="3"/>
  <c r="U183" i="3"/>
  <c r="W183" i="3" s="1"/>
  <c r="X183" i="3"/>
  <c r="AC183" i="3"/>
  <c r="AD183" i="3"/>
  <c r="AF183" i="3"/>
  <c r="AG183" i="3" s="1"/>
  <c r="AI183" i="3"/>
  <c r="AJ183" i="3"/>
  <c r="E184" i="3"/>
  <c r="U182" i="85" s="1"/>
  <c r="F184" i="3"/>
  <c r="G184" i="3"/>
  <c r="K184" i="3"/>
  <c r="L184" i="3"/>
  <c r="P184" i="3"/>
  <c r="U184" i="3"/>
  <c r="W184" i="3" s="1"/>
  <c r="X184" i="3"/>
  <c r="AC184" i="3"/>
  <c r="AD184" i="3"/>
  <c r="AF184" i="3"/>
  <c r="AG184" i="3" s="1"/>
  <c r="AI184" i="3"/>
  <c r="AJ184" i="3"/>
  <c r="E185" i="3"/>
  <c r="U183" i="85" s="1"/>
  <c r="F185" i="3"/>
  <c r="G185" i="3"/>
  <c r="K185" i="3"/>
  <c r="L185" i="3"/>
  <c r="P185" i="3"/>
  <c r="U185" i="3"/>
  <c r="W185" i="3" s="1"/>
  <c r="X185" i="3"/>
  <c r="AC185" i="3"/>
  <c r="AD185" i="3"/>
  <c r="AF185" i="3"/>
  <c r="AG185" i="3" s="1"/>
  <c r="AI185" i="3"/>
  <c r="AJ185" i="3"/>
  <c r="F186" i="3"/>
  <c r="G186" i="3"/>
  <c r="K186" i="3"/>
  <c r="L186" i="3"/>
  <c r="P186" i="3"/>
  <c r="R186" i="3" s="1"/>
  <c r="U186" i="3"/>
  <c r="W186" i="3" s="1"/>
  <c r="X186" i="3"/>
  <c r="AC186" i="3"/>
  <c r="AD186" i="3"/>
  <c r="AF186" i="3"/>
  <c r="AG186" i="3" s="1"/>
  <c r="AI186" i="3"/>
  <c r="AJ186" i="3"/>
  <c r="E187" i="3"/>
  <c r="U185" i="85" s="1"/>
  <c r="F187" i="3"/>
  <c r="G187" i="3"/>
  <c r="K187" i="3"/>
  <c r="L187" i="3"/>
  <c r="P187" i="3"/>
  <c r="U187" i="3"/>
  <c r="W187" i="3" s="1"/>
  <c r="X187" i="3"/>
  <c r="AC187" i="3"/>
  <c r="AD187" i="3"/>
  <c r="AF187" i="3"/>
  <c r="AG187" i="3" s="1"/>
  <c r="AI187" i="3"/>
  <c r="AJ187" i="3"/>
  <c r="F188" i="3"/>
  <c r="G188" i="3"/>
  <c r="K188" i="3"/>
  <c r="L188" i="3"/>
  <c r="P188" i="3"/>
  <c r="U188" i="3"/>
  <c r="W188" i="3" s="1"/>
  <c r="X188" i="3"/>
  <c r="AC188" i="3"/>
  <c r="AD188" i="3"/>
  <c r="AF188" i="3"/>
  <c r="AG188" i="3" s="1"/>
  <c r="AI188" i="3"/>
  <c r="AJ188" i="3"/>
  <c r="F189" i="3"/>
  <c r="G189" i="3"/>
  <c r="K189" i="3"/>
  <c r="L189" i="3"/>
  <c r="P189" i="3"/>
  <c r="U189" i="3"/>
  <c r="W189" i="3" s="1"/>
  <c r="X189" i="3"/>
  <c r="AC189" i="3"/>
  <c r="AD189" i="3"/>
  <c r="AF189" i="3"/>
  <c r="AG189" i="3" s="1"/>
  <c r="AI189" i="3"/>
  <c r="AJ189" i="3"/>
  <c r="F190" i="3"/>
  <c r="G190" i="3"/>
  <c r="K190" i="3"/>
  <c r="L190" i="3"/>
  <c r="P190" i="3"/>
  <c r="U190" i="3"/>
  <c r="W190" i="3" s="1"/>
  <c r="X190" i="3"/>
  <c r="AC190" i="3"/>
  <c r="AD190" i="3"/>
  <c r="AF190" i="3"/>
  <c r="AG190" i="3" s="1"/>
  <c r="AI190" i="3"/>
  <c r="AJ190" i="3"/>
  <c r="F191" i="3"/>
  <c r="G191" i="3"/>
  <c r="K191" i="3"/>
  <c r="L191" i="3"/>
  <c r="P191" i="3"/>
  <c r="U191" i="3"/>
  <c r="W191" i="3" s="1"/>
  <c r="X191" i="3"/>
  <c r="AC191" i="3"/>
  <c r="AD191" i="3"/>
  <c r="AF191" i="3"/>
  <c r="AG191" i="3" s="1"/>
  <c r="AI191" i="3"/>
  <c r="AJ191" i="3"/>
  <c r="F192" i="3"/>
  <c r="G192" i="3"/>
  <c r="K192" i="3"/>
  <c r="L192" i="3"/>
  <c r="P192" i="3"/>
  <c r="U192" i="3"/>
  <c r="W192" i="3" s="1"/>
  <c r="X192" i="3"/>
  <c r="AC192" i="3"/>
  <c r="AD192" i="3"/>
  <c r="AF192" i="3"/>
  <c r="AG192" i="3" s="1"/>
  <c r="AI192" i="3"/>
  <c r="AJ192" i="3"/>
  <c r="F193" i="3"/>
  <c r="G193" i="3"/>
  <c r="K193" i="3"/>
  <c r="L193" i="3"/>
  <c r="P193" i="3"/>
  <c r="U193" i="3"/>
  <c r="W193" i="3" s="1"/>
  <c r="X193" i="3"/>
  <c r="AC193" i="3"/>
  <c r="AD193" i="3"/>
  <c r="AF193" i="3"/>
  <c r="AG193" i="3" s="1"/>
  <c r="AI193" i="3"/>
  <c r="AJ193" i="3"/>
  <c r="E194" i="3"/>
  <c r="U192" i="85" s="1"/>
  <c r="F194" i="3"/>
  <c r="G194" i="3"/>
  <c r="K194" i="3"/>
  <c r="L194" i="3"/>
  <c r="P194" i="3"/>
  <c r="U194" i="3"/>
  <c r="W194" i="3" s="1"/>
  <c r="X194" i="3"/>
  <c r="AC194" i="3"/>
  <c r="AD194" i="3"/>
  <c r="AF194" i="3"/>
  <c r="AG194" i="3" s="1"/>
  <c r="AI194" i="3"/>
  <c r="AJ194" i="3"/>
  <c r="E195" i="3"/>
  <c r="U193" i="85" s="1"/>
  <c r="F195" i="3"/>
  <c r="G195" i="3"/>
  <c r="K195" i="3"/>
  <c r="L195" i="3"/>
  <c r="P195" i="3"/>
  <c r="U195" i="3"/>
  <c r="W195" i="3" s="1"/>
  <c r="X195" i="3"/>
  <c r="AC195" i="3"/>
  <c r="AD195" i="3"/>
  <c r="AF195" i="3"/>
  <c r="AG195" i="3" s="1"/>
  <c r="AI195" i="3"/>
  <c r="AJ195" i="3"/>
  <c r="F196" i="3"/>
  <c r="G196" i="3"/>
  <c r="K196" i="3"/>
  <c r="L196" i="3"/>
  <c r="P196" i="3"/>
  <c r="U196" i="3"/>
  <c r="W196" i="3" s="1"/>
  <c r="X196" i="3"/>
  <c r="AC196" i="3"/>
  <c r="AD196" i="3"/>
  <c r="AF196" i="3"/>
  <c r="AG196" i="3" s="1"/>
  <c r="AI196" i="3"/>
  <c r="AJ196" i="3"/>
  <c r="C7" i="4"/>
  <c r="D7" i="4" s="1"/>
  <c r="AG5" i="85" s="1"/>
  <c r="E7" i="4"/>
  <c r="F7" i="4"/>
  <c r="I7" i="4"/>
  <c r="J7" i="4"/>
  <c r="K7" i="4"/>
  <c r="L7" i="4"/>
  <c r="N7" i="4"/>
  <c r="O7" i="4" s="1"/>
  <c r="P7" i="4"/>
  <c r="Q7" i="4"/>
  <c r="S7" i="4"/>
  <c r="X7" i="4"/>
  <c r="C8" i="4"/>
  <c r="D8" i="4" s="1"/>
  <c r="AG6" i="85" s="1"/>
  <c r="E8" i="4"/>
  <c r="F8" i="4"/>
  <c r="I8" i="4"/>
  <c r="J8" i="4"/>
  <c r="K8" i="4"/>
  <c r="L8" i="4"/>
  <c r="N8" i="4"/>
  <c r="O8" i="4" s="1"/>
  <c r="P8" i="4"/>
  <c r="Q8" i="4"/>
  <c r="S8" i="4"/>
  <c r="X8" i="4"/>
  <c r="C9" i="4"/>
  <c r="D9" i="4" s="1"/>
  <c r="AG7" i="85" s="1"/>
  <c r="E9" i="4"/>
  <c r="F9" i="4"/>
  <c r="I9" i="4"/>
  <c r="J9" i="4"/>
  <c r="K9" i="4"/>
  <c r="L9" i="4"/>
  <c r="N9" i="4"/>
  <c r="O9" i="4" s="1"/>
  <c r="P9" i="4"/>
  <c r="Q9" i="4"/>
  <c r="S9" i="4"/>
  <c r="X9" i="4"/>
  <c r="C10" i="4"/>
  <c r="D10" i="4" s="1"/>
  <c r="AG8" i="85" s="1"/>
  <c r="E10" i="4"/>
  <c r="F10" i="4"/>
  <c r="I10" i="4"/>
  <c r="J10" i="4"/>
  <c r="K10" i="4"/>
  <c r="L10" i="4"/>
  <c r="N10" i="4"/>
  <c r="O10" i="4" s="1"/>
  <c r="P10" i="4"/>
  <c r="Q10" i="4"/>
  <c r="S10" i="4"/>
  <c r="X10" i="4"/>
  <c r="C11" i="4"/>
  <c r="D11" i="4" s="1"/>
  <c r="AG9" i="85" s="1"/>
  <c r="E11" i="4"/>
  <c r="F11" i="4"/>
  <c r="I11" i="4"/>
  <c r="J11" i="4"/>
  <c r="K11" i="4"/>
  <c r="L11" i="4"/>
  <c r="N11" i="4"/>
  <c r="O11" i="4" s="1"/>
  <c r="P11" i="4"/>
  <c r="Q11" i="4"/>
  <c r="S11" i="4"/>
  <c r="X11" i="4"/>
  <c r="C12" i="4"/>
  <c r="D12" i="4" s="1"/>
  <c r="AG10" i="85" s="1"/>
  <c r="E12" i="4"/>
  <c r="F12" i="4"/>
  <c r="I12" i="4"/>
  <c r="J12" i="4"/>
  <c r="K12" i="4"/>
  <c r="L12" i="4"/>
  <c r="N12" i="4"/>
  <c r="O12" i="4" s="1"/>
  <c r="P12" i="4"/>
  <c r="Q12" i="4"/>
  <c r="S12" i="4"/>
  <c r="X12" i="4"/>
  <c r="C13" i="4"/>
  <c r="D13" i="4" s="1"/>
  <c r="AG11" i="85" s="1"/>
  <c r="E13" i="4"/>
  <c r="F13" i="4"/>
  <c r="I13" i="4"/>
  <c r="J13" i="4"/>
  <c r="K13" i="4"/>
  <c r="L13" i="4"/>
  <c r="N13" i="4"/>
  <c r="O13" i="4" s="1"/>
  <c r="P13" i="4"/>
  <c r="Q13" i="4"/>
  <c r="S13" i="4"/>
  <c r="X13" i="4"/>
  <c r="C14" i="4"/>
  <c r="D14" i="4" s="1"/>
  <c r="AG12" i="85" s="1"/>
  <c r="E14" i="4"/>
  <c r="F14" i="4"/>
  <c r="I14" i="4"/>
  <c r="J14" i="4"/>
  <c r="K14" i="4"/>
  <c r="L14" i="4"/>
  <c r="N14" i="4"/>
  <c r="O14" i="4" s="1"/>
  <c r="P14" i="4"/>
  <c r="Q14" i="4"/>
  <c r="S14" i="4"/>
  <c r="X14" i="4"/>
  <c r="C15" i="4"/>
  <c r="D15" i="4" s="1"/>
  <c r="AG13" i="85" s="1"/>
  <c r="E15" i="4"/>
  <c r="F15" i="4"/>
  <c r="I15" i="4"/>
  <c r="J15" i="4"/>
  <c r="K15" i="4"/>
  <c r="L15" i="4"/>
  <c r="N15" i="4"/>
  <c r="O15" i="4" s="1"/>
  <c r="P15" i="4"/>
  <c r="Q15" i="4"/>
  <c r="S15" i="4"/>
  <c r="X15" i="4"/>
  <c r="C16" i="4"/>
  <c r="D16" i="4" s="1"/>
  <c r="AG14" i="85" s="1"/>
  <c r="E16" i="4"/>
  <c r="F16" i="4"/>
  <c r="I16" i="4"/>
  <c r="J16" i="4"/>
  <c r="K16" i="4"/>
  <c r="L16" i="4"/>
  <c r="N16" i="4"/>
  <c r="O16" i="4" s="1"/>
  <c r="P16" i="4"/>
  <c r="Q16" i="4"/>
  <c r="S16" i="4"/>
  <c r="X16" i="4"/>
  <c r="C17" i="4"/>
  <c r="D17" i="4" s="1"/>
  <c r="AG15" i="85" s="1"/>
  <c r="E17" i="4"/>
  <c r="F17" i="4"/>
  <c r="I17" i="4"/>
  <c r="J17" i="4"/>
  <c r="K17" i="4"/>
  <c r="L17" i="4"/>
  <c r="N17" i="4"/>
  <c r="O17" i="4" s="1"/>
  <c r="P17" i="4"/>
  <c r="Q17" i="4"/>
  <c r="S17" i="4"/>
  <c r="X17" i="4"/>
  <c r="C18" i="4"/>
  <c r="D18" i="4" s="1"/>
  <c r="AG16" i="85" s="1"/>
  <c r="E18" i="4"/>
  <c r="F18" i="4"/>
  <c r="I18" i="4"/>
  <c r="J18" i="4"/>
  <c r="K18" i="4"/>
  <c r="L18" i="4"/>
  <c r="N18" i="4"/>
  <c r="O18" i="4" s="1"/>
  <c r="P18" i="4"/>
  <c r="Q18" i="4"/>
  <c r="S18" i="4"/>
  <c r="X18" i="4"/>
  <c r="C19" i="4"/>
  <c r="D19" i="4" s="1"/>
  <c r="AG17" i="85" s="1"/>
  <c r="E19" i="4"/>
  <c r="F19" i="4"/>
  <c r="I19" i="4"/>
  <c r="J19" i="4"/>
  <c r="K19" i="4"/>
  <c r="L19" i="4"/>
  <c r="N19" i="4"/>
  <c r="O19" i="4" s="1"/>
  <c r="P19" i="4"/>
  <c r="Q19" i="4"/>
  <c r="S19" i="4"/>
  <c r="X19" i="4"/>
  <c r="C20" i="4"/>
  <c r="D20" i="4" s="1"/>
  <c r="AG18" i="85" s="1"/>
  <c r="E20" i="4"/>
  <c r="F20" i="4"/>
  <c r="I20" i="4"/>
  <c r="J20" i="4"/>
  <c r="K20" i="4"/>
  <c r="L20" i="4"/>
  <c r="N20" i="4"/>
  <c r="O20" i="4" s="1"/>
  <c r="P20" i="4"/>
  <c r="Q20" i="4"/>
  <c r="S20" i="4"/>
  <c r="X20" i="4"/>
  <c r="C21" i="4"/>
  <c r="D21" i="4" s="1"/>
  <c r="AG19" i="85" s="1"/>
  <c r="E21" i="4"/>
  <c r="F21" i="4"/>
  <c r="I21" i="4"/>
  <c r="J21" i="4"/>
  <c r="K21" i="4"/>
  <c r="L21" i="4"/>
  <c r="N21" i="4"/>
  <c r="O21" i="4" s="1"/>
  <c r="P21" i="4"/>
  <c r="Q21" i="4"/>
  <c r="S21" i="4"/>
  <c r="X21" i="4"/>
  <c r="C22" i="4"/>
  <c r="D22" i="4" s="1"/>
  <c r="AG20" i="85" s="1"/>
  <c r="E22" i="4"/>
  <c r="F22" i="4"/>
  <c r="I22" i="4"/>
  <c r="J22" i="4"/>
  <c r="K22" i="4"/>
  <c r="L22" i="4"/>
  <c r="N22" i="4"/>
  <c r="O22" i="4" s="1"/>
  <c r="P22" i="4"/>
  <c r="Q22" i="4"/>
  <c r="S22" i="4"/>
  <c r="X22" i="4"/>
  <c r="C23" i="4"/>
  <c r="D23" i="4" s="1"/>
  <c r="AG21" i="85" s="1"/>
  <c r="E23" i="4"/>
  <c r="F23" i="4"/>
  <c r="I23" i="4"/>
  <c r="J23" i="4"/>
  <c r="K23" i="4"/>
  <c r="L23" i="4"/>
  <c r="N23" i="4"/>
  <c r="O23" i="4" s="1"/>
  <c r="P23" i="4"/>
  <c r="Q23" i="4"/>
  <c r="S23" i="4"/>
  <c r="X23" i="4"/>
  <c r="C24" i="4"/>
  <c r="D24" i="4" s="1"/>
  <c r="AG22" i="85" s="1"/>
  <c r="E24" i="4"/>
  <c r="F24" i="4"/>
  <c r="I24" i="4"/>
  <c r="J24" i="4"/>
  <c r="K24" i="4"/>
  <c r="L24" i="4"/>
  <c r="N24" i="4"/>
  <c r="O24" i="4" s="1"/>
  <c r="P24" i="4"/>
  <c r="Q24" i="4"/>
  <c r="S24" i="4"/>
  <c r="X24" i="4"/>
  <c r="C25" i="4"/>
  <c r="D25" i="4" s="1"/>
  <c r="AG23" i="85" s="1"/>
  <c r="E25" i="4"/>
  <c r="F25" i="4"/>
  <c r="I25" i="4"/>
  <c r="J25" i="4"/>
  <c r="K25" i="4"/>
  <c r="L25" i="4"/>
  <c r="N25" i="4"/>
  <c r="O25" i="4" s="1"/>
  <c r="P25" i="4"/>
  <c r="Q25" i="4"/>
  <c r="S25" i="4"/>
  <c r="X25" i="4"/>
  <c r="C26" i="4"/>
  <c r="D26" i="4" s="1"/>
  <c r="AG24" i="85" s="1"/>
  <c r="E26" i="4"/>
  <c r="F26" i="4"/>
  <c r="I26" i="4"/>
  <c r="J26" i="4"/>
  <c r="K26" i="4"/>
  <c r="L26" i="4"/>
  <c r="N26" i="4"/>
  <c r="O26" i="4" s="1"/>
  <c r="P26" i="4"/>
  <c r="Q26" i="4"/>
  <c r="S26" i="4"/>
  <c r="X26" i="4"/>
  <c r="C27" i="4"/>
  <c r="D27" i="4" s="1"/>
  <c r="AG25" i="85" s="1"/>
  <c r="E27" i="4"/>
  <c r="F27" i="4"/>
  <c r="I27" i="4"/>
  <c r="J27" i="4"/>
  <c r="K27" i="4"/>
  <c r="L27" i="4"/>
  <c r="N27" i="4"/>
  <c r="O27" i="4" s="1"/>
  <c r="P27" i="4"/>
  <c r="Q27" i="4"/>
  <c r="S27" i="4"/>
  <c r="X27" i="4"/>
  <c r="C28" i="4"/>
  <c r="D28" i="4" s="1"/>
  <c r="AG26" i="85" s="1"/>
  <c r="E28" i="4"/>
  <c r="F28" i="4"/>
  <c r="I28" i="4"/>
  <c r="J28" i="4"/>
  <c r="K28" i="4"/>
  <c r="L28" i="4"/>
  <c r="N28" i="4"/>
  <c r="O28" i="4" s="1"/>
  <c r="P28" i="4"/>
  <c r="Q28" i="4"/>
  <c r="S28" i="4"/>
  <c r="X28" i="4"/>
  <c r="C29" i="4"/>
  <c r="D29" i="4" s="1"/>
  <c r="AG27" i="85" s="1"/>
  <c r="E29" i="4"/>
  <c r="F29" i="4"/>
  <c r="I29" i="4"/>
  <c r="J29" i="4"/>
  <c r="K29" i="4"/>
  <c r="L29" i="4"/>
  <c r="N29" i="4"/>
  <c r="O29" i="4" s="1"/>
  <c r="P29" i="4"/>
  <c r="Q29" i="4"/>
  <c r="S29" i="4"/>
  <c r="X29" i="4"/>
  <c r="C30" i="4"/>
  <c r="D30" i="4" s="1"/>
  <c r="AG28" i="85" s="1"/>
  <c r="E30" i="4"/>
  <c r="F30" i="4"/>
  <c r="I30" i="4"/>
  <c r="J30" i="4"/>
  <c r="K30" i="4"/>
  <c r="L30" i="4"/>
  <c r="N30" i="4"/>
  <c r="O30" i="4" s="1"/>
  <c r="P30" i="4"/>
  <c r="Q30" i="4"/>
  <c r="S30" i="4"/>
  <c r="X30" i="4"/>
  <c r="C31" i="4"/>
  <c r="D31" i="4" s="1"/>
  <c r="AG29" i="85" s="1"/>
  <c r="E31" i="4"/>
  <c r="F31" i="4"/>
  <c r="I31" i="4"/>
  <c r="J31" i="4"/>
  <c r="K31" i="4"/>
  <c r="L31" i="4"/>
  <c r="N31" i="4"/>
  <c r="O31" i="4" s="1"/>
  <c r="P31" i="4"/>
  <c r="Q31" i="4"/>
  <c r="S31" i="4"/>
  <c r="X31" i="4"/>
  <c r="C32" i="4"/>
  <c r="D32" i="4" s="1"/>
  <c r="AG30" i="85" s="1"/>
  <c r="E32" i="4"/>
  <c r="F32" i="4"/>
  <c r="I32" i="4"/>
  <c r="J32" i="4"/>
  <c r="K32" i="4"/>
  <c r="L32" i="4"/>
  <c r="N32" i="4"/>
  <c r="O32" i="4" s="1"/>
  <c r="P32" i="4"/>
  <c r="Q32" i="4"/>
  <c r="S32" i="4"/>
  <c r="X32" i="4"/>
  <c r="C33" i="4"/>
  <c r="D33" i="4" s="1"/>
  <c r="AG31" i="85" s="1"/>
  <c r="E33" i="4"/>
  <c r="F33" i="4"/>
  <c r="I33" i="4"/>
  <c r="J33" i="4"/>
  <c r="K33" i="4"/>
  <c r="L33" i="4"/>
  <c r="N33" i="4"/>
  <c r="O33" i="4" s="1"/>
  <c r="P33" i="4"/>
  <c r="Q33" i="4"/>
  <c r="S33" i="4"/>
  <c r="X33" i="4"/>
  <c r="C34" i="4"/>
  <c r="D34" i="4" s="1"/>
  <c r="AG32" i="85" s="1"/>
  <c r="E34" i="4"/>
  <c r="F34" i="4"/>
  <c r="I34" i="4"/>
  <c r="J34" i="4"/>
  <c r="K34" i="4"/>
  <c r="L34" i="4"/>
  <c r="N34" i="4"/>
  <c r="O34" i="4" s="1"/>
  <c r="P34" i="4"/>
  <c r="Q34" i="4"/>
  <c r="S34" i="4"/>
  <c r="X34" i="4"/>
  <c r="C35" i="4"/>
  <c r="D35" i="4" s="1"/>
  <c r="AG33" i="85" s="1"/>
  <c r="E35" i="4"/>
  <c r="F35" i="4"/>
  <c r="I35" i="4"/>
  <c r="J35" i="4"/>
  <c r="K35" i="4"/>
  <c r="L35" i="4"/>
  <c r="N35" i="4"/>
  <c r="O35" i="4" s="1"/>
  <c r="P35" i="4"/>
  <c r="Q35" i="4"/>
  <c r="S35" i="4"/>
  <c r="X35" i="4"/>
  <c r="C36" i="4"/>
  <c r="D36" i="4" s="1"/>
  <c r="AG34" i="85" s="1"/>
  <c r="E36" i="4"/>
  <c r="F36" i="4"/>
  <c r="I36" i="4"/>
  <c r="J36" i="4"/>
  <c r="K36" i="4"/>
  <c r="L36" i="4"/>
  <c r="N36" i="4"/>
  <c r="O36" i="4" s="1"/>
  <c r="P36" i="4"/>
  <c r="Q36" i="4"/>
  <c r="S36" i="4"/>
  <c r="X36" i="4"/>
  <c r="C37" i="4"/>
  <c r="D37" i="4" s="1"/>
  <c r="AG35" i="85" s="1"/>
  <c r="E37" i="4"/>
  <c r="F37" i="4"/>
  <c r="I37" i="4"/>
  <c r="J37" i="4"/>
  <c r="K37" i="4"/>
  <c r="L37" i="4"/>
  <c r="N37" i="4"/>
  <c r="O37" i="4" s="1"/>
  <c r="P37" i="4"/>
  <c r="Q37" i="4"/>
  <c r="S37" i="4"/>
  <c r="X37" i="4"/>
  <c r="C38" i="4"/>
  <c r="D38" i="4" s="1"/>
  <c r="AG36" i="85" s="1"/>
  <c r="E38" i="4"/>
  <c r="F38" i="4"/>
  <c r="I38" i="4"/>
  <c r="J38" i="4"/>
  <c r="K38" i="4"/>
  <c r="L38" i="4"/>
  <c r="N38" i="4"/>
  <c r="O38" i="4" s="1"/>
  <c r="P38" i="4"/>
  <c r="Q38" i="4"/>
  <c r="S38" i="4"/>
  <c r="X38" i="4"/>
  <c r="C39" i="4"/>
  <c r="D39" i="4" s="1"/>
  <c r="AG37" i="85" s="1"/>
  <c r="E39" i="4"/>
  <c r="F39" i="4"/>
  <c r="I39" i="4"/>
  <c r="J39" i="4"/>
  <c r="K39" i="4"/>
  <c r="L39" i="4"/>
  <c r="N39" i="4"/>
  <c r="O39" i="4" s="1"/>
  <c r="P39" i="4"/>
  <c r="Q39" i="4"/>
  <c r="S39" i="4"/>
  <c r="X39" i="4"/>
  <c r="C40" i="4"/>
  <c r="D40" i="4" s="1"/>
  <c r="AG38" i="85" s="1"/>
  <c r="E40" i="4"/>
  <c r="F40" i="4"/>
  <c r="I40" i="4"/>
  <c r="J40" i="4"/>
  <c r="K40" i="4"/>
  <c r="L40" i="4"/>
  <c r="N40" i="4"/>
  <c r="O40" i="4" s="1"/>
  <c r="P40" i="4"/>
  <c r="Q40" i="4"/>
  <c r="S40" i="4"/>
  <c r="X40" i="4"/>
  <c r="C41" i="4"/>
  <c r="D41" i="4" s="1"/>
  <c r="AG39" i="85" s="1"/>
  <c r="E41" i="4"/>
  <c r="F41" i="4"/>
  <c r="I41" i="4"/>
  <c r="J41" i="4"/>
  <c r="K41" i="4"/>
  <c r="L41" i="4"/>
  <c r="N41" i="4"/>
  <c r="O41" i="4" s="1"/>
  <c r="P41" i="4"/>
  <c r="Q41" i="4"/>
  <c r="S41" i="4"/>
  <c r="X41" i="4"/>
  <c r="C42" i="4"/>
  <c r="D42" i="4" s="1"/>
  <c r="AG40" i="85" s="1"/>
  <c r="E42" i="4"/>
  <c r="F42" i="4"/>
  <c r="I42" i="4"/>
  <c r="J42" i="4"/>
  <c r="K42" i="4"/>
  <c r="L42" i="4"/>
  <c r="N42" i="4"/>
  <c r="O42" i="4" s="1"/>
  <c r="P42" i="4"/>
  <c r="Q42" i="4"/>
  <c r="S42" i="4"/>
  <c r="X42" i="4"/>
  <c r="C43" i="4"/>
  <c r="D43" i="4" s="1"/>
  <c r="AG41" i="85" s="1"/>
  <c r="E43" i="4"/>
  <c r="F43" i="4"/>
  <c r="I43" i="4"/>
  <c r="J43" i="4"/>
  <c r="K43" i="4"/>
  <c r="L43" i="4"/>
  <c r="N43" i="4"/>
  <c r="O43" i="4" s="1"/>
  <c r="P43" i="4"/>
  <c r="Q43" i="4"/>
  <c r="S43" i="4"/>
  <c r="X43" i="4"/>
  <c r="C44" i="4"/>
  <c r="D44" i="4" s="1"/>
  <c r="AG42" i="85" s="1"/>
  <c r="E44" i="4"/>
  <c r="F44" i="4"/>
  <c r="I44" i="4"/>
  <c r="J44" i="4"/>
  <c r="K44" i="4"/>
  <c r="L44" i="4"/>
  <c r="N44" i="4"/>
  <c r="O44" i="4" s="1"/>
  <c r="P44" i="4"/>
  <c r="Q44" i="4"/>
  <c r="S44" i="4"/>
  <c r="X44" i="4"/>
  <c r="C45" i="4"/>
  <c r="D45" i="4" s="1"/>
  <c r="AG43" i="85" s="1"/>
  <c r="E45" i="4"/>
  <c r="F45" i="4"/>
  <c r="I45" i="4"/>
  <c r="J45" i="4"/>
  <c r="K45" i="4"/>
  <c r="L45" i="4"/>
  <c r="N45" i="4"/>
  <c r="O45" i="4" s="1"/>
  <c r="P45" i="4"/>
  <c r="Q45" i="4"/>
  <c r="S45" i="4"/>
  <c r="X45" i="4"/>
  <c r="C46" i="4"/>
  <c r="D46" i="4" s="1"/>
  <c r="AG44" i="85" s="1"/>
  <c r="E46" i="4"/>
  <c r="F46" i="4"/>
  <c r="I46" i="4"/>
  <c r="J46" i="4"/>
  <c r="K46" i="4"/>
  <c r="L46" i="4"/>
  <c r="N46" i="4"/>
  <c r="O46" i="4" s="1"/>
  <c r="P46" i="4"/>
  <c r="Q46" i="4"/>
  <c r="S46" i="4"/>
  <c r="X46" i="4"/>
  <c r="C47" i="4"/>
  <c r="D47" i="4" s="1"/>
  <c r="AG45" i="85" s="1"/>
  <c r="E47" i="4"/>
  <c r="F47" i="4"/>
  <c r="I47" i="4"/>
  <c r="J47" i="4"/>
  <c r="K47" i="4"/>
  <c r="L47" i="4"/>
  <c r="N47" i="4"/>
  <c r="O47" i="4" s="1"/>
  <c r="P47" i="4"/>
  <c r="Q47" i="4"/>
  <c r="S47" i="4"/>
  <c r="X47" i="4"/>
  <c r="C48" i="4"/>
  <c r="D48" i="4" s="1"/>
  <c r="AG46" i="85" s="1"/>
  <c r="E48" i="4"/>
  <c r="F48" i="4"/>
  <c r="I48" i="4"/>
  <c r="J48" i="4"/>
  <c r="K48" i="4"/>
  <c r="L48" i="4"/>
  <c r="N48" i="4"/>
  <c r="O48" i="4" s="1"/>
  <c r="P48" i="4"/>
  <c r="Q48" i="4"/>
  <c r="S48" i="4"/>
  <c r="X48" i="4"/>
  <c r="C49" i="4"/>
  <c r="D49" i="4" s="1"/>
  <c r="AG47" i="85" s="1"/>
  <c r="E49" i="4"/>
  <c r="F49" i="4"/>
  <c r="I49" i="4"/>
  <c r="J49" i="4"/>
  <c r="K49" i="4"/>
  <c r="L49" i="4"/>
  <c r="N49" i="4"/>
  <c r="O49" i="4" s="1"/>
  <c r="P49" i="4"/>
  <c r="Q49" i="4"/>
  <c r="S49" i="4"/>
  <c r="X49" i="4"/>
  <c r="C50" i="4"/>
  <c r="D50" i="4" s="1"/>
  <c r="AG48" i="85" s="1"/>
  <c r="E50" i="4"/>
  <c r="F50" i="4"/>
  <c r="I50" i="4"/>
  <c r="J50" i="4"/>
  <c r="K50" i="4"/>
  <c r="L50" i="4"/>
  <c r="N50" i="4"/>
  <c r="O50" i="4" s="1"/>
  <c r="P50" i="4"/>
  <c r="Q50" i="4"/>
  <c r="S50" i="4"/>
  <c r="X50" i="4"/>
  <c r="C51" i="4"/>
  <c r="D51" i="4" s="1"/>
  <c r="AG49" i="85" s="1"/>
  <c r="E51" i="4"/>
  <c r="F51" i="4"/>
  <c r="I51" i="4"/>
  <c r="J51" i="4"/>
  <c r="K51" i="4"/>
  <c r="L51" i="4"/>
  <c r="N51" i="4"/>
  <c r="O51" i="4" s="1"/>
  <c r="P51" i="4"/>
  <c r="Q51" i="4"/>
  <c r="S51" i="4"/>
  <c r="X51" i="4"/>
  <c r="C52" i="4"/>
  <c r="D52" i="4" s="1"/>
  <c r="AG50" i="85" s="1"/>
  <c r="E52" i="4"/>
  <c r="F52" i="4"/>
  <c r="I52" i="4"/>
  <c r="J52" i="4"/>
  <c r="K52" i="4"/>
  <c r="L52" i="4"/>
  <c r="N52" i="4"/>
  <c r="O52" i="4" s="1"/>
  <c r="P52" i="4"/>
  <c r="Q52" i="4"/>
  <c r="S52" i="4"/>
  <c r="X52" i="4"/>
  <c r="C53" i="4"/>
  <c r="D53" i="4" s="1"/>
  <c r="AG51" i="85" s="1"/>
  <c r="E53" i="4"/>
  <c r="F53" i="4"/>
  <c r="I53" i="4"/>
  <c r="J53" i="4"/>
  <c r="K53" i="4"/>
  <c r="L53" i="4"/>
  <c r="N53" i="4"/>
  <c r="O53" i="4" s="1"/>
  <c r="P53" i="4"/>
  <c r="Q53" i="4"/>
  <c r="S53" i="4"/>
  <c r="X53" i="4"/>
  <c r="C54" i="4"/>
  <c r="D54" i="4" s="1"/>
  <c r="AG52" i="85" s="1"/>
  <c r="E54" i="4"/>
  <c r="F54" i="4"/>
  <c r="I54" i="4"/>
  <c r="J54" i="4"/>
  <c r="K54" i="4"/>
  <c r="L54" i="4"/>
  <c r="N54" i="4"/>
  <c r="O54" i="4" s="1"/>
  <c r="P54" i="4"/>
  <c r="Q54" i="4"/>
  <c r="S54" i="4"/>
  <c r="X54" i="4"/>
  <c r="C55" i="4"/>
  <c r="D55" i="4" s="1"/>
  <c r="AG53" i="85" s="1"/>
  <c r="E55" i="4"/>
  <c r="F55" i="4"/>
  <c r="I55" i="4"/>
  <c r="J55" i="4"/>
  <c r="K55" i="4"/>
  <c r="L55" i="4"/>
  <c r="N55" i="4"/>
  <c r="O55" i="4" s="1"/>
  <c r="P55" i="4"/>
  <c r="Q55" i="4"/>
  <c r="S55" i="4"/>
  <c r="X55" i="4"/>
  <c r="C56" i="4"/>
  <c r="D56" i="4" s="1"/>
  <c r="AG54" i="85" s="1"/>
  <c r="E56" i="4"/>
  <c r="F56" i="4"/>
  <c r="I56" i="4"/>
  <c r="J56" i="4"/>
  <c r="K56" i="4"/>
  <c r="L56" i="4"/>
  <c r="N56" i="4"/>
  <c r="O56" i="4" s="1"/>
  <c r="P56" i="4"/>
  <c r="Q56" i="4"/>
  <c r="S56" i="4"/>
  <c r="X56" i="4"/>
  <c r="C57" i="4"/>
  <c r="D57" i="4" s="1"/>
  <c r="AG55" i="85" s="1"/>
  <c r="E57" i="4"/>
  <c r="F57" i="4"/>
  <c r="I57" i="4"/>
  <c r="J57" i="4"/>
  <c r="K57" i="4"/>
  <c r="L57" i="4"/>
  <c r="N57" i="4"/>
  <c r="O57" i="4" s="1"/>
  <c r="P57" i="4"/>
  <c r="Q57" i="4"/>
  <c r="S57" i="4"/>
  <c r="X57" i="4"/>
  <c r="C58" i="4"/>
  <c r="D58" i="4" s="1"/>
  <c r="AG56" i="85" s="1"/>
  <c r="E58" i="4"/>
  <c r="F58" i="4"/>
  <c r="I58" i="4"/>
  <c r="J58" i="4"/>
  <c r="K58" i="4"/>
  <c r="L58" i="4"/>
  <c r="N58" i="4"/>
  <c r="O58" i="4" s="1"/>
  <c r="P58" i="4"/>
  <c r="Q58" i="4"/>
  <c r="S58" i="4"/>
  <c r="X58" i="4"/>
  <c r="C59" i="4"/>
  <c r="D59" i="4" s="1"/>
  <c r="AG57" i="85" s="1"/>
  <c r="E59" i="4"/>
  <c r="F59" i="4"/>
  <c r="I59" i="4"/>
  <c r="J59" i="4"/>
  <c r="K59" i="4"/>
  <c r="L59" i="4"/>
  <c r="N59" i="4"/>
  <c r="O59" i="4" s="1"/>
  <c r="P59" i="4"/>
  <c r="Q59" i="4"/>
  <c r="S59" i="4"/>
  <c r="X59" i="4"/>
  <c r="C60" i="4"/>
  <c r="D60" i="4" s="1"/>
  <c r="AG58" i="85" s="1"/>
  <c r="E60" i="4"/>
  <c r="F60" i="4"/>
  <c r="I60" i="4"/>
  <c r="J60" i="4"/>
  <c r="K60" i="4"/>
  <c r="L60" i="4"/>
  <c r="N60" i="4"/>
  <c r="O60" i="4" s="1"/>
  <c r="P60" i="4"/>
  <c r="Q60" i="4"/>
  <c r="S60" i="4"/>
  <c r="X60" i="4"/>
  <c r="C61" i="4"/>
  <c r="D61" i="4" s="1"/>
  <c r="AG59" i="85" s="1"/>
  <c r="E61" i="4"/>
  <c r="F61" i="4"/>
  <c r="I61" i="4"/>
  <c r="J61" i="4"/>
  <c r="K61" i="4"/>
  <c r="L61" i="4"/>
  <c r="N61" i="4"/>
  <c r="O61" i="4" s="1"/>
  <c r="P61" i="4"/>
  <c r="Q61" i="4"/>
  <c r="S61" i="4"/>
  <c r="X61" i="4"/>
  <c r="C62" i="4"/>
  <c r="D62" i="4" s="1"/>
  <c r="AG60" i="85" s="1"/>
  <c r="E62" i="4"/>
  <c r="F62" i="4"/>
  <c r="I62" i="4"/>
  <c r="J62" i="4"/>
  <c r="K62" i="4"/>
  <c r="L62" i="4"/>
  <c r="N62" i="4"/>
  <c r="O62" i="4" s="1"/>
  <c r="P62" i="4"/>
  <c r="Q62" i="4"/>
  <c r="S62" i="4"/>
  <c r="X62" i="4"/>
  <c r="C63" i="4"/>
  <c r="D63" i="4" s="1"/>
  <c r="AG61" i="85" s="1"/>
  <c r="E63" i="4"/>
  <c r="F63" i="4"/>
  <c r="I63" i="4"/>
  <c r="J63" i="4"/>
  <c r="K63" i="4"/>
  <c r="L63" i="4"/>
  <c r="N63" i="4"/>
  <c r="O63" i="4" s="1"/>
  <c r="P63" i="4"/>
  <c r="Q63" i="4"/>
  <c r="S63" i="4"/>
  <c r="X63" i="4"/>
  <c r="C64" i="4"/>
  <c r="D64" i="4" s="1"/>
  <c r="AG62" i="85" s="1"/>
  <c r="E64" i="4"/>
  <c r="F64" i="4"/>
  <c r="I64" i="4"/>
  <c r="J64" i="4"/>
  <c r="K64" i="4"/>
  <c r="L64" i="4"/>
  <c r="N64" i="4"/>
  <c r="O64" i="4" s="1"/>
  <c r="P64" i="4"/>
  <c r="Q64" i="4"/>
  <c r="S64" i="4"/>
  <c r="X64" i="4"/>
  <c r="C65" i="4"/>
  <c r="D65" i="4" s="1"/>
  <c r="AG63" i="85" s="1"/>
  <c r="E65" i="4"/>
  <c r="F65" i="4"/>
  <c r="I65" i="4"/>
  <c r="J65" i="4"/>
  <c r="K65" i="4"/>
  <c r="L65" i="4"/>
  <c r="N65" i="4"/>
  <c r="O65" i="4" s="1"/>
  <c r="P65" i="4"/>
  <c r="Q65" i="4"/>
  <c r="S65" i="4"/>
  <c r="X65" i="4"/>
  <c r="C66" i="4"/>
  <c r="D66" i="4" s="1"/>
  <c r="AG64" i="85" s="1"/>
  <c r="E66" i="4"/>
  <c r="F66" i="4"/>
  <c r="I66" i="4"/>
  <c r="J66" i="4"/>
  <c r="K66" i="4"/>
  <c r="L66" i="4"/>
  <c r="N66" i="4"/>
  <c r="O66" i="4" s="1"/>
  <c r="P66" i="4"/>
  <c r="Q66" i="4"/>
  <c r="S66" i="4"/>
  <c r="X66" i="4"/>
  <c r="C67" i="4"/>
  <c r="D67" i="4" s="1"/>
  <c r="AG65" i="85" s="1"/>
  <c r="E67" i="4"/>
  <c r="F67" i="4"/>
  <c r="I67" i="4"/>
  <c r="J67" i="4"/>
  <c r="K67" i="4"/>
  <c r="L67" i="4"/>
  <c r="N67" i="4"/>
  <c r="O67" i="4" s="1"/>
  <c r="P67" i="4"/>
  <c r="Q67" i="4"/>
  <c r="S67" i="4"/>
  <c r="X67" i="4"/>
  <c r="C68" i="4"/>
  <c r="D68" i="4" s="1"/>
  <c r="AG66" i="85" s="1"/>
  <c r="E68" i="4"/>
  <c r="F68" i="4"/>
  <c r="I68" i="4"/>
  <c r="J68" i="4"/>
  <c r="K68" i="4"/>
  <c r="L68" i="4"/>
  <c r="N68" i="4"/>
  <c r="O68" i="4" s="1"/>
  <c r="P68" i="4"/>
  <c r="Q68" i="4"/>
  <c r="S68" i="4"/>
  <c r="X68" i="4"/>
  <c r="C69" i="4"/>
  <c r="D69" i="4" s="1"/>
  <c r="AG67" i="85" s="1"/>
  <c r="E69" i="4"/>
  <c r="F69" i="4"/>
  <c r="I69" i="4"/>
  <c r="J69" i="4"/>
  <c r="K69" i="4"/>
  <c r="L69" i="4"/>
  <c r="N69" i="4"/>
  <c r="O69" i="4" s="1"/>
  <c r="P69" i="4"/>
  <c r="Q69" i="4"/>
  <c r="S69" i="4"/>
  <c r="X69" i="4"/>
  <c r="C70" i="4"/>
  <c r="D70" i="4" s="1"/>
  <c r="AG68" i="85" s="1"/>
  <c r="E70" i="4"/>
  <c r="F70" i="4"/>
  <c r="I70" i="4"/>
  <c r="J70" i="4"/>
  <c r="K70" i="4"/>
  <c r="L70" i="4"/>
  <c r="N70" i="4"/>
  <c r="O70" i="4" s="1"/>
  <c r="P70" i="4"/>
  <c r="Q70" i="4"/>
  <c r="S70" i="4"/>
  <c r="X70" i="4"/>
  <c r="C71" i="4"/>
  <c r="D71" i="4" s="1"/>
  <c r="AG69" i="85" s="1"/>
  <c r="E71" i="4"/>
  <c r="F71" i="4"/>
  <c r="I71" i="4"/>
  <c r="J71" i="4"/>
  <c r="K71" i="4"/>
  <c r="L71" i="4"/>
  <c r="N71" i="4"/>
  <c r="O71" i="4" s="1"/>
  <c r="P71" i="4"/>
  <c r="Q71" i="4"/>
  <c r="S71" i="4"/>
  <c r="X71" i="4"/>
  <c r="C72" i="4"/>
  <c r="D72" i="4" s="1"/>
  <c r="AG70" i="85" s="1"/>
  <c r="E72" i="4"/>
  <c r="F72" i="4"/>
  <c r="I72" i="4"/>
  <c r="J72" i="4"/>
  <c r="K72" i="4"/>
  <c r="L72" i="4"/>
  <c r="N72" i="4"/>
  <c r="O72" i="4" s="1"/>
  <c r="P72" i="4"/>
  <c r="Q72" i="4"/>
  <c r="S72" i="4"/>
  <c r="X72" i="4"/>
  <c r="C73" i="4"/>
  <c r="D73" i="4" s="1"/>
  <c r="AG71" i="85" s="1"/>
  <c r="E73" i="4"/>
  <c r="F73" i="4"/>
  <c r="I73" i="4"/>
  <c r="J73" i="4"/>
  <c r="K73" i="4"/>
  <c r="L73" i="4"/>
  <c r="N73" i="4"/>
  <c r="O73" i="4" s="1"/>
  <c r="P73" i="4"/>
  <c r="Q73" i="4"/>
  <c r="S73" i="4"/>
  <c r="X73" i="4"/>
  <c r="C74" i="4"/>
  <c r="D74" i="4" s="1"/>
  <c r="AG72" i="85" s="1"/>
  <c r="E74" i="4"/>
  <c r="F74" i="4"/>
  <c r="I74" i="4"/>
  <c r="J74" i="4"/>
  <c r="K74" i="4"/>
  <c r="L74" i="4"/>
  <c r="N74" i="4"/>
  <c r="O74" i="4" s="1"/>
  <c r="P74" i="4"/>
  <c r="Q74" i="4"/>
  <c r="S74" i="4"/>
  <c r="X74" i="4"/>
  <c r="C75" i="4"/>
  <c r="D75" i="4" s="1"/>
  <c r="AG73" i="85" s="1"/>
  <c r="E75" i="4"/>
  <c r="F75" i="4"/>
  <c r="I75" i="4"/>
  <c r="J75" i="4"/>
  <c r="K75" i="4"/>
  <c r="L75" i="4"/>
  <c r="N75" i="4"/>
  <c r="O75" i="4" s="1"/>
  <c r="P75" i="4"/>
  <c r="Q75" i="4"/>
  <c r="S75" i="4"/>
  <c r="X75" i="4"/>
  <c r="C76" i="4"/>
  <c r="D76" i="4" s="1"/>
  <c r="AG74" i="85" s="1"/>
  <c r="E76" i="4"/>
  <c r="F76" i="4"/>
  <c r="I76" i="4"/>
  <c r="J76" i="4"/>
  <c r="K76" i="4"/>
  <c r="L76" i="4"/>
  <c r="N76" i="4"/>
  <c r="O76" i="4" s="1"/>
  <c r="P76" i="4"/>
  <c r="Q76" i="4"/>
  <c r="S76" i="4"/>
  <c r="X76" i="4"/>
  <c r="C77" i="4"/>
  <c r="D77" i="4" s="1"/>
  <c r="AG75" i="85" s="1"/>
  <c r="E77" i="4"/>
  <c r="F77" i="4"/>
  <c r="I77" i="4"/>
  <c r="J77" i="4"/>
  <c r="K77" i="4"/>
  <c r="L77" i="4"/>
  <c r="N77" i="4"/>
  <c r="O77" i="4" s="1"/>
  <c r="P77" i="4"/>
  <c r="Q77" i="4"/>
  <c r="S77" i="4"/>
  <c r="X77" i="4"/>
  <c r="C78" i="4"/>
  <c r="D78" i="4" s="1"/>
  <c r="AG76" i="85" s="1"/>
  <c r="E78" i="4"/>
  <c r="F78" i="4"/>
  <c r="I78" i="4"/>
  <c r="J78" i="4"/>
  <c r="K78" i="4"/>
  <c r="L78" i="4"/>
  <c r="N78" i="4"/>
  <c r="O78" i="4" s="1"/>
  <c r="P78" i="4"/>
  <c r="Q78" i="4"/>
  <c r="S78" i="4"/>
  <c r="X78" i="4"/>
  <c r="C79" i="4"/>
  <c r="D79" i="4" s="1"/>
  <c r="AG77" i="85" s="1"/>
  <c r="E79" i="4"/>
  <c r="F79" i="4"/>
  <c r="I79" i="4"/>
  <c r="J79" i="4"/>
  <c r="K79" i="4"/>
  <c r="L79" i="4"/>
  <c r="N79" i="4"/>
  <c r="O79" i="4" s="1"/>
  <c r="P79" i="4"/>
  <c r="Q79" i="4"/>
  <c r="S79" i="4"/>
  <c r="X79" i="4"/>
  <c r="C80" i="4"/>
  <c r="D80" i="4" s="1"/>
  <c r="AG78" i="85" s="1"/>
  <c r="E80" i="4"/>
  <c r="F80" i="4"/>
  <c r="I80" i="4"/>
  <c r="J80" i="4"/>
  <c r="K80" i="4"/>
  <c r="L80" i="4"/>
  <c r="N80" i="4"/>
  <c r="O80" i="4" s="1"/>
  <c r="P80" i="4"/>
  <c r="Q80" i="4"/>
  <c r="S80" i="4"/>
  <c r="X80" i="4"/>
  <c r="C81" i="4"/>
  <c r="D81" i="4" s="1"/>
  <c r="AG79" i="85" s="1"/>
  <c r="E81" i="4"/>
  <c r="F81" i="4"/>
  <c r="I81" i="4"/>
  <c r="J81" i="4"/>
  <c r="K81" i="4"/>
  <c r="L81" i="4"/>
  <c r="N81" i="4"/>
  <c r="O81" i="4" s="1"/>
  <c r="P81" i="4"/>
  <c r="Q81" i="4"/>
  <c r="S81" i="4"/>
  <c r="X81" i="4"/>
  <c r="C82" i="4"/>
  <c r="D82" i="4" s="1"/>
  <c r="AG80" i="85" s="1"/>
  <c r="E82" i="4"/>
  <c r="F82" i="4"/>
  <c r="I82" i="4"/>
  <c r="J82" i="4"/>
  <c r="K82" i="4"/>
  <c r="L82" i="4"/>
  <c r="N82" i="4"/>
  <c r="O82" i="4" s="1"/>
  <c r="P82" i="4"/>
  <c r="Q82" i="4"/>
  <c r="S82" i="4"/>
  <c r="X82" i="4"/>
  <c r="C83" i="4"/>
  <c r="D83" i="4" s="1"/>
  <c r="AG81" i="85" s="1"/>
  <c r="E83" i="4"/>
  <c r="F83" i="4"/>
  <c r="I83" i="4"/>
  <c r="J83" i="4"/>
  <c r="K83" i="4"/>
  <c r="L83" i="4"/>
  <c r="N83" i="4"/>
  <c r="O83" i="4" s="1"/>
  <c r="P83" i="4"/>
  <c r="Q83" i="4"/>
  <c r="S83" i="4"/>
  <c r="X83" i="4"/>
  <c r="C84" i="4"/>
  <c r="D84" i="4" s="1"/>
  <c r="AG82" i="85" s="1"/>
  <c r="E84" i="4"/>
  <c r="F84" i="4"/>
  <c r="I84" i="4"/>
  <c r="J84" i="4"/>
  <c r="K84" i="4"/>
  <c r="L84" i="4"/>
  <c r="N84" i="4"/>
  <c r="O84" i="4" s="1"/>
  <c r="P84" i="4"/>
  <c r="Q84" i="4"/>
  <c r="S84" i="4"/>
  <c r="X84" i="4"/>
  <c r="C85" i="4"/>
  <c r="D85" i="4" s="1"/>
  <c r="AG83" i="85" s="1"/>
  <c r="E85" i="4"/>
  <c r="F85" i="4"/>
  <c r="I85" i="4"/>
  <c r="J85" i="4"/>
  <c r="K85" i="4"/>
  <c r="L85" i="4"/>
  <c r="N85" i="4"/>
  <c r="O85" i="4" s="1"/>
  <c r="P85" i="4"/>
  <c r="Q85" i="4"/>
  <c r="S85" i="4"/>
  <c r="X85" i="4"/>
  <c r="C86" i="4"/>
  <c r="D86" i="4" s="1"/>
  <c r="AG84" i="85" s="1"/>
  <c r="E86" i="4"/>
  <c r="F86" i="4"/>
  <c r="I86" i="4"/>
  <c r="J86" i="4"/>
  <c r="K86" i="4"/>
  <c r="L86" i="4"/>
  <c r="N86" i="4"/>
  <c r="O86" i="4" s="1"/>
  <c r="P86" i="4"/>
  <c r="Q86" i="4"/>
  <c r="S86" i="4"/>
  <c r="X86" i="4"/>
  <c r="C87" i="4"/>
  <c r="D87" i="4" s="1"/>
  <c r="AG85" i="85" s="1"/>
  <c r="E87" i="4"/>
  <c r="F87" i="4"/>
  <c r="I87" i="4"/>
  <c r="J87" i="4"/>
  <c r="K87" i="4"/>
  <c r="L87" i="4"/>
  <c r="N87" i="4"/>
  <c r="O87" i="4" s="1"/>
  <c r="P87" i="4"/>
  <c r="Q87" i="4"/>
  <c r="S87" i="4"/>
  <c r="X87" i="4"/>
  <c r="C88" i="4"/>
  <c r="D88" i="4" s="1"/>
  <c r="AG86" i="85" s="1"/>
  <c r="E88" i="4"/>
  <c r="F88" i="4"/>
  <c r="I88" i="4"/>
  <c r="J88" i="4"/>
  <c r="K88" i="4"/>
  <c r="L88" i="4"/>
  <c r="N88" i="4"/>
  <c r="O88" i="4" s="1"/>
  <c r="P88" i="4"/>
  <c r="Q88" i="4"/>
  <c r="S88" i="4"/>
  <c r="X88" i="4"/>
  <c r="C89" i="4"/>
  <c r="D89" i="4" s="1"/>
  <c r="AG87" i="85" s="1"/>
  <c r="E89" i="4"/>
  <c r="F89" i="4"/>
  <c r="I89" i="4"/>
  <c r="J89" i="4"/>
  <c r="K89" i="4"/>
  <c r="L89" i="4"/>
  <c r="N89" i="4"/>
  <c r="O89" i="4" s="1"/>
  <c r="P89" i="4"/>
  <c r="Q89" i="4"/>
  <c r="S89" i="4"/>
  <c r="X89" i="4"/>
  <c r="C90" i="4"/>
  <c r="D90" i="4" s="1"/>
  <c r="AG88" i="85" s="1"/>
  <c r="E90" i="4"/>
  <c r="F90" i="4"/>
  <c r="I90" i="4"/>
  <c r="J90" i="4"/>
  <c r="K90" i="4"/>
  <c r="L90" i="4"/>
  <c r="N90" i="4"/>
  <c r="O90" i="4" s="1"/>
  <c r="P90" i="4"/>
  <c r="Q90" i="4"/>
  <c r="S90" i="4"/>
  <c r="X90" i="4"/>
  <c r="C91" i="4"/>
  <c r="D91" i="4" s="1"/>
  <c r="AG89" i="85" s="1"/>
  <c r="E91" i="4"/>
  <c r="F91" i="4"/>
  <c r="I91" i="4"/>
  <c r="J91" i="4"/>
  <c r="K91" i="4"/>
  <c r="L91" i="4"/>
  <c r="N91" i="4"/>
  <c r="O91" i="4" s="1"/>
  <c r="P91" i="4"/>
  <c r="Q91" i="4"/>
  <c r="S91" i="4"/>
  <c r="X91" i="4"/>
  <c r="C92" i="4"/>
  <c r="D92" i="4" s="1"/>
  <c r="AG90" i="85" s="1"/>
  <c r="E92" i="4"/>
  <c r="F92" i="4"/>
  <c r="I92" i="4"/>
  <c r="J92" i="4"/>
  <c r="K92" i="4"/>
  <c r="L92" i="4"/>
  <c r="N92" i="4"/>
  <c r="O92" i="4" s="1"/>
  <c r="P92" i="4"/>
  <c r="Q92" i="4"/>
  <c r="S92" i="4"/>
  <c r="X92" i="4"/>
  <c r="C93" i="4"/>
  <c r="D93" i="4" s="1"/>
  <c r="AG91" i="85" s="1"/>
  <c r="E93" i="4"/>
  <c r="F93" i="4"/>
  <c r="I93" i="4"/>
  <c r="J93" i="4"/>
  <c r="K93" i="4"/>
  <c r="L93" i="4"/>
  <c r="N93" i="4"/>
  <c r="O93" i="4" s="1"/>
  <c r="P93" i="4"/>
  <c r="Q93" i="4"/>
  <c r="S93" i="4"/>
  <c r="X93" i="4"/>
  <c r="C94" i="4"/>
  <c r="D94" i="4" s="1"/>
  <c r="AG92" i="85" s="1"/>
  <c r="E94" i="4"/>
  <c r="F94" i="4"/>
  <c r="I94" i="4"/>
  <c r="J94" i="4"/>
  <c r="K94" i="4"/>
  <c r="L94" i="4"/>
  <c r="N94" i="4"/>
  <c r="O94" i="4" s="1"/>
  <c r="P94" i="4"/>
  <c r="Q94" i="4"/>
  <c r="S94" i="4"/>
  <c r="X94" i="4"/>
  <c r="C95" i="4"/>
  <c r="D95" i="4" s="1"/>
  <c r="AG93" i="85" s="1"/>
  <c r="E95" i="4"/>
  <c r="F95" i="4"/>
  <c r="I95" i="4"/>
  <c r="J95" i="4"/>
  <c r="K95" i="4"/>
  <c r="L95" i="4"/>
  <c r="N95" i="4"/>
  <c r="O95" i="4" s="1"/>
  <c r="P95" i="4"/>
  <c r="Q95" i="4"/>
  <c r="S95" i="4"/>
  <c r="X95" i="4"/>
  <c r="C96" i="4"/>
  <c r="D96" i="4" s="1"/>
  <c r="AG94" i="85" s="1"/>
  <c r="E96" i="4"/>
  <c r="F96" i="4"/>
  <c r="I96" i="4"/>
  <c r="J96" i="4"/>
  <c r="K96" i="4"/>
  <c r="L96" i="4"/>
  <c r="N96" i="4"/>
  <c r="O96" i="4" s="1"/>
  <c r="P96" i="4"/>
  <c r="Q96" i="4"/>
  <c r="S96" i="4"/>
  <c r="X96" i="4"/>
  <c r="C97" i="4"/>
  <c r="D97" i="4" s="1"/>
  <c r="AG95" i="85" s="1"/>
  <c r="E97" i="4"/>
  <c r="F97" i="4"/>
  <c r="I97" i="4"/>
  <c r="J97" i="4"/>
  <c r="K97" i="4"/>
  <c r="L97" i="4"/>
  <c r="N97" i="4"/>
  <c r="O97" i="4" s="1"/>
  <c r="P97" i="4"/>
  <c r="Q97" i="4"/>
  <c r="S97" i="4"/>
  <c r="X97" i="4"/>
  <c r="C98" i="4"/>
  <c r="D98" i="4" s="1"/>
  <c r="AG96" i="85" s="1"/>
  <c r="E98" i="4"/>
  <c r="F98" i="4"/>
  <c r="I98" i="4"/>
  <c r="J98" i="4"/>
  <c r="K98" i="4"/>
  <c r="L98" i="4"/>
  <c r="N98" i="4"/>
  <c r="O98" i="4" s="1"/>
  <c r="P98" i="4"/>
  <c r="Q98" i="4"/>
  <c r="S98" i="4"/>
  <c r="X98" i="4"/>
  <c r="C99" i="4"/>
  <c r="D99" i="4" s="1"/>
  <c r="AG97" i="85" s="1"/>
  <c r="E99" i="4"/>
  <c r="F99" i="4"/>
  <c r="I99" i="4"/>
  <c r="J99" i="4"/>
  <c r="K99" i="4"/>
  <c r="L99" i="4"/>
  <c r="N99" i="4"/>
  <c r="O99" i="4" s="1"/>
  <c r="P99" i="4"/>
  <c r="Q99" i="4"/>
  <c r="S99" i="4"/>
  <c r="X99" i="4"/>
  <c r="C100" i="4"/>
  <c r="D100" i="4" s="1"/>
  <c r="AG98" i="85" s="1"/>
  <c r="E100" i="4"/>
  <c r="F100" i="4"/>
  <c r="I100" i="4"/>
  <c r="J100" i="4"/>
  <c r="K100" i="4"/>
  <c r="L100" i="4"/>
  <c r="N100" i="4"/>
  <c r="O100" i="4" s="1"/>
  <c r="P100" i="4"/>
  <c r="Q100" i="4"/>
  <c r="S100" i="4"/>
  <c r="X100" i="4"/>
  <c r="C101" i="4"/>
  <c r="D101" i="4" s="1"/>
  <c r="AG99" i="85" s="1"/>
  <c r="E101" i="4"/>
  <c r="F101" i="4"/>
  <c r="I101" i="4"/>
  <c r="J101" i="4"/>
  <c r="K101" i="4"/>
  <c r="L101" i="4"/>
  <c r="N101" i="4"/>
  <c r="O101" i="4" s="1"/>
  <c r="P101" i="4"/>
  <c r="Q101" i="4"/>
  <c r="S101" i="4"/>
  <c r="X101" i="4"/>
  <c r="C102" i="4"/>
  <c r="D102" i="4" s="1"/>
  <c r="AG100" i="85" s="1"/>
  <c r="E102" i="4"/>
  <c r="F102" i="4"/>
  <c r="I102" i="4"/>
  <c r="J102" i="4"/>
  <c r="K102" i="4"/>
  <c r="L102" i="4"/>
  <c r="N102" i="4"/>
  <c r="O102" i="4" s="1"/>
  <c r="P102" i="4"/>
  <c r="Q102" i="4"/>
  <c r="S102" i="4"/>
  <c r="X102" i="4"/>
  <c r="C103" i="4"/>
  <c r="D103" i="4" s="1"/>
  <c r="AG101" i="85" s="1"/>
  <c r="E103" i="4"/>
  <c r="F103" i="4"/>
  <c r="I103" i="4"/>
  <c r="J103" i="4"/>
  <c r="K103" i="4"/>
  <c r="L103" i="4"/>
  <c r="N103" i="4"/>
  <c r="O103" i="4" s="1"/>
  <c r="P103" i="4"/>
  <c r="Q103" i="4"/>
  <c r="S103" i="4"/>
  <c r="X103" i="4"/>
  <c r="C104" i="4"/>
  <c r="D104" i="4" s="1"/>
  <c r="AG102" i="85" s="1"/>
  <c r="E104" i="4"/>
  <c r="F104" i="4"/>
  <c r="I104" i="4"/>
  <c r="J104" i="4"/>
  <c r="K104" i="4"/>
  <c r="L104" i="4"/>
  <c r="N104" i="4"/>
  <c r="O104" i="4" s="1"/>
  <c r="P104" i="4"/>
  <c r="Q104" i="4"/>
  <c r="S104" i="4"/>
  <c r="X104" i="4"/>
  <c r="C105" i="4"/>
  <c r="D105" i="4" s="1"/>
  <c r="AG103" i="85" s="1"/>
  <c r="E105" i="4"/>
  <c r="F105" i="4"/>
  <c r="I105" i="4"/>
  <c r="J105" i="4"/>
  <c r="K105" i="4"/>
  <c r="L105" i="4"/>
  <c r="N105" i="4"/>
  <c r="O105" i="4" s="1"/>
  <c r="P105" i="4"/>
  <c r="Q105" i="4"/>
  <c r="S105" i="4"/>
  <c r="X105" i="4"/>
  <c r="C106" i="4"/>
  <c r="D106" i="4" s="1"/>
  <c r="AG104" i="85" s="1"/>
  <c r="E106" i="4"/>
  <c r="F106" i="4"/>
  <c r="I106" i="4"/>
  <c r="J106" i="4"/>
  <c r="K106" i="4"/>
  <c r="L106" i="4"/>
  <c r="N106" i="4"/>
  <c r="O106" i="4" s="1"/>
  <c r="P106" i="4"/>
  <c r="Q106" i="4"/>
  <c r="S106" i="4"/>
  <c r="X106" i="4"/>
  <c r="C107" i="4"/>
  <c r="D107" i="4" s="1"/>
  <c r="AG105" i="85" s="1"/>
  <c r="E107" i="4"/>
  <c r="F107" i="4"/>
  <c r="I107" i="4"/>
  <c r="J107" i="4"/>
  <c r="K107" i="4"/>
  <c r="L107" i="4"/>
  <c r="N107" i="4"/>
  <c r="O107" i="4" s="1"/>
  <c r="P107" i="4"/>
  <c r="Q107" i="4"/>
  <c r="S107" i="4"/>
  <c r="X107" i="4"/>
  <c r="C108" i="4"/>
  <c r="D108" i="4" s="1"/>
  <c r="AG106" i="85" s="1"/>
  <c r="E108" i="4"/>
  <c r="F108" i="4"/>
  <c r="I108" i="4"/>
  <c r="J108" i="4"/>
  <c r="K108" i="4"/>
  <c r="L108" i="4"/>
  <c r="N108" i="4"/>
  <c r="O108" i="4" s="1"/>
  <c r="P108" i="4"/>
  <c r="Q108" i="4"/>
  <c r="S108" i="4"/>
  <c r="X108" i="4"/>
  <c r="C109" i="4"/>
  <c r="D109" i="4" s="1"/>
  <c r="AG107" i="85" s="1"/>
  <c r="E109" i="4"/>
  <c r="F109" i="4"/>
  <c r="I109" i="4"/>
  <c r="J109" i="4"/>
  <c r="K109" i="4"/>
  <c r="L109" i="4"/>
  <c r="N109" i="4"/>
  <c r="O109" i="4" s="1"/>
  <c r="P109" i="4"/>
  <c r="Q109" i="4"/>
  <c r="S109" i="4"/>
  <c r="X109" i="4"/>
  <c r="C110" i="4"/>
  <c r="D110" i="4" s="1"/>
  <c r="AG108" i="85" s="1"/>
  <c r="E110" i="4"/>
  <c r="F110" i="4"/>
  <c r="I110" i="4"/>
  <c r="J110" i="4"/>
  <c r="K110" i="4"/>
  <c r="L110" i="4"/>
  <c r="N110" i="4"/>
  <c r="O110" i="4" s="1"/>
  <c r="P110" i="4"/>
  <c r="Q110" i="4"/>
  <c r="S110" i="4"/>
  <c r="X110" i="4"/>
  <c r="C111" i="4"/>
  <c r="D111" i="4" s="1"/>
  <c r="AG109" i="85" s="1"/>
  <c r="E111" i="4"/>
  <c r="F111" i="4"/>
  <c r="I111" i="4"/>
  <c r="J111" i="4"/>
  <c r="K111" i="4"/>
  <c r="L111" i="4"/>
  <c r="N111" i="4"/>
  <c r="O111" i="4" s="1"/>
  <c r="P111" i="4"/>
  <c r="Q111" i="4"/>
  <c r="S111" i="4"/>
  <c r="X111" i="4"/>
  <c r="C112" i="4"/>
  <c r="D112" i="4" s="1"/>
  <c r="AG110" i="85" s="1"/>
  <c r="E112" i="4"/>
  <c r="F112" i="4"/>
  <c r="I112" i="4"/>
  <c r="J112" i="4"/>
  <c r="K112" i="4"/>
  <c r="L112" i="4"/>
  <c r="N112" i="4"/>
  <c r="O112" i="4" s="1"/>
  <c r="P112" i="4"/>
  <c r="Q112" i="4"/>
  <c r="S112" i="4"/>
  <c r="X112" i="4"/>
  <c r="C113" i="4"/>
  <c r="D113" i="4" s="1"/>
  <c r="AG111" i="85" s="1"/>
  <c r="E113" i="4"/>
  <c r="F113" i="4"/>
  <c r="I113" i="4"/>
  <c r="J113" i="4"/>
  <c r="K113" i="4"/>
  <c r="L113" i="4"/>
  <c r="N113" i="4"/>
  <c r="O113" i="4" s="1"/>
  <c r="P113" i="4"/>
  <c r="Q113" i="4"/>
  <c r="S113" i="4"/>
  <c r="X113" i="4"/>
  <c r="C114" i="4"/>
  <c r="D114" i="4" s="1"/>
  <c r="AG112" i="85" s="1"/>
  <c r="E114" i="4"/>
  <c r="F114" i="4"/>
  <c r="I114" i="4"/>
  <c r="J114" i="4"/>
  <c r="K114" i="4"/>
  <c r="L114" i="4"/>
  <c r="N114" i="4"/>
  <c r="O114" i="4" s="1"/>
  <c r="P114" i="4"/>
  <c r="Q114" i="4"/>
  <c r="S114" i="4"/>
  <c r="X114" i="4"/>
  <c r="C115" i="4"/>
  <c r="D115" i="4" s="1"/>
  <c r="AG113" i="85" s="1"/>
  <c r="E115" i="4"/>
  <c r="F115" i="4"/>
  <c r="I115" i="4"/>
  <c r="J115" i="4"/>
  <c r="K115" i="4"/>
  <c r="L115" i="4"/>
  <c r="N115" i="4"/>
  <c r="O115" i="4" s="1"/>
  <c r="P115" i="4"/>
  <c r="Q115" i="4"/>
  <c r="S115" i="4"/>
  <c r="X115" i="4"/>
  <c r="C116" i="4"/>
  <c r="D116" i="4" s="1"/>
  <c r="AG114" i="85" s="1"/>
  <c r="E116" i="4"/>
  <c r="F116" i="4"/>
  <c r="I116" i="4"/>
  <c r="J116" i="4"/>
  <c r="K116" i="4"/>
  <c r="L116" i="4"/>
  <c r="N116" i="4"/>
  <c r="O116" i="4" s="1"/>
  <c r="P116" i="4"/>
  <c r="Q116" i="4"/>
  <c r="S116" i="4"/>
  <c r="X116" i="4"/>
  <c r="C117" i="4"/>
  <c r="D117" i="4" s="1"/>
  <c r="AG115" i="85" s="1"/>
  <c r="E117" i="4"/>
  <c r="F117" i="4"/>
  <c r="I117" i="4"/>
  <c r="J117" i="4"/>
  <c r="K117" i="4"/>
  <c r="L117" i="4"/>
  <c r="N117" i="4"/>
  <c r="O117" i="4" s="1"/>
  <c r="P117" i="4"/>
  <c r="Q117" i="4"/>
  <c r="S117" i="4"/>
  <c r="X117" i="4"/>
  <c r="C118" i="4"/>
  <c r="D118" i="4" s="1"/>
  <c r="AG116" i="85" s="1"/>
  <c r="E118" i="4"/>
  <c r="F118" i="4"/>
  <c r="I118" i="4"/>
  <c r="J118" i="4"/>
  <c r="K118" i="4"/>
  <c r="L118" i="4"/>
  <c r="N118" i="4"/>
  <c r="O118" i="4" s="1"/>
  <c r="P118" i="4"/>
  <c r="Q118" i="4"/>
  <c r="S118" i="4"/>
  <c r="X118" i="4"/>
  <c r="C119" i="4"/>
  <c r="D119" i="4" s="1"/>
  <c r="AG117" i="85" s="1"/>
  <c r="E119" i="4"/>
  <c r="F119" i="4"/>
  <c r="I119" i="4"/>
  <c r="J119" i="4"/>
  <c r="K119" i="4"/>
  <c r="L119" i="4"/>
  <c r="N119" i="4"/>
  <c r="O119" i="4" s="1"/>
  <c r="P119" i="4"/>
  <c r="Q119" i="4"/>
  <c r="S119" i="4"/>
  <c r="X119" i="4"/>
  <c r="C120" i="4"/>
  <c r="D120" i="4" s="1"/>
  <c r="AG118" i="85" s="1"/>
  <c r="E120" i="4"/>
  <c r="F120" i="4"/>
  <c r="I120" i="4"/>
  <c r="J120" i="4"/>
  <c r="K120" i="4"/>
  <c r="L120" i="4"/>
  <c r="N120" i="4"/>
  <c r="O120" i="4" s="1"/>
  <c r="P120" i="4"/>
  <c r="Q120" i="4"/>
  <c r="S120" i="4"/>
  <c r="X120" i="4"/>
  <c r="C121" i="4"/>
  <c r="D121" i="4" s="1"/>
  <c r="AG119" i="85" s="1"/>
  <c r="E121" i="4"/>
  <c r="F121" i="4"/>
  <c r="I121" i="4"/>
  <c r="J121" i="4"/>
  <c r="K121" i="4"/>
  <c r="L121" i="4"/>
  <c r="N121" i="4"/>
  <c r="O121" i="4" s="1"/>
  <c r="P121" i="4"/>
  <c r="Q121" i="4"/>
  <c r="S121" i="4"/>
  <c r="X121" i="4"/>
  <c r="C122" i="4"/>
  <c r="D122" i="4" s="1"/>
  <c r="AG120" i="85" s="1"/>
  <c r="E122" i="4"/>
  <c r="F122" i="4"/>
  <c r="I122" i="4"/>
  <c r="J122" i="4"/>
  <c r="K122" i="4"/>
  <c r="L122" i="4"/>
  <c r="N122" i="4"/>
  <c r="O122" i="4" s="1"/>
  <c r="P122" i="4"/>
  <c r="Q122" i="4"/>
  <c r="S122" i="4"/>
  <c r="X122" i="4"/>
  <c r="C123" i="4"/>
  <c r="D123" i="4" s="1"/>
  <c r="AG121" i="85" s="1"/>
  <c r="E123" i="4"/>
  <c r="F123" i="4"/>
  <c r="I123" i="4"/>
  <c r="J123" i="4"/>
  <c r="K123" i="4"/>
  <c r="L123" i="4"/>
  <c r="N123" i="4"/>
  <c r="O123" i="4" s="1"/>
  <c r="P123" i="4"/>
  <c r="Q123" i="4"/>
  <c r="S123" i="4"/>
  <c r="X123" i="4"/>
  <c r="C124" i="4"/>
  <c r="D124" i="4" s="1"/>
  <c r="AG122" i="85" s="1"/>
  <c r="E124" i="4"/>
  <c r="F124" i="4"/>
  <c r="I124" i="4"/>
  <c r="J124" i="4"/>
  <c r="K124" i="4"/>
  <c r="L124" i="4"/>
  <c r="N124" i="4"/>
  <c r="O124" i="4" s="1"/>
  <c r="P124" i="4"/>
  <c r="Q124" i="4"/>
  <c r="S124" i="4"/>
  <c r="X124" i="4"/>
  <c r="C125" i="4"/>
  <c r="D125" i="4" s="1"/>
  <c r="AG123" i="85" s="1"/>
  <c r="E125" i="4"/>
  <c r="F125" i="4"/>
  <c r="I125" i="4"/>
  <c r="J125" i="4"/>
  <c r="K125" i="4"/>
  <c r="L125" i="4"/>
  <c r="N125" i="4"/>
  <c r="O125" i="4" s="1"/>
  <c r="P125" i="4"/>
  <c r="Q125" i="4"/>
  <c r="S125" i="4"/>
  <c r="X125" i="4"/>
  <c r="C126" i="4"/>
  <c r="D126" i="4" s="1"/>
  <c r="AG124" i="85" s="1"/>
  <c r="E126" i="4"/>
  <c r="F126" i="4"/>
  <c r="I126" i="4"/>
  <c r="J126" i="4"/>
  <c r="K126" i="4"/>
  <c r="L126" i="4"/>
  <c r="N126" i="4"/>
  <c r="O126" i="4" s="1"/>
  <c r="P126" i="4"/>
  <c r="Q126" i="4"/>
  <c r="S126" i="4"/>
  <c r="X126" i="4"/>
  <c r="C127" i="4"/>
  <c r="D127" i="4" s="1"/>
  <c r="AG125" i="85" s="1"/>
  <c r="E127" i="4"/>
  <c r="F127" i="4"/>
  <c r="I127" i="4"/>
  <c r="J127" i="4"/>
  <c r="K127" i="4"/>
  <c r="L127" i="4"/>
  <c r="N127" i="4"/>
  <c r="O127" i="4" s="1"/>
  <c r="P127" i="4"/>
  <c r="Q127" i="4"/>
  <c r="S127" i="4"/>
  <c r="X127" i="4"/>
  <c r="C128" i="4"/>
  <c r="D128" i="4" s="1"/>
  <c r="AG126" i="85" s="1"/>
  <c r="E128" i="4"/>
  <c r="F128" i="4"/>
  <c r="I128" i="4"/>
  <c r="J128" i="4"/>
  <c r="K128" i="4"/>
  <c r="L128" i="4"/>
  <c r="N128" i="4"/>
  <c r="O128" i="4" s="1"/>
  <c r="P128" i="4"/>
  <c r="Q128" i="4"/>
  <c r="S128" i="4"/>
  <c r="X128" i="4"/>
  <c r="C129" i="4"/>
  <c r="D129" i="4" s="1"/>
  <c r="AG127" i="85" s="1"/>
  <c r="E129" i="4"/>
  <c r="F129" i="4"/>
  <c r="I129" i="4"/>
  <c r="J129" i="4"/>
  <c r="K129" i="4"/>
  <c r="L129" i="4"/>
  <c r="N129" i="4"/>
  <c r="O129" i="4" s="1"/>
  <c r="P129" i="4"/>
  <c r="Q129" i="4"/>
  <c r="S129" i="4"/>
  <c r="X129" i="4"/>
  <c r="C130" i="4"/>
  <c r="D130" i="4" s="1"/>
  <c r="AG128" i="85" s="1"/>
  <c r="E130" i="4"/>
  <c r="F130" i="4"/>
  <c r="I130" i="4"/>
  <c r="J130" i="4"/>
  <c r="K130" i="4"/>
  <c r="L130" i="4"/>
  <c r="N130" i="4"/>
  <c r="O130" i="4" s="1"/>
  <c r="P130" i="4"/>
  <c r="Q130" i="4"/>
  <c r="S130" i="4"/>
  <c r="X130" i="4"/>
  <c r="C131" i="4"/>
  <c r="D131" i="4" s="1"/>
  <c r="AG129" i="85" s="1"/>
  <c r="E131" i="4"/>
  <c r="F131" i="4"/>
  <c r="I131" i="4"/>
  <c r="J131" i="4"/>
  <c r="K131" i="4"/>
  <c r="L131" i="4"/>
  <c r="N131" i="4"/>
  <c r="O131" i="4" s="1"/>
  <c r="P131" i="4"/>
  <c r="Q131" i="4"/>
  <c r="S131" i="4"/>
  <c r="X131" i="4"/>
  <c r="C132" i="4"/>
  <c r="D132" i="4" s="1"/>
  <c r="AG130" i="85" s="1"/>
  <c r="E132" i="4"/>
  <c r="F132" i="4"/>
  <c r="I132" i="4"/>
  <c r="J132" i="4"/>
  <c r="K132" i="4"/>
  <c r="L132" i="4"/>
  <c r="N132" i="4"/>
  <c r="O132" i="4" s="1"/>
  <c r="P132" i="4"/>
  <c r="Q132" i="4"/>
  <c r="S132" i="4"/>
  <c r="X132" i="4"/>
  <c r="C133" i="4"/>
  <c r="D133" i="4" s="1"/>
  <c r="AG131" i="85" s="1"/>
  <c r="E133" i="4"/>
  <c r="F133" i="4"/>
  <c r="I133" i="4"/>
  <c r="J133" i="4"/>
  <c r="K133" i="4"/>
  <c r="L133" i="4"/>
  <c r="N133" i="4"/>
  <c r="O133" i="4" s="1"/>
  <c r="P133" i="4"/>
  <c r="Q133" i="4"/>
  <c r="S133" i="4"/>
  <c r="X133" i="4"/>
  <c r="C134" i="4"/>
  <c r="D134" i="4" s="1"/>
  <c r="AG132" i="85" s="1"/>
  <c r="E134" i="4"/>
  <c r="F134" i="4"/>
  <c r="I134" i="4"/>
  <c r="J134" i="4"/>
  <c r="K134" i="4"/>
  <c r="L134" i="4"/>
  <c r="N134" i="4"/>
  <c r="O134" i="4" s="1"/>
  <c r="P134" i="4"/>
  <c r="Q134" i="4"/>
  <c r="S134" i="4"/>
  <c r="X134" i="4"/>
  <c r="C135" i="4"/>
  <c r="D135" i="4" s="1"/>
  <c r="AG133" i="85" s="1"/>
  <c r="E135" i="4"/>
  <c r="F135" i="4"/>
  <c r="I135" i="4"/>
  <c r="J135" i="4"/>
  <c r="K135" i="4"/>
  <c r="L135" i="4"/>
  <c r="N135" i="4"/>
  <c r="O135" i="4" s="1"/>
  <c r="P135" i="4"/>
  <c r="Q135" i="4"/>
  <c r="S135" i="4"/>
  <c r="X135" i="4"/>
  <c r="C136" i="4"/>
  <c r="D136" i="4" s="1"/>
  <c r="AG134" i="85" s="1"/>
  <c r="E136" i="4"/>
  <c r="F136" i="4"/>
  <c r="I136" i="4"/>
  <c r="J136" i="4"/>
  <c r="K136" i="4"/>
  <c r="L136" i="4"/>
  <c r="N136" i="4"/>
  <c r="O136" i="4" s="1"/>
  <c r="P136" i="4"/>
  <c r="Q136" i="4"/>
  <c r="S136" i="4"/>
  <c r="X136" i="4"/>
  <c r="C137" i="4"/>
  <c r="D137" i="4" s="1"/>
  <c r="AG135" i="85" s="1"/>
  <c r="E137" i="4"/>
  <c r="F137" i="4"/>
  <c r="I137" i="4"/>
  <c r="J137" i="4"/>
  <c r="K137" i="4"/>
  <c r="L137" i="4"/>
  <c r="N137" i="4"/>
  <c r="O137" i="4" s="1"/>
  <c r="P137" i="4"/>
  <c r="Q137" i="4"/>
  <c r="S137" i="4"/>
  <c r="X137" i="4"/>
  <c r="C138" i="4"/>
  <c r="D138" i="4" s="1"/>
  <c r="AG136" i="85" s="1"/>
  <c r="E138" i="4"/>
  <c r="F138" i="4"/>
  <c r="I138" i="4"/>
  <c r="J138" i="4"/>
  <c r="K138" i="4"/>
  <c r="L138" i="4"/>
  <c r="N138" i="4"/>
  <c r="O138" i="4" s="1"/>
  <c r="P138" i="4"/>
  <c r="Q138" i="4"/>
  <c r="S138" i="4"/>
  <c r="X138" i="4"/>
  <c r="C139" i="4"/>
  <c r="D139" i="4" s="1"/>
  <c r="AG137" i="85" s="1"/>
  <c r="E139" i="4"/>
  <c r="F139" i="4"/>
  <c r="I139" i="4"/>
  <c r="J139" i="4"/>
  <c r="K139" i="4"/>
  <c r="L139" i="4"/>
  <c r="N139" i="4"/>
  <c r="O139" i="4" s="1"/>
  <c r="P139" i="4"/>
  <c r="Q139" i="4"/>
  <c r="S139" i="4"/>
  <c r="X139" i="4"/>
  <c r="C140" i="4"/>
  <c r="D140" i="4" s="1"/>
  <c r="AG138" i="85" s="1"/>
  <c r="E140" i="4"/>
  <c r="F140" i="4"/>
  <c r="I140" i="4"/>
  <c r="J140" i="4"/>
  <c r="K140" i="4"/>
  <c r="L140" i="4"/>
  <c r="N140" i="4"/>
  <c r="O140" i="4" s="1"/>
  <c r="P140" i="4"/>
  <c r="Q140" i="4"/>
  <c r="S140" i="4"/>
  <c r="X140" i="4"/>
  <c r="C141" i="4"/>
  <c r="D141" i="4" s="1"/>
  <c r="AG139" i="85" s="1"/>
  <c r="E141" i="4"/>
  <c r="F141" i="4"/>
  <c r="I141" i="4"/>
  <c r="J141" i="4"/>
  <c r="K141" i="4"/>
  <c r="L141" i="4"/>
  <c r="N141" i="4"/>
  <c r="O141" i="4" s="1"/>
  <c r="P141" i="4"/>
  <c r="Q141" i="4"/>
  <c r="S141" i="4"/>
  <c r="X141" i="4"/>
  <c r="C142" i="4"/>
  <c r="D142" i="4" s="1"/>
  <c r="AG140" i="85" s="1"/>
  <c r="E142" i="4"/>
  <c r="F142" i="4"/>
  <c r="I142" i="4"/>
  <c r="J142" i="4"/>
  <c r="K142" i="4"/>
  <c r="L142" i="4"/>
  <c r="N142" i="4"/>
  <c r="O142" i="4" s="1"/>
  <c r="P142" i="4"/>
  <c r="Q142" i="4"/>
  <c r="S142" i="4"/>
  <c r="X142" i="4"/>
  <c r="C143" i="4"/>
  <c r="D143" i="4" s="1"/>
  <c r="AG141" i="85" s="1"/>
  <c r="E143" i="4"/>
  <c r="F143" i="4"/>
  <c r="I143" i="4"/>
  <c r="J143" i="4"/>
  <c r="K143" i="4"/>
  <c r="L143" i="4"/>
  <c r="N143" i="4"/>
  <c r="O143" i="4" s="1"/>
  <c r="P143" i="4"/>
  <c r="Q143" i="4"/>
  <c r="S143" i="4"/>
  <c r="X143" i="4"/>
  <c r="C144" i="4"/>
  <c r="D144" i="4" s="1"/>
  <c r="AG142" i="85" s="1"/>
  <c r="E144" i="4"/>
  <c r="F144" i="4"/>
  <c r="I144" i="4"/>
  <c r="J144" i="4"/>
  <c r="K144" i="4"/>
  <c r="L144" i="4"/>
  <c r="N144" i="4"/>
  <c r="O144" i="4" s="1"/>
  <c r="P144" i="4"/>
  <c r="Q144" i="4"/>
  <c r="S144" i="4"/>
  <c r="X144" i="4"/>
  <c r="C145" i="4"/>
  <c r="D145" i="4" s="1"/>
  <c r="AG143" i="85" s="1"/>
  <c r="E145" i="4"/>
  <c r="F145" i="4"/>
  <c r="I145" i="4"/>
  <c r="J145" i="4"/>
  <c r="K145" i="4"/>
  <c r="L145" i="4"/>
  <c r="N145" i="4"/>
  <c r="O145" i="4" s="1"/>
  <c r="P145" i="4"/>
  <c r="Q145" i="4"/>
  <c r="S145" i="4"/>
  <c r="X145" i="4"/>
  <c r="C146" i="4"/>
  <c r="D146" i="4" s="1"/>
  <c r="AG144" i="85" s="1"/>
  <c r="E146" i="4"/>
  <c r="F146" i="4"/>
  <c r="I146" i="4"/>
  <c r="J146" i="4"/>
  <c r="K146" i="4"/>
  <c r="L146" i="4"/>
  <c r="N146" i="4"/>
  <c r="O146" i="4" s="1"/>
  <c r="P146" i="4"/>
  <c r="Q146" i="4"/>
  <c r="S146" i="4"/>
  <c r="X146" i="4"/>
  <c r="C147" i="4"/>
  <c r="D147" i="4" s="1"/>
  <c r="AG145" i="85" s="1"/>
  <c r="E147" i="4"/>
  <c r="F147" i="4"/>
  <c r="I147" i="4"/>
  <c r="J147" i="4"/>
  <c r="K147" i="4"/>
  <c r="L147" i="4"/>
  <c r="N147" i="4"/>
  <c r="O147" i="4" s="1"/>
  <c r="P147" i="4"/>
  <c r="Q147" i="4"/>
  <c r="S147" i="4"/>
  <c r="X147" i="4"/>
  <c r="C148" i="4"/>
  <c r="D148" i="4" s="1"/>
  <c r="AG146" i="85" s="1"/>
  <c r="E148" i="4"/>
  <c r="F148" i="4"/>
  <c r="I148" i="4"/>
  <c r="J148" i="4"/>
  <c r="K148" i="4"/>
  <c r="L148" i="4"/>
  <c r="N148" i="4"/>
  <c r="O148" i="4" s="1"/>
  <c r="P148" i="4"/>
  <c r="Q148" i="4"/>
  <c r="S148" i="4"/>
  <c r="X148" i="4"/>
  <c r="C149" i="4"/>
  <c r="D149" i="4" s="1"/>
  <c r="AG147" i="85" s="1"/>
  <c r="E149" i="4"/>
  <c r="F149" i="4"/>
  <c r="I149" i="4"/>
  <c r="J149" i="4"/>
  <c r="K149" i="4"/>
  <c r="L149" i="4"/>
  <c r="N149" i="4"/>
  <c r="O149" i="4" s="1"/>
  <c r="P149" i="4"/>
  <c r="Q149" i="4"/>
  <c r="S149" i="4"/>
  <c r="X149" i="4"/>
  <c r="C150" i="4"/>
  <c r="D150" i="4" s="1"/>
  <c r="AG148" i="85" s="1"/>
  <c r="E150" i="4"/>
  <c r="F150" i="4"/>
  <c r="I150" i="4"/>
  <c r="J150" i="4"/>
  <c r="K150" i="4"/>
  <c r="L150" i="4"/>
  <c r="N150" i="4"/>
  <c r="O150" i="4" s="1"/>
  <c r="P150" i="4"/>
  <c r="Q150" i="4"/>
  <c r="S150" i="4"/>
  <c r="X150" i="4"/>
  <c r="C151" i="4"/>
  <c r="D151" i="4" s="1"/>
  <c r="AG149" i="85" s="1"/>
  <c r="E151" i="4"/>
  <c r="F151" i="4"/>
  <c r="I151" i="4"/>
  <c r="J151" i="4"/>
  <c r="K151" i="4"/>
  <c r="L151" i="4"/>
  <c r="N151" i="4"/>
  <c r="O151" i="4" s="1"/>
  <c r="P151" i="4"/>
  <c r="Q151" i="4"/>
  <c r="S151" i="4"/>
  <c r="X151" i="4"/>
  <c r="C152" i="4"/>
  <c r="D152" i="4" s="1"/>
  <c r="AG150" i="85" s="1"/>
  <c r="E152" i="4"/>
  <c r="F152" i="4"/>
  <c r="I152" i="4"/>
  <c r="J152" i="4"/>
  <c r="K152" i="4"/>
  <c r="L152" i="4"/>
  <c r="N152" i="4"/>
  <c r="O152" i="4" s="1"/>
  <c r="P152" i="4"/>
  <c r="Q152" i="4"/>
  <c r="S152" i="4"/>
  <c r="X152" i="4"/>
  <c r="C153" i="4"/>
  <c r="D153" i="4" s="1"/>
  <c r="AG151" i="85" s="1"/>
  <c r="E153" i="4"/>
  <c r="F153" i="4"/>
  <c r="I153" i="4"/>
  <c r="J153" i="4"/>
  <c r="K153" i="4"/>
  <c r="L153" i="4"/>
  <c r="N153" i="4"/>
  <c r="O153" i="4" s="1"/>
  <c r="P153" i="4"/>
  <c r="Q153" i="4"/>
  <c r="S153" i="4"/>
  <c r="X153" i="4"/>
  <c r="C154" i="4"/>
  <c r="D154" i="4" s="1"/>
  <c r="AG152" i="85" s="1"/>
  <c r="E154" i="4"/>
  <c r="F154" i="4"/>
  <c r="I154" i="4"/>
  <c r="J154" i="4"/>
  <c r="K154" i="4"/>
  <c r="L154" i="4"/>
  <c r="N154" i="4"/>
  <c r="O154" i="4" s="1"/>
  <c r="P154" i="4"/>
  <c r="Q154" i="4"/>
  <c r="S154" i="4"/>
  <c r="X154" i="4"/>
  <c r="C155" i="4"/>
  <c r="D155" i="4" s="1"/>
  <c r="AG153" i="85" s="1"/>
  <c r="E155" i="4"/>
  <c r="F155" i="4"/>
  <c r="I155" i="4"/>
  <c r="J155" i="4"/>
  <c r="K155" i="4"/>
  <c r="L155" i="4"/>
  <c r="N155" i="4"/>
  <c r="O155" i="4" s="1"/>
  <c r="P155" i="4"/>
  <c r="Q155" i="4"/>
  <c r="S155" i="4"/>
  <c r="X155" i="4"/>
  <c r="C156" i="4"/>
  <c r="D156" i="4" s="1"/>
  <c r="AG154" i="85" s="1"/>
  <c r="E156" i="4"/>
  <c r="F156" i="4"/>
  <c r="I156" i="4"/>
  <c r="J156" i="4"/>
  <c r="K156" i="4"/>
  <c r="L156" i="4"/>
  <c r="N156" i="4"/>
  <c r="O156" i="4" s="1"/>
  <c r="P156" i="4"/>
  <c r="Q156" i="4"/>
  <c r="S156" i="4"/>
  <c r="X156" i="4"/>
  <c r="C157" i="4"/>
  <c r="D157" i="4" s="1"/>
  <c r="AG155" i="85" s="1"/>
  <c r="E157" i="4"/>
  <c r="F157" i="4"/>
  <c r="I157" i="4"/>
  <c r="J157" i="4"/>
  <c r="K157" i="4"/>
  <c r="L157" i="4"/>
  <c r="N157" i="4"/>
  <c r="O157" i="4" s="1"/>
  <c r="P157" i="4"/>
  <c r="Q157" i="4"/>
  <c r="S157" i="4"/>
  <c r="X157" i="4"/>
  <c r="C158" i="4"/>
  <c r="D158" i="4" s="1"/>
  <c r="AG156" i="85" s="1"/>
  <c r="E158" i="4"/>
  <c r="F158" i="4"/>
  <c r="I158" i="4"/>
  <c r="J158" i="4"/>
  <c r="K158" i="4"/>
  <c r="L158" i="4"/>
  <c r="N158" i="4"/>
  <c r="O158" i="4" s="1"/>
  <c r="P158" i="4"/>
  <c r="Q158" i="4"/>
  <c r="S158" i="4"/>
  <c r="X158" i="4"/>
  <c r="C159" i="4"/>
  <c r="D159" i="4" s="1"/>
  <c r="AG157" i="85" s="1"/>
  <c r="E159" i="4"/>
  <c r="F159" i="4"/>
  <c r="I159" i="4"/>
  <c r="J159" i="4"/>
  <c r="K159" i="4"/>
  <c r="L159" i="4"/>
  <c r="N159" i="4"/>
  <c r="O159" i="4" s="1"/>
  <c r="P159" i="4"/>
  <c r="Q159" i="4"/>
  <c r="S159" i="4"/>
  <c r="X159" i="4"/>
  <c r="C160" i="4"/>
  <c r="D160" i="4" s="1"/>
  <c r="AG158" i="85" s="1"/>
  <c r="E160" i="4"/>
  <c r="F160" i="4"/>
  <c r="I160" i="4"/>
  <c r="J160" i="4"/>
  <c r="K160" i="4"/>
  <c r="L160" i="4"/>
  <c r="N160" i="4"/>
  <c r="O160" i="4" s="1"/>
  <c r="P160" i="4"/>
  <c r="Q160" i="4"/>
  <c r="S160" i="4"/>
  <c r="X160" i="4"/>
  <c r="C161" i="4"/>
  <c r="D161" i="4" s="1"/>
  <c r="AG159" i="85" s="1"/>
  <c r="E161" i="4"/>
  <c r="F161" i="4"/>
  <c r="I161" i="4"/>
  <c r="J161" i="4"/>
  <c r="K161" i="4"/>
  <c r="L161" i="4"/>
  <c r="N161" i="4"/>
  <c r="O161" i="4" s="1"/>
  <c r="P161" i="4"/>
  <c r="Q161" i="4"/>
  <c r="S161" i="4"/>
  <c r="X161" i="4"/>
  <c r="C162" i="4"/>
  <c r="D162" i="4" s="1"/>
  <c r="AG160" i="85" s="1"/>
  <c r="E162" i="4"/>
  <c r="F162" i="4"/>
  <c r="I162" i="4"/>
  <c r="J162" i="4"/>
  <c r="K162" i="4"/>
  <c r="L162" i="4"/>
  <c r="N162" i="4"/>
  <c r="O162" i="4" s="1"/>
  <c r="P162" i="4"/>
  <c r="Q162" i="4"/>
  <c r="S162" i="4"/>
  <c r="X162" i="4"/>
  <c r="C163" i="4"/>
  <c r="D163" i="4" s="1"/>
  <c r="AG161" i="85" s="1"/>
  <c r="E163" i="4"/>
  <c r="F163" i="4"/>
  <c r="I163" i="4"/>
  <c r="J163" i="4"/>
  <c r="K163" i="4"/>
  <c r="L163" i="4"/>
  <c r="N163" i="4"/>
  <c r="O163" i="4" s="1"/>
  <c r="P163" i="4"/>
  <c r="Q163" i="4"/>
  <c r="S163" i="4"/>
  <c r="X163" i="4"/>
  <c r="C164" i="4"/>
  <c r="D164" i="4" s="1"/>
  <c r="AG162" i="85" s="1"/>
  <c r="E164" i="4"/>
  <c r="F164" i="4"/>
  <c r="I164" i="4"/>
  <c r="J164" i="4"/>
  <c r="K164" i="4"/>
  <c r="L164" i="4"/>
  <c r="N164" i="4"/>
  <c r="O164" i="4" s="1"/>
  <c r="P164" i="4"/>
  <c r="Q164" i="4"/>
  <c r="S164" i="4"/>
  <c r="X164" i="4"/>
  <c r="C165" i="4"/>
  <c r="D165" i="4" s="1"/>
  <c r="AG163" i="85" s="1"/>
  <c r="E165" i="4"/>
  <c r="F165" i="4"/>
  <c r="I165" i="4"/>
  <c r="J165" i="4"/>
  <c r="K165" i="4"/>
  <c r="L165" i="4"/>
  <c r="N165" i="4"/>
  <c r="O165" i="4" s="1"/>
  <c r="P165" i="4"/>
  <c r="Q165" i="4"/>
  <c r="S165" i="4"/>
  <c r="X165" i="4"/>
  <c r="C166" i="4"/>
  <c r="D166" i="4" s="1"/>
  <c r="AG164" i="85" s="1"/>
  <c r="E166" i="4"/>
  <c r="F166" i="4"/>
  <c r="I166" i="4"/>
  <c r="J166" i="4"/>
  <c r="K166" i="4"/>
  <c r="L166" i="4"/>
  <c r="N166" i="4"/>
  <c r="O166" i="4" s="1"/>
  <c r="P166" i="4"/>
  <c r="Q166" i="4"/>
  <c r="S166" i="4"/>
  <c r="X166" i="4"/>
  <c r="C167" i="4"/>
  <c r="D167" i="4" s="1"/>
  <c r="AG165" i="85" s="1"/>
  <c r="E167" i="4"/>
  <c r="F167" i="4"/>
  <c r="I167" i="4"/>
  <c r="J167" i="4"/>
  <c r="K167" i="4"/>
  <c r="L167" i="4"/>
  <c r="N167" i="4"/>
  <c r="O167" i="4" s="1"/>
  <c r="P167" i="4"/>
  <c r="Q167" i="4"/>
  <c r="S167" i="4"/>
  <c r="X167" i="4"/>
  <c r="C168" i="4"/>
  <c r="D168" i="4" s="1"/>
  <c r="AG166" i="85" s="1"/>
  <c r="E168" i="4"/>
  <c r="F168" i="4"/>
  <c r="I168" i="4"/>
  <c r="J168" i="4"/>
  <c r="K168" i="4"/>
  <c r="L168" i="4"/>
  <c r="N168" i="4"/>
  <c r="O168" i="4" s="1"/>
  <c r="P168" i="4"/>
  <c r="Q168" i="4"/>
  <c r="S168" i="4"/>
  <c r="X168" i="4"/>
  <c r="C169" i="4"/>
  <c r="D169" i="4" s="1"/>
  <c r="AG167" i="85" s="1"/>
  <c r="E169" i="4"/>
  <c r="F169" i="4"/>
  <c r="I169" i="4"/>
  <c r="J169" i="4"/>
  <c r="K169" i="4"/>
  <c r="L169" i="4"/>
  <c r="N169" i="4"/>
  <c r="O169" i="4" s="1"/>
  <c r="P169" i="4"/>
  <c r="Q169" i="4"/>
  <c r="S169" i="4"/>
  <c r="X169" i="4"/>
  <c r="C170" i="4"/>
  <c r="D170" i="4" s="1"/>
  <c r="AG168" i="85" s="1"/>
  <c r="E170" i="4"/>
  <c r="F170" i="4"/>
  <c r="I170" i="4"/>
  <c r="J170" i="4"/>
  <c r="K170" i="4"/>
  <c r="L170" i="4"/>
  <c r="N170" i="4"/>
  <c r="O170" i="4" s="1"/>
  <c r="P170" i="4"/>
  <c r="Q170" i="4"/>
  <c r="S170" i="4"/>
  <c r="X170" i="4"/>
  <c r="C171" i="4"/>
  <c r="D171" i="4" s="1"/>
  <c r="AG169" i="85" s="1"/>
  <c r="E171" i="4"/>
  <c r="F171" i="4"/>
  <c r="I171" i="4"/>
  <c r="J171" i="4"/>
  <c r="K171" i="4"/>
  <c r="L171" i="4"/>
  <c r="N171" i="4"/>
  <c r="O171" i="4" s="1"/>
  <c r="P171" i="4"/>
  <c r="Q171" i="4"/>
  <c r="S171" i="4"/>
  <c r="X171" i="4"/>
  <c r="C172" i="4"/>
  <c r="D172" i="4" s="1"/>
  <c r="AG170" i="85" s="1"/>
  <c r="E172" i="4"/>
  <c r="F172" i="4"/>
  <c r="I172" i="4"/>
  <c r="J172" i="4"/>
  <c r="K172" i="4"/>
  <c r="L172" i="4"/>
  <c r="N172" i="4"/>
  <c r="O172" i="4" s="1"/>
  <c r="P172" i="4"/>
  <c r="Q172" i="4"/>
  <c r="S172" i="4"/>
  <c r="X172" i="4"/>
  <c r="C173" i="4"/>
  <c r="D173" i="4" s="1"/>
  <c r="AG171" i="85" s="1"/>
  <c r="E173" i="4"/>
  <c r="F173" i="4"/>
  <c r="I173" i="4"/>
  <c r="J173" i="4"/>
  <c r="K173" i="4"/>
  <c r="L173" i="4"/>
  <c r="N173" i="4"/>
  <c r="O173" i="4" s="1"/>
  <c r="P173" i="4"/>
  <c r="Q173" i="4"/>
  <c r="S173" i="4"/>
  <c r="X173" i="4"/>
  <c r="C174" i="4"/>
  <c r="D174" i="4" s="1"/>
  <c r="AG172" i="85" s="1"/>
  <c r="E174" i="4"/>
  <c r="F174" i="4"/>
  <c r="I174" i="4"/>
  <c r="J174" i="4"/>
  <c r="K174" i="4"/>
  <c r="L174" i="4"/>
  <c r="N174" i="4"/>
  <c r="O174" i="4" s="1"/>
  <c r="P174" i="4"/>
  <c r="Q174" i="4"/>
  <c r="S174" i="4"/>
  <c r="X174" i="4"/>
  <c r="C175" i="4"/>
  <c r="D175" i="4" s="1"/>
  <c r="AG173" i="85" s="1"/>
  <c r="E175" i="4"/>
  <c r="F175" i="4"/>
  <c r="I175" i="4"/>
  <c r="J175" i="4"/>
  <c r="K175" i="4"/>
  <c r="L175" i="4"/>
  <c r="N175" i="4"/>
  <c r="O175" i="4" s="1"/>
  <c r="P175" i="4"/>
  <c r="Q175" i="4"/>
  <c r="S175" i="4"/>
  <c r="X175" i="4"/>
  <c r="C176" i="4"/>
  <c r="D176" i="4" s="1"/>
  <c r="AG174" i="85" s="1"/>
  <c r="E176" i="4"/>
  <c r="F176" i="4"/>
  <c r="I176" i="4"/>
  <c r="J176" i="4"/>
  <c r="K176" i="4"/>
  <c r="L176" i="4"/>
  <c r="N176" i="4"/>
  <c r="O176" i="4" s="1"/>
  <c r="P176" i="4"/>
  <c r="Q176" i="4"/>
  <c r="S176" i="4"/>
  <c r="X176" i="4"/>
  <c r="C177" i="4"/>
  <c r="D177" i="4" s="1"/>
  <c r="AG175" i="85" s="1"/>
  <c r="E177" i="4"/>
  <c r="F177" i="4"/>
  <c r="I177" i="4"/>
  <c r="J177" i="4"/>
  <c r="K177" i="4"/>
  <c r="L177" i="4"/>
  <c r="N177" i="4"/>
  <c r="O177" i="4" s="1"/>
  <c r="P177" i="4"/>
  <c r="Q177" i="4"/>
  <c r="S177" i="4"/>
  <c r="X177" i="4"/>
  <c r="C178" i="4"/>
  <c r="D178" i="4" s="1"/>
  <c r="AG176" i="85" s="1"/>
  <c r="E178" i="4"/>
  <c r="F178" i="4"/>
  <c r="I178" i="4"/>
  <c r="J178" i="4"/>
  <c r="K178" i="4"/>
  <c r="L178" i="4"/>
  <c r="N178" i="4"/>
  <c r="O178" i="4" s="1"/>
  <c r="P178" i="4"/>
  <c r="Q178" i="4"/>
  <c r="S178" i="4"/>
  <c r="X178" i="4"/>
  <c r="C179" i="4"/>
  <c r="D179" i="4" s="1"/>
  <c r="AG177" i="85" s="1"/>
  <c r="E179" i="4"/>
  <c r="F179" i="4"/>
  <c r="I179" i="4"/>
  <c r="J179" i="4"/>
  <c r="K179" i="4"/>
  <c r="L179" i="4"/>
  <c r="N179" i="4"/>
  <c r="O179" i="4" s="1"/>
  <c r="P179" i="4"/>
  <c r="Q179" i="4"/>
  <c r="S179" i="4"/>
  <c r="X179" i="4"/>
  <c r="C180" i="4"/>
  <c r="D180" i="4" s="1"/>
  <c r="AG178" i="85" s="1"/>
  <c r="E180" i="4"/>
  <c r="F180" i="4"/>
  <c r="I180" i="4"/>
  <c r="J180" i="4"/>
  <c r="K180" i="4"/>
  <c r="L180" i="4"/>
  <c r="N180" i="4"/>
  <c r="O180" i="4" s="1"/>
  <c r="P180" i="4"/>
  <c r="Q180" i="4"/>
  <c r="S180" i="4"/>
  <c r="X180" i="4"/>
  <c r="C181" i="4"/>
  <c r="D181" i="4" s="1"/>
  <c r="AG179" i="85" s="1"/>
  <c r="E181" i="4"/>
  <c r="F181" i="4"/>
  <c r="I181" i="4"/>
  <c r="J181" i="4"/>
  <c r="K181" i="4"/>
  <c r="L181" i="4"/>
  <c r="N181" i="4"/>
  <c r="O181" i="4" s="1"/>
  <c r="P181" i="4"/>
  <c r="Q181" i="4"/>
  <c r="S181" i="4"/>
  <c r="X181" i="4"/>
  <c r="C182" i="4"/>
  <c r="D182" i="4" s="1"/>
  <c r="AG180" i="85" s="1"/>
  <c r="E182" i="4"/>
  <c r="F182" i="4"/>
  <c r="I182" i="4"/>
  <c r="J182" i="4"/>
  <c r="K182" i="4"/>
  <c r="L182" i="4"/>
  <c r="N182" i="4"/>
  <c r="O182" i="4" s="1"/>
  <c r="P182" i="4"/>
  <c r="Q182" i="4"/>
  <c r="S182" i="4"/>
  <c r="X182" i="4"/>
  <c r="C183" i="4"/>
  <c r="D183" i="4" s="1"/>
  <c r="AG181" i="85" s="1"/>
  <c r="E183" i="4"/>
  <c r="F183" i="4"/>
  <c r="I183" i="4"/>
  <c r="J183" i="4"/>
  <c r="K183" i="4"/>
  <c r="L183" i="4"/>
  <c r="N183" i="4"/>
  <c r="O183" i="4" s="1"/>
  <c r="P183" i="4"/>
  <c r="Q183" i="4"/>
  <c r="S183" i="4"/>
  <c r="X183" i="4"/>
  <c r="C184" i="4"/>
  <c r="D184" i="4" s="1"/>
  <c r="AG182" i="85" s="1"/>
  <c r="E184" i="4"/>
  <c r="F184" i="4"/>
  <c r="I184" i="4"/>
  <c r="J184" i="4"/>
  <c r="K184" i="4"/>
  <c r="L184" i="4"/>
  <c r="N184" i="4"/>
  <c r="O184" i="4" s="1"/>
  <c r="P184" i="4"/>
  <c r="Q184" i="4"/>
  <c r="S184" i="4"/>
  <c r="X184" i="4"/>
  <c r="C185" i="4"/>
  <c r="D185" i="4" s="1"/>
  <c r="AG183" i="85" s="1"/>
  <c r="E185" i="4"/>
  <c r="F185" i="4"/>
  <c r="I185" i="4"/>
  <c r="J185" i="4"/>
  <c r="K185" i="4"/>
  <c r="L185" i="4"/>
  <c r="N185" i="4"/>
  <c r="O185" i="4" s="1"/>
  <c r="P185" i="4"/>
  <c r="Q185" i="4"/>
  <c r="S185" i="4"/>
  <c r="X185" i="4"/>
  <c r="C186" i="4"/>
  <c r="D186" i="4" s="1"/>
  <c r="AG184" i="85" s="1"/>
  <c r="E186" i="4"/>
  <c r="F186" i="4"/>
  <c r="I186" i="4"/>
  <c r="J186" i="4"/>
  <c r="K186" i="4"/>
  <c r="L186" i="4"/>
  <c r="N186" i="4"/>
  <c r="O186" i="4" s="1"/>
  <c r="P186" i="4"/>
  <c r="Q186" i="4"/>
  <c r="S186" i="4"/>
  <c r="X186" i="4"/>
  <c r="C187" i="4"/>
  <c r="D187" i="4" s="1"/>
  <c r="AG185" i="85" s="1"/>
  <c r="E187" i="4"/>
  <c r="F187" i="4"/>
  <c r="I187" i="4"/>
  <c r="J187" i="4"/>
  <c r="K187" i="4"/>
  <c r="L187" i="4"/>
  <c r="N187" i="4"/>
  <c r="O187" i="4" s="1"/>
  <c r="P187" i="4"/>
  <c r="Q187" i="4"/>
  <c r="S187" i="4"/>
  <c r="X187" i="4"/>
  <c r="C188" i="4"/>
  <c r="D188" i="4" s="1"/>
  <c r="AG186" i="85" s="1"/>
  <c r="E188" i="4"/>
  <c r="F188" i="4"/>
  <c r="I188" i="4"/>
  <c r="J188" i="4"/>
  <c r="K188" i="4"/>
  <c r="L188" i="4"/>
  <c r="N188" i="4"/>
  <c r="O188" i="4" s="1"/>
  <c r="P188" i="4"/>
  <c r="Q188" i="4"/>
  <c r="S188" i="4"/>
  <c r="X188" i="4"/>
  <c r="C189" i="4"/>
  <c r="D189" i="4" s="1"/>
  <c r="AG187" i="85" s="1"/>
  <c r="E189" i="4"/>
  <c r="F189" i="4"/>
  <c r="I189" i="4"/>
  <c r="J189" i="4"/>
  <c r="K189" i="4"/>
  <c r="L189" i="4"/>
  <c r="N189" i="4"/>
  <c r="O189" i="4" s="1"/>
  <c r="P189" i="4"/>
  <c r="Q189" i="4"/>
  <c r="S189" i="4"/>
  <c r="X189" i="4"/>
  <c r="C190" i="4"/>
  <c r="D190" i="4" s="1"/>
  <c r="AG188" i="85" s="1"/>
  <c r="E190" i="4"/>
  <c r="F190" i="4"/>
  <c r="I190" i="4"/>
  <c r="J190" i="4"/>
  <c r="K190" i="4"/>
  <c r="L190" i="4"/>
  <c r="N190" i="4"/>
  <c r="O190" i="4" s="1"/>
  <c r="P190" i="4"/>
  <c r="Q190" i="4"/>
  <c r="S190" i="4"/>
  <c r="X190" i="4"/>
  <c r="C191" i="4"/>
  <c r="D191" i="4" s="1"/>
  <c r="AG189" i="85" s="1"/>
  <c r="E191" i="4"/>
  <c r="F191" i="4"/>
  <c r="I191" i="4"/>
  <c r="J191" i="4"/>
  <c r="K191" i="4"/>
  <c r="L191" i="4"/>
  <c r="N191" i="4"/>
  <c r="O191" i="4" s="1"/>
  <c r="P191" i="4"/>
  <c r="Q191" i="4"/>
  <c r="S191" i="4"/>
  <c r="X191" i="4"/>
  <c r="C192" i="4"/>
  <c r="D192" i="4" s="1"/>
  <c r="AG190" i="85" s="1"/>
  <c r="E192" i="4"/>
  <c r="F192" i="4"/>
  <c r="I192" i="4"/>
  <c r="J192" i="4"/>
  <c r="K192" i="4"/>
  <c r="L192" i="4"/>
  <c r="N192" i="4"/>
  <c r="O192" i="4" s="1"/>
  <c r="P192" i="4"/>
  <c r="Q192" i="4"/>
  <c r="S192" i="4"/>
  <c r="X192" i="4"/>
  <c r="C193" i="4"/>
  <c r="D193" i="4" s="1"/>
  <c r="AG191" i="85" s="1"/>
  <c r="E193" i="4"/>
  <c r="F193" i="4"/>
  <c r="I193" i="4"/>
  <c r="J193" i="4"/>
  <c r="K193" i="4"/>
  <c r="L193" i="4"/>
  <c r="N193" i="4"/>
  <c r="O193" i="4" s="1"/>
  <c r="P193" i="4"/>
  <c r="Q193" i="4"/>
  <c r="S193" i="4"/>
  <c r="X193" i="4"/>
  <c r="C194" i="4"/>
  <c r="D194" i="4" s="1"/>
  <c r="AG192" i="85" s="1"/>
  <c r="E194" i="4"/>
  <c r="F194" i="4"/>
  <c r="I194" i="4"/>
  <c r="J194" i="4"/>
  <c r="K194" i="4"/>
  <c r="L194" i="4"/>
  <c r="N194" i="4"/>
  <c r="O194" i="4" s="1"/>
  <c r="P194" i="4"/>
  <c r="Q194" i="4"/>
  <c r="S194" i="4"/>
  <c r="X194" i="4"/>
  <c r="C195" i="4"/>
  <c r="D195" i="4" s="1"/>
  <c r="AG193" i="85" s="1"/>
  <c r="E195" i="4"/>
  <c r="F195" i="4"/>
  <c r="I195" i="4"/>
  <c r="J195" i="4"/>
  <c r="K195" i="4"/>
  <c r="L195" i="4"/>
  <c r="N195" i="4"/>
  <c r="O195" i="4" s="1"/>
  <c r="P195" i="4"/>
  <c r="Q195" i="4"/>
  <c r="S195" i="4"/>
  <c r="X195" i="4"/>
  <c r="C196" i="4"/>
  <c r="D196" i="4" s="1"/>
  <c r="AG194" i="85" s="1"/>
  <c r="E196" i="4"/>
  <c r="F196" i="4"/>
  <c r="I196" i="4"/>
  <c r="J196" i="4"/>
  <c r="K196" i="4"/>
  <c r="L196" i="4"/>
  <c r="N196" i="4"/>
  <c r="O196" i="4" s="1"/>
  <c r="P196" i="4"/>
  <c r="Q196" i="4"/>
  <c r="S196" i="4"/>
  <c r="X196" i="4"/>
  <c r="J29" i="75"/>
  <c r="X6" i="4"/>
  <c r="S6" i="4"/>
  <c r="Q6" i="4"/>
  <c r="P6" i="4"/>
  <c r="L6" i="4"/>
  <c r="K6" i="4"/>
  <c r="J6" i="4"/>
  <c r="I6" i="4"/>
  <c r="F6" i="4"/>
  <c r="E6" i="4"/>
  <c r="C6" i="4"/>
  <c r="D6" i="4" s="1"/>
  <c r="AG4" i="85" s="1"/>
  <c r="AJ6" i="3"/>
  <c r="AI6" i="3"/>
  <c r="AD6" i="3"/>
  <c r="AC6" i="3"/>
  <c r="X6" i="3"/>
  <c r="U6" i="3"/>
  <c r="W6" i="3" s="1"/>
  <c r="L6" i="3"/>
  <c r="G6" i="3"/>
  <c r="F6" i="3"/>
  <c r="AC6" i="75"/>
  <c r="AA6" i="75"/>
  <c r="Z6" i="75"/>
  <c r="Y6" i="75"/>
  <c r="V6" i="75"/>
  <c r="U6" i="75"/>
  <c r="AF6" i="3"/>
  <c r="K6" i="3"/>
  <c r="N6" i="4"/>
  <c r="O6" i="4" s="1"/>
  <c r="P6" i="3"/>
  <c r="U66" i="75"/>
  <c r="AE18" i="75"/>
  <c r="AE115" i="75"/>
  <c r="U33" i="75"/>
  <c r="AF33" i="75" s="1"/>
  <c r="Z115" i="75"/>
  <c r="AE175" i="75"/>
  <c r="Z88" i="75"/>
  <c r="E87" i="75"/>
  <c r="E28" i="75"/>
  <c r="E174" i="75"/>
  <c r="U114" i="75"/>
  <c r="AE127" i="75"/>
  <c r="E120" i="75"/>
  <c r="U20" i="75"/>
  <c r="E143" i="75"/>
  <c r="AE57" i="75"/>
  <c r="AE39" i="75"/>
  <c r="AE36" i="75"/>
  <c r="AE81" i="75"/>
  <c r="Z169" i="75"/>
  <c r="AE89" i="75"/>
  <c r="AE177" i="75"/>
  <c r="AE59" i="75"/>
  <c r="AE140" i="75"/>
  <c r="AE41" i="75"/>
  <c r="AE138" i="75"/>
  <c r="AE51" i="75"/>
  <c r="AE121" i="75"/>
  <c r="E53" i="75"/>
  <c r="AE120" i="75"/>
  <c r="AE6" i="75"/>
  <c r="AE189" i="75"/>
  <c r="AE73" i="75"/>
  <c r="AE93" i="75"/>
  <c r="U102" i="75"/>
  <c r="AE137" i="75"/>
  <c r="AE129" i="75"/>
  <c r="AE149" i="75"/>
  <c r="AE174" i="75"/>
  <c r="U26" i="75"/>
  <c r="AE165" i="75"/>
  <c r="AE113" i="75"/>
  <c r="AE26" i="75"/>
  <c r="AE97" i="75"/>
  <c r="AE74" i="75"/>
  <c r="AE168" i="75"/>
  <c r="AE116" i="75"/>
  <c r="AE166" i="75"/>
  <c r="AE92" i="75"/>
  <c r="V93" i="75"/>
  <c r="Z95" i="75"/>
  <c r="AH95" i="75" s="1"/>
  <c r="AE13" i="75"/>
  <c r="AE9" i="75"/>
  <c r="AE193" i="75"/>
  <c r="AE72" i="75"/>
  <c r="AE192" i="75"/>
  <c r="AE30" i="75"/>
  <c r="AE67" i="75"/>
  <c r="AE86" i="75"/>
  <c r="AE142" i="75"/>
  <c r="AE31" i="75"/>
  <c r="AE163" i="75"/>
  <c r="AE173" i="75"/>
  <c r="AE47" i="75"/>
  <c r="AE133" i="75"/>
  <c r="AE7" i="75"/>
  <c r="AE75" i="75"/>
  <c r="AE94" i="75"/>
  <c r="AE35" i="75"/>
  <c r="AE150" i="75"/>
  <c r="AE145" i="75"/>
  <c r="AE164" i="75"/>
  <c r="V52" i="75"/>
  <c r="AE66" i="75"/>
  <c r="AE106" i="75"/>
  <c r="U35" i="75"/>
  <c r="AE153" i="75"/>
  <c r="AE64" i="75"/>
  <c r="AE139" i="75"/>
  <c r="AE128" i="75"/>
  <c r="AE160" i="75"/>
  <c r="AE123" i="75"/>
  <c r="AE171" i="75"/>
  <c r="AE71" i="75"/>
  <c r="AE80" i="75"/>
  <c r="AE12" i="75"/>
  <c r="AE48" i="75"/>
  <c r="AE70" i="75"/>
  <c r="AE33" i="75"/>
  <c r="AE61" i="75"/>
  <c r="AE25" i="75"/>
  <c r="AE85" i="75"/>
  <c r="AE144" i="75"/>
  <c r="AE83" i="75"/>
  <c r="AE96" i="75"/>
  <c r="AE161" i="75"/>
  <c r="AE190" i="75"/>
  <c r="AE114" i="75"/>
  <c r="AE185" i="75"/>
  <c r="AE76" i="75"/>
  <c r="AE125" i="75"/>
  <c r="AE118" i="75"/>
  <c r="AE11" i="75"/>
  <c r="AE117" i="75"/>
  <c r="AE62" i="75"/>
  <c r="AE19" i="75"/>
  <c r="AE195" i="75"/>
  <c r="AE183" i="75"/>
  <c r="AE176" i="75"/>
  <c r="AE188" i="75"/>
  <c r="AE180" i="75"/>
  <c r="AE110" i="75"/>
  <c r="AE178" i="75"/>
  <c r="AE100" i="75"/>
  <c r="AE104" i="75"/>
  <c r="AE179" i="75"/>
  <c r="U37" i="75"/>
  <c r="AE28" i="75"/>
  <c r="AE78" i="75"/>
  <c r="AE27" i="75"/>
  <c r="AE196" i="75"/>
  <c r="AE108" i="75"/>
  <c r="AE107" i="75"/>
  <c r="U21" i="75"/>
  <c r="AE91" i="75"/>
  <c r="AE77" i="75"/>
  <c r="AE45" i="75"/>
  <c r="AE82" i="75"/>
  <c r="AE34" i="75"/>
  <c r="AE44" i="75"/>
  <c r="AE55" i="75"/>
  <c r="AE38" i="75"/>
  <c r="AE32" i="75"/>
  <c r="AE146" i="75"/>
  <c r="AE15" i="75"/>
  <c r="AE136" i="75"/>
  <c r="AE148" i="75"/>
  <c r="AE162" i="75"/>
  <c r="AE52" i="75"/>
  <c r="AE112" i="75"/>
  <c r="AE172" i="75"/>
  <c r="AE40" i="75"/>
  <c r="AE87" i="75"/>
  <c r="AE49" i="75"/>
  <c r="AE184" i="75"/>
  <c r="AG6" i="3" l="1"/>
  <c r="AH6" i="3" s="1"/>
  <c r="AB4" i="85" s="1"/>
  <c r="R170" i="3"/>
  <c r="S170" i="3" s="1"/>
  <c r="Q140" i="3"/>
  <c r="R140" i="3"/>
  <c r="S140" i="3" s="1"/>
  <c r="AH115" i="3"/>
  <c r="AB113" i="85" s="1"/>
  <c r="Q79" i="3"/>
  <c r="R79" i="3"/>
  <c r="S79" i="3" s="1"/>
  <c r="AH58" i="3"/>
  <c r="AB56" i="85" s="1"/>
  <c r="Q52" i="3"/>
  <c r="R52" i="3"/>
  <c r="S52" i="3" s="1"/>
  <c r="AH45" i="3"/>
  <c r="AB43" i="85" s="1"/>
  <c r="AH190" i="3"/>
  <c r="AB188" i="85" s="1"/>
  <c r="AH124" i="3"/>
  <c r="AB122" i="85" s="1"/>
  <c r="R75" i="3"/>
  <c r="S75" i="3" s="1"/>
  <c r="Q57" i="3"/>
  <c r="R57" i="3"/>
  <c r="S57" i="3" s="1"/>
  <c r="Q17" i="3"/>
  <c r="R17" i="3"/>
  <c r="S17" i="3" s="1"/>
  <c r="Q193" i="3"/>
  <c r="R193" i="3"/>
  <c r="S193" i="3" s="1"/>
  <c r="R158" i="3"/>
  <c r="S158" i="3" s="1"/>
  <c r="AH151" i="3"/>
  <c r="AB149" i="85" s="1"/>
  <c r="Q145" i="3"/>
  <c r="R145" i="3"/>
  <c r="S145" i="3" s="1"/>
  <c r="AH120" i="3"/>
  <c r="AB118" i="85" s="1"/>
  <c r="AH85" i="3"/>
  <c r="AB83" i="85" s="1"/>
  <c r="AH14" i="3"/>
  <c r="AB12" i="85" s="1"/>
  <c r="AH10" i="3"/>
  <c r="AB8" i="85" s="1"/>
  <c r="AH195" i="3"/>
  <c r="AB193" i="85" s="1"/>
  <c r="Q185" i="3"/>
  <c r="R185" i="3"/>
  <c r="S185" i="3" s="1"/>
  <c r="AH168" i="3"/>
  <c r="AB166" i="85" s="1"/>
  <c r="AH164" i="3"/>
  <c r="AB162" i="85" s="1"/>
  <c r="Q154" i="3"/>
  <c r="R154" i="3"/>
  <c r="S154" i="3" s="1"/>
  <c r="AH138" i="3"/>
  <c r="AB136" i="85" s="1"/>
  <c r="Q132" i="3"/>
  <c r="R132" i="3"/>
  <c r="S132" i="3" s="1"/>
  <c r="AH129" i="3"/>
  <c r="AB127" i="85" s="1"/>
  <c r="AH103" i="3"/>
  <c r="AB101" i="85" s="1"/>
  <c r="R93" i="3"/>
  <c r="S93" i="3" s="1"/>
  <c r="R88" i="3"/>
  <c r="S88" i="3" s="1"/>
  <c r="Q84" i="3"/>
  <c r="R84" i="3"/>
  <c r="S84" i="3" s="1"/>
  <c r="AH81" i="3"/>
  <c r="AB79" i="85" s="1"/>
  <c r="AH77" i="3"/>
  <c r="AB75" i="85" s="1"/>
  <c r="Q71" i="3"/>
  <c r="R71" i="3"/>
  <c r="S71" i="3" s="1"/>
  <c r="AH68" i="3"/>
  <c r="AB66" i="85" s="1"/>
  <c r="AH59" i="3"/>
  <c r="AB57" i="85" s="1"/>
  <c r="Q53" i="3"/>
  <c r="R53" i="3"/>
  <c r="S53" i="3" s="1"/>
  <c r="AH36" i="3"/>
  <c r="AB34" i="85" s="1"/>
  <c r="Q26" i="3"/>
  <c r="R26" i="3"/>
  <c r="S26" i="3" s="1"/>
  <c r="AH23" i="3"/>
  <c r="AB21" i="85" s="1"/>
  <c r="R13" i="3"/>
  <c r="S13" i="3" s="1"/>
  <c r="Q9" i="3"/>
  <c r="R9" i="3"/>
  <c r="S9" i="3" s="1"/>
  <c r="R184" i="3"/>
  <c r="S184" i="3" s="1"/>
  <c r="R166" i="3"/>
  <c r="S166" i="3" s="1"/>
  <c r="AH163" i="3"/>
  <c r="AB161" i="85" s="1"/>
  <c r="Q101" i="3"/>
  <c r="R101" i="3"/>
  <c r="S101" i="3" s="1"/>
  <c r="AH98" i="3"/>
  <c r="AB96" i="85" s="1"/>
  <c r="R92" i="3"/>
  <c r="S92" i="3" s="1"/>
  <c r="Q34" i="3"/>
  <c r="R34" i="3"/>
  <c r="S34" i="3" s="1"/>
  <c r="AH18" i="3"/>
  <c r="AB16" i="85" s="1"/>
  <c r="Q8" i="3"/>
  <c r="R8" i="3"/>
  <c r="S8" i="3" s="1"/>
  <c r="AH176" i="3"/>
  <c r="AB174" i="85" s="1"/>
  <c r="AH159" i="3"/>
  <c r="AB157" i="85" s="1"/>
  <c r="Q114" i="3"/>
  <c r="R114" i="3"/>
  <c r="S114" i="3" s="1"/>
  <c r="AH111" i="3"/>
  <c r="AB109" i="85" s="1"/>
  <c r="AH94" i="3"/>
  <c r="AB92" i="85" s="1"/>
  <c r="AH89" i="3"/>
  <c r="AB87" i="85" s="1"/>
  <c r="AH142" i="3"/>
  <c r="AB140" i="85" s="1"/>
  <c r="AH133" i="3"/>
  <c r="AB131" i="85" s="1"/>
  <c r="Q123" i="3"/>
  <c r="R123" i="3"/>
  <c r="S123" i="3" s="1"/>
  <c r="R110" i="3"/>
  <c r="S110" i="3" s="1"/>
  <c r="Q106" i="3"/>
  <c r="R106" i="3"/>
  <c r="S106" i="3" s="1"/>
  <c r="AH72" i="3"/>
  <c r="AB70" i="85" s="1"/>
  <c r="AH41" i="3"/>
  <c r="AB39" i="85" s="1"/>
  <c r="AH27" i="3"/>
  <c r="AB25" i="85" s="1"/>
  <c r="R180" i="3"/>
  <c r="S180" i="3" s="1"/>
  <c r="AH177" i="3"/>
  <c r="AB175" i="85" s="1"/>
  <c r="R167" i="3"/>
  <c r="S167" i="3" s="1"/>
  <c r="R150" i="3"/>
  <c r="S150" i="3" s="1"/>
  <c r="R141" i="3"/>
  <c r="S141" i="3" s="1"/>
  <c r="Q137" i="3"/>
  <c r="R137" i="3"/>
  <c r="S137" i="3" s="1"/>
  <c r="Q128" i="3"/>
  <c r="R128" i="3"/>
  <c r="S128" i="3" s="1"/>
  <c r="Q119" i="3"/>
  <c r="R119" i="3"/>
  <c r="S119" i="3" s="1"/>
  <c r="AH116" i="3"/>
  <c r="AB114" i="85" s="1"/>
  <c r="AH112" i="3"/>
  <c r="AB110" i="85" s="1"/>
  <c r="Q102" i="3"/>
  <c r="R102" i="3"/>
  <c r="S102" i="3" s="1"/>
  <c r="AH99" i="3"/>
  <c r="AB97" i="85" s="1"/>
  <c r="AH90" i="3"/>
  <c r="AB88" i="85" s="1"/>
  <c r="R80" i="3"/>
  <c r="S80" i="3" s="1"/>
  <c r="Q76" i="3"/>
  <c r="R76" i="3"/>
  <c r="S76" i="3" s="1"/>
  <c r="Q67" i="3"/>
  <c r="R67" i="3"/>
  <c r="S67" i="3" s="1"/>
  <c r="AH50" i="3"/>
  <c r="AB48" i="85" s="1"/>
  <c r="AH46" i="3"/>
  <c r="AB44" i="85" s="1"/>
  <c r="Q40" i="3"/>
  <c r="R40" i="3"/>
  <c r="S40" i="3" s="1"/>
  <c r="Q35" i="3"/>
  <c r="R35" i="3"/>
  <c r="S35" i="3" s="1"/>
  <c r="AH32" i="3"/>
  <c r="AB30" i="85" s="1"/>
  <c r="AH19" i="3"/>
  <c r="AB17" i="85" s="1"/>
  <c r="AH194" i="3"/>
  <c r="AB192" i="85" s="1"/>
  <c r="Q149" i="3"/>
  <c r="R149" i="3"/>
  <c r="S149" i="3" s="1"/>
  <c r="Q136" i="3"/>
  <c r="R136" i="3"/>
  <c r="S136" i="3" s="1"/>
  <c r="R127" i="3"/>
  <c r="S127" i="3" s="1"/>
  <c r="AH49" i="3"/>
  <c r="AB47" i="85" s="1"/>
  <c r="AH146" i="3"/>
  <c r="AB144" i="85" s="1"/>
  <c r="AH107" i="3"/>
  <c r="AB105" i="85" s="1"/>
  <c r="Q97" i="3"/>
  <c r="R97" i="3"/>
  <c r="S97" i="3" s="1"/>
  <c r="Q66" i="3"/>
  <c r="R66" i="3"/>
  <c r="S66" i="3" s="1"/>
  <c r="AH63" i="3"/>
  <c r="AB61" i="85" s="1"/>
  <c r="AH54" i="3"/>
  <c r="AB52" i="85" s="1"/>
  <c r="Q48" i="3"/>
  <c r="R48" i="3"/>
  <c r="S48" i="3" s="1"/>
  <c r="R39" i="3"/>
  <c r="S39" i="3" s="1"/>
  <c r="AH31" i="3"/>
  <c r="AB29" i="85" s="1"/>
  <c r="Q189" i="3"/>
  <c r="R189" i="3"/>
  <c r="S189" i="3" s="1"/>
  <c r="AH186" i="3"/>
  <c r="AB184" i="85" s="1"/>
  <c r="AH181" i="3"/>
  <c r="AB179" i="85" s="1"/>
  <c r="R175" i="3"/>
  <c r="S175" i="3" s="1"/>
  <c r="AH172" i="3"/>
  <c r="AB170" i="85" s="1"/>
  <c r="Q162" i="3"/>
  <c r="R162" i="3"/>
  <c r="S162" i="3" s="1"/>
  <c r="AH155" i="3"/>
  <c r="AB153" i="85" s="1"/>
  <c r="R62" i="3"/>
  <c r="S62" i="3" s="1"/>
  <c r="R30" i="3"/>
  <c r="S30" i="3" s="1"/>
  <c r="R194" i="3"/>
  <c r="S194" i="3" s="1"/>
  <c r="AH191" i="3"/>
  <c r="AB189" i="85" s="1"/>
  <c r="AH187" i="3"/>
  <c r="AB185" i="85" s="1"/>
  <c r="AH182" i="3"/>
  <c r="AB180" i="85" s="1"/>
  <c r="AH173" i="3"/>
  <c r="AB171" i="85" s="1"/>
  <c r="AH160" i="3"/>
  <c r="AB158" i="85" s="1"/>
  <c r="AH147" i="3"/>
  <c r="AB145" i="85" s="1"/>
  <c r="AH143" i="3"/>
  <c r="AB141" i="85" s="1"/>
  <c r="AH134" i="3"/>
  <c r="AB132" i="85" s="1"/>
  <c r="AH125" i="3"/>
  <c r="AB123" i="85" s="1"/>
  <c r="Q115" i="3"/>
  <c r="R115" i="3"/>
  <c r="S115" i="3" s="1"/>
  <c r="AH108" i="3"/>
  <c r="AB106" i="85" s="1"/>
  <c r="Q98" i="3"/>
  <c r="R98" i="3"/>
  <c r="S98" i="3" s="1"/>
  <c r="AH95" i="3"/>
  <c r="AB93" i="85" s="1"/>
  <c r="AH73" i="3"/>
  <c r="AB71" i="85" s="1"/>
  <c r="AH64" i="3"/>
  <c r="AB62" i="85" s="1"/>
  <c r="Q58" i="3"/>
  <c r="R58" i="3"/>
  <c r="S58" i="3" s="1"/>
  <c r="AH55" i="3"/>
  <c r="AB53" i="85" s="1"/>
  <c r="Q49" i="3"/>
  <c r="R49" i="3"/>
  <c r="S49" i="3" s="1"/>
  <c r="Q45" i="3"/>
  <c r="R45" i="3"/>
  <c r="S45" i="3" s="1"/>
  <c r="Q18" i="3"/>
  <c r="R18" i="3"/>
  <c r="S18" i="3" s="1"/>
  <c r="AH15" i="3"/>
  <c r="AB13" i="85" s="1"/>
  <c r="Q124" i="3"/>
  <c r="R124" i="3"/>
  <c r="S124" i="3" s="1"/>
  <c r="R107" i="3"/>
  <c r="S107" i="3" s="1"/>
  <c r="Q94" i="3"/>
  <c r="R94" i="3"/>
  <c r="S94" i="3" s="1"/>
  <c r="AH69" i="3"/>
  <c r="AB67" i="85" s="1"/>
  <c r="Q63" i="3"/>
  <c r="R63" i="3"/>
  <c r="S63" i="3" s="1"/>
  <c r="AH196" i="3"/>
  <c r="AB194" i="85" s="1"/>
  <c r="Q181" i="3"/>
  <c r="R181" i="3"/>
  <c r="S181" i="3" s="1"/>
  <c r="Q151" i="3"/>
  <c r="R151" i="3"/>
  <c r="S151" i="3" s="1"/>
  <c r="AH78" i="3"/>
  <c r="AB76" i="85" s="1"/>
  <c r="AH60" i="3"/>
  <c r="AB58" i="85" s="1"/>
  <c r="Q14" i="3"/>
  <c r="R14" i="3"/>
  <c r="S14" i="3" s="1"/>
  <c r="R195" i="3"/>
  <c r="S195" i="3" s="1"/>
  <c r="Q138" i="3"/>
  <c r="R138" i="3"/>
  <c r="S138" i="3" s="1"/>
  <c r="AH126" i="3"/>
  <c r="AB124" i="85" s="1"/>
  <c r="R103" i="3"/>
  <c r="S103" i="3" s="1"/>
  <c r="Q81" i="3"/>
  <c r="R81" i="3"/>
  <c r="S81" i="3" s="1"/>
  <c r="AH47" i="3"/>
  <c r="AB45" i="85" s="1"/>
  <c r="Q36" i="3"/>
  <c r="R36" i="3"/>
  <c r="S36" i="3" s="1"/>
  <c r="AH20" i="3"/>
  <c r="AB18" i="85" s="1"/>
  <c r="AH7" i="3"/>
  <c r="AB5" i="85" s="1"/>
  <c r="AH192" i="3"/>
  <c r="AB190" i="85" s="1"/>
  <c r="AH144" i="3"/>
  <c r="AB142" i="85" s="1"/>
  <c r="R116" i="3"/>
  <c r="S116" i="3" s="1"/>
  <c r="AH65" i="3"/>
  <c r="AB63" i="85" s="1"/>
  <c r="AH56" i="3"/>
  <c r="AB54" i="85" s="1"/>
  <c r="R50" i="3"/>
  <c r="S50" i="3" s="1"/>
  <c r="R46" i="3"/>
  <c r="S46" i="3" s="1"/>
  <c r="AH43" i="3"/>
  <c r="AB41" i="85" s="1"/>
  <c r="AH38" i="3"/>
  <c r="AB36" i="85" s="1"/>
  <c r="Q32" i="3"/>
  <c r="R32" i="3"/>
  <c r="S32" i="3" s="1"/>
  <c r="R19" i="3"/>
  <c r="S19" i="3" s="1"/>
  <c r="AH16" i="3"/>
  <c r="AB14" i="85" s="1"/>
  <c r="R111" i="3"/>
  <c r="S111" i="3" s="1"/>
  <c r="AH104" i="3"/>
  <c r="AB102" i="85" s="1"/>
  <c r="AH86" i="3"/>
  <c r="AB84" i="85" s="1"/>
  <c r="Q120" i="3"/>
  <c r="R120" i="3"/>
  <c r="S120" i="3" s="1"/>
  <c r="Q168" i="3"/>
  <c r="R168" i="3"/>
  <c r="S168" i="3" s="1"/>
  <c r="Q129" i="3"/>
  <c r="R129" i="3"/>
  <c r="S129" i="3" s="1"/>
  <c r="Q68" i="3"/>
  <c r="R68" i="3"/>
  <c r="S68" i="3" s="1"/>
  <c r="AH174" i="3"/>
  <c r="AB172" i="85" s="1"/>
  <c r="Q99" i="3"/>
  <c r="R99" i="3"/>
  <c r="S99" i="3" s="1"/>
  <c r="R134" i="3"/>
  <c r="S134" i="3" s="1"/>
  <c r="AH131" i="3"/>
  <c r="AB129" i="85" s="1"/>
  <c r="R125" i="3"/>
  <c r="S125" i="3" s="1"/>
  <c r="R108" i="3"/>
  <c r="S108" i="3" s="1"/>
  <c r="R95" i="3"/>
  <c r="S95" i="3" s="1"/>
  <c r="AH87" i="3"/>
  <c r="AB85" i="85" s="1"/>
  <c r="AH83" i="3"/>
  <c r="AB81" i="85" s="1"/>
  <c r="Q73" i="3"/>
  <c r="R73" i="3"/>
  <c r="S73" i="3" s="1"/>
  <c r="AH70" i="3"/>
  <c r="AB68" i="85" s="1"/>
  <c r="Q64" i="3"/>
  <c r="R64" i="3"/>
  <c r="S64" i="3" s="1"/>
  <c r="AH61" i="3"/>
  <c r="AB59" i="85" s="1"/>
  <c r="Q55" i="3"/>
  <c r="R55" i="3"/>
  <c r="S55" i="3" s="1"/>
  <c r="AH29" i="3"/>
  <c r="AB27" i="85" s="1"/>
  <c r="AH25" i="3"/>
  <c r="AB23" i="85" s="1"/>
  <c r="Q15" i="3"/>
  <c r="R15" i="3"/>
  <c r="S15" i="3" s="1"/>
  <c r="AH12" i="3"/>
  <c r="AB10" i="85" s="1"/>
  <c r="Q159" i="3"/>
  <c r="R159" i="3"/>
  <c r="S159" i="3" s="1"/>
  <c r="AH130" i="3"/>
  <c r="AB128" i="85" s="1"/>
  <c r="AH121" i="3"/>
  <c r="AB119" i="85" s="1"/>
  <c r="R54" i="3"/>
  <c r="S54" i="3" s="1"/>
  <c r="AH42" i="3"/>
  <c r="AB40" i="85" s="1"/>
  <c r="AH37" i="3"/>
  <c r="AB35" i="85" s="1"/>
  <c r="Q31" i="3"/>
  <c r="R31" i="3"/>
  <c r="S31" i="3" s="1"/>
  <c r="Q172" i="3"/>
  <c r="R172" i="3"/>
  <c r="S172" i="3" s="1"/>
  <c r="AH169" i="3"/>
  <c r="AB167" i="85" s="1"/>
  <c r="AH165" i="3"/>
  <c r="AB163" i="85" s="1"/>
  <c r="Q142" i="3"/>
  <c r="R142" i="3"/>
  <c r="S142" i="3" s="1"/>
  <c r="AH139" i="3"/>
  <c r="AB137" i="85" s="1"/>
  <c r="R133" i="3"/>
  <c r="S133" i="3" s="1"/>
  <c r="Q85" i="3"/>
  <c r="R85" i="3"/>
  <c r="S85" i="3" s="1"/>
  <c r="Q41" i="3"/>
  <c r="R41" i="3"/>
  <c r="S41" i="3" s="1"/>
  <c r="Q27" i="3"/>
  <c r="R27" i="3"/>
  <c r="S27" i="3" s="1"/>
  <c r="AH178" i="3"/>
  <c r="AB176" i="85" s="1"/>
  <c r="R164" i="3"/>
  <c r="S164" i="3" s="1"/>
  <c r="AH100" i="3"/>
  <c r="AB98" i="85" s="1"/>
  <c r="Q77" i="3"/>
  <c r="R77" i="3"/>
  <c r="S77" i="3" s="1"/>
  <c r="AH51" i="3"/>
  <c r="AB49" i="85" s="1"/>
  <c r="Q23" i="3"/>
  <c r="R23" i="3"/>
  <c r="S23" i="3" s="1"/>
  <c r="Q177" i="3"/>
  <c r="R177" i="3"/>
  <c r="S177" i="3" s="1"/>
  <c r="AH157" i="3"/>
  <c r="AB155" i="85" s="1"/>
  <c r="Q191" i="3"/>
  <c r="R191" i="3"/>
  <c r="S191" i="3" s="1"/>
  <c r="Q187" i="3"/>
  <c r="R187" i="3"/>
  <c r="S187" i="3" s="1"/>
  <c r="Q182" i="3"/>
  <c r="R182" i="3"/>
  <c r="S182" i="3" s="1"/>
  <c r="Q173" i="3"/>
  <c r="R173" i="3"/>
  <c r="S173" i="3" s="1"/>
  <c r="Q160" i="3"/>
  <c r="R160" i="3"/>
  <c r="S160" i="3" s="1"/>
  <c r="AH153" i="3"/>
  <c r="AB151" i="85" s="1"/>
  <c r="Q147" i="3"/>
  <c r="R147" i="3"/>
  <c r="S147" i="3" s="1"/>
  <c r="Q143" i="3"/>
  <c r="R143" i="3"/>
  <c r="S143" i="3" s="1"/>
  <c r="R6" i="3"/>
  <c r="S6" i="3" s="1"/>
  <c r="P24" i="85"/>
  <c r="AH184" i="3"/>
  <c r="AB182" i="85" s="1"/>
  <c r="AH179" i="3"/>
  <c r="AB177" i="85" s="1"/>
  <c r="AH170" i="3"/>
  <c r="AB168" i="85" s="1"/>
  <c r="AH166" i="3"/>
  <c r="AB164" i="85" s="1"/>
  <c r="Q156" i="3"/>
  <c r="R156" i="3"/>
  <c r="S156" i="3" s="1"/>
  <c r="Q152" i="3"/>
  <c r="R152" i="3"/>
  <c r="S152" i="3" s="1"/>
  <c r="AH149" i="3"/>
  <c r="AB147" i="85" s="1"/>
  <c r="AH140" i="3"/>
  <c r="AB138" i="85" s="1"/>
  <c r="AH136" i="3"/>
  <c r="AB134" i="85" s="1"/>
  <c r="Q130" i="3"/>
  <c r="R130" i="3"/>
  <c r="S130" i="3" s="1"/>
  <c r="AH127" i="3"/>
  <c r="AB125" i="85" s="1"/>
  <c r="Q121" i="3"/>
  <c r="R121" i="3"/>
  <c r="S121" i="3" s="1"/>
  <c r="AH101" i="3"/>
  <c r="AB99" i="85" s="1"/>
  <c r="AH92" i="3"/>
  <c r="AB90" i="85" s="1"/>
  <c r="Q86" i="3"/>
  <c r="R86" i="3"/>
  <c r="S86" i="3" s="1"/>
  <c r="AH79" i="3"/>
  <c r="AB77" i="85" s="1"/>
  <c r="R69" i="3"/>
  <c r="S69" i="3" s="1"/>
  <c r="AH52" i="3"/>
  <c r="AB50" i="85" s="1"/>
  <c r="Q42" i="3"/>
  <c r="R42" i="3"/>
  <c r="S42" i="3" s="1"/>
  <c r="R37" i="3"/>
  <c r="S37" i="3" s="1"/>
  <c r="AH34" i="3"/>
  <c r="AB32" i="85" s="1"/>
  <c r="Q28" i="3"/>
  <c r="R28" i="3"/>
  <c r="S28" i="3" s="1"/>
  <c r="Q11" i="3"/>
  <c r="R11" i="3"/>
  <c r="S11" i="3" s="1"/>
  <c r="AH8" i="3"/>
  <c r="AB6" i="85" s="1"/>
  <c r="AH152" i="3"/>
  <c r="AB150" i="85" s="1"/>
  <c r="Q146" i="3"/>
  <c r="R146" i="3"/>
  <c r="S146" i="3" s="1"/>
  <c r="AH82" i="3"/>
  <c r="AB80" i="85" s="1"/>
  <c r="Q72" i="3"/>
  <c r="R72" i="3"/>
  <c r="S72" i="3" s="1"/>
  <c r="AH33" i="3"/>
  <c r="AB31" i="85" s="1"/>
  <c r="AH24" i="3"/>
  <c r="AB22" i="85" s="1"/>
  <c r="Q10" i="3"/>
  <c r="R10" i="3"/>
  <c r="S10" i="3" s="1"/>
  <c r="AH148" i="3"/>
  <c r="AB146" i="85" s="1"/>
  <c r="AH113" i="3"/>
  <c r="AB111" i="85" s="1"/>
  <c r="AH91" i="3"/>
  <c r="AB89" i="85" s="1"/>
  <c r="AH74" i="3"/>
  <c r="AB72" i="85" s="1"/>
  <c r="AH109" i="3"/>
  <c r="AB107" i="85" s="1"/>
  <c r="AH105" i="3"/>
  <c r="AB103" i="85" s="1"/>
  <c r="AH96" i="3"/>
  <c r="AB94" i="85" s="1"/>
  <c r="R196" i="3"/>
  <c r="S196" i="3" s="1"/>
  <c r="Q169" i="3"/>
  <c r="R169" i="3"/>
  <c r="S169" i="3" s="1"/>
  <c r="Q165" i="3"/>
  <c r="R165" i="3"/>
  <c r="S165" i="3" s="1"/>
  <c r="Q139" i="3"/>
  <c r="R139" i="3"/>
  <c r="S139" i="3" s="1"/>
  <c r="AH118" i="3"/>
  <c r="AB116" i="85" s="1"/>
  <c r="AH114" i="3"/>
  <c r="AB112" i="85" s="1"/>
  <c r="AH97" i="3"/>
  <c r="AB95" i="85" s="1"/>
  <c r="Q78" i="3"/>
  <c r="R78" i="3"/>
  <c r="S78" i="3" s="1"/>
  <c r="AH75" i="3"/>
  <c r="AB73" i="85" s="1"/>
  <c r="AH66" i="3"/>
  <c r="AB64" i="85" s="1"/>
  <c r="Q60" i="3"/>
  <c r="R60" i="3"/>
  <c r="S60" i="3" s="1"/>
  <c r="AH57" i="3"/>
  <c r="AB55" i="85" s="1"/>
  <c r="AH48" i="3"/>
  <c r="AB46" i="85" s="1"/>
  <c r="AH44" i="3"/>
  <c r="AB42" i="85" s="1"/>
  <c r="AH39" i="3"/>
  <c r="AB37" i="85" s="1"/>
  <c r="Q33" i="3"/>
  <c r="R33" i="3"/>
  <c r="S33" i="3" s="1"/>
  <c r="Q24" i="3"/>
  <c r="R24" i="3"/>
  <c r="S24" i="3" s="1"/>
  <c r="AH21" i="3"/>
  <c r="AB19" i="85" s="1"/>
  <c r="AH17" i="3"/>
  <c r="AB15" i="85" s="1"/>
  <c r="R190" i="3"/>
  <c r="S190" i="3" s="1"/>
  <c r="R176" i="3"/>
  <c r="S176" i="3" s="1"/>
  <c r="AH156" i="3"/>
  <c r="AB154" i="85" s="1"/>
  <c r="Q89" i="3"/>
  <c r="R89" i="3"/>
  <c r="S89" i="3" s="1"/>
  <c r="AH28" i="3"/>
  <c r="AB26" i="85" s="1"/>
  <c r="AH11" i="3"/>
  <c r="AB9" i="85" s="1"/>
  <c r="Q155" i="3"/>
  <c r="R155" i="3"/>
  <c r="S155" i="3" s="1"/>
  <c r="AH183" i="3"/>
  <c r="AB181" i="85" s="1"/>
  <c r="AH135" i="3"/>
  <c r="AB133" i="85" s="1"/>
  <c r="AH117" i="3"/>
  <c r="AB115" i="85" s="1"/>
  <c r="AH188" i="3"/>
  <c r="AB186" i="85" s="1"/>
  <c r="AH161" i="3"/>
  <c r="AB159" i="85" s="1"/>
  <c r="AH122" i="3"/>
  <c r="AB120" i="85" s="1"/>
  <c r="AH193" i="3"/>
  <c r="AB191" i="85" s="1"/>
  <c r="AH189" i="3"/>
  <c r="AB187" i="85" s="1"/>
  <c r="Q183" i="3"/>
  <c r="R183" i="3"/>
  <c r="S183" i="3" s="1"/>
  <c r="Q178" i="3"/>
  <c r="R178" i="3"/>
  <c r="S178" i="3" s="1"/>
  <c r="AH175" i="3"/>
  <c r="AB173" i="85" s="1"/>
  <c r="AH162" i="3"/>
  <c r="AB160" i="85" s="1"/>
  <c r="AH158" i="3"/>
  <c r="AB156" i="85" s="1"/>
  <c r="AH145" i="3"/>
  <c r="AB143" i="85" s="1"/>
  <c r="Q135" i="3"/>
  <c r="R135" i="3"/>
  <c r="S135" i="3" s="1"/>
  <c r="R126" i="3"/>
  <c r="S126" i="3" s="1"/>
  <c r="AH123" i="3"/>
  <c r="AB121" i="85" s="1"/>
  <c r="Q117" i="3"/>
  <c r="R117" i="3"/>
  <c r="S117" i="3" s="1"/>
  <c r="R113" i="3"/>
  <c r="S113" i="3" s="1"/>
  <c r="AH110" i="3"/>
  <c r="AB108" i="85" s="1"/>
  <c r="AH106" i="3"/>
  <c r="AB104" i="85" s="1"/>
  <c r="R100" i="3"/>
  <c r="S100" i="3" s="1"/>
  <c r="R91" i="3"/>
  <c r="S91" i="3" s="1"/>
  <c r="Q74" i="3"/>
  <c r="R74" i="3"/>
  <c r="S74" i="3" s="1"/>
  <c r="AH62" i="3"/>
  <c r="AB60" i="85" s="1"/>
  <c r="Q51" i="3"/>
  <c r="R51" i="3"/>
  <c r="S51" i="3" s="1"/>
  <c r="R47" i="3"/>
  <c r="S47" i="3" s="1"/>
  <c r="AH30" i="3"/>
  <c r="AB28" i="85" s="1"/>
  <c r="Q20" i="3"/>
  <c r="R20" i="3"/>
  <c r="S20" i="3" s="1"/>
  <c r="R7" i="3"/>
  <c r="S7" i="3" s="1"/>
  <c r="Q192" i="3"/>
  <c r="R192" i="3"/>
  <c r="S192" i="3" s="1"/>
  <c r="R188" i="3"/>
  <c r="S188" i="3" s="1"/>
  <c r="AH185" i="3"/>
  <c r="AB183" i="85" s="1"/>
  <c r="R174" i="3"/>
  <c r="S174" i="3" s="1"/>
  <c r="R161" i="3"/>
  <c r="S161" i="3" s="1"/>
  <c r="Q157" i="3"/>
  <c r="R157" i="3"/>
  <c r="S157" i="3" s="1"/>
  <c r="AH154" i="3"/>
  <c r="AB152" i="85" s="1"/>
  <c r="R144" i="3"/>
  <c r="S144" i="3" s="1"/>
  <c r="AH132" i="3"/>
  <c r="AB130" i="85" s="1"/>
  <c r="Q122" i="3"/>
  <c r="R122" i="3"/>
  <c r="S122" i="3" s="1"/>
  <c r="R109" i="3"/>
  <c r="S109" i="3" s="1"/>
  <c r="Q105" i="3"/>
  <c r="R105" i="3"/>
  <c r="S105" i="3" s="1"/>
  <c r="Q96" i="3"/>
  <c r="R96" i="3"/>
  <c r="S96" i="3" s="1"/>
  <c r="AH93" i="3"/>
  <c r="AB91" i="85" s="1"/>
  <c r="AH88" i="3"/>
  <c r="AB86" i="85" s="1"/>
  <c r="AH84" i="3"/>
  <c r="AB82" i="85" s="1"/>
  <c r="AH71" i="3"/>
  <c r="AB69" i="85" s="1"/>
  <c r="Q65" i="3"/>
  <c r="R65" i="3"/>
  <c r="S65" i="3" s="1"/>
  <c r="Q56" i="3"/>
  <c r="R56" i="3"/>
  <c r="S56" i="3" s="1"/>
  <c r="AH53" i="3"/>
  <c r="AB51" i="85" s="1"/>
  <c r="R43" i="3"/>
  <c r="S43" i="3" s="1"/>
  <c r="R38" i="3"/>
  <c r="S38" i="3" s="1"/>
  <c r="AH26" i="3"/>
  <c r="AB24" i="85" s="1"/>
  <c r="R16" i="3"/>
  <c r="S16" i="3" s="1"/>
  <c r="AH13" i="3"/>
  <c r="AB11" i="85" s="1"/>
  <c r="AH9" i="3"/>
  <c r="AB7" i="85" s="1"/>
  <c r="AH180" i="3"/>
  <c r="AB178" i="85" s="1"/>
  <c r="AH171" i="3"/>
  <c r="AB169" i="85" s="1"/>
  <c r="AH167" i="3"/>
  <c r="AB165" i="85" s="1"/>
  <c r="Q153" i="3"/>
  <c r="R153" i="3"/>
  <c r="S153" i="3" s="1"/>
  <c r="AH150" i="3"/>
  <c r="AB148" i="85" s="1"/>
  <c r="AH141" i="3"/>
  <c r="AB139" i="85" s="1"/>
  <c r="AH137" i="3"/>
  <c r="AB135" i="85" s="1"/>
  <c r="Q131" i="3"/>
  <c r="R131" i="3"/>
  <c r="S131" i="3" s="1"/>
  <c r="AH128" i="3"/>
  <c r="AB126" i="85" s="1"/>
  <c r="AH119" i="3"/>
  <c r="AB117" i="85" s="1"/>
  <c r="AH102" i="3"/>
  <c r="AB100" i="85" s="1"/>
  <c r="Q87" i="3"/>
  <c r="R87" i="3"/>
  <c r="S87" i="3" s="1"/>
  <c r="AH80" i="3"/>
  <c r="AB78" i="85" s="1"/>
  <c r="AH76" i="3"/>
  <c r="AB74" i="85" s="1"/>
  <c r="R70" i="3"/>
  <c r="S70" i="3" s="1"/>
  <c r="AH67" i="3"/>
  <c r="AB65" i="85" s="1"/>
  <c r="Q61" i="3"/>
  <c r="R61" i="3"/>
  <c r="S61" i="3" s="1"/>
  <c r="AH40" i="3"/>
  <c r="AB38" i="85" s="1"/>
  <c r="AH35" i="3"/>
  <c r="AB33" i="85" s="1"/>
  <c r="R29" i="3"/>
  <c r="S29" i="3" s="1"/>
  <c r="R25" i="3"/>
  <c r="S25" i="3" s="1"/>
  <c r="AH22" i="3"/>
  <c r="AB20" i="85" s="1"/>
  <c r="Q12" i="3"/>
  <c r="R12" i="3"/>
  <c r="S12" i="3" s="1"/>
  <c r="P101" i="85"/>
  <c r="F99" i="84"/>
  <c r="P170" i="85"/>
  <c r="P105" i="85"/>
  <c r="F103" i="84"/>
  <c r="P4" i="85"/>
  <c r="P192" i="85"/>
  <c r="P161" i="85"/>
  <c r="AP188" i="75"/>
  <c r="M186" i="85" s="1"/>
  <c r="AP176" i="75"/>
  <c r="M174" i="85" s="1"/>
  <c r="AP101" i="75"/>
  <c r="M99" i="85" s="1"/>
  <c r="AP89" i="75"/>
  <c r="M87" i="85" s="1"/>
  <c r="AP169" i="75"/>
  <c r="M167" i="85" s="1"/>
  <c r="AP162" i="75"/>
  <c r="M160" i="85" s="1"/>
  <c r="AP157" i="75"/>
  <c r="M155" i="85" s="1"/>
  <c r="AP118" i="75"/>
  <c r="M116" i="85" s="1"/>
  <c r="AP111" i="75"/>
  <c r="M109" i="85" s="1"/>
  <c r="AP46" i="75"/>
  <c r="M44" i="85" s="1"/>
  <c r="AP174" i="75"/>
  <c r="M172" i="85" s="1"/>
  <c r="AP152" i="75"/>
  <c r="M150" i="85" s="1"/>
  <c r="AP140" i="75"/>
  <c r="M138" i="85" s="1"/>
  <c r="AP104" i="75"/>
  <c r="M102" i="85" s="1"/>
  <c r="AP94" i="75"/>
  <c r="M92" i="85" s="1"/>
  <c r="AP181" i="75"/>
  <c r="M179" i="85" s="1"/>
  <c r="AP160" i="75"/>
  <c r="M158" i="85" s="1"/>
  <c r="AP116" i="75"/>
  <c r="M114" i="85" s="1"/>
  <c r="AP99" i="75"/>
  <c r="M97" i="85" s="1"/>
  <c r="AP80" i="75"/>
  <c r="M78" i="85" s="1"/>
  <c r="AP172" i="75"/>
  <c r="M170" i="85" s="1"/>
  <c r="AP109" i="75"/>
  <c r="M107" i="85" s="1"/>
  <c r="AP30" i="75"/>
  <c r="M28" i="85" s="1"/>
  <c r="AP179" i="75"/>
  <c r="M177" i="85" s="1"/>
  <c r="AP150" i="75"/>
  <c r="M148" i="85" s="1"/>
  <c r="AP121" i="75"/>
  <c r="M119" i="85" s="1"/>
  <c r="AP114" i="75"/>
  <c r="M112" i="85" s="1"/>
  <c r="AP196" i="75"/>
  <c r="M194" i="85" s="1"/>
  <c r="AP165" i="75"/>
  <c r="M163" i="85" s="1"/>
  <c r="AP136" i="75"/>
  <c r="M134" i="85" s="1"/>
  <c r="AP97" i="75"/>
  <c r="M95" i="85" s="1"/>
  <c r="AP78" i="75"/>
  <c r="M76" i="85" s="1"/>
  <c r="AP189" i="75"/>
  <c r="M187" i="85" s="1"/>
  <c r="AP177" i="75"/>
  <c r="M175" i="85" s="1"/>
  <c r="AP170" i="75"/>
  <c r="M168" i="85" s="1"/>
  <c r="AP158" i="75"/>
  <c r="M156" i="85" s="1"/>
  <c r="AP28" i="75"/>
  <c r="M26" i="85" s="1"/>
  <c r="AP153" i="75"/>
  <c r="M151" i="85" s="1"/>
  <c r="AP83" i="75"/>
  <c r="M81" i="85" s="1"/>
  <c r="AP11" i="75"/>
  <c r="M9" i="85" s="1"/>
  <c r="AP124" i="75"/>
  <c r="M122" i="85" s="1"/>
  <c r="AP100" i="75"/>
  <c r="M98" i="85" s="1"/>
  <c r="AP52" i="75"/>
  <c r="M50" i="85" s="1"/>
  <c r="AP168" i="75"/>
  <c r="M166" i="85" s="1"/>
  <c r="AP134" i="75"/>
  <c r="M132" i="85" s="1"/>
  <c r="AP110" i="75"/>
  <c r="M108" i="85" s="1"/>
  <c r="AP88" i="75"/>
  <c r="M86" i="85" s="1"/>
  <c r="AP192" i="75"/>
  <c r="M190" i="85" s="1"/>
  <c r="AP93" i="75"/>
  <c r="M91" i="85" s="1"/>
  <c r="AP151" i="75"/>
  <c r="M149" i="85" s="1"/>
  <c r="AP127" i="75"/>
  <c r="M125" i="85" s="1"/>
  <c r="AP122" i="75"/>
  <c r="M120" i="85" s="1"/>
  <c r="AP86" i="75"/>
  <c r="M84" i="85" s="1"/>
  <c r="AP72" i="75"/>
  <c r="M70" i="85" s="1"/>
  <c r="AP55" i="75"/>
  <c r="M53" i="85" s="1"/>
  <c r="AP185" i="75"/>
  <c r="M183" i="85" s="1"/>
  <c r="AP166" i="75"/>
  <c r="M164" i="85" s="1"/>
  <c r="AP132" i="75"/>
  <c r="M130" i="85" s="1"/>
  <c r="AP108" i="75"/>
  <c r="M106" i="85" s="1"/>
  <c r="AP98" i="75"/>
  <c r="M96" i="85" s="1"/>
  <c r="AP91" i="75"/>
  <c r="M89" i="85" s="1"/>
  <c r="AP149" i="75"/>
  <c r="M147" i="85" s="1"/>
  <c r="AP70" i="75"/>
  <c r="M68" i="85" s="1"/>
  <c r="AP164" i="75"/>
  <c r="M162" i="85" s="1"/>
  <c r="AP125" i="75"/>
  <c r="M123" i="85" s="1"/>
  <c r="AP106" i="75"/>
  <c r="M104" i="85" s="1"/>
  <c r="AP6" i="75"/>
  <c r="M4" i="85" s="1"/>
  <c r="AP31" i="75"/>
  <c r="M29" i="85" s="1"/>
  <c r="AP26" i="75"/>
  <c r="M24" i="85" s="1"/>
  <c r="AP24" i="75"/>
  <c r="M22" i="85" s="1"/>
  <c r="AP21" i="75"/>
  <c r="M19" i="85" s="1"/>
  <c r="AP20" i="75"/>
  <c r="M18" i="85" s="1"/>
  <c r="AP14" i="75"/>
  <c r="M12" i="85" s="1"/>
  <c r="AP9" i="75"/>
  <c r="M7" i="85" s="1"/>
  <c r="AP8" i="75"/>
  <c r="M6" i="85" s="1"/>
  <c r="AP193" i="75"/>
  <c r="M191" i="85" s="1"/>
  <c r="AP191" i="75"/>
  <c r="M189" i="85" s="1"/>
  <c r="AP183" i="75"/>
  <c r="M181" i="85" s="1"/>
  <c r="AP182" i="75"/>
  <c r="M180" i="85" s="1"/>
  <c r="AP180" i="75"/>
  <c r="M178" i="85" s="1"/>
  <c r="AP178" i="75"/>
  <c r="M176" i="85" s="1"/>
  <c r="AP167" i="75"/>
  <c r="M165" i="85" s="1"/>
  <c r="AP163" i="75"/>
  <c r="M161" i="85" s="1"/>
  <c r="AP156" i="75"/>
  <c r="M154" i="85" s="1"/>
  <c r="AP155" i="75"/>
  <c r="M153" i="85" s="1"/>
  <c r="AP154" i="75"/>
  <c r="M152" i="85" s="1"/>
  <c r="AP145" i="75"/>
  <c r="M143" i="85" s="1"/>
  <c r="AP143" i="75"/>
  <c r="M141" i="85" s="1"/>
  <c r="AP141" i="75"/>
  <c r="M139" i="85" s="1"/>
  <c r="AP139" i="75"/>
  <c r="M137" i="85" s="1"/>
  <c r="AP135" i="75"/>
  <c r="M133" i="85" s="1"/>
  <c r="AP126" i="75"/>
  <c r="M124" i="85" s="1"/>
  <c r="AP119" i="75"/>
  <c r="M117" i="85" s="1"/>
  <c r="AP117" i="75"/>
  <c r="M115" i="85" s="1"/>
  <c r="AP112" i="75"/>
  <c r="M110" i="85" s="1"/>
  <c r="AP107" i="75"/>
  <c r="M105" i="85" s="1"/>
  <c r="AP103" i="75"/>
  <c r="M101" i="85" s="1"/>
  <c r="AP102" i="75"/>
  <c r="M100" i="85" s="1"/>
  <c r="AP95" i="75"/>
  <c r="M93" i="85" s="1"/>
  <c r="AP92" i="75"/>
  <c r="M90" i="85" s="1"/>
  <c r="AP87" i="75"/>
  <c r="M85" i="85" s="1"/>
  <c r="AP84" i="75"/>
  <c r="M82" i="85" s="1"/>
  <c r="AP76" i="75"/>
  <c r="M74" i="85" s="1"/>
  <c r="AP73" i="75"/>
  <c r="M71" i="85" s="1"/>
  <c r="AP71" i="75"/>
  <c r="M69" i="85" s="1"/>
  <c r="AP67" i="75"/>
  <c r="M65" i="85" s="1"/>
  <c r="AP63" i="75"/>
  <c r="M61" i="85" s="1"/>
  <c r="AP62" i="75"/>
  <c r="M60" i="85" s="1"/>
  <c r="AP57" i="75"/>
  <c r="M55" i="85" s="1"/>
  <c r="AP43" i="75"/>
  <c r="M41" i="85" s="1"/>
  <c r="AP42" i="75"/>
  <c r="M40" i="85" s="1"/>
  <c r="AP39" i="75"/>
  <c r="M37" i="85" s="1"/>
  <c r="AP36" i="75"/>
  <c r="M34" i="85" s="1"/>
  <c r="AP22" i="75"/>
  <c r="M20" i="85" s="1"/>
  <c r="AP19" i="75"/>
  <c r="M17" i="85" s="1"/>
  <c r="AP16" i="75"/>
  <c r="M14" i="85" s="1"/>
  <c r="AP195" i="75"/>
  <c r="M193" i="85" s="1"/>
  <c r="AP194" i="75"/>
  <c r="M192" i="85" s="1"/>
  <c r="AP190" i="75"/>
  <c r="M188" i="85" s="1"/>
  <c r="AP187" i="75"/>
  <c r="M185" i="85" s="1"/>
  <c r="AP186" i="75"/>
  <c r="M184" i="85" s="1"/>
  <c r="AP184" i="75"/>
  <c r="M182" i="85" s="1"/>
  <c r="AP175" i="75"/>
  <c r="M173" i="85" s="1"/>
  <c r="AP173" i="75"/>
  <c r="M171" i="85" s="1"/>
  <c r="AP171" i="75"/>
  <c r="M169" i="85" s="1"/>
  <c r="AP161" i="75"/>
  <c r="M159" i="85" s="1"/>
  <c r="AP159" i="75"/>
  <c r="M157" i="85" s="1"/>
  <c r="AP148" i="75"/>
  <c r="M146" i="85" s="1"/>
  <c r="AP147" i="75"/>
  <c r="M145" i="85" s="1"/>
  <c r="AP146" i="75"/>
  <c r="M144" i="85" s="1"/>
  <c r="AP144" i="75"/>
  <c r="M142" i="85" s="1"/>
  <c r="AP142" i="75"/>
  <c r="M140" i="85" s="1"/>
  <c r="AP138" i="75"/>
  <c r="M136" i="85" s="1"/>
  <c r="AP137" i="75"/>
  <c r="M135" i="85" s="1"/>
  <c r="AP133" i="75"/>
  <c r="M131" i="85" s="1"/>
  <c r="AP131" i="75"/>
  <c r="M129" i="85" s="1"/>
  <c r="AP130" i="75"/>
  <c r="M128" i="85" s="1"/>
  <c r="AP129" i="75"/>
  <c r="M127" i="85" s="1"/>
  <c r="AP128" i="75"/>
  <c r="M126" i="85" s="1"/>
  <c r="AP123" i="75"/>
  <c r="M121" i="85" s="1"/>
  <c r="AP120" i="75"/>
  <c r="M118" i="85" s="1"/>
  <c r="AP115" i="75"/>
  <c r="M113" i="85" s="1"/>
  <c r="AP113" i="75"/>
  <c r="M111" i="85" s="1"/>
  <c r="AP96" i="75"/>
  <c r="M94" i="85" s="1"/>
  <c r="AP90" i="75"/>
  <c r="M88" i="85" s="1"/>
  <c r="AP85" i="75"/>
  <c r="M83" i="85" s="1"/>
  <c r="AP82" i="75"/>
  <c r="M80" i="85" s="1"/>
  <c r="AP79" i="75"/>
  <c r="M77" i="85" s="1"/>
  <c r="AP74" i="75"/>
  <c r="M72" i="85" s="1"/>
  <c r="AP69" i="75"/>
  <c r="M67" i="85" s="1"/>
  <c r="AP68" i="75"/>
  <c r="M66" i="85" s="1"/>
  <c r="AP64" i="75"/>
  <c r="M62" i="85" s="1"/>
  <c r="AP61" i="75"/>
  <c r="M59" i="85" s="1"/>
  <c r="AP60" i="75"/>
  <c r="M58" i="85" s="1"/>
  <c r="AP59" i="75"/>
  <c r="M57" i="85" s="1"/>
  <c r="AP58" i="75"/>
  <c r="M56" i="85" s="1"/>
  <c r="AP56" i="75"/>
  <c r="M54" i="85" s="1"/>
  <c r="AP54" i="75"/>
  <c r="M52" i="85" s="1"/>
  <c r="AP51" i="75"/>
  <c r="M49" i="85" s="1"/>
  <c r="AP49" i="75"/>
  <c r="M47" i="85" s="1"/>
  <c r="AP47" i="75"/>
  <c r="M45" i="85" s="1"/>
  <c r="AP44" i="75"/>
  <c r="M42" i="85" s="1"/>
  <c r="AP41" i="75"/>
  <c r="M39" i="85" s="1"/>
  <c r="AP38" i="75"/>
  <c r="M36" i="85" s="1"/>
  <c r="AP37" i="75"/>
  <c r="M35" i="85" s="1"/>
  <c r="AP35" i="75"/>
  <c r="M33" i="85" s="1"/>
  <c r="AP27" i="75"/>
  <c r="M25" i="85" s="1"/>
  <c r="AP25" i="75"/>
  <c r="M23" i="85" s="1"/>
  <c r="AP18" i="75"/>
  <c r="M16" i="85" s="1"/>
  <c r="AP15" i="75"/>
  <c r="M13" i="85" s="1"/>
  <c r="AP12" i="75"/>
  <c r="M10" i="85" s="1"/>
  <c r="AP10" i="75"/>
  <c r="M8" i="85" s="1"/>
  <c r="AP81" i="75"/>
  <c r="M79" i="85" s="1"/>
  <c r="AP77" i="75"/>
  <c r="M75" i="85" s="1"/>
  <c r="AP75" i="75"/>
  <c r="M73" i="85" s="1"/>
  <c r="AP66" i="75"/>
  <c r="M64" i="85" s="1"/>
  <c r="AP65" i="75"/>
  <c r="M63" i="85" s="1"/>
  <c r="AP53" i="75"/>
  <c r="M51" i="85" s="1"/>
  <c r="AP50" i="75"/>
  <c r="M48" i="85" s="1"/>
  <c r="AP48" i="75"/>
  <c r="M46" i="85" s="1"/>
  <c r="AP45" i="75"/>
  <c r="M43" i="85" s="1"/>
  <c r="AP33" i="75"/>
  <c r="M31" i="85" s="1"/>
  <c r="AP32" i="75"/>
  <c r="M30" i="85" s="1"/>
  <c r="AP29" i="75"/>
  <c r="M27" i="85" s="1"/>
  <c r="AP7" i="75"/>
  <c r="M5" i="85" s="1"/>
  <c r="AP40" i="75"/>
  <c r="M38" i="85" s="1"/>
  <c r="AP34" i="75"/>
  <c r="M32" i="85" s="1"/>
  <c r="AP23" i="75"/>
  <c r="M21" i="85" s="1"/>
  <c r="AP17" i="75"/>
  <c r="M15" i="85" s="1"/>
  <c r="AP13" i="75"/>
  <c r="M11" i="85" s="1"/>
  <c r="AK49" i="75"/>
  <c r="AI143" i="75"/>
  <c r="AG33" i="75"/>
  <c r="E33" i="75"/>
  <c r="AH24" i="75"/>
  <c r="AN23" i="75"/>
  <c r="K21" i="85" s="1"/>
  <c r="AF110" i="75"/>
  <c r="AP105" i="75"/>
  <c r="M103" i="85" s="1"/>
  <c r="J96" i="75"/>
  <c r="AK141" i="75"/>
  <c r="AK30" i="75"/>
  <c r="AK143" i="75"/>
  <c r="E135" i="75"/>
  <c r="E43" i="75"/>
  <c r="AK104" i="3"/>
  <c r="AC102" i="85" s="1"/>
  <c r="J11" i="75"/>
  <c r="AK103" i="3"/>
  <c r="AC101" i="85" s="1"/>
  <c r="AI11" i="75"/>
  <c r="AH69" i="75"/>
  <c r="E119" i="75"/>
  <c r="AK183" i="75"/>
  <c r="AQ183" i="75" s="1"/>
  <c r="AS183" i="75" s="1"/>
  <c r="J7" i="75"/>
  <c r="AH146" i="75"/>
  <c r="AI136" i="75"/>
  <c r="AG109" i="75"/>
  <c r="AN147" i="75"/>
  <c r="K145" i="85" s="1"/>
  <c r="AF157" i="75"/>
  <c r="AK63" i="75"/>
  <c r="AK14" i="75"/>
  <c r="J54" i="75"/>
  <c r="AF114" i="75"/>
  <c r="E156" i="75"/>
  <c r="E109" i="75"/>
  <c r="AI96" i="75"/>
  <c r="E134" i="75"/>
  <c r="AI115" i="75"/>
  <c r="AK132" i="75"/>
  <c r="AK104" i="75"/>
  <c r="AG134" i="75"/>
  <c r="AF109" i="75"/>
  <c r="E114" i="75"/>
  <c r="AG87" i="75"/>
  <c r="J84" i="75"/>
  <c r="AI80" i="75"/>
  <c r="J80" i="75"/>
  <c r="AH75" i="75"/>
  <c r="AG63" i="75"/>
  <c r="AK51" i="75"/>
  <c r="AF17" i="75"/>
  <c r="J89" i="75"/>
  <c r="AG43" i="75"/>
  <c r="AK81" i="75"/>
  <c r="AI95" i="75"/>
  <c r="AJ95" i="75" s="1"/>
  <c r="AH89" i="75"/>
  <c r="AF113" i="75"/>
  <c r="AG114" i="75"/>
  <c r="AK91" i="75"/>
  <c r="AG93" i="75"/>
  <c r="AH80" i="75"/>
  <c r="AG131" i="75"/>
  <c r="AK124" i="75"/>
  <c r="J57" i="75"/>
  <c r="E164" i="75"/>
  <c r="E148" i="75"/>
  <c r="E93" i="75"/>
  <c r="AG157" i="75"/>
  <c r="AG103" i="75"/>
  <c r="J135" i="75"/>
  <c r="J69" i="75"/>
  <c r="AG168" i="83"/>
  <c r="BU68" i="83"/>
  <c r="BU25" i="83"/>
  <c r="AB125" i="3"/>
  <c r="Z123" i="85" s="1"/>
  <c r="AB117" i="3"/>
  <c r="Z115" i="85" s="1"/>
  <c r="AB109" i="3"/>
  <c r="Z107" i="85" s="1"/>
  <c r="AB101" i="3"/>
  <c r="Z99" i="85" s="1"/>
  <c r="AB93" i="3"/>
  <c r="Z91" i="85" s="1"/>
  <c r="AB85" i="3"/>
  <c r="Z83" i="85" s="1"/>
  <c r="AB77" i="3"/>
  <c r="Z75" i="85" s="1"/>
  <c r="AB69" i="3"/>
  <c r="Z67" i="85" s="1"/>
  <c r="BU133" i="83"/>
  <c r="AB193" i="3"/>
  <c r="Z191" i="85" s="1"/>
  <c r="AB185" i="3"/>
  <c r="Z183" i="85" s="1"/>
  <c r="AB177" i="3"/>
  <c r="Z175" i="85" s="1"/>
  <c r="AB169" i="3"/>
  <c r="Z167" i="85" s="1"/>
  <c r="AB161" i="3"/>
  <c r="Z159" i="85" s="1"/>
  <c r="AB153" i="3"/>
  <c r="Z151" i="85" s="1"/>
  <c r="AB145" i="3"/>
  <c r="Z143" i="85" s="1"/>
  <c r="AB137" i="3"/>
  <c r="Z135" i="85" s="1"/>
  <c r="AB129" i="3"/>
  <c r="Z127" i="85" s="1"/>
  <c r="AB121" i="3"/>
  <c r="Z119" i="85" s="1"/>
  <c r="AB113" i="3"/>
  <c r="Z111" i="85" s="1"/>
  <c r="AB105" i="3"/>
  <c r="Z103" i="85" s="1"/>
  <c r="AB97" i="3"/>
  <c r="Z95" i="85" s="1"/>
  <c r="AB89" i="3"/>
  <c r="Z87" i="85" s="1"/>
  <c r="AB81" i="3"/>
  <c r="Z79" i="85" s="1"/>
  <c r="AB73" i="3"/>
  <c r="Z71" i="85" s="1"/>
  <c r="AB65" i="3"/>
  <c r="Z63" i="85" s="1"/>
  <c r="AB57" i="3"/>
  <c r="Z55" i="85" s="1"/>
  <c r="AB49" i="3"/>
  <c r="Z47" i="85" s="1"/>
  <c r="AB41" i="3"/>
  <c r="Z39" i="85" s="1"/>
  <c r="AB33" i="3"/>
  <c r="Z31" i="85" s="1"/>
  <c r="AB189" i="3"/>
  <c r="Z187" i="85" s="1"/>
  <c r="AB181" i="3"/>
  <c r="Z179" i="85" s="1"/>
  <c r="AB173" i="3"/>
  <c r="Z171" i="85" s="1"/>
  <c r="AB165" i="3"/>
  <c r="Z163" i="85" s="1"/>
  <c r="AB157" i="3"/>
  <c r="Z155" i="85" s="1"/>
  <c r="AB149" i="3"/>
  <c r="Z147" i="85" s="1"/>
  <c r="AB141" i="3"/>
  <c r="Z139" i="85" s="1"/>
  <c r="AB133" i="3"/>
  <c r="Z131" i="85" s="1"/>
  <c r="AB61" i="3"/>
  <c r="Z59" i="85" s="1"/>
  <c r="AB53" i="3"/>
  <c r="Z51" i="85" s="1"/>
  <c r="AB45" i="3"/>
  <c r="Z43" i="85" s="1"/>
  <c r="AB37" i="3"/>
  <c r="Z35" i="85" s="1"/>
  <c r="AB29" i="3"/>
  <c r="Z27" i="85" s="1"/>
  <c r="E34" i="75"/>
  <c r="J24" i="75"/>
  <c r="E17" i="75"/>
  <c r="AH23" i="75"/>
  <c r="AI24" i="75"/>
  <c r="N193" i="3"/>
  <c r="W191" i="85" s="1"/>
  <c r="N189" i="3"/>
  <c r="W187" i="85" s="1"/>
  <c r="N185" i="3"/>
  <c r="W183" i="85" s="1"/>
  <c r="N181" i="3"/>
  <c r="W179" i="85" s="1"/>
  <c r="N177" i="3"/>
  <c r="W175" i="85" s="1"/>
  <c r="N173" i="3"/>
  <c r="W171" i="85" s="1"/>
  <c r="N169" i="3"/>
  <c r="W167" i="85" s="1"/>
  <c r="N165" i="3"/>
  <c r="W163" i="85" s="1"/>
  <c r="N161" i="3"/>
  <c r="W159" i="85" s="1"/>
  <c r="N157" i="3"/>
  <c r="W155" i="85" s="1"/>
  <c r="N153" i="3"/>
  <c r="W151" i="85" s="1"/>
  <c r="N149" i="3"/>
  <c r="W147" i="85" s="1"/>
  <c r="N145" i="3"/>
  <c r="W143" i="85" s="1"/>
  <c r="N141" i="3"/>
  <c r="W139" i="85" s="1"/>
  <c r="N137" i="3"/>
  <c r="W135" i="85" s="1"/>
  <c r="N133" i="3"/>
  <c r="W131" i="85" s="1"/>
  <c r="N129" i="3"/>
  <c r="W127" i="85" s="1"/>
  <c r="N125" i="3"/>
  <c r="W123" i="85" s="1"/>
  <c r="N121" i="3"/>
  <c r="W119" i="85" s="1"/>
  <c r="N117" i="3"/>
  <c r="W115" i="85" s="1"/>
  <c r="N113" i="3"/>
  <c r="W111" i="85" s="1"/>
  <c r="N109" i="3"/>
  <c r="W107" i="85" s="1"/>
  <c r="N105" i="3"/>
  <c r="W103" i="85" s="1"/>
  <c r="N101" i="3"/>
  <c r="W99" i="85" s="1"/>
  <c r="N97" i="3"/>
  <c r="W95" i="85" s="1"/>
  <c r="N93" i="3"/>
  <c r="W91" i="85" s="1"/>
  <c r="N89" i="3"/>
  <c r="W87" i="85" s="1"/>
  <c r="N85" i="3"/>
  <c r="W83" i="85" s="1"/>
  <c r="N81" i="3"/>
  <c r="W79" i="85" s="1"/>
  <c r="N77" i="3"/>
  <c r="W75" i="85" s="1"/>
  <c r="N73" i="3"/>
  <c r="W71" i="85" s="1"/>
  <c r="N69" i="3"/>
  <c r="W67" i="85" s="1"/>
  <c r="N65" i="3"/>
  <c r="W63" i="85" s="1"/>
  <c r="N61" i="3"/>
  <c r="W59" i="85" s="1"/>
  <c r="N57" i="3"/>
  <c r="W55" i="85" s="1"/>
  <c r="N53" i="3"/>
  <c r="W51" i="85" s="1"/>
  <c r="N49" i="3"/>
  <c r="W47" i="85" s="1"/>
  <c r="N45" i="3"/>
  <c r="W43" i="85" s="1"/>
  <c r="N41" i="3"/>
  <c r="W39" i="85" s="1"/>
  <c r="N37" i="3"/>
  <c r="W35" i="85" s="1"/>
  <c r="N33" i="3"/>
  <c r="W31" i="85" s="1"/>
  <c r="N29" i="3"/>
  <c r="W27" i="85" s="1"/>
  <c r="N25" i="3"/>
  <c r="W23" i="85" s="1"/>
  <c r="N21" i="3"/>
  <c r="W19" i="85" s="1"/>
  <c r="N17" i="3"/>
  <c r="W15" i="85" s="1"/>
  <c r="N13" i="3"/>
  <c r="W11" i="85" s="1"/>
  <c r="N195" i="3"/>
  <c r="W193" i="85" s="1"/>
  <c r="N191" i="3"/>
  <c r="W189" i="85" s="1"/>
  <c r="N187" i="3"/>
  <c r="W185" i="85" s="1"/>
  <c r="N183" i="3"/>
  <c r="W181" i="85" s="1"/>
  <c r="N179" i="3"/>
  <c r="W177" i="85" s="1"/>
  <c r="N175" i="3"/>
  <c r="W173" i="85" s="1"/>
  <c r="N171" i="3"/>
  <c r="W169" i="85" s="1"/>
  <c r="N167" i="3"/>
  <c r="W165" i="85" s="1"/>
  <c r="N163" i="3"/>
  <c r="W161" i="85" s="1"/>
  <c r="N159" i="3"/>
  <c r="W157" i="85" s="1"/>
  <c r="N155" i="3"/>
  <c r="W153" i="85" s="1"/>
  <c r="N151" i="3"/>
  <c r="W149" i="85" s="1"/>
  <c r="N147" i="3"/>
  <c r="W145" i="85" s="1"/>
  <c r="N143" i="3"/>
  <c r="W141" i="85" s="1"/>
  <c r="N139" i="3"/>
  <c r="W137" i="85" s="1"/>
  <c r="N135" i="3"/>
  <c r="W133" i="85" s="1"/>
  <c r="N131" i="3"/>
  <c r="W129" i="85" s="1"/>
  <c r="N127" i="3"/>
  <c r="W125" i="85" s="1"/>
  <c r="N123" i="3"/>
  <c r="W121" i="85" s="1"/>
  <c r="N119" i="3"/>
  <c r="W117" i="85" s="1"/>
  <c r="N115" i="3"/>
  <c r="W113" i="85" s="1"/>
  <c r="N111" i="3"/>
  <c r="W109" i="85" s="1"/>
  <c r="N107" i="3"/>
  <c r="W105" i="85" s="1"/>
  <c r="N103" i="3"/>
  <c r="W101" i="85" s="1"/>
  <c r="N99" i="3"/>
  <c r="W97" i="85" s="1"/>
  <c r="N95" i="3"/>
  <c r="W93" i="85" s="1"/>
  <c r="N91" i="3"/>
  <c r="W89" i="85" s="1"/>
  <c r="N87" i="3"/>
  <c r="W85" i="85" s="1"/>
  <c r="N83" i="3"/>
  <c r="W81" i="85" s="1"/>
  <c r="N79" i="3"/>
  <c r="W77" i="85" s="1"/>
  <c r="N75" i="3"/>
  <c r="W73" i="85" s="1"/>
  <c r="N71" i="3"/>
  <c r="W69" i="85" s="1"/>
  <c r="N67" i="3"/>
  <c r="W65" i="85" s="1"/>
  <c r="N63" i="3"/>
  <c r="W61" i="85" s="1"/>
  <c r="N59" i="3"/>
  <c r="W57" i="85" s="1"/>
  <c r="N55" i="3"/>
  <c r="W53" i="85" s="1"/>
  <c r="N51" i="3"/>
  <c r="W49" i="85" s="1"/>
  <c r="N47" i="3"/>
  <c r="W45" i="85" s="1"/>
  <c r="N43" i="3"/>
  <c r="W41" i="85" s="1"/>
  <c r="N39" i="3"/>
  <c r="W37" i="85" s="1"/>
  <c r="N35" i="3"/>
  <c r="W33" i="85" s="1"/>
  <c r="N31" i="3"/>
  <c r="W29" i="85" s="1"/>
  <c r="N27" i="3"/>
  <c r="W25" i="85" s="1"/>
  <c r="N23" i="3"/>
  <c r="W21" i="85" s="1"/>
  <c r="N19" i="3"/>
  <c r="W17" i="85" s="1"/>
  <c r="N15" i="3"/>
  <c r="W13" i="85" s="1"/>
  <c r="N11" i="3"/>
  <c r="W9" i="85" s="1"/>
  <c r="N7" i="3"/>
  <c r="W5" i="85" s="1"/>
  <c r="BX190" i="82"/>
  <c r="BY190" i="82"/>
  <c r="BW190" i="82"/>
  <c r="BU190" i="82"/>
  <c r="BV190" i="82" s="1"/>
  <c r="BX182" i="82"/>
  <c r="BY182" i="82"/>
  <c r="BW182" i="82"/>
  <c r="BU182" i="82"/>
  <c r="BV182" i="82" s="1"/>
  <c r="AP183" i="85" s="1"/>
  <c r="BX174" i="82"/>
  <c r="BW174" i="82"/>
  <c r="BY174" i="82"/>
  <c r="BU174" i="82"/>
  <c r="BV174" i="82" s="1"/>
  <c r="AP175" i="85" s="1"/>
  <c r="BX166" i="82"/>
  <c r="BW166" i="82"/>
  <c r="BY166" i="82"/>
  <c r="BU166" i="82"/>
  <c r="BV166" i="82" s="1"/>
  <c r="AP167" i="85" s="1"/>
  <c r="BX158" i="82"/>
  <c r="BY158" i="82"/>
  <c r="BW158" i="82"/>
  <c r="BU158" i="82"/>
  <c r="BV158" i="82" s="1"/>
  <c r="BX150" i="82"/>
  <c r="BY150" i="82"/>
  <c r="BW150" i="82"/>
  <c r="BU150" i="82"/>
  <c r="BV150" i="82" s="1"/>
  <c r="BX142" i="82"/>
  <c r="BW142" i="82"/>
  <c r="BY142" i="82"/>
  <c r="BU142" i="82"/>
  <c r="BV142" i="82" s="1"/>
  <c r="BX134" i="82"/>
  <c r="BW134" i="82"/>
  <c r="BU134" i="82"/>
  <c r="BV134" i="82" s="1"/>
  <c r="BY134" i="82"/>
  <c r="BX126" i="82"/>
  <c r="BW126" i="82"/>
  <c r="BY126" i="82"/>
  <c r="BU126" i="82"/>
  <c r="BV126" i="82" s="1"/>
  <c r="BX118" i="82"/>
  <c r="BW118" i="82"/>
  <c r="BU118" i="82"/>
  <c r="BV118" i="82" s="1"/>
  <c r="BY118" i="82"/>
  <c r="BX110" i="82"/>
  <c r="BW110" i="82"/>
  <c r="BU110" i="82"/>
  <c r="BV110" i="82" s="1"/>
  <c r="BY110" i="82"/>
  <c r="BX102" i="82"/>
  <c r="BW102" i="82"/>
  <c r="BU102" i="82"/>
  <c r="BV102" i="82" s="1"/>
  <c r="AP103" i="85" s="1"/>
  <c r="BY102" i="82"/>
  <c r="BX94" i="82"/>
  <c r="BW94" i="82"/>
  <c r="BY94" i="82"/>
  <c r="BU94" i="82"/>
  <c r="BV94" i="82" s="1"/>
  <c r="BX86" i="82"/>
  <c r="BW86" i="82"/>
  <c r="BU86" i="82"/>
  <c r="BV86" i="82" s="1"/>
  <c r="BY86" i="82"/>
  <c r="BX78" i="82"/>
  <c r="BW78" i="82"/>
  <c r="BU78" i="82"/>
  <c r="BV78" i="82" s="1"/>
  <c r="BY78" i="82"/>
  <c r="BX70" i="82"/>
  <c r="BW70" i="82"/>
  <c r="BU70" i="82"/>
  <c r="BV70" i="82" s="1"/>
  <c r="BY70" i="82"/>
  <c r="BX62" i="82"/>
  <c r="BW62" i="82"/>
  <c r="BY62" i="82"/>
  <c r="BU62" i="82"/>
  <c r="BV62" i="82" s="1"/>
  <c r="BX54" i="82"/>
  <c r="BW54" i="82"/>
  <c r="BU54" i="82"/>
  <c r="BV54" i="82" s="1"/>
  <c r="BY54" i="82"/>
  <c r="BX46" i="82"/>
  <c r="BW46" i="82"/>
  <c r="BU46" i="82"/>
  <c r="BV46" i="82" s="1"/>
  <c r="BY46" i="82"/>
  <c r="BX38" i="82"/>
  <c r="BW38" i="82"/>
  <c r="BU38" i="82"/>
  <c r="BV38" i="82" s="1"/>
  <c r="AP39" i="85" s="1"/>
  <c r="BY38" i="82"/>
  <c r="BX30" i="82"/>
  <c r="BW30" i="82"/>
  <c r="BY30" i="82"/>
  <c r="BU30" i="82"/>
  <c r="BV30" i="82" s="1"/>
  <c r="BX22" i="82"/>
  <c r="BW22" i="82"/>
  <c r="BU22" i="82"/>
  <c r="BV22" i="82" s="1"/>
  <c r="BY22" i="82"/>
  <c r="BX14" i="82"/>
  <c r="BW14" i="82"/>
  <c r="BU14" i="82"/>
  <c r="BV14" i="82" s="1"/>
  <c r="BY14" i="82"/>
  <c r="BX6" i="82"/>
  <c r="BW6" i="82"/>
  <c r="BU6" i="82"/>
  <c r="BV6" i="82" s="1"/>
  <c r="BY6" i="82"/>
  <c r="BW189" i="82"/>
  <c r="BX189" i="82"/>
  <c r="BY189" i="82"/>
  <c r="BU189" i="82"/>
  <c r="BV189" i="82" s="1"/>
  <c r="AP190" i="85" s="1"/>
  <c r="BX181" i="82"/>
  <c r="BY181" i="82"/>
  <c r="BW181" i="82"/>
  <c r="BU181" i="82"/>
  <c r="BV181" i="82" s="1"/>
  <c r="BW173" i="82"/>
  <c r="BX173" i="82"/>
  <c r="BY173" i="82"/>
  <c r="BU173" i="82"/>
  <c r="BV173" i="82" s="1"/>
  <c r="BW165" i="82"/>
  <c r="BY165" i="82"/>
  <c r="BU165" i="82"/>
  <c r="BV165" i="82" s="1"/>
  <c r="BX165" i="82"/>
  <c r="BW157" i="82"/>
  <c r="BX157" i="82"/>
  <c r="BU157" i="82"/>
  <c r="BV157" i="82" s="1"/>
  <c r="BY157" i="82"/>
  <c r="BX149" i="82"/>
  <c r="BY149" i="82"/>
  <c r="BW149" i="82"/>
  <c r="BU149" i="82"/>
  <c r="BV149" i="82" s="1"/>
  <c r="AP150" i="85" s="1"/>
  <c r="BW141" i="82"/>
  <c r="BX141" i="82"/>
  <c r="BY141" i="82"/>
  <c r="BU141" i="82"/>
  <c r="BV141" i="82" s="1"/>
  <c r="AP142" i="85" s="1"/>
  <c r="BY133" i="82"/>
  <c r="BU133" i="82"/>
  <c r="BV133" i="82" s="1"/>
  <c r="AP134" i="85" s="1"/>
  <c r="BX133" i="82"/>
  <c r="BW133" i="82"/>
  <c r="BW125" i="82"/>
  <c r="BX125" i="82"/>
  <c r="BY125" i="82"/>
  <c r="BU125" i="82"/>
  <c r="BV125" i="82" s="1"/>
  <c r="AP126" i="85" s="1"/>
  <c r="BW117" i="82"/>
  <c r="BX117" i="82"/>
  <c r="BY117" i="82"/>
  <c r="BU117" i="82"/>
  <c r="BV117" i="82" s="1"/>
  <c r="BW109" i="82"/>
  <c r="BX109" i="82"/>
  <c r="BY109" i="82"/>
  <c r="BU109" i="82"/>
  <c r="BV109" i="82" s="1"/>
  <c r="BW101" i="82"/>
  <c r="BY101" i="82"/>
  <c r="BU101" i="82"/>
  <c r="BV101" i="82" s="1"/>
  <c r="AP102" i="85" s="1"/>
  <c r="BX101" i="82"/>
  <c r="BW93" i="82"/>
  <c r="BX93" i="82"/>
  <c r="BY93" i="82"/>
  <c r="BU93" i="82"/>
  <c r="BV93" i="82" s="1"/>
  <c r="AP94" i="85" s="1"/>
  <c r="BW85" i="82"/>
  <c r="BX85" i="82"/>
  <c r="BY85" i="82"/>
  <c r="BU85" i="82"/>
  <c r="BV85" i="82" s="1"/>
  <c r="AP86" i="85" s="1"/>
  <c r="BW77" i="82"/>
  <c r="BX77" i="82"/>
  <c r="BY77" i="82"/>
  <c r="BU77" i="82"/>
  <c r="BV77" i="82" s="1"/>
  <c r="AP78" i="85" s="1"/>
  <c r="BW69" i="82"/>
  <c r="BY69" i="82"/>
  <c r="BU69" i="82"/>
  <c r="BV69" i="82" s="1"/>
  <c r="AP70" i="85" s="1"/>
  <c r="BX69" i="82"/>
  <c r="BW61" i="82"/>
  <c r="BX61" i="82"/>
  <c r="BY61" i="82"/>
  <c r="BU61" i="82"/>
  <c r="BV61" i="82" s="1"/>
  <c r="AP62" i="85" s="1"/>
  <c r="BW53" i="82"/>
  <c r="BX53" i="82"/>
  <c r="BY53" i="82"/>
  <c r="BU53" i="82"/>
  <c r="BV53" i="82" s="1"/>
  <c r="AP54" i="85" s="1"/>
  <c r="BW45" i="82"/>
  <c r="BX45" i="82"/>
  <c r="BY45" i="82"/>
  <c r="BU45" i="82"/>
  <c r="BV45" i="82" s="1"/>
  <c r="BW37" i="82"/>
  <c r="BY37" i="82"/>
  <c r="BU37" i="82"/>
  <c r="BV37" i="82" s="1"/>
  <c r="AP38" i="85" s="1"/>
  <c r="BX37" i="82"/>
  <c r="BW29" i="82"/>
  <c r="BX29" i="82"/>
  <c r="BY29" i="82"/>
  <c r="BU29" i="82"/>
  <c r="BV29" i="82" s="1"/>
  <c r="BW21" i="82"/>
  <c r="BX21" i="82"/>
  <c r="BY21" i="82"/>
  <c r="BU21" i="82"/>
  <c r="BV21" i="82" s="1"/>
  <c r="BW13" i="82"/>
  <c r="BX13" i="82"/>
  <c r="BY13" i="82"/>
  <c r="BU13" i="82"/>
  <c r="BV13" i="82" s="1"/>
  <c r="AP14" i="85" s="1"/>
  <c r="BW5" i="82"/>
  <c r="BY5" i="82"/>
  <c r="BU5" i="82"/>
  <c r="BV5" i="82" s="1"/>
  <c r="AP6" i="85" s="1"/>
  <c r="BX5" i="82"/>
  <c r="G121" i="4"/>
  <c r="AH119" i="85" s="1"/>
  <c r="Z105" i="4"/>
  <c r="AL103" i="85" s="1"/>
  <c r="G105" i="4"/>
  <c r="AH103" i="85" s="1"/>
  <c r="Z97" i="4"/>
  <c r="AL95" i="85" s="1"/>
  <c r="G97" i="4"/>
  <c r="AH95" i="85" s="1"/>
  <c r="Z89" i="4"/>
  <c r="AL87" i="85" s="1"/>
  <c r="Z81" i="4"/>
  <c r="AL79" i="85" s="1"/>
  <c r="Z73" i="4"/>
  <c r="AL71" i="85" s="1"/>
  <c r="Z65" i="4"/>
  <c r="AL63" i="85" s="1"/>
  <c r="Z57" i="4"/>
  <c r="AL55" i="85" s="1"/>
  <c r="Z49" i="4"/>
  <c r="AL47" i="85" s="1"/>
  <c r="Z41" i="4"/>
  <c r="AL39" i="85" s="1"/>
  <c r="Z33" i="4"/>
  <c r="AL31" i="85" s="1"/>
  <c r="G33" i="4"/>
  <c r="Z25" i="4"/>
  <c r="AL23" i="85" s="1"/>
  <c r="Z17" i="4"/>
  <c r="AL15" i="85" s="1"/>
  <c r="G17" i="4"/>
  <c r="AH15" i="85" s="1"/>
  <c r="Z14" i="4"/>
  <c r="AL12" i="85" s="1"/>
  <c r="BX188" i="82"/>
  <c r="BY188" i="82"/>
  <c r="BW188" i="82"/>
  <c r="BU188" i="82"/>
  <c r="BV188" i="82" s="1"/>
  <c r="BX180" i="82"/>
  <c r="BY180" i="82"/>
  <c r="BW180" i="82"/>
  <c r="BU180" i="82"/>
  <c r="BV180" i="82" s="1"/>
  <c r="BX172" i="82"/>
  <c r="BY172" i="82"/>
  <c r="BW172" i="82"/>
  <c r="BU172" i="82"/>
  <c r="BV172" i="82" s="1"/>
  <c r="AP173" i="85" s="1"/>
  <c r="BX164" i="82"/>
  <c r="BY164" i="82"/>
  <c r="BW164" i="82"/>
  <c r="BU164" i="82"/>
  <c r="BV164" i="82" s="1"/>
  <c r="AP165" i="85" s="1"/>
  <c r="BX156" i="82"/>
  <c r="BY156" i="82"/>
  <c r="BW156" i="82"/>
  <c r="BU156" i="82"/>
  <c r="BV156" i="82" s="1"/>
  <c r="AP157" i="85" s="1"/>
  <c r="BX148" i="82"/>
  <c r="BY148" i="82"/>
  <c r="BW148" i="82"/>
  <c r="BU148" i="82"/>
  <c r="BV148" i="82" s="1"/>
  <c r="AP149" i="85" s="1"/>
  <c r="BX140" i="82"/>
  <c r="BY140" i="82"/>
  <c r="BW140" i="82"/>
  <c r="BU140" i="82"/>
  <c r="BV140" i="82" s="1"/>
  <c r="AP141" i="85" s="1"/>
  <c r="BW132" i="82"/>
  <c r="BX132" i="82"/>
  <c r="BY132" i="82"/>
  <c r="BU132" i="82"/>
  <c r="BV132" i="82" s="1"/>
  <c r="AP133" i="85" s="1"/>
  <c r="BW124" i="82"/>
  <c r="BX124" i="82"/>
  <c r="BY124" i="82"/>
  <c r="BU124" i="82"/>
  <c r="BV124" i="82" s="1"/>
  <c r="AP125" i="85" s="1"/>
  <c r="BW116" i="82"/>
  <c r="BX116" i="82"/>
  <c r="BY116" i="82"/>
  <c r="BU116" i="82"/>
  <c r="BV116" i="82" s="1"/>
  <c r="AP117" i="85" s="1"/>
  <c r="BW108" i="82"/>
  <c r="BX108" i="82"/>
  <c r="BY108" i="82"/>
  <c r="BU108" i="82"/>
  <c r="BV108" i="82" s="1"/>
  <c r="AP109" i="85" s="1"/>
  <c r="BW100" i="82"/>
  <c r="BX100" i="82"/>
  <c r="BY100" i="82"/>
  <c r="BU100" i="82"/>
  <c r="BV100" i="82" s="1"/>
  <c r="AP101" i="85" s="1"/>
  <c r="BW92" i="82"/>
  <c r="BX92" i="82"/>
  <c r="BY92" i="82"/>
  <c r="BU92" i="82"/>
  <c r="BV92" i="82" s="1"/>
  <c r="AP93" i="85" s="1"/>
  <c r="BW84" i="82"/>
  <c r="BX84" i="82"/>
  <c r="BY84" i="82"/>
  <c r="BU84" i="82"/>
  <c r="BV84" i="82" s="1"/>
  <c r="AP85" i="85" s="1"/>
  <c r="BW76" i="82"/>
  <c r="BX76" i="82"/>
  <c r="BY76" i="82"/>
  <c r="BU76" i="82"/>
  <c r="BV76" i="82" s="1"/>
  <c r="AP77" i="85" s="1"/>
  <c r="BW68" i="82"/>
  <c r="BX68" i="82"/>
  <c r="BY68" i="82"/>
  <c r="BU68" i="82"/>
  <c r="BV68" i="82" s="1"/>
  <c r="BW60" i="82"/>
  <c r="BX60" i="82"/>
  <c r="BY60" i="82"/>
  <c r="BU60" i="82"/>
  <c r="BV60" i="82" s="1"/>
  <c r="BW52" i="82"/>
  <c r="BX52" i="82"/>
  <c r="BY52" i="82"/>
  <c r="BU52" i="82"/>
  <c r="BV52" i="82" s="1"/>
  <c r="AP53" i="85" s="1"/>
  <c r="BW44" i="82"/>
  <c r="BX44" i="82"/>
  <c r="BY44" i="82"/>
  <c r="BU44" i="82"/>
  <c r="BV44" i="82" s="1"/>
  <c r="AP45" i="85" s="1"/>
  <c r="BW36" i="82"/>
  <c r="BX36" i="82"/>
  <c r="BY36" i="82"/>
  <c r="BU36" i="82"/>
  <c r="BV36" i="82" s="1"/>
  <c r="AP37" i="85" s="1"/>
  <c r="BW28" i="82"/>
  <c r="BX28" i="82"/>
  <c r="BY28" i="82"/>
  <c r="BU28" i="82"/>
  <c r="BV28" i="82" s="1"/>
  <c r="BW20" i="82"/>
  <c r="BX20" i="82"/>
  <c r="BY20" i="82"/>
  <c r="BU20" i="82"/>
  <c r="BV20" i="82" s="1"/>
  <c r="BW12" i="82"/>
  <c r="BX12" i="82"/>
  <c r="BY12" i="82"/>
  <c r="BU12" i="82"/>
  <c r="BV12" i="82" s="1"/>
  <c r="AP13" i="85" s="1"/>
  <c r="BW4" i="82"/>
  <c r="BX4" i="82"/>
  <c r="BY4" i="82"/>
  <c r="BU4" i="82"/>
  <c r="BV4" i="82" s="1"/>
  <c r="AP5" i="85" s="1"/>
  <c r="BX187" i="82"/>
  <c r="BY187" i="82"/>
  <c r="BU187" i="82"/>
  <c r="BV187" i="82" s="1"/>
  <c r="AP188" i="85" s="1"/>
  <c r="BW187" i="82"/>
  <c r="BX179" i="82"/>
  <c r="BY179" i="82"/>
  <c r="BU179" i="82"/>
  <c r="BV179" i="82" s="1"/>
  <c r="AP180" i="85" s="1"/>
  <c r="BW179" i="82"/>
  <c r="BX171" i="82"/>
  <c r="BY171" i="82"/>
  <c r="BW171" i="82"/>
  <c r="BU171" i="82"/>
  <c r="BV171" i="82" s="1"/>
  <c r="AP172" i="85" s="1"/>
  <c r="BX163" i="82"/>
  <c r="BY163" i="82"/>
  <c r="BW163" i="82"/>
  <c r="BU163" i="82"/>
  <c r="BV163" i="82" s="1"/>
  <c r="BX155" i="82"/>
  <c r="BY155" i="82"/>
  <c r="BU155" i="82"/>
  <c r="BV155" i="82" s="1"/>
  <c r="AP156" i="85" s="1"/>
  <c r="BW155" i="82"/>
  <c r="BX147" i="82"/>
  <c r="BY147" i="82"/>
  <c r="BU147" i="82"/>
  <c r="BV147" i="82" s="1"/>
  <c r="AP148" i="85" s="1"/>
  <c r="BW147" i="82"/>
  <c r="BX139" i="82"/>
  <c r="BY139" i="82"/>
  <c r="BU139" i="82"/>
  <c r="BV139" i="82" s="1"/>
  <c r="AP140" i="85" s="1"/>
  <c r="BW139" i="82"/>
  <c r="BX131" i="82"/>
  <c r="BY131" i="82"/>
  <c r="BW131" i="82"/>
  <c r="BU131" i="82"/>
  <c r="BV131" i="82" s="1"/>
  <c r="AP132" i="85" s="1"/>
  <c r="BX123" i="82"/>
  <c r="BY123" i="82"/>
  <c r="BW123" i="82"/>
  <c r="BU123" i="82"/>
  <c r="BV123" i="82" s="1"/>
  <c r="AP124" i="85" s="1"/>
  <c r="BX115" i="82"/>
  <c r="BY115" i="82"/>
  <c r="BW115" i="82"/>
  <c r="BU115" i="82"/>
  <c r="BV115" i="82" s="1"/>
  <c r="AP116" i="85" s="1"/>
  <c r="BX107" i="82"/>
  <c r="BY107" i="82"/>
  <c r="BW107" i="82"/>
  <c r="BU107" i="82"/>
  <c r="BV107" i="82" s="1"/>
  <c r="AP108" i="85" s="1"/>
  <c r="BX99" i="82"/>
  <c r="BY99" i="82"/>
  <c r="BU99" i="82"/>
  <c r="BV99" i="82" s="1"/>
  <c r="AP100" i="85" s="1"/>
  <c r="BW99" i="82"/>
  <c r="BX91" i="82"/>
  <c r="BY91" i="82"/>
  <c r="BU91" i="82"/>
  <c r="BV91" i="82" s="1"/>
  <c r="AP92" i="85" s="1"/>
  <c r="BW91" i="82"/>
  <c r="BX83" i="82"/>
  <c r="BY83" i="82"/>
  <c r="BW83" i="82"/>
  <c r="BU83" i="82"/>
  <c r="BV83" i="82" s="1"/>
  <c r="AP84" i="85" s="1"/>
  <c r="BX75" i="82"/>
  <c r="BY75" i="82"/>
  <c r="BU75" i="82"/>
  <c r="BV75" i="82" s="1"/>
  <c r="AP76" i="85" s="1"/>
  <c r="BW75" i="82"/>
  <c r="BX67" i="82"/>
  <c r="BY67" i="82"/>
  <c r="BW67" i="82"/>
  <c r="BU67" i="82"/>
  <c r="BV67" i="82" s="1"/>
  <c r="BX59" i="82"/>
  <c r="BY59" i="82"/>
  <c r="BW59" i="82"/>
  <c r="BU59" i="82"/>
  <c r="BV59" i="82" s="1"/>
  <c r="BX51" i="82"/>
  <c r="BY51" i="82"/>
  <c r="BW51" i="82"/>
  <c r="BU51" i="82"/>
  <c r="BV51" i="82" s="1"/>
  <c r="AP52" i="85" s="1"/>
  <c r="BX43" i="82"/>
  <c r="BY43" i="82"/>
  <c r="BW43" i="82"/>
  <c r="BU43" i="82"/>
  <c r="BV43" i="82" s="1"/>
  <c r="AP44" i="85" s="1"/>
  <c r="BX35" i="82"/>
  <c r="BY35" i="82"/>
  <c r="BU35" i="82"/>
  <c r="BV35" i="82" s="1"/>
  <c r="AP36" i="85" s="1"/>
  <c r="BW35" i="82"/>
  <c r="BX27" i="82"/>
  <c r="BY27" i="82"/>
  <c r="BU27" i="82"/>
  <c r="BV27" i="82" s="1"/>
  <c r="BW27" i="82"/>
  <c r="BX19" i="82"/>
  <c r="BY19" i="82"/>
  <c r="BW19" i="82"/>
  <c r="BU19" i="82"/>
  <c r="BV19" i="82" s="1"/>
  <c r="BX11" i="82"/>
  <c r="BY11" i="82"/>
  <c r="BU11" i="82"/>
  <c r="BV11" i="82" s="1"/>
  <c r="BW11" i="82"/>
  <c r="BY3" i="82"/>
  <c r="BX3" i="82"/>
  <c r="BW3" i="82"/>
  <c r="BU3" i="82"/>
  <c r="BV3" i="82" s="1"/>
  <c r="BX186" i="82"/>
  <c r="BY186" i="82"/>
  <c r="BW186" i="82"/>
  <c r="BU186" i="82"/>
  <c r="BV186" i="82" s="1"/>
  <c r="BX178" i="82"/>
  <c r="BW178" i="82"/>
  <c r="BY178" i="82"/>
  <c r="BU178" i="82"/>
  <c r="BV178" i="82" s="1"/>
  <c r="BX170" i="82"/>
  <c r="BY170" i="82"/>
  <c r="BW170" i="82"/>
  <c r="BU170" i="82"/>
  <c r="BV170" i="82" s="1"/>
  <c r="BX162" i="82"/>
  <c r="BY162" i="82"/>
  <c r="BW162" i="82"/>
  <c r="BU162" i="82"/>
  <c r="BV162" i="82" s="1"/>
  <c r="BX154" i="82"/>
  <c r="BY154" i="82"/>
  <c r="BW154" i="82"/>
  <c r="BU154" i="82"/>
  <c r="BV154" i="82" s="1"/>
  <c r="BX146" i="82"/>
  <c r="BW146" i="82"/>
  <c r="BU146" i="82"/>
  <c r="BV146" i="82" s="1"/>
  <c r="BY146" i="82"/>
  <c r="BX138" i="82"/>
  <c r="BW138" i="82"/>
  <c r="BY138" i="82"/>
  <c r="BU138" i="82"/>
  <c r="BV138" i="82" s="1"/>
  <c r="BX130" i="82"/>
  <c r="BW130" i="82"/>
  <c r="BY130" i="82"/>
  <c r="BU130" i="82"/>
  <c r="BV130" i="82" s="1"/>
  <c r="AP131" i="85" s="1"/>
  <c r="BX122" i="82"/>
  <c r="BW122" i="82"/>
  <c r="BY122" i="82"/>
  <c r="BU122" i="82"/>
  <c r="BV122" i="82" s="1"/>
  <c r="BX114" i="82"/>
  <c r="BW114" i="82"/>
  <c r="BY114" i="82"/>
  <c r="BU114" i="82"/>
  <c r="BV114" i="82" s="1"/>
  <c r="BX106" i="82"/>
  <c r="BW106" i="82"/>
  <c r="BY106" i="82"/>
  <c r="BU106" i="82"/>
  <c r="BV106" i="82" s="1"/>
  <c r="BX98" i="82"/>
  <c r="BW98" i="82"/>
  <c r="BY98" i="82"/>
  <c r="BU98" i="82"/>
  <c r="BV98" i="82" s="1"/>
  <c r="BX90" i="82"/>
  <c r="BW90" i="82"/>
  <c r="BY90" i="82"/>
  <c r="BU90" i="82"/>
  <c r="BV90" i="82" s="1"/>
  <c r="BX82" i="82"/>
  <c r="BW82" i="82"/>
  <c r="BY82" i="82"/>
  <c r="BU82" i="82"/>
  <c r="BV82" i="82" s="1"/>
  <c r="BX74" i="82"/>
  <c r="BW74" i="82"/>
  <c r="BY74" i="82"/>
  <c r="BU74" i="82"/>
  <c r="BV74" i="82" s="1"/>
  <c r="BX66" i="82"/>
  <c r="BW66" i="82"/>
  <c r="BY66" i="82"/>
  <c r="BU66" i="82"/>
  <c r="BV66" i="82" s="1"/>
  <c r="BX58" i="82"/>
  <c r="BW58" i="82"/>
  <c r="BY58" i="82"/>
  <c r="BU58" i="82"/>
  <c r="BV58" i="82" s="1"/>
  <c r="BX50" i="82"/>
  <c r="BW50" i="82"/>
  <c r="BY50" i="82"/>
  <c r="BU50" i="82"/>
  <c r="BV50" i="82" s="1"/>
  <c r="BX42" i="82"/>
  <c r="BW42" i="82"/>
  <c r="BY42" i="82"/>
  <c r="BU42" i="82"/>
  <c r="BV42" i="82" s="1"/>
  <c r="BX34" i="82"/>
  <c r="BW34" i="82"/>
  <c r="BY34" i="82"/>
  <c r="BU34" i="82"/>
  <c r="BV34" i="82" s="1"/>
  <c r="BX26" i="82"/>
  <c r="BW26" i="82"/>
  <c r="BY26" i="82"/>
  <c r="BU26" i="82"/>
  <c r="BV26" i="82" s="1"/>
  <c r="BX18" i="82"/>
  <c r="BW18" i="82"/>
  <c r="BU18" i="82"/>
  <c r="BV18" i="82" s="1"/>
  <c r="BY18" i="82"/>
  <c r="BX10" i="82"/>
  <c r="BW10" i="82"/>
  <c r="BU10" i="82"/>
  <c r="BV10" i="82" s="1"/>
  <c r="AB6" i="3"/>
  <c r="Z4" i="85" s="1"/>
  <c r="AB195" i="3"/>
  <c r="Z193" i="85" s="1"/>
  <c r="AB191" i="3"/>
  <c r="Z189" i="85" s="1"/>
  <c r="AB187" i="3"/>
  <c r="Z185" i="85" s="1"/>
  <c r="AB183" i="3"/>
  <c r="Z181" i="85" s="1"/>
  <c r="AB179" i="3"/>
  <c r="Z177" i="85" s="1"/>
  <c r="AB175" i="3"/>
  <c r="Z173" i="85" s="1"/>
  <c r="AB171" i="3"/>
  <c r="Z169" i="85" s="1"/>
  <c r="AB167" i="3"/>
  <c r="Z165" i="85" s="1"/>
  <c r="AB163" i="3"/>
  <c r="Z161" i="85" s="1"/>
  <c r="AB159" i="3"/>
  <c r="Z157" i="85" s="1"/>
  <c r="AB155" i="3"/>
  <c r="Z153" i="85" s="1"/>
  <c r="AB151" i="3"/>
  <c r="Z149" i="85" s="1"/>
  <c r="AB147" i="3"/>
  <c r="Z145" i="85" s="1"/>
  <c r="AB143" i="3"/>
  <c r="Z141" i="85" s="1"/>
  <c r="AB139" i="3"/>
  <c r="Z137" i="85" s="1"/>
  <c r="AB135" i="3"/>
  <c r="Z133" i="85" s="1"/>
  <c r="AB131" i="3"/>
  <c r="Z129" i="85" s="1"/>
  <c r="AB127" i="3"/>
  <c r="Z125" i="85" s="1"/>
  <c r="AB123" i="3"/>
  <c r="Z121" i="85" s="1"/>
  <c r="AB119" i="3"/>
  <c r="Z117" i="85" s="1"/>
  <c r="AB115" i="3"/>
  <c r="Z113" i="85" s="1"/>
  <c r="AB111" i="3"/>
  <c r="Z109" i="85" s="1"/>
  <c r="AB107" i="3"/>
  <c r="Z105" i="85" s="1"/>
  <c r="AB103" i="3"/>
  <c r="Z101" i="85" s="1"/>
  <c r="AB99" i="3"/>
  <c r="Z97" i="85" s="1"/>
  <c r="AB95" i="3"/>
  <c r="Z93" i="85" s="1"/>
  <c r="AB91" i="3"/>
  <c r="Z89" i="85" s="1"/>
  <c r="AB87" i="3"/>
  <c r="Z85" i="85" s="1"/>
  <c r="AB83" i="3"/>
  <c r="Z81" i="85" s="1"/>
  <c r="AB79" i="3"/>
  <c r="Z77" i="85" s="1"/>
  <c r="AB75" i="3"/>
  <c r="Z73" i="85" s="1"/>
  <c r="AB71" i="3"/>
  <c r="Z69" i="85" s="1"/>
  <c r="AB67" i="3"/>
  <c r="Z65" i="85" s="1"/>
  <c r="AB63" i="3"/>
  <c r="Z61" i="85" s="1"/>
  <c r="AB59" i="3"/>
  <c r="Z57" i="85" s="1"/>
  <c r="AB55" i="3"/>
  <c r="Z53" i="85" s="1"/>
  <c r="AB51" i="3"/>
  <c r="Z49" i="85" s="1"/>
  <c r="AB47" i="3"/>
  <c r="Z45" i="85" s="1"/>
  <c r="AB43" i="3"/>
  <c r="Z41" i="85" s="1"/>
  <c r="AB39" i="3"/>
  <c r="Z37" i="85" s="1"/>
  <c r="AB35" i="3"/>
  <c r="Z33" i="85" s="1"/>
  <c r="BX193" i="82"/>
  <c r="BY193" i="82"/>
  <c r="BW193" i="82"/>
  <c r="BU193" i="82"/>
  <c r="BV193" i="82" s="1"/>
  <c r="BX185" i="82"/>
  <c r="BW185" i="82"/>
  <c r="BU185" i="82"/>
  <c r="BV185" i="82" s="1"/>
  <c r="BY185" i="82"/>
  <c r="BX177" i="82"/>
  <c r="BW177" i="82"/>
  <c r="BY177" i="82"/>
  <c r="BU177" i="82"/>
  <c r="BV177" i="82" s="1"/>
  <c r="BY169" i="82"/>
  <c r="BW169" i="82"/>
  <c r="BX169" i="82"/>
  <c r="BU169" i="82"/>
  <c r="BV169" i="82" s="1"/>
  <c r="AP170" i="85" s="1"/>
  <c r="BX161" i="82"/>
  <c r="BY161" i="82"/>
  <c r="BW161" i="82"/>
  <c r="BU161" i="82"/>
  <c r="BV161" i="82" s="1"/>
  <c r="BX153" i="82"/>
  <c r="BW153" i="82"/>
  <c r="BU153" i="82"/>
  <c r="BV153" i="82" s="1"/>
  <c r="BY153" i="82"/>
  <c r="BX145" i="82"/>
  <c r="BW145" i="82"/>
  <c r="BY145" i="82"/>
  <c r="BU145" i="82"/>
  <c r="BV145" i="82" s="1"/>
  <c r="BY137" i="82"/>
  <c r="BW137" i="82"/>
  <c r="BX137" i="82"/>
  <c r="BU137" i="82"/>
  <c r="BV137" i="82" s="1"/>
  <c r="BX129" i="82"/>
  <c r="BY129" i="82"/>
  <c r="BW129" i="82"/>
  <c r="BU129" i="82"/>
  <c r="BV129" i="82" s="1"/>
  <c r="BX121" i="82"/>
  <c r="BU121" i="82"/>
  <c r="BV121" i="82" s="1"/>
  <c r="BW121" i="82"/>
  <c r="BY121" i="82"/>
  <c r="BU113" i="82"/>
  <c r="BV113" i="82" s="1"/>
  <c r="BX113" i="82"/>
  <c r="BY113" i="82"/>
  <c r="BW113" i="82"/>
  <c r="BY105" i="82"/>
  <c r="BW105" i="82"/>
  <c r="BU105" i="82"/>
  <c r="BV105" i="82" s="1"/>
  <c r="BX105" i="82"/>
  <c r="BX97" i="82"/>
  <c r="BY97" i="82"/>
  <c r="BU97" i="82"/>
  <c r="BV97" i="82" s="1"/>
  <c r="AP98" i="85" s="1"/>
  <c r="BW97" i="82"/>
  <c r="BX89" i="82"/>
  <c r="BW89" i="82"/>
  <c r="BU89" i="82"/>
  <c r="BV89" i="82" s="1"/>
  <c r="AP90" i="85" s="1"/>
  <c r="BY89" i="82"/>
  <c r="BW81" i="82"/>
  <c r="BU81" i="82"/>
  <c r="BV81" i="82" s="1"/>
  <c r="BX81" i="82"/>
  <c r="BY81" i="82"/>
  <c r="BY73" i="82"/>
  <c r="BU73" i="82"/>
  <c r="BV73" i="82" s="1"/>
  <c r="BW73" i="82"/>
  <c r="BX73" i="82"/>
  <c r="BX65" i="82"/>
  <c r="BY65" i="82"/>
  <c r="BW65" i="82"/>
  <c r="BU65" i="82"/>
  <c r="BV65" i="82" s="1"/>
  <c r="BX57" i="82"/>
  <c r="BU57" i="82"/>
  <c r="BV57" i="82" s="1"/>
  <c r="AP58" i="85" s="1"/>
  <c r="BW57" i="82"/>
  <c r="BY57" i="82"/>
  <c r="BU49" i="82"/>
  <c r="BV49" i="82" s="1"/>
  <c r="AP50" i="85" s="1"/>
  <c r="BX49" i="82"/>
  <c r="BY49" i="82"/>
  <c r="BW49" i="82"/>
  <c r="BY41" i="82"/>
  <c r="BW41" i="82"/>
  <c r="BU41" i="82"/>
  <c r="BV41" i="82" s="1"/>
  <c r="BX41" i="82"/>
  <c r="BX33" i="82"/>
  <c r="BY33" i="82"/>
  <c r="BU33" i="82"/>
  <c r="BV33" i="82" s="1"/>
  <c r="BW33" i="82"/>
  <c r="BX25" i="82"/>
  <c r="BW25" i="82"/>
  <c r="BU25" i="82"/>
  <c r="BV25" i="82" s="1"/>
  <c r="BY25" i="82"/>
  <c r="BW17" i="82"/>
  <c r="BU17" i="82"/>
  <c r="BV17" i="82" s="1"/>
  <c r="BX17" i="82"/>
  <c r="BY17" i="82"/>
  <c r="BY9" i="82"/>
  <c r="BU9" i="82"/>
  <c r="BV9" i="82" s="1"/>
  <c r="AP10" i="85" s="1"/>
  <c r="BW9" i="82"/>
  <c r="BX9" i="82"/>
  <c r="N38" i="3"/>
  <c r="W36" i="85" s="1"/>
  <c r="N34" i="3"/>
  <c r="W32" i="85" s="1"/>
  <c r="N30" i="3"/>
  <c r="W28" i="85" s="1"/>
  <c r="N26" i="3"/>
  <c r="W24" i="85" s="1"/>
  <c r="N22" i="3"/>
  <c r="W20" i="85" s="1"/>
  <c r="N18" i="3"/>
  <c r="W16" i="85" s="1"/>
  <c r="N14" i="3"/>
  <c r="W12" i="85" s="1"/>
  <c r="N10" i="3"/>
  <c r="W8" i="85" s="1"/>
  <c r="AG164" i="75"/>
  <c r="AG156" i="75"/>
  <c r="AG153" i="75"/>
  <c r="BX192" i="82"/>
  <c r="BY192" i="82"/>
  <c r="BU192" i="82"/>
  <c r="BV192" i="82" s="1"/>
  <c r="AP193" i="85" s="1"/>
  <c r="BW192" i="82"/>
  <c r="BX184" i="82"/>
  <c r="BY184" i="82"/>
  <c r="BU184" i="82"/>
  <c r="BV184" i="82" s="1"/>
  <c r="BW184" i="82"/>
  <c r="BX176" i="82"/>
  <c r="BY176" i="82"/>
  <c r="BU176" i="82"/>
  <c r="BV176" i="82" s="1"/>
  <c r="AP177" i="85" s="1"/>
  <c r="BW176" i="82"/>
  <c r="BX168" i="82"/>
  <c r="BY168" i="82"/>
  <c r="BU168" i="82"/>
  <c r="BV168" i="82" s="1"/>
  <c r="BW168" i="82"/>
  <c r="BX160" i="82"/>
  <c r="BY160" i="82"/>
  <c r="BU160" i="82"/>
  <c r="BV160" i="82" s="1"/>
  <c r="BW160" i="82"/>
  <c r="BX152" i="82"/>
  <c r="BY152" i="82"/>
  <c r="BU152" i="82"/>
  <c r="BV152" i="82" s="1"/>
  <c r="BW152" i="82"/>
  <c r="BX144" i="82"/>
  <c r="BY144" i="82"/>
  <c r="BU144" i="82"/>
  <c r="BV144" i="82" s="1"/>
  <c r="BW144" i="82"/>
  <c r="BX136" i="82"/>
  <c r="BY136" i="82"/>
  <c r="BU136" i="82"/>
  <c r="BV136" i="82" s="1"/>
  <c r="BW136" i="82"/>
  <c r="BX128" i="82"/>
  <c r="BY128" i="82"/>
  <c r="BW128" i="82"/>
  <c r="BU128" i="82"/>
  <c r="BV128" i="82" s="1"/>
  <c r="BX120" i="82"/>
  <c r="BY120" i="82"/>
  <c r="BU120" i="82"/>
  <c r="BV120" i="82" s="1"/>
  <c r="BW120" i="82"/>
  <c r="BX112" i="82"/>
  <c r="BY112" i="82"/>
  <c r="BU112" i="82"/>
  <c r="BV112" i="82" s="1"/>
  <c r="AP113" i="85" s="1"/>
  <c r="BW112" i="82"/>
  <c r="BX104" i="82"/>
  <c r="BY104" i="82"/>
  <c r="BW104" i="82"/>
  <c r="BU104" i="82"/>
  <c r="BV104" i="82" s="1"/>
  <c r="BX96" i="82"/>
  <c r="BY96" i="82"/>
  <c r="BU96" i="82"/>
  <c r="BV96" i="82" s="1"/>
  <c r="BW96" i="82"/>
  <c r="BX88" i="82"/>
  <c r="BY88" i="82"/>
  <c r="BW88" i="82"/>
  <c r="BU88" i="82"/>
  <c r="BV88" i="82" s="1"/>
  <c r="BX80" i="82"/>
  <c r="BY80" i="82"/>
  <c r="BU80" i="82"/>
  <c r="BV80" i="82" s="1"/>
  <c r="BW80" i="82"/>
  <c r="BX72" i="82"/>
  <c r="BY72" i="82"/>
  <c r="BU72" i="82"/>
  <c r="BV72" i="82" s="1"/>
  <c r="BW72" i="82"/>
  <c r="BX64" i="82"/>
  <c r="BY64" i="82"/>
  <c r="BW64" i="82"/>
  <c r="BU64" i="82"/>
  <c r="BV64" i="82" s="1"/>
  <c r="BX56" i="82"/>
  <c r="BY56" i="82"/>
  <c r="BU56" i="82"/>
  <c r="BV56" i="82" s="1"/>
  <c r="BW56" i="82"/>
  <c r="BX48" i="82"/>
  <c r="BY48" i="82"/>
  <c r="BU48" i="82"/>
  <c r="BV48" i="82" s="1"/>
  <c r="AP49" i="85" s="1"/>
  <c r="BW48" i="82"/>
  <c r="BX40" i="82"/>
  <c r="BY40" i="82"/>
  <c r="BW40" i="82"/>
  <c r="BU40" i="82"/>
  <c r="BV40" i="82" s="1"/>
  <c r="BX32" i="82"/>
  <c r="BY32" i="82"/>
  <c r="BU32" i="82"/>
  <c r="BV32" i="82" s="1"/>
  <c r="BW32" i="82"/>
  <c r="BX24" i="82"/>
  <c r="BY24" i="82"/>
  <c r="BW24" i="82"/>
  <c r="BU24" i="82"/>
  <c r="BV24" i="82" s="1"/>
  <c r="BX16" i="82"/>
  <c r="BY16" i="82"/>
  <c r="BU16" i="82"/>
  <c r="BV16" i="82" s="1"/>
  <c r="BW16" i="82"/>
  <c r="BX8" i="82"/>
  <c r="BY8" i="82"/>
  <c r="BU8" i="82"/>
  <c r="BV8" i="82" s="1"/>
  <c r="BW8" i="82"/>
  <c r="BX191" i="82"/>
  <c r="BY191" i="82"/>
  <c r="BW191" i="82"/>
  <c r="BU191" i="82"/>
  <c r="BV191" i="82" s="1"/>
  <c r="BX183" i="82"/>
  <c r="BY183" i="82"/>
  <c r="BW183" i="82"/>
  <c r="BU183" i="82"/>
  <c r="BV183" i="82" s="1"/>
  <c r="BX175" i="82"/>
  <c r="BY175" i="82"/>
  <c r="BW175" i="82"/>
  <c r="BU175" i="82"/>
  <c r="BV175" i="82" s="1"/>
  <c r="BX167" i="82"/>
  <c r="BY167" i="82"/>
  <c r="BW167" i="82"/>
  <c r="BU167" i="82"/>
  <c r="BV167" i="82" s="1"/>
  <c r="AP168" i="85" s="1"/>
  <c r="BX159" i="82"/>
  <c r="BY159" i="82"/>
  <c r="BW159" i="82"/>
  <c r="BU159" i="82"/>
  <c r="BV159" i="82" s="1"/>
  <c r="AP160" i="85" s="1"/>
  <c r="BX151" i="82"/>
  <c r="BY151" i="82"/>
  <c r="BW151" i="82"/>
  <c r="BU151" i="82"/>
  <c r="BV151" i="82" s="1"/>
  <c r="AP152" i="85" s="1"/>
  <c r="BX143" i="82"/>
  <c r="BY143" i="82"/>
  <c r="BW143" i="82"/>
  <c r="BU143" i="82"/>
  <c r="BV143" i="82" s="1"/>
  <c r="AP144" i="85" s="1"/>
  <c r="BX135" i="82"/>
  <c r="BY135" i="82"/>
  <c r="BW135" i="82"/>
  <c r="BU135" i="82"/>
  <c r="BV135" i="82" s="1"/>
  <c r="AP136" i="85" s="1"/>
  <c r="BX127" i="82"/>
  <c r="BY127" i="82"/>
  <c r="BW127" i="82"/>
  <c r="BU127" i="82"/>
  <c r="BV127" i="82" s="1"/>
  <c r="BX119" i="82"/>
  <c r="BY119" i="82"/>
  <c r="BW119" i="82"/>
  <c r="BU119" i="82"/>
  <c r="BV119" i="82" s="1"/>
  <c r="BX111" i="82"/>
  <c r="BY111" i="82"/>
  <c r="BW111" i="82"/>
  <c r="BU111" i="82"/>
  <c r="BV111" i="82" s="1"/>
  <c r="BX103" i="82"/>
  <c r="BY103" i="82"/>
  <c r="BW103" i="82"/>
  <c r="BU103" i="82"/>
  <c r="BV103" i="82" s="1"/>
  <c r="BX95" i="82"/>
  <c r="BY95" i="82"/>
  <c r="BW95" i="82"/>
  <c r="BU95" i="82"/>
  <c r="BV95" i="82" s="1"/>
  <c r="AP96" i="85" s="1"/>
  <c r="BX87" i="82"/>
  <c r="BY87" i="82"/>
  <c r="BW87" i="82"/>
  <c r="BU87" i="82"/>
  <c r="BV87" i="82" s="1"/>
  <c r="BX79" i="82"/>
  <c r="BY79" i="82"/>
  <c r="BW79" i="82"/>
  <c r="BU79" i="82"/>
  <c r="BV79" i="82" s="1"/>
  <c r="AP80" i="85" s="1"/>
  <c r="BX71" i="82"/>
  <c r="BY71" i="82"/>
  <c r="BW71" i="82"/>
  <c r="BU71" i="82"/>
  <c r="BV71" i="82" s="1"/>
  <c r="BX63" i="82"/>
  <c r="BY63" i="82"/>
  <c r="BW63" i="82"/>
  <c r="BU63" i="82"/>
  <c r="BV63" i="82" s="1"/>
  <c r="BX55" i="82"/>
  <c r="BY55" i="82"/>
  <c r="BW55" i="82"/>
  <c r="BU55" i="82"/>
  <c r="BV55" i="82" s="1"/>
  <c r="AP56" i="85" s="1"/>
  <c r="BX47" i="82"/>
  <c r="BY47" i="82"/>
  <c r="BW47" i="82"/>
  <c r="BU47" i="82"/>
  <c r="BV47" i="82" s="1"/>
  <c r="AP48" i="85" s="1"/>
  <c r="BX39" i="82"/>
  <c r="BY39" i="82"/>
  <c r="BW39" i="82"/>
  <c r="BU39" i="82"/>
  <c r="BV39" i="82" s="1"/>
  <c r="BX31" i="82"/>
  <c r="BY31" i="82"/>
  <c r="BW31" i="82"/>
  <c r="BU31" i="82"/>
  <c r="BV31" i="82" s="1"/>
  <c r="AP32" i="85" s="1"/>
  <c r="BX23" i="82"/>
  <c r="BY23" i="82"/>
  <c r="BW23" i="82"/>
  <c r="BU23" i="82"/>
  <c r="BV23" i="82" s="1"/>
  <c r="BX15" i="82"/>
  <c r="BY15" i="82"/>
  <c r="BW15" i="82"/>
  <c r="BU15" i="82"/>
  <c r="BV15" i="82" s="1"/>
  <c r="AP16" i="85" s="1"/>
  <c r="BX7" i="82"/>
  <c r="BY7" i="82"/>
  <c r="BW7" i="82"/>
  <c r="BU7" i="82"/>
  <c r="BV7" i="82" s="1"/>
  <c r="N196" i="3"/>
  <c r="W194" i="85" s="1"/>
  <c r="N192" i="3"/>
  <c r="W190" i="85" s="1"/>
  <c r="N188" i="3"/>
  <c r="W186" i="85" s="1"/>
  <c r="N184" i="3"/>
  <c r="W182" i="85" s="1"/>
  <c r="N180" i="3"/>
  <c r="W178" i="85" s="1"/>
  <c r="N176" i="3"/>
  <c r="W174" i="85" s="1"/>
  <c r="N172" i="3"/>
  <c r="W170" i="85" s="1"/>
  <c r="N168" i="3"/>
  <c r="W166" i="85" s="1"/>
  <c r="N164" i="3"/>
  <c r="W162" i="85" s="1"/>
  <c r="N160" i="3"/>
  <c r="W158" i="85" s="1"/>
  <c r="N156" i="3"/>
  <c r="W154" i="85" s="1"/>
  <c r="N152" i="3"/>
  <c r="W150" i="85" s="1"/>
  <c r="N148" i="3"/>
  <c r="W146" i="85" s="1"/>
  <c r="N144" i="3"/>
  <c r="W142" i="85" s="1"/>
  <c r="N140" i="3"/>
  <c r="W138" i="85" s="1"/>
  <c r="N136" i="3"/>
  <c r="W134" i="85" s="1"/>
  <c r="N132" i="3"/>
  <c r="W130" i="85" s="1"/>
  <c r="N128" i="3"/>
  <c r="W126" i="85" s="1"/>
  <c r="N124" i="3"/>
  <c r="W122" i="85" s="1"/>
  <c r="N120" i="3"/>
  <c r="W118" i="85" s="1"/>
  <c r="N116" i="3"/>
  <c r="W114" i="85" s="1"/>
  <c r="N112" i="3"/>
  <c r="W110" i="85" s="1"/>
  <c r="N108" i="3"/>
  <c r="W106" i="85" s="1"/>
  <c r="N104" i="3"/>
  <c r="W102" i="85" s="1"/>
  <c r="N100" i="3"/>
  <c r="W98" i="85" s="1"/>
  <c r="N96" i="3"/>
  <c r="W94" i="85" s="1"/>
  <c r="N92" i="3"/>
  <c r="W90" i="85" s="1"/>
  <c r="N88" i="3"/>
  <c r="W86" i="85" s="1"/>
  <c r="N84" i="3"/>
  <c r="W82" i="85" s="1"/>
  <c r="N80" i="3"/>
  <c r="W78" i="85" s="1"/>
  <c r="N76" i="3"/>
  <c r="W74" i="85" s="1"/>
  <c r="N72" i="3"/>
  <c r="W70" i="85" s="1"/>
  <c r="N68" i="3"/>
  <c r="W66" i="85" s="1"/>
  <c r="N64" i="3"/>
  <c r="W62" i="85" s="1"/>
  <c r="N60" i="3"/>
  <c r="W58" i="85" s="1"/>
  <c r="N56" i="3"/>
  <c r="W54" i="85" s="1"/>
  <c r="N52" i="3"/>
  <c r="W50" i="85" s="1"/>
  <c r="N48" i="3"/>
  <c r="W46" i="85" s="1"/>
  <c r="N44" i="3"/>
  <c r="W42" i="85" s="1"/>
  <c r="N40" i="3"/>
  <c r="W38" i="85" s="1"/>
  <c r="N36" i="3"/>
  <c r="W34" i="85" s="1"/>
  <c r="N32" i="3"/>
  <c r="W30" i="85" s="1"/>
  <c r="N28" i="3"/>
  <c r="W26" i="85" s="1"/>
  <c r="N24" i="3"/>
  <c r="W22" i="85" s="1"/>
  <c r="N20" i="3"/>
  <c r="W18" i="85" s="1"/>
  <c r="N16" i="3"/>
  <c r="W14" i="85" s="1"/>
  <c r="N12" i="3"/>
  <c r="W10" i="85" s="1"/>
  <c r="N8" i="3"/>
  <c r="W6" i="85" s="1"/>
  <c r="AB194" i="3"/>
  <c r="Z192" i="85" s="1"/>
  <c r="AB190" i="3"/>
  <c r="Z188" i="85" s="1"/>
  <c r="AB186" i="3"/>
  <c r="Z184" i="85" s="1"/>
  <c r="AB182" i="3"/>
  <c r="Z180" i="85" s="1"/>
  <c r="AB178" i="3"/>
  <c r="Z176" i="85" s="1"/>
  <c r="AB174" i="3"/>
  <c r="Z172" i="85" s="1"/>
  <c r="AB170" i="3"/>
  <c r="Z168" i="85" s="1"/>
  <c r="AB166" i="3"/>
  <c r="Z164" i="85" s="1"/>
  <c r="AB162" i="3"/>
  <c r="Z160" i="85" s="1"/>
  <c r="AB158" i="3"/>
  <c r="Z156" i="85" s="1"/>
  <c r="AB154" i="3"/>
  <c r="Z152" i="85" s="1"/>
  <c r="AB150" i="3"/>
  <c r="Z148" i="85" s="1"/>
  <c r="AB146" i="3"/>
  <c r="Z144" i="85" s="1"/>
  <c r="AB142" i="3"/>
  <c r="Z140" i="85" s="1"/>
  <c r="AB138" i="3"/>
  <c r="Z136" i="85" s="1"/>
  <c r="AB134" i="3"/>
  <c r="Z132" i="85" s="1"/>
  <c r="AB130" i="3"/>
  <c r="Z128" i="85" s="1"/>
  <c r="AB126" i="3"/>
  <c r="Z124" i="85" s="1"/>
  <c r="AB122" i="3"/>
  <c r="Z120" i="85" s="1"/>
  <c r="AB118" i="3"/>
  <c r="Z116" i="85" s="1"/>
  <c r="AB114" i="3"/>
  <c r="Z112" i="85" s="1"/>
  <c r="AB110" i="3"/>
  <c r="Z108" i="85" s="1"/>
  <c r="AB106" i="3"/>
  <c r="Z104" i="85" s="1"/>
  <c r="AB102" i="3"/>
  <c r="Z100" i="85" s="1"/>
  <c r="AB98" i="3"/>
  <c r="Z96" i="85" s="1"/>
  <c r="AB94" i="3"/>
  <c r="Z92" i="85" s="1"/>
  <c r="AB90" i="3"/>
  <c r="Z88" i="85" s="1"/>
  <c r="AB86" i="3"/>
  <c r="Z84" i="85" s="1"/>
  <c r="AB82" i="3"/>
  <c r="Z80" i="85" s="1"/>
  <c r="AB78" i="3"/>
  <c r="Z76" i="85" s="1"/>
  <c r="AB74" i="3"/>
  <c r="Z72" i="85" s="1"/>
  <c r="AB70" i="3"/>
  <c r="Z68" i="85" s="1"/>
  <c r="AB66" i="3"/>
  <c r="Z64" i="85" s="1"/>
  <c r="AB62" i="3"/>
  <c r="Z60" i="85" s="1"/>
  <c r="AB58" i="3"/>
  <c r="Z56" i="85" s="1"/>
  <c r="AB54" i="3"/>
  <c r="Z52" i="85" s="1"/>
  <c r="AB50" i="3"/>
  <c r="Z48" i="85" s="1"/>
  <c r="AB46" i="3"/>
  <c r="Z44" i="85" s="1"/>
  <c r="AB42" i="3"/>
  <c r="Z40" i="85" s="1"/>
  <c r="AB38" i="3"/>
  <c r="Z36" i="85" s="1"/>
  <c r="AB34" i="3"/>
  <c r="Z32" i="85" s="1"/>
  <c r="AB30" i="3"/>
  <c r="Z28" i="85" s="1"/>
  <c r="N9" i="3"/>
  <c r="W7" i="85" s="1"/>
  <c r="AB31" i="3"/>
  <c r="Z29" i="85" s="1"/>
  <c r="N194" i="3"/>
  <c r="W192" i="85" s="1"/>
  <c r="N190" i="3"/>
  <c r="W188" i="85" s="1"/>
  <c r="N186" i="3"/>
  <c r="W184" i="85" s="1"/>
  <c r="N182" i="3"/>
  <c r="W180" i="85" s="1"/>
  <c r="N178" i="3"/>
  <c r="W176" i="85" s="1"/>
  <c r="N174" i="3"/>
  <c r="W172" i="85" s="1"/>
  <c r="N170" i="3"/>
  <c r="W168" i="85" s="1"/>
  <c r="N166" i="3"/>
  <c r="W164" i="85" s="1"/>
  <c r="N162" i="3"/>
  <c r="W160" i="85" s="1"/>
  <c r="N158" i="3"/>
  <c r="W156" i="85" s="1"/>
  <c r="N154" i="3"/>
  <c r="W152" i="85" s="1"/>
  <c r="N150" i="3"/>
  <c r="W148" i="85" s="1"/>
  <c r="N146" i="3"/>
  <c r="W144" i="85" s="1"/>
  <c r="N142" i="3"/>
  <c r="W140" i="85" s="1"/>
  <c r="N138" i="3"/>
  <c r="W136" i="85" s="1"/>
  <c r="N134" i="3"/>
  <c r="W132" i="85" s="1"/>
  <c r="N130" i="3"/>
  <c r="W128" i="85" s="1"/>
  <c r="N126" i="3"/>
  <c r="W124" i="85" s="1"/>
  <c r="N122" i="3"/>
  <c r="W120" i="85" s="1"/>
  <c r="N118" i="3"/>
  <c r="W116" i="85" s="1"/>
  <c r="N114" i="3"/>
  <c r="W112" i="85" s="1"/>
  <c r="N110" i="3"/>
  <c r="W108" i="85" s="1"/>
  <c r="N106" i="3"/>
  <c r="W104" i="85" s="1"/>
  <c r="N102" i="3"/>
  <c r="W100" i="85" s="1"/>
  <c r="N98" i="3"/>
  <c r="W96" i="85" s="1"/>
  <c r="N94" i="3"/>
  <c r="W92" i="85" s="1"/>
  <c r="N90" i="3"/>
  <c r="W88" i="85" s="1"/>
  <c r="N86" i="3"/>
  <c r="W84" i="85" s="1"/>
  <c r="N82" i="3"/>
  <c r="W80" i="85" s="1"/>
  <c r="N78" i="3"/>
  <c r="W76" i="85" s="1"/>
  <c r="N74" i="3"/>
  <c r="W72" i="85" s="1"/>
  <c r="N70" i="3"/>
  <c r="W68" i="85" s="1"/>
  <c r="N66" i="3"/>
  <c r="W64" i="85" s="1"/>
  <c r="N62" i="3"/>
  <c r="W60" i="85" s="1"/>
  <c r="N58" i="3"/>
  <c r="W56" i="85" s="1"/>
  <c r="N54" i="3"/>
  <c r="W52" i="85" s="1"/>
  <c r="N50" i="3"/>
  <c r="W48" i="85" s="1"/>
  <c r="N46" i="3"/>
  <c r="W44" i="85" s="1"/>
  <c r="N42" i="3"/>
  <c r="W40" i="85" s="1"/>
  <c r="AB196" i="3"/>
  <c r="Z194" i="85" s="1"/>
  <c r="AB192" i="3"/>
  <c r="Z190" i="85" s="1"/>
  <c r="AB188" i="3"/>
  <c r="Z186" i="85" s="1"/>
  <c r="AB184" i="3"/>
  <c r="Z182" i="85" s="1"/>
  <c r="AB180" i="3"/>
  <c r="Z178" i="85" s="1"/>
  <c r="AB176" i="3"/>
  <c r="Z174" i="85" s="1"/>
  <c r="AB172" i="3"/>
  <c r="Z170" i="85" s="1"/>
  <c r="AB168" i="3"/>
  <c r="Z166" i="85" s="1"/>
  <c r="AB164" i="3"/>
  <c r="Z162" i="85" s="1"/>
  <c r="AB160" i="3"/>
  <c r="Z158" i="85" s="1"/>
  <c r="AB156" i="3"/>
  <c r="Z154" i="85" s="1"/>
  <c r="AB152" i="3"/>
  <c r="Z150" i="85" s="1"/>
  <c r="AB148" i="3"/>
  <c r="Z146" i="85" s="1"/>
  <c r="AB144" i="3"/>
  <c r="Z142" i="85" s="1"/>
  <c r="AB140" i="3"/>
  <c r="Z138" i="85" s="1"/>
  <c r="AB136" i="3"/>
  <c r="Z134" i="85" s="1"/>
  <c r="AB132" i="3"/>
  <c r="Z130" i="85" s="1"/>
  <c r="AB128" i="3"/>
  <c r="Z126" i="85" s="1"/>
  <c r="AB124" i="3"/>
  <c r="Z122" i="85" s="1"/>
  <c r="AB120" i="3"/>
  <c r="Z118" i="85" s="1"/>
  <c r="AB116" i="3"/>
  <c r="Z114" i="85" s="1"/>
  <c r="AB112" i="3"/>
  <c r="Z110" i="85" s="1"/>
  <c r="AB108" i="3"/>
  <c r="Z106" i="85" s="1"/>
  <c r="AB104" i="3"/>
  <c r="AB100" i="3"/>
  <c r="Z98" i="85" s="1"/>
  <c r="AB96" i="3"/>
  <c r="Z94" i="85" s="1"/>
  <c r="AB92" i="3"/>
  <c r="Z90" i="85" s="1"/>
  <c r="AB88" i="3"/>
  <c r="Z86" i="85" s="1"/>
  <c r="AB84" i="3"/>
  <c r="Z82" i="85" s="1"/>
  <c r="AB80" i="3"/>
  <c r="Z78" i="85" s="1"/>
  <c r="AB76" i="3"/>
  <c r="Z74" i="85" s="1"/>
  <c r="AB72" i="3"/>
  <c r="Z70" i="85" s="1"/>
  <c r="AB68" i="3"/>
  <c r="Z66" i="85" s="1"/>
  <c r="AB64" i="3"/>
  <c r="Z62" i="85" s="1"/>
  <c r="AB60" i="3"/>
  <c r="Z58" i="85" s="1"/>
  <c r="AB56" i="3"/>
  <c r="Z54" i="85" s="1"/>
  <c r="AB52" i="3"/>
  <c r="Z50" i="85" s="1"/>
  <c r="AB48" i="3"/>
  <c r="Z46" i="85" s="1"/>
  <c r="AB44" i="3"/>
  <c r="Z42" i="85" s="1"/>
  <c r="AB40" i="3"/>
  <c r="Z38" i="85" s="1"/>
  <c r="AB36" i="3"/>
  <c r="Z34" i="85" s="1"/>
  <c r="AB32" i="3"/>
  <c r="Z30" i="85" s="1"/>
  <c r="E78" i="75"/>
  <c r="AN43" i="75"/>
  <c r="K41" i="85" s="1"/>
  <c r="AF20" i="75"/>
  <c r="AI25" i="75"/>
  <c r="AH47" i="75"/>
  <c r="E13" i="75"/>
  <c r="AK29" i="75"/>
  <c r="J39" i="75"/>
  <c r="AG78" i="75"/>
  <c r="E65" i="75"/>
  <c r="AN44" i="75"/>
  <c r="K42" i="85" s="1"/>
  <c r="AH67" i="75"/>
  <c r="AG32" i="75"/>
  <c r="AF63" i="75"/>
  <c r="AG73" i="75"/>
  <c r="AH39" i="75"/>
  <c r="E56" i="75"/>
  <c r="AG65" i="75"/>
  <c r="AG56" i="75"/>
  <c r="AI69" i="75"/>
  <c r="E108" i="75"/>
  <c r="AI94" i="75"/>
  <c r="AF112" i="75"/>
  <c r="AN126" i="75"/>
  <c r="K124" i="85" s="1"/>
  <c r="J53" i="75"/>
  <c r="Z32" i="4"/>
  <c r="AL30" i="85" s="1"/>
  <c r="Z24" i="4"/>
  <c r="AL22" i="85" s="1"/>
  <c r="Z16" i="4"/>
  <c r="AL14" i="85" s="1"/>
  <c r="Z13" i="4"/>
  <c r="AL11" i="85" s="1"/>
  <c r="AK196" i="3"/>
  <c r="AC194" i="85" s="1"/>
  <c r="AK195" i="3"/>
  <c r="AC193" i="85" s="1"/>
  <c r="AK194" i="3"/>
  <c r="AC192" i="85" s="1"/>
  <c r="AK193" i="3"/>
  <c r="AC191" i="85" s="1"/>
  <c r="AK192" i="3"/>
  <c r="AC190" i="85" s="1"/>
  <c r="AK191" i="3"/>
  <c r="AC189" i="85" s="1"/>
  <c r="AK190" i="3"/>
  <c r="AC188" i="85" s="1"/>
  <c r="AK189" i="3"/>
  <c r="AC187" i="85" s="1"/>
  <c r="AK188" i="3"/>
  <c r="AC186" i="85" s="1"/>
  <c r="AK187" i="3"/>
  <c r="AC185" i="85" s="1"/>
  <c r="AK186" i="3"/>
  <c r="AC184" i="85" s="1"/>
  <c r="AK185" i="3"/>
  <c r="AC183" i="85" s="1"/>
  <c r="AK184" i="3"/>
  <c r="AC182" i="85" s="1"/>
  <c r="AK183" i="3"/>
  <c r="AC181" i="85" s="1"/>
  <c r="AK182" i="3"/>
  <c r="AC180" i="85" s="1"/>
  <c r="AK181" i="3"/>
  <c r="AC179" i="85" s="1"/>
  <c r="AK180" i="3"/>
  <c r="AC178" i="85" s="1"/>
  <c r="AK179" i="3"/>
  <c r="AC177" i="85" s="1"/>
  <c r="AK178" i="3"/>
  <c r="AC176" i="85" s="1"/>
  <c r="AK177" i="3"/>
  <c r="AC175" i="85" s="1"/>
  <c r="AK176" i="3"/>
  <c r="AC174" i="85" s="1"/>
  <c r="AK175" i="3"/>
  <c r="AC173" i="85" s="1"/>
  <c r="AK174" i="3"/>
  <c r="AC172" i="85" s="1"/>
  <c r="AK173" i="3"/>
  <c r="AC171" i="85" s="1"/>
  <c r="AK172" i="3"/>
  <c r="AC170" i="85" s="1"/>
  <c r="AK171" i="3"/>
  <c r="AC169" i="85" s="1"/>
  <c r="AK170" i="3"/>
  <c r="AC168" i="85" s="1"/>
  <c r="AK169" i="3"/>
  <c r="AC167" i="85" s="1"/>
  <c r="AK168" i="3"/>
  <c r="AC166" i="85" s="1"/>
  <c r="AK167" i="3"/>
  <c r="AC165" i="85" s="1"/>
  <c r="AK166" i="3"/>
  <c r="AC164" i="85" s="1"/>
  <c r="AK165" i="3"/>
  <c r="AC163" i="85" s="1"/>
  <c r="AK164" i="3"/>
  <c r="AC162" i="85" s="1"/>
  <c r="AK163" i="3"/>
  <c r="AC161" i="85" s="1"/>
  <c r="AK162" i="3"/>
  <c r="AC160" i="85" s="1"/>
  <c r="AK161" i="3"/>
  <c r="AC159" i="85" s="1"/>
  <c r="AK160" i="3"/>
  <c r="AC158" i="85" s="1"/>
  <c r="AK159" i="3"/>
  <c r="AC157" i="85" s="1"/>
  <c r="AK158" i="3"/>
  <c r="AC156" i="85" s="1"/>
  <c r="AK157" i="3"/>
  <c r="AC155" i="85" s="1"/>
  <c r="AK156" i="3"/>
  <c r="AC154" i="85" s="1"/>
  <c r="AK155" i="3"/>
  <c r="AC153" i="85" s="1"/>
  <c r="AK154" i="3"/>
  <c r="AC152" i="85" s="1"/>
  <c r="AK153" i="3"/>
  <c r="AC151" i="85" s="1"/>
  <c r="AK152" i="3"/>
  <c r="AC150" i="85" s="1"/>
  <c r="AK151" i="3"/>
  <c r="AC149" i="85" s="1"/>
  <c r="AK150" i="3"/>
  <c r="AC148" i="85" s="1"/>
  <c r="AK149" i="3"/>
  <c r="AC147" i="85" s="1"/>
  <c r="AK148" i="3"/>
  <c r="AC146" i="85" s="1"/>
  <c r="AK147" i="3"/>
  <c r="AC145" i="85" s="1"/>
  <c r="AK146" i="3"/>
  <c r="AC144" i="85" s="1"/>
  <c r="AK145" i="3"/>
  <c r="AC143" i="85" s="1"/>
  <c r="AK144" i="3"/>
  <c r="AC142" i="85" s="1"/>
  <c r="AK143" i="3"/>
  <c r="AC141" i="85" s="1"/>
  <c r="AK142" i="3"/>
  <c r="AC140" i="85" s="1"/>
  <c r="AK141" i="3"/>
  <c r="AC139" i="85" s="1"/>
  <c r="AK140" i="3"/>
  <c r="AC138" i="85" s="1"/>
  <c r="AK139" i="3"/>
  <c r="AC137" i="85" s="1"/>
  <c r="AK138" i="3"/>
  <c r="AC136" i="85" s="1"/>
  <c r="AK137" i="3"/>
  <c r="AC135" i="85" s="1"/>
  <c r="AK136" i="3"/>
  <c r="AC134" i="85" s="1"/>
  <c r="AK135" i="3"/>
  <c r="AC133" i="85" s="1"/>
  <c r="AK134" i="3"/>
  <c r="AC132" i="85" s="1"/>
  <c r="AK133" i="3"/>
  <c r="AC131" i="85" s="1"/>
  <c r="AK132" i="3"/>
  <c r="AC130" i="85" s="1"/>
  <c r="AK131" i="3"/>
  <c r="AC129" i="85" s="1"/>
  <c r="AK130" i="3"/>
  <c r="AC128" i="85" s="1"/>
  <c r="AK129" i="3"/>
  <c r="AC127" i="85" s="1"/>
  <c r="AK128" i="3"/>
  <c r="AC126" i="85" s="1"/>
  <c r="AK127" i="3"/>
  <c r="AC125" i="85" s="1"/>
  <c r="AK126" i="3"/>
  <c r="AC124" i="85" s="1"/>
  <c r="AK125" i="3"/>
  <c r="AC123" i="85" s="1"/>
  <c r="AK124" i="3"/>
  <c r="AC122" i="85" s="1"/>
  <c r="AK123" i="3"/>
  <c r="AC121" i="85" s="1"/>
  <c r="AK122" i="3"/>
  <c r="AC120" i="85" s="1"/>
  <c r="AK121" i="3"/>
  <c r="AC119" i="85" s="1"/>
  <c r="AK120" i="3"/>
  <c r="AC118" i="85" s="1"/>
  <c r="H51" i="3"/>
  <c r="V49" i="85" s="1"/>
  <c r="Z11" i="4"/>
  <c r="AL9" i="85" s="1"/>
  <c r="Z12" i="4"/>
  <c r="AL10" i="85" s="1"/>
  <c r="AB28" i="3"/>
  <c r="Z26" i="85" s="1"/>
  <c r="AB27" i="3"/>
  <c r="Z25" i="85" s="1"/>
  <c r="AB26" i="3"/>
  <c r="Z24" i="85" s="1"/>
  <c r="AB25" i="3"/>
  <c r="Z23" i="85" s="1"/>
  <c r="AB24" i="3"/>
  <c r="Z22" i="85" s="1"/>
  <c r="AB23" i="3"/>
  <c r="Z21" i="85" s="1"/>
  <c r="AB22" i="3"/>
  <c r="Z20" i="85" s="1"/>
  <c r="AB21" i="3"/>
  <c r="Z19" i="85" s="1"/>
  <c r="AB20" i="3"/>
  <c r="Z18" i="85" s="1"/>
  <c r="AB19" i="3"/>
  <c r="Z17" i="85" s="1"/>
  <c r="AB18" i="3"/>
  <c r="Z16" i="85" s="1"/>
  <c r="AB17" i="3"/>
  <c r="Z15" i="85" s="1"/>
  <c r="AB16" i="3"/>
  <c r="Z14" i="85" s="1"/>
  <c r="AB15" i="3"/>
  <c r="Z13" i="85" s="1"/>
  <c r="AB14" i="3"/>
  <c r="Z12" i="85" s="1"/>
  <c r="AB13" i="3"/>
  <c r="Z11" i="85" s="1"/>
  <c r="AB12" i="3"/>
  <c r="Z10" i="85" s="1"/>
  <c r="AB11" i="3"/>
  <c r="Z9" i="85" s="1"/>
  <c r="AB10" i="3"/>
  <c r="Z8" i="85" s="1"/>
  <c r="AB9" i="3"/>
  <c r="Z7" i="85" s="1"/>
  <c r="AB8" i="3"/>
  <c r="Z6" i="85" s="1"/>
  <c r="AB7" i="3"/>
  <c r="Z5" i="85" s="1"/>
  <c r="AK6" i="3"/>
  <c r="AC4" i="85" s="1"/>
  <c r="Z193" i="4"/>
  <c r="AL191" i="85" s="1"/>
  <c r="Z185" i="4"/>
  <c r="AL183" i="85" s="1"/>
  <c r="Z177" i="4"/>
  <c r="AL175" i="85" s="1"/>
  <c r="Z169" i="4"/>
  <c r="AL167" i="85" s="1"/>
  <c r="Z161" i="4"/>
  <c r="AL159" i="85" s="1"/>
  <c r="Z153" i="4"/>
  <c r="AL151" i="85" s="1"/>
  <c r="Z145" i="4"/>
  <c r="AL143" i="85" s="1"/>
  <c r="Z137" i="4"/>
  <c r="AL135" i="85" s="1"/>
  <c r="Z129" i="4"/>
  <c r="AL127" i="85" s="1"/>
  <c r="Z121" i="4"/>
  <c r="AL119" i="85" s="1"/>
  <c r="Z113" i="4"/>
  <c r="AL111" i="85" s="1"/>
  <c r="AK119" i="3"/>
  <c r="AC117" i="85" s="1"/>
  <c r="AK118" i="3"/>
  <c r="AC116" i="85" s="1"/>
  <c r="AK117" i="3"/>
  <c r="AC115" i="85" s="1"/>
  <c r="AK116" i="3"/>
  <c r="AC114" i="85" s="1"/>
  <c r="AK115" i="3"/>
  <c r="AC113" i="85" s="1"/>
  <c r="AK114" i="3"/>
  <c r="AC112" i="85" s="1"/>
  <c r="AK113" i="3"/>
  <c r="AC111" i="85" s="1"/>
  <c r="AK112" i="3"/>
  <c r="AC110" i="85" s="1"/>
  <c r="AK111" i="3"/>
  <c r="AC109" i="85" s="1"/>
  <c r="AK110" i="3"/>
  <c r="AC108" i="85" s="1"/>
  <c r="AK109" i="3"/>
  <c r="AC107" i="85" s="1"/>
  <c r="AK108" i="3"/>
  <c r="AC106" i="85" s="1"/>
  <c r="AK107" i="3"/>
  <c r="AC105" i="85" s="1"/>
  <c r="AK106" i="3"/>
  <c r="AC104" i="85" s="1"/>
  <c r="AK105" i="3"/>
  <c r="AC103" i="85" s="1"/>
  <c r="AK102" i="3"/>
  <c r="AC100" i="85" s="1"/>
  <c r="AK101" i="3"/>
  <c r="AC99" i="85" s="1"/>
  <c r="AK100" i="3"/>
  <c r="AC98" i="85" s="1"/>
  <c r="AK99" i="3"/>
  <c r="AC97" i="85" s="1"/>
  <c r="AK98" i="3"/>
  <c r="AC96" i="85" s="1"/>
  <c r="AK97" i="3"/>
  <c r="AC95" i="85" s="1"/>
  <c r="AK96" i="3"/>
  <c r="AC94" i="85" s="1"/>
  <c r="AK95" i="3"/>
  <c r="AC93" i="85" s="1"/>
  <c r="AK94" i="3"/>
  <c r="AC92" i="85" s="1"/>
  <c r="AK93" i="3"/>
  <c r="AC91" i="85" s="1"/>
  <c r="AK92" i="3"/>
  <c r="AC90" i="85" s="1"/>
  <c r="AK91" i="3"/>
  <c r="AC89" i="85" s="1"/>
  <c r="Z196" i="4"/>
  <c r="AL194" i="85" s="1"/>
  <c r="Z188" i="4"/>
  <c r="AL186" i="85" s="1"/>
  <c r="Z180" i="4"/>
  <c r="AL178" i="85" s="1"/>
  <c r="Z172" i="4"/>
  <c r="AL170" i="85" s="1"/>
  <c r="Z164" i="4"/>
  <c r="AL162" i="85" s="1"/>
  <c r="Z156" i="4"/>
  <c r="AL154" i="85" s="1"/>
  <c r="Z148" i="4"/>
  <c r="AL146" i="85" s="1"/>
  <c r="Z140" i="4"/>
  <c r="AL138" i="85" s="1"/>
  <c r="Z132" i="4"/>
  <c r="AL130" i="85" s="1"/>
  <c r="Z124" i="4"/>
  <c r="AL122" i="85" s="1"/>
  <c r="Z116" i="4"/>
  <c r="AL114" i="85" s="1"/>
  <c r="Z108" i="4"/>
  <c r="AL106" i="85" s="1"/>
  <c r="Z100" i="4"/>
  <c r="AL98" i="85" s="1"/>
  <c r="Z92" i="4"/>
  <c r="AL90" i="85" s="1"/>
  <c r="Z84" i="4"/>
  <c r="AL82" i="85" s="1"/>
  <c r="Z76" i="4"/>
  <c r="AL74" i="85" s="1"/>
  <c r="Z68" i="4"/>
  <c r="AL66" i="85" s="1"/>
  <c r="Z60" i="4"/>
  <c r="AL58" i="85" s="1"/>
  <c r="Z52" i="4"/>
  <c r="AL50" i="85" s="1"/>
  <c r="Z44" i="4"/>
  <c r="AL42" i="85" s="1"/>
  <c r="Z36" i="4"/>
  <c r="AL34" i="85" s="1"/>
  <c r="Z28" i="4"/>
  <c r="AL26" i="85" s="1"/>
  <c r="Z20" i="4"/>
  <c r="AL18" i="85" s="1"/>
  <c r="Z9" i="4"/>
  <c r="AL7" i="85" s="1"/>
  <c r="Z6" i="4"/>
  <c r="AL4" i="85" s="1"/>
  <c r="Z189" i="4"/>
  <c r="AL187" i="85" s="1"/>
  <c r="Z181" i="4"/>
  <c r="AL179" i="85" s="1"/>
  <c r="Z173" i="4"/>
  <c r="AL171" i="85" s="1"/>
  <c r="Z165" i="4"/>
  <c r="AL163" i="85" s="1"/>
  <c r="Z157" i="4"/>
  <c r="AL155" i="85" s="1"/>
  <c r="Z149" i="4"/>
  <c r="AL147" i="85" s="1"/>
  <c r="Z141" i="4"/>
  <c r="AL139" i="85" s="1"/>
  <c r="Z133" i="4"/>
  <c r="AL131" i="85" s="1"/>
  <c r="Z125" i="4"/>
  <c r="AL123" i="85" s="1"/>
  <c r="Z117" i="4"/>
  <c r="AL115" i="85" s="1"/>
  <c r="Z109" i="4"/>
  <c r="AL107" i="85" s="1"/>
  <c r="Z101" i="4"/>
  <c r="AL99" i="85" s="1"/>
  <c r="Z93" i="4"/>
  <c r="AL91" i="85" s="1"/>
  <c r="Z85" i="4"/>
  <c r="AL83" i="85" s="1"/>
  <c r="Z77" i="4"/>
  <c r="AL75" i="85" s="1"/>
  <c r="Z69" i="4"/>
  <c r="AL67" i="85" s="1"/>
  <c r="Z61" i="4"/>
  <c r="AL59" i="85" s="1"/>
  <c r="Z53" i="4"/>
  <c r="AL51" i="85" s="1"/>
  <c r="Z45" i="4"/>
  <c r="AL43" i="85" s="1"/>
  <c r="Z37" i="4"/>
  <c r="AL35" i="85" s="1"/>
  <c r="Z29" i="4"/>
  <c r="AL27" i="85" s="1"/>
  <c r="Z21" i="4"/>
  <c r="AL19" i="85" s="1"/>
  <c r="Z10" i="4"/>
  <c r="AL8" i="85" s="1"/>
  <c r="Z192" i="4"/>
  <c r="AL190" i="85" s="1"/>
  <c r="Z184" i="4"/>
  <c r="AL182" i="85" s="1"/>
  <c r="Z176" i="4"/>
  <c r="AL174" i="85" s="1"/>
  <c r="Z168" i="4"/>
  <c r="AL166" i="85" s="1"/>
  <c r="Z160" i="4"/>
  <c r="AL158" i="85" s="1"/>
  <c r="Z152" i="4"/>
  <c r="AL150" i="85" s="1"/>
  <c r="Z144" i="4"/>
  <c r="AL142" i="85" s="1"/>
  <c r="Z136" i="4"/>
  <c r="AL134" i="85" s="1"/>
  <c r="Z128" i="4"/>
  <c r="AL126" i="85" s="1"/>
  <c r="Z120" i="4"/>
  <c r="AL118" i="85" s="1"/>
  <c r="Z112" i="4"/>
  <c r="AL110" i="85" s="1"/>
  <c r="Z104" i="4"/>
  <c r="AL102" i="85" s="1"/>
  <c r="Z96" i="4"/>
  <c r="AL94" i="85" s="1"/>
  <c r="Z88" i="4"/>
  <c r="AL86" i="85" s="1"/>
  <c r="Z80" i="4"/>
  <c r="AL78" i="85" s="1"/>
  <c r="Z72" i="4"/>
  <c r="AL70" i="85" s="1"/>
  <c r="Z64" i="4"/>
  <c r="AL62" i="85" s="1"/>
  <c r="Z56" i="4"/>
  <c r="AL54" i="85" s="1"/>
  <c r="Z48" i="4"/>
  <c r="AL46" i="85" s="1"/>
  <c r="Z40" i="4"/>
  <c r="AL38" i="85" s="1"/>
  <c r="AK90" i="3"/>
  <c r="AC88" i="85" s="1"/>
  <c r="AK89" i="3"/>
  <c r="AC87" i="85" s="1"/>
  <c r="AK88" i="3"/>
  <c r="AC86" i="85" s="1"/>
  <c r="AK87" i="3"/>
  <c r="AC85" i="85" s="1"/>
  <c r="AK86" i="3"/>
  <c r="AC84" i="85" s="1"/>
  <c r="AK85" i="3"/>
  <c r="AC83" i="85" s="1"/>
  <c r="AK84" i="3"/>
  <c r="AC82" i="85" s="1"/>
  <c r="AK83" i="3"/>
  <c r="AC81" i="85" s="1"/>
  <c r="AK82" i="3"/>
  <c r="AC80" i="85" s="1"/>
  <c r="AK81" i="3"/>
  <c r="AC79" i="85" s="1"/>
  <c r="AK80" i="3"/>
  <c r="AC78" i="85" s="1"/>
  <c r="AK79" i="3"/>
  <c r="AC77" i="85" s="1"/>
  <c r="AK78" i="3"/>
  <c r="AC76" i="85" s="1"/>
  <c r="AK77" i="3"/>
  <c r="AC75" i="85" s="1"/>
  <c r="AK76" i="3"/>
  <c r="AC74" i="85" s="1"/>
  <c r="AK75" i="3"/>
  <c r="AC73" i="85" s="1"/>
  <c r="AK74" i="3"/>
  <c r="AC72" i="85" s="1"/>
  <c r="AK73" i="3"/>
  <c r="AC71" i="85" s="1"/>
  <c r="AK72" i="3"/>
  <c r="AC70" i="85" s="1"/>
  <c r="AK71" i="3"/>
  <c r="AC69" i="85" s="1"/>
  <c r="AK70" i="3"/>
  <c r="AC68" i="85" s="1"/>
  <c r="AK69" i="3"/>
  <c r="AC67" i="85" s="1"/>
  <c r="AK68" i="3"/>
  <c r="AC66" i="85" s="1"/>
  <c r="AK67" i="3"/>
  <c r="AC65" i="85" s="1"/>
  <c r="AK66" i="3"/>
  <c r="AC64" i="85" s="1"/>
  <c r="AK65" i="3"/>
  <c r="AC63" i="85" s="1"/>
  <c r="AK64" i="3"/>
  <c r="AC62" i="85" s="1"/>
  <c r="AK63" i="3"/>
  <c r="AC61" i="85" s="1"/>
  <c r="AK62" i="3"/>
  <c r="AC60" i="85" s="1"/>
  <c r="AK61" i="3"/>
  <c r="AC59" i="85" s="1"/>
  <c r="AK60" i="3"/>
  <c r="AC58" i="85" s="1"/>
  <c r="AK59" i="3"/>
  <c r="AC57" i="85" s="1"/>
  <c r="AK58" i="3"/>
  <c r="AC56" i="85" s="1"/>
  <c r="AK57" i="3"/>
  <c r="AC55" i="85" s="1"/>
  <c r="AK56" i="3"/>
  <c r="AC54" i="85" s="1"/>
  <c r="AK55" i="3"/>
  <c r="AC53" i="85" s="1"/>
  <c r="AK54" i="3"/>
  <c r="AC52" i="85" s="1"/>
  <c r="AK53" i="3"/>
  <c r="AC51" i="85" s="1"/>
  <c r="AK52" i="3"/>
  <c r="AC50" i="85" s="1"/>
  <c r="AK51" i="3"/>
  <c r="AC49" i="85" s="1"/>
  <c r="AK50" i="3"/>
  <c r="AC48" i="85" s="1"/>
  <c r="AK49" i="3"/>
  <c r="AC47" i="85" s="1"/>
  <c r="AK48" i="3"/>
  <c r="AC46" i="85" s="1"/>
  <c r="AK47" i="3"/>
  <c r="AC45" i="85" s="1"/>
  <c r="AK46" i="3"/>
  <c r="AC44" i="85" s="1"/>
  <c r="AK45" i="3"/>
  <c r="AC43" i="85" s="1"/>
  <c r="AK44" i="3"/>
  <c r="AC42" i="85" s="1"/>
  <c r="AK43" i="3"/>
  <c r="AC41" i="85" s="1"/>
  <c r="AK42" i="3"/>
  <c r="AC40" i="85" s="1"/>
  <c r="AK41" i="3"/>
  <c r="AC39" i="85" s="1"/>
  <c r="AK40" i="3"/>
  <c r="AC38" i="85" s="1"/>
  <c r="AK39" i="3"/>
  <c r="AC37" i="85" s="1"/>
  <c r="AK38" i="3"/>
  <c r="AC36" i="85" s="1"/>
  <c r="AK37" i="3"/>
  <c r="AC35" i="85" s="1"/>
  <c r="AK36" i="3"/>
  <c r="AC34" i="85" s="1"/>
  <c r="AK35" i="3"/>
  <c r="AC33" i="85" s="1"/>
  <c r="AK34" i="3"/>
  <c r="AC32" i="85" s="1"/>
  <c r="AK33" i="3"/>
  <c r="AC31" i="85" s="1"/>
  <c r="AK32" i="3"/>
  <c r="AC30" i="85" s="1"/>
  <c r="AK31" i="3"/>
  <c r="AC29" i="85" s="1"/>
  <c r="AK30" i="3"/>
  <c r="AC28" i="85" s="1"/>
  <c r="AK29" i="3"/>
  <c r="AC27" i="85" s="1"/>
  <c r="AK28" i="3"/>
  <c r="AC26" i="85" s="1"/>
  <c r="AK27" i="3"/>
  <c r="AC25" i="85" s="1"/>
  <c r="AK26" i="3"/>
  <c r="AC24" i="85" s="1"/>
  <c r="AK25" i="3"/>
  <c r="AC23" i="85" s="1"/>
  <c r="AK24" i="3"/>
  <c r="AC22" i="85" s="1"/>
  <c r="AK23" i="3"/>
  <c r="AC21" i="85" s="1"/>
  <c r="AK22" i="3"/>
  <c r="AC20" i="85" s="1"/>
  <c r="AK21" i="3"/>
  <c r="AC19" i="85" s="1"/>
  <c r="AK20" i="3"/>
  <c r="AC18" i="85" s="1"/>
  <c r="AK19" i="3"/>
  <c r="AC17" i="85" s="1"/>
  <c r="AK18" i="3"/>
  <c r="AC16" i="85" s="1"/>
  <c r="AK17" i="3"/>
  <c r="AC15" i="85" s="1"/>
  <c r="AK16" i="3"/>
  <c r="AC14" i="85" s="1"/>
  <c r="AK15" i="3"/>
  <c r="AC13" i="85" s="1"/>
  <c r="AK14" i="3"/>
  <c r="AC12" i="85" s="1"/>
  <c r="AK13" i="3"/>
  <c r="AC11" i="85" s="1"/>
  <c r="AK12" i="3"/>
  <c r="AC10" i="85" s="1"/>
  <c r="AK11" i="3"/>
  <c r="AC9" i="85" s="1"/>
  <c r="AK10" i="3"/>
  <c r="AC8" i="85" s="1"/>
  <c r="AK9" i="3"/>
  <c r="AC7" i="85" s="1"/>
  <c r="AK8" i="3"/>
  <c r="AC6" i="85" s="1"/>
  <c r="AK7" i="3"/>
  <c r="AC5" i="85" s="1"/>
  <c r="J183" i="75"/>
  <c r="Z191" i="4"/>
  <c r="AL189" i="85" s="1"/>
  <c r="Z183" i="4"/>
  <c r="AL181" i="85" s="1"/>
  <c r="Z175" i="4"/>
  <c r="AL173" i="85" s="1"/>
  <c r="Z167" i="4"/>
  <c r="AL165" i="85" s="1"/>
  <c r="Z159" i="4"/>
  <c r="AL157" i="85" s="1"/>
  <c r="Z151" i="4"/>
  <c r="AL149" i="85" s="1"/>
  <c r="Z143" i="4"/>
  <c r="AL141" i="85" s="1"/>
  <c r="Z135" i="4"/>
  <c r="AL133" i="85" s="1"/>
  <c r="Z127" i="4"/>
  <c r="AL125" i="85" s="1"/>
  <c r="Z119" i="4"/>
  <c r="AL117" i="85" s="1"/>
  <c r="Z111" i="4"/>
  <c r="AL109" i="85" s="1"/>
  <c r="Z103" i="4"/>
  <c r="AL101" i="85" s="1"/>
  <c r="Z95" i="4"/>
  <c r="AL93" i="85" s="1"/>
  <c r="Z87" i="4"/>
  <c r="AL85" i="85" s="1"/>
  <c r="Z79" i="4"/>
  <c r="AL77" i="85" s="1"/>
  <c r="Z71" i="4"/>
  <c r="AL69" i="85" s="1"/>
  <c r="Z63" i="4"/>
  <c r="AL61" i="85" s="1"/>
  <c r="Z55" i="4"/>
  <c r="AL53" i="85" s="1"/>
  <c r="Z47" i="4"/>
  <c r="AL45" i="85" s="1"/>
  <c r="Z39" i="4"/>
  <c r="AL37" i="85" s="1"/>
  <c r="Z31" i="4"/>
  <c r="AL29" i="85" s="1"/>
  <c r="Z23" i="4"/>
  <c r="AL21" i="85" s="1"/>
  <c r="Z194" i="4"/>
  <c r="AL192" i="85" s="1"/>
  <c r="Z186" i="4"/>
  <c r="AL184" i="85" s="1"/>
  <c r="Z178" i="4"/>
  <c r="AL176" i="85" s="1"/>
  <c r="Z170" i="4"/>
  <c r="AL168" i="85" s="1"/>
  <c r="Z162" i="4"/>
  <c r="AL160" i="85" s="1"/>
  <c r="Z154" i="4"/>
  <c r="AL152" i="85" s="1"/>
  <c r="Z146" i="4"/>
  <c r="AL144" i="85" s="1"/>
  <c r="Z138" i="4"/>
  <c r="AL136" i="85" s="1"/>
  <c r="Z130" i="4"/>
  <c r="AL128" i="85" s="1"/>
  <c r="Z122" i="4"/>
  <c r="AL120" i="85" s="1"/>
  <c r="Z114" i="4"/>
  <c r="AL112" i="85" s="1"/>
  <c r="Z106" i="4"/>
  <c r="AL104" i="85" s="1"/>
  <c r="Z98" i="4"/>
  <c r="AL96" i="85" s="1"/>
  <c r="Z90" i="4"/>
  <c r="AL88" i="85" s="1"/>
  <c r="Z82" i="4"/>
  <c r="AL80" i="85" s="1"/>
  <c r="Z74" i="4"/>
  <c r="AL72" i="85" s="1"/>
  <c r="Z66" i="4"/>
  <c r="AL64" i="85" s="1"/>
  <c r="Z58" i="4"/>
  <c r="AL56" i="85" s="1"/>
  <c r="Z50" i="4"/>
  <c r="AL48" i="85" s="1"/>
  <c r="Z42" i="4"/>
  <c r="AL40" i="85" s="1"/>
  <c r="Z34" i="4"/>
  <c r="AL32" i="85" s="1"/>
  <c r="Z26" i="4"/>
  <c r="AL24" i="85" s="1"/>
  <c r="Z18" i="4"/>
  <c r="AL16" i="85" s="1"/>
  <c r="Z15" i="4"/>
  <c r="AL13" i="85" s="1"/>
  <c r="Z7" i="4"/>
  <c r="AL5" i="85" s="1"/>
  <c r="Z195" i="4"/>
  <c r="AL193" i="85" s="1"/>
  <c r="Z187" i="4"/>
  <c r="AL185" i="85" s="1"/>
  <c r="Z179" i="4"/>
  <c r="AL177" i="85" s="1"/>
  <c r="Z171" i="4"/>
  <c r="AL169" i="85" s="1"/>
  <c r="Z163" i="4"/>
  <c r="AL161" i="85" s="1"/>
  <c r="Z155" i="4"/>
  <c r="AL153" i="85" s="1"/>
  <c r="Z147" i="4"/>
  <c r="AL145" i="85" s="1"/>
  <c r="Z139" i="4"/>
  <c r="AL137" i="85" s="1"/>
  <c r="Z131" i="4"/>
  <c r="AL129" i="85" s="1"/>
  <c r="Z123" i="4"/>
  <c r="AL121" i="85" s="1"/>
  <c r="Z115" i="4"/>
  <c r="AL113" i="85" s="1"/>
  <c r="Z107" i="4"/>
  <c r="AL105" i="85" s="1"/>
  <c r="Z99" i="4"/>
  <c r="AL97" i="85" s="1"/>
  <c r="Z91" i="4"/>
  <c r="AL89" i="85" s="1"/>
  <c r="Z83" i="4"/>
  <c r="AL81" i="85" s="1"/>
  <c r="Z75" i="4"/>
  <c r="AL73" i="85" s="1"/>
  <c r="Z67" i="4"/>
  <c r="AL65" i="85" s="1"/>
  <c r="Z59" i="4"/>
  <c r="AL57" i="85" s="1"/>
  <c r="Z51" i="4"/>
  <c r="AL49" i="85" s="1"/>
  <c r="Z43" i="4"/>
  <c r="AL41" i="85" s="1"/>
  <c r="Z35" i="4"/>
  <c r="AL33" i="85" s="1"/>
  <c r="Z27" i="4"/>
  <c r="AL25" i="85" s="1"/>
  <c r="Z19" i="4"/>
  <c r="AL17" i="85" s="1"/>
  <c r="Z8" i="4"/>
  <c r="AL6" i="85" s="1"/>
  <c r="Z190" i="4"/>
  <c r="AL188" i="85" s="1"/>
  <c r="Z182" i="4"/>
  <c r="AL180" i="85" s="1"/>
  <c r="Z174" i="4"/>
  <c r="AL172" i="85" s="1"/>
  <c r="Z166" i="4"/>
  <c r="AL164" i="85" s="1"/>
  <c r="Z158" i="4"/>
  <c r="AL156" i="85" s="1"/>
  <c r="Z150" i="4"/>
  <c r="AL148" i="85" s="1"/>
  <c r="Z142" i="4"/>
  <c r="AL140" i="85" s="1"/>
  <c r="Z134" i="4"/>
  <c r="AL132" i="85" s="1"/>
  <c r="Z126" i="4"/>
  <c r="AL124" i="85" s="1"/>
  <c r="Z118" i="4"/>
  <c r="AL116" i="85" s="1"/>
  <c r="Z110" i="4"/>
  <c r="AL108" i="85" s="1"/>
  <c r="Z102" i="4"/>
  <c r="AL100" i="85" s="1"/>
  <c r="Z94" i="4"/>
  <c r="AL92" i="85" s="1"/>
  <c r="Z86" i="4"/>
  <c r="AL84" i="85" s="1"/>
  <c r="Z78" i="4"/>
  <c r="AL76" i="85" s="1"/>
  <c r="Z70" i="4"/>
  <c r="AL68" i="85" s="1"/>
  <c r="Z62" i="4"/>
  <c r="AL60" i="85" s="1"/>
  <c r="Z54" i="4"/>
  <c r="AL52" i="85" s="1"/>
  <c r="Z46" i="4"/>
  <c r="AL44" i="85" s="1"/>
  <c r="Z38" i="4"/>
  <c r="AL36" i="85" s="1"/>
  <c r="Z30" i="4"/>
  <c r="AL28" i="85" s="1"/>
  <c r="Z22" i="4"/>
  <c r="AL20" i="85" s="1"/>
  <c r="N6" i="3"/>
  <c r="W4" i="85" s="1"/>
  <c r="J23" i="75"/>
  <c r="E20" i="75"/>
  <c r="AH53" i="75"/>
  <c r="AI23" i="75"/>
  <c r="AH44" i="75"/>
  <c r="AF31" i="75"/>
  <c r="AN33" i="75"/>
  <c r="K31" i="85" s="1"/>
  <c r="AK11" i="75"/>
  <c r="AN32" i="75"/>
  <c r="K30" i="85" s="1"/>
  <c r="AG50" i="75"/>
  <c r="AH28" i="75"/>
  <c r="J13" i="75"/>
  <c r="AI196" i="75"/>
  <c r="J196" i="75"/>
  <c r="AH195" i="75"/>
  <c r="AH194" i="75"/>
  <c r="AK191" i="75"/>
  <c r="AI190" i="75"/>
  <c r="J190" i="75"/>
  <c r="AN189" i="75"/>
  <c r="K187" i="85" s="1"/>
  <c r="AI184" i="75"/>
  <c r="J184" i="75"/>
  <c r="AI182" i="75"/>
  <c r="J182" i="75"/>
  <c r="AH181" i="75"/>
  <c r="AK179" i="75"/>
  <c r="AI178" i="75"/>
  <c r="J178" i="75"/>
  <c r="AI177" i="75"/>
  <c r="J177" i="75"/>
  <c r="AI176" i="75"/>
  <c r="J176" i="75"/>
  <c r="AN175" i="75"/>
  <c r="K173" i="85" s="1"/>
  <c r="AK173" i="75"/>
  <c r="AI172" i="75"/>
  <c r="J172" i="75"/>
  <c r="AI162" i="75"/>
  <c r="J162" i="75"/>
  <c r="AK145" i="75"/>
  <c r="E131" i="75"/>
  <c r="E193" i="75"/>
  <c r="E161" i="75"/>
  <c r="E113" i="75"/>
  <c r="E111" i="75"/>
  <c r="E110" i="75"/>
  <c r="E73" i="75"/>
  <c r="G171" i="4"/>
  <c r="AH169" i="85" s="1"/>
  <c r="G155" i="4"/>
  <c r="G107" i="4"/>
  <c r="AH105" i="85" s="1"/>
  <c r="G43" i="4"/>
  <c r="AH41" i="85" s="1"/>
  <c r="G35" i="4"/>
  <c r="E63" i="75"/>
  <c r="AK195" i="75"/>
  <c r="AK194" i="75"/>
  <c r="AH186" i="75"/>
  <c r="AK181" i="75"/>
  <c r="AH170" i="75"/>
  <c r="AH160" i="75"/>
  <c r="E157" i="75"/>
  <c r="E153" i="75"/>
  <c r="AN152" i="75"/>
  <c r="K150" i="85" s="1"/>
  <c r="AN151" i="75"/>
  <c r="K149" i="85" s="1"/>
  <c r="AN146" i="75"/>
  <c r="K144" i="85" s="1"/>
  <c r="AK144" i="75"/>
  <c r="AK142" i="75"/>
  <c r="AI140" i="75"/>
  <c r="J140" i="75"/>
  <c r="AK138" i="75"/>
  <c r="AK137" i="75"/>
  <c r="AH136" i="75"/>
  <c r="AH131" i="75"/>
  <c r="AI130" i="75"/>
  <c r="J130" i="75"/>
  <c r="AI129" i="75"/>
  <c r="J129" i="75"/>
  <c r="AI128" i="75"/>
  <c r="J128" i="75"/>
  <c r="AK125" i="75"/>
  <c r="W138" i="75"/>
  <c r="AG151" i="75"/>
  <c r="AF150" i="75"/>
  <c r="E66" i="75"/>
  <c r="AG108" i="75"/>
  <c r="E103" i="75"/>
  <c r="E50" i="75"/>
  <c r="AG111" i="75"/>
  <c r="AF92" i="75"/>
  <c r="AF46" i="75"/>
  <c r="AF169" i="75"/>
  <c r="AF168" i="75"/>
  <c r="AF166" i="75"/>
  <c r="E46" i="75"/>
  <c r="E42" i="75"/>
  <c r="AG193" i="75"/>
  <c r="AG161" i="75"/>
  <c r="AG52" i="75"/>
  <c r="AG16" i="75"/>
  <c r="E37" i="75"/>
  <c r="AG20" i="75"/>
  <c r="AG42" i="75"/>
  <c r="AG27" i="75"/>
  <c r="E21" i="75"/>
  <c r="E22" i="75"/>
  <c r="AF106" i="75"/>
  <c r="E169" i="75"/>
  <c r="E168" i="75"/>
  <c r="E167" i="75"/>
  <c r="E151" i="75"/>
  <c r="E150" i="75"/>
  <c r="AF34" i="75"/>
  <c r="AN143" i="75"/>
  <c r="K141" i="85" s="1"/>
  <c r="E92" i="75"/>
  <c r="E149" i="75"/>
  <c r="AK77" i="75"/>
  <c r="J76" i="75"/>
  <c r="E75" i="75"/>
  <c r="AI71" i="75"/>
  <c r="J71" i="75"/>
  <c r="AI70" i="75"/>
  <c r="J70" i="75"/>
  <c r="E69" i="75"/>
  <c r="AN68" i="75"/>
  <c r="K66" i="85" s="1"/>
  <c r="AK64" i="75"/>
  <c r="AK62" i="75"/>
  <c r="AI61" i="75"/>
  <c r="J61" i="75"/>
  <c r="AI60" i="75"/>
  <c r="J60" i="75"/>
  <c r="AI59" i="75"/>
  <c r="J59" i="75"/>
  <c r="AI58" i="75"/>
  <c r="J58" i="75"/>
  <c r="AK55" i="75"/>
  <c r="AK50" i="75"/>
  <c r="AK45" i="75"/>
  <c r="AK37" i="75"/>
  <c r="AK196" i="75"/>
  <c r="AK172" i="75"/>
  <c r="AN149" i="75"/>
  <c r="K147" i="85" s="1"/>
  <c r="AG148" i="75"/>
  <c r="AG147" i="75"/>
  <c r="AF94" i="75"/>
  <c r="AE31" i="3"/>
  <c r="AA29" i="85" s="1"/>
  <c r="AI139" i="75"/>
  <c r="AG138" i="75"/>
  <c r="E138" i="75"/>
  <c r="AK136" i="75"/>
  <c r="AK131" i="75"/>
  <c r="AF124" i="75"/>
  <c r="AF123" i="75"/>
  <c r="AK121" i="75"/>
  <c r="AI120" i="75"/>
  <c r="AK116" i="75"/>
  <c r="AK96" i="75"/>
  <c r="AN87" i="75"/>
  <c r="K85" i="85" s="1"/>
  <c r="AH79" i="75"/>
  <c r="E79" i="75"/>
  <c r="Q50" i="3"/>
  <c r="AG187" i="75"/>
  <c r="AK185" i="75"/>
  <c r="AB175" i="75"/>
  <c r="AG174" i="75"/>
  <c r="AB171" i="75"/>
  <c r="AG170" i="75"/>
  <c r="AG169" i="75"/>
  <c r="AG168" i="75"/>
  <c r="AG166" i="75"/>
  <c r="AK158" i="75"/>
  <c r="AK157" i="75"/>
  <c r="AF155" i="75"/>
  <c r="AG154" i="75"/>
  <c r="AG149" i="75"/>
  <c r="E51" i="75"/>
  <c r="J44" i="75"/>
  <c r="J43" i="75"/>
  <c r="E38" i="75"/>
  <c r="E31" i="75"/>
  <c r="AN14" i="75"/>
  <c r="K12" i="85" s="1"/>
  <c r="R118" i="4"/>
  <c r="AK116" i="85" s="1"/>
  <c r="R102" i="4"/>
  <c r="AK100" i="85" s="1"/>
  <c r="R62" i="4"/>
  <c r="AK60" i="85" s="1"/>
  <c r="R54" i="4"/>
  <c r="AK52" i="85" s="1"/>
  <c r="R46" i="4"/>
  <c r="AK44" i="85" s="1"/>
  <c r="R30" i="4"/>
  <c r="AK28" i="85" s="1"/>
  <c r="M26" i="4"/>
  <c r="AJ24" i="85" s="1"/>
  <c r="R22" i="4"/>
  <c r="AK20" i="85" s="1"/>
  <c r="AF187" i="75"/>
  <c r="AG167" i="75"/>
  <c r="AF165" i="75"/>
  <c r="AN38" i="75"/>
  <c r="K36" i="85" s="1"/>
  <c r="AI32" i="75"/>
  <c r="R174" i="4"/>
  <c r="AK172" i="85" s="1"/>
  <c r="Q16" i="3"/>
  <c r="AG143" i="75"/>
  <c r="AN78" i="75"/>
  <c r="K76" i="85" s="1"/>
  <c r="AI74" i="75"/>
  <c r="AH73" i="75"/>
  <c r="AN65" i="75"/>
  <c r="K63" i="85" s="1"/>
  <c r="AF51" i="75"/>
  <c r="AI47" i="75"/>
  <c r="J47" i="75"/>
  <c r="AH43" i="75"/>
  <c r="AI39" i="75"/>
  <c r="AG37" i="75"/>
  <c r="E27" i="75"/>
  <c r="AG21" i="75"/>
  <c r="E16" i="75"/>
  <c r="R182" i="4"/>
  <c r="AK180" i="85" s="1"/>
  <c r="R110" i="4"/>
  <c r="AK108" i="85" s="1"/>
  <c r="Q7" i="3"/>
  <c r="R134" i="4"/>
  <c r="AK132" i="85" s="1"/>
  <c r="AH145" i="75"/>
  <c r="AK140" i="75"/>
  <c r="AH135" i="75"/>
  <c r="AH120" i="75"/>
  <c r="AN10" i="75"/>
  <c r="K8" i="85" s="1"/>
  <c r="R99" i="4"/>
  <c r="AK97" i="85" s="1"/>
  <c r="G94" i="4"/>
  <c r="AH92" i="85" s="1"/>
  <c r="R51" i="4"/>
  <c r="AK49" i="85" s="1"/>
  <c r="R40" i="4"/>
  <c r="AK38" i="85" s="1"/>
  <c r="R13" i="4"/>
  <c r="AK11" i="85" s="1"/>
  <c r="G11" i="4"/>
  <c r="J193" i="75"/>
  <c r="J189" i="75"/>
  <c r="E187" i="75"/>
  <c r="AF185" i="75"/>
  <c r="J175" i="75"/>
  <c r="E165" i="75"/>
  <c r="E155" i="75"/>
  <c r="AK122" i="75"/>
  <c r="AK118" i="75"/>
  <c r="AI117" i="75"/>
  <c r="J117" i="75"/>
  <c r="AH116" i="75"/>
  <c r="J106" i="75"/>
  <c r="AI105" i="75"/>
  <c r="J105" i="75"/>
  <c r="AI104" i="75"/>
  <c r="J104" i="75"/>
  <c r="AK102" i="75"/>
  <c r="AI100" i="75"/>
  <c r="J100" i="75"/>
  <c r="AI98" i="75"/>
  <c r="J98" i="75"/>
  <c r="AI97" i="75"/>
  <c r="J97" i="75"/>
  <c r="AH96" i="75"/>
  <c r="AN95" i="75"/>
  <c r="K93" i="85" s="1"/>
  <c r="AK92" i="75"/>
  <c r="AI90" i="75"/>
  <c r="J90" i="75"/>
  <c r="AN89" i="75"/>
  <c r="K87" i="85" s="1"/>
  <c r="AK86" i="75"/>
  <c r="AI85" i="75"/>
  <c r="J85" i="75"/>
  <c r="AH84" i="75"/>
  <c r="AF138" i="75"/>
  <c r="AB83" i="75"/>
  <c r="AB168" i="75"/>
  <c r="AB154" i="75"/>
  <c r="AF98" i="75"/>
  <c r="AN8" i="75"/>
  <c r="K6" i="85" s="1"/>
  <c r="AN52" i="75"/>
  <c r="K50" i="85" s="1"/>
  <c r="AF41" i="75"/>
  <c r="E125" i="75"/>
  <c r="W46" i="75"/>
  <c r="E15" i="75"/>
  <c r="AN109" i="75"/>
  <c r="K107" i="85" s="1"/>
  <c r="AN18" i="75"/>
  <c r="K16" i="85" s="1"/>
  <c r="W103" i="75"/>
  <c r="AN42" i="75"/>
  <c r="K40" i="85" s="1"/>
  <c r="AF26" i="75"/>
  <c r="AG55" i="75"/>
  <c r="AF122" i="75"/>
  <c r="J195" i="75"/>
  <c r="J194" i="75"/>
  <c r="J181" i="75"/>
  <c r="J171" i="75"/>
  <c r="E166" i="75"/>
  <c r="W144" i="75"/>
  <c r="J136" i="75"/>
  <c r="J131" i="75"/>
  <c r="AK130" i="75"/>
  <c r="J121" i="75"/>
  <c r="J116" i="75"/>
  <c r="AF111" i="75"/>
  <c r="AK105" i="75"/>
  <c r="J95" i="75"/>
  <c r="E94" i="75"/>
  <c r="AN79" i="75"/>
  <c r="K77" i="85" s="1"/>
  <c r="J75" i="75"/>
  <c r="E74" i="75"/>
  <c r="E29" i="75"/>
  <c r="AN24" i="75"/>
  <c r="K22" i="85" s="1"/>
  <c r="AG23" i="75"/>
  <c r="E23" i="75"/>
  <c r="AK21" i="75"/>
  <c r="AK20" i="75"/>
  <c r="AK19" i="75"/>
  <c r="AK17" i="75"/>
  <c r="AK15" i="75"/>
  <c r="AH11" i="75"/>
  <c r="E132" i="75"/>
  <c r="AG69" i="75"/>
  <c r="AH54" i="75"/>
  <c r="AN25" i="75"/>
  <c r="K23" i="85" s="1"/>
  <c r="AH83" i="75"/>
  <c r="G133" i="4"/>
  <c r="AH131" i="85" s="1"/>
  <c r="R109" i="4"/>
  <c r="AK107" i="85" s="1"/>
  <c r="R37" i="4"/>
  <c r="AK35" i="85" s="1"/>
  <c r="R29" i="4"/>
  <c r="AK27" i="85" s="1"/>
  <c r="G21" i="4"/>
  <c r="AH19" i="85" s="1"/>
  <c r="R10" i="4"/>
  <c r="AK8" i="85" s="1"/>
  <c r="G10" i="4"/>
  <c r="AH8" i="85" s="1"/>
  <c r="R7" i="4"/>
  <c r="AK5" i="85" s="1"/>
  <c r="R170" i="4"/>
  <c r="AK168" i="85" s="1"/>
  <c r="R157" i="4"/>
  <c r="AK155" i="85" s="1"/>
  <c r="R141" i="4"/>
  <c r="AK139" i="85" s="1"/>
  <c r="AF37" i="75"/>
  <c r="E59" i="75"/>
  <c r="AH127" i="75"/>
  <c r="AK163" i="75"/>
  <c r="AI84" i="75"/>
  <c r="E32" i="75"/>
  <c r="AH193" i="75"/>
  <c r="E44" i="75"/>
  <c r="AF66" i="75"/>
  <c r="AN12" i="75"/>
  <c r="K10" i="85" s="1"/>
  <c r="AN28" i="75"/>
  <c r="K26" i="85" s="1"/>
  <c r="AN35" i="75"/>
  <c r="K33" i="85" s="1"/>
  <c r="W55" i="75"/>
  <c r="AG119" i="75"/>
  <c r="AG165" i="75"/>
  <c r="AK106" i="75"/>
  <c r="E170" i="75"/>
  <c r="AK123" i="75"/>
  <c r="AF156" i="75"/>
  <c r="E184" i="75"/>
  <c r="AH88" i="75"/>
  <c r="Q13" i="3"/>
  <c r="M114" i="4"/>
  <c r="AJ112" i="85" s="1"/>
  <c r="M106" i="4"/>
  <c r="AJ104" i="85" s="1"/>
  <c r="M66" i="4"/>
  <c r="AJ64" i="85" s="1"/>
  <c r="M50" i="4"/>
  <c r="AJ48" i="85" s="1"/>
  <c r="AG135" i="75"/>
  <c r="AG120" i="75"/>
  <c r="AG94" i="75"/>
  <c r="AG74" i="75"/>
  <c r="AG53" i="75"/>
  <c r="AG44" i="75"/>
  <c r="AF42" i="75"/>
  <c r="AK35" i="75"/>
  <c r="AK31" i="75"/>
  <c r="AI29" i="75"/>
  <c r="AG28" i="75"/>
  <c r="M42" i="4"/>
  <c r="AJ40" i="85" s="1"/>
  <c r="W109" i="75"/>
  <c r="AF97" i="75"/>
  <c r="E90" i="75"/>
  <c r="E196" i="75"/>
  <c r="H178" i="3"/>
  <c r="V176" i="85" s="1"/>
  <c r="AE177" i="3"/>
  <c r="AA175" i="85" s="1"/>
  <c r="H172" i="3"/>
  <c r="V170" i="85" s="1"/>
  <c r="AE171" i="3"/>
  <c r="AA169" i="85" s="1"/>
  <c r="H170" i="3"/>
  <c r="V168" i="85" s="1"/>
  <c r="AE169" i="3"/>
  <c r="AA167" i="85" s="1"/>
  <c r="AE165" i="3"/>
  <c r="AA163" i="85" s="1"/>
  <c r="H162" i="3"/>
  <c r="V160" i="85" s="1"/>
  <c r="AE161" i="3"/>
  <c r="AA159" i="85" s="1"/>
  <c r="AE157" i="3"/>
  <c r="AA155" i="85" s="1"/>
  <c r="H157" i="3"/>
  <c r="V155" i="85" s="1"/>
  <c r="H154" i="3"/>
  <c r="V152" i="85" s="1"/>
  <c r="AE153" i="3"/>
  <c r="AA151" i="85" s="1"/>
  <c r="AE149" i="3"/>
  <c r="AA147" i="85" s="1"/>
  <c r="H149" i="3"/>
  <c r="V147" i="85" s="1"/>
  <c r="H148" i="3"/>
  <c r="V146" i="85" s="1"/>
  <c r="AE147" i="3"/>
  <c r="AA145" i="85" s="1"/>
  <c r="H147" i="3"/>
  <c r="V145" i="85" s="1"/>
  <c r="AE145" i="3"/>
  <c r="AA143" i="85" s="1"/>
  <c r="AE143" i="3"/>
  <c r="AA141" i="85" s="1"/>
  <c r="H143" i="3"/>
  <c r="V141" i="85" s="1"/>
  <c r="AE142" i="3"/>
  <c r="AA140" i="85" s="1"/>
  <c r="H142" i="3"/>
  <c r="V140" i="85" s="1"/>
  <c r="AE141" i="3"/>
  <c r="AA139" i="85" s="1"/>
  <c r="AE139" i="3"/>
  <c r="AA137" i="85" s="1"/>
  <c r="AE134" i="3"/>
  <c r="AA132" i="85" s="1"/>
  <c r="H134" i="3"/>
  <c r="V132" i="85" s="1"/>
  <c r="AE133" i="3"/>
  <c r="AA131" i="85" s="1"/>
  <c r="H132" i="3"/>
  <c r="V130" i="85" s="1"/>
  <c r="AE127" i="3"/>
  <c r="AA125" i="85" s="1"/>
  <c r="H127" i="3"/>
  <c r="V125" i="85" s="1"/>
  <c r="AE126" i="3"/>
  <c r="AA124" i="85" s="1"/>
  <c r="AE125" i="3"/>
  <c r="AA123" i="85" s="1"/>
  <c r="H123" i="3"/>
  <c r="V121" i="85" s="1"/>
  <c r="H120" i="3"/>
  <c r="V118" i="85" s="1"/>
  <c r="AE119" i="3"/>
  <c r="AA117" i="85" s="1"/>
  <c r="AE118" i="3"/>
  <c r="AA116" i="85" s="1"/>
  <c r="AE117" i="3"/>
  <c r="AA115" i="85" s="1"/>
  <c r="H117" i="3"/>
  <c r="V115" i="85" s="1"/>
  <c r="H113" i="3"/>
  <c r="V111" i="85" s="1"/>
  <c r="AE111" i="3"/>
  <c r="AA109" i="85" s="1"/>
  <c r="AE110" i="3"/>
  <c r="AA108" i="85" s="1"/>
  <c r="AE106" i="3"/>
  <c r="AA104" i="85" s="1"/>
  <c r="H106" i="3"/>
  <c r="V104" i="85" s="1"/>
  <c r="AE105" i="3"/>
  <c r="AA103" i="85" s="1"/>
  <c r="H104" i="3"/>
  <c r="V102" i="85" s="1"/>
  <c r="AE103" i="3"/>
  <c r="AA101" i="85" s="1"/>
  <c r="AE100" i="3"/>
  <c r="AA98" i="85" s="1"/>
  <c r="AE99" i="3"/>
  <c r="AA97" i="85" s="1"/>
  <c r="H98" i="3"/>
  <c r="V96" i="85" s="1"/>
  <c r="H97" i="3"/>
  <c r="V95" i="85" s="1"/>
  <c r="AE96" i="3"/>
  <c r="AA94" i="85" s="1"/>
  <c r="H95" i="3"/>
  <c r="V93" i="85" s="1"/>
  <c r="AE93" i="3"/>
  <c r="AA91" i="85" s="1"/>
  <c r="AE92" i="3"/>
  <c r="AA90" i="85" s="1"/>
  <c r="H92" i="3"/>
  <c r="V90" i="85" s="1"/>
  <c r="AE91" i="3"/>
  <c r="AA89" i="85" s="1"/>
  <c r="AG178" i="75"/>
  <c r="E178" i="75"/>
  <c r="E177" i="75"/>
  <c r="AH173" i="75"/>
  <c r="AK167" i="75"/>
  <c r="J164" i="75"/>
  <c r="J159" i="75"/>
  <c r="AI156" i="75"/>
  <c r="AI151" i="75"/>
  <c r="AK147" i="75"/>
  <c r="AK139" i="75"/>
  <c r="AK135" i="75"/>
  <c r="AI133" i="75"/>
  <c r="E130" i="75"/>
  <c r="E129" i="75"/>
  <c r="AK127" i="75"/>
  <c r="AK120" i="75"/>
  <c r="AH118" i="75"/>
  <c r="AN107" i="75"/>
  <c r="K105" i="85" s="1"/>
  <c r="AN103" i="75"/>
  <c r="K101" i="85" s="1"/>
  <c r="AK94" i="75"/>
  <c r="AH92" i="75"/>
  <c r="AK74" i="75"/>
  <c r="AK67" i="75"/>
  <c r="AB64" i="75"/>
  <c r="AN63" i="75"/>
  <c r="K61" i="85" s="1"/>
  <c r="AG59" i="75"/>
  <c r="AK53" i="75"/>
  <c r="AN51" i="75"/>
  <c r="K49" i="85" s="1"/>
  <c r="AK47" i="75"/>
  <c r="AB45" i="75"/>
  <c r="AK39" i="75"/>
  <c r="AG34" i="75"/>
  <c r="J32" i="75"/>
  <c r="AK23" i="75"/>
  <c r="AG13" i="75"/>
  <c r="AB8" i="75"/>
  <c r="AK8" i="75"/>
  <c r="AI7" i="75"/>
  <c r="H91" i="3"/>
  <c r="V89" i="85" s="1"/>
  <c r="AE90" i="3"/>
  <c r="AA88" i="85" s="1"/>
  <c r="AE89" i="3"/>
  <c r="AA87" i="85" s="1"/>
  <c r="AE88" i="3"/>
  <c r="AA86" i="85" s="1"/>
  <c r="H88" i="3"/>
  <c r="V86" i="85" s="1"/>
  <c r="AE85" i="3"/>
  <c r="AA83" i="85" s="1"/>
  <c r="H85" i="3"/>
  <c r="V83" i="85" s="1"/>
  <c r="AE84" i="3"/>
  <c r="AA82" i="85" s="1"/>
  <c r="AE83" i="3"/>
  <c r="AA81" i="85" s="1"/>
  <c r="H83" i="3"/>
  <c r="V81" i="85" s="1"/>
  <c r="H82" i="3"/>
  <c r="V80" i="85" s="1"/>
  <c r="AE81" i="3"/>
  <c r="AA79" i="85" s="1"/>
  <c r="AE80" i="3"/>
  <c r="AA78" i="85" s="1"/>
  <c r="H80" i="3"/>
  <c r="V78" i="85" s="1"/>
  <c r="AE77" i="3"/>
  <c r="AA75" i="85" s="1"/>
  <c r="H77" i="3"/>
  <c r="V75" i="85" s="1"/>
  <c r="AE76" i="3"/>
  <c r="AA74" i="85" s="1"/>
  <c r="AE75" i="3"/>
  <c r="AA73" i="85" s="1"/>
  <c r="H75" i="3"/>
  <c r="V73" i="85" s="1"/>
  <c r="AE74" i="3"/>
  <c r="AA72" i="85" s="1"/>
  <c r="H74" i="3"/>
  <c r="V72" i="85" s="1"/>
  <c r="AE73" i="3"/>
  <c r="AA71" i="85" s="1"/>
  <c r="AE72" i="3"/>
  <c r="AA70" i="85" s="1"/>
  <c r="H72" i="3"/>
  <c r="V70" i="85" s="1"/>
  <c r="AE69" i="3"/>
  <c r="AA67" i="85" s="1"/>
  <c r="AE68" i="3"/>
  <c r="AA66" i="85" s="1"/>
  <c r="AE67" i="3"/>
  <c r="AA65" i="85" s="1"/>
  <c r="H67" i="3"/>
  <c r="V65" i="85" s="1"/>
  <c r="AE66" i="3"/>
  <c r="AA64" i="85" s="1"/>
  <c r="H66" i="3"/>
  <c r="V64" i="85" s="1"/>
  <c r="AE65" i="3"/>
  <c r="AA63" i="85" s="1"/>
  <c r="AE64" i="3"/>
  <c r="AA62" i="85" s="1"/>
  <c r="AE63" i="3"/>
  <c r="AA61" i="85" s="1"/>
  <c r="H62" i="3"/>
  <c r="V60" i="85" s="1"/>
  <c r="AE61" i="3"/>
  <c r="AA59" i="85" s="1"/>
  <c r="AE60" i="3"/>
  <c r="AA58" i="85" s="1"/>
  <c r="H60" i="3"/>
  <c r="V58" i="85" s="1"/>
  <c r="AE59" i="3"/>
  <c r="AA57" i="85" s="1"/>
  <c r="H59" i="3"/>
  <c r="V57" i="85" s="1"/>
  <c r="H57" i="3"/>
  <c r="V55" i="85" s="1"/>
  <c r="AE56" i="3"/>
  <c r="AA54" i="85" s="1"/>
  <c r="H56" i="3"/>
  <c r="V54" i="85" s="1"/>
  <c r="AE55" i="3"/>
  <c r="AA53" i="85" s="1"/>
  <c r="H53" i="3"/>
  <c r="V51" i="85" s="1"/>
  <c r="AE52" i="3"/>
  <c r="AA50" i="85" s="1"/>
  <c r="AE51" i="3"/>
  <c r="AA49" i="85" s="1"/>
  <c r="AE49" i="3"/>
  <c r="AA47" i="85" s="1"/>
  <c r="H49" i="3"/>
  <c r="V47" i="85" s="1"/>
  <c r="AE47" i="3"/>
  <c r="AA45" i="85" s="1"/>
  <c r="AE44" i="3"/>
  <c r="AA42" i="85" s="1"/>
  <c r="AE43" i="3"/>
  <c r="AA41" i="85" s="1"/>
  <c r="H43" i="3"/>
  <c r="V41" i="85" s="1"/>
  <c r="H42" i="3"/>
  <c r="V40" i="85" s="1"/>
  <c r="AE40" i="3"/>
  <c r="AA38" i="85" s="1"/>
  <c r="H40" i="3"/>
  <c r="V38" i="85" s="1"/>
  <c r="AE39" i="3"/>
  <c r="AA37" i="85" s="1"/>
  <c r="H39" i="3"/>
  <c r="V37" i="85" s="1"/>
  <c r="H38" i="3"/>
  <c r="V36" i="85" s="1"/>
  <c r="AE36" i="3"/>
  <c r="AA34" i="85" s="1"/>
  <c r="H36" i="3"/>
  <c r="V34" i="85" s="1"/>
  <c r="AE35" i="3"/>
  <c r="AA33" i="85" s="1"/>
  <c r="H35" i="3"/>
  <c r="V33" i="85" s="1"/>
  <c r="H31" i="3"/>
  <c r="V29" i="85" s="1"/>
  <c r="H30" i="3"/>
  <c r="V28" i="85" s="1"/>
  <c r="H29" i="3"/>
  <c r="V27" i="85" s="1"/>
  <c r="AE28" i="3"/>
  <c r="AA26" i="85" s="1"/>
  <c r="AE27" i="3"/>
  <c r="AA25" i="85" s="1"/>
  <c r="H27" i="3"/>
  <c r="V25" i="85" s="1"/>
  <c r="AE25" i="3"/>
  <c r="AA23" i="85" s="1"/>
  <c r="AE23" i="3"/>
  <c r="AA21" i="85" s="1"/>
  <c r="H23" i="3"/>
  <c r="V21" i="85" s="1"/>
  <c r="H21" i="3"/>
  <c r="V19" i="85" s="1"/>
  <c r="AE20" i="3"/>
  <c r="AA18" i="85" s="1"/>
  <c r="H20" i="3"/>
  <c r="V18" i="85" s="1"/>
  <c r="AE19" i="3"/>
  <c r="AA17" i="85" s="1"/>
  <c r="AE16" i="3"/>
  <c r="AA14" i="85" s="1"/>
  <c r="H16" i="3"/>
  <c r="V14" i="85" s="1"/>
  <c r="AE15" i="3"/>
  <c r="AA13" i="85" s="1"/>
  <c r="H15" i="3"/>
  <c r="V13" i="85" s="1"/>
  <c r="AE12" i="3"/>
  <c r="AA10" i="85" s="1"/>
  <c r="H12" i="3"/>
  <c r="V10" i="85" s="1"/>
  <c r="AE9" i="3"/>
  <c r="AA7" i="85" s="1"/>
  <c r="H9" i="3"/>
  <c r="V7" i="85" s="1"/>
  <c r="AE8" i="3"/>
  <c r="AA6" i="85" s="1"/>
  <c r="H8" i="3"/>
  <c r="V6" i="85" s="1"/>
  <c r="M18" i="4"/>
  <c r="AJ16" i="85" s="1"/>
  <c r="M15" i="4"/>
  <c r="AJ13" i="85" s="1"/>
  <c r="M7" i="4"/>
  <c r="AJ5" i="85" s="1"/>
  <c r="AF133" i="75"/>
  <c r="AF86" i="75"/>
  <c r="E122" i="75"/>
  <c r="W19" i="75"/>
  <c r="W195" i="75"/>
  <c r="E86" i="75"/>
  <c r="AB72" i="75"/>
  <c r="AG71" i="75"/>
  <c r="E64" i="75"/>
  <c r="W61" i="75"/>
  <c r="W29" i="75"/>
  <c r="AK28" i="75"/>
  <c r="AG18" i="75"/>
  <c r="AN15" i="75"/>
  <c r="K13" i="85" s="1"/>
  <c r="E9" i="75"/>
  <c r="AG36" i="75"/>
  <c r="AN72" i="75"/>
  <c r="K70" i="85" s="1"/>
  <c r="E80" i="75"/>
  <c r="W141" i="75"/>
  <c r="AH119" i="75"/>
  <c r="AF196" i="75"/>
  <c r="AF64" i="75"/>
  <c r="AF22" i="75"/>
  <c r="AH42" i="75"/>
  <c r="AF101" i="75"/>
  <c r="AG107" i="75"/>
  <c r="W26" i="75"/>
  <c r="AH188" i="75"/>
  <c r="AB188" i="75"/>
  <c r="AF151" i="75"/>
  <c r="W151" i="75"/>
  <c r="AN155" i="75"/>
  <c r="K153" i="85" s="1"/>
  <c r="AN154" i="75"/>
  <c r="K152" i="85" s="1"/>
  <c r="AK188" i="75"/>
  <c r="AI40" i="75"/>
  <c r="R101" i="4"/>
  <c r="AK99" i="85" s="1"/>
  <c r="AG8" i="75"/>
  <c r="AG126" i="75"/>
  <c r="AI93" i="75"/>
  <c r="AF182" i="75"/>
  <c r="AN56" i="75"/>
  <c r="K54" i="85" s="1"/>
  <c r="AK177" i="75"/>
  <c r="AK182" i="75"/>
  <c r="AF61" i="75"/>
  <c r="AF118" i="75"/>
  <c r="AF176" i="75"/>
  <c r="AF129" i="75"/>
  <c r="AN170" i="75"/>
  <c r="K168" i="85" s="1"/>
  <c r="AN168" i="75"/>
  <c r="K166" i="85" s="1"/>
  <c r="J191" i="75"/>
  <c r="J179" i="75"/>
  <c r="J173" i="75"/>
  <c r="J144" i="75"/>
  <c r="J142" i="75"/>
  <c r="J138" i="75"/>
  <c r="J137" i="75"/>
  <c r="J125" i="75"/>
  <c r="J122" i="75"/>
  <c r="J118" i="75"/>
  <c r="J111" i="75"/>
  <c r="J110" i="75"/>
  <c r="J92" i="75"/>
  <c r="AG22" i="75"/>
  <c r="AG35" i="75"/>
  <c r="AK162" i="75"/>
  <c r="AK6" i="75"/>
  <c r="AG191" i="75"/>
  <c r="AK95" i="75"/>
  <c r="AG62" i="75"/>
  <c r="AG155" i="75"/>
  <c r="AG64" i="75"/>
  <c r="W110" i="75"/>
  <c r="W163" i="75"/>
  <c r="AG152" i="75"/>
  <c r="AN169" i="75"/>
  <c r="K167" i="85" s="1"/>
  <c r="AN37" i="75"/>
  <c r="K35" i="85" s="1"/>
  <c r="AH49" i="75"/>
  <c r="AI44" i="75"/>
  <c r="AG123" i="75"/>
  <c r="AK184" i="75"/>
  <c r="AK128" i="75"/>
  <c r="W91" i="75"/>
  <c r="AG51" i="75"/>
  <c r="E180" i="75"/>
  <c r="AK117" i="75"/>
  <c r="E126" i="75"/>
  <c r="AF14" i="75"/>
  <c r="E152" i="75"/>
  <c r="E71" i="75"/>
  <c r="AK75" i="75"/>
  <c r="W191" i="75"/>
  <c r="AF107" i="75"/>
  <c r="AK115" i="75"/>
  <c r="AI187" i="75"/>
  <c r="AK176" i="75"/>
  <c r="AF153" i="75"/>
  <c r="AF140" i="75"/>
  <c r="AF121" i="75"/>
  <c r="G182" i="4"/>
  <c r="AH180" i="85" s="1"/>
  <c r="G174" i="4"/>
  <c r="AH172" i="85" s="1"/>
  <c r="R112" i="4"/>
  <c r="AK110" i="85" s="1"/>
  <c r="G110" i="4"/>
  <c r="AH108" i="85" s="1"/>
  <c r="R107" i="4"/>
  <c r="AK105" i="85" s="1"/>
  <c r="M103" i="4"/>
  <c r="AJ101" i="85" s="1"/>
  <c r="R96" i="4"/>
  <c r="AK94" i="85" s="1"/>
  <c r="R91" i="4"/>
  <c r="AK89" i="85" s="1"/>
  <c r="G86" i="4"/>
  <c r="AH84" i="85" s="1"/>
  <c r="R83" i="4"/>
  <c r="AK81" i="85" s="1"/>
  <c r="R80" i="4"/>
  <c r="AK78" i="85" s="1"/>
  <c r="R67" i="4"/>
  <c r="AK65" i="85" s="1"/>
  <c r="R48" i="4"/>
  <c r="AK46" i="85" s="1"/>
  <c r="M47" i="4"/>
  <c r="AJ45" i="85" s="1"/>
  <c r="G46" i="4"/>
  <c r="AH44" i="85" s="1"/>
  <c r="R43" i="4"/>
  <c r="AK41" i="85" s="1"/>
  <c r="G38" i="4"/>
  <c r="AH36" i="85" s="1"/>
  <c r="R35" i="4"/>
  <c r="AK33" i="85" s="1"/>
  <c r="R27" i="4"/>
  <c r="AK25" i="85" s="1"/>
  <c r="M23" i="4"/>
  <c r="AJ21" i="85" s="1"/>
  <c r="G22" i="4"/>
  <c r="AH20" i="85" s="1"/>
  <c r="R19" i="4"/>
  <c r="AK17" i="85" s="1"/>
  <c r="R16" i="4"/>
  <c r="AK14" i="85" s="1"/>
  <c r="AG6" i="75"/>
  <c r="AK190" i="75"/>
  <c r="AF68" i="75"/>
  <c r="AK146" i="75"/>
  <c r="AK178" i="75"/>
  <c r="AK129" i="75"/>
  <c r="AH22" i="75"/>
  <c r="AB125" i="75"/>
  <c r="AG180" i="75"/>
  <c r="E118" i="75"/>
  <c r="AN148" i="75"/>
  <c r="K146" i="85" s="1"/>
  <c r="AN166" i="75"/>
  <c r="K164" i="85" s="1"/>
  <c r="AF82" i="75"/>
  <c r="AN142" i="75"/>
  <c r="K140" i="85" s="1"/>
  <c r="AF108" i="75"/>
  <c r="AB93" i="75"/>
  <c r="AK89" i="75"/>
  <c r="AF21" i="75"/>
  <c r="AG38" i="75"/>
  <c r="AF91" i="75"/>
  <c r="AF100" i="75"/>
  <c r="W54" i="75"/>
  <c r="AH65" i="75"/>
  <c r="AK88" i="75"/>
  <c r="AK68" i="75"/>
  <c r="E133" i="75"/>
  <c r="AF45" i="75"/>
  <c r="E139" i="75"/>
  <c r="AN110" i="75"/>
  <c r="K108" i="85" s="1"/>
  <c r="AN21" i="75"/>
  <c r="K19" i="85" s="1"/>
  <c r="E14" i="75"/>
  <c r="AG54" i="75"/>
  <c r="AF71" i="75"/>
  <c r="E82" i="75"/>
  <c r="AG14" i="75"/>
  <c r="W97" i="75"/>
  <c r="AK80" i="75"/>
  <c r="AH151" i="75"/>
  <c r="AF130" i="75"/>
  <c r="R121" i="4"/>
  <c r="AK119" i="85" s="1"/>
  <c r="R119" i="4"/>
  <c r="AK117" i="85" s="1"/>
  <c r="R87" i="4"/>
  <c r="AK85" i="85" s="1"/>
  <c r="R57" i="4"/>
  <c r="AK55" i="85" s="1"/>
  <c r="M46" i="4"/>
  <c r="AJ44" i="85" s="1"/>
  <c r="E194" i="75"/>
  <c r="E189" i="75"/>
  <c r="AI185" i="75"/>
  <c r="J185" i="75"/>
  <c r="AN181" i="75"/>
  <c r="K179" i="85" s="1"/>
  <c r="AH176" i="75"/>
  <c r="E176" i="75"/>
  <c r="AH172" i="75"/>
  <c r="AH162" i="75"/>
  <c r="E162" i="75"/>
  <c r="AG146" i="75"/>
  <c r="AI141" i="75"/>
  <c r="W139" i="75"/>
  <c r="AI132" i="75"/>
  <c r="J132" i="75"/>
  <c r="AN131" i="75"/>
  <c r="K129" i="85" s="1"/>
  <c r="AH130" i="75"/>
  <c r="J124" i="75"/>
  <c r="J123" i="75"/>
  <c r="AF120" i="75"/>
  <c r="AN116" i="75"/>
  <c r="K114" i="85" s="1"/>
  <c r="AH104" i="75"/>
  <c r="W88" i="75"/>
  <c r="AN84" i="75"/>
  <c r="K82" i="85" s="1"/>
  <c r="AI49" i="75"/>
  <c r="AH34" i="75"/>
  <c r="AH13" i="75"/>
  <c r="AH7" i="75"/>
  <c r="W159" i="75"/>
  <c r="E77" i="75"/>
  <c r="E128" i="75"/>
  <c r="AF163" i="75"/>
  <c r="AF60" i="75"/>
  <c r="AN20" i="75"/>
  <c r="K18" i="85" s="1"/>
  <c r="AN118" i="75"/>
  <c r="K116" i="85" s="1"/>
  <c r="AN125" i="75"/>
  <c r="K123" i="85" s="1"/>
  <c r="E105" i="75"/>
  <c r="E104" i="75"/>
  <c r="E101" i="75"/>
  <c r="E100" i="75"/>
  <c r="E98" i="75"/>
  <c r="AF59" i="75"/>
  <c r="AK175" i="75"/>
  <c r="AI62" i="75"/>
  <c r="AF143" i="75"/>
  <c r="AK83" i="75"/>
  <c r="AF142" i="75"/>
  <c r="E175" i="75"/>
  <c r="AG124" i="75"/>
  <c r="AG185" i="75"/>
  <c r="AF105" i="75"/>
  <c r="AK69" i="75"/>
  <c r="E35" i="75"/>
  <c r="AN50" i="75"/>
  <c r="K48" i="85" s="1"/>
  <c r="AN17" i="75"/>
  <c r="K15" i="85" s="1"/>
  <c r="M111" i="4"/>
  <c r="AJ109" i="85" s="1"/>
  <c r="R104" i="4"/>
  <c r="AK102" i="85" s="1"/>
  <c r="R93" i="4"/>
  <c r="AK91" i="85" s="1"/>
  <c r="W194" i="75"/>
  <c r="AG159" i="75"/>
  <c r="AF125" i="75"/>
  <c r="AK171" i="75"/>
  <c r="AN160" i="75"/>
  <c r="K158" i="85" s="1"/>
  <c r="AG9" i="75"/>
  <c r="E8" i="75"/>
  <c r="AG47" i="75"/>
  <c r="E107" i="75"/>
  <c r="E45" i="75"/>
  <c r="AG102" i="75"/>
  <c r="AB27" i="75"/>
  <c r="E102" i="75"/>
  <c r="W76" i="75"/>
  <c r="AK18" i="75"/>
  <c r="AK193" i="75"/>
  <c r="AG92" i="75"/>
  <c r="AN133" i="75"/>
  <c r="K131" i="85" s="1"/>
  <c r="AK189" i="75"/>
  <c r="AF7" i="75"/>
  <c r="AG86" i="75"/>
  <c r="AK161" i="75"/>
  <c r="AG15" i="75"/>
  <c r="E62" i="75"/>
  <c r="AH143" i="75"/>
  <c r="AF19" i="75"/>
  <c r="AF177" i="75"/>
  <c r="AN27" i="75"/>
  <c r="K25" i="85" s="1"/>
  <c r="G180" i="4"/>
  <c r="AH178" i="85" s="1"/>
  <c r="G172" i="4"/>
  <c r="AH170" i="85" s="1"/>
  <c r="G156" i="4"/>
  <c r="AH154" i="85" s="1"/>
  <c r="G132" i="4"/>
  <c r="AH130" i="85" s="1"/>
  <c r="G124" i="4"/>
  <c r="AH122" i="85" s="1"/>
  <c r="G108" i="4"/>
  <c r="G76" i="4"/>
  <c r="AH74" i="85" s="1"/>
  <c r="G68" i="4"/>
  <c r="AH66" i="85" s="1"/>
  <c r="G60" i="4"/>
  <c r="AH58" i="85" s="1"/>
  <c r="G44" i="4"/>
  <c r="G36" i="4"/>
  <c r="AH34" i="85" s="1"/>
  <c r="G20" i="4"/>
  <c r="AH18" i="85" s="1"/>
  <c r="G176" i="4"/>
  <c r="AH174" i="85" s="1"/>
  <c r="G160" i="4"/>
  <c r="G152" i="4"/>
  <c r="G144" i="4"/>
  <c r="AH142" i="85" s="1"/>
  <c r="G120" i="4"/>
  <c r="AH118" i="85" s="1"/>
  <c r="G96" i="4"/>
  <c r="AH94" i="85" s="1"/>
  <c r="G64" i="4"/>
  <c r="AH62" i="85" s="1"/>
  <c r="G40" i="4"/>
  <c r="AH38" i="85" s="1"/>
  <c r="AE7" i="3"/>
  <c r="AA5" i="85" s="1"/>
  <c r="E159" i="75"/>
  <c r="AI173" i="75"/>
  <c r="AI48" i="75"/>
  <c r="W17" i="75"/>
  <c r="E195" i="75"/>
  <c r="M64" i="4"/>
  <c r="AJ62" i="85" s="1"/>
  <c r="AF149" i="75"/>
  <c r="AG139" i="75"/>
  <c r="AF134" i="75"/>
  <c r="AN115" i="75"/>
  <c r="K113" i="85" s="1"/>
  <c r="E95" i="75"/>
  <c r="W93" i="75"/>
  <c r="E89" i="75"/>
  <c r="AF79" i="75"/>
  <c r="AF56" i="75"/>
  <c r="AI54" i="75"/>
  <c r="AK48" i="75"/>
  <c r="J48" i="75"/>
  <c r="AG39" i="75"/>
  <c r="AK38" i="75"/>
  <c r="J35" i="75"/>
  <c r="AK26" i="75"/>
  <c r="J19" i="75"/>
  <c r="AI13" i="75"/>
  <c r="AK9" i="75"/>
  <c r="E7" i="75"/>
  <c r="AH29" i="75"/>
  <c r="W20" i="75"/>
  <c r="AF76" i="75"/>
  <c r="AN124" i="75"/>
  <c r="K122" i="85" s="1"/>
  <c r="AN94" i="75"/>
  <c r="K92" i="85" s="1"/>
  <c r="AG30" i="75"/>
  <c r="G141" i="4"/>
  <c r="AH139" i="85" s="1"/>
  <c r="G125" i="4"/>
  <c r="AH123" i="85" s="1"/>
  <c r="E60" i="75"/>
  <c r="AI46" i="75"/>
  <c r="E19" i="75"/>
  <c r="AB10" i="75"/>
  <c r="AK44" i="75"/>
  <c r="AF99" i="75"/>
  <c r="AG106" i="75"/>
  <c r="AB47" i="75"/>
  <c r="W41" i="75"/>
  <c r="E70" i="75"/>
  <c r="W116" i="75"/>
  <c r="AB75" i="75"/>
  <c r="AB89" i="75"/>
  <c r="AF49" i="75"/>
  <c r="AN73" i="75"/>
  <c r="K71" i="85" s="1"/>
  <c r="AN41" i="75"/>
  <c r="K39" i="85" s="1"/>
  <c r="E136" i="75"/>
  <c r="W6" i="75"/>
  <c r="E49" i="75"/>
  <c r="W92" i="75"/>
  <c r="AF25" i="75"/>
  <c r="AN192" i="75"/>
  <c r="K190" i="85" s="1"/>
  <c r="W71" i="75"/>
  <c r="J16" i="75"/>
  <c r="AF12" i="75"/>
  <c r="AF87" i="75"/>
  <c r="W105" i="75"/>
  <c r="AG12" i="75"/>
  <c r="W100" i="75"/>
  <c r="AF18" i="75"/>
  <c r="E11" i="75"/>
  <c r="AF15" i="75"/>
  <c r="AG41" i="75"/>
  <c r="AK36" i="75"/>
  <c r="W36" i="75"/>
  <c r="AG137" i="75"/>
  <c r="R187" i="4"/>
  <c r="AK185" i="85" s="1"/>
  <c r="G177" i="4"/>
  <c r="AH175" i="85" s="1"/>
  <c r="AH121" i="75"/>
  <c r="AB121" i="75"/>
  <c r="AF73" i="75"/>
  <c r="W73" i="75"/>
  <c r="AB25" i="75"/>
  <c r="AH25" i="75"/>
  <c r="AF167" i="75"/>
  <c r="W167" i="75"/>
  <c r="AH128" i="75"/>
  <c r="AB128" i="75"/>
  <c r="AI31" i="75"/>
  <c r="AF178" i="75"/>
  <c r="W178" i="75"/>
  <c r="R137" i="4"/>
  <c r="AK135" i="85" s="1"/>
  <c r="G127" i="4"/>
  <c r="AH125" i="85" s="1"/>
  <c r="M125" i="4"/>
  <c r="AJ123" i="85" s="1"/>
  <c r="M101" i="4"/>
  <c r="AJ99" i="85" s="1"/>
  <c r="M61" i="4"/>
  <c r="AJ59" i="85" s="1"/>
  <c r="M45" i="4"/>
  <c r="AJ43" i="85" s="1"/>
  <c r="AH184" i="75"/>
  <c r="AB184" i="75"/>
  <c r="AF139" i="75"/>
  <c r="AI137" i="75"/>
  <c r="AI16" i="75"/>
  <c r="AB16" i="75"/>
  <c r="AB195" i="75"/>
  <c r="AG7" i="75"/>
  <c r="AH141" i="75"/>
  <c r="AH157" i="75"/>
  <c r="E116" i="75"/>
  <c r="E36" i="75"/>
  <c r="AF36" i="75"/>
  <c r="E154" i="75"/>
  <c r="AF154" i="75"/>
  <c r="E68" i="75"/>
  <c r="E25" i="75"/>
  <c r="AN195" i="75"/>
  <c r="K193" i="85" s="1"/>
  <c r="M69" i="4"/>
  <c r="AJ67" i="85" s="1"/>
  <c r="R65" i="4"/>
  <c r="AK63" i="85" s="1"/>
  <c r="R28" i="4"/>
  <c r="AK26" i="85" s="1"/>
  <c r="AG189" i="75"/>
  <c r="AI163" i="75"/>
  <c r="W135" i="75"/>
  <c r="AI123" i="75"/>
  <c r="J107" i="75"/>
  <c r="AI103" i="75"/>
  <c r="AH97" i="75"/>
  <c r="AF135" i="75"/>
  <c r="AF50" i="75"/>
  <c r="AG176" i="75"/>
  <c r="AI144" i="75"/>
  <c r="AI179" i="75"/>
  <c r="AF69" i="75"/>
  <c r="R153" i="4"/>
  <c r="AK151" i="85" s="1"/>
  <c r="R124" i="4"/>
  <c r="AK122" i="85" s="1"/>
  <c r="G119" i="4"/>
  <c r="R113" i="4"/>
  <c r="AK111" i="85" s="1"/>
  <c r="R81" i="4"/>
  <c r="AK79" i="85" s="1"/>
  <c r="M53" i="4"/>
  <c r="AJ51" i="85" s="1"/>
  <c r="AI158" i="75"/>
  <c r="J157" i="75"/>
  <c r="J141" i="75"/>
  <c r="AK108" i="75"/>
  <c r="AH106" i="75"/>
  <c r="AH105" i="75"/>
  <c r="AH98" i="75"/>
  <c r="AG95" i="75"/>
  <c r="AI91" i="75"/>
  <c r="AH90" i="75"/>
  <c r="AG68" i="75"/>
  <c r="J14" i="75"/>
  <c r="AK154" i="75"/>
  <c r="AK119" i="75"/>
  <c r="AH68" i="75"/>
  <c r="AB68" i="75"/>
  <c r="R185" i="4"/>
  <c r="AK183" i="85" s="1"/>
  <c r="M109" i="4"/>
  <c r="AJ107" i="85" s="1"/>
  <c r="R20" i="4"/>
  <c r="AK18" i="85" s="1"/>
  <c r="M16" i="4"/>
  <c r="AJ14" i="85" s="1"/>
  <c r="AH182" i="75"/>
  <c r="AH178" i="75"/>
  <c r="J158" i="75"/>
  <c r="AB136" i="75"/>
  <c r="AF195" i="75"/>
  <c r="W86" i="75"/>
  <c r="AH85" i="75"/>
  <c r="AF159" i="75"/>
  <c r="AG121" i="75"/>
  <c r="AF104" i="75"/>
  <c r="W104" i="75"/>
  <c r="AF75" i="75"/>
  <c r="W192" i="75"/>
  <c r="AF192" i="75"/>
  <c r="R129" i="4"/>
  <c r="AK127" i="85" s="1"/>
  <c r="M117" i="4"/>
  <c r="AJ115" i="85" s="1"/>
  <c r="R73" i="4"/>
  <c r="AK71" i="85" s="1"/>
  <c r="G47" i="4"/>
  <c r="AH45" i="85" s="1"/>
  <c r="R41" i="4"/>
  <c r="AK39" i="85" s="1"/>
  <c r="M21" i="4"/>
  <c r="AJ19" i="85" s="1"/>
  <c r="AH196" i="75"/>
  <c r="AH190" i="75"/>
  <c r="AB190" i="75"/>
  <c r="J163" i="75"/>
  <c r="AI157" i="75"/>
  <c r="E147" i="75"/>
  <c r="AH140" i="75"/>
  <c r="AI124" i="75"/>
  <c r="J112" i="75"/>
  <c r="AI107" i="75"/>
  <c r="J103" i="75"/>
  <c r="J101" i="75"/>
  <c r="AI99" i="75"/>
  <c r="J99" i="75"/>
  <c r="AN96" i="75"/>
  <c r="K94" i="85" s="1"/>
  <c r="J91" i="75"/>
  <c r="AG89" i="75"/>
  <c r="AK78" i="75"/>
  <c r="W64" i="75"/>
  <c r="AG195" i="75"/>
  <c r="AH123" i="75"/>
  <c r="AF186" i="75"/>
  <c r="AF38" i="75"/>
  <c r="W38" i="75"/>
  <c r="AI81" i="75"/>
  <c r="AH71" i="75"/>
  <c r="AH70" i="75"/>
  <c r="W67" i="75"/>
  <c r="AK65" i="75"/>
  <c r="AI63" i="75"/>
  <c r="AH60" i="75"/>
  <c r="AK52" i="75"/>
  <c r="AI51" i="75"/>
  <c r="J51" i="75"/>
  <c r="AK46" i="75"/>
  <c r="J38" i="75"/>
  <c r="AK33" i="75"/>
  <c r="J31" i="75"/>
  <c r="AI30" i="75"/>
  <c r="J30" i="75"/>
  <c r="AK27" i="75"/>
  <c r="J26" i="75"/>
  <c r="AI14" i="75"/>
  <c r="J12" i="75"/>
  <c r="AN11" i="75"/>
  <c r="K9" i="85" s="1"/>
  <c r="J9" i="75"/>
  <c r="AK87" i="75"/>
  <c r="E84" i="75"/>
  <c r="J81" i="75"/>
  <c r="AH76" i="75"/>
  <c r="AK72" i="75"/>
  <c r="AK66" i="75"/>
  <c r="J63" i="75"/>
  <c r="AH61" i="75"/>
  <c r="AH59" i="75"/>
  <c r="AK148" i="75"/>
  <c r="AG81" i="75"/>
  <c r="W30" i="75"/>
  <c r="AN139" i="75"/>
  <c r="K137" i="85" s="1"/>
  <c r="AN45" i="75"/>
  <c r="K43" i="85" s="1"/>
  <c r="AK150" i="75"/>
  <c r="W27" i="75"/>
  <c r="E146" i="75"/>
  <c r="E10" i="75"/>
  <c r="AF132" i="75"/>
  <c r="E88" i="75"/>
  <c r="AF29" i="75"/>
  <c r="AN29" i="75"/>
  <c r="K27" i="85" s="1"/>
  <c r="AI112" i="75"/>
  <c r="AG188" i="75"/>
  <c r="AF194" i="75"/>
  <c r="AG192" i="75"/>
  <c r="AG183" i="75"/>
  <c r="AG194" i="75"/>
  <c r="AG67" i="75"/>
  <c r="AN39" i="75"/>
  <c r="K37" i="85" s="1"/>
  <c r="AN47" i="75"/>
  <c r="K45" i="85" s="1"/>
  <c r="AG115" i="75"/>
  <c r="AG116" i="75"/>
  <c r="AB74" i="75"/>
  <c r="AN70" i="75"/>
  <c r="K68" i="85" s="1"/>
  <c r="AI191" i="75"/>
  <c r="AK187" i="75"/>
  <c r="AN180" i="75"/>
  <c r="K178" i="85" s="1"/>
  <c r="AG85" i="75"/>
  <c r="AI125" i="75"/>
  <c r="AI53" i="75"/>
  <c r="W118" i="75"/>
  <c r="W82" i="75"/>
  <c r="AH158" i="75"/>
  <c r="AH185" i="75"/>
  <c r="AB131" i="75"/>
  <c r="AI142" i="75"/>
  <c r="AN145" i="75"/>
  <c r="K143" i="85" s="1"/>
  <c r="AK149" i="75"/>
  <c r="AI118" i="75"/>
  <c r="W150" i="75"/>
  <c r="AG175" i="75"/>
  <c r="AK134" i="75"/>
  <c r="AF65" i="75"/>
  <c r="AI138" i="75"/>
  <c r="R196" i="4"/>
  <c r="AK194" i="85" s="1"/>
  <c r="R154" i="4"/>
  <c r="AK152" i="85" s="1"/>
  <c r="R148" i="4"/>
  <c r="AK146" i="85" s="1"/>
  <c r="R146" i="4"/>
  <c r="AK144" i="85" s="1"/>
  <c r="M145" i="4"/>
  <c r="AJ143" i="85" s="1"/>
  <c r="R138" i="4"/>
  <c r="AK136" i="85" s="1"/>
  <c r="R135" i="4"/>
  <c r="AK133" i="85" s="1"/>
  <c r="R132" i="4"/>
  <c r="AK130" i="85" s="1"/>
  <c r="R127" i="4"/>
  <c r="AK125" i="85" s="1"/>
  <c r="R122" i="4"/>
  <c r="AK120" i="85" s="1"/>
  <c r="R116" i="4"/>
  <c r="AK114" i="85" s="1"/>
  <c r="R114" i="4"/>
  <c r="AK112" i="85" s="1"/>
  <c r="R108" i="4"/>
  <c r="AK106" i="85" s="1"/>
  <c r="R95" i="4"/>
  <c r="AK93" i="85" s="1"/>
  <c r="R92" i="4"/>
  <c r="AK90" i="85" s="1"/>
  <c r="R90" i="4"/>
  <c r="AK88" i="85" s="1"/>
  <c r="M86" i="4"/>
  <c r="AJ84" i="85" s="1"/>
  <c r="R84" i="4"/>
  <c r="AK82" i="85" s="1"/>
  <c r="R82" i="4"/>
  <c r="AK80" i="85" s="1"/>
  <c r="R79" i="4"/>
  <c r="AK77" i="85" s="1"/>
  <c r="R76" i="4"/>
  <c r="AK74" i="85" s="1"/>
  <c r="R74" i="4"/>
  <c r="AK72" i="85" s="1"/>
  <c r="R71" i="4"/>
  <c r="AK69" i="85" s="1"/>
  <c r="M70" i="4"/>
  <c r="AJ68" i="85" s="1"/>
  <c r="R68" i="4"/>
  <c r="AK66" i="85" s="1"/>
  <c r="R63" i="4"/>
  <c r="AK61" i="85" s="1"/>
  <c r="M62" i="4"/>
  <c r="AJ60" i="85" s="1"/>
  <c r="R58" i="4"/>
  <c r="AK56" i="85" s="1"/>
  <c r="M54" i="4"/>
  <c r="AJ52" i="85" s="1"/>
  <c r="R52" i="4"/>
  <c r="AK50" i="85" s="1"/>
  <c r="R50" i="4"/>
  <c r="AK48" i="85" s="1"/>
  <c r="R47" i="4"/>
  <c r="AK45" i="85" s="1"/>
  <c r="R44" i="4"/>
  <c r="AK42" i="85" s="1"/>
  <c r="H137" i="3"/>
  <c r="V135" i="85" s="1"/>
  <c r="AE113" i="3"/>
  <c r="AA111" i="85" s="1"/>
  <c r="AE98" i="3"/>
  <c r="AA96" i="85" s="1"/>
  <c r="AN196" i="75"/>
  <c r="K194" i="85" s="1"/>
  <c r="AN190" i="75"/>
  <c r="K188" i="85" s="1"/>
  <c r="AN184" i="75"/>
  <c r="K182" i="85" s="1"/>
  <c r="E183" i="75"/>
  <c r="AN182" i="75"/>
  <c r="K180" i="85" s="1"/>
  <c r="AN177" i="75"/>
  <c r="K175" i="85" s="1"/>
  <c r="AN172" i="75"/>
  <c r="K170" i="85" s="1"/>
  <c r="AN130" i="75"/>
  <c r="K128" i="85" s="1"/>
  <c r="AN129" i="75"/>
  <c r="K127" i="85" s="1"/>
  <c r="AN117" i="75"/>
  <c r="K115" i="85" s="1"/>
  <c r="AI45" i="75"/>
  <c r="AI38" i="75"/>
  <c r="AI35" i="75"/>
  <c r="AI26" i="75"/>
  <c r="AI12" i="75"/>
  <c r="W174" i="75"/>
  <c r="AL174" i="75" s="1"/>
  <c r="I172" i="85" s="1"/>
  <c r="AN179" i="75"/>
  <c r="K177" i="85" s="1"/>
  <c r="AG162" i="75"/>
  <c r="J160" i="75"/>
  <c r="AB159" i="75"/>
  <c r="J143" i="75"/>
  <c r="E124" i="75"/>
  <c r="E123" i="75"/>
  <c r="E112" i="75"/>
  <c r="AH48" i="75"/>
  <c r="AH19" i="75"/>
  <c r="AN165" i="75"/>
  <c r="K163" i="85" s="1"/>
  <c r="AH132" i="75"/>
  <c r="AH163" i="75"/>
  <c r="AI110" i="75"/>
  <c r="E121" i="75"/>
  <c r="J45" i="75"/>
  <c r="G163" i="4"/>
  <c r="AH161" i="85" s="1"/>
  <c r="G99" i="4"/>
  <c r="AH97" i="85" s="1"/>
  <c r="G83" i="4"/>
  <c r="AH81" i="85" s="1"/>
  <c r="G67" i="4"/>
  <c r="AH65" i="85" s="1"/>
  <c r="G8" i="4"/>
  <c r="AH6" i="85" s="1"/>
  <c r="J88" i="75"/>
  <c r="J83" i="75"/>
  <c r="J68" i="75"/>
  <c r="J25" i="75"/>
  <c r="G117" i="4"/>
  <c r="AH115" i="85" s="1"/>
  <c r="G101" i="4"/>
  <c r="AH99" i="85" s="1"/>
  <c r="G93" i="4"/>
  <c r="AH91" i="85" s="1"/>
  <c r="G85" i="4"/>
  <c r="AH83" i="85" s="1"/>
  <c r="G77" i="4"/>
  <c r="AH75" i="85" s="1"/>
  <c r="G69" i="4"/>
  <c r="G53" i="4"/>
  <c r="G81" i="4"/>
  <c r="AH79" i="85" s="1"/>
  <c r="G65" i="4"/>
  <c r="AH63" i="85" s="1"/>
  <c r="G135" i="4"/>
  <c r="AH133" i="85" s="1"/>
  <c r="G111" i="4"/>
  <c r="AH109" i="85" s="1"/>
  <c r="G87" i="4"/>
  <c r="AH85" i="85" s="1"/>
  <c r="G79" i="4"/>
  <c r="AH77" i="85" s="1"/>
  <c r="G63" i="4"/>
  <c r="AH61" i="85" s="1"/>
  <c r="G196" i="4"/>
  <c r="AH194" i="85" s="1"/>
  <c r="G188" i="4"/>
  <c r="AH186" i="85" s="1"/>
  <c r="M128" i="4"/>
  <c r="AJ126" i="85" s="1"/>
  <c r="M112" i="4"/>
  <c r="AJ110" i="85" s="1"/>
  <c r="M88" i="4"/>
  <c r="AJ86" i="85" s="1"/>
  <c r="M80" i="4"/>
  <c r="AJ78" i="85" s="1"/>
  <c r="M72" i="4"/>
  <c r="AJ70" i="85" s="1"/>
  <c r="M48" i="4"/>
  <c r="AJ46" i="85" s="1"/>
  <c r="M13" i="4"/>
  <c r="AJ11" i="85" s="1"/>
  <c r="M40" i="4"/>
  <c r="AJ38" i="85" s="1"/>
  <c r="M187" i="4"/>
  <c r="AJ185" i="85" s="1"/>
  <c r="M147" i="4"/>
  <c r="AJ145" i="85" s="1"/>
  <c r="M139" i="4"/>
  <c r="AJ137" i="85" s="1"/>
  <c r="M123" i="4"/>
  <c r="AJ121" i="85" s="1"/>
  <c r="M115" i="4"/>
  <c r="AJ113" i="85" s="1"/>
  <c r="M91" i="4"/>
  <c r="AJ89" i="85" s="1"/>
  <c r="M83" i="4"/>
  <c r="AJ81" i="85" s="1"/>
  <c r="M67" i="4"/>
  <c r="AJ65" i="85" s="1"/>
  <c r="M43" i="4"/>
  <c r="AJ41" i="85" s="1"/>
  <c r="G183" i="4"/>
  <c r="AH181" i="85" s="1"/>
  <c r="G186" i="4"/>
  <c r="AH184" i="85" s="1"/>
  <c r="G146" i="4"/>
  <c r="G90" i="4"/>
  <c r="AH88" i="85" s="1"/>
  <c r="G82" i="4"/>
  <c r="G66" i="4"/>
  <c r="AH64" i="85" s="1"/>
  <c r="G42" i="4"/>
  <c r="AH40" i="85" s="1"/>
  <c r="G159" i="4"/>
  <c r="AH157" i="85" s="1"/>
  <c r="G39" i="4"/>
  <c r="G143" i="4"/>
  <c r="AH141" i="85" s="1"/>
  <c r="AH100" i="75"/>
  <c r="AB100" i="75"/>
  <c r="W83" i="75"/>
  <c r="AG83" i="75"/>
  <c r="AG75" i="75"/>
  <c r="W75" i="75"/>
  <c r="AB58" i="75"/>
  <c r="AH58" i="75"/>
  <c r="AF128" i="75"/>
  <c r="AB157" i="75"/>
  <c r="W35" i="75"/>
  <c r="W95" i="75"/>
  <c r="AI18" i="75"/>
  <c r="AK43" i="75"/>
  <c r="AG190" i="75"/>
  <c r="R156" i="4"/>
  <c r="AK154" i="85" s="1"/>
  <c r="G154" i="4"/>
  <c r="AH152" i="85" s="1"/>
  <c r="R151" i="4"/>
  <c r="AK149" i="85" s="1"/>
  <c r="M144" i="4"/>
  <c r="AJ142" i="85" s="1"/>
  <c r="M142" i="4"/>
  <c r="AJ140" i="85" s="1"/>
  <c r="R140" i="4"/>
  <c r="AK138" i="85" s="1"/>
  <c r="M102" i="4"/>
  <c r="AJ100" i="85" s="1"/>
  <c r="G98" i="4"/>
  <c r="AH96" i="85" s="1"/>
  <c r="R9" i="4"/>
  <c r="AK7" i="85" s="1"/>
  <c r="W121" i="75"/>
  <c r="E190" i="75"/>
  <c r="AG24" i="75"/>
  <c r="W158" i="75"/>
  <c r="AK79" i="75"/>
  <c r="AN104" i="75"/>
  <c r="K102" i="85" s="1"/>
  <c r="R191" i="4"/>
  <c r="AK189" i="85" s="1"/>
  <c r="G109" i="4"/>
  <c r="AH107" i="85" s="1"/>
  <c r="AE167" i="3"/>
  <c r="AA165" i="85" s="1"/>
  <c r="AE163" i="3"/>
  <c r="AA161" i="85" s="1"/>
  <c r="AE151" i="3"/>
  <c r="AA149" i="85" s="1"/>
  <c r="H141" i="3"/>
  <c r="V139" i="85" s="1"/>
  <c r="H109" i="3"/>
  <c r="V107" i="85" s="1"/>
  <c r="AF193" i="75"/>
  <c r="AF188" i="75"/>
  <c r="AF146" i="75"/>
  <c r="AG88" i="75"/>
  <c r="AH103" i="75"/>
  <c r="AF173" i="75"/>
  <c r="AH51" i="75"/>
  <c r="AH9" i="75"/>
  <c r="AH26" i="75"/>
  <c r="AH91" i="75"/>
  <c r="M137" i="4"/>
  <c r="AJ135" i="85" s="1"/>
  <c r="M113" i="4"/>
  <c r="AJ111" i="85" s="1"/>
  <c r="M89" i="4"/>
  <c r="AJ87" i="85" s="1"/>
  <c r="M81" i="4"/>
  <c r="AJ79" i="85" s="1"/>
  <c r="AG196" i="75"/>
  <c r="AF35" i="75"/>
  <c r="AF27" i="75"/>
  <c r="AG118" i="75"/>
  <c r="AB85" i="75"/>
  <c r="AG17" i="75"/>
  <c r="AG122" i="75"/>
  <c r="AF13" i="75"/>
  <c r="AB140" i="75"/>
  <c r="AF148" i="75"/>
  <c r="AF11" i="75"/>
  <c r="M180" i="4"/>
  <c r="AJ178" i="85" s="1"/>
  <c r="M178" i="4"/>
  <c r="AJ176" i="85" s="1"/>
  <c r="R176" i="4"/>
  <c r="AK174" i="85" s="1"/>
  <c r="R173" i="4"/>
  <c r="AK171" i="85" s="1"/>
  <c r="G139" i="4"/>
  <c r="AH137" i="85" s="1"/>
  <c r="M92" i="4"/>
  <c r="AJ90" i="85" s="1"/>
  <c r="R53" i="4"/>
  <c r="AK51" i="85" s="1"/>
  <c r="R32" i="4"/>
  <c r="AK30" i="85" s="1"/>
  <c r="G32" i="4"/>
  <c r="AH30" i="85" s="1"/>
  <c r="M28" i="4"/>
  <c r="AJ26" i="85" s="1"/>
  <c r="R26" i="4"/>
  <c r="AK24" i="85" s="1"/>
  <c r="M25" i="4"/>
  <c r="AJ23" i="85" s="1"/>
  <c r="R24" i="4"/>
  <c r="AK22" i="85" s="1"/>
  <c r="R21" i="4"/>
  <c r="AK19" i="85" s="1"/>
  <c r="M20" i="4"/>
  <c r="AJ18" i="85" s="1"/>
  <c r="G19" i="4"/>
  <c r="AH17" i="85" s="1"/>
  <c r="R18" i="4"/>
  <c r="AK16" i="85" s="1"/>
  <c r="M17" i="4"/>
  <c r="AJ15" i="85" s="1"/>
  <c r="G16" i="4"/>
  <c r="AH14" i="85" s="1"/>
  <c r="AF10" i="75"/>
  <c r="AB196" i="75"/>
  <c r="AB162" i="75"/>
  <c r="AK93" i="75"/>
  <c r="AH35" i="75"/>
  <c r="AK73" i="75"/>
  <c r="AI20" i="75"/>
  <c r="AI6" i="75"/>
  <c r="R88" i="4"/>
  <c r="AK86" i="85" s="1"/>
  <c r="M87" i="4"/>
  <c r="AJ85" i="85" s="1"/>
  <c r="M71" i="4"/>
  <c r="AJ69" i="85" s="1"/>
  <c r="AB34" i="75"/>
  <c r="E55" i="75"/>
  <c r="AF88" i="75"/>
  <c r="AK56" i="75"/>
  <c r="W80" i="75"/>
  <c r="AK16" i="75"/>
  <c r="AK42" i="75"/>
  <c r="AN75" i="75"/>
  <c r="K73" i="85" s="1"/>
  <c r="E106" i="75"/>
  <c r="J62" i="75"/>
  <c r="J40" i="75"/>
  <c r="M194" i="4"/>
  <c r="AJ192" i="85" s="1"/>
  <c r="R193" i="4"/>
  <c r="AK191" i="85" s="1"/>
  <c r="AB120" i="75"/>
  <c r="AK82" i="75"/>
  <c r="AN122" i="75"/>
  <c r="K120" i="85" s="1"/>
  <c r="AG76" i="75"/>
  <c r="AI55" i="75"/>
  <c r="W133" i="75"/>
  <c r="E85" i="75"/>
  <c r="G95" i="4"/>
  <c r="AH93" i="85" s="1"/>
  <c r="R94" i="4"/>
  <c r="AK92" i="85" s="1"/>
  <c r="R89" i="4"/>
  <c r="AK87" i="85" s="1"/>
  <c r="G84" i="4"/>
  <c r="AH82" i="85" s="1"/>
  <c r="AH191" i="75"/>
  <c r="AG184" i="75"/>
  <c r="AH179" i="75"/>
  <c r="AI164" i="75"/>
  <c r="J156" i="75"/>
  <c r="AI155" i="75"/>
  <c r="J155" i="75"/>
  <c r="AI153" i="75"/>
  <c r="J153" i="75"/>
  <c r="AI152" i="75"/>
  <c r="J152" i="75"/>
  <c r="J151" i="75"/>
  <c r="AH144" i="75"/>
  <c r="AH138" i="75"/>
  <c r="AH137" i="75"/>
  <c r="J133" i="75"/>
  <c r="AI126" i="75"/>
  <c r="J126" i="75"/>
  <c r="AH125" i="75"/>
  <c r="AH122" i="75"/>
  <c r="AG117" i="75"/>
  <c r="AI114" i="75"/>
  <c r="J114" i="75"/>
  <c r="AI113" i="75"/>
  <c r="J113" i="75"/>
  <c r="AH111" i="75"/>
  <c r="AI109" i="75"/>
  <c r="J109" i="75"/>
  <c r="AI102" i="75"/>
  <c r="J102" i="75"/>
  <c r="AH101" i="75"/>
  <c r="AH99" i="75"/>
  <c r="E99" i="75"/>
  <c r="AI92" i="75"/>
  <c r="J86" i="75"/>
  <c r="AH81" i="75"/>
  <c r="AI77" i="75"/>
  <c r="J77" i="75"/>
  <c r="AI64" i="75"/>
  <c r="J64" i="75"/>
  <c r="AH63" i="75"/>
  <c r="AG57" i="75"/>
  <c r="J55" i="75"/>
  <c r="AI50" i="75"/>
  <c r="J50" i="75"/>
  <c r="AI37" i="75"/>
  <c r="J37" i="75"/>
  <c r="AH36" i="75"/>
  <c r="J27" i="75"/>
  <c r="E26" i="75"/>
  <c r="AI21" i="75"/>
  <c r="J21" i="75"/>
  <c r="J20" i="75"/>
  <c r="AI19" i="75"/>
  <c r="J17" i="75"/>
  <c r="AI15" i="75"/>
  <c r="J15" i="75"/>
  <c r="AG11" i="75"/>
  <c r="AI8" i="75"/>
  <c r="J8" i="75"/>
  <c r="J192" i="75"/>
  <c r="J170" i="75"/>
  <c r="AI169" i="75"/>
  <c r="AI165" i="75"/>
  <c r="J165" i="75"/>
  <c r="AI160" i="75"/>
  <c r="AH156" i="75"/>
  <c r="AH155" i="75"/>
  <c r="J154" i="75"/>
  <c r="J150" i="75"/>
  <c r="AI148" i="75"/>
  <c r="J148" i="75"/>
  <c r="J147" i="75"/>
  <c r="J145" i="75"/>
  <c r="J139" i="75"/>
  <c r="AH133" i="75"/>
  <c r="J127" i="75"/>
  <c r="J120" i="75"/>
  <c r="J93" i="75"/>
  <c r="J82" i="75"/>
  <c r="J79" i="75"/>
  <c r="J73" i="75"/>
  <c r="J72" i="75"/>
  <c r="J56" i="75"/>
  <c r="AH50" i="75"/>
  <c r="AH38" i="75"/>
  <c r="AH31" i="75"/>
  <c r="J28" i="75"/>
  <c r="AI27" i="75"/>
  <c r="AH12" i="75"/>
  <c r="AI188" i="75"/>
  <c r="J188" i="75"/>
  <c r="AI175" i="75"/>
  <c r="AI171" i="75"/>
  <c r="J161" i="75"/>
  <c r="J146" i="75"/>
  <c r="J115" i="75"/>
  <c r="J94" i="75"/>
  <c r="AH93" i="75"/>
  <c r="AH82" i="75"/>
  <c r="J74" i="75"/>
  <c r="J67" i="75"/>
  <c r="AH56" i="75"/>
  <c r="AH40" i="75"/>
  <c r="AE45" i="3"/>
  <c r="AA43" i="85" s="1"/>
  <c r="AE38" i="3"/>
  <c r="AA36" i="85" s="1"/>
  <c r="AE37" i="3"/>
  <c r="AA35" i="85" s="1"/>
  <c r="H37" i="3"/>
  <c r="V35" i="85" s="1"/>
  <c r="AE32" i="3"/>
  <c r="AA30" i="85" s="1"/>
  <c r="H32" i="3"/>
  <c r="V30" i="85" s="1"/>
  <c r="AE30" i="3"/>
  <c r="AA28" i="85" s="1"/>
  <c r="AE29" i="3"/>
  <c r="AA27" i="85" s="1"/>
  <c r="AE22" i="3"/>
  <c r="AA20" i="85" s="1"/>
  <c r="AE21" i="3"/>
  <c r="AA19" i="85" s="1"/>
  <c r="AE14" i="3"/>
  <c r="AA12" i="85" s="1"/>
  <c r="AE13" i="3"/>
  <c r="AA11" i="85" s="1"/>
  <c r="AK164" i="75"/>
  <c r="AK159" i="75"/>
  <c r="AK156" i="75"/>
  <c r="AK155" i="75"/>
  <c r="Q108" i="3"/>
  <c r="Q116" i="3"/>
  <c r="Q164" i="3"/>
  <c r="Q100" i="3"/>
  <c r="Q69" i="3"/>
  <c r="Q70" i="3"/>
  <c r="Q93" i="3"/>
  <c r="Q88" i="3"/>
  <c r="Q150" i="3"/>
  <c r="Q110" i="3"/>
  <c r="Q54" i="3"/>
  <c r="Q30" i="3"/>
  <c r="Q25" i="3"/>
  <c r="Q62" i="3"/>
  <c r="Q194" i="3"/>
  <c r="Q37" i="3"/>
  <c r="Q174" i="3"/>
  <c r="Q166" i="3"/>
  <c r="M84" i="4"/>
  <c r="AJ82" i="85" s="1"/>
  <c r="M68" i="4"/>
  <c r="AJ66" i="85" s="1"/>
  <c r="M192" i="4"/>
  <c r="AJ190" i="85" s="1"/>
  <c r="M131" i="4"/>
  <c r="AJ129" i="85" s="1"/>
  <c r="M90" i="4"/>
  <c r="AJ88" i="85" s="1"/>
  <c r="M8" i="4"/>
  <c r="AJ6" i="85" s="1"/>
  <c r="M184" i="4"/>
  <c r="AJ182" i="85" s="1"/>
  <c r="M195" i="4"/>
  <c r="AJ193" i="85" s="1"/>
  <c r="AN141" i="75"/>
  <c r="K139" i="85" s="1"/>
  <c r="AN97" i="75"/>
  <c r="K95" i="85" s="1"/>
  <c r="AN71" i="75"/>
  <c r="K69" i="85" s="1"/>
  <c r="AN61" i="75"/>
  <c r="K59" i="85" s="1"/>
  <c r="AN60" i="75"/>
  <c r="K58" i="85" s="1"/>
  <c r="AG141" i="75"/>
  <c r="W140" i="75"/>
  <c r="AG91" i="75"/>
  <c r="AG61" i="75"/>
  <c r="AB9" i="75"/>
  <c r="AH108" i="75"/>
  <c r="AI43" i="75"/>
  <c r="AB41" i="75"/>
  <c r="W147" i="75"/>
  <c r="AG90" i="75"/>
  <c r="AI36" i="75"/>
  <c r="AF144" i="75"/>
  <c r="AF81" i="75"/>
  <c r="AH150" i="75"/>
  <c r="AB150" i="75"/>
  <c r="AH113" i="75"/>
  <c r="AB113" i="75"/>
  <c r="AB142" i="75"/>
  <c r="AH142" i="75"/>
  <c r="AH112" i="75"/>
  <c r="AB112" i="75"/>
  <c r="AH107" i="75"/>
  <c r="AB107" i="75"/>
  <c r="AH30" i="75"/>
  <c r="AB30" i="75"/>
  <c r="AI86" i="75"/>
  <c r="AB86" i="75"/>
  <c r="AI108" i="75"/>
  <c r="AB108" i="75"/>
  <c r="AH102" i="75"/>
  <c r="AB102" i="75"/>
  <c r="AH62" i="75"/>
  <c r="AB62" i="75"/>
  <c r="AB143" i="75"/>
  <c r="AB194" i="75"/>
  <c r="AI194" i="75"/>
  <c r="AB193" i="75"/>
  <c r="AI189" i="75"/>
  <c r="AB189" i="75"/>
  <c r="AH167" i="75"/>
  <c r="AB167" i="75"/>
  <c r="AH147" i="75"/>
  <c r="AB147" i="75"/>
  <c r="AH139" i="75"/>
  <c r="AB139" i="75"/>
  <c r="AH20" i="75"/>
  <c r="AB20" i="75"/>
  <c r="AB101" i="75"/>
  <c r="AB130" i="75"/>
  <c r="AH64" i="75"/>
  <c r="AH152" i="75"/>
  <c r="AI192" i="75"/>
  <c r="J187" i="75"/>
  <c r="AI186" i="75"/>
  <c r="J186" i="75"/>
  <c r="AI180" i="75"/>
  <c r="J180" i="75"/>
  <c r="AI174" i="75"/>
  <c r="J174" i="75"/>
  <c r="J169" i="75"/>
  <c r="AI168" i="75"/>
  <c r="J168" i="75"/>
  <c r="AI167" i="75"/>
  <c r="J167" i="75"/>
  <c r="AI166" i="75"/>
  <c r="J166" i="75"/>
  <c r="AH164" i="75"/>
  <c r="AH159" i="75"/>
  <c r="AI154" i="75"/>
  <c r="AH153" i="75"/>
  <c r="AI150" i="75"/>
  <c r="J149" i="75"/>
  <c r="AI134" i="75"/>
  <c r="J134" i="75"/>
  <c r="J119" i="75"/>
  <c r="AH114" i="75"/>
  <c r="AH109" i="75"/>
  <c r="AB92" i="75"/>
  <c r="AI87" i="75"/>
  <c r="AB87" i="75"/>
  <c r="J87" i="75"/>
  <c r="AH86" i="75"/>
  <c r="AI78" i="75"/>
  <c r="J78" i="75"/>
  <c r="AH77" i="75"/>
  <c r="AI66" i="75"/>
  <c r="J66" i="75"/>
  <c r="AI65" i="75"/>
  <c r="J65" i="75"/>
  <c r="AH55" i="75"/>
  <c r="AI52" i="75"/>
  <c r="J52" i="75"/>
  <c r="J46" i="75"/>
  <c r="AI33" i="75"/>
  <c r="J33" i="75"/>
  <c r="AH17" i="75"/>
  <c r="AH8" i="75"/>
  <c r="AI106" i="75"/>
  <c r="AB106" i="75"/>
  <c r="AH169" i="75"/>
  <c r="AB169" i="75"/>
  <c r="AB146" i="75"/>
  <c r="J49" i="75"/>
  <c r="AH32" i="75"/>
  <c r="AH16" i="75"/>
  <c r="AH183" i="75"/>
  <c r="AB183" i="75"/>
  <c r="AB21" i="75"/>
  <c r="AB180" i="75"/>
  <c r="AB44" i="75"/>
  <c r="AH15" i="75"/>
  <c r="AH192" i="75"/>
  <c r="AB122" i="75"/>
  <c r="AH180" i="75"/>
  <c r="AB69" i="75"/>
  <c r="AH14" i="75"/>
  <c r="AB14" i="75"/>
  <c r="AI170" i="75"/>
  <c r="AH129" i="75"/>
  <c r="AB129" i="75"/>
  <c r="AB79" i="75"/>
  <c r="AB179" i="75"/>
  <c r="AH37" i="75"/>
  <c r="AB170" i="75"/>
  <c r="AI127" i="75"/>
  <c r="AH21" i="75"/>
  <c r="AB71" i="75"/>
  <c r="AB55" i="75"/>
  <c r="AB191" i="75"/>
  <c r="AB91" i="75"/>
  <c r="AB99" i="75"/>
  <c r="AB15" i="75"/>
  <c r="AH187" i="75"/>
  <c r="AH124" i="75"/>
  <c r="AB124" i="75"/>
  <c r="AH171" i="75"/>
  <c r="AH165" i="75"/>
  <c r="AB66" i="75"/>
  <c r="AH115" i="75"/>
  <c r="J108" i="75"/>
  <c r="AI119" i="75"/>
  <c r="AH117" i="75"/>
  <c r="AB117" i="75"/>
  <c r="AB138" i="75"/>
  <c r="AB185" i="75"/>
  <c r="AB52" i="75"/>
  <c r="AB145" i="75"/>
  <c r="AB153" i="75"/>
  <c r="AI82" i="75"/>
  <c r="AI145" i="75"/>
  <c r="AI79" i="75"/>
  <c r="AI76" i="75"/>
  <c r="AB76" i="75"/>
  <c r="AI116" i="75"/>
  <c r="J10" i="75"/>
  <c r="AI73" i="75"/>
  <c r="AB90" i="75"/>
  <c r="AH94" i="75"/>
  <c r="AI68" i="75"/>
  <c r="AI89" i="75"/>
  <c r="AH189" i="75"/>
  <c r="AH174" i="75"/>
  <c r="AH175" i="75"/>
  <c r="AH161" i="75"/>
  <c r="AH149" i="75"/>
  <c r="AH87" i="75"/>
  <c r="AH166" i="75"/>
  <c r="AI183" i="75"/>
  <c r="AI88" i="75"/>
  <c r="AI135" i="75"/>
  <c r="AB78" i="75"/>
  <c r="AI147" i="75"/>
  <c r="AI83" i="75"/>
  <c r="AH52" i="75"/>
  <c r="AI75" i="75"/>
  <c r="AB111" i="75"/>
  <c r="AI42" i="75"/>
  <c r="AI57" i="75"/>
  <c r="AH134" i="75"/>
  <c r="AH168" i="75"/>
  <c r="AI181" i="75"/>
  <c r="AI121" i="75"/>
  <c r="AH154" i="75"/>
  <c r="AH74" i="75"/>
  <c r="AH72" i="75"/>
  <c r="AN178" i="75"/>
  <c r="K176" i="85" s="1"/>
  <c r="AN134" i="75"/>
  <c r="K132" i="85" s="1"/>
  <c r="AN22" i="75"/>
  <c r="K20" i="85" s="1"/>
  <c r="AN66" i="75"/>
  <c r="K64" i="85" s="1"/>
  <c r="AN93" i="75"/>
  <c r="K91" i="85" s="1"/>
  <c r="AN62" i="75"/>
  <c r="K60" i="85" s="1"/>
  <c r="AN156" i="75"/>
  <c r="K154" i="85" s="1"/>
  <c r="AN136" i="75"/>
  <c r="K134" i="85" s="1"/>
  <c r="AN183" i="75"/>
  <c r="K181" i="85" s="1"/>
  <c r="AN185" i="75"/>
  <c r="K183" i="85" s="1"/>
  <c r="AN163" i="75"/>
  <c r="K161" i="85" s="1"/>
  <c r="AN158" i="75"/>
  <c r="K156" i="85" s="1"/>
  <c r="AN157" i="75"/>
  <c r="K155" i="85" s="1"/>
  <c r="AN90" i="75"/>
  <c r="K88" i="85" s="1"/>
  <c r="AN58" i="75"/>
  <c r="K56" i="85" s="1"/>
  <c r="AN128" i="75"/>
  <c r="K126" i="85" s="1"/>
  <c r="AN102" i="75"/>
  <c r="K100" i="85" s="1"/>
  <c r="AN167" i="75"/>
  <c r="K165" i="85" s="1"/>
  <c r="AN108" i="75"/>
  <c r="K106" i="85" s="1"/>
  <c r="AN40" i="75"/>
  <c r="K38" i="85" s="1"/>
  <c r="AN86" i="75"/>
  <c r="K84" i="85" s="1"/>
  <c r="AN13" i="75"/>
  <c r="K11" i="85" s="1"/>
  <c r="AN76" i="75"/>
  <c r="K74" i="85" s="1"/>
  <c r="AN127" i="75"/>
  <c r="K125" i="85" s="1"/>
  <c r="AN55" i="75"/>
  <c r="K53" i="85" s="1"/>
  <c r="AN194" i="75"/>
  <c r="K192" i="85" s="1"/>
  <c r="AN98" i="75"/>
  <c r="K96" i="85" s="1"/>
  <c r="AN100" i="75"/>
  <c r="K98" i="85" s="1"/>
  <c r="AN91" i="75"/>
  <c r="K89" i="85" s="1"/>
  <c r="AN113" i="75"/>
  <c r="K111" i="85" s="1"/>
  <c r="AN69" i="75"/>
  <c r="K67" i="85" s="1"/>
  <c r="AN53" i="75"/>
  <c r="K51" i="85" s="1"/>
  <c r="AN153" i="75"/>
  <c r="K151" i="85" s="1"/>
  <c r="AN80" i="75"/>
  <c r="K78" i="85" s="1"/>
  <c r="AN59" i="75"/>
  <c r="K57" i="85" s="1"/>
  <c r="AN82" i="75"/>
  <c r="K80" i="85" s="1"/>
  <c r="AN173" i="75"/>
  <c r="K171" i="85" s="1"/>
  <c r="AN111" i="75"/>
  <c r="K109" i="85" s="1"/>
  <c r="AN36" i="75"/>
  <c r="K34" i="85" s="1"/>
  <c r="AN138" i="75"/>
  <c r="K136" i="85" s="1"/>
  <c r="AN49" i="75"/>
  <c r="K47" i="85" s="1"/>
  <c r="AN34" i="75"/>
  <c r="K32" i="85" s="1"/>
  <c r="AN16" i="75"/>
  <c r="K14" i="85" s="1"/>
  <c r="AN30" i="75"/>
  <c r="K28" i="85" s="1"/>
  <c r="AN9" i="75"/>
  <c r="K7" i="85" s="1"/>
  <c r="AN57" i="75"/>
  <c r="K55" i="85" s="1"/>
  <c r="AN121" i="75"/>
  <c r="K119" i="85" s="1"/>
  <c r="AN162" i="75"/>
  <c r="K160" i="85" s="1"/>
  <c r="AN31" i="75"/>
  <c r="K29" i="85" s="1"/>
  <c r="AN171" i="75"/>
  <c r="K169" i="85" s="1"/>
  <c r="AN144" i="75"/>
  <c r="K142" i="85" s="1"/>
  <c r="AG177" i="75"/>
  <c r="W177" i="75"/>
  <c r="AG130" i="75"/>
  <c r="W130" i="75"/>
  <c r="W129" i="75"/>
  <c r="AG129" i="75"/>
  <c r="AG84" i="75"/>
  <c r="W84" i="75"/>
  <c r="AG101" i="75"/>
  <c r="W162" i="75"/>
  <c r="AG99" i="75"/>
  <c r="AG96" i="75"/>
  <c r="AG98" i="75"/>
  <c r="W96" i="75"/>
  <c r="AG104" i="75"/>
  <c r="AG158" i="75"/>
  <c r="E163" i="75"/>
  <c r="W115" i="75"/>
  <c r="W53" i="75"/>
  <c r="AL53" i="75" s="1"/>
  <c r="I51" i="85" s="1"/>
  <c r="W47" i="75"/>
  <c r="W44" i="75"/>
  <c r="W39" i="75"/>
  <c r="W126" i="75"/>
  <c r="AG140" i="75"/>
  <c r="AG58" i="75"/>
  <c r="E191" i="75"/>
  <c r="E97" i="75"/>
  <c r="E30" i="75"/>
  <c r="E181" i="75"/>
  <c r="E24" i="75"/>
  <c r="E48" i="75"/>
  <c r="E67" i="75"/>
  <c r="W154" i="75"/>
  <c r="AG97" i="75"/>
  <c r="AG100" i="75"/>
  <c r="W190" i="75"/>
  <c r="AG182" i="75"/>
  <c r="E185" i="75"/>
  <c r="AG112" i="75"/>
  <c r="AG163" i="75"/>
  <c r="AG142" i="75"/>
  <c r="E173" i="75"/>
  <c r="AG186" i="75"/>
  <c r="W89" i="75"/>
  <c r="W123" i="75"/>
  <c r="W119" i="75"/>
  <c r="AG70" i="75"/>
  <c r="W172" i="75"/>
  <c r="W40" i="75"/>
  <c r="E58" i="75"/>
  <c r="E137" i="75"/>
  <c r="W59" i="75"/>
  <c r="W7" i="75"/>
  <c r="AG105" i="75"/>
  <c r="W62" i="75"/>
  <c r="AG26" i="75"/>
  <c r="E186" i="75"/>
  <c r="E83" i="75"/>
  <c r="E115" i="75"/>
  <c r="E41" i="75"/>
  <c r="AG127" i="75"/>
  <c r="AG19" i="75"/>
  <c r="E61" i="75"/>
  <c r="E141" i="75"/>
  <c r="E47" i="75"/>
  <c r="W78" i="75"/>
  <c r="W14" i="75"/>
  <c r="W22" i="75"/>
  <c r="W70" i="75"/>
  <c r="W170" i="75"/>
  <c r="E158" i="75"/>
  <c r="E91" i="75"/>
  <c r="E142" i="75"/>
  <c r="AG144" i="75"/>
  <c r="E172" i="75"/>
  <c r="AF189" i="75"/>
  <c r="W189" i="75"/>
  <c r="W175" i="75"/>
  <c r="AF175" i="75"/>
  <c r="W161" i="75"/>
  <c r="AF161" i="75"/>
  <c r="AF74" i="75"/>
  <c r="W74" i="75"/>
  <c r="AF162" i="75"/>
  <c r="W124" i="75"/>
  <c r="AF85" i="75"/>
  <c r="AF174" i="75"/>
  <c r="W173" i="75"/>
  <c r="AF160" i="75"/>
  <c r="AF131" i="75"/>
  <c r="AF67" i="75"/>
  <c r="E144" i="75"/>
  <c r="W142" i="75"/>
  <c r="AF141" i="75"/>
  <c r="AF117" i="75"/>
  <c r="AF171" i="75"/>
  <c r="AF84" i="75"/>
  <c r="AF78" i="75"/>
  <c r="W106" i="75"/>
  <c r="AF70" i="75"/>
  <c r="AF40" i="75"/>
  <c r="AF52" i="75"/>
  <c r="AF83" i="75"/>
  <c r="AF116" i="75"/>
  <c r="W113" i="75"/>
  <c r="AF127" i="75"/>
  <c r="AF183" i="75"/>
  <c r="AB12" i="75"/>
  <c r="AB48" i="75"/>
  <c r="AF147" i="75"/>
  <c r="AI111" i="75"/>
  <c r="AF28" i="75"/>
  <c r="W180" i="75"/>
  <c r="AB152" i="75"/>
  <c r="E54" i="75"/>
  <c r="AH66" i="75"/>
  <c r="AB39" i="75"/>
  <c r="AB23" i="75"/>
  <c r="AB144" i="75"/>
  <c r="AF96" i="75"/>
  <c r="E160" i="75"/>
  <c r="AB155" i="75"/>
  <c r="AB109" i="75"/>
  <c r="AI131" i="75"/>
  <c r="AG29" i="75"/>
  <c r="W184" i="75"/>
  <c r="AG48" i="75"/>
  <c r="AN161" i="75"/>
  <c r="K159" i="85" s="1"/>
  <c r="AG10" i="75"/>
  <c r="AN92" i="75"/>
  <c r="K90" i="85" s="1"/>
  <c r="W15" i="75"/>
  <c r="M186" i="4"/>
  <c r="AJ184" i="85" s="1"/>
  <c r="E192" i="75"/>
  <c r="E52" i="75"/>
  <c r="AB95" i="75"/>
  <c r="AG110" i="75"/>
  <c r="W179" i="75"/>
  <c r="W33" i="75"/>
  <c r="W85" i="75"/>
  <c r="AF32" i="75"/>
  <c r="J22" i="75"/>
  <c r="R86" i="4"/>
  <c r="AK84" i="85" s="1"/>
  <c r="M85" i="4"/>
  <c r="AJ83" i="85" s="1"/>
  <c r="M82" i="4"/>
  <c r="AJ80" i="85" s="1"/>
  <c r="R78" i="4"/>
  <c r="AK76" i="85" s="1"/>
  <c r="AF115" i="75"/>
  <c r="AH27" i="75"/>
  <c r="AB173" i="75"/>
  <c r="AB127" i="75"/>
  <c r="AF95" i="75"/>
  <c r="AB13" i="75"/>
  <c r="AB119" i="75"/>
  <c r="AF62" i="75"/>
  <c r="W183" i="75"/>
  <c r="AF137" i="75"/>
  <c r="AF170" i="75"/>
  <c r="AB98" i="75"/>
  <c r="AF180" i="75"/>
  <c r="AB70" i="75"/>
  <c r="AB24" i="75"/>
  <c r="AF89" i="75"/>
  <c r="W50" i="75"/>
  <c r="W164" i="75"/>
  <c r="W8" i="75"/>
  <c r="AB158" i="75"/>
  <c r="E40" i="75"/>
  <c r="AF44" i="75"/>
  <c r="AB156" i="75"/>
  <c r="AB18" i="75"/>
  <c r="AF172" i="75"/>
  <c r="E127" i="75"/>
  <c r="AB61" i="75"/>
  <c r="AF80" i="75"/>
  <c r="W155" i="75"/>
  <c r="AI10" i="75"/>
  <c r="AB178" i="75"/>
  <c r="E6" i="75"/>
  <c r="AN159" i="75"/>
  <c r="K157" i="85" s="1"/>
  <c r="W193" i="75"/>
  <c r="W114" i="75"/>
  <c r="W101" i="75"/>
  <c r="AB94" i="75"/>
  <c r="AG173" i="75"/>
  <c r="AB42" i="75"/>
  <c r="AF57" i="75"/>
  <c r="W60" i="75"/>
  <c r="AN46" i="75"/>
  <c r="K44" i="85" s="1"/>
  <c r="W152" i="75"/>
  <c r="AK25" i="75"/>
  <c r="W102" i="75"/>
  <c r="W57" i="75"/>
  <c r="W94" i="75"/>
  <c r="AF181" i="75"/>
  <c r="AB133" i="75"/>
  <c r="W156" i="75"/>
  <c r="W169" i="75"/>
  <c r="W98" i="75"/>
  <c r="AB59" i="75"/>
  <c r="AB36" i="75"/>
  <c r="AH78" i="75"/>
  <c r="E76" i="75"/>
  <c r="AI146" i="75"/>
  <c r="AB56" i="75"/>
  <c r="W21" i="75"/>
  <c r="AI22" i="75"/>
  <c r="AG40" i="75"/>
  <c r="AG128" i="75"/>
  <c r="AF77" i="75"/>
  <c r="AN120" i="75"/>
  <c r="K118" i="85" s="1"/>
  <c r="R194" i="4"/>
  <c r="AK192" i="85" s="1"/>
  <c r="M190" i="4"/>
  <c r="AJ188" i="85" s="1"/>
  <c r="R189" i="4"/>
  <c r="AK187" i="85" s="1"/>
  <c r="M188" i="4"/>
  <c r="AJ186" i="85" s="1"/>
  <c r="AB51" i="75"/>
  <c r="W120" i="75"/>
  <c r="AL120" i="75" s="1"/>
  <c r="I118" i="85" s="1"/>
  <c r="AG46" i="75"/>
  <c r="W37" i="75"/>
  <c r="AF48" i="75"/>
  <c r="AG179" i="75"/>
  <c r="AN64" i="75"/>
  <c r="K62" i="85" s="1"/>
  <c r="AF90" i="75"/>
  <c r="AF24" i="75"/>
  <c r="M179" i="4"/>
  <c r="AJ177" i="85" s="1"/>
  <c r="M177" i="4"/>
  <c r="AJ175" i="85" s="1"/>
  <c r="G173" i="4"/>
  <c r="AH171" i="85" s="1"/>
  <c r="G170" i="4"/>
  <c r="R169" i="4"/>
  <c r="AK167" i="85" s="1"/>
  <c r="M167" i="4"/>
  <c r="AJ165" i="85" s="1"/>
  <c r="R166" i="4"/>
  <c r="AK164" i="85" s="1"/>
  <c r="G161" i="4"/>
  <c r="AH159" i="85" s="1"/>
  <c r="M159" i="4"/>
  <c r="AJ157" i="85" s="1"/>
  <c r="M157" i="4"/>
  <c r="AJ155" i="85" s="1"/>
  <c r="M156" i="4"/>
  <c r="AJ154" i="85" s="1"/>
  <c r="R155" i="4"/>
  <c r="AK153" i="85" s="1"/>
  <c r="G153" i="4"/>
  <c r="AH151" i="85" s="1"/>
  <c r="R152" i="4"/>
  <c r="AK150" i="85" s="1"/>
  <c r="R150" i="4"/>
  <c r="AK148" i="85" s="1"/>
  <c r="R147" i="4"/>
  <c r="AK145" i="85" s="1"/>
  <c r="R142" i="4"/>
  <c r="AK140" i="85" s="1"/>
  <c r="M141" i="4"/>
  <c r="AJ139" i="85" s="1"/>
  <c r="G134" i="4"/>
  <c r="AH132" i="85" s="1"/>
  <c r="R133" i="4"/>
  <c r="AK131" i="85" s="1"/>
  <c r="R131" i="4"/>
  <c r="AK129" i="85" s="1"/>
  <c r="M130" i="4"/>
  <c r="AJ128" i="85" s="1"/>
  <c r="M127" i="4"/>
  <c r="AJ125" i="85" s="1"/>
  <c r="G126" i="4"/>
  <c r="AH124" i="85" s="1"/>
  <c r="R125" i="4"/>
  <c r="AK123" i="85" s="1"/>
  <c r="M124" i="4"/>
  <c r="AJ122" i="85" s="1"/>
  <c r="R123" i="4"/>
  <c r="AK121" i="85" s="1"/>
  <c r="M122" i="4"/>
  <c r="AJ120" i="85" s="1"/>
  <c r="R120" i="4"/>
  <c r="AK118" i="85" s="1"/>
  <c r="G118" i="4"/>
  <c r="AH116" i="85" s="1"/>
  <c r="M116" i="4"/>
  <c r="AJ114" i="85" s="1"/>
  <c r="G115" i="4"/>
  <c r="M63" i="4"/>
  <c r="AJ61" i="85" s="1"/>
  <c r="G62" i="4"/>
  <c r="AH60" i="85" s="1"/>
  <c r="R61" i="4"/>
  <c r="AK59" i="85" s="1"/>
  <c r="R59" i="4"/>
  <c r="AK57" i="85" s="1"/>
  <c r="G59" i="4"/>
  <c r="AH57" i="85" s="1"/>
  <c r="M57" i="4"/>
  <c r="AJ55" i="85" s="1"/>
  <c r="R56" i="4"/>
  <c r="AK54" i="85" s="1"/>
  <c r="M55" i="4"/>
  <c r="AJ53" i="85" s="1"/>
  <c r="M52" i="4"/>
  <c r="AJ50" i="85" s="1"/>
  <c r="M49" i="4"/>
  <c r="AJ47" i="85" s="1"/>
  <c r="R45" i="4"/>
  <c r="AK43" i="85" s="1"/>
  <c r="G45" i="4"/>
  <c r="AH43" i="85" s="1"/>
  <c r="M44" i="4"/>
  <c r="AJ42" i="85" s="1"/>
  <c r="R42" i="4"/>
  <c r="AK40" i="85" s="1"/>
  <c r="M41" i="4"/>
  <c r="AJ39" i="85" s="1"/>
  <c r="R39" i="4"/>
  <c r="AK37" i="85" s="1"/>
  <c r="G37" i="4"/>
  <c r="AH35" i="85" s="1"/>
  <c r="R36" i="4"/>
  <c r="AK34" i="85" s="1"/>
  <c r="R34" i="4"/>
  <c r="AK32" i="85" s="1"/>
  <c r="G34" i="4"/>
  <c r="AH32" i="85" s="1"/>
  <c r="R33" i="4"/>
  <c r="AK31" i="85" s="1"/>
  <c r="R31" i="4"/>
  <c r="AK29" i="85" s="1"/>
  <c r="G31" i="4"/>
  <c r="AH29" i="85" s="1"/>
  <c r="M30" i="4"/>
  <c r="AJ28" i="85" s="1"/>
  <c r="M29" i="4"/>
  <c r="AJ27" i="85" s="1"/>
  <c r="M27" i="4"/>
  <c r="AJ25" i="85" s="1"/>
  <c r="M24" i="4"/>
  <c r="AJ22" i="85" s="1"/>
  <c r="R23" i="4"/>
  <c r="AK21" i="85" s="1"/>
  <c r="G23" i="4"/>
  <c r="M22" i="4"/>
  <c r="AJ20" i="85" s="1"/>
  <c r="M19" i="4"/>
  <c r="AJ17" i="85" s="1"/>
  <c r="G18" i="4"/>
  <c r="AH16" i="85" s="1"/>
  <c r="R17" i="4"/>
  <c r="AK15" i="85" s="1"/>
  <c r="G15" i="4"/>
  <c r="AH13" i="85" s="1"/>
  <c r="R14" i="4"/>
  <c r="AK12" i="85" s="1"/>
  <c r="R12" i="4"/>
  <c r="AK10" i="85" s="1"/>
  <c r="G12" i="4"/>
  <c r="AH10" i="85" s="1"/>
  <c r="R11" i="4"/>
  <c r="AK9" i="85" s="1"/>
  <c r="G9" i="4"/>
  <c r="R8" i="4"/>
  <c r="AK6" i="85" s="1"/>
  <c r="G179" i="4"/>
  <c r="AH177" i="85" s="1"/>
  <c r="M169" i="4"/>
  <c r="AJ167" i="85" s="1"/>
  <c r="G167" i="4"/>
  <c r="AH165" i="85" s="1"/>
  <c r="M166" i="4"/>
  <c r="AJ164" i="85" s="1"/>
  <c r="G164" i="4"/>
  <c r="AH162" i="85" s="1"/>
  <c r="G151" i="4"/>
  <c r="AH149" i="85" s="1"/>
  <c r="M136" i="4"/>
  <c r="AJ134" i="85" s="1"/>
  <c r="R126" i="4"/>
  <c r="AK124" i="85" s="1"/>
  <c r="G113" i="4"/>
  <c r="AH111" i="85" s="1"/>
  <c r="AE194" i="3"/>
  <c r="AA192" i="85" s="1"/>
  <c r="AE193" i="3"/>
  <c r="AA191" i="85" s="1"/>
  <c r="AE187" i="3"/>
  <c r="AA185" i="85" s="1"/>
  <c r="AE185" i="3"/>
  <c r="AA183" i="85" s="1"/>
  <c r="AE184" i="3"/>
  <c r="AA182" i="85" s="1"/>
  <c r="AE178" i="3"/>
  <c r="AA176" i="85" s="1"/>
  <c r="AE176" i="3"/>
  <c r="AA174" i="85" s="1"/>
  <c r="AE174" i="3"/>
  <c r="AA172" i="85" s="1"/>
  <c r="AE170" i="3"/>
  <c r="AA168" i="85" s="1"/>
  <c r="H166" i="3"/>
  <c r="V164" i="85" s="1"/>
  <c r="AE162" i="3"/>
  <c r="AA160" i="85" s="1"/>
  <c r="AE158" i="3"/>
  <c r="AA156" i="85" s="1"/>
  <c r="AE155" i="3"/>
  <c r="AA153" i="85" s="1"/>
  <c r="AE150" i="3"/>
  <c r="AA148" i="85" s="1"/>
  <c r="AE144" i="3"/>
  <c r="AA142" i="85" s="1"/>
  <c r="H144" i="3"/>
  <c r="V142" i="85" s="1"/>
  <c r="AE136" i="3"/>
  <c r="AA134" i="85" s="1"/>
  <c r="H136" i="3"/>
  <c r="V134" i="85" s="1"/>
  <c r="AE129" i="3"/>
  <c r="AA127" i="85" s="1"/>
  <c r="AE128" i="3"/>
  <c r="AA126" i="85" s="1"/>
  <c r="AE123" i="3"/>
  <c r="AA121" i="85" s="1"/>
  <c r="AE121" i="3"/>
  <c r="AA119" i="85" s="1"/>
  <c r="H121" i="3"/>
  <c r="V119" i="85" s="1"/>
  <c r="AE120" i="3"/>
  <c r="AA118" i="85" s="1"/>
  <c r="H118" i="3"/>
  <c r="V116" i="85" s="1"/>
  <c r="AE115" i="3"/>
  <c r="AA113" i="85" s="1"/>
  <c r="AE112" i="3"/>
  <c r="AA110" i="85" s="1"/>
  <c r="AE107" i="3"/>
  <c r="AA105" i="85" s="1"/>
  <c r="H107" i="3"/>
  <c r="V105" i="85" s="1"/>
  <c r="R105" i="4"/>
  <c r="AK103" i="85" s="1"/>
  <c r="R100" i="4"/>
  <c r="AK98" i="85" s="1"/>
  <c r="H102" i="3"/>
  <c r="V100" i="85" s="1"/>
  <c r="R171" i="4"/>
  <c r="AK169" i="85" s="1"/>
  <c r="M170" i="4"/>
  <c r="AJ168" i="85" s="1"/>
  <c r="G169" i="4"/>
  <c r="AH167" i="85" s="1"/>
  <c r="M105" i="4"/>
  <c r="AJ103" i="85" s="1"/>
  <c r="R60" i="4"/>
  <c r="AK58" i="85" s="1"/>
  <c r="G58" i="4"/>
  <c r="AH56" i="85" s="1"/>
  <c r="AK112" i="75"/>
  <c r="AK111" i="75"/>
  <c r="AK110" i="75"/>
  <c r="AK107" i="75"/>
  <c r="AK103" i="75"/>
  <c r="G112" i="4"/>
  <c r="R111" i="4"/>
  <c r="AK109" i="85" s="1"/>
  <c r="M108" i="4"/>
  <c r="AJ106" i="85" s="1"/>
  <c r="M107" i="4"/>
  <c r="AJ105" i="85" s="1"/>
  <c r="R106" i="4"/>
  <c r="AK104" i="85" s="1"/>
  <c r="R98" i="4"/>
  <c r="AK96" i="85" s="1"/>
  <c r="H81" i="3"/>
  <c r="V79" i="85" s="1"/>
  <c r="H71" i="3"/>
  <c r="V69" i="85" s="1"/>
  <c r="H55" i="3"/>
  <c r="V53" i="85" s="1"/>
  <c r="H33" i="3"/>
  <c r="V31" i="85" s="1"/>
  <c r="AB105" i="75"/>
  <c r="AB29" i="75"/>
  <c r="AB186" i="75"/>
  <c r="AF47" i="75"/>
  <c r="E171" i="75"/>
  <c r="AB22" i="75"/>
  <c r="E81" i="75"/>
  <c r="AB11" i="75"/>
  <c r="AB187" i="75"/>
  <c r="AF190" i="75"/>
  <c r="AB132" i="75"/>
  <c r="W165" i="75"/>
  <c r="W99" i="75"/>
  <c r="AI101" i="75"/>
  <c r="W168" i="75"/>
  <c r="AN99" i="75"/>
  <c r="K97" i="85" s="1"/>
  <c r="AB53" i="75"/>
  <c r="AB104" i="75"/>
  <c r="W112" i="75"/>
  <c r="AB35" i="75"/>
  <c r="AF102" i="75"/>
  <c r="E117" i="75"/>
  <c r="E140" i="75"/>
  <c r="AF93" i="75"/>
  <c r="W111" i="75"/>
  <c r="AB176" i="75"/>
  <c r="AF164" i="75"/>
  <c r="AF103" i="75"/>
  <c r="AB19" i="75"/>
  <c r="AB49" i="75"/>
  <c r="W166" i="75"/>
  <c r="AB37" i="75"/>
  <c r="R103" i="4"/>
  <c r="AK101" i="85" s="1"/>
  <c r="AB63" i="75"/>
  <c r="W63" i="75"/>
  <c r="E12" i="75"/>
  <c r="AF152" i="75"/>
  <c r="AB54" i="75"/>
  <c r="W157" i="75"/>
  <c r="AF53" i="75"/>
  <c r="AB141" i="75"/>
  <c r="AG150" i="75"/>
  <c r="AG60" i="75"/>
  <c r="AB50" i="75"/>
  <c r="AG49" i="75"/>
  <c r="W196" i="75"/>
  <c r="W122" i="75"/>
  <c r="AG132" i="75"/>
  <c r="W87" i="75"/>
  <c r="AL87" i="75" s="1"/>
  <c r="I85" i="85" s="1"/>
  <c r="W153" i="75"/>
  <c r="AB160" i="75"/>
  <c r="AN88" i="75"/>
  <c r="K86" i="85" s="1"/>
  <c r="AB123" i="75"/>
  <c r="W107" i="75"/>
  <c r="W145" i="75"/>
  <c r="AB161" i="75"/>
  <c r="R192" i="4"/>
  <c r="AK190" i="85" s="1"/>
  <c r="R178" i="4"/>
  <c r="AK176" i="85" s="1"/>
  <c r="R158" i="4"/>
  <c r="AK156" i="85" s="1"/>
  <c r="M149" i="4"/>
  <c r="AJ147" i="85" s="1"/>
  <c r="R115" i="4"/>
  <c r="AK113" i="85" s="1"/>
  <c r="AB82" i="75"/>
  <c r="AB134" i="75"/>
  <c r="AN54" i="75"/>
  <c r="K52" i="85" s="1"/>
  <c r="AF72" i="75"/>
  <c r="R70" i="4"/>
  <c r="AK68" i="85" s="1"/>
  <c r="AF30" i="75"/>
  <c r="AF184" i="75"/>
  <c r="AB60" i="75"/>
  <c r="AB165" i="75"/>
  <c r="AB192" i="75"/>
  <c r="AB7" i="75"/>
  <c r="AF8" i="75"/>
  <c r="AB97" i="75"/>
  <c r="AB84" i="75"/>
  <c r="AG145" i="75"/>
  <c r="AG79" i="75"/>
  <c r="W132" i="75"/>
  <c r="AN191" i="75"/>
  <c r="K189" i="85" s="1"/>
  <c r="Q107" i="3"/>
  <c r="M193" i="4"/>
  <c r="AJ191" i="85" s="1"/>
  <c r="G187" i="4"/>
  <c r="AH185" i="85" s="1"/>
  <c r="R186" i="4"/>
  <c r="AK184" i="85" s="1"/>
  <c r="G184" i="4"/>
  <c r="AK100" i="75"/>
  <c r="AK98" i="75"/>
  <c r="AK97" i="75"/>
  <c r="AK84" i="75"/>
  <c r="AK57" i="75"/>
  <c r="M185" i="4"/>
  <c r="AJ183" i="85" s="1"/>
  <c r="M165" i="4"/>
  <c r="AJ163" i="85" s="1"/>
  <c r="R195" i="4"/>
  <c r="AK193" i="85" s="1"/>
  <c r="M191" i="4"/>
  <c r="AJ189" i="85" s="1"/>
  <c r="H180" i="3"/>
  <c r="V178" i="85" s="1"/>
  <c r="AE179" i="3"/>
  <c r="AA177" i="85" s="1"/>
  <c r="AE53" i="3"/>
  <c r="AA51" i="85" s="1"/>
  <c r="AN67" i="75"/>
  <c r="K65" i="85" s="1"/>
  <c r="AE114" i="3"/>
  <c r="AA112" i="85" s="1"/>
  <c r="R168" i="4"/>
  <c r="AK166" i="85" s="1"/>
  <c r="M56" i="4"/>
  <c r="AJ54" i="85" s="1"/>
  <c r="G106" i="4"/>
  <c r="M104" i="4"/>
  <c r="AJ102" i="85" s="1"/>
  <c r="G100" i="4"/>
  <c r="G88" i="4"/>
  <c r="AH86" i="85" s="1"/>
  <c r="R85" i="4"/>
  <c r="AK83" i="85" s="1"/>
  <c r="R69" i="4"/>
  <c r="AK67" i="85" s="1"/>
  <c r="M65" i="4"/>
  <c r="AJ63" i="85" s="1"/>
  <c r="R64" i="4"/>
  <c r="AK62" i="85" s="1"/>
  <c r="R38" i="4"/>
  <c r="AK36" i="85" s="1"/>
  <c r="AE97" i="3"/>
  <c r="AA95" i="85" s="1"/>
  <c r="AE58" i="3"/>
  <c r="AA56" i="85" s="1"/>
  <c r="AE50" i="3"/>
  <c r="AA48" i="85" s="1"/>
  <c r="J42" i="75"/>
  <c r="R183" i="4"/>
  <c r="AK181" i="85" s="1"/>
  <c r="M181" i="4"/>
  <c r="AJ179" i="85" s="1"/>
  <c r="R177" i="4"/>
  <c r="AK175" i="85" s="1"/>
  <c r="R175" i="4"/>
  <c r="AK173" i="85" s="1"/>
  <c r="R172" i="4"/>
  <c r="AK170" i="85" s="1"/>
  <c r="M168" i="4"/>
  <c r="AJ166" i="85" s="1"/>
  <c r="M164" i="4"/>
  <c r="AJ162" i="85" s="1"/>
  <c r="G158" i="4"/>
  <c r="AH156" i="85" s="1"/>
  <c r="G150" i="4"/>
  <c r="AH148" i="85" s="1"/>
  <c r="R149" i="4"/>
  <c r="AK147" i="85" s="1"/>
  <c r="M148" i="4"/>
  <c r="AJ146" i="85" s="1"/>
  <c r="R136" i="4"/>
  <c r="AK134" i="85" s="1"/>
  <c r="R130" i="4"/>
  <c r="AK128" i="85" s="1"/>
  <c r="M129" i="4"/>
  <c r="AJ127" i="85" s="1"/>
  <c r="M126" i="4"/>
  <c r="AJ124" i="85" s="1"/>
  <c r="G123" i="4"/>
  <c r="G78" i="4"/>
  <c r="AH76" i="85" s="1"/>
  <c r="R75" i="4"/>
  <c r="AK73" i="85" s="1"/>
  <c r="M74" i="4"/>
  <c r="AJ72" i="85" s="1"/>
  <c r="AI122" i="75"/>
  <c r="AB103" i="75"/>
  <c r="W143" i="75"/>
  <c r="AL143" i="75" s="1"/>
  <c r="I141" i="85" s="1"/>
  <c r="AG82" i="75"/>
  <c r="AB166" i="75"/>
  <c r="AB174" i="75"/>
  <c r="AB137" i="75"/>
  <c r="AB148" i="75"/>
  <c r="AN137" i="75"/>
  <c r="K135" i="85" s="1"/>
  <c r="E96" i="75"/>
  <c r="AN77" i="75"/>
  <c r="K75" i="85" s="1"/>
  <c r="AF191" i="75"/>
  <c r="AB151" i="75"/>
  <c r="AF145" i="75"/>
  <c r="AI72" i="75"/>
  <c r="AG113" i="75"/>
  <c r="AI9" i="75"/>
  <c r="AN19" i="75"/>
  <c r="K17" i="85" s="1"/>
  <c r="AB73" i="75"/>
  <c r="AF55" i="75"/>
  <c r="AI195" i="75"/>
  <c r="AF119" i="75"/>
  <c r="W81" i="75"/>
  <c r="W186" i="75"/>
  <c r="AB32" i="75"/>
  <c r="AN140" i="75"/>
  <c r="K138" i="85" s="1"/>
  <c r="R6" i="4"/>
  <c r="AK4" i="85" s="1"/>
  <c r="G26" i="4"/>
  <c r="AH24" i="85" s="1"/>
  <c r="H190" i="3"/>
  <c r="V188" i="85" s="1"/>
  <c r="AE181" i="3"/>
  <c r="AA179" i="85" s="1"/>
  <c r="H181" i="3"/>
  <c r="V179" i="85" s="1"/>
  <c r="AE173" i="3"/>
  <c r="AA171" i="85" s="1"/>
  <c r="H173" i="3"/>
  <c r="V171" i="85" s="1"/>
  <c r="H48" i="3"/>
  <c r="V46" i="85" s="1"/>
  <c r="E190" i="3"/>
  <c r="U188" i="85" s="1"/>
  <c r="AE188" i="3"/>
  <c r="AA186" i="85" s="1"/>
  <c r="H188" i="3"/>
  <c r="V186" i="85" s="1"/>
  <c r="AE180" i="3"/>
  <c r="AA178" i="85" s="1"/>
  <c r="AE172" i="3"/>
  <c r="AA170" i="85" s="1"/>
  <c r="AE164" i="3"/>
  <c r="AA162" i="85" s="1"/>
  <c r="AE156" i="3"/>
  <c r="AA154" i="85" s="1"/>
  <c r="AE148" i="3"/>
  <c r="AA146" i="85" s="1"/>
  <c r="AE140" i="3"/>
  <c r="AA138" i="85" s="1"/>
  <c r="H140" i="3"/>
  <c r="V138" i="85" s="1"/>
  <c r="AE132" i="3"/>
  <c r="AA130" i="85" s="1"/>
  <c r="AE124" i="3"/>
  <c r="AA122" i="85" s="1"/>
  <c r="E96" i="3"/>
  <c r="U94" i="85" s="1"/>
  <c r="AE94" i="3"/>
  <c r="AA92" i="85" s="1"/>
  <c r="E88" i="3"/>
  <c r="U86" i="85" s="1"/>
  <c r="AE78" i="3"/>
  <c r="AA76" i="85" s="1"/>
  <c r="E64" i="3"/>
  <c r="U62" i="85" s="1"/>
  <c r="AE62" i="3"/>
  <c r="AA60" i="85" s="1"/>
  <c r="AE54" i="3"/>
  <c r="AA52" i="85" s="1"/>
  <c r="AE46" i="3"/>
  <c r="AA44" i="85" s="1"/>
  <c r="H46" i="3"/>
  <c r="V44" i="85" s="1"/>
  <c r="AF39" i="75"/>
  <c r="R144" i="4"/>
  <c r="AK142" i="85" s="1"/>
  <c r="M143" i="4"/>
  <c r="AJ141" i="85" s="1"/>
  <c r="G142" i="4"/>
  <c r="AH140" i="85" s="1"/>
  <c r="M140" i="4"/>
  <c r="AJ138" i="85" s="1"/>
  <c r="R117" i="4"/>
  <c r="AK115" i="85" s="1"/>
  <c r="R77" i="4"/>
  <c r="AK75" i="85" s="1"/>
  <c r="G75" i="4"/>
  <c r="AH73" i="85" s="1"/>
  <c r="M73" i="4"/>
  <c r="AJ71" i="85" s="1"/>
  <c r="R72" i="4"/>
  <c r="AK70" i="85" s="1"/>
  <c r="R55" i="4"/>
  <c r="AK53" i="85" s="1"/>
  <c r="M51" i="4"/>
  <c r="AJ49" i="85" s="1"/>
  <c r="R49" i="4"/>
  <c r="AK47" i="85" s="1"/>
  <c r="R15" i="4"/>
  <c r="AK13" i="85" s="1"/>
  <c r="M182" i="4"/>
  <c r="AJ180" i="85" s="1"/>
  <c r="G181" i="4"/>
  <c r="AH179" i="85" s="1"/>
  <c r="R128" i="4"/>
  <c r="AK126" i="85" s="1"/>
  <c r="G27" i="4"/>
  <c r="AH25" i="85" s="1"/>
  <c r="AE186" i="3"/>
  <c r="AA184" i="85" s="1"/>
  <c r="AE154" i="3"/>
  <c r="AA152" i="85" s="1"/>
  <c r="E133" i="3"/>
  <c r="U131" i="85" s="1"/>
  <c r="H122" i="3"/>
  <c r="V120" i="85" s="1"/>
  <c r="AN83" i="75"/>
  <c r="K81" i="85" s="1"/>
  <c r="J34" i="75"/>
  <c r="W187" i="75"/>
  <c r="W48" i="75"/>
  <c r="AN193" i="75"/>
  <c r="K191" i="85" s="1"/>
  <c r="W131" i="75"/>
  <c r="W160" i="75"/>
  <c r="AN187" i="75"/>
  <c r="K185" i="85" s="1"/>
  <c r="J36" i="75"/>
  <c r="R190" i="4"/>
  <c r="AK188" i="85" s="1"/>
  <c r="M189" i="4"/>
  <c r="AJ187" i="85" s="1"/>
  <c r="R184" i="4"/>
  <c r="AK182" i="85" s="1"/>
  <c r="G138" i="4"/>
  <c r="AH136" i="85" s="1"/>
  <c r="G25" i="4"/>
  <c r="AH23" i="85" s="1"/>
  <c r="AE104" i="3"/>
  <c r="AA102" i="85" s="1"/>
  <c r="AE82" i="3"/>
  <c r="AA80" i="85" s="1"/>
  <c r="AE42" i="3"/>
  <c r="AA40" i="85" s="1"/>
  <c r="E21" i="3"/>
  <c r="U19" i="85" s="1"/>
  <c r="H19" i="3"/>
  <c r="V17" i="85" s="1"/>
  <c r="AN135" i="75"/>
  <c r="K133" i="85" s="1"/>
  <c r="AN74" i="75"/>
  <c r="K72" i="85" s="1"/>
  <c r="AB135" i="75"/>
  <c r="G185" i="4"/>
  <c r="AH183" i="85" s="1"/>
  <c r="G122" i="4"/>
  <c r="AH120" i="85" s="1"/>
  <c r="G71" i="4"/>
  <c r="AE191" i="3"/>
  <c r="AA189" i="85" s="1"/>
  <c r="AF43" i="75"/>
  <c r="W148" i="75"/>
  <c r="AB26" i="75"/>
  <c r="W182" i="75"/>
  <c r="AN114" i="75"/>
  <c r="K112" i="85" s="1"/>
  <c r="W34" i="75"/>
  <c r="AG181" i="75"/>
  <c r="AN150" i="75"/>
  <c r="K148" i="85" s="1"/>
  <c r="AH45" i="75"/>
  <c r="J18" i="75"/>
  <c r="H119" i="3"/>
  <c r="V117" i="85" s="1"/>
  <c r="AE24" i="3"/>
  <c r="AA22" i="85" s="1"/>
  <c r="H24" i="3"/>
  <c r="V22" i="85" s="1"/>
  <c r="E139" i="3"/>
  <c r="U137" i="85" s="1"/>
  <c r="E26" i="3"/>
  <c r="U24" i="85" s="1"/>
  <c r="E10" i="3"/>
  <c r="U8" i="85" s="1"/>
  <c r="E102" i="3"/>
  <c r="U100" i="85" s="1"/>
  <c r="E87" i="3"/>
  <c r="U85" i="85" s="1"/>
  <c r="E196" i="3"/>
  <c r="U194" i="85" s="1"/>
  <c r="E132" i="3"/>
  <c r="U130" i="85" s="1"/>
  <c r="E123" i="3"/>
  <c r="U121" i="85" s="1"/>
  <c r="E193" i="3"/>
  <c r="U191" i="85" s="1"/>
  <c r="E161" i="3"/>
  <c r="U159" i="85" s="1"/>
  <c r="E49" i="3"/>
  <c r="U47" i="85" s="1"/>
  <c r="M110" i="4"/>
  <c r="AJ108" i="85" s="1"/>
  <c r="M14" i="4"/>
  <c r="AJ12" i="85" s="1"/>
  <c r="AK7" i="75"/>
  <c r="Q95" i="3"/>
  <c r="AK59" i="75"/>
  <c r="AK170" i="75"/>
  <c r="Q43" i="3"/>
  <c r="Q113" i="3"/>
  <c r="AK13" i="75"/>
  <c r="AK54" i="75"/>
  <c r="AK169" i="75"/>
  <c r="AK12" i="75"/>
  <c r="Q188" i="3"/>
  <c r="Q196" i="3"/>
  <c r="Q133" i="3"/>
  <c r="AK40" i="75"/>
  <c r="AK34" i="75"/>
  <c r="AE195" i="3"/>
  <c r="AA193" i="85" s="1"/>
  <c r="AE146" i="3"/>
  <c r="AA144" i="85" s="1"/>
  <c r="AE138" i="3"/>
  <c r="AA136" i="85" s="1"/>
  <c r="AE109" i="3"/>
  <c r="AA107" i="85" s="1"/>
  <c r="AE102" i="3"/>
  <c r="AA100" i="85" s="1"/>
  <c r="AE95" i="3"/>
  <c r="AA93" i="85" s="1"/>
  <c r="AE87" i="3"/>
  <c r="AA85" i="85" s="1"/>
  <c r="AE79" i="3"/>
  <c r="AA77" i="85" s="1"/>
  <c r="AE71" i="3"/>
  <c r="AA69" i="85" s="1"/>
  <c r="AK166" i="75"/>
  <c r="AK113" i="75"/>
  <c r="AK24" i="75"/>
  <c r="AK22" i="75"/>
  <c r="AE192" i="3"/>
  <c r="AA190" i="85" s="1"/>
  <c r="AK32" i="75"/>
  <c r="AE10" i="3"/>
  <c r="AA8" i="85" s="1"/>
  <c r="AE190" i="3"/>
  <c r="AA188" i="85" s="1"/>
  <c r="AE183" i="3"/>
  <c r="AA181" i="85" s="1"/>
  <c r="AE175" i="3"/>
  <c r="AA173" i="85" s="1"/>
  <c r="AE135" i="3"/>
  <c r="AA133" i="85" s="1"/>
  <c r="AE57" i="3"/>
  <c r="AA55" i="85" s="1"/>
  <c r="AE33" i="3"/>
  <c r="AA31" i="85" s="1"/>
  <c r="AE48" i="3"/>
  <c r="AA46" i="85" s="1"/>
  <c r="AK160" i="75"/>
  <c r="AK58" i="75"/>
  <c r="AK61" i="75"/>
  <c r="AK192" i="75"/>
  <c r="AK133" i="75"/>
  <c r="AK90" i="75"/>
  <c r="AK76" i="75"/>
  <c r="AK60" i="75"/>
  <c r="AK126" i="75"/>
  <c r="AK151" i="75"/>
  <c r="AK85" i="75"/>
  <c r="AK168" i="75"/>
  <c r="AK153" i="75"/>
  <c r="AK152" i="75"/>
  <c r="AK99" i="75"/>
  <c r="AK180" i="75"/>
  <c r="AK71" i="75"/>
  <c r="AK174" i="75"/>
  <c r="AK10" i="75"/>
  <c r="AK186" i="75"/>
  <c r="AK109" i="75"/>
  <c r="AK165" i="75"/>
  <c r="AK101" i="75"/>
  <c r="AK114" i="75"/>
  <c r="AK70" i="75"/>
  <c r="W77" i="75"/>
  <c r="AG77" i="75"/>
  <c r="AB40" i="75"/>
  <c r="AB118" i="75"/>
  <c r="AF54" i="75"/>
  <c r="AB182" i="75"/>
  <c r="W49" i="75"/>
  <c r="E145" i="75"/>
  <c r="AH46" i="75"/>
  <c r="AB46" i="75"/>
  <c r="AI193" i="75"/>
  <c r="AB77" i="75"/>
  <c r="AB149" i="75"/>
  <c r="AI149" i="75"/>
  <c r="AH110" i="75"/>
  <c r="AB110" i="75"/>
  <c r="W32" i="75"/>
  <c r="W42" i="75"/>
  <c r="W65" i="75"/>
  <c r="W108" i="75"/>
  <c r="AB116" i="75"/>
  <c r="AG133" i="75"/>
  <c r="AB38" i="75"/>
  <c r="AI56" i="75"/>
  <c r="AH57" i="75"/>
  <c r="AB57" i="75"/>
  <c r="AH126" i="75"/>
  <c r="AB126" i="75"/>
  <c r="E72" i="75"/>
  <c r="AF126" i="75"/>
  <c r="AB6" i="75"/>
  <c r="AF179" i="75"/>
  <c r="W52" i="75"/>
  <c r="AI34" i="75"/>
  <c r="AI28" i="75"/>
  <c r="AB28" i="75"/>
  <c r="W31" i="75"/>
  <c r="AG31" i="75"/>
  <c r="W13" i="75"/>
  <c r="AN188" i="75"/>
  <c r="K186" i="85" s="1"/>
  <c r="W79" i="75"/>
  <c r="AB163" i="75"/>
  <c r="W181" i="75"/>
  <c r="AN106" i="75"/>
  <c r="K104" i="85" s="1"/>
  <c r="E39" i="75"/>
  <c r="W10" i="75"/>
  <c r="AG171" i="75"/>
  <c r="J6" i="75"/>
  <c r="AN123" i="75"/>
  <c r="K121" i="85" s="1"/>
  <c r="M183" i="4"/>
  <c r="AJ181" i="85" s="1"/>
  <c r="R139" i="4"/>
  <c r="AK137" i="85" s="1"/>
  <c r="AK41" i="75"/>
  <c r="W134" i="75"/>
  <c r="E182" i="75"/>
  <c r="W11" i="75"/>
  <c r="G189" i="4"/>
  <c r="AH187" i="85" s="1"/>
  <c r="R188" i="4"/>
  <c r="AK186" i="85" s="1"/>
  <c r="AG160" i="75"/>
  <c r="AN176" i="75"/>
  <c r="K174" i="85" s="1"/>
  <c r="M196" i="4"/>
  <c r="AJ194" i="85" s="1"/>
  <c r="AB172" i="75"/>
  <c r="AN132" i="75"/>
  <c r="K130" i="85" s="1"/>
  <c r="AH10" i="75"/>
  <c r="AH18" i="75"/>
  <c r="AF58" i="75"/>
  <c r="AN81" i="75"/>
  <c r="K79" i="85" s="1"/>
  <c r="AN48" i="75"/>
  <c r="K46" i="85" s="1"/>
  <c r="AN101" i="75"/>
  <c r="K99" i="85" s="1"/>
  <c r="AB177" i="75"/>
  <c r="AI41" i="75"/>
  <c r="E57" i="75"/>
  <c r="AB81" i="75"/>
  <c r="AN105" i="75"/>
  <c r="K103" i="85" s="1"/>
  <c r="R165" i="4"/>
  <c r="AK163" i="85" s="1"/>
  <c r="G165" i="4"/>
  <c r="R164" i="4"/>
  <c r="AK162" i="85" s="1"/>
  <c r="M163" i="4"/>
  <c r="AJ161" i="85" s="1"/>
  <c r="R162" i="4"/>
  <c r="AK160" i="85" s="1"/>
  <c r="G162" i="4"/>
  <c r="M161" i="4"/>
  <c r="AJ159" i="85" s="1"/>
  <c r="M160" i="4"/>
  <c r="AJ158" i="85" s="1"/>
  <c r="M158" i="4"/>
  <c r="AJ156" i="85" s="1"/>
  <c r="G157" i="4"/>
  <c r="M146" i="4"/>
  <c r="AJ144" i="85" s="1"/>
  <c r="R145" i="4"/>
  <c r="AK143" i="85" s="1"/>
  <c r="G145" i="4"/>
  <c r="AH143" i="85" s="1"/>
  <c r="G140" i="4"/>
  <c r="AH138" i="85" s="1"/>
  <c r="M138" i="4"/>
  <c r="AJ136" i="85" s="1"/>
  <c r="G136" i="4"/>
  <c r="AH134" i="85" s="1"/>
  <c r="R66" i="4"/>
  <c r="AK64" i="85" s="1"/>
  <c r="G50" i="4"/>
  <c r="AH48" i="85" s="1"/>
  <c r="R25" i="4"/>
  <c r="AK23" i="85" s="1"/>
  <c r="AE196" i="3"/>
  <c r="AA194" i="85" s="1"/>
  <c r="H125" i="3"/>
  <c r="V123" i="85" s="1"/>
  <c r="E42" i="3"/>
  <c r="U40" i="85" s="1"/>
  <c r="AE41" i="3"/>
  <c r="AA39" i="85" s="1"/>
  <c r="AE34" i="3"/>
  <c r="AA32" i="85" s="1"/>
  <c r="H34" i="3"/>
  <c r="V32" i="85" s="1"/>
  <c r="E28" i="3"/>
  <c r="U26" i="85" s="1"/>
  <c r="AE26" i="3"/>
  <c r="AA24" i="85" s="1"/>
  <c r="AE18" i="3"/>
  <c r="AA16" i="85" s="1"/>
  <c r="H18" i="3"/>
  <c r="V16" i="85" s="1"/>
  <c r="AE11" i="3"/>
  <c r="AA9" i="85" s="1"/>
  <c r="H11" i="3"/>
  <c r="V9" i="85" s="1"/>
  <c r="H10" i="3"/>
  <c r="V8" i="85" s="1"/>
  <c r="R143" i="4"/>
  <c r="AK141" i="85" s="1"/>
  <c r="H186" i="3"/>
  <c r="V184" i="85" s="1"/>
  <c r="H163" i="3"/>
  <c r="V161" i="85" s="1"/>
  <c r="E150" i="3"/>
  <c r="U148" i="85" s="1"/>
  <c r="AE116" i="3"/>
  <c r="AA114" i="85" s="1"/>
  <c r="H116" i="3"/>
  <c r="V114" i="85" s="1"/>
  <c r="R97" i="4"/>
  <c r="AK95" i="85" s="1"/>
  <c r="G56" i="4"/>
  <c r="AH54" i="85" s="1"/>
  <c r="G30" i="4"/>
  <c r="AE131" i="3"/>
  <c r="AA129" i="85" s="1"/>
  <c r="E125" i="3"/>
  <c r="U123" i="85" s="1"/>
  <c r="E117" i="3"/>
  <c r="U115" i="85" s="1"/>
  <c r="R160" i="4"/>
  <c r="AK158" i="85" s="1"/>
  <c r="H138" i="3"/>
  <c r="V136" i="85" s="1"/>
  <c r="H76" i="3"/>
  <c r="V74" i="85" s="1"/>
  <c r="M38" i="4"/>
  <c r="AJ36" i="85" s="1"/>
  <c r="AE168" i="3"/>
  <c r="AA166" i="85" s="1"/>
  <c r="H168" i="3"/>
  <c r="V166" i="85" s="1"/>
  <c r="E162" i="3"/>
  <c r="U160" i="85" s="1"/>
  <c r="AE160" i="3"/>
  <c r="AA158" i="85" s="1"/>
  <c r="H160" i="3"/>
  <c r="V158" i="85" s="1"/>
  <c r="H153" i="3"/>
  <c r="V151" i="85" s="1"/>
  <c r="H174" i="3"/>
  <c r="V172" i="85" s="1"/>
  <c r="AE166" i="3"/>
  <c r="AA164" i="85" s="1"/>
  <c r="H158" i="3"/>
  <c r="V156" i="85" s="1"/>
  <c r="E153" i="3"/>
  <c r="U151" i="85" s="1"/>
  <c r="H151" i="3"/>
  <c r="V149" i="85" s="1"/>
  <c r="AE189" i="3"/>
  <c r="AA187" i="85" s="1"/>
  <c r="H189" i="3"/>
  <c r="V187" i="85" s="1"/>
  <c r="AE182" i="3"/>
  <c r="AA180" i="85" s="1"/>
  <c r="H195" i="3"/>
  <c r="V193" i="85" s="1"/>
  <c r="E27" i="3"/>
  <c r="U25" i="85" s="1"/>
  <c r="Q22" i="3"/>
  <c r="S22" i="3"/>
  <c r="S83" i="3"/>
  <c r="Q83" i="3"/>
  <c r="Q59" i="3"/>
  <c r="S59" i="3"/>
  <c r="Q44" i="3"/>
  <c r="S44" i="3"/>
  <c r="H25" i="3"/>
  <c r="V23" i="85" s="1"/>
  <c r="S21" i="3"/>
  <c r="Q21" i="3"/>
  <c r="AE17" i="3"/>
  <c r="AA15" i="85" s="1"/>
  <c r="Q112" i="3"/>
  <c r="S112" i="3"/>
  <c r="AE108" i="3"/>
  <c r="AA106" i="85" s="1"/>
  <c r="Q104" i="3"/>
  <c r="S104" i="3"/>
  <c r="AE101" i="3"/>
  <c r="AA99" i="85" s="1"/>
  <c r="H101" i="3"/>
  <c r="V99" i="85" s="1"/>
  <c r="H94" i="3"/>
  <c r="V92" i="85" s="1"/>
  <c r="S90" i="3"/>
  <c r="Q90" i="3"/>
  <c r="AE86" i="3"/>
  <c r="AA84" i="85" s="1"/>
  <c r="Q82" i="3"/>
  <c r="S82" i="3"/>
  <c r="H78" i="3"/>
  <c r="V76" i="85" s="1"/>
  <c r="AE70" i="3"/>
  <c r="AA68" i="85" s="1"/>
  <c r="H54" i="3"/>
  <c r="V52" i="85" s="1"/>
  <c r="H115" i="3"/>
  <c r="V113" i="85" s="1"/>
  <c r="AE130" i="3"/>
  <c r="AA128" i="85" s="1"/>
  <c r="H130" i="3"/>
  <c r="V128" i="85" s="1"/>
  <c r="AE122" i="3"/>
  <c r="AA120" i="85" s="1"/>
  <c r="S118" i="3"/>
  <c r="Q118" i="3"/>
  <c r="Q91" i="3"/>
  <c r="AE137" i="3"/>
  <c r="AA135" i="85" s="1"/>
  <c r="S186" i="3"/>
  <c r="Q186" i="3"/>
  <c r="Q179" i="3"/>
  <c r="S179" i="3"/>
  <c r="Q171" i="3"/>
  <c r="S171" i="3"/>
  <c r="Q163" i="3"/>
  <c r="S163" i="3"/>
  <c r="AE159" i="3"/>
  <c r="AA157" i="85" s="1"/>
  <c r="AE152" i="3"/>
  <c r="AA150" i="85" s="1"/>
  <c r="H152" i="3"/>
  <c r="V150" i="85" s="1"/>
  <c r="S148" i="3"/>
  <c r="Q148" i="3"/>
  <c r="H187" i="3"/>
  <c r="V185" i="85" s="1"/>
  <c r="E131" i="3"/>
  <c r="U129" i="85" s="1"/>
  <c r="H114" i="3"/>
  <c r="V112" i="85" s="1"/>
  <c r="H193" i="3"/>
  <c r="V191" i="85" s="1"/>
  <c r="H112" i="3"/>
  <c r="V110" i="85" s="1"/>
  <c r="H14" i="3"/>
  <c r="V12" i="85" s="1"/>
  <c r="H44" i="3"/>
  <c r="V42" i="85" s="1"/>
  <c r="E91" i="3"/>
  <c r="U89" i="85" s="1"/>
  <c r="H89" i="3"/>
  <c r="V87" i="85" s="1"/>
  <c r="H13" i="3"/>
  <c r="V11" i="85" s="1"/>
  <c r="H183" i="3"/>
  <c r="V181" i="85" s="1"/>
  <c r="H176" i="3"/>
  <c r="V174" i="85" s="1"/>
  <c r="H79" i="3"/>
  <c r="V77" i="85" s="1"/>
  <c r="E51" i="3"/>
  <c r="U49" i="85" s="1"/>
  <c r="H41" i="3"/>
  <c r="V39" i="85" s="1"/>
  <c r="J41" i="75"/>
  <c r="AH41" i="75"/>
  <c r="AB164" i="75"/>
  <c r="AB88" i="75"/>
  <c r="W43" i="75"/>
  <c r="AH177" i="75"/>
  <c r="AI161" i="75"/>
  <c r="AB181" i="75"/>
  <c r="W51" i="75"/>
  <c r="AI159" i="75"/>
  <c r="AG66" i="75"/>
  <c r="W66" i="75"/>
  <c r="AF23" i="75"/>
  <c r="W23" i="75"/>
  <c r="AB115" i="75"/>
  <c r="W56" i="75"/>
  <c r="W72" i="75"/>
  <c r="E188" i="75"/>
  <c r="AF9" i="75"/>
  <c r="W9" i="75"/>
  <c r="W28" i="75"/>
  <c r="AL28" i="75" s="1"/>
  <c r="I26" i="85" s="1"/>
  <c r="W176" i="75"/>
  <c r="AB114" i="75"/>
  <c r="AF16" i="75"/>
  <c r="W16" i="75"/>
  <c r="W149" i="75"/>
  <c r="AB65" i="75"/>
  <c r="AG72" i="75"/>
  <c r="AG172" i="75"/>
  <c r="AN174" i="75"/>
  <c r="K172" i="85" s="1"/>
  <c r="W146" i="75"/>
  <c r="E179" i="75"/>
  <c r="W128" i="75"/>
  <c r="AN26" i="75"/>
  <c r="K24" i="85" s="1"/>
  <c r="AN164" i="75"/>
  <c r="K162" i="85" s="1"/>
  <c r="AN112" i="75"/>
  <c r="K110" i="85" s="1"/>
  <c r="AN7" i="75"/>
  <c r="K5" i="85" s="1"/>
  <c r="W45" i="75"/>
  <c r="W24" i="75"/>
  <c r="AE6" i="3"/>
  <c r="AA4" i="85" s="1"/>
  <c r="AN6" i="75"/>
  <c r="K4" i="85" s="1"/>
  <c r="AH6" i="75"/>
  <c r="E18" i="75"/>
  <c r="AN186" i="75"/>
  <c r="K184" i="85" s="1"/>
  <c r="W127" i="75"/>
  <c r="W69" i="75"/>
  <c r="AG136" i="75"/>
  <c r="W125" i="75"/>
  <c r="AG80" i="75"/>
  <c r="W188" i="75"/>
  <c r="W12" i="75"/>
  <c r="W90" i="75"/>
  <c r="W137" i="75"/>
  <c r="AB80" i="75"/>
  <c r="W185" i="75"/>
  <c r="W171" i="75"/>
  <c r="AN85" i="75"/>
  <c r="K83" i="85" s="1"/>
  <c r="AN119" i="75"/>
  <c r="K117" i="85" s="1"/>
  <c r="W117" i="75"/>
  <c r="AG45" i="75"/>
  <c r="AF6" i="75"/>
  <c r="M134" i="4"/>
  <c r="AJ132" i="85" s="1"/>
  <c r="M120" i="4"/>
  <c r="AJ118" i="85" s="1"/>
  <c r="M31" i="4"/>
  <c r="AJ29" i="85" s="1"/>
  <c r="M9" i="4"/>
  <c r="AJ7" i="85" s="1"/>
  <c r="G195" i="4"/>
  <c r="M171" i="4"/>
  <c r="AJ169" i="85" s="1"/>
  <c r="R161" i="4"/>
  <c r="AK159" i="85" s="1"/>
  <c r="G89" i="4"/>
  <c r="AH87" i="85" s="1"/>
  <c r="M77" i="4"/>
  <c r="AJ75" i="85" s="1"/>
  <c r="G52" i="4"/>
  <c r="M32" i="4"/>
  <c r="AJ30" i="85" s="1"/>
  <c r="M10" i="4"/>
  <c r="AJ8" i="85" s="1"/>
  <c r="H171" i="3"/>
  <c r="V169" i="85" s="1"/>
  <c r="H156" i="3"/>
  <c r="V154" i="85" s="1"/>
  <c r="H128" i="3"/>
  <c r="V126" i="85" s="1"/>
  <c r="H70" i="3"/>
  <c r="V68" i="85" s="1"/>
  <c r="H69" i="3"/>
  <c r="V67" i="85" s="1"/>
  <c r="H28" i="3"/>
  <c r="V26" i="85" s="1"/>
  <c r="R179" i="4"/>
  <c r="AK177" i="85" s="1"/>
  <c r="M176" i="4"/>
  <c r="AJ174" i="85" s="1"/>
  <c r="M172" i="4"/>
  <c r="AJ170" i="85" s="1"/>
  <c r="R159" i="4"/>
  <c r="AK157" i="85" s="1"/>
  <c r="M153" i="4"/>
  <c r="AJ151" i="85" s="1"/>
  <c r="M121" i="4"/>
  <c r="AJ119" i="85" s="1"/>
  <c r="M33" i="4"/>
  <c r="AJ31" i="85" s="1"/>
  <c r="M11" i="4"/>
  <c r="AJ9" i="85" s="1"/>
  <c r="E171" i="3"/>
  <c r="U169" i="85" s="1"/>
  <c r="H169" i="3"/>
  <c r="V167" i="85" s="1"/>
  <c r="H155" i="3"/>
  <c r="V153" i="85" s="1"/>
  <c r="E128" i="3"/>
  <c r="U126" i="85" s="1"/>
  <c r="E107" i="3"/>
  <c r="U105" i="85" s="1"/>
  <c r="E100" i="3"/>
  <c r="U98" i="85" s="1"/>
  <c r="E70" i="3"/>
  <c r="U68" i="85" s="1"/>
  <c r="H68" i="3"/>
  <c r="V66" i="85" s="1"/>
  <c r="G166" i="4"/>
  <c r="AH164" i="85" s="1"/>
  <c r="G137" i="4"/>
  <c r="AH135" i="85" s="1"/>
  <c r="M132" i="4"/>
  <c r="AJ130" i="85" s="1"/>
  <c r="M100" i="4"/>
  <c r="AJ98" i="85" s="1"/>
  <c r="M60" i="4"/>
  <c r="AJ58" i="85" s="1"/>
  <c r="G28" i="4"/>
  <c r="G24" i="4"/>
  <c r="AH22" i="85" s="1"/>
  <c r="M12" i="4"/>
  <c r="AJ10" i="85" s="1"/>
  <c r="E156" i="3"/>
  <c r="U154" i="85" s="1"/>
  <c r="E141" i="3"/>
  <c r="U139" i="85" s="1"/>
  <c r="E55" i="3"/>
  <c r="U53" i="85" s="1"/>
  <c r="G193" i="4"/>
  <c r="AH191" i="85" s="1"/>
  <c r="R180" i="4"/>
  <c r="AK178" i="85" s="1"/>
  <c r="G178" i="4"/>
  <c r="M118" i="4"/>
  <c r="AJ116" i="85" s="1"/>
  <c r="G29" i="4"/>
  <c r="G7" i="4"/>
  <c r="AH5" i="85" s="1"/>
  <c r="H131" i="3"/>
  <c r="V129" i="85" s="1"/>
  <c r="H103" i="3"/>
  <c r="V101" i="85" s="1"/>
  <c r="E82" i="3"/>
  <c r="U80" i="85" s="1"/>
  <c r="M96" i="4"/>
  <c r="AJ94" i="85" s="1"/>
  <c r="M35" i="4"/>
  <c r="AJ33" i="85" s="1"/>
  <c r="R181" i="4"/>
  <c r="AK179" i="85" s="1"/>
  <c r="R163" i="4"/>
  <c r="AK161" i="85" s="1"/>
  <c r="M162" i="4"/>
  <c r="AJ160" i="85" s="1"/>
  <c r="M119" i="4"/>
  <c r="AJ117" i="85" s="1"/>
  <c r="H185" i="3"/>
  <c r="V183" i="85" s="1"/>
  <c r="H184" i="3"/>
  <c r="V182" i="85" s="1"/>
  <c r="E180" i="3"/>
  <c r="U178" i="85" s="1"/>
  <c r="H86" i="3"/>
  <c r="V84" i="85" s="1"/>
  <c r="H52" i="3"/>
  <c r="V50" i="85" s="1"/>
  <c r="W136" i="75"/>
  <c r="AF136" i="75"/>
  <c r="AH33" i="75"/>
  <c r="AB33" i="75"/>
  <c r="AF158" i="75"/>
  <c r="AB17" i="75"/>
  <c r="AI17" i="75"/>
  <c r="W25" i="75"/>
  <c r="AG25" i="75"/>
  <c r="AB96" i="75"/>
  <c r="AH148" i="75"/>
  <c r="AB31" i="75"/>
  <c r="AI67" i="75"/>
  <c r="AB67" i="75"/>
  <c r="AG125" i="75"/>
  <c r="W18" i="75"/>
  <c r="W68" i="75"/>
  <c r="AB43" i="75"/>
  <c r="W58" i="75"/>
  <c r="M174" i="4"/>
  <c r="AJ172" i="85" s="1"/>
  <c r="M150" i="4"/>
  <c r="AJ148" i="85" s="1"/>
  <c r="M133" i="4"/>
  <c r="AJ131" i="85" s="1"/>
  <c r="G194" i="4"/>
  <c r="AH192" i="85" s="1"/>
  <c r="M155" i="4"/>
  <c r="AJ153" i="85" s="1"/>
  <c r="M151" i="4"/>
  <c r="AJ149" i="85" s="1"/>
  <c r="M175" i="4"/>
  <c r="AJ173" i="85" s="1"/>
  <c r="G168" i="4"/>
  <c r="R167" i="4"/>
  <c r="AK165" i="85" s="1"/>
  <c r="M152" i="4"/>
  <c r="AJ150" i="85" s="1"/>
  <c r="G190" i="4"/>
  <c r="G191" i="4"/>
  <c r="AH189" i="85" s="1"/>
  <c r="G192" i="4"/>
  <c r="AH190" i="85" s="1"/>
  <c r="M173" i="4"/>
  <c r="AJ171" i="85" s="1"/>
  <c r="M154" i="4"/>
  <c r="AJ152" i="85" s="1"/>
  <c r="M135" i="4"/>
  <c r="AJ133" i="85" s="1"/>
  <c r="G114" i="4"/>
  <c r="AH112" i="85" s="1"/>
  <c r="G91" i="4"/>
  <c r="AH89" i="85" s="1"/>
  <c r="M79" i="4"/>
  <c r="AJ77" i="85" s="1"/>
  <c r="G73" i="4"/>
  <c r="AH71" i="85" s="1"/>
  <c r="M59" i="4"/>
  <c r="AJ57" i="85" s="1"/>
  <c r="G54" i="4"/>
  <c r="AH52" i="85" s="1"/>
  <c r="M34" i="4"/>
  <c r="AJ32" i="85" s="1"/>
  <c r="G149" i="4"/>
  <c r="G148" i="4"/>
  <c r="AH146" i="85" s="1"/>
  <c r="G147" i="4"/>
  <c r="G131" i="4"/>
  <c r="G130" i="4"/>
  <c r="AH128" i="85" s="1"/>
  <c r="G129" i="4"/>
  <c r="AH127" i="85" s="1"/>
  <c r="G128" i="4"/>
  <c r="AH126" i="85" s="1"/>
  <c r="G116" i="4"/>
  <c r="M97" i="4"/>
  <c r="AJ95" i="85" s="1"/>
  <c r="M93" i="4"/>
  <c r="AJ91" i="85" s="1"/>
  <c r="G92" i="4"/>
  <c r="AH90" i="85" s="1"/>
  <c r="M75" i="4"/>
  <c r="AJ73" i="85" s="1"/>
  <c r="G74" i="4"/>
  <c r="G55" i="4"/>
  <c r="M98" i="4"/>
  <c r="AJ96" i="85" s="1"/>
  <c r="M36" i="4"/>
  <c r="AJ34" i="85" s="1"/>
  <c r="M99" i="4"/>
  <c r="AJ97" i="85" s="1"/>
  <c r="M94" i="4"/>
  <c r="AJ92" i="85" s="1"/>
  <c r="M76" i="4"/>
  <c r="AJ74" i="85" s="1"/>
  <c r="G70" i="4"/>
  <c r="AH68" i="85" s="1"/>
  <c r="G49" i="4"/>
  <c r="AH47" i="85" s="1"/>
  <c r="G48" i="4"/>
  <c r="M37" i="4"/>
  <c r="AJ35" i="85" s="1"/>
  <c r="M95" i="4"/>
  <c r="AJ93" i="85" s="1"/>
  <c r="M78" i="4"/>
  <c r="AJ76" i="85" s="1"/>
  <c r="G72" i="4"/>
  <c r="M58" i="4"/>
  <c r="AJ56" i="85" s="1"/>
  <c r="G57" i="4"/>
  <c r="AH55" i="85" s="1"/>
  <c r="G51" i="4"/>
  <c r="M39" i="4"/>
  <c r="AJ37" i="85" s="1"/>
  <c r="H196" i="3"/>
  <c r="V194" i="85" s="1"/>
  <c r="H191" i="3"/>
  <c r="V189" i="85" s="1"/>
  <c r="H175" i="3"/>
  <c r="V173" i="85" s="1"/>
  <c r="H164" i="3"/>
  <c r="V162" i="85" s="1"/>
  <c r="H159" i="3"/>
  <c r="V157" i="85" s="1"/>
  <c r="H139" i="3"/>
  <c r="V137" i="85" s="1"/>
  <c r="H126" i="3"/>
  <c r="V124" i="85" s="1"/>
  <c r="H96" i="3"/>
  <c r="V94" i="85" s="1"/>
  <c r="H90" i="3"/>
  <c r="V88" i="85" s="1"/>
  <c r="E85" i="3"/>
  <c r="U83" i="85" s="1"/>
  <c r="H63" i="3"/>
  <c r="V61" i="85" s="1"/>
  <c r="H50" i="3"/>
  <c r="V48" i="85" s="1"/>
  <c r="H105" i="3"/>
  <c r="V103" i="85" s="1"/>
  <c r="H100" i="3"/>
  <c r="V98" i="85" s="1"/>
  <c r="H61" i="3"/>
  <c r="V59" i="85" s="1"/>
  <c r="E18" i="3"/>
  <c r="U16" i="85" s="1"/>
  <c r="H17" i="3"/>
  <c r="V15" i="85" s="1"/>
  <c r="H179" i="3"/>
  <c r="V177" i="85" s="1"/>
  <c r="H146" i="3"/>
  <c r="V144" i="85" s="1"/>
  <c r="H145" i="3"/>
  <c r="V143" i="85" s="1"/>
  <c r="H133" i="3"/>
  <c r="V131" i="85" s="1"/>
  <c r="H167" i="3"/>
  <c r="V165" i="85" s="1"/>
  <c r="H111" i="3"/>
  <c r="V109" i="85" s="1"/>
  <c r="H99" i="3"/>
  <c r="V97" i="85" s="1"/>
  <c r="H93" i="3"/>
  <c r="V91" i="85" s="1"/>
  <c r="H87" i="3"/>
  <c r="V85" i="85" s="1"/>
  <c r="H150" i="3"/>
  <c r="V148" i="85" s="1"/>
  <c r="E146" i="3"/>
  <c r="U144" i="85" s="1"/>
  <c r="H124" i="3"/>
  <c r="V122" i="85" s="1"/>
  <c r="H73" i="3"/>
  <c r="V71" i="85" s="1"/>
  <c r="E31" i="3"/>
  <c r="U29" i="85" s="1"/>
  <c r="E178" i="3"/>
  <c r="U176" i="85" s="1"/>
  <c r="H161" i="3"/>
  <c r="V159" i="85" s="1"/>
  <c r="H129" i="3"/>
  <c r="V127" i="85" s="1"/>
  <c r="H110" i="3"/>
  <c r="V108" i="85" s="1"/>
  <c r="H47" i="3"/>
  <c r="V45" i="85" s="1"/>
  <c r="G104" i="4"/>
  <c r="AH102" i="85" s="1"/>
  <c r="G103" i="4"/>
  <c r="G102" i="4"/>
  <c r="AH100" i="85" s="1"/>
  <c r="G80" i="4"/>
  <c r="AH78" i="85" s="1"/>
  <c r="G61" i="4"/>
  <c r="AH59" i="85" s="1"/>
  <c r="G41" i="4"/>
  <c r="G14" i="4"/>
  <c r="G13" i="4"/>
  <c r="AH11" i="85" s="1"/>
  <c r="H135" i="3"/>
  <c r="V133" i="85" s="1"/>
  <c r="E124" i="3"/>
  <c r="U122" i="85" s="1"/>
  <c r="E116" i="3"/>
  <c r="U114" i="85" s="1"/>
  <c r="E111" i="3"/>
  <c r="U109" i="85" s="1"/>
  <c r="H108" i="3"/>
  <c r="V106" i="85" s="1"/>
  <c r="E103" i="3"/>
  <c r="U101" i="85" s="1"/>
  <c r="E99" i="3"/>
  <c r="U97" i="85" s="1"/>
  <c r="H84" i="3"/>
  <c r="V82" i="85" s="1"/>
  <c r="E79" i="3"/>
  <c r="U77" i="85" s="1"/>
  <c r="H65" i="3"/>
  <c r="V63" i="85" s="1"/>
  <c r="H64" i="3"/>
  <c r="V62" i="85" s="1"/>
  <c r="H58" i="3"/>
  <c r="V56" i="85" s="1"/>
  <c r="H45" i="3"/>
  <c r="V43" i="85" s="1"/>
  <c r="H26" i="3"/>
  <c r="V24" i="85" s="1"/>
  <c r="M6" i="4"/>
  <c r="AJ4" i="85" s="1"/>
  <c r="G175" i="4"/>
  <c r="AH173" i="85" s="1"/>
  <c r="G6" i="4"/>
  <c r="AH4" i="85" s="1"/>
  <c r="Q109" i="3"/>
  <c r="Q19" i="3"/>
  <c r="Q127" i="3"/>
  <c r="Q170" i="3"/>
  <c r="Q167" i="3"/>
  <c r="Q6" i="3"/>
  <c r="Q161" i="3"/>
  <c r="Q176" i="3"/>
  <c r="Q39" i="3"/>
  <c r="Q92" i="3"/>
  <c r="Q141" i="3"/>
  <c r="Q103" i="3"/>
  <c r="Q80" i="3"/>
  <c r="Q175" i="3"/>
  <c r="Q158" i="3"/>
  <c r="Q184" i="3"/>
  <c r="Q126" i="3"/>
  <c r="Q134" i="3"/>
  <c r="Q190" i="3"/>
  <c r="Q47" i="3"/>
  <c r="Q75" i="3"/>
  <c r="Q38" i="3"/>
  <c r="Q111" i="3"/>
  <c r="Q195" i="3"/>
  <c r="Q125" i="3"/>
  <c r="Q29" i="3"/>
  <c r="Q144" i="3"/>
  <c r="Q46" i="3"/>
  <c r="Q180" i="3"/>
  <c r="H192" i="3"/>
  <c r="V190" i="85" s="1"/>
  <c r="H182" i="3"/>
  <c r="V180" i="85" s="1"/>
  <c r="H177" i="3"/>
  <c r="V175" i="85" s="1"/>
  <c r="H165" i="3"/>
  <c r="V163" i="85" s="1"/>
  <c r="H22" i="3"/>
  <c r="V20" i="85" s="1"/>
  <c r="H7" i="3"/>
  <c r="V5" i="85" s="1"/>
  <c r="H194" i="3"/>
  <c r="V192" i="85" s="1"/>
  <c r="H6" i="3"/>
  <c r="V4" i="85" s="1"/>
  <c r="E192" i="3"/>
  <c r="U190" i="85" s="1"/>
  <c r="E175" i="3"/>
  <c r="U173" i="85" s="1"/>
  <c r="E113" i="3"/>
  <c r="U111" i="85" s="1"/>
  <c r="E109" i="3"/>
  <c r="U107" i="85" s="1"/>
  <c r="E176" i="3"/>
  <c r="U174" i="85" s="1"/>
  <c r="E154" i="3"/>
  <c r="U152" i="85" s="1"/>
  <c r="E114" i="3"/>
  <c r="U112" i="85" s="1"/>
  <c r="E110" i="3"/>
  <c r="U108" i="85" s="1"/>
  <c r="E35" i="3"/>
  <c r="U33" i="85" s="1"/>
  <c r="E19" i="3"/>
  <c r="U17" i="85" s="1"/>
  <c r="E11" i="3"/>
  <c r="U9" i="85" s="1"/>
  <c r="E170" i="3"/>
  <c r="U168" i="85" s="1"/>
  <c r="E140" i="3"/>
  <c r="U138" i="85" s="1"/>
  <c r="E50" i="3"/>
  <c r="U48" i="85" s="1"/>
  <c r="E23" i="3"/>
  <c r="U21" i="85" s="1"/>
  <c r="E12" i="3"/>
  <c r="U10" i="85" s="1"/>
  <c r="E191" i="3"/>
  <c r="U189" i="85" s="1"/>
  <c r="E174" i="3"/>
  <c r="U172" i="85" s="1"/>
  <c r="E121" i="3"/>
  <c r="U119" i="85" s="1"/>
  <c r="E108" i="3"/>
  <c r="U106" i="85" s="1"/>
  <c r="E71" i="3"/>
  <c r="U69" i="85" s="1"/>
  <c r="E155" i="3"/>
  <c r="U153" i="85" s="1"/>
  <c r="E147" i="3"/>
  <c r="U145" i="85" s="1"/>
  <c r="E115" i="3"/>
  <c r="U113" i="85" s="1"/>
  <c r="E86" i="3"/>
  <c r="U84" i="85" s="1"/>
  <c r="E81" i="3"/>
  <c r="U79" i="85" s="1"/>
  <c r="E80" i="3"/>
  <c r="U78" i="85" s="1"/>
  <c r="E72" i="3"/>
  <c r="U70" i="85" s="1"/>
  <c r="E65" i="3"/>
  <c r="U63" i="85" s="1"/>
  <c r="E60" i="3"/>
  <c r="U58" i="85" s="1"/>
  <c r="E58" i="3"/>
  <c r="U56" i="85" s="1"/>
  <c r="E36" i="3"/>
  <c r="U34" i="85" s="1"/>
  <c r="E24" i="3"/>
  <c r="U22" i="85" s="1"/>
  <c r="E16" i="3"/>
  <c r="U14" i="85" s="1"/>
  <c r="E14" i="3"/>
  <c r="U12" i="85" s="1"/>
  <c r="E13" i="3"/>
  <c r="U11" i="85" s="1"/>
  <c r="E189" i="3"/>
  <c r="U187" i="85" s="1"/>
  <c r="E188" i="3"/>
  <c r="U186" i="85" s="1"/>
  <c r="E186" i="3"/>
  <c r="U184" i="85" s="1"/>
  <c r="E167" i="3"/>
  <c r="U165" i="85" s="1"/>
  <c r="E165" i="3"/>
  <c r="U163" i="85" s="1"/>
  <c r="E159" i="3"/>
  <c r="U157" i="85" s="1"/>
  <c r="E158" i="3"/>
  <c r="U156" i="85" s="1"/>
  <c r="E137" i="3"/>
  <c r="U135" i="85" s="1"/>
  <c r="E118" i="3"/>
  <c r="U116" i="85" s="1"/>
  <c r="E95" i="3"/>
  <c r="U93" i="85" s="1"/>
  <c r="E77" i="3"/>
  <c r="U75" i="85" s="1"/>
  <c r="E75" i="3"/>
  <c r="U73" i="85" s="1"/>
  <c r="E68" i="3"/>
  <c r="U66" i="85" s="1"/>
  <c r="E45" i="3"/>
  <c r="U43" i="85" s="1"/>
  <c r="E169" i="3"/>
  <c r="U167" i="85" s="1"/>
  <c r="E168" i="3"/>
  <c r="U166" i="85" s="1"/>
  <c r="E166" i="3"/>
  <c r="U164" i="85" s="1"/>
  <c r="E160" i="3"/>
  <c r="U158" i="85" s="1"/>
  <c r="E152" i="3"/>
  <c r="U150" i="85" s="1"/>
  <c r="E145" i="3"/>
  <c r="U143" i="85" s="1"/>
  <c r="E144" i="3"/>
  <c r="U142" i="85" s="1"/>
  <c r="E138" i="3"/>
  <c r="U136" i="85" s="1"/>
  <c r="E129" i="3"/>
  <c r="U127" i="85" s="1"/>
  <c r="E106" i="3"/>
  <c r="U104" i="85" s="1"/>
  <c r="E98" i="3"/>
  <c r="U96" i="85" s="1"/>
  <c r="E84" i="3"/>
  <c r="U82" i="85" s="1"/>
  <c r="E78" i="3"/>
  <c r="U76" i="85" s="1"/>
  <c r="E63" i="3"/>
  <c r="U61" i="85" s="1"/>
  <c r="E56" i="3"/>
  <c r="U54" i="85" s="1"/>
  <c r="E48" i="3"/>
  <c r="U46" i="85" s="1"/>
  <c r="E47" i="3"/>
  <c r="U45" i="85" s="1"/>
  <c r="E46" i="3"/>
  <c r="U44" i="85" s="1"/>
  <c r="E34" i="3"/>
  <c r="U32" i="85" s="1"/>
  <c r="E29" i="3"/>
  <c r="U27" i="85" s="1"/>
  <c r="E20" i="3"/>
  <c r="U18" i="85" s="1"/>
  <c r="E6" i="3"/>
  <c r="U4" i="85" s="1"/>
  <c r="T40" i="3" l="1"/>
  <c r="Y38" i="85" s="1"/>
  <c r="T17" i="3"/>
  <c r="Y15" i="85" s="1"/>
  <c r="T123" i="3"/>
  <c r="Y121" i="85" s="1"/>
  <c r="AL43" i="75"/>
  <c r="I41" i="85" s="1"/>
  <c r="T193" i="3"/>
  <c r="Y191" i="85" s="1"/>
  <c r="T66" i="3"/>
  <c r="Y64" i="85" s="1"/>
  <c r="T34" i="3"/>
  <c r="Y32" i="85" s="1"/>
  <c r="T56" i="3"/>
  <c r="Y54" i="85" s="1"/>
  <c r="T96" i="3"/>
  <c r="Y94" i="85" s="1"/>
  <c r="T146" i="3"/>
  <c r="Y144" i="85" s="1"/>
  <c r="T187" i="3"/>
  <c r="Y185" i="85" s="1"/>
  <c r="T132" i="3"/>
  <c r="Y130" i="85" s="1"/>
  <c r="T169" i="3"/>
  <c r="Y167" i="85" s="1"/>
  <c r="T147" i="3"/>
  <c r="Y145" i="85" s="1"/>
  <c r="T129" i="3"/>
  <c r="Y127" i="85" s="1"/>
  <c r="T154" i="3"/>
  <c r="Y152" i="85" s="1"/>
  <c r="T124" i="3"/>
  <c r="Y122" i="85" s="1"/>
  <c r="T87" i="3"/>
  <c r="Y85" i="85" s="1"/>
  <c r="T65" i="3"/>
  <c r="Y63" i="85" s="1"/>
  <c r="T60" i="3"/>
  <c r="Y58" i="85" s="1"/>
  <c r="T42" i="3"/>
  <c r="Y40" i="85" s="1"/>
  <c r="R36" i="85"/>
  <c r="AO36" i="85" s="1"/>
  <c r="T157" i="3"/>
  <c r="Y155" i="85" s="1"/>
  <c r="T53" i="3"/>
  <c r="Y51" i="85" s="1"/>
  <c r="T181" i="3"/>
  <c r="Y179" i="85" s="1"/>
  <c r="T74" i="3"/>
  <c r="Y72" i="85" s="1"/>
  <c r="T140" i="3"/>
  <c r="Y138" i="85" s="1"/>
  <c r="T52" i="3"/>
  <c r="Y50" i="85" s="1"/>
  <c r="T138" i="3"/>
  <c r="Y136" i="85" s="1"/>
  <c r="N181" i="85"/>
  <c r="T131" i="3"/>
  <c r="Y129" i="85" s="1"/>
  <c r="T23" i="3"/>
  <c r="Y21" i="85" s="1"/>
  <c r="T15" i="3"/>
  <c r="Y13" i="85" s="1"/>
  <c r="T36" i="3"/>
  <c r="Y34" i="85" s="1"/>
  <c r="T49" i="3"/>
  <c r="Y47" i="85" s="1"/>
  <c r="T98" i="3"/>
  <c r="Y96" i="85" s="1"/>
  <c r="T12" i="3"/>
  <c r="Y10" i="85" s="1"/>
  <c r="T101" i="3"/>
  <c r="Y99" i="85" s="1"/>
  <c r="T71" i="3"/>
  <c r="Y69" i="85" s="1"/>
  <c r="T35" i="3"/>
  <c r="Y33" i="85" s="1"/>
  <c r="T64" i="3"/>
  <c r="Y62" i="85" s="1"/>
  <c r="T76" i="3"/>
  <c r="Y74" i="85" s="1"/>
  <c r="R24" i="85"/>
  <c r="AO24" i="85" s="1"/>
  <c r="T24" i="3"/>
  <c r="Y22" i="85" s="1"/>
  <c r="T122" i="3"/>
  <c r="Y120" i="85" s="1"/>
  <c r="T135" i="3"/>
  <c r="Y133" i="85" s="1"/>
  <c r="T57" i="3"/>
  <c r="Y55" i="85" s="1"/>
  <c r="T183" i="3"/>
  <c r="Y181" i="85" s="1"/>
  <c r="T165" i="3"/>
  <c r="Y163" i="85" s="1"/>
  <c r="T72" i="3"/>
  <c r="Y70" i="85" s="1"/>
  <c r="T156" i="3"/>
  <c r="Y154" i="85" s="1"/>
  <c r="T67" i="3"/>
  <c r="Y65" i="85" s="1"/>
  <c r="T189" i="3"/>
  <c r="Y187" i="85" s="1"/>
  <c r="T192" i="3"/>
  <c r="Y190" i="85" s="1"/>
  <c r="T31" i="3"/>
  <c r="Y29" i="85" s="1"/>
  <c r="T136" i="3"/>
  <c r="Y134" i="85" s="1"/>
  <c r="T61" i="3"/>
  <c r="Y59" i="85" s="1"/>
  <c r="T153" i="3"/>
  <c r="Y151" i="85" s="1"/>
  <c r="T173" i="3"/>
  <c r="Y171" i="85" s="1"/>
  <c r="T159" i="3"/>
  <c r="Y157" i="85" s="1"/>
  <c r="T151" i="3"/>
  <c r="Y149" i="85" s="1"/>
  <c r="T41" i="3"/>
  <c r="Y39" i="85" s="1"/>
  <c r="T45" i="3"/>
  <c r="Y43" i="85" s="1"/>
  <c r="T106" i="3"/>
  <c r="Y104" i="85" s="1"/>
  <c r="T85" i="3"/>
  <c r="Y83" i="85" s="1"/>
  <c r="T55" i="3"/>
  <c r="Y53" i="85" s="1"/>
  <c r="T18" i="3"/>
  <c r="Y16" i="85" s="1"/>
  <c r="T48" i="3"/>
  <c r="Y46" i="85" s="1"/>
  <c r="T102" i="3"/>
  <c r="Y100" i="85" s="1"/>
  <c r="T137" i="3"/>
  <c r="Y135" i="85" s="1"/>
  <c r="T26" i="3"/>
  <c r="Y24" i="85" s="1"/>
  <c r="T185" i="3"/>
  <c r="Y183" i="85" s="1"/>
  <c r="T79" i="3"/>
  <c r="Y77" i="85" s="1"/>
  <c r="T139" i="3"/>
  <c r="Y137" i="85" s="1"/>
  <c r="T84" i="3"/>
  <c r="Y82" i="85" s="1"/>
  <c r="T152" i="3"/>
  <c r="Y150" i="85" s="1"/>
  <c r="T172" i="3"/>
  <c r="Y170" i="85" s="1"/>
  <c r="T20" i="3"/>
  <c r="Y18" i="85" s="1"/>
  <c r="T117" i="3"/>
  <c r="Y115" i="85" s="1"/>
  <c r="T10" i="3"/>
  <c r="Y8" i="85" s="1"/>
  <c r="T14" i="3"/>
  <c r="Y12" i="85" s="1"/>
  <c r="T73" i="3"/>
  <c r="Y71" i="85" s="1"/>
  <c r="T77" i="3"/>
  <c r="Y75" i="85" s="1"/>
  <c r="T149" i="3"/>
  <c r="Y147" i="85" s="1"/>
  <c r="T99" i="3"/>
  <c r="Y97" i="85" s="1"/>
  <c r="T32" i="3"/>
  <c r="Y30" i="85" s="1"/>
  <c r="T81" i="3"/>
  <c r="Y79" i="85" s="1"/>
  <c r="T63" i="3"/>
  <c r="Y61" i="85" s="1"/>
  <c r="T145" i="3"/>
  <c r="Y143" i="85" s="1"/>
  <c r="T6" i="3"/>
  <c r="Y4" i="85" s="1"/>
  <c r="T89" i="3"/>
  <c r="Y87" i="85" s="1"/>
  <c r="T162" i="3"/>
  <c r="Y160" i="85" s="1"/>
  <c r="T178" i="3"/>
  <c r="Y176" i="85" s="1"/>
  <c r="T51" i="3"/>
  <c r="Y49" i="85" s="1"/>
  <c r="T155" i="3"/>
  <c r="Y153" i="85" s="1"/>
  <c r="T182" i="3"/>
  <c r="Y180" i="85" s="1"/>
  <c r="T68" i="3"/>
  <c r="Y66" i="85" s="1"/>
  <c r="T94" i="3"/>
  <c r="Y92" i="85" s="1"/>
  <c r="T128" i="3"/>
  <c r="Y126" i="85" s="1"/>
  <c r="T27" i="3"/>
  <c r="Y25" i="85" s="1"/>
  <c r="T119" i="3"/>
  <c r="Y117" i="85" s="1"/>
  <c r="T121" i="3"/>
  <c r="Y119" i="85" s="1"/>
  <c r="T191" i="3"/>
  <c r="Y189" i="85" s="1"/>
  <c r="T97" i="3"/>
  <c r="Y95" i="85" s="1"/>
  <c r="T141" i="3"/>
  <c r="Y139" i="85" s="1"/>
  <c r="T143" i="3"/>
  <c r="Y141" i="85" s="1"/>
  <c r="R105" i="85"/>
  <c r="AO105" i="85" s="1"/>
  <c r="T105" i="3"/>
  <c r="Y103" i="85" s="1"/>
  <c r="T177" i="3"/>
  <c r="Y175" i="85" s="1"/>
  <c r="T134" i="3"/>
  <c r="Y132" i="85" s="1"/>
  <c r="T28" i="3"/>
  <c r="Y26" i="85" s="1"/>
  <c r="T33" i="3"/>
  <c r="Y31" i="85" s="1"/>
  <c r="T107" i="3"/>
  <c r="Y105" i="85" s="1"/>
  <c r="T115" i="3"/>
  <c r="Y113" i="85" s="1"/>
  <c r="T133" i="3"/>
  <c r="Y131" i="85" s="1"/>
  <c r="T78" i="3"/>
  <c r="Y76" i="85" s="1"/>
  <c r="T114" i="3"/>
  <c r="Y112" i="85" s="1"/>
  <c r="T130" i="3"/>
  <c r="Y128" i="85" s="1"/>
  <c r="T11" i="3"/>
  <c r="Y9" i="85" s="1"/>
  <c r="T9" i="3"/>
  <c r="Y7" i="85" s="1"/>
  <c r="T120" i="3"/>
  <c r="Y118" i="85" s="1"/>
  <c r="T50" i="3"/>
  <c r="Y48" i="85" s="1"/>
  <c r="T168" i="3"/>
  <c r="Y166" i="85" s="1"/>
  <c r="T8" i="3"/>
  <c r="Y6" i="85" s="1"/>
  <c r="T109" i="3"/>
  <c r="Y107" i="85" s="1"/>
  <c r="R192" i="85"/>
  <c r="AO192" i="85" s="1"/>
  <c r="T86" i="3"/>
  <c r="Y84" i="85" s="1"/>
  <c r="T126" i="3"/>
  <c r="Y124" i="85" s="1"/>
  <c r="T180" i="3"/>
  <c r="Y178" i="85" s="1"/>
  <c r="T142" i="3"/>
  <c r="Y140" i="85" s="1"/>
  <c r="T188" i="3"/>
  <c r="Y186" i="85" s="1"/>
  <c r="T88" i="3"/>
  <c r="Y86" i="85" s="1"/>
  <c r="T95" i="3"/>
  <c r="Y93" i="85" s="1"/>
  <c r="T160" i="3"/>
  <c r="Y158" i="85" s="1"/>
  <c r="T25" i="3"/>
  <c r="Y23" i="85" s="1"/>
  <c r="T69" i="3"/>
  <c r="Y67" i="85" s="1"/>
  <c r="T58" i="3"/>
  <c r="Y56" i="85" s="1"/>
  <c r="T30" i="3"/>
  <c r="Y28" i="85" s="1"/>
  <c r="T70" i="3"/>
  <c r="Y68" i="85" s="1"/>
  <c r="T108" i="3"/>
  <c r="Y106" i="85" s="1"/>
  <c r="T38" i="3"/>
  <c r="Y36" i="85" s="1"/>
  <c r="T16" i="3"/>
  <c r="Y14" i="85" s="1"/>
  <c r="T47" i="3"/>
  <c r="Y45" i="85" s="1"/>
  <c r="T92" i="3"/>
  <c r="Y90" i="85" s="1"/>
  <c r="T184" i="3"/>
  <c r="Y182" i="85" s="1"/>
  <c r="T19" i="3"/>
  <c r="Y17" i="85" s="1"/>
  <c r="T100" i="3"/>
  <c r="Y98" i="85" s="1"/>
  <c r="T195" i="3"/>
  <c r="Y193" i="85" s="1"/>
  <c r="T176" i="3"/>
  <c r="Y174" i="85" s="1"/>
  <c r="T91" i="3"/>
  <c r="Y89" i="85" s="1"/>
  <c r="T164" i="3"/>
  <c r="Y162" i="85" s="1"/>
  <c r="T75" i="3"/>
  <c r="Y73" i="85" s="1"/>
  <c r="T158" i="3"/>
  <c r="Y156" i="85" s="1"/>
  <c r="T54" i="3"/>
  <c r="Y52" i="85" s="1"/>
  <c r="T190" i="3"/>
  <c r="Y188" i="85" s="1"/>
  <c r="T175" i="3"/>
  <c r="Y173" i="85" s="1"/>
  <c r="T113" i="3"/>
  <c r="Y111" i="85" s="1"/>
  <c r="T110" i="3"/>
  <c r="Y108" i="85" s="1"/>
  <c r="R161" i="85"/>
  <c r="AO161" i="85" s="1"/>
  <c r="T37" i="3"/>
  <c r="Y35" i="85" s="1"/>
  <c r="T39" i="3"/>
  <c r="Y37" i="85" s="1"/>
  <c r="T43" i="3"/>
  <c r="Y41" i="85" s="1"/>
  <c r="T161" i="3"/>
  <c r="Y159" i="85" s="1"/>
  <c r="T166" i="3"/>
  <c r="Y164" i="85" s="1"/>
  <c r="T150" i="3"/>
  <c r="Y148" i="85" s="1"/>
  <c r="R101" i="85"/>
  <c r="AO101" i="85" s="1"/>
  <c r="T127" i="3"/>
  <c r="Y125" i="85" s="1"/>
  <c r="T194" i="3"/>
  <c r="Y192" i="85" s="1"/>
  <c r="T46" i="3"/>
  <c r="Y44" i="85" s="1"/>
  <c r="T80" i="3"/>
  <c r="Y78" i="85" s="1"/>
  <c r="T196" i="3"/>
  <c r="Y194" i="85" s="1"/>
  <c r="T62" i="3"/>
  <c r="Y60" i="85" s="1"/>
  <c r="T7" i="3"/>
  <c r="Y5" i="85" s="1"/>
  <c r="T167" i="3"/>
  <c r="Y165" i="85" s="1"/>
  <c r="T144" i="3"/>
  <c r="Y142" i="85" s="1"/>
  <c r="T170" i="3"/>
  <c r="Y168" i="85" s="1"/>
  <c r="T93" i="3"/>
  <c r="Y91" i="85" s="1"/>
  <c r="T13" i="3"/>
  <c r="Y11" i="85" s="1"/>
  <c r="T29" i="3"/>
  <c r="Y27" i="85" s="1"/>
  <c r="T111" i="3"/>
  <c r="Y109" i="85" s="1"/>
  <c r="T103" i="3"/>
  <c r="Y101" i="85" s="1"/>
  <c r="T174" i="3"/>
  <c r="Y172" i="85" s="1"/>
  <c r="T116" i="3"/>
  <c r="Y114" i="85" s="1"/>
  <c r="T125" i="3"/>
  <c r="Y123" i="85" s="1"/>
  <c r="AJ75" i="75"/>
  <c r="R4" i="85"/>
  <c r="AO4" i="85" s="1"/>
  <c r="R170" i="85"/>
  <c r="AO170" i="85" s="1"/>
  <c r="AJ28" i="75"/>
  <c r="R140" i="85"/>
  <c r="AO140" i="85" s="1"/>
  <c r="P140" i="85"/>
  <c r="P89" i="85"/>
  <c r="R90" i="85"/>
  <c r="AO90" i="85" s="1"/>
  <c r="P90" i="85"/>
  <c r="P110" i="85"/>
  <c r="R17" i="85"/>
  <c r="AO17" i="85" s="1"/>
  <c r="P17" i="85"/>
  <c r="R29" i="85"/>
  <c r="AO29" i="85" s="1"/>
  <c r="P29" i="85"/>
  <c r="AQ104" i="75"/>
  <c r="AS104" i="75" s="1"/>
  <c r="AL156" i="75"/>
  <c r="I154" i="85" s="1"/>
  <c r="AL119" i="75"/>
  <c r="I117" i="85" s="1"/>
  <c r="AQ30" i="75"/>
  <c r="AS30" i="75" s="1"/>
  <c r="AJ80" i="75"/>
  <c r="AJ24" i="75"/>
  <c r="AJ89" i="75"/>
  <c r="AL65" i="75"/>
  <c r="I63" i="85" s="1"/>
  <c r="AL114" i="75"/>
  <c r="I112" i="85" s="1"/>
  <c r="AO43" i="75"/>
  <c r="AO67" i="75"/>
  <c r="L65" i="85" s="1"/>
  <c r="AO96" i="75"/>
  <c r="L94" i="85" s="1"/>
  <c r="AO17" i="75"/>
  <c r="L15" i="85" s="1"/>
  <c r="AO28" i="75"/>
  <c r="AO126" i="75"/>
  <c r="L124" i="85" s="1"/>
  <c r="AO110" i="75"/>
  <c r="L108" i="85" s="1"/>
  <c r="AO77" i="75"/>
  <c r="L75" i="85" s="1"/>
  <c r="AO118" i="75"/>
  <c r="L116" i="85" s="1"/>
  <c r="AO135" i="75"/>
  <c r="L133" i="85" s="1"/>
  <c r="AO174" i="75"/>
  <c r="AO103" i="75"/>
  <c r="L101" i="85" s="1"/>
  <c r="AO60" i="75"/>
  <c r="L58" i="85" s="1"/>
  <c r="AO123" i="75"/>
  <c r="L121" i="85" s="1"/>
  <c r="AO141" i="75"/>
  <c r="L139" i="85" s="1"/>
  <c r="AO19" i="75"/>
  <c r="L17" i="85" s="1"/>
  <c r="AO53" i="75"/>
  <c r="AO187" i="75"/>
  <c r="L185" i="85" s="1"/>
  <c r="AO105" i="75"/>
  <c r="L103" i="85" s="1"/>
  <c r="AO56" i="75"/>
  <c r="L54" i="85" s="1"/>
  <c r="AO36" i="75"/>
  <c r="L34" i="85" s="1"/>
  <c r="AO178" i="75"/>
  <c r="L176" i="85" s="1"/>
  <c r="AO61" i="75"/>
  <c r="L59" i="85" s="1"/>
  <c r="AO156" i="75"/>
  <c r="AO24" i="75"/>
  <c r="L22" i="85" s="1"/>
  <c r="AO119" i="75"/>
  <c r="L117" i="85" s="1"/>
  <c r="AO173" i="75"/>
  <c r="L171" i="85" s="1"/>
  <c r="AO12" i="75"/>
  <c r="L10" i="85" s="1"/>
  <c r="AO111" i="75"/>
  <c r="L109" i="85" s="1"/>
  <c r="AO78" i="75"/>
  <c r="L76" i="85" s="1"/>
  <c r="AO90" i="75"/>
  <c r="L88" i="85" s="1"/>
  <c r="AO52" i="75"/>
  <c r="L50" i="85" s="1"/>
  <c r="AO124" i="75"/>
  <c r="L122" i="85" s="1"/>
  <c r="AO15" i="75"/>
  <c r="L13" i="85" s="1"/>
  <c r="AO55" i="75"/>
  <c r="L53" i="85" s="1"/>
  <c r="AO170" i="75"/>
  <c r="L168" i="85" s="1"/>
  <c r="AO129" i="75"/>
  <c r="L127" i="85" s="1"/>
  <c r="AO21" i="75"/>
  <c r="L19" i="85" s="1"/>
  <c r="AO92" i="75"/>
  <c r="L90" i="85" s="1"/>
  <c r="AO101" i="75"/>
  <c r="L99" i="85" s="1"/>
  <c r="AO162" i="75"/>
  <c r="L160" i="85" s="1"/>
  <c r="AO58" i="75"/>
  <c r="L56" i="85" s="1"/>
  <c r="AO68" i="75"/>
  <c r="L66" i="85" s="1"/>
  <c r="AO89" i="75"/>
  <c r="L87" i="85" s="1"/>
  <c r="AO27" i="75"/>
  <c r="L25" i="85" s="1"/>
  <c r="AO168" i="75"/>
  <c r="L166" i="85" s="1"/>
  <c r="AO177" i="75"/>
  <c r="L175" i="85" s="1"/>
  <c r="AO6" i="75"/>
  <c r="L4" i="85" s="1"/>
  <c r="AO38" i="75"/>
  <c r="L36" i="85" s="1"/>
  <c r="AO40" i="75"/>
  <c r="L38" i="85" s="1"/>
  <c r="AO26" i="75"/>
  <c r="L24" i="85" s="1"/>
  <c r="AO32" i="75"/>
  <c r="L30" i="85" s="1"/>
  <c r="AO151" i="75"/>
  <c r="L149" i="85" s="1"/>
  <c r="AO166" i="75"/>
  <c r="L164" i="85" s="1"/>
  <c r="AO7" i="75"/>
  <c r="L5" i="85" s="1"/>
  <c r="AO161" i="75"/>
  <c r="L159" i="85" s="1"/>
  <c r="AO50" i="75"/>
  <c r="L48" i="85" s="1"/>
  <c r="AO37" i="75"/>
  <c r="L35" i="85" s="1"/>
  <c r="AO35" i="75"/>
  <c r="L33" i="85" s="1"/>
  <c r="AO11" i="75"/>
  <c r="L9" i="85" s="1"/>
  <c r="AO51" i="75"/>
  <c r="L49" i="85" s="1"/>
  <c r="AO59" i="75"/>
  <c r="L57" i="85" s="1"/>
  <c r="AO133" i="75"/>
  <c r="L131" i="85" s="1"/>
  <c r="AO94" i="75"/>
  <c r="L92" i="85" s="1"/>
  <c r="AO70" i="75"/>
  <c r="L68" i="85" s="1"/>
  <c r="AO13" i="75"/>
  <c r="L11" i="85" s="1"/>
  <c r="AO95" i="75"/>
  <c r="L93" i="85" s="1"/>
  <c r="AO109" i="75"/>
  <c r="L107" i="85" s="1"/>
  <c r="AO144" i="75"/>
  <c r="L142" i="85" s="1"/>
  <c r="AO76" i="75"/>
  <c r="L74" i="85" s="1"/>
  <c r="AO185" i="75"/>
  <c r="L183" i="85" s="1"/>
  <c r="AO66" i="75"/>
  <c r="L64" i="85" s="1"/>
  <c r="AO99" i="75"/>
  <c r="L97" i="85" s="1"/>
  <c r="AO71" i="75"/>
  <c r="L69" i="85" s="1"/>
  <c r="AO69" i="75"/>
  <c r="L67" i="85" s="1"/>
  <c r="AO169" i="75"/>
  <c r="L167" i="85" s="1"/>
  <c r="AO20" i="75"/>
  <c r="L18" i="85" s="1"/>
  <c r="AO147" i="75"/>
  <c r="L145" i="85" s="1"/>
  <c r="AO189" i="75"/>
  <c r="L187" i="85" s="1"/>
  <c r="AO194" i="75"/>
  <c r="L192" i="85" s="1"/>
  <c r="AO102" i="75"/>
  <c r="L100" i="85" s="1"/>
  <c r="AO86" i="75"/>
  <c r="L84" i="85" s="1"/>
  <c r="AO107" i="75"/>
  <c r="L105" i="85" s="1"/>
  <c r="AO150" i="75"/>
  <c r="L148" i="85" s="1"/>
  <c r="AO41" i="75"/>
  <c r="L39" i="85" s="1"/>
  <c r="AO9" i="75"/>
  <c r="L7" i="85" s="1"/>
  <c r="AO196" i="75"/>
  <c r="L194" i="85" s="1"/>
  <c r="AO140" i="75"/>
  <c r="L138" i="85" s="1"/>
  <c r="AO85" i="75"/>
  <c r="L83" i="85" s="1"/>
  <c r="AO157" i="75"/>
  <c r="L155" i="85" s="1"/>
  <c r="AO100" i="75"/>
  <c r="L98" i="85" s="1"/>
  <c r="AO159" i="75"/>
  <c r="L157" i="85" s="1"/>
  <c r="AO195" i="75"/>
  <c r="L193" i="85" s="1"/>
  <c r="AO128" i="75"/>
  <c r="L126" i="85" s="1"/>
  <c r="AO121" i="75"/>
  <c r="L119" i="85" s="1"/>
  <c r="AO75" i="75"/>
  <c r="L73" i="85" s="1"/>
  <c r="AO47" i="75"/>
  <c r="L45" i="85" s="1"/>
  <c r="AO10" i="75"/>
  <c r="L8" i="85" s="1"/>
  <c r="AO45" i="75"/>
  <c r="L43" i="85" s="1"/>
  <c r="AO83" i="75"/>
  <c r="L81" i="85" s="1"/>
  <c r="AO175" i="75"/>
  <c r="L173" i="85" s="1"/>
  <c r="AO31" i="75"/>
  <c r="L29" i="85" s="1"/>
  <c r="AO33" i="75"/>
  <c r="L31" i="85" s="1"/>
  <c r="AO181" i="75"/>
  <c r="L179" i="85" s="1"/>
  <c r="AO88" i="75"/>
  <c r="L86" i="85" s="1"/>
  <c r="AO81" i="75"/>
  <c r="L79" i="85" s="1"/>
  <c r="AO172" i="75"/>
  <c r="L170" i="85" s="1"/>
  <c r="AO163" i="75"/>
  <c r="AO57" i="75"/>
  <c r="L55" i="85" s="1"/>
  <c r="AO46" i="75"/>
  <c r="L44" i="85" s="1"/>
  <c r="AO182" i="75"/>
  <c r="L180" i="85" s="1"/>
  <c r="AO148" i="75"/>
  <c r="L146" i="85" s="1"/>
  <c r="AO84" i="75"/>
  <c r="L82" i="85" s="1"/>
  <c r="AO192" i="75"/>
  <c r="L190" i="85" s="1"/>
  <c r="AO134" i="75"/>
  <c r="L132" i="85" s="1"/>
  <c r="AO160" i="75"/>
  <c r="L158" i="85" s="1"/>
  <c r="AO132" i="75"/>
  <c r="L130" i="85" s="1"/>
  <c r="AO186" i="75"/>
  <c r="L184" i="85" s="1"/>
  <c r="AO155" i="75"/>
  <c r="L153" i="85" s="1"/>
  <c r="AO23" i="75"/>
  <c r="L21" i="85" s="1"/>
  <c r="AO152" i="75"/>
  <c r="L150" i="85" s="1"/>
  <c r="AO153" i="75"/>
  <c r="L151" i="85" s="1"/>
  <c r="AO138" i="75"/>
  <c r="L136" i="85" s="1"/>
  <c r="AO91" i="75"/>
  <c r="L89" i="85" s="1"/>
  <c r="AO179" i="75"/>
  <c r="L177" i="85" s="1"/>
  <c r="AO44" i="75"/>
  <c r="L42" i="85" s="1"/>
  <c r="AO183" i="75"/>
  <c r="L181" i="85" s="1"/>
  <c r="AO87" i="75"/>
  <c r="AO143" i="75"/>
  <c r="AO142" i="75"/>
  <c r="L140" i="85" s="1"/>
  <c r="AO120" i="75"/>
  <c r="AO131" i="75"/>
  <c r="AO190" i="75"/>
  <c r="L188" i="85" s="1"/>
  <c r="AO136" i="75"/>
  <c r="L134" i="85" s="1"/>
  <c r="AO16" i="75"/>
  <c r="L14" i="85" s="1"/>
  <c r="AO184" i="75"/>
  <c r="L182" i="85" s="1"/>
  <c r="AO25" i="75"/>
  <c r="L23" i="85" s="1"/>
  <c r="AO93" i="75"/>
  <c r="L91" i="85" s="1"/>
  <c r="AO125" i="75"/>
  <c r="L123" i="85" s="1"/>
  <c r="AO72" i="75"/>
  <c r="L70" i="85" s="1"/>
  <c r="AO80" i="75"/>
  <c r="L78" i="85" s="1"/>
  <c r="AO65" i="75"/>
  <c r="L63" i="85" s="1"/>
  <c r="AO114" i="75"/>
  <c r="L112" i="85" s="1"/>
  <c r="AO115" i="75"/>
  <c r="L113" i="85" s="1"/>
  <c r="AO164" i="75"/>
  <c r="L162" i="85" s="1"/>
  <c r="AO116" i="75"/>
  <c r="L114" i="85" s="1"/>
  <c r="AO149" i="75"/>
  <c r="L147" i="85" s="1"/>
  <c r="AO73" i="75"/>
  <c r="L71" i="85" s="1"/>
  <c r="AO137" i="75"/>
  <c r="L135" i="85" s="1"/>
  <c r="AO97" i="75"/>
  <c r="L95" i="85" s="1"/>
  <c r="AO165" i="75"/>
  <c r="L163" i="85" s="1"/>
  <c r="AO82" i="75"/>
  <c r="L80" i="85" s="1"/>
  <c r="AO54" i="75"/>
  <c r="L52" i="85" s="1"/>
  <c r="AO63" i="75"/>
  <c r="L61" i="85" s="1"/>
  <c r="AO49" i="75"/>
  <c r="L47" i="85" s="1"/>
  <c r="AO176" i="75"/>
  <c r="L174" i="85" s="1"/>
  <c r="AO104" i="75"/>
  <c r="L102" i="85" s="1"/>
  <c r="AO22" i="75"/>
  <c r="L20" i="85" s="1"/>
  <c r="AO29" i="75"/>
  <c r="L27" i="85" s="1"/>
  <c r="AO42" i="75"/>
  <c r="AO18" i="75"/>
  <c r="L16" i="85" s="1"/>
  <c r="AO158" i="75"/>
  <c r="AO98" i="75"/>
  <c r="L96" i="85" s="1"/>
  <c r="AO127" i="75"/>
  <c r="AO39" i="75"/>
  <c r="L37" i="85" s="1"/>
  <c r="AO48" i="75"/>
  <c r="AO145" i="75"/>
  <c r="L143" i="85" s="1"/>
  <c r="AO117" i="75"/>
  <c r="AO191" i="75"/>
  <c r="L189" i="85" s="1"/>
  <c r="AO79" i="75"/>
  <c r="AO14" i="75"/>
  <c r="L12" i="85" s="1"/>
  <c r="AO122" i="75"/>
  <c r="AO180" i="75"/>
  <c r="L178" i="85" s="1"/>
  <c r="AO146" i="75"/>
  <c r="L144" i="85" s="1"/>
  <c r="AO106" i="75"/>
  <c r="L104" i="85" s="1"/>
  <c r="AO130" i="75"/>
  <c r="AO139" i="75"/>
  <c r="L137" i="85" s="1"/>
  <c r="AO167" i="75"/>
  <c r="L165" i="85" s="1"/>
  <c r="AO193" i="75"/>
  <c r="L191" i="85" s="1"/>
  <c r="AO62" i="75"/>
  <c r="AO108" i="75"/>
  <c r="L106" i="85" s="1"/>
  <c r="AO30" i="75"/>
  <c r="L28" i="85" s="1"/>
  <c r="AO112" i="75"/>
  <c r="L110" i="85" s="1"/>
  <c r="AO113" i="75"/>
  <c r="AO34" i="75"/>
  <c r="L32" i="85" s="1"/>
  <c r="AO74" i="75"/>
  <c r="AO188" i="75"/>
  <c r="L186" i="85" s="1"/>
  <c r="AO8" i="75"/>
  <c r="AO64" i="75"/>
  <c r="L62" i="85" s="1"/>
  <c r="AO154" i="75"/>
  <c r="AO171" i="75"/>
  <c r="L169" i="85" s="1"/>
  <c r="AL33" i="75"/>
  <c r="I31" i="85" s="1"/>
  <c r="AL135" i="75"/>
  <c r="I133" i="85" s="1"/>
  <c r="AQ49" i="75"/>
  <c r="AS49" i="75" s="1"/>
  <c r="F49" i="84"/>
  <c r="P51" i="85"/>
  <c r="F192" i="84"/>
  <c r="P194" i="85"/>
  <c r="F90" i="84"/>
  <c r="F37" i="84"/>
  <c r="P39" i="85"/>
  <c r="F125" i="84"/>
  <c r="F133" i="84"/>
  <c r="P135" i="85"/>
  <c r="F55" i="84"/>
  <c r="P57" i="85"/>
  <c r="F39" i="84"/>
  <c r="F112" i="84"/>
  <c r="P114" i="85"/>
  <c r="F6" i="84"/>
  <c r="P8" i="85"/>
  <c r="F89" i="84"/>
  <c r="F177" i="84"/>
  <c r="P179" i="85"/>
  <c r="F134" i="84"/>
  <c r="F18" i="84"/>
  <c r="P20" i="85"/>
  <c r="F68" i="84"/>
  <c r="P70" i="85"/>
  <c r="F59" i="84"/>
  <c r="F73" i="84"/>
  <c r="P75" i="85"/>
  <c r="F9" i="84"/>
  <c r="P11" i="85"/>
  <c r="F130" i="84"/>
  <c r="AQ101" i="75"/>
  <c r="AS101" i="75" s="1"/>
  <c r="AQ186" i="75"/>
  <c r="AS186" i="75" s="1"/>
  <c r="AQ174" i="75"/>
  <c r="AS174" i="75" s="1"/>
  <c r="AQ85" i="75"/>
  <c r="AS85" i="75" s="1"/>
  <c r="AQ76" i="75"/>
  <c r="AS76" i="75" s="1"/>
  <c r="AQ113" i="75"/>
  <c r="AS113" i="75" s="1"/>
  <c r="AQ40" i="75"/>
  <c r="AS40" i="75" s="1"/>
  <c r="AQ54" i="75"/>
  <c r="AS54" i="75" s="1"/>
  <c r="AQ59" i="75"/>
  <c r="AS59" i="75" s="1"/>
  <c r="F166" i="84"/>
  <c r="P168" i="85"/>
  <c r="F152" i="84"/>
  <c r="P154" i="85"/>
  <c r="F33" i="84"/>
  <c r="AQ57" i="75"/>
  <c r="AS57" i="75" s="1"/>
  <c r="AQ100" i="75"/>
  <c r="AS100" i="75" s="1"/>
  <c r="F75" i="84"/>
  <c r="P77" i="85"/>
  <c r="AQ103" i="75"/>
  <c r="AS103" i="75" s="1"/>
  <c r="AQ112" i="75"/>
  <c r="AS112" i="75" s="1"/>
  <c r="AQ155" i="75"/>
  <c r="AS155" i="75" s="1"/>
  <c r="F98" i="84"/>
  <c r="P100" i="85"/>
  <c r="AQ56" i="75"/>
  <c r="AS56" i="75" s="1"/>
  <c r="AQ187" i="75"/>
  <c r="AS187" i="75" s="1"/>
  <c r="AQ148" i="75"/>
  <c r="AS148" i="75" s="1"/>
  <c r="AQ154" i="75"/>
  <c r="AS154" i="75" s="1"/>
  <c r="F145" i="84"/>
  <c r="AQ36" i="75"/>
  <c r="AS36" i="75" s="1"/>
  <c r="AQ9" i="75"/>
  <c r="AS9" i="75" s="1"/>
  <c r="AQ48" i="75"/>
  <c r="AS48" i="75" s="1"/>
  <c r="AQ189" i="75"/>
  <c r="AS189" i="75" s="1"/>
  <c r="AQ18" i="75"/>
  <c r="AS18" i="75" s="1"/>
  <c r="AQ69" i="75"/>
  <c r="AS69" i="75" s="1"/>
  <c r="AQ184" i="75"/>
  <c r="AS184" i="75" s="1"/>
  <c r="AQ95" i="75"/>
  <c r="AS95" i="75" s="1"/>
  <c r="F63" i="84"/>
  <c r="P65" i="85"/>
  <c r="F84" i="84"/>
  <c r="F141" i="84"/>
  <c r="P143" i="85"/>
  <c r="F79" i="84"/>
  <c r="AQ127" i="75"/>
  <c r="AS127" i="75" s="1"/>
  <c r="AQ135" i="75"/>
  <c r="AS135" i="75" s="1"/>
  <c r="AQ31" i="75"/>
  <c r="AS31" i="75" s="1"/>
  <c r="AQ106" i="75"/>
  <c r="AS106" i="75" s="1"/>
  <c r="AQ17" i="75"/>
  <c r="AS17" i="75" s="1"/>
  <c r="F107" i="84"/>
  <c r="AQ86" i="75"/>
  <c r="AS86" i="75" s="1"/>
  <c r="AQ92" i="75"/>
  <c r="AS92" i="75" s="1"/>
  <c r="AQ140" i="75"/>
  <c r="AS140" i="75" s="1"/>
  <c r="F25" i="84"/>
  <c r="AQ96" i="75"/>
  <c r="AS96" i="75" s="1"/>
  <c r="F137" i="84"/>
  <c r="AQ196" i="75"/>
  <c r="AS196" i="75" s="1"/>
  <c r="AQ50" i="75"/>
  <c r="AS50" i="75" s="1"/>
  <c r="AQ62" i="75"/>
  <c r="AS62" i="75" s="1"/>
  <c r="AQ77" i="75"/>
  <c r="AS77" i="75" s="1"/>
  <c r="AQ125" i="75"/>
  <c r="AS125" i="75" s="1"/>
  <c r="AQ138" i="75"/>
  <c r="AS138" i="75" s="1"/>
  <c r="AQ142" i="75"/>
  <c r="AS142" i="75" s="1"/>
  <c r="AQ194" i="75"/>
  <c r="AS194" i="75" s="1"/>
  <c r="F16" i="84"/>
  <c r="P18" i="85"/>
  <c r="F97" i="84"/>
  <c r="P99" i="85"/>
  <c r="F128" i="84"/>
  <c r="P130" i="85"/>
  <c r="AQ91" i="75"/>
  <c r="AS91" i="75" s="1"/>
  <c r="F105" i="84"/>
  <c r="P107" i="85"/>
  <c r="F51" i="84"/>
  <c r="AQ143" i="75"/>
  <c r="AS143" i="75" s="1"/>
  <c r="F124" i="84"/>
  <c r="P126" i="85"/>
  <c r="F147" i="84"/>
  <c r="P149" i="85"/>
  <c r="F24" i="84"/>
  <c r="F111" i="84"/>
  <c r="P113" i="85"/>
  <c r="F148" i="84"/>
  <c r="P150" i="85"/>
  <c r="F91" i="84"/>
  <c r="P93" i="85"/>
  <c r="F48" i="84"/>
  <c r="F120" i="84"/>
  <c r="F8" i="84"/>
  <c r="P10" i="85"/>
  <c r="F114" i="84"/>
  <c r="P116" i="85"/>
  <c r="F179" i="84"/>
  <c r="F140" i="84"/>
  <c r="P142" i="85"/>
  <c r="F20" i="84"/>
  <c r="P22" i="85"/>
  <c r="F78" i="84"/>
  <c r="P80" i="85"/>
  <c r="F180" i="84"/>
  <c r="F77" i="84"/>
  <c r="P79" i="85"/>
  <c r="AQ10" i="75"/>
  <c r="AS10" i="75" s="1"/>
  <c r="AQ71" i="75"/>
  <c r="AS71" i="75" s="1"/>
  <c r="AQ152" i="75"/>
  <c r="AS152" i="75" s="1"/>
  <c r="AQ151" i="75"/>
  <c r="AS151" i="75" s="1"/>
  <c r="AQ90" i="75"/>
  <c r="AS90" i="75" s="1"/>
  <c r="AQ61" i="75"/>
  <c r="AS61" i="75" s="1"/>
  <c r="AQ160" i="75"/>
  <c r="AS160" i="75" s="1"/>
  <c r="AQ166" i="75"/>
  <c r="AS166" i="75" s="1"/>
  <c r="AQ13" i="75"/>
  <c r="AS13" i="75" s="1"/>
  <c r="F54" i="84"/>
  <c r="P56" i="85"/>
  <c r="F170" i="84"/>
  <c r="F50" i="84"/>
  <c r="P52" i="85"/>
  <c r="F46" i="84"/>
  <c r="P48" i="85"/>
  <c r="AQ84" i="75"/>
  <c r="AS84" i="75" s="1"/>
  <c r="F160" i="84"/>
  <c r="F185" i="84"/>
  <c r="P187" i="85"/>
  <c r="AQ107" i="75"/>
  <c r="AS107" i="75" s="1"/>
  <c r="AQ25" i="75"/>
  <c r="AS25" i="75" s="1"/>
  <c r="AQ156" i="75"/>
  <c r="AS156" i="75" s="1"/>
  <c r="AQ82" i="75"/>
  <c r="AS82" i="75" s="1"/>
  <c r="AQ42" i="75"/>
  <c r="AS42" i="75" s="1"/>
  <c r="AQ73" i="75"/>
  <c r="AS73" i="75" s="1"/>
  <c r="F189" i="84"/>
  <c r="AQ43" i="75"/>
  <c r="AS43" i="75" s="1"/>
  <c r="AQ78" i="75"/>
  <c r="AS78" i="75" s="1"/>
  <c r="F146" i="84"/>
  <c r="P148" i="85"/>
  <c r="F156" i="84"/>
  <c r="F188" i="84"/>
  <c r="P190" i="85"/>
  <c r="AQ44" i="75"/>
  <c r="AS44" i="75" s="1"/>
  <c r="AQ38" i="75"/>
  <c r="AS38" i="75" s="1"/>
  <c r="AQ161" i="75"/>
  <c r="AS161" i="75" s="1"/>
  <c r="AQ171" i="75"/>
  <c r="AS171" i="75" s="1"/>
  <c r="AQ129" i="75"/>
  <c r="AS129" i="75" s="1"/>
  <c r="AQ190" i="75"/>
  <c r="AS190" i="75" s="1"/>
  <c r="AQ176" i="75"/>
  <c r="AS176" i="75" s="1"/>
  <c r="F64" i="84"/>
  <c r="P66" i="85"/>
  <c r="F135" i="84"/>
  <c r="P137" i="85"/>
  <c r="AQ39" i="75"/>
  <c r="AS39" i="75" s="1"/>
  <c r="AQ53" i="75"/>
  <c r="AS53" i="75" s="1"/>
  <c r="AQ67" i="75"/>
  <c r="AS67" i="75" s="1"/>
  <c r="AQ139" i="75"/>
  <c r="AS139" i="75" s="1"/>
  <c r="AQ167" i="75"/>
  <c r="AS167" i="75" s="1"/>
  <c r="AQ35" i="75"/>
  <c r="AS35" i="75" s="1"/>
  <c r="AQ19" i="75"/>
  <c r="AS19" i="75" s="1"/>
  <c r="AQ118" i="75"/>
  <c r="AS118" i="75" s="1"/>
  <c r="F14" i="84"/>
  <c r="P16" i="85"/>
  <c r="AQ157" i="75"/>
  <c r="AS157" i="75" s="1"/>
  <c r="AQ116" i="75"/>
  <c r="AS116" i="75" s="1"/>
  <c r="F139" i="84"/>
  <c r="AQ37" i="75"/>
  <c r="AS37" i="75" s="1"/>
  <c r="F86" i="84"/>
  <c r="P88" i="85"/>
  <c r="AQ181" i="75"/>
  <c r="AS181" i="75" s="1"/>
  <c r="AQ195" i="75"/>
  <c r="AS195" i="75" s="1"/>
  <c r="AQ173" i="75"/>
  <c r="AS173" i="75" s="1"/>
  <c r="AQ179" i="75"/>
  <c r="AS179" i="75" s="1"/>
  <c r="AQ191" i="75"/>
  <c r="AS191" i="75" s="1"/>
  <c r="F10" i="84"/>
  <c r="P12" i="85"/>
  <c r="F57" i="84"/>
  <c r="P59" i="85"/>
  <c r="F58" i="84"/>
  <c r="AQ132" i="75"/>
  <c r="AS132" i="75" s="1"/>
  <c r="AQ14" i="75"/>
  <c r="AS14" i="75" s="1"/>
  <c r="F5" i="84"/>
  <c r="P7" i="85"/>
  <c r="F61" i="84"/>
  <c r="P63" i="85"/>
  <c r="F88" i="84"/>
  <c r="F11" i="84"/>
  <c r="P13" i="85"/>
  <c r="F81" i="84"/>
  <c r="P83" i="85"/>
  <c r="F144" i="84"/>
  <c r="P146" i="85"/>
  <c r="F176" i="84"/>
  <c r="P178" i="85"/>
  <c r="F155" i="84"/>
  <c r="F53" i="84"/>
  <c r="P55" i="85"/>
  <c r="AQ70" i="75"/>
  <c r="AS70" i="75" s="1"/>
  <c r="AQ165" i="75"/>
  <c r="AS165" i="75" s="1"/>
  <c r="AQ180" i="75"/>
  <c r="AS180" i="75" s="1"/>
  <c r="AQ153" i="75"/>
  <c r="AS153" i="75" s="1"/>
  <c r="AQ133" i="75"/>
  <c r="AS133" i="75" s="1"/>
  <c r="AQ58" i="75"/>
  <c r="AS58" i="75" s="1"/>
  <c r="AQ32" i="75"/>
  <c r="AS32" i="75" s="1"/>
  <c r="AQ22" i="75"/>
  <c r="AS22" i="75" s="1"/>
  <c r="F115" i="84"/>
  <c r="P117" i="85"/>
  <c r="AQ97" i="75"/>
  <c r="AS97" i="75" s="1"/>
  <c r="AQ110" i="75"/>
  <c r="AS110" i="75" s="1"/>
  <c r="AQ159" i="75"/>
  <c r="AS159" i="75" s="1"/>
  <c r="AQ16" i="75"/>
  <c r="AS16" i="75" s="1"/>
  <c r="AQ79" i="75"/>
  <c r="AS79" i="75" s="1"/>
  <c r="AQ134" i="75"/>
  <c r="AS134" i="75" s="1"/>
  <c r="AQ66" i="75"/>
  <c r="AS66" i="75" s="1"/>
  <c r="AQ87" i="75"/>
  <c r="AS87" i="75" s="1"/>
  <c r="AQ46" i="75"/>
  <c r="AS46" i="75" s="1"/>
  <c r="AQ52" i="75"/>
  <c r="AS52" i="75" s="1"/>
  <c r="AQ65" i="75"/>
  <c r="AS65" i="75" s="1"/>
  <c r="F36" i="84"/>
  <c r="F142" i="84"/>
  <c r="P144" i="85"/>
  <c r="AJ143" i="75"/>
  <c r="AQ175" i="75"/>
  <c r="AS175" i="75" s="1"/>
  <c r="AQ80" i="75"/>
  <c r="AS80" i="75" s="1"/>
  <c r="AQ68" i="75"/>
  <c r="AS68" i="75" s="1"/>
  <c r="AQ89" i="75"/>
  <c r="AS89" i="75" s="1"/>
  <c r="AQ178" i="75"/>
  <c r="AS178" i="75" s="1"/>
  <c r="AQ75" i="75"/>
  <c r="AS75" i="75" s="1"/>
  <c r="AQ6" i="75"/>
  <c r="AS6" i="75" s="1"/>
  <c r="F40" i="84"/>
  <c r="F123" i="84"/>
  <c r="P125" i="85"/>
  <c r="AQ182" i="75"/>
  <c r="AS182" i="75" s="1"/>
  <c r="AQ28" i="75"/>
  <c r="AS28" i="75" s="1"/>
  <c r="AQ23" i="75"/>
  <c r="AS23" i="75" s="1"/>
  <c r="AQ74" i="75"/>
  <c r="AS74" i="75" s="1"/>
  <c r="AQ147" i="75"/>
  <c r="AS147" i="75" s="1"/>
  <c r="AQ123" i="75"/>
  <c r="AS123" i="75" s="1"/>
  <c r="AQ163" i="75"/>
  <c r="AS163" i="75" s="1"/>
  <c r="AQ15" i="75"/>
  <c r="AS15" i="75" s="1"/>
  <c r="AQ20" i="75"/>
  <c r="AS20" i="75" s="1"/>
  <c r="F29" i="84"/>
  <c r="P31" i="85"/>
  <c r="F42" i="84"/>
  <c r="AQ105" i="75"/>
  <c r="AS105" i="75" s="1"/>
  <c r="AQ122" i="75"/>
  <c r="AS122" i="75" s="1"/>
  <c r="AQ158" i="75"/>
  <c r="AS158" i="75" s="1"/>
  <c r="AQ131" i="75"/>
  <c r="AS131" i="75" s="1"/>
  <c r="F38" i="84"/>
  <c r="P40" i="85"/>
  <c r="AQ55" i="75"/>
  <c r="AS55" i="75" s="1"/>
  <c r="AQ64" i="75"/>
  <c r="AS64" i="75" s="1"/>
  <c r="AQ144" i="75"/>
  <c r="AS144" i="75" s="1"/>
  <c r="F165" i="84"/>
  <c r="P167" i="85"/>
  <c r="F72" i="84"/>
  <c r="P74" i="85"/>
  <c r="AQ29" i="75"/>
  <c r="AS29" i="75" s="1"/>
  <c r="F26" i="84"/>
  <c r="P28" i="85"/>
  <c r="F45" i="84"/>
  <c r="P47" i="85"/>
  <c r="F95" i="84"/>
  <c r="P97" i="85"/>
  <c r="F102" i="84"/>
  <c r="P104" i="85"/>
  <c r="P46" i="85"/>
  <c r="AQ63" i="75"/>
  <c r="AS63" i="75" s="1"/>
  <c r="AQ141" i="75"/>
  <c r="AS141" i="75" s="1"/>
  <c r="F27" i="84"/>
  <c r="F169" i="84"/>
  <c r="P171" i="85"/>
  <c r="F83" i="84"/>
  <c r="F149" i="84"/>
  <c r="P151" i="85"/>
  <c r="F35" i="84"/>
  <c r="P37" i="85"/>
  <c r="F187" i="84"/>
  <c r="AQ41" i="75"/>
  <c r="AS41" i="75" s="1"/>
  <c r="AQ114" i="75"/>
  <c r="AS114" i="75" s="1"/>
  <c r="AQ109" i="75"/>
  <c r="AS109" i="75" s="1"/>
  <c r="AQ99" i="75"/>
  <c r="AS99" i="75" s="1"/>
  <c r="AQ168" i="75"/>
  <c r="AS168" i="75" s="1"/>
  <c r="AQ126" i="75"/>
  <c r="AS126" i="75" s="1"/>
  <c r="AQ60" i="75"/>
  <c r="AS60" i="75" s="1"/>
  <c r="AQ192" i="75"/>
  <c r="AS192" i="75" s="1"/>
  <c r="AQ24" i="75"/>
  <c r="AS24" i="75" s="1"/>
  <c r="AQ34" i="75"/>
  <c r="AS34" i="75" s="1"/>
  <c r="AQ12" i="75"/>
  <c r="AS12" i="75" s="1"/>
  <c r="AQ169" i="75"/>
  <c r="AS169" i="75" s="1"/>
  <c r="AQ170" i="75"/>
  <c r="AS170" i="75" s="1"/>
  <c r="AQ7" i="75"/>
  <c r="AS7" i="75" s="1"/>
  <c r="F163" i="84"/>
  <c r="F3" i="84"/>
  <c r="AQ98" i="75"/>
  <c r="AS98" i="75" s="1"/>
  <c r="AQ111" i="75"/>
  <c r="AS111" i="75" s="1"/>
  <c r="F28" i="84"/>
  <c r="AQ164" i="75"/>
  <c r="AS164" i="75" s="1"/>
  <c r="AQ93" i="75"/>
  <c r="AS93" i="75" s="1"/>
  <c r="AQ149" i="75"/>
  <c r="AS149" i="75" s="1"/>
  <c r="AQ150" i="75"/>
  <c r="AS150" i="75" s="1"/>
  <c r="AQ72" i="75"/>
  <c r="AS72" i="75" s="1"/>
  <c r="AQ27" i="75"/>
  <c r="AS27" i="75" s="1"/>
  <c r="AQ33" i="75"/>
  <c r="AS33" i="75" s="1"/>
  <c r="AQ119" i="75"/>
  <c r="AS119" i="75" s="1"/>
  <c r="AQ108" i="75"/>
  <c r="AS108" i="75" s="1"/>
  <c r="F143" i="84"/>
  <c r="P145" i="85"/>
  <c r="AQ26" i="75"/>
  <c r="AS26" i="75" s="1"/>
  <c r="F161" i="84"/>
  <c r="AQ193" i="75"/>
  <c r="AS193" i="75" s="1"/>
  <c r="AQ83" i="75"/>
  <c r="AS83" i="75" s="1"/>
  <c r="AQ88" i="75"/>
  <c r="AS88" i="75" s="1"/>
  <c r="AQ146" i="75"/>
  <c r="AS146" i="75" s="1"/>
  <c r="AQ115" i="75"/>
  <c r="AS115" i="75" s="1"/>
  <c r="AQ117" i="75"/>
  <c r="AS117" i="75" s="1"/>
  <c r="AQ128" i="75"/>
  <c r="AS128" i="75" s="1"/>
  <c r="AQ162" i="75"/>
  <c r="AS162" i="75" s="1"/>
  <c r="F43" i="84"/>
  <c r="P45" i="85"/>
  <c r="F70" i="84"/>
  <c r="P72" i="85"/>
  <c r="AQ177" i="75"/>
  <c r="AS177" i="75" s="1"/>
  <c r="AQ188" i="75"/>
  <c r="AS188" i="75" s="1"/>
  <c r="AQ8" i="75"/>
  <c r="AS8" i="75" s="1"/>
  <c r="AQ47" i="75"/>
  <c r="AS47" i="75" s="1"/>
  <c r="AQ94" i="75"/>
  <c r="AS94" i="75" s="1"/>
  <c r="AQ120" i="75"/>
  <c r="AS120" i="75" s="1"/>
  <c r="F157" i="84"/>
  <c r="P159" i="85"/>
  <c r="AQ21" i="75"/>
  <c r="AS21" i="75" s="1"/>
  <c r="F60" i="84"/>
  <c r="P62" i="85"/>
  <c r="AQ130" i="75"/>
  <c r="AS130" i="75" s="1"/>
  <c r="AQ102" i="75"/>
  <c r="AS102" i="75" s="1"/>
  <c r="AQ185" i="75"/>
  <c r="AS185" i="75" s="1"/>
  <c r="AQ121" i="75"/>
  <c r="AS121" i="75" s="1"/>
  <c r="AQ136" i="75"/>
  <c r="AS136" i="75" s="1"/>
  <c r="F136" i="84"/>
  <c r="P138" i="85"/>
  <c r="AQ172" i="75"/>
  <c r="AS172" i="75" s="1"/>
  <c r="AQ45" i="75"/>
  <c r="AS45" i="75" s="1"/>
  <c r="F52" i="84"/>
  <c r="F92" i="84"/>
  <c r="P94" i="85"/>
  <c r="F126" i="84"/>
  <c r="AQ137" i="75"/>
  <c r="AS137" i="75" s="1"/>
  <c r="F158" i="84"/>
  <c r="P160" i="85"/>
  <c r="AQ145" i="75"/>
  <c r="AS145" i="75" s="1"/>
  <c r="AQ11" i="75"/>
  <c r="AS11" i="75" s="1"/>
  <c r="F13" i="84"/>
  <c r="P15" i="85"/>
  <c r="F47" i="84"/>
  <c r="P49" i="85"/>
  <c r="F96" i="84"/>
  <c r="P98" i="85"/>
  <c r="F113" i="84"/>
  <c r="AQ124" i="75"/>
  <c r="AS124" i="75" s="1"/>
  <c r="AQ81" i="75"/>
  <c r="AS81" i="75" s="1"/>
  <c r="AQ51" i="75"/>
  <c r="AS51" i="75" s="1"/>
  <c r="F122" i="84"/>
  <c r="F15" i="84"/>
  <c r="AJ11" i="75"/>
  <c r="AL63" i="75"/>
  <c r="I61" i="85" s="1"/>
  <c r="AJ69" i="75"/>
  <c r="AL93" i="75"/>
  <c r="I91" i="85" s="1"/>
  <c r="H97" i="4"/>
  <c r="AF95" i="85" s="1"/>
  <c r="AJ146" i="75"/>
  <c r="AL104" i="3"/>
  <c r="AD102" i="85" s="1"/>
  <c r="AL103" i="3"/>
  <c r="AL134" i="75"/>
  <c r="I132" i="85" s="1"/>
  <c r="P53" i="85"/>
  <c r="R53" i="85"/>
  <c r="AO53" i="85" s="1"/>
  <c r="Z102" i="85"/>
  <c r="R63" i="85"/>
  <c r="AO63" i="85" s="1"/>
  <c r="AJ70" i="75"/>
  <c r="AJ194" i="75"/>
  <c r="AJ184" i="75"/>
  <c r="AL131" i="75"/>
  <c r="I129" i="85" s="1"/>
  <c r="AJ177" i="75"/>
  <c r="AJ128" i="75"/>
  <c r="AJ115" i="75"/>
  <c r="AL109" i="75"/>
  <c r="I107" i="85" s="1"/>
  <c r="AJ136" i="75"/>
  <c r="R7" i="85"/>
  <c r="AO7" i="85" s="1"/>
  <c r="R124" i="85"/>
  <c r="AO124" i="85" s="1"/>
  <c r="R107" i="85"/>
  <c r="AO107" i="85" s="1"/>
  <c r="AJ96" i="75"/>
  <c r="AP4" i="85"/>
  <c r="D2" i="84"/>
  <c r="G2" i="84" s="1"/>
  <c r="H121" i="4"/>
  <c r="AF119" i="85" s="1"/>
  <c r="H133" i="4"/>
  <c r="AF131" i="85" s="1"/>
  <c r="H17" i="4"/>
  <c r="AF15" i="85" s="1"/>
  <c r="H177" i="4"/>
  <c r="AF175" i="85" s="1"/>
  <c r="R21" i="85"/>
  <c r="AO21" i="85" s="1"/>
  <c r="F19" i="84"/>
  <c r="R133" i="85"/>
  <c r="AO133" i="85" s="1"/>
  <c r="F131" i="84"/>
  <c r="R87" i="85"/>
  <c r="AO87" i="85" s="1"/>
  <c r="F85" i="84"/>
  <c r="R111" i="85"/>
  <c r="AO111" i="85" s="1"/>
  <c r="F109" i="84"/>
  <c r="R68" i="85"/>
  <c r="AO68" i="85" s="1"/>
  <c r="F66" i="84"/>
  <c r="R96" i="85"/>
  <c r="AO96" i="85" s="1"/>
  <c r="F94" i="84"/>
  <c r="R134" i="85"/>
  <c r="AO134" i="85" s="1"/>
  <c r="F132" i="84"/>
  <c r="R155" i="85"/>
  <c r="AO155" i="85" s="1"/>
  <c r="F153" i="84"/>
  <c r="R176" i="85"/>
  <c r="AO176" i="85" s="1"/>
  <c r="F174" i="84"/>
  <c r="R152" i="85"/>
  <c r="AO152" i="85" s="1"/>
  <c r="F150" i="84"/>
  <c r="R184" i="85"/>
  <c r="AO184" i="85" s="1"/>
  <c r="F182" i="84"/>
  <c r="AG193" i="83"/>
  <c r="AG194" i="83" s="1"/>
  <c r="P129" i="85"/>
  <c r="F127" i="84"/>
  <c r="R46" i="85"/>
  <c r="AO46" i="85" s="1"/>
  <c r="F44" i="84"/>
  <c r="R84" i="85"/>
  <c r="AO84" i="85" s="1"/>
  <c r="F82" i="84"/>
  <c r="R123" i="85"/>
  <c r="AO123" i="85" s="1"/>
  <c r="F121" i="84"/>
  <c r="R164" i="85"/>
  <c r="AO164" i="85" s="1"/>
  <c r="F162" i="84"/>
  <c r="R188" i="85"/>
  <c r="AO188" i="85" s="1"/>
  <c r="F186" i="84"/>
  <c r="R58" i="85"/>
  <c r="AO58" i="85" s="1"/>
  <c r="F56" i="84"/>
  <c r="R67" i="85"/>
  <c r="AO67" i="85" s="1"/>
  <c r="F65" i="84"/>
  <c r="R118" i="85"/>
  <c r="AO118" i="85" s="1"/>
  <c r="F116" i="84"/>
  <c r="R169" i="85"/>
  <c r="AO169" i="85" s="1"/>
  <c r="F167" i="84"/>
  <c r="R33" i="85"/>
  <c r="AO33" i="85" s="1"/>
  <c r="F31" i="84"/>
  <c r="R112" i="85"/>
  <c r="AO112" i="85" s="1"/>
  <c r="F110" i="84"/>
  <c r="R69" i="85"/>
  <c r="AO69" i="85" s="1"/>
  <c r="F67" i="84"/>
  <c r="R76" i="85"/>
  <c r="AO76" i="85" s="1"/>
  <c r="F74" i="84"/>
  <c r="R103" i="85"/>
  <c r="AO103" i="85" s="1"/>
  <c r="F101" i="84"/>
  <c r="R131" i="85"/>
  <c r="AO131" i="85" s="1"/>
  <c r="F129" i="84"/>
  <c r="R156" i="85"/>
  <c r="AO156" i="85" s="1"/>
  <c r="F154" i="84"/>
  <c r="R185" i="85"/>
  <c r="AO185" i="85" s="1"/>
  <c r="F183" i="84"/>
  <c r="R32" i="85"/>
  <c r="AO32" i="85" s="1"/>
  <c r="F30" i="84"/>
  <c r="R177" i="85"/>
  <c r="AO177" i="85" s="1"/>
  <c r="F175" i="84"/>
  <c r="R6" i="85"/>
  <c r="AO6" i="85" s="1"/>
  <c r="F4" i="84"/>
  <c r="P95" i="85"/>
  <c r="F93" i="84"/>
  <c r="P102" i="85"/>
  <c r="F100" i="84"/>
  <c r="R89" i="85"/>
  <c r="AO89" i="85" s="1"/>
  <c r="F87" i="84"/>
  <c r="R180" i="85"/>
  <c r="AO180" i="85" s="1"/>
  <c r="F178" i="84"/>
  <c r="R34" i="85"/>
  <c r="AO34" i="85" s="1"/>
  <c r="F32" i="84"/>
  <c r="R120" i="85"/>
  <c r="AO120" i="85" s="1"/>
  <c r="F118" i="84"/>
  <c r="AJ74" i="75"/>
  <c r="AJ61" i="75"/>
  <c r="R9" i="85"/>
  <c r="AO9" i="85" s="1"/>
  <c r="F7" i="84"/>
  <c r="R78" i="85"/>
  <c r="AO78" i="85" s="1"/>
  <c r="F76" i="84"/>
  <c r="R186" i="85"/>
  <c r="AO186" i="85" s="1"/>
  <c r="F184" i="84"/>
  <c r="R193" i="85"/>
  <c r="AO193" i="85" s="1"/>
  <c r="F191" i="84"/>
  <c r="R121" i="85"/>
  <c r="AO121" i="85" s="1"/>
  <c r="F119" i="84"/>
  <c r="R119" i="85"/>
  <c r="AO119" i="85" s="1"/>
  <c r="F117" i="84"/>
  <c r="R174" i="85"/>
  <c r="AO174" i="85" s="1"/>
  <c r="F172" i="84"/>
  <c r="R82" i="85"/>
  <c r="AO82" i="85" s="1"/>
  <c r="F80" i="84"/>
  <c r="R173" i="85"/>
  <c r="AO173" i="85" s="1"/>
  <c r="F171" i="84"/>
  <c r="P71" i="85"/>
  <c r="F69" i="84"/>
  <c r="R166" i="85"/>
  <c r="AO166" i="85" s="1"/>
  <c r="F164" i="84"/>
  <c r="R14" i="85"/>
  <c r="AO14" i="85" s="1"/>
  <c r="F12" i="84"/>
  <c r="R25" i="85"/>
  <c r="AO25" i="85" s="1"/>
  <c r="F23" i="84"/>
  <c r="R19" i="85"/>
  <c r="AO19" i="85" s="1"/>
  <c r="F17" i="84"/>
  <c r="R153" i="85"/>
  <c r="AO153" i="85" s="1"/>
  <c r="F151" i="84"/>
  <c r="R73" i="85"/>
  <c r="AO73" i="85" s="1"/>
  <c r="F71" i="84"/>
  <c r="R106" i="85"/>
  <c r="AO106" i="85" s="1"/>
  <c r="F104" i="84"/>
  <c r="R183" i="85"/>
  <c r="AO183" i="85" s="1"/>
  <c r="F181" i="84"/>
  <c r="R23" i="85"/>
  <c r="AO23" i="85" s="1"/>
  <c r="F21" i="84"/>
  <c r="R64" i="85"/>
  <c r="AO64" i="85" s="1"/>
  <c r="F62" i="84"/>
  <c r="R175" i="85"/>
  <c r="AO175" i="85" s="1"/>
  <c r="F173" i="84"/>
  <c r="R43" i="85"/>
  <c r="AO43" i="85" s="1"/>
  <c r="F41" i="84"/>
  <c r="R108" i="85"/>
  <c r="AO108" i="85" s="1"/>
  <c r="F106" i="84"/>
  <c r="R110" i="85"/>
  <c r="AO110" i="85" s="1"/>
  <c r="F108" i="84"/>
  <c r="H62" i="4"/>
  <c r="AF60" i="85" s="1"/>
  <c r="AL164" i="75"/>
  <c r="I162" i="85" s="1"/>
  <c r="P87" i="85"/>
  <c r="AL73" i="75"/>
  <c r="I71" i="85" s="1"/>
  <c r="R60" i="85"/>
  <c r="AO60" i="85" s="1"/>
  <c r="AJ94" i="75"/>
  <c r="P82" i="85"/>
  <c r="AJ178" i="75"/>
  <c r="AL149" i="75"/>
  <c r="I147" i="85" s="1"/>
  <c r="AJ156" i="75"/>
  <c r="P6" i="85"/>
  <c r="AL16" i="75"/>
  <c r="I14" i="85" s="1"/>
  <c r="AL10" i="75"/>
  <c r="I8" i="85" s="1"/>
  <c r="AJ119" i="75"/>
  <c r="AL178" i="75"/>
  <c r="I176" i="85" s="1"/>
  <c r="AL148" i="75"/>
  <c r="I146" i="85" s="1"/>
  <c r="AJ145" i="75"/>
  <c r="AL108" i="75"/>
  <c r="I106" i="85" s="1"/>
  <c r="AL17" i="75"/>
  <c r="I15" i="85" s="1"/>
  <c r="P43" i="85"/>
  <c r="BV25" i="83"/>
  <c r="AM27" i="85"/>
  <c r="AN27" i="85" s="1"/>
  <c r="BV68" i="83"/>
  <c r="AM70" i="85"/>
  <c r="AN70" i="85" s="1"/>
  <c r="BV133" i="83"/>
  <c r="AM135" i="85"/>
  <c r="AN135" i="85" s="1"/>
  <c r="D112" i="84"/>
  <c r="G112" i="84" s="1"/>
  <c r="AP114" i="85"/>
  <c r="D70" i="84"/>
  <c r="G70" i="84" s="1"/>
  <c r="AP72" i="85"/>
  <c r="D7" i="84"/>
  <c r="G7" i="84" s="1"/>
  <c r="AP9" i="85"/>
  <c r="D15" i="84"/>
  <c r="G15" i="84" s="1"/>
  <c r="AP17" i="85"/>
  <c r="D31" i="84"/>
  <c r="G31" i="84" s="1"/>
  <c r="AP33" i="85"/>
  <c r="D55" i="84"/>
  <c r="G55" i="84" s="1"/>
  <c r="AP57" i="85"/>
  <c r="D71" i="84"/>
  <c r="G71" i="84" s="1"/>
  <c r="AP73" i="85"/>
  <c r="D79" i="84"/>
  <c r="G79" i="84" s="1"/>
  <c r="AP81" i="85"/>
  <c r="D95" i="84"/>
  <c r="G95" i="84" s="1"/>
  <c r="AP97" i="85"/>
  <c r="D119" i="84"/>
  <c r="G119" i="84" s="1"/>
  <c r="AP121" i="85"/>
  <c r="D135" i="84"/>
  <c r="G135" i="84" s="1"/>
  <c r="AP137" i="85"/>
  <c r="D143" i="84"/>
  <c r="G143" i="84" s="1"/>
  <c r="AP145" i="85"/>
  <c r="D151" i="84"/>
  <c r="G151" i="84" s="1"/>
  <c r="AP153" i="85"/>
  <c r="D159" i="84"/>
  <c r="G159" i="84" s="1"/>
  <c r="AP161" i="85"/>
  <c r="D167" i="84"/>
  <c r="G167" i="84" s="1"/>
  <c r="AP169" i="85"/>
  <c r="D183" i="84"/>
  <c r="G183" i="84" s="1"/>
  <c r="AP185" i="85"/>
  <c r="D16" i="84"/>
  <c r="G16" i="84" s="1"/>
  <c r="AP18" i="85"/>
  <c r="D72" i="84"/>
  <c r="G72" i="84" s="1"/>
  <c r="AP74" i="85"/>
  <c r="D80" i="84"/>
  <c r="G80" i="84" s="1"/>
  <c r="AP82" i="85"/>
  <c r="D120" i="84"/>
  <c r="G120" i="84" s="1"/>
  <c r="AP122" i="85"/>
  <c r="D9" i="84"/>
  <c r="G9" i="84" s="1"/>
  <c r="AP11" i="85"/>
  <c r="D25" i="84"/>
  <c r="G25" i="84" s="1"/>
  <c r="AP27" i="85"/>
  <c r="D33" i="84"/>
  <c r="G33" i="84" s="1"/>
  <c r="AP35" i="85"/>
  <c r="D41" i="84"/>
  <c r="G41" i="84" s="1"/>
  <c r="AP43" i="85"/>
  <c r="D49" i="84"/>
  <c r="G49" i="84" s="1"/>
  <c r="AP51" i="85"/>
  <c r="D57" i="84"/>
  <c r="G57" i="84" s="1"/>
  <c r="AP59" i="85"/>
  <c r="D65" i="84"/>
  <c r="G65" i="84" s="1"/>
  <c r="AP67" i="85"/>
  <c r="D73" i="84"/>
  <c r="G73" i="84" s="1"/>
  <c r="AP75" i="85"/>
  <c r="D81" i="84"/>
  <c r="G81" i="84" s="1"/>
  <c r="AP83" i="85"/>
  <c r="D89" i="84"/>
  <c r="G89" i="84" s="1"/>
  <c r="AP91" i="85"/>
  <c r="D97" i="84"/>
  <c r="G97" i="84" s="1"/>
  <c r="AP99" i="85"/>
  <c r="D105" i="84"/>
  <c r="G105" i="84" s="1"/>
  <c r="AP107" i="85"/>
  <c r="D113" i="84"/>
  <c r="G113" i="84" s="1"/>
  <c r="AP115" i="85"/>
  <c r="D121" i="84"/>
  <c r="G121" i="84" s="1"/>
  <c r="AP123" i="85"/>
  <c r="D137" i="84"/>
  <c r="G137" i="84" s="1"/>
  <c r="AP139" i="85"/>
  <c r="D153" i="84"/>
  <c r="G153" i="84" s="1"/>
  <c r="AP155" i="85"/>
  <c r="D161" i="84"/>
  <c r="G161" i="84" s="1"/>
  <c r="AP163" i="85"/>
  <c r="D169" i="84"/>
  <c r="G169" i="84" s="1"/>
  <c r="AP171" i="85"/>
  <c r="D177" i="84"/>
  <c r="G177" i="84" s="1"/>
  <c r="AP179" i="85"/>
  <c r="D185" i="84"/>
  <c r="G185" i="84" s="1"/>
  <c r="AP187" i="85"/>
  <c r="D18" i="84"/>
  <c r="G18" i="84" s="1"/>
  <c r="AP20" i="85"/>
  <c r="D58" i="84"/>
  <c r="G58" i="84" s="1"/>
  <c r="AP60" i="85"/>
  <c r="D66" i="84"/>
  <c r="G66" i="84" s="1"/>
  <c r="AP68" i="85"/>
  <c r="D162" i="84"/>
  <c r="G162" i="84" s="1"/>
  <c r="AP164" i="85"/>
  <c r="D19" i="84"/>
  <c r="G19" i="84" s="1"/>
  <c r="AP21" i="85"/>
  <c r="D27" i="84"/>
  <c r="G27" i="84" s="1"/>
  <c r="AP29" i="85"/>
  <c r="D59" i="84"/>
  <c r="G59" i="84" s="1"/>
  <c r="AP61" i="85"/>
  <c r="D67" i="84"/>
  <c r="G67" i="84" s="1"/>
  <c r="AP69" i="85"/>
  <c r="D179" i="84"/>
  <c r="G179" i="84" s="1"/>
  <c r="AP181" i="85"/>
  <c r="D187" i="84"/>
  <c r="G187" i="84" s="1"/>
  <c r="AP189" i="85"/>
  <c r="D145" i="84"/>
  <c r="G145" i="84" s="1"/>
  <c r="AP147" i="85"/>
  <c r="D10" i="84"/>
  <c r="G10" i="84" s="1"/>
  <c r="AP12" i="85"/>
  <c r="D64" i="84"/>
  <c r="G64" i="84" s="1"/>
  <c r="AP66" i="85"/>
  <c r="D128" i="84"/>
  <c r="G128" i="84" s="1"/>
  <c r="AP130" i="85"/>
  <c r="D136" i="84"/>
  <c r="G136" i="84" s="1"/>
  <c r="AP138" i="85"/>
  <c r="D144" i="84"/>
  <c r="G144" i="84" s="1"/>
  <c r="AP146" i="85"/>
  <c r="D160" i="84"/>
  <c r="G160" i="84" s="1"/>
  <c r="AP162" i="85"/>
  <c r="D176" i="84"/>
  <c r="G176" i="84" s="1"/>
  <c r="AP178" i="85"/>
  <c r="D192" i="84"/>
  <c r="G192" i="84" s="1"/>
  <c r="AP194" i="85"/>
  <c r="D20" i="84"/>
  <c r="G20" i="84" s="1"/>
  <c r="AP22" i="85"/>
  <c r="D28" i="84"/>
  <c r="G28" i="84" s="1"/>
  <c r="AP30" i="85"/>
  <c r="D44" i="84"/>
  <c r="G44" i="84" s="1"/>
  <c r="AP46" i="85"/>
  <c r="D108" i="84"/>
  <c r="G108" i="84" s="1"/>
  <c r="AP110" i="85"/>
  <c r="D116" i="84"/>
  <c r="G116" i="84" s="1"/>
  <c r="AP118" i="85"/>
  <c r="D172" i="84"/>
  <c r="G172" i="84" s="1"/>
  <c r="AP174" i="85"/>
  <c r="D180" i="84"/>
  <c r="G180" i="84" s="1"/>
  <c r="AP182" i="85"/>
  <c r="D29" i="84"/>
  <c r="G29" i="84" s="1"/>
  <c r="AP31" i="85"/>
  <c r="D61" i="84"/>
  <c r="G61" i="84" s="1"/>
  <c r="AP63" i="85"/>
  <c r="D93" i="84"/>
  <c r="G93" i="84" s="1"/>
  <c r="AP95" i="85"/>
  <c r="D125" i="84"/>
  <c r="G125" i="84" s="1"/>
  <c r="AP127" i="85"/>
  <c r="D141" i="84"/>
  <c r="G141" i="84" s="1"/>
  <c r="AP143" i="85"/>
  <c r="D149" i="84"/>
  <c r="G149" i="84" s="1"/>
  <c r="AP151" i="85"/>
  <c r="D157" i="84"/>
  <c r="G157" i="84" s="1"/>
  <c r="AP159" i="85"/>
  <c r="D189" i="84"/>
  <c r="G189" i="84" s="1"/>
  <c r="AP191" i="85"/>
  <c r="D17" i="84"/>
  <c r="G17" i="84" s="1"/>
  <c r="AP19" i="85"/>
  <c r="D26" i="84"/>
  <c r="G26" i="84" s="1"/>
  <c r="AP28" i="85"/>
  <c r="D6" i="84"/>
  <c r="G6" i="84" s="1"/>
  <c r="AP8" i="85"/>
  <c r="D22" i="84"/>
  <c r="G22" i="84" s="1"/>
  <c r="AP24" i="85"/>
  <c r="D38" i="84"/>
  <c r="G38" i="84" s="1"/>
  <c r="AP40" i="85"/>
  <c r="D62" i="84"/>
  <c r="G62" i="84" s="1"/>
  <c r="AP64" i="85"/>
  <c r="D86" i="84"/>
  <c r="G86" i="84" s="1"/>
  <c r="AP88" i="85"/>
  <c r="D102" i="84"/>
  <c r="G102" i="84" s="1"/>
  <c r="AP104" i="85"/>
  <c r="D110" i="84"/>
  <c r="G110" i="84" s="1"/>
  <c r="AP112" i="85"/>
  <c r="D118" i="84"/>
  <c r="G118" i="84" s="1"/>
  <c r="AP120" i="85"/>
  <c r="D126" i="84"/>
  <c r="G126" i="84" s="1"/>
  <c r="AP128" i="85"/>
  <c r="D174" i="84"/>
  <c r="G174" i="84" s="1"/>
  <c r="AP176" i="85"/>
  <c r="D182" i="84"/>
  <c r="G182" i="84" s="1"/>
  <c r="AP184" i="85"/>
  <c r="D190" i="84"/>
  <c r="G190" i="84" s="1"/>
  <c r="AP192" i="85"/>
  <c r="D23" i="84"/>
  <c r="G23" i="84" s="1"/>
  <c r="AP25" i="85"/>
  <c r="D39" i="84"/>
  <c r="G39" i="84" s="1"/>
  <c r="AP41" i="85"/>
  <c r="D63" i="84"/>
  <c r="G63" i="84" s="1"/>
  <c r="AP65" i="85"/>
  <c r="D87" i="84"/>
  <c r="G87" i="84" s="1"/>
  <c r="AP89" i="85"/>
  <c r="D103" i="84"/>
  <c r="G103" i="84" s="1"/>
  <c r="AP105" i="85"/>
  <c r="D127" i="84"/>
  <c r="G127" i="84" s="1"/>
  <c r="AP129" i="85"/>
  <c r="D24" i="84"/>
  <c r="G24" i="84" s="1"/>
  <c r="AP26" i="85"/>
  <c r="D32" i="84"/>
  <c r="G32" i="84" s="1"/>
  <c r="AP34" i="85"/>
  <c r="D40" i="84"/>
  <c r="G40" i="84" s="1"/>
  <c r="AP42" i="85"/>
  <c r="D104" i="84"/>
  <c r="G104" i="84" s="1"/>
  <c r="AP106" i="85"/>
  <c r="D152" i="84"/>
  <c r="G152" i="84" s="1"/>
  <c r="AP154" i="85"/>
  <c r="D184" i="84"/>
  <c r="G184" i="84" s="1"/>
  <c r="AP186" i="85"/>
  <c r="D156" i="84"/>
  <c r="G156" i="84" s="1"/>
  <c r="AP158" i="85"/>
  <c r="D164" i="84"/>
  <c r="G164" i="84" s="1"/>
  <c r="AP166" i="85"/>
  <c r="D5" i="84"/>
  <c r="G5" i="84" s="1"/>
  <c r="AP7" i="85"/>
  <c r="D13" i="84"/>
  <c r="G13" i="84" s="1"/>
  <c r="AP15" i="85"/>
  <c r="D21" i="84"/>
  <c r="G21" i="84" s="1"/>
  <c r="AP23" i="85"/>
  <c r="D45" i="84"/>
  <c r="G45" i="84" s="1"/>
  <c r="AP47" i="85"/>
  <c r="D53" i="84"/>
  <c r="G53" i="84" s="1"/>
  <c r="AP55" i="85"/>
  <c r="D69" i="84"/>
  <c r="G69" i="84" s="1"/>
  <c r="AP71" i="85"/>
  <c r="D77" i="84"/>
  <c r="G77" i="84" s="1"/>
  <c r="AP79" i="85"/>
  <c r="D85" i="84"/>
  <c r="G85" i="84" s="1"/>
  <c r="AP87" i="85"/>
  <c r="D109" i="84"/>
  <c r="G109" i="84" s="1"/>
  <c r="AP111" i="85"/>
  <c r="D117" i="84"/>
  <c r="G117" i="84" s="1"/>
  <c r="AP119" i="85"/>
  <c r="D133" i="84"/>
  <c r="G133" i="84" s="1"/>
  <c r="AP135" i="85"/>
  <c r="H41" i="4"/>
  <c r="AF39" i="85" s="1"/>
  <c r="AH39" i="85"/>
  <c r="H52" i="4"/>
  <c r="AF50" i="85" s="1"/>
  <c r="AH50" i="85"/>
  <c r="H100" i="4"/>
  <c r="AF98" i="85" s="1"/>
  <c r="AH98" i="85"/>
  <c r="H115" i="4"/>
  <c r="AF113" i="85" s="1"/>
  <c r="AH113" i="85"/>
  <c r="H170" i="4"/>
  <c r="AF168" i="85" s="1"/>
  <c r="AH168" i="85"/>
  <c r="H53" i="4"/>
  <c r="AF51" i="85" s="1"/>
  <c r="AH51" i="85"/>
  <c r="H108" i="4"/>
  <c r="AF106" i="85" s="1"/>
  <c r="AH106" i="85"/>
  <c r="H155" i="4"/>
  <c r="AF153" i="85" s="1"/>
  <c r="AH153" i="85"/>
  <c r="H51" i="4"/>
  <c r="AF49" i="85" s="1"/>
  <c r="AH49" i="85"/>
  <c r="H74" i="4"/>
  <c r="AF72" i="85" s="1"/>
  <c r="AH72" i="85"/>
  <c r="H149" i="4"/>
  <c r="AF147" i="85" s="1"/>
  <c r="AH147" i="85"/>
  <c r="H168" i="4"/>
  <c r="AF166" i="85" s="1"/>
  <c r="AH166" i="85"/>
  <c r="H195" i="4"/>
  <c r="AF193" i="85" s="1"/>
  <c r="AH193" i="85"/>
  <c r="H30" i="4"/>
  <c r="AF28" i="85" s="1"/>
  <c r="AH28" i="85"/>
  <c r="H157" i="4"/>
  <c r="AF155" i="85" s="1"/>
  <c r="AH155" i="85"/>
  <c r="H162" i="4"/>
  <c r="AF160" i="85" s="1"/>
  <c r="AH160" i="85"/>
  <c r="H165" i="4"/>
  <c r="AF163" i="85" s="1"/>
  <c r="AH163" i="85"/>
  <c r="H71" i="4"/>
  <c r="AF69" i="85" s="1"/>
  <c r="AH69" i="85"/>
  <c r="H123" i="4"/>
  <c r="AF121" i="85" s="1"/>
  <c r="AH121" i="85"/>
  <c r="H9" i="4"/>
  <c r="AF7" i="85" s="1"/>
  <c r="AH7" i="85"/>
  <c r="H39" i="4"/>
  <c r="AF37" i="85" s="1"/>
  <c r="AH37" i="85"/>
  <c r="H82" i="4"/>
  <c r="AF80" i="85" s="1"/>
  <c r="AH80" i="85"/>
  <c r="H69" i="4"/>
  <c r="AF67" i="85" s="1"/>
  <c r="AH67" i="85"/>
  <c r="H35" i="4"/>
  <c r="AF33" i="85" s="1"/>
  <c r="AH33" i="85"/>
  <c r="H72" i="4"/>
  <c r="AF70" i="85" s="1"/>
  <c r="AH70" i="85"/>
  <c r="H184" i="4"/>
  <c r="AF182" i="85" s="1"/>
  <c r="AH182" i="85"/>
  <c r="H44" i="4"/>
  <c r="AF42" i="85" s="1"/>
  <c r="AH42" i="85"/>
  <c r="H33" i="4"/>
  <c r="AF31" i="85" s="1"/>
  <c r="AH31" i="85"/>
  <c r="H116" i="4"/>
  <c r="AF114" i="85" s="1"/>
  <c r="AH114" i="85"/>
  <c r="H131" i="4"/>
  <c r="AF129" i="85" s="1"/>
  <c r="AH129" i="85"/>
  <c r="H190" i="4"/>
  <c r="AF188" i="85" s="1"/>
  <c r="AH188" i="85"/>
  <c r="H178" i="4"/>
  <c r="AF176" i="85" s="1"/>
  <c r="AH176" i="85"/>
  <c r="H106" i="4"/>
  <c r="AF104" i="85" s="1"/>
  <c r="AH104" i="85"/>
  <c r="H11" i="4"/>
  <c r="AF9" i="85" s="1"/>
  <c r="AH9" i="85"/>
  <c r="H103" i="4"/>
  <c r="AF101" i="85" s="1"/>
  <c r="AH101" i="85"/>
  <c r="H48" i="4"/>
  <c r="AF46" i="85" s="1"/>
  <c r="AH46" i="85"/>
  <c r="H55" i="4"/>
  <c r="AF53" i="85" s="1"/>
  <c r="AH53" i="85"/>
  <c r="H29" i="4"/>
  <c r="AF27" i="85" s="1"/>
  <c r="AH27" i="85"/>
  <c r="H160" i="4"/>
  <c r="AF158" i="85" s="1"/>
  <c r="AH158" i="85"/>
  <c r="H14" i="4"/>
  <c r="AF12" i="85" s="1"/>
  <c r="AH12" i="85"/>
  <c r="H147" i="4"/>
  <c r="AF145" i="85" s="1"/>
  <c r="AH145" i="85"/>
  <c r="H28" i="4"/>
  <c r="AF26" i="85" s="1"/>
  <c r="AH26" i="85"/>
  <c r="H112" i="4"/>
  <c r="AF110" i="85" s="1"/>
  <c r="AH110" i="85"/>
  <c r="H23" i="4"/>
  <c r="AF21" i="85" s="1"/>
  <c r="AH21" i="85"/>
  <c r="H146" i="4"/>
  <c r="AF144" i="85" s="1"/>
  <c r="AH144" i="85"/>
  <c r="H119" i="4"/>
  <c r="AF117" i="85" s="1"/>
  <c r="AH117" i="85"/>
  <c r="H152" i="4"/>
  <c r="AF150" i="85" s="1"/>
  <c r="AH150" i="85"/>
  <c r="AL15" i="75"/>
  <c r="I13" i="85" s="1"/>
  <c r="AL22" i="75"/>
  <c r="I20" i="85" s="1"/>
  <c r="AJ148" i="75"/>
  <c r="AL78" i="75"/>
  <c r="I76" i="85" s="1"/>
  <c r="AJ23" i="75"/>
  <c r="R39" i="85"/>
  <c r="AO39" i="85" s="1"/>
  <c r="R113" i="85"/>
  <c r="AO113" i="85" s="1"/>
  <c r="R127" i="85"/>
  <c r="AO127" i="85" s="1"/>
  <c r="R85" i="85"/>
  <c r="AO85" i="85" s="1"/>
  <c r="R150" i="85"/>
  <c r="AO150" i="85" s="1"/>
  <c r="R135" i="85"/>
  <c r="AO135" i="85" s="1"/>
  <c r="R57" i="85"/>
  <c r="AO57" i="85" s="1"/>
  <c r="R93" i="85"/>
  <c r="AO93" i="85" s="1"/>
  <c r="R61" i="85"/>
  <c r="AO61" i="85" s="1"/>
  <c r="R75" i="85"/>
  <c r="AO75" i="85" s="1"/>
  <c r="R55" i="85"/>
  <c r="AO55" i="85" s="1"/>
  <c r="R165" i="85"/>
  <c r="AO165" i="85" s="1"/>
  <c r="R77" i="85"/>
  <c r="AO77" i="85" s="1"/>
  <c r="R71" i="85"/>
  <c r="AO71" i="85" s="1"/>
  <c r="R147" i="85"/>
  <c r="AO147" i="85" s="1"/>
  <c r="R163" i="85"/>
  <c r="AO163" i="85" s="1"/>
  <c r="R42" i="85"/>
  <c r="AO42" i="85" s="1"/>
  <c r="R125" i="85"/>
  <c r="AO125" i="85" s="1"/>
  <c r="R109" i="85"/>
  <c r="AO109" i="85" s="1"/>
  <c r="R27" i="85"/>
  <c r="AO27" i="85" s="1"/>
  <c r="R139" i="85"/>
  <c r="AO139" i="85" s="1"/>
  <c r="R12" i="85"/>
  <c r="AO12" i="85" s="1"/>
  <c r="R59" i="85"/>
  <c r="AO59" i="85" s="1"/>
  <c r="R15" i="85"/>
  <c r="AO15" i="85" s="1"/>
  <c r="R49" i="85"/>
  <c r="AO49" i="85" s="1"/>
  <c r="R98" i="85"/>
  <c r="AO98" i="85" s="1"/>
  <c r="R115" i="85"/>
  <c r="AO115" i="85" s="1"/>
  <c r="R41" i="85"/>
  <c r="AO41" i="85" s="1"/>
  <c r="R114" i="85"/>
  <c r="AO114" i="85" s="1"/>
  <c r="R8" i="85"/>
  <c r="AO8" i="85" s="1"/>
  <c r="R91" i="85"/>
  <c r="AO91" i="85" s="1"/>
  <c r="R179" i="85"/>
  <c r="AO179" i="85" s="1"/>
  <c r="R136" i="85"/>
  <c r="AO136" i="85" s="1"/>
  <c r="R20" i="85"/>
  <c r="AO20" i="85" s="1"/>
  <c r="R70" i="85"/>
  <c r="AO70" i="85" s="1"/>
  <c r="R182" i="85"/>
  <c r="AO182" i="85" s="1"/>
  <c r="R79" i="85"/>
  <c r="AO79" i="85" s="1"/>
  <c r="R189" i="85"/>
  <c r="AO189" i="85" s="1"/>
  <c r="P84" i="85"/>
  <c r="R168" i="85"/>
  <c r="AO168" i="85" s="1"/>
  <c r="R154" i="85"/>
  <c r="AO154" i="85" s="1"/>
  <c r="R5" i="85"/>
  <c r="AO5" i="85" s="1"/>
  <c r="R187" i="85"/>
  <c r="AO187" i="85" s="1"/>
  <c r="R191" i="85"/>
  <c r="AO191" i="85" s="1"/>
  <c r="R148" i="85"/>
  <c r="AO148" i="85" s="1"/>
  <c r="R158" i="85"/>
  <c r="AO158" i="85" s="1"/>
  <c r="R190" i="85"/>
  <c r="AO190" i="85" s="1"/>
  <c r="R45" i="85"/>
  <c r="AO45" i="85" s="1"/>
  <c r="R72" i="85"/>
  <c r="AO72" i="85" s="1"/>
  <c r="R16" i="85"/>
  <c r="AO16" i="85" s="1"/>
  <c r="R141" i="85"/>
  <c r="AO141" i="85" s="1"/>
  <c r="R88" i="85"/>
  <c r="AO88" i="85" s="1"/>
  <c r="R74" i="85"/>
  <c r="AO74" i="85" s="1"/>
  <c r="R18" i="85"/>
  <c r="AO18" i="85" s="1"/>
  <c r="R99" i="85"/>
  <c r="AO99" i="85" s="1"/>
  <c r="R130" i="85"/>
  <c r="AO130" i="85" s="1"/>
  <c r="R50" i="85"/>
  <c r="AO50" i="85" s="1"/>
  <c r="R122" i="85"/>
  <c r="AO122" i="85" s="1"/>
  <c r="R10" i="85"/>
  <c r="AO10" i="85" s="1"/>
  <c r="R116" i="85"/>
  <c r="AO116" i="85" s="1"/>
  <c r="R181" i="85"/>
  <c r="AO181" i="85" s="1"/>
  <c r="R142" i="85"/>
  <c r="AO142" i="85" s="1"/>
  <c r="R22" i="85"/>
  <c r="AO22" i="85" s="1"/>
  <c r="R80" i="85"/>
  <c r="AO80" i="85" s="1"/>
  <c r="R146" i="85"/>
  <c r="AO146" i="85" s="1"/>
  <c r="R178" i="85"/>
  <c r="AO178" i="85" s="1"/>
  <c r="R157" i="85"/>
  <c r="AO157" i="85" s="1"/>
  <c r="R11" i="85"/>
  <c r="AO11" i="85" s="1"/>
  <c r="R132" i="85"/>
  <c r="AO132" i="85" s="1"/>
  <c r="P108" i="85"/>
  <c r="R56" i="85"/>
  <c r="AO56" i="85" s="1"/>
  <c r="R172" i="85"/>
  <c r="AO172" i="85" s="1"/>
  <c r="R52" i="85"/>
  <c r="AO52" i="85" s="1"/>
  <c r="R35" i="85"/>
  <c r="AO35" i="85" s="1"/>
  <c r="R30" i="85"/>
  <c r="AO30" i="85" s="1"/>
  <c r="R38" i="85"/>
  <c r="AO38" i="85" s="1"/>
  <c r="R144" i="85"/>
  <c r="AO144" i="85" s="1"/>
  <c r="R65" i="85"/>
  <c r="AO65" i="85" s="1"/>
  <c r="R86" i="85"/>
  <c r="AO86" i="85" s="1"/>
  <c r="R143" i="85"/>
  <c r="AO143" i="85" s="1"/>
  <c r="R159" i="85"/>
  <c r="AO159" i="85" s="1"/>
  <c r="R31" i="85"/>
  <c r="AO31" i="85" s="1"/>
  <c r="R44" i="85"/>
  <c r="AO44" i="85" s="1"/>
  <c r="R40" i="85"/>
  <c r="AO40" i="85" s="1"/>
  <c r="R167" i="85"/>
  <c r="AO167" i="85" s="1"/>
  <c r="R95" i="85"/>
  <c r="AO95" i="85" s="1"/>
  <c r="R102" i="85"/>
  <c r="AO102" i="85" s="1"/>
  <c r="R129" i="85"/>
  <c r="AO129" i="85" s="1"/>
  <c r="R51" i="85"/>
  <c r="AO51" i="85" s="1"/>
  <c r="R126" i="85"/>
  <c r="AO126" i="85" s="1"/>
  <c r="R13" i="85"/>
  <c r="AO13" i="85" s="1"/>
  <c r="R149" i="85"/>
  <c r="AO149" i="85" s="1"/>
  <c r="R194" i="85"/>
  <c r="AO194" i="85" s="1"/>
  <c r="R171" i="85"/>
  <c r="AO171" i="85" s="1"/>
  <c r="R83" i="85"/>
  <c r="AO83" i="85" s="1"/>
  <c r="R26" i="85"/>
  <c r="AO26" i="85" s="1"/>
  <c r="R92" i="85"/>
  <c r="AO92" i="85" s="1"/>
  <c r="R151" i="85"/>
  <c r="AO151" i="85" s="1"/>
  <c r="R37" i="85"/>
  <c r="AO37" i="85" s="1"/>
  <c r="R117" i="85"/>
  <c r="AO117" i="85" s="1"/>
  <c r="R48" i="85"/>
  <c r="AO48" i="85" s="1"/>
  <c r="R162" i="85"/>
  <c r="AO162" i="85" s="1"/>
  <c r="R100" i="85"/>
  <c r="AO100" i="85" s="1"/>
  <c r="P155" i="85"/>
  <c r="P115" i="85"/>
  <c r="R145" i="85"/>
  <c r="AO145" i="85" s="1"/>
  <c r="R66" i="85"/>
  <c r="AO66" i="85" s="1"/>
  <c r="R137" i="85"/>
  <c r="AO137" i="85" s="1"/>
  <c r="R81" i="85"/>
  <c r="AO81" i="85" s="1"/>
  <c r="R62" i="85"/>
  <c r="AO62" i="85" s="1"/>
  <c r="R138" i="85"/>
  <c r="AO138" i="85" s="1"/>
  <c r="R54" i="85"/>
  <c r="AO54" i="85" s="1"/>
  <c r="R94" i="85"/>
  <c r="AO94" i="85" s="1"/>
  <c r="R128" i="85"/>
  <c r="AO128" i="85" s="1"/>
  <c r="R160" i="85"/>
  <c r="AO160" i="85" s="1"/>
  <c r="R28" i="85"/>
  <c r="AO28" i="85" s="1"/>
  <c r="R47" i="85"/>
  <c r="AO47" i="85" s="1"/>
  <c r="R97" i="85"/>
  <c r="AO97" i="85" s="1"/>
  <c r="R104" i="85"/>
  <c r="AO104" i="85" s="1"/>
  <c r="H151" i="4"/>
  <c r="AF149" i="85" s="1"/>
  <c r="H107" i="4"/>
  <c r="AF105" i="85" s="1"/>
  <c r="H60" i="4"/>
  <c r="AF58" i="85" s="1"/>
  <c r="H109" i="4"/>
  <c r="AF107" i="85" s="1"/>
  <c r="H120" i="4"/>
  <c r="AF118" i="85" s="1"/>
  <c r="H105" i="4"/>
  <c r="AF103" i="85" s="1"/>
  <c r="H180" i="4"/>
  <c r="AF178" i="85" s="1"/>
  <c r="P54" i="85"/>
  <c r="AJ25" i="75"/>
  <c r="P14" i="85"/>
  <c r="P25" i="85"/>
  <c r="F138" i="84"/>
  <c r="O39" i="3"/>
  <c r="T37" i="85" s="1"/>
  <c r="P193" i="85"/>
  <c r="P185" i="85"/>
  <c r="B133" i="84"/>
  <c r="E133" i="84" s="1"/>
  <c r="B68" i="84"/>
  <c r="E68" i="84" s="1"/>
  <c r="B25" i="84"/>
  <c r="E25" i="84" s="1"/>
  <c r="D168" i="84"/>
  <c r="G168" i="84" s="1"/>
  <c r="D34" i="84"/>
  <c r="G34" i="84" s="1"/>
  <c r="D98" i="84"/>
  <c r="G98" i="84" s="1"/>
  <c r="D146" i="84"/>
  <c r="G146" i="84" s="1"/>
  <c r="D178" i="84"/>
  <c r="G178" i="84" s="1"/>
  <c r="D14" i="84"/>
  <c r="G14" i="84" s="1"/>
  <c r="D30" i="84"/>
  <c r="G30" i="84" s="1"/>
  <c r="D46" i="84"/>
  <c r="G46" i="84" s="1"/>
  <c r="D78" i="84"/>
  <c r="G78" i="84" s="1"/>
  <c r="D94" i="84"/>
  <c r="G94" i="84" s="1"/>
  <c r="D142" i="84"/>
  <c r="G142" i="84" s="1"/>
  <c r="D158" i="84"/>
  <c r="G158" i="84" s="1"/>
  <c r="D88" i="84"/>
  <c r="G88" i="84" s="1"/>
  <c r="D52" i="84"/>
  <c r="G52" i="84" s="1"/>
  <c r="D84" i="84"/>
  <c r="G84" i="84" s="1"/>
  <c r="D148" i="84"/>
  <c r="G148" i="84" s="1"/>
  <c r="D165" i="84"/>
  <c r="G165" i="84" s="1"/>
  <c r="D181" i="84"/>
  <c r="G181" i="84" s="1"/>
  <c r="D47" i="84"/>
  <c r="G47" i="84" s="1"/>
  <c r="D111" i="84"/>
  <c r="G111" i="84" s="1"/>
  <c r="D175" i="84"/>
  <c r="G175" i="84" s="1"/>
  <c r="D191" i="84"/>
  <c r="G191" i="84" s="1"/>
  <c r="D8" i="84"/>
  <c r="G8" i="84" s="1"/>
  <c r="D56" i="84"/>
  <c r="G56" i="84" s="1"/>
  <c r="D4" i="84"/>
  <c r="G4" i="84" s="1"/>
  <c r="D36" i="84"/>
  <c r="G36" i="84" s="1"/>
  <c r="D68" i="84"/>
  <c r="G68" i="84" s="1"/>
  <c r="D37" i="84"/>
  <c r="G37" i="84" s="1"/>
  <c r="D101" i="84"/>
  <c r="G101" i="84" s="1"/>
  <c r="D42" i="84"/>
  <c r="G42" i="84" s="1"/>
  <c r="D106" i="84"/>
  <c r="G106" i="84" s="1"/>
  <c r="D122" i="84"/>
  <c r="G122" i="84" s="1"/>
  <c r="D170" i="84"/>
  <c r="G170" i="84" s="1"/>
  <c r="D11" i="84"/>
  <c r="G11" i="84" s="1"/>
  <c r="D43" i="84"/>
  <c r="G43" i="84" s="1"/>
  <c r="D75" i="84"/>
  <c r="G75" i="84" s="1"/>
  <c r="D91" i="84"/>
  <c r="G91" i="84" s="1"/>
  <c r="D107" i="84"/>
  <c r="G107" i="84" s="1"/>
  <c r="D123" i="84"/>
  <c r="G123" i="84" s="1"/>
  <c r="D139" i="84"/>
  <c r="G139" i="84" s="1"/>
  <c r="D155" i="84"/>
  <c r="G155" i="84" s="1"/>
  <c r="D171" i="84"/>
  <c r="G171" i="84" s="1"/>
  <c r="D132" i="84"/>
  <c r="G132" i="84" s="1"/>
  <c r="D74" i="84"/>
  <c r="G74" i="84" s="1"/>
  <c r="D90" i="84"/>
  <c r="G90" i="84" s="1"/>
  <c r="D138" i="84"/>
  <c r="G138" i="84" s="1"/>
  <c r="D154" i="84"/>
  <c r="G154" i="84" s="1"/>
  <c r="D186" i="84"/>
  <c r="G186" i="84" s="1"/>
  <c r="D54" i="84"/>
  <c r="G54" i="84" s="1"/>
  <c r="D134" i="84"/>
  <c r="G134" i="84" s="1"/>
  <c r="D150" i="84"/>
  <c r="G150" i="84" s="1"/>
  <c r="D166" i="84"/>
  <c r="G166" i="84" s="1"/>
  <c r="D96" i="84"/>
  <c r="G96" i="84" s="1"/>
  <c r="D12" i="84"/>
  <c r="G12" i="84" s="1"/>
  <c r="D60" i="84"/>
  <c r="G60" i="84" s="1"/>
  <c r="D76" i="84"/>
  <c r="G76" i="84" s="1"/>
  <c r="D92" i="84"/>
  <c r="G92" i="84" s="1"/>
  <c r="D124" i="84"/>
  <c r="G124" i="84" s="1"/>
  <c r="D140" i="84"/>
  <c r="G140" i="84" s="1"/>
  <c r="D188" i="84"/>
  <c r="G188" i="84" s="1"/>
  <c r="D173" i="84"/>
  <c r="G173" i="84" s="1"/>
  <c r="D48" i="84"/>
  <c r="G48" i="84" s="1"/>
  <c r="D129" i="84"/>
  <c r="G129" i="84" s="1"/>
  <c r="D50" i="84"/>
  <c r="G50" i="84" s="1"/>
  <c r="D82" i="84"/>
  <c r="G82" i="84" s="1"/>
  <c r="D114" i="84"/>
  <c r="G114" i="84" s="1"/>
  <c r="D130" i="84"/>
  <c r="G130" i="84" s="1"/>
  <c r="D3" i="84"/>
  <c r="G3" i="84" s="1"/>
  <c r="D35" i="84"/>
  <c r="G35" i="84" s="1"/>
  <c r="D51" i="84"/>
  <c r="G51" i="84" s="1"/>
  <c r="D83" i="84"/>
  <c r="G83" i="84" s="1"/>
  <c r="D99" i="84"/>
  <c r="G99" i="84" s="1"/>
  <c r="D115" i="84"/>
  <c r="G115" i="84" s="1"/>
  <c r="D131" i="84"/>
  <c r="G131" i="84" s="1"/>
  <c r="D147" i="84"/>
  <c r="G147" i="84" s="1"/>
  <c r="D163" i="84"/>
  <c r="G163" i="84" s="1"/>
  <c r="D100" i="84"/>
  <c r="G100" i="84" s="1"/>
  <c r="H43" i="4"/>
  <c r="AF41" i="85" s="1"/>
  <c r="AL56" i="75"/>
  <c r="I54" i="85" s="1"/>
  <c r="AJ73" i="75"/>
  <c r="P193" i="83"/>
  <c r="P194" i="83" s="1"/>
  <c r="H144" i="4"/>
  <c r="AF142" i="85" s="1"/>
  <c r="AL107" i="75"/>
  <c r="I105" i="85" s="1"/>
  <c r="P33" i="85"/>
  <c r="H68" i="4"/>
  <c r="AF66" i="85" s="1"/>
  <c r="P9" i="85"/>
  <c r="AL85" i="3"/>
  <c r="AD83" i="85" s="1"/>
  <c r="O147" i="3"/>
  <c r="T145" i="85" s="1"/>
  <c r="AL77" i="3"/>
  <c r="AD75" i="85" s="1"/>
  <c r="AJ43" i="75"/>
  <c r="AL34" i="75"/>
  <c r="I32" i="85" s="1"/>
  <c r="AJ53" i="75"/>
  <c r="O20" i="3"/>
  <c r="T18" i="85" s="1"/>
  <c r="AJ135" i="75"/>
  <c r="AL13" i="75"/>
  <c r="I11" i="85" s="1"/>
  <c r="H143" i="4"/>
  <c r="AF141" i="85" s="1"/>
  <c r="H10" i="4"/>
  <c r="AF8" i="85" s="1"/>
  <c r="H64" i="4"/>
  <c r="AF62" i="85" s="1"/>
  <c r="H156" i="4"/>
  <c r="AF154" i="85" s="1"/>
  <c r="AJ172" i="75"/>
  <c r="AL38" i="75"/>
  <c r="I36" i="85" s="1"/>
  <c r="AJ39" i="75"/>
  <c r="H22" i="4"/>
  <c r="AF20" i="85" s="1"/>
  <c r="AJ10" i="75"/>
  <c r="P21" i="85"/>
  <c r="H171" i="4"/>
  <c r="AF169" i="85" s="1"/>
  <c r="AJ45" i="75"/>
  <c r="P177" i="85"/>
  <c r="AL31" i="75"/>
  <c r="I29" i="85" s="1"/>
  <c r="AJ79" i="75"/>
  <c r="AJ98" i="75"/>
  <c r="P134" i="85"/>
  <c r="P69" i="85"/>
  <c r="P141" i="85"/>
  <c r="AJ129" i="75"/>
  <c r="AJ47" i="75"/>
  <c r="AJ195" i="75"/>
  <c r="AJ170" i="75"/>
  <c r="P119" i="85"/>
  <c r="AL66" i="75"/>
  <c r="I64" i="85" s="1"/>
  <c r="P121" i="85"/>
  <c r="AL193" i="75"/>
  <c r="I191" i="85" s="1"/>
  <c r="AJ186" i="75"/>
  <c r="AJ107" i="75"/>
  <c r="AJ160" i="75"/>
  <c r="P166" i="85"/>
  <c r="P23" i="85"/>
  <c r="P147" i="85"/>
  <c r="P111" i="85"/>
  <c r="P103" i="85"/>
  <c r="AJ67" i="75"/>
  <c r="AJ81" i="75"/>
  <c r="P128" i="85"/>
  <c r="AJ34" i="75"/>
  <c r="AL176" i="75"/>
  <c r="I174" i="85" s="1"/>
  <c r="AL173" i="3"/>
  <c r="AD171" i="85" s="1"/>
  <c r="AL76" i="3"/>
  <c r="O97" i="3"/>
  <c r="T95" i="85" s="1"/>
  <c r="O120" i="3"/>
  <c r="T118" i="85" s="1"/>
  <c r="P106" i="85"/>
  <c r="P175" i="85"/>
  <c r="P133" i="85"/>
  <c r="P96" i="85"/>
  <c r="AJ181" i="75"/>
  <c r="AJ97" i="75"/>
  <c r="AL111" i="75"/>
  <c r="I109" i="85" s="1"/>
  <c r="P73" i="85"/>
  <c r="AL157" i="75"/>
  <c r="I155" i="85" s="1"/>
  <c r="AJ131" i="75"/>
  <c r="AJ139" i="75"/>
  <c r="AJ29" i="75"/>
  <c r="AJ120" i="75"/>
  <c r="P78" i="85"/>
  <c r="AJ85" i="75"/>
  <c r="AJ7" i="75"/>
  <c r="P174" i="85"/>
  <c r="AJ6" i="75"/>
  <c r="AL170" i="75"/>
  <c r="I168" i="85" s="1"/>
  <c r="P118" i="85"/>
  <c r="H50" i="4"/>
  <c r="AF48" i="85" s="1"/>
  <c r="AL125" i="75"/>
  <c r="I123" i="85" s="1"/>
  <c r="P183" i="85"/>
  <c r="AJ127" i="75"/>
  <c r="AL20" i="75"/>
  <c r="I18" i="85" s="1"/>
  <c r="AJ162" i="75"/>
  <c r="AJ44" i="75"/>
  <c r="P153" i="85"/>
  <c r="AJ137" i="75"/>
  <c r="P64" i="85"/>
  <c r="AL153" i="75"/>
  <c r="I151" i="85" s="1"/>
  <c r="AL168" i="75"/>
  <c r="I166" i="85" s="1"/>
  <c r="AL71" i="75"/>
  <c r="I69" i="85" s="1"/>
  <c r="AJ182" i="75"/>
  <c r="AJ46" i="75"/>
  <c r="AJ32" i="75"/>
  <c r="AJ77" i="75"/>
  <c r="AJ190" i="75"/>
  <c r="AJ141" i="75"/>
  <c r="AJ176" i="75"/>
  <c r="P124" i="85"/>
  <c r="AL161" i="75"/>
  <c r="I159" i="85" s="1"/>
  <c r="AJ164" i="75"/>
  <c r="P173" i="85"/>
  <c r="AJ161" i="75"/>
  <c r="P81" i="85"/>
  <c r="AL103" i="75"/>
  <c r="I101" i="85" s="1"/>
  <c r="P50" i="85"/>
  <c r="P181" i="85"/>
  <c r="AL113" i="75"/>
  <c r="I111" i="85" s="1"/>
  <c r="AJ116" i="75"/>
  <c r="P191" i="85"/>
  <c r="H24" i="4"/>
  <c r="AF22" i="85" s="1"/>
  <c r="AL163" i="75"/>
  <c r="I161" i="85" s="1"/>
  <c r="AJ93" i="75"/>
  <c r="AJ90" i="75"/>
  <c r="AJ173" i="75"/>
  <c r="P36" i="85"/>
  <c r="H167" i="4"/>
  <c r="AF165" i="85" s="1"/>
  <c r="P182" i="85"/>
  <c r="P35" i="85"/>
  <c r="F190" i="84"/>
  <c r="AJ60" i="75"/>
  <c r="P186" i="85"/>
  <c r="P127" i="85"/>
  <c r="O90" i="3"/>
  <c r="T88" i="85" s="1"/>
  <c r="F22" i="84"/>
  <c r="F159" i="84"/>
  <c r="H36" i="4"/>
  <c r="AF34" i="85" s="1"/>
  <c r="P67" i="85"/>
  <c r="AL151" i="75"/>
  <c r="I149" i="85" s="1"/>
  <c r="F34" i="84"/>
  <c r="F168" i="84"/>
  <c r="P19" i="85"/>
  <c r="P34" i="85"/>
  <c r="P58" i="85"/>
  <c r="H138" i="4"/>
  <c r="AF136" i="85" s="1"/>
  <c r="H21" i="4"/>
  <c r="AF19" i="85" s="1"/>
  <c r="H66" i="4"/>
  <c r="AF64" i="85" s="1"/>
  <c r="H38" i="4"/>
  <c r="AF36" i="85" s="1"/>
  <c r="H135" i="4"/>
  <c r="AF133" i="85" s="1"/>
  <c r="AA23" i="4"/>
  <c r="AI21" i="85" s="1"/>
  <c r="AL139" i="3"/>
  <c r="AL100" i="3"/>
  <c r="AD98" i="85" s="1"/>
  <c r="AL93" i="3"/>
  <c r="O40" i="3"/>
  <c r="T38" i="85" s="1"/>
  <c r="AL68" i="3"/>
  <c r="O66" i="3"/>
  <c r="T64" i="85" s="1"/>
  <c r="AL25" i="3"/>
  <c r="AD23" i="85" s="1"/>
  <c r="AL113" i="3"/>
  <c r="AL151" i="3"/>
  <c r="AD149" i="85" s="1"/>
  <c r="AL167" i="3"/>
  <c r="AL47" i="3"/>
  <c r="AL75" i="3"/>
  <c r="AD73" i="85" s="1"/>
  <c r="AL40" i="3"/>
  <c r="AD38" i="85" s="1"/>
  <c r="AL9" i="3"/>
  <c r="AD7" i="85" s="1"/>
  <c r="AL53" i="3"/>
  <c r="AL12" i="3"/>
  <c r="AL52" i="3"/>
  <c r="AD50" i="85" s="1"/>
  <c r="AJ8" i="75"/>
  <c r="AJ138" i="75"/>
  <c r="H94" i="4"/>
  <c r="AF92" i="85" s="1"/>
  <c r="AJ59" i="75"/>
  <c r="AJ196" i="75"/>
  <c r="AJ140" i="75"/>
  <c r="AJ56" i="75"/>
  <c r="AJ130" i="75"/>
  <c r="AL110" i="75"/>
  <c r="I108" i="85" s="1"/>
  <c r="AJ104" i="75"/>
  <c r="H70" i="4"/>
  <c r="AF68" i="85" s="1"/>
  <c r="AL69" i="3"/>
  <c r="AD67" i="85" s="1"/>
  <c r="AA103" i="4"/>
  <c r="AI101" i="85" s="1"/>
  <c r="AL138" i="75"/>
  <c r="I136" i="85" s="1"/>
  <c r="AL54" i="75"/>
  <c r="I52" i="85" s="1"/>
  <c r="AL194" i="75"/>
  <c r="I192" i="85" s="1"/>
  <c r="AL42" i="75"/>
  <c r="I40" i="85" s="1"/>
  <c r="AL21" i="75"/>
  <c r="I19" i="85" s="1"/>
  <c r="AL32" i="75"/>
  <c r="I30" i="85" s="1"/>
  <c r="AL50" i="75"/>
  <c r="I48" i="85" s="1"/>
  <c r="AL46" i="75"/>
  <c r="I44" i="85" s="1"/>
  <c r="AL150" i="75"/>
  <c r="I148" i="85" s="1"/>
  <c r="AL100" i="75"/>
  <c r="I98" i="85" s="1"/>
  <c r="AL112" i="75"/>
  <c r="I110" i="85" s="1"/>
  <c r="AL175" i="75"/>
  <c r="I173" i="85" s="1"/>
  <c r="AL179" i="75"/>
  <c r="I177" i="85" s="1"/>
  <c r="AL146" i="75"/>
  <c r="I144" i="85" s="1"/>
  <c r="AL58" i="75"/>
  <c r="I56" i="85" s="1"/>
  <c r="AL60" i="75"/>
  <c r="I58" i="85" s="1"/>
  <c r="AL26" i="75"/>
  <c r="I24" i="85" s="1"/>
  <c r="AL136" i="75"/>
  <c r="I134" i="85" s="1"/>
  <c r="AL90" i="75"/>
  <c r="I88" i="85" s="1"/>
  <c r="AL169" i="75"/>
  <c r="I167" i="85" s="1"/>
  <c r="AL37" i="75"/>
  <c r="I35" i="85" s="1"/>
  <c r="AL41" i="75"/>
  <c r="I39" i="85" s="1"/>
  <c r="AL104" i="75"/>
  <c r="I102" i="85" s="1"/>
  <c r="AL25" i="75"/>
  <c r="I23" i="85" s="1"/>
  <c r="AL44" i="75"/>
  <c r="I42" i="85" s="1"/>
  <c r="AL129" i="75"/>
  <c r="I127" i="85" s="1"/>
  <c r="AL105" i="75"/>
  <c r="I103" i="85" s="1"/>
  <c r="AL49" i="75"/>
  <c r="I47" i="85" s="1"/>
  <c r="AL27" i="75"/>
  <c r="I25" i="85" s="1"/>
  <c r="AL79" i="75"/>
  <c r="I77" i="85" s="1"/>
  <c r="AL185" i="75"/>
  <c r="I183" i="85" s="1"/>
  <c r="AL69" i="75"/>
  <c r="I67" i="85" s="1"/>
  <c r="AL167" i="75"/>
  <c r="I165" i="85" s="1"/>
  <c r="AL132" i="75"/>
  <c r="I130" i="85" s="1"/>
  <c r="AL24" i="75"/>
  <c r="I22" i="85" s="1"/>
  <c r="AL165" i="75"/>
  <c r="I163" i="85" s="1"/>
  <c r="AL94" i="75"/>
  <c r="I92" i="85" s="1"/>
  <c r="AL155" i="75"/>
  <c r="I153" i="85" s="1"/>
  <c r="AL30" i="75"/>
  <c r="I28" i="85" s="1"/>
  <c r="AL35" i="75"/>
  <c r="I33" i="85" s="1"/>
  <c r="AL45" i="75"/>
  <c r="I43" i="85" s="1"/>
  <c r="AL9" i="75"/>
  <c r="I7" i="85" s="1"/>
  <c r="AL23" i="75"/>
  <c r="I21" i="85" s="1"/>
  <c r="AL91" i="75"/>
  <c r="I89" i="85" s="1"/>
  <c r="AL64" i="3"/>
  <c r="AD62" i="85" s="1"/>
  <c r="AL109" i="3"/>
  <c r="AL14" i="75"/>
  <c r="I12" i="85" s="1"/>
  <c r="AL127" i="75"/>
  <c r="I125" i="85" s="1"/>
  <c r="AL68" i="75"/>
  <c r="I66" i="85" s="1"/>
  <c r="AL143" i="3"/>
  <c r="AD141" i="85" s="1"/>
  <c r="AL122" i="75"/>
  <c r="I120" i="85" s="1"/>
  <c r="AL89" i="75"/>
  <c r="I87" i="85" s="1"/>
  <c r="AL80" i="75"/>
  <c r="I78" i="85" s="1"/>
  <c r="H61" i="4"/>
  <c r="AF59" i="85" s="1"/>
  <c r="AL98" i="75"/>
  <c r="I96" i="85" s="1"/>
  <c r="AL102" i="75"/>
  <c r="I100" i="85" s="1"/>
  <c r="H174" i="4"/>
  <c r="AF172" i="85" s="1"/>
  <c r="AL77" i="75"/>
  <c r="I75" i="85" s="1"/>
  <c r="AJ154" i="75"/>
  <c r="H132" i="4"/>
  <c r="AF130" i="85" s="1"/>
  <c r="AJ13" i="75"/>
  <c r="P163" i="85"/>
  <c r="AJ40" i="75"/>
  <c r="H20" i="4"/>
  <c r="AF18" i="85" s="1"/>
  <c r="H40" i="4"/>
  <c r="AF38" i="85" s="1"/>
  <c r="AA114" i="4"/>
  <c r="AI112" i="85" s="1"/>
  <c r="H84" i="4"/>
  <c r="AF82" i="85" s="1"/>
  <c r="AL23" i="3"/>
  <c r="AL59" i="3"/>
  <c r="AD57" i="85" s="1"/>
  <c r="AJ105" i="75"/>
  <c r="AL29" i="75"/>
  <c r="I27" i="85" s="1"/>
  <c r="AL187" i="75"/>
  <c r="I185" i="85" s="1"/>
  <c r="AL166" i="75"/>
  <c r="I164" i="85" s="1"/>
  <c r="P109" i="85"/>
  <c r="AJ58" i="75"/>
  <c r="AL191" i="75"/>
  <c r="I189" i="85" s="1"/>
  <c r="AJ48" i="75"/>
  <c r="AJ42" i="75"/>
  <c r="AJ63" i="75"/>
  <c r="AJ121" i="75"/>
  <c r="AJ133" i="75"/>
  <c r="AL64" i="75"/>
  <c r="I62" i="85" s="1"/>
  <c r="AL82" i="75"/>
  <c r="I80" i="85" s="1"/>
  <c r="AJ71" i="75"/>
  <c r="AL74" i="75"/>
  <c r="I72" i="85" s="1"/>
  <c r="AJ117" i="75"/>
  <c r="AJ16" i="75"/>
  <c r="AL118" i="75"/>
  <c r="I116" i="85" s="1"/>
  <c r="AL126" i="75"/>
  <c r="I124" i="85" s="1"/>
  <c r="AL141" i="75"/>
  <c r="I139" i="85" s="1"/>
  <c r="AJ54" i="75"/>
  <c r="AJ84" i="75"/>
  <c r="AL96" i="3"/>
  <c r="AD94" i="85" s="1"/>
  <c r="AL172" i="3"/>
  <c r="AD170" i="85" s="1"/>
  <c r="AL20" i="3"/>
  <c r="AD18" i="85" s="1"/>
  <c r="AJ100" i="75"/>
  <c r="AL92" i="75"/>
  <c r="I90" i="85" s="1"/>
  <c r="AL165" i="3"/>
  <c r="AL31" i="3"/>
  <c r="AD29" i="85" s="1"/>
  <c r="AL60" i="3"/>
  <c r="AL142" i="3"/>
  <c r="AD140" i="85" s="1"/>
  <c r="AL51" i="75"/>
  <c r="I49" i="85" s="1"/>
  <c r="AL184" i="75"/>
  <c r="I182" i="85" s="1"/>
  <c r="H176" i="4"/>
  <c r="AF174" i="85" s="1"/>
  <c r="AL44" i="3"/>
  <c r="AD42" i="85" s="1"/>
  <c r="AL72" i="3"/>
  <c r="AD70" i="85" s="1"/>
  <c r="AA7" i="4"/>
  <c r="AI5" i="85" s="1"/>
  <c r="H186" i="4"/>
  <c r="AF184" i="85" s="1"/>
  <c r="AL75" i="75"/>
  <c r="I73" i="85" s="1"/>
  <c r="AL55" i="3"/>
  <c r="AD53" i="85" s="1"/>
  <c r="AL128" i="75"/>
  <c r="I126" i="85" s="1"/>
  <c r="AJ163" i="75"/>
  <c r="AJ193" i="75"/>
  <c r="P42" i="85"/>
  <c r="AJ83" i="75"/>
  <c r="AL133" i="75"/>
  <c r="I131" i="85" s="1"/>
  <c r="AL61" i="3"/>
  <c r="AL118" i="3"/>
  <c r="AD116" i="85" s="1"/>
  <c r="O142" i="3"/>
  <c r="T140" i="85" s="1"/>
  <c r="AL52" i="75"/>
  <c r="I50" i="85" s="1"/>
  <c r="AL177" i="75"/>
  <c r="I175" i="85" s="1"/>
  <c r="P180" i="85"/>
  <c r="AL142" i="75"/>
  <c r="I140" i="85" s="1"/>
  <c r="AL81" i="75"/>
  <c r="I79" i="85" s="1"/>
  <c r="AJ21" i="75"/>
  <c r="AL106" i="75"/>
  <c r="I104" i="85" s="1"/>
  <c r="AJ106" i="75"/>
  <c r="H104" i="4"/>
  <c r="AF102" i="85" s="1"/>
  <c r="AL190" i="75"/>
  <c r="I188" i="85" s="1"/>
  <c r="AL55" i="75"/>
  <c r="I53" i="85" s="1"/>
  <c r="AA118" i="4"/>
  <c r="AI116" i="85" s="1"/>
  <c r="O162" i="3"/>
  <c r="T160" i="85" s="1"/>
  <c r="AL147" i="75"/>
  <c r="I145" i="85" s="1"/>
  <c r="AJ35" i="75"/>
  <c r="AJ33" i="75"/>
  <c r="AJ110" i="75"/>
  <c r="AJ151" i="75"/>
  <c r="AJ88" i="75"/>
  <c r="AJ185" i="75"/>
  <c r="AL116" i="75"/>
  <c r="I114" i="85" s="1"/>
  <c r="AL19" i="75"/>
  <c r="I17" i="85" s="1"/>
  <c r="AJ76" i="75"/>
  <c r="AJ187" i="75"/>
  <c r="AJ20" i="75"/>
  <c r="AL57" i="75"/>
  <c r="I55" i="85" s="1"/>
  <c r="AJ18" i="75"/>
  <c r="AJ91" i="75"/>
  <c r="AL159" i="75"/>
  <c r="I157" i="85" s="1"/>
  <c r="AL39" i="75"/>
  <c r="I37" i="85" s="1"/>
  <c r="AJ30" i="75"/>
  <c r="AJ125" i="75"/>
  <c r="AJ158" i="75"/>
  <c r="AL195" i="75"/>
  <c r="I193" i="85" s="1"/>
  <c r="AJ65" i="75"/>
  <c r="AL96" i="75"/>
  <c r="I94" i="85" s="1"/>
  <c r="AJ114" i="75"/>
  <c r="P164" i="85"/>
  <c r="AL11" i="75"/>
  <c r="I9" i="85" s="1"/>
  <c r="AL180" i="75"/>
  <c r="I178" i="85" s="1"/>
  <c r="AJ36" i="75"/>
  <c r="AJ92" i="75"/>
  <c r="AL130" i="75"/>
  <c r="I128" i="85" s="1"/>
  <c r="AL97" i="75"/>
  <c r="I95" i="85" s="1"/>
  <c r="AJ26" i="75"/>
  <c r="P169" i="85"/>
  <c r="AJ22" i="75"/>
  <c r="AJ179" i="75"/>
  <c r="AJ14" i="75"/>
  <c r="AL61" i="75"/>
  <c r="I59" i="85" s="1"/>
  <c r="AJ57" i="75"/>
  <c r="AL86" i="75"/>
  <c r="I84" i="85" s="1"/>
  <c r="AL196" i="75"/>
  <c r="I194" i="85" s="1"/>
  <c r="AL144" i="75"/>
  <c r="I142" i="85" s="1"/>
  <c r="AL84" i="75"/>
  <c r="I82" i="85" s="1"/>
  <c r="AJ9" i="75"/>
  <c r="AJ113" i="75"/>
  <c r="AL59" i="75"/>
  <c r="I57" i="85" s="1"/>
  <c r="P86" i="85"/>
  <c r="AJ126" i="75"/>
  <c r="AL152" i="75"/>
  <c r="I150" i="85" s="1"/>
  <c r="AJ31" i="75"/>
  <c r="AL8" i="75"/>
  <c r="I6" i="85" s="1"/>
  <c r="AJ188" i="75"/>
  <c r="AJ118" i="75"/>
  <c r="O31" i="3"/>
  <c r="T29" i="85" s="1"/>
  <c r="AA66" i="4"/>
  <c r="AI64" i="85" s="1"/>
  <c r="AA34" i="4"/>
  <c r="AI32" i="85" s="1"/>
  <c r="AA117" i="4"/>
  <c r="AI115" i="85" s="1"/>
  <c r="AL121" i="75"/>
  <c r="I119" i="85" s="1"/>
  <c r="AL36" i="75"/>
  <c r="I34" i="85" s="1"/>
  <c r="AJ62" i="75"/>
  <c r="AL83" i="75"/>
  <c r="I81" i="85" s="1"/>
  <c r="AL88" i="75"/>
  <c r="I86" i="85" s="1"/>
  <c r="AJ132" i="75"/>
  <c r="H86" i="4"/>
  <c r="AF84" i="85" s="1"/>
  <c r="O154" i="3"/>
  <c r="T152" i="85" s="1"/>
  <c r="H126" i="4"/>
  <c r="AF124" i="85" s="1"/>
  <c r="AL172" i="75"/>
  <c r="I170" i="85" s="1"/>
  <c r="AJ192" i="75"/>
  <c r="AJ102" i="75"/>
  <c r="AJ157" i="75"/>
  <c r="AJ49" i="75"/>
  <c r="AL139" i="75"/>
  <c r="I137" i="85" s="1"/>
  <c r="AL88" i="3"/>
  <c r="AD86" i="85" s="1"/>
  <c r="H46" i="4"/>
  <c r="AF44" i="85" s="1"/>
  <c r="AL149" i="3"/>
  <c r="AD147" i="85" s="1"/>
  <c r="AA115" i="4"/>
  <c r="AI113" i="85" s="1"/>
  <c r="AL145" i="75"/>
  <c r="I143" i="85" s="1"/>
  <c r="AL48" i="75"/>
  <c r="I46" i="85" s="1"/>
  <c r="H110" i="4"/>
  <c r="AF108" i="85" s="1"/>
  <c r="H124" i="4"/>
  <c r="AF122" i="85" s="1"/>
  <c r="AL140" i="75"/>
  <c r="I138" i="85" s="1"/>
  <c r="H65" i="4"/>
  <c r="AF63" i="85" s="1"/>
  <c r="AL62" i="75"/>
  <c r="I60" i="85" s="1"/>
  <c r="H99" i="4"/>
  <c r="AF97" i="85" s="1"/>
  <c r="P120" i="85"/>
  <c r="AL27" i="3"/>
  <c r="H142" i="4"/>
  <c r="AF140" i="85" s="1"/>
  <c r="AL91" i="3"/>
  <c r="AD89" i="85" s="1"/>
  <c r="AL171" i="75"/>
  <c r="I169" i="85" s="1"/>
  <c r="H182" i="4"/>
  <c r="AF180" i="85" s="1"/>
  <c r="AA16" i="4"/>
  <c r="AI14" i="85" s="1"/>
  <c r="AJ175" i="75"/>
  <c r="AJ152" i="75"/>
  <c r="AJ19" i="75"/>
  <c r="AJ51" i="75"/>
  <c r="P44" i="85"/>
  <c r="O9" i="3"/>
  <c r="T7" i="85" s="1"/>
  <c r="P157" i="85"/>
  <c r="AL35" i="3"/>
  <c r="AL76" i="75"/>
  <c r="I74" i="85" s="1"/>
  <c r="AL40" i="75"/>
  <c r="I38" i="85" s="1"/>
  <c r="AJ189" i="75"/>
  <c r="AJ169" i="75"/>
  <c r="AJ112" i="75"/>
  <c r="P156" i="85"/>
  <c r="P76" i="85"/>
  <c r="AA129" i="4"/>
  <c r="AI127" i="85" s="1"/>
  <c r="AL15" i="3"/>
  <c r="AD13" i="85" s="1"/>
  <c r="H141" i="4"/>
  <c r="AF139" i="85" s="1"/>
  <c r="AA134" i="4"/>
  <c r="AI132" i="85" s="1"/>
  <c r="H140" i="4"/>
  <c r="AF138" i="85" s="1"/>
  <c r="AA87" i="4"/>
  <c r="AI85" i="85" s="1"/>
  <c r="AJ78" i="75"/>
  <c r="AJ142" i="75"/>
  <c r="AL99" i="75"/>
  <c r="I97" i="85" s="1"/>
  <c r="AL125" i="3"/>
  <c r="AD123" i="85" s="1"/>
  <c r="AL105" i="3"/>
  <c r="AD103" i="85" s="1"/>
  <c r="AL11" i="3"/>
  <c r="AD9" i="85" s="1"/>
  <c r="AJ17" i="75"/>
  <c r="AA18" i="4"/>
  <c r="AI16" i="85" s="1"/>
  <c r="H93" i="4"/>
  <c r="AF91" i="85" s="1"/>
  <c r="AJ101" i="75"/>
  <c r="AJ87" i="75"/>
  <c r="H85" i="4"/>
  <c r="AF83" i="85" s="1"/>
  <c r="P189" i="85"/>
  <c r="AL74" i="3"/>
  <c r="AD72" i="85" s="1"/>
  <c r="T21" i="3"/>
  <c r="Y19" i="85" s="1"/>
  <c r="AA27" i="4"/>
  <c r="AI25" i="85" s="1"/>
  <c r="AL101" i="75"/>
  <c r="I99" i="85" s="1"/>
  <c r="AJ15" i="75"/>
  <c r="AL7" i="75"/>
  <c r="I5" i="85" s="1"/>
  <c r="AL6" i="75"/>
  <c r="I4" i="85" s="1"/>
  <c r="O141" i="3"/>
  <c r="T139" i="85" s="1"/>
  <c r="AL158" i="3"/>
  <c r="AD156" i="85" s="1"/>
  <c r="AL127" i="3"/>
  <c r="AD125" i="85" s="1"/>
  <c r="AJ99" i="75"/>
  <c r="H96" i="4"/>
  <c r="AF94" i="85" s="1"/>
  <c r="AJ12" i="75"/>
  <c r="AA171" i="4"/>
  <c r="AI169" i="85" s="1"/>
  <c r="AL110" i="3"/>
  <c r="AL185" i="3"/>
  <c r="AD183" i="85" s="1"/>
  <c r="AL189" i="75"/>
  <c r="I187" i="85" s="1"/>
  <c r="AL115" i="75"/>
  <c r="I113" i="85" s="1"/>
  <c r="AL162" i="75"/>
  <c r="I160" i="85" s="1"/>
  <c r="P26" i="85"/>
  <c r="H122" i="4"/>
  <c r="AF120" i="85" s="1"/>
  <c r="AA122" i="4"/>
  <c r="AI120" i="85" s="1"/>
  <c r="AL186" i="75"/>
  <c r="I184" i="85" s="1"/>
  <c r="AL70" i="75"/>
  <c r="I68" i="85" s="1"/>
  <c r="AJ165" i="75"/>
  <c r="AA170" i="4"/>
  <c r="AI168" i="85" s="1"/>
  <c r="AL117" i="3"/>
  <c r="AD115" i="85" s="1"/>
  <c r="AL39" i="3"/>
  <c r="AD37" i="85" s="1"/>
  <c r="H83" i="4"/>
  <c r="AF81" i="85" s="1"/>
  <c r="AL181" i="75"/>
  <c r="I179" i="85" s="1"/>
  <c r="AJ171" i="75"/>
  <c r="AJ55" i="75"/>
  <c r="AA54" i="4"/>
  <c r="AI52" i="85" s="1"/>
  <c r="AL148" i="3"/>
  <c r="AD146" i="85" s="1"/>
  <c r="AA164" i="4"/>
  <c r="AI162" i="85" s="1"/>
  <c r="AL117" i="75"/>
  <c r="I115" i="85" s="1"/>
  <c r="H172" i="4"/>
  <c r="AF170" i="85" s="1"/>
  <c r="AJ111" i="75"/>
  <c r="AJ174" i="75"/>
  <c r="AJ183" i="75"/>
  <c r="AJ155" i="75"/>
  <c r="H111" i="4"/>
  <c r="AF109" i="85" s="1"/>
  <c r="H47" i="4"/>
  <c r="AF45" i="85" s="1"/>
  <c r="H117" i="4"/>
  <c r="AF115" i="85" s="1"/>
  <c r="H76" i="4"/>
  <c r="AF74" i="85" s="1"/>
  <c r="H31" i="4"/>
  <c r="AF29" i="85" s="1"/>
  <c r="H42" i="4"/>
  <c r="AF40" i="85" s="1"/>
  <c r="T44" i="3"/>
  <c r="Y42" i="85" s="1"/>
  <c r="T179" i="3"/>
  <c r="Y177" i="85" s="1"/>
  <c r="O83" i="3"/>
  <c r="T81" i="85" s="1"/>
  <c r="AL155" i="3"/>
  <c r="AA133" i="4"/>
  <c r="AI131" i="85" s="1"/>
  <c r="AL14" i="3"/>
  <c r="AD12" i="85" s="1"/>
  <c r="AL184" i="3"/>
  <c r="AD182" i="85" s="1"/>
  <c r="AL73" i="3"/>
  <c r="AD71" i="85" s="1"/>
  <c r="AL28" i="3"/>
  <c r="AD26" i="85" s="1"/>
  <c r="AL49" i="3"/>
  <c r="AD47" i="85" s="1"/>
  <c r="H101" i="4"/>
  <c r="AF99" i="85" s="1"/>
  <c r="AA186" i="4"/>
  <c r="AI184" i="85" s="1"/>
  <c r="AJ168" i="75"/>
  <c r="AL95" i="75"/>
  <c r="I93" i="85" s="1"/>
  <c r="AJ191" i="75"/>
  <c r="AJ123" i="75"/>
  <c r="AJ124" i="75"/>
  <c r="H127" i="4"/>
  <c r="AF125" i="85" s="1"/>
  <c r="AL160" i="75"/>
  <c r="I158" i="85" s="1"/>
  <c r="AJ66" i="75"/>
  <c r="AJ64" i="75"/>
  <c r="AJ144" i="75"/>
  <c r="P5" i="85"/>
  <c r="O89" i="3"/>
  <c r="T87" i="85" s="1"/>
  <c r="AL196" i="3"/>
  <c r="AD194" i="85" s="1"/>
  <c r="AL173" i="75"/>
  <c r="I171" i="85" s="1"/>
  <c r="AL67" i="75"/>
  <c r="I65" i="85" s="1"/>
  <c r="P131" i="85"/>
  <c r="P139" i="85"/>
  <c r="O107" i="3"/>
  <c r="T105" i="85" s="1"/>
  <c r="AA8" i="4"/>
  <c r="AI6" i="85" s="1"/>
  <c r="AL152" i="3"/>
  <c r="AD150" i="85" s="1"/>
  <c r="AJ41" i="75"/>
  <c r="H81" i="4"/>
  <c r="AF79" i="85" s="1"/>
  <c r="AJ50" i="75"/>
  <c r="AA97" i="4"/>
  <c r="AI95" i="85" s="1"/>
  <c r="AL66" i="3"/>
  <c r="AL106" i="3"/>
  <c r="AA109" i="4"/>
  <c r="AI107" i="85" s="1"/>
  <c r="H181" i="4"/>
  <c r="AF179" i="85" s="1"/>
  <c r="AJ27" i="75"/>
  <c r="AL123" i="75"/>
  <c r="I121" i="85" s="1"/>
  <c r="H87" i="4"/>
  <c r="AF85" i="85" s="1"/>
  <c r="T112" i="3"/>
  <c r="Y110" i="85" s="1"/>
  <c r="AJ149" i="75"/>
  <c r="AJ37" i="75"/>
  <c r="AJ153" i="75"/>
  <c r="H125" i="4"/>
  <c r="AF123" i="85" s="1"/>
  <c r="AJ103" i="75"/>
  <c r="AA80" i="4"/>
  <c r="AI78" i="85" s="1"/>
  <c r="AL107" i="3"/>
  <c r="AD105" i="85" s="1"/>
  <c r="H163" i="4"/>
  <c r="AF161" i="85" s="1"/>
  <c r="AL158" i="75"/>
  <c r="I156" i="85" s="1"/>
  <c r="AL47" i="75"/>
  <c r="I45" i="85" s="1"/>
  <c r="AJ166" i="75"/>
  <c r="AJ68" i="75"/>
  <c r="AJ82" i="75"/>
  <c r="AL84" i="3"/>
  <c r="O15" i="3"/>
  <c r="T13" i="85" s="1"/>
  <c r="O30" i="3"/>
  <c r="T28" i="85" s="1"/>
  <c r="AL135" i="3"/>
  <c r="AD133" i="85" s="1"/>
  <c r="AL89" i="3"/>
  <c r="AD87" i="85" s="1"/>
  <c r="H134" i="4"/>
  <c r="AF132" i="85" s="1"/>
  <c r="AJ72" i="75"/>
  <c r="AJ122" i="75"/>
  <c r="AL124" i="75"/>
  <c r="I122" i="85" s="1"/>
  <c r="AL137" i="75"/>
  <c r="I135" i="85" s="1"/>
  <c r="P123" i="85"/>
  <c r="O136" i="3"/>
  <c r="T134" i="85" s="1"/>
  <c r="AA93" i="4"/>
  <c r="AI91" i="85" s="1"/>
  <c r="AA111" i="4"/>
  <c r="AI109" i="85" s="1"/>
  <c r="AA149" i="4"/>
  <c r="AI147" i="85" s="1"/>
  <c r="H154" i="4"/>
  <c r="AF152" i="85" s="1"/>
  <c r="H63" i="4"/>
  <c r="AF61" i="85" s="1"/>
  <c r="P162" i="85"/>
  <c r="O143" i="3"/>
  <c r="T141" i="85" s="1"/>
  <c r="O181" i="3"/>
  <c r="T179" i="85" s="1"/>
  <c r="O37" i="3"/>
  <c r="T35" i="85" s="1"/>
  <c r="AA48" i="4"/>
  <c r="AI46" i="85" s="1"/>
  <c r="AA84" i="4"/>
  <c r="AI82" i="85" s="1"/>
  <c r="AL182" i="3"/>
  <c r="H77" i="4"/>
  <c r="AF75" i="85" s="1"/>
  <c r="AA53" i="4"/>
  <c r="AI51" i="85" s="1"/>
  <c r="AA17" i="4"/>
  <c r="AI15" i="85" s="1"/>
  <c r="AA89" i="4"/>
  <c r="AI87" i="85" s="1"/>
  <c r="H173" i="4"/>
  <c r="AF171" i="85" s="1"/>
  <c r="AL192" i="75"/>
  <c r="I190" i="85" s="1"/>
  <c r="AL154" i="75"/>
  <c r="I152" i="85" s="1"/>
  <c r="AJ38" i="75"/>
  <c r="AA85" i="4"/>
  <c r="AI83" i="85" s="1"/>
  <c r="O36" i="3"/>
  <c r="T34" i="85" s="1"/>
  <c r="AA135" i="4"/>
  <c r="AI133" i="85" s="1"/>
  <c r="AL67" i="3"/>
  <c r="AD65" i="85" s="1"/>
  <c r="AL38" i="3"/>
  <c r="AD36" i="85" s="1"/>
  <c r="AL115" i="3"/>
  <c r="AD113" i="85" s="1"/>
  <c r="AL129" i="3"/>
  <c r="H37" i="4"/>
  <c r="AF35" i="85" s="1"/>
  <c r="H192" i="4"/>
  <c r="AF190" i="85" s="1"/>
  <c r="H67" i="4"/>
  <c r="AF65" i="85" s="1"/>
  <c r="AL85" i="75"/>
  <c r="I83" i="85" s="1"/>
  <c r="O134" i="3"/>
  <c r="T132" i="85" s="1"/>
  <c r="AA178" i="4"/>
  <c r="AI176" i="85" s="1"/>
  <c r="AL26" i="3"/>
  <c r="AD24" i="85" s="1"/>
  <c r="AL192" i="3"/>
  <c r="AL177" i="3"/>
  <c r="AD175" i="85" s="1"/>
  <c r="H8" i="4"/>
  <c r="AF6" i="85" s="1"/>
  <c r="P158" i="85"/>
  <c r="AL191" i="3"/>
  <c r="AD189" i="85" s="1"/>
  <c r="AJ159" i="75"/>
  <c r="AL183" i="75"/>
  <c r="I181" i="85" s="1"/>
  <c r="AL183" i="3"/>
  <c r="AL63" i="3"/>
  <c r="O53" i="3"/>
  <c r="T51" i="85" s="1"/>
  <c r="AL46" i="3"/>
  <c r="AL119" i="3"/>
  <c r="AD117" i="85" s="1"/>
  <c r="AL45" i="3"/>
  <c r="AL145" i="3"/>
  <c r="AD143" i="85" s="1"/>
  <c r="AA30" i="4"/>
  <c r="AI28" i="85" s="1"/>
  <c r="AL83" i="3"/>
  <c r="AD81" i="85" s="1"/>
  <c r="P38" i="85"/>
  <c r="AJ109" i="75"/>
  <c r="AA88" i="4"/>
  <c r="AI86" i="85" s="1"/>
  <c r="O146" i="3"/>
  <c r="T144" i="85" s="1"/>
  <c r="AA83" i="4"/>
  <c r="AI81" i="85" s="1"/>
  <c r="O160" i="3"/>
  <c r="T158" i="85" s="1"/>
  <c r="O74" i="3"/>
  <c r="T72" i="85" s="1"/>
  <c r="H90" i="4"/>
  <c r="AF88" i="85" s="1"/>
  <c r="H164" i="4"/>
  <c r="AF162" i="85" s="1"/>
  <c r="H25" i="4"/>
  <c r="AF23" i="85" s="1"/>
  <c r="H89" i="4"/>
  <c r="AF87" i="85" s="1"/>
  <c r="H187" i="4"/>
  <c r="AF185" i="85" s="1"/>
  <c r="H137" i="4"/>
  <c r="AF135" i="85" s="1"/>
  <c r="H188" i="4"/>
  <c r="AF186" i="85" s="1"/>
  <c r="H58" i="4"/>
  <c r="AF56" i="85" s="1"/>
  <c r="H191" i="4"/>
  <c r="AF189" i="85" s="1"/>
  <c r="H185" i="4"/>
  <c r="AF183" i="85" s="1"/>
  <c r="H49" i="4"/>
  <c r="AF47" i="85" s="1"/>
  <c r="H113" i="4"/>
  <c r="AF111" i="85" s="1"/>
  <c r="H18" i="4"/>
  <c r="AF16" i="85" s="1"/>
  <c r="H114" i="4"/>
  <c r="AF112" i="85" s="1"/>
  <c r="H75" i="4"/>
  <c r="AF73" i="85" s="1"/>
  <c r="H88" i="4"/>
  <c r="AF86" i="85" s="1"/>
  <c r="H27" i="4"/>
  <c r="AF25" i="85" s="1"/>
  <c r="H139" i="4"/>
  <c r="AF137" i="85" s="1"/>
  <c r="H16" i="4"/>
  <c r="AF14" i="85" s="1"/>
  <c r="H179" i="4"/>
  <c r="AF177" i="85" s="1"/>
  <c r="H196" i="4"/>
  <c r="AF194" i="85" s="1"/>
  <c r="H158" i="4"/>
  <c r="AF156" i="85" s="1"/>
  <c r="H92" i="4"/>
  <c r="AF90" i="85" s="1"/>
  <c r="H78" i="4"/>
  <c r="AF76" i="85" s="1"/>
  <c r="H136" i="4"/>
  <c r="AF134" i="85" s="1"/>
  <c r="H32" i="4"/>
  <c r="AF30" i="85" s="1"/>
  <c r="H7" i="4"/>
  <c r="AF5" i="85" s="1"/>
  <c r="H79" i="4"/>
  <c r="AF77" i="85" s="1"/>
  <c r="H91" i="4"/>
  <c r="AF89" i="85" s="1"/>
  <c r="H183" i="4"/>
  <c r="AF181" i="85" s="1"/>
  <c r="AA194" i="4"/>
  <c r="AI192" i="85" s="1"/>
  <c r="AA55" i="4"/>
  <c r="AI53" i="85" s="1"/>
  <c r="AA6" i="4"/>
  <c r="AI4" i="85" s="1"/>
  <c r="AA131" i="4"/>
  <c r="AI129" i="85" s="1"/>
  <c r="AA191" i="4"/>
  <c r="AI189" i="85" s="1"/>
  <c r="AA56" i="4"/>
  <c r="AI54" i="85" s="1"/>
  <c r="AA31" i="4"/>
  <c r="AI29" i="85" s="1"/>
  <c r="AA74" i="4"/>
  <c r="AI72" i="85" s="1"/>
  <c r="AA121" i="4"/>
  <c r="AI119" i="85" s="1"/>
  <c r="AA11" i="4"/>
  <c r="AI9" i="85" s="1"/>
  <c r="AA29" i="4"/>
  <c r="AI27" i="85" s="1"/>
  <c r="AA142" i="4"/>
  <c r="AI140" i="85" s="1"/>
  <c r="AA92" i="4"/>
  <c r="AI90" i="85" s="1"/>
  <c r="AA166" i="4"/>
  <c r="AI164" i="85" s="1"/>
  <c r="AA156" i="4"/>
  <c r="AI154" i="85" s="1"/>
  <c r="AA51" i="4"/>
  <c r="AI49" i="85" s="1"/>
  <c r="AA21" i="4"/>
  <c r="AI19" i="85" s="1"/>
  <c r="AA58" i="4"/>
  <c r="AI56" i="85" s="1"/>
  <c r="AL134" i="3"/>
  <c r="AD132" i="85" s="1"/>
  <c r="AL153" i="3"/>
  <c r="AA157" i="4"/>
  <c r="AI155" i="85" s="1"/>
  <c r="AL37" i="3"/>
  <c r="AD35" i="85" s="1"/>
  <c r="AA45" i="4"/>
  <c r="AI43" i="85" s="1"/>
  <c r="AL21" i="3"/>
  <c r="AD19" i="85" s="1"/>
  <c r="AL166" i="3"/>
  <c r="AD164" i="85" s="1"/>
  <c r="AL123" i="3"/>
  <c r="AD121" i="85" s="1"/>
  <c r="AL16" i="3"/>
  <c r="AD14" i="85" s="1"/>
  <c r="AL128" i="3"/>
  <c r="AD126" i="85" s="1"/>
  <c r="AA65" i="4"/>
  <c r="AI63" i="85" s="1"/>
  <c r="AL32" i="3"/>
  <c r="AD30" i="85" s="1"/>
  <c r="AL190" i="3"/>
  <c r="AL162" i="3"/>
  <c r="AD160" i="85" s="1"/>
  <c r="AL114" i="3"/>
  <c r="P27" i="85"/>
  <c r="P172" i="85"/>
  <c r="O32" i="3"/>
  <c r="T30" i="85" s="1"/>
  <c r="O54" i="3"/>
  <c r="T52" i="85" s="1"/>
  <c r="H128" i="4"/>
  <c r="AF126" i="85" s="1"/>
  <c r="H153" i="4"/>
  <c r="AF151" i="85" s="1"/>
  <c r="H59" i="4"/>
  <c r="AF57" i="85" s="1"/>
  <c r="H169" i="4"/>
  <c r="AF167" i="85" s="1"/>
  <c r="H159" i="4"/>
  <c r="AF157" i="85" s="1"/>
  <c r="H19" i="4"/>
  <c r="AF17" i="85" s="1"/>
  <c r="H193" i="4"/>
  <c r="AF191" i="85" s="1"/>
  <c r="H57" i="4"/>
  <c r="AF55" i="85" s="1"/>
  <c r="H45" i="4"/>
  <c r="AF43" i="85" s="1"/>
  <c r="P32" i="85"/>
  <c r="AA68" i="4"/>
  <c r="AI66" i="85" s="1"/>
  <c r="P30" i="85"/>
  <c r="AJ167" i="75"/>
  <c r="T148" i="3"/>
  <c r="Y146" i="85" s="1"/>
  <c r="AA32" i="4"/>
  <c r="AI30" i="85" s="1"/>
  <c r="AJ108" i="75"/>
  <c r="H98" i="4"/>
  <c r="AF96" i="85" s="1"/>
  <c r="H95" i="4"/>
  <c r="AF93" i="85" s="1"/>
  <c r="T163" i="3"/>
  <c r="Y161" i="85" s="1"/>
  <c r="T82" i="3"/>
  <c r="Y80" i="85" s="1"/>
  <c r="T59" i="3"/>
  <c r="Y57" i="85" s="1"/>
  <c r="T83" i="3"/>
  <c r="Y81" i="85" s="1"/>
  <c r="AA39" i="4"/>
  <c r="AI37" i="85" s="1"/>
  <c r="AA40" i="4"/>
  <c r="AI38" i="85" s="1"/>
  <c r="AA90" i="4"/>
  <c r="AI88" i="85" s="1"/>
  <c r="AA102" i="4"/>
  <c r="AI100" i="85" s="1"/>
  <c r="AA38" i="4"/>
  <c r="AI36" i="85" s="1"/>
  <c r="AA167" i="4"/>
  <c r="AI165" i="85" s="1"/>
  <c r="AA49" i="4"/>
  <c r="AI47" i="85" s="1"/>
  <c r="T186" i="3"/>
  <c r="Y184" i="85" s="1"/>
  <c r="T118" i="3"/>
  <c r="Y116" i="85" s="1"/>
  <c r="O187" i="3"/>
  <c r="T185" i="85" s="1"/>
  <c r="O101" i="3"/>
  <c r="T99" i="85" s="1"/>
  <c r="O164" i="3"/>
  <c r="T162" i="85" s="1"/>
  <c r="O127" i="3"/>
  <c r="T125" i="85" s="1"/>
  <c r="O76" i="3"/>
  <c r="T74" i="85" s="1"/>
  <c r="AA108" i="4"/>
  <c r="AI106" i="85" s="1"/>
  <c r="AA124" i="4"/>
  <c r="AI122" i="85" s="1"/>
  <c r="AA71" i="4"/>
  <c r="AI69" i="85" s="1"/>
  <c r="AA189" i="4"/>
  <c r="AI187" i="85" s="1"/>
  <c r="AA127" i="4"/>
  <c r="AI125" i="85" s="1"/>
  <c r="AA188" i="4"/>
  <c r="AI186" i="85" s="1"/>
  <c r="AA13" i="4"/>
  <c r="AI11" i="85" s="1"/>
  <c r="AA10" i="4"/>
  <c r="AI8" i="85" s="1"/>
  <c r="AA57" i="4"/>
  <c r="AI55" i="85" s="1"/>
  <c r="AA81" i="4"/>
  <c r="AI79" i="85" s="1"/>
  <c r="AA20" i="4"/>
  <c r="AI18" i="85" s="1"/>
  <c r="AA177" i="4"/>
  <c r="AI175" i="85" s="1"/>
  <c r="AA46" i="4"/>
  <c r="AI44" i="85" s="1"/>
  <c r="AA19" i="4"/>
  <c r="AI17" i="85" s="1"/>
  <c r="AA73" i="4"/>
  <c r="AI71" i="85" s="1"/>
  <c r="AA36" i="4"/>
  <c r="AI34" i="85" s="1"/>
  <c r="AA28" i="4"/>
  <c r="AI26" i="85" s="1"/>
  <c r="AA126" i="4"/>
  <c r="AI124" i="85" s="1"/>
  <c r="AA139" i="4"/>
  <c r="AI137" i="85" s="1"/>
  <c r="AA86" i="4"/>
  <c r="AI84" i="85" s="1"/>
  <c r="AA67" i="4"/>
  <c r="AI65" i="85" s="1"/>
  <c r="O150" i="3"/>
  <c r="T148" i="85" s="1"/>
  <c r="O44" i="3"/>
  <c r="T42" i="85" s="1"/>
  <c r="O105" i="3"/>
  <c r="T103" i="85" s="1"/>
  <c r="O61" i="3"/>
  <c r="T59" i="85" s="1"/>
  <c r="O7" i="3"/>
  <c r="T5" i="85" s="1"/>
  <c r="AA110" i="4"/>
  <c r="AI108" i="85" s="1"/>
  <c r="AA104" i="4"/>
  <c r="AI102" i="85" s="1"/>
  <c r="AA63" i="4"/>
  <c r="AI61" i="85" s="1"/>
  <c r="AA99" i="4"/>
  <c r="AI97" i="85" s="1"/>
  <c r="AA169" i="4"/>
  <c r="AI167" i="85" s="1"/>
  <c r="AA96" i="4"/>
  <c r="AI94" i="85" s="1"/>
  <c r="AA52" i="4"/>
  <c r="AI50" i="85" s="1"/>
  <c r="AA195" i="4"/>
  <c r="AI193" i="85" s="1"/>
  <c r="AL174" i="3"/>
  <c r="AL138" i="3"/>
  <c r="AD136" i="85" s="1"/>
  <c r="AL144" i="3"/>
  <c r="AL57" i="3"/>
  <c r="AD55" i="85" s="1"/>
  <c r="AL146" i="3"/>
  <c r="AD144" i="85" s="1"/>
  <c r="AL179" i="3"/>
  <c r="AD177" i="85" s="1"/>
  <c r="AL120" i="3"/>
  <c r="AD118" i="85" s="1"/>
  <c r="AL87" i="3"/>
  <c r="AD85" i="85" s="1"/>
  <c r="AL159" i="3"/>
  <c r="AD157" i="85" s="1"/>
  <c r="AL140" i="3"/>
  <c r="AL97" i="3"/>
  <c r="AD95" i="85" s="1"/>
  <c r="AL131" i="3"/>
  <c r="AD129" i="85" s="1"/>
  <c r="AL18" i="3"/>
  <c r="AL62" i="3"/>
  <c r="AD60" i="85" s="1"/>
  <c r="AL136" i="3"/>
  <c r="AD134" i="85" s="1"/>
  <c r="AL78" i="3"/>
  <c r="AL124" i="3"/>
  <c r="AL180" i="3"/>
  <c r="AD178" i="85" s="1"/>
  <c r="AL189" i="3"/>
  <c r="AD187" i="85" s="1"/>
  <c r="AL79" i="3"/>
  <c r="AD77" i="85" s="1"/>
  <c r="O41" i="3"/>
  <c r="T39" i="85" s="1"/>
  <c r="O104" i="3"/>
  <c r="T102" i="85" s="1"/>
  <c r="O148" i="3"/>
  <c r="T146" i="85" s="1"/>
  <c r="O186" i="3"/>
  <c r="T184" i="85" s="1"/>
  <c r="O95" i="3"/>
  <c r="T93" i="85" s="1"/>
  <c r="O172" i="3"/>
  <c r="T170" i="85" s="1"/>
  <c r="O185" i="3"/>
  <c r="T183" i="85" s="1"/>
  <c r="O114" i="3"/>
  <c r="T112" i="85" s="1"/>
  <c r="O64" i="3"/>
  <c r="T62" i="85" s="1"/>
  <c r="AJ180" i="75"/>
  <c r="AJ134" i="75"/>
  <c r="AJ86" i="75"/>
  <c r="AJ147" i="75"/>
  <c r="AJ52" i="75"/>
  <c r="AJ150" i="75"/>
  <c r="P68" i="85"/>
  <c r="O126" i="3"/>
  <c r="T124" i="85" s="1"/>
  <c r="AA91" i="4"/>
  <c r="AI89" i="85" s="1"/>
  <c r="AA94" i="4"/>
  <c r="AI92" i="85" s="1"/>
  <c r="AL13" i="3"/>
  <c r="AA22" i="4"/>
  <c r="AI20" i="85" s="1"/>
  <c r="AL122" i="3"/>
  <c r="AD120" i="85" s="1"/>
  <c r="H145" i="4"/>
  <c r="AF143" i="85" s="1"/>
  <c r="AA33" i="4"/>
  <c r="AI31" i="85" s="1"/>
  <c r="AA44" i="4"/>
  <c r="AI42" i="85" s="1"/>
  <c r="AL7" i="3"/>
  <c r="AL193" i="3"/>
  <c r="AD191" i="85" s="1"/>
  <c r="AL126" i="3"/>
  <c r="AD124" i="85" s="1"/>
  <c r="AA79" i="4"/>
  <c r="AI77" i="85" s="1"/>
  <c r="AA24" i="4"/>
  <c r="AI22" i="85" s="1"/>
  <c r="AL156" i="3"/>
  <c r="AD154" i="85" s="1"/>
  <c r="P132" i="85"/>
  <c r="AA60" i="4"/>
  <c r="AI58" i="85" s="1"/>
  <c r="AL132" i="3"/>
  <c r="AD130" i="85" s="1"/>
  <c r="AL95" i="3"/>
  <c r="AD93" i="85" s="1"/>
  <c r="AL70" i="3"/>
  <c r="AD68" i="85" s="1"/>
  <c r="AL130" i="3"/>
  <c r="AD128" i="85" s="1"/>
  <c r="O25" i="3"/>
  <c r="T23" i="85" s="1"/>
  <c r="AL41" i="3"/>
  <c r="AD39" i="85" s="1"/>
  <c r="AL82" i="3"/>
  <c r="AD80" i="85" s="1"/>
  <c r="H129" i="4"/>
  <c r="AF127" i="85" s="1"/>
  <c r="AA144" i="4"/>
  <c r="AI142" i="85" s="1"/>
  <c r="AA37" i="4"/>
  <c r="AI35" i="85" s="1"/>
  <c r="O116" i="3"/>
  <c r="T114" i="85" s="1"/>
  <c r="H34" i="4"/>
  <c r="AF32" i="85" s="1"/>
  <c r="AL157" i="3"/>
  <c r="AD155" i="85" s="1"/>
  <c r="AL101" i="3"/>
  <c r="AL92" i="3"/>
  <c r="AL54" i="3"/>
  <c r="AD52" i="85" s="1"/>
  <c r="H15" i="4"/>
  <c r="AF13" i="85" s="1"/>
  <c r="O119" i="3"/>
  <c r="T117" i="85" s="1"/>
  <c r="AA9" i="4"/>
  <c r="AI7" i="85" s="1"/>
  <c r="AL188" i="3"/>
  <c r="AL99" i="3"/>
  <c r="AD97" i="85" s="1"/>
  <c r="H26" i="4"/>
  <c r="AF24" i="85" s="1"/>
  <c r="H118" i="4"/>
  <c r="AF116" i="85" s="1"/>
  <c r="AA147" i="4"/>
  <c r="AI145" i="85" s="1"/>
  <c r="AA173" i="4"/>
  <c r="AI171" i="85" s="1"/>
  <c r="AL121" i="3"/>
  <c r="AD119" i="85" s="1"/>
  <c r="AA182" i="4"/>
  <c r="AI180" i="85" s="1"/>
  <c r="AA106" i="4"/>
  <c r="AI104" i="85" s="1"/>
  <c r="H12" i="4"/>
  <c r="AF10" i="85" s="1"/>
  <c r="O177" i="3"/>
  <c r="T175" i="85" s="1"/>
  <c r="AA25" i="4"/>
  <c r="AI23" i="85" s="1"/>
  <c r="AA116" i="4"/>
  <c r="AI114" i="85" s="1"/>
  <c r="AA193" i="4"/>
  <c r="AI191" i="85" s="1"/>
  <c r="AA152" i="4"/>
  <c r="AI150" i="85" s="1"/>
  <c r="AA176" i="4"/>
  <c r="AI174" i="85" s="1"/>
  <c r="AL194" i="3"/>
  <c r="AL137" i="3"/>
  <c r="AL150" i="3"/>
  <c r="AD148" i="85" s="1"/>
  <c r="AL176" i="3"/>
  <c r="AD174" i="85" s="1"/>
  <c r="AL51" i="3"/>
  <c r="AD49" i="85" s="1"/>
  <c r="AA77" i="4"/>
  <c r="AI75" i="85" s="1"/>
  <c r="AA47" i="4"/>
  <c r="AI45" i="85" s="1"/>
  <c r="O173" i="3"/>
  <c r="T171" i="85" s="1"/>
  <c r="AA125" i="4"/>
  <c r="AI123" i="85" s="1"/>
  <c r="AL170" i="3"/>
  <c r="AL102" i="3"/>
  <c r="AD100" i="85" s="1"/>
  <c r="AA155" i="4"/>
  <c r="AI153" i="85" s="1"/>
  <c r="H161" i="4"/>
  <c r="AF159" i="85" s="1"/>
  <c r="O10" i="3"/>
  <c r="T8" i="85" s="1"/>
  <c r="O85" i="3"/>
  <c r="T83" i="85" s="1"/>
  <c r="O102" i="3"/>
  <c r="T100" i="85" s="1"/>
  <c r="O87" i="3"/>
  <c r="T85" i="85" s="1"/>
  <c r="O51" i="3"/>
  <c r="T49" i="85" s="1"/>
  <c r="O79" i="3"/>
  <c r="T77" i="85" s="1"/>
  <c r="O193" i="3"/>
  <c r="T191" i="85" s="1"/>
  <c r="O111" i="3"/>
  <c r="T109" i="85" s="1"/>
  <c r="O73" i="3"/>
  <c r="T71" i="85" s="1"/>
  <c r="O91" i="3"/>
  <c r="T89" i="85" s="1"/>
  <c r="O21" i="3"/>
  <c r="T19" i="85" s="1"/>
  <c r="AA72" i="4"/>
  <c r="AI70" i="85" s="1"/>
  <c r="AL186" i="3"/>
  <c r="AD184" i="85" s="1"/>
  <c r="AL133" i="3"/>
  <c r="AD131" i="85" s="1"/>
  <c r="AA160" i="4"/>
  <c r="AI158" i="85" s="1"/>
  <c r="AL12" i="75"/>
  <c r="I10" i="85" s="1"/>
  <c r="P92" i="85"/>
  <c r="O179" i="3"/>
  <c r="T177" i="85" s="1"/>
  <c r="AA154" i="4"/>
  <c r="AI152" i="85" s="1"/>
  <c r="AA196" i="4"/>
  <c r="AI194" i="85" s="1"/>
  <c r="AL116" i="3"/>
  <c r="AD114" i="85" s="1"/>
  <c r="AL90" i="3"/>
  <c r="AD88" i="85" s="1"/>
  <c r="AL175" i="3"/>
  <c r="H80" i="4"/>
  <c r="AF78" i="85" s="1"/>
  <c r="AA138" i="4"/>
  <c r="AI136" i="85" s="1"/>
  <c r="AA143" i="4"/>
  <c r="AI141" i="85" s="1"/>
  <c r="AL24" i="3"/>
  <c r="AA140" i="4"/>
  <c r="AI138" i="85" s="1"/>
  <c r="AA15" i="4"/>
  <c r="AI13" i="85" s="1"/>
  <c r="O133" i="3"/>
  <c r="T131" i="85" s="1"/>
  <c r="O52" i="3"/>
  <c r="T50" i="85" s="1"/>
  <c r="AA75" i="4"/>
  <c r="AI73" i="85" s="1"/>
  <c r="AL65" i="3"/>
  <c r="AD63" i="85" s="1"/>
  <c r="AL22" i="3"/>
  <c r="AD20" i="85" s="1"/>
  <c r="AL48" i="3"/>
  <c r="AD46" i="85" s="1"/>
  <c r="AL169" i="3"/>
  <c r="AD167" i="85" s="1"/>
  <c r="H56" i="4"/>
  <c r="AF54" i="85" s="1"/>
  <c r="H148" i="4"/>
  <c r="AF146" i="85" s="1"/>
  <c r="AA162" i="4"/>
  <c r="AI160" i="85" s="1"/>
  <c r="AA70" i="4"/>
  <c r="AI68" i="85" s="1"/>
  <c r="AA132" i="4"/>
  <c r="AI130" i="85" s="1"/>
  <c r="AL187" i="3"/>
  <c r="AL94" i="3"/>
  <c r="AD92" i="85" s="1"/>
  <c r="AL182" i="75"/>
  <c r="I180" i="85" s="1"/>
  <c r="AA136" i="4"/>
  <c r="AI134" i="85" s="1"/>
  <c r="O161" i="3"/>
  <c r="T159" i="85" s="1"/>
  <c r="AA128" i="4"/>
  <c r="AI126" i="85" s="1"/>
  <c r="O122" i="3"/>
  <c r="T120" i="85" s="1"/>
  <c r="O131" i="3"/>
  <c r="T129" i="85" s="1"/>
  <c r="O171" i="3"/>
  <c r="T169" i="85" s="1"/>
  <c r="O183" i="3"/>
  <c r="T181" i="85" s="1"/>
  <c r="O117" i="3"/>
  <c r="T115" i="85" s="1"/>
  <c r="P61" i="85"/>
  <c r="AA163" i="4"/>
  <c r="AI161" i="85" s="1"/>
  <c r="AL8" i="3"/>
  <c r="AD6" i="85" s="1"/>
  <c r="O195" i="3"/>
  <c r="T193" i="85" s="1"/>
  <c r="O125" i="3"/>
  <c r="T123" i="85" s="1"/>
  <c r="AL181" i="3"/>
  <c r="AL71" i="3"/>
  <c r="O42" i="3"/>
  <c r="T40" i="85" s="1"/>
  <c r="O69" i="3"/>
  <c r="T67" i="85" s="1"/>
  <c r="O192" i="3"/>
  <c r="T190" i="85" s="1"/>
  <c r="O100" i="3"/>
  <c r="T98" i="85" s="1"/>
  <c r="P165" i="85"/>
  <c r="AA12" i="4"/>
  <c r="AI10" i="85" s="1"/>
  <c r="AA174" i="4"/>
  <c r="AI172" i="85" s="1"/>
  <c r="AA168" i="4"/>
  <c r="AI166" i="85" s="1"/>
  <c r="O93" i="3"/>
  <c r="T91" i="85" s="1"/>
  <c r="AL30" i="3"/>
  <c r="AD28" i="85" s="1"/>
  <c r="AL164" i="3"/>
  <c r="AD162" i="85" s="1"/>
  <c r="H166" i="4"/>
  <c r="AF164" i="85" s="1"/>
  <c r="AA181" i="4"/>
  <c r="AI179" i="85" s="1"/>
  <c r="H150" i="4"/>
  <c r="AF148" i="85" s="1"/>
  <c r="O72" i="3"/>
  <c r="T70" i="85" s="1"/>
  <c r="O196" i="3"/>
  <c r="T194" i="85" s="1"/>
  <c r="O82" i="3"/>
  <c r="T80" i="85" s="1"/>
  <c r="O184" i="3"/>
  <c r="T182" i="85" s="1"/>
  <c r="AA78" i="4"/>
  <c r="AI76" i="85" s="1"/>
  <c r="AL10" i="3"/>
  <c r="AD8" i="85" s="1"/>
  <c r="AL33" i="3"/>
  <c r="H6" i="4"/>
  <c r="AF4" i="85" s="1"/>
  <c r="AL50" i="3"/>
  <c r="AD48" i="85" s="1"/>
  <c r="AL29" i="3"/>
  <c r="AD27" i="85" s="1"/>
  <c r="AA26" i="4"/>
  <c r="AI24" i="85" s="1"/>
  <c r="AL72" i="75"/>
  <c r="I70" i="85" s="1"/>
  <c r="AA69" i="4"/>
  <c r="AI67" i="85" s="1"/>
  <c r="O156" i="3"/>
  <c r="T154" i="85" s="1"/>
  <c r="O123" i="3"/>
  <c r="T121" i="85" s="1"/>
  <c r="O98" i="3"/>
  <c r="T96" i="85" s="1"/>
  <c r="AA119" i="4"/>
  <c r="AI117" i="85" s="1"/>
  <c r="AL154" i="3"/>
  <c r="AD152" i="85" s="1"/>
  <c r="AA145" i="4"/>
  <c r="AI143" i="85" s="1"/>
  <c r="AA14" i="4"/>
  <c r="AI12" i="85" s="1"/>
  <c r="AL6" i="3"/>
  <c r="AD4" i="85" s="1"/>
  <c r="AA150" i="4"/>
  <c r="AI148" i="85" s="1"/>
  <c r="AA64" i="4"/>
  <c r="AI62" i="85" s="1"/>
  <c r="P176" i="85"/>
  <c r="AA148" i="4"/>
  <c r="AI146" i="85" s="1"/>
  <c r="AA146" i="4"/>
  <c r="AI144" i="85" s="1"/>
  <c r="AA112" i="4"/>
  <c r="AI110" i="85" s="1"/>
  <c r="AL161" i="3"/>
  <c r="AD159" i="85" s="1"/>
  <c r="AA120" i="4"/>
  <c r="AI118" i="85" s="1"/>
  <c r="AA82" i="4"/>
  <c r="AI80" i="85" s="1"/>
  <c r="AL34" i="3"/>
  <c r="AD32" i="85" s="1"/>
  <c r="AA62" i="4"/>
  <c r="AI60" i="85" s="1"/>
  <c r="AA151" i="4"/>
  <c r="AI149" i="85" s="1"/>
  <c r="AA61" i="4"/>
  <c r="AI59" i="85" s="1"/>
  <c r="AL36" i="3"/>
  <c r="AL112" i="3"/>
  <c r="AD110" i="85" s="1"/>
  <c r="AL19" i="3"/>
  <c r="AD17" i="85" s="1"/>
  <c r="AL163" i="3"/>
  <c r="AD161" i="85" s="1"/>
  <c r="AA141" i="4"/>
  <c r="AI139" i="85" s="1"/>
  <c r="AL147" i="3"/>
  <c r="AD145" i="85" s="1"/>
  <c r="AL141" i="3"/>
  <c r="AL81" i="3"/>
  <c r="AA100" i="4"/>
  <c r="AI98" i="85" s="1"/>
  <c r="AA50" i="4"/>
  <c r="AI48" i="85" s="1"/>
  <c r="AA187" i="4"/>
  <c r="AI185" i="85" s="1"/>
  <c r="O33" i="3"/>
  <c r="T31" i="85" s="1"/>
  <c r="O17" i="3"/>
  <c r="T15" i="85" s="1"/>
  <c r="AL160" i="3"/>
  <c r="AD158" i="85" s="1"/>
  <c r="O34" i="3"/>
  <c r="T32" i="85" s="1"/>
  <c r="O48" i="3"/>
  <c r="T46" i="85" s="1"/>
  <c r="O153" i="3"/>
  <c r="T151" i="85" s="1"/>
  <c r="O110" i="3"/>
  <c r="T108" i="85" s="1"/>
  <c r="O55" i="3"/>
  <c r="T53" i="85" s="1"/>
  <c r="AL86" i="3"/>
  <c r="AD84" i="85" s="1"/>
  <c r="O163" i="3"/>
  <c r="T161" i="85" s="1"/>
  <c r="O28" i="3"/>
  <c r="T26" i="85" s="1"/>
  <c r="O77" i="3"/>
  <c r="T75" i="85" s="1"/>
  <c r="O92" i="3"/>
  <c r="T90" i="85" s="1"/>
  <c r="P60" i="85"/>
  <c r="P188" i="85"/>
  <c r="O190" i="3"/>
  <c r="T188" i="85" s="1"/>
  <c r="O26" i="3"/>
  <c r="T24" i="85" s="1"/>
  <c r="O149" i="3"/>
  <c r="T147" i="85" s="1"/>
  <c r="O99" i="3"/>
  <c r="T97" i="85" s="1"/>
  <c r="O151" i="3"/>
  <c r="T149" i="85" s="1"/>
  <c r="O46" i="3"/>
  <c r="T44" i="85" s="1"/>
  <c r="O57" i="3"/>
  <c r="T55" i="85" s="1"/>
  <c r="P112" i="85"/>
  <c r="H189" i="4"/>
  <c r="AF187" i="85" s="1"/>
  <c r="T104" i="3"/>
  <c r="T22" i="3"/>
  <c r="Y20" i="85" s="1"/>
  <c r="AA192" i="4"/>
  <c r="AI190" i="85" s="1"/>
  <c r="O19" i="3"/>
  <c r="T17" i="85" s="1"/>
  <c r="H102" i="4"/>
  <c r="AF100" i="85" s="1"/>
  <c r="AA172" i="4"/>
  <c r="AI170" i="85" s="1"/>
  <c r="AL98" i="3"/>
  <c r="AL42" i="3"/>
  <c r="AD40" i="85" s="1"/>
  <c r="AA101" i="4"/>
  <c r="AI99" i="85" s="1"/>
  <c r="AA137" i="4"/>
  <c r="AI135" i="85" s="1"/>
  <c r="AA130" i="4"/>
  <c r="AI128" i="85" s="1"/>
  <c r="O12" i="3"/>
  <c r="T10" i="85" s="1"/>
  <c r="AA98" i="4"/>
  <c r="AI96" i="85" s="1"/>
  <c r="H13" i="4"/>
  <c r="AF11" i="85" s="1"/>
  <c r="H194" i="4"/>
  <c r="AF192" i="85" s="1"/>
  <c r="H73" i="4"/>
  <c r="AF71" i="85" s="1"/>
  <c r="AA35" i="4"/>
  <c r="AI33" i="85" s="1"/>
  <c r="AL18" i="75"/>
  <c r="I16" i="85" s="1"/>
  <c r="AA113" i="4"/>
  <c r="AI111" i="85" s="1"/>
  <c r="O103" i="3"/>
  <c r="T101" i="85" s="1"/>
  <c r="AA76" i="4"/>
  <c r="AI74" i="85" s="1"/>
  <c r="AL108" i="3"/>
  <c r="AD106" i="85" s="1"/>
  <c r="O49" i="3"/>
  <c r="T47" i="85" s="1"/>
  <c r="AL17" i="3"/>
  <c r="AD15" i="85" s="1"/>
  <c r="O135" i="3"/>
  <c r="T133" i="85" s="1"/>
  <c r="O16" i="3"/>
  <c r="T14" i="85" s="1"/>
  <c r="O78" i="3"/>
  <c r="T76" i="85" s="1"/>
  <c r="O96" i="3"/>
  <c r="T94" i="85" s="1"/>
  <c r="AL178" i="3"/>
  <c r="AD176" i="85" s="1"/>
  <c r="O128" i="3"/>
  <c r="T126" i="85" s="1"/>
  <c r="O8" i="3"/>
  <c r="T6" i="85" s="1"/>
  <c r="AL195" i="3"/>
  <c r="AD193" i="85" s="1"/>
  <c r="AL168" i="3"/>
  <c r="O157" i="3"/>
  <c r="T155" i="85" s="1"/>
  <c r="O152" i="3"/>
  <c r="T150" i="85" s="1"/>
  <c r="O81" i="3"/>
  <c r="T79" i="85" s="1"/>
  <c r="O167" i="3"/>
  <c r="T165" i="85" s="1"/>
  <c r="O38" i="3"/>
  <c r="T36" i="85" s="1"/>
  <c r="O112" i="3"/>
  <c r="T110" i="85" s="1"/>
  <c r="O70" i="3"/>
  <c r="T68" i="85" s="1"/>
  <c r="O18" i="3"/>
  <c r="T16" i="85" s="1"/>
  <c r="O67" i="3"/>
  <c r="T65" i="85" s="1"/>
  <c r="AL111" i="3"/>
  <c r="AD109" i="85" s="1"/>
  <c r="O59" i="3"/>
  <c r="T57" i="85" s="1"/>
  <c r="O75" i="3"/>
  <c r="T73" i="85" s="1"/>
  <c r="O35" i="3"/>
  <c r="T33" i="85" s="1"/>
  <c r="O138" i="3"/>
  <c r="T136" i="85" s="1"/>
  <c r="O174" i="3"/>
  <c r="T172" i="85" s="1"/>
  <c r="O132" i="3"/>
  <c r="T130" i="85" s="1"/>
  <c r="O180" i="3"/>
  <c r="T178" i="85" s="1"/>
  <c r="O139" i="3"/>
  <c r="T137" i="85" s="1"/>
  <c r="O124" i="3"/>
  <c r="T122" i="85" s="1"/>
  <c r="T171" i="3"/>
  <c r="Y169" i="85" s="1"/>
  <c r="AL80" i="3"/>
  <c r="AD78" i="85" s="1"/>
  <c r="O178" i="3"/>
  <c r="T176" i="85" s="1"/>
  <c r="AL171" i="3"/>
  <c r="AD169" i="85" s="1"/>
  <c r="AL43" i="3"/>
  <c r="AD41" i="85" s="1"/>
  <c r="AL56" i="3"/>
  <c r="AD54" i="85" s="1"/>
  <c r="AL58" i="3"/>
  <c r="AD56" i="85" s="1"/>
  <c r="T90" i="3"/>
  <c r="Y88" i="85" s="1"/>
  <c r="AA161" i="4"/>
  <c r="AI159" i="85" s="1"/>
  <c r="O62" i="3"/>
  <c r="T60" i="85" s="1"/>
  <c r="O23" i="3"/>
  <c r="T21" i="85" s="1"/>
  <c r="O140" i="3"/>
  <c r="T138" i="85" s="1"/>
  <c r="AA41" i="4"/>
  <c r="AI39" i="85" s="1"/>
  <c r="AA159" i="4"/>
  <c r="AI157" i="85" s="1"/>
  <c r="AA180" i="4"/>
  <c r="AI178" i="85" s="1"/>
  <c r="AL188" i="75"/>
  <c r="I186" i="85" s="1"/>
  <c r="O191" i="3"/>
  <c r="T189" i="85" s="1"/>
  <c r="AA153" i="4"/>
  <c r="AI151" i="85" s="1"/>
  <c r="P184" i="85"/>
  <c r="AA105" i="4"/>
  <c r="AI103" i="85" s="1"/>
  <c r="AA165" i="4"/>
  <c r="AI163" i="85" s="1"/>
  <c r="H130" i="4"/>
  <c r="AF128" i="85" s="1"/>
  <c r="AA43" i="4"/>
  <c r="AI41" i="85" s="1"/>
  <c r="AA183" i="4"/>
  <c r="AI181" i="85" s="1"/>
  <c r="AA123" i="4"/>
  <c r="AI121" i="85" s="1"/>
  <c r="AA179" i="4"/>
  <c r="AI177" i="85" s="1"/>
  <c r="AA107" i="4"/>
  <c r="AI105" i="85" s="1"/>
  <c r="O88" i="3"/>
  <c r="T86" i="85" s="1"/>
  <c r="AA190" i="4"/>
  <c r="AI188" i="85" s="1"/>
  <c r="AA158" i="4"/>
  <c r="AI156" i="85" s="1"/>
  <c r="O29" i="3"/>
  <c r="T27" i="85" s="1"/>
  <c r="AA184" i="4"/>
  <c r="AI182" i="85" s="1"/>
  <c r="AA42" i="4"/>
  <c r="AI40" i="85" s="1"/>
  <c r="P136" i="85"/>
  <c r="O144" i="3"/>
  <c r="T142" i="85" s="1"/>
  <c r="AA185" i="4"/>
  <c r="AI183" i="85" s="1"/>
  <c r="H175" i="4"/>
  <c r="AF173" i="85" s="1"/>
  <c r="O130" i="3"/>
  <c r="T128" i="85" s="1"/>
  <c r="O168" i="3"/>
  <c r="T166" i="85" s="1"/>
  <c r="O176" i="3"/>
  <c r="T174" i="85" s="1"/>
  <c r="AA95" i="4"/>
  <c r="AI93" i="85" s="1"/>
  <c r="O11" i="3"/>
  <c r="T9" i="85" s="1"/>
  <c r="O43" i="3"/>
  <c r="T41" i="85" s="1"/>
  <c r="O188" i="3"/>
  <c r="T186" i="85" s="1"/>
  <c r="O108" i="3"/>
  <c r="T106" i="85" s="1"/>
  <c r="O106" i="3"/>
  <c r="T104" i="85" s="1"/>
  <c r="O137" i="3"/>
  <c r="T135" i="85" s="1"/>
  <c r="O71" i="3"/>
  <c r="T69" i="85" s="1"/>
  <c r="O94" i="3"/>
  <c r="T92" i="85" s="1"/>
  <c r="O27" i="3"/>
  <c r="T25" i="85" s="1"/>
  <c r="H54" i="4"/>
  <c r="AF52" i="85" s="1"/>
  <c r="AA59" i="4"/>
  <c r="AI57" i="85" s="1"/>
  <c r="AA175" i="4"/>
  <c r="AI173" i="85" s="1"/>
  <c r="P152" i="85"/>
  <c r="O182" i="3"/>
  <c r="T180" i="85" s="1"/>
  <c r="O6" i="3"/>
  <c r="T4" i="85" s="1"/>
  <c r="O194" i="3"/>
  <c r="T192" i="85" s="1"/>
  <c r="O22" i="3"/>
  <c r="T20" i="85" s="1"/>
  <c r="O169" i="3"/>
  <c r="T167" i="85" s="1"/>
  <c r="P85" i="85"/>
  <c r="O109" i="3"/>
  <c r="T107" i="85" s="1"/>
  <c r="O170" i="3"/>
  <c r="T168" i="85" s="1"/>
  <c r="O50" i="3"/>
  <c r="T48" i="85" s="1"/>
  <c r="O113" i="3"/>
  <c r="T111" i="85" s="1"/>
  <c r="P91" i="85"/>
  <c r="O121" i="3"/>
  <c r="T119" i="85" s="1"/>
  <c r="O47" i="3"/>
  <c r="T45" i="85" s="1"/>
  <c r="O129" i="3"/>
  <c r="T127" i="85" s="1"/>
  <c r="O175" i="3"/>
  <c r="T173" i="85" s="1"/>
  <c r="O189" i="3"/>
  <c r="T187" i="85" s="1"/>
  <c r="O118" i="3"/>
  <c r="T116" i="85" s="1"/>
  <c r="O63" i="3"/>
  <c r="T61" i="85" s="1"/>
  <c r="O145" i="3"/>
  <c r="T143" i="85" s="1"/>
  <c r="O158" i="3"/>
  <c r="T156" i="85" s="1"/>
  <c r="O159" i="3"/>
  <c r="T157" i="85" s="1"/>
  <c r="O56" i="3"/>
  <c r="T54" i="85" s="1"/>
  <c r="O58" i="3"/>
  <c r="T56" i="85" s="1"/>
  <c r="O68" i="3"/>
  <c r="T66" i="85" s="1"/>
  <c r="O84" i="3"/>
  <c r="T82" i="85" s="1"/>
  <c r="O166" i="3"/>
  <c r="T164" i="85" s="1"/>
  <c r="O45" i="3"/>
  <c r="T43" i="85" s="1"/>
  <c r="O165" i="3"/>
  <c r="T163" i="85" s="1"/>
  <c r="O13" i="3"/>
  <c r="T11" i="85" s="1"/>
  <c r="O14" i="3"/>
  <c r="T12" i="85" s="1"/>
  <c r="O80" i="3"/>
  <c r="T78" i="85" s="1"/>
  <c r="O24" i="3"/>
  <c r="T22" i="85" s="1"/>
  <c r="O86" i="3"/>
  <c r="T84" i="85" s="1"/>
  <c r="O115" i="3"/>
  <c r="T113" i="85" s="1"/>
  <c r="O60" i="3"/>
  <c r="T58" i="85" s="1"/>
  <c r="O155" i="3"/>
  <c r="T153" i="85" s="1"/>
  <c r="O65" i="3"/>
  <c r="T63" i="85" s="1"/>
  <c r="P122" i="85"/>
  <c r="P41" i="85"/>
  <c r="F2" i="84"/>
  <c r="N147" i="85" l="1"/>
  <c r="N62" i="85"/>
  <c r="N77" i="85"/>
  <c r="N171" i="85"/>
  <c r="N164" i="85"/>
  <c r="N83" i="85"/>
  <c r="N168" i="85"/>
  <c r="N176" i="85"/>
  <c r="N193" i="85"/>
  <c r="N158" i="85"/>
  <c r="N138" i="85"/>
  <c r="N152" i="85"/>
  <c r="N144" i="85"/>
  <c r="N162" i="85"/>
  <c r="N97" i="85"/>
  <c r="N26" i="85"/>
  <c r="N87" i="85"/>
  <c r="N157" i="85"/>
  <c r="N179" i="85"/>
  <c r="N37" i="85"/>
  <c r="N23" i="85"/>
  <c r="N59" i="85"/>
  <c r="N75" i="85"/>
  <c r="N90" i="85"/>
  <c r="N67" i="85"/>
  <c r="N146" i="85"/>
  <c r="N184" i="85"/>
  <c r="N28" i="85"/>
  <c r="N49" i="85"/>
  <c r="N119" i="85"/>
  <c r="N86" i="85"/>
  <c r="N117" i="85"/>
  <c r="N10" i="85"/>
  <c r="N107" i="85"/>
  <c r="N18" i="85"/>
  <c r="N180" i="85"/>
  <c r="N66" i="85"/>
  <c r="N50" i="85"/>
  <c r="N108" i="85"/>
  <c r="N151" i="85"/>
  <c r="N116" i="85"/>
  <c r="N159" i="85"/>
  <c r="N76" i="85"/>
  <c r="N105" i="85"/>
  <c r="N88" i="85"/>
  <c r="N141" i="85"/>
  <c r="N60" i="85"/>
  <c r="N84" i="85"/>
  <c r="N16" i="85"/>
  <c r="N185" i="85"/>
  <c r="N57" i="85"/>
  <c r="N99" i="85"/>
  <c r="N47" i="85"/>
  <c r="N115" i="85"/>
  <c r="N61" i="85"/>
  <c r="N30" i="85"/>
  <c r="N155" i="85"/>
  <c r="N80" i="85"/>
  <c r="N133" i="85"/>
  <c r="N19" i="85"/>
  <c r="N53" i="85"/>
  <c r="N56" i="85"/>
  <c r="N154" i="85"/>
  <c r="N125" i="85"/>
  <c r="N101" i="85"/>
  <c r="N134" i="85"/>
  <c r="N106" i="85"/>
  <c r="N167" i="85"/>
  <c r="N27" i="85"/>
  <c r="N63" i="85"/>
  <c r="N131" i="85"/>
  <c r="N169" i="85"/>
  <c r="N79" i="85"/>
  <c r="N183" i="85"/>
  <c r="N118" i="85"/>
  <c r="N81" i="85"/>
  <c r="N31" i="85"/>
  <c r="N109" i="85"/>
  <c r="N32" i="85"/>
  <c r="N112" i="85"/>
  <c r="N129" i="85"/>
  <c r="N13" i="85"/>
  <c r="N78" i="85"/>
  <c r="N44" i="85"/>
  <c r="N95" i="85"/>
  <c r="N178" i="85"/>
  <c r="N17" i="85"/>
  <c r="N36" i="85"/>
  <c r="N41" i="85"/>
  <c r="N149" i="85"/>
  <c r="N48" i="85"/>
  <c r="N187" i="85"/>
  <c r="N54" i="85"/>
  <c r="N98" i="85"/>
  <c r="N52" i="85"/>
  <c r="N186" i="85"/>
  <c r="N124" i="85"/>
  <c r="N72" i="85"/>
  <c r="N65" i="85"/>
  <c r="N136" i="85"/>
  <c r="N110" i="85"/>
  <c r="N175" i="85"/>
  <c r="N166" i="85"/>
  <c r="N14" i="85"/>
  <c r="N51" i="85"/>
  <c r="N182" i="85"/>
  <c r="N191" i="85"/>
  <c r="N39" i="85"/>
  <c r="N161" i="85"/>
  <c r="N85" i="85"/>
  <c r="N102" i="85"/>
  <c r="N113" i="85"/>
  <c r="N122" i="85"/>
  <c r="N100" i="85"/>
  <c r="N25" i="85"/>
  <c r="N22" i="85"/>
  <c r="N35" i="85"/>
  <c r="N143" i="85"/>
  <c r="N43" i="85"/>
  <c r="N128" i="85"/>
  <c r="N45" i="85"/>
  <c r="N160" i="85"/>
  <c r="N70" i="85"/>
  <c r="CW72" i="75"/>
  <c r="H70" i="85" s="1"/>
  <c r="G70" i="85" s="1"/>
  <c r="N190" i="85"/>
  <c r="N120" i="85"/>
  <c r="N121" i="85"/>
  <c r="N64" i="85"/>
  <c r="N68" i="85"/>
  <c r="N189" i="85"/>
  <c r="N165" i="85"/>
  <c r="N71" i="85"/>
  <c r="N69" i="85"/>
  <c r="N192" i="85"/>
  <c r="N104" i="85"/>
  <c r="N7" i="85"/>
  <c r="N111" i="85"/>
  <c r="N5" i="85"/>
  <c r="N73" i="85"/>
  <c r="N130" i="85"/>
  <c r="N188" i="85"/>
  <c r="N93" i="85"/>
  <c r="N135" i="85"/>
  <c r="N91" i="85"/>
  <c r="N21" i="85"/>
  <c r="N127" i="85"/>
  <c r="N123" i="85"/>
  <c r="N172" i="85"/>
  <c r="N9" i="85"/>
  <c r="N92" i="85"/>
  <c r="N96" i="85"/>
  <c r="N156" i="85"/>
  <c r="N173" i="85"/>
  <c r="N163" i="85"/>
  <c r="N33" i="85"/>
  <c r="N42" i="85"/>
  <c r="N150" i="85"/>
  <c r="N194" i="85"/>
  <c r="N15" i="85"/>
  <c r="N46" i="85"/>
  <c r="N55" i="85"/>
  <c r="N38" i="85"/>
  <c r="N170" i="85"/>
  <c r="N6" i="85"/>
  <c r="N126" i="85"/>
  <c r="N24" i="85"/>
  <c r="N148" i="85"/>
  <c r="N58" i="85"/>
  <c r="N139" i="85"/>
  <c r="N142" i="85"/>
  <c r="N103" i="85"/>
  <c r="N145" i="85"/>
  <c r="N4" i="85"/>
  <c r="N132" i="85"/>
  <c r="N20" i="85"/>
  <c r="N12" i="85"/>
  <c r="N177" i="85"/>
  <c r="N114" i="85"/>
  <c r="N137" i="85"/>
  <c r="N174" i="85"/>
  <c r="N40" i="85"/>
  <c r="N82" i="85"/>
  <c r="N11" i="85"/>
  <c r="N8" i="85"/>
  <c r="N89" i="85"/>
  <c r="N140" i="85"/>
  <c r="N94" i="85"/>
  <c r="N29" i="85"/>
  <c r="N34" i="85"/>
  <c r="N153" i="85"/>
  <c r="N74" i="85"/>
  <c r="AE119" i="85"/>
  <c r="L41" i="85"/>
  <c r="L51" i="85"/>
  <c r="L26" i="85"/>
  <c r="L172" i="85"/>
  <c r="AE95" i="85"/>
  <c r="L85" i="85"/>
  <c r="L154" i="85"/>
  <c r="L118" i="85"/>
  <c r="L141" i="85"/>
  <c r="L128" i="85"/>
  <c r="L115" i="85"/>
  <c r="L152" i="85"/>
  <c r="L40" i="85"/>
  <c r="L60" i="85"/>
  <c r="L77" i="85"/>
  <c r="L46" i="85"/>
  <c r="L72" i="85"/>
  <c r="L6" i="85"/>
  <c r="L156" i="85"/>
  <c r="L129" i="85"/>
  <c r="L125" i="85"/>
  <c r="L161" i="85"/>
  <c r="L111" i="85"/>
  <c r="L120" i="85"/>
  <c r="AE60" i="85"/>
  <c r="AE131" i="85"/>
  <c r="AE43" i="85"/>
  <c r="AE32" i="85"/>
  <c r="Y102" i="85"/>
  <c r="AM104" i="3"/>
  <c r="X102" i="85" s="1"/>
  <c r="S102" i="85" s="1"/>
  <c r="AE100" i="85"/>
  <c r="AE15" i="85"/>
  <c r="AE175" i="85"/>
  <c r="C198" i="83"/>
  <c r="AE5" i="85"/>
  <c r="AE14" i="85"/>
  <c r="AE132" i="85"/>
  <c r="AE85" i="85"/>
  <c r="AE25" i="85"/>
  <c r="AE86" i="85"/>
  <c r="AE127" i="85"/>
  <c r="AE6" i="85"/>
  <c r="AM77" i="3"/>
  <c r="X75" i="85" s="1"/>
  <c r="S75" i="85" s="1"/>
  <c r="AE164" i="85"/>
  <c r="AE54" i="85"/>
  <c r="AE128" i="85"/>
  <c r="AE4" i="85"/>
  <c r="AE11" i="85"/>
  <c r="AE148" i="85"/>
  <c r="AE87" i="85"/>
  <c r="AE187" i="85"/>
  <c r="AM181" i="3"/>
  <c r="X179" i="85" s="1"/>
  <c r="S179" i="85" s="1"/>
  <c r="AD179" i="85"/>
  <c r="AM101" i="3"/>
  <c r="X99" i="85" s="1"/>
  <c r="S99" i="85" s="1"/>
  <c r="AD99" i="85"/>
  <c r="AM144" i="3"/>
  <c r="X142" i="85" s="1"/>
  <c r="S142" i="85" s="1"/>
  <c r="AD142" i="85"/>
  <c r="AM45" i="3"/>
  <c r="X43" i="85" s="1"/>
  <c r="S43" i="85" s="1"/>
  <c r="AD43" i="85"/>
  <c r="AM63" i="3"/>
  <c r="X61" i="85" s="1"/>
  <c r="S61" i="85" s="1"/>
  <c r="AD61" i="85"/>
  <c r="AM60" i="3"/>
  <c r="X58" i="85" s="1"/>
  <c r="S58" i="85" s="1"/>
  <c r="AD58" i="85"/>
  <c r="AM53" i="3"/>
  <c r="X51" i="85" s="1"/>
  <c r="S51" i="85" s="1"/>
  <c r="AD51" i="85"/>
  <c r="AM47" i="3"/>
  <c r="X45" i="85" s="1"/>
  <c r="S45" i="85" s="1"/>
  <c r="AD45" i="85"/>
  <c r="AM93" i="3"/>
  <c r="X91" i="85" s="1"/>
  <c r="S91" i="85" s="1"/>
  <c r="AD91" i="85"/>
  <c r="AM168" i="3"/>
  <c r="X166" i="85" s="1"/>
  <c r="S166" i="85" s="1"/>
  <c r="AD166" i="85"/>
  <c r="AM36" i="3"/>
  <c r="X34" i="85" s="1"/>
  <c r="S34" i="85" s="1"/>
  <c r="AD34" i="85"/>
  <c r="AM33" i="3"/>
  <c r="X31" i="85" s="1"/>
  <c r="S31" i="85" s="1"/>
  <c r="AD31" i="85"/>
  <c r="AM24" i="3"/>
  <c r="X22" i="85" s="1"/>
  <c r="S22" i="85" s="1"/>
  <c r="AD22" i="85"/>
  <c r="AM175" i="3"/>
  <c r="X173" i="85" s="1"/>
  <c r="S173" i="85" s="1"/>
  <c r="AD173" i="85"/>
  <c r="AM170" i="3"/>
  <c r="X168" i="85" s="1"/>
  <c r="S168" i="85" s="1"/>
  <c r="AD168" i="85"/>
  <c r="AM137" i="3"/>
  <c r="X135" i="85" s="1"/>
  <c r="S135" i="85" s="1"/>
  <c r="AD135" i="85"/>
  <c r="AM7" i="3"/>
  <c r="X5" i="85" s="1"/>
  <c r="S5" i="85" s="1"/>
  <c r="AD5" i="85"/>
  <c r="AM140" i="3"/>
  <c r="X138" i="85" s="1"/>
  <c r="S138" i="85" s="1"/>
  <c r="AD138" i="85"/>
  <c r="AM114" i="3"/>
  <c r="X112" i="85" s="1"/>
  <c r="S112" i="85" s="1"/>
  <c r="AD112" i="85"/>
  <c r="AM183" i="3"/>
  <c r="X181" i="85" s="1"/>
  <c r="S181" i="85" s="1"/>
  <c r="AD181" i="85"/>
  <c r="AM129" i="3"/>
  <c r="X127" i="85" s="1"/>
  <c r="S127" i="85" s="1"/>
  <c r="AD127" i="85"/>
  <c r="AM27" i="3"/>
  <c r="X25" i="85" s="1"/>
  <c r="S25" i="85" s="1"/>
  <c r="AD25" i="85"/>
  <c r="AM61" i="3"/>
  <c r="X59" i="85" s="1"/>
  <c r="S59" i="85" s="1"/>
  <c r="AD59" i="85"/>
  <c r="AM167" i="3"/>
  <c r="X165" i="85" s="1"/>
  <c r="S165" i="85" s="1"/>
  <c r="AD165" i="85"/>
  <c r="AM76" i="3"/>
  <c r="X74" i="85" s="1"/>
  <c r="S74" i="85" s="1"/>
  <c r="AD74" i="85"/>
  <c r="AM81" i="3"/>
  <c r="X79" i="85" s="1"/>
  <c r="S79" i="85" s="1"/>
  <c r="AD79" i="85"/>
  <c r="AM187" i="3"/>
  <c r="X185" i="85" s="1"/>
  <c r="S185" i="85" s="1"/>
  <c r="AD185" i="85"/>
  <c r="AM194" i="3"/>
  <c r="X192" i="85" s="1"/>
  <c r="S192" i="85" s="1"/>
  <c r="AD192" i="85"/>
  <c r="AM188" i="3"/>
  <c r="X186" i="85" s="1"/>
  <c r="S186" i="85" s="1"/>
  <c r="AD186" i="85"/>
  <c r="AM124" i="3"/>
  <c r="X122" i="85" s="1"/>
  <c r="S122" i="85" s="1"/>
  <c r="AD122" i="85"/>
  <c r="AM18" i="3"/>
  <c r="X16" i="85" s="1"/>
  <c r="S16" i="85" s="1"/>
  <c r="AD16" i="85"/>
  <c r="AM174" i="3"/>
  <c r="X172" i="85" s="1"/>
  <c r="S172" i="85" s="1"/>
  <c r="AD172" i="85"/>
  <c r="AM46" i="3"/>
  <c r="X44" i="85" s="1"/>
  <c r="S44" i="85" s="1"/>
  <c r="AD44" i="85"/>
  <c r="AM192" i="3"/>
  <c r="X190" i="85" s="1"/>
  <c r="S190" i="85" s="1"/>
  <c r="AD190" i="85"/>
  <c r="AM106" i="3"/>
  <c r="X104" i="85" s="1"/>
  <c r="S104" i="85" s="1"/>
  <c r="AD104" i="85"/>
  <c r="AM155" i="3"/>
  <c r="X153" i="85" s="1"/>
  <c r="S153" i="85" s="1"/>
  <c r="AD153" i="85"/>
  <c r="AM110" i="3"/>
  <c r="X108" i="85" s="1"/>
  <c r="S108" i="85" s="1"/>
  <c r="AD108" i="85"/>
  <c r="AM35" i="3"/>
  <c r="X33" i="85" s="1"/>
  <c r="S33" i="85" s="1"/>
  <c r="AD33" i="85"/>
  <c r="AM165" i="3"/>
  <c r="X163" i="85" s="1"/>
  <c r="S163" i="85" s="1"/>
  <c r="AD163" i="85"/>
  <c r="AM109" i="3"/>
  <c r="X107" i="85" s="1"/>
  <c r="S107" i="85" s="1"/>
  <c r="AD107" i="85"/>
  <c r="AM68" i="3"/>
  <c r="X66" i="85" s="1"/>
  <c r="S66" i="85" s="1"/>
  <c r="AD66" i="85"/>
  <c r="AM139" i="3"/>
  <c r="X137" i="85" s="1"/>
  <c r="S137" i="85" s="1"/>
  <c r="AD137" i="85"/>
  <c r="AM98" i="3"/>
  <c r="X96" i="85" s="1"/>
  <c r="S96" i="85" s="1"/>
  <c r="AD96" i="85"/>
  <c r="AM141" i="3"/>
  <c r="X139" i="85" s="1"/>
  <c r="S139" i="85" s="1"/>
  <c r="AD139" i="85"/>
  <c r="AM71" i="3"/>
  <c r="X69" i="85" s="1"/>
  <c r="S69" i="85" s="1"/>
  <c r="AD69" i="85"/>
  <c r="AM92" i="3"/>
  <c r="X90" i="85" s="1"/>
  <c r="S90" i="85" s="1"/>
  <c r="AD90" i="85"/>
  <c r="AM13" i="3"/>
  <c r="X11" i="85" s="1"/>
  <c r="S11" i="85" s="1"/>
  <c r="AD11" i="85"/>
  <c r="AM78" i="3"/>
  <c r="X76" i="85" s="1"/>
  <c r="S76" i="85" s="1"/>
  <c r="AD76" i="85"/>
  <c r="AM190" i="3"/>
  <c r="X188" i="85" s="1"/>
  <c r="S188" i="85" s="1"/>
  <c r="AD188" i="85"/>
  <c r="AM103" i="3"/>
  <c r="X101" i="85" s="1"/>
  <c r="S101" i="85" s="1"/>
  <c r="AD101" i="85"/>
  <c r="AM153" i="3"/>
  <c r="X151" i="85" s="1"/>
  <c r="S151" i="85" s="1"/>
  <c r="AD151" i="85"/>
  <c r="AM182" i="3"/>
  <c r="X180" i="85" s="1"/>
  <c r="S180" i="85" s="1"/>
  <c r="AD180" i="85"/>
  <c r="AM84" i="3"/>
  <c r="X82" i="85" s="1"/>
  <c r="S82" i="85" s="1"/>
  <c r="AD82" i="85"/>
  <c r="AM66" i="3"/>
  <c r="X64" i="85" s="1"/>
  <c r="S64" i="85" s="1"/>
  <c r="AD64" i="85"/>
  <c r="AM23" i="3"/>
  <c r="X21" i="85" s="1"/>
  <c r="S21" i="85" s="1"/>
  <c r="AD21" i="85"/>
  <c r="AM12" i="3"/>
  <c r="X10" i="85" s="1"/>
  <c r="S10" i="85" s="1"/>
  <c r="AD10" i="85"/>
  <c r="AM113" i="3"/>
  <c r="X111" i="85" s="1"/>
  <c r="S111" i="85" s="1"/>
  <c r="AD111" i="85"/>
  <c r="AE52" i="85"/>
  <c r="AE146" i="85"/>
  <c r="AE159" i="85"/>
  <c r="AE191" i="85"/>
  <c r="AE186" i="85"/>
  <c r="AE93" i="85"/>
  <c r="AE47" i="85"/>
  <c r="AE23" i="85"/>
  <c r="AE171" i="85"/>
  <c r="AE75" i="85"/>
  <c r="AE152" i="85"/>
  <c r="AE81" i="85"/>
  <c r="AE83" i="85"/>
  <c r="AE64" i="85"/>
  <c r="AE169" i="85"/>
  <c r="AE73" i="85"/>
  <c r="AE65" i="85"/>
  <c r="AE125" i="85"/>
  <c r="AE40" i="85"/>
  <c r="AE45" i="85"/>
  <c r="AE138" i="85"/>
  <c r="AE180" i="85"/>
  <c r="AE68" i="85"/>
  <c r="AE92" i="85"/>
  <c r="AE34" i="85"/>
  <c r="AE22" i="85"/>
  <c r="AE154" i="85"/>
  <c r="AE142" i="85"/>
  <c r="AE41" i="85"/>
  <c r="AE178" i="85"/>
  <c r="AE33" i="85"/>
  <c r="AE7" i="85"/>
  <c r="AE160" i="85"/>
  <c r="AE166" i="85"/>
  <c r="AE72" i="85"/>
  <c r="AE188" i="85"/>
  <c r="AE90" i="85"/>
  <c r="AE66" i="85"/>
  <c r="AE114" i="85"/>
  <c r="AE80" i="85"/>
  <c r="AE116" i="85"/>
  <c r="AE17" i="85"/>
  <c r="AE151" i="85"/>
  <c r="AE181" i="85"/>
  <c r="AE30" i="85"/>
  <c r="AE156" i="85"/>
  <c r="AE137" i="85"/>
  <c r="AE112" i="85"/>
  <c r="AE183" i="85"/>
  <c r="AE135" i="85"/>
  <c r="AE162" i="85"/>
  <c r="AE190" i="85"/>
  <c r="AE61" i="85"/>
  <c r="AE179" i="85"/>
  <c r="AE99" i="85"/>
  <c r="AE29" i="85"/>
  <c r="AE109" i="85"/>
  <c r="AE120" i="85"/>
  <c r="AE97" i="85"/>
  <c r="AE63" i="85"/>
  <c r="AE124" i="85"/>
  <c r="AE174" i="85"/>
  <c r="AE38" i="85"/>
  <c r="AE19" i="85"/>
  <c r="AE62" i="85"/>
  <c r="AE103" i="85"/>
  <c r="AE105" i="85"/>
  <c r="AE150" i="85"/>
  <c r="AE144" i="85"/>
  <c r="AE110" i="85"/>
  <c r="AE145" i="85"/>
  <c r="AE158" i="85"/>
  <c r="AE53" i="85"/>
  <c r="AE101" i="85"/>
  <c r="AE70" i="85"/>
  <c r="AE153" i="85"/>
  <c r="AE51" i="85"/>
  <c r="AE113" i="85"/>
  <c r="AE50" i="85"/>
  <c r="AE57" i="85"/>
  <c r="AE184" i="85"/>
  <c r="AE20" i="85"/>
  <c r="AE69" i="85"/>
  <c r="AE28" i="85"/>
  <c r="AE71" i="85"/>
  <c r="AE78" i="85"/>
  <c r="AE24" i="85"/>
  <c r="AE143" i="85"/>
  <c r="AE96" i="85"/>
  <c r="AE157" i="85"/>
  <c r="AE126" i="85"/>
  <c r="AE89" i="85"/>
  <c r="AE134" i="85"/>
  <c r="AE194" i="85"/>
  <c r="AE16" i="85"/>
  <c r="AE189" i="85"/>
  <c r="AE185" i="85"/>
  <c r="AE88" i="85"/>
  <c r="AE35" i="85"/>
  <c r="AE161" i="85"/>
  <c r="AE74" i="85"/>
  <c r="AE170" i="85"/>
  <c r="AE139" i="85"/>
  <c r="AE140" i="85"/>
  <c r="AE108" i="85"/>
  <c r="AE18" i="85"/>
  <c r="AE59" i="85"/>
  <c r="AE133" i="85"/>
  <c r="AE136" i="85"/>
  <c r="AE165" i="85"/>
  <c r="AE48" i="85"/>
  <c r="AE8" i="85"/>
  <c r="AE118" i="85"/>
  <c r="AE149" i="85"/>
  <c r="AE176" i="85"/>
  <c r="AE129" i="85"/>
  <c r="AE31" i="85"/>
  <c r="AE67" i="85"/>
  <c r="AE37" i="85"/>
  <c r="AE121" i="85"/>
  <c r="AE163" i="85"/>
  <c r="AE155" i="85"/>
  <c r="AE193" i="85"/>
  <c r="AE147" i="85"/>
  <c r="AE49" i="85"/>
  <c r="AE58" i="85"/>
  <c r="AE42" i="85"/>
  <c r="AE173" i="85"/>
  <c r="AE192" i="85"/>
  <c r="AE10" i="85"/>
  <c r="AE13" i="85"/>
  <c r="AE55" i="85"/>
  <c r="AE167" i="85"/>
  <c r="AE77" i="85"/>
  <c r="AE76" i="85"/>
  <c r="AE177" i="85"/>
  <c r="AE111" i="85"/>
  <c r="AE56" i="85"/>
  <c r="AE123" i="85"/>
  <c r="AE79" i="85"/>
  <c r="AE115" i="85"/>
  <c r="AE94" i="85"/>
  <c r="AE91" i="85"/>
  <c r="AE122" i="85"/>
  <c r="AE44" i="85"/>
  <c r="AE84" i="85"/>
  <c r="AE102" i="85"/>
  <c r="AE82" i="85"/>
  <c r="AE130" i="85"/>
  <c r="AE172" i="85"/>
  <c r="AE36" i="85"/>
  <c r="AE141" i="85"/>
  <c r="AE107" i="85"/>
  <c r="AE117" i="85"/>
  <c r="AE21" i="85"/>
  <c r="AE26" i="85"/>
  <c r="AE12" i="85"/>
  <c r="AE27" i="85"/>
  <c r="AE46" i="85"/>
  <c r="AE9" i="85"/>
  <c r="AE104" i="85"/>
  <c r="AE182" i="85"/>
  <c r="AE106" i="85"/>
  <c r="AE168" i="85"/>
  <c r="AE98" i="85"/>
  <c r="AE39" i="85"/>
  <c r="AM173" i="3"/>
  <c r="X171" i="85" s="1"/>
  <c r="S171" i="85" s="1"/>
  <c r="AM85" i="3"/>
  <c r="X83" i="85" s="1"/>
  <c r="S83" i="85" s="1"/>
  <c r="AM100" i="3"/>
  <c r="X98" i="85" s="1"/>
  <c r="S98" i="85" s="1"/>
  <c r="AM14" i="3"/>
  <c r="X12" i="85" s="1"/>
  <c r="S12" i="85" s="1"/>
  <c r="AM97" i="3"/>
  <c r="X95" i="85" s="1"/>
  <c r="S95" i="85" s="1"/>
  <c r="AM151" i="3"/>
  <c r="X149" i="85" s="1"/>
  <c r="S149" i="85" s="1"/>
  <c r="H68" i="84"/>
  <c r="F70" i="85" s="1"/>
  <c r="AM9" i="3"/>
  <c r="X7" i="85" s="1"/>
  <c r="S7" i="85" s="1"/>
  <c r="AM39" i="3"/>
  <c r="X37" i="85" s="1"/>
  <c r="S37" i="85" s="1"/>
  <c r="AM69" i="3"/>
  <c r="X67" i="85" s="1"/>
  <c r="S67" i="85" s="1"/>
  <c r="AM52" i="3"/>
  <c r="X50" i="85" s="1"/>
  <c r="S50" i="85" s="1"/>
  <c r="AM28" i="3"/>
  <c r="X26" i="85" s="1"/>
  <c r="S26" i="85" s="1"/>
  <c r="AM15" i="3"/>
  <c r="X13" i="85" s="1"/>
  <c r="S13" i="85" s="1"/>
  <c r="AM177" i="3"/>
  <c r="X175" i="85" s="1"/>
  <c r="S175" i="85" s="1"/>
  <c r="AM25" i="3"/>
  <c r="X23" i="85" s="1"/>
  <c r="S23" i="85" s="1"/>
  <c r="AM196" i="3"/>
  <c r="X194" i="85" s="1"/>
  <c r="S194" i="85" s="1"/>
  <c r="AM64" i="3"/>
  <c r="X62" i="85" s="1"/>
  <c r="S62" i="85" s="1"/>
  <c r="AM143" i="3"/>
  <c r="X141" i="85" s="1"/>
  <c r="S141" i="85" s="1"/>
  <c r="AM74" i="3"/>
  <c r="X72" i="85" s="1"/>
  <c r="S72" i="85" s="1"/>
  <c r="AM75" i="3"/>
  <c r="X73" i="85" s="1"/>
  <c r="S73" i="85" s="1"/>
  <c r="AM72" i="3"/>
  <c r="X70" i="85" s="1"/>
  <c r="S70" i="85" s="1"/>
  <c r="AM172" i="3"/>
  <c r="X170" i="85" s="1"/>
  <c r="S170" i="85" s="1"/>
  <c r="AM149" i="3"/>
  <c r="X147" i="85" s="1"/>
  <c r="S147" i="85" s="1"/>
  <c r="AM115" i="3"/>
  <c r="X113" i="85" s="1"/>
  <c r="S113" i="85" s="1"/>
  <c r="AM96" i="3"/>
  <c r="X94" i="85" s="1"/>
  <c r="S94" i="85" s="1"/>
  <c r="AM62" i="3"/>
  <c r="X60" i="85" s="1"/>
  <c r="S60" i="85" s="1"/>
  <c r="AM142" i="3"/>
  <c r="X140" i="85" s="1"/>
  <c r="S140" i="85" s="1"/>
  <c r="AM118" i="3"/>
  <c r="X116" i="85" s="1"/>
  <c r="S116" i="85" s="1"/>
  <c r="AM107" i="3"/>
  <c r="X105" i="85" s="1"/>
  <c r="S105" i="85" s="1"/>
  <c r="AM152" i="3"/>
  <c r="X150" i="85" s="1"/>
  <c r="S150" i="85" s="1"/>
  <c r="AM40" i="3"/>
  <c r="X38" i="85" s="1"/>
  <c r="S38" i="85" s="1"/>
  <c r="AM20" i="3"/>
  <c r="X18" i="85" s="1"/>
  <c r="S18" i="85" s="1"/>
  <c r="AM117" i="3"/>
  <c r="X115" i="85" s="1"/>
  <c r="S115" i="85" s="1"/>
  <c r="AM185" i="3"/>
  <c r="X183" i="85" s="1"/>
  <c r="S183" i="85" s="1"/>
  <c r="AM49" i="3"/>
  <c r="X47" i="85" s="1"/>
  <c r="S47" i="85" s="1"/>
  <c r="AM21" i="3"/>
  <c r="X19" i="85" s="1"/>
  <c r="S19" i="85" s="1"/>
  <c r="AM32" i="3"/>
  <c r="X30" i="85" s="1"/>
  <c r="S30" i="85" s="1"/>
  <c r="AM136" i="3"/>
  <c r="X134" i="85" s="1"/>
  <c r="S134" i="85" s="1"/>
  <c r="AM31" i="3"/>
  <c r="X29" i="85" s="1"/>
  <c r="S29" i="85" s="1"/>
  <c r="AM119" i="3"/>
  <c r="X117" i="85" s="1"/>
  <c r="S117" i="85" s="1"/>
  <c r="AM179" i="3"/>
  <c r="X177" i="85" s="1"/>
  <c r="S177" i="85" s="1"/>
  <c r="AM127" i="3"/>
  <c r="X125" i="85" s="1"/>
  <c r="S125" i="85" s="1"/>
  <c r="AM125" i="3"/>
  <c r="X123" i="85" s="1"/>
  <c r="S123" i="85" s="1"/>
  <c r="AM120" i="3"/>
  <c r="X118" i="85" s="1"/>
  <c r="S118" i="85" s="1"/>
  <c r="AM55" i="3"/>
  <c r="X53" i="85" s="1"/>
  <c r="S53" i="85" s="1"/>
  <c r="AM16" i="3"/>
  <c r="X14" i="85" s="1"/>
  <c r="S14" i="85" s="1"/>
  <c r="AM105" i="3"/>
  <c r="X103" i="85" s="1"/>
  <c r="S103" i="85" s="1"/>
  <c r="AM91" i="3"/>
  <c r="X89" i="85" s="1"/>
  <c r="S89" i="85" s="1"/>
  <c r="AM157" i="3"/>
  <c r="X155" i="85" s="1"/>
  <c r="S155" i="85" s="1"/>
  <c r="AM70" i="3"/>
  <c r="X68" i="85" s="1"/>
  <c r="S68" i="85" s="1"/>
  <c r="AM44" i="3"/>
  <c r="X42" i="85" s="1"/>
  <c r="S42" i="85" s="1"/>
  <c r="AM128" i="3"/>
  <c r="X126" i="85" s="1"/>
  <c r="S126" i="85" s="1"/>
  <c r="AM184" i="3"/>
  <c r="X182" i="85" s="1"/>
  <c r="S182" i="85" s="1"/>
  <c r="AM88" i="3"/>
  <c r="X86" i="85" s="1"/>
  <c r="S86" i="85" s="1"/>
  <c r="AM11" i="3"/>
  <c r="X9" i="85" s="1"/>
  <c r="S9" i="85" s="1"/>
  <c r="AM10" i="3"/>
  <c r="X8" i="85" s="1"/>
  <c r="S8" i="85" s="1"/>
  <c r="AM158" i="3"/>
  <c r="X156" i="85" s="1"/>
  <c r="S156" i="85" s="1"/>
  <c r="AM133" i="3"/>
  <c r="X131" i="85" s="1"/>
  <c r="S131" i="85" s="1"/>
  <c r="AM82" i="3"/>
  <c r="X80" i="85" s="1"/>
  <c r="S80" i="85" s="1"/>
  <c r="AM130" i="3"/>
  <c r="X128" i="85" s="1"/>
  <c r="S128" i="85" s="1"/>
  <c r="AM73" i="3"/>
  <c r="X71" i="85" s="1"/>
  <c r="S71" i="85" s="1"/>
  <c r="AM83" i="3"/>
  <c r="X81" i="85" s="1"/>
  <c r="S81" i="85" s="1"/>
  <c r="AM162" i="3"/>
  <c r="X160" i="85" s="1"/>
  <c r="S160" i="85" s="1"/>
  <c r="AM89" i="3"/>
  <c r="X87" i="85" s="1"/>
  <c r="S87" i="85" s="1"/>
  <c r="AM26" i="3"/>
  <c r="X24" i="85" s="1"/>
  <c r="S24" i="85" s="1"/>
  <c r="AM145" i="3"/>
  <c r="X143" i="85" s="1"/>
  <c r="S143" i="85" s="1"/>
  <c r="AM148" i="3"/>
  <c r="X146" i="85" s="1"/>
  <c r="S146" i="85" s="1"/>
  <c r="AM191" i="3"/>
  <c r="X189" i="85" s="1"/>
  <c r="S189" i="85" s="1"/>
  <c r="AM87" i="3"/>
  <c r="X85" i="85" s="1"/>
  <c r="S85" i="85" s="1"/>
  <c r="AM67" i="3"/>
  <c r="X65" i="85" s="1"/>
  <c r="S65" i="85" s="1"/>
  <c r="AM134" i="3"/>
  <c r="X132" i="85" s="1"/>
  <c r="S132" i="85" s="1"/>
  <c r="AM38" i="3"/>
  <c r="X36" i="85" s="1"/>
  <c r="S36" i="85" s="1"/>
  <c r="AM135" i="3"/>
  <c r="X133" i="85" s="1"/>
  <c r="S133" i="85" s="1"/>
  <c r="AM59" i="3"/>
  <c r="X57" i="85" s="1"/>
  <c r="S57" i="85" s="1"/>
  <c r="AM166" i="3"/>
  <c r="X164" i="85" s="1"/>
  <c r="S164" i="85" s="1"/>
  <c r="AM37" i="3"/>
  <c r="X35" i="85" s="1"/>
  <c r="S35" i="85" s="1"/>
  <c r="AM94" i="3"/>
  <c r="X92" i="85" s="1"/>
  <c r="S92" i="85" s="1"/>
  <c r="AM132" i="3"/>
  <c r="X130" i="85" s="1"/>
  <c r="S130" i="85" s="1"/>
  <c r="AM176" i="3"/>
  <c r="X174" i="85" s="1"/>
  <c r="S174" i="85" s="1"/>
  <c r="AM123" i="3"/>
  <c r="X121" i="85" s="1"/>
  <c r="S121" i="85" s="1"/>
  <c r="AM19" i="3"/>
  <c r="X17" i="85" s="1"/>
  <c r="S17" i="85" s="1"/>
  <c r="AM6" i="3"/>
  <c r="X4" i="85" s="1"/>
  <c r="S4" i="85" s="1"/>
  <c r="AM161" i="3"/>
  <c r="X159" i="85" s="1"/>
  <c r="S159" i="85" s="1"/>
  <c r="AM43" i="3"/>
  <c r="X41" i="85" s="1"/>
  <c r="S41" i="85" s="1"/>
  <c r="AM146" i="3"/>
  <c r="X144" i="85" s="1"/>
  <c r="S144" i="85" s="1"/>
  <c r="AM22" i="3"/>
  <c r="X20" i="85" s="1"/>
  <c r="S20" i="85" s="1"/>
  <c r="AM138" i="3"/>
  <c r="X136" i="85" s="1"/>
  <c r="S136" i="85" s="1"/>
  <c r="AM147" i="3"/>
  <c r="X145" i="85" s="1"/>
  <c r="S145" i="85" s="1"/>
  <c r="AM48" i="3"/>
  <c r="X46" i="85" s="1"/>
  <c r="S46" i="85" s="1"/>
  <c r="AM156" i="3"/>
  <c r="X154" i="85" s="1"/>
  <c r="S154" i="85" s="1"/>
  <c r="AM180" i="3"/>
  <c r="X178" i="85" s="1"/>
  <c r="S178" i="85" s="1"/>
  <c r="AM41" i="3"/>
  <c r="X39" i="85" s="1"/>
  <c r="S39" i="85" s="1"/>
  <c r="AM8" i="3"/>
  <c r="X6" i="85" s="1"/>
  <c r="S6" i="85" s="1"/>
  <c r="AM159" i="3"/>
  <c r="X157" i="85" s="1"/>
  <c r="S157" i="85" s="1"/>
  <c r="AM116" i="3"/>
  <c r="X114" i="85" s="1"/>
  <c r="S114" i="85" s="1"/>
  <c r="AM57" i="3"/>
  <c r="X55" i="85" s="1"/>
  <c r="S55" i="85" s="1"/>
  <c r="AM79" i="3"/>
  <c r="X77" i="85" s="1"/>
  <c r="S77" i="85" s="1"/>
  <c r="AM150" i="3"/>
  <c r="X148" i="85" s="1"/>
  <c r="S148" i="85" s="1"/>
  <c r="AM131" i="3"/>
  <c r="X129" i="85" s="1"/>
  <c r="S129" i="85" s="1"/>
  <c r="AM54" i="3"/>
  <c r="X52" i="85" s="1"/>
  <c r="S52" i="85" s="1"/>
  <c r="AM112" i="3"/>
  <c r="X110" i="85" s="1"/>
  <c r="S110" i="85" s="1"/>
  <c r="AM164" i="3"/>
  <c r="X162" i="85" s="1"/>
  <c r="S162" i="85" s="1"/>
  <c r="AM160" i="3"/>
  <c r="X158" i="85" s="1"/>
  <c r="S158" i="85" s="1"/>
  <c r="AM34" i="3"/>
  <c r="X32" i="85" s="1"/>
  <c r="S32" i="85" s="1"/>
  <c r="AM189" i="3"/>
  <c r="X187" i="85" s="1"/>
  <c r="S187" i="85" s="1"/>
  <c r="AM30" i="3"/>
  <c r="X28" i="85" s="1"/>
  <c r="S28" i="85" s="1"/>
  <c r="AM169" i="3"/>
  <c r="X167" i="85" s="1"/>
  <c r="S167" i="85" s="1"/>
  <c r="AM50" i="3"/>
  <c r="X48" i="85" s="1"/>
  <c r="S48" i="85" s="1"/>
  <c r="AM186" i="3"/>
  <c r="X184" i="85" s="1"/>
  <c r="S184" i="85" s="1"/>
  <c r="AM102" i="3"/>
  <c r="X100" i="85" s="1"/>
  <c r="S100" i="85" s="1"/>
  <c r="AM51" i="3"/>
  <c r="X49" i="85" s="1"/>
  <c r="S49" i="85" s="1"/>
  <c r="AM193" i="3"/>
  <c r="X191" i="85" s="1"/>
  <c r="S191" i="85" s="1"/>
  <c r="AM163" i="3"/>
  <c r="X161" i="85" s="1"/>
  <c r="S161" i="85" s="1"/>
  <c r="AM121" i="3"/>
  <c r="X119" i="85" s="1"/>
  <c r="S119" i="85" s="1"/>
  <c r="AM58" i="3"/>
  <c r="X56" i="85" s="1"/>
  <c r="S56" i="85" s="1"/>
  <c r="AM95" i="3"/>
  <c r="X93" i="85" s="1"/>
  <c r="S93" i="85" s="1"/>
  <c r="AM122" i="3"/>
  <c r="X120" i="85" s="1"/>
  <c r="S120" i="85" s="1"/>
  <c r="AM195" i="3"/>
  <c r="X193" i="85" s="1"/>
  <c r="S193" i="85" s="1"/>
  <c r="AM99" i="3"/>
  <c r="X97" i="85" s="1"/>
  <c r="S97" i="85" s="1"/>
  <c r="AM65" i="3"/>
  <c r="X63" i="85" s="1"/>
  <c r="S63" i="85" s="1"/>
  <c r="AM86" i="3"/>
  <c r="X84" i="85" s="1"/>
  <c r="S84" i="85" s="1"/>
  <c r="AM29" i="3"/>
  <c r="X27" i="85" s="1"/>
  <c r="S27" i="85" s="1"/>
  <c r="AM17" i="3"/>
  <c r="X15" i="85" s="1"/>
  <c r="S15" i="85" s="1"/>
  <c r="AM56" i="3"/>
  <c r="X54" i="85" s="1"/>
  <c r="S54" i="85" s="1"/>
  <c r="AM126" i="3"/>
  <c r="X124" i="85" s="1"/>
  <c r="S124" i="85" s="1"/>
  <c r="AM154" i="3"/>
  <c r="X152" i="85" s="1"/>
  <c r="S152" i="85" s="1"/>
  <c r="AM171" i="3"/>
  <c r="X169" i="85" s="1"/>
  <c r="S169" i="85" s="1"/>
  <c r="AM178" i="3"/>
  <c r="X176" i="85" s="1"/>
  <c r="S176" i="85" s="1"/>
  <c r="AM42" i="3"/>
  <c r="X40" i="85" s="1"/>
  <c r="S40" i="85" s="1"/>
  <c r="AM111" i="3"/>
  <c r="X109" i="85" s="1"/>
  <c r="S109" i="85" s="1"/>
  <c r="AM80" i="3"/>
  <c r="X78" i="85" s="1"/>
  <c r="S78" i="85" s="1"/>
  <c r="AM90" i="3"/>
  <c r="X88" i="85" s="1"/>
  <c r="S88" i="85" s="1"/>
  <c r="AM108" i="3"/>
  <c r="X106" i="85" s="1"/>
  <c r="S106" i="85" s="1"/>
  <c r="H133" i="84"/>
  <c r="F135" i="85" s="1"/>
  <c r="D194" i="84"/>
  <c r="D195" i="84"/>
  <c r="H25" i="84"/>
  <c r="F27" i="85" s="1"/>
  <c r="C194" i="84"/>
  <c r="C195" i="84"/>
  <c r="C70" i="85" l="1"/>
  <c r="D70" i="85" s="1"/>
  <c r="CR6" i="75"/>
  <c r="CT29" i="75"/>
  <c r="CU29" i="75" s="1"/>
  <c r="CV29" i="75" s="1"/>
  <c r="CT137" i="75"/>
  <c r="CU137" i="75" s="1"/>
  <c r="CV137" i="75" s="1"/>
  <c r="O135" i="85" l="1"/>
  <c r="CW137" i="75"/>
  <c r="H135" i="85" s="1"/>
  <c r="G135" i="85" s="1"/>
  <c r="C135" i="85" s="1"/>
  <c r="D135" i="85" s="1"/>
  <c r="O27" i="85"/>
  <c r="CW29" i="75"/>
  <c r="H27" i="85" s="1"/>
  <c r="G27" i="85" s="1"/>
  <c r="C27" i="85" s="1"/>
  <c r="D27" i="85" s="1"/>
  <c r="CS140" i="75" l="1"/>
  <c r="CT140" i="75" s="1"/>
  <c r="CU140" i="75" s="1"/>
  <c r="CV140" i="75" s="1"/>
  <c r="AB136" i="83"/>
  <c r="BU136" i="83" s="1"/>
  <c r="CS73" i="75"/>
  <c r="CT73" i="75" s="1"/>
  <c r="CU73" i="75" s="1"/>
  <c r="CV73" i="75" s="1"/>
  <c r="AB69" i="83"/>
  <c r="BU69" i="83" s="1"/>
  <c r="CS143" i="75"/>
  <c r="CT143" i="75" s="1"/>
  <c r="CU143" i="75" s="1"/>
  <c r="CV143" i="75" s="1"/>
  <c r="AB139" i="83"/>
  <c r="BU139" i="83" s="1"/>
  <c r="CS12" i="75"/>
  <c r="CT12" i="75" s="1"/>
  <c r="CU12" i="75" s="1"/>
  <c r="CV12" i="75" s="1"/>
  <c r="AB8" i="83"/>
  <c r="BU8" i="83" s="1"/>
  <c r="CS66" i="75"/>
  <c r="CT66" i="75" s="1"/>
  <c r="CU66" i="75" s="1"/>
  <c r="CV66" i="75" s="1"/>
  <c r="AB62" i="83"/>
  <c r="BU62" i="83" s="1"/>
  <c r="CS65" i="75"/>
  <c r="CT65" i="75" s="1"/>
  <c r="CU65" i="75" s="1"/>
  <c r="CV65" i="75" s="1"/>
  <c r="AB61" i="83"/>
  <c r="BU61" i="83" s="1"/>
  <c r="CS194" i="75"/>
  <c r="CT194" i="75" s="1"/>
  <c r="CU194" i="75" s="1"/>
  <c r="CV194" i="75" s="1"/>
  <c r="AB190" i="83"/>
  <c r="BU190" i="83" s="1"/>
  <c r="CS129" i="75"/>
  <c r="CT129" i="75" s="1"/>
  <c r="CU129" i="75" s="1"/>
  <c r="CV129" i="75" s="1"/>
  <c r="AB125" i="83"/>
  <c r="BU125" i="83" s="1"/>
  <c r="CS64" i="75"/>
  <c r="CT64" i="75" s="1"/>
  <c r="CU64" i="75" s="1"/>
  <c r="CV64" i="75" s="1"/>
  <c r="AB60" i="83"/>
  <c r="BU60" i="83" s="1"/>
  <c r="CS193" i="75"/>
  <c r="CT193" i="75" s="1"/>
  <c r="CU193" i="75" s="1"/>
  <c r="CV193" i="75" s="1"/>
  <c r="AB189" i="83"/>
  <c r="BU189" i="83" s="1"/>
  <c r="CS128" i="75"/>
  <c r="CT128" i="75" s="1"/>
  <c r="CU128" i="75" s="1"/>
  <c r="CV128" i="75" s="1"/>
  <c r="AB124" i="83"/>
  <c r="BU124" i="83" s="1"/>
  <c r="CS63" i="75"/>
  <c r="CT63" i="75" s="1"/>
  <c r="CU63" i="75" s="1"/>
  <c r="CV63" i="75" s="1"/>
  <c r="AB59" i="83"/>
  <c r="BU59" i="83" s="1"/>
  <c r="CS189" i="75"/>
  <c r="CT189" i="75" s="1"/>
  <c r="CU189" i="75" s="1"/>
  <c r="CV189" i="75" s="1"/>
  <c r="AB185" i="83"/>
  <c r="BU185" i="83" s="1"/>
  <c r="CS124" i="75"/>
  <c r="CT124" i="75" s="1"/>
  <c r="CU124" i="75" s="1"/>
  <c r="CV124" i="75" s="1"/>
  <c r="AB120" i="83"/>
  <c r="BU120" i="83" s="1"/>
  <c r="CS59" i="75"/>
  <c r="CT59" i="75" s="1"/>
  <c r="CU59" i="75" s="1"/>
  <c r="CV59" i="75" s="1"/>
  <c r="AB55" i="83"/>
  <c r="BU55" i="83" s="1"/>
  <c r="CS142" i="75"/>
  <c r="CT142" i="75" s="1"/>
  <c r="CU142" i="75" s="1"/>
  <c r="CV142" i="75" s="1"/>
  <c r="AB138" i="83"/>
  <c r="BU138" i="83" s="1"/>
  <c r="CS136" i="75"/>
  <c r="CT136" i="75" s="1"/>
  <c r="CU136" i="75" s="1"/>
  <c r="CV136" i="75" s="1"/>
  <c r="AB132" i="83"/>
  <c r="BU132" i="83" s="1"/>
  <c r="CS87" i="75"/>
  <c r="CT87" i="75" s="1"/>
  <c r="CU87" i="75" s="1"/>
  <c r="CV87" i="75" s="1"/>
  <c r="AB83" i="83"/>
  <c r="BU83" i="83" s="1"/>
  <c r="CS131" i="75"/>
  <c r="CT131" i="75" s="1"/>
  <c r="CU131" i="75" s="1"/>
  <c r="CV131" i="75" s="1"/>
  <c r="AB127" i="83"/>
  <c r="BU127" i="83" s="1"/>
  <c r="CS79" i="75"/>
  <c r="CT79" i="75" s="1"/>
  <c r="CU79" i="75" s="1"/>
  <c r="CV79" i="75" s="1"/>
  <c r="AB75" i="83"/>
  <c r="BU75" i="83" s="1"/>
  <c r="CS13" i="75"/>
  <c r="CT13" i="75" s="1"/>
  <c r="CU13" i="75" s="1"/>
  <c r="CV13" i="75" s="1"/>
  <c r="AB9" i="83"/>
  <c r="BU9" i="83" s="1"/>
  <c r="CS134" i="75"/>
  <c r="CT134" i="75" s="1"/>
  <c r="CU134" i="75" s="1"/>
  <c r="CV134" i="75" s="1"/>
  <c r="AB130" i="83"/>
  <c r="BU130" i="83" s="1"/>
  <c r="CS69" i="75"/>
  <c r="CT69" i="75" s="1"/>
  <c r="CU69" i="75" s="1"/>
  <c r="CV69" i="75" s="1"/>
  <c r="AB65" i="83"/>
  <c r="BU65" i="83" s="1"/>
  <c r="CS190" i="75"/>
  <c r="CT190" i="75" s="1"/>
  <c r="CU190" i="75" s="1"/>
  <c r="CV190" i="75" s="1"/>
  <c r="AB186" i="83"/>
  <c r="BU186" i="83" s="1"/>
  <c r="CS125" i="75"/>
  <c r="CT125" i="75" s="1"/>
  <c r="CU125" i="75" s="1"/>
  <c r="CV125" i="75" s="1"/>
  <c r="AB121" i="83"/>
  <c r="BU121" i="83" s="1"/>
  <c r="CS60" i="75"/>
  <c r="CT60" i="75" s="1"/>
  <c r="CU60" i="75" s="1"/>
  <c r="CV60" i="75" s="1"/>
  <c r="AB56" i="83"/>
  <c r="BU56" i="83" s="1"/>
  <c r="CS188" i="75"/>
  <c r="CT188" i="75" s="1"/>
  <c r="CU188" i="75" s="1"/>
  <c r="CV188" i="75" s="1"/>
  <c r="AB184" i="83"/>
  <c r="BU184" i="83" s="1"/>
  <c r="CS123" i="75"/>
  <c r="CT123" i="75" s="1"/>
  <c r="CU123" i="75" s="1"/>
  <c r="CV123" i="75" s="1"/>
  <c r="AB119" i="83"/>
  <c r="BU119" i="83" s="1"/>
  <c r="CS58" i="75"/>
  <c r="CT58" i="75" s="1"/>
  <c r="CU58" i="75" s="1"/>
  <c r="CV58" i="75" s="1"/>
  <c r="AB54" i="83"/>
  <c r="BU54" i="83" s="1"/>
  <c r="CS187" i="75"/>
  <c r="CT187" i="75" s="1"/>
  <c r="CU187" i="75" s="1"/>
  <c r="CV187" i="75" s="1"/>
  <c r="AB183" i="83"/>
  <c r="BU183" i="83" s="1"/>
  <c r="CS122" i="75"/>
  <c r="CT122" i="75" s="1"/>
  <c r="CU122" i="75" s="1"/>
  <c r="CV122" i="75" s="1"/>
  <c r="AB118" i="83"/>
  <c r="BU118" i="83" s="1"/>
  <c r="CS57" i="75"/>
  <c r="CT57" i="75" s="1"/>
  <c r="CU57" i="75" s="1"/>
  <c r="CV57" i="75" s="1"/>
  <c r="AB53" i="83"/>
  <c r="BU53" i="83" s="1"/>
  <c r="CS186" i="75"/>
  <c r="CT186" i="75" s="1"/>
  <c r="CU186" i="75" s="1"/>
  <c r="CV186" i="75" s="1"/>
  <c r="AB182" i="83"/>
  <c r="BU182" i="83" s="1"/>
  <c r="CS121" i="75"/>
  <c r="CT121" i="75" s="1"/>
  <c r="CU121" i="75" s="1"/>
  <c r="CV121" i="75" s="1"/>
  <c r="AB117" i="83"/>
  <c r="BU117" i="83" s="1"/>
  <c r="CS56" i="75"/>
  <c r="CT56" i="75" s="1"/>
  <c r="CU56" i="75" s="1"/>
  <c r="CV56" i="75" s="1"/>
  <c r="AB52" i="83"/>
  <c r="BU52" i="83" s="1"/>
  <c r="CS185" i="75"/>
  <c r="CT185" i="75" s="1"/>
  <c r="CU185" i="75" s="1"/>
  <c r="CV185" i="75" s="1"/>
  <c r="AB181" i="83"/>
  <c r="BU181" i="83" s="1"/>
  <c r="CS120" i="75"/>
  <c r="CT120" i="75" s="1"/>
  <c r="CU120" i="75" s="1"/>
  <c r="CV120" i="75" s="1"/>
  <c r="AB116" i="83"/>
  <c r="BU116" i="83" s="1"/>
  <c r="CS55" i="75"/>
  <c r="CT55" i="75" s="1"/>
  <c r="CU55" i="75" s="1"/>
  <c r="CV55" i="75" s="1"/>
  <c r="AB51" i="83"/>
  <c r="BU51" i="83" s="1"/>
  <c r="CS181" i="75"/>
  <c r="CT181" i="75" s="1"/>
  <c r="CU181" i="75" s="1"/>
  <c r="CV181" i="75" s="1"/>
  <c r="AB177" i="83"/>
  <c r="BU177" i="83" s="1"/>
  <c r="CS116" i="75"/>
  <c r="CT116" i="75" s="1"/>
  <c r="CU116" i="75" s="1"/>
  <c r="CV116" i="75" s="1"/>
  <c r="AB112" i="83"/>
  <c r="BU112" i="83" s="1"/>
  <c r="CS51" i="75"/>
  <c r="CT51" i="75" s="1"/>
  <c r="CU51" i="75" s="1"/>
  <c r="CV51" i="75" s="1"/>
  <c r="AB47" i="83"/>
  <c r="BU47" i="83" s="1"/>
  <c r="CS160" i="75"/>
  <c r="CT160" i="75" s="1"/>
  <c r="CU160" i="75" s="1"/>
  <c r="CV160" i="75" s="1"/>
  <c r="AB156" i="83"/>
  <c r="BU156" i="83" s="1"/>
  <c r="CS77" i="75"/>
  <c r="CT77" i="75" s="1"/>
  <c r="CU77" i="75" s="1"/>
  <c r="CV77" i="75" s="1"/>
  <c r="AB73" i="83"/>
  <c r="BU73" i="83" s="1"/>
  <c r="CS11" i="75"/>
  <c r="CT11" i="75" s="1"/>
  <c r="CU11" i="75" s="1"/>
  <c r="CV11" i="75" s="1"/>
  <c r="AB7" i="83"/>
  <c r="BU7" i="83" s="1"/>
  <c r="CS9" i="75"/>
  <c r="CT9" i="75" s="1"/>
  <c r="CU9" i="75" s="1"/>
  <c r="CV9" i="75" s="1"/>
  <c r="AB5" i="83"/>
  <c r="BU5" i="83" s="1"/>
  <c r="CS71" i="75"/>
  <c r="CT71" i="75" s="1"/>
  <c r="CU71" i="75" s="1"/>
  <c r="CV71" i="75" s="1"/>
  <c r="AB67" i="83"/>
  <c r="BU67" i="83" s="1"/>
  <c r="CS196" i="75"/>
  <c r="CT196" i="75" s="1"/>
  <c r="CU196" i="75" s="1"/>
  <c r="CV196" i="75" s="1"/>
  <c r="AB192" i="83"/>
  <c r="BU192" i="83" s="1"/>
  <c r="CS135" i="75"/>
  <c r="CT135" i="75" s="1"/>
  <c r="CU135" i="75" s="1"/>
  <c r="CV135" i="75" s="1"/>
  <c r="AB131" i="83"/>
  <c r="BU131" i="83" s="1"/>
  <c r="CS191" i="75"/>
  <c r="CT191" i="75" s="1"/>
  <c r="CU191" i="75" s="1"/>
  <c r="CV191" i="75" s="1"/>
  <c r="AB187" i="83"/>
  <c r="BU187" i="83" s="1"/>
  <c r="CS126" i="75"/>
  <c r="CT126" i="75" s="1"/>
  <c r="CU126" i="75" s="1"/>
  <c r="CV126" i="75" s="1"/>
  <c r="AB122" i="83"/>
  <c r="BU122" i="83" s="1"/>
  <c r="CS61" i="75"/>
  <c r="CT61" i="75" s="1"/>
  <c r="CU61" i="75" s="1"/>
  <c r="CV61" i="75" s="1"/>
  <c r="AB57" i="83"/>
  <c r="BU57" i="83" s="1"/>
  <c r="CS182" i="75"/>
  <c r="CT182" i="75" s="1"/>
  <c r="CU182" i="75" s="1"/>
  <c r="CV182" i="75" s="1"/>
  <c r="AB178" i="83"/>
  <c r="BU178" i="83" s="1"/>
  <c r="CS117" i="75"/>
  <c r="CT117" i="75" s="1"/>
  <c r="CU117" i="75" s="1"/>
  <c r="CV117" i="75" s="1"/>
  <c r="AB113" i="83"/>
  <c r="BU113" i="83" s="1"/>
  <c r="CS52" i="75"/>
  <c r="CT52" i="75" s="1"/>
  <c r="CU52" i="75" s="1"/>
  <c r="CV52" i="75" s="1"/>
  <c r="AB48" i="83"/>
  <c r="BU48" i="83" s="1"/>
  <c r="CS180" i="75"/>
  <c r="CT180" i="75" s="1"/>
  <c r="CU180" i="75" s="1"/>
  <c r="CV180" i="75" s="1"/>
  <c r="AB176" i="83"/>
  <c r="BU176" i="83" s="1"/>
  <c r="CS115" i="75"/>
  <c r="CT115" i="75" s="1"/>
  <c r="CU115" i="75" s="1"/>
  <c r="CV115" i="75" s="1"/>
  <c r="AB111" i="83"/>
  <c r="BU111" i="83" s="1"/>
  <c r="CS50" i="75"/>
  <c r="CT50" i="75" s="1"/>
  <c r="CU50" i="75" s="1"/>
  <c r="CV50" i="75" s="1"/>
  <c r="AB46" i="83"/>
  <c r="BU46" i="83" s="1"/>
  <c r="CS179" i="75"/>
  <c r="CT179" i="75" s="1"/>
  <c r="CU179" i="75" s="1"/>
  <c r="CV179" i="75" s="1"/>
  <c r="AB175" i="83"/>
  <c r="BU175" i="83" s="1"/>
  <c r="CS114" i="75"/>
  <c r="CT114" i="75" s="1"/>
  <c r="CU114" i="75" s="1"/>
  <c r="CV114" i="75" s="1"/>
  <c r="AB110" i="83"/>
  <c r="BU110" i="83" s="1"/>
  <c r="CS49" i="75"/>
  <c r="CT49" i="75" s="1"/>
  <c r="CU49" i="75" s="1"/>
  <c r="CV49" i="75" s="1"/>
  <c r="AB45" i="83"/>
  <c r="BU45" i="83" s="1"/>
  <c r="CS178" i="75"/>
  <c r="CT178" i="75" s="1"/>
  <c r="CU178" i="75" s="1"/>
  <c r="CV178" i="75" s="1"/>
  <c r="AB174" i="83"/>
  <c r="BU174" i="83" s="1"/>
  <c r="CS113" i="75"/>
  <c r="CT113" i="75" s="1"/>
  <c r="CU113" i="75" s="1"/>
  <c r="CV113" i="75" s="1"/>
  <c r="AB109" i="83"/>
  <c r="BU109" i="83" s="1"/>
  <c r="CS48" i="75"/>
  <c r="CT48" i="75" s="1"/>
  <c r="CU48" i="75" s="1"/>
  <c r="CV48" i="75" s="1"/>
  <c r="AB44" i="83"/>
  <c r="BU44" i="83" s="1"/>
  <c r="CS177" i="75"/>
  <c r="CT177" i="75" s="1"/>
  <c r="CU177" i="75" s="1"/>
  <c r="CV177" i="75" s="1"/>
  <c r="AB173" i="83"/>
  <c r="BU173" i="83" s="1"/>
  <c r="CS112" i="75"/>
  <c r="CT112" i="75" s="1"/>
  <c r="CU112" i="75" s="1"/>
  <c r="CV112" i="75" s="1"/>
  <c r="AB108" i="83"/>
  <c r="BU108" i="83" s="1"/>
  <c r="CS47" i="75"/>
  <c r="CT47" i="75" s="1"/>
  <c r="CU47" i="75" s="1"/>
  <c r="CV47" i="75" s="1"/>
  <c r="AB43" i="83"/>
  <c r="BU43" i="83" s="1"/>
  <c r="CS173" i="75"/>
  <c r="CT173" i="75" s="1"/>
  <c r="CU173" i="75" s="1"/>
  <c r="CV173" i="75" s="1"/>
  <c r="AB169" i="83"/>
  <c r="BU169" i="83" s="1"/>
  <c r="CS108" i="75"/>
  <c r="CT108" i="75" s="1"/>
  <c r="CU108" i="75" s="1"/>
  <c r="CV108" i="75" s="1"/>
  <c r="AB104" i="83"/>
  <c r="BU104" i="83" s="1"/>
  <c r="CS43" i="75"/>
  <c r="CT43" i="75" s="1"/>
  <c r="CU43" i="75" s="1"/>
  <c r="CV43" i="75" s="1"/>
  <c r="AB39" i="83"/>
  <c r="BU39" i="83" s="1"/>
  <c r="CS86" i="75"/>
  <c r="CT86" i="75" s="1"/>
  <c r="CU86" i="75" s="1"/>
  <c r="CV86" i="75" s="1"/>
  <c r="AB82" i="83"/>
  <c r="BU82" i="83" s="1"/>
  <c r="CS74" i="75"/>
  <c r="CT74" i="75" s="1"/>
  <c r="CU74" i="75" s="1"/>
  <c r="CV74" i="75" s="1"/>
  <c r="AB70" i="83"/>
  <c r="BU70" i="83" s="1"/>
  <c r="CS152" i="75"/>
  <c r="CT152" i="75" s="1"/>
  <c r="CU152" i="75" s="1"/>
  <c r="CV152" i="75" s="1"/>
  <c r="AB148" i="83"/>
  <c r="BU148" i="83" s="1"/>
  <c r="CS21" i="75"/>
  <c r="CT21" i="75" s="1"/>
  <c r="CU21" i="75" s="1"/>
  <c r="CV21" i="75" s="1"/>
  <c r="AB17" i="83"/>
  <c r="BU17" i="83" s="1"/>
  <c r="CS68" i="75"/>
  <c r="CT68" i="75" s="1"/>
  <c r="CU68" i="75" s="1"/>
  <c r="CV68" i="75" s="1"/>
  <c r="AB64" i="83"/>
  <c r="BU64" i="83" s="1"/>
  <c r="CS192" i="75"/>
  <c r="CT192" i="75" s="1"/>
  <c r="CU192" i="75" s="1"/>
  <c r="CV192" i="75" s="1"/>
  <c r="AB188" i="83"/>
  <c r="BU188" i="83" s="1"/>
  <c r="CS62" i="75"/>
  <c r="CT62" i="75" s="1"/>
  <c r="CU62" i="75" s="1"/>
  <c r="CV62" i="75" s="1"/>
  <c r="AB58" i="83"/>
  <c r="BU58" i="83" s="1"/>
  <c r="CS183" i="75"/>
  <c r="CT183" i="75" s="1"/>
  <c r="CU183" i="75" s="1"/>
  <c r="CV183" i="75" s="1"/>
  <c r="AB179" i="83"/>
  <c r="BU179" i="83" s="1"/>
  <c r="CS118" i="75"/>
  <c r="CT118" i="75" s="1"/>
  <c r="CU118" i="75" s="1"/>
  <c r="CV118" i="75" s="1"/>
  <c r="AB114" i="83"/>
  <c r="BU114" i="83" s="1"/>
  <c r="CS53" i="75"/>
  <c r="CT53" i="75" s="1"/>
  <c r="CU53" i="75" s="1"/>
  <c r="CV53" i="75" s="1"/>
  <c r="AB49" i="83"/>
  <c r="BU49" i="83" s="1"/>
  <c r="CS174" i="75"/>
  <c r="CT174" i="75" s="1"/>
  <c r="CU174" i="75" s="1"/>
  <c r="CV174" i="75" s="1"/>
  <c r="AB170" i="83"/>
  <c r="BU170" i="83" s="1"/>
  <c r="CS109" i="75"/>
  <c r="CT109" i="75" s="1"/>
  <c r="CU109" i="75" s="1"/>
  <c r="CV109" i="75" s="1"/>
  <c r="AB105" i="83"/>
  <c r="BU105" i="83" s="1"/>
  <c r="CS44" i="75"/>
  <c r="CT44" i="75" s="1"/>
  <c r="CU44" i="75" s="1"/>
  <c r="CV44" i="75" s="1"/>
  <c r="AB40" i="83"/>
  <c r="BU40" i="83" s="1"/>
  <c r="CS172" i="75"/>
  <c r="CT172" i="75" s="1"/>
  <c r="CU172" i="75" s="1"/>
  <c r="CV172" i="75" s="1"/>
  <c r="AB168" i="83"/>
  <c r="BU168" i="83" s="1"/>
  <c r="CS107" i="75"/>
  <c r="CT107" i="75" s="1"/>
  <c r="CU107" i="75" s="1"/>
  <c r="CV107" i="75" s="1"/>
  <c r="AB103" i="83"/>
  <c r="BU103" i="83" s="1"/>
  <c r="CS42" i="75"/>
  <c r="CT42" i="75" s="1"/>
  <c r="CU42" i="75" s="1"/>
  <c r="CV42" i="75" s="1"/>
  <c r="AB38" i="83"/>
  <c r="BU38" i="83" s="1"/>
  <c r="CS171" i="75"/>
  <c r="CT171" i="75" s="1"/>
  <c r="CU171" i="75" s="1"/>
  <c r="CV171" i="75" s="1"/>
  <c r="AB167" i="83"/>
  <c r="BU167" i="83" s="1"/>
  <c r="CS106" i="75"/>
  <c r="CT106" i="75" s="1"/>
  <c r="CU106" i="75" s="1"/>
  <c r="CV106" i="75" s="1"/>
  <c r="AB102" i="83"/>
  <c r="BU102" i="83" s="1"/>
  <c r="CS41" i="75"/>
  <c r="CT41" i="75" s="1"/>
  <c r="CU41" i="75" s="1"/>
  <c r="CV41" i="75" s="1"/>
  <c r="AB37" i="83"/>
  <c r="BU37" i="83" s="1"/>
  <c r="CS170" i="75"/>
  <c r="CT170" i="75" s="1"/>
  <c r="CU170" i="75" s="1"/>
  <c r="CV170" i="75" s="1"/>
  <c r="AB166" i="83"/>
  <c r="BU166" i="83" s="1"/>
  <c r="CS105" i="75"/>
  <c r="CT105" i="75" s="1"/>
  <c r="CU105" i="75" s="1"/>
  <c r="CV105" i="75" s="1"/>
  <c r="AB101" i="83"/>
  <c r="BU101" i="83" s="1"/>
  <c r="CS40" i="75"/>
  <c r="CT40" i="75" s="1"/>
  <c r="CU40" i="75" s="1"/>
  <c r="CV40" i="75" s="1"/>
  <c r="AB36" i="83"/>
  <c r="BU36" i="83" s="1"/>
  <c r="CS169" i="75"/>
  <c r="CT169" i="75" s="1"/>
  <c r="CU169" i="75" s="1"/>
  <c r="CV169" i="75" s="1"/>
  <c r="AB165" i="83"/>
  <c r="BU165" i="83" s="1"/>
  <c r="CS104" i="75"/>
  <c r="CT104" i="75" s="1"/>
  <c r="CU104" i="75" s="1"/>
  <c r="CV104" i="75" s="1"/>
  <c r="AB100" i="83"/>
  <c r="BU100" i="83" s="1"/>
  <c r="CS39" i="75"/>
  <c r="CT39" i="75" s="1"/>
  <c r="CU39" i="75" s="1"/>
  <c r="CV39" i="75" s="1"/>
  <c r="AB35" i="83"/>
  <c r="BU35" i="83" s="1"/>
  <c r="CS165" i="75"/>
  <c r="CT165" i="75" s="1"/>
  <c r="CU165" i="75" s="1"/>
  <c r="CV165" i="75" s="1"/>
  <c r="AB161" i="83"/>
  <c r="BU161" i="83" s="1"/>
  <c r="CS100" i="75"/>
  <c r="CT100" i="75" s="1"/>
  <c r="CU100" i="75" s="1"/>
  <c r="CV100" i="75" s="1"/>
  <c r="AB96" i="83"/>
  <c r="BU96" i="83" s="1"/>
  <c r="CS35" i="75"/>
  <c r="CT35" i="75" s="1"/>
  <c r="CU35" i="75" s="1"/>
  <c r="CV35" i="75" s="1"/>
  <c r="AB31" i="83"/>
  <c r="BU31" i="83" s="1"/>
  <c r="CS95" i="75"/>
  <c r="CT95" i="75" s="1"/>
  <c r="CU95" i="75" s="1"/>
  <c r="CV95" i="75" s="1"/>
  <c r="AB91" i="83"/>
  <c r="BU91" i="83" s="1"/>
  <c r="CS20" i="75"/>
  <c r="CT20" i="75" s="1"/>
  <c r="CU20" i="75" s="1"/>
  <c r="CV20" i="75" s="1"/>
  <c r="AB16" i="83"/>
  <c r="BU16" i="83" s="1"/>
  <c r="CS138" i="75"/>
  <c r="CT138" i="75" s="1"/>
  <c r="CU138" i="75" s="1"/>
  <c r="CV138" i="75" s="1"/>
  <c r="AB134" i="83"/>
  <c r="BU134" i="83" s="1"/>
  <c r="CS7" i="75"/>
  <c r="CT7" i="75" s="1"/>
  <c r="CU7" i="75" s="1"/>
  <c r="CV7" i="75" s="1"/>
  <c r="AB3" i="83"/>
  <c r="BU3" i="83" s="1"/>
  <c r="CS6" i="75"/>
  <c r="CT6" i="75" s="1"/>
  <c r="CU6" i="75" s="1"/>
  <c r="CV6" i="75" s="1"/>
  <c r="AB2" i="83"/>
  <c r="CS133" i="75"/>
  <c r="CT133" i="75" s="1"/>
  <c r="CU133" i="75" s="1"/>
  <c r="CV133" i="75" s="1"/>
  <c r="AB129" i="83"/>
  <c r="BU129" i="83" s="1"/>
  <c r="CS144" i="75"/>
  <c r="CT144" i="75" s="1"/>
  <c r="CU144" i="75" s="1"/>
  <c r="CV144" i="75" s="1"/>
  <c r="AB140" i="83"/>
  <c r="BU140" i="83" s="1"/>
  <c r="CS70" i="75"/>
  <c r="CT70" i="75" s="1"/>
  <c r="CU70" i="75" s="1"/>
  <c r="CV70" i="75" s="1"/>
  <c r="AB66" i="83"/>
  <c r="BU66" i="83" s="1"/>
  <c r="CS119" i="75"/>
  <c r="CT119" i="75" s="1"/>
  <c r="CU119" i="75" s="1"/>
  <c r="CV119" i="75" s="1"/>
  <c r="AB115" i="83"/>
  <c r="BU115" i="83" s="1"/>
  <c r="CS54" i="75"/>
  <c r="CT54" i="75" s="1"/>
  <c r="CU54" i="75" s="1"/>
  <c r="CV54" i="75" s="1"/>
  <c r="AB50" i="83"/>
  <c r="BU50" i="83" s="1"/>
  <c r="CS110" i="75"/>
  <c r="CT110" i="75" s="1"/>
  <c r="CU110" i="75" s="1"/>
  <c r="CV110" i="75" s="1"/>
  <c r="AB106" i="83"/>
  <c r="BU106" i="83" s="1"/>
  <c r="CS45" i="75"/>
  <c r="CT45" i="75" s="1"/>
  <c r="CU45" i="75" s="1"/>
  <c r="CV45" i="75" s="1"/>
  <c r="AB41" i="83"/>
  <c r="BU41" i="83" s="1"/>
  <c r="CS166" i="75"/>
  <c r="CT166" i="75" s="1"/>
  <c r="CU166" i="75" s="1"/>
  <c r="CV166" i="75" s="1"/>
  <c r="AB162" i="83"/>
  <c r="BU162" i="83" s="1"/>
  <c r="CS101" i="75"/>
  <c r="CT101" i="75" s="1"/>
  <c r="CU101" i="75" s="1"/>
  <c r="CV101" i="75" s="1"/>
  <c r="AB97" i="83"/>
  <c r="BU97" i="83" s="1"/>
  <c r="CS36" i="75"/>
  <c r="CT36" i="75" s="1"/>
  <c r="CU36" i="75" s="1"/>
  <c r="CV36" i="75" s="1"/>
  <c r="AB32" i="83"/>
  <c r="BU32" i="83" s="1"/>
  <c r="CS164" i="75"/>
  <c r="CT164" i="75" s="1"/>
  <c r="CU164" i="75" s="1"/>
  <c r="CV164" i="75" s="1"/>
  <c r="AB160" i="83"/>
  <c r="BU160" i="83" s="1"/>
  <c r="CS99" i="75"/>
  <c r="CT99" i="75" s="1"/>
  <c r="CU99" i="75" s="1"/>
  <c r="CV99" i="75" s="1"/>
  <c r="AB95" i="83"/>
  <c r="BU95" i="83" s="1"/>
  <c r="CS34" i="75"/>
  <c r="CT34" i="75" s="1"/>
  <c r="CU34" i="75" s="1"/>
  <c r="CV34" i="75" s="1"/>
  <c r="AB30" i="83"/>
  <c r="BU30" i="83" s="1"/>
  <c r="CS163" i="75"/>
  <c r="CT163" i="75" s="1"/>
  <c r="CU163" i="75" s="1"/>
  <c r="CV163" i="75" s="1"/>
  <c r="AB159" i="83"/>
  <c r="BU159" i="83" s="1"/>
  <c r="CS98" i="75"/>
  <c r="CT98" i="75" s="1"/>
  <c r="CU98" i="75" s="1"/>
  <c r="CV98" i="75" s="1"/>
  <c r="AB94" i="83"/>
  <c r="BU94" i="83" s="1"/>
  <c r="CS33" i="75"/>
  <c r="CT33" i="75" s="1"/>
  <c r="CU33" i="75" s="1"/>
  <c r="CV33" i="75" s="1"/>
  <c r="AB29" i="83"/>
  <c r="BU29" i="83" s="1"/>
  <c r="CS162" i="75"/>
  <c r="CT162" i="75" s="1"/>
  <c r="CU162" i="75" s="1"/>
  <c r="CV162" i="75" s="1"/>
  <c r="AB158" i="83"/>
  <c r="BU158" i="83" s="1"/>
  <c r="CS97" i="75"/>
  <c r="CT97" i="75" s="1"/>
  <c r="CU97" i="75" s="1"/>
  <c r="CV97" i="75" s="1"/>
  <c r="AB93" i="83"/>
  <c r="BU93" i="83" s="1"/>
  <c r="CS32" i="75"/>
  <c r="CT32" i="75" s="1"/>
  <c r="CU32" i="75" s="1"/>
  <c r="CV32" i="75" s="1"/>
  <c r="AB28" i="83"/>
  <c r="BU28" i="83" s="1"/>
  <c r="CS161" i="75"/>
  <c r="CT161" i="75" s="1"/>
  <c r="CU161" i="75" s="1"/>
  <c r="CV161" i="75" s="1"/>
  <c r="AB157" i="83"/>
  <c r="BU157" i="83" s="1"/>
  <c r="CS96" i="75"/>
  <c r="CT96" i="75" s="1"/>
  <c r="CU96" i="75" s="1"/>
  <c r="CV96" i="75" s="1"/>
  <c r="AB92" i="83"/>
  <c r="BU92" i="83" s="1"/>
  <c r="CS31" i="75"/>
  <c r="CT31" i="75" s="1"/>
  <c r="CU31" i="75" s="1"/>
  <c r="CV31" i="75" s="1"/>
  <c r="AB27" i="83"/>
  <c r="BU27" i="83" s="1"/>
  <c r="CS157" i="75"/>
  <c r="CT157" i="75" s="1"/>
  <c r="CU157" i="75" s="1"/>
  <c r="CV157" i="75" s="1"/>
  <c r="AB153" i="83"/>
  <c r="BU153" i="83" s="1"/>
  <c r="CS92" i="75"/>
  <c r="CT92" i="75" s="1"/>
  <c r="CU92" i="75" s="1"/>
  <c r="CV92" i="75" s="1"/>
  <c r="AB88" i="83"/>
  <c r="BU88" i="83" s="1"/>
  <c r="CS26" i="75"/>
  <c r="CT26" i="75" s="1"/>
  <c r="CU26" i="75" s="1"/>
  <c r="CV26" i="75" s="1"/>
  <c r="AB22" i="83"/>
  <c r="BU22" i="83" s="1"/>
  <c r="CS30" i="75"/>
  <c r="CT30" i="75" s="1"/>
  <c r="CU30" i="75" s="1"/>
  <c r="CV30" i="75" s="1"/>
  <c r="AB26" i="83"/>
  <c r="BU26" i="83" s="1"/>
  <c r="CS139" i="75"/>
  <c r="CT139" i="75" s="1"/>
  <c r="CU139" i="75" s="1"/>
  <c r="CV139" i="75" s="1"/>
  <c r="AB135" i="83"/>
  <c r="BU135" i="83" s="1"/>
  <c r="CS8" i="75"/>
  <c r="CT8" i="75" s="1"/>
  <c r="CU8" i="75" s="1"/>
  <c r="CV8" i="75" s="1"/>
  <c r="AB4" i="83"/>
  <c r="BU4" i="83" s="1"/>
  <c r="CS67" i="75"/>
  <c r="CT67" i="75" s="1"/>
  <c r="CU67" i="75" s="1"/>
  <c r="CV67" i="75" s="1"/>
  <c r="AB63" i="83"/>
  <c r="BU63" i="83" s="1"/>
  <c r="CS195" i="75"/>
  <c r="CT195" i="75" s="1"/>
  <c r="CU195" i="75" s="1"/>
  <c r="CV195" i="75" s="1"/>
  <c r="AB191" i="83"/>
  <c r="BU191" i="83" s="1"/>
  <c r="CS184" i="75"/>
  <c r="CT184" i="75" s="1"/>
  <c r="CU184" i="75" s="1"/>
  <c r="CV184" i="75" s="1"/>
  <c r="AB180" i="83"/>
  <c r="BU180" i="83" s="1"/>
  <c r="CS176" i="75"/>
  <c r="CT176" i="75" s="1"/>
  <c r="CU176" i="75" s="1"/>
  <c r="CV176" i="75" s="1"/>
  <c r="AB172" i="83"/>
  <c r="BU172" i="83" s="1"/>
  <c r="CS111" i="75"/>
  <c r="CT111" i="75" s="1"/>
  <c r="CU111" i="75" s="1"/>
  <c r="CV111" i="75" s="1"/>
  <c r="AB107" i="83"/>
  <c r="BU107" i="83" s="1"/>
  <c r="CS46" i="75"/>
  <c r="CT46" i="75" s="1"/>
  <c r="CU46" i="75" s="1"/>
  <c r="CV46" i="75" s="1"/>
  <c r="AB42" i="83"/>
  <c r="BU42" i="83" s="1"/>
  <c r="CS167" i="75"/>
  <c r="CT167" i="75" s="1"/>
  <c r="CU167" i="75" s="1"/>
  <c r="CV167" i="75" s="1"/>
  <c r="AB163" i="83"/>
  <c r="BU163" i="83" s="1"/>
  <c r="CS102" i="75"/>
  <c r="CT102" i="75" s="1"/>
  <c r="CU102" i="75" s="1"/>
  <c r="CV102" i="75" s="1"/>
  <c r="AB98" i="83"/>
  <c r="BU98" i="83" s="1"/>
  <c r="CS37" i="75"/>
  <c r="CT37" i="75" s="1"/>
  <c r="CU37" i="75" s="1"/>
  <c r="CV37" i="75" s="1"/>
  <c r="AB33" i="83"/>
  <c r="BU33" i="83" s="1"/>
  <c r="CS158" i="75"/>
  <c r="CT158" i="75" s="1"/>
  <c r="CU158" i="75" s="1"/>
  <c r="CV158" i="75" s="1"/>
  <c r="AB154" i="83"/>
  <c r="BU154" i="83" s="1"/>
  <c r="CS93" i="75"/>
  <c r="CT93" i="75" s="1"/>
  <c r="CU93" i="75" s="1"/>
  <c r="CV93" i="75" s="1"/>
  <c r="AB89" i="83"/>
  <c r="BU89" i="83" s="1"/>
  <c r="CS27" i="75"/>
  <c r="CT27" i="75" s="1"/>
  <c r="CU27" i="75" s="1"/>
  <c r="CV27" i="75" s="1"/>
  <c r="AB23" i="83"/>
  <c r="BU23" i="83" s="1"/>
  <c r="CS156" i="75"/>
  <c r="CT156" i="75" s="1"/>
  <c r="CU156" i="75" s="1"/>
  <c r="CV156" i="75" s="1"/>
  <c r="AB152" i="83"/>
  <c r="BU152" i="83" s="1"/>
  <c r="CS91" i="75"/>
  <c r="CT91" i="75" s="1"/>
  <c r="CU91" i="75" s="1"/>
  <c r="CV91" i="75" s="1"/>
  <c r="AB87" i="83"/>
  <c r="BU87" i="83" s="1"/>
  <c r="CS25" i="75"/>
  <c r="CT25" i="75" s="1"/>
  <c r="CU25" i="75" s="1"/>
  <c r="CV25" i="75" s="1"/>
  <c r="AB21" i="83"/>
  <c r="BU21" i="83" s="1"/>
  <c r="CS155" i="75"/>
  <c r="CT155" i="75" s="1"/>
  <c r="CU155" i="75" s="1"/>
  <c r="CV155" i="75" s="1"/>
  <c r="AB151" i="83"/>
  <c r="BU151" i="83" s="1"/>
  <c r="CS90" i="75"/>
  <c r="CT90" i="75" s="1"/>
  <c r="CU90" i="75" s="1"/>
  <c r="CV90" i="75" s="1"/>
  <c r="AB86" i="83"/>
  <c r="BU86" i="83" s="1"/>
  <c r="CS24" i="75"/>
  <c r="CT24" i="75" s="1"/>
  <c r="CU24" i="75" s="1"/>
  <c r="CV24" i="75" s="1"/>
  <c r="AB20" i="83"/>
  <c r="BU20" i="83" s="1"/>
  <c r="CS154" i="75"/>
  <c r="CT154" i="75" s="1"/>
  <c r="CU154" i="75" s="1"/>
  <c r="CV154" i="75" s="1"/>
  <c r="AB150" i="83"/>
  <c r="BU150" i="83" s="1"/>
  <c r="CS89" i="75"/>
  <c r="CT89" i="75" s="1"/>
  <c r="CU89" i="75" s="1"/>
  <c r="CV89" i="75" s="1"/>
  <c r="AB85" i="83"/>
  <c r="BU85" i="83" s="1"/>
  <c r="CS23" i="75"/>
  <c r="CT23" i="75" s="1"/>
  <c r="CU23" i="75" s="1"/>
  <c r="CV23" i="75" s="1"/>
  <c r="AB19" i="83"/>
  <c r="BU19" i="83" s="1"/>
  <c r="CS153" i="75"/>
  <c r="CT153" i="75" s="1"/>
  <c r="CU153" i="75" s="1"/>
  <c r="CV153" i="75" s="1"/>
  <c r="AB149" i="83"/>
  <c r="BU149" i="83" s="1"/>
  <c r="CS88" i="75"/>
  <c r="CT88" i="75" s="1"/>
  <c r="CU88" i="75" s="1"/>
  <c r="CV88" i="75" s="1"/>
  <c r="AB84" i="83"/>
  <c r="BU84" i="83" s="1"/>
  <c r="CS22" i="75"/>
  <c r="CT22" i="75" s="1"/>
  <c r="CU22" i="75" s="1"/>
  <c r="CV22" i="75" s="1"/>
  <c r="AB18" i="83"/>
  <c r="BU18" i="83" s="1"/>
  <c r="CS149" i="75"/>
  <c r="CT149" i="75" s="1"/>
  <c r="CU149" i="75" s="1"/>
  <c r="CV149" i="75" s="1"/>
  <c r="AB145" i="83"/>
  <c r="BU145" i="83" s="1"/>
  <c r="CS84" i="75"/>
  <c r="CT84" i="75" s="1"/>
  <c r="CU84" i="75" s="1"/>
  <c r="CV84" i="75" s="1"/>
  <c r="AB80" i="83"/>
  <c r="BU80" i="83" s="1"/>
  <c r="CS18" i="75"/>
  <c r="CT18" i="75" s="1"/>
  <c r="CU18" i="75" s="1"/>
  <c r="CV18" i="75" s="1"/>
  <c r="AB14" i="83"/>
  <c r="BU14" i="83" s="1"/>
  <c r="CS151" i="75"/>
  <c r="CT151" i="75" s="1"/>
  <c r="CU151" i="75" s="1"/>
  <c r="CV151" i="75" s="1"/>
  <c r="AB147" i="83"/>
  <c r="BU147" i="83" s="1"/>
  <c r="CS75" i="75"/>
  <c r="CT75" i="75" s="1"/>
  <c r="CU75" i="75" s="1"/>
  <c r="CV75" i="75" s="1"/>
  <c r="AB71" i="83"/>
  <c r="BU71" i="83" s="1"/>
  <c r="CS132" i="75"/>
  <c r="CT132" i="75" s="1"/>
  <c r="CU132" i="75" s="1"/>
  <c r="CV132" i="75" s="1"/>
  <c r="AB128" i="83"/>
  <c r="BU128" i="83" s="1"/>
  <c r="CS78" i="75"/>
  <c r="CT78" i="75" s="1"/>
  <c r="CU78" i="75" s="1"/>
  <c r="CV78" i="75" s="1"/>
  <c r="AB74" i="83"/>
  <c r="BU74" i="83" s="1"/>
  <c r="CS130" i="75"/>
  <c r="CT130" i="75" s="1"/>
  <c r="CU130" i="75" s="1"/>
  <c r="CV130" i="75" s="1"/>
  <c r="AB126" i="83"/>
  <c r="BU126" i="83" s="1"/>
  <c r="CS127" i="75"/>
  <c r="CT127" i="75" s="1"/>
  <c r="CU127" i="75" s="1"/>
  <c r="CV127" i="75" s="1"/>
  <c r="AB123" i="83"/>
  <c r="BU123" i="83" s="1"/>
  <c r="CS175" i="75"/>
  <c r="CT175" i="75" s="1"/>
  <c r="CU175" i="75" s="1"/>
  <c r="CV175" i="75" s="1"/>
  <c r="AB171" i="83"/>
  <c r="BU171" i="83" s="1"/>
  <c r="CS168" i="75"/>
  <c r="CT168" i="75" s="1"/>
  <c r="CU168" i="75" s="1"/>
  <c r="CV168" i="75" s="1"/>
  <c r="AB164" i="83"/>
  <c r="BU164" i="83" s="1"/>
  <c r="CS103" i="75"/>
  <c r="CT103" i="75" s="1"/>
  <c r="CU103" i="75" s="1"/>
  <c r="CV103" i="75" s="1"/>
  <c r="AB99" i="83"/>
  <c r="BU99" i="83" s="1"/>
  <c r="CS38" i="75"/>
  <c r="CT38" i="75" s="1"/>
  <c r="CU38" i="75" s="1"/>
  <c r="CV38" i="75" s="1"/>
  <c r="AB34" i="83"/>
  <c r="BU34" i="83" s="1"/>
  <c r="CS159" i="75"/>
  <c r="CT159" i="75" s="1"/>
  <c r="CU159" i="75" s="1"/>
  <c r="CV159" i="75" s="1"/>
  <c r="AB155" i="83"/>
  <c r="BU155" i="83" s="1"/>
  <c r="CS94" i="75"/>
  <c r="CT94" i="75" s="1"/>
  <c r="CU94" i="75" s="1"/>
  <c r="CV94" i="75" s="1"/>
  <c r="AB90" i="83"/>
  <c r="BU90" i="83" s="1"/>
  <c r="B90" i="84" s="1"/>
  <c r="CS28" i="75"/>
  <c r="CT28" i="75" s="1"/>
  <c r="CU28" i="75" s="1"/>
  <c r="CV28" i="75" s="1"/>
  <c r="AB24" i="83"/>
  <c r="BU24" i="83" s="1"/>
  <c r="CS150" i="75"/>
  <c r="CT150" i="75" s="1"/>
  <c r="CU150" i="75" s="1"/>
  <c r="CV150" i="75" s="1"/>
  <c r="AB146" i="83"/>
  <c r="BU146" i="83" s="1"/>
  <c r="CS85" i="75"/>
  <c r="CT85" i="75" s="1"/>
  <c r="CU85" i="75" s="1"/>
  <c r="CV85" i="75" s="1"/>
  <c r="AB81" i="83"/>
  <c r="BU81" i="83" s="1"/>
  <c r="CS19" i="75"/>
  <c r="CT19" i="75" s="1"/>
  <c r="CU19" i="75" s="1"/>
  <c r="CV19" i="75" s="1"/>
  <c r="AB15" i="83"/>
  <c r="BU15" i="83" s="1"/>
  <c r="CS148" i="75"/>
  <c r="CT148" i="75" s="1"/>
  <c r="CU148" i="75" s="1"/>
  <c r="CV148" i="75" s="1"/>
  <c r="AB144" i="83"/>
  <c r="BU144" i="83" s="1"/>
  <c r="CS83" i="75"/>
  <c r="CT83" i="75" s="1"/>
  <c r="CU83" i="75" s="1"/>
  <c r="CV83" i="75" s="1"/>
  <c r="AB79" i="83"/>
  <c r="BU79" i="83" s="1"/>
  <c r="CS17" i="75"/>
  <c r="CT17" i="75" s="1"/>
  <c r="CU17" i="75" s="1"/>
  <c r="CV17" i="75" s="1"/>
  <c r="AB13" i="83"/>
  <c r="BU13" i="83" s="1"/>
  <c r="CS147" i="75"/>
  <c r="CT147" i="75" s="1"/>
  <c r="CU147" i="75" s="1"/>
  <c r="CV147" i="75" s="1"/>
  <c r="AB143" i="83"/>
  <c r="BU143" i="83" s="1"/>
  <c r="CS82" i="75"/>
  <c r="CT82" i="75" s="1"/>
  <c r="CU82" i="75" s="1"/>
  <c r="CV82" i="75" s="1"/>
  <c r="AB78" i="83"/>
  <c r="BU78" i="83" s="1"/>
  <c r="CS16" i="75"/>
  <c r="CT16" i="75" s="1"/>
  <c r="CU16" i="75" s="1"/>
  <c r="CV16" i="75" s="1"/>
  <c r="AB12" i="83"/>
  <c r="BU12" i="83" s="1"/>
  <c r="CS146" i="75"/>
  <c r="CT146" i="75" s="1"/>
  <c r="CU146" i="75" s="1"/>
  <c r="CV146" i="75" s="1"/>
  <c r="AB142" i="83"/>
  <c r="BU142" i="83" s="1"/>
  <c r="CS81" i="75"/>
  <c r="CT81" i="75" s="1"/>
  <c r="CU81" i="75" s="1"/>
  <c r="CV81" i="75" s="1"/>
  <c r="AB77" i="83"/>
  <c r="BU77" i="83" s="1"/>
  <c r="CS15" i="75"/>
  <c r="CT15" i="75" s="1"/>
  <c r="CU15" i="75" s="1"/>
  <c r="CV15" i="75" s="1"/>
  <c r="AB11" i="83"/>
  <c r="BU11" i="83" s="1"/>
  <c r="CS145" i="75"/>
  <c r="CT145" i="75" s="1"/>
  <c r="CU145" i="75" s="1"/>
  <c r="CV145" i="75" s="1"/>
  <c r="AB141" i="83"/>
  <c r="BU141" i="83" s="1"/>
  <c r="CS80" i="75"/>
  <c r="CT80" i="75" s="1"/>
  <c r="CU80" i="75" s="1"/>
  <c r="CV80" i="75" s="1"/>
  <c r="AB76" i="83"/>
  <c r="BU76" i="83" s="1"/>
  <c r="CS14" i="75"/>
  <c r="CT14" i="75" s="1"/>
  <c r="CU14" i="75" s="1"/>
  <c r="CV14" i="75" s="1"/>
  <c r="AB10" i="83"/>
  <c r="BU10" i="83" s="1"/>
  <c r="CS141" i="75"/>
  <c r="CT141" i="75" s="1"/>
  <c r="CU141" i="75" s="1"/>
  <c r="CV141" i="75" s="1"/>
  <c r="AB137" i="83"/>
  <c r="BU137" i="83" s="1"/>
  <c r="CS76" i="75"/>
  <c r="CT76" i="75" s="1"/>
  <c r="CU76" i="75" s="1"/>
  <c r="CV76" i="75" s="1"/>
  <c r="AB72" i="83"/>
  <c r="BU72" i="83" s="1"/>
  <c r="CS10" i="75"/>
  <c r="CT10" i="75" s="1"/>
  <c r="CU10" i="75" s="1"/>
  <c r="CV10" i="75" s="1"/>
  <c r="AB6" i="83"/>
  <c r="BU6" i="83" s="1"/>
  <c r="O15" i="85" l="1"/>
  <c r="CW17" i="75"/>
  <c r="H15" i="85" s="1"/>
  <c r="G15" i="85" s="1"/>
  <c r="C15" i="85" s="1"/>
  <c r="D15" i="85" s="1"/>
  <c r="O82" i="85"/>
  <c r="CW84" i="75"/>
  <c r="H82" i="85" s="1"/>
  <c r="G82" i="85" s="1"/>
  <c r="C82" i="85" s="1"/>
  <c r="D82" i="85" s="1"/>
  <c r="O156" i="85"/>
  <c r="CW158" i="75"/>
  <c r="H156" i="85" s="1"/>
  <c r="G156" i="85" s="1"/>
  <c r="C156" i="85" s="1"/>
  <c r="D156" i="85" s="1"/>
  <c r="O95" i="85"/>
  <c r="CW97" i="75"/>
  <c r="H95" i="85" s="1"/>
  <c r="G95" i="85" s="1"/>
  <c r="C95" i="85" s="1"/>
  <c r="D95" i="85" s="1"/>
  <c r="O136" i="85"/>
  <c r="CW138" i="75"/>
  <c r="H136" i="85" s="1"/>
  <c r="G136" i="85" s="1"/>
  <c r="C136" i="85" s="1"/>
  <c r="D136" i="85" s="1"/>
  <c r="O172" i="85"/>
  <c r="CW174" i="75"/>
  <c r="H172" i="85" s="1"/>
  <c r="G172" i="85" s="1"/>
  <c r="C172" i="85" s="1"/>
  <c r="D172" i="85" s="1"/>
  <c r="O106" i="85"/>
  <c r="CW108" i="75"/>
  <c r="H106" i="85" s="1"/>
  <c r="G106" i="85" s="1"/>
  <c r="C106" i="85" s="1"/>
  <c r="D106" i="85" s="1"/>
  <c r="O180" i="85"/>
  <c r="CW182" i="75"/>
  <c r="H180" i="85" s="1"/>
  <c r="G180" i="85" s="1"/>
  <c r="C180" i="85" s="1"/>
  <c r="D180" i="85" s="1"/>
  <c r="O133" i="85"/>
  <c r="CW135" i="75"/>
  <c r="H133" i="85" s="1"/>
  <c r="G133" i="85" s="1"/>
  <c r="C133" i="85" s="1"/>
  <c r="D133" i="85" s="1"/>
  <c r="O9" i="85"/>
  <c r="CW11" i="75"/>
  <c r="H9" i="85" s="1"/>
  <c r="G9" i="85" s="1"/>
  <c r="C9" i="85" s="1"/>
  <c r="D9" i="85" s="1"/>
  <c r="O114" i="85"/>
  <c r="CW116" i="75"/>
  <c r="H114" i="85" s="1"/>
  <c r="G114" i="85" s="1"/>
  <c r="C114" i="85" s="1"/>
  <c r="D114" i="85" s="1"/>
  <c r="O183" i="85"/>
  <c r="CW185" i="75"/>
  <c r="H183" i="85" s="1"/>
  <c r="G183" i="85" s="1"/>
  <c r="C183" i="85" s="1"/>
  <c r="D183" i="85" s="1"/>
  <c r="O55" i="85"/>
  <c r="CW57" i="75"/>
  <c r="H55" i="85" s="1"/>
  <c r="G55" i="85" s="1"/>
  <c r="C55" i="85" s="1"/>
  <c r="D55" i="85" s="1"/>
  <c r="O121" i="85"/>
  <c r="CW123" i="75"/>
  <c r="H121" i="85" s="1"/>
  <c r="G121" i="85" s="1"/>
  <c r="C121" i="85" s="1"/>
  <c r="D121" i="85" s="1"/>
  <c r="O188" i="85"/>
  <c r="CW190" i="75"/>
  <c r="H188" i="85" s="1"/>
  <c r="G188" i="85" s="1"/>
  <c r="C188" i="85" s="1"/>
  <c r="D188" i="85" s="1"/>
  <c r="O77" i="85"/>
  <c r="CW79" i="75"/>
  <c r="H77" i="85" s="1"/>
  <c r="G77" i="85" s="1"/>
  <c r="C77" i="85" s="1"/>
  <c r="D77" i="85" s="1"/>
  <c r="O140" i="85"/>
  <c r="CW142" i="75"/>
  <c r="H140" i="85" s="1"/>
  <c r="G140" i="85" s="1"/>
  <c r="C140" i="85" s="1"/>
  <c r="D140" i="85" s="1"/>
  <c r="O61" i="85"/>
  <c r="CW63" i="75"/>
  <c r="H61" i="85" s="1"/>
  <c r="G61" i="85" s="1"/>
  <c r="C61" i="85" s="1"/>
  <c r="D61" i="85" s="1"/>
  <c r="O127" i="85"/>
  <c r="CW129" i="75"/>
  <c r="H127" i="85" s="1"/>
  <c r="G127" i="85" s="1"/>
  <c r="C127" i="85" s="1"/>
  <c r="D127" i="85" s="1"/>
  <c r="O10" i="85"/>
  <c r="CW12" i="75"/>
  <c r="H10" i="85" s="1"/>
  <c r="G10" i="85" s="1"/>
  <c r="C10" i="85" s="1"/>
  <c r="D10" i="85" s="1"/>
  <c r="O78" i="85"/>
  <c r="CW80" i="75"/>
  <c r="H78" i="85" s="1"/>
  <c r="G78" i="85" s="1"/>
  <c r="C78" i="85" s="1"/>
  <c r="D78" i="85" s="1"/>
  <c r="O173" i="85"/>
  <c r="CW175" i="75"/>
  <c r="H173" i="85" s="1"/>
  <c r="G173" i="85" s="1"/>
  <c r="C173" i="85" s="1"/>
  <c r="D173" i="85" s="1"/>
  <c r="O89" i="85"/>
  <c r="CW91" i="75"/>
  <c r="H89" i="85" s="1"/>
  <c r="G89" i="85" s="1"/>
  <c r="C89" i="85" s="1"/>
  <c r="D89" i="85" s="1"/>
  <c r="O29" i="85"/>
  <c r="CW31" i="75"/>
  <c r="H29" i="85" s="1"/>
  <c r="G29" i="85" s="1"/>
  <c r="C29" i="85" s="1"/>
  <c r="D29" i="85" s="1"/>
  <c r="O142" i="85"/>
  <c r="CW144" i="75"/>
  <c r="H142" i="85" s="1"/>
  <c r="G142" i="85" s="1"/>
  <c r="C142" i="85" s="1"/>
  <c r="D142" i="85" s="1"/>
  <c r="O39" i="85"/>
  <c r="CW41" i="75"/>
  <c r="H39" i="85" s="1"/>
  <c r="G39" i="85" s="1"/>
  <c r="C39" i="85" s="1"/>
  <c r="D39" i="85" s="1"/>
  <c r="O175" i="85"/>
  <c r="CW177" i="75"/>
  <c r="H175" i="85" s="1"/>
  <c r="G175" i="85" s="1"/>
  <c r="C175" i="85" s="1"/>
  <c r="D175" i="85" s="1"/>
  <c r="O14" i="85"/>
  <c r="CW16" i="75"/>
  <c r="H14" i="85" s="1"/>
  <c r="G14" i="85" s="1"/>
  <c r="C14" i="85" s="1"/>
  <c r="D14" i="85" s="1"/>
  <c r="O148" i="85"/>
  <c r="CW150" i="75"/>
  <c r="H148" i="85" s="1"/>
  <c r="G148" i="85" s="1"/>
  <c r="C148" i="85" s="1"/>
  <c r="D148" i="85" s="1"/>
  <c r="O125" i="85"/>
  <c r="CW127" i="75"/>
  <c r="H125" i="85" s="1"/>
  <c r="G125" i="85" s="1"/>
  <c r="C125" i="85" s="1"/>
  <c r="D125" i="85" s="1"/>
  <c r="O147" i="85"/>
  <c r="CW149" i="75"/>
  <c r="H147" i="85" s="1"/>
  <c r="G147" i="85" s="1"/>
  <c r="C147" i="85" s="1"/>
  <c r="D147" i="85" s="1"/>
  <c r="O88" i="85"/>
  <c r="CW90" i="75"/>
  <c r="H88" i="85" s="1"/>
  <c r="G88" i="85" s="1"/>
  <c r="C88" i="85" s="1"/>
  <c r="D88" i="85" s="1"/>
  <c r="O35" i="85"/>
  <c r="CW37" i="75"/>
  <c r="H35" i="85" s="1"/>
  <c r="G35" i="85" s="1"/>
  <c r="C35" i="85" s="1"/>
  <c r="D35" i="85" s="1"/>
  <c r="O65" i="85"/>
  <c r="CW67" i="75"/>
  <c r="H65" i="85" s="1"/>
  <c r="G65" i="85" s="1"/>
  <c r="C65" i="85" s="1"/>
  <c r="D65" i="85" s="1"/>
  <c r="O94" i="85"/>
  <c r="CW96" i="75"/>
  <c r="H94" i="85" s="1"/>
  <c r="G94" i="85" s="1"/>
  <c r="C94" i="85" s="1"/>
  <c r="D94" i="85" s="1"/>
  <c r="O32" i="85"/>
  <c r="CW34" i="75"/>
  <c r="H32" i="85" s="1"/>
  <c r="G32" i="85" s="1"/>
  <c r="C32" i="85" s="1"/>
  <c r="D32" i="85" s="1"/>
  <c r="O52" i="85"/>
  <c r="CW54" i="75"/>
  <c r="H52" i="85" s="1"/>
  <c r="G52" i="85" s="1"/>
  <c r="C52" i="85" s="1"/>
  <c r="D52" i="85" s="1"/>
  <c r="O131" i="85"/>
  <c r="CW133" i="75"/>
  <c r="H131" i="85" s="1"/>
  <c r="G131" i="85" s="1"/>
  <c r="C131" i="85" s="1"/>
  <c r="D131" i="85" s="1"/>
  <c r="O18" i="85"/>
  <c r="CW20" i="75"/>
  <c r="H18" i="85" s="1"/>
  <c r="G18" i="85" s="1"/>
  <c r="C18" i="85" s="1"/>
  <c r="D18" i="85" s="1"/>
  <c r="O38" i="85"/>
  <c r="CW40" i="75"/>
  <c r="H38" i="85" s="1"/>
  <c r="G38" i="85" s="1"/>
  <c r="C38" i="85" s="1"/>
  <c r="D38" i="85" s="1"/>
  <c r="O104" i="85"/>
  <c r="CW106" i="75"/>
  <c r="H104" i="85" s="1"/>
  <c r="G104" i="85" s="1"/>
  <c r="C104" i="85" s="1"/>
  <c r="D104" i="85" s="1"/>
  <c r="O170" i="85"/>
  <c r="CW172" i="75"/>
  <c r="H170" i="85" s="1"/>
  <c r="G170" i="85" s="1"/>
  <c r="C170" i="85" s="1"/>
  <c r="D170" i="85" s="1"/>
  <c r="O51" i="85"/>
  <c r="CW53" i="75"/>
  <c r="H51" i="85" s="1"/>
  <c r="G51" i="85" s="1"/>
  <c r="C51" i="85" s="1"/>
  <c r="D51" i="85" s="1"/>
  <c r="O190" i="85"/>
  <c r="CW192" i="75"/>
  <c r="H190" i="85" s="1"/>
  <c r="G190" i="85" s="1"/>
  <c r="C190" i="85" s="1"/>
  <c r="D190" i="85" s="1"/>
  <c r="O72" i="85"/>
  <c r="CW74" i="75"/>
  <c r="H72" i="85" s="1"/>
  <c r="G72" i="85" s="1"/>
  <c r="C72" i="85" s="1"/>
  <c r="D72" i="85" s="1"/>
  <c r="O171" i="85"/>
  <c r="CW173" i="75"/>
  <c r="H171" i="85" s="1"/>
  <c r="G171" i="85" s="1"/>
  <c r="C171" i="85" s="1"/>
  <c r="D171" i="85" s="1"/>
  <c r="O46" i="85"/>
  <c r="CW48" i="75"/>
  <c r="H46" i="85" s="1"/>
  <c r="G46" i="85" s="1"/>
  <c r="C46" i="85" s="1"/>
  <c r="D46" i="85" s="1"/>
  <c r="O112" i="85"/>
  <c r="CW114" i="75"/>
  <c r="H112" i="85" s="1"/>
  <c r="G112" i="85" s="1"/>
  <c r="C112" i="85" s="1"/>
  <c r="D112" i="85" s="1"/>
  <c r="O178" i="85"/>
  <c r="CW180" i="75"/>
  <c r="H178" i="85" s="1"/>
  <c r="G178" i="85" s="1"/>
  <c r="C178" i="85" s="1"/>
  <c r="D178" i="85" s="1"/>
  <c r="O59" i="85"/>
  <c r="CW61" i="75"/>
  <c r="H59" i="85" s="1"/>
  <c r="G59" i="85" s="1"/>
  <c r="C59" i="85" s="1"/>
  <c r="D59" i="85" s="1"/>
  <c r="O194" i="85"/>
  <c r="CW196" i="75"/>
  <c r="H194" i="85" s="1"/>
  <c r="G194" i="85" s="1"/>
  <c r="C194" i="85" s="1"/>
  <c r="D194" i="85" s="1"/>
  <c r="O75" i="85"/>
  <c r="CW77" i="75"/>
  <c r="H75" i="85" s="1"/>
  <c r="G75" i="85" s="1"/>
  <c r="C75" i="85" s="1"/>
  <c r="D75" i="85" s="1"/>
  <c r="O179" i="85"/>
  <c r="CW181" i="75"/>
  <c r="H179" i="85" s="1"/>
  <c r="G179" i="85" s="1"/>
  <c r="C179" i="85" s="1"/>
  <c r="D179" i="85" s="1"/>
  <c r="O54" i="85"/>
  <c r="CW56" i="75"/>
  <c r="H54" i="85" s="1"/>
  <c r="G54" i="85" s="1"/>
  <c r="C54" i="85" s="1"/>
  <c r="D54" i="85" s="1"/>
  <c r="O120" i="85"/>
  <c r="CW122" i="75"/>
  <c r="H120" i="85" s="1"/>
  <c r="G120" i="85" s="1"/>
  <c r="C120" i="85" s="1"/>
  <c r="D120" i="85" s="1"/>
  <c r="O186" i="85"/>
  <c r="CW188" i="75"/>
  <c r="H186" i="85" s="1"/>
  <c r="G186" i="85" s="1"/>
  <c r="C186" i="85" s="1"/>
  <c r="D186" i="85" s="1"/>
  <c r="O67" i="85"/>
  <c r="CW69" i="75"/>
  <c r="H67" i="85" s="1"/>
  <c r="G67" i="85" s="1"/>
  <c r="C67" i="85" s="1"/>
  <c r="D67" i="85" s="1"/>
  <c r="O129" i="85"/>
  <c r="CW131" i="75"/>
  <c r="H129" i="85" s="1"/>
  <c r="G129" i="85" s="1"/>
  <c r="C129" i="85" s="1"/>
  <c r="D129" i="85" s="1"/>
  <c r="O57" i="85"/>
  <c r="CW59" i="75"/>
  <c r="H57" i="85" s="1"/>
  <c r="G57" i="85" s="1"/>
  <c r="C57" i="85" s="1"/>
  <c r="D57" i="85" s="1"/>
  <c r="O126" i="85"/>
  <c r="CW128" i="75"/>
  <c r="H126" i="85" s="1"/>
  <c r="G126" i="85" s="1"/>
  <c r="C126" i="85" s="1"/>
  <c r="D126" i="85" s="1"/>
  <c r="O192" i="85"/>
  <c r="CW194" i="75"/>
  <c r="H192" i="85" s="1"/>
  <c r="G192" i="85" s="1"/>
  <c r="C192" i="85" s="1"/>
  <c r="D192" i="85" s="1"/>
  <c r="O141" i="85"/>
  <c r="CW143" i="75"/>
  <c r="H141" i="85" s="1"/>
  <c r="G141" i="85" s="1"/>
  <c r="C141" i="85" s="1"/>
  <c r="D141" i="85" s="1"/>
  <c r="O144" i="85"/>
  <c r="CW146" i="75"/>
  <c r="H144" i="85" s="1"/>
  <c r="G144" i="85" s="1"/>
  <c r="C144" i="85" s="1"/>
  <c r="D144" i="85" s="1"/>
  <c r="O130" i="85"/>
  <c r="CW132" i="75"/>
  <c r="H130" i="85" s="1"/>
  <c r="G130" i="85" s="1"/>
  <c r="C130" i="85" s="1"/>
  <c r="D130" i="85" s="1"/>
  <c r="O44" i="85"/>
  <c r="CW46" i="75"/>
  <c r="H44" i="85" s="1"/>
  <c r="G44" i="85" s="1"/>
  <c r="C44" i="85" s="1"/>
  <c r="D44" i="85" s="1"/>
  <c r="O161" i="85"/>
  <c r="CW163" i="75"/>
  <c r="H161" i="85" s="1"/>
  <c r="G161" i="85" s="1"/>
  <c r="C161" i="85" s="1"/>
  <c r="D161" i="85" s="1"/>
  <c r="O98" i="85"/>
  <c r="CW100" i="75"/>
  <c r="H98" i="85" s="1"/>
  <c r="G98" i="85" s="1"/>
  <c r="C98" i="85" s="1"/>
  <c r="D98" i="85" s="1"/>
  <c r="O150" i="85"/>
  <c r="CW152" i="75"/>
  <c r="H150" i="85" s="1"/>
  <c r="G150" i="85" s="1"/>
  <c r="C150" i="85" s="1"/>
  <c r="D150" i="85" s="1"/>
  <c r="O74" i="85"/>
  <c r="CW76" i="75"/>
  <c r="H74" i="85" s="1"/>
  <c r="G74" i="85" s="1"/>
  <c r="C74" i="85" s="1"/>
  <c r="D74" i="85" s="1"/>
  <c r="O81" i="85"/>
  <c r="CW83" i="75"/>
  <c r="H81" i="85" s="1"/>
  <c r="G81" i="85" s="1"/>
  <c r="C81" i="85" s="1"/>
  <c r="D81" i="85" s="1"/>
  <c r="O36" i="85"/>
  <c r="CW38" i="75"/>
  <c r="H36" i="85" s="1"/>
  <c r="G36" i="85" s="1"/>
  <c r="C36" i="85" s="1"/>
  <c r="D36" i="85" s="1"/>
  <c r="O73" i="85"/>
  <c r="CW75" i="75"/>
  <c r="H73" i="85" s="1"/>
  <c r="G73" i="85" s="1"/>
  <c r="C73" i="85" s="1"/>
  <c r="D73" i="85" s="1"/>
  <c r="O21" i="85"/>
  <c r="CW23" i="75"/>
  <c r="H21" i="85" s="1"/>
  <c r="G21" i="85" s="1"/>
  <c r="C21" i="85" s="1"/>
  <c r="D21" i="85" s="1"/>
  <c r="O154" i="85"/>
  <c r="CW156" i="75"/>
  <c r="H154" i="85" s="1"/>
  <c r="G154" i="85" s="1"/>
  <c r="C154" i="85" s="1"/>
  <c r="D154" i="85" s="1"/>
  <c r="O109" i="85"/>
  <c r="CW111" i="75"/>
  <c r="H109" i="85" s="1"/>
  <c r="G109" i="85" s="1"/>
  <c r="C109" i="85" s="1"/>
  <c r="D109" i="85" s="1"/>
  <c r="O24" i="85"/>
  <c r="CW26" i="75"/>
  <c r="H24" i="85" s="1"/>
  <c r="G24" i="85" s="1"/>
  <c r="C24" i="85" s="1"/>
  <c r="D24" i="85" s="1"/>
  <c r="O160" i="85"/>
  <c r="CW162" i="75"/>
  <c r="H160" i="85" s="1"/>
  <c r="G160" i="85" s="1"/>
  <c r="C160" i="85" s="1"/>
  <c r="D160" i="85" s="1"/>
  <c r="O99" i="85"/>
  <c r="CW101" i="75"/>
  <c r="H99" i="85" s="1"/>
  <c r="G99" i="85" s="1"/>
  <c r="C99" i="85" s="1"/>
  <c r="D99" i="85" s="1"/>
  <c r="O163" i="85"/>
  <c r="CW165" i="75"/>
  <c r="H163" i="85" s="1"/>
  <c r="G163" i="85" s="1"/>
  <c r="C163" i="85" s="1"/>
  <c r="D163" i="85" s="1"/>
  <c r="O83" i="85"/>
  <c r="CW85" i="75"/>
  <c r="H83" i="85" s="1"/>
  <c r="G83" i="85" s="1"/>
  <c r="C83" i="85" s="1"/>
  <c r="D83" i="85" s="1"/>
  <c r="O151" i="85"/>
  <c r="CW153" i="75"/>
  <c r="H151" i="85" s="1"/>
  <c r="G151" i="85" s="1"/>
  <c r="C151" i="85" s="1"/>
  <c r="D151" i="85" s="1"/>
  <c r="O193" i="85"/>
  <c r="CW195" i="75"/>
  <c r="H193" i="85" s="1"/>
  <c r="G193" i="85" s="1"/>
  <c r="C193" i="85" s="1"/>
  <c r="D193" i="85" s="1"/>
  <c r="O34" i="85"/>
  <c r="CW36" i="75"/>
  <c r="H34" i="85" s="1"/>
  <c r="G34" i="85" s="1"/>
  <c r="C34" i="85" s="1"/>
  <c r="D34" i="85" s="1"/>
  <c r="O167" i="85"/>
  <c r="CW169" i="75"/>
  <c r="H167" i="85" s="1"/>
  <c r="G167" i="85" s="1"/>
  <c r="C167" i="85" s="1"/>
  <c r="D167" i="85" s="1"/>
  <c r="O60" i="85"/>
  <c r="CW62" i="75"/>
  <c r="H60" i="85" s="1"/>
  <c r="G60" i="85" s="1"/>
  <c r="C60" i="85" s="1"/>
  <c r="D60" i="85" s="1"/>
  <c r="O113" i="85"/>
  <c r="CW115" i="75"/>
  <c r="H113" i="85" s="1"/>
  <c r="G113" i="85" s="1"/>
  <c r="C113" i="85" s="1"/>
  <c r="D113" i="85" s="1"/>
  <c r="O139" i="85"/>
  <c r="CW141" i="75"/>
  <c r="H139" i="85" s="1"/>
  <c r="G139" i="85" s="1"/>
  <c r="C139" i="85" s="1"/>
  <c r="D139" i="85" s="1"/>
  <c r="O80" i="85"/>
  <c r="CW82" i="75"/>
  <c r="H80" i="85" s="1"/>
  <c r="G80" i="85" s="1"/>
  <c r="C80" i="85" s="1"/>
  <c r="D80" i="85" s="1"/>
  <c r="O101" i="85"/>
  <c r="CW103" i="75"/>
  <c r="H101" i="85" s="1"/>
  <c r="G101" i="85" s="1"/>
  <c r="C101" i="85" s="1"/>
  <c r="D101" i="85" s="1"/>
  <c r="O149" i="85"/>
  <c r="CW151" i="75"/>
  <c r="H149" i="85" s="1"/>
  <c r="G149" i="85" s="1"/>
  <c r="C149" i="85" s="1"/>
  <c r="D149" i="85" s="1"/>
  <c r="O87" i="85"/>
  <c r="CW89" i="75"/>
  <c r="H87" i="85" s="1"/>
  <c r="G87" i="85" s="1"/>
  <c r="C87" i="85" s="1"/>
  <c r="D87" i="85" s="1"/>
  <c r="O25" i="85"/>
  <c r="CW27" i="75"/>
  <c r="H25" i="85" s="1"/>
  <c r="G25" i="85" s="1"/>
  <c r="C25" i="85" s="1"/>
  <c r="D25" i="85" s="1"/>
  <c r="O174" i="85"/>
  <c r="CW176" i="75"/>
  <c r="H174" i="85" s="1"/>
  <c r="G174" i="85" s="1"/>
  <c r="C174" i="85" s="1"/>
  <c r="D174" i="85" s="1"/>
  <c r="O90" i="85"/>
  <c r="CW92" i="75"/>
  <c r="H90" i="85" s="1"/>
  <c r="G90" i="85" s="1"/>
  <c r="C90" i="85" s="1"/>
  <c r="D90" i="85" s="1"/>
  <c r="O31" i="85"/>
  <c r="CW33" i="75"/>
  <c r="H31" i="85" s="1"/>
  <c r="G31" i="85" s="1"/>
  <c r="C31" i="85" s="1"/>
  <c r="D31" i="85" s="1"/>
  <c r="O164" i="85"/>
  <c r="CW166" i="75"/>
  <c r="H164" i="85" s="1"/>
  <c r="G164" i="85" s="1"/>
  <c r="C164" i="85" s="1"/>
  <c r="D164" i="85" s="1"/>
  <c r="O4" i="85"/>
  <c r="CW6" i="75"/>
  <c r="H4" i="85" s="1"/>
  <c r="G4" i="85" s="1"/>
  <c r="O93" i="85"/>
  <c r="CW95" i="75"/>
  <c r="H93" i="85" s="1"/>
  <c r="G93" i="85" s="1"/>
  <c r="C93" i="85" s="1"/>
  <c r="D93" i="85" s="1"/>
  <c r="O103" i="85"/>
  <c r="CW105" i="75"/>
  <c r="H103" i="85" s="1"/>
  <c r="G103" i="85" s="1"/>
  <c r="C103" i="85" s="1"/>
  <c r="D103" i="85" s="1"/>
  <c r="O169" i="85"/>
  <c r="CW171" i="75"/>
  <c r="H169" i="85" s="1"/>
  <c r="G169" i="85" s="1"/>
  <c r="C169" i="85" s="1"/>
  <c r="D169" i="85" s="1"/>
  <c r="O42" i="85"/>
  <c r="CW44" i="75"/>
  <c r="H42" i="85" s="1"/>
  <c r="G42" i="85" s="1"/>
  <c r="C42" i="85" s="1"/>
  <c r="D42" i="85" s="1"/>
  <c r="O116" i="85"/>
  <c r="CW118" i="75"/>
  <c r="H116" i="85" s="1"/>
  <c r="G116" i="85" s="1"/>
  <c r="C116" i="85" s="1"/>
  <c r="D116" i="85" s="1"/>
  <c r="O66" i="85"/>
  <c r="CW68" i="75"/>
  <c r="H66" i="85" s="1"/>
  <c r="G66" i="85" s="1"/>
  <c r="C66" i="85" s="1"/>
  <c r="D66" i="85" s="1"/>
  <c r="O84" i="85"/>
  <c r="CW86" i="75"/>
  <c r="H84" i="85" s="1"/>
  <c r="G84" i="85" s="1"/>
  <c r="C84" i="85" s="1"/>
  <c r="D84" i="85" s="1"/>
  <c r="O45" i="85"/>
  <c r="CW47" i="75"/>
  <c r="H45" i="85" s="1"/>
  <c r="G45" i="85" s="1"/>
  <c r="C45" i="85" s="1"/>
  <c r="D45" i="85" s="1"/>
  <c r="O111" i="85"/>
  <c r="CW113" i="75"/>
  <c r="H111" i="85" s="1"/>
  <c r="G111" i="85" s="1"/>
  <c r="C111" i="85" s="1"/>
  <c r="D111" i="85" s="1"/>
  <c r="O177" i="85"/>
  <c r="CW179" i="75"/>
  <c r="H177" i="85" s="1"/>
  <c r="G177" i="85" s="1"/>
  <c r="C177" i="85" s="1"/>
  <c r="D177" i="85" s="1"/>
  <c r="O50" i="85"/>
  <c r="CW52" i="75"/>
  <c r="H50" i="85" s="1"/>
  <c r="G50" i="85" s="1"/>
  <c r="C50" i="85" s="1"/>
  <c r="D50" i="85" s="1"/>
  <c r="O124" i="85"/>
  <c r="CW126" i="75"/>
  <c r="H124" i="85" s="1"/>
  <c r="G124" i="85" s="1"/>
  <c r="C124" i="85" s="1"/>
  <c r="D124" i="85" s="1"/>
  <c r="O69" i="85"/>
  <c r="CW71" i="75"/>
  <c r="H69" i="85" s="1"/>
  <c r="G69" i="85" s="1"/>
  <c r="C69" i="85" s="1"/>
  <c r="D69" i="85" s="1"/>
  <c r="O158" i="85"/>
  <c r="CW160" i="75"/>
  <c r="H158" i="85" s="1"/>
  <c r="G158" i="85" s="1"/>
  <c r="C158" i="85" s="1"/>
  <c r="D158" i="85" s="1"/>
  <c r="O53" i="85"/>
  <c r="CW55" i="75"/>
  <c r="H53" i="85" s="1"/>
  <c r="G53" i="85" s="1"/>
  <c r="C53" i="85" s="1"/>
  <c r="D53" i="85" s="1"/>
  <c r="O119" i="85"/>
  <c r="CW121" i="75"/>
  <c r="H119" i="85" s="1"/>
  <c r="G119" i="85" s="1"/>
  <c r="C119" i="85" s="1"/>
  <c r="D119" i="85" s="1"/>
  <c r="O185" i="85"/>
  <c r="CW187" i="75"/>
  <c r="H185" i="85" s="1"/>
  <c r="G185" i="85" s="1"/>
  <c r="C185" i="85" s="1"/>
  <c r="D185" i="85" s="1"/>
  <c r="O58" i="85"/>
  <c r="CW60" i="75"/>
  <c r="H58" i="85" s="1"/>
  <c r="G58" i="85" s="1"/>
  <c r="C58" i="85" s="1"/>
  <c r="D58" i="85" s="1"/>
  <c r="O132" i="85"/>
  <c r="CW134" i="75"/>
  <c r="H132" i="85" s="1"/>
  <c r="G132" i="85" s="1"/>
  <c r="C132" i="85" s="1"/>
  <c r="D132" i="85" s="1"/>
  <c r="O85" i="85"/>
  <c r="CW87" i="75"/>
  <c r="H85" i="85" s="1"/>
  <c r="G85" i="85" s="1"/>
  <c r="C85" i="85" s="1"/>
  <c r="D85" i="85" s="1"/>
  <c r="O122" i="85"/>
  <c r="CW124" i="75"/>
  <c r="H122" i="85" s="1"/>
  <c r="G122" i="85" s="1"/>
  <c r="C122" i="85" s="1"/>
  <c r="D122" i="85" s="1"/>
  <c r="O191" i="85"/>
  <c r="CW193" i="75"/>
  <c r="H191" i="85" s="1"/>
  <c r="G191" i="85" s="1"/>
  <c r="C191" i="85" s="1"/>
  <c r="D191" i="85" s="1"/>
  <c r="O63" i="85"/>
  <c r="CW65" i="75"/>
  <c r="H63" i="85" s="1"/>
  <c r="G63" i="85" s="1"/>
  <c r="C63" i="85" s="1"/>
  <c r="D63" i="85" s="1"/>
  <c r="O71" i="85"/>
  <c r="CW73" i="75"/>
  <c r="H71" i="85" s="1"/>
  <c r="G71" i="85" s="1"/>
  <c r="C71" i="85" s="1"/>
  <c r="D71" i="85" s="1"/>
  <c r="O8" i="85"/>
  <c r="CW10" i="75"/>
  <c r="H8" i="85" s="1"/>
  <c r="G8" i="85" s="1"/>
  <c r="C8" i="85" s="1"/>
  <c r="D8" i="85" s="1"/>
  <c r="O157" i="85"/>
  <c r="CW159" i="75"/>
  <c r="H157" i="85" s="1"/>
  <c r="G157" i="85" s="1"/>
  <c r="C157" i="85" s="1"/>
  <c r="D157" i="85" s="1"/>
  <c r="O22" i="85"/>
  <c r="CW24" i="75"/>
  <c r="H22" i="85" s="1"/>
  <c r="G22" i="85" s="1"/>
  <c r="C22" i="85" s="1"/>
  <c r="D22" i="85" s="1"/>
  <c r="O28" i="85"/>
  <c r="CW30" i="75"/>
  <c r="H28" i="85" s="1"/>
  <c r="G28" i="85" s="1"/>
  <c r="C28" i="85" s="1"/>
  <c r="D28" i="85" s="1"/>
  <c r="O108" i="85"/>
  <c r="CW110" i="75"/>
  <c r="H108" i="85" s="1"/>
  <c r="G108" i="85" s="1"/>
  <c r="C108" i="85" s="1"/>
  <c r="D108" i="85" s="1"/>
  <c r="O105" i="85"/>
  <c r="CW107" i="75"/>
  <c r="H105" i="85" s="1"/>
  <c r="G105" i="85" s="1"/>
  <c r="C105" i="85" s="1"/>
  <c r="D105" i="85" s="1"/>
  <c r="O47" i="85"/>
  <c r="CW49" i="75"/>
  <c r="H47" i="85" s="1"/>
  <c r="G47" i="85" s="1"/>
  <c r="C47" i="85" s="1"/>
  <c r="D47" i="85" s="1"/>
  <c r="O143" i="85"/>
  <c r="CW145" i="75"/>
  <c r="H143" i="85" s="1"/>
  <c r="G143" i="85" s="1"/>
  <c r="C143" i="85" s="1"/>
  <c r="D143" i="85" s="1"/>
  <c r="O13" i="85"/>
  <c r="CW15" i="75"/>
  <c r="H13" i="85" s="1"/>
  <c r="G13" i="85" s="1"/>
  <c r="C13" i="85" s="1"/>
  <c r="D13" i="85" s="1"/>
  <c r="O146" i="85"/>
  <c r="CW148" i="75"/>
  <c r="H146" i="85" s="1"/>
  <c r="G146" i="85" s="1"/>
  <c r="C146" i="85" s="1"/>
  <c r="D146" i="85" s="1"/>
  <c r="O26" i="85"/>
  <c r="CW28" i="75"/>
  <c r="H26" i="85" s="1"/>
  <c r="G26" i="85" s="1"/>
  <c r="C26" i="85" s="1"/>
  <c r="D26" i="85" s="1"/>
  <c r="O128" i="85"/>
  <c r="CW130" i="75"/>
  <c r="H128" i="85" s="1"/>
  <c r="G128" i="85" s="1"/>
  <c r="C128" i="85" s="1"/>
  <c r="D128" i="85" s="1"/>
  <c r="O20" i="85"/>
  <c r="CW22" i="75"/>
  <c r="H20" i="85" s="1"/>
  <c r="G20" i="85" s="1"/>
  <c r="C20" i="85" s="1"/>
  <c r="D20" i="85" s="1"/>
  <c r="O153" i="85"/>
  <c r="CW155" i="75"/>
  <c r="H153" i="85" s="1"/>
  <c r="G153" i="85" s="1"/>
  <c r="C153" i="85" s="1"/>
  <c r="D153" i="85" s="1"/>
  <c r="O100" i="85"/>
  <c r="CW102" i="75"/>
  <c r="H100" i="85" s="1"/>
  <c r="G100" i="85" s="1"/>
  <c r="C100" i="85" s="1"/>
  <c r="D100" i="85" s="1"/>
  <c r="O6" i="85"/>
  <c r="CW8" i="75"/>
  <c r="H6" i="85" s="1"/>
  <c r="G6" i="85" s="1"/>
  <c r="C6" i="85" s="1"/>
  <c r="D6" i="85" s="1"/>
  <c r="O159" i="85"/>
  <c r="CW161" i="75"/>
  <c r="H159" i="85" s="1"/>
  <c r="G159" i="85" s="1"/>
  <c r="C159" i="85" s="1"/>
  <c r="D159" i="85" s="1"/>
  <c r="O97" i="85"/>
  <c r="CW99" i="75"/>
  <c r="H97" i="85" s="1"/>
  <c r="G97" i="85" s="1"/>
  <c r="C97" i="85" s="1"/>
  <c r="D97" i="85" s="1"/>
  <c r="O117" i="85"/>
  <c r="CW119" i="75"/>
  <c r="H117" i="85" s="1"/>
  <c r="G117" i="85" s="1"/>
  <c r="C117" i="85" s="1"/>
  <c r="D117" i="85" s="1"/>
  <c r="O37" i="85"/>
  <c r="CW39" i="75"/>
  <c r="H37" i="85" s="1"/>
  <c r="G37" i="85" s="1"/>
  <c r="C37" i="85" s="1"/>
  <c r="D37" i="85" s="1"/>
  <c r="O12" i="85"/>
  <c r="CW14" i="75"/>
  <c r="H12" i="85" s="1"/>
  <c r="G12" i="85" s="1"/>
  <c r="C12" i="85" s="1"/>
  <c r="D12" i="85" s="1"/>
  <c r="O79" i="85"/>
  <c r="CW81" i="75"/>
  <c r="H79" i="85" s="1"/>
  <c r="G79" i="85" s="1"/>
  <c r="C79" i="85" s="1"/>
  <c r="D79" i="85" s="1"/>
  <c r="O145" i="85"/>
  <c r="CW147" i="75"/>
  <c r="H145" i="85" s="1"/>
  <c r="G145" i="85" s="1"/>
  <c r="C145" i="85" s="1"/>
  <c r="D145" i="85" s="1"/>
  <c r="O17" i="85"/>
  <c r="CW19" i="75"/>
  <c r="H17" i="85" s="1"/>
  <c r="G17" i="85" s="1"/>
  <c r="C17" i="85" s="1"/>
  <c r="D17" i="85" s="1"/>
  <c r="O92" i="85"/>
  <c r="CW94" i="75"/>
  <c r="H92" i="85" s="1"/>
  <c r="G92" i="85" s="1"/>
  <c r="C92" i="85" s="1"/>
  <c r="D92" i="85" s="1"/>
  <c r="O166" i="85"/>
  <c r="CW168" i="75"/>
  <c r="H166" i="85" s="1"/>
  <c r="G166" i="85" s="1"/>
  <c r="C166" i="85" s="1"/>
  <c r="D166" i="85" s="1"/>
  <c r="O76" i="85"/>
  <c r="CW78" i="75"/>
  <c r="H76" i="85" s="1"/>
  <c r="G76" i="85" s="1"/>
  <c r="C76" i="85" s="1"/>
  <c r="D76" i="85" s="1"/>
  <c r="O16" i="85"/>
  <c r="CW18" i="75"/>
  <c r="H16" i="85" s="1"/>
  <c r="G16" i="85" s="1"/>
  <c r="C16" i="85" s="1"/>
  <c r="D16" i="85" s="1"/>
  <c r="O86" i="85"/>
  <c r="CW88" i="75"/>
  <c r="H86" i="85" s="1"/>
  <c r="G86" i="85" s="1"/>
  <c r="C86" i="85" s="1"/>
  <c r="D86" i="85" s="1"/>
  <c r="O152" i="85"/>
  <c r="CW154" i="75"/>
  <c r="H152" i="85" s="1"/>
  <c r="G152" i="85" s="1"/>
  <c r="C152" i="85" s="1"/>
  <c r="D152" i="85" s="1"/>
  <c r="O23" i="85"/>
  <c r="CW25" i="75"/>
  <c r="H23" i="85" s="1"/>
  <c r="G23" i="85" s="1"/>
  <c r="C23" i="85" s="1"/>
  <c r="D23" i="85" s="1"/>
  <c r="O91" i="85"/>
  <c r="CW93" i="75"/>
  <c r="H91" i="85" s="1"/>
  <c r="G91" i="85" s="1"/>
  <c r="C91" i="85" s="1"/>
  <c r="D91" i="85" s="1"/>
  <c r="O165" i="85"/>
  <c r="CW167" i="75"/>
  <c r="H165" i="85" s="1"/>
  <c r="G165" i="85" s="1"/>
  <c r="C165" i="85" s="1"/>
  <c r="D165" i="85" s="1"/>
  <c r="O182" i="85"/>
  <c r="CW184" i="75"/>
  <c r="H182" i="85" s="1"/>
  <c r="G182" i="85" s="1"/>
  <c r="C182" i="85" s="1"/>
  <c r="D182" i="85" s="1"/>
  <c r="O137" i="85"/>
  <c r="CW139" i="75"/>
  <c r="H137" i="85" s="1"/>
  <c r="G137" i="85" s="1"/>
  <c r="C137" i="85" s="1"/>
  <c r="D137" i="85" s="1"/>
  <c r="O155" i="85"/>
  <c r="CW157" i="75"/>
  <c r="H155" i="85" s="1"/>
  <c r="G155" i="85" s="1"/>
  <c r="C155" i="85" s="1"/>
  <c r="D155" i="85" s="1"/>
  <c r="O30" i="85"/>
  <c r="CW32" i="75"/>
  <c r="H30" i="85" s="1"/>
  <c r="G30" i="85" s="1"/>
  <c r="C30" i="85" s="1"/>
  <c r="D30" i="85" s="1"/>
  <c r="O96" i="85"/>
  <c r="CW98" i="75"/>
  <c r="H96" i="85" s="1"/>
  <c r="G96" i="85" s="1"/>
  <c r="C96" i="85" s="1"/>
  <c r="D96" i="85" s="1"/>
  <c r="O162" i="85"/>
  <c r="CW164" i="75"/>
  <c r="H162" i="85" s="1"/>
  <c r="G162" i="85" s="1"/>
  <c r="C162" i="85" s="1"/>
  <c r="D162" i="85" s="1"/>
  <c r="O43" i="85"/>
  <c r="CW45" i="75"/>
  <c r="H43" i="85" s="1"/>
  <c r="G43" i="85" s="1"/>
  <c r="C43" i="85" s="1"/>
  <c r="D43" i="85" s="1"/>
  <c r="O68" i="85"/>
  <c r="CW70" i="75"/>
  <c r="H68" i="85" s="1"/>
  <c r="G68" i="85" s="1"/>
  <c r="C68" i="85" s="1"/>
  <c r="D68" i="85" s="1"/>
  <c r="O5" i="85"/>
  <c r="CW7" i="75"/>
  <c r="H5" i="85" s="1"/>
  <c r="G5" i="85" s="1"/>
  <c r="C5" i="85" s="1"/>
  <c r="D5" i="85" s="1"/>
  <c r="O33" i="85"/>
  <c r="CW35" i="75"/>
  <c r="H33" i="85" s="1"/>
  <c r="G33" i="85" s="1"/>
  <c r="C33" i="85" s="1"/>
  <c r="D33" i="85" s="1"/>
  <c r="O102" i="85"/>
  <c r="CW104" i="75"/>
  <c r="H102" i="85" s="1"/>
  <c r="G102" i="85" s="1"/>
  <c r="C102" i="85" s="1"/>
  <c r="D102" i="85" s="1"/>
  <c r="O168" i="85"/>
  <c r="CW170" i="75"/>
  <c r="H168" i="85" s="1"/>
  <c r="G168" i="85" s="1"/>
  <c r="C168" i="85" s="1"/>
  <c r="D168" i="85" s="1"/>
  <c r="O40" i="85"/>
  <c r="CW42" i="75"/>
  <c r="H40" i="85" s="1"/>
  <c r="G40" i="85" s="1"/>
  <c r="C40" i="85" s="1"/>
  <c r="D40" i="85" s="1"/>
  <c r="O107" i="85"/>
  <c r="CW109" i="75"/>
  <c r="H107" i="85" s="1"/>
  <c r="G107" i="85" s="1"/>
  <c r="C107" i="85" s="1"/>
  <c r="D107" i="85" s="1"/>
  <c r="O181" i="85"/>
  <c r="CW183" i="75"/>
  <c r="H181" i="85" s="1"/>
  <c r="G181" i="85" s="1"/>
  <c r="C181" i="85" s="1"/>
  <c r="D181" i="85" s="1"/>
  <c r="O19" i="85"/>
  <c r="CW21" i="75"/>
  <c r="H19" i="85" s="1"/>
  <c r="G19" i="85" s="1"/>
  <c r="C19" i="85" s="1"/>
  <c r="D19" i="85" s="1"/>
  <c r="O41" i="85"/>
  <c r="CW43" i="75"/>
  <c r="H41" i="85" s="1"/>
  <c r="G41" i="85" s="1"/>
  <c r="C41" i="85" s="1"/>
  <c r="D41" i="85" s="1"/>
  <c r="O110" i="85"/>
  <c r="CW112" i="75"/>
  <c r="H110" i="85" s="1"/>
  <c r="G110" i="85" s="1"/>
  <c r="C110" i="85" s="1"/>
  <c r="D110" i="85" s="1"/>
  <c r="O176" i="85"/>
  <c r="CW178" i="75"/>
  <c r="H176" i="85" s="1"/>
  <c r="G176" i="85" s="1"/>
  <c r="C176" i="85" s="1"/>
  <c r="D176" i="85" s="1"/>
  <c r="O48" i="85"/>
  <c r="CW50" i="75"/>
  <c r="H48" i="85" s="1"/>
  <c r="G48" i="85" s="1"/>
  <c r="C48" i="85" s="1"/>
  <c r="D48" i="85" s="1"/>
  <c r="O115" i="85"/>
  <c r="CW117" i="75"/>
  <c r="H115" i="85" s="1"/>
  <c r="G115" i="85" s="1"/>
  <c r="C115" i="85" s="1"/>
  <c r="D115" i="85" s="1"/>
  <c r="O189" i="85"/>
  <c r="CW191" i="75"/>
  <c r="H189" i="85" s="1"/>
  <c r="G189" i="85" s="1"/>
  <c r="C189" i="85" s="1"/>
  <c r="D189" i="85" s="1"/>
  <c r="O7" i="85"/>
  <c r="CW9" i="75"/>
  <c r="H7" i="85" s="1"/>
  <c r="G7" i="85" s="1"/>
  <c r="C7" i="85" s="1"/>
  <c r="D7" i="85" s="1"/>
  <c r="O49" i="85"/>
  <c r="CW51" i="75"/>
  <c r="H49" i="85" s="1"/>
  <c r="G49" i="85" s="1"/>
  <c r="C49" i="85" s="1"/>
  <c r="D49" i="85" s="1"/>
  <c r="O118" i="85"/>
  <c r="CW120" i="75"/>
  <c r="H118" i="85" s="1"/>
  <c r="G118" i="85" s="1"/>
  <c r="C118" i="85" s="1"/>
  <c r="D118" i="85" s="1"/>
  <c r="O184" i="85"/>
  <c r="CW186" i="75"/>
  <c r="H184" i="85" s="1"/>
  <c r="G184" i="85" s="1"/>
  <c r="C184" i="85" s="1"/>
  <c r="D184" i="85" s="1"/>
  <c r="O56" i="85"/>
  <c r="CW58" i="75"/>
  <c r="H56" i="85" s="1"/>
  <c r="G56" i="85" s="1"/>
  <c r="C56" i="85" s="1"/>
  <c r="D56" i="85" s="1"/>
  <c r="O123" i="85"/>
  <c r="CW125" i="75"/>
  <c r="H123" i="85" s="1"/>
  <c r="G123" i="85" s="1"/>
  <c r="C123" i="85" s="1"/>
  <c r="D123" i="85" s="1"/>
  <c r="O11" i="85"/>
  <c r="CW13" i="75"/>
  <c r="H11" i="85" s="1"/>
  <c r="G11" i="85" s="1"/>
  <c r="C11" i="85" s="1"/>
  <c r="D11" i="85" s="1"/>
  <c r="O134" i="85"/>
  <c r="CW136" i="75"/>
  <c r="H134" i="85" s="1"/>
  <c r="G134" i="85" s="1"/>
  <c r="C134" i="85" s="1"/>
  <c r="D134" i="85" s="1"/>
  <c r="O187" i="85"/>
  <c r="CW189" i="75"/>
  <c r="H187" i="85" s="1"/>
  <c r="G187" i="85" s="1"/>
  <c r="C187" i="85" s="1"/>
  <c r="D187" i="85" s="1"/>
  <c r="O62" i="85"/>
  <c r="CW64" i="75"/>
  <c r="H62" i="85" s="1"/>
  <c r="G62" i="85" s="1"/>
  <c r="C62" i="85" s="1"/>
  <c r="D62" i="85" s="1"/>
  <c r="O64" i="85"/>
  <c r="CW66" i="75"/>
  <c r="H64" i="85" s="1"/>
  <c r="G64" i="85" s="1"/>
  <c r="C64" i="85" s="1"/>
  <c r="D64" i="85" s="1"/>
  <c r="O138" i="85"/>
  <c r="CW140" i="75"/>
  <c r="H138" i="85" s="1"/>
  <c r="G138" i="85" s="1"/>
  <c r="C138" i="85" s="1"/>
  <c r="D138" i="85" s="1"/>
  <c r="AM78" i="85"/>
  <c r="AN78" i="85" s="1"/>
  <c r="B76" i="84"/>
  <c r="E76" i="84" s="1"/>
  <c r="H76" i="84" s="1"/>
  <c r="F78" i="85" s="1"/>
  <c r="BV76" i="83"/>
  <c r="AM15" i="85"/>
  <c r="AN15" i="85" s="1"/>
  <c r="BV13" i="83"/>
  <c r="B13" i="84"/>
  <c r="E13" i="84" s="1"/>
  <c r="H13" i="84" s="1"/>
  <c r="F15" i="85" s="1"/>
  <c r="BV171" i="83"/>
  <c r="AM173" i="85"/>
  <c r="AN173" i="85" s="1"/>
  <c r="B171" i="84"/>
  <c r="E171" i="84" s="1"/>
  <c r="H171" i="84" s="1"/>
  <c r="F173" i="85" s="1"/>
  <c r="BV80" i="83"/>
  <c r="AM82" i="85"/>
  <c r="AN82" i="85" s="1"/>
  <c r="B80" i="84"/>
  <c r="E80" i="84" s="1"/>
  <c r="H80" i="84" s="1"/>
  <c r="F82" i="85" s="1"/>
  <c r="B20" i="84"/>
  <c r="E20" i="84" s="1"/>
  <c r="H20" i="84" s="1"/>
  <c r="F22" i="85" s="1"/>
  <c r="BV20" i="83"/>
  <c r="AM22" i="85"/>
  <c r="AN22" i="85" s="1"/>
  <c r="B154" i="84"/>
  <c r="E154" i="84" s="1"/>
  <c r="H154" i="84" s="1"/>
  <c r="F156" i="85" s="1"/>
  <c r="BV154" i="83"/>
  <c r="AM156" i="85"/>
  <c r="AN156" i="85" s="1"/>
  <c r="AM44" i="85"/>
  <c r="AN44" i="85" s="1"/>
  <c r="B42" i="84"/>
  <c r="E42" i="84" s="1"/>
  <c r="H42" i="84" s="1"/>
  <c r="F44" i="85" s="1"/>
  <c r="BV42" i="83"/>
  <c r="BV27" i="83"/>
  <c r="AM29" i="85"/>
  <c r="AN29" i="85" s="1"/>
  <c r="B27" i="84"/>
  <c r="E27" i="84" s="1"/>
  <c r="H27" i="84" s="1"/>
  <c r="F29" i="85" s="1"/>
  <c r="AM95" i="85"/>
  <c r="AN95" i="85" s="1"/>
  <c r="B93" i="84"/>
  <c r="E93" i="84" s="1"/>
  <c r="H93" i="84" s="1"/>
  <c r="F95" i="85" s="1"/>
  <c r="BV93" i="83"/>
  <c r="B32" i="84"/>
  <c r="E32" i="84" s="1"/>
  <c r="H32" i="84" s="1"/>
  <c r="F34" i="85" s="1"/>
  <c r="BV32" i="83"/>
  <c r="AM34" i="85"/>
  <c r="AN34" i="85" s="1"/>
  <c r="B140" i="84"/>
  <c r="E140" i="84" s="1"/>
  <c r="H140" i="84" s="1"/>
  <c r="F142" i="85" s="1"/>
  <c r="BV140" i="83"/>
  <c r="AM142" i="85"/>
  <c r="AN142" i="85" s="1"/>
  <c r="AM98" i="85"/>
  <c r="AN98" i="85" s="1"/>
  <c r="B96" i="84"/>
  <c r="E96" i="84" s="1"/>
  <c r="H96" i="84" s="1"/>
  <c r="F98" i="85" s="1"/>
  <c r="BV96" i="83"/>
  <c r="BV37" i="83"/>
  <c r="AM39" i="85"/>
  <c r="AN39" i="85" s="1"/>
  <c r="B37" i="84"/>
  <c r="E37" i="84" s="1"/>
  <c r="H37" i="84" s="1"/>
  <c r="F39" i="85" s="1"/>
  <c r="AM172" i="85"/>
  <c r="AN172" i="85" s="1"/>
  <c r="B170" i="84"/>
  <c r="E170" i="84" s="1"/>
  <c r="H170" i="84" s="1"/>
  <c r="F172" i="85" s="1"/>
  <c r="BV170" i="83"/>
  <c r="BV148" i="83"/>
  <c r="AM150" i="85"/>
  <c r="AN150" i="85" s="1"/>
  <c r="B148" i="84"/>
  <c r="E148" i="84" s="1"/>
  <c r="H148" i="84" s="1"/>
  <c r="F150" i="85" s="1"/>
  <c r="BV173" i="83"/>
  <c r="AM175" i="85"/>
  <c r="AN175" i="85" s="1"/>
  <c r="B173" i="84"/>
  <c r="E173" i="84" s="1"/>
  <c r="H173" i="84" s="1"/>
  <c r="F175" i="85" s="1"/>
  <c r="AM113" i="85"/>
  <c r="AN113" i="85" s="1"/>
  <c r="B111" i="84"/>
  <c r="E111" i="84" s="1"/>
  <c r="H111" i="84" s="1"/>
  <c r="F113" i="85" s="1"/>
  <c r="BV111" i="83"/>
  <c r="AM180" i="85"/>
  <c r="AN180" i="85" s="1"/>
  <c r="B178" i="84"/>
  <c r="E178" i="84" s="1"/>
  <c r="H178" i="84" s="1"/>
  <c r="F180" i="85" s="1"/>
  <c r="BV178" i="83"/>
  <c r="B7" i="84"/>
  <c r="E7" i="84" s="1"/>
  <c r="H7" i="84" s="1"/>
  <c r="F9" i="85" s="1"/>
  <c r="BV7" i="83"/>
  <c r="AM9" i="85"/>
  <c r="AN9" i="85" s="1"/>
  <c r="BV53" i="83"/>
  <c r="AM55" i="85"/>
  <c r="AN55" i="85" s="1"/>
  <c r="B53" i="84"/>
  <c r="E53" i="84" s="1"/>
  <c r="H53" i="84" s="1"/>
  <c r="F55" i="85" s="1"/>
  <c r="BV186" i="83"/>
  <c r="B186" i="84"/>
  <c r="E186" i="84" s="1"/>
  <c r="H186" i="84" s="1"/>
  <c r="F188" i="85" s="1"/>
  <c r="AM188" i="85"/>
  <c r="AN188" i="85" s="1"/>
  <c r="BV138" i="83"/>
  <c r="B138" i="84"/>
  <c r="E138" i="84" s="1"/>
  <c r="H138" i="84" s="1"/>
  <c r="F140" i="85" s="1"/>
  <c r="AM140" i="85"/>
  <c r="AN140" i="85" s="1"/>
  <c r="BV125" i="83"/>
  <c r="AM127" i="85"/>
  <c r="AN127" i="85" s="1"/>
  <c r="B125" i="84"/>
  <c r="E125" i="84" s="1"/>
  <c r="H125" i="84" s="1"/>
  <c r="F127" i="85" s="1"/>
  <c r="BV6" i="83"/>
  <c r="AM8" i="85"/>
  <c r="AN8" i="85" s="1"/>
  <c r="B6" i="84"/>
  <c r="E6" i="84" s="1"/>
  <c r="H6" i="84" s="1"/>
  <c r="F8" i="85" s="1"/>
  <c r="AM144" i="85"/>
  <c r="AN144" i="85" s="1"/>
  <c r="B142" i="84"/>
  <c r="E142" i="84" s="1"/>
  <c r="H142" i="84" s="1"/>
  <c r="F144" i="85" s="1"/>
  <c r="BV142" i="83"/>
  <c r="BV81" i="83"/>
  <c r="AM83" i="85"/>
  <c r="AN83" i="85" s="1"/>
  <c r="B81" i="84"/>
  <c r="E81" i="84" s="1"/>
  <c r="H81" i="84" s="1"/>
  <c r="F83" i="85" s="1"/>
  <c r="AM157" i="85"/>
  <c r="AN157" i="85" s="1"/>
  <c r="B155" i="84"/>
  <c r="E155" i="84" s="1"/>
  <c r="H155" i="84" s="1"/>
  <c r="F157" i="85" s="1"/>
  <c r="BV155" i="83"/>
  <c r="BV128" i="83"/>
  <c r="AM130" i="85"/>
  <c r="AN130" i="85" s="1"/>
  <c r="B128" i="84"/>
  <c r="E128" i="84" s="1"/>
  <c r="H128" i="84" s="1"/>
  <c r="F130" i="85" s="1"/>
  <c r="AM151" i="85"/>
  <c r="AN151" i="85" s="1"/>
  <c r="B149" i="84"/>
  <c r="E149" i="84" s="1"/>
  <c r="H149" i="84" s="1"/>
  <c r="F151" i="85" s="1"/>
  <c r="BV149" i="83"/>
  <c r="BV87" i="83"/>
  <c r="B87" i="84"/>
  <c r="E87" i="84" s="1"/>
  <c r="H87" i="84" s="1"/>
  <c r="F89" i="85" s="1"/>
  <c r="AM89" i="85"/>
  <c r="AN89" i="85" s="1"/>
  <c r="AM193" i="85"/>
  <c r="AN193" i="85" s="1"/>
  <c r="BV191" i="83"/>
  <c r="B191" i="84"/>
  <c r="E191" i="84" s="1"/>
  <c r="H191" i="84" s="1"/>
  <c r="F193" i="85" s="1"/>
  <c r="B26" i="84"/>
  <c r="E26" i="84" s="1"/>
  <c r="H26" i="84" s="1"/>
  <c r="F28" i="85" s="1"/>
  <c r="BV26" i="83"/>
  <c r="AM28" i="85"/>
  <c r="AN28" i="85" s="1"/>
  <c r="B159" i="84"/>
  <c r="E159" i="84" s="1"/>
  <c r="H159" i="84" s="1"/>
  <c r="F161" i="85" s="1"/>
  <c r="BV159" i="83"/>
  <c r="AM161" i="85"/>
  <c r="AN161" i="85" s="1"/>
  <c r="BV106" i="83"/>
  <c r="AM108" i="85"/>
  <c r="AN108" i="85" s="1"/>
  <c r="B106" i="84"/>
  <c r="E106" i="84" s="1"/>
  <c r="H106" i="84" s="1"/>
  <c r="F108" i="85" s="1"/>
  <c r="BV134" i="83"/>
  <c r="AM136" i="85"/>
  <c r="AN136" i="85" s="1"/>
  <c r="B134" i="84"/>
  <c r="E134" i="84" s="1"/>
  <c r="H134" i="84" s="1"/>
  <c r="F136" i="85" s="1"/>
  <c r="B165" i="84"/>
  <c r="E165" i="84" s="1"/>
  <c r="H165" i="84" s="1"/>
  <c r="F167" i="85" s="1"/>
  <c r="BV165" i="83"/>
  <c r="AM167" i="85"/>
  <c r="AN167" i="85" s="1"/>
  <c r="AM105" i="85"/>
  <c r="AN105" i="85" s="1"/>
  <c r="BV103" i="83"/>
  <c r="B103" i="84"/>
  <c r="E103" i="84" s="1"/>
  <c r="H103" i="84" s="1"/>
  <c r="F105" i="85" s="1"/>
  <c r="B58" i="84"/>
  <c r="E58" i="84" s="1"/>
  <c r="H58" i="84" s="1"/>
  <c r="F60" i="85" s="1"/>
  <c r="BV58" i="83"/>
  <c r="AM60" i="85"/>
  <c r="AN60" i="85" s="1"/>
  <c r="BV104" i="83"/>
  <c r="B104" i="84"/>
  <c r="E104" i="84" s="1"/>
  <c r="H104" i="84" s="1"/>
  <c r="F106" i="85" s="1"/>
  <c r="AM106" i="85"/>
  <c r="AN106" i="85" s="1"/>
  <c r="BV45" i="83"/>
  <c r="AM47" i="85"/>
  <c r="AN47" i="85" s="1"/>
  <c r="B45" i="84"/>
  <c r="E45" i="84" s="1"/>
  <c r="H45" i="84" s="1"/>
  <c r="F47" i="85" s="1"/>
  <c r="BV131" i="83"/>
  <c r="AM133" i="85"/>
  <c r="AN133" i="85" s="1"/>
  <c r="B131" i="84"/>
  <c r="E131" i="84" s="1"/>
  <c r="H131" i="84" s="1"/>
  <c r="F133" i="85" s="1"/>
  <c r="BV112" i="83"/>
  <c r="B112" i="84"/>
  <c r="E112" i="84" s="1"/>
  <c r="H112" i="84" s="1"/>
  <c r="F114" i="85" s="1"/>
  <c r="AM114" i="85"/>
  <c r="AN114" i="85" s="1"/>
  <c r="BV181" i="83"/>
  <c r="AM183" i="85"/>
  <c r="AN183" i="85" s="1"/>
  <c r="B181" i="84"/>
  <c r="E181" i="84" s="1"/>
  <c r="H181" i="84" s="1"/>
  <c r="F183" i="85" s="1"/>
  <c r="BV119" i="83"/>
  <c r="AM121" i="85"/>
  <c r="AN121" i="85" s="1"/>
  <c r="B119" i="84"/>
  <c r="E119" i="84" s="1"/>
  <c r="H119" i="84" s="1"/>
  <c r="F121" i="85" s="1"/>
  <c r="BV75" i="83"/>
  <c r="AM77" i="85"/>
  <c r="AN77" i="85" s="1"/>
  <c r="B75" i="84"/>
  <c r="E75" i="84" s="1"/>
  <c r="H75" i="84" s="1"/>
  <c r="F77" i="85" s="1"/>
  <c r="BV59" i="83"/>
  <c r="AM61" i="85"/>
  <c r="AN61" i="85" s="1"/>
  <c r="B59" i="84"/>
  <c r="E59" i="84" s="1"/>
  <c r="H59" i="84" s="1"/>
  <c r="F61" i="85" s="1"/>
  <c r="AM10" i="85"/>
  <c r="AN10" i="85" s="1"/>
  <c r="B8" i="84"/>
  <c r="E8" i="84" s="1"/>
  <c r="H8" i="84" s="1"/>
  <c r="F10" i="85" s="1"/>
  <c r="BV8" i="83"/>
  <c r="B72" i="84"/>
  <c r="E72" i="84" s="1"/>
  <c r="H72" i="84" s="1"/>
  <c r="F74" i="85" s="1"/>
  <c r="BV72" i="83"/>
  <c r="AM74" i="85"/>
  <c r="AN74" i="85" s="1"/>
  <c r="AM143" i="85"/>
  <c r="AN143" i="85" s="1"/>
  <c r="B141" i="84"/>
  <c r="E141" i="84" s="1"/>
  <c r="H141" i="84" s="1"/>
  <c r="F143" i="85" s="1"/>
  <c r="BV141" i="83"/>
  <c r="BV12" i="83"/>
  <c r="AM14" i="85"/>
  <c r="AN14" i="85" s="1"/>
  <c r="B12" i="84"/>
  <c r="E12" i="84" s="1"/>
  <c r="H12" i="84" s="1"/>
  <c r="F14" i="85" s="1"/>
  <c r="B79" i="84"/>
  <c r="E79" i="84" s="1"/>
  <c r="H79" i="84" s="1"/>
  <c r="F81" i="85" s="1"/>
  <c r="BV79" i="83"/>
  <c r="AM81" i="85"/>
  <c r="AN81" i="85" s="1"/>
  <c r="BV146" i="83"/>
  <c r="AM148" i="85"/>
  <c r="AN148" i="85" s="1"/>
  <c r="B146" i="84"/>
  <c r="E146" i="84" s="1"/>
  <c r="H146" i="84" s="1"/>
  <c r="F148" i="85" s="1"/>
  <c r="BV34" i="83"/>
  <c r="B34" i="84"/>
  <c r="E34" i="84" s="1"/>
  <c r="H34" i="84" s="1"/>
  <c r="F36" i="85" s="1"/>
  <c r="AM36" i="85"/>
  <c r="AN36" i="85" s="1"/>
  <c r="B123" i="84"/>
  <c r="E123" i="84" s="1"/>
  <c r="H123" i="84" s="1"/>
  <c r="F125" i="85" s="1"/>
  <c r="BV123" i="83"/>
  <c r="AM125" i="85"/>
  <c r="AN125" i="85" s="1"/>
  <c r="B71" i="84"/>
  <c r="E71" i="84" s="1"/>
  <c r="H71" i="84" s="1"/>
  <c r="F73" i="85" s="1"/>
  <c r="BV71" i="83"/>
  <c r="AM73" i="85"/>
  <c r="AN73" i="85" s="1"/>
  <c r="AM147" i="85"/>
  <c r="AN147" i="85" s="1"/>
  <c r="B145" i="84"/>
  <c r="E145" i="84" s="1"/>
  <c r="H145" i="84" s="1"/>
  <c r="F147" i="85" s="1"/>
  <c r="BV145" i="83"/>
  <c r="BV19" i="83"/>
  <c r="B19" i="84"/>
  <c r="E19" i="84" s="1"/>
  <c r="H19" i="84" s="1"/>
  <c r="F21" i="85" s="1"/>
  <c r="AM21" i="85"/>
  <c r="AN21" i="85" s="1"/>
  <c r="B86" i="84"/>
  <c r="E86" i="84" s="1"/>
  <c r="H86" i="84" s="1"/>
  <c r="F88" i="85" s="1"/>
  <c r="BV86" i="83"/>
  <c r="AM88" i="85"/>
  <c r="AN88" i="85" s="1"/>
  <c r="B152" i="84"/>
  <c r="E152" i="84" s="1"/>
  <c r="H152" i="84" s="1"/>
  <c r="F154" i="85" s="1"/>
  <c r="BV152" i="83"/>
  <c r="AM154" i="85"/>
  <c r="AN154" i="85" s="1"/>
  <c r="BV33" i="83"/>
  <c r="B33" i="84"/>
  <c r="E33" i="84" s="1"/>
  <c r="H33" i="84" s="1"/>
  <c r="F35" i="85" s="1"/>
  <c r="AM35" i="85"/>
  <c r="AN35" i="85" s="1"/>
  <c r="BV107" i="83"/>
  <c r="AM109" i="85"/>
  <c r="AN109" i="85" s="1"/>
  <c r="B107" i="84"/>
  <c r="E107" i="84" s="1"/>
  <c r="H107" i="84" s="1"/>
  <c r="F109" i="85" s="1"/>
  <c r="AM65" i="85"/>
  <c r="AN65" i="85" s="1"/>
  <c r="B63" i="84"/>
  <c r="E63" i="84" s="1"/>
  <c r="H63" i="84" s="1"/>
  <c r="F65" i="85" s="1"/>
  <c r="BV63" i="83"/>
  <c r="AM24" i="85"/>
  <c r="AN24" i="85" s="1"/>
  <c r="B22" i="84"/>
  <c r="E22" i="84" s="1"/>
  <c r="H22" i="84" s="1"/>
  <c r="F24" i="85" s="1"/>
  <c r="BV22" i="83"/>
  <c r="BV92" i="83"/>
  <c r="AM94" i="85"/>
  <c r="AN94" i="85" s="1"/>
  <c r="B92" i="84"/>
  <c r="E92" i="84" s="1"/>
  <c r="H92" i="84" s="1"/>
  <c r="F94" i="85" s="1"/>
  <c r="BV158" i="83"/>
  <c r="AM160" i="85"/>
  <c r="AN160" i="85" s="1"/>
  <c r="B158" i="84"/>
  <c r="E158" i="84" s="1"/>
  <c r="H158" i="84" s="1"/>
  <c r="F160" i="85" s="1"/>
  <c r="BV30" i="83"/>
  <c r="B30" i="84"/>
  <c r="E30" i="84" s="1"/>
  <c r="H30" i="84" s="1"/>
  <c r="F32" i="85" s="1"/>
  <c r="AM32" i="85"/>
  <c r="AN32" i="85" s="1"/>
  <c r="BV97" i="83"/>
  <c r="AM99" i="85"/>
  <c r="AN99" i="85" s="1"/>
  <c r="B97" i="84"/>
  <c r="E97" i="84" s="1"/>
  <c r="H97" i="84" s="1"/>
  <c r="F99" i="85" s="1"/>
  <c r="AM52" i="85"/>
  <c r="AN52" i="85" s="1"/>
  <c r="BV50" i="83"/>
  <c r="B50" i="84"/>
  <c r="E50" i="84" s="1"/>
  <c r="H50" i="84" s="1"/>
  <c r="F52" i="85" s="1"/>
  <c r="B129" i="84"/>
  <c r="E129" i="84" s="1"/>
  <c r="H129" i="84" s="1"/>
  <c r="F131" i="85" s="1"/>
  <c r="BV129" i="83"/>
  <c r="AM131" i="85"/>
  <c r="AN131" i="85" s="1"/>
  <c r="AM18" i="85"/>
  <c r="AN18" i="85" s="1"/>
  <c r="B16" i="84"/>
  <c r="E16" i="84" s="1"/>
  <c r="H16" i="84" s="1"/>
  <c r="F18" i="85" s="1"/>
  <c r="BV16" i="83"/>
  <c r="B161" i="84"/>
  <c r="E161" i="84" s="1"/>
  <c r="H161" i="84" s="1"/>
  <c r="F163" i="85" s="1"/>
  <c r="BV161" i="83"/>
  <c r="AM163" i="85"/>
  <c r="AN163" i="85" s="1"/>
  <c r="AM38" i="85"/>
  <c r="AN38" i="85" s="1"/>
  <c r="B36" i="84"/>
  <c r="E36" i="84" s="1"/>
  <c r="H36" i="84" s="1"/>
  <c r="F38" i="85" s="1"/>
  <c r="BV36" i="83"/>
  <c r="BV102" i="83"/>
  <c r="AM104" i="85"/>
  <c r="AN104" i="85" s="1"/>
  <c r="B102" i="84"/>
  <c r="E102" i="84" s="1"/>
  <c r="H102" i="84" s="1"/>
  <c r="F104" i="85" s="1"/>
  <c r="AM170" i="85"/>
  <c r="AN170" i="85" s="1"/>
  <c r="B168" i="84"/>
  <c r="E168" i="84" s="1"/>
  <c r="H168" i="84" s="1"/>
  <c r="F170" i="85" s="1"/>
  <c r="BV168" i="83"/>
  <c r="BV49" i="83"/>
  <c r="B49" i="84"/>
  <c r="E49" i="84" s="1"/>
  <c r="H49" i="84" s="1"/>
  <c r="F51" i="85" s="1"/>
  <c r="AM51" i="85"/>
  <c r="AN51" i="85" s="1"/>
  <c r="BV188" i="83"/>
  <c r="AM190" i="85"/>
  <c r="AN190" i="85" s="1"/>
  <c r="B188" i="84"/>
  <c r="E188" i="84" s="1"/>
  <c r="H188" i="84" s="1"/>
  <c r="F190" i="85" s="1"/>
  <c r="AM72" i="85"/>
  <c r="AN72" i="85" s="1"/>
  <c r="B70" i="84"/>
  <c r="E70" i="84" s="1"/>
  <c r="H70" i="84" s="1"/>
  <c r="F72" i="85" s="1"/>
  <c r="BV70" i="83"/>
  <c r="BV169" i="83"/>
  <c r="AM171" i="85"/>
  <c r="AN171" i="85" s="1"/>
  <c r="B169" i="84"/>
  <c r="E169" i="84" s="1"/>
  <c r="H169" i="84" s="1"/>
  <c r="F171" i="85" s="1"/>
  <c r="B44" i="84"/>
  <c r="E44" i="84" s="1"/>
  <c r="H44" i="84" s="1"/>
  <c r="F46" i="85" s="1"/>
  <c r="BV44" i="83"/>
  <c r="AM46" i="85"/>
  <c r="AN46" i="85" s="1"/>
  <c r="BV110" i="83"/>
  <c r="AM112" i="85"/>
  <c r="AN112" i="85" s="1"/>
  <c r="B110" i="84"/>
  <c r="E110" i="84" s="1"/>
  <c r="H110" i="84" s="1"/>
  <c r="F112" i="85" s="1"/>
  <c r="BV176" i="83"/>
  <c r="AM178" i="85"/>
  <c r="AN178" i="85" s="1"/>
  <c r="B176" i="84"/>
  <c r="E176" i="84" s="1"/>
  <c r="H176" i="84" s="1"/>
  <c r="F178" i="85" s="1"/>
  <c r="AM59" i="85"/>
  <c r="AN59" i="85" s="1"/>
  <c r="B57" i="84"/>
  <c r="E57" i="84" s="1"/>
  <c r="H57" i="84" s="1"/>
  <c r="F59" i="85" s="1"/>
  <c r="BV57" i="83"/>
  <c r="B192" i="84"/>
  <c r="E192" i="84" s="1"/>
  <c r="H192" i="84" s="1"/>
  <c r="F194" i="85" s="1"/>
  <c r="BV192" i="83"/>
  <c r="AM194" i="85"/>
  <c r="AN194" i="85" s="1"/>
  <c r="B73" i="84"/>
  <c r="E73" i="84" s="1"/>
  <c r="H73" i="84" s="1"/>
  <c r="F75" i="85" s="1"/>
  <c r="BV73" i="83"/>
  <c r="AM75" i="85"/>
  <c r="AN75" i="85" s="1"/>
  <c r="BV177" i="83"/>
  <c r="AM179" i="85"/>
  <c r="AN179" i="85" s="1"/>
  <c r="B177" i="84"/>
  <c r="E177" i="84" s="1"/>
  <c r="H177" i="84" s="1"/>
  <c r="F179" i="85" s="1"/>
  <c r="B52" i="84"/>
  <c r="E52" i="84" s="1"/>
  <c r="H52" i="84" s="1"/>
  <c r="F54" i="85" s="1"/>
  <c r="BV52" i="83"/>
  <c r="AM54" i="85"/>
  <c r="AN54" i="85" s="1"/>
  <c r="B118" i="84"/>
  <c r="E118" i="84" s="1"/>
  <c r="H118" i="84" s="1"/>
  <c r="F120" i="85" s="1"/>
  <c r="BV118" i="83"/>
  <c r="AM120" i="85"/>
  <c r="AN120" i="85" s="1"/>
  <c r="BV184" i="83"/>
  <c r="AM186" i="85"/>
  <c r="AN186" i="85" s="1"/>
  <c r="B184" i="84"/>
  <c r="E184" i="84" s="1"/>
  <c r="H184" i="84" s="1"/>
  <c r="F186" i="85" s="1"/>
  <c r="AM67" i="85"/>
  <c r="AN67" i="85" s="1"/>
  <c r="BV65" i="83"/>
  <c r="B65" i="84"/>
  <c r="E65" i="84" s="1"/>
  <c r="H65" i="84" s="1"/>
  <c r="F67" i="85" s="1"/>
  <c r="BV127" i="83"/>
  <c r="AM129" i="85"/>
  <c r="AN129" i="85" s="1"/>
  <c r="B127" i="84"/>
  <c r="E127" i="84" s="1"/>
  <c r="H127" i="84" s="1"/>
  <c r="F129" i="85" s="1"/>
  <c r="AM57" i="85"/>
  <c r="AN57" i="85" s="1"/>
  <c r="B55" i="84"/>
  <c r="E55" i="84" s="1"/>
  <c r="H55" i="84" s="1"/>
  <c r="F57" i="85" s="1"/>
  <c r="BV55" i="83"/>
  <c r="AM126" i="85"/>
  <c r="AN126" i="85" s="1"/>
  <c r="B124" i="84"/>
  <c r="E124" i="84" s="1"/>
  <c r="H124" i="84" s="1"/>
  <c r="F126" i="85" s="1"/>
  <c r="BV124" i="83"/>
  <c r="AM192" i="85"/>
  <c r="AN192" i="85" s="1"/>
  <c r="B190" i="84"/>
  <c r="E190" i="84" s="1"/>
  <c r="H190" i="84" s="1"/>
  <c r="F192" i="85" s="1"/>
  <c r="BV190" i="83"/>
  <c r="B139" i="84"/>
  <c r="E139" i="84" s="1"/>
  <c r="H139" i="84" s="1"/>
  <c r="F141" i="85" s="1"/>
  <c r="BV139" i="83"/>
  <c r="AM141" i="85"/>
  <c r="AN141" i="85" s="1"/>
  <c r="AM139" i="85"/>
  <c r="AN139" i="85" s="1"/>
  <c r="B137" i="84"/>
  <c r="E137" i="84" s="1"/>
  <c r="H137" i="84" s="1"/>
  <c r="F139" i="85" s="1"/>
  <c r="BV137" i="83"/>
  <c r="B11" i="84"/>
  <c r="E11" i="84" s="1"/>
  <c r="H11" i="84" s="1"/>
  <c r="F13" i="85" s="1"/>
  <c r="BV11" i="83"/>
  <c r="AM13" i="85"/>
  <c r="AN13" i="85" s="1"/>
  <c r="B78" i="84"/>
  <c r="E78" i="84" s="1"/>
  <c r="H78" i="84" s="1"/>
  <c r="F80" i="85" s="1"/>
  <c r="BV78" i="83"/>
  <c r="AM80" i="85"/>
  <c r="AN80" i="85" s="1"/>
  <c r="AM146" i="85"/>
  <c r="AN146" i="85" s="1"/>
  <c r="B144" i="84"/>
  <c r="E144" i="84" s="1"/>
  <c r="H144" i="84" s="1"/>
  <c r="F146" i="85" s="1"/>
  <c r="BV144" i="83"/>
  <c r="BV24" i="83"/>
  <c r="AM26" i="85"/>
  <c r="AN26" i="85" s="1"/>
  <c r="B24" i="84"/>
  <c r="E24" i="84" s="1"/>
  <c r="H24" i="84" s="1"/>
  <c r="F26" i="85" s="1"/>
  <c r="BV99" i="83"/>
  <c r="AM101" i="85"/>
  <c r="AN101" i="85" s="1"/>
  <c r="B99" i="84"/>
  <c r="E99" i="84" s="1"/>
  <c r="H99" i="84" s="1"/>
  <c r="F101" i="85" s="1"/>
  <c r="BV126" i="83"/>
  <c r="AM128" i="85"/>
  <c r="AN128" i="85" s="1"/>
  <c r="B126" i="84"/>
  <c r="E126" i="84" s="1"/>
  <c r="H126" i="84" s="1"/>
  <c r="F128" i="85" s="1"/>
  <c r="BV147" i="83"/>
  <c r="AM149" i="85"/>
  <c r="AN149" i="85" s="1"/>
  <c r="B147" i="84"/>
  <c r="E147" i="84" s="1"/>
  <c r="H147" i="84" s="1"/>
  <c r="F149" i="85" s="1"/>
  <c r="B18" i="84"/>
  <c r="E18" i="84" s="1"/>
  <c r="H18" i="84" s="1"/>
  <c r="F20" i="85" s="1"/>
  <c r="BV18" i="83"/>
  <c r="AM20" i="85"/>
  <c r="AN20" i="85" s="1"/>
  <c r="B85" i="84"/>
  <c r="E85" i="84" s="1"/>
  <c r="H85" i="84" s="1"/>
  <c r="F87" i="85" s="1"/>
  <c r="BV85" i="83"/>
  <c r="AM87" i="85"/>
  <c r="AN87" i="85" s="1"/>
  <c r="B151" i="84"/>
  <c r="E151" i="84" s="1"/>
  <c r="H151" i="84" s="1"/>
  <c r="F153" i="85" s="1"/>
  <c r="BV151" i="83"/>
  <c r="AM153" i="85"/>
  <c r="AN153" i="85" s="1"/>
  <c r="BV23" i="83"/>
  <c r="AM25" i="85"/>
  <c r="AN25" i="85" s="1"/>
  <c r="B23" i="84"/>
  <c r="E23" i="84" s="1"/>
  <c r="H23" i="84" s="1"/>
  <c r="F25" i="85" s="1"/>
  <c r="B98" i="84"/>
  <c r="E98" i="84" s="1"/>
  <c r="H98" i="84" s="1"/>
  <c r="F100" i="85" s="1"/>
  <c r="BV98" i="83"/>
  <c r="AM100" i="85"/>
  <c r="AN100" i="85" s="1"/>
  <c r="B172" i="84"/>
  <c r="E172" i="84" s="1"/>
  <c r="H172" i="84" s="1"/>
  <c r="F174" i="85" s="1"/>
  <c r="BV172" i="83"/>
  <c r="AM174" i="85"/>
  <c r="AN174" i="85" s="1"/>
  <c r="B4" i="84"/>
  <c r="E4" i="84" s="1"/>
  <c r="H4" i="84" s="1"/>
  <c r="F6" i="85" s="1"/>
  <c r="BV4" i="83"/>
  <c r="AM6" i="85"/>
  <c r="AN6" i="85" s="1"/>
  <c r="AM90" i="85"/>
  <c r="AN90" i="85" s="1"/>
  <c r="BV88" i="83"/>
  <c r="B88" i="84"/>
  <c r="E88" i="84" s="1"/>
  <c r="H88" i="84" s="1"/>
  <c r="F90" i="85" s="1"/>
  <c r="BV157" i="83"/>
  <c r="AM159" i="85"/>
  <c r="AN159" i="85" s="1"/>
  <c r="B157" i="84"/>
  <c r="E157" i="84" s="1"/>
  <c r="H157" i="84" s="1"/>
  <c r="F159" i="85" s="1"/>
  <c r="BV29" i="83"/>
  <c r="AM31" i="85"/>
  <c r="AN31" i="85" s="1"/>
  <c r="B29" i="84"/>
  <c r="E29" i="84" s="1"/>
  <c r="H29" i="84" s="1"/>
  <c r="F31" i="85" s="1"/>
  <c r="BV95" i="83"/>
  <c r="AM97" i="85"/>
  <c r="AN97" i="85" s="1"/>
  <c r="B95" i="84"/>
  <c r="E95" i="84" s="1"/>
  <c r="H95" i="84" s="1"/>
  <c r="F97" i="85" s="1"/>
  <c r="BV162" i="83"/>
  <c r="AM164" i="85"/>
  <c r="AN164" i="85" s="1"/>
  <c r="B162" i="84"/>
  <c r="E162" i="84" s="1"/>
  <c r="H162" i="84" s="1"/>
  <c r="F164" i="85" s="1"/>
  <c r="BV115" i="83"/>
  <c r="AM117" i="85"/>
  <c r="AN117" i="85" s="1"/>
  <c r="B115" i="84"/>
  <c r="E115" i="84" s="1"/>
  <c r="H115" i="84" s="1"/>
  <c r="F117" i="85" s="1"/>
  <c r="AB193" i="83"/>
  <c r="BU2" i="83"/>
  <c r="AM93" i="85"/>
  <c r="AN93" i="85" s="1"/>
  <c r="B91" i="84"/>
  <c r="E91" i="84" s="1"/>
  <c r="H91" i="84" s="1"/>
  <c r="F93" i="85" s="1"/>
  <c r="BV91" i="83"/>
  <c r="B35" i="84"/>
  <c r="E35" i="84" s="1"/>
  <c r="H35" i="84" s="1"/>
  <c r="F37" i="85" s="1"/>
  <c r="BV35" i="83"/>
  <c r="AM37" i="85"/>
  <c r="AN37" i="85" s="1"/>
  <c r="AM103" i="85"/>
  <c r="AN103" i="85" s="1"/>
  <c r="BV101" i="83"/>
  <c r="B101" i="84"/>
  <c r="E101" i="84" s="1"/>
  <c r="H101" i="84" s="1"/>
  <c r="F103" i="85" s="1"/>
  <c r="B167" i="84"/>
  <c r="E167" i="84" s="1"/>
  <c r="H167" i="84" s="1"/>
  <c r="F169" i="85" s="1"/>
  <c r="BV167" i="83"/>
  <c r="AM169" i="85"/>
  <c r="AN169" i="85" s="1"/>
  <c r="BV40" i="83"/>
  <c r="AM42" i="85"/>
  <c r="AN42" i="85" s="1"/>
  <c r="B40" i="84"/>
  <c r="E40" i="84" s="1"/>
  <c r="H40" i="84" s="1"/>
  <c r="F42" i="85" s="1"/>
  <c r="B114" i="84"/>
  <c r="E114" i="84" s="1"/>
  <c r="H114" i="84" s="1"/>
  <c r="F116" i="85" s="1"/>
  <c r="BV114" i="83"/>
  <c r="AM116" i="85"/>
  <c r="AN116" i="85" s="1"/>
  <c r="BV64" i="83"/>
  <c r="AM66" i="85"/>
  <c r="AN66" i="85" s="1"/>
  <c r="B64" i="84"/>
  <c r="E64" i="84" s="1"/>
  <c r="H64" i="84" s="1"/>
  <c r="F66" i="85" s="1"/>
  <c r="BV82" i="83"/>
  <c r="AM84" i="85"/>
  <c r="AN84" i="85" s="1"/>
  <c r="B82" i="84"/>
  <c r="E82" i="84" s="1"/>
  <c r="H82" i="84" s="1"/>
  <c r="F84" i="85" s="1"/>
  <c r="AM45" i="85"/>
  <c r="AN45" i="85" s="1"/>
  <c r="B43" i="84"/>
  <c r="E43" i="84" s="1"/>
  <c r="H43" i="84" s="1"/>
  <c r="F45" i="85" s="1"/>
  <c r="BV43" i="83"/>
  <c r="B109" i="84"/>
  <c r="E109" i="84" s="1"/>
  <c r="H109" i="84" s="1"/>
  <c r="F111" i="85" s="1"/>
  <c r="BV109" i="83"/>
  <c r="AM111" i="85"/>
  <c r="AN111" i="85" s="1"/>
  <c r="B175" i="84"/>
  <c r="E175" i="84" s="1"/>
  <c r="H175" i="84" s="1"/>
  <c r="F177" i="85" s="1"/>
  <c r="BV175" i="83"/>
  <c r="AM177" i="85"/>
  <c r="AN177" i="85" s="1"/>
  <c r="BV48" i="83"/>
  <c r="AM50" i="85"/>
  <c r="AN50" i="85" s="1"/>
  <c r="B48" i="84"/>
  <c r="E48" i="84" s="1"/>
  <c r="H48" i="84" s="1"/>
  <c r="F50" i="85" s="1"/>
  <c r="BV122" i="83"/>
  <c r="AM124" i="85"/>
  <c r="AN124" i="85" s="1"/>
  <c r="B122" i="84"/>
  <c r="E122" i="84" s="1"/>
  <c r="H122" i="84" s="1"/>
  <c r="F124" i="85" s="1"/>
  <c r="B67" i="84"/>
  <c r="E67" i="84" s="1"/>
  <c r="H67" i="84" s="1"/>
  <c r="F69" i="85" s="1"/>
  <c r="BV67" i="83"/>
  <c r="AM69" i="85"/>
  <c r="AN69" i="85" s="1"/>
  <c r="B156" i="84"/>
  <c r="E156" i="84" s="1"/>
  <c r="H156" i="84" s="1"/>
  <c r="F158" i="85" s="1"/>
  <c r="BV156" i="83"/>
  <c r="AM158" i="85"/>
  <c r="AN158" i="85" s="1"/>
  <c r="AM53" i="85"/>
  <c r="AN53" i="85" s="1"/>
  <c r="BV51" i="83"/>
  <c r="B51" i="84"/>
  <c r="E51" i="84" s="1"/>
  <c r="H51" i="84" s="1"/>
  <c r="F53" i="85" s="1"/>
  <c r="B117" i="84"/>
  <c r="E117" i="84" s="1"/>
  <c r="H117" i="84" s="1"/>
  <c r="F119" i="85" s="1"/>
  <c r="BV117" i="83"/>
  <c r="AM119" i="85"/>
  <c r="AN119" i="85" s="1"/>
  <c r="AM185" i="85"/>
  <c r="AN185" i="85" s="1"/>
  <c r="B183" i="84"/>
  <c r="E183" i="84" s="1"/>
  <c r="H183" i="84" s="1"/>
  <c r="F185" i="85" s="1"/>
  <c r="BV183" i="83"/>
  <c r="BV56" i="83"/>
  <c r="AM58" i="85"/>
  <c r="AN58" i="85" s="1"/>
  <c r="B56" i="84"/>
  <c r="E56" i="84" s="1"/>
  <c r="H56" i="84" s="1"/>
  <c r="F58" i="85" s="1"/>
  <c r="AM132" i="85"/>
  <c r="AN132" i="85" s="1"/>
  <c r="B130" i="84"/>
  <c r="E130" i="84" s="1"/>
  <c r="H130" i="84" s="1"/>
  <c r="F132" i="85" s="1"/>
  <c r="BV130" i="83"/>
  <c r="B83" i="84"/>
  <c r="E83" i="84" s="1"/>
  <c r="H83" i="84" s="1"/>
  <c r="F85" i="85" s="1"/>
  <c r="BV83" i="83"/>
  <c r="AM85" i="85"/>
  <c r="AN85" i="85" s="1"/>
  <c r="B120" i="84"/>
  <c r="E120" i="84" s="1"/>
  <c r="H120" i="84" s="1"/>
  <c r="F122" i="85" s="1"/>
  <c r="BV120" i="83"/>
  <c r="AM122" i="85"/>
  <c r="AN122" i="85" s="1"/>
  <c r="B189" i="84"/>
  <c r="E189" i="84" s="1"/>
  <c r="H189" i="84" s="1"/>
  <c r="F191" i="85" s="1"/>
  <c r="BV189" i="83"/>
  <c r="AM191" i="85"/>
  <c r="AN191" i="85" s="1"/>
  <c r="B61" i="84"/>
  <c r="E61" i="84" s="1"/>
  <c r="H61" i="84" s="1"/>
  <c r="F63" i="85" s="1"/>
  <c r="BV61" i="83"/>
  <c r="AM63" i="85"/>
  <c r="AN63" i="85" s="1"/>
  <c r="BV69" i="83"/>
  <c r="B69" i="84"/>
  <c r="E69" i="84" s="1"/>
  <c r="H69" i="84" s="1"/>
  <c r="F71" i="85" s="1"/>
  <c r="AM71" i="85"/>
  <c r="AN71" i="85" s="1"/>
  <c r="B10" i="84"/>
  <c r="E10" i="84" s="1"/>
  <c r="H10" i="84" s="1"/>
  <c r="F12" i="85" s="1"/>
  <c r="BV10" i="83"/>
  <c r="AM12" i="85"/>
  <c r="AN12" i="85" s="1"/>
  <c r="B77" i="84"/>
  <c r="E77" i="84" s="1"/>
  <c r="H77" i="84" s="1"/>
  <c r="F79" i="85" s="1"/>
  <c r="BV77" i="83"/>
  <c r="AM79" i="85"/>
  <c r="AN79" i="85" s="1"/>
  <c r="BV143" i="83"/>
  <c r="AM145" i="85"/>
  <c r="AN145" i="85" s="1"/>
  <c r="B143" i="84"/>
  <c r="E143" i="84" s="1"/>
  <c r="H143" i="84" s="1"/>
  <c r="F145" i="85" s="1"/>
  <c r="B15" i="84"/>
  <c r="E15" i="84" s="1"/>
  <c r="H15" i="84" s="1"/>
  <c r="F17" i="85" s="1"/>
  <c r="BV15" i="83"/>
  <c r="AM17" i="85"/>
  <c r="AN17" i="85" s="1"/>
  <c r="AM92" i="85"/>
  <c r="AN92" i="85" s="1"/>
  <c r="E90" i="84"/>
  <c r="H90" i="84" s="1"/>
  <c r="F92" i="85" s="1"/>
  <c r="BV90" i="83"/>
  <c r="AM166" i="85"/>
  <c r="AN166" i="85" s="1"/>
  <c r="BV164" i="83"/>
  <c r="B164" i="84"/>
  <c r="E164" i="84" s="1"/>
  <c r="H164" i="84" s="1"/>
  <c r="F166" i="85" s="1"/>
  <c r="BV74" i="83"/>
  <c r="B74" i="84"/>
  <c r="E74" i="84" s="1"/>
  <c r="H74" i="84" s="1"/>
  <c r="F76" i="85" s="1"/>
  <c r="AM76" i="85"/>
  <c r="AN76" i="85" s="1"/>
  <c r="AM16" i="85"/>
  <c r="AN16" i="85" s="1"/>
  <c r="BV14" i="83"/>
  <c r="B14" i="84"/>
  <c r="E14" i="84" s="1"/>
  <c r="H14" i="84" s="1"/>
  <c r="F16" i="85" s="1"/>
  <c r="AM86" i="85"/>
  <c r="AN86" i="85" s="1"/>
  <c r="B84" i="84"/>
  <c r="E84" i="84" s="1"/>
  <c r="H84" i="84" s="1"/>
  <c r="F86" i="85" s="1"/>
  <c r="BV84" i="83"/>
  <c r="AM152" i="85"/>
  <c r="AN152" i="85" s="1"/>
  <c r="B150" i="84"/>
  <c r="E150" i="84" s="1"/>
  <c r="H150" i="84" s="1"/>
  <c r="F152" i="85" s="1"/>
  <c r="BV150" i="83"/>
  <c r="AM23" i="85"/>
  <c r="AN23" i="85" s="1"/>
  <c r="B21" i="84"/>
  <c r="E21" i="84" s="1"/>
  <c r="H21" i="84" s="1"/>
  <c r="F23" i="85" s="1"/>
  <c r="BV21" i="83"/>
  <c r="B89" i="84"/>
  <c r="E89" i="84" s="1"/>
  <c r="H89" i="84" s="1"/>
  <c r="F91" i="85" s="1"/>
  <c r="BV89" i="83"/>
  <c r="AM91" i="85"/>
  <c r="AN91" i="85" s="1"/>
  <c r="B163" i="84"/>
  <c r="E163" i="84" s="1"/>
  <c r="H163" i="84" s="1"/>
  <c r="F165" i="85" s="1"/>
  <c r="BV163" i="83"/>
  <c r="AM165" i="85"/>
  <c r="AN165" i="85" s="1"/>
  <c r="B180" i="84"/>
  <c r="E180" i="84" s="1"/>
  <c r="H180" i="84" s="1"/>
  <c r="F182" i="85" s="1"/>
  <c r="BV180" i="83"/>
  <c r="AM182" i="85"/>
  <c r="AN182" i="85" s="1"/>
  <c r="BV135" i="83"/>
  <c r="AM137" i="85"/>
  <c r="AN137" i="85" s="1"/>
  <c r="B135" i="84"/>
  <c r="E135" i="84" s="1"/>
  <c r="H135" i="84" s="1"/>
  <c r="F137" i="85" s="1"/>
  <c r="B153" i="84"/>
  <c r="E153" i="84" s="1"/>
  <c r="H153" i="84" s="1"/>
  <c r="F155" i="85" s="1"/>
  <c r="BV153" i="83"/>
  <c r="AM155" i="85"/>
  <c r="AN155" i="85" s="1"/>
  <c r="BV28" i="83"/>
  <c r="AM30" i="85"/>
  <c r="AN30" i="85" s="1"/>
  <c r="B28" i="84"/>
  <c r="E28" i="84" s="1"/>
  <c r="H28" i="84" s="1"/>
  <c r="F30" i="85" s="1"/>
  <c r="BV94" i="83"/>
  <c r="AM96" i="85"/>
  <c r="AN96" i="85" s="1"/>
  <c r="B94" i="84"/>
  <c r="E94" i="84" s="1"/>
  <c r="H94" i="84" s="1"/>
  <c r="F96" i="85" s="1"/>
  <c r="B160" i="84"/>
  <c r="E160" i="84" s="1"/>
  <c r="H160" i="84" s="1"/>
  <c r="F162" i="85" s="1"/>
  <c r="BV160" i="83"/>
  <c r="AM162" i="85"/>
  <c r="AN162" i="85" s="1"/>
  <c r="BV41" i="83"/>
  <c r="AM43" i="85"/>
  <c r="AN43" i="85" s="1"/>
  <c r="B41" i="84"/>
  <c r="E41" i="84" s="1"/>
  <c r="H41" i="84" s="1"/>
  <c r="F43" i="85" s="1"/>
  <c r="B66" i="84"/>
  <c r="E66" i="84" s="1"/>
  <c r="H66" i="84" s="1"/>
  <c r="F68" i="85" s="1"/>
  <c r="BV66" i="83"/>
  <c r="AM68" i="85"/>
  <c r="AN68" i="85" s="1"/>
  <c r="BV3" i="83"/>
  <c r="AM5" i="85"/>
  <c r="AN5" i="85" s="1"/>
  <c r="B3" i="84"/>
  <c r="E3" i="84" s="1"/>
  <c r="H3" i="84" s="1"/>
  <c r="F5" i="85" s="1"/>
  <c r="B31" i="84"/>
  <c r="E31" i="84" s="1"/>
  <c r="H31" i="84" s="1"/>
  <c r="F33" i="85" s="1"/>
  <c r="BV31" i="83"/>
  <c r="AM33" i="85"/>
  <c r="AN33" i="85" s="1"/>
  <c r="BV100" i="83"/>
  <c r="AM102" i="85"/>
  <c r="AN102" i="85" s="1"/>
  <c r="B100" i="84"/>
  <c r="E100" i="84" s="1"/>
  <c r="H100" i="84" s="1"/>
  <c r="F102" i="85" s="1"/>
  <c r="BV166" i="83"/>
  <c r="AM168" i="85"/>
  <c r="AN168" i="85" s="1"/>
  <c r="B166" i="84"/>
  <c r="E166" i="84" s="1"/>
  <c r="H166" i="84" s="1"/>
  <c r="F168" i="85" s="1"/>
  <c r="BV38" i="83"/>
  <c r="B38" i="84"/>
  <c r="E38" i="84" s="1"/>
  <c r="H38" i="84" s="1"/>
  <c r="F40" i="85" s="1"/>
  <c r="AM40" i="85"/>
  <c r="AN40" i="85" s="1"/>
  <c r="B105" i="84"/>
  <c r="E105" i="84" s="1"/>
  <c r="H105" i="84" s="1"/>
  <c r="F107" i="85" s="1"/>
  <c r="BV105" i="83"/>
  <c r="AM107" i="85"/>
  <c r="AN107" i="85" s="1"/>
  <c r="AM181" i="85"/>
  <c r="AN181" i="85" s="1"/>
  <c r="B179" i="84"/>
  <c r="E179" i="84" s="1"/>
  <c r="H179" i="84" s="1"/>
  <c r="F181" i="85" s="1"/>
  <c r="BV179" i="83"/>
  <c r="AM19" i="85"/>
  <c r="AN19" i="85" s="1"/>
  <c r="B17" i="84"/>
  <c r="E17" i="84" s="1"/>
  <c r="H17" i="84" s="1"/>
  <c r="F19" i="85" s="1"/>
  <c r="BV17" i="83"/>
  <c r="BV39" i="83"/>
  <c r="AM41" i="85"/>
  <c r="AN41" i="85" s="1"/>
  <c r="B39" i="84"/>
  <c r="E39" i="84" s="1"/>
  <c r="H39" i="84" s="1"/>
  <c r="F41" i="85" s="1"/>
  <c r="BV108" i="83"/>
  <c r="AM110" i="85"/>
  <c r="AN110" i="85" s="1"/>
  <c r="B108" i="84"/>
  <c r="E108" i="84" s="1"/>
  <c r="H108" i="84" s="1"/>
  <c r="F110" i="85" s="1"/>
  <c r="BV174" i="83"/>
  <c r="AM176" i="85"/>
  <c r="AN176" i="85" s="1"/>
  <c r="B174" i="84"/>
  <c r="E174" i="84" s="1"/>
  <c r="H174" i="84" s="1"/>
  <c r="F176" i="85" s="1"/>
  <c r="B46" i="84"/>
  <c r="E46" i="84" s="1"/>
  <c r="H46" i="84" s="1"/>
  <c r="F48" i="85" s="1"/>
  <c r="BV46" i="83"/>
  <c r="AM48" i="85"/>
  <c r="AN48" i="85" s="1"/>
  <c r="B113" i="84"/>
  <c r="E113" i="84" s="1"/>
  <c r="H113" i="84" s="1"/>
  <c r="F115" i="85" s="1"/>
  <c r="BV113" i="83"/>
  <c r="AM115" i="85"/>
  <c r="AN115" i="85" s="1"/>
  <c r="BV187" i="83"/>
  <c r="AM189" i="85"/>
  <c r="AN189" i="85" s="1"/>
  <c r="B187" i="84"/>
  <c r="E187" i="84" s="1"/>
  <c r="H187" i="84" s="1"/>
  <c r="F189" i="85" s="1"/>
  <c r="BV5" i="83"/>
  <c r="AM7" i="85"/>
  <c r="AN7" i="85" s="1"/>
  <c r="B5" i="84"/>
  <c r="E5" i="84" s="1"/>
  <c r="H5" i="84" s="1"/>
  <c r="F7" i="85" s="1"/>
  <c r="B47" i="84"/>
  <c r="E47" i="84" s="1"/>
  <c r="H47" i="84" s="1"/>
  <c r="F49" i="85" s="1"/>
  <c r="BV47" i="83"/>
  <c r="AM49" i="85"/>
  <c r="AN49" i="85" s="1"/>
  <c r="BV116" i="83"/>
  <c r="B116" i="84"/>
  <c r="E116" i="84" s="1"/>
  <c r="H116" i="84" s="1"/>
  <c r="F118" i="85" s="1"/>
  <c r="AM118" i="85"/>
  <c r="AN118" i="85" s="1"/>
  <c r="BV182" i="83"/>
  <c r="AM184" i="85"/>
  <c r="AN184" i="85" s="1"/>
  <c r="B182" i="84"/>
  <c r="E182" i="84" s="1"/>
  <c r="H182" i="84" s="1"/>
  <c r="F184" i="85" s="1"/>
  <c r="B54" i="84"/>
  <c r="E54" i="84" s="1"/>
  <c r="H54" i="84" s="1"/>
  <c r="F56" i="85" s="1"/>
  <c r="BV54" i="83"/>
  <c r="AM56" i="85"/>
  <c r="AN56" i="85" s="1"/>
  <c r="BV121" i="83"/>
  <c r="AM123" i="85"/>
  <c r="AN123" i="85" s="1"/>
  <c r="B121" i="84"/>
  <c r="E121" i="84" s="1"/>
  <c r="H121" i="84" s="1"/>
  <c r="F123" i="85" s="1"/>
  <c r="AM11" i="85"/>
  <c r="AN11" i="85" s="1"/>
  <c r="B9" i="84"/>
  <c r="E9" i="84" s="1"/>
  <c r="H9" i="84" s="1"/>
  <c r="F11" i="85" s="1"/>
  <c r="BV9" i="83"/>
  <c r="BV132" i="83"/>
  <c r="AM134" i="85"/>
  <c r="AN134" i="85" s="1"/>
  <c r="B132" i="84"/>
  <c r="E132" i="84" s="1"/>
  <c r="H132" i="84" s="1"/>
  <c r="F134" i="85" s="1"/>
  <c r="AM187" i="85"/>
  <c r="AN187" i="85" s="1"/>
  <c r="BV185" i="83"/>
  <c r="B185" i="84"/>
  <c r="E185" i="84" s="1"/>
  <c r="H185" i="84" s="1"/>
  <c r="F187" i="85" s="1"/>
  <c r="BV60" i="83"/>
  <c r="B60" i="84"/>
  <c r="E60" i="84" s="1"/>
  <c r="H60" i="84" s="1"/>
  <c r="F62" i="85" s="1"/>
  <c r="AM62" i="85"/>
  <c r="AN62" i="85" s="1"/>
  <c r="AM64" i="85"/>
  <c r="AN64" i="85" s="1"/>
  <c r="B62" i="84"/>
  <c r="E62" i="84" s="1"/>
  <c r="H62" i="84" s="1"/>
  <c r="F64" i="85" s="1"/>
  <c r="BV62" i="83"/>
  <c r="AM138" i="85"/>
  <c r="AN138" i="85" s="1"/>
  <c r="B136" i="84"/>
  <c r="E136" i="84" s="1"/>
  <c r="H136" i="84" s="1"/>
  <c r="F138" i="85" s="1"/>
  <c r="BV136" i="83"/>
  <c r="C4" i="85" l="1"/>
  <c r="D4" i="85" s="1"/>
  <c r="AB194" i="83"/>
  <c r="C197" i="83"/>
  <c r="AM4" i="85"/>
  <c r="AN4" i="85" s="1"/>
  <c r="BV2" i="83"/>
  <c r="B2" i="84"/>
  <c r="E84" i="85"/>
  <c r="E17" i="85"/>
  <c r="E134" i="85"/>
  <c r="E66" i="85"/>
  <c r="E67" i="85"/>
  <c r="E21" i="85"/>
  <c r="E138" i="85"/>
  <c r="E41" i="85"/>
  <c r="E95" i="85"/>
  <c r="E108" i="85"/>
  <c r="E13" i="85" l="1"/>
  <c r="E8" i="85"/>
  <c r="E188" i="85"/>
  <c r="E42" i="85"/>
  <c r="E115" i="85"/>
  <c r="E109" i="85"/>
  <c r="E192" i="85"/>
  <c r="E158" i="85"/>
  <c r="E83" i="85"/>
  <c r="E82" i="85"/>
  <c r="E127" i="85"/>
  <c r="E168" i="85"/>
  <c r="E170" i="85"/>
  <c r="E87" i="85"/>
  <c r="E50" i="85"/>
  <c r="E105" i="85"/>
  <c r="E124" i="85"/>
  <c r="E7" i="85"/>
  <c r="E140" i="85"/>
  <c r="E99" i="85"/>
  <c r="E147" i="85"/>
  <c r="E119" i="85"/>
  <c r="E79" i="85"/>
  <c r="E75" i="85"/>
  <c r="E18" i="85"/>
  <c r="E44" i="85"/>
  <c r="E156" i="85"/>
  <c r="E74" i="85"/>
  <c r="E121" i="85"/>
  <c r="E172" i="85"/>
  <c r="E30" i="85"/>
  <c r="E58" i="85"/>
  <c r="E92" i="85"/>
  <c r="E174" i="85"/>
  <c r="E56" i="85"/>
  <c r="E71" i="85"/>
  <c r="E47" i="85"/>
  <c r="E149" i="85"/>
  <c r="E161" i="85"/>
  <c r="E180" i="85"/>
  <c r="E165" i="85"/>
  <c r="E51" i="85"/>
  <c r="E14" i="85"/>
  <c r="E136" i="85"/>
  <c r="E176" i="85"/>
  <c r="E24" i="85"/>
  <c r="E112" i="85"/>
  <c r="E177" i="85"/>
  <c r="E60" i="85"/>
  <c r="E118" i="85"/>
  <c r="E81" i="85"/>
  <c r="E29" i="85"/>
  <c r="E171" i="85"/>
  <c r="E106" i="85"/>
  <c r="E163" i="85"/>
  <c r="E126" i="85"/>
  <c r="E152" i="85"/>
  <c r="E49" i="85"/>
  <c r="E191" i="85"/>
  <c r="E142" i="85"/>
  <c r="E59" i="85"/>
  <c r="E132" i="85"/>
  <c r="E187" i="85"/>
  <c r="E35" i="85"/>
  <c r="E9" i="85"/>
  <c r="E182" i="85"/>
  <c r="E64" i="85"/>
  <c r="E116" i="85"/>
  <c r="E104" i="85"/>
  <c r="E100" i="85"/>
  <c r="E80" i="85"/>
  <c r="E86" i="85"/>
  <c r="E39" i="85"/>
  <c r="E23" i="85"/>
  <c r="E148" i="85"/>
  <c r="E54" i="85"/>
  <c r="E135" i="85"/>
  <c r="E63" i="85"/>
  <c r="E62" i="85"/>
  <c r="E183" i="85"/>
  <c r="E155" i="85"/>
  <c r="E93" i="85"/>
  <c r="E123" i="85"/>
  <c r="E46" i="85"/>
  <c r="E146" i="85"/>
  <c r="E145" i="85"/>
  <c r="E94" i="85"/>
  <c r="E101" i="85"/>
  <c r="E167" i="85"/>
  <c r="E166" i="85"/>
  <c r="E160" i="85"/>
  <c r="E133" i="85"/>
  <c r="E15" i="85"/>
  <c r="E53" i="85"/>
  <c r="E16" i="85"/>
  <c r="E28" i="85"/>
  <c r="E73" i="85"/>
  <c r="E11" i="85"/>
  <c r="E131" i="85"/>
  <c r="E130" i="85"/>
  <c r="E89" i="85"/>
  <c r="E31" i="85"/>
  <c r="E68" i="85"/>
  <c r="E91" i="85"/>
  <c r="E175" i="85"/>
  <c r="E61" i="85"/>
  <c r="E96" i="85"/>
  <c r="E137" i="85"/>
  <c r="E20" i="85"/>
  <c r="E72" i="85"/>
  <c r="E159" i="85"/>
  <c r="E76" i="85"/>
  <c r="E19" i="85"/>
  <c r="E150" i="85"/>
  <c r="E107" i="85"/>
  <c r="E88" i="85"/>
  <c r="E129" i="85"/>
  <c r="E27" i="85"/>
  <c r="E26" i="85"/>
  <c r="E185" i="85"/>
  <c r="E77" i="85"/>
  <c r="E43" i="85"/>
  <c r="E45" i="85"/>
  <c r="E111" i="85"/>
  <c r="E194" i="85"/>
  <c r="E153" i="85"/>
  <c r="E48" i="85"/>
  <c r="E52" i="85"/>
  <c r="E25" i="85"/>
  <c r="E173" i="85"/>
  <c r="E78" i="85"/>
  <c r="E5" i="85"/>
  <c r="E33" i="85"/>
  <c r="E12" i="85"/>
  <c r="E178" i="85"/>
  <c r="E117" i="85"/>
  <c r="E162" i="85"/>
  <c r="E164" i="85"/>
  <c r="E113" i="85"/>
  <c r="E184" i="85"/>
  <c r="E65" i="85"/>
  <c r="E141" i="85"/>
  <c r="E70" i="85"/>
  <c r="E34" i="85"/>
  <c r="E144" i="85"/>
  <c r="E10" i="85"/>
  <c r="E102" i="85"/>
  <c r="E85" i="85"/>
  <c r="E125" i="85"/>
  <c r="E120" i="85"/>
  <c r="E6" i="85"/>
  <c r="E37" i="85"/>
  <c r="E38" i="85"/>
  <c r="E90" i="85"/>
  <c r="E193" i="85"/>
  <c r="E151" i="85"/>
  <c r="E40" i="85"/>
  <c r="E189" i="85"/>
  <c r="E143" i="85"/>
  <c r="E179" i="85"/>
  <c r="E103" i="85"/>
  <c r="E110" i="85"/>
  <c r="E139" i="85"/>
  <c r="E114" i="85"/>
  <c r="E98" i="85"/>
  <c r="E32" i="85"/>
  <c r="E36" i="85"/>
  <c r="E169" i="85"/>
  <c r="E55" i="85"/>
  <c r="E22" i="85"/>
  <c r="E157" i="85"/>
  <c r="E181" i="85"/>
  <c r="E128" i="85"/>
  <c r="E154" i="85"/>
  <c r="E57" i="85"/>
  <c r="E97" i="85"/>
  <c r="E122" i="85"/>
  <c r="E190" i="85"/>
  <c r="E69" i="85"/>
  <c r="E4" i="85"/>
  <c r="E186" i="85"/>
  <c r="E2" i="84"/>
  <c r="H2" i="84" s="1"/>
  <c r="F4" i="85" s="1"/>
  <c r="B194" i="84"/>
  <c r="B195" i="84"/>
</calcChain>
</file>

<file path=xl/comments1.xml><?xml version="1.0" encoding="utf-8"?>
<comments xmlns="http://schemas.openxmlformats.org/spreadsheetml/2006/main">
  <authors>
    <author>Luca Vernaccini</author>
  </authors>
  <commentList>
    <comment ref="AP165" authorId="0" shapeId="0">
      <text>
        <r>
          <rPr>
            <b/>
            <sz val="9"/>
            <color indexed="81"/>
            <rFont val="Tahoma"/>
            <family val="2"/>
          </rPr>
          <t>Luca Vernaccini:</t>
        </r>
        <r>
          <rPr>
            <sz val="9"/>
            <color indexed="81"/>
            <rFont val="Tahoma"/>
            <family val="2"/>
          </rPr>
          <t xml:space="preserve">
EMRO, WHO (2012)</t>
        </r>
      </text>
    </comment>
    <comment ref="BM188" authorId="0" shapeId="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<sst xmlns="http://schemas.openxmlformats.org/spreadsheetml/2006/main" count="19471" uniqueCount="1384">
  <si>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</si>
  <si>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</si>
  <si>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</si>
  <si>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</si>
  <si>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</si>
  <si>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</si>
  <si>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</si>
  <si>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</si>
  <si>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</si>
  <si>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</si>
  <si>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</si>
  <si>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</si>
  <si>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</si>
  <si>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</si>
  <si>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</si>
  <si>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</si>
  <si>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</si>
  <si>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</si>
  <si>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</si>
  <si>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</si>
  <si>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</si>
  <si>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</si>
  <si>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</si>
  <si>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</si>
  <si>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</si>
  <si>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</si>
  <si>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</si>
  <si>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</si>
  <si>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</si>
  <si>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</si>
  <si>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</si>
  <si>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</si>
  <si>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</si>
  <si>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</si>
  <si>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</si>
  <si>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</si>
  <si>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</si>
  <si>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</si>
  <si>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</si>
  <si>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</si>
  <si>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</si>
  <si>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</si>
  <si>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</si>
  <si>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</si>
  <si>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</si>
  <si>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</si>
  <si>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</si>
  <si>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</si>
  <si>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</si>
  <si>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</si>
  <si>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</si>
  <si>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</si>
  <si>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</si>
  <si>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</si>
  <si>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</si>
  <si>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</si>
  <si>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</si>
  <si>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</si>
  <si>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</si>
  <si>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</si>
  <si>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</si>
  <si>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</si>
  <si>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</si>
  <si>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</si>
  <si>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</si>
  <si>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</si>
  <si>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</si>
  <si>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</si>
  <si>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</si>
  <si>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</si>
  <si>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</si>
  <si>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</si>
  <si>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</si>
  <si>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</si>
  <si>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</si>
  <si>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</si>
  <si>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</si>
  <si>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</si>
  <si>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</si>
  <si>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</si>
  <si>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</si>
  <si>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</si>
  <si>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</si>
  <si>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</si>
  <si>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</si>
  <si>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</si>
  <si>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</si>
  <si>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</si>
  <si>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</si>
  <si>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</si>
  <si>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</si>
  <si>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</si>
  <si>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</si>
  <si>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</si>
  <si>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</si>
  <si>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</si>
  <si>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</si>
  <si>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</si>
  <si>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</si>
  <si>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</si>
  <si>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</si>
  <si>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</si>
  <si>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</si>
  <si>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</si>
  <si>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</si>
  <si>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</si>
  <si>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</si>
  <si>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</si>
  <si>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</si>
  <si>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</si>
  <si>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</si>
  <si>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</si>
  <si>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</si>
  <si>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</si>
  <si>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</si>
  <si>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</si>
  <si>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</si>
  <si>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</si>
  <si>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</si>
  <si>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</si>
  <si>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</si>
  <si>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</si>
  <si>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</si>
  <si>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</si>
  <si>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</si>
  <si>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</si>
  <si>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</si>
  <si>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</si>
  <si>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</si>
  <si>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</si>
  <si>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</si>
  <si>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</si>
  <si>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</si>
  <si>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</si>
  <si>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</si>
  <si>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</si>
  <si>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</si>
  <si>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</si>
  <si>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</si>
  <si>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</si>
  <si>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</si>
  <si>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</si>
  <si>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</si>
  <si>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</si>
  <si>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</si>
  <si>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</si>
  <si>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</si>
  <si>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</si>
  <si>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</si>
  <si>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</si>
  <si>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</si>
  <si>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</si>
  <si>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</si>
  <si>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</si>
  <si>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</si>
  <si>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</si>
  <si>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</si>
  <si>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</si>
  <si>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</si>
  <si>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</si>
  <si>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</si>
  <si>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</si>
  <si>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</si>
  <si>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</si>
  <si>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</si>
  <si>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</si>
  <si>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</si>
  <si>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</si>
  <si>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</si>
  <si>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</si>
  <si>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</si>
  <si>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</si>
  <si>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</si>
  <si>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</si>
  <si>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</si>
  <si>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</si>
  <si>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</si>
  <si>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</si>
  <si>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</si>
  <si>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</si>
  <si>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</si>
  <si>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</si>
  <si>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</si>
  <si>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</si>
  <si>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</si>
  <si>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</si>
  <si>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</si>
  <si>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</si>
  <si>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</si>
  <si>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</si>
  <si>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</si>
  <si>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</si>
  <si>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</si>
  <si>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</si>
  <si>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</si>
  <si>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</si>
  <si>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</si>
  <si>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</si>
  <si>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</si>
  <si>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</si>
  <si>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</si>
  <si>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</si>
  <si>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</si>
  <si>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</si>
  <si>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</si>
  <si>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</si>
  <si>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</si>
  <si>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</si>
  <si>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</si>
  <si>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</si>
  <si>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</si>
  <si>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</si>
  <si>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</si>
  <si>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</si>
  <si>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</si>
  <si>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</si>
  <si>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</si>
  <si>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</si>
  <si>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</si>
  <si>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</si>
  <si>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</si>
  <si>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</si>
  <si>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</si>
  <si>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</si>
  <si>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</si>
  <si>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</si>
  <si>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</si>
  <si>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</si>
  <si>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</si>
  <si>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</si>
  <si>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</si>
  <si>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</si>
  <si>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</si>
  <si>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</si>
  <si>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</si>
  <si>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</si>
  <si>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</si>
  <si>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</si>
  <si>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</si>
  <si>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</si>
  <si>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</si>
  <si>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</si>
  <si>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</si>
  <si>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</si>
  <si>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</si>
  <si>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</si>
  <si>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</si>
  <si>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</si>
  <si>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</si>
  <si>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</si>
  <si>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</si>
  <si>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</si>
  <si>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</si>
  <si>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</si>
  <si>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</si>
  <si>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</si>
  <si>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</si>
  <si>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</si>
  <si>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</si>
  <si>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</si>
  <si>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</si>
  <si>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</si>
  <si>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</si>
  <si>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</si>
  <si>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</si>
  <si>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</si>
  <si>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</si>
  <si>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</si>
  <si>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</si>
  <si>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</si>
  <si>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</si>
  <si>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</si>
  <si>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</si>
  <si>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</si>
  <si>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</si>
  <si>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</si>
  <si>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</si>
  <si>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</si>
  <si>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</si>
  <si>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</si>
  <si>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</si>
  <si>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</si>
  <si>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</si>
  <si>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</si>
  <si>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</si>
  <si>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</si>
  <si>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</si>
  <si>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</si>
  <si>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</si>
  <si>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</si>
  <si>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</si>
  <si>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</si>
  <si>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</si>
  <si>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</si>
  <si>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</si>
  <si>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</si>
  <si>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</si>
  <si>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</si>
  <si>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</si>
  <si>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</si>
  <si>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</si>
  <si>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</si>
  <si>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</si>
  <si>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</si>
  <si>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</si>
  <si>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</si>
  <si>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</si>
  <si>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</si>
  <si>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</si>
  <si>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</si>
  <si>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</si>
  <si>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</si>
  <si>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</si>
  <si>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</si>
  <si>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</si>
  <si>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</si>
  <si>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</si>
  <si>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</si>
  <si>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</si>
  <si>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</si>
  <si>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</si>
  <si>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</si>
  <si>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</si>
  <si>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</si>
  <si>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</si>
  <si>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</si>
  <si>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</si>
  <si>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</si>
  <si>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</si>
  <si>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</si>
  <si>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</si>
  <si>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</si>
  <si>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</si>
  <si>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</si>
  <si>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</si>
  <si>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</si>
  <si>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</si>
  <si>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</si>
  <si>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</si>
  <si>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</si>
  <si>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</si>
  <si>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</si>
  <si>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</si>
  <si>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</si>
  <si>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</si>
  <si>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</si>
  <si>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</si>
  <si>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</si>
  <si>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</si>
  <si>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</si>
  <si>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</si>
  <si>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</si>
  <si>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</si>
  <si>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</si>
  <si>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</si>
  <si>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</si>
  <si>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</si>
  <si>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</si>
  <si>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</si>
  <si>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</si>
  <si>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</si>
  <si>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</si>
  <si>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</si>
  <si>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</si>
  <si>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</si>
  <si>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</si>
  <si>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</si>
  <si>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</si>
  <si>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</si>
  <si>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</si>
  <si>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</si>
  <si>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</si>
  <si>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</si>
  <si>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</si>
  <si>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</si>
  <si>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</si>
  <si>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</si>
  <si>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</si>
  <si>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</si>
  <si>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</si>
  <si>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</si>
  <si>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</si>
  <si>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</si>
  <si>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</si>
  <si>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</si>
  <si>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</si>
  <si>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</si>
  <si>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</si>
  <si>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</si>
  <si>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</si>
  <si>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</si>
  <si>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</si>
  <si>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</si>
  <si>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</si>
  <si>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</si>
  <si>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</si>
  <si>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</si>
  <si>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</si>
  <si>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</si>
  <si>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</si>
  <si>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</si>
  <si>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</si>
  <si>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</si>
  <si>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</si>
  <si>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</si>
  <si>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</si>
  <si>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</si>
  <si>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</si>
  <si>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</si>
  <si>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</si>
  <si>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</si>
  <si>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</si>
  <si>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Other Vulnerable Groups</t>
  </si>
  <si>
    <t>Natural Disasters % of total pop</t>
  </si>
  <si>
    <t>Development &amp; Deprivation</t>
  </si>
  <si>
    <t>People affected by droughts (absolute)</t>
  </si>
  <si>
    <t>People affected by droughts (relative)</t>
  </si>
  <si>
    <t>Road density</t>
  </si>
  <si>
    <t xml:space="preserve">For further information: </t>
  </si>
  <si>
    <t>Physical exposure to earthquake MMI VI</t>
  </si>
  <si>
    <t>Physical exposure to earthquake MMI VIII</t>
  </si>
  <si>
    <t>Unit of Measurament</t>
  </si>
  <si>
    <t>Number</t>
  </si>
  <si>
    <t>Index</t>
  </si>
  <si>
    <t>HFA Scores Last recent</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</si>
  <si>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</si>
  <si>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</si>
  <si>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</si>
  <si>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</si>
  <si>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</si>
  <si>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</si>
  <si>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</si>
  <si>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</si>
  <si>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 xml:space="preserve">Physical exposure to earthquake </t>
  </si>
  <si>
    <t>Physical exposure to tsunami</t>
  </si>
  <si>
    <t>Physical exposure to tropical cyclone of Saffir-Simpson category 1</t>
  </si>
  <si>
    <t>Physical exposure to tropical cyclone of Saffir-Simpson category 3</t>
  </si>
  <si>
    <t>Physical exposure to tropical cyclone wind</t>
  </si>
  <si>
    <t>Physical exposure to tropical cyclone</t>
  </si>
  <si>
    <t>Total Uprooted people (percentage of the total population)</t>
  </si>
  <si>
    <t>Uprooted people (total population)</t>
  </si>
  <si>
    <t>Health Conditions</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</si>
  <si>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</si>
  <si>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</si>
  <si>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</si>
  <si>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</si>
  <si>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</si>
  <si>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</si>
  <si>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</si>
  <si>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</si>
  <si>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</si>
  <si>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</si>
  <si>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</si>
  <si>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</si>
  <si>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</si>
  <si>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</si>
  <si>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</si>
  <si>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</si>
  <si>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</si>
  <si>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</si>
  <si>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</si>
  <si>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</si>
  <si>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</si>
  <si>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</si>
  <si>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</si>
  <si>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</si>
  <si>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</si>
  <si>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</si>
  <si>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</si>
  <si>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</si>
  <si>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</si>
  <si>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</si>
  <si>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</si>
  <si>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</si>
  <si>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</si>
  <si>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</si>
  <si>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</si>
  <si>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</si>
  <si>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</si>
  <si>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</si>
  <si>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</si>
  <si>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</si>
  <si>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</si>
  <si>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</si>
  <si>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</si>
  <si>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</si>
  <si>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</si>
  <si>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</si>
  <si>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</si>
  <si>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</si>
  <si>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</si>
  <si>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</si>
  <si>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</si>
  <si>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</si>
  <si>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</si>
  <si>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</si>
  <si>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</si>
  <si>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</si>
  <si>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</si>
  <si>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</si>
  <si>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</si>
  <si>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</si>
  <si>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</si>
  <si>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</si>
  <si>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</si>
  <si>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</si>
  <si>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</si>
  <si>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</si>
  <si>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</si>
  <si>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</si>
  <si>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</si>
  <si>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</si>
  <si>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</si>
  <si>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</si>
  <si>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</si>
  <si>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</si>
  <si>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</si>
  <si>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</si>
  <si>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</si>
  <si>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</si>
  <si>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</si>
  <si>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</si>
  <si>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</si>
  <si>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</si>
  <si>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</si>
  <si>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</si>
  <si>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</si>
  <si>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</si>
  <si>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</si>
  <si>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</si>
  <si>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</si>
  <si>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</si>
  <si>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</si>
  <si>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</si>
  <si>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</si>
  <si>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</si>
  <si>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</si>
  <si>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</si>
  <si>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</si>
  <si>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</si>
  <si>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</si>
  <si>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</si>
  <si>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</si>
  <si>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</si>
  <si>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</si>
  <si>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</si>
  <si>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</si>
  <si>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</si>
  <si>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</si>
  <si>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</si>
  <si>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</si>
  <si>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</si>
  <si>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</si>
  <si>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</si>
  <si>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</si>
  <si>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</si>
  <si>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</si>
  <si>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</si>
  <si>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</si>
  <si>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</si>
  <si>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</si>
  <si>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</si>
  <si>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</si>
  <si>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</si>
  <si>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</si>
  <si>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</si>
  <si>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</si>
  <si>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</si>
  <si>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</si>
  <si>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</si>
  <si>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</si>
  <si>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</si>
  <si>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</si>
  <si>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</si>
  <si>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</si>
  <si>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</si>
  <si>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</si>
  <si>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</si>
  <si>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</si>
  <si>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</si>
  <si>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</si>
  <si>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</si>
  <si>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</si>
  <si>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</si>
  <si>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</si>
  <si>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</si>
  <si>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</si>
  <si>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</si>
  <si>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</si>
  <si>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</si>
  <si>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</si>
  <si>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</si>
  <si>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</si>
  <si>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</si>
  <si>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</si>
  <si>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</si>
  <si>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</si>
  <si>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</si>
  <si>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</si>
  <si>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</si>
  <si>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</si>
  <si>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</si>
  <si>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</si>
  <si>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</si>
  <si>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</si>
  <si>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</si>
  <si>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</si>
  <si>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</si>
  <si>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</si>
  <si>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</si>
  <si>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</si>
  <si>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</si>
  <si>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</si>
  <si>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</si>
  <si>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</si>
  <si>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</si>
  <si>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</si>
  <si>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</si>
  <si>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</si>
  <si>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</si>
  <si>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</si>
  <si>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</si>
  <si>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</si>
  <si>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</si>
  <si>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</si>
  <si>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</si>
  <si>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</si>
  <si>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</si>
  <si>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</si>
  <si>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</si>
  <si>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</si>
  <si>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</si>
  <si>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</si>
  <si>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</si>
  <si>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</si>
  <si>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</si>
  <si>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</si>
  <si>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</si>
  <si>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ROLAC</t>
  </si>
  <si>
    <t>Central America &amp; Caribbean</t>
  </si>
  <si>
    <t>Americas</t>
  </si>
  <si>
    <t>Caribbean</t>
  </si>
  <si>
    <t>Latin America</t>
  </si>
  <si>
    <t>South America</t>
  </si>
  <si>
    <t>Lower middle income</t>
  </si>
  <si>
    <t>ROCCA</t>
  </si>
  <si>
    <t>Western Asia</t>
  </si>
  <si>
    <t>East Asia &amp; Pacific</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</si>
  <si>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</si>
  <si>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</si>
  <si>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</si>
  <si>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</si>
  <si>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</si>
  <si>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</si>
  <si>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</si>
  <si>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</si>
  <si>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</si>
  <si>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</si>
  <si>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</si>
  <si>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</si>
  <si>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</si>
  <si>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</si>
  <si>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</si>
  <si>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</si>
  <si>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</si>
  <si>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</si>
  <si>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</si>
  <si>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</si>
  <si>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</si>
  <si>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</si>
  <si>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</si>
  <si>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</si>
  <si>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</si>
  <si>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</si>
  <si>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</si>
  <si>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</si>
  <si>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</si>
  <si>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</si>
  <si>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</si>
  <si>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</si>
  <si>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</si>
  <si>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</si>
  <si>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</si>
  <si>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</si>
  <si>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</si>
  <si>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</si>
  <si>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</si>
  <si>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</si>
  <si>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</si>
  <si>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</si>
  <si>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</si>
  <si>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</si>
  <si>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</si>
  <si>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</si>
  <si>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</si>
  <si>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</si>
  <si>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</si>
  <si>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</si>
  <si>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</si>
  <si>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</si>
  <si>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</si>
  <si>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</si>
  <si>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</si>
  <si>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</si>
  <si>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</si>
  <si>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</si>
  <si>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</si>
  <si>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</si>
  <si>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</si>
  <si>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</si>
  <si>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Agriculture Drought probability</t>
  </si>
  <si>
    <t>Total affected by Drought</t>
  </si>
  <si>
    <t>Frequency of Drought events</t>
  </si>
  <si>
    <t>Agriculture Droughts probability</t>
  </si>
  <si>
    <t>People affected by droughts</t>
  </si>
  <si>
    <t>People affected by droughts and Frequency of events</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</si>
  <si>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</si>
  <si>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</si>
  <si>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</si>
  <si>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</si>
  <si>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</si>
  <si>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</si>
  <si>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</si>
  <si>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</si>
  <si>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</si>
  <si>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</si>
  <si>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</si>
  <si>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</si>
  <si>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</si>
  <si>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</si>
  <si>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</si>
  <si>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</si>
  <si>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Rank</t>
  </si>
  <si>
    <t>Bolivia</t>
  </si>
  <si>
    <t>Cabo Verde</t>
  </si>
  <si>
    <t>Korea DPR</t>
  </si>
  <si>
    <t>Congo DR</t>
  </si>
  <si>
    <t>Iran</t>
  </si>
  <si>
    <t>Lao PDR</t>
  </si>
  <si>
    <t>Korea Republic of</t>
  </si>
  <si>
    <t>Moldova Republic of</t>
  </si>
  <si>
    <t>Syria</t>
  </si>
  <si>
    <t>Tanzania</t>
  </si>
  <si>
    <t>United Kingdom</t>
  </si>
  <si>
    <t>Venezuela</t>
  </si>
  <si>
    <t>HAZARD &amp; EXPOSURE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</si>
  <si>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</si>
  <si>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</si>
  <si>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</si>
  <si>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</si>
  <si>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</si>
  <si>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</si>
  <si>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</si>
  <si>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</si>
  <si>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</si>
  <si>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</si>
  <si>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</si>
  <si>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</si>
  <si>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</si>
  <si>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Tsunamis</t>
  </si>
  <si>
    <t>Annual Expected Exposed People to Cyclone's Wind SS1</t>
  </si>
  <si>
    <t>Annual Expected Exposed People to Cyclone's Wind SS3</t>
  </si>
  <si>
    <t>Annual Expected Exposed People to Cyclone's Wind (absolute)</t>
  </si>
  <si>
    <t>Road lenght</t>
  </si>
  <si>
    <t>km</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</si>
  <si>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</si>
  <si>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</si>
  <si>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</si>
  <si>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</si>
  <si>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</si>
  <si>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</si>
  <si>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</si>
  <si>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</si>
  <si>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</si>
  <si>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</si>
  <si>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</si>
  <si>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</si>
  <si>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</si>
  <si>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</si>
  <si>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</si>
  <si>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</si>
  <si>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</si>
  <si>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</si>
  <si>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</si>
  <si>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</si>
  <si>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</si>
  <si>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</si>
  <si>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</si>
  <si>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</si>
  <si>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</si>
  <si>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</si>
  <si>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</si>
  <si>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</si>
  <si>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</si>
  <si>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</si>
  <si>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</si>
  <si>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</si>
  <si>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</si>
  <si>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</si>
  <si>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</si>
  <si>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</si>
  <si>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</si>
  <si>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</si>
  <si>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</si>
  <si>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</si>
  <si>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</si>
  <si>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</si>
  <si>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</si>
  <si>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</si>
  <si>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</si>
  <si>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</si>
  <si>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</si>
  <si>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</si>
  <si>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</si>
  <si>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</si>
  <si>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</si>
  <si>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</si>
  <si>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</si>
  <si>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</si>
  <si>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</si>
  <si>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</si>
  <si>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</si>
  <si>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</si>
  <si>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</si>
  <si>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</si>
  <si>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</si>
  <si>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</si>
  <si>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</si>
  <si>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</si>
  <si>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</si>
  <si>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</si>
  <si>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</si>
  <si>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</si>
  <si>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</si>
  <si>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</si>
  <si>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</si>
  <si>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</si>
  <si>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</si>
  <si>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</si>
  <si>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</si>
  <si>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</si>
  <si>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</si>
  <si>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</si>
  <si>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</si>
  <si>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</si>
  <si>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</si>
  <si>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OCHA</t>
  </si>
  <si>
    <t>OECD</t>
  </si>
  <si>
    <t>Value from Ethiopia</t>
  </si>
  <si>
    <t>Regional average (Southern Asia)</t>
  </si>
  <si>
    <t>(0-50)</t>
  </si>
  <si>
    <t>(0-100%)</t>
  </si>
  <si>
    <t>(Yes/No)</t>
  </si>
  <si>
    <t>Regional average (Eastern Africa)</t>
  </si>
  <si>
    <t>Regional average (Western Asia)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</si>
  <si>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</si>
  <si>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</si>
  <si>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</si>
  <si>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</si>
  <si>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</si>
  <si>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</si>
  <si>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</si>
  <si>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</si>
  <si>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</si>
  <si>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</si>
  <si>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</si>
  <si>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</si>
  <si>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</si>
  <si>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</si>
  <si>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Global Human Settlement Layer Population Grid</t>
  </si>
  <si>
    <t>()</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</si>
  <si>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</si>
  <si>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</si>
  <si>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</si>
  <si>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</si>
  <si>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</si>
  <si>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</si>
  <si>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</si>
  <si>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</si>
  <si>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</si>
  <si>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</si>
  <si>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</si>
  <si>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</si>
  <si>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</si>
  <si>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</si>
  <si>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</si>
  <si>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</si>
  <si>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</si>
  <si>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</si>
  <si>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</si>
  <si>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</si>
  <si>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</si>
  <si>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</si>
  <si>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</si>
  <si>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</si>
  <si>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</si>
  <si>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</si>
  <si>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</si>
  <si>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</si>
  <si>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</si>
  <si>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</si>
  <si>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</si>
  <si>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</si>
  <si>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</si>
  <si>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</si>
  <si>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</si>
  <si>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</si>
  <si>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</si>
  <si>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</si>
  <si>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</si>
  <si>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</si>
  <si>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</si>
  <si>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</si>
  <si>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</si>
  <si>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</si>
  <si>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</si>
  <si>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</si>
  <si>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</si>
  <si>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</si>
  <si>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</si>
  <si>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</si>
  <si>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AFF_DR</t>
  </si>
  <si>
    <t>AFF_DR.FREQ</t>
  </si>
  <si>
    <t>AG.LND.TOTL.K2</t>
  </si>
  <si>
    <t>ASI</t>
  </si>
  <si>
    <t>CM</t>
  </si>
  <si>
    <t>CPI</t>
  </si>
  <si>
    <t>CUW</t>
  </si>
  <si>
    <t>DT.ODA.ODAT.GN.ZS</t>
  </si>
  <si>
    <t>EG.ELC.ACCS.ZS</t>
  </si>
  <si>
    <t>EX_FL</t>
  </si>
  <si>
    <t>EX_TC_SS1</t>
  </si>
  <si>
    <t>EX_TC_SS3</t>
  </si>
  <si>
    <t>EX_TS</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</si>
  <si>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</si>
  <si>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</si>
  <si>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</si>
  <si>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</si>
  <si>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</si>
  <si>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</si>
  <si>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</si>
  <si>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</si>
  <si>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</si>
  <si>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</si>
  <si>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</si>
  <si>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</si>
  <si>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</si>
  <si>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</si>
  <si>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</si>
  <si>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</si>
  <si>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</si>
  <si>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</si>
  <si>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</si>
  <si>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</si>
  <si>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</si>
  <si>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</si>
  <si>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</si>
  <si>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</si>
  <si>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</si>
  <si>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H&amp;E</t>
  </si>
  <si>
    <t>V</t>
  </si>
  <si>
    <t>LCC</t>
  </si>
  <si>
    <t>Population exposed to CCHF (zoonoses)</t>
  </si>
  <si>
    <t>Population exposed to Lassa Fever (zoonoses)</t>
  </si>
  <si>
    <t>Population exposed to MVD (zoonoses)</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</si>
  <si>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</si>
  <si>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</si>
  <si>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</si>
  <si>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</si>
  <si>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</si>
  <si>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</si>
  <si>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</si>
  <si>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</si>
  <si>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</si>
  <si>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</si>
  <si>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</si>
  <si>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</si>
  <si>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</si>
  <si>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</si>
  <si>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</si>
  <si>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</si>
  <si>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</si>
  <si>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</si>
  <si>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</si>
  <si>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</si>
  <si>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</si>
  <si>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</si>
  <si>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</si>
  <si>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</si>
  <si>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</si>
  <si>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</si>
  <si>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</si>
  <si>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</si>
  <si>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</si>
  <si>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</si>
  <si>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</si>
  <si>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</si>
  <si>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</si>
  <si>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</si>
  <si>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</si>
  <si>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</si>
  <si>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</si>
  <si>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</si>
  <si>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</si>
  <si>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malaria</t>
  </si>
  <si>
    <t>Physical exposure to vectorborne</t>
  </si>
  <si>
    <t>WaSH</t>
  </si>
  <si>
    <t>Population</t>
  </si>
  <si>
    <t>P2P</t>
  </si>
  <si>
    <t>Number of vets per capita</t>
  </si>
  <si>
    <t>Food</t>
  </si>
  <si>
    <t>Waterborne - Foodborne</t>
  </si>
  <si>
    <t>Physical exposure to epidemics</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</si>
  <si>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</si>
  <si>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</si>
  <si>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</si>
  <si>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</si>
  <si>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</si>
  <si>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</si>
  <si>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</si>
  <si>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</si>
  <si>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</si>
  <si>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</si>
  <si>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</si>
  <si>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</si>
  <si>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</si>
  <si>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</si>
  <si>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</si>
  <si>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</si>
  <si>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</si>
  <si>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</si>
  <si>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</si>
  <si>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</si>
  <si>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</si>
  <si>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</si>
  <si>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</si>
  <si>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</si>
  <si>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</si>
  <si>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</si>
  <si>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</si>
  <si>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</si>
  <si>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</si>
  <si>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</si>
  <si>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</si>
  <si>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</si>
  <si>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</si>
  <si>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</si>
  <si>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</si>
  <si>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</si>
  <si>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</si>
  <si>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</si>
  <si>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</si>
  <si>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</si>
  <si>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</si>
  <si>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</si>
  <si>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</si>
  <si>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</si>
  <si>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</si>
  <si>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</si>
  <si>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</si>
  <si>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</si>
  <si>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</si>
  <si>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</si>
  <si>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</si>
  <si>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</si>
  <si>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</si>
  <si>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</si>
  <si>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</si>
  <si>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 exposed to MVD (absolute)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</si>
  <si>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</si>
  <si>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</si>
  <si>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</si>
  <si>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</si>
  <si>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</si>
  <si>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</si>
  <si>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</si>
  <si>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</si>
  <si>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</si>
  <si>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</si>
  <si>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</si>
  <si>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</si>
  <si>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</si>
  <si>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</si>
  <si>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</si>
  <si>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</si>
  <si>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</si>
  <si>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</si>
  <si>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</si>
  <si>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</si>
  <si>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</si>
  <si>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</si>
  <si>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</si>
  <si>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</si>
  <si>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</si>
  <si>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</si>
  <si>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</si>
  <si>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</si>
  <si>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</si>
  <si>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</si>
  <si>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</si>
  <si>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</si>
  <si>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</si>
  <si>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</si>
  <si>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</si>
  <si>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</si>
  <si>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</si>
  <si>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</si>
  <si>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</si>
  <si>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</si>
  <si>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</si>
  <si>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</si>
  <si>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</si>
  <si>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</si>
  <si>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</si>
  <si>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</si>
  <si>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</si>
  <si>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</si>
  <si>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</si>
  <si>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</si>
  <si>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</si>
  <si>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</si>
  <si>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</si>
  <si>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</si>
  <si>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https://population.un.org/wpp/Download/Standard/Population/</t>
  </si>
  <si>
    <t>Number of people requiring interventions against neglected tropical diseases</t>
  </si>
  <si>
    <t>Sanitation</t>
  </si>
  <si>
    <t>Drinking water</t>
  </si>
  <si>
    <t>Hygiene</t>
  </si>
  <si>
    <t>People practicing open defecation</t>
  </si>
  <si>
    <t>Population density</t>
  </si>
  <si>
    <t>Urban population growth</t>
  </si>
  <si>
    <t>Population living in urban areas</t>
  </si>
  <si>
    <t>GEM</t>
  </si>
  <si>
    <t>UNDRR</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</si>
  <si>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</si>
  <si>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</si>
  <si>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</si>
  <si>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</si>
  <si>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</si>
  <si>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</si>
  <si>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</si>
  <si>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</si>
  <si>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</si>
  <si>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</si>
  <si>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</si>
  <si>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</si>
  <si>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</si>
  <si>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</si>
  <si>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</si>
  <si>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</si>
  <si>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</si>
  <si>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</si>
  <si>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</si>
  <si>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</si>
  <si>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</si>
  <si>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</si>
  <si>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</si>
  <si>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</si>
  <si>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</si>
  <si>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</si>
  <si>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</si>
  <si>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</si>
  <si>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</si>
  <si>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</si>
  <si>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</si>
  <si>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</si>
  <si>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</si>
  <si>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</si>
  <si>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</si>
  <si>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</si>
  <si>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</si>
  <si>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</si>
  <si>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</si>
  <si>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</si>
  <si>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</si>
  <si>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</si>
  <si>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</si>
  <si>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</si>
  <si>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</si>
  <si>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</si>
  <si>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</si>
  <si>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</si>
  <si>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</si>
  <si>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</si>
  <si>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</si>
  <si>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</si>
  <si>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</si>
  <si>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</si>
  <si>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</si>
  <si>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</si>
  <si>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</si>
  <si>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</si>
  <si>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</si>
  <si>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</si>
  <si>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</si>
  <si>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</si>
  <si>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</si>
  <si>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</si>
  <si>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</si>
  <si>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</si>
  <si>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</si>
  <si>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</si>
  <si>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</si>
  <si>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</si>
  <si>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</si>
  <si>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</si>
  <si>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</si>
  <si>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</si>
  <si>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</si>
  <si>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</si>
  <si>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</si>
  <si>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</si>
  <si>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</si>
  <si>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</si>
  <si>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</si>
  <si>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</si>
  <si>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</si>
  <si>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</si>
  <si>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</si>
  <si>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</si>
  <si>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</si>
  <si>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</si>
  <si>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</si>
  <si>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</si>
  <si>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</si>
  <si>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</si>
  <si>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</si>
  <si>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</si>
  <si>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</si>
  <si>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</si>
  <si>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</si>
  <si>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</si>
  <si>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</si>
  <si>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</si>
  <si>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RISK 2020</t>
  </si>
  <si>
    <t>INFORM RISK 2019</t>
  </si>
  <si>
    <t>INFORM RISK 2018</t>
  </si>
  <si>
    <t>INFORM RISK 2017</t>
  </si>
  <si>
    <t>INFORM RISK 2016</t>
  </si>
  <si>
    <t>INFORM RISK 2015</t>
  </si>
  <si>
    <t>NH.EQ.GEM.MMI6.SP</t>
  </si>
  <si>
    <t>NH.EQ.GEM.MMI8.SP</t>
  </si>
  <si>
    <t>Population exposed to EVD (zoonoses)</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</si>
  <si>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</si>
  <si>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</si>
  <si>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</si>
  <si>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</si>
  <si>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</si>
  <si>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</si>
  <si>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</si>
  <si>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</si>
  <si>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</si>
  <si>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</si>
  <si>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</si>
  <si>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</si>
  <si>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</si>
  <si>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</si>
  <si>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GCRI derived</t>
  </si>
  <si>
    <t>United Nations, Department of Economic and Social Affairs, Population Division (2019).
Database on Household Size and Composition 2019</t>
  </si>
  <si>
    <t>2015-2019</t>
  </si>
  <si>
    <t>Value from Kiribati</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</si>
  <si>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</si>
  <si>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</si>
  <si>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</si>
  <si>
    <t>High income</t>
  </si>
  <si>
    <t>M49</t>
  </si>
  <si>
    <t>FAOST_CODE</t>
  </si>
  <si>
    <t>30 September 2020 v 0.5.1 - Update the missing FTS data for Congo DR</t>
  </si>
  <si>
    <t>INFORM RISK INDEX</t>
  </si>
  <si>
    <t>OBJECTIVES AND PROCESS</t>
  </si>
  <si>
    <t>release:</t>
  </si>
  <si>
    <t>Data shared by the authors</t>
  </si>
  <si>
    <r>
      <rPr>
        <b/>
        <i/>
        <sz val="10"/>
        <color rgb="FF323232"/>
        <rFont val="Arial"/>
        <family val="2"/>
      </rPr>
      <t>Citation</t>
    </r>
    <r>
      <rPr>
        <i/>
        <sz val="10"/>
        <color rgb="FF323232"/>
        <rFont val="Arial"/>
        <family val="2"/>
      </rPr>
      <t xml:space="preserve">
INFORM. 2021. INFORM Risk Index 2022. https://drmkc.jrc.ec.europa.eu/inform-index. INFORM is a collaboration of the Inter-Agency Standing Committee Reference Group on Risk, Early Warning and Preparedness and the European Commission. The European Commission Joint Research Centre is the scientific lead of INFORM.</t>
    </r>
  </si>
  <si>
    <r>
      <t xml:space="preserve">6 April 2021 v 0.5.3 - </t>
    </r>
    <r>
      <rPr>
        <b/>
        <i/>
        <sz val="9"/>
        <color rgb="FF323232"/>
        <rFont val="Arial"/>
        <family val="2"/>
      </rPr>
      <t>Updated indicators</t>
    </r>
    <r>
      <rPr>
        <i/>
        <sz val="9"/>
        <color rgb="FF323232"/>
        <rFont val="Arial"/>
        <family val="2"/>
      </rPr>
      <t>: ‘Volume of remittances (in USD) as a proportion of total GDP (%)’’, 'Mortality rate, under-5', 'Number of people requiring interventions against neglected tropical diseases', 'Adult literacy rate'</t>
    </r>
  </si>
  <si>
    <r>
      <t xml:space="preserve">31 March 2021 v 0.5.2 - </t>
    </r>
    <r>
      <rPr>
        <b/>
        <i/>
        <sz val="9"/>
        <color rgb="FF323232"/>
        <rFont val="Arial"/>
        <family val="2"/>
      </rPr>
      <t>Updated indicators</t>
    </r>
    <r>
      <rPr>
        <i/>
        <sz val="9"/>
        <color rgb="FF323232"/>
        <rFont val="Arial"/>
        <family val="2"/>
      </rPr>
      <t>: National Power Conflict Intensity (Highly Violent), Subnational Conflict Intensity (Highly Violent), GCRI Violent Conflict probability, GCRI Highly Violent Conflict probability, Human Development Index, Humanitarian Aid (FTS), Development Aid (ODA), Net ODA received (% of GNI), Incidence of Tuberculosis, Estimated number of people living with HIV - Adult (&gt;15) rate’, Number of new HIV infections per 1,000 uninfected population, Gender Inequality Index, Income Gini coefficient, People affected by Natural Disasters, Internally displaced persons (IDPs), Refugees by country of asylum, Government Effectiveness, Corruption Perception Index, Internet users, Mobile cellular subscriptions.</t>
    </r>
  </si>
  <si>
    <t>INFORM RISK 2022</t>
  </si>
  <si>
    <r>
      <t>Average Dietary Energy Supply Adequacy</t>
    </r>
    <r>
      <rPr>
        <sz val="10"/>
        <color rgb="FFFFFF00"/>
        <rFont val="Calibri"/>
        <family val="2"/>
        <scheme val="minor"/>
      </rPr>
      <t xml:space="preserve"> </t>
    </r>
  </si>
  <si>
    <t>Prevalence of Undernourishment</t>
  </si>
  <si>
    <t>Regional average</t>
  </si>
  <si>
    <t xml:space="preserve">Regional average </t>
  </si>
  <si>
    <t>INFORM RISK 2021</t>
  </si>
  <si>
    <t>http://data.worldbank.org/indicator/NY.GDP.PCAP.CD, https://www.bok.or.kr/eng/bbs/E0000634/view.do?nttId=10065833&amp;menuNo=400069&amp;pageIndex=2</t>
  </si>
  <si>
    <t>World Bank, Bank of Korea</t>
  </si>
  <si>
    <t>Bank of Korea</t>
  </si>
  <si>
    <t>Coastal flood</t>
  </si>
  <si>
    <t>Physical exposure to coastal flood</t>
  </si>
  <si>
    <t>Physical exposure to coastal flood (absolute)</t>
  </si>
  <si>
    <t>Physical exposure to coastal flood (relative)</t>
  </si>
  <si>
    <t>JRC</t>
  </si>
  <si>
    <t>Coastal flood (absolute)</t>
  </si>
  <si>
    <t>Coastal flood (relative)</t>
  </si>
  <si>
    <t>Physical exposure to coastal flood - average annual population exposed (percentage of the total population)</t>
  </si>
  <si>
    <t>EX_CFL</t>
  </si>
  <si>
    <t>https://data.jrc.ec.europa.eu/collection/id-0054</t>
  </si>
  <si>
    <t>Coastal flood is one of the rapid on-set hazards considered in the natural hazard category.</t>
  </si>
  <si>
    <t>Coastal is one of the rapid on-set hazards considered in the natural hazard category.</t>
  </si>
  <si>
    <t>The indicator is based on the estimated number of people exposed to coastal flood per year. It results from the combination of the hazard zones and the total population living in the spatial unit. It thus indicates the expected number of people exposed in the hazard zone in one year.</t>
  </si>
  <si>
    <t>We use the coastal flood extent which is estimated by the JRC LISFLOOD-FP numerical model and derived by the various design return periods of the total water level. The extreme total water level describes the contribution of the mean sea level, tides and extreme episodic water level variations (storm surges and waves), without considering the non-linear interactions between the hydrodynamic components. Although the episodic offshore water level has been validated with tide gauge and wave buoy records, uncertainties of the derived inundation extent may arise due to the performance skill of the utilized hydrodynamic numerical models, in the absence of high resolution and accurate nearshore topobathy data, especially in locations with complex morphology.</t>
  </si>
  <si>
    <t xml:space="preserve">Vousdoukas, M.I., Mentaschi, L., Voukouvalas, E., Verlaan, M., Jevrejeva, S., Jackson, L.
P., Feyen, L., 2018. Global probabilistic projections of extreme sea levels show
intensification of coastal flood hazard. Nat. Commun. 9, 2360. https://doi.org/
10.1038/s41467-018-04692-w.                                                                                                                                                                                                                                                                                Vousdoukas, M.I., Mentaschi, L., Voukouvalas, E., Bianchi, A., Dottori, F., Feyen, L.,
2018. Climatic and socioeconomic controls of future coastal flood risk in Europe.
Nat. Clim. Change. 89 (8), 776–780. https://doi.org/10.1038/s41558-018-0260-4.                                                                                                                                                                            Dottori, F., Salamon, P., Bianchi, A., Alfieri, L., Hirpa, F.A., Feyen, L., 2016. Development
and evaluation of a framework for global flood hazard mapping. Adv. Water Resour.
94, 87–102. https://doi.org/10.1016/j.advwatres.2016.05.002.    </t>
  </si>
  <si>
    <t xml:space="preserve">Dottori F; Salamon P; Alfieri L; Bianchi A; Feyen L; Hirpa F; Lorini V. Flood Hazard Maps at European and Global Scale. European Commission; 2016. JRC103765/                                 Alfieri, L., Salamon, P., Bianchi, A., Neal, J., Bates, P.D., Feyen, L., 2014. Advances in pan-European flood hazard mapping, Hydrol. Process., 28 (18), 4928-4937, doi:10.1002/hyp.9947.                                                                                                                                                                                                                                                                Dottori, F., Salamon, P., Bianchi, A., Alfieri, L., Hirpa, F.A., Feyen, L., 2016a. Development and evaluation of a framework for global flood hazard mapping. Advances in Water Resources 94, 87-102      </t>
  </si>
  <si>
    <t xml:space="preserve">Dottori F; Salamon P; Alfieri L; Bianchi A; Feyen L; Hirpa F; Lorini V. Flood Hazard Maps at European and Global Scale. European Commission; 2016. JRC103765/                                 Alfieri, L., Salamon, P., Bianchi, A., Neal, J., Bates, P.D., Feyen, L., 2014. Advances in pan-European flood hazard mapping, Hydrol. Process., 28 (18), 4928-4937, doi:10.1002/hyp.9947.                                                                                                                                                                                                                                                               Dottori, F., Salamon, P., Bianchi, A., Alfieri, L., Hirpa, F.A., Feyen, L., 2016a. Development and evaluation of a framework for global flood hazard mapping. Advances in Water Resources 94, 87-102                </t>
  </si>
  <si>
    <t>https://data.jrc.ec.europa.eu/collection/liscoast</t>
  </si>
  <si>
    <t>We use tropical cyclone maximum wind speed return periods, generated using the Synthetic Tropical cyclOne geneRation Model (STORM). Input TC data are extracted from the International Best Track Archive for Climate Stewardship (IBTrACS) dataset (1980–2018). Comparison between the TC characteristics from the IBTrACS dataset to those generated by STORM shows that the STORM dataset performs sufficiently to be used for TC risk assessments and TC hazard analyses. The STORM model does not distinguish between tropical and extratropical systems. Therefore, TCs with extratropical nature in higher latitudes are not considered in our TC-related analysis.</t>
  </si>
  <si>
    <t>Deltares, Royal Netherlands Meteorological Institute (KNMI), University of Southampton, Vrije Universiteit Amsterdam</t>
  </si>
  <si>
    <t xml:space="preserve">Bloemendaal, N., Haigh, I.D., de Moel, H. et al. Generation of a global synthetic tropical cyclone hazard dataset using STORM. Sci Data 7, 40 (2020). https://doi.org/10.1038/s41597-020-0381-2                                                                                                                                                                                                             Bloemendaal, Nadia; de Moel, H. (Hans); Muis, S; Haigh, I.D. (Ivan); Aerts, J.C.J.H. (Jeroen) (2023): STORM tropical cyclone wind speed return periods. Version 4. 4TU.ResearchData. dataset. https://doi.org/10.4121/12705164.v4                                                                                                                                                            </t>
  </si>
  <si>
    <t>https://data.4tu.nl/datasets/0ea98bdd-5772-4da8-ae97-99735e891aff/4</t>
  </si>
  <si>
    <t>Hazards &amp; Exposure calculations</t>
  </si>
  <si>
    <t>GHSL multi-temporal Population Grid</t>
  </si>
  <si>
    <t>Schiavina M., Freire S., Carioli A., MacManus K. (2023): GHS-POP R2023A - GHS population grid multitemporal (1975-2030).European Commission, Joint Research Centre (JRC), PID: http://data.europa.eu/89h/2ff68a52-5b5b-4a22-8f40-c41da8332cfe, doi:10.2905/2FF68A52-5B5B-4A22-8F40-C41DA8332CFE                                                            European Commission, GHSL Data Package 2023, Publications Office of the European Union, Luxembourg, 2023,
doi:10.2760/098587, JRC133256</t>
  </si>
  <si>
    <t>Total population (both sexes combined)</t>
  </si>
  <si>
    <t>Estimates (up to 2021) and medium projections from 2022.</t>
  </si>
  <si>
    <t>https://ghsl.jrc.ec.europa.eu/ghs_pop2023.php</t>
  </si>
  <si>
    <t>World Population Prospects - Population Division - United Nations</t>
  </si>
  <si>
    <t>United Nations, Department of Economic and Social Affairs, Population Division (2022). World Population Prospects 2022, Online Edition.</t>
  </si>
  <si>
    <t>INFORM RISK 2023</t>
  </si>
  <si>
    <r>
      <t xml:space="preserve">31 March 2023 v. 0.6.6 - </t>
    </r>
    <r>
      <rPr>
        <b/>
        <i/>
        <sz val="9"/>
        <color rgb="FF323232"/>
        <rFont val="Arial"/>
        <family val="2"/>
      </rPr>
      <t>Updated Indicators:</t>
    </r>
    <r>
      <rPr>
        <i/>
        <sz val="9"/>
        <color rgb="FF323232"/>
        <rFont val="Arial"/>
        <family val="2"/>
      </rPr>
      <t xml:space="preserve"> 'Total affected by Drought', 'Frequency of Drought events', 'Agriculture Drought probability', 'Urban population growth (annual %)', 'Population living in urban areas (%)', 'Household size', 'Population living in slums (% of urban population)', 'Children under 5 (% of population)', 'Human Development Index', 'Multidimensional Poverty Index', 'Humanitarian Aid (FTS)', 'Development Aid (ODA)', 'Net ODA received (% of GNI)', 'Volume of remittances (in USD) as a proportion of total GDP (%)', 'Mortality rate, under-5', 'U5 Under weight', 'Incidence of Tuberculosis', 'Estimated number of people living with HIV - Adult (&gt;15) rate', 'Incidence of HIV (per 1,000 uninfected population ages 15-49)', 'Malaria incidence per 1,000 population at risk', 'Gender Inequality Index', 'Income Gini coefficient', 'People affected by Natural Disasters', 'Internally displaced persons (IDPs)', 'Refugees and asylum-seekers by country of asylum', 'Returned Refugees', 'Government Effectiveness', 'Corruption Perception Index', 'Adult literacy rate', 'Individuals using the Internet', 'Mobile cellular subscriptions', 'Physicians Density', 'GDP per capita (current US$)'
31 August 2022 v 0.6.5 - </t>
    </r>
    <r>
      <rPr>
        <b/>
        <i/>
        <sz val="9"/>
        <color rgb="FF323232"/>
        <rFont val="Arial"/>
        <family val="2"/>
      </rPr>
      <t>New indicator:</t>
    </r>
    <r>
      <rPr>
        <i/>
        <sz val="9"/>
        <color rgb="FF323232"/>
        <rFont val="Arial"/>
        <family val="2"/>
      </rPr>
      <t xml:space="preserve"> 'GCRI internal conflict probability” replaced two indicators: “GCRI Violent Conflict probability” and “GCRI Highly Violent Conflict probability” that are no longer available', </t>
    </r>
    <r>
      <rPr>
        <b/>
        <i/>
        <sz val="9"/>
        <color rgb="FF323232"/>
        <rFont val="Arial"/>
        <family val="2"/>
      </rPr>
      <t xml:space="preserve">Updated Indicators: </t>
    </r>
    <r>
      <rPr>
        <i/>
        <sz val="9"/>
        <color rgb="FF323232"/>
        <rFont val="Arial"/>
        <family val="2"/>
      </rPr>
      <t>'Total affected by Drought', 'Frequency of Drought events', 'Populations at risk of Plasmodium vivax malaria (vector borne)', 'Populations at risk of Plasmodium falciparum malaria (vector borne)', '% of Populations at risk of Plasmodium vivax malaria (vector borne)', '% of Populations at risk of Plasmodium falciparum malaria (vector borne)', 'Number of vets (consolidated)', 'IHR capacity score: Food safety', 'Children under 5 (% of population)', 'Humanitarian Aid (FTS)', 'Development Aid (ODA)', 'People affected by Natural Disasters', 'Internally displaced persons (IDPs)', 'Refugees and asylum-seekers by country of asylum', 'Returned Refugees',  'Average Dietary Energy Supply Adequacy', 'Prevalence of Undernourishment', 'Government Effectiveness', 'Corruption Perception Index', 'Adult literacy rate', 'Total Population','Mortality rate, under-5', 'Volume of remittances (in USD) as a proportion of total GDP (%)', 'U5 Under weight', 'Net ODA received (% of GNI)', 'GDP per capita (current US$)', 'Income Gini coefficient', 'Estimated number of people living with HIV - Adult (&gt;15) rate', 'Mobile cellular subscriptions', 'Individuals using the Internet', 'People using at least basic drinking water services (% of population)', 'Proportion of the target population with access to 3 doses of diphtheria-tetanus-pertussis (DTP3) (%)',  'Proportion of the target population with access to measles-containing-vaccine second-dose (MCV2) (%)', 'Proportion of the target population with access to pneumococcal conjugate 3rd dose (PCV3) (%)'</t>
    </r>
  </si>
  <si>
    <r>
      <rPr>
        <i/>
        <sz val="9"/>
        <color rgb="FF323232"/>
        <rFont val="Arial"/>
        <family val="2"/>
      </rPr>
      <t xml:space="preserve">8 April 2022 v.0.6.4 - </t>
    </r>
    <r>
      <rPr>
        <b/>
        <i/>
        <sz val="9"/>
        <color rgb="FF323232"/>
        <rFont val="Arial"/>
        <family val="2"/>
      </rPr>
      <t xml:space="preserve">Updated Indicators: </t>
    </r>
    <r>
      <rPr>
        <i/>
        <sz val="9"/>
        <color rgb="FF323232"/>
        <rFont val="Arial"/>
        <family val="2"/>
      </rPr>
      <t>'Internally displaced persons (IDPs)' for Ukraine</t>
    </r>
  </si>
  <si>
    <r>
      <t xml:space="preserve">31 March 2022 v 0.6.3 - </t>
    </r>
    <r>
      <rPr>
        <b/>
        <i/>
        <sz val="9"/>
        <color rgb="FF323232"/>
        <rFont val="Arial"/>
        <family val="2"/>
      </rPr>
      <t>Updated Indicators:</t>
    </r>
    <r>
      <rPr>
        <i/>
        <sz val="9"/>
        <color rgb="FF323232"/>
        <rFont val="Arial"/>
        <family val="2"/>
      </rPr>
      <t xml:space="preserve"> 'National Power Conflict Intensity (Highly Violent)', 'Subnational Conflict Intensity (Highly Violent)', 'GCRI Violent Conflict probability', 'GCRI Highly Violent Conflict probability', 'Total affected by Drought', 'Frequency of Drought events', 'Refugees and asylum-seekers by country of asylum', 'Returned Refugees', 'Palestine Refugees', 'Prevalence of Undernourishment', 'Government Effectiveness', 'Corruption Perception Index', 'Humanitarian Aid (FTS)', 'People affected by Natural Disasters', 'Volume of remittances (in USD) as a proportion of total GDP (%)', 'Estimated number of people living with HIV - Adult (&gt;15) rate', 'Mortality rate, under-5', 'Incidence of HIV (per 1,000 uninfected population ages 15-49)', 'Incidence of Tuberculosis', 'Individuals using the Internet'</t>
    </r>
  </si>
  <si>
    <t>INFORM RISK 2024</t>
  </si>
  <si>
    <t>18 January 2021 v 0.6.2 - Revised indicators: 'GDP per capita PPP int USD' replaced by 'GDP per capita (current US$)' for Korea DPR. Changed Source : 'GDP per capita (current US$)' from Bank of Korea for Korea DPR. Update the missing GDP data for Korea DPR</t>
  </si>
  <si>
    <t>31 August 2021 v 0.6.1 - Revised indicators: 'Populations at risk of Plasmodium vivax malaria in 2010 - Unstable trasmission (vector borne)' and 'Populations at risk of Plasmodium vivax malaria in 2010  - Stable trasmission (vector borne)' replaced by 'Populations at risk of Plasmodium vivax malaria (vector borne)', "Populations at risk of Plasmodium falciparum malaria in 2010 - Unstable trasmission (vector borne)' and "Populations at risk of Plasmodium falciparum malaria in 2010 - Stable trasmission (vector borne)' replaced by "Populations at risk of Plasmodium falciparum malaria (vector borne)". Updated indicators: ‘Total affected by Drought’, ‘Frequency of Drought events’, ‘Agriculture Drought probability’, ‘IHR capacity score: Food safety’, ‘GCRI Violent Conflict probability’, ‘GCRI Highly Violent Conflict probability’, ‘Humanitarian Aid (FTS)’, ‘Volume of remittances (in USD) as a proportion of total GDP (%)’’, ‘U5 Under weight’, ‘Number of people requiring interventions against neglected tropical diseases’, ‘People affected by Natural Disasters’, ‘Internally displaced persons (IDPs)’, ‘Refugees and asylum-seekers by country of asylum’, ‘Returned Refugees’, ‘Average Dietary Energy Supply Adequacy’, ‘Prevalence of Undernourishment’, 'Urban population growth', 'Population living in urban areas', ‘Access to electricity’, ‘Adult literacy rate’, ‘GDP per capita (current US$)’, 'Proportion of the target population with access to 3 doses of diphtheria-tetanus-pertussis',  'Proportion of the target population with access to measles-containing-vaccine second-dose', 'Proportion of the target population with access to pneumococcal conjugate 3rd dose', 'Current health expenditure per capita'.</t>
  </si>
  <si>
    <t xml:space="preserve">We overlay the hazard map for various return periods with the multi-temporal population density maps from GHSL to calculate the exposure to earthquake, tsunami, flood, coastal flood and cyclone. </t>
  </si>
  <si>
    <t>The GHS-POP spatial raster product (GHS-POP_GLOBE_R2023) depicts the distribution of human population, expressed as the number of people per cell. Residential population estimates at 5 years interval between 1975 and 2030.</t>
  </si>
  <si>
    <t xml:space="preserve"> The UN World Population Prospects 2022 is used as an input to generate the GHSL layers. Therefore, we use for total population UN estimates and projections at country level. Total population is needed to calculate relative exposure or transform other indicators into non-dimensional scales. </t>
  </si>
  <si>
    <t>2011-2021</t>
  </si>
  <si>
    <t>2020-2022</t>
  </si>
  <si>
    <t>2013-2015</t>
  </si>
  <si>
    <t>Annual Expected Exposed People to Coastal Floods</t>
  </si>
  <si>
    <t>HA.NAT.CFL-ABS</t>
  </si>
  <si>
    <t>HA.NAT.CFL-REL</t>
  </si>
  <si>
    <t>2019-2020</t>
  </si>
  <si>
    <t>River Flood</t>
  </si>
  <si>
    <t>Physical exposure to river flood (relative)</t>
  </si>
  <si>
    <t>Annual Expected Exposed People to River Floods</t>
  </si>
  <si>
    <t>Physical exposure to river flood</t>
  </si>
  <si>
    <t>Physical exposure to river flood - average annual population exposed (inhabitants)</t>
  </si>
  <si>
    <t>Physical exposure to river flood - average annual population exposed (percentage of the total population)</t>
  </si>
  <si>
    <t>River flood is one of the rapid on-set hazards considered in the natural hazard category.</t>
  </si>
  <si>
    <t>The indicator is based on the estimated number of people exposed to river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</si>
  <si>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river floods per year. It results from the combination of the hazard zones and the total population living in the spatial unit. It thus indicates the expected number of people exposed in the hazard zone in one year.</t>
  </si>
  <si>
    <t>The dataset is one of the first attempt to carry out a large scale evaluation of a global river flood hazard mapping methodology for river basins in several continents. The relatively good results obtained in a number of tests suggest that the methodology can be an effective tool for large scale flood hazard mapping. The limitations of the current version of modelling procedure are the low accuracy of hydrological data in semi-arid areas and the need of refining the mapping methodology to reproduce complex hydraulic contexts such as large wetland areas and rivers with multiple channels.</t>
  </si>
  <si>
    <t>2014-2022</t>
  </si>
  <si>
    <t>2021-2024</t>
  </si>
  <si>
    <t>2011-2022</t>
  </si>
  <si>
    <t>2015-2022</t>
  </si>
  <si>
    <t>2016-2022</t>
  </si>
  <si>
    <t>2012-2021</t>
  </si>
  <si>
    <r>
      <t xml:space="preserve">31 March 2024 v. 0.6.8 - Updated Indicators: 'Total affected by Drought', 'Frequency of Drought events', 'Population density (people per sq. km of land area)', 'Urban population growth (annual %)', 'Population living in urban areas (%)', 'People practicing open defecation (% of population)', 'Proportion of population with basic handwashing facilities on premises (% of population)', 'Population living in slums (% of urban population)', 'GCRI Highly Violent Conflict probability', 'Human Development Index', 'Multidimensional Poverty Index', 'Humanitarian Aid (FTS)', 'Development Aid (ODA)', 'Net ODA received (% of GNI)', 'Volume of remittances (in USD) as a proportion of total GDP (%)', 'Mortality rate, under-5', 'U5 Under weight', 'Incidence of Tuberculosis', 'Estimated number of people living with HIV - Adult (&gt;15) rate', 'Incidence of HIV (per 1,000 uninfected population ages 15-49)', 'Malaria incidence per 1,000 population at risk', 'Number of people requiring interventions against neglected tropical diseases', 'Gender Inequality Index', 'Income Gini coefficient', 'People affected by Natural Disasters', 'Internally displaced persons (IDPs)', 'Refugees and asylum-seekers by country of asylum', 'Returned Refugees', 'Government Effectiveness', 'Corruption Perception Index', 'Adult literacy rate', 'Mobile cellular subscriptions', 'People using at least basic sanitation services (% of population)', 'People using at least basic drinking water services (% of population)', 'Physicians Density', 'GDP per capita (current US$)'                                                                                                                                                                                                                                                                            31 August 2023 v 0.6.7 - </t>
    </r>
    <r>
      <rPr>
        <b/>
        <i/>
        <sz val="9"/>
        <color rgb="FF323232"/>
        <rFont val="Arial"/>
        <family val="2"/>
      </rPr>
      <t>Revised Natural hazard category</t>
    </r>
    <r>
      <rPr>
        <i/>
        <sz val="9"/>
        <color rgb="FF323232"/>
        <rFont val="Arial"/>
        <family val="2"/>
      </rPr>
      <t xml:space="preserve"> with the following components: earthquake, tsunami, river flood (previuosly 'flood'), coastal flood, tropical cyclone wind, drought and epidemics. </t>
    </r>
    <r>
      <rPr>
        <b/>
        <i/>
        <sz val="9"/>
        <color rgb="FF323232"/>
        <rFont val="Arial"/>
        <family val="2"/>
      </rPr>
      <t>Changed Source</t>
    </r>
    <r>
      <rPr>
        <i/>
        <sz val="9"/>
        <color rgb="FF323232"/>
        <rFont val="Arial"/>
        <family val="2"/>
      </rPr>
      <t xml:space="preserve">: river flood, coastal flood, tropical cyclone wind. New component: coastal flood (replaces tropical storm surge). </t>
    </r>
    <r>
      <rPr>
        <b/>
        <i/>
        <sz val="9"/>
        <color rgb="FF323232"/>
        <rFont val="Arial"/>
        <family val="2"/>
      </rPr>
      <t>Revised indicators:</t>
    </r>
    <r>
      <rPr>
        <i/>
        <sz val="9"/>
        <color rgb="FF323232"/>
        <rFont val="Arial"/>
        <family val="2"/>
      </rPr>
      <t xml:space="preserve"> 'GHSL population multi-temporal package', 'Refugees and asylum-seekers by country of asylum (sum of Refugees under UNHCR's mandate, Asylum-seekers, Other people in need of international protection, and Stateless persons)'.  </t>
    </r>
    <r>
      <rPr>
        <b/>
        <i/>
        <sz val="9"/>
        <color rgb="FF323232"/>
        <rFont val="Arial"/>
        <family val="2"/>
      </rPr>
      <t>Updated indicators:</t>
    </r>
    <r>
      <rPr>
        <i/>
        <sz val="9"/>
        <color rgb="FF323232"/>
        <rFont val="Arial"/>
        <family val="2"/>
      </rPr>
      <t xml:space="preserve"> 'Total affected by Drought', 'Frequency of Drought events', 'Children under 5 (% of population)', 'GCRI Highly Violent Conflict probability', 'National Power Conflict Intensity (Highly Violent)', 'Subnational Conflict Intensity (Highly Violent)', 'Humanitarian Aid (FTS)', 'Development Aid (ODA)', 'People affected by Natural Disasters', 'Internally displaced persons (IDPs)', 'Returned Refugees', 'Palestine Refugees', 'Average Dietary Energy Supply Adequacy', 'Prevalence of Undernourishment', 'Total Population', 'Agriculture Drought probability', 'Urban population growth (annual %)', 'Population living in urban areas (%)', 'People practicing open defecation (% of population)', 'Proportion of population with basic handwashing facilities on premises (% of population)', 'Population living in slums (% of urban population)', 'Multidimensional Poverty Index', 'Net ODA received (% of GNI)', 'Volume of remittances (in USD) as a proportion of total GDP (%)', 'Mortality rate', under-5',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'Gender Inequality Index', 'Income Gini coefficient', 'Access to electricity', 'Adult literacy rate', 'Individuals using the Internet', 'Mobile cellular subscriptions', 'People using at least basic sanitation services (% of population)', 'People using at least basic drinking water services (% of population)', 'Physicians Density',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'Maternal Mortality Ratio (modeled estimate)', 'GDP per capita (current US$)'.</t>
    </r>
  </si>
  <si>
    <t>2025</t>
  </si>
  <si>
    <t>31 August 2024 v 0.6.9</t>
  </si>
  <si>
    <t>POP.EXP.VECT.MAL</t>
  </si>
  <si>
    <t>POP.EXP.VECT.MAL.ZS</t>
  </si>
  <si>
    <t>CON_UCDP</t>
  </si>
  <si>
    <t>Populations at risk of malaria (vector borne)</t>
  </si>
  <si>
    <t>% of Populations at risk of malaria (vector borne)</t>
  </si>
  <si>
    <t>GCRI derived Conflict probability</t>
  </si>
  <si>
    <t>Current  Conflict Intensity</t>
  </si>
  <si>
    <t>Populations at risk of malaria (absolute)</t>
  </si>
  <si>
    <t>Populations at risk of malaria (relative)</t>
  </si>
  <si>
    <t>The Global Conflict Risk Index (GCRI) estimates the risk of internal conflict at the country level within the next 4 years. INFORM Risk uses the GCRI probability estimates for the “any conflict” category, which includes the sub-categories “state-based conflict”, “non-state conflict”, and “one-sided violence”.</t>
  </si>
  <si>
    <t>The Uppsala Conflict Data Program (UCDP)</t>
  </si>
  <si>
    <t xml:space="preserve">Davies, Shawn, Garoun Engström, Therese Pettersson &amp; Magnus Öberg (2024). Organized violence 1989-2023, and the prevalence of organized crime groups. Journal of Peace Research 61(4).
Sundberg, Ralph and Erik Melander (2013) Introducing the UCDP Georeferenced Event Dataset. Journal of Peace Research 50(4).           </t>
  </si>
  <si>
    <t>https://ucdp.uu.se/downloads/index.html#ged_global</t>
  </si>
  <si>
    <t>UCDP Georeferenced Event Dataset (GED) estimates the number of fatalities from the individual events of organized violence occurring at a given time and place, using 3 different estimates: A “low” estimate, a “high” estimate and a “best” estimate (i.e. middle-of-the-road estimate). INFORM Risk uses the UCDP “best” estimate total fatalities by country-year as a measure of conflict intensity.</t>
  </si>
  <si>
    <t>https://www.who.int/teams/global-malaria-programme/reports/world-malaria-report-2023</t>
  </si>
  <si>
    <t>World malaria report 2023. Geneva: World Health Organization; 2023. Licence: CC BY-NC-SA 3.0 IGO.</t>
  </si>
  <si>
    <t xml:space="preserve">The WHO estimates annual population at risk of malaria based on the United Nations population, times the proportion of the population at risk
at baseline. </t>
  </si>
  <si>
    <t>HA.HUM.CON.UCDP</t>
  </si>
  <si>
    <t>HA.HUM.CON.GCRI</t>
  </si>
  <si>
    <t>No data</t>
  </si>
  <si>
    <t>Average dietary energy supply adequacy (percent) (3-year average)</t>
  </si>
  <si>
    <t>Prevalence of undernourishment (% of population) (3-year average)</t>
  </si>
  <si>
    <t>https://www.fao.org/faostat/en/#data/FS</t>
  </si>
  <si>
    <t>INFORM RISK 2025</t>
  </si>
  <si>
    <t>Regional average (Southern Africa)</t>
  </si>
  <si>
    <t>1990-2024</t>
  </si>
  <si>
    <t>2019-2022</t>
  </si>
  <si>
    <t>2020-2023</t>
  </si>
  <si>
    <t>2011-2023</t>
  </si>
  <si>
    <t>2017-2022</t>
  </si>
  <si>
    <t>Projected Conflict Probability</t>
  </si>
  <si>
    <t>UCDP</t>
  </si>
  <si>
    <t>Türkiye</t>
  </si>
  <si>
    <r>
      <t xml:space="preserve">31 August 2024 v 0.6.9 - </t>
    </r>
    <r>
      <rPr>
        <b/>
        <i/>
        <sz val="9"/>
        <color rgb="FF323232"/>
        <rFont val="Arial"/>
        <family val="2"/>
      </rPr>
      <t>Revised epidemics component</t>
    </r>
    <r>
      <rPr>
        <i/>
        <sz val="9"/>
        <color rgb="FF323232"/>
        <rFont val="Arial"/>
        <family val="2"/>
      </rPr>
      <t xml:space="preserve"> with the following indicators: Physical exposure to CCHF, Physical exposure to EDV, Physical exposure to Lassa Fever, Physical exposure to MVD, Population exposed to Zika, Population at Risk of Aedes, Population exposed to Dengue and Populations at risk of malaria (previously 'Populations at risk of Plasmodium vivax malaria' and 'Populations at risk of Plasmodium falciparum malaria'). </t>
    </r>
    <r>
      <rPr>
        <b/>
        <i/>
        <sz val="9"/>
        <color rgb="FF323232"/>
        <rFont val="Arial"/>
        <family val="2"/>
      </rPr>
      <t>Changed Source:</t>
    </r>
    <r>
      <rPr>
        <i/>
        <sz val="9"/>
        <color rgb="FF323232"/>
        <rFont val="Arial"/>
        <family val="2"/>
      </rPr>
      <t xml:space="preserve"> Populations at risk of malaria. </t>
    </r>
    <r>
      <rPr>
        <b/>
        <i/>
        <sz val="9"/>
        <color rgb="FF323232"/>
        <rFont val="Arial"/>
        <family val="2"/>
      </rPr>
      <t>Revised human hazard category</t>
    </r>
    <r>
      <rPr>
        <i/>
        <sz val="9"/>
        <color rgb="FF323232"/>
        <rFont val="Arial"/>
        <family val="2"/>
      </rPr>
      <t xml:space="preserve"> with the following component: 'Projected conflict probability' and 'Current conflict intensity'. </t>
    </r>
    <r>
      <rPr>
        <b/>
        <i/>
        <sz val="9"/>
        <color rgb="FF323232"/>
        <rFont val="Arial"/>
        <family val="2"/>
      </rPr>
      <t>New indicator:</t>
    </r>
    <r>
      <rPr>
        <i/>
        <sz val="9"/>
        <color rgb="FF323232"/>
        <rFont val="Arial"/>
        <family val="2"/>
      </rPr>
      <t xml:space="preserve"> UCDP Georeferenced Event Dataset (GED) fatalities replaced two indicators from HIIK (National Power Conflict Intensity and Subnational Conflict Intensity). </t>
    </r>
    <r>
      <rPr>
        <b/>
        <i/>
        <sz val="9"/>
        <color rgb="FF323232"/>
        <rFont val="Arial"/>
        <family val="2"/>
      </rPr>
      <t>Revised indicators:</t>
    </r>
    <r>
      <rPr>
        <i/>
        <sz val="9"/>
        <color rgb="FF323232"/>
        <rFont val="Arial"/>
        <family val="2"/>
      </rPr>
      <t xml:space="preserve"> 'Agricultural Stress Index (ASI)', 'Average Dietary Energy Supply Adequacy (3-year moving average)', 'Prevalence of Undernourishment (3-year moving average)', 'Refugees and asylum-seekers by country of asylum (sum of Refugees under UNHCR's mandate, Asylum-seekers, Other people in need of international protection, Stateless persons, and Others of concern)'. </t>
    </r>
    <r>
      <rPr>
        <b/>
        <i/>
        <sz val="9"/>
        <color rgb="FF323232"/>
        <rFont val="Arial"/>
        <family val="2"/>
      </rPr>
      <t>Updated indicators:</t>
    </r>
    <r>
      <rPr>
        <i/>
        <sz val="9"/>
        <color rgb="FF323232"/>
        <rFont val="Arial"/>
        <family val="2"/>
      </rPr>
      <t xml:space="preserve"> 'Total affected by Drought', 'Frequency of Drought events', 'Children under 5 (% of population)', 'Humanitarian Aid (FTS)', 'Development Aid (ODA)', 'People affected by Natural Disasters', 'Internally displaced persons (IDPs)', 'Returned Refugees', 'Palestine Refugees', 'Total Population', 'Volume of remittances (in USD) as a proportion of total GDP (%)', 'Mortality rate', under-5', 'Children Under Weight', 'Urban population growth (annual %)', 'Population living in urban areas (%)', 'People practicing open defecation (% of population)', 'Proportion of population with basic handwashing facilities on premises (% of population)', 'Population living in slums (% of urban population)', 'Human Development Index', 'Multidimensional Poverty Index', 'Net ODA received (% of GNI)', 'Incidence of Tuberculosis',  'Estimated number of people living with HIV - Adult (&gt;15) rate', 'Number of new HIV infections per 1,000 uninfected population', 'Malaria incidence per 1,000 population at risk', 'Number of people requiring interventions against neglected tropical diseases', 'Gender Inequality Index', 'Income Gini coefficient', 'Access to electricity', 'Adult literacy rate', 'Individuals using the Internet', 'Mobile cellular subscriptions', 'People using at least basic sanitation services (% of population)', 'People using at least basic drinking water services (% of population)', 'Physicians Density',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'Maternal Mortality Ratio (modeled estimate)', 'Population density (people per sq. km of land area)', 'GDP per capita (current US$)'.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</si>
</sst>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_);_(* \(#,##0\);_(* &quot;-&quot;_);_(@_)"/>
    <numFmt numFmtId="165" formatCode="_(* #,##0.00_);_(* \(#,##0.00\);_(* &quot;-&quot;??_);_(@_)"/>
    <numFmt numFmtId="166" formatCode="0.0"/>
    <numFmt numFmtId="167" formatCode="0.000%"/>
    <numFmt numFmtId="168" formatCode="_-* #,##0.0_-;\-* #,##0.0_-;_-* &quot;-&quot;??_-;_-@_-"/>
    <numFmt numFmtId="169" formatCode="0.0%"/>
    <numFmt numFmtId="170" formatCode="_-* #,##0.00_-;_-* #,##0.00\-;_-* &quot;-&quot;??_-;_-@_-"/>
    <numFmt numFmtId="171" formatCode="&quot;$&quot;#,##0\ ;\(&quot;$&quot;#,##0\)"/>
    <numFmt numFmtId="172" formatCode="_-* #,##0\ _F_B_-;\-* #,##0\ _F_B_-;_-* &quot;-&quot;\ _F_B_-;_-@_-"/>
    <numFmt numFmtId="173" formatCode="_-* #,##0.00\ _F_B_-;\-* #,##0.00\ _F_B_-;_-* &quot;-&quot;??\ _F_B_-;_-@_-"/>
    <numFmt numFmtId="174" formatCode="_(&quot;€&quot;* #,##0.00_);_(&quot;€&quot;* \(#,##0.00\);_(&quot;€&quot;* &quot;-&quot;??_);_(@_)"/>
    <numFmt numFmtId="175" formatCode="_-&quot;$&quot;* #,##0_-;\-&quot;$&quot;* #,##0_-;_-&quot;$&quot;* &quot;-&quot;_-;_-@_-"/>
    <numFmt numFmtId="176" formatCode="_-&quot;$&quot;* #,##0.00_-;\-&quot;$&quot;* #,##0.00_-;_-&quot;$&quot;* &quot;-&quot;??_-;_-@_-"/>
    <numFmt numFmtId="177" formatCode="##0.0"/>
    <numFmt numFmtId="178" formatCode="##0.0\ \|"/>
    <numFmt numFmtId="179" formatCode="_-* #,##0\ &quot;FB&quot;_-;\-* #,##0\ &quot;FB&quot;_-;_-* &quot;-&quot;\ &quot;FB&quot;_-;_-@_-"/>
    <numFmt numFmtId="180" formatCode="_-* #,##0.00\ &quot;FB&quot;_-;\-* #,##0.00\ &quot;FB&quot;_-;_-* &quot;-&quot;??\ &quot;FB&quot;_-;_-@_-"/>
    <numFmt numFmtId="181" formatCode="#,##0.0"/>
    <numFmt numFmtId="182" formatCode="d/mm/yyyy;@"/>
    <numFmt numFmtId="183" formatCode="0.000"/>
    <numFmt numFmtId="184" formatCode="0.0000%"/>
    <numFmt numFmtId="185" formatCode="0.0000"/>
  </numFmts>
  <fonts count="119">
    <font>
      <sz val="11"/>
      <color theme="1"/>
      <name val="Calibri"/>
      <family val="2"/>
      <scheme val="minor"/>
    </font>
    <font>
      <sz val="11"/>
      <color theme="1"/>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0"/>
      <color rgb="FF323232"/>
      <name val="Arial"/>
      <family val="2"/>
    </font>
    <font>
      <sz val="10"/>
      <color theme="8" tint="-0.249977111117893"/>
      <name val="Arial"/>
      <family val="2"/>
    </font>
    <font>
      <b/>
      <sz val="10"/>
      <color theme="8"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u/>
      <sz val="10"/>
      <color indexed="30"/>
      <name val="Arial"/>
      <family val="2"/>
    </font>
    <font>
      <sz val="10"/>
      <name val="Calibri"/>
      <family val="2"/>
      <scheme val="minor"/>
    </font>
    <font>
      <sz val="6"/>
      <name val="Calibri"/>
      <family val="2"/>
      <scheme val="minor"/>
    </font>
    <font>
      <i/>
      <sz val="6"/>
      <name val="Calibri"/>
      <family val="2"/>
      <scheme val="minor"/>
    </font>
    <font>
      <sz val="11"/>
      <color rgb="FF323232"/>
      <name val="Helvethia"/>
    </font>
    <font>
      <b/>
      <sz val="48"/>
      <color rgb="FFEA0029"/>
      <name val="Helvethia"/>
    </font>
    <font>
      <b/>
      <sz val="22"/>
      <color rgb="FFEA0029"/>
      <name val="Helvethia"/>
    </font>
    <font>
      <b/>
      <sz val="16"/>
      <color rgb="FFEA0029"/>
      <name val="Helvethia"/>
    </font>
    <font>
      <b/>
      <sz val="10"/>
      <color rgb="FF691C32"/>
      <name val="Arial"/>
      <family val="2"/>
    </font>
    <font>
      <b/>
      <sz val="10"/>
      <color rgb="FFA04121"/>
      <name val="Arial"/>
      <family val="2"/>
    </font>
    <font>
      <b/>
      <sz val="10"/>
      <color rgb="FF9B5747"/>
      <name val="Arial"/>
      <family val="2"/>
    </font>
    <font>
      <sz val="10"/>
      <color rgb="FFD6724E"/>
      <name val="Arial"/>
      <family val="2"/>
    </font>
    <font>
      <b/>
      <sz val="10"/>
      <color rgb="FF617283"/>
      <name val="Arial"/>
      <family val="2"/>
    </font>
    <font>
      <b/>
      <sz val="10"/>
      <color rgb="FF133D73"/>
      <name val="Arial"/>
      <family val="2"/>
    </font>
    <font>
      <sz val="10"/>
      <color rgb="FF18657D"/>
      <name val="Arial"/>
      <family val="2"/>
    </font>
    <font>
      <i/>
      <sz val="10"/>
      <color rgb="FF388297"/>
      <name val="Arial"/>
      <family val="2"/>
    </font>
    <font>
      <b/>
      <sz val="10"/>
      <color rgb="FF006853"/>
      <name val="Arial"/>
      <family val="2"/>
    </font>
    <font>
      <b/>
      <sz val="10"/>
      <color rgb="FF35574A"/>
      <name val="Arial"/>
      <family val="2"/>
    </font>
    <font>
      <sz val="10"/>
      <color rgb="FF397553"/>
      <name val="Arial"/>
      <family val="2"/>
    </font>
    <font>
      <sz val="10"/>
      <color rgb="FFFFFF00"/>
      <name val="Calibri"/>
      <family val="2"/>
      <scheme val="minor"/>
    </font>
    <font>
      <i/>
      <u/>
      <sz val="10"/>
      <color theme="1"/>
      <name val="Arial"/>
      <family val="2"/>
    </font>
    <font>
      <u/>
      <sz val="6"/>
      <name val="Calibri"/>
      <family val="2"/>
      <scheme val="minor"/>
    </font>
  </fonts>
  <fills count="66">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rgb="FFFFFF00"/>
        <bgColor indexed="64"/>
      </patternFill>
    </fill>
    <fill>
      <patternFill patternType="solid">
        <fgColor rgb="FFEA0029"/>
        <bgColor indexed="64"/>
      </patternFill>
    </fill>
    <fill>
      <patternFill patternType="solid">
        <fgColor rgb="FFF8AFB0"/>
        <bgColor indexed="64"/>
      </patternFill>
    </fill>
    <fill>
      <patternFill patternType="solid">
        <fgColor rgb="FFFF7900"/>
        <bgColor indexed="64"/>
      </patternFill>
    </fill>
    <fill>
      <patternFill patternType="solid">
        <fgColor rgb="FFF9FFC9"/>
        <bgColor indexed="64"/>
      </patternFill>
    </fill>
    <fill>
      <patternFill patternType="solid">
        <fgColor rgb="FF9B5747"/>
        <bgColor indexed="64"/>
      </patternFill>
    </fill>
    <fill>
      <patternFill patternType="solid">
        <fgColor rgb="FFD6724E"/>
        <bgColor indexed="64"/>
      </patternFill>
    </fill>
    <fill>
      <patternFill patternType="solid">
        <fgColor rgb="FFF7946D"/>
        <bgColor indexed="64"/>
      </patternFill>
    </fill>
    <fill>
      <patternFill patternType="solid">
        <fgColor rgb="FFFBBF9A"/>
        <bgColor indexed="64"/>
      </patternFill>
    </fill>
    <fill>
      <patternFill patternType="solid">
        <fgColor rgb="FFFADCCD"/>
        <bgColor indexed="64"/>
      </patternFill>
    </fill>
    <fill>
      <patternFill patternType="solid">
        <fgColor theme="0" tint="-0.14999847407452621"/>
        <bgColor indexed="64"/>
      </patternFill>
    </fill>
    <fill>
      <patternFill patternType="solid">
        <fgColor rgb="FF4AC0DF"/>
        <bgColor indexed="64"/>
      </patternFill>
    </fill>
    <fill>
      <patternFill patternType="solid">
        <fgColor rgb="FFCFECF5"/>
        <bgColor indexed="64"/>
      </patternFill>
    </fill>
    <fill>
      <patternFill patternType="solid">
        <fgColor rgb="FF0E5163"/>
        <bgColor indexed="64"/>
      </patternFill>
    </fill>
    <fill>
      <patternFill patternType="solid">
        <fgColor rgb="FF18657D"/>
        <bgColor indexed="64"/>
      </patternFill>
    </fill>
    <fill>
      <patternFill patternType="solid">
        <fgColor rgb="FF388297"/>
        <bgColor indexed="64"/>
      </patternFill>
    </fill>
    <fill>
      <patternFill patternType="solid">
        <fgColor rgb="FF8FB6C0"/>
        <bgColor indexed="64"/>
      </patternFill>
    </fill>
    <fill>
      <patternFill patternType="solid">
        <fgColor rgb="FFB8CED8"/>
        <bgColor indexed="64"/>
      </patternFill>
    </fill>
    <fill>
      <patternFill patternType="solid">
        <fgColor rgb="FF70C396"/>
        <bgColor indexed="64"/>
      </patternFill>
    </fill>
    <fill>
      <patternFill patternType="solid">
        <fgColor rgb="FFDFEDE0"/>
        <bgColor indexed="64"/>
      </patternFill>
    </fill>
    <fill>
      <patternFill patternType="solid">
        <fgColor rgb="FF35574A"/>
        <bgColor indexed="64"/>
      </patternFill>
    </fill>
    <fill>
      <patternFill patternType="solid">
        <fgColor rgb="FF397553"/>
        <bgColor indexed="64"/>
      </patternFill>
    </fill>
    <fill>
      <patternFill patternType="solid">
        <fgColor rgb="FF61917D"/>
        <bgColor indexed="64"/>
      </patternFill>
    </fill>
    <fill>
      <patternFill patternType="solid">
        <fgColor rgb="FFACBDA7"/>
        <bgColor indexed="64"/>
      </patternFill>
    </fill>
  </fills>
  <borders count="5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ck">
        <color indexed="9"/>
      </left>
      <right style="thin">
        <color indexed="9"/>
      </right>
      <top style="thick">
        <color theme="0"/>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251">
    <xf numFmtId="0" fontId="0" fillId="0" borderId="0"/>
    <xf numFmtId="0" fontId="2" fillId="3" borderId="2" applyNumberFormat="0" applyAlignment="0" applyProtection="0"/>
    <xf numFmtId="0" fontId="3" fillId="4" borderId="3" applyNumberFormat="0" applyAlignment="0" applyProtection="0"/>
    <xf numFmtId="0" fontId="4" fillId="4" borderId="2" applyNumberFormat="0" applyAlignment="0" applyProtection="0"/>
    <xf numFmtId="0" fontId="5" fillId="0" borderId="4" applyNumberFormat="0" applyFill="0" applyAlignment="0" applyProtection="0"/>
    <xf numFmtId="0" fontId="6" fillId="5" borderId="5" applyNumberFormat="0" applyAlignment="0" applyProtection="0"/>
    <xf numFmtId="0" fontId="7"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13" fillId="2" borderId="0" applyNumberFormat="0" applyBorder="0" applyAlignment="0" applyProtection="0"/>
    <xf numFmtId="0" fontId="4" fillId="21" borderId="2" applyNumberFormat="0" applyAlignment="0" applyProtection="0"/>
    <xf numFmtId="0" fontId="14" fillId="0" borderId="7" applyNumberFormat="0" applyFill="0" applyAlignment="0" applyProtection="0"/>
    <xf numFmtId="0" fontId="15" fillId="0" borderId="1"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2" fillId="6" borderId="6" applyNumberFormat="0" applyFont="0" applyAlignment="0" applyProtection="0"/>
    <xf numFmtId="0" fontId="3" fillId="21" borderId="3" applyNumberFormat="0" applyAlignment="0" applyProtection="0"/>
    <xf numFmtId="0" fontId="17" fillId="0" borderId="0" applyNumberFormat="0" applyFill="0" applyBorder="0" applyAlignment="0" applyProtection="0"/>
    <xf numFmtId="0" fontId="8" fillId="0" borderId="9" applyNumberFormat="0" applyFill="0" applyAlignment="0" applyProtection="0"/>
    <xf numFmtId="165" fontId="10" fillId="0" borderId="0" applyFont="0" applyFill="0" applyBorder="0" applyAlignment="0" applyProtection="0"/>
    <xf numFmtId="0" fontId="1" fillId="0" borderId="0"/>
    <xf numFmtId="0" fontId="1" fillId="6" borderId="6"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6" borderId="6" applyNumberFormat="0" applyFont="0" applyAlignment="0" applyProtection="0"/>
    <xf numFmtId="0" fontId="10" fillId="0" borderId="0"/>
    <xf numFmtId="165" fontId="10" fillId="0" borderId="0" applyFont="0" applyFill="0" applyBorder="0" applyAlignment="0" applyProtection="0"/>
    <xf numFmtId="0" fontId="10" fillId="0" borderId="0"/>
    <xf numFmtId="0" fontId="19" fillId="0" borderId="0">
      <alignment vertical="top"/>
    </xf>
    <xf numFmtId="0" fontId="19" fillId="0" borderId="0">
      <alignment vertical="top"/>
    </xf>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0" fillId="27" borderId="0" applyNumberFormat="0" applyBorder="0" applyAlignment="0" applyProtection="0"/>
    <xf numFmtId="0" fontId="12" fillId="27" borderId="0" applyNumberFormat="0" applyBorder="0" applyAlignment="0" applyProtection="0"/>
    <xf numFmtId="0" fontId="20" fillId="28" borderId="0" applyNumberFormat="0" applyBorder="0" applyAlignment="0" applyProtection="0"/>
    <xf numFmtId="0" fontId="12" fillId="2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20" fillId="29" borderId="0" applyNumberFormat="0" applyBorder="0" applyAlignment="0" applyProtection="0"/>
    <xf numFmtId="0" fontId="12" fillId="29"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20"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2" borderId="0" applyNumberFormat="0" applyBorder="0" applyAlignment="0" applyProtection="0"/>
    <xf numFmtId="0" fontId="12" fillId="29"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21" fillId="15" borderId="0" applyNumberFormat="0" applyBorder="0" applyAlignment="0" applyProtection="0"/>
    <xf numFmtId="0" fontId="22" fillId="29" borderId="0" applyNumberFormat="0" applyBorder="0" applyAlignment="0" applyProtection="0"/>
    <xf numFmtId="0" fontId="21" fillId="29"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2" fillId="30" borderId="0" applyNumberFormat="0" applyBorder="0" applyAlignment="0" applyProtection="0"/>
    <xf numFmtId="0" fontId="21" fillId="30" borderId="0" applyNumberFormat="0" applyBorder="0" applyAlignment="0" applyProtection="0"/>
    <xf numFmtId="0" fontId="21" fillId="17" borderId="0" applyNumberFormat="0" applyBorder="0" applyAlignment="0" applyProtection="0"/>
    <xf numFmtId="0" fontId="21" fillId="15" borderId="0" applyNumberFormat="0" applyBorder="0" applyAlignment="0" applyProtection="0"/>
    <xf numFmtId="0" fontId="21" fillId="29"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30"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2" fillId="30" borderId="0" applyNumberFormat="0" applyBorder="0" applyAlignment="0" applyProtection="0"/>
    <xf numFmtId="0" fontId="21" fillId="30" borderId="0" applyNumberFormat="0" applyBorder="0" applyAlignment="0" applyProtection="0"/>
    <xf numFmtId="0" fontId="22" fillId="31" borderId="0" applyNumberFormat="0" applyBorder="0" applyAlignment="0" applyProtection="0"/>
    <xf numFmtId="0" fontId="21" fillId="31" borderId="0" applyNumberFormat="0" applyBorder="0" applyAlignment="0" applyProtection="0"/>
    <xf numFmtId="0" fontId="10" fillId="0" borderId="0" applyNumberFormat="0" applyFill="0" applyBorder="0" applyAlignment="0" applyProtection="0"/>
    <xf numFmtId="0" fontId="23" fillId="21" borderId="14" applyNumberFormat="0" applyAlignment="0" applyProtection="0"/>
    <xf numFmtId="0" fontId="24" fillId="32" borderId="15"/>
    <xf numFmtId="0" fontId="25" fillId="33" borderId="16">
      <alignment horizontal="right" vertical="top" wrapText="1"/>
    </xf>
    <xf numFmtId="0" fontId="24" fillId="0" borderId="13"/>
    <xf numFmtId="0" fontId="26" fillId="34" borderId="18" applyNumberFormat="0" applyAlignment="0" applyProtection="0"/>
    <xf numFmtId="0" fontId="27" fillId="25" borderId="0">
      <alignment horizontal="center"/>
    </xf>
    <xf numFmtId="0" fontId="28" fillId="25" borderId="0">
      <alignment horizontal="center" vertical="center"/>
    </xf>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10" fillId="35" borderId="0">
      <alignment horizontal="center" wrapText="1"/>
    </xf>
    <xf numFmtId="0" fontId="29" fillId="25" borderId="0">
      <alignment horizontal="center"/>
    </xf>
    <xf numFmtId="170" fontId="2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3" fontId="10" fillId="0" borderId="0" applyFont="0" applyFill="0" applyBorder="0" applyAlignment="0" applyProtection="0"/>
    <xf numFmtId="0" fontId="26" fillId="34" borderId="18" applyNumberFormat="0" applyAlignment="0" applyProtection="0"/>
    <xf numFmtId="171" fontId="10" fillId="0" borderId="0" applyFont="0" applyFill="0" applyBorder="0" applyAlignment="0" applyProtection="0"/>
    <xf numFmtId="0" fontId="30" fillId="26" borderId="15" applyBorder="0">
      <protection locked="0"/>
    </xf>
    <xf numFmtId="0"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0" fontId="31" fillId="26" borderId="15">
      <protection locked="0"/>
    </xf>
    <xf numFmtId="0" fontId="10" fillId="26" borderId="13"/>
    <xf numFmtId="0" fontId="10" fillId="25" borderId="0"/>
    <xf numFmtId="174" fontId="10" fillId="0" borderId="0" applyFont="0" applyFill="0" applyBorder="0" applyAlignment="0" applyProtection="0"/>
    <xf numFmtId="0" fontId="32" fillId="0" borderId="0" applyNumberFormat="0" applyFill="0" applyBorder="0" applyAlignment="0" applyProtection="0"/>
    <xf numFmtId="2" fontId="10" fillId="0" borderId="0" applyFont="0" applyFill="0" applyBorder="0" applyAlignment="0" applyProtection="0"/>
    <xf numFmtId="0" fontId="33" fillId="25" borderId="13">
      <alignment horizontal="left"/>
    </xf>
    <xf numFmtId="0" fontId="19" fillId="25" borderId="0">
      <alignment horizontal="left"/>
    </xf>
    <xf numFmtId="0" fontId="34" fillId="0" borderId="17" applyNumberFormat="0" applyFill="0" applyAlignment="0" applyProtection="0"/>
    <xf numFmtId="0" fontId="35" fillId="10" borderId="0" applyNumberFormat="0" applyBorder="0" applyAlignment="0" applyProtection="0"/>
    <xf numFmtId="0" fontId="35" fillId="10" borderId="0" applyNumberFormat="0" applyBorder="0" applyAlignment="0" applyProtection="0"/>
    <xf numFmtId="0" fontId="25" fillId="36" borderId="0">
      <alignment horizontal="right" vertical="top" wrapText="1"/>
    </xf>
    <xf numFmtId="0" fontId="36" fillId="0" borderId="0" applyNumberFormat="0" applyFill="0" applyBorder="0" applyAlignment="0" applyProtection="0">
      <alignment vertical="top"/>
      <protection locked="0"/>
    </xf>
    <xf numFmtId="0" fontId="37" fillId="28" borderId="14" applyNumberFormat="0" applyAlignment="0" applyProtection="0"/>
    <xf numFmtId="0" fontId="37" fillId="28" borderId="14" applyNumberFormat="0" applyAlignment="0" applyProtection="0"/>
    <xf numFmtId="0" fontId="38" fillId="35" borderId="0">
      <alignment horizontal="center"/>
    </xf>
    <xf numFmtId="0" fontId="10" fillId="25" borderId="13">
      <alignment horizontal="centerContinuous" wrapText="1"/>
    </xf>
    <xf numFmtId="0" fontId="39" fillId="37" borderId="0">
      <alignment horizontal="center" wrapText="1"/>
    </xf>
    <xf numFmtId="170" fontId="20" fillId="0" borderId="0" applyFont="0" applyFill="0" applyBorder="0" applyAlignment="0" applyProtection="0"/>
    <xf numFmtId="0" fontId="40" fillId="0" borderId="7" applyNumberFormat="0" applyFill="0" applyAlignment="0" applyProtection="0"/>
    <xf numFmtId="0" fontId="41" fillId="0" borderId="19"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24" fillId="25" borderId="20">
      <alignment wrapText="1"/>
    </xf>
    <xf numFmtId="0" fontId="24" fillId="25" borderId="10"/>
    <xf numFmtId="0" fontId="24" fillId="25" borderId="21"/>
    <xf numFmtId="0" fontId="24" fillId="25" borderId="22">
      <alignment horizontal="center" wrapText="1"/>
    </xf>
    <xf numFmtId="0" fontId="34" fillId="0" borderId="17" applyNumberFormat="0" applyFill="0" applyAlignment="0" applyProtection="0"/>
    <xf numFmtId="0"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4" fillId="38" borderId="0" applyNumberFormat="0" applyBorder="0" applyAlignment="0" applyProtection="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20" fillId="0" borderId="0"/>
    <xf numFmtId="0" fontId="12" fillId="0" borderId="0"/>
    <xf numFmtId="0" fontId="20" fillId="0" borderId="0"/>
    <xf numFmtId="0" fontId="20" fillId="0" borderId="0"/>
    <xf numFmtId="0" fontId="10" fillId="0" borderId="0"/>
    <xf numFmtId="0" fontId="20" fillId="0" borderId="0"/>
    <xf numFmtId="0" fontId="12" fillId="0" borderId="0"/>
    <xf numFmtId="0" fontId="20" fillId="0" borderId="0"/>
    <xf numFmtId="0" fontId="10" fillId="0" borderId="0" applyNumberFormat="0" applyFill="0" applyBorder="0" applyAlignment="0" applyProtection="0"/>
    <xf numFmtId="0" fontId="12" fillId="0" borderId="0"/>
    <xf numFmtId="0" fontId="10" fillId="0" borderId="0"/>
    <xf numFmtId="0" fontId="10" fillId="0" borderId="0"/>
    <xf numFmtId="0" fontId="10" fillId="0" borderId="0"/>
    <xf numFmtId="0" fontId="10" fillId="0" borderId="0"/>
    <xf numFmtId="0" fontId="12" fillId="39" borderId="23" applyNumberFormat="0" applyFont="0" applyAlignment="0" applyProtection="0"/>
    <xf numFmtId="0" fontId="20" fillId="39" borderId="23" applyNumberFormat="0" applyFont="0" applyAlignment="0" applyProtection="0"/>
    <xf numFmtId="0" fontId="45" fillId="9" borderId="0" applyNumberFormat="0" applyBorder="0" applyAlignment="0" applyProtection="0"/>
    <xf numFmtId="9" fontId="10" fillId="0" borderId="0" applyFont="0" applyFill="0" applyBorder="0" applyAlignment="0" applyProtection="0"/>
    <xf numFmtId="9" fontId="10" fillId="0" borderId="0" applyNumberFormat="0" applyFont="0" applyFill="0" applyBorder="0" applyAlignment="0" applyProtection="0"/>
    <xf numFmtId="0" fontId="24" fillId="25" borderId="13"/>
    <xf numFmtId="0" fontId="28" fillId="25" borderId="0">
      <alignment horizontal="right"/>
    </xf>
    <xf numFmtId="0" fontId="46" fillId="37" borderId="0">
      <alignment horizontal="center"/>
    </xf>
    <xf numFmtId="0" fontId="47" fillId="36" borderId="13">
      <alignment horizontal="left" vertical="top" wrapText="1"/>
    </xf>
    <xf numFmtId="0" fontId="48" fillId="36" borderId="24">
      <alignment horizontal="left" vertical="top" wrapText="1"/>
    </xf>
    <xf numFmtId="0" fontId="47" fillId="36" borderId="25">
      <alignment horizontal="left" vertical="top" wrapText="1"/>
    </xf>
    <xf numFmtId="0" fontId="47" fillId="36" borderId="24">
      <alignment horizontal="left" vertical="top"/>
    </xf>
    <xf numFmtId="0" fontId="10" fillId="40" borderId="0" applyNumberFormat="0" applyFont="0" applyBorder="0" applyProtection="0">
      <alignment horizontal="left" vertical="center"/>
    </xf>
    <xf numFmtId="0" fontId="10" fillId="0" borderId="26" applyNumberFormat="0" applyFill="0" applyProtection="0">
      <alignment horizontal="left" vertical="center" wrapText="1" indent="1"/>
    </xf>
    <xf numFmtId="177" fontId="10" fillId="0" borderId="26" applyFill="0" applyProtection="0">
      <alignment horizontal="right" vertical="center" wrapText="1"/>
    </xf>
    <xf numFmtId="0" fontId="10" fillId="0" borderId="0" applyNumberFormat="0" applyFill="0" applyBorder="0" applyProtection="0">
      <alignment horizontal="left" vertical="center" wrapText="1"/>
    </xf>
    <xf numFmtId="0" fontId="10" fillId="0" borderId="0" applyNumberFormat="0" applyFill="0" applyBorder="0" applyProtection="0">
      <alignment horizontal="left" vertical="center" wrapText="1" indent="1"/>
    </xf>
    <xf numFmtId="177" fontId="10" fillId="0" borderId="0" applyFill="0" applyBorder="0" applyProtection="0">
      <alignment horizontal="right" vertical="center" wrapText="1"/>
    </xf>
    <xf numFmtId="178" fontId="10" fillId="0" borderId="0" applyFill="0" applyBorder="0" applyProtection="0">
      <alignment horizontal="right" vertical="center" wrapText="1"/>
    </xf>
    <xf numFmtId="0" fontId="10" fillId="0" borderId="27" applyNumberFormat="0" applyFill="0" applyProtection="0">
      <alignment horizontal="left" vertical="center" wrapText="1"/>
    </xf>
    <xf numFmtId="0" fontId="10" fillId="0" borderId="27" applyNumberFormat="0" applyFill="0" applyProtection="0">
      <alignment horizontal="left" vertical="center" wrapText="1" indent="1"/>
    </xf>
    <xf numFmtId="177" fontId="10" fillId="0" borderId="27" applyFill="0" applyProtection="0">
      <alignment horizontal="right" vertical="center" wrapText="1"/>
    </xf>
    <xf numFmtId="0" fontId="10" fillId="0" borderId="0" applyNumberFormat="0" applyFill="0" applyBorder="0" applyProtection="0">
      <alignment vertical="center" wrapText="1"/>
    </xf>
    <xf numFmtId="0" fontId="10" fillId="0" borderId="0" applyNumberFormat="0" applyFill="0" applyBorder="0" applyAlignment="0" applyProtection="0"/>
    <xf numFmtId="0" fontId="10" fillId="0" borderId="0" applyNumberFormat="0" applyFill="0" applyBorder="0" applyProtection="0">
      <alignment vertical="center" wrapText="1"/>
    </xf>
    <xf numFmtId="0" fontId="10" fillId="0" borderId="0" applyNumberFormat="0" applyFill="0" applyBorder="0" applyProtection="0">
      <alignment vertical="center" wrapText="1"/>
    </xf>
    <xf numFmtId="0" fontId="10" fillId="0" borderId="0" applyNumberFormat="0" applyFont="0" applyFill="0" applyBorder="0" applyProtection="0">
      <alignment horizontal="right" vertical="center"/>
    </xf>
    <xf numFmtId="0" fontId="49" fillId="0" borderId="0" applyNumberFormat="0" applyFill="0" applyBorder="0" applyProtection="0">
      <alignment horizontal="left" vertical="center" wrapText="1"/>
    </xf>
    <xf numFmtId="0" fontId="49" fillId="0" borderId="0" applyNumberFormat="0" applyFill="0" applyBorder="0" applyProtection="0">
      <alignment horizontal="left" vertical="center" wrapText="1"/>
    </xf>
    <xf numFmtId="0" fontId="50" fillId="0" borderId="0" applyNumberFormat="0" applyFill="0" applyBorder="0" applyProtection="0">
      <alignment vertical="center" wrapText="1"/>
    </xf>
    <xf numFmtId="0" fontId="10" fillId="0" borderId="28" applyNumberFormat="0" applyFont="0" applyFill="0" applyProtection="0">
      <alignment horizontal="center" vertical="center" wrapText="1"/>
    </xf>
    <xf numFmtId="0" fontId="49" fillId="0" borderId="28" applyNumberFormat="0" applyFill="0" applyProtection="0">
      <alignment horizontal="center" vertical="center" wrapText="1"/>
    </xf>
    <xf numFmtId="0" fontId="49" fillId="0" borderId="28" applyNumberFormat="0" applyFill="0" applyProtection="0">
      <alignment horizontal="center" vertical="center" wrapText="1"/>
    </xf>
    <xf numFmtId="0" fontId="10" fillId="0" borderId="26" applyNumberFormat="0" applyFill="0" applyProtection="0">
      <alignment horizontal="left" vertical="center" wrapText="1"/>
    </xf>
    <xf numFmtId="0" fontId="20" fillId="0" borderId="0"/>
    <xf numFmtId="0" fontId="51" fillId="0" borderId="0"/>
    <xf numFmtId="0" fontId="10" fillId="0" borderId="0"/>
    <xf numFmtId="0" fontId="10" fillId="0" borderId="0">
      <alignment horizontal="left" wrapText="1"/>
    </xf>
    <xf numFmtId="0" fontId="10" fillId="0" borderId="0">
      <alignment vertical="top"/>
    </xf>
    <xf numFmtId="0" fontId="52" fillId="0" borderId="29"/>
    <xf numFmtId="0" fontId="53" fillId="0" borderId="0"/>
    <xf numFmtId="0" fontId="54" fillId="0" borderId="0">
      <alignment horizontal="left" vertical="top"/>
    </xf>
    <xf numFmtId="0" fontId="27" fillId="25" borderId="0">
      <alignment horizontal="center"/>
    </xf>
    <xf numFmtId="0" fontId="55" fillId="0" borderId="0" applyNumberFormat="0" applyFill="0" applyBorder="0" applyAlignment="0" applyProtection="0"/>
    <xf numFmtId="0" fontId="56" fillId="0" borderId="0">
      <alignment vertical="top"/>
    </xf>
    <xf numFmtId="0" fontId="57" fillId="25" borderId="0"/>
    <xf numFmtId="0" fontId="58" fillId="0" borderId="0" applyNumberFormat="0" applyFill="0" applyBorder="0" applyAlignment="0" applyProtection="0"/>
    <xf numFmtId="0" fontId="59" fillId="0" borderId="7" applyNumberFormat="0" applyFill="0" applyAlignment="0" applyProtection="0"/>
    <xf numFmtId="0" fontId="60" fillId="0" borderId="19" applyNumberFormat="0" applyFill="0" applyAlignment="0" applyProtection="0"/>
    <xf numFmtId="0" fontId="61" fillId="0" borderId="8" applyNumberFormat="0" applyFill="0" applyAlignment="0" applyProtection="0"/>
    <xf numFmtId="0" fontId="61" fillId="0" borderId="0" applyNumberFormat="0" applyFill="0" applyBorder="0" applyAlignment="0" applyProtection="0"/>
    <xf numFmtId="0" fontId="62" fillId="0" borderId="9" applyNumberFormat="0" applyFill="0" applyAlignment="0" applyProtection="0"/>
    <xf numFmtId="0" fontId="63" fillId="0" borderId="9" applyNumberFormat="0" applyFill="0" applyAlignment="0" applyProtection="0"/>
    <xf numFmtId="0" fontId="64" fillId="21" borderId="30" applyNumberFormat="0" applyAlignment="0" applyProtection="0"/>
    <xf numFmtId="0" fontId="65" fillId="9" borderId="0" applyNumberFormat="0" applyBorder="0" applyAlignment="0" applyProtection="0"/>
    <xf numFmtId="0" fontId="66" fillId="10" borderId="0" applyNumberFormat="0" applyBorder="0" applyAlignment="0" applyProtection="0"/>
    <xf numFmtId="0" fontId="32" fillId="0" borderId="0" applyNumberFormat="0" applyFill="0" applyBorder="0" applyAlignment="0" applyProtection="0"/>
    <xf numFmtId="0" fontId="67" fillId="0" borderId="0" applyNumberForma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71" fillId="0" borderId="0" applyNumberFormat="0" applyFill="0" applyBorder="0" applyAlignment="0" applyProtection="0"/>
    <xf numFmtId="166" fontId="19" fillId="24" borderId="36">
      <alignment horizontal="center" vertical="center"/>
    </xf>
    <xf numFmtId="0" fontId="97" fillId="0" borderId="0" applyNumberFormat="0" applyFill="0" applyBorder="0" applyAlignment="0" applyProtection="0"/>
    <xf numFmtId="0" fontId="1" fillId="0" borderId="0"/>
    <xf numFmtId="0" fontId="12" fillId="0" borderId="0"/>
  </cellStyleXfs>
  <cellXfs count="266">
    <xf numFmtId="0" fontId="0" fillId="0" borderId="0" xfId="0"/>
    <xf numFmtId="0" fontId="0" fillId="23" borderId="0" xfId="0" applyFill="1"/>
    <xf numFmtId="0" fontId="0" fillId="23" borderId="0" xfId="0" applyFill="1" applyAlignment="1">
      <alignment wrapText="1"/>
    </xf>
    <xf numFmtId="0" fontId="6" fillId="23" borderId="0" xfId="83" applyFont="1" applyFill="1" applyBorder="1"/>
    <xf numFmtId="0" fontId="11" fillId="23" borderId="0" xfId="55" applyFont="1" applyFill="1" applyBorder="1"/>
    <xf numFmtId="0" fontId="1" fillId="23" borderId="0" xfId="69" applyFont="1" applyFill="1" applyBorder="1"/>
    <xf numFmtId="0" fontId="69" fillId="23" borderId="0" xfId="59" applyFont="1" applyFill="1" applyBorder="1" applyAlignment="1">
      <alignment horizontal="center" vertical="center"/>
    </xf>
    <xf numFmtId="0" fontId="6" fillId="23" borderId="0" xfId="105" applyFont="1" applyFill="1" applyBorder="1"/>
    <xf numFmtId="0" fontId="0" fillId="23" borderId="0" xfId="0" applyFill="1" applyAlignment="1">
      <alignment textRotation="90"/>
    </xf>
    <xf numFmtId="0" fontId="0" fillId="23" borderId="0" xfId="0" applyFill="1" applyAlignment="1">
      <alignment horizontal="center"/>
    </xf>
    <xf numFmtId="0" fontId="6" fillId="23" borderId="0" xfId="86" applyFont="1" applyFill="1" applyBorder="1"/>
    <xf numFmtId="166" fontId="0" fillId="23" borderId="0" xfId="0" applyNumberFormat="1" applyFill="1"/>
    <xf numFmtId="0" fontId="0" fillId="23" borderId="0" xfId="0" applyFill="1" applyAlignment="1">
      <alignment horizontal="center" textRotation="90" wrapText="1"/>
    </xf>
    <xf numFmtId="0" fontId="18" fillId="23" borderId="0" xfId="0" applyFont="1" applyFill="1"/>
    <xf numFmtId="0" fontId="70" fillId="23" borderId="0" xfId="0" applyFont="1" applyFill="1"/>
    <xf numFmtId="0" fontId="72" fillId="23" borderId="0" xfId="0" applyFont="1" applyFill="1"/>
    <xf numFmtId="0" fontId="0" fillId="0" borderId="0" xfId="37" applyFont="1"/>
    <xf numFmtId="0" fontId="78" fillId="22" borderId="0" xfId="0" applyFont="1" applyFill="1" applyAlignment="1">
      <alignment horizontal="right" wrapText="1"/>
    </xf>
    <xf numFmtId="0" fontId="74" fillId="23" borderId="0" xfId="0" applyFont="1" applyFill="1" applyAlignment="1">
      <alignment horizontal="center"/>
    </xf>
    <xf numFmtId="0" fontId="76" fillId="22" borderId="0" xfId="59" applyFont="1" applyFill="1" applyBorder="1" applyAlignment="1">
      <alignment horizontal="center" vertical="center"/>
    </xf>
    <xf numFmtId="0" fontId="74" fillId="23" borderId="0" xfId="0" applyFont="1" applyFill="1" applyAlignment="1">
      <alignment horizontal="center" wrapText="1"/>
    </xf>
    <xf numFmtId="0" fontId="76" fillId="22" borderId="0" xfId="0" applyFont="1" applyFill="1"/>
    <xf numFmtId="1" fontId="73" fillId="0" borderId="0" xfId="0" applyNumberFormat="1" applyFont="1" applyAlignment="1">
      <alignment horizontal="right"/>
    </xf>
    <xf numFmtId="0" fontId="74" fillId="0" borderId="0" xfId="0" applyFont="1"/>
    <xf numFmtId="0" fontId="75" fillId="0" borderId="0" xfId="0" applyFont="1" applyAlignment="1">
      <alignment horizontal="center" vertical="center" wrapText="1"/>
    </xf>
    <xf numFmtId="0" fontId="83" fillId="0" borderId="34" xfId="0" applyFont="1" applyBorder="1" applyAlignment="1">
      <alignment horizontal="center"/>
    </xf>
    <xf numFmtId="0" fontId="92" fillId="0" borderId="0" xfId="0" applyFont="1"/>
    <xf numFmtId="0" fontId="92" fillId="0" borderId="0" xfId="37" applyFont="1"/>
    <xf numFmtId="0" fontId="79" fillId="23" borderId="13" xfId="0" applyFont="1" applyFill="1" applyBorder="1" applyAlignment="1">
      <alignment horizontal="left" wrapText="1" indent="1"/>
    </xf>
    <xf numFmtId="0" fontId="74" fillId="23" borderId="0" xfId="0" applyFont="1" applyFill="1" applyAlignment="1">
      <alignment horizontal="left" indent="1"/>
    </xf>
    <xf numFmtId="0" fontId="74" fillId="0" borderId="0" xfId="0" applyFont="1" applyAlignment="1">
      <alignment horizontal="left" indent="1"/>
    </xf>
    <xf numFmtId="0" fontId="75" fillId="0" borderId="0" xfId="0" applyFont="1" applyAlignment="1">
      <alignment horizontal="left" indent="1"/>
    </xf>
    <xf numFmtId="0" fontId="75" fillId="0" borderId="0" xfId="0" applyFont="1" applyAlignment="1">
      <alignment horizontal="left" vertical="center" indent="1"/>
    </xf>
    <xf numFmtId="0" fontId="77" fillId="0" borderId="22" xfId="0" applyFont="1" applyBorder="1" applyAlignment="1">
      <alignment horizontal="left" vertical="top" wrapText="1" indent="1"/>
    </xf>
    <xf numFmtId="0" fontId="77" fillId="0" borderId="13" xfId="0" applyFont="1" applyBorder="1" applyAlignment="1">
      <alignment horizontal="left" vertical="top" wrapText="1" indent="1"/>
    </xf>
    <xf numFmtId="0" fontId="77" fillId="22" borderId="13" xfId="0" applyFont="1" applyFill="1" applyBorder="1" applyAlignment="1">
      <alignment horizontal="left" vertical="top" wrapText="1" indent="1"/>
    </xf>
    <xf numFmtId="0" fontId="74" fillId="0" borderId="0" xfId="0" applyFont="1" applyAlignment="1">
      <alignment horizontal="center" textRotation="90" wrapText="1"/>
    </xf>
    <xf numFmtId="0" fontId="95" fillId="23" borderId="0" xfId="232" applyFont="1" applyFill="1" applyBorder="1" applyAlignment="1">
      <alignment horizontal="center" textRotation="90" wrapText="1"/>
    </xf>
    <xf numFmtId="0" fontId="73" fillId="23" borderId="0" xfId="0" applyFont="1" applyFill="1" applyAlignment="1">
      <alignment horizontal="center" vertical="center"/>
    </xf>
    <xf numFmtId="49" fontId="73" fillId="0" borderId="0" xfId="0" applyNumberFormat="1" applyFont="1" applyAlignment="1">
      <alignment horizontal="center"/>
    </xf>
    <xf numFmtId="0" fontId="73"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9" applyFont="1"/>
    <xf numFmtId="0" fontId="95" fillId="23" borderId="0" xfId="232" applyFont="1" applyFill="1" applyBorder="1" applyAlignment="1">
      <alignment horizontal="center" textRotation="90"/>
    </xf>
    <xf numFmtId="166" fontId="0" fillId="0" borderId="0" xfId="0" applyNumberFormat="1"/>
    <xf numFmtId="0" fontId="8" fillId="0" borderId="37" xfId="0" applyFont="1" applyBorder="1"/>
    <xf numFmtId="2" fontId="0" fillId="23" borderId="0" xfId="0" applyNumberFormat="1" applyFill="1"/>
    <xf numFmtId="0" fontId="98" fillId="22" borderId="13" xfId="0" applyFont="1" applyFill="1" applyBorder="1" applyAlignment="1">
      <alignment horizontal="center" vertical="top" wrapText="1"/>
    </xf>
    <xf numFmtId="0" fontId="99" fillId="22" borderId="13" xfId="0" applyFont="1" applyFill="1" applyBorder="1" applyAlignment="1">
      <alignment horizontal="center" vertical="center" wrapText="1"/>
    </xf>
    <xf numFmtId="0" fontId="77" fillId="42" borderId="13" xfId="0" applyFont="1" applyFill="1" applyBorder="1" applyAlignment="1">
      <alignment horizontal="left" vertical="top" wrapText="1" indent="1"/>
    </xf>
    <xf numFmtId="0" fontId="74" fillId="41" borderId="0" xfId="0" applyFont="1" applyFill="1"/>
    <xf numFmtId="182" fontId="0" fillId="23" borderId="0" xfId="0" applyNumberFormat="1" applyFill="1"/>
    <xf numFmtId="0" fontId="77" fillId="23" borderId="38" xfId="0" applyFont="1" applyFill="1" applyBorder="1" applyAlignment="1">
      <alignment horizontal="left" indent="1"/>
    </xf>
    <xf numFmtId="0" fontId="68" fillId="23" borderId="22" xfId="245" applyFill="1" applyBorder="1" applyAlignment="1" applyProtection="1">
      <alignment horizontal="left" indent="1"/>
    </xf>
    <xf numFmtId="0" fontId="82" fillId="23" borderId="10" xfId="0" applyFont="1" applyFill="1" applyBorder="1" applyAlignment="1">
      <alignment horizontal="left" indent="1"/>
    </xf>
    <xf numFmtId="0" fontId="96" fillId="23" borderId="38" xfId="0" applyFont="1" applyFill="1" applyBorder="1" applyAlignment="1">
      <alignment horizontal="left" wrapText="1" indent="1"/>
    </xf>
    <xf numFmtId="0" fontId="81" fillId="0" borderId="10" xfId="0" applyFont="1" applyBorder="1" applyAlignment="1">
      <alignment horizontal="left" wrapText="1" indent="1"/>
    </xf>
    <xf numFmtId="0" fontId="81" fillId="23" borderId="10" xfId="0" applyFont="1" applyFill="1" applyBorder="1" applyAlignment="1">
      <alignment horizontal="left" wrapText="1" indent="1"/>
    </xf>
    <xf numFmtId="0" fontId="81" fillId="23" borderId="22" xfId="0" applyFont="1" applyFill="1" applyBorder="1" applyAlignment="1">
      <alignment horizontal="left" wrapText="1" indent="1"/>
    </xf>
    <xf numFmtId="2" fontId="73" fillId="0" borderId="0" xfId="0" applyNumberFormat="1" applyFont="1" applyAlignment="1">
      <alignment horizontal="center"/>
    </xf>
    <xf numFmtId="0" fontId="83" fillId="23" borderId="11" xfId="232" applyFont="1" applyFill="1" applyBorder="1" applyAlignment="1" applyProtection="1">
      <alignment horizontal="left" indent="1"/>
      <protection locked="0"/>
    </xf>
    <xf numFmtId="0" fontId="83" fillId="23" borderId="11" xfId="232" applyFont="1" applyFill="1" applyBorder="1" applyProtection="1">
      <protection locked="0"/>
    </xf>
    <xf numFmtId="0" fontId="85" fillId="23" borderId="12" xfId="232" applyFont="1" applyFill="1" applyBorder="1" applyAlignment="1" applyProtection="1">
      <alignment horizontal="center" textRotation="90" wrapText="1"/>
      <protection locked="0"/>
    </xf>
    <xf numFmtId="0" fontId="84" fillId="23" borderId="12" xfId="232" applyFont="1" applyFill="1" applyBorder="1" applyAlignment="1" applyProtection="1">
      <alignment horizontal="center" textRotation="90" wrapText="1"/>
      <protection locked="0"/>
    </xf>
    <xf numFmtId="0" fontId="88" fillId="23" borderId="0" xfId="232" applyFont="1" applyFill="1" applyBorder="1" applyAlignment="1" applyProtection="1">
      <alignment horizontal="left" indent="1"/>
      <protection locked="0"/>
    </xf>
    <xf numFmtId="0" fontId="88" fillId="23" borderId="0" xfId="232" applyFont="1" applyFill="1" applyBorder="1" applyProtection="1">
      <protection locked="0"/>
    </xf>
    <xf numFmtId="0" fontId="88" fillId="23" borderId="0" xfId="232" applyFont="1" applyFill="1" applyBorder="1" applyAlignment="1" applyProtection="1">
      <protection locked="0"/>
    </xf>
    <xf numFmtId="0" fontId="38" fillId="23" borderId="0" xfId="232" applyFont="1" applyFill="1" applyBorder="1" applyAlignment="1" applyProtection="1">
      <alignment horizontal="center" textRotation="90"/>
      <protection locked="0"/>
    </xf>
    <xf numFmtId="0" fontId="38" fillId="23" borderId="0" xfId="232" applyFont="1" applyFill="1" applyBorder="1" applyAlignment="1" applyProtection="1">
      <alignment horizontal="center" textRotation="90" wrapText="1"/>
      <protection locked="0"/>
    </xf>
    <xf numFmtId="0" fontId="101" fillId="22" borderId="0" xfId="0" applyFont="1" applyFill="1" applyAlignment="1">
      <alignment horizontal="right" wrapText="1"/>
    </xf>
    <xf numFmtId="0" fontId="101" fillId="23" borderId="0" xfId="0" applyFont="1" applyFill="1" applyAlignment="1">
      <alignment horizontal="left" vertical="center" wrapText="1" indent="1"/>
    </xf>
    <xf numFmtId="0" fontId="102" fillId="23" borderId="0" xfId="0" applyFont="1" applyFill="1" applyAlignment="1">
      <alignment horizontal="center" vertical="center"/>
    </xf>
    <xf numFmtId="17" fontId="103" fillId="23" borderId="0" xfId="0" quotePrefix="1" applyNumberFormat="1" applyFont="1" applyFill="1" applyAlignment="1">
      <alignment horizontal="center" vertical="top"/>
    </xf>
    <xf numFmtId="0" fontId="104" fillId="23" borderId="0" xfId="0" applyFont="1" applyFill="1" applyAlignment="1">
      <alignment horizontal="left" vertical="top" wrapText="1" indent="1"/>
    </xf>
    <xf numFmtId="0" fontId="0" fillId="43" borderId="0" xfId="0" applyFill="1" applyProtection="1">
      <protection locked="0"/>
    </xf>
    <xf numFmtId="0" fontId="83" fillId="23" borderId="39" xfId="249" applyFont="1" applyFill="1" applyBorder="1" applyAlignment="1" applyProtection="1">
      <alignment horizontal="left" indent="1"/>
      <protection locked="0"/>
    </xf>
    <xf numFmtId="0" fontId="105" fillId="44" borderId="12" xfId="231" applyFont="1" applyFill="1" applyBorder="1" applyAlignment="1" applyProtection="1">
      <alignment horizontal="center" textRotation="90" wrapText="1"/>
      <protection locked="0"/>
    </xf>
    <xf numFmtId="166" fontId="19" fillId="24" borderId="40" xfId="0" applyNumberFormat="1" applyFont="1" applyFill="1" applyBorder="1" applyAlignment="1" applyProtection="1">
      <alignment horizontal="center" vertical="center"/>
      <protection locked="0"/>
    </xf>
    <xf numFmtId="0" fontId="75" fillId="23" borderId="40" xfId="0" applyFont="1" applyFill="1" applyBorder="1" applyAlignment="1" applyProtection="1">
      <alignment horizontal="center"/>
      <protection locked="0"/>
    </xf>
    <xf numFmtId="166" fontId="92" fillId="23" borderId="40" xfId="0" applyNumberFormat="1" applyFont="1" applyFill="1" applyBorder="1" applyAlignment="1" applyProtection="1">
      <alignment horizontal="center"/>
      <protection locked="0"/>
    </xf>
    <xf numFmtId="0" fontId="74" fillId="23" borderId="40" xfId="0" applyFont="1" applyFill="1" applyBorder="1" applyAlignment="1" applyProtection="1">
      <alignment horizontal="center"/>
      <protection locked="0"/>
    </xf>
    <xf numFmtId="9" fontId="74" fillId="23" borderId="40" xfId="39" applyFont="1" applyFill="1" applyBorder="1" applyProtection="1">
      <protection locked="0"/>
    </xf>
    <xf numFmtId="2" fontId="74" fillId="23" borderId="40" xfId="0" applyNumberFormat="1" applyFont="1" applyFill="1" applyBorder="1" applyProtection="1">
      <protection locked="0"/>
    </xf>
    <xf numFmtId="166" fontId="19" fillId="50" borderId="40" xfId="0" applyNumberFormat="1" applyFont="1" applyFill="1" applyBorder="1" applyAlignment="1" applyProtection="1">
      <alignment horizontal="center" vertical="center"/>
      <protection locked="0"/>
    </xf>
    <xf numFmtId="0" fontId="107" fillId="23" borderId="12" xfId="232" applyFont="1" applyFill="1" applyBorder="1" applyAlignment="1" applyProtection="1">
      <alignment horizontal="center" textRotation="90" wrapText="1"/>
      <protection locked="0"/>
    </xf>
    <xf numFmtId="0" fontId="108" fillId="23" borderId="12" xfId="232" applyFont="1" applyFill="1" applyBorder="1" applyAlignment="1" applyProtection="1">
      <alignment horizontal="center" textRotation="90" wrapText="1"/>
      <protection locked="0"/>
    </xf>
    <xf numFmtId="0" fontId="109" fillId="23" borderId="0" xfId="232" applyFont="1" applyFill="1" applyBorder="1" applyAlignment="1" applyProtection="1">
      <alignment horizontal="center" textRotation="90" wrapText="1"/>
      <protection locked="0"/>
    </xf>
    <xf numFmtId="0" fontId="106" fillId="46" borderId="35" xfId="231" applyFont="1" applyFill="1" applyBorder="1" applyAlignment="1" applyProtection="1">
      <alignment horizontal="center" textRotation="90" wrapText="1"/>
      <protection locked="0"/>
    </xf>
    <xf numFmtId="0" fontId="74" fillId="23" borderId="42" xfId="0" applyFont="1" applyFill="1" applyBorder="1" applyAlignment="1">
      <alignment horizontal="left" indent="1"/>
    </xf>
    <xf numFmtId="0" fontId="10" fillId="22" borderId="0" xfId="59" applyFont="1" applyFill="1" applyBorder="1" applyAlignment="1">
      <alignment horizontal="center" vertical="center" wrapText="1"/>
    </xf>
    <xf numFmtId="168" fontId="24" fillId="22" borderId="44" xfId="40" applyNumberFormat="1" applyFont="1" applyFill="1" applyBorder="1" applyAlignment="1">
      <alignment horizontal="center" vertical="center" wrapText="1"/>
    </xf>
    <xf numFmtId="0" fontId="24" fillId="22" borderId="44" xfId="59" applyFont="1" applyFill="1" applyBorder="1" applyAlignment="1">
      <alignment horizontal="center" vertical="center" textRotation="90" wrapText="1"/>
    </xf>
    <xf numFmtId="0" fontId="24" fillId="22" borderId="44" xfId="59" applyFont="1" applyFill="1" applyBorder="1" applyAlignment="1">
      <alignment horizontal="center" vertical="center" wrapText="1"/>
    </xf>
    <xf numFmtId="169" fontId="24" fillId="22" borderId="44" xfId="39" applyNumberFormat="1" applyFont="1" applyFill="1" applyBorder="1" applyAlignment="1">
      <alignment horizontal="center" vertical="center" wrapText="1"/>
    </xf>
    <xf numFmtId="9" fontId="24" fillId="22" borderId="44" xfId="39" applyFont="1" applyFill="1" applyBorder="1" applyAlignment="1">
      <alignment horizontal="center" vertical="center" wrapText="1"/>
    </xf>
    <xf numFmtId="10" fontId="24" fillId="22" borderId="44" xfId="39" applyNumberFormat="1" applyFont="1" applyFill="1" applyBorder="1" applyAlignment="1">
      <alignment horizontal="center" vertical="center" wrapText="1"/>
    </xf>
    <xf numFmtId="166" fontId="24" fillId="22" borderId="44" xfId="39" applyNumberFormat="1" applyFont="1" applyFill="1" applyBorder="1" applyAlignment="1">
      <alignment horizontal="center" vertical="center" wrapText="1"/>
    </xf>
    <xf numFmtId="2" fontId="24" fillId="22" borderId="44" xfId="39" applyNumberFormat="1" applyFont="1" applyFill="1" applyBorder="1" applyAlignment="1">
      <alignment horizontal="center" vertical="center" wrapText="1"/>
    </xf>
    <xf numFmtId="0" fontId="24" fillId="22" borderId="44" xfId="59" applyFont="1" applyFill="1" applyBorder="1" applyAlignment="1">
      <alignment horizontal="center" vertical="center"/>
    </xf>
    <xf numFmtId="0" fontId="74" fillId="49" borderId="13" xfId="69" applyFont="1" applyFill="1" applyBorder="1" applyAlignment="1">
      <alignment horizontal="center" textRotation="90" wrapText="1"/>
    </xf>
    <xf numFmtId="0" fontId="87" fillId="48" borderId="13" xfId="83" applyFont="1" applyFill="1" applyBorder="1" applyAlignment="1">
      <alignment horizontal="center" textRotation="90" wrapText="1"/>
    </xf>
    <xf numFmtId="0" fontId="87" fillId="47" borderId="13" xfId="105" applyFont="1" applyFill="1" applyBorder="1" applyAlignment="1">
      <alignment horizontal="center" textRotation="90" wrapText="1"/>
    </xf>
    <xf numFmtId="0" fontId="74" fillId="50" borderId="13" xfId="69" applyFont="1" applyFill="1" applyBorder="1" applyAlignment="1">
      <alignment horizontal="center" textRotation="90" wrapText="1"/>
    </xf>
    <xf numFmtId="0" fontId="74" fillId="51" borderId="13" xfId="69" applyFont="1" applyFill="1" applyBorder="1" applyAlignment="1">
      <alignment horizontal="center" textRotation="90" wrapText="1"/>
    </xf>
    <xf numFmtId="0" fontId="74" fillId="23" borderId="13" xfId="55" applyFont="1" applyFill="1" applyBorder="1" applyAlignment="1">
      <alignment horizontal="center" textRotation="90" wrapText="1"/>
    </xf>
    <xf numFmtId="0" fontId="75" fillId="50" borderId="13" xfId="69" applyFont="1" applyFill="1" applyBorder="1" applyAlignment="1">
      <alignment horizontal="center" textRotation="90" wrapText="1"/>
    </xf>
    <xf numFmtId="166" fontId="24" fillId="22" borderId="44" xfId="40" applyNumberFormat="1" applyFont="1" applyFill="1" applyBorder="1" applyAlignment="1">
      <alignment horizontal="center" vertical="center" wrapText="1"/>
    </xf>
    <xf numFmtId="166" fontId="24" fillId="22" borderId="45" xfId="40" applyNumberFormat="1" applyFont="1" applyFill="1" applyBorder="1" applyAlignment="1">
      <alignment horizontal="center" vertical="center" wrapText="1"/>
    </xf>
    <xf numFmtId="0" fontId="24" fillId="22" borderId="45" xfId="59" applyFont="1" applyFill="1" applyBorder="1" applyAlignment="1">
      <alignment horizontal="center" vertical="center" textRotation="90" wrapText="1"/>
    </xf>
    <xf numFmtId="0" fontId="24" fillId="22" borderId="45" xfId="59" applyFont="1" applyFill="1" applyBorder="1" applyAlignment="1">
      <alignment horizontal="center" vertical="center" wrapText="1"/>
    </xf>
    <xf numFmtId="9" fontId="24" fillId="22" borderId="45" xfId="39" applyFont="1" applyFill="1" applyBorder="1" applyAlignment="1">
      <alignment horizontal="center" vertical="center" wrapText="1"/>
    </xf>
    <xf numFmtId="10" fontId="24" fillId="22" borderId="45" xfId="39" applyNumberFormat="1" applyFont="1" applyFill="1" applyBorder="1" applyAlignment="1">
      <alignment horizontal="center" vertical="center" wrapText="1"/>
    </xf>
    <xf numFmtId="166" fontId="24" fillId="22" borderId="45" xfId="39" applyNumberFormat="1" applyFont="1" applyFill="1" applyBorder="1" applyAlignment="1">
      <alignment horizontal="center" vertical="center" wrapText="1"/>
    </xf>
    <xf numFmtId="2" fontId="24" fillId="22" borderId="45" xfId="39" applyNumberFormat="1" applyFont="1" applyFill="1" applyBorder="1" applyAlignment="1">
      <alignment horizontal="center" vertical="center" wrapText="1"/>
    </xf>
    <xf numFmtId="168" fontId="24" fillId="22" borderId="45" xfId="40" applyNumberFormat="1" applyFont="1" applyFill="1" applyBorder="1" applyAlignment="1">
      <alignment horizontal="center" vertical="center" wrapText="1"/>
    </xf>
    <xf numFmtId="0" fontId="24" fillId="22" borderId="45" xfId="59" applyFont="1" applyFill="1" applyBorder="1" applyAlignment="1">
      <alignment horizontal="center" vertical="center"/>
    </xf>
    <xf numFmtId="166" fontId="24" fillId="52" borderId="0" xfId="40" applyNumberFormat="1" applyFont="1" applyFill="1" applyBorder="1" applyAlignment="1">
      <alignment horizontal="center" vertical="center" wrapText="1"/>
    </xf>
    <xf numFmtId="0" fontId="24" fillId="52" borderId="0" xfId="59" applyFont="1" applyFill="1" applyBorder="1" applyAlignment="1">
      <alignment horizontal="center" vertical="center" textRotation="90" wrapText="1"/>
    </xf>
    <xf numFmtId="0" fontId="24" fillId="52" borderId="0" xfId="59" applyFont="1" applyFill="1" applyBorder="1" applyAlignment="1">
      <alignment horizontal="center" vertical="center" wrapText="1"/>
    </xf>
    <xf numFmtId="9" fontId="24" fillId="52" borderId="0" xfId="39" applyFont="1" applyFill="1" applyBorder="1" applyAlignment="1">
      <alignment horizontal="center" vertical="center" wrapText="1"/>
    </xf>
    <xf numFmtId="10" fontId="24" fillId="52" borderId="0" xfId="39" applyNumberFormat="1" applyFont="1" applyFill="1" applyBorder="1" applyAlignment="1">
      <alignment horizontal="center" vertical="center" wrapText="1"/>
    </xf>
    <xf numFmtId="166" fontId="24" fillId="52" borderId="0" xfId="39" applyNumberFormat="1" applyFont="1" applyFill="1" applyBorder="1" applyAlignment="1">
      <alignment horizontal="center" vertical="center" wrapText="1"/>
    </xf>
    <xf numFmtId="2" fontId="24" fillId="52" borderId="0" xfId="39" applyNumberFormat="1" applyFont="1" applyFill="1" applyBorder="1" applyAlignment="1">
      <alignment horizontal="center" vertical="center" wrapText="1"/>
    </xf>
    <xf numFmtId="168" fontId="24" fillId="52" borderId="0" xfId="40" applyNumberFormat="1" applyFont="1" applyFill="1" applyBorder="1" applyAlignment="1">
      <alignment horizontal="center" vertical="center" wrapText="1"/>
    </xf>
    <xf numFmtId="0" fontId="24" fillId="52" borderId="0" xfId="59" applyFont="1" applyFill="1" applyBorder="1" applyAlignment="1">
      <alignment horizontal="center" vertical="center"/>
    </xf>
    <xf numFmtId="0" fontId="10" fillId="52" borderId="0" xfId="59" applyFont="1" applyFill="1" applyBorder="1" applyAlignment="1">
      <alignment horizontal="left" vertical="center" indent="1"/>
    </xf>
    <xf numFmtId="0" fontId="10" fillId="52" borderId="0" xfId="59" applyFont="1" applyFill="1" applyBorder="1" applyAlignment="1">
      <alignment horizontal="left" vertical="center" wrapText="1" indent="1"/>
    </xf>
    <xf numFmtId="0" fontId="111" fillId="23" borderId="12" xfId="233" applyFont="1" applyFill="1" applyBorder="1" applyAlignment="1" applyProtection="1">
      <alignment horizontal="center" textRotation="90" wrapText="1"/>
      <protection locked="0"/>
    </xf>
    <xf numFmtId="0" fontId="112" fillId="23" borderId="12" xfId="233" applyFont="1" applyFill="1" applyBorder="1" applyAlignment="1" applyProtection="1">
      <alignment horizontal="center" textRotation="90" wrapText="1"/>
      <protection locked="0"/>
    </xf>
    <xf numFmtId="166" fontId="19" fillId="59" borderId="40" xfId="0" applyNumberFormat="1" applyFont="1" applyFill="1" applyBorder="1" applyAlignment="1" applyProtection="1">
      <alignment horizontal="center" vertical="center"/>
      <protection locked="0"/>
    </xf>
    <xf numFmtId="166" fontId="19" fillId="58" borderId="40" xfId="0" applyNumberFormat="1" applyFont="1" applyFill="1" applyBorder="1" applyAlignment="1" applyProtection="1">
      <alignment horizontal="center" vertical="center"/>
      <protection locked="0"/>
    </xf>
    <xf numFmtId="0" fontId="113" fillId="61" borderId="12" xfId="231" applyFont="1" applyFill="1" applyBorder="1" applyAlignment="1" applyProtection="1">
      <alignment horizontal="center" textRotation="90" wrapText="1"/>
      <protection locked="0"/>
    </xf>
    <xf numFmtId="0" fontId="110" fillId="54" borderId="12" xfId="231" applyFont="1" applyFill="1" applyBorder="1" applyAlignment="1" applyProtection="1">
      <alignment horizontal="center" textRotation="90" wrapText="1"/>
      <protection locked="0"/>
    </xf>
    <xf numFmtId="0" fontId="114" fillId="23" borderId="12" xfId="232" applyFont="1" applyFill="1" applyBorder="1" applyAlignment="1" applyProtection="1">
      <alignment horizontal="center" textRotation="90" wrapText="1"/>
      <protection locked="0"/>
    </xf>
    <xf numFmtId="0" fontId="115" fillId="23" borderId="12" xfId="233" applyFont="1" applyFill="1" applyBorder="1" applyAlignment="1" applyProtection="1">
      <alignment horizontal="center" textRotation="90" wrapText="1"/>
      <protection locked="0"/>
    </xf>
    <xf numFmtId="166" fontId="19" fillId="65" borderId="40" xfId="0" applyNumberFormat="1" applyFont="1" applyFill="1" applyBorder="1" applyAlignment="1" applyProtection="1">
      <alignment horizontal="center" vertical="center"/>
      <protection locked="0"/>
    </xf>
    <xf numFmtId="1" fontId="76" fillId="52" borderId="0" xfId="72" applyNumberFormat="1" applyFont="1" applyFill="1" applyBorder="1" applyAlignment="1">
      <alignment horizontal="center" vertical="center" wrapText="1"/>
    </xf>
    <xf numFmtId="1" fontId="90" fillId="52" borderId="0" xfId="86" applyNumberFormat="1" applyFont="1" applyFill="1" applyBorder="1" applyAlignment="1">
      <alignment horizontal="center" vertical="center" wrapText="1"/>
    </xf>
    <xf numFmtId="166" fontId="76" fillId="52" borderId="0" xfId="72" applyNumberFormat="1" applyFont="1" applyFill="1" applyBorder="1" applyAlignment="1">
      <alignment horizontal="center" vertical="center" wrapText="1"/>
    </xf>
    <xf numFmtId="0" fontId="90" fillId="52" borderId="0" xfId="86" applyFont="1" applyFill="1" applyBorder="1" applyAlignment="1">
      <alignment horizontal="center" vertical="center" wrapText="1"/>
    </xf>
    <xf numFmtId="166" fontId="91" fillId="52" borderId="0" xfId="72" applyNumberFormat="1" applyFont="1" applyFill="1" applyBorder="1" applyAlignment="1">
      <alignment horizontal="center" vertical="center" wrapText="1"/>
    </xf>
    <xf numFmtId="0" fontId="10" fillId="22" borderId="0" xfId="59" applyFont="1" applyFill="1" applyBorder="1" applyAlignment="1">
      <alignment horizontal="center" wrapText="1"/>
    </xf>
    <xf numFmtId="1" fontId="24" fillId="22" borderId="0" xfId="72" applyNumberFormat="1" applyFont="1" applyFill="1" applyBorder="1" applyAlignment="1">
      <alignment horizontal="center" vertical="center" wrapText="1"/>
    </xf>
    <xf numFmtId="1" fontId="57" fillId="22" borderId="0" xfId="86" applyNumberFormat="1" applyFont="1" applyFill="1" applyBorder="1" applyAlignment="1">
      <alignment horizontal="center" vertical="center" wrapText="1"/>
    </xf>
    <xf numFmtId="166" fontId="24" fillId="22" borderId="0" xfId="72" applyNumberFormat="1" applyFont="1" applyFill="1" applyBorder="1" applyAlignment="1">
      <alignment horizontal="center" vertical="center" wrapText="1"/>
    </xf>
    <xf numFmtId="0" fontId="57" fillId="22" borderId="0" xfId="86" applyFont="1" applyFill="1" applyBorder="1" applyAlignment="1">
      <alignment horizontal="center" vertical="center" wrapText="1"/>
    </xf>
    <xf numFmtId="0" fontId="24" fillId="22" borderId="0" xfId="72" applyFont="1" applyFill="1" applyBorder="1" applyAlignment="1">
      <alignment horizontal="center" vertical="center" wrapText="1"/>
    </xf>
    <xf numFmtId="166" fontId="54" fillId="22" borderId="0" xfId="72" applyNumberFormat="1" applyFont="1" applyFill="1" applyBorder="1" applyAlignment="1">
      <alignment horizontal="center" vertical="center" wrapText="1"/>
    </xf>
    <xf numFmtId="0" fontId="10" fillId="52" borderId="0" xfId="0" applyFont="1" applyFill="1" applyAlignment="1">
      <alignment horizontal="left" indent="1"/>
    </xf>
    <xf numFmtId="0" fontId="10" fillId="52" borderId="0" xfId="59" applyFont="1" applyFill="1" applyBorder="1" applyAlignment="1">
      <alignment horizontal="left" wrapText="1" indent="1"/>
    </xf>
    <xf numFmtId="0" fontId="87" fillId="62" borderId="33" xfId="108" applyFont="1" applyFill="1" applyBorder="1" applyAlignment="1">
      <alignment horizontal="center" textRotation="90" wrapText="1"/>
    </xf>
    <xf numFmtId="0" fontId="87" fillId="63" borderId="32" xfId="86" applyFont="1" applyFill="1" applyBorder="1" applyAlignment="1">
      <alignment horizontal="center" textRotation="90" wrapText="1"/>
    </xf>
    <xf numFmtId="0" fontId="74" fillId="64" borderId="32" xfId="72" applyFont="1" applyFill="1" applyBorder="1" applyAlignment="1">
      <alignment horizontal="center" textRotation="90" wrapText="1"/>
    </xf>
    <xf numFmtId="0" fontId="0" fillId="65" borderId="32" xfId="58" applyFont="1" applyFill="1" applyBorder="1" applyAlignment="1">
      <alignment horizontal="center" textRotation="90" wrapText="1"/>
    </xf>
    <xf numFmtId="0" fontId="0" fillId="23" borderId="32" xfId="58" applyFont="1" applyFill="1" applyBorder="1" applyAlignment="1">
      <alignment horizontal="center" textRotation="90" wrapText="1"/>
    </xf>
    <xf numFmtId="166" fontId="74" fillId="64" borderId="41" xfId="72" applyNumberFormat="1" applyFont="1" applyFill="1" applyBorder="1" applyAlignment="1">
      <alignment horizontal="center" vertical="center"/>
    </xf>
    <xf numFmtId="166" fontId="87" fillId="63" borderId="41" xfId="86" applyNumberFormat="1" applyFont="1" applyFill="1" applyBorder="1" applyAlignment="1">
      <alignment horizontal="center" vertical="center"/>
    </xf>
    <xf numFmtId="166" fontId="87" fillId="62" borderId="41" xfId="108" applyNumberFormat="1" applyFont="1" applyFill="1" applyBorder="1" applyAlignment="1">
      <alignment horizontal="center" vertical="center"/>
    </xf>
    <xf numFmtId="0" fontId="74" fillId="23" borderId="43" xfId="0" applyFont="1" applyFill="1" applyBorder="1" applyAlignment="1">
      <alignment horizontal="center"/>
    </xf>
    <xf numFmtId="166" fontId="74" fillId="23" borderId="41" xfId="58" applyNumberFormat="1" applyFont="1" applyFill="1" applyBorder="1" applyAlignment="1">
      <alignment horizontal="center" vertical="center"/>
    </xf>
    <xf numFmtId="166" fontId="74" fillId="65" borderId="41" xfId="58" applyNumberFormat="1" applyFont="1" applyFill="1" applyBorder="1" applyAlignment="1">
      <alignment horizontal="center" vertical="center"/>
    </xf>
    <xf numFmtId="1" fontId="73" fillId="0" borderId="40" xfId="0" applyNumberFormat="1" applyFont="1" applyBorder="1" applyAlignment="1">
      <alignment horizontal="right"/>
    </xf>
    <xf numFmtId="2" fontId="73" fillId="0" borderId="40" xfId="0" applyNumberFormat="1" applyFont="1" applyBorder="1" applyAlignment="1">
      <alignment horizontal="right"/>
    </xf>
    <xf numFmtId="166" fontId="73" fillId="0" borderId="40" xfId="0" applyNumberFormat="1" applyFont="1" applyBorder="1" applyAlignment="1">
      <alignment horizontal="right"/>
    </xf>
    <xf numFmtId="183" fontId="73" fillId="0" borderId="40" xfId="0" applyNumberFormat="1" applyFont="1" applyBorder="1" applyAlignment="1">
      <alignment horizontal="right"/>
    </xf>
    <xf numFmtId="0" fontId="74" fillId="0" borderId="46" xfId="0" applyFont="1" applyBorder="1" applyAlignment="1">
      <alignment horizontal="left" indent="1"/>
    </xf>
    <xf numFmtId="0" fontId="74" fillId="23" borderId="46" xfId="0" applyFont="1" applyFill="1" applyBorder="1" applyAlignment="1">
      <alignment horizontal="left" indent="1"/>
    </xf>
    <xf numFmtId="0" fontId="75" fillId="22" borderId="0" xfId="0" applyFont="1" applyFill="1" applyAlignment="1">
      <alignment horizontal="left" vertical="center" indent="1"/>
    </xf>
    <xf numFmtId="0" fontId="75" fillId="22" borderId="0" xfId="0" applyFont="1" applyFill="1" applyAlignment="1">
      <alignment horizontal="center" vertical="center" wrapText="1"/>
    </xf>
    <xf numFmtId="166" fontId="74" fillId="51" borderId="40" xfId="69" applyNumberFormat="1" applyFont="1" applyFill="1" applyBorder="1" applyAlignment="1">
      <alignment horizontal="center" vertical="center"/>
    </xf>
    <xf numFmtId="166" fontId="74" fillId="50" borderId="40" xfId="69" applyNumberFormat="1" applyFont="1" applyFill="1" applyBorder="1" applyAlignment="1">
      <alignment horizontal="center" vertical="center"/>
    </xf>
    <xf numFmtId="10" fontId="74" fillId="23" borderId="40" xfId="55" applyNumberFormat="1" applyFont="1" applyFill="1" applyBorder="1" applyAlignment="1">
      <alignment horizontal="center" vertical="center"/>
    </xf>
    <xf numFmtId="166" fontId="74" fillId="49" borderId="40" xfId="69" applyNumberFormat="1" applyFont="1" applyFill="1" applyBorder="1" applyAlignment="1">
      <alignment horizontal="center" vertical="center"/>
    </xf>
    <xf numFmtId="166" fontId="86" fillId="48" borderId="40" xfId="83" applyNumberFormat="1" applyFont="1" applyFill="1" applyBorder="1" applyAlignment="1">
      <alignment horizontal="center" vertical="center"/>
    </xf>
    <xf numFmtId="166" fontId="74" fillId="7" borderId="40" xfId="69" applyNumberFormat="1" applyFont="1" applyFill="1" applyBorder="1" applyAlignment="1">
      <alignment horizontal="center" vertical="center"/>
    </xf>
    <xf numFmtId="166" fontId="87" fillId="47" borderId="40" xfId="105" applyNumberFormat="1" applyFont="1" applyFill="1" applyBorder="1" applyAlignment="1">
      <alignment horizontal="center"/>
    </xf>
    <xf numFmtId="166" fontId="74" fillId="51" borderId="47" xfId="69" applyNumberFormat="1" applyFont="1" applyFill="1" applyBorder="1" applyAlignment="1">
      <alignment horizontal="center" vertical="center"/>
    </xf>
    <xf numFmtId="0" fontId="74" fillId="23" borderId="39" xfId="0" applyFont="1" applyFill="1" applyBorder="1" applyAlignment="1">
      <alignment horizontal="left" indent="1"/>
    </xf>
    <xf numFmtId="0" fontId="74" fillId="23" borderId="48" xfId="0" applyFont="1" applyFill="1" applyBorder="1" applyAlignment="1">
      <alignment horizontal="left" vertical="center" indent="1"/>
    </xf>
    <xf numFmtId="0" fontId="98" fillId="60" borderId="13" xfId="0" applyFont="1" applyFill="1" applyBorder="1" applyAlignment="1">
      <alignment horizontal="center" vertical="top" wrapText="1"/>
    </xf>
    <xf numFmtId="0" fontId="99" fillId="60" borderId="13" xfId="0" applyFont="1" applyFill="1" applyBorder="1" applyAlignment="1">
      <alignment horizontal="center" vertical="center" wrapText="1"/>
    </xf>
    <xf numFmtId="0" fontId="87" fillId="55" borderId="33" xfId="110" applyFont="1" applyFill="1" applyBorder="1" applyAlignment="1">
      <alignment horizontal="center" textRotation="90" wrapText="1"/>
    </xf>
    <xf numFmtId="0" fontId="87" fillId="55" borderId="31" xfId="110" applyFont="1" applyFill="1" applyBorder="1" applyAlignment="1">
      <alignment horizontal="center" textRotation="90" wrapText="1"/>
    </xf>
    <xf numFmtId="0" fontId="86" fillId="56" borderId="33" xfId="109" applyFont="1" applyFill="1" applyBorder="1" applyAlignment="1">
      <alignment horizontal="center" textRotation="90" wrapText="1"/>
    </xf>
    <xf numFmtId="0" fontId="86" fillId="56" borderId="31" xfId="109" applyFont="1" applyFill="1" applyBorder="1" applyAlignment="1">
      <alignment horizontal="center" textRotation="90" wrapText="1"/>
    </xf>
    <xf numFmtId="0" fontId="86" fillId="56" borderId="31" xfId="87" applyFont="1" applyFill="1" applyBorder="1" applyAlignment="1">
      <alignment horizontal="center" textRotation="90" wrapText="1"/>
    </xf>
    <xf numFmtId="0" fontId="86" fillId="57" borderId="31" xfId="87" applyFont="1" applyFill="1" applyBorder="1" applyAlignment="1">
      <alignment horizontal="center" textRotation="90" wrapText="1"/>
    </xf>
    <xf numFmtId="0" fontId="74" fillId="58" borderId="32" xfId="73" applyFont="1" applyFill="1" applyBorder="1" applyAlignment="1">
      <alignment horizontal="center" textRotation="90" wrapText="1"/>
    </xf>
    <xf numFmtId="0" fontId="74" fillId="58" borderId="31" xfId="73" applyFont="1" applyFill="1" applyBorder="1" applyAlignment="1">
      <alignment horizontal="center" textRotation="90" wrapText="1"/>
    </xf>
    <xf numFmtId="0" fontId="74" fillId="23" borderId="32" xfId="59" applyFont="1" applyFill="1" applyBorder="1" applyAlignment="1">
      <alignment horizontal="center" textRotation="90" wrapText="1"/>
    </xf>
    <xf numFmtId="3" fontId="74" fillId="23" borderId="32" xfId="59" applyNumberFormat="1" applyFont="1" applyFill="1" applyBorder="1" applyAlignment="1">
      <alignment horizontal="center" textRotation="90" wrapText="1"/>
    </xf>
    <xf numFmtId="0" fontId="74" fillId="59" borderId="32" xfId="73" applyFont="1" applyFill="1" applyBorder="1" applyAlignment="1">
      <alignment horizontal="center" textRotation="90" wrapText="1"/>
    </xf>
    <xf numFmtId="0" fontId="76" fillId="52" borderId="0" xfId="0" applyFont="1" applyFill="1" applyAlignment="1">
      <alignment horizontal="center" vertical="center"/>
    </xf>
    <xf numFmtId="9" fontId="76" fillId="52" borderId="0" xfId="39" applyFont="1" applyFill="1" applyAlignment="1">
      <alignment horizontal="center" vertical="center"/>
    </xf>
    <xf numFmtId="0" fontId="10" fillId="52" borderId="0" xfId="0" applyFont="1" applyFill="1" applyAlignment="1">
      <alignment horizontal="left" vertical="center" indent="1"/>
    </xf>
    <xf numFmtId="0" fontId="10" fillId="22" borderId="0" xfId="0" applyFont="1" applyFill="1"/>
    <xf numFmtId="0" fontId="10" fillId="22" borderId="0" xfId="0" applyFont="1" applyFill="1" applyAlignment="1">
      <alignment horizontal="center" vertical="center"/>
    </xf>
    <xf numFmtId="0" fontId="24" fillId="22" borderId="0" xfId="0" applyFont="1" applyFill="1" applyAlignment="1">
      <alignment horizontal="center" vertical="center"/>
    </xf>
    <xf numFmtId="167" fontId="24" fillId="22" borderId="0" xfId="39" applyNumberFormat="1" applyFont="1" applyFill="1" applyAlignment="1">
      <alignment horizontal="center" vertical="center"/>
    </xf>
    <xf numFmtId="9" fontId="24" fillId="22" borderId="0" xfId="39" applyFont="1" applyFill="1" applyAlignment="1">
      <alignment horizontal="center" vertical="center"/>
    </xf>
    <xf numFmtId="166" fontId="74" fillId="58" borderId="40" xfId="73" applyNumberFormat="1" applyFont="1" applyFill="1" applyBorder="1" applyAlignment="1">
      <alignment horizontal="center" vertical="center"/>
    </xf>
    <xf numFmtId="166" fontId="86" fillId="56" borderId="40" xfId="87" applyNumberFormat="1" applyFont="1" applyFill="1" applyBorder="1" applyAlignment="1">
      <alignment horizontal="center" vertical="center"/>
    </xf>
    <xf numFmtId="3" fontId="74" fillId="23" borderId="40" xfId="59" applyNumberFormat="1" applyFont="1" applyFill="1" applyBorder="1" applyAlignment="1">
      <alignment horizontal="right" vertical="center"/>
    </xf>
    <xf numFmtId="166" fontId="86" fillId="55" borderId="40" xfId="110" applyNumberFormat="1" applyFont="1" applyFill="1" applyBorder="1" applyAlignment="1">
      <alignment horizontal="center" vertical="center"/>
    </xf>
    <xf numFmtId="181" fontId="74" fillId="23" borderId="40" xfId="59" applyNumberFormat="1" applyFont="1" applyFill="1" applyBorder="1" applyAlignment="1">
      <alignment horizontal="right" vertical="center"/>
    </xf>
    <xf numFmtId="10" fontId="74" fillId="23" borderId="40" xfId="59" applyNumberFormat="1" applyFont="1" applyFill="1" applyBorder="1" applyAlignment="1">
      <alignment horizontal="right" vertical="center"/>
    </xf>
    <xf numFmtId="166" fontId="86" fillId="56" borderId="40" xfId="109" applyNumberFormat="1" applyFont="1" applyFill="1" applyBorder="1" applyAlignment="1">
      <alignment horizontal="center" vertical="center"/>
    </xf>
    <xf numFmtId="166" fontId="74" fillId="59" borderId="40" xfId="73" applyNumberFormat="1" applyFont="1" applyFill="1" applyBorder="1" applyAlignment="1">
      <alignment horizontal="center" vertical="center"/>
    </xf>
    <xf numFmtId="166" fontId="86" fillId="57" borderId="40" xfId="87" applyNumberFormat="1" applyFont="1" applyFill="1" applyBorder="1" applyAlignment="1">
      <alignment horizontal="center" vertical="center"/>
    </xf>
    <xf numFmtId="169" fontId="74" fillId="23" borderId="40" xfId="39" applyNumberFormat="1" applyFont="1" applyFill="1" applyBorder="1" applyAlignment="1">
      <alignment horizontal="right" vertical="center"/>
    </xf>
    <xf numFmtId="166" fontId="87" fillId="55" borderId="40" xfId="110" applyNumberFormat="1" applyFont="1" applyFill="1" applyBorder="1" applyAlignment="1">
      <alignment horizontal="center" vertical="center"/>
    </xf>
    <xf numFmtId="166" fontId="74" fillId="58" borderId="47" xfId="73" applyNumberFormat="1" applyFont="1" applyFill="1" applyBorder="1" applyAlignment="1">
      <alignment horizontal="center" vertical="center"/>
    </xf>
    <xf numFmtId="0" fontId="98" fillId="53" borderId="13" xfId="0" applyFont="1" applyFill="1" applyBorder="1" applyAlignment="1">
      <alignment horizontal="center" vertical="top" wrapText="1"/>
    </xf>
    <xf numFmtId="0" fontId="99" fillId="53" borderId="13" xfId="0" applyFont="1" applyFill="1" applyBorder="1" applyAlignment="1">
      <alignment horizontal="center" vertical="center" wrapText="1"/>
    </xf>
    <xf numFmtId="0" fontId="98" fillId="45" borderId="13" xfId="0" applyFont="1" applyFill="1" applyBorder="1" applyAlignment="1">
      <alignment horizontal="center" vertical="top" wrapText="1"/>
    </xf>
    <xf numFmtId="0" fontId="99" fillId="45" borderId="13" xfId="0" applyFont="1" applyFill="1" applyBorder="1" applyAlignment="1">
      <alignment horizontal="center" vertical="center" wrapText="1"/>
    </xf>
    <xf numFmtId="0" fontId="100" fillId="45" borderId="13" xfId="0" applyFont="1" applyFill="1" applyBorder="1" applyAlignment="1">
      <alignment horizontal="center" vertical="center" wrapText="1"/>
    </xf>
    <xf numFmtId="0" fontId="77" fillId="45" borderId="22" xfId="0" applyFont="1" applyFill="1" applyBorder="1" applyAlignment="1">
      <alignment horizontal="left" vertical="top" wrapText="1" indent="1"/>
    </xf>
    <xf numFmtId="0" fontId="77" fillId="45" borderId="13" xfId="0" applyFont="1" applyFill="1" applyBorder="1" applyAlignment="1">
      <alignment horizontal="left" vertical="top" wrapText="1" indent="1"/>
    </xf>
    <xf numFmtId="0" fontId="77" fillId="53" borderId="13" xfId="0" applyFont="1" applyFill="1" applyBorder="1" applyAlignment="1">
      <alignment horizontal="left" vertical="top" wrapText="1" indent="1"/>
    </xf>
    <xf numFmtId="0" fontId="77" fillId="60" borderId="13" xfId="0" applyFont="1" applyFill="1" applyBorder="1" applyAlignment="1">
      <alignment horizontal="left" vertical="top" wrapText="1" indent="1"/>
    </xf>
    <xf numFmtId="0" fontId="0" fillId="43" borderId="0" xfId="0" applyFill="1"/>
    <xf numFmtId="169" fontId="74" fillId="23" borderId="40" xfId="55" applyNumberFormat="1" applyFont="1" applyFill="1" applyBorder="1" applyAlignment="1">
      <alignment horizontal="center" vertical="center"/>
    </xf>
    <xf numFmtId="0" fontId="0" fillId="23" borderId="0" xfId="0" applyFill="1" applyAlignment="1">
      <alignment horizontal="left"/>
    </xf>
    <xf numFmtId="49" fontId="73" fillId="0" borderId="0" xfId="0" applyNumberFormat="1" applyFont="1" applyAlignment="1">
      <alignment horizontal="left"/>
    </xf>
    <xf numFmtId="0" fontId="75" fillId="23" borderId="0" xfId="0" applyFont="1" applyFill="1" applyAlignment="1">
      <alignment horizontal="center" vertical="center" wrapText="1"/>
    </xf>
    <xf numFmtId="2" fontId="73" fillId="0" borderId="0" xfId="0" applyNumberFormat="1" applyFont="1" applyAlignment="1">
      <alignment horizontal="right"/>
    </xf>
    <xf numFmtId="2" fontId="73" fillId="23" borderId="40" xfId="0" applyNumberFormat="1" applyFont="1" applyFill="1" applyBorder="1" applyAlignment="1">
      <alignment horizontal="right"/>
    </xf>
    <xf numFmtId="2" fontId="98" fillId="45" borderId="13" xfId="0" applyNumberFormat="1" applyFont="1" applyFill="1" applyBorder="1" applyAlignment="1">
      <alignment horizontal="center" vertical="top" wrapText="1"/>
    </xf>
    <xf numFmtId="2" fontId="99" fillId="45" borderId="13" xfId="0" applyNumberFormat="1" applyFont="1" applyFill="1" applyBorder="1" applyAlignment="1">
      <alignment horizontal="center" vertical="center" wrapText="1"/>
    </xf>
    <xf numFmtId="2" fontId="75" fillId="22" borderId="0" xfId="0" applyNumberFormat="1" applyFont="1" applyFill="1" applyAlignment="1">
      <alignment horizontal="center" vertical="center" wrapText="1"/>
    </xf>
    <xf numFmtId="2" fontId="73" fillId="0" borderId="40" xfId="39" applyNumberFormat="1" applyFont="1" applyBorder="1" applyAlignment="1">
      <alignment horizontal="right"/>
    </xf>
    <xf numFmtId="0" fontId="75" fillId="23" borderId="25" xfId="0" applyFont="1" applyFill="1" applyBorder="1" applyAlignment="1">
      <alignment horizontal="center" vertical="center" wrapText="1"/>
    </xf>
    <xf numFmtId="0" fontId="74" fillId="23" borderId="0" xfId="0" applyFont="1" applyFill="1"/>
    <xf numFmtId="0" fontId="74" fillId="23" borderId="47" xfId="0" applyFont="1" applyFill="1" applyBorder="1"/>
    <xf numFmtId="1" fontId="73" fillId="0" borderId="46" xfId="0" applyNumberFormat="1" applyFont="1" applyBorder="1" applyAlignment="1">
      <alignment horizontal="right"/>
    </xf>
    <xf numFmtId="2" fontId="73" fillId="0" borderId="47" xfId="0" applyNumberFormat="1" applyFont="1" applyBorder="1" applyAlignment="1">
      <alignment horizontal="right"/>
    </xf>
    <xf numFmtId="1" fontId="73" fillId="0" borderId="47" xfId="0" applyNumberFormat="1" applyFont="1" applyBorder="1" applyAlignment="1">
      <alignment horizontal="right"/>
    </xf>
    <xf numFmtId="2" fontId="73" fillId="0" borderId="49" xfId="0" applyNumberFormat="1" applyFont="1" applyBorder="1" applyAlignment="1">
      <alignment horizontal="right"/>
    </xf>
    <xf numFmtId="166" fontId="98" fillId="53" borderId="13" xfId="0" applyNumberFormat="1" applyFont="1" applyFill="1" applyBorder="1" applyAlignment="1">
      <alignment horizontal="center" vertical="top" wrapText="1"/>
    </xf>
    <xf numFmtId="166" fontId="99" fillId="53" borderId="13" xfId="0" applyNumberFormat="1" applyFont="1" applyFill="1" applyBorder="1" applyAlignment="1">
      <alignment horizontal="center" vertical="center" wrapText="1"/>
    </xf>
    <xf numFmtId="166" fontId="75" fillId="22" borderId="0" xfId="0" applyNumberFormat="1" applyFont="1" applyFill="1" applyAlignment="1">
      <alignment horizontal="center" vertical="center" wrapText="1"/>
    </xf>
    <xf numFmtId="166" fontId="73" fillId="23" borderId="40" xfId="0" applyNumberFormat="1" applyFont="1" applyFill="1" applyBorder="1" applyAlignment="1">
      <alignment horizontal="right"/>
    </xf>
    <xf numFmtId="184" fontId="74" fillId="23" borderId="40" xfId="55" applyNumberFormat="1" applyFont="1" applyFill="1" applyBorder="1" applyAlignment="1">
      <alignment horizontal="center" vertical="center"/>
    </xf>
    <xf numFmtId="10" fontId="0" fillId="0" borderId="0" xfId="39" applyNumberFormat="1" applyFont="1" applyAlignment="1">
      <alignment horizontal="center"/>
    </xf>
    <xf numFmtId="0" fontId="68" fillId="0" borderId="13" xfId="245" applyBorder="1" applyAlignment="1" applyProtection="1">
      <alignment horizontal="left" vertical="top" wrapText="1" indent="1"/>
    </xf>
    <xf numFmtId="0" fontId="68" fillId="0" borderId="13" xfId="245" applyBorder="1" applyAlignment="1" applyProtection="1">
      <alignment horizontal="left" vertical="top"/>
    </xf>
    <xf numFmtId="0" fontId="96" fillId="23" borderId="10" xfId="0" applyFont="1" applyFill="1" applyBorder="1" applyAlignment="1">
      <alignment horizontal="left" wrapText="1" indent="1"/>
    </xf>
    <xf numFmtId="0" fontId="0" fillId="23" borderId="0" xfId="0" applyFill="1" applyAlignment="1">
      <alignment vertical="top"/>
    </xf>
    <xf numFmtId="185" fontId="73" fillId="0" borderId="40" xfId="0" applyNumberFormat="1" applyFont="1" applyBorder="1" applyAlignment="1">
      <alignment horizontal="right"/>
    </xf>
    <xf numFmtId="166" fontId="24" fillId="22" borderId="0" xfId="0" applyNumberFormat="1" applyFont="1" applyFill="1" applyAlignment="1">
      <alignment horizontal="center" vertical="center"/>
    </xf>
    <xf numFmtId="0" fontId="117" fillId="23" borderId="40" xfId="0" applyFont="1" applyFill="1" applyBorder="1" applyAlignment="1" applyProtection="1">
      <alignment horizontal="center"/>
      <protection locked="0"/>
    </xf>
    <xf numFmtId="1" fontId="75" fillId="23" borderId="0" xfId="0" applyNumberFormat="1" applyFont="1" applyFill="1" applyAlignment="1">
      <alignment horizontal="center" vertical="center" wrapText="1"/>
    </xf>
    <xf numFmtId="0" fontId="118" fillId="45" borderId="13" xfId="0" applyFont="1" applyFill="1" applyBorder="1" applyAlignment="1">
      <alignment horizontal="center" vertical="center" wrapText="1"/>
    </xf>
    <xf numFmtId="10" fontId="1" fillId="0" borderId="0" xfId="39" applyNumberFormat="1" applyFont="1" applyAlignment="1">
      <alignment horizontal="center"/>
    </xf>
    <xf numFmtId="0" fontId="24" fillId="22" borderId="44" xfId="39" applyNumberFormat="1" applyFont="1" applyFill="1" applyBorder="1" applyAlignment="1">
      <alignment horizontal="center" vertical="center" wrapText="1"/>
    </xf>
    <xf numFmtId="0" fontId="24" fillId="22" borderId="45" xfId="39" applyNumberFormat="1" applyFont="1" applyFill="1" applyBorder="1" applyAlignment="1">
      <alignment horizontal="center" vertical="center" wrapText="1"/>
    </xf>
    <xf numFmtId="0" fontId="89" fillId="45" borderId="0" xfId="0" applyFont="1" applyFill="1" applyAlignment="1">
      <alignment horizontal="center"/>
    </xf>
    <xf numFmtId="0" fontId="0" fillId="53" borderId="0" xfId="0" applyFill="1" applyAlignment="1">
      <alignment horizontal="center"/>
    </xf>
    <xf numFmtId="0" fontId="74" fillId="60" borderId="0" xfId="0" applyFont="1" applyFill="1" applyAlignment="1">
      <alignment horizontal="center"/>
    </xf>
    <xf numFmtId="0" fontId="74" fillId="43" borderId="0" xfId="0" applyFont="1" applyFill="1" applyAlignment="1">
      <alignment horizontal="center"/>
    </xf>
    <xf numFmtId="0" fontId="74" fillId="41" borderId="0" xfId="0" applyFont="1" applyFill="1" applyAlignment="1">
      <alignment horizontal="center"/>
    </xf>
    <xf numFmtId="0" fontId="74" fillId="43" borderId="21" xfId="0" applyFont="1" applyFill="1" applyBorder="1" applyAlignment="1">
      <alignment horizontal="center"/>
    </xf>
    <xf numFmtId="0" fontId="74" fillId="41" borderId="21" xfId="0" applyFont="1" applyFill="1" applyBorder="1" applyAlignment="1">
      <alignment horizontal="center"/>
    </xf>
  </cellXfs>
  <cellStyles count="251">
    <cellStyle name="_x000d__x000a_JournalTemplate=C:\COMFO\CTALK\JOURSTD.TPL_x000d__x000a_LbStateAddress=3 3 0 251 1 89 2 311_x000d__x000a_LbStateJou" xfId="44"/>
    <cellStyle name="_KF08 DL 080909 raw data Part III Ch1" xfId="45"/>
    <cellStyle name="_KF08 DL 080909 raw data Part III Ch1_KF2010 Figure 1 1 1 World GERD 100310 (2)" xfId="46"/>
    <cellStyle name="20% - Accent1" xfId="55" builtinId="30" customBuiltin="1"/>
    <cellStyle name="20% - Accent1 2" xfId="7"/>
    <cellStyle name="20% - Accent1 3" xfId="47"/>
    <cellStyle name="20% - Accent2" xfId="56" builtinId="34" customBuiltin="1"/>
    <cellStyle name="20% - Accent2 2" xfId="8"/>
    <cellStyle name="20% - Accent2 3" xfId="48"/>
    <cellStyle name="20% - Accent3" xfId="57" builtinId="38" customBuiltin="1"/>
    <cellStyle name="20% - Accent3 2" xfId="9"/>
    <cellStyle name="20% - Accent3 3" xfId="49"/>
    <cellStyle name="20% - Accent4" xfId="58" builtinId="42" customBuiltin="1"/>
    <cellStyle name="20% - Accent4 2" xfId="10"/>
    <cellStyle name="20% - Accent4 3" xfId="50"/>
    <cellStyle name="20% - Accent5" xfId="59" builtinId="46" customBuiltin="1"/>
    <cellStyle name="20% - Accent5 2" xfId="51"/>
    <cellStyle name="20% - Accent5 3" xfId="52"/>
    <cellStyle name="20% - Accent6" xfId="60" builtinId="50" customBuiltin="1"/>
    <cellStyle name="20% - Accent6 2" xfId="53"/>
    <cellStyle name="20% - Accent6 3" xfId="54"/>
    <cellStyle name="40% - Accent1" xfId="69" builtinId="31" customBuiltin="1"/>
    <cellStyle name="40% - Accent1 2" xfId="11"/>
    <cellStyle name="40% - Accent1 3" xfId="61"/>
    <cellStyle name="40% - Accent2" xfId="70" builtinId="35" customBuiltin="1"/>
    <cellStyle name="40% - Accent2 2" xfId="62"/>
    <cellStyle name="40% - Accent2 3" xfId="63"/>
    <cellStyle name="40% - Accent3" xfId="71" builtinId="39" customBuiltin="1"/>
    <cellStyle name="40% - Accent3 2" xfId="12"/>
    <cellStyle name="40% - Accent3 3" xfId="64"/>
    <cellStyle name="40% - Accent4" xfId="72" builtinId="43" customBuiltin="1"/>
    <cellStyle name="40% - Accent4 2" xfId="13"/>
    <cellStyle name="40% - Accent4 3" xfId="65"/>
    <cellStyle name="40% - Accent5" xfId="73" builtinId="47" customBuiltin="1"/>
    <cellStyle name="40% - Accent5 2" xfId="66"/>
    <cellStyle name="40% - Accent5 3" xfId="67"/>
    <cellStyle name="40% - Accent6" xfId="74" builtinId="51" customBuiltin="1"/>
    <cellStyle name="40% - Accent6 2" xfId="14"/>
    <cellStyle name="40% - Accent6 3" xfId="68"/>
    <cellStyle name="60% - Accent1" xfId="83" builtinId="32" customBuiltin="1"/>
    <cellStyle name="60% - Accent1 2" xfId="15"/>
    <cellStyle name="60% - Accent1 3" xfId="75"/>
    <cellStyle name="60% - Accent2" xfId="84" builtinId="36" customBuiltin="1"/>
    <cellStyle name="60% - Accent2 2" xfId="76"/>
    <cellStyle name="60% - Accent2 3" xfId="77"/>
    <cellStyle name="60% - Accent3" xfId="85" builtinId="40" customBuiltin="1"/>
    <cellStyle name="60% - Accent3 2" xfId="16"/>
    <cellStyle name="60% - Accent3 3" xfId="78"/>
    <cellStyle name="60% - Accent4" xfId="86" builtinId="44" customBuiltin="1"/>
    <cellStyle name="60% - Accent4 2" xfId="17"/>
    <cellStyle name="60% - Accent4 3" xfId="79"/>
    <cellStyle name="60% - Accent5" xfId="87" builtinId="48" customBuiltin="1"/>
    <cellStyle name="60% - Accent5 2" xfId="80"/>
    <cellStyle name="60% - Accent5 3" xfId="81"/>
    <cellStyle name="60% - Accent6" xfId="88" builtinId="52" customBuiltin="1"/>
    <cellStyle name="60% - Accent6 2" xfId="18"/>
    <cellStyle name="60% - Accent6 3" xfId="82"/>
    <cellStyle name="Accent1" xfId="105" builtinId="29" customBuiltin="1"/>
    <cellStyle name="Accent1 2" xfId="19"/>
    <cellStyle name="Accent1 3" xfId="89"/>
    <cellStyle name="Accent2" xfId="106" builtinId="33" customBuiltin="1"/>
    <cellStyle name="Accent2 2" xfId="20"/>
    <cellStyle name="Accent2 3" xfId="90"/>
    <cellStyle name="Accent3" xfId="107" builtinId="37" customBuiltin="1"/>
    <cellStyle name="Accent3 2" xfId="21"/>
    <cellStyle name="Accent3 3" xfId="91"/>
    <cellStyle name="Accent4" xfId="108" builtinId="41" customBuiltin="1"/>
    <cellStyle name="Accent4 2" xfId="22"/>
    <cellStyle name="Accent4 3" xfId="92"/>
    <cellStyle name="Accent5" xfId="109" builtinId="45" customBuiltin="1"/>
    <cellStyle name="Accent5 2" xfId="93"/>
    <cellStyle name="Accent5 3" xfId="94"/>
    <cellStyle name="Accent6" xfId="110" builtinId="49" customBuiltin="1"/>
    <cellStyle name="Accent6 2" xfId="95"/>
    <cellStyle name="Accent6 3" xfId="96"/>
    <cellStyle name="ANCLAS,REZONES Y SUS PARTES,DE FUNDICION,DE HIERRO O DE ACERO" xfId="97"/>
    <cellStyle name="Bad" xfId="238" builtinId="27" customBuiltin="1"/>
    <cellStyle name="Bad 2" xfId="23"/>
    <cellStyle name="Berekening 2" xfId="98"/>
    <cellStyle name="bin" xfId="99"/>
    <cellStyle name="blue" xfId="100"/>
    <cellStyle name="Calcolo" xfId="3"/>
    <cellStyle name="Calculation 2" xfId="24"/>
    <cellStyle name="cell" xfId="101"/>
    <cellStyle name="Cella collegata" xfId="4"/>
    <cellStyle name="Cella da controllare" xfId="5"/>
    <cellStyle name="Check Cell 2" xfId="102"/>
    <cellStyle name="Col&amp;RowHeadings" xfId="103"/>
    <cellStyle name="ColCodes" xfId="104"/>
    <cellStyle name="ColTitles" xfId="111"/>
    <cellStyle name="column" xfId="112"/>
    <cellStyle name="Comma" xfId="40" builtinId="3"/>
    <cellStyle name="Comma 2" xfId="36"/>
    <cellStyle name="Comma 2 2" xfId="113"/>
    <cellStyle name="Comma 2 3" xfId="114"/>
    <cellStyle name="Comma 2_GII2013_Mika_June07" xfId="43"/>
    <cellStyle name="Comma 3" xfId="115"/>
    <cellStyle name="Comma0" xfId="116"/>
    <cellStyle name="Controlecel 2" xfId="117"/>
    <cellStyle name="Currency0" xfId="118"/>
    <cellStyle name="DataEntryCells" xfId="119"/>
    <cellStyle name="Date" xfId="120"/>
    <cellStyle name="Dezimal [0]_Germany" xfId="121"/>
    <cellStyle name="Dezimal_Germany" xfId="122"/>
    <cellStyle name="ErrRpt_DataEntryCells" xfId="123"/>
    <cellStyle name="ErrRpt-DataEntryCells" xfId="124"/>
    <cellStyle name="ErrRpt-GreyBackground" xfId="125"/>
    <cellStyle name="Euro" xfId="126"/>
    <cellStyle name="Excel Built-in Normal" xfId="250"/>
    <cellStyle name="Explanatory Text" xfId="227" builtinId="53" customBuiltin="1"/>
    <cellStyle name="Explanatory Text 2" xfId="127"/>
    <cellStyle name="Fixed" xfId="128"/>
    <cellStyle name="formula" xfId="129"/>
    <cellStyle name="gap" xfId="130"/>
    <cellStyle name="Gekoppelde cel 2" xfId="131"/>
    <cellStyle name="Goed 2" xfId="132"/>
    <cellStyle name="Good" xfId="239" builtinId="26" customBuiltin="1"/>
    <cellStyle name="Good 2" xfId="133"/>
    <cellStyle name="GreyBackground" xfId="134"/>
    <cellStyle name="Heading 1" xfId="231" builtinId="16" customBuiltin="1"/>
    <cellStyle name="Heading 1 2" xfId="25"/>
    <cellStyle name="Heading 2" xfId="232" builtinId="17" customBuiltin="1"/>
    <cellStyle name="Heading 2 2" xfId="26"/>
    <cellStyle name="Heading 3" xfId="233" builtinId="18" customBuiltin="1"/>
    <cellStyle name="Heading 3 2" xfId="27"/>
    <cellStyle name="Heading 4" xfId="234" builtinId="19" customBuiltin="1"/>
    <cellStyle name="Heading 4 2" xfId="28"/>
    <cellStyle name="Hyperlink" xfId="245" builtinId="8"/>
    <cellStyle name="Hyperlink 2" xfId="135"/>
    <cellStyle name="Hyperlink 3" xfId="246"/>
    <cellStyle name="Hyperlink 4" xfId="248"/>
    <cellStyle name="Input" xfId="1" builtinId="20" customBuiltin="1"/>
    <cellStyle name="Input 2" xfId="136"/>
    <cellStyle name="Invoer 2" xfId="137"/>
    <cellStyle name="ISC" xfId="138"/>
    <cellStyle name="isced" xfId="139"/>
    <cellStyle name="ISCED Titles" xfId="140"/>
    <cellStyle name="Komma 2" xfId="141"/>
    <cellStyle name="Kop 1 2" xfId="142"/>
    <cellStyle name="Kop 2 2" xfId="143"/>
    <cellStyle name="Kop 3 2" xfId="144"/>
    <cellStyle name="Kop 4 2" xfId="145"/>
    <cellStyle name="level1a" xfId="146"/>
    <cellStyle name="level2" xfId="147"/>
    <cellStyle name="level2a" xfId="148"/>
    <cellStyle name="level3" xfId="149"/>
    <cellStyle name="Linked Cell 2" xfId="150"/>
    <cellStyle name="Migliaia (0)_conti99" xfId="151"/>
    <cellStyle name="Milliers [0]_8GRAD" xfId="152"/>
    <cellStyle name="Milliers_8GRAD" xfId="153"/>
    <cellStyle name="Monétaire [0]_8GRAD" xfId="154"/>
    <cellStyle name="Monétaire_8GRAD" xfId="155"/>
    <cellStyle name="Neutraal 2" xfId="156"/>
    <cellStyle name="Neutral" xfId="158" builtinId="28" customBuiltin="1"/>
    <cellStyle name="Neutral 2" xfId="157"/>
    <cellStyle name="Normal" xfId="0" builtinId="0"/>
    <cellStyle name="Normal 19" xfId="159"/>
    <cellStyle name="Normal 2" xfId="29"/>
    <cellStyle name="Normal 2 2" xfId="30"/>
    <cellStyle name="Normal 2 2 2" xfId="160"/>
    <cellStyle name="Normal 2 2 3" xfId="161"/>
    <cellStyle name="Normal 2 2_GII2013_Mika_June07" xfId="42"/>
    <cellStyle name="Normal 2 3" xfId="37"/>
    <cellStyle name="Normal 2 3 2" xfId="162"/>
    <cellStyle name="Normal 2 3_GII2013_Mika_June07" xfId="163"/>
    <cellStyle name="Normal 2 4" xfId="164"/>
    <cellStyle name="Normal 2 5" xfId="165"/>
    <cellStyle name="Normal 2 6" xfId="166"/>
    <cellStyle name="Normal 2 7" xfId="167"/>
    <cellStyle name="Normal 2 8" xfId="168"/>
    <cellStyle name="Normal 2_962010071P1G001" xfId="169"/>
    <cellStyle name="Normal 3" xfId="31"/>
    <cellStyle name="Normal 3 2" xfId="170"/>
    <cellStyle name="Normal 3 2 2" xfId="171"/>
    <cellStyle name="Normal 3 2_SSI2012-Finaldata_JRCresults_2003" xfId="172"/>
    <cellStyle name="Normal 3 3" xfId="173"/>
    <cellStyle name="Normal 3 3 2" xfId="174"/>
    <cellStyle name="Normal 3 3_SSI2012-Finaldata_JRCresults_2003" xfId="175"/>
    <cellStyle name="Normal 3 4" xfId="176"/>
    <cellStyle name="Normal 3 5" xfId="249"/>
    <cellStyle name="Normal 3_SSI2012-Finaldata_JRCresults_2003" xfId="177"/>
    <cellStyle name="Normal 4" xfId="178"/>
    <cellStyle name="Normal 5" xfId="179"/>
    <cellStyle name="Normal 6" xfId="180"/>
    <cellStyle name="Normal 6 2" xfId="181"/>
    <cellStyle name="Normal 7" xfId="182"/>
    <cellStyle name="Normal 8" xfId="183"/>
    <cellStyle name="Nota" xfId="41"/>
    <cellStyle name="Note 2" xfId="32"/>
    <cellStyle name="Note 2 2" xfId="38"/>
    <cellStyle name="Note 2 3" xfId="184"/>
    <cellStyle name="Notitie 2" xfId="185"/>
    <cellStyle name="Ongeldig 2" xfId="186"/>
    <cellStyle name="Output" xfId="2" builtinId="21" customBuiltin="1"/>
    <cellStyle name="Output 2" xfId="33"/>
    <cellStyle name="Percent" xfId="39" builtinId="5"/>
    <cellStyle name="Percent 2" xfId="187"/>
    <cellStyle name="Prozent_SubCatperStud" xfId="188"/>
    <cellStyle name="row" xfId="189"/>
    <cellStyle name="RowCodes" xfId="190"/>
    <cellStyle name="Row-Col Headings" xfId="191"/>
    <cellStyle name="RowTitles" xfId="192"/>
    <cellStyle name="RowTitles1-Detail" xfId="193"/>
    <cellStyle name="RowTitles-Col2" xfId="194"/>
    <cellStyle name="RowTitles-Detail" xfId="195"/>
    <cellStyle name="ss1" xfId="196"/>
    <cellStyle name="ss10" xfId="197"/>
    <cellStyle name="ss11" xfId="198"/>
    <cellStyle name="ss12" xfId="199"/>
    <cellStyle name="ss13" xfId="200"/>
    <cellStyle name="ss14" xfId="201"/>
    <cellStyle name="ss15" xfId="202"/>
    <cellStyle name="ss16" xfId="203"/>
    <cellStyle name="ss17" xfId="204"/>
    <cellStyle name="ss18" xfId="205"/>
    <cellStyle name="ss19" xfId="206"/>
    <cellStyle name="ss2" xfId="207"/>
    <cellStyle name="ss20" xfId="208"/>
    <cellStyle name="ss21" xfId="209"/>
    <cellStyle name="ss22" xfId="210"/>
    <cellStyle name="ss3" xfId="211"/>
    <cellStyle name="ss4" xfId="212"/>
    <cellStyle name="ss5" xfId="213"/>
    <cellStyle name="ss6" xfId="214"/>
    <cellStyle name="ss7" xfId="215"/>
    <cellStyle name="ss8" xfId="216"/>
    <cellStyle name="ss9" xfId="217"/>
    <cellStyle name="Standaard 2" xfId="218"/>
    <cellStyle name="Standaard 3" xfId="219"/>
    <cellStyle name="Standard_cpi-mp-be-stats" xfId="220"/>
    <cellStyle name="Style 1" xfId="221"/>
    <cellStyle name="Style 2" xfId="222"/>
    <cellStyle name="Table No." xfId="223"/>
    <cellStyle name="Table Title" xfId="224"/>
    <cellStyle name="Tagline" xfId="225"/>
    <cellStyle name="temp" xfId="226"/>
    <cellStyle name="test" xfId="247"/>
    <cellStyle name="Testo avviso" xfId="6"/>
    <cellStyle name="Title" xfId="230" builtinId="15" customBuiltin="1"/>
    <cellStyle name="Title 1" xfId="228"/>
    <cellStyle name="Title 2" xfId="34"/>
    <cellStyle name="title1" xfId="229"/>
    <cellStyle name="Totaal 2" xfId="235"/>
    <cellStyle name="Total" xfId="236" builtinId="25" customBuiltin="1"/>
    <cellStyle name="Total 2" xfId="35"/>
    <cellStyle name="Uitvoer 2" xfId="237"/>
    <cellStyle name="Verklarende tekst 2" xfId="240"/>
    <cellStyle name="Waarschuwingstekst 2" xfId="241"/>
    <cellStyle name="Währung [0]_Germany" xfId="242"/>
    <cellStyle name="Währung_Germany" xfId="243"/>
    <cellStyle name="Warning Text 2" xfId="244"/>
  </cellStyles>
  <dxfs count="57">
    <dxf>
      <fill>
        <patternFill>
          <bgColor rgb="FFFF0000"/>
        </patternFill>
      </fill>
    </dxf>
    <dxf>
      <font>
        <b/>
        <i val="0"/>
        <color theme="0"/>
      </font>
      <fill>
        <patternFill>
          <bgColor rgb="FFFF0000"/>
        </patternFill>
      </fill>
    </dxf>
    <dxf>
      <font>
        <b/>
        <i val="0"/>
        <color theme="0"/>
      </font>
      <fill>
        <patternFill>
          <bgColor rgb="FF35574A"/>
        </patternFill>
      </fill>
    </dxf>
    <dxf>
      <font>
        <b/>
        <i val="0"/>
      </font>
      <fill>
        <patternFill>
          <bgColor rgb="FFC7CFBA"/>
        </patternFill>
      </fill>
    </dxf>
    <dxf>
      <font>
        <b/>
        <i val="0"/>
      </font>
      <fill>
        <patternFill>
          <bgColor rgb="FFACBDA7"/>
        </patternFill>
      </fill>
    </dxf>
    <dxf>
      <font>
        <b/>
        <i val="0"/>
      </font>
      <fill>
        <patternFill>
          <bgColor rgb="FF61917D"/>
        </patternFill>
      </fill>
    </dxf>
    <dxf>
      <font>
        <b/>
        <i val="0"/>
        <color theme="0"/>
      </font>
      <fill>
        <patternFill>
          <bgColor rgb="FF397553"/>
        </patternFill>
      </fill>
    </dxf>
    <dxf>
      <font>
        <b/>
        <i val="0"/>
      </font>
      <fill>
        <patternFill>
          <bgColor rgb="FFACBDA7"/>
        </patternFill>
      </fill>
    </dxf>
    <dxf>
      <font>
        <b/>
        <i val="0"/>
      </font>
      <fill>
        <patternFill>
          <bgColor rgb="FFC7CFBA"/>
        </patternFill>
      </fill>
    </dxf>
    <dxf>
      <font>
        <b/>
        <i val="0"/>
        <color theme="0"/>
      </font>
      <fill>
        <patternFill>
          <bgColor rgb="FF35574A"/>
        </patternFill>
      </fill>
    </dxf>
    <dxf>
      <font>
        <b/>
        <i val="0"/>
        <color theme="0"/>
      </font>
      <fill>
        <patternFill>
          <bgColor rgb="FF397553"/>
        </patternFill>
      </fill>
    </dxf>
    <dxf>
      <font>
        <b/>
        <i val="0"/>
        <color theme="0"/>
      </font>
      <fill>
        <patternFill>
          <bgColor rgb="FF61917D"/>
        </patternFill>
      </fill>
    </dxf>
    <dxf>
      <font>
        <b/>
        <i val="0"/>
        <color theme="0"/>
      </font>
      <fill>
        <patternFill>
          <bgColor rgb="FF006853"/>
        </patternFill>
      </fill>
    </dxf>
    <dxf>
      <font>
        <b/>
        <i val="0"/>
      </font>
      <fill>
        <patternFill>
          <bgColor rgb="FFDFEDE0"/>
        </patternFill>
      </fill>
    </dxf>
    <dxf>
      <font>
        <b/>
        <i val="0"/>
      </font>
      <fill>
        <patternFill>
          <bgColor rgb="FFBFE1C5"/>
        </patternFill>
      </fill>
    </dxf>
    <dxf>
      <font>
        <b/>
        <i val="0"/>
      </font>
      <fill>
        <patternFill>
          <bgColor rgb="FF70C396"/>
        </patternFill>
      </fill>
    </dxf>
    <dxf>
      <font>
        <b/>
        <i val="0"/>
        <color theme="0"/>
      </font>
      <fill>
        <patternFill>
          <bgColor rgb="FF00AB69"/>
        </patternFill>
      </fill>
    </dxf>
    <dxf>
      <font>
        <b/>
        <i val="0"/>
        <color theme="0"/>
      </font>
      <fill>
        <patternFill>
          <bgColor rgb="FF18657D"/>
        </patternFill>
      </fill>
    </dxf>
    <dxf>
      <font>
        <b/>
        <i val="0"/>
        <color theme="0"/>
      </font>
      <fill>
        <patternFill>
          <bgColor rgb="FF388297"/>
        </patternFill>
      </fill>
    </dxf>
    <dxf>
      <font>
        <b/>
        <i val="0"/>
      </font>
      <fill>
        <patternFill>
          <bgColor rgb="FF8FB6C0"/>
        </patternFill>
      </fill>
    </dxf>
    <dxf>
      <font>
        <b/>
        <i val="0"/>
      </font>
      <fill>
        <patternFill>
          <bgColor rgb="FFB8CED8"/>
        </patternFill>
      </fill>
    </dxf>
    <dxf>
      <font>
        <b/>
        <i val="0"/>
        <color theme="0"/>
      </font>
      <fill>
        <patternFill>
          <bgColor rgb="FF0E5163"/>
        </patternFill>
      </fill>
    </dxf>
    <dxf>
      <font>
        <b/>
        <i val="0"/>
      </font>
      <fill>
        <patternFill>
          <bgColor theme="8" tint="0.79998168889431442"/>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font>
      <fill>
        <patternFill>
          <bgColor rgb="FF4AC0DF"/>
        </patternFill>
      </fill>
    </dxf>
    <dxf>
      <font>
        <b/>
        <i val="0"/>
        <color theme="0"/>
      </font>
      <fill>
        <patternFill>
          <bgColor rgb="FF18657D"/>
        </patternFill>
      </fill>
    </dxf>
    <dxf>
      <font>
        <b/>
        <i val="0"/>
        <color theme="0"/>
      </font>
      <fill>
        <patternFill>
          <bgColor rgb="FF0092C8"/>
        </patternFill>
      </fill>
    </dxf>
    <dxf>
      <font>
        <b/>
        <i val="0"/>
      </font>
      <fill>
        <patternFill>
          <bgColor rgb="FFCFECF5"/>
        </patternFill>
      </fill>
    </dxf>
    <dxf>
      <font>
        <b/>
        <i val="0"/>
      </font>
      <fill>
        <patternFill>
          <bgColor rgb="FFA2D8E6"/>
        </patternFill>
      </fill>
    </dxf>
    <dxf>
      <font>
        <b/>
        <i val="0"/>
      </font>
      <fill>
        <patternFill>
          <bgColor rgb="FFFADCCD"/>
        </patternFill>
      </fill>
    </dxf>
    <dxf>
      <font>
        <b/>
        <i val="0"/>
      </font>
      <fill>
        <patternFill>
          <bgColor rgb="FFFBBF9A"/>
        </patternFill>
      </fill>
    </dxf>
    <dxf>
      <font>
        <b/>
        <i val="0"/>
      </font>
      <fill>
        <patternFill>
          <bgColor rgb="FFF7946D"/>
        </patternFill>
      </fill>
    </dxf>
    <dxf>
      <font>
        <b/>
        <i val="0"/>
        <color theme="0"/>
      </font>
      <fill>
        <patternFill>
          <bgColor rgb="FFD6724E"/>
        </patternFill>
      </fill>
    </dxf>
    <dxf>
      <font>
        <b/>
        <i val="0"/>
        <color theme="0"/>
      </font>
      <fill>
        <patternFill>
          <bgColor rgb="FF9B5747"/>
        </patternFill>
      </fill>
    </dxf>
    <dxf>
      <font>
        <b/>
        <i val="0"/>
      </font>
      <fill>
        <patternFill>
          <bgColor theme="4" tint="0.79998168889431442"/>
        </patternFill>
      </fill>
    </dxf>
    <dxf>
      <font>
        <b/>
        <i val="0"/>
        <color theme="0"/>
      </font>
      <fill>
        <patternFill>
          <bgColor rgb="FFD6724E"/>
        </patternFill>
      </fill>
    </dxf>
    <dxf>
      <font>
        <b/>
        <i val="0"/>
        <color theme="0"/>
      </font>
      <fill>
        <patternFill>
          <bgColor rgb="FFF7946D"/>
        </patternFill>
      </fill>
    </dxf>
    <dxf>
      <font>
        <b/>
        <i val="0"/>
      </font>
      <fill>
        <patternFill>
          <bgColor rgb="FFFBBF9A"/>
        </patternFill>
      </fill>
    </dxf>
    <dxf>
      <font>
        <b/>
        <i val="0"/>
      </font>
      <fill>
        <patternFill>
          <bgColor rgb="FFFADCCD"/>
        </patternFill>
      </fill>
    </dxf>
    <dxf>
      <font>
        <b/>
        <i val="0"/>
        <color theme="0"/>
      </font>
      <fill>
        <patternFill>
          <bgColor rgb="FF9B5747"/>
        </patternFill>
      </fill>
    </dxf>
    <dxf>
      <font>
        <b/>
        <i val="0"/>
        <color theme="0"/>
      </font>
      <fill>
        <patternFill>
          <bgColor rgb="FFD44E27"/>
        </patternFill>
      </fill>
    </dxf>
    <dxf>
      <font>
        <b/>
        <i val="0"/>
      </font>
      <fill>
        <patternFill>
          <bgColor rgb="FFFF7900"/>
        </patternFill>
      </fill>
    </dxf>
    <dxf>
      <font>
        <b/>
        <i val="0"/>
      </font>
      <fill>
        <patternFill>
          <bgColor rgb="FFFFAF79"/>
        </patternFill>
      </fill>
    </dxf>
    <dxf>
      <font>
        <b/>
        <i val="0"/>
      </font>
      <fill>
        <patternFill>
          <bgColor rgb="FFF9FFC9"/>
        </patternFill>
      </fill>
    </dxf>
    <dxf>
      <font>
        <b/>
        <i val="0"/>
        <color theme="0"/>
      </font>
      <fill>
        <patternFill>
          <bgColor rgb="FFA32035"/>
        </patternFill>
      </fill>
    </dxf>
    <dxf>
      <font>
        <b/>
        <i val="0"/>
        <color theme="0"/>
      </font>
      <fill>
        <patternFill>
          <bgColor rgb="FFEA0029"/>
        </patternFill>
      </fill>
    </dxf>
    <dxf>
      <font>
        <b/>
        <i val="0"/>
        <color theme="0"/>
      </font>
      <fill>
        <patternFill>
          <bgColor rgb="FF691C32"/>
        </patternFill>
      </fill>
    </dxf>
    <dxf>
      <font>
        <b/>
        <i val="0"/>
      </font>
      <fill>
        <patternFill>
          <bgColor rgb="FFFF796C"/>
        </patternFill>
      </fill>
    </dxf>
    <dxf>
      <font>
        <b/>
        <i val="0"/>
      </font>
      <fill>
        <patternFill>
          <bgColor rgb="FFF8AFB0"/>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s>
  <tableStyles count="0" defaultTableStyle="TableStyleMedium2" defaultPivotStyle="PivotStyleLight16"/>
  <colors>
    <mruColors>
      <color rgb="FFEA0029"/>
      <color rgb="FF70C396"/>
      <color rgb="FF4AC0DF"/>
      <color rgb="FFFF7900"/>
      <color rgb="FFB8CED8"/>
      <color rgb="FF8FB6C0"/>
      <color rgb="FF388297"/>
      <color rgb="FF18657D"/>
      <color rgb="FF0E5163"/>
      <color rgb="FFACBD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5857875</xdr:colOff>
      <xdr:row>9</xdr:row>
      <xdr:rowOff>104775</xdr:rowOff>
    </xdr:from>
    <xdr:to>
      <xdr:col>0</xdr:col>
      <xdr:colOff>7085286</xdr:colOff>
      <xdr:row>9</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0</xdr:colOff>
      <xdr:row>0</xdr:row>
      <xdr:rowOff>0</xdr:rowOff>
    </xdr:from>
    <xdr:to>
      <xdr:col>1</xdr:col>
      <xdr:colOff>25680</xdr:colOff>
      <xdr:row>0</xdr:row>
      <xdr:rowOff>1554480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0773" b="20373"/>
        <a:stretch/>
      </xdr:blipFill>
      <xdr:spPr>
        <a:xfrm>
          <a:off x="0" y="0"/>
          <a:ext cx="7920000" cy="1554480"/>
        </a:xfrm>
        <a:prstGeom prst="rect">
          <a:avLst/>
        </a:prstGeom>
      </xdr:spPr>
    </xdr:pic>
    <xdr:clientData/>
  </xdr:twoCellAnchor>
  <xdr:twoCellAnchor editAs="oneCell">
    <xdr:from>
      <xdr:col>0</xdr:col>
      <xdr:colOff>0</xdr:colOff>
      <xdr:row>7</xdr:row>
      <xdr:rowOff>0</xdr:rowOff>
    </xdr:from>
    <xdr:to>
      <xdr:col>1</xdr:col>
      <xdr:colOff>106411</xdr:colOff>
      <xdr:row>8</xdr:row>
      <xdr:rowOff>3714750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0" y="6248400"/>
          <a:ext cx="7783561" cy="4038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200025</xdr:rowOff>
    </xdr:from>
    <xdr:to>
      <xdr:col>0</xdr:col>
      <xdr:colOff>1498525</xdr:colOff>
      <xdr:row>1</xdr:row>
      <xdr:rowOff>803500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81000"/>
          <a:ext cx="1288975" cy="60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209550</xdr:colOff>
      <xdr:row>1</xdr:row>
      <xdr:rowOff>238125</xdr:rowOff>
    </xdr:from>
    <xdr:to>
      <xdr:col>0</xdr:col>
      <xdr:colOff>1498525</xdr:colOff>
      <xdr:row>1</xdr:row>
      <xdr:rowOff>841600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19100"/>
          <a:ext cx="1288975" cy="6034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121920</xdr:colOff>
      <xdr:row>0</xdr:row>
      <xdr:rowOff>228600</xdr:rowOff>
    </xdr:from>
    <xdr:to>
      <xdr:col>0</xdr:col>
      <xdr:colOff>1410895</xdr:colOff>
      <xdr:row>0</xdr:row>
      <xdr:rowOff>832075</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28600"/>
          <a:ext cx="1288975" cy="60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220134</xdr:colOff>
      <xdr:row>1</xdr:row>
      <xdr:rowOff>186267</xdr:rowOff>
    </xdr:from>
    <xdr:to>
      <xdr:col>0</xdr:col>
      <xdr:colOff>1509109</xdr:colOff>
      <xdr:row>1</xdr:row>
      <xdr:rowOff>789742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134" y="372534"/>
          <a:ext cx="1288975" cy="60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1</xdr:row>
      <xdr:rowOff>220980</xdr:rowOff>
    </xdr:from>
    <xdr:to>
      <xdr:col>1</xdr:col>
      <xdr:colOff>464422</xdr:colOff>
      <xdr:row>1</xdr:row>
      <xdr:rowOff>1202266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407247"/>
          <a:ext cx="2095949" cy="981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1</xdr:row>
      <xdr:rowOff>220980</xdr:rowOff>
    </xdr:from>
    <xdr:to>
      <xdr:col>1</xdr:col>
      <xdr:colOff>451576</xdr:colOff>
      <xdr:row>1</xdr:row>
      <xdr:rowOff>1188720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403860"/>
          <a:ext cx="2067016" cy="96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1</xdr:row>
      <xdr:rowOff>205740</xdr:rowOff>
    </xdr:from>
    <xdr:to>
      <xdr:col>1</xdr:col>
      <xdr:colOff>344231</xdr:colOff>
      <xdr:row>1</xdr:row>
      <xdr:rowOff>1112520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88620"/>
          <a:ext cx="1936811" cy="90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1</xdr:row>
      <xdr:rowOff>200025</xdr:rowOff>
    </xdr:from>
    <xdr:to>
      <xdr:col>0</xdr:col>
      <xdr:colOff>2797297</xdr:colOff>
      <xdr:row>1</xdr:row>
      <xdr:rowOff>1228725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381000"/>
          <a:ext cx="2197222"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71475"/>
          <a:ext cx="1288975" cy="60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61950"/>
          <a:ext cx="1288975" cy="60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astIndicatorDatesForWorkflow.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stIndicatorDatesForWorkflow"/>
      <sheetName val="Foglio3"/>
      <sheetName val="Foglio2"/>
      <sheetName val="Foglio1"/>
    </sheetNames>
    <sheetDataSet>
      <sheetData sheetId="0"/>
      <sheetData sheetId="1">
        <row r="1">
          <cell r="B1" t="str">
            <v>Iso3</v>
          </cell>
          <cell r="C1" t="str">
            <v>LastUpdateYear</v>
          </cell>
        </row>
        <row r="2">
          <cell r="B2" t="str">
            <v>AFG</v>
          </cell>
          <cell r="C2">
            <v>2022</v>
          </cell>
        </row>
        <row r="3">
          <cell r="B3" t="str">
            <v>AFG</v>
          </cell>
          <cell r="C3">
            <v>2022</v>
          </cell>
        </row>
        <row r="4">
          <cell r="B4" t="str">
            <v>AGO</v>
          </cell>
          <cell r="C4">
            <v>2020</v>
          </cell>
        </row>
        <row r="5">
          <cell r="B5" t="str">
            <v>AGO</v>
          </cell>
          <cell r="C5">
            <v>2020</v>
          </cell>
        </row>
        <row r="6">
          <cell r="B6" t="str">
            <v>ARM</v>
          </cell>
          <cell r="C6">
            <v>2022</v>
          </cell>
        </row>
        <row r="7">
          <cell r="B7" t="str">
            <v>ARM</v>
          </cell>
          <cell r="C7">
            <v>2022</v>
          </cell>
        </row>
        <row r="8">
          <cell r="B8" t="str">
            <v>AZE</v>
          </cell>
          <cell r="C8">
            <v>2017</v>
          </cell>
        </row>
        <row r="9">
          <cell r="B9" t="str">
            <v>BDI</v>
          </cell>
          <cell r="C9">
            <v>2022</v>
          </cell>
        </row>
        <row r="10">
          <cell r="B10" t="str">
            <v>BEN</v>
          </cell>
          <cell r="C10">
            <v>2022</v>
          </cell>
        </row>
        <row r="11">
          <cell r="B11" t="str">
            <v>BFA</v>
          </cell>
          <cell r="C11">
            <v>2022</v>
          </cell>
        </row>
        <row r="12">
          <cell r="B12" t="str">
            <v>BGD</v>
          </cell>
          <cell r="C12">
            <v>2022</v>
          </cell>
        </row>
        <row r="13">
          <cell r="B13" t="str">
            <v>AZE</v>
          </cell>
          <cell r="C13">
            <v>2017</v>
          </cell>
        </row>
        <row r="14">
          <cell r="B14" t="str">
            <v>BOL</v>
          </cell>
          <cell r="C14">
            <v>2022</v>
          </cell>
        </row>
        <row r="15">
          <cell r="B15" t="str">
            <v>BDI</v>
          </cell>
          <cell r="C15">
            <v>2022</v>
          </cell>
        </row>
        <row r="16">
          <cell r="B16" t="str">
            <v>BEN</v>
          </cell>
          <cell r="C16">
            <v>2022</v>
          </cell>
        </row>
        <row r="17">
          <cell r="B17" t="str">
            <v>CAF</v>
          </cell>
          <cell r="C17">
            <v>2022</v>
          </cell>
        </row>
        <row r="18">
          <cell r="B18" t="str">
            <v>CAF</v>
          </cell>
          <cell r="C18">
            <v>2022</v>
          </cell>
        </row>
        <row r="19">
          <cell r="B19" t="str">
            <v>BFA</v>
          </cell>
          <cell r="C19">
            <v>2022</v>
          </cell>
        </row>
        <row r="20">
          <cell r="B20" t="str">
            <v>BGD</v>
          </cell>
          <cell r="C20">
            <v>2022</v>
          </cell>
        </row>
        <row r="21">
          <cell r="B21" t="str">
            <v>BLZ</v>
          </cell>
          <cell r="C21">
            <v>2022</v>
          </cell>
        </row>
        <row r="22">
          <cell r="B22" t="str">
            <v>BLZ</v>
          </cell>
          <cell r="C22">
            <v>2022</v>
          </cell>
        </row>
        <row r="23">
          <cell r="B23" t="str">
            <v>BOL</v>
          </cell>
          <cell r="C23">
            <v>2022</v>
          </cell>
        </row>
        <row r="24">
          <cell r="B24" t="str">
            <v>CIV</v>
          </cell>
          <cell r="C24">
            <v>2022</v>
          </cell>
        </row>
        <row r="25">
          <cell r="B25" t="str">
            <v>BTN</v>
          </cell>
          <cell r="C25">
            <v>2022</v>
          </cell>
        </row>
        <row r="26">
          <cell r="B26" t="str">
            <v>BTN</v>
          </cell>
          <cell r="C26">
            <v>2022</v>
          </cell>
        </row>
        <row r="27">
          <cell r="B27" t="str">
            <v>COD</v>
          </cell>
          <cell r="C27">
            <v>2022</v>
          </cell>
        </row>
        <row r="28">
          <cell r="B28" t="str">
            <v>COD</v>
          </cell>
          <cell r="C28">
            <v>2022</v>
          </cell>
        </row>
        <row r="29">
          <cell r="B29" t="str">
            <v>CHN</v>
          </cell>
          <cell r="C29">
            <v>2022</v>
          </cell>
        </row>
        <row r="30">
          <cell r="B30" t="str">
            <v>CHN</v>
          </cell>
          <cell r="C30">
            <v>2022</v>
          </cell>
        </row>
        <row r="31">
          <cell r="B31" t="str">
            <v>CRI</v>
          </cell>
          <cell r="C31">
            <v>2022</v>
          </cell>
        </row>
        <row r="32">
          <cell r="B32" t="str">
            <v>CRI</v>
          </cell>
          <cell r="C32">
            <v>2022</v>
          </cell>
        </row>
        <row r="33">
          <cell r="B33" t="str">
            <v>CUB</v>
          </cell>
          <cell r="C33">
            <v>2022</v>
          </cell>
        </row>
        <row r="34">
          <cell r="B34" t="str">
            <v>CIV</v>
          </cell>
          <cell r="C34">
            <v>2022</v>
          </cell>
        </row>
        <row r="35">
          <cell r="B35" t="str">
            <v>CMR</v>
          </cell>
          <cell r="C35">
            <v>2022</v>
          </cell>
        </row>
        <row r="36">
          <cell r="B36" t="str">
            <v>CMR</v>
          </cell>
          <cell r="C36">
            <v>2022</v>
          </cell>
        </row>
        <row r="37">
          <cell r="B37" t="str">
            <v>COG</v>
          </cell>
          <cell r="C37">
            <v>2019</v>
          </cell>
        </row>
        <row r="38">
          <cell r="B38" t="str">
            <v>COG</v>
          </cell>
          <cell r="C38">
            <v>2019</v>
          </cell>
        </row>
        <row r="39">
          <cell r="B39" t="str">
            <v>COL</v>
          </cell>
          <cell r="C39">
            <v>2022</v>
          </cell>
        </row>
        <row r="40">
          <cell r="B40" t="str">
            <v>COL</v>
          </cell>
          <cell r="C40">
            <v>2022</v>
          </cell>
        </row>
        <row r="41">
          <cell r="B41" t="str">
            <v>CUB</v>
          </cell>
          <cell r="C41">
            <v>2022</v>
          </cell>
        </row>
        <row r="42">
          <cell r="B42" t="str">
            <v>DOM</v>
          </cell>
          <cell r="C42">
            <v>2022</v>
          </cell>
        </row>
        <row r="43">
          <cell r="B43" t="str">
            <v>DZA</v>
          </cell>
          <cell r="C43">
            <v>2022</v>
          </cell>
        </row>
        <row r="44">
          <cell r="B44" t="str">
            <v>ECU</v>
          </cell>
          <cell r="C44">
            <v>2022</v>
          </cell>
        </row>
        <row r="45">
          <cell r="B45" t="str">
            <v>ECU</v>
          </cell>
          <cell r="C45">
            <v>2022</v>
          </cell>
        </row>
        <row r="46">
          <cell r="B46" t="str">
            <v>ETH</v>
          </cell>
          <cell r="C46">
            <v>2022</v>
          </cell>
        </row>
        <row r="47">
          <cell r="B47" t="str">
            <v>ETH</v>
          </cell>
          <cell r="C47">
            <v>2022</v>
          </cell>
        </row>
        <row r="48">
          <cell r="B48" t="str">
            <v>DOM</v>
          </cell>
          <cell r="C48">
            <v>2022</v>
          </cell>
        </row>
        <row r="49">
          <cell r="B49" t="str">
            <v>DZA</v>
          </cell>
          <cell r="C49">
            <v>2022</v>
          </cell>
        </row>
        <row r="50">
          <cell r="B50" t="str">
            <v>EGY</v>
          </cell>
          <cell r="C50">
            <v>2020</v>
          </cell>
        </row>
        <row r="51">
          <cell r="B51" t="str">
            <v>EGY</v>
          </cell>
          <cell r="C51">
            <v>2020</v>
          </cell>
        </row>
        <row r="52">
          <cell r="B52" t="str">
            <v>GEO</v>
          </cell>
          <cell r="C52">
            <v>2022</v>
          </cell>
        </row>
        <row r="53">
          <cell r="B53" t="str">
            <v>GEO</v>
          </cell>
          <cell r="C53">
            <v>2022</v>
          </cell>
        </row>
        <row r="54">
          <cell r="B54" t="str">
            <v>GIN</v>
          </cell>
          <cell r="C54">
            <v>2022</v>
          </cell>
        </row>
        <row r="55">
          <cell r="B55" t="str">
            <v>GMB</v>
          </cell>
          <cell r="C55">
            <v>2022</v>
          </cell>
        </row>
        <row r="56">
          <cell r="B56" t="str">
            <v>GMB</v>
          </cell>
          <cell r="C56">
            <v>2022</v>
          </cell>
        </row>
        <row r="57">
          <cell r="B57" t="str">
            <v>GNB</v>
          </cell>
          <cell r="C57">
            <v>2022</v>
          </cell>
        </row>
        <row r="58">
          <cell r="B58" t="str">
            <v>GNB</v>
          </cell>
          <cell r="C58">
            <v>2022</v>
          </cell>
        </row>
        <row r="59">
          <cell r="B59" t="str">
            <v>FJI</v>
          </cell>
          <cell r="C59">
            <v>2022</v>
          </cell>
        </row>
        <row r="60">
          <cell r="B60" t="str">
            <v>FJI</v>
          </cell>
          <cell r="C60">
            <v>2022</v>
          </cell>
        </row>
        <row r="61">
          <cell r="B61" t="str">
            <v>GHA</v>
          </cell>
          <cell r="C61">
            <v>2022</v>
          </cell>
        </row>
        <row r="62">
          <cell r="B62" t="str">
            <v>GHA</v>
          </cell>
          <cell r="C62">
            <v>2022</v>
          </cell>
        </row>
        <row r="63">
          <cell r="B63" t="str">
            <v>GIN</v>
          </cell>
          <cell r="C63">
            <v>2022</v>
          </cell>
        </row>
        <row r="64">
          <cell r="B64" t="str">
            <v>HND</v>
          </cell>
          <cell r="C64">
            <v>2022</v>
          </cell>
        </row>
        <row r="65">
          <cell r="B65" t="str">
            <v>HTI</v>
          </cell>
          <cell r="C65">
            <v>2022</v>
          </cell>
        </row>
        <row r="66">
          <cell r="B66" t="str">
            <v>HTI</v>
          </cell>
          <cell r="C66">
            <v>2022</v>
          </cell>
        </row>
        <row r="67">
          <cell r="B67" t="str">
            <v>GTM</v>
          </cell>
          <cell r="C67">
            <v>2019</v>
          </cell>
        </row>
        <row r="68">
          <cell r="B68" t="str">
            <v>GTM</v>
          </cell>
          <cell r="C68">
            <v>2019</v>
          </cell>
        </row>
        <row r="69">
          <cell r="B69" t="str">
            <v>GUY</v>
          </cell>
          <cell r="C69">
            <v>2022</v>
          </cell>
        </row>
        <row r="70">
          <cell r="B70" t="str">
            <v>GUY</v>
          </cell>
          <cell r="C70">
            <v>2022</v>
          </cell>
        </row>
        <row r="71">
          <cell r="B71" t="str">
            <v>HND</v>
          </cell>
          <cell r="C71">
            <v>2022</v>
          </cell>
        </row>
        <row r="72">
          <cell r="B72" t="str">
            <v>IDN</v>
          </cell>
          <cell r="C72">
            <v>2022</v>
          </cell>
        </row>
        <row r="73">
          <cell r="B73" t="str">
            <v>IDN</v>
          </cell>
          <cell r="C73">
            <v>2022</v>
          </cell>
        </row>
        <row r="74">
          <cell r="B74" t="str">
            <v>IND</v>
          </cell>
          <cell r="C74">
            <v>2022</v>
          </cell>
        </row>
        <row r="75">
          <cell r="B75" t="str">
            <v>IND</v>
          </cell>
          <cell r="C75">
            <v>2022</v>
          </cell>
        </row>
        <row r="76">
          <cell r="B76" t="str">
            <v>IRQ</v>
          </cell>
          <cell r="C76">
            <v>2022</v>
          </cell>
        </row>
        <row r="77">
          <cell r="B77" t="str">
            <v>IRQ</v>
          </cell>
          <cell r="C77">
            <v>2022</v>
          </cell>
        </row>
        <row r="78">
          <cell r="B78" t="str">
            <v>KAZ</v>
          </cell>
          <cell r="C78">
            <v>2019</v>
          </cell>
        </row>
        <row r="79">
          <cell r="B79" t="str">
            <v>KEN</v>
          </cell>
          <cell r="C79">
            <v>2022</v>
          </cell>
        </row>
        <row r="80">
          <cell r="B80" t="str">
            <v>KGZ</v>
          </cell>
          <cell r="C80">
            <v>2020</v>
          </cell>
        </row>
        <row r="81">
          <cell r="B81" t="str">
            <v>KHM</v>
          </cell>
          <cell r="C81">
            <v>2022</v>
          </cell>
        </row>
        <row r="82">
          <cell r="B82" t="str">
            <v>KHM</v>
          </cell>
          <cell r="C82">
            <v>2022</v>
          </cell>
        </row>
        <row r="83">
          <cell r="B83" t="str">
            <v>KAZ</v>
          </cell>
          <cell r="C83">
            <v>2019</v>
          </cell>
        </row>
        <row r="84">
          <cell r="B84" t="str">
            <v>KEN</v>
          </cell>
          <cell r="C84">
            <v>2022</v>
          </cell>
        </row>
        <row r="85">
          <cell r="B85" t="str">
            <v>KGZ</v>
          </cell>
          <cell r="C85">
            <v>2020</v>
          </cell>
        </row>
        <row r="86">
          <cell r="B86" t="str">
            <v>KIR</v>
          </cell>
          <cell r="C86">
            <v>2022</v>
          </cell>
        </row>
        <row r="87">
          <cell r="B87" t="str">
            <v>KIR</v>
          </cell>
          <cell r="C87">
            <v>2022</v>
          </cell>
        </row>
        <row r="88">
          <cell r="B88" t="str">
            <v>LAO</v>
          </cell>
          <cell r="C88">
            <v>2021</v>
          </cell>
        </row>
        <row r="89">
          <cell r="B89" t="str">
            <v>LAO</v>
          </cell>
          <cell r="C89">
            <v>2021</v>
          </cell>
        </row>
        <row r="90">
          <cell r="B90" t="str">
            <v>LKA</v>
          </cell>
          <cell r="C90">
            <v>2022</v>
          </cell>
        </row>
        <row r="91">
          <cell r="B91" t="str">
            <v>LKA</v>
          </cell>
          <cell r="C91">
            <v>2022</v>
          </cell>
        </row>
        <row r="92">
          <cell r="B92" t="str">
            <v>LSO</v>
          </cell>
          <cell r="C92">
            <v>2022</v>
          </cell>
        </row>
        <row r="93">
          <cell r="B93" t="str">
            <v>LBR</v>
          </cell>
          <cell r="C93">
            <v>2022</v>
          </cell>
        </row>
        <row r="94">
          <cell r="B94" t="str">
            <v>LBR</v>
          </cell>
          <cell r="C94">
            <v>2022</v>
          </cell>
        </row>
        <row r="95">
          <cell r="B95" t="str">
            <v>MDG</v>
          </cell>
          <cell r="C95">
            <v>2022</v>
          </cell>
        </row>
        <row r="96">
          <cell r="B96" t="str">
            <v>MEX</v>
          </cell>
          <cell r="C96">
            <v>2022</v>
          </cell>
        </row>
        <row r="97">
          <cell r="B97" t="str">
            <v>LSO</v>
          </cell>
          <cell r="C97">
            <v>2022</v>
          </cell>
        </row>
        <row r="98">
          <cell r="B98" t="str">
            <v>MHL</v>
          </cell>
          <cell r="C98">
            <v>2021</v>
          </cell>
        </row>
        <row r="99">
          <cell r="B99" t="str">
            <v>MHL</v>
          </cell>
          <cell r="C99">
            <v>2021</v>
          </cell>
        </row>
        <row r="100">
          <cell r="B100" t="str">
            <v>MKD</v>
          </cell>
          <cell r="C100">
            <v>2020</v>
          </cell>
        </row>
        <row r="101">
          <cell r="B101" t="str">
            <v>MKD</v>
          </cell>
          <cell r="C101">
            <v>2020</v>
          </cell>
        </row>
        <row r="102">
          <cell r="B102" t="str">
            <v>MNG</v>
          </cell>
          <cell r="C102">
            <v>2022</v>
          </cell>
        </row>
        <row r="103">
          <cell r="B103" t="str">
            <v>MWI</v>
          </cell>
          <cell r="C103">
            <v>2022</v>
          </cell>
        </row>
        <row r="104">
          <cell r="B104" t="str">
            <v>MWI</v>
          </cell>
          <cell r="C104">
            <v>2022</v>
          </cell>
        </row>
        <row r="105">
          <cell r="B105" t="str">
            <v>NAM</v>
          </cell>
          <cell r="C105">
            <v>2017</v>
          </cell>
        </row>
        <row r="106">
          <cell r="B106" t="str">
            <v>NER</v>
          </cell>
          <cell r="C106">
            <v>2022</v>
          </cell>
        </row>
        <row r="107">
          <cell r="B107" t="str">
            <v>NGA</v>
          </cell>
          <cell r="C107">
            <v>2022</v>
          </cell>
        </row>
        <row r="108">
          <cell r="B108" t="str">
            <v>NGA</v>
          </cell>
          <cell r="C108">
            <v>2022</v>
          </cell>
        </row>
        <row r="109">
          <cell r="B109" t="str">
            <v>NPL</v>
          </cell>
          <cell r="C109">
            <v>2022</v>
          </cell>
        </row>
        <row r="110">
          <cell r="B110" t="str">
            <v>NPL</v>
          </cell>
          <cell r="C110">
            <v>2022</v>
          </cell>
        </row>
        <row r="111">
          <cell r="B111" t="str">
            <v>OMN</v>
          </cell>
          <cell r="C111">
            <v>2021</v>
          </cell>
        </row>
        <row r="112">
          <cell r="B112" t="str">
            <v>OMN</v>
          </cell>
          <cell r="C112">
            <v>2021</v>
          </cell>
        </row>
        <row r="113">
          <cell r="B113" t="str">
            <v>PAK</v>
          </cell>
          <cell r="C113">
            <v>2022</v>
          </cell>
        </row>
        <row r="114">
          <cell r="B114" t="str">
            <v>PAK</v>
          </cell>
          <cell r="C114">
            <v>2022</v>
          </cell>
        </row>
        <row r="115">
          <cell r="B115" t="str">
            <v>MDG</v>
          </cell>
          <cell r="C115">
            <v>2022</v>
          </cell>
        </row>
        <row r="116">
          <cell r="B116" t="str">
            <v>MDV</v>
          </cell>
          <cell r="C116">
            <v>2021</v>
          </cell>
        </row>
        <row r="117">
          <cell r="B117" t="str">
            <v>MDV</v>
          </cell>
          <cell r="C117">
            <v>2021</v>
          </cell>
        </row>
        <row r="118">
          <cell r="B118" t="str">
            <v>MEX</v>
          </cell>
          <cell r="C118">
            <v>2022</v>
          </cell>
        </row>
        <row r="119">
          <cell r="B119" t="str">
            <v>PNG</v>
          </cell>
          <cell r="C119">
            <v>2022</v>
          </cell>
        </row>
        <row r="120">
          <cell r="B120" t="str">
            <v>PNG</v>
          </cell>
          <cell r="C120">
            <v>2022</v>
          </cell>
        </row>
        <row r="121">
          <cell r="B121" t="str">
            <v>PSE</v>
          </cell>
          <cell r="C121">
            <v>2022</v>
          </cell>
        </row>
        <row r="122">
          <cell r="B122" t="str">
            <v>PSE</v>
          </cell>
          <cell r="C122">
            <v>2022</v>
          </cell>
        </row>
        <row r="123">
          <cell r="B123" t="str">
            <v>SDN</v>
          </cell>
          <cell r="C123">
            <v>2022</v>
          </cell>
        </row>
        <row r="124">
          <cell r="B124" t="str">
            <v>SEN</v>
          </cell>
          <cell r="C124">
            <v>2022</v>
          </cell>
        </row>
        <row r="125">
          <cell r="B125" t="str">
            <v>MLI</v>
          </cell>
          <cell r="C125">
            <v>2022</v>
          </cell>
        </row>
        <row r="126">
          <cell r="B126" t="str">
            <v>MLI</v>
          </cell>
          <cell r="C126">
            <v>2022</v>
          </cell>
        </row>
        <row r="127">
          <cell r="B127" t="str">
            <v>MMR</v>
          </cell>
          <cell r="C127">
            <v>2022</v>
          </cell>
        </row>
        <row r="128">
          <cell r="B128" t="str">
            <v>MMR</v>
          </cell>
          <cell r="C128">
            <v>2022</v>
          </cell>
        </row>
        <row r="129">
          <cell r="B129" t="str">
            <v>MNE</v>
          </cell>
          <cell r="C129">
            <v>2020</v>
          </cell>
        </row>
        <row r="130">
          <cell r="B130" t="str">
            <v>MNE</v>
          </cell>
          <cell r="C130">
            <v>2020</v>
          </cell>
        </row>
        <row r="131">
          <cell r="B131" t="str">
            <v>MNG</v>
          </cell>
          <cell r="C131">
            <v>2022</v>
          </cell>
        </row>
        <row r="132">
          <cell r="B132" t="str">
            <v>MRT</v>
          </cell>
          <cell r="C132">
            <v>2022</v>
          </cell>
        </row>
        <row r="133">
          <cell r="B133" t="str">
            <v>MRT</v>
          </cell>
          <cell r="C133">
            <v>2022</v>
          </cell>
        </row>
        <row r="134">
          <cell r="B134" t="str">
            <v>SLE</v>
          </cell>
          <cell r="C134">
            <v>2022</v>
          </cell>
        </row>
        <row r="135">
          <cell r="B135" t="str">
            <v>SLE</v>
          </cell>
          <cell r="C135">
            <v>2022</v>
          </cell>
        </row>
        <row r="136">
          <cell r="B136" t="str">
            <v>SLV</v>
          </cell>
          <cell r="C136">
            <v>2018</v>
          </cell>
        </row>
        <row r="137">
          <cell r="B137" t="str">
            <v>NAM</v>
          </cell>
          <cell r="C137">
            <v>2017</v>
          </cell>
        </row>
        <row r="138">
          <cell r="B138" t="str">
            <v>NER</v>
          </cell>
          <cell r="C138">
            <v>2022</v>
          </cell>
        </row>
        <row r="139">
          <cell r="B139" t="str">
            <v>PHL</v>
          </cell>
          <cell r="C139">
            <v>2022</v>
          </cell>
        </row>
        <row r="140">
          <cell r="B140" t="str">
            <v>PHL</v>
          </cell>
          <cell r="C140">
            <v>2022</v>
          </cell>
        </row>
        <row r="141">
          <cell r="B141" t="str">
            <v>SOM</v>
          </cell>
          <cell r="C141">
            <v>2022</v>
          </cell>
        </row>
        <row r="142">
          <cell r="B142" t="str">
            <v>SSD</v>
          </cell>
          <cell r="C142">
            <v>2022</v>
          </cell>
        </row>
        <row r="143">
          <cell r="B143" t="str">
            <v>SSD</v>
          </cell>
          <cell r="C143">
            <v>2022</v>
          </cell>
        </row>
        <row r="144">
          <cell r="B144" t="str">
            <v>STP</v>
          </cell>
          <cell r="C144">
            <v>2022</v>
          </cell>
        </row>
        <row r="145">
          <cell r="B145" t="str">
            <v>STP</v>
          </cell>
          <cell r="C145">
            <v>2022</v>
          </cell>
        </row>
        <row r="146">
          <cell r="B146" t="str">
            <v>SUR</v>
          </cell>
          <cell r="C146">
            <v>2022</v>
          </cell>
        </row>
        <row r="147">
          <cell r="B147" t="str">
            <v>PRY</v>
          </cell>
          <cell r="C147">
            <v>2020</v>
          </cell>
        </row>
        <row r="148">
          <cell r="B148" t="str">
            <v>PRY</v>
          </cell>
          <cell r="C148">
            <v>2020</v>
          </cell>
        </row>
        <row r="149">
          <cell r="B149" t="str">
            <v>SYR</v>
          </cell>
          <cell r="C149">
            <v>2022</v>
          </cell>
        </row>
        <row r="150">
          <cell r="B150" t="str">
            <v>TCD</v>
          </cell>
          <cell r="C150">
            <v>2022</v>
          </cell>
        </row>
        <row r="151">
          <cell r="B151" t="str">
            <v>THA</v>
          </cell>
          <cell r="C151">
            <v>2022</v>
          </cell>
        </row>
        <row r="152">
          <cell r="B152" t="str">
            <v>TJK</v>
          </cell>
          <cell r="C152">
            <v>2022</v>
          </cell>
        </row>
        <row r="153">
          <cell r="B153" t="str">
            <v>TJK</v>
          </cell>
          <cell r="C153">
            <v>2022</v>
          </cell>
        </row>
        <row r="154">
          <cell r="B154" t="str">
            <v>TLS</v>
          </cell>
          <cell r="C154">
            <v>2020</v>
          </cell>
        </row>
        <row r="155">
          <cell r="B155" t="str">
            <v>TON</v>
          </cell>
          <cell r="C155">
            <v>2022</v>
          </cell>
        </row>
        <row r="156">
          <cell r="B156" t="str">
            <v>TON</v>
          </cell>
          <cell r="C156">
            <v>2022</v>
          </cell>
        </row>
        <row r="157">
          <cell r="B157" t="str">
            <v>TUV</v>
          </cell>
          <cell r="C157">
            <v>2022</v>
          </cell>
        </row>
        <row r="158">
          <cell r="B158" t="str">
            <v>UZB</v>
          </cell>
          <cell r="C158">
            <v>2022</v>
          </cell>
        </row>
        <row r="159">
          <cell r="B159" t="str">
            <v>UZB</v>
          </cell>
          <cell r="C159">
            <v>2022</v>
          </cell>
        </row>
        <row r="160">
          <cell r="B160" t="str">
            <v>RWA</v>
          </cell>
          <cell r="C160">
            <v>2022</v>
          </cell>
        </row>
        <row r="161">
          <cell r="B161" t="str">
            <v>RWA</v>
          </cell>
          <cell r="C161">
            <v>2022</v>
          </cell>
        </row>
        <row r="162">
          <cell r="B162" t="str">
            <v>SDN</v>
          </cell>
          <cell r="C162">
            <v>2022</v>
          </cell>
        </row>
        <row r="163">
          <cell r="B163" t="str">
            <v>WSM</v>
          </cell>
          <cell r="C163">
            <v>2022</v>
          </cell>
        </row>
        <row r="164">
          <cell r="B164" t="str">
            <v>WSM</v>
          </cell>
          <cell r="C164">
            <v>2022</v>
          </cell>
        </row>
        <row r="165">
          <cell r="B165" t="str">
            <v>YEM</v>
          </cell>
          <cell r="C165">
            <v>2017</v>
          </cell>
        </row>
        <row r="166">
          <cell r="B166" t="str">
            <v>ZMB</v>
          </cell>
          <cell r="C166">
            <v>2022</v>
          </cell>
        </row>
        <row r="167">
          <cell r="B167" t="str">
            <v>ZMB</v>
          </cell>
          <cell r="C167">
            <v>2022</v>
          </cell>
        </row>
        <row r="168">
          <cell r="B168" t="str">
            <v>ZWE</v>
          </cell>
          <cell r="C168">
            <v>2022</v>
          </cell>
        </row>
        <row r="169">
          <cell r="B169" t="str">
            <v>SEN</v>
          </cell>
          <cell r="C169">
            <v>2022</v>
          </cell>
        </row>
        <row r="170">
          <cell r="B170" t="str">
            <v>SLB</v>
          </cell>
          <cell r="C170">
            <v>2019</v>
          </cell>
        </row>
        <row r="171">
          <cell r="B171" t="str">
            <v>SLB</v>
          </cell>
          <cell r="C171">
            <v>2019</v>
          </cell>
        </row>
        <row r="172">
          <cell r="B172" t="str">
            <v>SLV</v>
          </cell>
          <cell r="C172">
            <v>2018</v>
          </cell>
        </row>
        <row r="173">
          <cell r="B173" t="str">
            <v>SOM</v>
          </cell>
          <cell r="C173">
            <v>2022</v>
          </cell>
        </row>
        <row r="174">
          <cell r="B174" t="str">
            <v>SUR</v>
          </cell>
          <cell r="C174">
            <v>2022</v>
          </cell>
        </row>
        <row r="175">
          <cell r="B175" t="str">
            <v>SWZ</v>
          </cell>
          <cell r="C175">
            <v>2020</v>
          </cell>
        </row>
        <row r="176">
          <cell r="B176" t="str">
            <v>SWZ</v>
          </cell>
          <cell r="C176">
            <v>2020</v>
          </cell>
        </row>
        <row r="177">
          <cell r="B177" t="str">
            <v>SYR</v>
          </cell>
          <cell r="C177">
            <v>2022</v>
          </cell>
        </row>
        <row r="178">
          <cell r="B178" t="str">
            <v>TCD</v>
          </cell>
          <cell r="C178">
            <v>2022</v>
          </cell>
        </row>
        <row r="179">
          <cell r="B179" t="str">
            <v>TGO</v>
          </cell>
          <cell r="C179">
            <v>2022</v>
          </cell>
        </row>
        <row r="180">
          <cell r="B180" t="str">
            <v>TGO</v>
          </cell>
          <cell r="C180">
            <v>2022</v>
          </cell>
        </row>
        <row r="181">
          <cell r="B181" t="str">
            <v>THA</v>
          </cell>
          <cell r="C181">
            <v>2022</v>
          </cell>
        </row>
        <row r="182">
          <cell r="B182" t="str">
            <v>TKM</v>
          </cell>
          <cell r="C182">
            <v>2020</v>
          </cell>
        </row>
        <row r="183">
          <cell r="B183" t="str">
            <v>TKM</v>
          </cell>
          <cell r="C183">
            <v>2020</v>
          </cell>
        </row>
        <row r="184">
          <cell r="B184" t="str">
            <v>TLS</v>
          </cell>
          <cell r="C184">
            <v>2020</v>
          </cell>
        </row>
        <row r="185">
          <cell r="B185" t="str">
            <v>TUN</v>
          </cell>
          <cell r="C185">
            <v>2022</v>
          </cell>
        </row>
        <row r="186">
          <cell r="B186" t="str">
            <v>TUN</v>
          </cell>
          <cell r="C186">
            <v>2022</v>
          </cell>
        </row>
        <row r="187">
          <cell r="B187" t="str">
            <v>TUV</v>
          </cell>
          <cell r="C187">
            <v>2022</v>
          </cell>
        </row>
        <row r="188">
          <cell r="B188" t="str">
            <v>TZA</v>
          </cell>
          <cell r="C188">
            <v>2022</v>
          </cell>
        </row>
        <row r="189">
          <cell r="B189" t="str">
            <v>TZA</v>
          </cell>
          <cell r="C189">
            <v>2022</v>
          </cell>
        </row>
        <row r="190">
          <cell r="B190" t="str">
            <v>UGA</v>
          </cell>
          <cell r="C190">
            <v>2022</v>
          </cell>
        </row>
        <row r="191">
          <cell r="B191" t="str">
            <v>UGA</v>
          </cell>
          <cell r="C191">
            <v>2022</v>
          </cell>
        </row>
        <row r="192">
          <cell r="B192" t="str">
            <v>VNM</v>
          </cell>
          <cell r="C192">
            <v>2022</v>
          </cell>
        </row>
        <row r="193">
          <cell r="B193" t="str">
            <v>VNM</v>
          </cell>
          <cell r="C193">
            <v>2022</v>
          </cell>
        </row>
        <row r="194">
          <cell r="B194" t="str">
            <v>VUT</v>
          </cell>
          <cell r="C194">
            <v>2022</v>
          </cell>
        </row>
        <row r="195">
          <cell r="B195" t="str">
            <v>VUT</v>
          </cell>
          <cell r="C195">
            <v>2022</v>
          </cell>
        </row>
        <row r="196">
          <cell r="B196" t="str">
            <v>YEM</v>
          </cell>
          <cell r="C196">
            <v>2017</v>
          </cell>
        </row>
        <row r="197">
          <cell r="B197" t="str">
            <v>ZAF</v>
          </cell>
          <cell r="C197">
            <v>2020</v>
          </cell>
        </row>
        <row r="198">
          <cell r="B198" t="str">
            <v>ZAF</v>
          </cell>
          <cell r="C198">
            <v>2020</v>
          </cell>
        </row>
        <row r="199">
          <cell r="B199" t="str">
            <v>ZWE</v>
          </cell>
          <cell r="C199">
            <v>2022</v>
          </cell>
        </row>
      </sheetData>
      <sheetData sheetId="2"/>
      <sheetData sheetId="3">
        <row r="1">
          <cell r="B1" t="str">
            <v>Iso3</v>
          </cell>
          <cell r="C1" t="str">
            <v>LastUpdateYear</v>
          </cell>
        </row>
        <row r="2">
          <cell r="B2" t="str">
            <v>AFG</v>
          </cell>
          <cell r="C2">
            <v>2015</v>
          </cell>
        </row>
        <row r="3">
          <cell r="B3" t="str">
            <v>AGO</v>
          </cell>
          <cell r="C3">
            <v>2016</v>
          </cell>
        </row>
        <row r="4">
          <cell r="B4" t="str">
            <v>ALB</v>
          </cell>
          <cell r="C4">
            <v>2017</v>
          </cell>
        </row>
        <row r="5">
          <cell r="B5" t="str">
            <v>ARG</v>
          </cell>
          <cell r="C5">
            <v>2019</v>
          </cell>
        </row>
        <row r="6">
          <cell r="B6" t="str">
            <v>AFG</v>
          </cell>
          <cell r="C6">
            <v>2015</v>
          </cell>
        </row>
        <row r="7">
          <cell r="B7" t="str">
            <v>AGO</v>
          </cell>
          <cell r="C7">
            <v>2016</v>
          </cell>
        </row>
        <row r="8">
          <cell r="B8" t="str">
            <v>ARM</v>
          </cell>
          <cell r="C8">
            <v>2016</v>
          </cell>
        </row>
        <row r="9">
          <cell r="B9" t="str">
            <v>ARM</v>
          </cell>
          <cell r="C9">
            <v>2016</v>
          </cell>
        </row>
        <row r="10">
          <cell r="B10" t="str">
            <v>AUS</v>
          </cell>
          <cell r="C10">
            <v>2016</v>
          </cell>
        </row>
        <row r="11">
          <cell r="B11" t="str">
            <v>ALB</v>
          </cell>
          <cell r="C11">
            <v>2017</v>
          </cell>
        </row>
        <row r="12">
          <cell r="B12" t="str">
            <v>ARG</v>
          </cell>
          <cell r="C12">
            <v>2019</v>
          </cell>
        </row>
        <row r="13">
          <cell r="B13" t="str">
            <v>AUS</v>
          </cell>
          <cell r="C13">
            <v>2016</v>
          </cell>
        </row>
        <row r="14">
          <cell r="B14" t="str">
            <v>AUT</v>
          </cell>
          <cell r="C14">
            <v>2011</v>
          </cell>
        </row>
        <row r="15">
          <cell r="B15" t="str">
            <v>AZE</v>
          </cell>
          <cell r="C15">
            <v>2009</v>
          </cell>
        </row>
        <row r="16">
          <cell r="B16" t="str">
            <v>BDI</v>
          </cell>
          <cell r="C16">
            <v>2016</v>
          </cell>
        </row>
        <row r="17">
          <cell r="B17" t="str">
            <v>BEL</v>
          </cell>
          <cell r="C17">
            <v>2011</v>
          </cell>
        </row>
        <row r="18">
          <cell r="B18" t="str">
            <v>BEL</v>
          </cell>
          <cell r="C18">
            <v>2011</v>
          </cell>
        </row>
        <row r="19">
          <cell r="B19" t="str">
            <v>BEN</v>
          </cell>
          <cell r="C19">
            <v>2018</v>
          </cell>
        </row>
        <row r="20">
          <cell r="B20" t="str">
            <v>BFA</v>
          </cell>
          <cell r="C20">
            <v>2014</v>
          </cell>
        </row>
        <row r="21">
          <cell r="B21" t="str">
            <v>BFA</v>
          </cell>
          <cell r="C21">
            <v>2014</v>
          </cell>
        </row>
        <row r="22">
          <cell r="B22" t="str">
            <v>BGD</v>
          </cell>
          <cell r="C22">
            <v>2019</v>
          </cell>
        </row>
        <row r="23">
          <cell r="B23" t="str">
            <v>BGR</v>
          </cell>
          <cell r="C23">
            <v>2011</v>
          </cell>
        </row>
        <row r="24">
          <cell r="B24" t="str">
            <v>BGR</v>
          </cell>
          <cell r="C24">
            <v>2011</v>
          </cell>
        </row>
        <row r="25">
          <cell r="B25" t="str">
            <v>BHS</v>
          </cell>
          <cell r="C25">
            <v>2010</v>
          </cell>
        </row>
        <row r="26">
          <cell r="B26" t="str">
            <v>BIH</v>
          </cell>
          <cell r="C26">
            <v>2011</v>
          </cell>
        </row>
        <row r="27">
          <cell r="B27" t="str">
            <v>BIH</v>
          </cell>
          <cell r="C27">
            <v>2011</v>
          </cell>
        </row>
        <row r="28">
          <cell r="B28" t="str">
            <v>AUT</v>
          </cell>
          <cell r="C28">
            <v>2011</v>
          </cell>
        </row>
        <row r="29">
          <cell r="B29" t="str">
            <v>AZE</v>
          </cell>
          <cell r="C29">
            <v>2009</v>
          </cell>
        </row>
        <row r="30">
          <cell r="B30" t="str">
            <v>BOL</v>
          </cell>
          <cell r="C30">
            <v>2012</v>
          </cell>
        </row>
        <row r="31">
          <cell r="B31" t="str">
            <v>BRB</v>
          </cell>
          <cell r="C31">
            <v>2012</v>
          </cell>
        </row>
        <row r="32">
          <cell r="B32" t="str">
            <v>BDI</v>
          </cell>
          <cell r="C32">
            <v>2016</v>
          </cell>
        </row>
        <row r="33">
          <cell r="B33" t="str">
            <v>BEN</v>
          </cell>
          <cell r="C33">
            <v>2018</v>
          </cell>
        </row>
        <row r="34">
          <cell r="B34" t="str">
            <v>BWA</v>
          </cell>
          <cell r="C34">
            <v>2011</v>
          </cell>
        </row>
        <row r="35">
          <cell r="B35" t="str">
            <v>CAF</v>
          </cell>
          <cell r="C35">
            <v>2018</v>
          </cell>
        </row>
        <row r="36">
          <cell r="B36" t="str">
            <v>CAN</v>
          </cell>
          <cell r="C36">
            <v>2016</v>
          </cell>
        </row>
        <row r="37">
          <cell r="B37" t="str">
            <v>BGD</v>
          </cell>
          <cell r="C37">
            <v>2019</v>
          </cell>
        </row>
        <row r="38">
          <cell r="B38" t="str">
            <v>BHS</v>
          </cell>
          <cell r="C38">
            <v>2010</v>
          </cell>
        </row>
        <row r="39">
          <cell r="B39" t="str">
            <v>BLR</v>
          </cell>
          <cell r="C39">
            <v>2019</v>
          </cell>
        </row>
        <row r="40">
          <cell r="B40" t="str">
            <v>BLR</v>
          </cell>
          <cell r="C40">
            <v>2019</v>
          </cell>
        </row>
        <row r="41">
          <cell r="B41" t="str">
            <v>BLZ</v>
          </cell>
          <cell r="C41">
            <v>2015</v>
          </cell>
        </row>
        <row r="42">
          <cell r="B42" t="str">
            <v>BLZ</v>
          </cell>
          <cell r="C42">
            <v>2015</v>
          </cell>
        </row>
        <row r="43">
          <cell r="B43" t="str">
            <v>BOL</v>
          </cell>
          <cell r="C43">
            <v>2012</v>
          </cell>
        </row>
        <row r="44">
          <cell r="B44" t="str">
            <v>BRA</v>
          </cell>
          <cell r="C44">
            <v>2010</v>
          </cell>
        </row>
        <row r="45">
          <cell r="B45" t="str">
            <v>BRA</v>
          </cell>
          <cell r="C45">
            <v>2010</v>
          </cell>
        </row>
        <row r="46">
          <cell r="B46" t="str">
            <v>BRB</v>
          </cell>
          <cell r="C46">
            <v>2012</v>
          </cell>
        </row>
        <row r="47">
          <cell r="B47" t="str">
            <v>CHL</v>
          </cell>
          <cell r="C47">
            <v>2017</v>
          </cell>
        </row>
        <row r="48">
          <cell r="B48" t="str">
            <v>CHL</v>
          </cell>
          <cell r="C48">
            <v>2017</v>
          </cell>
        </row>
        <row r="49">
          <cell r="B49" t="str">
            <v>CIV</v>
          </cell>
          <cell r="C49">
            <v>2016</v>
          </cell>
        </row>
        <row r="50">
          <cell r="B50" t="str">
            <v>BTN</v>
          </cell>
          <cell r="C50">
            <v>2010</v>
          </cell>
        </row>
        <row r="51">
          <cell r="B51" t="str">
            <v>BTN</v>
          </cell>
          <cell r="C51">
            <v>2010</v>
          </cell>
        </row>
        <row r="52">
          <cell r="B52" t="str">
            <v>BWA</v>
          </cell>
          <cell r="C52">
            <v>2011</v>
          </cell>
        </row>
        <row r="53">
          <cell r="B53" t="str">
            <v>CAF</v>
          </cell>
          <cell r="C53">
            <v>2018</v>
          </cell>
        </row>
        <row r="54">
          <cell r="B54" t="str">
            <v>CAN</v>
          </cell>
          <cell r="C54">
            <v>2016</v>
          </cell>
        </row>
        <row r="55">
          <cell r="B55" t="str">
            <v>COL</v>
          </cell>
          <cell r="C55">
            <v>2015</v>
          </cell>
        </row>
        <row r="56">
          <cell r="B56" t="str">
            <v>COM</v>
          </cell>
          <cell r="C56">
            <v>2012</v>
          </cell>
        </row>
        <row r="57">
          <cell r="B57" t="str">
            <v>CRI</v>
          </cell>
          <cell r="C57">
            <v>2018</v>
          </cell>
        </row>
        <row r="58">
          <cell r="B58" t="str">
            <v>CUB</v>
          </cell>
          <cell r="C58">
            <v>2019</v>
          </cell>
        </row>
        <row r="59">
          <cell r="B59" t="str">
            <v>CYP</v>
          </cell>
          <cell r="C59">
            <v>2011</v>
          </cell>
        </row>
        <row r="60">
          <cell r="B60" t="str">
            <v>CIV</v>
          </cell>
          <cell r="C60">
            <v>2016</v>
          </cell>
        </row>
        <row r="61">
          <cell r="B61" t="str">
            <v>CMR</v>
          </cell>
          <cell r="C61">
            <v>2018</v>
          </cell>
        </row>
        <row r="62">
          <cell r="B62" t="str">
            <v>CMR</v>
          </cell>
          <cell r="C62">
            <v>2018</v>
          </cell>
        </row>
        <row r="63">
          <cell r="B63" t="str">
            <v>COD</v>
          </cell>
          <cell r="C63">
            <v>2017</v>
          </cell>
        </row>
        <row r="64">
          <cell r="B64" t="str">
            <v>COD</v>
          </cell>
          <cell r="C64">
            <v>2017</v>
          </cell>
        </row>
        <row r="65">
          <cell r="B65" t="str">
            <v>COG</v>
          </cell>
          <cell r="C65">
            <v>2014</v>
          </cell>
        </row>
        <row r="66">
          <cell r="B66" t="str">
            <v>COG</v>
          </cell>
          <cell r="C66">
            <v>2014</v>
          </cell>
        </row>
        <row r="67">
          <cell r="B67" t="str">
            <v>COL</v>
          </cell>
          <cell r="C67">
            <v>2015</v>
          </cell>
        </row>
        <row r="68">
          <cell r="B68" t="str">
            <v>COM</v>
          </cell>
          <cell r="C68">
            <v>2012</v>
          </cell>
        </row>
        <row r="69">
          <cell r="B69" t="str">
            <v>CRI</v>
          </cell>
          <cell r="C69">
            <v>2018</v>
          </cell>
        </row>
        <row r="70">
          <cell r="B70" t="str">
            <v>CUB</v>
          </cell>
          <cell r="C70">
            <v>2019</v>
          </cell>
        </row>
        <row r="71">
          <cell r="B71" t="str">
            <v>CYP</v>
          </cell>
          <cell r="C71">
            <v>2011</v>
          </cell>
        </row>
        <row r="72">
          <cell r="B72" t="str">
            <v>CZE</v>
          </cell>
          <cell r="C72">
            <v>2011</v>
          </cell>
        </row>
        <row r="73">
          <cell r="B73" t="str">
            <v>CZE</v>
          </cell>
          <cell r="C73">
            <v>2011</v>
          </cell>
        </row>
        <row r="74">
          <cell r="B74" t="str">
            <v>DEU</v>
          </cell>
          <cell r="C74">
            <v>2011</v>
          </cell>
        </row>
        <row r="75">
          <cell r="B75" t="str">
            <v>DJI</v>
          </cell>
          <cell r="C75">
            <v>2006</v>
          </cell>
        </row>
        <row r="76">
          <cell r="B76" t="str">
            <v>DEU</v>
          </cell>
          <cell r="C76">
            <v>2011</v>
          </cell>
        </row>
        <row r="77">
          <cell r="B77" t="str">
            <v>DJI</v>
          </cell>
          <cell r="C77">
            <v>2006</v>
          </cell>
        </row>
        <row r="78">
          <cell r="B78" t="str">
            <v>DOM</v>
          </cell>
          <cell r="C78">
            <v>2019</v>
          </cell>
        </row>
        <row r="79">
          <cell r="B79" t="str">
            <v>ECU</v>
          </cell>
          <cell r="C79">
            <v>2010</v>
          </cell>
        </row>
        <row r="80">
          <cell r="B80" t="str">
            <v>EGY</v>
          </cell>
          <cell r="C80">
            <v>2014</v>
          </cell>
        </row>
        <row r="81">
          <cell r="B81" t="str">
            <v>ESP</v>
          </cell>
          <cell r="C81">
            <v>2011</v>
          </cell>
        </row>
        <row r="82">
          <cell r="B82" t="str">
            <v>EST</v>
          </cell>
          <cell r="C82">
            <v>2011</v>
          </cell>
        </row>
        <row r="83">
          <cell r="B83" t="str">
            <v>DOM</v>
          </cell>
          <cell r="C83">
            <v>2019</v>
          </cell>
        </row>
        <row r="84">
          <cell r="B84" t="str">
            <v>ETH</v>
          </cell>
          <cell r="C84">
            <v>2019</v>
          </cell>
        </row>
        <row r="85">
          <cell r="B85" t="str">
            <v>FIN</v>
          </cell>
          <cell r="C85">
            <v>2010</v>
          </cell>
        </row>
        <row r="86">
          <cell r="B86" t="str">
            <v>FJI</v>
          </cell>
          <cell r="C86">
            <v>2014</v>
          </cell>
        </row>
        <row r="87">
          <cell r="B87" t="str">
            <v>DZA</v>
          </cell>
          <cell r="C87">
            <v>2018</v>
          </cell>
        </row>
        <row r="88">
          <cell r="B88" t="str">
            <v>DZA</v>
          </cell>
          <cell r="C88">
            <v>2018</v>
          </cell>
        </row>
        <row r="89">
          <cell r="B89" t="str">
            <v>ECU</v>
          </cell>
          <cell r="C89">
            <v>2010</v>
          </cell>
        </row>
        <row r="90">
          <cell r="B90" t="str">
            <v>EGY</v>
          </cell>
          <cell r="C90">
            <v>2014</v>
          </cell>
        </row>
        <row r="91">
          <cell r="B91" t="str">
            <v>ESP</v>
          </cell>
          <cell r="C91">
            <v>2011</v>
          </cell>
        </row>
        <row r="92">
          <cell r="B92" t="str">
            <v>FRA</v>
          </cell>
          <cell r="C92">
            <v>2015</v>
          </cell>
        </row>
        <row r="93">
          <cell r="B93" t="str">
            <v>FRA</v>
          </cell>
          <cell r="C93">
            <v>2015</v>
          </cell>
        </row>
        <row r="94">
          <cell r="B94" t="str">
            <v>GBR</v>
          </cell>
          <cell r="C94">
            <v>2011</v>
          </cell>
        </row>
        <row r="95">
          <cell r="B95" t="str">
            <v>GEO</v>
          </cell>
          <cell r="C95">
            <v>2018</v>
          </cell>
        </row>
        <row r="96">
          <cell r="B96" t="str">
            <v>GMB</v>
          </cell>
          <cell r="C96">
            <v>2020</v>
          </cell>
        </row>
        <row r="97">
          <cell r="B97" t="str">
            <v>GNB</v>
          </cell>
          <cell r="C97">
            <v>2018</v>
          </cell>
        </row>
        <row r="98">
          <cell r="B98" t="str">
            <v>GNB</v>
          </cell>
          <cell r="C98">
            <v>2018</v>
          </cell>
        </row>
        <row r="99">
          <cell r="B99" t="str">
            <v>EST</v>
          </cell>
          <cell r="C99">
            <v>2011</v>
          </cell>
        </row>
        <row r="100">
          <cell r="B100" t="str">
            <v>ETH</v>
          </cell>
          <cell r="C100">
            <v>2019</v>
          </cell>
        </row>
        <row r="101">
          <cell r="B101" t="str">
            <v>FIN</v>
          </cell>
          <cell r="C101">
            <v>2010</v>
          </cell>
        </row>
        <row r="102">
          <cell r="B102" t="str">
            <v>FJI</v>
          </cell>
          <cell r="C102">
            <v>2014</v>
          </cell>
        </row>
        <row r="103">
          <cell r="B103" t="str">
            <v>GAB</v>
          </cell>
          <cell r="C103">
            <v>2012</v>
          </cell>
        </row>
        <row r="104">
          <cell r="B104" t="str">
            <v>GAB</v>
          </cell>
          <cell r="C104">
            <v>2012</v>
          </cell>
        </row>
        <row r="105">
          <cell r="B105" t="str">
            <v>GBR</v>
          </cell>
          <cell r="C105">
            <v>2011</v>
          </cell>
        </row>
        <row r="106">
          <cell r="B106" t="str">
            <v>GEO</v>
          </cell>
          <cell r="C106">
            <v>2018</v>
          </cell>
        </row>
        <row r="107">
          <cell r="B107" t="str">
            <v>GHA</v>
          </cell>
          <cell r="C107">
            <v>2019</v>
          </cell>
        </row>
        <row r="108">
          <cell r="B108" t="str">
            <v>GHA</v>
          </cell>
          <cell r="C108">
            <v>2019</v>
          </cell>
        </row>
        <row r="109">
          <cell r="B109" t="str">
            <v>GIN</v>
          </cell>
          <cell r="C109">
            <v>2021</v>
          </cell>
        </row>
        <row r="110">
          <cell r="B110" t="str">
            <v>GIN</v>
          </cell>
          <cell r="C110">
            <v>2021</v>
          </cell>
        </row>
        <row r="111">
          <cell r="B111" t="str">
            <v>GMB</v>
          </cell>
          <cell r="C111">
            <v>2020</v>
          </cell>
        </row>
        <row r="112">
          <cell r="B112" t="str">
            <v>HND</v>
          </cell>
          <cell r="C112">
            <v>2019</v>
          </cell>
        </row>
        <row r="113">
          <cell r="B113" t="str">
            <v>HRV</v>
          </cell>
          <cell r="C113">
            <v>2011</v>
          </cell>
        </row>
        <row r="114">
          <cell r="B114" t="str">
            <v>HRV</v>
          </cell>
          <cell r="C114">
            <v>2011</v>
          </cell>
        </row>
        <row r="115">
          <cell r="B115" t="str">
            <v>GRC</v>
          </cell>
          <cell r="C115">
            <v>2011</v>
          </cell>
        </row>
        <row r="116">
          <cell r="B116" t="str">
            <v>GRC</v>
          </cell>
          <cell r="C116">
            <v>2011</v>
          </cell>
        </row>
        <row r="117">
          <cell r="B117" t="str">
            <v>GTM</v>
          </cell>
          <cell r="C117">
            <v>2015</v>
          </cell>
        </row>
        <row r="118">
          <cell r="B118" t="str">
            <v>GTM</v>
          </cell>
          <cell r="C118">
            <v>2015</v>
          </cell>
        </row>
        <row r="119">
          <cell r="B119" t="str">
            <v>GUY</v>
          </cell>
          <cell r="C119">
            <v>2019</v>
          </cell>
        </row>
        <row r="120">
          <cell r="B120" t="str">
            <v>GUY</v>
          </cell>
          <cell r="C120">
            <v>2019</v>
          </cell>
        </row>
        <row r="121">
          <cell r="B121" t="str">
            <v>HND</v>
          </cell>
          <cell r="C121">
            <v>2019</v>
          </cell>
        </row>
        <row r="122">
          <cell r="B122" t="str">
            <v>HTI</v>
          </cell>
          <cell r="C122">
            <v>2017</v>
          </cell>
        </row>
        <row r="123">
          <cell r="B123" t="str">
            <v>HTI</v>
          </cell>
          <cell r="C123">
            <v>2017</v>
          </cell>
        </row>
        <row r="124">
          <cell r="B124" t="str">
            <v>HUN</v>
          </cell>
          <cell r="C124">
            <v>2011</v>
          </cell>
        </row>
        <row r="125">
          <cell r="B125" t="str">
            <v>IDN</v>
          </cell>
          <cell r="C125">
            <v>2017</v>
          </cell>
        </row>
        <row r="126">
          <cell r="B126" t="str">
            <v>HUN</v>
          </cell>
          <cell r="C126">
            <v>2011</v>
          </cell>
        </row>
        <row r="127">
          <cell r="B127" t="str">
            <v>IDN</v>
          </cell>
          <cell r="C127">
            <v>2017</v>
          </cell>
        </row>
        <row r="128">
          <cell r="B128" t="str">
            <v>IND</v>
          </cell>
          <cell r="C128">
            <v>2020</v>
          </cell>
        </row>
        <row r="129">
          <cell r="B129" t="str">
            <v>IND</v>
          </cell>
          <cell r="C129">
            <v>2020</v>
          </cell>
        </row>
        <row r="130">
          <cell r="B130" t="str">
            <v>IRL</v>
          </cell>
          <cell r="C130">
            <v>2016</v>
          </cell>
        </row>
        <row r="131">
          <cell r="B131" t="str">
            <v>IRN</v>
          </cell>
          <cell r="C131">
            <v>2011</v>
          </cell>
        </row>
        <row r="132">
          <cell r="B132" t="str">
            <v>IRL</v>
          </cell>
          <cell r="C132">
            <v>2016</v>
          </cell>
        </row>
        <row r="133">
          <cell r="B133" t="str">
            <v>IRN</v>
          </cell>
          <cell r="C133">
            <v>2011</v>
          </cell>
        </row>
        <row r="134">
          <cell r="B134" t="str">
            <v>IRQ</v>
          </cell>
          <cell r="C134">
            <v>2018</v>
          </cell>
        </row>
        <row r="135">
          <cell r="B135" t="str">
            <v>ISR</v>
          </cell>
          <cell r="C135">
            <v>2008</v>
          </cell>
        </row>
        <row r="136">
          <cell r="B136" t="str">
            <v>ISR</v>
          </cell>
          <cell r="C136">
            <v>2008</v>
          </cell>
        </row>
        <row r="137">
          <cell r="B137" t="str">
            <v>IRQ</v>
          </cell>
          <cell r="C137">
            <v>2018</v>
          </cell>
        </row>
        <row r="138">
          <cell r="B138" t="str">
            <v>ITA</v>
          </cell>
          <cell r="C138">
            <v>2011</v>
          </cell>
        </row>
        <row r="139">
          <cell r="B139" t="str">
            <v>JAM</v>
          </cell>
          <cell r="C139">
            <v>2011</v>
          </cell>
        </row>
        <row r="140">
          <cell r="B140" t="str">
            <v>KAZ</v>
          </cell>
          <cell r="C140">
            <v>2015</v>
          </cell>
        </row>
        <row r="141">
          <cell r="B141" t="str">
            <v>KEN</v>
          </cell>
          <cell r="C141">
            <v>2020</v>
          </cell>
        </row>
        <row r="142">
          <cell r="B142" t="str">
            <v>KGZ</v>
          </cell>
          <cell r="C142">
            <v>2018</v>
          </cell>
        </row>
        <row r="143">
          <cell r="B143" t="str">
            <v>KHM</v>
          </cell>
          <cell r="C143">
            <v>2014</v>
          </cell>
        </row>
        <row r="144">
          <cell r="B144" t="str">
            <v>KHM</v>
          </cell>
          <cell r="C144">
            <v>2014</v>
          </cell>
        </row>
        <row r="145">
          <cell r="B145" t="str">
            <v>KOR</v>
          </cell>
          <cell r="C145">
            <v>2020</v>
          </cell>
        </row>
        <row r="146">
          <cell r="B146" t="str">
            <v>ITA</v>
          </cell>
          <cell r="C146">
            <v>2011</v>
          </cell>
        </row>
        <row r="147">
          <cell r="B147" t="str">
            <v>JAM</v>
          </cell>
          <cell r="C147">
            <v>2011</v>
          </cell>
        </row>
        <row r="148">
          <cell r="B148" t="str">
            <v>JOR</v>
          </cell>
          <cell r="C148">
            <v>2017</v>
          </cell>
        </row>
        <row r="149">
          <cell r="B149" t="str">
            <v>JOR</v>
          </cell>
          <cell r="C149">
            <v>2017</v>
          </cell>
        </row>
        <row r="150">
          <cell r="B150" t="str">
            <v>JPN</v>
          </cell>
          <cell r="C150">
            <v>2015</v>
          </cell>
        </row>
        <row r="151">
          <cell r="B151" t="str">
            <v>JPN</v>
          </cell>
          <cell r="C151">
            <v>2015</v>
          </cell>
        </row>
        <row r="152">
          <cell r="B152" t="str">
            <v>KAZ</v>
          </cell>
          <cell r="C152">
            <v>2015</v>
          </cell>
        </row>
        <row r="153">
          <cell r="B153" t="str">
            <v>KEN</v>
          </cell>
          <cell r="C153">
            <v>2020</v>
          </cell>
        </row>
        <row r="154">
          <cell r="B154" t="str">
            <v>KGZ</v>
          </cell>
          <cell r="C154">
            <v>2018</v>
          </cell>
        </row>
        <row r="155">
          <cell r="B155" t="str">
            <v>KIR</v>
          </cell>
          <cell r="C155">
            <v>2018</v>
          </cell>
        </row>
        <row r="156">
          <cell r="B156" t="str">
            <v>KIR</v>
          </cell>
          <cell r="C156">
            <v>2018</v>
          </cell>
        </row>
        <row r="157">
          <cell r="B157" t="str">
            <v>KOR</v>
          </cell>
          <cell r="C157">
            <v>2020</v>
          </cell>
        </row>
        <row r="158">
          <cell r="B158" t="str">
            <v>LAO</v>
          </cell>
          <cell r="C158">
            <v>2017</v>
          </cell>
        </row>
        <row r="159">
          <cell r="B159" t="str">
            <v>LAO</v>
          </cell>
          <cell r="C159">
            <v>2017</v>
          </cell>
        </row>
        <row r="160">
          <cell r="B160" t="str">
            <v>LBR</v>
          </cell>
          <cell r="C160">
            <v>2019</v>
          </cell>
        </row>
        <row r="161">
          <cell r="B161" t="str">
            <v>LCA</v>
          </cell>
          <cell r="C161">
            <v>2012</v>
          </cell>
        </row>
        <row r="162">
          <cell r="B162" t="str">
            <v>LCA</v>
          </cell>
          <cell r="C162">
            <v>2012</v>
          </cell>
        </row>
        <row r="163">
          <cell r="B163" t="str">
            <v>LIE</v>
          </cell>
          <cell r="C163">
            <v>2015</v>
          </cell>
        </row>
        <row r="164">
          <cell r="B164" t="str">
            <v>LSO</v>
          </cell>
          <cell r="C164">
            <v>2018</v>
          </cell>
        </row>
        <row r="165">
          <cell r="B165" t="str">
            <v>LBR</v>
          </cell>
          <cell r="C165">
            <v>2019</v>
          </cell>
        </row>
        <row r="166">
          <cell r="B166" t="str">
            <v>LTU</v>
          </cell>
          <cell r="C166">
            <v>2011</v>
          </cell>
        </row>
        <row r="167">
          <cell r="B167" t="str">
            <v>LUX</v>
          </cell>
          <cell r="C167">
            <v>2011</v>
          </cell>
        </row>
        <row r="168">
          <cell r="B168" t="str">
            <v>LUX</v>
          </cell>
          <cell r="C168">
            <v>2011</v>
          </cell>
        </row>
        <row r="169">
          <cell r="B169" t="str">
            <v>MDA</v>
          </cell>
          <cell r="C169">
            <v>2014</v>
          </cell>
        </row>
        <row r="170">
          <cell r="B170" t="str">
            <v>MDA</v>
          </cell>
          <cell r="C170">
            <v>2014</v>
          </cell>
        </row>
        <row r="171">
          <cell r="B171" t="str">
            <v>MDG</v>
          </cell>
          <cell r="C171">
            <v>2018</v>
          </cell>
        </row>
        <row r="172">
          <cell r="B172" t="str">
            <v>MDG</v>
          </cell>
          <cell r="C172">
            <v>2018</v>
          </cell>
        </row>
        <row r="173">
          <cell r="B173" t="str">
            <v>MDV</v>
          </cell>
          <cell r="C173">
            <v>2017</v>
          </cell>
        </row>
        <row r="174">
          <cell r="B174" t="str">
            <v>MEX</v>
          </cell>
          <cell r="C174">
            <v>2015</v>
          </cell>
        </row>
        <row r="175">
          <cell r="B175" t="str">
            <v>LIE</v>
          </cell>
          <cell r="C175">
            <v>2015</v>
          </cell>
        </row>
        <row r="176">
          <cell r="B176" t="str">
            <v>MKD</v>
          </cell>
          <cell r="C176">
            <v>2018</v>
          </cell>
        </row>
        <row r="177">
          <cell r="B177" t="str">
            <v>LSO</v>
          </cell>
          <cell r="C177">
            <v>2018</v>
          </cell>
        </row>
        <row r="178">
          <cell r="B178" t="str">
            <v>LTU</v>
          </cell>
          <cell r="C178">
            <v>2011</v>
          </cell>
        </row>
        <row r="179">
          <cell r="B179" t="str">
            <v>MLT</v>
          </cell>
          <cell r="C179">
            <v>2011</v>
          </cell>
        </row>
        <row r="180">
          <cell r="B180" t="str">
            <v>MNE</v>
          </cell>
          <cell r="C180">
            <v>2018</v>
          </cell>
        </row>
        <row r="181">
          <cell r="B181" t="str">
            <v>MNG</v>
          </cell>
          <cell r="C181">
            <v>2018</v>
          </cell>
        </row>
        <row r="182">
          <cell r="B182" t="str">
            <v>MNG</v>
          </cell>
          <cell r="C182">
            <v>2018</v>
          </cell>
        </row>
        <row r="183">
          <cell r="B183" t="str">
            <v>MUS</v>
          </cell>
          <cell r="C183">
            <v>2011</v>
          </cell>
        </row>
        <row r="184">
          <cell r="B184" t="str">
            <v>MWI</v>
          </cell>
          <cell r="C184">
            <v>2019</v>
          </cell>
        </row>
        <row r="185">
          <cell r="B185" t="str">
            <v>NER</v>
          </cell>
          <cell r="C185">
            <v>2012</v>
          </cell>
        </row>
        <row r="186">
          <cell r="B186" t="str">
            <v>NGA</v>
          </cell>
          <cell r="C186">
            <v>2018</v>
          </cell>
        </row>
        <row r="187">
          <cell r="B187" t="str">
            <v>NIC</v>
          </cell>
          <cell r="C187">
            <v>2005</v>
          </cell>
        </row>
        <row r="188">
          <cell r="B188" t="str">
            <v>NOR</v>
          </cell>
          <cell r="C188">
            <v>2011</v>
          </cell>
        </row>
        <row r="189">
          <cell r="B189" t="str">
            <v>NOR</v>
          </cell>
          <cell r="C189">
            <v>2011</v>
          </cell>
        </row>
        <row r="190">
          <cell r="B190" t="str">
            <v>NPL</v>
          </cell>
          <cell r="C190">
            <v>2019</v>
          </cell>
        </row>
        <row r="191">
          <cell r="B191" t="str">
            <v>LVA</v>
          </cell>
          <cell r="C191">
            <v>2021</v>
          </cell>
        </row>
        <row r="192">
          <cell r="B192" t="str">
            <v>LVA</v>
          </cell>
          <cell r="C192">
            <v>2021</v>
          </cell>
        </row>
        <row r="193">
          <cell r="B193" t="str">
            <v>MAR</v>
          </cell>
          <cell r="C193">
            <v>2014</v>
          </cell>
        </row>
        <row r="194">
          <cell r="B194" t="str">
            <v>MAR</v>
          </cell>
          <cell r="C194">
            <v>2014</v>
          </cell>
        </row>
        <row r="195">
          <cell r="B195" t="str">
            <v>PAK</v>
          </cell>
          <cell r="C195">
            <v>2013</v>
          </cell>
        </row>
        <row r="196">
          <cell r="B196" t="str">
            <v>MDV</v>
          </cell>
          <cell r="C196">
            <v>2017</v>
          </cell>
        </row>
        <row r="197">
          <cell r="B197" t="str">
            <v>MEX</v>
          </cell>
          <cell r="C197">
            <v>2015</v>
          </cell>
        </row>
        <row r="198">
          <cell r="B198" t="str">
            <v>PAN</v>
          </cell>
          <cell r="C198">
            <v>2013</v>
          </cell>
        </row>
        <row r="199">
          <cell r="B199" t="str">
            <v>PAN</v>
          </cell>
          <cell r="C199">
            <v>2013</v>
          </cell>
        </row>
        <row r="200">
          <cell r="B200" t="str">
            <v>PER</v>
          </cell>
          <cell r="C200">
            <v>2017</v>
          </cell>
        </row>
        <row r="201">
          <cell r="B201" t="str">
            <v>PRK</v>
          </cell>
          <cell r="C201">
            <v>2008</v>
          </cell>
        </row>
        <row r="202">
          <cell r="B202" t="str">
            <v>PRT</v>
          </cell>
          <cell r="C202">
            <v>2011</v>
          </cell>
        </row>
        <row r="203">
          <cell r="B203" t="str">
            <v>MKD</v>
          </cell>
          <cell r="C203">
            <v>2018</v>
          </cell>
        </row>
        <row r="204">
          <cell r="B204" t="str">
            <v>PRY</v>
          </cell>
          <cell r="C204">
            <v>2016</v>
          </cell>
        </row>
        <row r="205">
          <cell r="B205" t="str">
            <v>PSE</v>
          </cell>
          <cell r="C205">
            <v>2019</v>
          </cell>
        </row>
        <row r="206">
          <cell r="B206" t="str">
            <v>QAT</v>
          </cell>
          <cell r="C206">
            <v>2012</v>
          </cell>
        </row>
        <row r="207">
          <cell r="B207" t="str">
            <v>ROU</v>
          </cell>
          <cell r="C207">
            <v>2011</v>
          </cell>
        </row>
        <row r="208">
          <cell r="B208" t="str">
            <v>ROU</v>
          </cell>
          <cell r="C208">
            <v>2011</v>
          </cell>
        </row>
        <row r="209">
          <cell r="B209" t="str">
            <v>RUS</v>
          </cell>
          <cell r="C209">
            <v>2010</v>
          </cell>
        </row>
        <row r="210">
          <cell r="B210" t="str">
            <v>RWA</v>
          </cell>
          <cell r="C210">
            <v>2020</v>
          </cell>
        </row>
        <row r="211">
          <cell r="B211" t="str">
            <v>SDN</v>
          </cell>
          <cell r="C211">
            <v>2014</v>
          </cell>
        </row>
        <row r="212">
          <cell r="B212" t="str">
            <v>SEN</v>
          </cell>
          <cell r="C212">
            <v>2017</v>
          </cell>
        </row>
        <row r="213">
          <cell r="B213" t="str">
            <v>SEN</v>
          </cell>
          <cell r="C213">
            <v>2017</v>
          </cell>
        </row>
        <row r="214">
          <cell r="B214" t="str">
            <v>SGP</v>
          </cell>
          <cell r="C214">
            <v>2020</v>
          </cell>
        </row>
        <row r="215">
          <cell r="B215" t="str">
            <v>SGP</v>
          </cell>
          <cell r="C215">
            <v>2020</v>
          </cell>
        </row>
        <row r="216">
          <cell r="B216" t="str">
            <v>MLI</v>
          </cell>
          <cell r="C216">
            <v>2018</v>
          </cell>
        </row>
        <row r="217">
          <cell r="B217" t="str">
            <v>MLI</v>
          </cell>
          <cell r="C217">
            <v>2018</v>
          </cell>
        </row>
        <row r="218">
          <cell r="B218" t="str">
            <v>MLT</v>
          </cell>
          <cell r="C218">
            <v>2011</v>
          </cell>
        </row>
        <row r="219">
          <cell r="B219" t="str">
            <v>MMR</v>
          </cell>
          <cell r="C219">
            <v>2016</v>
          </cell>
        </row>
        <row r="220">
          <cell r="B220" t="str">
            <v>MMR</v>
          </cell>
          <cell r="C220">
            <v>2016</v>
          </cell>
        </row>
        <row r="221">
          <cell r="B221" t="str">
            <v>MNE</v>
          </cell>
          <cell r="C221">
            <v>2018</v>
          </cell>
        </row>
        <row r="222">
          <cell r="B222" t="str">
            <v>MOZ</v>
          </cell>
          <cell r="C222">
            <v>2018</v>
          </cell>
        </row>
        <row r="223">
          <cell r="B223" t="str">
            <v>MOZ</v>
          </cell>
          <cell r="C223">
            <v>2018</v>
          </cell>
        </row>
        <row r="224">
          <cell r="B224" t="str">
            <v>MRT</v>
          </cell>
          <cell r="C224">
            <v>2015</v>
          </cell>
        </row>
        <row r="225">
          <cell r="B225" t="str">
            <v>MRT</v>
          </cell>
          <cell r="C225">
            <v>2015</v>
          </cell>
        </row>
        <row r="226">
          <cell r="B226" t="str">
            <v>MUS</v>
          </cell>
          <cell r="C226">
            <v>2011</v>
          </cell>
        </row>
        <row r="227">
          <cell r="B227" t="str">
            <v>MWI</v>
          </cell>
          <cell r="C227">
            <v>2019</v>
          </cell>
        </row>
        <row r="228">
          <cell r="B228" t="str">
            <v>SLE</v>
          </cell>
          <cell r="C228">
            <v>2019</v>
          </cell>
        </row>
        <row r="229">
          <cell r="B229" t="str">
            <v>NAM</v>
          </cell>
          <cell r="C229">
            <v>2013</v>
          </cell>
        </row>
        <row r="230">
          <cell r="B230" t="str">
            <v>NAM</v>
          </cell>
          <cell r="C230">
            <v>2013</v>
          </cell>
        </row>
        <row r="231">
          <cell r="B231" t="str">
            <v>NER</v>
          </cell>
          <cell r="C231">
            <v>2012</v>
          </cell>
        </row>
        <row r="232">
          <cell r="B232" t="str">
            <v>NGA</v>
          </cell>
          <cell r="C232">
            <v>2018</v>
          </cell>
        </row>
        <row r="233">
          <cell r="B233" t="str">
            <v>NIC</v>
          </cell>
          <cell r="C233">
            <v>2005</v>
          </cell>
        </row>
        <row r="234">
          <cell r="B234" t="str">
            <v>NLD</v>
          </cell>
          <cell r="C234">
            <v>2011</v>
          </cell>
        </row>
        <row r="235">
          <cell r="B235" t="str">
            <v>NLD</v>
          </cell>
          <cell r="C235">
            <v>2011</v>
          </cell>
        </row>
        <row r="236">
          <cell r="B236" t="str">
            <v>NPL</v>
          </cell>
          <cell r="C236">
            <v>2019</v>
          </cell>
        </row>
        <row r="237">
          <cell r="B237" t="str">
            <v>NZL</v>
          </cell>
          <cell r="C237">
            <v>2018</v>
          </cell>
        </row>
        <row r="238">
          <cell r="B238" t="str">
            <v>NZL</v>
          </cell>
          <cell r="C238">
            <v>2018</v>
          </cell>
        </row>
        <row r="239">
          <cell r="B239" t="str">
            <v>PAK</v>
          </cell>
          <cell r="C239">
            <v>2013</v>
          </cell>
        </row>
        <row r="240">
          <cell r="B240" t="str">
            <v>PER</v>
          </cell>
          <cell r="C240">
            <v>2017</v>
          </cell>
        </row>
        <row r="241">
          <cell r="B241" t="str">
            <v>PHL</v>
          </cell>
          <cell r="C241">
            <v>2017</v>
          </cell>
        </row>
        <row r="242">
          <cell r="B242" t="str">
            <v>PHL</v>
          </cell>
          <cell r="C242">
            <v>2017</v>
          </cell>
        </row>
        <row r="243">
          <cell r="B243" t="str">
            <v>POL</v>
          </cell>
          <cell r="C243">
            <v>2011</v>
          </cell>
        </row>
        <row r="244">
          <cell r="B244" t="str">
            <v>POL</v>
          </cell>
          <cell r="C244">
            <v>2011</v>
          </cell>
        </row>
        <row r="245">
          <cell r="B245" t="str">
            <v>PRK</v>
          </cell>
          <cell r="C245">
            <v>2008</v>
          </cell>
        </row>
        <row r="246">
          <cell r="B246" t="str">
            <v>SOM</v>
          </cell>
          <cell r="C246">
            <v>2011</v>
          </cell>
        </row>
        <row r="247">
          <cell r="B247" t="str">
            <v>SOM</v>
          </cell>
          <cell r="C247">
            <v>2011</v>
          </cell>
        </row>
        <row r="248">
          <cell r="B248" t="str">
            <v>SRB</v>
          </cell>
          <cell r="C248">
            <v>2019</v>
          </cell>
        </row>
        <row r="249">
          <cell r="B249" t="str">
            <v>SRB</v>
          </cell>
          <cell r="C249">
            <v>2019</v>
          </cell>
        </row>
        <row r="250">
          <cell r="B250" t="str">
            <v>SSD</v>
          </cell>
          <cell r="C250">
            <v>2010</v>
          </cell>
        </row>
        <row r="251">
          <cell r="B251" t="str">
            <v>STP</v>
          </cell>
          <cell r="C251">
            <v>2019</v>
          </cell>
        </row>
        <row r="252">
          <cell r="B252" t="str">
            <v>STP</v>
          </cell>
          <cell r="C252">
            <v>2019</v>
          </cell>
        </row>
        <row r="253">
          <cell r="B253" t="str">
            <v>SUR</v>
          </cell>
          <cell r="C253">
            <v>2018</v>
          </cell>
        </row>
        <row r="254">
          <cell r="B254" t="str">
            <v>PRT</v>
          </cell>
          <cell r="C254">
            <v>2011</v>
          </cell>
        </row>
        <row r="255">
          <cell r="B255" t="str">
            <v>PRY</v>
          </cell>
          <cell r="C255">
            <v>2016</v>
          </cell>
        </row>
        <row r="256">
          <cell r="B256" t="str">
            <v>PSE</v>
          </cell>
          <cell r="C256">
            <v>2019</v>
          </cell>
        </row>
        <row r="257">
          <cell r="B257" t="str">
            <v>SWZ</v>
          </cell>
          <cell r="C257">
            <v>2014</v>
          </cell>
        </row>
        <row r="258">
          <cell r="B258" t="str">
            <v>SYR</v>
          </cell>
          <cell r="C258">
            <v>2006</v>
          </cell>
        </row>
        <row r="259">
          <cell r="B259" t="str">
            <v>TCD</v>
          </cell>
          <cell r="C259">
            <v>2019</v>
          </cell>
        </row>
        <row r="260">
          <cell r="B260" t="str">
            <v>TGO</v>
          </cell>
          <cell r="C260">
            <v>2017</v>
          </cell>
        </row>
        <row r="261">
          <cell r="B261" t="str">
            <v>THA</v>
          </cell>
          <cell r="C261">
            <v>2019</v>
          </cell>
        </row>
        <row r="262">
          <cell r="B262" t="str">
            <v>TJK</v>
          </cell>
          <cell r="C262">
            <v>2017</v>
          </cell>
        </row>
        <row r="263">
          <cell r="B263" t="str">
            <v>TJK</v>
          </cell>
          <cell r="C263">
            <v>2017</v>
          </cell>
        </row>
        <row r="264">
          <cell r="B264" t="str">
            <v>TLS</v>
          </cell>
          <cell r="C264">
            <v>2016</v>
          </cell>
        </row>
        <row r="265">
          <cell r="B265" t="str">
            <v>TLS</v>
          </cell>
          <cell r="C265">
            <v>2016</v>
          </cell>
        </row>
        <row r="266">
          <cell r="B266" t="str">
            <v>TON</v>
          </cell>
          <cell r="C266">
            <v>2019</v>
          </cell>
        </row>
        <row r="267">
          <cell r="B267" t="str">
            <v>TON</v>
          </cell>
          <cell r="C267">
            <v>2019</v>
          </cell>
        </row>
        <row r="268">
          <cell r="B268" t="str">
            <v>TTO</v>
          </cell>
          <cell r="C268">
            <v>2011</v>
          </cell>
        </row>
        <row r="269">
          <cell r="B269" t="str">
            <v>TTO</v>
          </cell>
          <cell r="C269">
            <v>2011</v>
          </cell>
        </row>
        <row r="270">
          <cell r="B270" t="str">
            <v>QAT</v>
          </cell>
          <cell r="C270">
            <v>2012</v>
          </cell>
        </row>
        <row r="271">
          <cell r="B271" t="str">
            <v>RUS</v>
          </cell>
          <cell r="C271">
            <v>2010</v>
          </cell>
        </row>
        <row r="272">
          <cell r="B272" t="str">
            <v>TUN</v>
          </cell>
          <cell r="C272">
            <v>2018</v>
          </cell>
        </row>
        <row r="273">
          <cell r="B273" t="str">
            <v>TUR</v>
          </cell>
          <cell r="C273">
            <v>2004</v>
          </cell>
        </row>
        <row r="274">
          <cell r="B274" t="str">
            <v>TUR</v>
          </cell>
          <cell r="C274">
            <v>2004</v>
          </cell>
        </row>
        <row r="275">
          <cell r="B275" t="str">
            <v>TUV</v>
          </cell>
          <cell r="C275">
            <v>2019</v>
          </cell>
        </row>
        <row r="276">
          <cell r="B276" t="str">
            <v>TZA</v>
          </cell>
          <cell r="C276">
            <v>2015</v>
          </cell>
        </row>
        <row r="277">
          <cell r="B277" t="str">
            <v>UGA</v>
          </cell>
          <cell r="C277">
            <v>2019</v>
          </cell>
        </row>
        <row r="278">
          <cell r="B278" t="str">
            <v>UKR</v>
          </cell>
          <cell r="C278">
            <v>2012</v>
          </cell>
        </row>
        <row r="279">
          <cell r="B279" t="str">
            <v>USA</v>
          </cell>
          <cell r="C279">
            <v>2015</v>
          </cell>
        </row>
        <row r="280">
          <cell r="B280" t="str">
            <v>USA</v>
          </cell>
          <cell r="C280">
            <v>2015</v>
          </cell>
        </row>
        <row r="281">
          <cell r="B281" t="str">
            <v>UZB</v>
          </cell>
          <cell r="C281">
            <v>2006</v>
          </cell>
        </row>
        <row r="282">
          <cell r="B282" t="str">
            <v>UZB</v>
          </cell>
          <cell r="C282">
            <v>2006</v>
          </cell>
        </row>
        <row r="283">
          <cell r="B283" t="str">
            <v>RWA</v>
          </cell>
          <cell r="C283">
            <v>2020</v>
          </cell>
        </row>
        <row r="284">
          <cell r="B284" t="str">
            <v>VUT</v>
          </cell>
          <cell r="C284">
            <v>2007</v>
          </cell>
        </row>
        <row r="285">
          <cell r="B285" t="str">
            <v>ZAF</v>
          </cell>
          <cell r="C285">
            <v>2016</v>
          </cell>
        </row>
        <row r="286">
          <cell r="B286" t="str">
            <v>ZMB</v>
          </cell>
          <cell r="C286">
            <v>2018</v>
          </cell>
        </row>
        <row r="287">
          <cell r="B287" t="str">
            <v>ZMB</v>
          </cell>
          <cell r="C287">
            <v>2018</v>
          </cell>
        </row>
        <row r="288">
          <cell r="B288" t="str">
            <v>ZWE</v>
          </cell>
          <cell r="C288">
            <v>2019</v>
          </cell>
        </row>
        <row r="289">
          <cell r="B289" t="str">
            <v>ZWE</v>
          </cell>
          <cell r="C289">
            <v>2019</v>
          </cell>
        </row>
        <row r="290">
          <cell r="B290" t="str">
            <v>SDN</v>
          </cell>
          <cell r="C290">
            <v>2014</v>
          </cell>
        </row>
        <row r="291">
          <cell r="B291" t="str">
            <v>SLE</v>
          </cell>
          <cell r="C291">
            <v>2019</v>
          </cell>
        </row>
        <row r="292">
          <cell r="B292" t="str">
            <v>SLV</v>
          </cell>
          <cell r="C292">
            <v>2014</v>
          </cell>
        </row>
        <row r="293">
          <cell r="B293" t="str">
            <v>SLV</v>
          </cell>
          <cell r="C293">
            <v>2014</v>
          </cell>
        </row>
        <row r="294">
          <cell r="B294" t="str">
            <v>SSD</v>
          </cell>
          <cell r="C294">
            <v>2010</v>
          </cell>
        </row>
        <row r="295">
          <cell r="B295" t="str">
            <v>SUR</v>
          </cell>
          <cell r="C295">
            <v>2018</v>
          </cell>
        </row>
        <row r="296">
          <cell r="B296" t="str">
            <v>SVK</v>
          </cell>
          <cell r="C296">
            <v>2011</v>
          </cell>
        </row>
        <row r="297">
          <cell r="B297" t="str">
            <v>SVK</v>
          </cell>
          <cell r="C297">
            <v>2011</v>
          </cell>
        </row>
        <row r="298">
          <cell r="B298" t="str">
            <v>SVN</v>
          </cell>
          <cell r="C298">
            <v>2015</v>
          </cell>
        </row>
        <row r="299">
          <cell r="B299" t="str">
            <v>SVN</v>
          </cell>
          <cell r="C299">
            <v>2015</v>
          </cell>
        </row>
        <row r="300">
          <cell r="B300" t="str">
            <v>SWZ</v>
          </cell>
          <cell r="C300">
            <v>2014</v>
          </cell>
        </row>
        <row r="301">
          <cell r="B301" t="str">
            <v>SYR</v>
          </cell>
          <cell r="C301">
            <v>2006</v>
          </cell>
        </row>
        <row r="302">
          <cell r="B302" t="str">
            <v>TCD</v>
          </cell>
          <cell r="C302">
            <v>2019</v>
          </cell>
        </row>
        <row r="303">
          <cell r="B303" t="str">
            <v>TGO</v>
          </cell>
          <cell r="C303">
            <v>2017</v>
          </cell>
        </row>
        <row r="304">
          <cell r="B304" t="str">
            <v>THA</v>
          </cell>
          <cell r="C304">
            <v>2019</v>
          </cell>
        </row>
        <row r="305">
          <cell r="B305" t="str">
            <v>TKM</v>
          </cell>
          <cell r="C305">
            <v>2019</v>
          </cell>
        </row>
        <row r="306">
          <cell r="B306" t="str">
            <v>TKM</v>
          </cell>
          <cell r="C306">
            <v>2019</v>
          </cell>
        </row>
        <row r="307">
          <cell r="B307" t="str">
            <v>TUN</v>
          </cell>
          <cell r="C307">
            <v>2018</v>
          </cell>
        </row>
        <row r="308">
          <cell r="B308" t="str">
            <v>TUV</v>
          </cell>
          <cell r="C308">
            <v>2019</v>
          </cell>
        </row>
        <row r="309">
          <cell r="B309" t="str">
            <v>TZA</v>
          </cell>
          <cell r="C309">
            <v>2015</v>
          </cell>
        </row>
        <row r="310">
          <cell r="B310" t="str">
            <v>UGA</v>
          </cell>
          <cell r="C310">
            <v>2019</v>
          </cell>
        </row>
        <row r="311">
          <cell r="B311" t="str">
            <v>UKR</v>
          </cell>
          <cell r="C311">
            <v>2012</v>
          </cell>
        </row>
        <row r="312">
          <cell r="B312" t="str">
            <v>URY</v>
          </cell>
          <cell r="C312">
            <v>2012</v>
          </cell>
        </row>
        <row r="313">
          <cell r="B313" t="str">
            <v>URY</v>
          </cell>
          <cell r="C313">
            <v>2012</v>
          </cell>
        </row>
        <row r="314">
          <cell r="B314" t="str">
            <v>VNM</v>
          </cell>
          <cell r="C314">
            <v>2020</v>
          </cell>
        </row>
        <row r="315">
          <cell r="B315" t="str">
            <v>VNM</v>
          </cell>
          <cell r="C315">
            <v>2020</v>
          </cell>
        </row>
        <row r="316">
          <cell r="B316" t="str">
            <v>VUT</v>
          </cell>
          <cell r="C316">
            <v>2007</v>
          </cell>
        </row>
        <row r="317">
          <cell r="B317" t="str">
            <v>WSM</v>
          </cell>
          <cell r="C317">
            <v>2019</v>
          </cell>
        </row>
        <row r="318">
          <cell r="B318" t="str">
            <v>WSM</v>
          </cell>
          <cell r="C318">
            <v>2019</v>
          </cell>
        </row>
        <row r="319">
          <cell r="B319" t="str">
            <v>YEM</v>
          </cell>
          <cell r="C319">
            <v>2013</v>
          </cell>
        </row>
        <row r="320">
          <cell r="B320" t="str">
            <v>YEM</v>
          </cell>
          <cell r="C320">
            <v>2013</v>
          </cell>
        </row>
        <row r="321">
          <cell r="B321" t="str">
            <v>ZAF</v>
          </cell>
          <cell r="C321">
            <v>2016</v>
          </cell>
        </row>
      </sheetData>
    </sheetDataSet>
  </externalBook>
</externalLink>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s://data.jrc.ec.europa.eu/collection/liscoast" TargetMode="External"/><Relationship Id="rId13" Type="http://schemas.openxmlformats.org/officeDocument/2006/relationships/hyperlink" Target="https://data.4tu.nl/datasets/0ea98bdd-5772-4da8-ae97-99735e891aff/4" TargetMode="External"/><Relationship Id="rId3" Type="http://schemas.openxmlformats.org/officeDocument/2006/relationships/hyperlink" Target="http://data.worldbank.org/indicator/NY.GDP.PCAP.CD" TargetMode="External"/><Relationship Id="rId7" Type="http://schemas.openxmlformats.org/officeDocument/2006/relationships/hyperlink" Target="https://data.jrc.ec.europa.eu/collection/id-0054" TargetMode="External"/><Relationship Id="rId12" Type="http://schemas.openxmlformats.org/officeDocument/2006/relationships/hyperlink" Target="https://data.4tu.nl/datasets/0ea98bdd-5772-4da8-ae97-99735e891aff/4" TargetMode="External"/><Relationship Id="rId17" Type="http://schemas.openxmlformats.org/officeDocument/2006/relationships/queryTable" Target="../queryTables/queryTable1.xml"/><Relationship Id="rId2" Type="http://schemas.openxmlformats.org/officeDocument/2006/relationships/hyperlink" Target="http://risk.preventionweb.net/capraviewer/download.jsp" TargetMode="External"/><Relationship Id="rId16" Type="http://schemas.openxmlformats.org/officeDocument/2006/relationships/printerSettings" Target="../printerSettings/printerSettings13.bin"/><Relationship Id="rId1" Type="http://schemas.openxmlformats.org/officeDocument/2006/relationships/hyperlink" Target="http://risk.preventionweb.net/capraviewer/download.jsp" TargetMode="External"/><Relationship Id="rId6" Type="http://schemas.openxmlformats.org/officeDocument/2006/relationships/hyperlink" Target="https://data.jrc.ec.europa.eu/collection/id-0054" TargetMode="External"/><Relationship Id="rId11" Type="http://schemas.openxmlformats.org/officeDocument/2006/relationships/hyperlink" Target="https://data.4tu.nl/datasets/0ea98bdd-5772-4da8-ae97-99735e891aff/4" TargetMode="External"/><Relationship Id="rId5" Type="http://schemas.openxmlformats.org/officeDocument/2006/relationships/hyperlink" Target="http://data.worldbank.org/indicator/SH.STA.MMRT" TargetMode="External"/><Relationship Id="rId15" Type="http://schemas.openxmlformats.org/officeDocument/2006/relationships/hyperlink" Target="https://ucdp.uu.se/downloads/index.html" TargetMode="External"/><Relationship Id="rId10" Type="http://schemas.openxmlformats.org/officeDocument/2006/relationships/hyperlink" Target="https://data.4tu.nl/datasets/0ea98bdd-5772-4da8-ae97-99735e891aff/4" TargetMode="External"/><Relationship Id="rId4" Type="http://schemas.openxmlformats.org/officeDocument/2006/relationships/hyperlink" Target="http://data.worldbank.org/indicator/SH.STA.MMRT" TargetMode="External"/><Relationship Id="rId9" Type="http://schemas.openxmlformats.org/officeDocument/2006/relationships/hyperlink" Target="https://data.jrc.ec.europa.eu/collection/liscoast" TargetMode="External"/><Relationship Id="rId14" Type="http://schemas.openxmlformats.org/officeDocument/2006/relationships/hyperlink" Target="https://population.un.org/wpp/Download/Standard/MostUsed/"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69"/>
  <sheetViews>
    <sheetView tabSelected="1" zoomScaleNormal="100" workbookViewId="0"/>
  </sheetViews>
  <sheetFormatPr defaultColWidth="9.140625" defaultRowHeight="15"/>
  <cols>
    <col min="1" max="1" width="115.140625" style="1" customWidth="1"/>
    <col min="2" max="16384" width="9.140625" style="1"/>
  </cols>
  <sheetData>
    <row r="1" spans="1:1" ht="123.6" customHeight="1">
      <c r="A1" s="17"/>
    </row>
    <row r="2" spans="1:1" ht="20.45" customHeight="1">
      <c r="A2" s="71" t="s">
        <v>1270</v>
      </c>
    </row>
    <row r="3" spans="1:1" ht="20.45" customHeight="1">
      <c r="A3" s="71" t="s">
        <v>1349</v>
      </c>
    </row>
    <row r="4" spans="1:1" ht="60">
      <c r="A4" s="73" t="s">
        <v>1268</v>
      </c>
    </row>
    <row r="5" spans="1:1" ht="80.099999999999994" customHeight="1">
      <c r="A5" s="74" t="s">
        <v>1348</v>
      </c>
    </row>
    <row r="6" spans="1:1" ht="20.25">
      <c r="A6" s="75" t="s">
        <v>1269</v>
      </c>
    </row>
    <row r="7" spans="1:1" ht="168.95" customHeight="1">
      <c r="A7" s="72" t="s">
        <v>1233</v>
      </c>
    </row>
    <row r="8" spans="1:1" ht="25.5" customHeight="1">
      <c r="A8" s="2"/>
    </row>
    <row r="9" spans="1:1" ht="308.25" customHeight="1">
      <c r="A9"/>
    </row>
    <row r="10" spans="1:1" ht="45.75" customHeight="1">
      <c r="A10" s="28" t="s">
        <v>920</v>
      </c>
    </row>
    <row r="11" spans="1:1" ht="58.5" customHeight="1">
      <c r="A11" s="28" t="s">
        <v>1272</v>
      </c>
    </row>
    <row r="12" spans="1:1" s="13" customFormat="1" ht="173.25" customHeight="1">
      <c r="A12" s="28" t="s">
        <v>919</v>
      </c>
    </row>
    <row r="13" spans="1:1" ht="24" customHeight="1">
      <c r="A13" s="54" t="s">
        <v>418</v>
      </c>
    </row>
    <row r="14" spans="1:1" ht="15.75" customHeight="1">
      <c r="A14" s="55" t="s">
        <v>1231</v>
      </c>
    </row>
    <row r="15" spans="1:1" ht="21" customHeight="1">
      <c r="A15" s="57" t="s">
        <v>1373</v>
      </c>
    </row>
    <row r="16" spans="1:1" ht="264" customHeight="1">
      <c r="A16" s="59" t="s">
        <v>1383</v>
      </c>
    </row>
    <row r="17" spans="1:4" ht="21.95" customHeight="1">
      <c r="A17" s="57" t="s">
        <v>1318</v>
      </c>
    </row>
    <row r="18" spans="1:4" ht="366.75" customHeight="1">
      <c r="A18" s="59" t="s">
        <v>1347</v>
      </c>
    </row>
    <row r="19" spans="1:4" ht="22.5" customHeight="1">
      <c r="A19" s="57" t="s">
        <v>1314</v>
      </c>
    </row>
    <row r="20" spans="1:4" ht="267.75" customHeight="1">
      <c r="A20" s="59" t="s">
        <v>1315</v>
      </c>
    </row>
    <row r="21" spans="1:4">
      <c r="A21" s="57" t="s">
        <v>1275</v>
      </c>
    </row>
    <row r="22" spans="1:4">
      <c r="A22" s="249" t="s">
        <v>1316</v>
      </c>
    </row>
    <row r="23" spans="1:4" ht="72.75">
      <c r="A23" s="59" t="s">
        <v>1317</v>
      </c>
      <c r="D23" s="250"/>
    </row>
    <row r="24" spans="1:4" ht="24.75">
      <c r="A24" s="59" t="s">
        <v>1319</v>
      </c>
    </row>
    <row r="25" spans="1:4" ht="165.75" customHeight="1">
      <c r="A25" s="59" t="s">
        <v>1320</v>
      </c>
    </row>
    <row r="26" spans="1:4">
      <c r="A26" s="56" t="s">
        <v>679</v>
      </c>
    </row>
    <row r="27" spans="1:4" ht="24.75" customHeight="1">
      <c r="A27" s="57" t="s">
        <v>1280</v>
      </c>
    </row>
    <row r="28" spans="1:4" ht="34.5" customHeight="1">
      <c r="A28" s="59" t="s">
        <v>1273</v>
      </c>
    </row>
    <row r="29" spans="1:4" ht="75.599999999999994" customHeight="1">
      <c r="A29" s="58" t="s">
        <v>1274</v>
      </c>
    </row>
    <row r="30" spans="1:4" ht="24.6" customHeight="1">
      <c r="A30" s="59" t="s">
        <v>1267</v>
      </c>
    </row>
    <row r="31" spans="1:4" ht="146.25" customHeight="1">
      <c r="A31" s="58" t="s">
        <v>1262</v>
      </c>
    </row>
    <row r="32" spans="1:4" ht="24.75" customHeight="1">
      <c r="A32" s="57" t="s">
        <v>1234</v>
      </c>
    </row>
    <row r="33" spans="1:1" ht="75.599999999999994" customHeight="1">
      <c r="A33" s="59" t="s">
        <v>1232</v>
      </c>
    </row>
    <row r="34" spans="1:1" ht="24.75" customHeight="1">
      <c r="A34" s="59" t="s">
        <v>1215</v>
      </c>
    </row>
    <row r="35" spans="1:1" ht="69" customHeight="1">
      <c r="A35" s="59" t="s">
        <v>1213</v>
      </c>
    </row>
    <row r="36" spans="1:1" ht="137.44999999999999" customHeight="1">
      <c r="A36" s="58" t="s">
        <v>1214</v>
      </c>
    </row>
    <row r="37" spans="1:1" ht="24.75" customHeight="1">
      <c r="A37" s="57" t="s">
        <v>1235</v>
      </c>
    </row>
    <row r="38" spans="1:1" ht="83.25" customHeight="1">
      <c r="A38" s="59" t="s">
        <v>958</v>
      </c>
    </row>
    <row r="39" spans="1:1" ht="33" customHeight="1">
      <c r="A39" s="59" t="s">
        <v>916</v>
      </c>
    </row>
    <row r="40" spans="1:1" ht="97.35" customHeight="1">
      <c r="A40" s="59" t="s">
        <v>1261</v>
      </c>
    </row>
    <row r="41" spans="1:1" ht="25.5" customHeight="1">
      <c r="A41" s="57" t="s">
        <v>1236</v>
      </c>
    </row>
    <row r="42" spans="1:1" ht="63" customHeight="1">
      <c r="A42" s="59" t="s">
        <v>915</v>
      </c>
    </row>
    <row r="43" spans="1:1" ht="69.75" customHeight="1">
      <c r="A43" s="59" t="s">
        <v>908</v>
      </c>
    </row>
    <row r="44" spans="1:1">
      <c r="A44" s="57" t="s">
        <v>1237</v>
      </c>
    </row>
    <row r="45" spans="1:1" ht="63" customHeight="1">
      <c r="A45" s="59" t="s">
        <v>890</v>
      </c>
    </row>
    <row r="46" spans="1:1" ht="111.75" customHeight="1">
      <c r="A46" s="59" t="s">
        <v>871</v>
      </c>
    </row>
    <row r="47" spans="1:1">
      <c r="A47" s="57" t="s">
        <v>1238</v>
      </c>
    </row>
    <row r="48" spans="1:1" ht="48.75">
      <c r="A48" s="59" t="s">
        <v>817</v>
      </c>
    </row>
    <row r="49" spans="1:1" ht="29.25" customHeight="1">
      <c r="A49" s="59" t="s">
        <v>816</v>
      </c>
    </row>
    <row r="50" spans="1:1">
      <c r="A50" s="59" t="s">
        <v>815</v>
      </c>
    </row>
    <row r="51" spans="1:1">
      <c r="A51" s="59" t="s">
        <v>814</v>
      </c>
    </row>
    <row r="52" spans="1:1">
      <c r="A52" s="57" t="s">
        <v>1239</v>
      </c>
    </row>
    <row r="53" spans="1:1">
      <c r="A53" s="59" t="s">
        <v>758</v>
      </c>
    </row>
    <row r="54" spans="1:1" ht="63.75" customHeight="1">
      <c r="A54" s="59" t="s">
        <v>757</v>
      </c>
    </row>
    <row r="55" spans="1:1">
      <c r="A55" s="59" t="s">
        <v>753</v>
      </c>
    </row>
    <row r="56" spans="1:1">
      <c r="A56" s="59" t="s">
        <v>730</v>
      </c>
    </row>
    <row r="57" spans="1:1">
      <c r="A57" s="59" t="s">
        <v>729</v>
      </c>
    </row>
    <row r="58" spans="1:1">
      <c r="A58" s="59" t="s">
        <v>716</v>
      </c>
    </row>
    <row r="59" spans="1:1" ht="72.75">
      <c r="A59" s="59" t="s">
        <v>756</v>
      </c>
    </row>
    <row r="60" spans="1:1">
      <c r="A60" s="59" t="s">
        <v>702</v>
      </c>
    </row>
    <row r="61" spans="1:1" ht="24.75">
      <c r="A61" s="59" t="s">
        <v>697</v>
      </c>
    </row>
    <row r="62" spans="1:1">
      <c r="A62" s="59" t="s">
        <v>682</v>
      </c>
    </row>
    <row r="63" spans="1:1">
      <c r="A63" s="59" t="s">
        <v>681</v>
      </c>
    </row>
    <row r="64" spans="1:1">
      <c r="A64" s="59" t="s">
        <v>673</v>
      </c>
    </row>
    <row r="65" spans="1:1">
      <c r="A65" s="59" t="s">
        <v>674</v>
      </c>
    </row>
    <row r="66" spans="1:1">
      <c r="A66" s="59" t="s">
        <v>675</v>
      </c>
    </row>
    <row r="67" spans="1:1" ht="24.75">
      <c r="A67" s="59" t="s">
        <v>676</v>
      </c>
    </row>
    <row r="68" spans="1:1">
      <c r="A68" s="59" t="s">
        <v>677</v>
      </c>
    </row>
    <row r="69" spans="1:1">
      <c r="A69" s="60" t="s">
        <v>678</v>
      </c>
    </row>
  </sheetData>
  <hyperlinks>
    <hyperlink ref="A14"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Y193"/>
  <sheetViews>
    <sheetView zoomScale="80" zoomScaleNormal="80" workbookViewId="0">
      <pane xSplit="1" ySplit="2" topLeftCell="AS3" activePane="bottomRight" state="frozen"/>
      <selection pane="topRight" activeCell="B1" sqref="B1"/>
      <selection pane="bottomLeft" activeCell="A3" sqref="A3"/>
      <selection pane="bottomRight" activeCell="BA15" sqref="BA15"/>
    </sheetView>
  </sheetViews>
  <sheetFormatPr defaultRowHeight="15"/>
  <cols>
    <col min="2" max="3" width="5.5703125" bestFit="1" customWidth="1"/>
    <col min="4" max="8" width="5" bestFit="1" customWidth="1"/>
    <col min="9" max="9" width="4.5703125" customWidth="1"/>
    <col min="10" max="19" width="5" bestFit="1" customWidth="1"/>
    <col min="20" max="20" width="4.5703125" customWidth="1"/>
    <col min="21" max="29" width="5" bestFit="1" customWidth="1"/>
    <col min="30" max="30" width="5.85546875" bestFit="1" customWidth="1"/>
    <col min="31" max="43" width="5" bestFit="1" customWidth="1"/>
    <col min="44" max="52" width="5" customWidth="1"/>
    <col min="53" max="53" width="8.42578125" bestFit="1" customWidth="1"/>
    <col min="54" max="72" width="5" customWidth="1"/>
  </cols>
  <sheetData>
    <row r="1" spans="1:77" ht="138.75" customHeight="1">
      <c r="A1" t="s">
        <v>357</v>
      </c>
      <c r="B1" s="41" t="str">
        <f>'Indicator Data'!C2</f>
        <v>Physical exposure to earthquake MMI VI</v>
      </c>
      <c r="C1" s="41" t="str">
        <f>'Indicator Data'!D2</f>
        <v>Physical exposure to earthquake MMI VIII</v>
      </c>
      <c r="D1" s="41" t="str">
        <f>'Indicator Data'!E2</f>
        <v>Annual Expected Exposed People to River Floods</v>
      </c>
      <c r="E1" s="41" t="str">
        <f>'Indicator Data'!F2</f>
        <v>Annual Expected Exposed People to Tsunamis</v>
      </c>
      <c r="F1" s="41" t="str">
        <f>'Indicator Data'!G2</f>
        <v>Annual Expected Exposed People to Cyclone's Wind SS1</v>
      </c>
      <c r="G1" s="41" t="str">
        <f>'Indicator Data'!H2</f>
        <v>Annual Expected Exposed People to Cyclone's Wind SS3</v>
      </c>
      <c r="H1" s="41" t="str">
        <f>'Indicator Data'!I2</f>
        <v>Annual Expected Exposed People to Coastal Floods</v>
      </c>
      <c r="I1" s="41" t="str">
        <f>'Indicator Data'!J2</f>
        <v>Total affected by Drought</v>
      </c>
      <c r="J1" s="41" t="str">
        <f>'Indicator Data'!K2</f>
        <v>Frequency of Drought events</v>
      </c>
      <c r="K1" s="41" t="str">
        <f>'Indicator Data'!L2</f>
        <v>Agriculture Drought probability</v>
      </c>
      <c r="L1" s="41" t="str">
        <f>'Indicator Data'!M2</f>
        <v>Population exposed to CCHF (zoonoses)</v>
      </c>
      <c r="M1" s="41" t="str">
        <f>'Indicator Data'!N2</f>
        <v>Population exposed to EVD (zoonoses)</v>
      </c>
      <c r="N1" s="41" t="str">
        <f>'Indicator Data'!O2</f>
        <v>Population exposed to Lassa Fever (zoonoses)</v>
      </c>
      <c r="O1" s="41" t="str">
        <f>'Indicator Data'!P2</f>
        <v>Population exposed to MVD (zoonoses)</v>
      </c>
      <c r="P1" s="41" t="str">
        <f>'Indicator Data'!Q2</f>
        <v>Populations at risk of malaria (vector borne)</v>
      </c>
      <c r="Q1" s="41" t="str">
        <f>'Indicator Data'!R2</f>
        <v>% of Populations at risk of malaria (vector borne)</v>
      </c>
      <c r="R1" s="41" t="str">
        <f>'Indicator Data'!S2</f>
        <v>Population exposed to Zika (vector borne)</v>
      </c>
      <c r="S1" s="41" t="str">
        <f>'Indicator Data'!T2</f>
        <v>Population at Risk to Aedes (vector borne)</v>
      </c>
      <c r="T1" s="41" t="str">
        <f>'Indicator Data'!U2</f>
        <v>Population exposed to Dengue (vector borne)</v>
      </c>
      <c r="U1" s="41" t="str">
        <f>'Indicator Data'!V2</f>
        <v>Population density (people per sq. km of land area)</v>
      </c>
      <c r="V1" s="41" t="str">
        <f>'Indicator Data'!W2</f>
        <v>Urban population growth (annual %)</v>
      </c>
      <c r="W1" s="41" t="str">
        <f>'Indicator Data'!X2</f>
        <v>Population living in urban areas (%)</v>
      </c>
      <c r="X1" s="41" t="str">
        <f>'Indicator Data'!Y2</f>
        <v>Household size</v>
      </c>
      <c r="Y1" s="41" t="str">
        <f>'Indicator Data'!Z2</f>
        <v>People practicing open defecation (% of population)</v>
      </c>
      <c r="Z1" s="41" t="str">
        <f>'Indicator Data'!AA2</f>
        <v>People with basic handwashing facilities including soap and water (% of population)</v>
      </c>
      <c r="AA1" s="41" t="str">
        <f>'Indicator Data'!AB2</f>
        <v>Number of vets</v>
      </c>
      <c r="AB1" s="41" t="str">
        <f>'Indicator Data'!AC2</f>
        <v>IHR capacity score: Food safety</v>
      </c>
      <c r="AC1" s="41" t="str">
        <f>'Indicator Data'!AD2</f>
        <v>Population living in slums (% of urban population)</v>
      </c>
      <c r="AD1" s="41" t="str">
        <f>'Indicator Data'!AE2</f>
        <v>Children under 5 (% of population)</v>
      </c>
      <c r="AE1" s="41" t="str">
        <f>'Indicator Data'!AF2</f>
        <v>Projected Conflict Probability</v>
      </c>
      <c r="AF1" s="41" t="str">
        <f>'Indicator Data'!AG2</f>
        <v>Current  Conflict Intensity</v>
      </c>
      <c r="AG1" s="41" t="str">
        <f>'Indicator Data'!AH2</f>
        <v>Human Development Index</v>
      </c>
      <c r="AH1" s="41" t="str">
        <f>'Indicator Data'!AI2</f>
        <v>Multidimensional Poverty Index</v>
      </c>
      <c r="AI1" s="41" t="str">
        <f>'Indicator Data'!AJ2</f>
        <v>Humanitarian Aid (FTS)</v>
      </c>
      <c r="AJ1" s="41" t="str">
        <f>'Indicator Data'!AK2</f>
        <v>Development Aid (ODA)</v>
      </c>
      <c r="AK1" s="41" t="str">
        <f>'Indicator Data'!AL2</f>
        <v>Development Aid (ODA)</v>
      </c>
      <c r="AL1" s="41" t="str">
        <f>'Indicator Data'!AM2</f>
        <v>Net ODA received (% of GNI)</v>
      </c>
      <c r="AM1" s="41" t="str">
        <f>'Indicator Data'!AN2</f>
        <v>Volume of remittances (in USD) as a proportion of total GDP (%)</v>
      </c>
      <c r="AN1" s="41" t="str">
        <f>'Indicator Data'!AO2</f>
        <v>Mortality rate, under-5</v>
      </c>
      <c r="AO1" s="41" t="str">
        <f>'Indicator Data'!AP2</f>
        <v>U5 Under weight</v>
      </c>
      <c r="AP1" s="41" t="str">
        <f>'Indicator Data'!AQ2</f>
        <v>Incidence of Tuberculosis</v>
      </c>
      <c r="AQ1" s="41" t="str">
        <f>'Indicator Data'!AR2</f>
        <v>Estimated number of people living with HIV - Adult (&gt;15) rate</v>
      </c>
      <c r="AR1" s="41" t="str">
        <f>'Indicator Data'!AS2</f>
        <v>Incidence of HIV (per 1,000 uninfected population ages 15-49)</v>
      </c>
      <c r="AS1" s="41" t="str">
        <f>'Indicator Data'!AT2</f>
        <v>Malaria incidence per 1,000 population at risk</v>
      </c>
      <c r="AT1" s="41" t="str">
        <f>'Indicator Data'!AU2</f>
        <v>Number of people requiring interventions against neglected tropical diseases</v>
      </c>
      <c r="AU1" s="41" t="str">
        <f>'Indicator Data'!AV2</f>
        <v>Gender Inequality Index</v>
      </c>
      <c r="AV1" s="41" t="str">
        <f>'Indicator Data'!AW2</f>
        <v>Income Gini coefficient</v>
      </c>
      <c r="AW1" s="41" t="str">
        <f>'Indicator Data'!AX2</f>
        <v>People affected by Natural Disasters</v>
      </c>
      <c r="AX1" s="41" t="str">
        <f>'Indicator Data'!AY2</f>
        <v>People affected by Natural Disasters</v>
      </c>
      <c r="AY1" s="41" t="str">
        <f>'Indicator Data'!AZ2</f>
        <v>People affected by Natural Disasters</v>
      </c>
      <c r="AZ1" s="41" t="str">
        <f>'Indicator Data'!BA2</f>
        <v>Internally displaced persons (IDPs)</v>
      </c>
      <c r="BA1" s="41" t="str">
        <f>'Indicator Data'!BB2</f>
        <v>Refugees and asylum-seekers by country of asylum</v>
      </c>
      <c r="BB1" s="41" t="str">
        <f>'Indicator Data'!BC2</f>
        <v>Returned Refugees</v>
      </c>
      <c r="BC1" s="41" t="str">
        <f>'Indicator Data'!BD2</f>
        <v xml:space="preserve">Average Dietary Energy Supply Adequacy </v>
      </c>
      <c r="BD1" s="41" t="str">
        <f>'Indicator Data'!BE2</f>
        <v>Prevalence of Undernourishment</v>
      </c>
      <c r="BE1" s="41" t="str">
        <f>'Indicator Data'!BF2</f>
        <v>HFA Scores Last recent</v>
      </c>
      <c r="BF1" s="41" t="str">
        <f>'Indicator Data'!BG2</f>
        <v>Government Effectiveness</v>
      </c>
      <c r="BG1" s="41" t="str">
        <f>'Indicator Data'!BH2</f>
        <v>Corruption Perception Index</v>
      </c>
      <c r="BH1" s="41" t="str">
        <f>'Indicator Data'!BI2</f>
        <v>Access to electricity</v>
      </c>
      <c r="BI1" s="41" t="str">
        <f>'Indicator Data'!BJ2</f>
        <v>Adult literacy rate</v>
      </c>
      <c r="BJ1" s="41" t="str">
        <f>'Indicator Data'!BK2</f>
        <v>Individuals using the Internet</v>
      </c>
      <c r="BK1" s="41" t="str">
        <f>'Indicator Data'!BL2</f>
        <v>Mobile cellular subscriptions</v>
      </c>
      <c r="BL1" s="41" t="str">
        <f>'Indicator Data'!BM2</f>
        <v>Road lenght</v>
      </c>
      <c r="BM1" s="41" t="str">
        <f>'Indicator Data'!BN2</f>
        <v>People using at least basic sanitation services (% of population)</v>
      </c>
      <c r="BN1" s="41" t="str">
        <f>'Indicator Data'!BO2</f>
        <v>People using at least basic drinking water services (% of population)</v>
      </c>
      <c r="BO1" s="41" t="str">
        <f>'Indicator Data'!BP2</f>
        <v>Physicians Density</v>
      </c>
      <c r="BP1" s="41" t="str">
        <f>'Indicator Data'!BQ2</f>
        <v>Proportion of the target population with access to 3 doses of diphtheria-tetanus-pertussis (DTP3) (%)</v>
      </c>
      <c r="BQ1" s="41" t="str">
        <f>'Indicator Data'!BR2</f>
        <v>Proportion of the target population with access to measles-containing-vaccine second-dose (MCV2) (%)</v>
      </c>
      <c r="BR1" s="41" t="str">
        <f>'Indicator Data'!BS2</f>
        <v>Proportion of the target population with access to pneumococcal conjugate 3rd dose (PCV3) (%)</v>
      </c>
      <c r="BS1" s="41" t="str">
        <f>'Indicator Data'!BT2</f>
        <v>Current health expenditure per capita</v>
      </c>
      <c r="BT1" s="41" t="str">
        <f>'Indicator Data'!BU2</f>
        <v>Maternal Mortality Ratio (modeled estimate)</v>
      </c>
    </row>
    <row r="2" spans="1:77">
      <c r="A2" t="s">
        <v>836</v>
      </c>
      <c r="B2" t="str">
        <f>'Indicator Date hidden'!C3</f>
        <v>2024</v>
      </c>
      <c r="C2" t="str">
        <f>'Indicator Date hidden'!D3</f>
        <v>2024</v>
      </c>
      <c r="D2" t="str">
        <f>'Indicator Date hidden'!E3</f>
        <v>2024</v>
      </c>
      <c r="E2" t="str">
        <f>'Indicator Date hidden'!F3</f>
        <v>2024</v>
      </c>
      <c r="F2" t="str">
        <f>'Indicator Date hidden'!G3</f>
        <v>2024</v>
      </c>
      <c r="G2" t="str">
        <f>'Indicator Date hidden'!H3</f>
        <v>2024</v>
      </c>
      <c r="H2" t="str">
        <f>'Indicator Date hidden'!I3</f>
        <v>2024</v>
      </c>
      <c r="I2" t="str">
        <f>'Indicator Date hidden'!J3</f>
        <v>2024</v>
      </c>
      <c r="J2" t="str">
        <f>'Indicator Date hidden'!K3</f>
        <v>2024</v>
      </c>
      <c r="K2" t="str">
        <f>'Indicator Date hidden'!L3</f>
        <v>2024</v>
      </c>
      <c r="L2" t="str">
        <f>'Indicator Date hidden'!M3</f>
        <v>2024</v>
      </c>
      <c r="M2" t="str">
        <f>'Indicator Date hidden'!N3</f>
        <v>2024</v>
      </c>
      <c r="N2" t="str">
        <f>'Indicator Date hidden'!O3</f>
        <v>2024</v>
      </c>
      <c r="O2" t="str">
        <f>'Indicator Date hidden'!P3</f>
        <v>2024</v>
      </c>
      <c r="P2" t="str">
        <f>'Indicator Date hidden'!Q3</f>
        <v>2024</v>
      </c>
      <c r="Q2" t="str">
        <f>'Indicator Date hidden'!R3</f>
        <v>2024</v>
      </c>
      <c r="R2" t="str">
        <f>'Indicator Date hidden'!S3</f>
        <v>2024</v>
      </c>
      <c r="S2" t="str">
        <f>'Indicator Date hidden'!T3</f>
        <v>2024</v>
      </c>
      <c r="T2" t="str">
        <f>'Indicator Date hidden'!U3</f>
        <v>2024</v>
      </c>
      <c r="U2" t="str">
        <f>'Indicator Date hidden'!V3</f>
        <v>2021</v>
      </c>
      <c r="V2" t="str">
        <f>'Indicator Date hidden'!W3</f>
        <v>2022</v>
      </c>
      <c r="W2" t="str">
        <f>'Indicator Date hidden'!X3</f>
        <v>2022</v>
      </c>
      <c r="X2" t="str">
        <f>'Indicator Date hidden'!Y3</f>
        <v>2021</v>
      </c>
      <c r="Y2" t="str">
        <f>'Indicator Date hidden'!Z3</f>
        <v>2022</v>
      </c>
      <c r="Z2" t="str">
        <f>'Indicator Date hidden'!AA3</f>
        <v>2022</v>
      </c>
      <c r="AA2" t="str">
        <f>'Indicator Date hidden'!AB3</f>
        <v>2019</v>
      </c>
      <c r="AB2" t="str">
        <f>'Indicator Date hidden'!AC3</f>
        <v>2020</v>
      </c>
      <c r="AC2" t="str">
        <f>'Indicator Date hidden'!AD3</f>
        <v>2020</v>
      </c>
      <c r="AD2" t="str">
        <f>'Indicator Date hidden'!AE3</f>
        <v>2024</v>
      </c>
      <c r="AE2" t="str">
        <f>'Indicator Date hidden'!AF3</f>
        <v>2024</v>
      </c>
      <c r="AF2" t="str">
        <f>'Indicator Date hidden'!AG3</f>
        <v>2024</v>
      </c>
      <c r="AG2" t="str">
        <f>'Indicator Date hidden'!AH3</f>
        <v>2022</v>
      </c>
      <c r="AH2" t="str">
        <f>'Indicator Date hidden'!AI3</f>
        <v>2021</v>
      </c>
      <c r="AI2" t="str">
        <f>'Indicator Date hidden'!AJ3</f>
        <v>2024</v>
      </c>
      <c r="AJ2" t="str">
        <f>'Indicator Date hidden'!AK3</f>
        <v>2021</v>
      </c>
      <c r="AK2" t="str">
        <f>'Indicator Date hidden'!AL3</f>
        <v>2022</v>
      </c>
      <c r="AL2" t="str">
        <f>'Indicator Date hidden'!AM3</f>
        <v>2022</v>
      </c>
      <c r="AM2" t="str">
        <f>'Indicator Date hidden'!AN3</f>
        <v>2023</v>
      </c>
      <c r="AN2" t="str">
        <f>'Indicator Date hidden'!AO3</f>
        <v>2022</v>
      </c>
      <c r="AO2" t="str">
        <f>'Indicator Date hidden'!AP3</f>
        <v>2022</v>
      </c>
      <c r="AP2" t="str">
        <f>'Indicator Date hidden'!AQ3</f>
        <v>2022</v>
      </c>
      <c r="AQ2" t="str">
        <f>'Indicator Date hidden'!AR3</f>
        <v>2022</v>
      </c>
      <c r="AR2" t="str">
        <f>'Indicator Date hidden'!AS3</f>
        <v>2022</v>
      </c>
      <c r="AS2" t="str">
        <f>'Indicator Date hidden'!AT3</f>
        <v>2022</v>
      </c>
      <c r="AT2" t="str">
        <f>'Indicator Date hidden'!AU3</f>
        <v>2022</v>
      </c>
      <c r="AU2" t="str">
        <f>'Indicator Date hidden'!AV3</f>
        <v>2022</v>
      </c>
      <c r="AV2" t="str">
        <f>'Indicator Date hidden'!AW3</f>
        <v>2022</v>
      </c>
      <c r="AW2" t="str">
        <f>'Indicator Date hidden'!AX3</f>
        <v>2022</v>
      </c>
      <c r="AX2" t="str">
        <f>'Indicator Date hidden'!AY3</f>
        <v>2023</v>
      </c>
      <c r="AY2" t="str">
        <f>'Indicator Date hidden'!AZ3</f>
        <v>2024</v>
      </c>
      <c r="AZ2" t="str">
        <f>'Indicator Date hidden'!BA3</f>
        <v>2024</v>
      </c>
      <c r="BA2" t="str">
        <f>'Indicator Date hidden'!BB3</f>
        <v>2024</v>
      </c>
      <c r="BB2" t="str">
        <f>'Indicator Date hidden'!BC3</f>
        <v>2023</v>
      </c>
      <c r="BC2" t="str">
        <f>'Indicator Date hidden'!BD3</f>
        <v>2024</v>
      </c>
      <c r="BD2" t="str">
        <f>'Indicator Date hidden'!BE3</f>
        <v>2024</v>
      </c>
      <c r="BE2" t="str">
        <f>'Indicator Date hidden'!BF3</f>
        <v>2015</v>
      </c>
      <c r="BF2" t="str">
        <f>'Indicator Date hidden'!BG3</f>
        <v>2022</v>
      </c>
      <c r="BG2" t="str">
        <f>'Indicator Date hidden'!BH3</f>
        <v>2023</v>
      </c>
      <c r="BH2" t="str">
        <f>'Indicator Date hidden'!BI3</f>
        <v>2022</v>
      </c>
      <c r="BI2" t="str">
        <f>'Indicator Date hidden'!BJ3</f>
        <v>2023</v>
      </c>
      <c r="BJ2" t="str">
        <f>'Indicator Date hidden'!BK3</f>
        <v>2022</v>
      </c>
      <c r="BK2" t="str">
        <f>'Indicator Date hidden'!BL3</f>
        <v>2022</v>
      </c>
      <c r="BL2" t="str">
        <f>'Indicator Date hidden'!BM3</f>
        <v>2014</v>
      </c>
      <c r="BM2" t="str">
        <f>'Indicator Date hidden'!BN3</f>
        <v>2022</v>
      </c>
      <c r="BN2" t="str">
        <f>'Indicator Date hidden'!BO3</f>
        <v>2022</v>
      </c>
      <c r="BO2" t="str">
        <f>'Indicator Date hidden'!BP3</f>
        <v>2021</v>
      </c>
      <c r="BP2" t="str">
        <f>'Indicator Date hidden'!BQ3</f>
        <v>2022</v>
      </c>
      <c r="BQ2" t="str">
        <f>'Indicator Date hidden'!BR3</f>
        <v>2022</v>
      </c>
      <c r="BR2" t="str">
        <f>'Indicator Date hidden'!BS3</f>
        <v>2022</v>
      </c>
      <c r="BS2" t="str">
        <f>'Indicator Date hidden'!BT3</f>
        <v>2022</v>
      </c>
      <c r="BT2" t="str">
        <f>'Indicator Date hidden'!BU3</f>
        <v>2020</v>
      </c>
      <c r="BU2" t="s">
        <v>857</v>
      </c>
      <c r="BV2" t="s">
        <v>856</v>
      </c>
      <c r="BW2" t="s">
        <v>859</v>
      </c>
      <c r="BX2" t="s">
        <v>863</v>
      </c>
      <c r="BY2" t="s">
        <v>867</v>
      </c>
    </row>
    <row r="3" spans="1:77">
      <c r="A3" t="str">
        <f>'Indicator Data'!B6</f>
        <v>AFG</v>
      </c>
      <c r="B3" s="42">
        <f>IF('Indicator Date hidden'!C4="x","x",B$2-'Indicator Date hidden'!C4)</f>
        <v>0</v>
      </c>
      <c r="C3" s="42">
        <f>IF('Indicator Date hidden'!D4="x","x",C$2-'Indicator Date hidden'!D4)</f>
        <v>0</v>
      </c>
      <c r="D3" s="42">
        <f>IF('Indicator Date hidden'!E4="x","x",D$2-'Indicator Date hidden'!E4)</f>
        <v>0</v>
      </c>
      <c r="E3" s="42">
        <f>IF('Indicator Date hidden'!F4="x","x",E$2-'Indicator Date hidden'!F4)</f>
        <v>0</v>
      </c>
      <c r="F3" s="42">
        <f>IF('Indicator Date hidden'!G4="x","x",F$2-'Indicator Date hidden'!G4)</f>
        <v>0</v>
      </c>
      <c r="G3" s="42">
        <f>IF('Indicator Date hidden'!H4="x","x",G$2-'Indicator Date hidden'!H4)</f>
        <v>0</v>
      </c>
      <c r="H3" s="42">
        <f>IF('Indicator Date hidden'!I4="x","x",H$2-'Indicator Date hidden'!I4)</f>
        <v>0</v>
      </c>
      <c r="I3" s="42">
        <f>IF('Indicator Date hidden'!J4="x","x",I$2-'Indicator Date hidden'!J4)</f>
        <v>0</v>
      </c>
      <c r="J3" s="42">
        <f>IF('Indicator Date hidden'!K4="x","x",J$2-'Indicator Date hidden'!K4)</f>
        <v>0</v>
      </c>
      <c r="K3" s="42">
        <f>IF('Indicator Date hidden'!L4="x","x",K$2-'Indicator Date hidden'!L4)</f>
        <v>0</v>
      </c>
      <c r="L3" s="42">
        <f>IF('Indicator Date hidden'!M4="x","x",L$2-'Indicator Date hidden'!M4)</f>
        <v>0</v>
      </c>
      <c r="M3" s="42" t="str">
        <f>IF('Indicator Date hidden'!N4="x","x",M$2-'Indicator Date hidden'!N4)</f>
        <v>x</v>
      </c>
      <c r="N3" s="42" t="str">
        <f>IF('Indicator Date hidden'!O4="x","x",N$2-'Indicator Date hidden'!O4)</f>
        <v>x</v>
      </c>
      <c r="O3" s="42" t="str">
        <f>IF('Indicator Date hidden'!P4="x","x",O$2-'Indicator Date hidden'!P4)</f>
        <v>x</v>
      </c>
      <c r="P3" s="42">
        <f>IF('Indicator Date hidden'!Q4="x","x",P$2-'Indicator Date hidden'!Q4)</f>
        <v>0</v>
      </c>
      <c r="Q3" s="42">
        <f>IF('Indicator Date hidden'!R4="x","x",Q$2-'Indicator Date hidden'!R4)</f>
        <v>0</v>
      </c>
      <c r="R3" s="42">
        <f>IF('Indicator Date hidden'!S4="x","x",R$2-'Indicator Date hidden'!S4)</f>
        <v>0</v>
      </c>
      <c r="S3" s="42">
        <f>IF('Indicator Date hidden'!T4="x","x",S$2-'Indicator Date hidden'!T4)</f>
        <v>0</v>
      </c>
      <c r="T3" s="42">
        <f>IF('Indicator Date hidden'!U4="x","x",T$2-'Indicator Date hidden'!U4)</f>
        <v>0</v>
      </c>
      <c r="U3" s="42">
        <f>IF('Indicator Date hidden'!V4="x","x",U$2-'Indicator Date hidden'!V4)</f>
        <v>0</v>
      </c>
      <c r="V3" s="42">
        <f>IF('Indicator Date hidden'!W4="x","x",V$2-'Indicator Date hidden'!W4)</f>
        <v>0</v>
      </c>
      <c r="W3" s="42">
        <f>IF('Indicator Date hidden'!X4="x","x",W$2-'Indicator Date hidden'!X4)</f>
        <v>0</v>
      </c>
      <c r="X3" s="42">
        <f>IF('Indicator Date hidden'!Y4="x","x",X$2-'Indicator Date hidden'!Y4)</f>
        <v>6</v>
      </c>
      <c r="Y3" s="42">
        <f>IF('Indicator Date hidden'!Z4="x","x",Y$2-'Indicator Date hidden'!Z4)</f>
        <v>0</v>
      </c>
      <c r="Z3" s="42">
        <f>IF('Indicator Date hidden'!AA4="x","x",Z$2-'Indicator Date hidden'!AA4)</f>
        <v>0</v>
      </c>
      <c r="AA3" s="42">
        <f>IF('Indicator Date hidden'!AB4="x","x",AA$2-'Indicator Date hidden'!AB4)</f>
        <v>2</v>
      </c>
      <c r="AB3" s="42">
        <f>IF('Indicator Date hidden'!AC4="x","x",AB$2-'Indicator Date hidden'!AC4)</f>
        <v>0</v>
      </c>
      <c r="AC3" s="42">
        <f>IF('Indicator Date hidden'!AD4="x","x",AC$2-'Indicator Date hidden'!AD4)</f>
        <v>-2</v>
      </c>
      <c r="AD3" s="42">
        <f>IF('Indicator Date hidden'!AE4="x","x",AD$2-'Indicator Date hidden'!AE4)</f>
        <v>0</v>
      </c>
      <c r="AE3" s="42">
        <f>IF('Indicator Date hidden'!AF4="x","x",AE$2-'Indicator Date hidden'!AF4)</f>
        <v>0</v>
      </c>
      <c r="AF3" s="42">
        <f>IF('Indicator Date hidden'!AG4="x","x",AF$2-'Indicator Date hidden'!AG4)</f>
        <v>0</v>
      </c>
      <c r="AG3" s="42">
        <f>IF('Indicator Date hidden'!AH4="x","x",AG$2-'Indicator Date hidden'!AH4)</f>
        <v>0</v>
      </c>
      <c r="AH3" s="42">
        <f>IF('Indicator Date hidden'!AI4="x","x",AH$2-'Indicator Date hidden'!AI4)</f>
        <v>6</v>
      </c>
      <c r="AI3" s="42">
        <f>IF('Indicator Date hidden'!AJ4="x","x",AI$2-'Indicator Date hidden'!AJ4)</f>
        <v>0</v>
      </c>
      <c r="AJ3" s="42">
        <f>IF('Indicator Date hidden'!AK4="x","x",AJ$2-'Indicator Date hidden'!AK4)</f>
        <v>0</v>
      </c>
      <c r="AK3" s="42">
        <f>IF('Indicator Date hidden'!AL4="x","x",AK$2-'Indicator Date hidden'!AL4)</f>
        <v>0</v>
      </c>
      <c r="AL3" s="42">
        <f>IF('Indicator Date hidden'!AM4="x","x",AL$2-'Indicator Date hidden'!AM4)</f>
        <v>0</v>
      </c>
      <c r="AM3" s="42">
        <f>IF('Indicator Date hidden'!AN4="x","x",AM$2-'Indicator Date hidden'!AN4)</f>
        <v>1</v>
      </c>
      <c r="AN3" s="42">
        <f>IF('Indicator Date hidden'!AO4="x","x",AN$2-'Indicator Date hidden'!AO4)</f>
        <v>0</v>
      </c>
      <c r="AO3" s="42">
        <f>IF('Indicator Date hidden'!AP4="x","x",AO$2-'Indicator Date hidden'!AP4)</f>
        <v>0</v>
      </c>
      <c r="AP3" s="42">
        <f>IF('Indicator Date hidden'!AQ4="x","x",AP$2-'Indicator Date hidden'!AQ4)</f>
        <v>0</v>
      </c>
      <c r="AQ3" s="42">
        <f>IF('Indicator Date hidden'!AR4="x","x",AQ$2-'Indicator Date hidden'!AR4)</f>
        <v>0</v>
      </c>
      <c r="AR3" s="42">
        <f>IF('Indicator Date hidden'!AS4="x","x",AR$2-'Indicator Date hidden'!AS4)</f>
        <v>0</v>
      </c>
      <c r="AS3" s="42">
        <f>IF('Indicator Date hidden'!AT4="x","x",AS$2-'Indicator Date hidden'!AT4)</f>
        <v>0</v>
      </c>
      <c r="AT3" s="42">
        <f>IF('Indicator Date hidden'!AU4="x","x",AT$2-'Indicator Date hidden'!AU4)</f>
        <v>0</v>
      </c>
      <c r="AU3" s="42">
        <f>IF('Indicator Date hidden'!AV4="x","x",AU$2-'Indicator Date hidden'!AV4)</f>
        <v>0</v>
      </c>
      <c r="AV3" s="42" t="str">
        <f>IF('Indicator Date hidden'!AW4="x","x",AV$2-'Indicator Date hidden'!AW4)</f>
        <v>x</v>
      </c>
      <c r="AW3" s="42">
        <f>IF('Indicator Date hidden'!AX4="x","x",AW$2-'Indicator Date hidden'!AX4)</f>
        <v>0</v>
      </c>
      <c r="AX3" s="42">
        <f>IF('Indicator Date hidden'!AY4="x","x",AX$2-'Indicator Date hidden'!AY4)</f>
        <v>0</v>
      </c>
      <c r="AY3" s="42">
        <f>IF('Indicator Date hidden'!AZ4="x","x",AY$2-'Indicator Date hidden'!AZ4)</f>
        <v>0</v>
      </c>
      <c r="AZ3" s="42">
        <f>IF('Indicator Date hidden'!BA4="x","x",AZ$2-'Indicator Date hidden'!BA4)</f>
        <v>0</v>
      </c>
      <c r="BA3" s="42">
        <f>IF('Indicator Date hidden'!BB4="x","x",BA$2-'Indicator Date hidden'!BB4)</f>
        <v>0</v>
      </c>
      <c r="BB3" s="42">
        <f>IF('Indicator Date hidden'!BC4="x","x",BB$2-'Indicator Date hidden'!BC4)</f>
        <v>-1</v>
      </c>
      <c r="BC3" s="42">
        <f>IF('Indicator Date hidden'!BD4="x","x",BC$2-'Indicator Date hidden'!BD4)</f>
        <v>0</v>
      </c>
      <c r="BD3" s="42">
        <f>IF('Indicator Date hidden'!BE4="x","x",BD$2-'Indicator Date hidden'!BE4)</f>
        <v>0</v>
      </c>
      <c r="BE3" s="42">
        <f>IF('Indicator Date hidden'!BF4="x","x",BE$2-'Indicator Date hidden'!BF4)</f>
        <v>0</v>
      </c>
      <c r="BF3" s="42">
        <f>IF('Indicator Date hidden'!BG4="x","x",BF$2-'Indicator Date hidden'!BG4)</f>
        <v>0</v>
      </c>
      <c r="BG3" s="42">
        <f>IF('Indicator Date hidden'!BH4="x","x",BG$2-'Indicator Date hidden'!BH4)</f>
        <v>0</v>
      </c>
      <c r="BH3" s="42">
        <f>IF('Indicator Date hidden'!BI4="x","x",BH$2-'Indicator Date hidden'!BI4)</f>
        <v>0</v>
      </c>
      <c r="BI3" s="42">
        <f>IF('Indicator Date hidden'!BJ4="x","x",BI$2-'Indicator Date hidden'!BJ4)</f>
        <v>2</v>
      </c>
      <c r="BJ3" s="42">
        <f>IF('Indicator Date hidden'!BK4="x","x",BJ$2-'Indicator Date hidden'!BK4)</f>
        <v>2</v>
      </c>
      <c r="BK3" s="42">
        <f>IF('Indicator Date hidden'!BL4="x","x",BK$2-'Indicator Date hidden'!BL4)</f>
        <v>1</v>
      </c>
      <c r="BL3" s="42">
        <f>IF('Indicator Date hidden'!BM4="x","x",BL$2-'Indicator Date hidden'!BM4)</f>
        <v>0</v>
      </c>
      <c r="BM3" s="42">
        <f>IF('Indicator Date hidden'!BN4="x","x",BM$2-'Indicator Date hidden'!BN4)</f>
        <v>0</v>
      </c>
      <c r="BN3" s="42">
        <f>IF('Indicator Date hidden'!BO4="x","x",BN$2-'Indicator Date hidden'!BO4)</f>
        <v>0</v>
      </c>
      <c r="BO3" s="42">
        <f>IF('Indicator Date hidden'!BP4="x","x",BO$2-'Indicator Date hidden'!BP4)</f>
        <v>1</v>
      </c>
      <c r="BP3" s="42">
        <f>IF('Indicator Date hidden'!BQ4="x","x",BP$2-'Indicator Date hidden'!BQ4)</f>
        <v>0</v>
      </c>
      <c r="BQ3" s="42">
        <f>IF('Indicator Date hidden'!BR4="x","x",BQ$2-'Indicator Date hidden'!BR4)</f>
        <v>0</v>
      </c>
      <c r="BR3" s="42">
        <f>IF('Indicator Date hidden'!BS4="x","x",BR$2-'Indicator Date hidden'!BS4)</f>
        <v>0</v>
      </c>
      <c r="BS3" s="42">
        <f>IF('Indicator Date hidden'!BT4="x","x",BS$2-'Indicator Date hidden'!BT4)</f>
        <v>1</v>
      </c>
      <c r="BT3" s="42">
        <f>IF('Indicator Date hidden'!BU4="x","x",BT$2-'Indicator Date hidden'!BU4)</f>
        <v>0</v>
      </c>
      <c r="BU3">
        <f t="shared" ref="BU3:BU34" si="0">SUM(B3:BT3)</f>
        <v>19</v>
      </c>
      <c r="BV3" s="43">
        <f t="shared" ref="BV3:BV34" si="1">BU3/COUNT(B3:BT3)</f>
        <v>0.28358208955223879</v>
      </c>
      <c r="BW3">
        <f t="shared" ref="BW3:BW34" si="2">COUNTIF(B3:BT3,"&gt;0")</f>
        <v>9</v>
      </c>
      <c r="BX3" s="43">
        <f t="shared" ref="BX3:BX34" si="3">_xlfn.STDEV.P(B3:BT3)</f>
        <v>1.143521272201669</v>
      </c>
      <c r="BY3" s="46">
        <f t="shared" ref="BY3:BY34" si="4">MEDIAN(B3:BT3)</f>
        <v>0</v>
      </c>
    </row>
    <row r="4" spans="1:77">
      <c r="A4" t="str">
        <f>'Indicator Data'!B7</f>
        <v>ALB</v>
      </c>
      <c r="B4" s="42">
        <f>IF('Indicator Date hidden'!C5="x","x",B$2-'Indicator Date hidden'!C5)</f>
        <v>0</v>
      </c>
      <c r="C4" s="42">
        <f>IF('Indicator Date hidden'!D5="x","x",C$2-'Indicator Date hidden'!D5)</f>
        <v>0</v>
      </c>
      <c r="D4" s="42">
        <f>IF('Indicator Date hidden'!E5="x","x",D$2-'Indicator Date hidden'!E5)</f>
        <v>0</v>
      </c>
      <c r="E4" s="42">
        <f>IF('Indicator Date hidden'!F5="x","x",E$2-'Indicator Date hidden'!F5)</f>
        <v>0</v>
      </c>
      <c r="F4" s="42">
        <f>IF('Indicator Date hidden'!G5="x","x",F$2-'Indicator Date hidden'!G5)</f>
        <v>0</v>
      </c>
      <c r="G4" s="42">
        <f>IF('Indicator Date hidden'!H5="x","x",G$2-'Indicator Date hidden'!H5)</f>
        <v>0</v>
      </c>
      <c r="H4" s="42">
        <f>IF('Indicator Date hidden'!I5="x","x",H$2-'Indicator Date hidden'!I5)</f>
        <v>0</v>
      </c>
      <c r="I4" s="42">
        <f>IF('Indicator Date hidden'!J5="x","x",I$2-'Indicator Date hidden'!J5)</f>
        <v>0</v>
      </c>
      <c r="J4" s="42">
        <f>IF('Indicator Date hidden'!K5="x","x",J$2-'Indicator Date hidden'!K5)</f>
        <v>0</v>
      </c>
      <c r="K4" s="42">
        <f>IF('Indicator Date hidden'!L5="x","x",K$2-'Indicator Date hidden'!L5)</f>
        <v>0</v>
      </c>
      <c r="L4" s="42">
        <f>IF('Indicator Date hidden'!M5="x","x",L$2-'Indicator Date hidden'!M5)</f>
        <v>0</v>
      </c>
      <c r="M4" s="42" t="str">
        <f>IF('Indicator Date hidden'!N5="x","x",M$2-'Indicator Date hidden'!N5)</f>
        <v>x</v>
      </c>
      <c r="N4" s="42" t="str">
        <f>IF('Indicator Date hidden'!O5="x","x",N$2-'Indicator Date hidden'!O5)</f>
        <v>x</v>
      </c>
      <c r="O4" s="42" t="str">
        <f>IF('Indicator Date hidden'!P5="x","x",O$2-'Indicator Date hidden'!P5)</f>
        <v>x</v>
      </c>
      <c r="P4" s="42">
        <f>IF('Indicator Date hidden'!Q5="x","x",P$2-'Indicator Date hidden'!Q5)</f>
        <v>0</v>
      </c>
      <c r="Q4" s="42">
        <f>IF('Indicator Date hidden'!R5="x","x",Q$2-'Indicator Date hidden'!R5)</f>
        <v>0</v>
      </c>
      <c r="R4" s="42">
        <f>IF('Indicator Date hidden'!S5="x","x",R$2-'Indicator Date hidden'!S5)</f>
        <v>0</v>
      </c>
      <c r="S4" s="42">
        <f>IF('Indicator Date hidden'!T5="x","x",S$2-'Indicator Date hidden'!T5)</f>
        <v>0</v>
      </c>
      <c r="T4" s="42">
        <f>IF('Indicator Date hidden'!U5="x","x",T$2-'Indicator Date hidden'!U5)</f>
        <v>0</v>
      </c>
      <c r="U4" s="42">
        <f>IF('Indicator Date hidden'!V5="x","x",U$2-'Indicator Date hidden'!V5)</f>
        <v>0</v>
      </c>
      <c r="V4" s="42">
        <f>IF('Indicator Date hidden'!W5="x","x",V$2-'Indicator Date hidden'!W5)</f>
        <v>0</v>
      </c>
      <c r="W4" s="42">
        <f>IF('Indicator Date hidden'!X5="x","x",W$2-'Indicator Date hidden'!X5)</f>
        <v>0</v>
      </c>
      <c r="X4" s="42">
        <f>IF('Indicator Date hidden'!Y5="x","x",X$2-'Indicator Date hidden'!Y5)</f>
        <v>4</v>
      </c>
      <c r="Y4" s="42">
        <f>IF('Indicator Date hidden'!Z5="x","x",Y$2-'Indicator Date hidden'!Z5)</f>
        <v>0</v>
      </c>
      <c r="Z4" s="42" t="str">
        <f>IF('Indicator Date hidden'!AA5="x","x",Z$2-'Indicator Date hidden'!AA5)</f>
        <v>x</v>
      </c>
      <c r="AA4" s="42">
        <f>IF('Indicator Date hidden'!AB5="x","x",AA$2-'Indicator Date hidden'!AB5)</f>
        <v>1</v>
      </c>
      <c r="AB4" s="42">
        <f>IF('Indicator Date hidden'!AC5="x","x",AB$2-'Indicator Date hidden'!AC5)</f>
        <v>0</v>
      </c>
      <c r="AC4" s="42">
        <f>IF('Indicator Date hidden'!AD5="x","x",AC$2-'Indicator Date hidden'!AD5)</f>
        <v>-2</v>
      </c>
      <c r="AD4" s="42">
        <f>IF('Indicator Date hidden'!AE5="x","x",AD$2-'Indicator Date hidden'!AE5)</f>
        <v>0</v>
      </c>
      <c r="AE4" s="42">
        <f>IF('Indicator Date hidden'!AF5="x","x",AE$2-'Indicator Date hidden'!AF5)</f>
        <v>0</v>
      </c>
      <c r="AF4" s="42">
        <f>IF('Indicator Date hidden'!AG5="x","x",AF$2-'Indicator Date hidden'!AG5)</f>
        <v>0</v>
      </c>
      <c r="AG4" s="42">
        <f>IF('Indicator Date hidden'!AH5="x","x",AG$2-'Indicator Date hidden'!AH5)</f>
        <v>0</v>
      </c>
      <c r="AH4" s="42">
        <f>IF('Indicator Date hidden'!AI5="x","x",AH$2-'Indicator Date hidden'!AI5)</f>
        <v>4</v>
      </c>
      <c r="AI4" s="42">
        <f>IF('Indicator Date hidden'!AJ5="x","x",AI$2-'Indicator Date hidden'!AJ5)</f>
        <v>0</v>
      </c>
      <c r="AJ4" s="42">
        <f>IF('Indicator Date hidden'!AK5="x","x",AJ$2-'Indicator Date hidden'!AK5)</f>
        <v>0</v>
      </c>
      <c r="AK4" s="42">
        <f>IF('Indicator Date hidden'!AL5="x","x",AK$2-'Indicator Date hidden'!AL5)</f>
        <v>0</v>
      </c>
      <c r="AL4" s="42">
        <f>IF('Indicator Date hidden'!AM5="x","x",AL$2-'Indicator Date hidden'!AM5)</f>
        <v>0</v>
      </c>
      <c r="AM4" s="42">
        <f>IF('Indicator Date hidden'!AN5="x","x",AM$2-'Indicator Date hidden'!AN5)</f>
        <v>0</v>
      </c>
      <c r="AN4" s="42">
        <f>IF('Indicator Date hidden'!AO5="x","x",AN$2-'Indicator Date hidden'!AO5)</f>
        <v>0</v>
      </c>
      <c r="AO4" s="42">
        <f>IF('Indicator Date hidden'!AP5="x","x",AO$2-'Indicator Date hidden'!AP5)</f>
        <v>5</v>
      </c>
      <c r="AP4" s="42">
        <f>IF('Indicator Date hidden'!AQ5="x","x",AP$2-'Indicator Date hidden'!AQ5)</f>
        <v>0</v>
      </c>
      <c r="AQ4" s="42">
        <f>IF('Indicator Date hidden'!AR5="x","x",AQ$2-'Indicator Date hidden'!AR5)</f>
        <v>0</v>
      </c>
      <c r="AR4" s="42">
        <f>IF('Indicator Date hidden'!AS5="x","x",AR$2-'Indicator Date hidden'!AS5)</f>
        <v>0</v>
      </c>
      <c r="AS4" s="42" t="str">
        <f>IF('Indicator Date hidden'!AT5="x","x",AS$2-'Indicator Date hidden'!AT5)</f>
        <v>x</v>
      </c>
      <c r="AT4" s="42">
        <f>IF('Indicator Date hidden'!AU5="x","x",AT$2-'Indicator Date hidden'!AU5)</f>
        <v>0</v>
      </c>
      <c r="AU4" s="42">
        <f>IF('Indicator Date hidden'!AV5="x","x",AU$2-'Indicator Date hidden'!AV5)</f>
        <v>0</v>
      </c>
      <c r="AV4" s="42">
        <f>IF('Indicator Date hidden'!AW5="x","x",AV$2-'Indicator Date hidden'!AW5)</f>
        <v>2</v>
      </c>
      <c r="AW4" s="42">
        <f>IF('Indicator Date hidden'!AX5="x","x",AW$2-'Indicator Date hidden'!AX5)</f>
        <v>0</v>
      </c>
      <c r="AX4" s="42">
        <f>IF('Indicator Date hidden'!AY5="x","x",AX$2-'Indicator Date hidden'!AY5)</f>
        <v>0</v>
      </c>
      <c r="AY4" s="42">
        <f>IF('Indicator Date hidden'!AZ5="x","x",AY$2-'Indicator Date hidden'!AZ5)</f>
        <v>0</v>
      </c>
      <c r="AZ4" s="42" t="str">
        <f>IF('Indicator Date hidden'!BA5="x","x",AZ$2-'Indicator Date hidden'!BA5)</f>
        <v>x</v>
      </c>
      <c r="BA4" s="42">
        <f>IF('Indicator Date hidden'!BB5="x","x",BA$2-'Indicator Date hidden'!BB5)</f>
        <v>0</v>
      </c>
      <c r="BB4" s="42">
        <f>IF('Indicator Date hidden'!BC5="x","x",BB$2-'Indicator Date hidden'!BC5)</f>
        <v>0</v>
      </c>
      <c r="BC4" s="42">
        <f>IF('Indicator Date hidden'!BD5="x","x",BC$2-'Indicator Date hidden'!BD5)</f>
        <v>0</v>
      </c>
      <c r="BD4" s="42">
        <f>IF('Indicator Date hidden'!BE5="x","x",BD$2-'Indicator Date hidden'!BE5)</f>
        <v>0</v>
      </c>
      <c r="BE4" s="42" t="str">
        <f>IF('Indicator Date hidden'!BF5="x","x",BE$2-'Indicator Date hidden'!BF5)</f>
        <v>x</v>
      </c>
      <c r="BF4" s="42">
        <f>IF('Indicator Date hidden'!BG5="x","x",BF$2-'Indicator Date hidden'!BG5)</f>
        <v>0</v>
      </c>
      <c r="BG4" s="42">
        <f>IF('Indicator Date hidden'!BH5="x","x",BG$2-'Indicator Date hidden'!BH5)</f>
        <v>0</v>
      </c>
      <c r="BH4" s="42">
        <f>IF('Indicator Date hidden'!BI5="x","x",BH$2-'Indicator Date hidden'!BI5)</f>
        <v>0</v>
      </c>
      <c r="BI4" s="42">
        <f>IF('Indicator Date hidden'!BJ5="x","x",BI$2-'Indicator Date hidden'!BJ5)</f>
        <v>1</v>
      </c>
      <c r="BJ4" s="42">
        <f>IF('Indicator Date hidden'!BK5="x","x",BJ$2-'Indicator Date hidden'!BK5)</f>
        <v>0</v>
      </c>
      <c r="BK4" s="42">
        <f>IF('Indicator Date hidden'!BL5="x","x",BK$2-'Indicator Date hidden'!BL5)</f>
        <v>0</v>
      </c>
      <c r="BL4" s="42">
        <f>IF('Indicator Date hidden'!BM5="x","x",BL$2-'Indicator Date hidden'!BM5)</f>
        <v>0</v>
      </c>
      <c r="BM4" s="42">
        <f>IF('Indicator Date hidden'!BN5="x","x",BM$2-'Indicator Date hidden'!BN5)</f>
        <v>0</v>
      </c>
      <c r="BN4" s="42">
        <f>IF('Indicator Date hidden'!BO5="x","x",BN$2-'Indicator Date hidden'!BO5)</f>
        <v>0</v>
      </c>
      <c r="BO4" s="42">
        <f>IF('Indicator Date hidden'!BP5="x","x",BO$2-'Indicator Date hidden'!BP5)</f>
        <v>1</v>
      </c>
      <c r="BP4" s="42">
        <f>IF('Indicator Date hidden'!BQ5="x","x",BP$2-'Indicator Date hidden'!BQ5)</f>
        <v>0</v>
      </c>
      <c r="BQ4" s="42">
        <f>IF('Indicator Date hidden'!BR5="x","x",BQ$2-'Indicator Date hidden'!BR5)</f>
        <v>0</v>
      </c>
      <c r="BR4" s="42">
        <f>IF('Indicator Date hidden'!BS5="x","x",BR$2-'Indicator Date hidden'!BS5)</f>
        <v>0</v>
      </c>
      <c r="BS4" s="42">
        <f>IF('Indicator Date hidden'!BT5="x","x",BS$2-'Indicator Date hidden'!BT5)</f>
        <v>1</v>
      </c>
      <c r="BT4" s="42">
        <f>IF('Indicator Date hidden'!BU5="x","x",BT$2-'Indicator Date hidden'!BU5)</f>
        <v>0</v>
      </c>
      <c r="BU4">
        <f t="shared" si="0"/>
        <v>17</v>
      </c>
      <c r="BV4" s="43">
        <f t="shared" si="1"/>
        <v>0.265625</v>
      </c>
      <c r="BW4">
        <f t="shared" si="2"/>
        <v>8</v>
      </c>
      <c r="BX4" s="43">
        <f t="shared" si="3"/>
        <v>1.0037770466468139</v>
      </c>
      <c r="BY4" s="46">
        <f t="shared" si="4"/>
        <v>0</v>
      </c>
    </row>
    <row r="5" spans="1:77">
      <c r="A5" t="str">
        <f>'Indicator Data'!B8</f>
        <v>DZA</v>
      </c>
      <c r="B5" s="42">
        <f>IF('Indicator Date hidden'!C6="x","x",B$2-'Indicator Date hidden'!C6)</f>
        <v>0</v>
      </c>
      <c r="C5" s="42">
        <f>IF('Indicator Date hidden'!D6="x","x",C$2-'Indicator Date hidden'!D6)</f>
        <v>0</v>
      </c>
      <c r="D5" s="42">
        <f>IF('Indicator Date hidden'!E6="x","x",D$2-'Indicator Date hidden'!E6)</f>
        <v>0</v>
      </c>
      <c r="E5" s="42">
        <f>IF('Indicator Date hidden'!F6="x","x",E$2-'Indicator Date hidden'!F6)</f>
        <v>0</v>
      </c>
      <c r="F5" s="42">
        <f>IF('Indicator Date hidden'!G6="x","x",F$2-'Indicator Date hidden'!G6)</f>
        <v>0</v>
      </c>
      <c r="G5" s="42">
        <f>IF('Indicator Date hidden'!H6="x","x",G$2-'Indicator Date hidden'!H6)</f>
        <v>0</v>
      </c>
      <c r="H5" s="42">
        <f>IF('Indicator Date hidden'!I6="x","x",H$2-'Indicator Date hidden'!I6)</f>
        <v>0</v>
      </c>
      <c r="I5" s="42">
        <f>IF('Indicator Date hidden'!J6="x","x",I$2-'Indicator Date hidden'!J6)</f>
        <v>0</v>
      </c>
      <c r="J5" s="42">
        <f>IF('Indicator Date hidden'!K6="x","x",J$2-'Indicator Date hidden'!K6)</f>
        <v>0</v>
      </c>
      <c r="K5" s="42">
        <f>IF('Indicator Date hidden'!L6="x","x",K$2-'Indicator Date hidden'!L6)</f>
        <v>0</v>
      </c>
      <c r="L5" s="42">
        <f>IF('Indicator Date hidden'!M6="x","x",L$2-'Indicator Date hidden'!M6)</f>
        <v>0</v>
      </c>
      <c r="M5" s="42">
        <f>IF('Indicator Date hidden'!N6="x","x",M$2-'Indicator Date hidden'!N6)</f>
        <v>0</v>
      </c>
      <c r="N5" s="42">
        <f>IF('Indicator Date hidden'!O6="x","x",N$2-'Indicator Date hidden'!O6)</f>
        <v>0</v>
      </c>
      <c r="O5" s="42">
        <f>IF('Indicator Date hidden'!P6="x","x",O$2-'Indicator Date hidden'!P6)</f>
        <v>0</v>
      </c>
      <c r="P5" s="42">
        <f>IF('Indicator Date hidden'!Q6="x","x",P$2-'Indicator Date hidden'!Q6)</f>
        <v>0</v>
      </c>
      <c r="Q5" s="42">
        <f>IF('Indicator Date hidden'!R6="x","x",Q$2-'Indicator Date hidden'!R6)</f>
        <v>0</v>
      </c>
      <c r="R5" s="42">
        <f>IF('Indicator Date hidden'!S6="x","x",R$2-'Indicator Date hidden'!S6)</f>
        <v>0</v>
      </c>
      <c r="S5" s="42">
        <f>IF('Indicator Date hidden'!T6="x","x",S$2-'Indicator Date hidden'!T6)</f>
        <v>0</v>
      </c>
      <c r="T5" s="42">
        <f>IF('Indicator Date hidden'!U6="x","x",T$2-'Indicator Date hidden'!U6)</f>
        <v>0</v>
      </c>
      <c r="U5" s="42">
        <f>IF('Indicator Date hidden'!V6="x","x",U$2-'Indicator Date hidden'!V6)</f>
        <v>0</v>
      </c>
      <c r="V5" s="42">
        <f>IF('Indicator Date hidden'!W6="x","x",V$2-'Indicator Date hidden'!W6)</f>
        <v>0</v>
      </c>
      <c r="W5" s="42">
        <f>IF('Indicator Date hidden'!X6="x","x",W$2-'Indicator Date hidden'!X6)</f>
        <v>0</v>
      </c>
      <c r="X5" s="42">
        <f>IF('Indicator Date hidden'!Y6="x","x",X$2-'Indicator Date hidden'!Y6)</f>
        <v>3</v>
      </c>
      <c r="Y5" s="42">
        <f>IF('Indicator Date hidden'!Z6="x","x",Y$2-'Indicator Date hidden'!Z6)</f>
        <v>0</v>
      </c>
      <c r="Z5" s="42">
        <f>IF('Indicator Date hidden'!AA6="x","x",Z$2-'Indicator Date hidden'!AA6)</f>
        <v>0</v>
      </c>
      <c r="AA5" s="42">
        <f>IF('Indicator Date hidden'!AB6="x","x",AA$2-'Indicator Date hidden'!AB6)</f>
        <v>1</v>
      </c>
      <c r="AB5" s="42">
        <f>IF('Indicator Date hidden'!AC6="x","x",AB$2-'Indicator Date hidden'!AC6)</f>
        <v>0</v>
      </c>
      <c r="AC5" s="42">
        <f>IF('Indicator Date hidden'!AD6="x","x",AC$2-'Indicator Date hidden'!AD6)</f>
        <v>-2</v>
      </c>
      <c r="AD5" s="42">
        <f>IF('Indicator Date hidden'!AE6="x","x",AD$2-'Indicator Date hidden'!AE6)</f>
        <v>0</v>
      </c>
      <c r="AE5" s="42">
        <f>IF('Indicator Date hidden'!AF6="x","x",AE$2-'Indicator Date hidden'!AF6)</f>
        <v>0</v>
      </c>
      <c r="AF5" s="42">
        <f>IF('Indicator Date hidden'!AG6="x","x",AF$2-'Indicator Date hidden'!AG6)</f>
        <v>0</v>
      </c>
      <c r="AG5" s="42">
        <f>IF('Indicator Date hidden'!AH6="x","x",AG$2-'Indicator Date hidden'!AH6)</f>
        <v>0</v>
      </c>
      <c r="AH5" s="42">
        <f>IF('Indicator Date hidden'!AI6="x","x",AH$2-'Indicator Date hidden'!AI6)</f>
        <v>3</v>
      </c>
      <c r="AI5" s="42">
        <f>IF('Indicator Date hidden'!AJ6="x","x",AI$2-'Indicator Date hidden'!AJ6)</f>
        <v>0</v>
      </c>
      <c r="AJ5" s="42">
        <f>IF('Indicator Date hidden'!AK6="x","x",AJ$2-'Indicator Date hidden'!AK6)</f>
        <v>0</v>
      </c>
      <c r="AK5" s="42">
        <f>IF('Indicator Date hidden'!AL6="x","x",AK$2-'Indicator Date hidden'!AL6)</f>
        <v>0</v>
      </c>
      <c r="AL5" s="42">
        <f>IF('Indicator Date hidden'!AM6="x","x",AL$2-'Indicator Date hidden'!AM6)</f>
        <v>0</v>
      </c>
      <c r="AM5" s="42">
        <f>IF('Indicator Date hidden'!AN6="x","x",AM$2-'Indicator Date hidden'!AN6)</f>
        <v>0</v>
      </c>
      <c r="AN5" s="42">
        <f>IF('Indicator Date hidden'!AO6="x","x",AN$2-'Indicator Date hidden'!AO6)</f>
        <v>0</v>
      </c>
      <c r="AO5" s="42">
        <f>IF('Indicator Date hidden'!AP6="x","x",AO$2-'Indicator Date hidden'!AP6)</f>
        <v>3</v>
      </c>
      <c r="AP5" s="42">
        <f>IF('Indicator Date hidden'!AQ6="x","x",AP$2-'Indicator Date hidden'!AQ6)</f>
        <v>0</v>
      </c>
      <c r="AQ5" s="42">
        <f>IF('Indicator Date hidden'!AR6="x","x",AQ$2-'Indicator Date hidden'!AR6)</f>
        <v>0</v>
      </c>
      <c r="AR5" s="42">
        <f>IF('Indicator Date hidden'!AS6="x","x",AR$2-'Indicator Date hidden'!AS6)</f>
        <v>0</v>
      </c>
      <c r="AS5" s="42">
        <f>IF('Indicator Date hidden'!AT6="x","x",AS$2-'Indicator Date hidden'!AT6)</f>
        <v>0</v>
      </c>
      <c r="AT5" s="42">
        <f>IF('Indicator Date hidden'!AU6="x","x",AT$2-'Indicator Date hidden'!AU6)</f>
        <v>0</v>
      </c>
      <c r="AU5" s="42">
        <f>IF('Indicator Date hidden'!AV6="x","x",AU$2-'Indicator Date hidden'!AV6)</f>
        <v>0</v>
      </c>
      <c r="AV5" s="42">
        <f>IF('Indicator Date hidden'!AW6="x","x",AV$2-'Indicator Date hidden'!AW6)</f>
        <v>11</v>
      </c>
      <c r="AW5" s="42">
        <f>IF('Indicator Date hidden'!AX6="x","x",AW$2-'Indicator Date hidden'!AX6)</f>
        <v>0</v>
      </c>
      <c r="AX5" s="42">
        <f>IF('Indicator Date hidden'!AY6="x","x",AX$2-'Indicator Date hidden'!AY6)</f>
        <v>0</v>
      </c>
      <c r="AY5" s="42">
        <f>IF('Indicator Date hidden'!AZ6="x","x",AY$2-'Indicator Date hidden'!AZ6)</f>
        <v>0</v>
      </c>
      <c r="AZ5" s="42">
        <f>IF('Indicator Date hidden'!BA6="x","x",AZ$2-'Indicator Date hidden'!BA6)</f>
        <v>7</v>
      </c>
      <c r="BA5" s="42">
        <f>IF('Indicator Date hidden'!BB6="x","x",BA$2-'Indicator Date hidden'!BB6)</f>
        <v>0</v>
      </c>
      <c r="BB5" s="42">
        <f>IF('Indicator Date hidden'!BC6="x","x",BB$2-'Indicator Date hidden'!BC6)</f>
        <v>0</v>
      </c>
      <c r="BC5" s="42">
        <f>IF('Indicator Date hidden'!BD6="x","x",BC$2-'Indicator Date hidden'!BD6)</f>
        <v>0</v>
      </c>
      <c r="BD5" s="42">
        <f>IF('Indicator Date hidden'!BE6="x","x",BD$2-'Indicator Date hidden'!BE6)</f>
        <v>0</v>
      </c>
      <c r="BE5" s="42">
        <f>IF('Indicator Date hidden'!BF6="x","x",BE$2-'Indicator Date hidden'!BF6)</f>
        <v>2</v>
      </c>
      <c r="BF5" s="42">
        <f>IF('Indicator Date hidden'!BG6="x","x",BF$2-'Indicator Date hidden'!BG6)</f>
        <v>0</v>
      </c>
      <c r="BG5" s="42">
        <f>IF('Indicator Date hidden'!BH6="x","x",BG$2-'Indicator Date hidden'!BH6)</f>
        <v>0</v>
      </c>
      <c r="BH5" s="42">
        <f>IF('Indicator Date hidden'!BI6="x","x",BH$2-'Indicator Date hidden'!BI6)</f>
        <v>0</v>
      </c>
      <c r="BI5" s="42">
        <f>IF('Indicator Date hidden'!BJ6="x","x",BI$2-'Indicator Date hidden'!BJ6)</f>
        <v>5</v>
      </c>
      <c r="BJ5" s="42">
        <f>IF('Indicator Date hidden'!BK6="x","x",BJ$2-'Indicator Date hidden'!BK6)</f>
        <v>1</v>
      </c>
      <c r="BK5" s="42">
        <f>IF('Indicator Date hidden'!BL6="x","x",BK$2-'Indicator Date hidden'!BL6)</f>
        <v>0</v>
      </c>
      <c r="BL5" s="42">
        <f>IF('Indicator Date hidden'!BM6="x","x",BL$2-'Indicator Date hidden'!BM6)</f>
        <v>0</v>
      </c>
      <c r="BM5" s="42">
        <f>IF('Indicator Date hidden'!BN6="x","x",BM$2-'Indicator Date hidden'!BN6)</f>
        <v>0</v>
      </c>
      <c r="BN5" s="42">
        <f>IF('Indicator Date hidden'!BO6="x","x",BN$2-'Indicator Date hidden'!BO6)</f>
        <v>0</v>
      </c>
      <c r="BO5" s="42">
        <f>IF('Indicator Date hidden'!BP6="x","x",BO$2-'Indicator Date hidden'!BP6)</f>
        <v>3</v>
      </c>
      <c r="BP5" s="42">
        <f>IF('Indicator Date hidden'!BQ6="x","x",BP$2-'Indicator Date hidden'!BQ6)</f>
        <v>0</v>
      </c>
      <c r="BQ5" s="42">
        <f>IF('Indicator Date hidden'!BR6="x","x",BQ$2-'Indicator Date hidden'!BR6)</f>
        <v>0</v>
      </c>
      <c r="BR5" s="42">
        <f>IF('Indicator Date hidden'!BS6="x","x",BR$2-'Indicator Date hidden'!BS6)</f>
        <v>0</v>
      </c>
      <c r="BS5" s="42">
        <f>IF('Indicator Date hidden'!BT6="x","x",BS$2-'Indicator Date hidden'!BT6)</f>
        <v>1</v>
      </c>
      <c r="BT5" s="42">
        <f>IF('Indicator Date hidden'!BU6="x","x",BT$2-'Indicator Date hidden'!BU6)</f>
        <v>0</v>
      </c>
      <c r="BU5">
        <f t="shared" si="0"/>
        <v>38</v>
      </c>
      <c r="BV5" s="43">
        <f t="shared" si="1"/>
        <v>0.53521126760563376</v>
      </c>
      <c r="BW5">
        <f t="shared" si="2"/>
        <v>11</v>
      </c>
      <c r="BX5" s="43">
        <f t="shared" si="3"/>
        <v>1.7669181088135699</v>
      </c>
      <c r="BY5" s="46">
        <f t="shared" si="4"/>
        <v>0</v>
      </c>
    </row>
    <row r="6" spans="1:77">
      <c r="A6" t="str">
        <f>'Indicator Data'!B9</f>
        <v>AGO</v>
      </c>
      <c r="B6" s="42">
        <f>IF('Indicator Date hidden'!C7="x","x",B$2-'Indicator Date hidden'!C7)</f>
        <v>0</v>
      </c>
      <c r="C6" s="42">
        <f>IF('Indicator Date hidden'!D7="x","x",C$2-'Indicator Date hidden'!D7)</f>
        <v>0</v>
      </c>
      <c r="D6" s="42">
        <f>IF('Indicator Date hidden'!E7="x","x",D$2-'Indicator Date hidden'!E7)</f>
        <v>0</v>
      </c>
      <c r="E6" s="42">
        <f>IF('Indicator Date hidden'!F7="x","x",E$2-'Indicator Date hidden'!F7)</f>
        <v>0</v>
      </c>
      <c r="F6" s="42">
        <f>IF('Indicator Date hidden'!G7="x","x",F$2-'Indicator Date hidden'!G7)</f>
        <v>0</v>
      </c>
      <c r="G6" s="42">
        <f>IF('Indicator Date hidden'!H7="x","x",G$2-'Indicator Date hidden'!H7)</f>
        <v>0</v>
      </c>
      <c r="H6" s="42">
        <f>IF('Indicator Date hidden'!I7="x","x",H$2-'Indicator Date hidden'!I7)</f>
        <v>0</v>
      </c>
      <c r="I6" s="42">
        <f>IF('Indicator Date hidden'!J7="x","x",I$2-'Indicator Date hidden'!J7)</f>
        <v>0</v>
      </c>
      <c r="J6" s="42">
        <f>IF('Indicator Date hidden'!K7="x","x",J$2-'Indicator Date hidden'!K7)</f>
        <v>0</v>
      </c>
      <c r="K6" s="42">
        <f>IF('Indicator Date hidden'!L7="x","x",K$2-'Indicator Date hidden'!L7)</f>
        <v>0</v>
      </c>
      <c r="L6" s="42">
        <f>IF('Indicator Date hidden'!M7="x","x",L$2-'Indicator Date hidden'!M7)</f>
        <v>0</v>
      </c>
      <c r="M6" s="42">
        <f>IF('Indicator Date hidden'!N7="x","x",M$2-'Indicator Date hidden'!N7)</f>
        <v>0</v>
      </c>
      <c r="N6" s="42">
        <f>IF('Indicator Date hidden'!O7="x","x",N$2-'Indicator Date hidden'!O7)</f>
        <v>0</v>
      </c>
      <c r="O6" s="42">
        <f>IF('Indicator Date hidden'!P7="x","x",O$2-'Indicator Date hidden'!P7)</f>
        <v>0</v>
      </c>
      <c r="P6" s="42">
        <f>IF('Indicator Date hidden'!Q7="x","x",P$2-'Indicator Date hidden'!Q7)</f>
        <v>0</v>
      </c>
      <c r="Q6" s="42">
        <f>IF('Indicator Date hidden'!R7="x","x",Q$2-'Indicator Date hidden'!R7)</f>
        <v>0</v>
      </c>
      <c r="R6" s="42">
        <f>IF('Indicator Date hidden'!S7="x","x",R$2-'Indicator Date hidden'!S7)</f>
        <v>0</v>
      </c>
      <c r="S6" s="42">
        <f>IF('Indicator Date hidden'!T7="x","x",S$2-'Indicator Date hidden'!T7)</f>
        <v>0</v>
      </c>
      <c r="T6" s="42">
        <f>IF('Indicator Date hidden'!U7="x","x",T$2-'Indicator Date hidden'!U7)</f>
        <v>0</v>
      </c>
      <c r="U6" s="42">
        <f>IF('Indicator Date hidden'!V7="x","x",U$2-'Indicator Date hidden'!V7)</f>
        <v>0</v>
      </c>
      <c r="V6" s="42">
        <f>IF('Indicator Date hidden'!W7="x","x",V$2-'Indicator Date hidden'!W7)</f>
        <v>0</v>
      </c>
      <c r="W6" s="42">
        <f>IF('Indicator Date hidden'!X7="x","x",W$2-'Indicator Date hidden'!X7)</f>
        <v>0</v>
      </c>
      <c r="X6" s="42">
        <f>IF('Indicator Date hidden'!Y7="x","x",X$2-'Indicator Date hidden'!Y7)</f>
        <v>5</v>
      </c>
      <c r="Y6" s="42">
        <f>IF('Indicator Date hidden'!Z7="x","x",Y$2-'Indicator Date hidden'!Z7)</f>
        <v>0</v>
      </c>
      <c r="Z6" s="42">
        <f>IF('Indicator Date hidden'!AA7="x","x",Z$2-'Indicator Date hidden'!AA7)</f>
        <v>2</v>
      </c>
      <c r="AA6" s="42">
        <f>IF('Indicator Date hidden'!AB7="x","x",AA$2-'Indicator Date hidden'!AB7)</f>
        <v>1</v>
      </c>
      <c r="AB6" s="42">
        <f>IF('Indicator Date hidden'!AC7="x","x",AB$2-'Indicator Date hidden'!AC7)</f>
        <v>0</v>
      </c>
      <c r="AC6" s="42">
        <f>IF('Indicator Date hidden'!AD7="x","x",AC$2-'Indicator Date hidden'!AD7)</f>
        <v>-2</v>
      </c>
      <c r="AD6" s="42">
        <f>IF('Indicator Date hidden'!AE7="x","x",AD$2-'Indicator Date hidden'!AE7)</f>
        <v>0</v>
      </c>
      <c r="AE6" s="42">
        <f>IF('Indicator Date hidden'!AF7="x","x",AE$2-'Indicator Date hidden'!AF7)</f>
        <v>0</v>
      </c>
      <c r="AF6" s="42">
        <f>IF('Indicator Date hidden'!AG7="x","x",AF$2-'Indicator Date hidden'!AG7)</f>
        <v>0</v>
      </c>
      <c r="AG6" s="42">
        <f>IF('Indicator Date hidden'!AH7="x","x",AG$2-'Indicator Date hidden'!AH7)</f>
        <v>0</v>
      </c>
      <c r="AH6" s="42">
        <f>IF('Indicator Date hidden'!AI7="x","x",AH$2-'Indicator Date hidden'!AI7)</f>
        <v>6</v>
      </c>
      <c r="AI6" s="42">
        <f>IF('Indicator Date hidden'!AJ7="x","x",AI$2-'Indicator Date hidden'!AJ7)</f>
        <v>0</v>
      </c>
      <c r="AJ6" s="42">
        <f>IF('Indicator Date hidden'!AK7="x","x",AJ$2-'Indicator Date hidden'!AK7)</f>
        <v>0</v>
      </c>
      <c r="AK6" s="42">
        <f>IF('Indicator Date hidden'!AL7="x","x",AK$2-'Indicator Date hidden'!AL7)</f>
        <v>0</v>
      </c>
      <c r="AL6" s="42">
        <f>IF('Indicator Date hidden'!AM7="x","x",AL$2-'Indicator Date hidden'!AM7)</f>
        <v>0</v>
      </c>
      <c r="AM6" s="42">
        <f>IF('Indicator Date hidden'!AN7="x","x",AM$2-'Indicator Date hidden'!AN7)</f>
        <v>0</v>
      </c>
      <c r="AN6" s="42">
        <f>IF('Indicator Date hidden'!AO7="x","x",AN$2-'Indicator Date hidden'!AO7)</f>
        <v>0</v>
      </c>
      <c r="AO6" s="42">
        <f>IF('Indicator Date hidden'!AP7="x","x",AO$2-'Indicator Date hidden'!AP7)</f>
        <v>7</v>
      </c>
      <c r="AP6" s="42">
        <f>IF('Indicator Date hidden'!AQ7="x","x",AP$2-'Indicator Date hidden'!AQ7)</f>
        <v>0</v>
      </c>
      <c r="AQ6" s="42">
        <f>IF('Indicator Date hidden'!AR7="x","x",AQ$2-'Indicator Date hidden'!AR7)</f>
        <v>0</v>
      </c>
      <c r="AR6" s="42">
        <f>IF('Indicator Date hidden'!AS7="x","x",AR$2-'Indicator Date hidden'!AS7)</f>
        <v>0</v>
      </c>
      <c r="AS6" s="42">
        <f>IF('Indicator Date hidden'!AT7="x","x",AS$2-'Indicator Date hidden'!AT7)</f>
        <v>0</v>
      </c>
      <c r="AT6" s="42">
        <f>IF('Indicator Date hidden'!AU7="x","x",AT$2-'Indicator Date hidden'!AU7)</f>
        <v>0</v>
      </c>
      <c r="AU6" s="42">
        <f>IF('Indicator Date hidden'!AV7="x","x",AU$2-'Indicator Date hidden'!AV7)</f>
        <v>0</v>
      </c>
      <c r="AV6" s="42">
        <f>IF('Indicator Date hidden'!AW7="x","x",AV$2-'Indicator Date hidden'!AW7)</f>
        <v>4</v>
      </c>
      <c r="AW6" s="42">
        <f>IF('Indicator Date hidden'!AX7="x","x",AW$2-'Indicator Date hidden'!AX7)</f>
        <v>0</v>
      </c>
      <c r="AX6" s="42">
        <f>IF('Indicator Date hidden'!AY7="x","x",AX$2-'Indicator Date hidden'!AY7)</f>
        <v>0</v>
      </c>
      <c r="AY6" s="42">
        <f>IF('Indicator Date hidden'!AZ7="x","x",AY$2-'Indicator Date hidden'!AZ7)</f>
        <v>0</v>
      </c>
      <c r="AZ6" s="42" t="str">
        <f>IF('Indicator Date hidden'!BA7="x","x",AZ$2-'Indicator Date hidden'!BA7)</f>
        <v>x</v>
      </c>
      <c r="BA6" s="42">
        <f>IF('Indicator Date hidden'!BB7="x","x",BA$2-'Indicator Date hidden'!BB7)</f>
        <v>0</v>
      </c>
      <c r="BB6" s="42">
        <f>IF('Indicator Date hidden'!BC7="x","x",BB$2-'Indicator Date hidden'!BC7)</f>
        <v>0</v>
      </c>
      <c r="BC6" s="42">
        <f>IF('Indicator Date hidden'!BD7="x","x",BC$2-'Indicator Date hidden'!BD7)</f>
        <v>0</v>
      </c>
      <c r="BD6" s="42">
        <f>IF('Indicator Date hidden'!BE7="x","x",BD$2-'Indicator Date hidden'!BE7)</f>
        <v>0</v>
      </c>
      <c r="BE6" s="42">
        <f>IF('Indicator Date hidden'!BF7="x","x",BE$2-'Indicator Date hidden'!BF7)</f>
        <v>2</v>
      </c>
      <c r="BF6" s="42">
        <f>IF('Indicator Date hidden'!BG7="x","x",BF$2-'Indicator Date hidden'!BG7)</f>
        <v>0</v>
      </c>
      <c r="BG6" s="42">
        <f>IF('Indicator Date hidden'!BH7="x","x",BG$2-'Indicator Date hidden'!BH7)</f>
        <v>0</v>
      </c>
      <c r="BH6" s="42">
        <f>IF('Indicator Date hidden'!BI7="x","x",BH$2-'Indicator Date hidden'!BI7)</f>
        <v>0</v>
      </c>
      <c r="BI6" s="42">
        <f>IF('Indicator Date hidden'!BJ7="x","x",BI$2-'Indicator Date hidden'!BJ7)</f>
        <v>1</v>
      </c>
      <c r="BJ6" s="42">
        <f>IF('Indicator Date hidden'!BK7="x","x",BJ$2-'Indicator Date hidden'!BK7)</f>
        <v>1</v>
      </c>
      <c r="BK6" s="42">
        <f>IF('Indicator Date hidden'!BL7="x","x",BK$2-'Indicator Date hidden'!BL7)</f>
        <v>0</v>
      </c>
      <c r="BL6" s="42">
        <f>IF('Indicator Date hidden'!BM7="x","x",BL$2-'Indicator Date hidden'!BM7)</f>
        <v>0</v>
      </c>
      <c r="BM6" s="42">
        <f>IF('Indicator Date hidden'!BN7="x","x",BM$2-'Indicator Date hidden'!BN7)</f>
        <v>0</v>
      </c>
      <c r="BN6" s="42">
        <f>IF('Indicator Date hidden'!BO7="x","x",BN$2-'Indicator Date hidden'!BO7)</f>
        <v>0</v>
      </c>
      <c r="BO6" s="42">
        <f>IF('Indicator Date hidden'!BP7="x","x",BO$2-'Indicator Date hidden'!BP7)</f>
        <v>3</v>
      </c>
      <c r="BP6" s="42">
        <f>IF('Indicator Date hidden'!BQ7="x","x",BP$2-'Indicator Date hidden'!BQ7)</f>
        <v>0</v>
      </c>
      <c r="BQ6" s="42">
        <f>IF('Indicator Date hidden'!BR7="x","x",BQ$2-'Indicator Date hidden'!BR7)</f>
        <v>0</v>
      </c>
      <c r="BR6" s="42">
        <f>IF('Indicator Date hidden'!BS7="x","x",BR$2-'Indicator Date hidden'!BS7)</f>
        <v>0</v>
      </c>
      <c r="BS6" s="42">
        <f>IF('Indicator Date hidden'!BT7="x","x",BS$2-'Indicator Date hidden'!BT7)</f>
        <v>1</v>
      </c>
      <c r="BT6" s="42">
        <f>IF('Indicator Date hidden'!BU7="x","x",BT$2-'Indicator Date hidden'!BU7)</f>
        <v>0</v>
      </c>
      <c r="BU6">
        <f t="shared" si="0"/>
        <v>31</v>
      </c>
      <c r="BV6" s="43">
        <f t="shared" si="1"/>
        <v>0.44285714285714284</v>
      </c>
      <c r="BW6">
        <f t="shared" si="2"/>
        <v>11</v>
      </c>
      <c r="BX6" s="43">
        <f t="shared" si="3"/>
        <v>1.4003643840669704</v>
      </c>
      <c r="BY6" s="46">
        <f t="shared" si="4"/>
        <v>0</v>
      </c>
    </row>
    <row r="7" spans="1:77">
      <c r="A7" t="str">
        <f>'Indicator Data'!B10</f>
        <v>ATG</v>
      </c>
      <c r="B7" s="42">
        <f>IF('Indicator Date hidden'!C8="x","x",B$2-'Indicator Date hidden'!C8)</f>
        <v>0</v>
      </c>
      <c r="C7" s="42">
        <f>IF('Indicator Date hidden'!D8="x","x",C$2-'Indicator Date hidden'!D8)</f>
        <v>0</v>
      </c>
      <c r="D7" s="42">
        <f>IF('Indicator Date hidden'!E8="x","x",D$2-'Indicator Date hidden'!E8)</f>
        <v>0</v>
      </c>
      <c r="E7" s="42">
        <f>IF('Indicator Date hidden'!F8="x","x",E$2-'Indicator Date hidden'!F8)</f>
        <v>0</v>
      </c>
      <c r="F7" s="42">
        <f>IF('Indicator Date hidden'!G8="x","x",F$2-'Indicator Date hidden'!G8)</f>
        <v>0</v>
      </c>
      <c r="G7" s="42">
        <f>IF('Indicator Date hidden'!H8="x","x",G$2-'Indicator Date hidden'!H8)</f>
        <v>0</v>
      </c>
      <c r="H7" s="42">
        <f>IF('Indicator Date hidden'!I8="x","x",H$2-'Indicator Date hidden'!I8)</f>
        <v>0</v>
      </c>
      <c r="I7" s="42">
        <f>IF('Indicator Date hidden'!J8="x","x",I$2-'Indicator Date hidden'!J8)</f>
        <v>0</v>
      </c>
      <c r="J7" s="42">
        <f>IF('Indicator Date hidden'!K8="x","x",J$2-'Indicator Date hidden'!K8)</f>
        <v>0</v>
      </c>
      <c r="K7" s="42">
        <f>IF('Indicator Date hidden'!L8="x","x",K$2-'Indicator Date hidden'!L8)</f>
        <v>0</v>
      </c>
      <c r="L7" s="42" t="str">
        <f>IF('Indicator Date hidden'!M8="x","x",L$2-'Indicator Date hidden'!M8)</f>
        <v>x</v>
      </c>
      <c r="M7" s="42" t="str">
        <f>IF('Indicator Date hidden'!N8="x","x",M$2-'Indicator Date hidden'!N8)</f>
        <v>x</v>
      </c>
      <c r="N7" s="42" t="str">
        <f>IF('Indicator Date hidden'!O8="x","x",N$2-'Indicator Date hidden'!O8)</f>
        <v>x</v>
      </c>
      <c r="O7" s="42" t="str">
        <f>IF('Indicator Date hidden'!P8="x","x",O$2-'Indicator Date hidden'!P8)</f>
        <v>x</v>
      </c>
      <c r="P7" s="42">
        <f>IF('Indicator Date hidden'!Q8="x","x",P$2-'Indicator Date hidden'!Q8)</f>
        <v>0</v>
      </c>
      <c r="Q7" s="42">
        <f>IF('Indicator Date hidden'!R8="x","x",Q$2-'Indicator Date hidden'!R8)</f>
        <v>0</v>
      </c>
      <c r="R7" s="42">
        <f>IF('Indicator Date hidden'!S8="x","x",R$2-'Indicator Date hidden'!S8)</f>
        <v>0</v>
      </c>
      <c r="S7" s="42">
        <f>IF('Indicator Date hidden'!T8="x","x",S$2-'Indicator Date hidden'!T8)</f>
        <v>0</v>
      </c>
      <c r="T7" s="42">
        <f>IF('Indicator Date hidden'!U8="x","x",T$2-'Indicator Date hidden'!U8)</f>
        <v>0</v>
      </c>
      <c r="U7" s="42">
        <f>IF('Indicator Date hidden'!V8="x","x",U$2-'Indicator Date hidden'!V8)</f>
        <v>0</v>
      </c>
      <c r="V7" s="42">
        <f>IF('Indicator Date hidden'!W8="x","x",V$2-'Indicator Date hidden'!W8)</f>
        <v>0</v>
      </c>
      <c r="W7" s="42">
        <f>IF('Indicator Date hidden'!X8="x","x",W$2-'Indicator Date hidden'!X8)</f>
        <v>0</v>
      </c>
      <c r="X7" s="42" t="str">
        <f>IF('Indicator Date hidden'!Y8="x","x",X$2-'Indicator Date hidden'!Y8)</f>
        <v>x</v>
      </c>
      <c r="Y7" s="42">
        <f>IF('Indicator Date hidden'!Z8="x","x",Y$2-'Indicator Date hidden'!Z8)</f>
        <v>0</v>
      </c>
      <c r="Z7" s="42" t="str">
        <f>IF('Indicator Date hidden'!AA8="x","x",Z$2-'Indicator Date hidden'!AA8)</f>
        <v>x</v>
      </c>
      <c r="AA7" s="42" t="str">
        <f>IF('Indicator Date hidden'!AB8="x","x",AA$2-'Indicator Date hidden'!AB8)</f>
        <v>x</v>
      </c>
      <c r="AB7" s="42" t="str">
        <f>IF('Indicator Date hidden'!AC8="x","x",AB$2-'Indicator Date hidden'!AC8)</f>
        <v>x</v>
      </c>
      <c r="AC7" s="42">
        <f>IF('Indicator Date hidden'!AD8="x","x",AC$2-'Indicator Date hidden'!AD8)</f>
        <v>-2</v>
      </c>
      <c r="AD7" s="42">
        <f>IF('Indicator Date hidden'!AE8="x","x",AD$2-'Indicator Date hidden'!AE8)</f>
        <v>0</v>
      </c>
      <c r="AE7" s="42">
        <f>IF('Indicator Date hidden'!AF8="x","x",AE$2-'Indicator Date hidden'!AF8)</f>
        <v>16</v>
      </c>
      <c r="AF7" s="42" t="str">
        <f>IF('Indicator Date hidden'!AG8="x","x",AF$2-'Indicator Date hidden'!AG8)</f>
        <v>x</v>
      </c>
      <c r="AG7" s="42">
        <f>IF('Indicator Date hidden'!AH8="x","x",AG$2-'Indicator Date hidden'!AH8)</f>
        <v>0</v>
      </c>
      <c r="AH7" s="42" t="str">
        <f>IF('Indicator Date hidden'!AI8="x","x",AH$2-'Indicator Date hidden'!AI8)</f>
        <v>x</v>
      </c>
      <c r="AI7" s="42">
        <f>IF('Indicator Date hidden'!AJ8="x","x",AI$2-'Indicator Date hidden'!AJ8)</f>
        <v>0</v>
      </c>
      <c r="AJ7" s="42">
        <f>IF('Indicator Date hidden'!AK8="x","x",AJ$2-'Indicator Date hidden'!AK8)</f>
        <v>0</v>
      </c>
      <c r="AK7" s="42">
        <f>IF('Indicator Date hidden'!AL8="x","x",AK$2-'Indicator Date hidden'!AL8)</f>
        <v>0</v>
      </c>
      <c r="AL7" s="42">
        <f>IF('Indicator Date hidden'!AM8="x","x",AL$2-'Indicator Date hidden'!AM8)</f>
        <v>1</v>
      </c>
      <c r="AM7" s="42">
        <f>IF('Indicator Date hidden'!AN8="x","x",AM$2-'Indicator Date hidden'!AN8)</f>
        <v>0</v>
      </c>
      <c r="AN7" s="42">
        <f>IF('Indicator Date hidden'!AO8="x","x",AN$2-'Indicator Date hidden'!AO8)</f>
        <v>0</v>
      </c>
      <c r="AO7" s="42" t="str">
        <f>IF('Indicator Date hidden'!AP8="x","x",AO$2-'Indicator Date hidden'!AP8)</f>
        <v>x</v>
      </c>
      <c r="AP7" s="42">
        <f>IF('Indicator Date hidden'!AQ8="x","x",AP$2-'Indicator Date hidden'!AQ8)</f>
        <v>0</v>
      </c>
      <c r="AQ7" s="42" t="str">
        <f>IF('Indicator Date hidden'!AR8="x","x",AQ$2-'Indicator Date hidden'!AR8)</f>
        <v>x</v>
      </c>
      <c r="AR7" s="42" t="str">
        <f>IF('Indicator Date hidden'!AS8="x","x",AR$2-'Indicator Date hidden'!AS8)</f>
        <v>x</v>
      </c>
      <c r="AS7" s="42" t="str">
        <f>IF('Indicator Date hidden'!AT8="x","x",AS$2-'Indicator Date hidden'!AT8)</f>
        <v>x</v>
      </c>
      <c r="AT7" s="42">
        <f>IF('Indicator Date hidden'!AU8="x","x",AT$2-'Indicator Date hidden'!AU8)</f>
        <v>0</v>
      </c>
      <c r="AU7" s="42" t="str">
        <f>IF('Indicator Date hidden'!AV8="x","x",AU$2-'Indicator Date hidden'!AV8)</f>
        <v>x</v>
      </c>
      <c r="AV7" s="42" t="str">
        <f>IF('Indicator Date hidden'!AW8="x","x",AV$2-'Indicator Date hidden'!AW8)</f>
        <v>x</v>
      </c>
      <c r="AW7" s="42">
        <f>IF('Indicator Date hidden'!AX8="x","x",AW$2-'Indicator Date hidden'!AX8)</f>
        <v>0</v>
      </c>
      <c r="AX7" s="42">
        <f>IF('Indicator Date hidden'!AY8="x","x",AX$2-'Indicator Date hidden'!AY8)</f>
        <v>0</v>
      </c>
      <c r="AY7" s="42">
        <f>IF('Indicator Date hidden'!AZ8="x","x",AY$2-'Indicator Date hidden'!AZ8)</f>
        <v>0</v>
      </c>
      <c r="AZ7" s="42" t="str">
        <f>IF('Indicator Date hidden'!BA8="x","x",AZ$2-'Indicator Date hidden'!BA8)</f>
        <v>x</v>
      </c>
      <c r="BA7" s="42">
        <f>IF('Indicator Date hidden'!BB8="x","x",BA$2-'Indicator Date hidden'!BB8)</f>
        <v>1</v>
      </c>
      <c r="BB7" s="42">
        <f>IF('Indicator Date hidden'!BC8="x","x",BB$2-'Indicator Date hidden'!BC8)</f>
        <v>0</v>
      </c>
      <c r="BC7" s="42">
        <f>IF('Indicator Date hidden'!BD8="x","x",BC$2-'Indicator Date hidden'!BD8)</f>
        <v>0</v>
      </c>
      <c r="BD7" s="42">
        <f>IF('Indicator Date hidden'!BE8="x","x",BD$2-'Indicator Date hidden'!BE8)</f>
        <v>0</v>
      </c>
      <c r="BE7" s="42">
        <f>IF('Indicator Date hidden'!BF8="x","x",BE$2-'Indicator Date hidden'!BF8)</f>
        <v>2</v>
      </c>
      <c r="BF7" s="42">
        <f>IF('Indicator Date hidden'!BG8="x","x",BF$2-'Indicator Date hidden'!BG8)</f>
        <v>0</v>
      </c>
      <c r="BG7" s="42" t="str">
        <f>IF('Indicator Date hidden'!BH8="x","x",BG$2-'Indicator Date hidden'!BH8)</f>
        <v>x</v>
      </c>
      <c r="BH7" s="42">
        <f>IF('Indicator Date hidden'!BI8="x","x",BH$2-'Indicator Date hidden'!BI8)</f>
        <v>0</v>
      </c>
      <c r="BI7" s="42" t="str">
        <f>IF('Indicator Date hidden'!BJ8="x","x",BI$2-'Indicator Date hidden'!BJ8)</f>
        <v>x</v>
      </c>
      <c r="BJ7" s="42">
        <f>IF('Indicator Date hidden'!BK8="x","x",BJ$2-'Indicator Date hidden'!BK8)</f>
        <v>1</v>
      </c>
      <c r="BK7" s="42">
        <f>IF('Indicator Date hidden'!BL8="x","x",BK$2-'Indicator Date hidden'!BL8)</f>
        <v>1</v>
      </c>
      <c r="BL7" s="42">
        <f>IF('Indicator Date hidden'!BM8="x","x",BL$2-'Indicator Date hidden'!BM8)</f>
        <v>0</v>
      </c>
      <c r="BM7" s="42">
        <f>IF('Indicator Date hidden'!BN8="x","x",BM$2-'Indicator Date hidden'!BN8)</f>
        <v>0</v>
      </c>
      <c r="BN7" s="42">
        <f>IF('Indicator Date hidden'!BO8="x","x",BN$2-'Indicator Date hidden'!BO8)</f>
        <v>0</v>
      </c>
      <c r="BO7" s="42">
        <f>IF('Indicator Date hidden'!BP8="x","x",BO$2-'Indicator Date hidden'!BP8)</f>
        <v>4</v>
      </c>
      <c r="BP7" s="42">
        <f>IF('Indicator Date hidden'!BQ8="x","x",BP$2-'Indicator Date hidden'!BQ8)</f>
        <v>0</v>
      </c>
      <c r="BQ7" s="42">
        <f>IF('Indicator Date hidden'!BR8="x","x",BQ$2-'Indicator Date hidden'!BR8)</f>
        <v>0</v>
      </c>
      <c r="BR7" s="42" t="str">
        <f>IF('Indicator Date hidden'!BS8="x","x",BR$2-'Indicator Date hidden'!BS8)</f>
        <v>x</v>
      </c>
      <c r="BS7" s="42">
        <f>IF('Indicator Date hidden'!BT8="x","x",BS$2-'Indicator Date hidden'!BT8)</f>
        <v>1</v>
      </c>
      <c r="BT7" s="42">
        <f>IF('Indicator Date hidden'!BU8="x","x",BT$2-'Indicator Date hidden'!BU8)</f>
        <v>0</v>
      </c>
      <c r="BU7">
        <f t="shared" si="0"/>
        <v>25</v>
      </c>
      <c r="BV7" s="43">
        <f t="shared" si="1"/>
        <v>0.49019607843137253</v>
      </c>
      <c r="BW7">
        <f t="shared" si="2"/>
        <v>8</v>
      </c>
      <c r="BX7" s="43">
        <f t="shared" si="3"/>
        <v>2.3125620205322388</v>
      </c>
      <c r="BY7" s="46">
        <f t="shared" si="4"/>
        <v>0</v>
      </c>
    </row>
    <row r="8" spans="1:77">
      <c r="A8" t="str">
        <f>'Indicator Data'!B11</f>
        <v>ARG</v>
      </c>
      <c r="B8" s="42">
        <f>IF('Indicator Date hidden'!C9="x","x",B$2-'Indicator Date hidden'!C9)</f>
        <v>0</v>
      </c>
      <c r="C8" s="42">
        <f>IF('Indicator Date hidden'!D9="x","x",C$2-'Indicator Date hidden'!D9)</f>
        <v>0</v>
      </c>
      <c r="D8" s="42">
        <f>IF('Indicator Date hidden'!E9="x","x",D$2-'Indicator Date hidden'!E9)</f>
        <v>0</v>
      </c>
      <c r="E8" s="42">
        <f>IF('Indicator Date hidden'!F9="x","x",E$2-'Indicator Date hidden'!F9)</f>
        <v>0</v>
      </c>
      <c r="F8" s="42">
        <f>IF('Indicator Date hidden'!G9="x","x",F$2-'Indicator Date hidden'!G9)</f>
        <v>0</v>
      </c>
      <c r="G8" s="42">
        <f>IF('Indicator Date hidden'!H9="x","x",G$2-'Indicator Date hidden'!H9)</f>
        <v>0</v>
      </c>
      <c r="H8" s="42">
        <f>IF('Indicator Date hidden'!I9="x","x",H$2-'Indicator Date hidden'!I9)</f>
        <v>0</v>
      </c>
      <c r="I8" s="42">
        <f>IF('Indicator Date hidden'!J9="x","x",I$2-'Indicator Date hidden'!J9)</f>
        <v>0</v>
      </c>
      <c r="J8" s="42">
        <f>IF('Indicator Date hidden'!K9="x","x",J$2-'Indicator Date hidden'!K9)</f>
        <v>0</v>
      </c>
      <c r="K8" s="42">
        <f>IF('Indicator Date hidden'!L9="x","x",K$2-'Indicator Date hidden'!L9)</f>
        <v>0</v>
      </c>
      <c r="L8" s="42" t="str">
        <f>IF('Indicator Date hidden'!M9="x","x",L$2-'Indicator Date hidden'!M9)</f>
        <v>x</v>
      </c>
      <c r="M8" s="42" t="str">
        <f>IF('Indicator Date hidden'!N9="x","x",M$2-'Indicator Date hidden'!N9)</f>
        <v>x</v>
      </c>
      <c r="N8" s="42" t="str">
        <f>IF('Indicator Date hidden'!O9="x","x",N$2-'Indicator Date hidden'!O9)</f>
        <v>x</v>
      </c>
      <c r="O8" s="42" t="str">
        <f>IF('Indicator Date hidden'!P9="x","x",O$2-'Indicator Date hidden'!P9)</f>
        <v>x</v>
      </c>
      <c r="P8" s="42">
        <f>IF('Indicator Date hidden'!Q9="x","x",P$2-'Indicator Date hidden'!Q9)</f>
        <v>0</v>
      </c>
      <c r="Q8" s="42">
        <f>IF('Indicator Date hidden'!R9="x","x",Q$2-'Indicator Date hidden'!R9)</f>
        <v>0</v>
      </c>
      <c r="R8" s="42">
        <f>IF('Indicator Date hidden'!S9="x","x",R$2-'Indicator Date hidden'!S9)</f>
        <v>0</v>
      </c>
      <c r="S8" s="42">
        <f>IF('Indicator Date hidden'!T9="x","x",S$2-'Indicator Date hidden'!T9)</f>
        <v>0</v>
      </c>
      <c r="T8" s="42">
        <f>IF('Indicator Date hidden'!U9="x","x",T$2-'Indicator Date hidden'!U9)</f>
        <v>0</v>
      </c>
      <c r="U8" s="42">
        <f>IF('Indicator Date hidden'!V9="x","x",U$2-'Indicator Date hidden'!V9)</f>
        <v>0</v>
      </c>
      <c r="V8" s="42">
        <f>IF('Indicator Date hidden'!W9="x","x",V$2-'Indicator Date hidden'!W9)</f>
        <v>0</v>
      </c>
      <c r="W8" s="42">
        <f>IF('Indicator Date hidden'!X9="x","x",W$2-'Indicator Date hidden'!X9)</f>
        <v>0</v>
      </c>
      <c r="X8" s="42">
        <f>IF('Indicator Date hidden'!Y9="x","x",X$2-'Indicator Date hidden'!Y9)</f>
        <v>2</v>
      </c>
      <c r="Y8" s="42">
        <f>IF('Indicator Date hidden'!Z9="x","x",Y$2-'Indicator Date hidden'!Z9)</f>
        <v>8</v>
      </c>
      <c r="Z8" s="42" t="str">
        <f>IF('Indicator Date hidden'!AA9="x","x",Z$2-'Indicator Date hidden'!AA9)</f>
        <v>x</v>
      </c>
      <c r="AA8" s="42">
        <f>IF('Indicator Date hidden'!AB9="x","x",AA$2-'Indicator Date hidden'!AB9)</f>
        <v>0</v>
      </c>
      <c r="AB8" s="42">
        <f>IF('Indicator Date hidden'!AC9="x","x",AB$2-'Indicator Date hidden'!AC9)</f>
        <v>0</v>
      </c>
      <c r="AC8" s="42">
        <f>IF('Indicator Date hidden'!AD9="x","x",AC$2-'Indicator Date hidden'!AD9)</f>
        <v>-2</v>
      </c>
      <c r="AD8" s="42">
        <f>IF('Indicator Date hidden'!AE9="x","x",AD$2-'Indicator Date hidden'!AE9)</f>
        <v>0</v>
      </c>
      <c r="AE8" s="42">
        <f>IF('Indicator Date hidden'!AF9="x","x",AE$2-'Indicator Date hidden'!AF9)</f>
        <v>0</v>
      </c>
      <c r="AF8" s="42">
        <f>IF('Indicator Date hidden'!AG9="x","x",AF$2-'Indicator Date hidden'!AG9)</f>
        <v>0</v>
      </c>
      <c r="AG8" s="42">
        <f>IF('Indicator Date hidden'!AH9="x","x",AG$2-'Indicator Date hidden'!AH9)</f>
        <v>0</v>
      </c>
      <c r="AH8" s="42">
        <f>IF('Indicator Date hidden'!AI9="x","x",AH$2-'Indicator Date hidden'!AI9)</f>
        <v>2</v>
      </c>
      <c r="AI8" s="42">
        <f>IF('Indicator Date hidden'!AJ9="x","x",AI$2-'Indicator Date hidden'!AJ9)</f>
        <v>0</v>
      </c>
      <c r="AJ8" s="42">
        <f>IF('Indicator Date hidden'!AK9="x","x",AJ$2-'Indicator Date hidden'!AK9)</f>
        <v>0</v>
      </c>
      <c r="AK8" s="42">
        <f>IF('Indicator Date hidden'!AL9="x","x",AK$2-'Indicator Date hidden'!AL9)</f>
        <v>0</v>
      </c>
      <c r="AL8" s="42">
        <f>IF('Indicator Date hidden'!AM9="x","x",AL$2-'Indicator Date hidden'!AM9)</f>
        <v>0</v>
      </c>
      <c r="AM8" s="42">
        <f>IF('Indicator Date hidden'!AN9="x","x",AM$2-'Indicator Date hidden'!AN9)</f>
        <v>0</v>
      </c>
      <c r="AN8" s="42">
        <f>IF('Indicator Date hidden'!AO9="x","x",AN$2-'Indicator Date hidden'!AO9)</f>
        <v>0</v>
      </c>
      <c r="AO8" s="42">
        <f>IF('Indicator Date hidden'!AP9="x","x",AO$2-'Indicator Date hidden'!AP9)</f>
        <v>3</v>
      </c>
      <c r="AP8" s="42">
        <f>IF('Indicator Date hidden'!AQ9="x","x",AP$2-'Indicator Date hidden'!AQ9)</f>
        <v>0</v>
      </c>
      <c r="AQ8" s="42">
        <f>IF('Indicator Date hidden'!AR9="x","x",AQ$2-'Indicator Date hidden'!AR9)</f>
        <v>0</v>
      </c>
      <c r="AR8" s="42">
        <f>IF('Indicator Date hidden'!AS9="x","x",AR$2-'Indicator Date hidden'!AS9)</f>
        <v>0</v>
      </c>
      <c r="AS8" s="42">
        <f>IF('Indicator Date hidden'!AT9="x","x",AS$2-'Indicator Date hidden'!AT9)</f>
        <v>0</v>
      </c>
      <c r="AT8" s="42">
        <f>IF('Indicator Date hidden'!AU9="x","x",AT$2-'Indicator Date hidden'!AU9)</f>
        <v>0</v>
      </c>
      <c r="AU8" s="42">
        <f>IF('Indicator Date hidden'!AV9="x","x",AU$2-'Indicator Date hidden'!AV9)</f>
        <v>0</v>
      </c>
      <c r="AV8" s="42">
        <f>IF('Indicator Date hidden'!AW9="x","x",AV$2-'Indicator Date hidden'!AW9)</f>
        <v>0</v>
      </c>
      <c r="AW8" s="42">
        <f>IF('Indicator Date hidden'!AX9="x","x",AW$2-'Indicator Date hidden'!AX9)</f>
        <v>0</v>
      </c>
      <c r="AX8" s="42">
        <f>IF('Indicator Date hidden'!AY9="x","x",AX$2-'Indicator Date hidden'!AY9)</f>
        <v>0</v>
      </c>
      <c r="AY8" s="42">
        <f>IF('Indicator Date hidden'!AZ9="x","x",AY$2-'Indicator Date hidden'!AZ9)</f>
        <v>0</v>
      </c>
      <c r="AZ8" s="42" t="str">
        <f>IF('Indicator Date hidden'!BA9="x","x",AZ$2-'Indicator Date hidden'!BA9)</f>
        <v>x</v>
      </c>
      <c r="BA8" s="42">
        <f>IF('Indicator Date hidden'!BB9="x","x",BA$2-'Indicator Date hidden'!BB9)</f>
        <v>0</v>
      </c>
      <c r="BB8" s="42" t="str">
        <f>IF('Indicator Date hidden'!BC9="x","x",BB$2-'Indicator Date hidden'!BC9)</f>
        <v>x</v>
      </c>
      <c r="BC8" s="42">
        <f>IF('Indicator Date hidden'!BD9="x","x",BC$2-'Indicator Date hidden'!BD9)</f>
        <v>0</v>
      </c>
      <c r="BD8" s="42">
        <f>IF('Indicator Date hidden'!BE9="x","x",BD$2-'Indicator Date hidden'!BE9)</f>
        <v>0</v>
      </c>
      <c r="BE8" s="42">
        <f>IF('Indicator Date hidden'!BF9="x","x",BE$2-'Indicator Date hidden'!BF9)</f>
        <v>0</v>
      </c>
      <c r="BF8" s="42">
        <f>IF('Indicator Date hidden'!BG9="x","x",BF$2-'Indicator Date hidden'!BG9)</f>
        <v>0</v>
      </c>
      <c r="BG8" s="42">
        <f>IF('Indicator Date hidden'!BH9="x","x",BG$2-'Indicator Date hidden'!BH9)</f>
        <v>0</v>
      </c>
      <c r="BH8" s="42">
        <f>IF('Indicator Date hidden'!BI9="x","x",BH$2-'Indicator Date hidden'!BI9)</f>
        <v>0</v>
      </c>
      <c r="BI8" s="42" t="str">
        <f>IF('Indicator Date hidden'!BJ9="x","x",BI$2-'Indicator Date hidden'!BJ9)</f>
        <v>x</v>
      </c>
      <c r="BJ8" s="42">
        <f>IF('Indicator Date hidden'!BK9="x","x",BJ$2-'Indicator Date hidden'!BK9)</f>
        <v>0</v>
      </c>
      <c r="BK8" s="42">
        <f>IF('Indicator Date hidden'!BL9="x","x",BK$2-'Indicator Date hidden'!BL9)</f>
        <v>0</v>
      </c>
      <c r="BL8" s="42">
        <f>IF('Indicator Date hidden'!BM9="x","x",BL$2-'Indicator Date hidden'!BM9)</f>
        <v>0</v>
      </c>
      <c r="BM8" s="42">
        <f>IF('Indicator Date hidden'!BN9="x","x",BM$2-'Indicator Date hidden'!BN9)</f>
        <v>0</v>
      </c>
      <c r="BN8" s="42">
        <f>IF('Indicator Date hidden'!BO9="x","x",BN$2-'Indicator Date hidden'!BO9)</f>
        <v>0</v>
      </c>
      <c r="BO8" s="42">
        <f>IF('Indicator Date hidden'!BP9="x","x",BO$2-'Indicator Date hidden'!BP9)</f>
        <v>1</v>
      </c>
      <c r="BP8" s="42">
        <f>IF('Indicator Date hidden'!BQ9="x","x",BP$2-'Indicator Date hidden'!BQ9)</f>
        <v>0</v>
      </c>
      <c r="BQ8" s="42">
        <f>IF('Indicator Date hidden'!BR9="x","x",BQ$2-'Indicator Date hidden'!BR9)</f>
        <v>0</v>
      </c>
      <c r="BR8" s="42">
        <f>IF('Indicator Date hidden'!BS9="x","x",BR$2-'Indicator Date hidden'!BS9)</f>
        <v>0</v>
      </c>
      <c r="BS8" s="42">
        <f>IF('Indicator Date hidden'!BT9="x","x",BS$2-'Indicator Date hidden'!BT9)</f>
        <v>1</v>
      </c>
      <c r="BT8" s="42">
        <f>IF('Indicator Date hidden'!BU9="x","x",BT$2-'Indicator Date hidden'!BU9)</f>
        <v>0</v>
      </c>
      <c r="BU8">
        <f t="shared" si="0"/>
        <v>15</v>
      </c>
      <c r="BV8" s="43">
        <f t="shared" si="1"/>
        <v>0.23809523809523808</v>
      </c>
      <c r="BW8">
        <f t="shared" si="2"/>
        <v>6</v>
      </c>
      <c r="BX8" s="43">
        <f t="shared" si="3"/>
        <v>1.1507662831994832</v>
      </c>
      <c r="BY8" s="46">
        <f t="shared" si="4"/>
        <v>0</v>
      </c>
    </row>
    <row r="9" spans="1:77">
      <c r="A9" t="str">
        <f>'Indicator Data'!B12</f>
        <v>ARM</v>
      </c>
      <c r="B9" s="42">
        <f>IF('Indicator Date hidden'!C10="x","x",B$2-'Indicator Date hidden'!C10)</f>
        <v>0</v>
      </c>
      <c r="C9" s="42">
        <f>IF('Indicator Date hidden'!D10="x","x",C$2-'Indicator Date hidden'!D10)</f>
        <v>0</v>
      </c>
      <c r="D9" s="42">
        <f>IF('Indicator Date hidden'!E10="x","x",D$2-'Indicator Date hidden'!E10)</f>
        <v>0</v>
      </c>
      <c r="E9" s="42">
        <f>IF('Indicator Date hidden'!F10="x","x",E$2-'Indicator Date hidden'!F10)</f>
        <v>0</v>
      </c>
      <c r="F9" s="42">
        <f>IF('Indicator Date hidden'!G10="x","x",F$2-'Indicator Date hidden'!G10)</f>
        <v>0</v>
      </c>
      <c r="G9" s="42">
        <f>IF('Indicator Date hidden'!H10="x","x",G$2-'Indicator Date hidden'!H10)</f>
        <v>0</v>
      </c>
      <c r="H9" s="42">
        <f>IF('Indicator Date hidden'!I10="x","x",H$2-'Indicator Date hidden'!I10)</f>
        <v>0</v>
      </c>
      <c r="I9" s="42">
        <f>IF('Indicator Date hidden'!J10="x","x",I$2-'Indicator Date hidden'!J10)</f>
        <v>0</v>
      </c>
      <c r="J9" s="42">
        <f>IF('Indicator Date hidden'!K10="x","x",J$2-'Indicator Date hidden'!K10)</f>
        <v>0</v>
      </c>
      <c r="K9" s="42">
        <f>IF('Indicator Date hidden'!L10="x","x",K$2-'Indicator Date hidden'!L10)</f>
        <v>0</v>
      </c>
      <c r="L9" s="42">
        <f>IF('Indicator Date hidden'!M10="x","x",L$2-'Indicator Date hidden'!M10)</f>
        <v>0</v>
      </c>
      <c r="M9" s="42" t="str">
        <f>IF('Indicator Date hidden'!N10="x","x",M$2-'Indicator Date hidden'!N10)</f>
        <v>x</v>
      </c>
      <c r="N9" s="42" t="str">
        <f>IF('Indicator Date hidden'!O10="x","x",N$2-'Indicator Date hidden'!O10)</f>
        <v>x</v>
      </c>
      <c r="O9" s="42" t="str">
        <f>IF('Indicator Date hidden'!P10="x","x",O$2-'Indicator Date hidden'!P10)</f>
        <v>x</v>
      </c>
      <c r="P9" s="42">
        <f>IF('Indicator Date hidden'!Q10="x","x",P$2-'Indicator Date hidden'!Q10)</f>
        <v>0</v>
      </c>
      <c r="Q9" s="42">
        <f>IF('Indicator Date hidden'!R10="x","x",Q$2-'Indicator Date hidden'!R10)</f>
        <v>0</v>
      </c>
      <c r="R9" s="42">
        <f>IF('Indicator Date hidden'!S10="x","x",R$2-'Indicator Date hidden'!S10)</f>
        <v>0</v>
      </c>
      <c r="S9" s="42">
        <f>IF('Indicator Date hidden'!T10="x","x",S$2-'Indicator Date hidden'!T10)</f>
        <v>0</v>
      </c>
      <c r="T9" s="42">
        <f>IF('Indicator Date hidden'!U10="x","x",T$2-'Indicator Date hidden'!U10)</f>
        <v>0</v>
      </c>
      <c r="U9" s="42">
        <f>IF('Indicator Date hidden'!V10="x","x",U$2-'Indicator Date hidden'!V10)</f>
        <v>0</v>
      </c>
      <c r="V9" s="42">
        <f>IF('Indicator Date hidden'!W10="x","x",V$2-'Indicator Date hidden'!W10)</f>
        <v>0</v>
      </c>
      <c r="W9" s="42">
        <f>IF('Indicator Date hidden'!X10="x","x",W$2-'Indicator Date hidden'!X10)</f>
        <v>0</v>
      </c>
      <c r="X9" s="42">
        <f>IF('Indicator Date hidden'!Y10="x","x",X$2-'Indicator Date hidden'!Y10)</f>
        <v>5</v>
      </c>
      <c r="Y9" s="42">
        <f>IF('Indicator Date hidden'!Z10="x","x",Y$2-'Indicator Date hidden'!Z10)</f>
        <v>0</v>
      </c>
      <c r="Z9" s="42">
        <f>IF('Indicator Date hidden'!AA10="x","x",Z$2-'Indicator Date hidden'!AA10)</f>
        <v>0</v>
      </c>
      <c r="AA9" s="42">
        <f>IF('Indicator Date hidden'!AB10="x","x",AA$2-'Indicator Date hidden'!AB10)</f>
        <v>0</v>
      </c>
      <c r="AB9" s="42">
        <f>IF('Indicator Date hidden'!AC10="x","x",AB$2-'Indicator Date hidden'!AC10)</f>
        <v>0</v>
      </c>
      <c r="AC9" s="42">
        <f>IF('Indicator Date hidden'!AD10="x","x",AC$2-'Indicator Date hidden'!AD10)</f>
        <v>-2</v>
      </c>
      <c r="AD9" s="42">
        <f>IF('Indicator Date hidden'!AE10="x","x",AD$2-'Indicator Date hidden'!AE10)</f>
        <v>0</v>
      </c>
      <c r="AE9" s="42">
        <f>IF('Indicator Date hidden'!AF10="x","x",AE$2-'Indicator Date hidden'!AF10)</f>
        <v>0</v>
      </c>
      <c r="AF9" s="42">
        <f>IF('Indicator Date hidden'!AG10="x","x",AF$2-'Indicator Date hidden'!AG10)</f>
        <v>0</v>
      </c>
      <c r="AG9" s="42">
        <f>IF('Indicator Date hidden'!AH10="x","x",AG$2-'Indicator Date hidden'!AH10)</f>
        <v>0</v>
      </c>
      <c r="AH9" s="42">
        <f>IF('Indicator Date hidden'!AI10="x","x",AH$2-'Indicator Date hidden'!AI10)</f>
        <v>6</v>
      </c>
      <c r="AI9" s="42">
        <f>IF('Indicator Date hidden'!AJ10="x","x",AI$2-'Indicator Date hidden'!AJ10)</f>
        <v>0</v>
      </c>
      <c r="AJ9" s="42">
        <f>IF('Indicator Date hidden'!AK10="x","x",AJ$2-'Indicator Date hidden'!AK10)</f>
        <v>0</v>
      </c>
      <c r="AK9" s="42">
        <f>IF('Indicator Date hidden'!AL10="x","x",AK$2-'Indicator Date hidden'!AL10)</f>
        <v>0</v>
      </c>
      <c r="AL9" s="42">
        <f>IF('Indicator Date hidden'!AM10="x","x",AL$2-'Indicator Date hidden'!AM10)</f>
        <v>0</v>
      </c>
      <c r="AM9" s="42">
        <f>IF('Indicator Date hidden'!AN10="x","x",AM$2-'Indicator Date hidden'!AN10)</f>
        <v>0</v>
      </c>
      <c r="AN9" s="42">
        <f>IF('Indicator Date hidden'!AO10="x","x",AN$2-'Indicator Date hidden'!AO10)</f>
        <v>0</v>
      </c>
      <c r="AO9" s="42">
        <f>IF('Indicator Date hidden'!AP10="x","x",AO$2-'Indicator Date hidden'!AP10)</f>
        <v>6</v>
      </c>
      <c r="AP9" s="42">
        <f>IF('Indicator Date hidden'!AQ10="x","x",AP$2-'Indicator Date hidden'!AQ10)</f>
        <v>0</v>
      </c>
      <c r="AQ9" s="42">
        <f>IF('Indicator Date hidden'!AR10="x","x",AQ$2-'Indicator Date hidden'!AR10)</f>
        <v>0</v>
      </c>
      <c r="AR9" s="42">
        <f>IF('Indicator Date hidden'!AS10="x","x",AR$2-'Indicator Date hidden'!AS10)</f>
        <v>0</v>
      </c>
      <c r="AS9" s="42">
        <f>IF('Indicator Date hidden'!AT10="x","x",AS$2-'Indicator Date hidden'!AT10)</f>
        <v>0</v>
      </c>
      <c r="AT9" s="42">
        <f>IF('Indicator Date hidden'!AU10="x","x",AT$2-'Indicator Date hidden'!AU10)</f>
        <v>0</v>
      </c>
      <c r="AU9" s="42">
        <f>IF('Indicator Date hidden'!AV10="x","x",AU$2-'Indicator Date hidden'!AV10)</f>
        <v>0</v>
      </c>
      <c r="AV9" s="42">
        <f>IF('Indicator Date hidden'!AW10="x","x",AV$2-'Indicator Date hidden'!AW10)</f>
        <v>0</v>
      </c>
      <c r="AW9" s="42">
        <f>IF('Indicator Date hidden'!AX10="x","x",AW$2-'Indicator Date hidden'!AX10)</f>
        <v>0</v>
      </c>
      <c r="AX9" s="42">
        <f>IF('Indicator Date hidden'!AY10="x","x",AX$2-'Indicator Date hidden'!AY10)</f>
        <v>0</v>
      </c>
      <c r="AY9" s="42">
        <f>IF('Indicator Date hidden'!AZ10="x","x",AY$2-'Indicator Date hidden'!AZ10)</f>
        <v>0</v>
      </c>
      <c r="AZ9" s="42">
        <f>IF('Indicator Date hidden'!BA10="x","x",AZ$2-'Indicator Date hidden'!BA10)</f>
        <v>0</v>
      </c>
      <c r="BA9" s="42">
        <f>IF('Indicator Date hidden'!BB10="x","x",BA$2-'Indicator Date hidden'!BB10)</f>
        <v>0</v>
      </c>
      <c r="BB9" s="42">
        <f>IF('Indicator Date hidden'!BC10="x","x",BB$2-'Indicator Date hidden'!BC10)</f>
        <v>0</v>
      </c>
      <c r="BC9" s="42">
        <f>IF('Indicator Date hidden'!BD10="x","x",BC$2-'Indicator Date hidden'!BD10)</f>
        <v>0</v>
      </c>
      <c r="BD9" s="42">
        <f>IF('Indicator Date hidden'!BE10="x","x",BD$2-'Indicator Date hidden'!BE10)</f>
        <v>0</v>
      </c>
      <c r="BE9" s="42">
        <f>IF('Indicator Date hidden'!BF10="x","x",BE$2-'Indicator Date hidden'!BF10)</f>
        <v>2</v>
      </c>
      <c r="BF9" s="42">
        <f>IF('Indicator Date hidden'!BG10="x","x",BF$2-'Indicator Date hidden'!BG10)</f>
        <v>0</v>
      </c>
      <c r="BG9" s="42">
        <f>IF('Indicator Date hidden'!BH10="x","x",BG$2-'Indicator Date hidden'!BH10)</f>
        <v>0</v>
      </c>
      <c r="BH9" s="42">
        <f>IF('Indicator Date hidden'!BI10="x","x",BH$2-'Indicator Date hidden'!BI10)</f>
        <v>0</v>
      </c>
      <c r="BI9" s="42">
        <f>IF('Indicator Date hidden'!BJ10="x","x",BI$2-'Indicator Date hidden'!BJ10)</f>
        <v>3</v>
      </c>
      <c r="BJ9" s="42">
        <f>IF('Indicator Date hidden'!BK10="x","x",BJ$2-'Indicator Date hidden'!BK10)</f>
        <v>1</v>
      </c>
      <c r="BK9" s="42">
        <f>IF('Indicator Date hidden'!BL10="x","x",BK$2-'Indicator Date hidden'!BL10)</f>
        <v>0</v>
      </c>
      <c r="BL9" s="42">
        <f>IF('Indicator Date hidden'!BM10="x","x",BL$2-'Indicator Date hidden'!BM10)</f>
        <v>0</v>
      </c>
      <c r="BM9" s="42">
        <f>IF('Indicator Date hidden'!BN10="x","x",BM$2-'Indicator Date hidden'!BN10)</f>
        <v>0</v>
      </c>
      <c r="BN9" s="42">
        <f>IF('Indicator Date hidden'!BO10="x","x",BN$2-'Indicator Date hidden'!BO10)</f>
        <v>0</v>
      </c>
      <c r="BO9" s="42">
        <f>IF('Indicator Date hidden'!BP10="x","x",BO$2-'Indicator Date hidden'!BP10)</f>
        <v>4</v>
      </c>
      <c r="BP9" s="42">
        <f>IF('Indicator Date hidden'!BQ10="x","x",BP$2-'Indicator Date hidden'!BQ10)</f>
        <v>0</v>
      </c>
      <c r="BQ9" s="42">
        <f>IF('Indicator Date hidden'!BR10="x","x",BQ$2-'Indicator Date hidden'!BR10)</f>
        <v>0</v>
      </c>
      <c r="BR9" s="42">
        <f>IF('Indicator Date hidden'!BS10="x","x",BR$2-'Indicator Date hidden'!BS10)</f>
        <v>0</v>
      </c>
      <c r="BS9" s="42">
        <f>IF('Indicator Date hidden'!BT10="x","x",BS$2-'Indicator Date hidden'!BT10)</f>
        <v>1</v>
      </c>
      <c r="BT9" s="42">
        <f>IF('Indicator Date hidden'!BU10="x","x",BT$2-'Indicator Date hidden'!BU10)</f>
        <v>0</v>
      </c>
      <c r="BU9">
        <f t="shared" si="0"/>
        <v>26</v>
      </c>
      <c r="BV9" s="43">
        <f t="shared" si="1"/>
        <v>0.38235294117647056</v>
      </c>
      <c r="BW9">
        <f t="shared" si="2"/>
        <v>8</v>
      </c>
      <c r="BX9" s="43">
        <f t="shared" si="3"/>
        <v>1.3397696439918088</v>
      </c>
      <c r="BY9" s="46">
        <f t="shared" si="4"/>
        <v>0</v>
      </c>
    </row>
    <row r="10" spans="1:77">
      <c r="A10" t="str">
        <f>'Indicator Data'!B13</f>
        <v>AUS</v>
      </c>
      <c r="B10" s="42">
        <f>IF('Indicator Date hidden'!C11="x","x",B$2-'Indicator Date hidden'!C11)</f>
        <v>0</v>
      </c>
      <c r="C10" s="42">
        <f>IF('Indicator Date hidden'!D11="x","x",C$2-'Indicator Date hidden'!D11)</f>
        <v>0</v>
      </c>
      <c r="D10" s="42">
        <f>IF('Indicator Date hidden'!E11="x","x",D$2-'Indicator Date hidden'!E11)</f>
        <v>0</v>
      </c>
      <c r="E10" s="42">
        <f>IF('Indicator Date hidden'!F11="x","x",E$2-'Indicator Date hidden'!F11)</f>
        <v>0</v>
      </c>
      <c r="F10" s="42">
        <f>IF('Indicator Date hidden'!G11="x","x",F$2-'Indicator Date hidden'!G11)</f>
        <v>0</v>
      </c>
      <c r="G10" s="42">
        <f>IF('Indicator Date hidden'!H11="x","x",G$2-'Indicator Date hidden'!H11)</f>
        <v>0</v>
      </c>
      <c r="H10" s="42">
        <f>IF('Indicator Date hidden'!I11="x","x",H$2-'Indicator Date hidden'!I11)</f>
        <v>0</v>
      </c>
      <c r="I10" s="42">
        <f>IF('Indicator Date hidden'!J11="x","x",I$2-'Indicator Date hidden'!J11)</f>
        <v>0</v>
      </c>
      <c r="J10" s="42">
        <f>IF('Indicator Date hidden'!K11="x","x",J$2-'Indicator Date hidden'!K11)</f>
        <v>0</v>
      </c>
      <c r="K10" s="42">
        <f>IF('Indicator Date hidden'!L11="x","x",K$2-'Indicator Date hidden'!L11)</f>
        <v>0</v>
      </c>
      <c r="L10" s="42">
        <f>IF('Indicator Date hidden'!M11="x","x",L$2-'Indicator Date hidden'!M11)</f>
        <v>0</v>
      </c>
      <c r="M10" s="42" t="str">
        <f>IF('Indicator Date hidden'!N11="x","x",M$2-'Indicator Date hidden'!N11)</f>
        <v>x</v>
      </c>
      <c r="N10" s="42" t="str">
        <f>IF('Indicator Date hidden'!O11="x","x",N$2-'Indicator Date hidden'!O11)</f>
        <v>x</v>
      </c>
      <c r="O10" s="42" t="str">
        <f>IF('Indicator Date hidden'!P11="x","x",O$2-'Indicator Date hidden'!P11)</f>
        <v>x</v>
      </c>
      <c r="P10" s="42">
        <f>IF('Indicator Date hidden'!Q11="x","x",P$2-'Indicator Date hidden'!Q11)</f>
        <v>0</v>
      </c>
      <c r="Q10" s="42">
        <f>IF('Indicator Date hidden'!R11="x","x",Q$2-'Indicator Date hidden'!R11)</f>
        <v>0</v>
      </c>
      <c r="R10" s="42">
        <f>IF('Indicator Date hidden'!S11="x","x",R$2-'Indicator Date hidden'!S11)</f>
        <v>0</v>
      </c>
      <c r="S10" s="42">
        <f>IF('Indicator Date hidden'!T11="x","x",S$2-'Indicator Date hidden'!T11)</f>
        <v>0</v>
      </c>
      <c r="T10" s="42">
        <f>IF('Indicator Date hidden'!U11="x","x",T$2-'Indicator Date hidden'!U11)</f>
        <v>0</v>
      </c>
      <c r="U10" s="42">
        <f>IF('Indicator Date hidden'!V11="x","x",U$2-'Indicator Date hidden'!V11)</f>
        <v>0</v>
      </c>
      <c r="V10" s="42">
        <f>IF('Indicator Date hidden'!W11="x","x",V$2-'Indicator Date hidden'!W11)</f>
        <v>0</v>
      </c>
      <c r="W10" s="42">
        <f>IF('Indicator Date hidden'!X11="x","x",W$2-'Indicator Date hidden'!X11)</f>
        <v>0</v>
      </c>
      <c r="X10" s="42">
        <f>IF('Indicator Date hidden'!Y11="x","x",X$2-'Indicator Date hidden'!Y11)</f>
        <v>5</v>
      </c>
      <c r="Y10" s="42">
        <f>IF('Indicator Date hidden'!Z11="x","x",Y$2-'Indicator Date hidden'!Z11)</f>
        <v>0</v>
      </c>
      <c r="Z10" s="42" t="str">
        <f>IF('Indicator Date hidden'!AA11="x","x",Z$2-'Indicator Date hidden'!AA11)</f>
        <v>x</v>
      </c>
      <c r="AA10" s="42">
        <f>IF('Indicator Date hidden'!AB11="x","x",AA$2-'Indicator Date hidden'!AB11)</f>
        <v>1</v>
      </c>
      <c r="AB10" s="42">
        <f>IF('Indicator Date hidden'!AC11="x","x",AB$2-'Indicator Date hidden'!AC11)</f>
        <v>0</v>
      </c>
      <c r="AC10" s="42">
        <f>IF('Indicator Date hidden'!AD11="x","x",AC$2-'Indicator Date hidden'!AD11)</f>
        <v>-2</v>
      </c>
      <c r="AD10" s="42">
        <f>IF('Indicator Date hidden'!AE11="x","x",AD$2-'Indicator Date hidden'!AE11)</f>
        <v>0</v>
      </c>
      <c r="AE10" s="42">
        <f>IF('Indicator Date hidden'!AF11="x","x",AE$2-'Indicator Date hidden'!AF11)</f>
        <v>0</v>
      </c>
      <c r="AF10" s="42">
        <f>IF('Indicator Date hidden'!AG11="x","x",AF$2-'Indicator Date hidden'!AG11)</f>
        <v>0</v>
      </c>
      <c r="AG10" s="42">
        <f>IF('Indicator Date hidden'!AH11="x","x",AG$2-'Indicator Date hidden'!AH11)</f>
        <v>0</v>
      </c>
      <c r="AH10" s="42" t="str">
        <f>IF('Indicator Date hidden'!AI11="x","x",AH$2-'Indicator Date hidden'!AI11)</f>
        <v>x</v>
      </c>
      <c r="AI10" s="42">
        <f>IF('Indicator Date hidden'!AJ11="x","x",AI$2-'Indicator Date hidden'!AJ11)</f>
        <v>0</v>
      </c>
      <c r="AJ10" s="42">
        <f>IF('Indicator Date hidden'!AK11="x","x",AJ$2-'Indicator Date hidden'!AK11)</f>
        <v>0</v>
      </c>
      <c r="AK10" s="42">
        <f>IF('Indicator Date hidden'!AL11="x","x",AK$2-'Indicator Date hidden'!AL11)</f>
        <v>0</v>
      </c>
      <c r="AL10" s="42" t="str">
        <f>IF('Indicator Date hidden'!AM11="x","x",AL$2-'Indicator Date hidden'!AM11)</f>
        <v>x</v>
      </c>
      <c r="AM10" s="42">
        <f>IF('Indicator Date hidden'!AN11="x","x",AM$2-'Indicator Date hidden'!AN11)</f>
        <v>0</v>
      </c>
      <c r="AN10" s="42">
        <f>IF('Indicator Date hidden'!AO11="x","x",AN$2-'Indicator Date hidden'!AO11)</f>
        <v>0</v>
      </c>
      <c r="AO10" s="42" t="str">
        <f>IF('Indicator Date hidden'!AP11="x","x",AO$2-'Indicator Date hidden'!AP11)</f>
        <v>x</v>
      </c>
      <c r="AP10" s="42">
        <f>IF('Indicator Date hidden'!AQ11="x","x",AP$2-'Indicator Date hidden'!AQ11)</f>
        <v>0</v>
      </c>
      <c r="AQ10" s="42">
        <f>IF('Indicator Date hidden'!AR11="x","x",AQ$2-'Indicator Date hidden'!AR11)</f>
        <v>1</v>
      </c>
      <c r="AR10" s="42">
        <f>IF('Indicator Date hidden'!AS11="x","x",AR$2-'Indicator Date hidden'!AS11)</f>
        <v>1</v>
      </c>
      <c r="AS10" s="42" t="str">
        <f>IF('Indicator Date hidden'!AT11="x","x",AS$2-'Indicator Date hidden'!AT11)</f>
        <v>x</v>
      </c>
      <c r="AT10" s="42">
        <f>IF('Indicator Date hidden'!AU11="x","x",AT$2-'Indicator Date hidden'!AU11)</f>
        <v>0</v>
      </c>
      <c r="AU10" s="42">
        <f>IF('Indicator Date hidden'!AV11="x","x",AU$2-'Indicator Date hidden'!AV11)</f>
        <v>0</v>
      </c>
      <c r="AV10" s="42">
        <f>IF('Indicator Date hidden'!AW11="x","x",AV$2-'Indicator Date hidden'!AW11)</f>
        <v>4</v>
      </c>
      <c r="AW10" s="42">
        <f>IF('Indicator Date hidden'!AX11="x","x",AW$2-'Indicator Date hidden'!AX11)</f>
        <v>0</v>
      </c>
      <c r="AX10" s="42">
        <f>IF('Indicator Date hidden'!AY11="x","x",AX$2-'Indicator Date hidden'!AY11)</f>
        <v>0</v>
      </c>
      <c r="AY10" s="42">
        <f>IF('Indicator Date hidden'!AZ11="x","x",AY$2-'Indicator Date hidden'!AZ11)</f>
        <v>0</v>
      </c>
      <c r="AZ10" s="42" t="str">
        <f>IF('Indicator Date hidden'!BA11="x","x",AZ$2-'Indicator Date hidden'!BA11)</f>
        <v>x</v>
      </c>
      <c r="BA10" s="42">
        <f>IF('Indicator Date hidden'!BB11="x","x",BA$2-'Indicator Date hidden'!BB11)</f>
        <v>0</v>
      </c>
      <c r="BB10" s="42" t="str">
        <f>IF('Indicator Date hidden'!BC11="x","x",BB$2-'Indicator Date hidden'!BC11)</f>
        <v>x</v>
      </c>
      <c r="BC10" s="42">
        <f>IF('Indicator Date hidden'!BD11="x","x",BC$2-'Indicator Date hidden'!BD11)</f>
        <v>0</v>
      </c>
      <c r="BD10" s="42">
        <f>IF('Indicator Date hidden'!BE11="x","x",BD$2-'Indicator Date hidden'!BE11)</f>
        <v>0</v>
      </c>
      <c r="BE10" s="42">
        <f>IF('Indicator Date hidden'!BF11="x","x",BE$2-'Indicator Date hidden'!BF11)</f>
        <v>0</v>
      </c>
      <c r="BF10" s="42">
        <f>IF('Indicator Date hidden'!BG11="x","x",BF$2-'Indicator Date hidden'!BG11)</f>
        <v>0</v>
      </c>
      <c r="BG10" s="42">
        <f>IF('Indicator Date hidden'!BH11="x","x",BG$2-'Indicator Date hidden'!BH11)</f>
        <v>0</v>
      </c>
      <c r="BH10" s="42">
        <f>IF('Indicator Date hidden'!BI11="x","x",BH$2-'Indicator Date hidden'!BI11)</f>
        <v>0</v>
      </c>
      <c r="BI10" s="42" t="str">
        <f>IF('Indicator Date hidden'!BJ11="x","x",BI$2-'Indicator Date hidden'!BJ11)</f>
        <v>x</v>
      </c>
      <c r="BJ10" s="42">
        <f>IF('Indicator Date hidden'!BK11="x","x",BJ$2-'Indicator Date hidden'!BK11)</f>
        <v>1</v>
      </c>
      <c r="BK10" s="42">
        <f>IF('Indicator Date hidden'!BL11="x","x",BK$2-'Indicator Date hidden'!BL11)</f>
        <v>0</v>
      </c>
      <c r="BL10" s="42">
        <f>IF('Indicator Date hidden'!BM11="x","x",BL$2-'Indicator Date hidden'!BM11)</f>
        <v>0</v>
      </c>
      <c r="BM10" s="42">
        <f>IF('Indicator Date hidden'!BN11="x","x",BM$2-'Indicator Date hidden'!BN11)</f>
        <v>0</v>
      </c>
      <c r="BN10" s="42">
        <f>IF('Indicator Date hidden'!BO11="x","x",BN$2-'Indicator Date hidden'!BO11)</f>
        <v>0</v>
      </c>
      <c r="BO10" s="42">
        <f>IF('Indicator Date hidden'!BP11="x","x",BO$2-'Indicator Date hidden'!BP11)</f>
        <v>1</v>
      </c>
      <c r="BP10" s="42">
        <f>IF('Indicator Date hidden'!BQ11="x","x",BP$2-'Indicator Date hidden'!BQ11)</f>
        <v>0</v>
      </c>
      <c r="BQ10" s="42">
        <f>IF('Indicator Date hidden'!BR11="x","x",BQ$2-'Indicator Date hidden'!BR11)</f>
        <v>0</v>
      </c>
      <c r="BR10" s="42">
        <f>IF('Indicator Date hidden'!BS11="x","x",BR$2-'Indicator Date hidden'!BS11)</f>
        <v>0</v>
      </c>
      <c r="BS10" s="42">
        <f>IF('Indicator Date hidden'!BT11="x","x",BS$2-'Indicator Date hidden'!BT11)</f>
        <v>1</v>
      </c>
      <c r="BT10" s="42">
        <f>IF('Indicator Date hidden'!BU11="x","x",BT$2-'Indicator Date hidden'!BU11)</f>
        <v>0</v>
      </c>
      <c r="BU10">
        <f t="shared" si="0"/>
        <v>13</v>
      </c>
      <c r="BV10" s="43">
        <f t="shared" si="1"/>
        <v>0.21666666666666667</v>
      </c>
      <c r="BW10">
        <f t="shared" si="2"/>
        <v>8</v>
      </c>
      <c r="BX10" s="43">
        <f t="shared" si="3"/>
        <v>0.89613367058467097</v>
      </c>
      <c r="BY10" s="46">
        <f t="shared" si="4"/>
        <v>0</v>
      </c>
    </row>
    <row r="11" spans="1:77">
      <c r="A11" t="str">
        <f>'Indicator Data'!B14</f>
        <v>AUT</v>
      </c>
      <c r="B11" s="42">
        <f>IF('Indicator Date hidden'!C12="x","x",B$2-'Indicator Date hidden'!C12)</f>
        <v>0</v>
      </c>
      <c r="C11" s="42">
        <f>IF('Indicator Date hidden'!D12="x","x",C$2-'Indicator Date hidden'!D12)</f>
        <v>0</v>
      </c>
      <c r="D11" s="42">
        <f>IF('Indicator Date hidden'!E12="x","x",D$2-'Indicator Date hidden'!E12)</f>
        <v>0</v>
      </c>
      <c r="E11" s="42">
        <f>IF('Indicator Date hidden'!F12="x","x",E$2-'Indicator Date hidden'!F12)</f>
        <v>0</v>
      </c>
      <c r="F11" s="42">
        <f>IF('Indicator Date hidden'!G12="x","x",F$2-'Indicator Date hidden'!G12)</f>
        <v>0</v>
      </c>
      <c r="G11" s="42">
        <f>IF('Indicator Date hidden'!H12="x","x",G$2-'Indicator Date hidden'!H12)</f>
        <v>0</v>
      </c>
      <c r="H11" s="42">
        <f>IF('Indicator Date hidden'!I12="x","x",H$2-'Indicator Date hidden'!I12)</f>
        <v>0</v>
      </c>
      <c r="I11" s="42">
        <f>IF('Indicator Date hidden'!J12="x","x",I$2-'Indicator Date hidden'!J12)</f>
        <v>0</v>
      </c>
      <c r="J11" s="42">
        <f>IF('Indicator Date hidden'!K12="x","x",J$2-'Indicator Date hidden'!K12)</f>
        <v>0</v>
      </c>
      <c r="K11" s="42">
        <f>IF('Indicator Date hidden'!L12="x","x",K$2-'Indicator Date hidden'!L12)</f>
        <v>0</v>
      </c>
      <c r="L11" s="42">
        <f>IF('Indicator Date hidden'!M12="x","x",L$2-'Indicator Date hidden'!M12)</f>
        <v>0</v>
      </c>
      <c r="M11" s="42" t="str">
        <f>IF('Indicator Date hidden'!N12="x","x",M$2-'Indicator Date hidden'!N12)</f>
        <v>x</v>
      </c>
      <c r="N11" s="42" t="str">
        <f>IF('Indicator Date hidden'!O12="x","x",N$2-'Indicator Date hidden'!O12)</f>
        <v>x</v>
      </c>
      <c r="O11" s="42" t="str">
        <f>IF('Indicator Date hidden'!P12="x","x",O$2-'Indicator Date hidden'!P12)</f>
        <v>x</v>
      </c>
      <c r="P11" s="42">
        <f>IF('Indicator Date hidden'!Q12="x","x",P$2-'Indicator Date hidden'!Q12)</f>
        <v>0</v>
      </c>
      <c r="Q11" s="42">
        <f>IF('Indicator Date hidden'!R12="x","x",Q$2-'Indicator Date hidden'!R12)</f>
        <v>0</v>
      </c>
      <c r="R11" s="42">
        <f>IF('Indicator Date hidden'!S12="x","x",R$2-'Indicator Date hidden'!S12)</f>
        <v>0</v>
      </c>
      <c r="S11" s="42">
        <f>IF('Indicator Date hidden'!T12="x","x",S$2-'Indicator Date hidden'!T12)</f>
        <v>0</v>
      </c>
      <c r="T11" s="42">
        <f>IF('Indicator Date hidden'!U12="x","x",T$2-'Indicator Date hidden'!U12)</f>
        <v>0</v>
      </c>
      <c r="U11" s="42">
        <f>IF('Indicator Date hidden'!V12="x","x",U$2-'Indicator Date hidden'!V12)</f>
        <v>0</v>
      </c>
      <c r="V11" s="42">
        <f>IF('Indicator Date hidden'!W12="x","x",V$2-'Indicator Date hidden'!W12)</f>
        <v>0</v>
      </c>
      <c r="W11" s="42">
        <f>IF('Indicator Date hidden'!X12="x","x",W$2-'Indicator Date hidden'!X12)</f>
        <v>0</v>
      </c>
      <c r="X11" s="42">
        <f>IF('Indicator Date hidden'!Y12="x","x",X$2-'Indicator Date hidden'!Y12)</f>
        <v>10</v>
      </c>
      <c r="Y11" s="42">
        <f>IF('Indicator Date hidden'!Z12="x","x",Y$2-'Indicator Date hidden'!Z12)</f>
        <v>0</v>
      </c>
      <c r="Z11" s="42" t="str">
        <f>IF('Indicator Date hidden'!AA12="x","x",Z$2-'Indicator Date hidden'!AA12)</f>
        <v>x</v>
      </c>
      <c r="AA11" s="42">
        <f>IF('Indicator Date hidden'!AB12="x","x",AA$2-'Indicator Date hidden'!AB12)</f>
        <v>1</v>
      </c>
      <c r="AB11" s="42">
        <f>IF('Indicator Date hidden'!AC12="x","x",AB$2-'Indicator Date hidden'!AC12)</f>
        <v>0</v>
      </c>
      <c r="AC11" s="42">
        <f>IF('Indicator Date hidden'!AD12="x","x",AC$2-'Indicator Date hidden'!AD12)</f>
        <v>-2</v>
      </c>
      <c r="AD11" s="42">
        <f>IF('Indicator Date hidden'!AE12="x","x",AD$2-'Indicator Date hidden'!AE12)</f>
        <v>0</v>
      </c>
      <c r="AE11" s="42">
        <f>IF('Indicator Date hidden'!AF12="x","x",AE$2-'Indicator Date hidden'!AF12)</f>
        <v>0</v>
      </c>
      <c r="AF11" s="42">
        <f>IF('Indicator Date hidden'!AG12="x","x",AF$2-'Indicator Date hidden'!AG12)</f>
        <v>0</v>
      </c>
      <c r="AG11" s="42">
        <f>IF('Indicator Date hidden'!AH12="x","x",AG$2-'Indicator Date hidden'!AH12)</f>
        <v>0</v>
      </c>
      <c r="AH11" s="42" t="str">
        <f>IF('Indicator Date hidden'!AI12="x","x",AH$2-'Indicator Date hidden'!AI12)</f>
        <v>x</v>
      </c>
      <c r="AI11" s="42">
        <f>IF('Indicator Date hidden'!AJ12="x","x",AI$2-'Indicator Date hidden'!AJ12)</f>
        <v>0</v>
      </c>
      <c r="AJ11" s="42">
        <f>IF('Indicator Date hidden'!AK12="x","x",AJ$2-'Indicator Date hidden'!AK12)</f>
        <v>0</v>
      </c>
      <c r="AK11" s="42">
        <f>IF('Indicator Date hidden'!AL12="x","x",AK$2-'Indicator Date hidden'!AL12)</f>
        <v>0</v>
      </c>
      <c r="AL11" s="42" t="str">
        <f>IF('Indicator Date hidden'!AM12="x","x",AL$2-'Indicator Date hidden'!AM12)</f>
        <v>x</v>
      </c>
      <c r="AM11" s="42">
        <f>IF('Indicator Date hidden'!AN12="x","x",AM$2-'Indicator Date hidden'!AN12)</f>
        <v>0</v>
      </c>
      <c r="AN11" s="42">
        <f>IF('Indicator Date hidden'!AO12="x","x",AN$2-'Indicator Date hidden'!AO12)</f>
        <v>0</v>
      </c>
      <c r="AO11" s="42" t="str">
        <f>IF('Indicator Date hidden'!AP12="x","x",AO$2-'Indicator Date hidden'!AP12)</f>
        <v>x</v>
      </c>
      <c r="AP11" s="42">
        <f>IF('Indicator Date hidden'!AQ12="x","x",AP$2-'Indicator Date hidden'!AQ12)</f>
        <v>0</v>
      </c>
      <c r="AQ11" s="42" t="str">
        <f>IF('Indicator Date hidden'!AR12="x","x",AQ$2-'Indicator Date hidden'!AR12)</f>
        <v>x</v>
      </c>
      <c r="AR11" s="42" t="str">
        <f>IF('Indicator Date hidden'!AS12="x","x",AR$2-'Indicator Date hidden'!AS12)</f>
        <v>x</v>
      </c>
      <c r="AS11" s="42" t="str">
        <f>IF('Indicator Date hidden'!AT12="x","x",AS$2-'Indicator Date hidden'!AT12)</f>
        <v>x</v>
      </c>
      <c r="AT11" s="42">
        <f>IF('Indicator Date hidden'!AU12="x","x",AT$2-'Indicator Date hidden'!AU12)</f>
        <v>0</v>
      </c>
      <c r="AU11" s="42">
        <f>IF('Indicator Date hidden'!AV12="x","x",AU$2-'Indicator Date hidden'!AV12)</f>
        <v>0</v>
      </c>
      <c r="AV11" s="42">
        <f>IF('Indicator Date hidden'!AW12="x","x",AV$2-'Indicator Date hidden'!AW12)</f>
        <v>1</v>
      </c>
      <c r="AW11" s="42">
        <f>IF('Indicator Date hidden'!AX12="x","x",AW$2-'Indicator Date hidden'!AX12)</f>
        <v>0</v>
      </c>
      <c r="AX11" s="42">
        <f>IF('Indicator Date hidden'!AY12="x","x",AX$2-'Indicator Date hidden'!AY12)</f>
        <v>0</v>
      </c>
      <c r="AY11" s="42">
        <f>IF('Indicator Date hidden'!AZ12="x","x",AY$2-'Indicator Date hidden'!AZ12)</f>
        <v>0</v>
      </c>
      <c r="AZ11" s="42" t="str">
        <f>IF('Indicator Date hidden'!BA12="x","x",AZ$2-'Indicator Date hidden'!BA12)</f>
        <v>x</v>
      </c>
      <c r="BA11" s="42">
        <f>IF('Indicator Date hidden'!BB12="x","x",BA$2-'Indicator Date hidden'!BB12)</f>
        <v>0</v>
      </c>
      <c r="BB11" s="42" t="str">
        <f>IF('Indicator Date hidden'!BC12="x","x",BB$2-'Indicator Date hidden'!BC12)</f>
        <v>x</v>
      </c>
      <c r="BC11" s="42">
        <f>IF('Indicator Date hidden'!BD12="x","x",BC$2-'Indicator Date hidden'!BD12)</f>
        <v>0</v>
      </c>
      <c r="BD11" s="42">
        <f>IF('Indicator Date hidden'!BE12="x","x",BD$2-'Indicator Date hidden'!BE12)</f>
        <v>0</v>
      </c>
      <c r="BE11" s="42">
        <f>IF('Indicator Date hidden'!BF12="x","x",BE$2-'Indicator Date hidden'!BF12)</f>
        <v>0</v>
      </c>
      <c r="BF11" s="42">
        <f>IF('Indicator Date hidden'!BG12="x","x",BF$2-'Indicator Date hidden'!BG12)</f>
        <v>0</v>
      </c>
      <c r="BG11" s="42">
        <f>IF('Indicator Date hidden'!BH12="x","x",BG$2-'Indicator Date hidden'!BH12)</f>
        <v>0</v>
      </c>
      <c r="BH11" s="42">
        <f>IF('Indicator Date hidden'!BI12="x","x",BH$2-'Indicator Date hidden'!BI12)</f>
        <v>0</v>
      </c>
      <c r="BI11" s="42" t="str">
        <f>IF('Indicator Date hidden'!BJ12="x","x",BI$2-'Indicator Date hidden'!BJ12)</f>
        <v>x</v>
      </c>
      <c r="BJ11" s="42">
        <f>IF('Indicator Date hidden'!BK12="x","x",BJ$2-'Indicator Date hidden'!BK12)</f>
        <v>0</v>
      </c>
      <c r="BK11" s="42">
        <f>IF('Indicator Date hidden'!BL12="x","x",BK$2-'Indicator Date hidden'!BL12)</f>
        <v>0</v>
      </c>
      <c r="BL11" s="42">
        <f>IF('Indicator Date hidden'!BM12="x","x",BL$2-'Indicator Date hidden'!BM12)</f>
        <v>0</v>
      </c>
      <c r="BM11" s="42">
        <f>IF('Indicator Date hidden'!BN12="x","x",BM$2-'Indicator Date hidden'!BN12)</f>
        <v>0</v>
      </c>
      <c r="BN11" s="42">
        <f>IF('Indicator Date hidden'!BO12="x","x",BN$2-'Indicator Date hidden'!BO12)</f>
        <v>0</v>
      </c>
      <c r="BO11" s="42">
        <f>IF('Indicator Date hidden'!BP12="x","x",BO$2-'Indicator Date hidden'!BP12)</f>
        <v>0</v>
      </c>
      <c r="BP11" s="42">
        <f>IF('Indicator Date hidden'!BQ12="x","x",BP$2-'Indicator Date hidden'!BQ12)</f>
        <v>0</v>
      </c>
      <c r="BQ11" s="42">
        <f>IF('Indicator Date hidden'!BR12="x","x",BQ$2-'Indicator Date hidden'!BR12)</f>
        <v>0</v>
      </c>
      <c r="BR11" s="42" t="str">
        <f>IF('Indicator Date hidden'!BS12="x","x",BR$2-'Indicator Date hidden'!BS12)</f>
        <v>x</v>
      </c>
      <c r="BS11" s="42">
        <f>IF('Indicator Date hidden'!BT12="x","x",BS$2-'Indicator Date hidden'!BT12)</f>
        <v>1</v>
      </c>
      <c r="BT11" s="42">
        <f>IF('Indicator Date hidden'!BU12="x","x",BT$2-'Indicator Date hidden'!BU12)</f>
        <v>0</v>
      </c>
      <c r="BU11">
        <f t="shared" si="0"/>
        <v>11</v>
      </c>
      <c r="BV11" s="43">
        <f t="shared" si="1"/>
        <v>0.19298245614035087</v>
      </c>
      <c r="BW11">
        <f t="shared" si="2"/>
        <v>4</v>
      </c>
      <c r="BX11" s="43">
        <f t="shared" si="3"/>
        <v>1.3564478442159793</v>
      </c>
      <c r="BY11" s="46">
        <f t="shared" si="4"/>
        <v>0</v>
      </c>
    </row>
    <row r="12" spans="1:77">
      <c r="A12" t="str">
        <f>'Indicator Data'!B15</f>
        <v>AZE</v>
      </c>
      <c r="B12" s="42">
        <f>IF('Indicator Date hidden'!C13="x","x",B$2-'Indicator Date hidden'!C13)</f>
        <v>0</v>
      </c>
      <c r="C12" s="42">
        <f>IF('Indicator Date hidden'!D13="x","x",C$2-'Indicator Date hidden'!D13)</f>
        <v>0</v>
      </c>
      <c r="D12" s="42">
        <f>IF('Indicator Date hidden'!E13="x","x",D$2-'Indicator Date hidden'!E13)</f>
        <v>0</v>
      </c>
      <c r="E12" s="42">
        <f>IF('Indicator Date hidden'!F13="x","x",E$2-'Indicator Date hidden'!F13)</f>
        <v>0</v>
      </c>
      <c r="F12" s="42">
        <f>IF('Indicator Date hidden'!G13="x","x",F$2-'Indicator Date hidden'!G13)</f>
        <v>0</v>
      </c>
      <c r="G12" s="42">
        <f>IF('Indicator Date hidden'!H13="x","x",G$2-'Indicator Date hidden'!H13)</f>
        <v>0</v>
      </c>
      <c r="H12" s="42">
        <f>IF('Indicator Date hidden'!I13="x","x",H$2-'Indicator Date hidden'!I13)</f>
        <v>0</v>
      </c>
      <c r="I12" s="42">
        <f>IF('Indicator Date hidden'!J13="x","x",I$2-'Indicator Date hidden'!J13)</f>
        <v>0</v>
      </c>
      <c r="J12" s="42">
        <f>IF('Indicator Date hidden'!K13="x","x",J$2-'Indicator Date hidden'!K13)</f>
        <v>0</v>
      </c>
      <c r="K12" s="42">
        <f>IF('Indicator Date hidden'!L13="x","x",K$2-'Indicator Date hidden'!L13)</f>
        <v>0</v>
      </c>
      <c r="L12" s="42">
        <f>IF('Indicator Date hidden'!M13="x","x",L$2-'Indicator Date hidden'!M13)</f>
        <v>0</v>
      </c>
      <c r="M12" s="42" t="str">
        <f>IF('Indicator Date hidden'!N13="x","x",M$2-'Indicator Date hidden'!N13)</f>
        <v>x</v>
      </c>
      <c r="N12" s="42" t="str">
        <f>IF('Indicator Date hidden'!O13="x","x",N$2-'Indicator Date hidden'!O13)</f>
        <v>x</v>
      </c>
      <c r="O12" s="42" t="str">
        <f>IF('Indicator Date hidden'!P13="x","x",O$2-'Indicator Date hidden'!P13)</f>
        <v>x</v>
      </c>
      <c r="P12" s="42">
        <f>IF('Indicator Date hidden'!Q13="x","x",P$2-'Indicator Date hidden'!Q13)</f>
        <v>0</v>
      </c>
      <c r="Q12" s="42">
        <f>IF('Indicator Date hidden'!R13="x","x",Q$2-'Indicator Date hidden'!R13)</f>
        <v>0</v>
      </c>
      <c r="R12" s="42">
        <f>IF('Indicator Date hidden'!S13="x","x",R$2-'Indicator Date hidden'!S13)</f>
        <v>0</v>
      </c>
      <c r="S12" s="42">
        <f>IF('Indicator Date hidden'!T13="x","x",S$2-'Indicator Date hidden'!T13)</f>
        <v>0</v>
      </c>
      <c r="T12" s="42">
        <f>IF('Indicator Date hidden'!U13="x","x",T$2-'Indicator Date hidden'!U13)</f>
        <v>0</v>
      </c>
      <c r="U12" s="42">
        <f>IF('Indicator Date hidden'!V13="x","x",U$2-'Indicator Date hidden'!V13)</f>
        <v>0</v>
      </c>
      <c r="V12" s="42">
        <f>IF('Indicator Date hidden'!W13="x","x",V$2-'Indicator Date hidden'!W13)</f>
        <v>0</v>
      </c>
      <c r="W12" s="42">
        <f>IF('Indicator Date hidden'!X13="x","x",W$2-'Indicator Date hidden'!X13)</f>
        <v>0</v>
      </c>
      <c r="X12" s="42">
        <f>IF('Indicator Date hidden'!Y13="x","x",X$2-'Indicator Date hidden'!Y13)</f>
        <v>12</v>
      </c>
      <c r="Y12" s="42">
        <f>IF('Indicator Date hidden'!Z13="x","x",Y$2-'Indicator Date hidden'!Z13)</f>
        <v>3</v>
      </c>
      <c r="Z12" s="42">
        <f>IF('Indicator Date hidden'!AA13="x","x",Z$2-'Indicator Date hidden'!AA13)</f>
        <v>5</v>
      </c>
      <c r="AA12" s="42">
        <f>IF('Indicator Date hidden'!AB13="x","x",AA$2-'Indicator Date hidden'!AB13)</f>
        <v>0</v>
      </c>
      <c r="AB12" s="42">
        <f>IF('Indicator Date hidden'!AC13="x","x",AB$2-'Indicator Date hidden'!AC13)</f>
        <v>0</v>
      </c>
      <c r="AC12" s="42" t="str">
        <f>IF('Indicator Date hidden'!AD13="x","x",AC$2-'Indicator Date hidden'!AD13)</f>
        <v>x</v>
      </c>
      <c r="AD12" s="42">
        <f>IF('Indicator Date hidden'!AE13="x","x",AD$2-'Indicator Date hidden'!AE13)</f>
        <v>0</v>
      </c>
      <c r="AE12" s="42">
        <f>IF('Indicator Date hidden'!AF13="x","x",AE$2-'Indicator Date hidden'!AF13)</f>
        <v>0</v>
      </c>
      <c r="AF12" s="42">
        <f>IF('Indicator Date hidden'!AG13="x","x",AF$2-'Indicator Date hidden'!AG13)</f>
        <v>0</v>
      </c>
      <c r="AG12" s="42">
        <f>IF('Indicator Date hidden'!AH13="x","x",AG$2-'Indicator Date hidden'!AH13)</f>
        <v>0</v>
      </c>
      <c r="AH12" s="42" t="str">
        <f>IF('Indicator Date hidden'!AI13="x","x",AH$2-'Indicator Date hidden'!AI13)</f>
        <v>x</v>
      </c>
      <c r="AI12" s="42">
        <f>IF('Indicator Date hidden'!AJ13="x","x",AI$2-'Indicator Date hidden'!AJ13)</f>
        <v>0</v>
      </c>
      <c r="AJ12" s="42">
        <f>IF('Indicator Date hidden'!AK13="x","x",AJ$2-'Indicator Date hidden'!AK13)</f>
        <v>0</v>
      </c>
      <c r="AK12" s="42">
        <f>IF('Indicator Date hidden'!AL13="x","x",AK$2-'Indicator Date hidden'!AL13)</f>
        <v>0</v>
      </c>
      <c r="AL12" s="42">
        <f>IF('Indicator Date hidden'!AM13="x","x",AL$2-'Indicator Date hidden'!AM13)</f>
        <v>0</v>
      </c>
      <c r="AM12" s="42">
        <f>IF('Indicator Date hidden'!AN13="x","x",AM$2-'Indicator Date hidden'!AN13)</f>
        <v>0</v>
      </c>
      <c r="AN12" s="42">
        <f>IF('Indicator Date hidden'!AO13="x","x",AN$2-'Indicator Date hidden'!AO13)</f>
        <v>0</v>
      </c>
      <c r="AO12" s="42">
        <f>IF('Indicator Date hidden'!AP13="x","x",AO$2-'Indicator Date hidden'!AP13)</f>
        <v>9</v>
      </c>
      <c r="AP12" s="42">
        <f>IF('Indicator Date hidden'!AQ13="x","x",AP$2-'Indicator Date hidden'!AQ13)</f>
        <v>0</v>
      </c>
      <c r="AQ12" s="42">
        <f>IF('Indicator Date hidden'!AR13="x","x",AQ$2-'Indicator Date hidden'!AR13)</f>
        <v>0</v>
      </c>
      <c r="AR12" s="42">
        <f>IF('Indicator Date hidden'!AS13="x","x",AR$2-'Indicator Date hidden'!AS13)</f>
        <v>0</v>
      </c>
      <c r="AS12" s="42">
        <f>IF('Indicator Date hidden'!AT13="x","x",AS$2-'Indicator Date hidden'!AT13)</f>
        <v>0</v>
      </c>
      <c r="AT12" s="42">
        <f>IF('Indicator Date hidden'!AU13="x","x",AT$2-'Indicator Date hidden'!AU13)</f>
        <v>0</v>
      </c>
      <c r="AU12" s="42">
        <f>IF('Indicator Date hidden'!AV13="x","x",AU$2-'Indicator Date hidden'!AV13)</f>
        <v>0</v>
      </c>
      <c r="AV12" s="42" t="str">
        <f>IF('Indicator Date hidden'!AW13="x","x",AV$2-'Indicator Date hidden'!AW13)</f>
        <v>x</v>
      </c>
      <c r="AW12" s="42">
        <f>IF('Indicator Date hidden'!AX13="x","x",AW$2-'Indicator Date hidden'!AX13)</f>
        <v>0</v>
      </c>
      <c r="AX12" s="42">
        <f>IF('Indicator Date hidden'!AY13="x","x",AX$2-'Indicator Date hidden'!AY13)</f>
        <v>0</v>
      </c>
      <c r="AY12" s="42">
        <f>IF('Indicator Date hidden'!AZ13="x","x",AY$2-'Indicator Date hidden'!AZ13)</f>
        <v>0</v>
      </c>
      <c r="AZ12" s="42">
        <f>IF('Indicator Date hidden'!BA13="x","x",AZ$2-'Indicator Date hidden'!BA13)</f>
        <v>0</v>
      </c>
      <c r="BA12" s="42">
        <f>IF('Indicator Date hidden'!BB13="x","x",BA$2-'Indicator Date hidden'!BB13)</f>
        <v>0</v>
      </c>
      <c r="BB12" s="42">
        <f>IF('Indicator Date hidden'!BC13="x","x",BB$2-'Indicator Date hidden'!BC13)</f>
        <v>0</v>
      </c>
      <c r="BC12" s="42">
        <f>IF('Indicator Date hidden'!BD13="x","x",BC$2-'Indicator Date hidden'!BD13)</f>
        <v>0</v>
      </c>
      <c r="BD12" s="42">
        <f>IF('Indicator Date hidden'!BE13="x","x",BD$2-'Indicator Date hidden'!BE13)</f>
        <v>0</v>
      </c>
      <c r="BE12" s="42" t="str">
        <f>IF('Indicator Date hidden'!BF13="x","x",BE$2-'Indicator Date hidden'!BF13)</f>
        <v>x</v>
      </c>
      <c r="BF12" s="42">
        <f>IF('Indicator Date hidden'!BG13="x","x",BF$2-'Indicator Date hidden'!BG13)</f>
        <v>0</v>
      </c>
      <c r="BG12" s="42">
        <f>IF('Indicator Date hidden'!BH13="x","x",BG$2-'Indicator Date hidden'!BH13)</f>
        <v>0</v>
      </c>
      <c r="BH12" s="42">
        <f>IF('Indicator Date hidden'!BI13="x","x",BH$2-'Indicator Date hidden'!BI13)</f>
        <v>0</v>
      </c>
      <c r="BI12" s="42">
        <f>IF('Indicator Date hidden'!BJ13="x","x",BI$2-'Indicator Date hidden'!BJ13)</f>
        <v>0</v>
      </c>
      <c r="BJ12" s="42">
        <f>IF('Indicator Date hidden'!BK13="x","x",BJ$2-'Indicator Date hidden'!BK13)</f>
        <v>1</v>
      </c>
      <c r="BK12" s="42">
        <f>IF('Indicator Date hidden'!BL13="x","x",BK$2-'Indicator Date hidden'!BL13)</f>
        <v>0</v>
      </c>
      <c r="BL12" s="42">
        <f>IF('Indicator Date hidden'!BM13="x","x",BL$2-'Indicator Date hidden'!BM13)</f>
        <v>0</v>
      </c>
      <c r="BM12" s="42">
        <f>IF('Indicator Date hidden'!BN13="x","x",BM$2-'Indicator Date hidden'!BN13)</f>
        <v>0</v>
      </c>
      <c r="BN12" s="42">
        <f>IF('Indicator Date hidden'!BO13="x","x",BN$2-'Indicator Date hidden'!BO13)</f>
        <v>0</v>
      </c>
      <c r="BO12" s="42">
        <f>IF('Indicator Date hidden'!BP13="x","x",BO$2-'Indicator Date hidden'!BP13)</f>
        <v>2</v>
      </c>
      <c r="BP12" s="42">
        <f>IF('Indicator Date hidden'!BQ13="x","x",BP$2-'Indicator Date hidden'!BQ13)</f>
        <v>0</v>
      </c>
      <c r="BQ12" s="42">
        <f>IF('Indicator Date hidden'!BR13="x","x",BQ$2-'Indicator Date hidden'!BR13)</f>
        <v>0</v>
      </c>
      <c r="BR12" s="42">
        <f>IF('Indicator Date hidden'!BS13="x","x",BR$2-'Indicator Date hidden'!BS13)</f>
        <v>0</v>
      </c>
      <c r="BS12" s="42">
        <f>IF('Indicator Date hidden'!BT13="x","x",BS$2-'Indicator Date hidden'!BT13)</f>
        <v>1</v>
      </c>
      <c r="BT12" s="42">
        <f>IF('Indicator Date hidden'!BU13="x","x",BT$2-'Indicator Date hidden'!BU13)</f>
        <v>0</v>
      </c>
      <c r="BU12">
        <f t="shared" si="0"/>
        <v>33</v>
      </c>
      <c r="BV12" s="43">
        <f t="shared" si="1"/>
        <v>0.515625</v>
      </c>
      <c r="BW12">
        <f t="shared" si="2"/>
        <v>7</v>
      </c>
      <c r="BX12" s="43">
        <f t="shared" si="3"/>
        <v>1.9684399557454122</v>
      </c>
      <c r="BY12" s="46">
        <f t="shared" si="4"/>
        <v>0</v>
      </c>
    </row>
    <row r="13" spans="1:77">
      <c r="A13" t="str">
        <f>'Indicator Data'!B16</f>
        <v>BHS</v>
      </c>
      <c r="B13" s="42">
        <f>IF('Indicator Date hidden'!C14="x","x",B$2-'Indicator Date hidden'!C14)</f>
        <v>0</v>
      </c>
      <c r="C13" s="42">
        <f>IF('Indicator Date hidden'!D14="x","x",C$2-'Indicator Date hidden'!D14)</f>
        <v>0</v>
      </c>
      <c r="D13" s="42">
        <f>IF('Indicator Date hidden'!E14="x","x",D$2-'Indicator Date hidden'!E14)</f>
        <v>0</v>
      </c>
      <c r="E13" s="42">
        <f>IF('Indicator Date hidden'!F14="x","x",E$2-'Indicator Date hidden'!F14)</f>
        <v>0</v>
      </c>
      <c r="F13" s="42">
        <f>IF('Indicator Date hidden'!G14="x","x",F$2-'Indicator Date hidden'!G14)</f>
        <v>0</v>
      </c>
      <c r="G13" s="42">
        <f>IF('Indicator Date hidden'!H14="x","x",G$2-'Indicator Date hidden'!H14)</f>
        <v>0</v>
      </c>
      <c r="H13" s="42">
        <f>IF('Indicator Date hidden'!I14="x","x",H$2-'Indicator Date hidden'!I14)</f>
        <v>0</v>
      </c>
      <c r="I13" s="42">
        <f>IF('Indicator Date hidden'!J14="x","x",I$2-'Indicator Date hidden'!J14)</f>
        <v>0</v>
      </c>
      <c r="J13" s="42">
        <f>IF('Indicator Date hidden'!K14="x","x",J$2-'Indicator Date hidden'!K14)</f>
        <v>0</v>
      </c>
      <c r="K13" s="42">
        <f>IF('Indicator Date hidden'!L14="x","x",K$2-'Indicator Date hidden'!L14)</f>
        <v>0</v>
      </c>
      <c r="L13" s="42" t="str">
        <f>IF('Indicator Date hidden'!M14="x","x",L$2-'Indicator Date hidden'!M14)</f>
        <v>x</v>
      </c>
      <c r="M13" s="42" t="str">
        <f>IF('Indicator Date hidden'!N14="x","x",M$2-'Indicator Date hidden'!N14)</f>
        <v>x</v>
      </c>
      <c r="N13" s="42" t="str">
        <f>IF('Indicator Date hidden'!O14="x","x",N$2-'Indicator Date hidden'!O14)</f>
        <v>x</v>
      </c>
      <c r="O13" s="42" t="str">
        <f>IF('Indicator Date hidden'!P14="x","x",O$2-'Indicator Date hidden'!P14)</f>
        <v>x</v>
      </c>
      <c r="P13" s="42">
        <f>IF('Indicator Date hidden'!Q14="x","x",P$2-'Indicator Date hidden'!Q14)</f>
        <v>0</v>
      </c>
      <c r="Q13" s="42">
        <f>IF('Indicator Date hidden'!R14="x","x",Q$2-'Indicator Date hidden'!R14)</f>
        <v>0</v>
      </c>
      <c r="R13" s="42">
        <f>IF('Indicator Date hidden'!S14="x","x",R$2-'Indicator Date hidden'!S14)</f>
        <v>0</v>
      </c>
      <c r="S13" s="42">
        <f>IF('Indicator Date hidden'!T14="x","x",S$2-'Indicator Date hidden'!T14)</f>
        <v>0</v>
      </c>
      <c r="T13" s="42">
        <f>IF('Indicator Date hidden'!U14="x","x",T$2-'Indicator Date hidden'!U14)</f>
        <v>0</v>
      </c>
      <c r="U13" s="42">
        <f>IF('Indicator Date hidden'!V14="x","x",U$2-'Indicator Date hidden'!V14)</f>
        <v>0</v>
      </c>
      <c r="V13" s="42">
        <f>IF('Indicator Date hidden'!W14="x","x",V$2-'Indicator Date hidden'!W14)</f>
        <v>0</v>
      </c>
      <c r="W13" s="42">
        <f>IF('Indicator Date hidden'!X14="x","x",W$2-'Indicator Date hidden'!X14)</f>
        <v>0</v>
      </c>
      <c r="X13" s="42">
        <f>IF('Indicator Date hidden'!Y14="x","x",X$2-'Indicator Date hidden'!Y14)</f>
        <v>11</v>
      </c>
      <c r="Y13" s="42">
        <f>IF('Indicator Date hidden'!Z14="x","x",Y$2-'Indicator Date hidden'!Z14)</f>
        <v>3</v>
      </c>
      <c r="Z13" s="42" t="str">
        <f>IF('Indicator Date hidden'!AA14="x","x",Z$2-'Indicator Date hidden'!AA14)</f>
        <v>x</v>
      </c>
      <c r="AA13" s="42">
        <f>IF('Indicator Date hidden'!AB14="x","x",AA$2-'Indicator Date hidden'!AB14)</f>
        <v>1</v>
      </c>
      <c r="AB13" s="42">
        <f>IF('Indicator Date hidden'!AC14="x","x",AB$2-'Indicator Date hidden'!AC14)</f>
        <v>0</v>
      </c>
      <c r="AC13" s="42" t="str">
        <f>IF('Indicator Date hidden'!AD14="x","x",AC$2-'Indicator Date hidden'!AD14)</f>
        <v>x</v>
      </c>
      <c r="AD13" s="42">
        <f>IF('Indicator Date hidden'!AE14="x","x",AD$2-'Indicator Date hidden'!AE14)</f>
        <v>0</v>
      </c>
      <c r="AE13" s="42">
        <f>IF('Indicator Date hidden'!AF14="x","x",AE$2-'Indicator Date hidden'!AF14)</f>
        <v>0</v>
      </c>
      <c r="AF13" s="42">
        <f>IF('Indicator Date hidden'!AG14="x","x",AF$2-'Indicator Date hidden'!AG14)</f>
        <v>0</v>
      </c>
      <c r="AG13" s="42">
        <f>IF('Indicator Date hidden'!AH14="x","x",AG$2-'Indicator Date hidden'!AH14)</f>
        <v>0</v>
      </c>
      <c r="AH13" s="42" t="str">
        <f>IF('Indicator Date hidden'!AI14="x","x",AH$2-'Indicator Date hidden'!AI14)</f>
        <v>x</v>
      </c>
      <c r="AI13" s="42">
        <f>IF('Indicator Date hidden'!AJ14="x","x",AI$2-'Indicator Date hidden'!AJ14)</f>
        <v>0</v>
      </c>
      <c r="AJ13" s="42">
        <f>IF('Indicator Date hidden'!AK14="x","x",AJ$2-'Indicator Date hidden'!AK14)</f>
        <v>0</v>
      </c>
      <c r="AK13" s="42">
        <f>IF('Indicator Date hidden'!AL14="x","x",AK$2-'Indicator Date hidden'!AL14)</f>
        <v>0</v>
      </c>
      <c r="AL13" s="42" t="str">
        <f>IF('Indicator Date hidden'!AM14="x","x",AL$2-'Indicator Date hidden'!AM14)</f>
        <v>x</v>
      </c>
      <c r="AM13" s="42">
        <f>IF('Indicator Date hidden'!AN14="x","x",AM$2-'Indicator Date hidden'!AN14)</f>
        <v>0</v>
      </c>
      <c r="AN13" s="42">
        <f>IF('Indicator Date hidden'!AO14="x","x",AN$2-'Indicator Date hidden'!AO14)</f>
        <v>0</v>
      </c>
      <c r="AO13" s="42" t="str">
        <f>IF('Indicator Date hidden'!AP14="x","x",AO$2-'Indicator Date hidden'!AP14)</f>
        <v>x</v>
      </c>
      <c r="AP13" s="42">
        <f>IF('Indicator Date hidden'!AQ14="x","x",AP$2-'Indicator Date hidden'!AQ14)</f>
        <v>0</v>
      </c>
      <c r="AQ13" s="42">
        <f>IF('Indicator Date hidden'!AR14="x","x",AQ$2-'Indicator Date hidden'!AR14)</f>
        <v>0</v>
      </c>
      <c r="AR13" s="42">
        <f>IF('Indicator Date hidden'!AS14="x","x",AR$2-'Indicator Date hidden'!AS14)</f>
        <v>0</v>
      </c>
      <c r="AS13" s="42" t="str">
        <f>IF('Indicator Date hidden'!AT14="x","x",AS$2-'Indicator Date hidden'!AT14)</f>
        <v>x</v>
      </c>
      <c r="AT13" s="42">
        <f>IF('Indicator Date hidden'!AU14="x","x",AT$2-'Indicator Date hidden'!AU14)</f>
        <v>0</v>
      </c>
      <c r="AU13" s="42">
        <f>IF('Indicator Date hidden'!AV14="x","x",AU$2-'Indicator Date hidden'!AV14)</f>
        <v>0</v>
      </c>
      <c r="AV13" s="42" t="str">
        <f>IF('Indicator Date hidden'!AW14="x","x",AV$2-'Indicator Date hidden'!AW14)</f>
        <v>x</v>
      </c>
      <c r="AW13" s="42">
        <f>IF('Indicator Date hidden'!AX14="x","x",AW$2-'Indicator Date hidden'!AX14)</f>
        <v>0</v>
      </c>
      <c r="AX13" s="42">
        <f>IF('Indicator Date hidden'!AY14="x","x",AX$2-'Indicator Date hidden'!AY14)</f>
        <v>0</v>
      </c>
      <c r="AY13" s="42">
        <f>IF('Indicator Date hidden'!AZ14="x","x",AY$2-'Indicator Date hidden'!AZ14)</f>
        <v>0</v>
      </c>
      <c r="AZ13" s="42" t="str">
        <f>IF('Indicator Date hidden'!BA14="x","x",AZ$2-'Indicator Date hidden'!BA14)</f>
        <v>x</v>
      </c>
      <c r="BA13" s="42">
        <f>IF('Indicator Date hidden'!BB14="x","x",BA$2-'Indicator Date hidden'!BB14)</f>
        <v>0</v>
      </c>
      <c r="BB13" s="42">
        <f>IF('Indicator Date hidden'!BC14="x","x",BB$2-'Indicator Date hidden'!BC14)</f>
        <v>0</v>
      </c>
      <c r="BC13" s="42">
        <f>IF('Indicator Date hidden'!BD14="x","x",BC$2-'Indicator Date hidden'!BD14)</f>
        <v>0</v>
      </c>
      <c r="BD13" s="42">
        <f>IF('Indicator Date hidden'!BE14="x","x",BD$2-'Indicator Date hidden'!BE14)</f>
        <v>0</v>
      </c>
      <c r="BE13" s="42" t="str">
        <f>IF('Indicator Date hidden'!BF14="x","x",BE$2-'Indicator Date hidden'!BF14)</f>
        <v>x</v>
      </c>
      <c r="BF13" s="42">
        <f>IF('Indicator Date hidden'!BG14="x","x",BF$2-'Indicator Date hidden'!BG14)</f>
        <v>0</v>
      </c>
      <c r="BG13" s="42">
        <f>IF('Indicator Date hidden'!BH14="x","x",BG$2-'Indicator Date hidden'!BH14)</f>
        <v>0</v>
      </c>
      <c r="BH13" s="42">
        <f>IF('Indicator Date hidden'!BI14="x","x",BH$2-'Indicator Date hidden'!BI14)</f>
        <v>0</v>
      </c>
      <c r="BI13" s="42" t="str">
        <f>IF('Indicator Date hidden'!BJ14="x","x",BI$2-'Indicator Date hidden'!BJ14)</f>
        <v>x</v>
      </c>
      <c r="BJ13" s="42">
        <f>IF('Indicator Date hidden'!BK14="x","x",BJ$2-'Indicator Date hidden'!BK14)</f>
        <v>1</v>
      </c>
      <c r="BK13" s="42">
        <f>IF('Indicator Date hidden'!BL14="x","x",BK$2-'Indicator Date hidden'!BL14)</f>
        <v>0</v>
      </c>
      <c r="BL13" s="42">
        <f>IF('Indicator Date hidden'!BM14="x","x",BL$2-'Indicator Date hidden'!BM14)</f>
        <v>0</v>
      </c>
      <c r="BM13" s="42">
        <f>IF('Indicator Date hidden'!BN14="x","x",BM$2-'Indicator Date hidden'!BN14)</f>
        <v>0</v>
      </c>
      <c r="BN13" s="42">
        <f>IF('Indicator Date hidden'!BO14="x","x",BN$2-'Indicator Date hidden'!BO14)</f>
        <v>0</v>
      </c>
      <c r="BO13" s="42">
        <f>IF('Indicator Date hidden'!BP14="x","x",BO$2-'Indicator Date hidden'!BP14)</f>
        <v>4</v>
      </c>
      <c r="BP13" s="42">
        <f>IF('Indicator Date hidden'!BQ14="x","x",BP$2-'Indicator Date hidden'!BQ14)</f>
        <v>0</v>
      </c>
      <c r="BQ13" s="42">
        <f>IF('Indicator Date hidden'!BR14="x","x",BQ$2-'Indicator Date hidden'!BR14)</f>
        <v>0</v>
      </c>
      <c r="BR13" s="42">
        <f>IF('Indicator Date hidden'!BS14="x","x",BR$2-'Indicator Date hidden'!BS14)</f>
        <v>0</v>
      </c>
      <c r="BS13" s="42">
        <f>IF('Indicator Date hidden'!BT14="x","x",BS$2-'Indicator Date hidden'!BT14)</f>
        <v>1</v>
      </c>
      <c r="BT13" s="42">
        <f>IF('Indicator Date hidden'!BU14="x","x",BT$2-'Indicator Date hidden'!BU14)</f>
        <v>0</v>
      </c>
      <c r="BU13">
        <f t="shared" si="0"/>
        <v>21</v>
      </c>
      <c r="BV13" s="43">
        <f t="shared" si="1"/>
        <v>0.36842105263157893</v>
      </c>
      <c r="BW13">
        <f t="shared" si="2"/>
        <v>6</v>
      </c>
      <c r="BX13" s="43">
        <f t="shared" si="3"/>
        <v>1.574262054328039</v>
      </c>
      <c r="BY13" s="46">
        <f t="shared" si="4"/>
        <v>0</v>
      </c>
    </row>
    <row r="14" spans="1:77">
      <c r="A14" t="str">
        <f>'Indicator Data'!B17</f>
        <v>BHR</v>
      </c>
      <c r="B14" s="42">
        <f>IF('Indicator Date hidden'!C15="x","x",B$2-'Indicator Date hidden'!C15)</f>
        <v>0</v>
      </c>
      <c r="C14" s="42">
        <f>IF('Indicator Date hidden'!D15="x","x",C$2-'Indicator Date hidden'!D15)</f>
        <v>0</v>
      </c>
      <c r="D14" s="42">
        <f>IF('Indicator Date hidden'!E15="x","x",D$2-'Indicator Date hidden'!E15)</f>
        <v>0</v>
      </c>
      <c r="E14" s="42">
        <f>IF('Indicator Date hidden'!F15="x","x",E$2-'Indicator Date hidden'!F15)</f>
        <v>0</v>
      </c>
      <c r="F14" s="42">
        <f>IF('Indicator Date hidden'!G15="x","x",F$2-'Indicator Date hidden'!G15)</f>
        <v>0</v>
      </c>
      <c r="G14" s="42">
        <f>IF('Indicator Date hidden'!H15="x","x",G$2-'Indicator Date hidden'!H15)</f>
        <v>0</v>
      </c>
      <c r="H14" s="42">
        <f>IF('Indicator Date hidden'!I15="x","x",H$2-'Indicator Date hidden'!I15)</f>
        <v>0</v>
      </c>
      <c r="I14" s="42">
        <f>IF('Indicator Date hidden'!J15="x","x",I$2-'Indicator Date hidden'!J15)</f>
        <v>0</v>
      </c>
      <c r="J14" s="42">
        <f>IF('Indicator Date hidden'!K15="x","x",J$2-'Indicator Date hidden'!K15)</f>
        <v>0</v>
      </c>
      <c r="K14" s="42" t="str">
        <f>IF('Indicator Date hidden'!L15="x","x",K$2-'Indicator Date hidden'!L15)</f>
        <v>x</v>
      </c>
      <c r="L14" s="42">
        <f>IF('Indicator Date hidden'!M15="x","x",L$2-'Indicator Date hidden'!M15)</f>
        <v>0</v>
      </c>
      <c r="M14" s="42" t="str">
        <f>IF('Indicator Date hidden'!N15="x","x",M$2-'Indicator Date hidden'!N15)</f>
        <v>x</v>
      </c>
      <c r="N14" s="42" t="str">
        <f>IF('Indicator Date hidden'!O15="x","x",N$2-'Indicator Date hidden'!O15)</f>
        <v>x</v>
      </c>
      <c r="O14" s="42" t="str">
        <f>IF('Indicator Date hidden'!P15="x","x",O$2-'Indicator Date hidden'!P15)</f>
        <v>x</v>
      </c>
      <c r="P14" s="42">
        <f>IF('Indicator Date hidden'!Q15="x","x",P$2-'Indicator Date hidden'!Q15)</f>
        <v>0</v>
      </c>
      <c r="Q14" s="42">
        <f>IF('Indicator Date hidden'!R15="x","x",Q$2-'Indicator Date hidden'!R15)</f>
        <v>0</v>
      </c>
      <c r="R14" s="42">
        <f>IF('Indicator Date hidden'!S15="x","x",R$2-'Indicator Date hidden'!S15)</f>
        <v>0</v>
      </c>
      <c r="S14" s="42">
        <f>IF('Indicator Date hidden'!T15="x","x",S$2-'Indicator Date hidden'!T15)</f>
        <v>0</v>
      </c>
      <c r="T14" s="42">
        <f>IF('Indicator Date hidden'!U15="x","x",T$2-'Indicator Date hidden'!U15)</f>
        <v>0</v>
      </c>
      <c r="U14" s="42">
        <f>IF('Indicator Date hidden'!V15="x","x",U$2-'Indicator Date hidden'!V15)</f>
        <v>0</v>
      </c>
      <c r="V14" s="42">
        <f>IF('Indicator Date hidden'!W15="x","x",V$2-'Indicator Date hidden'!W15)</f>
        <v>0</v>
      </c>
      <c r="W14" s="42">
        <f>IF('Indicator Date hidden'!X15="x","x",W$2-'Indicator Date hidden'!X15)</f>
        <v>0</v>
      </c>
      <c r="X14" s="42" t="str">
        <f>IF('Indicator Date hidden'!Y15="x","x",X$2-'Indicator Date hidden'!Y15)</f>
        <v>x</v>
      </c>
      <c r="Y14" s="42">
        <f>IF('Indicator Date hidden'!Z15="x","x",Y$2-'Indicator Date hidden'!Z15)</f>
        <v>0</v>
      </c>
      <c r="Z14" s="42" t="str">
        <f>IF('Indicator Date hidden'!AA15="x","x",Z$2-'Indicator Date hidden'!AA15)</f>
        <v>x</v>
      </c>
      <c r="AA14" s="42">
        <f>IF('Indicator Date hidden'!AB15="x","x",AA$2-'Indicator Date hidden'!AB15)</f>
        <v>2</v>
      </c>
      <c r="AB14" s="42" t="str">
        <f>IF('Indicator Date hidden'!AC15="x","x",AB$2-'Indicator Date hidden'!AC15)</f>
        <v>x</v>
      </c>
      <c r="AC14" s="42" t="str">
        <f>IF('Indicator Date hidden'!AD15="x","x",AC$2-'Indicator Date hidden'!AD15)</f>
        <v>x</v>
      </c>
      <c r="AD14" s="42">
        <f>IF('Indicator Date hidden'!AE15="x","x",AD$2-'Indicator Date hidden'!AE15)</f>
        <v>0</v>
      </c>
      <c r="AE14" s="42">
        <f>IF('Indicator Date hidden'!AF15="x","x",AE$2-'Indicator Date hidden'!AF15)</f>
        <v>0</v>
      </c>
      <c r="AF14" s="42">
        <f>IF('Indicator Date hidden'!AG15="x","x",AF$2-'Indicator Date hidden'!AG15)</f>
        <v>0</v>
      </c>
      <c r="AG14" s="42">
        <f>IF('Indicator Date hidden'!AH15="x","x",AG$2-'Indicator Date hidden'!AH15)</f>
        <v>0</v>
      </c>
      <c r="AH14" s="42" t="str">
        <f>IF('Indicator Date hidden'!AI15="x","x",AH$2-'Indicator Date hidden'!AI15)</f>
        <v>x</v>
      </c>
      <c r="AI14" s="42">
        <f>IF('Indicator Date hidden'!AJ15="x","x",AI$2-'Indicator Date hidden'!AJ15)</f>
        <v>0</v>
      </c>
      <c r="AJ14" s="42">
        <f>IF('Indicator Date hidden'!AK15="x","x",AJ$2-'Indicator Date hidden'!AK15)</f>
        <v>0</v>
      </c>
      <c r="AK14" s="42">
        <f>IF('Indicator Date hidden'!AL15="x","x",AK$2-'Indicator Date hidden'!AL15)</f>
        <v>0</v>
      </c>
      <c r="AL14" s="42" t="str">
        <f>IF('Indicator Date hidden'!AM15="x","x",AL$2-'Indicator Date hidden'!AM15)</f>
        <v>x</v>
      </c>
      <c r="AM14" s="42">
        <f>IF('Indicator Date hidden'!AN15="x","x",AM$2-'Indicator Date hidden'!AN15)</f>
        <v>0</v>
      </c>
      <c r="AN14" s="42">
        <f>IF('Indicator Date hidden'!AO15="x","x",AN$2-'Indicator Date hidden'!AO15)</f>
        <v>0</v>
      </c>
      <c r="AO14" s="42" t="str">
        <f>IF('Indicator Date hidden'!AP15="x","x",AO$2-'Indicator Date hidden'!AP15)</f>
        <v>x</v>
      </c>
      <c r="AP14" s="42">
        <f>IF('Indicator Date hidden'!AQ15="x","x",AP$2-'Indicator Date hidden'!AQ15)</f>
        <v>0</v>
      </c>
      <c r="AQ14" s="42">
        <f>IF('Indicator Date hidden'!AR15="x","x",AQ$2-'Indicator Date hidden'!AR15)</f>
        <v>1</v>
      </c>
      <c r="AR14" s="42" t="str">
        <f>IF('Indicator Date hidden'!AS15="x","x",AR$2-'Indicator Date hidden'!AS15)</f>
        <v>x</v>
      </c>
      <c r="AS14" s="42" t="str">
        <f>IF('Indicator Date hidden'!AT15="x","x",AS$2-'Indicator Date hidden'!AT15)</f>
        <v>x</v>
      </c>
      <c r="AT14" s="42">
        <f>IF('Indicator Date hidden'!AU15="x","x",AT$2-'Indicator Date hidden'!AU15)</f>
        <v>0</v>
      </c>
      <c r="AU14" s="42">
        <f>IF('Indicator Date hidden'!AV15="x","x",AU$2-'Indicator Date hidden'!AV15)</f>
        <v>0</v>
      </c>
      <c r="AV14" s="42" t="str">
        <f>IF('Indicator Date hidden'!AW15="x","x",AV$2-'Indicator Date hidden'!AW15)</f>
        <v>x</v>
      </c>
      <c r="AW14" s="42" t="str">
        <f>IF('Indicator Date hidden'!AX15="x","x",AW$2-'Indicator Date hidden'!AX15)</f>
        <v>x</v>
      </c>
      <c r="AX14" s="42" t="str">
        <f>IF('Indicator Date hidden'!AY15="x","x",AX$2-'Indicator Date hidden'!AY15)</f>
        <v>x</v>
      </c>
      <c r="AY14" s="42" t="str">
        <f>IF('Indicator Date hidden'!AZ15="x","x",AY$2-'Indicator Date hidden'!AZ15)</f>
        <v>x</v>
      </c>
      <c r="AZ14" s="42" t="str">
        <f>IF('Indicator Date hidden'!BA15="x","x",AZ$2-'Indicator Date hidden'!BA15)</f>
        <v>x</v>
      </c>
      <c r="BA14" s="42">
        <f>IF('Indicator Date hidden'!BB15="x","x",BA$2-'Indicator Date hidden'!BB15)</f>
        <v>0</v>
      </c>
      <c r="BB14" s="42" t="str">
        <f>IF('Indicator Date hidden'!BC15="x","x",BB$2-'Indicator Date hidden'!BC15)</f>
        <v>x</v>
      </c>
      <c r="BC14" s="42">
        <f>IF('Indicator Date hidden'!BD15="x","x",BC$2-'Indicator Date hidden'!BD15)</f>
        <v>0</v>
      </c>
      <c r="BD14" s="42">
        <f>IF('Indicator Date hidden'!BE15="x","x",BD$2-'Indicator Date hidden'!BE15)</f>
        <v>0</v>
      </c>
      <c r="BE14" s="42">
        <f>IF('Indicator Date hidden'!BF15="x","x",BE$2-'Indicator Date hidden'!BF15)</f>
        <v>2</v>
      </c>
      <c r="BF14" s="42">
        <f>IF('Indicator Date hidden'!BG15="x","x",BF$2-'Indicator Date hidden'!BG15)</f>
        <v>0</v>
      </c>
      <c r="BG14" s="42">
        <f>IF('Indicator Date hidden'!BH15="x","x",BG$2-'Indicator Date hidden'!BH15)</f>
        <v>0</v>
      </c>
      <c r="BH14" s="42">
        <f>IF('Indicator Date hidden'!BI15="x","x",BH$2-'Indicator Date hidden'!BI15)</f>
        <v>0</v>
      </c>
      <c r="BI14" s="42">
        <f>IF('Indicator Date hidden'!BJ15="x","x",BI$2-'Indicator Date hidden'!BJ15)</f>
        <v>1</v>
      </c>
      <c r="BJ14" s="42">
        <f>IF('Indicator Date hidden'!BK15="x","x",BJ$2-'Indicator Date hidden'!BK15)</f>
        <v>1</v>
      </c>
      <c r="BK14" s="42">
        <f>IF('Indicator Date hidden'!BL15="x","x",BK$2-'Indicator Date hidden'!BL15)</f>
        <v>0</v>
      </c>
      <c r="BL14" s="42">
        <f>IF('Indicator Date hidden'!BM15="x","x",BL$2-'Indicator Date hidden'!BM15)</f>
        <v>0</v>
      </c>
      <c r="BM14" s="42">
        <f>IF('Indicator Date hidden'!BN15="x","x",BM$2-'Indicator Date hidden'!BN15)</f>
        <v>0</v>
      </c>
      <c r="BN14" s="42">
        <f>IF('Indicator Date hidden'!BO15="x","x",BN$2-'Indicator Date hidden'!BO15)</f>
        <v>0</v>
      </c>
      <c r="BO14" s="42">
        <f>IF('Indicator Date hidden'!BP15="x","x",BO$2-'Indicator Date hidden'!BP15)</f>
        <v>5</v>
      </c>
      <c r="BP14" s="42">
        <f>IF('Indicator Date hidden'!BQ15="x","x",BP$2-'Indicator Date hidden'!BQ15)</f>
        <v>0</v>
      </c>
      <c r="BQ14" s="42">
        <f>IF('Indicator Date hidden'!BR15="x","x",BQ$2-'Indicator Date hidden'!BR15)</f>
        <v>0</v>
      </c>
      <c r="BR14" s="42">
        <f>IF('Indicator Date hidden'!BS15="x","x",BR$2-'Indicator Date hidden'!BS15)</f>
        <v>0</v>
      </c>
      <c r="BS14" s="42">
        <f>IF('Indicator Date hidden'!BT15="x","x",BS$2-'Indicator Date hidden'!BT15)</f>
        <v>1</v>
      </c>
      <c r="BT14" s="42">
        <f>IF('Indicator Date hidden'!BU15="x","x",BT$2-'Indicator Date hidden'!BU15)</f>
        <v>0</v>
      </c>
      <c r="BU14">
        <f t="shared" si="0"/>
        <v>13</v>
      </c>
      <c r="BV14" s="43">
        <f t="shared" si="1"/>
        <v>0.25</v>
      </c>
      <c r="BW14">
        <f t="shared" si="2"/>
        <v>7</v>
      </c>
      <c r="BX14" s="43">
        <f t="shared" si="3"/>
        <v>0.80562923329436198</v>
      </c>
      <c r="BY14" s="46">
        <f t="shared" si="4"/>
        <v>0</v>
      </c>
    </row>
    <row r="15" spans="1:77">
      <c r="A15" t="str">
        <f>'Indicator Data'!B18</f>
        <v>BGD</v>
      </c>
      <c r="B15" s="42">
        <f>IF('Indicator Date hidden'!C16="x","x",B$2-'Indicator Date hidden'!C16)</f>
        <v>0</v>
      </c>
      <c r="C15" s="42">
        <f>IF('Indicator Date hidden'!D16="x","x",C$2-'Indicator Date hidden'!D16)</f>
        <v>0</v>
      </c>
      <c r="D15" s="42">
        <f>IF('Indicator Date hidden'!E16="x","x",D$2-'Indicator Date hidden'!E16)</f>
        <v>0</v>
      </c>
      <c r="E15" s="42">
        <f>IF('Indicator Date hidden'!F16="x","x",E$2-'Indicator Date hidden'!F16)</f>
        <v>0</v>
      </c>
      <c r="F15" s="42">
        <f>IF('Indicator Date hidden'!G16="x","x",F$2-'Indicator Date hidden'!G16)</f>
        <v>0</v>
      </c>
      <c r="G15" s="42">
        <f>IF('Indicator Date hidden'!H16="x","x",G$2-'Indicator Date hidden'!H16)</f>
        <v>0</v>
      </c>
      <c r="H15" s="42">
        <f>IF('Indicator Date hidden'!I16="x","x",H$2-'Indicator Date hidden'!I16)</f>
        <v>0</v>
      </c>
      <c r="I15" s="42">
        <f>IF('Indicator Date hidden'!J16="x","x",I$2-'Indicator Date hidden'!J16)</f>
        <v>0</v>
      </c>
      <c r="J15" s="42">
        <f>IF('Indicator Date hidden'!K16="x","x",J$2-'Indicator Date hidden'!K16)</f>
        <v>0</v>
      </c>
      <c r="K15" s="42">
        <f>IF('Indicator Date hidden'!L16="x","x",K$2-'Indicator Date hidden'!L16)</f>
        <v>0</v>
      </c>
      <c r="L15" s="42">
        <f>IF('Indicator Date hidden'!M16="x","x",L$2-'Indicator Date hidden'!M16)</f>
        <v>0</v>
      </c>
      <c r="M15" s="42" t="str">
        <f>IF('Indicator Date hidden'!N16="x","x",M$2-'Indicator Date hidden'!N16)</f>
        <v>x</v>
      </c>
      <c r="N15" s="42" t="str">
        <f>IF('Indicator Date hidden'!O16="x","x",N$2-'Indicator Date hidden'!O16)</f>
        <v>x</v>
      </c>
      <c r="O15" s="42" t="str">
        <f>IF('Indicator Date hidden'!P16="x","x",O$2-'Indicator Date hidden'!P16)</f>
        <v>x</v>
      </c>
      <c r="P15" s="42">
        <f>IF('Indicator Date hidden'!Q16="x","x",P$2-'Indicator Date hidden'!Q16)</f>
        <v>0</v>
      </c>
      <c r="Q15" s="42">
        <f>IF('Indicator Date hidden'!R16="x","x",Q$2-'Indicator Date hidden'!R16)</f>
        <v>0</v>
      </c>
      <c r="R15" s="42">
        <f>IF('Indicator Date hidden'!S16="x","x",R$2-'Indicator Date hidden'!S16)</f>
        <v>0</v>
      </c>
      <c r="S15" s="42">
        <f>IF('Indicator Date hidden'!T16="x","x",S$2-'Indicator Date hidden'!T16)</f>
        <v>0</v>
      </c>
      <c r="T15" s="42">
        <f>IF('Indicator Date hidden'!U16="x","x",T$2-'Indicator Date hidden'!U16)</f>
        <v>0</v>
      </c>
      <c r="U15" s="42">
        <f>IF('Indicator Date hidden'!V16="x","x",U$2-'Indicator Date hidden'!V16)</f>
        <v>0</v>
      </c>
      <c r="V15" s="42">
        <f>IF('Indicator Date hidden'!W16="x","x",V$2-'Indicator Date hidden'!W16)</f>
        <v>0</v>
      </c>
      <c r="W15" s="42">
        <f>IF('Indicator Date hidden'!X16="x","x",W$2-'Indicator Date hidden'!X16)</f>
        <v>0</v>
      </c>
      <c r="X15" s="42">
        <f>IF('Indicator Date hidden'!Y16="x","x",X$2-'Indicator Date hidden'!Y16)</f>
        <v>2</v>
      </c>
      <c r="Y15" s="42">
        <f>IF('Indicator Date hidden'!Z16="x","x",Y$2-'Indicator Date hidden'!Z16)</f>
        <v>0</v>
      </c>
      <c r="Z15" s="42">
        <f>IF('Indicator Date hidden'!AA16="x","x",Z$2-'Indicator Date hidden'!AA16)</f>
        <v>0</v>
      </c>
      <c r="AA15" s="42">
        <f>IF('Indicator Date hidden'!AB16="x","x",AA$2-'Indicator Date hidden'!AB16)</f>
        <v>0</v>
      </c>
      <c r="AB15" s="42">
        <f>IF('Indicator Date hidden'!AC16="x","x",AB$2-'Indicator Date hidden'!AC16)</f>
        <v>0</v>
      </c>
      <c r="AC15" s="42">
        <f>IF('Indicator Date hidden'!AD16="x","x",AC$2-'Indicator Date hidden'!AD16)</f>
        <v>-2</v>
      </c>
      <c r="AD15" s="42">
        <f>IF('Indicator Date hidden'!AE16="x","x",AD$2-'Indicator Date hidden'!AE16)</f>
        <v>0</v>
      </c>
      <c r="AE15" s="42">
        <f>IF('Indicator Date hidden'!AF16="x","x",AE$2-'Indicator Date hidden'!AF16)</f>
        <v>0</v>
      </c>
      <c r="AF15" s="42">
        <f>IF('Indicator Date hidden'!AG16="x","x",AF$2-'Indicator Date hidden'!AG16)</f>
        <v>0</v>
      </c>
      <c r="AG15" s="42">
        <f>IF('Indicator Date hidden'!AH16="x","x",AG$2-'Indicator Date hidden'!AH16)</f>
        <v>0</v>
      </c>
      <c r="AH15" s="42">
        <f>IF('Indicator Date hidden'!AI16="x","x",AH$2-'Indicator Date hidden'!AI16)</f>
        <v>2</v>
      </c>
      <c r="AI15" s="42">
        <f>IF('Indicator Date hidden'!AJ16="x","x",AI$2-'Indicator Date hidden'!AJ16)</f>
        <v>0</v>
      </c>
      <c r="AJ15" s="42">
        <f>IF('Indicator Date hidden'!AK16="x","x",AJ$2-'Indicator Date hidden'!AK16)</f>
        <v>0</v>
      </c>
      <c r="AK15" s="42">
        <f>IF('Indicator Date hidden'!AL16="x","x",AK$2-'Indicator Date hidden'!AL16)</f>
        <v>0</v>
      </c>
      <c r="AL15" s="42">
        <f>IF('Indicator Date hidden'!AM16="x","x",AL$2-'Indicator Date hidden'!AM16)</f>
        <v>0</v>
      </c>
      <c r="AM15" s="42">
        <f>IF('Indicator Date hidden'!AN16="x","x",AM$2-'Indicator Date hidden'!AN16)</f>
        <v>0</v>
      </c>
      <c r="AN15" s="42">
        <f>IF('Indicator Date hidden'!AO16="x","x",AN$2-'Indicator Date hidden'!AO16)</f>
        <v>0</v>
      </c>
      <c r="AO15" s="42">
        <f>IF('Indicator Date hidden'!AP16="x","x",AO$2-'Indicator Date hidden'!AP16)</f>
        <v>0</v>
      </c>
      <c r="AP15" s="42">
        <f>IF('Indicator Date hidden'!AQ16="x","x",AP$2-'Indicator Date hidden'!AQ16)</f>
        <v>0</v>
      </c>
      <c r="AQ15" s="42">
        <f>IF('Indicator Date hidden'!AR16="x","x",AQ$2-'Indicator Date hidden'!AR16)</f>
        <v>0</v>
      </c>
      <c r="AR15" s="42">
        <f>IF('Indicator Date hidden'!AS16="x","x",AR$2-'Indicator Date hidden'!AS16)</f>
        <v>0</v>
      </c>
      <c r="AS15" s="42">
        <f>IF('Indicator Date hidden'!AT16="x","x",AS$2-'Indicator Date hidden'!AT16)</f>
        <v>0</v>
      </c>
      <c r="AT15" s="42">
        <f>IF('Indicator Date hidden'!AU16="x","x",AT$2-'Indicator Date hidden'!AU16)</f>
        <v>0</v>
      </c>
      <c r="AU15" s="42">
        <f>IF('Indicator Date hidden'!AV16="x","x",AU$2-'Indicator Date hidden'!AV16)</f>
        <v>0</v>
      </c>
      <c r="AV15" s="42">
        <f>IF('Indicator Date hidden'!AW16="x","x",AV$2-'Indicator Date hidden'!AW16)</f>
        <v>0</v>
      </c>
      <c r="AW15" s="42">
        <f>IF('Indicator Date hidden'!AX16="x","x",AW$2-'Indicator Date hidden'!AX16)</f>
        <v>-2</v>
      </c>
      <c r="AX15" s="42">
        <f>IF('Indicator Date hidden'!AY16="x","x",AX$2-'Indicator Date hidden'!AY16)</f>
        <v>-1</v>
      </c>
      <c r="AY15" s="42">
        <f>IF('Indicator Date hidden'!AZ16="x","x",AY$2-'Indicator Date hidden'!AZ16)</f>
        <v>0</v>
      </c>
      <c r="AZ15" s="42">
        <f>IF('Indicator Date hidden'!BA16="x","x",AZ$2-'Indicator Date hidden'!BA16)</f>
        <v>0</v>
      </c>
      <c r="BA15" s="42">
        <f>IF('Indicator Date hidden'!BB16="x","x",BA$2-'Indicator Date hidden'!BB16)</f>
        <v>0</v>
      </c>
      <c r="BB15" s="42">
        <f>IF('Indicator Date hidden'!BC16="x","x",BB$2-'Indicator Date hidden'!BC16)</f>
        <v>0</v>
      </c>
      <c r="BC15" s="42">
        <f>IF('Indicator Date hidden'!BD16="x","x",BC$2-'Indicator Date hidden'!BD16)</f>
        <v>0</v>
      </c>
      <c r="BD15" s="42">
        <f>IF('Indicator Date hidden'!BE16="x","x",BD$2-'Indicator Date hidden'!BE16)</f>
        <v>0</v>
      </c>
      <c r="BE15" s="42">
        <f>IF('Indicator Date hidden'!BF16="x","x",BE$2-'Indicator Date hidden'!BF16)</f>
        <v>0</v>
      </c>
      <c r="BF15" s="42">
        <f>IF('Indicator Date hidden'!BG16="x","x",BF$2-'Indicator Date hidden'!BG16)</f>
        <v>0</v>
      </c>
      <c r="BG15" s="42">
        <f>IF('Indicator Date hidden'!BH16="x","x",BG$2-'Indicator Date hidden'!BH16)</f>
        <v>0</v>
      </c>
      <c r="BH15" s="42">
        <f>IF('Indicator Date hidden'!BI16="x","x",BH$2-'Indicator Date hidden'!BI16)</f>
        <v>0</v>
      </c>
      <c r="BI15" s="42">
        <f>IF('Indicator Date hidden'!BJ16="x","x",BI$2-'Indicator Date hidden'!BJ16)</f>
        <v>2</v>
      </c>
      <c r="BJ15" s="42">
        <f>IF('Indicator Date hidden'!BK16="x","x",BJ$2-'Indicator Date hidden'!BK16)</f>
        <v>1</v>
      </c>
      <c r="BK15" s="42">
        <f>IF('Indicator Date hidden'!BL16="x","x",BK$2-'Indicator Date hidden'!BL16)</f>
        <v>0</v>
      </c>
      <c r="BL15" s="42">
        <f>IF('Indicator Date hidden'!BM16="x","x",BL$2-'Indicator Date hidden'!BM16)</f>
        <v>0</v>
      </c>
      <c r="BM15" s="42">
        <f>IF('Indicator Date hidden'!BN16="x","x",BM$2-'Indicator Date hidden'!BN16)</f>
        <v>0</v>
      </c>
      <c r="BN15" s="42">
        <f>IF('Indicator Date hidden'!BO16="x","x",BN$2-'Indicator Date hidden'!BO16)</f>
        <v>0</v>
      </c>
      <c r="BO15" s="42">
        <f>IF('Indicator Date hidden'!BP16="x","x",BO$2-'Indicator Date hidden'!BP16)</f>
        <v>0</v>
      </c>
      <c r="BP15" s="42">
        <f>IF('Indicator Date hidden'!BQ16="x","x",BP$2-'Indicator Date hidden'!BQ16)</f>
        <v>0</v>
      </c>
      <c r="BQ15" s="42">
        <f>IF('Indicator Date hidden'!BR16="x","x",BQ$2-'Indicator Date hidden'!BR16)</f>
        <v>0</v>
      </c>
      <c r="BR15" s="42">
        <f>IF('Indicator Date hidden'!BS16="x","x",BR$2-'Indicator Date hidden'!BS16)</f>
        <v>0</v>
      </c>
      <c r="BS15" s="42">
        <f>IF('Indicator Date hidden'!BT16="x","x",BS$2-'Indicator Date hidden'!BT16)</f>
        <v>1</v>
      </c>
      <c r="BT15" s="42">
        <f>IF('Indicator Date hidden'!BU16="x","x",BT$2-'Indicator Date hidden'!BU16)</f>
        <v>0</v>
      </c>
      <c r="BU15">
        <f t="shared" si="0"/>
        <v>3</v>
      </c>
      <c r="BV15" s="43">
        <f t="shared" si="1"/>
        <v>4.4117647058823532E-2</v>
      </c>
      <c r="BW15">
        <f t="shared" si="2"/>
        <v>5</v>
      </c>
      <c r="BX15" s="43">
        <f t="shared" si="3"/>
        <v>0.57990423979795158</v>
      </c>
      <c r="BY15" s="46">
        <f t="shared" si="4"/>
        <v>0</v>
      </c>
    </row>
    <row r="16" spans="1:77">
      <c r="A16" t="str">
        <f>'Indicator Data'!B19</f>
        <v>BRB</v>
      </c>
      <c r="B16" s="42">
        <f>IF('Indicator Date hidden'!C17="x","x",B$2-'Indicator Date hidden'!C17)</f>
        <v>0</v>
      </c>
      <c r="C16" s="42">
        <f>IF('Indicator Date hidden'!D17="x","x",C$2-'Indicator Date hidden'!D17)</f>
        <v>0</v>
      </c>
      <c r="D16" s="42">
        <f>IF('Indicator Date hidden'!E17="x","x",D$2-'Indicator Date hidden'!E17)</f>
        <v>0</v>
      </c>
      <c r="E16" s="42">
        <f>IF('Indicator Date hidden'!F17="x","x",E$2-'Indicator Date hidden'!F17)</f>
        <v>0</v>
      </c>
      <c r="F16" s="42">
        <f>IF('Indicator Date hidden'!G17="x","x",F$2-'Indicator Date hidden'!G17)</f>
        <v>0</v>
      </c>
      <c r="G16" s="42">
        <f>IF('Indicator Date hidden'!H17="x","x",G$2-'Indicator Date hidden'!H17)</f>
        <v>0</v>
      </c>
      <c r="H16" s="42">
        <f>IF('Indicator Date hidden'!I17="x","x",H$2-'Indicator Date hidden'!I17)</f>
        <v>0</v>
      </c>
      <c r="I16" s="42">
        <f>IF('Indicator Date hidden'!J17="x","x",I$2-'Indicator Date hidden'!J17)</f>
        <v>0</v>
      </c>
      <c r="J16" s="42">
        <f>IF('Indicator Date hidden'!K17="x","x",J$2-'Indicator Date hidden'!K17)</f>
        <v>0</v>
      </c>
      <c r="K16" s="42" t="str">
        <f>IF('Indicator Date hidden'!L17="x","x",K$2-'Indicator Date hidden'!L17)</f>
        <v>x</v>
      </c>
      <c r="L16" s="42" t="str">
        <f>IF('Indicator Date hidden'!M17="x","x",L$2-'Indicator Date hidden'!M17)</f>
        <v>x</v>
      </c>
      <c r="M16" s="42" t="str">
        <f>IF('Indicator Date hidden'!N17="x","x",M$2-'Indicator Date hidden'!N17)</f>
        <v>x</v>
      </c>
      <c r="N16" s="42" t="str">
        <f>IF('Indicator Date hidden'!O17="x","x",N$2-'Indicator Date hidden'!O17)</f>
        <v>x</v>
      </c>
      <c r="O16" s="42" t="str">
        <f>IF('Indicator Date hidden'!P17="x","x",O$2-'Indicator Date hidden'!P17)</f>
        <v>x</v>
      </c>
      <c r="P16" s="42">
        <f>IF('Indicator Date hidden'!Q17="x","x",P$2-'Indicator Date hidden'!Q17)</f>
        <v>0</v>
      </c>
      <c r="Q16" s="42">
        <f>IF('Indicator Date hidden'!R17="x","x",Q$2-'Indicator Date hidden'!R17)</f>
        <v>0</v>
      </c>
      <c r="R16" s="42">
        <f>IF('Indicator Date hidden'!S17="x","x",R$2-'Indicator Date hidden'!S17)</f>
        <v>0</v>
      </c>
      <c r="S16" s="42">
        <f>IF('Indicator Date hidden'!T17="x","x",S$2-'Indicator Date hidden'!T17)</f>
        <v>0</v>
      </c>
      <c r="T16" s="42">
        <f>IF('Indicator Date hidden'!U17="x","x",T$2-'Indicator Date hidden'!U17)</f>
        <v>0</v>
      </c>
      <c r="U16" s="42">
        <f>IF('Indicator Date hidden'!V17="x","x",U$2-'Indicator Date hidden'!V17)</f>
        <v>0</v>
      </c>
      <c r="V16" s="42">
        <f>IF('Indicator Date hidden'!W17="x","x",V$2-'Indicator Date hidden'!W17)</f>
        <v>0</v>
      </c>
      <c r="W16" s="42">
        <f>IF('Indicator Date hidden'!X17="x","x",W$2-'Indicator Date hidden'!X17)</f>
        <v>0</v>
      </c>
      <c r="X16" s="42">
        <f>IF('Indicator Date hidden'!Y17="x","x",X$2-'Indicator Date hidden'!Y17)</f>
        <v>9</v>
      </c>
      <c r="Y16" s="42">
        <f>IF('Indicator Date hidden'!Z17="x","x",Y$2-'Indicator Date hidden'!Z17)</f>
        <v>4</v>
      </c>
      <c r="Z16" s="42" t="str">
        <f>IF('Indicator Date hidden'!AA17="x","x",Z$2-'Indicator Date hidden'!AA17)</f>
        <v>x</v>
      </c>
      <c r="AA16" s="42">
        <f>IF('Indicator Date hidden'!AB17="x","x",AA$2-'Indicator Date hidden'!AB17)</f>
        <v>2</v>
      </c>
      <c r="AB16" s="42">
        <f>IF('Indicator Date hidden'!AC17="x","x",AB$2-'Indicator Date hidden'!AC17)</f>
        <v>0</v>
      </c>
      <c r="AC16" s="42" t="str">
        <f>IF('Indicator Date hidden'!AD17="x","x",AC$2-'Indicator Date hidden'!AD17)</f>
        <v>x</v>
      </c>
      <c r="AD16" s="42">
        <f>IF('Indicator Date hidden'!AE17="x","x",AD$2-'Indicator Date hidden'!AE17)</f>
        <v>0</v>
      </c>
      <c r="AE16" s="42">
        <f>IF('Indicator Date hidden'!AF17="x","x",AE$2-'Indicator Date hidden'!AF17)</f>
        <v>0</v>
      </c>
      <c r="AF16" s="42">
        <f>IF('Indicator Date hidden'!AG17="x","x",AF$2-'Indicator Date hidden'!AG17)</f>
        <v>0</v>
      </c>
      <c r="AG16" s="42">
        <f>IF('Indicator Date hidden'!AH17="x","x",AG$2-'Indicator Date hidden'!AH17)</f>
        <v>0</v>
      </c>
      <c r="AH16" s="42">
        <f>IF('Indicator Date hidden'!AI17="x","x",AH$2-'Indicator Date hidden'!AI17)</f>
        <v>9</v>
      </c>
      <c r="AI16" s="42">
        <f>IF('Indicator Date hidden'!AJ17="x","x",AI$2-'Indicator Date hidden'!AJ17)</f>
        <v>0</v>
      </c>
      <c r="AJ16" s="42">
        <f>IF('Indicator Date hidden'!AK17="x","x",AJ$2-'Indicator Date hidden'!AK17)</f>
        <v>0</v>
      </c>
      <c r="AK16" s="42">
        <f>IF('Indicator Date hidden'!AL17="x","x",AK$2-'Indicator Date hidden'!AL17)</f>
        <v>0</v>
      </c>
      <c r="AL16" s="42" t="str">
        <f>IF('Indicator Date hidden'!AM17="x","x",AL$2-'Indicator Date hidden'!AM17)</f>
        <v>x</v>
      </c>
      <c r="AM16" s="42">
        <f>IF('Indicator Date hidden'!AN17="x","x",AM$2-'Indicator Date hidden'!AN17)</f>
        <v>0</v>
      </c>
      <c r="AN16" s="42">
        <f>IF('Indicator Date hidden'!AO17="x","x",AN$2-'Indicator Date hidden'!AO17)</f>
        <v>0</v>
      </c>
      <c r="AO16" s="42">
        <f>IF('Indicator Date hidden'!AP17="x","x",AO$2-'Indicator Date hidden'!AP17)</f>
        <v>10</v>
      </c>
      <c r="AP16" s="42">
        <f>IF('Indicator Date hidden'!AQ17="x","x",AP$2-'Indicator Date hidden'!AQ17)</f>
        <v>0</v>
      </c>
      <c r="AQ16" s="42">
        <f>IF('Indicator Date hidden'!AR17="x","x",AQ$2-'Indicator Date hidden'!AR17)</f>
        <v>0</v>
      </c>
      <c r="AR16" s="42">
        <f>IF('Indicator Date hidden'!AS17="x","x",AR$2-'Indicator Date hidden'!AS17)</f>
        <v>0</v>
      </c>
      <c r="AS16" s="42" t="str">
        <f>IF('Indicator Date hidden'!AT17="x","x",AS$2-'Indicator Date hidden'!AT17)</f>
        <v>x</v>
      </c>
      <c r="AT16" s="42">
        <f>IF('Indicator Date hidden'!AU17="x","x",AT$2-'Indicator Date hidden'!AU17)</f>
        <v>0</v>
      </c>
      <c r="AU16" s="42">
        <f>IF('Indicator Date hidden'!AV17="x","x",AU$2-'Indicator Date hidden'!AV17)</f>
        <v>0</v>
      </c>
      <c r="AV16" s="42" t="str">
        <f>IF('Indicator Date hidden'!AW17="x","x",AV$2-'Indicator Date hidden'!AW17)</f>
        <v>x</v>
      </c>
      <c r="AW16" s="42">
        <f>IF('Indicator Date hidden'!AX17="x","x",AW$2-'Indicator Date hidden'!AX17)</f>
        <v>-2</v>
      </c>
      <c r="AX16" s="42">
        <f>IF('Indicator Date hidden'!AY17="x","x",AX$2-'Indicator Date hidden'!AY17)</f>
        <v>-1</v>
      </c>
      <c r="AY16" s="42">
        <f>IF('Indicator Date hidden'!AZ17="x","x",AY$2-'Indicator Date hidden'!AZ17)</f>
        <v>0</v>
      </c>
      <c r="AZ16" s="42" t="str">
        <f>IF('Indicator Date hidden'!BA17="x","x",AZ$2-'Indicator Date hidden'!BA17)</f>
        <v>x</v>
      </c>
      <c r="BA16" s="42">
        <f>IF('Indicator Date hidden'!BB17="x","x",BA$2-'Indicator Date hidden'!BB17)</f>
        <v>0</v>
      </c>
      <c r="BB16" s="42">
        <f>IF('Indicator Date hidden'!BC17="x","x",BB$2-'Indicator Date hidden'!BC17)</f>
        <v>0</v>
      </c>
      <c r="BC16" s="42">
        <f>IF('Indicator Date hidden'!BD17="x","x",BC$2-'Indicator Date hidden'!BD17)</f>
        <v>0</v>
      </c>
      <c r="BD16" s="42">
        <f>IF('Indicator Date hidden'!BE17="x","x",BD$2-'Indicator Date hidden'!BE17)</f>
        <v>0</v>
      </c>
      <c r="BE16" s="42">
        <f>IF('Indicator Date hidden'!BF17="x","x",BE$2-'Indicator Date hidden'!BF17)</f>
        <v>2</v>
      </c>
      <c r="BF16" s="42">
        <f>IF('Indicator Date hidden'!BG17="x","x",BF$2-'Indicator Date hidden'!BG17)</f>
        <v>0</v>
      </c>
      <c r="BG16" s="42">
        <f>IF('Indicator Date hidden'!BH17="x","x",BG$2-'Indicator Date hidden'!BH17)</f>
        <v>0</v>
      </c>
      <c r="BH16" s="42">
        <f>IF('Indicator Date hidden'!BI17="x","x",BH$2-'Indicator Date hidden'!BI17)</f>
        <v>0</v>
      </c>
      <c r="BI16" s="42" t="str">
        <f>IF('Indicator Date hidden'!BJ17="x","x",BI$2-'Indicator Date hidden'!BJ17)</f>
        <v>x</v>
      </c>
      <c r="BJ16" s="42">
        <f>IF('Indicator Date hidden'!BK17="x","x",BJ$2-'Indicator Date hidden'!BK17)</f>
        <v>1</v>
      </c>
      <c r="BK16" s="42">
        <f>IF('Indicator Date hidden'!BL17="x","x",BK$2-'Indicator Date hidden'!BL17)</f>
        <v>0</v>
      </c>
      <c r="BL16" s="42">
        <f>IF('Indicator Date hidden'!BM17="x","x",BL$2-'Indicator Date hidden'!BM17)</f>
        <v>0</v>
      </c>
      <c r="BM16" s="42">
        <f>IF('Indicator Date hidden'!BN17="x","x",BM$2-'Indicator Date hidden'!BN17)</f>
        <v>0</v>
      </c>
      <c r="BN16" s="42">
        <f>IF('Indicator Date hidden'!BO17="x","x",BN$2-'Indicator Date hidden'!BO17)</f>
        <v>0</v>
      </c>
      <c r="BO16" s="42">
        <f>IF('Indicator Date hidden'!BP17="x","x",BO$2-'Indicator Date hidden'!BP17)</f>
        <v>4</v>
      </c>
      <c r="BP16" s="42">
        <f>IF('Indicator Date hidden'!BQ17="x","x",BP$2-'Indicator Date hidden'!BQ17)</f>
        <v>0</v>
      </c>
      <c r="BQ16" s="42">
        <f>IF('Indicator Date hidden'!BR17="x","x",BQ$2-'Indicator Date hidden'!BR17)</f>
        <v>0</v>
      </c>
      <c r="BR16" s="42">
        <f>IF('Indicator Date hidden'!BS17="x","x",BR$2-'Indicator Date hidden'!BS17)</f>
        <v>0</v>
      </c>
      <c r="BS16" s="42">
        <f>IF('Indicator Date hidden'!BT17="x","x",BS$2-'Indicator Date hidden'!BT17)</f>
        <v>1</v>
      </c>
      <c r="BT16" s="42">
        <f>IF('Indicator Date hidden'!BU17="x","x",BT$2-'Indicator Date hidden'!BU17)</f>
        <v>0</v>
      </c>
      <c r="BU16">
        <f t="shared" si="0"/>
        <v>39</v>
      </c>
      <c r="BV16" s="43">
        <f t="shared" si="1"/>
        <v>0.66101694915254239</v>
      </c>
      <c r="BW16">
        <f t="shared" si="2"/>
        <v>9</v>
      </c>
      <c r="BX16" s="43">
        <f t="shared" si="3"/>
        <v>2.1909689017706948</v>
      </c>
      <c r="BY16" s="46">
        <f t="shared" si="4"/>
        <v>0</v>
      </c>
    </row>
    <row r="17" spans="1:77">
      <c r="A17" t="str">
        <f>'Indicator Data'!B20</f>
        <v>BLR</v>
      </c>
      <c r="B17" s="42">
        <f>IF('Indicator Date hidden'!C18="x","x",B$2-'Indicator Date hidden'!C18)</f>
        <v>0</v>
      </c>
      <c r="C17" s="42">
        <f>IF('Indicator Date hidden'!D18="x","x",C$2-'Indicator Date hidden'!D18)</f>
        <v>0</v>
      </c>
      <c r="D17" s="42">
        <f>IF('Indicator Date hidden'!E18="x","x",D$2-'Indicator Date hidden'!E18)</f>
        <v>0</v>
      </c>
      <c r="E17" s="42">
        <f>IF('Indicator Date hidden'!F18="x","x",E$2-'Indicator Date hidden'!F18)</f>
        <v>0</v>
      </c>
      <c r="F17" s="42">
        <f>IF('Indicator Date hidden'!G18="x","x",F$2-'Indicator Date hidden'!G18)</f>
        <v>0</v>
      </c>
      <c r="G17" s="42">
        <f>IF('Indicator Date hidden'!H18="x","x",G$2-'Indicator Date hidden'!H18)</f>
        <v>0</v>
      </c>
      <c r="H17" s="42">
        <f>IF('Indicator Date hidden'!I18="x","x",H$2-'Indicator Date hidden'!I18)</f>
        <v>0</v>
      </c>
      <c r="I17" s="42">
        <f>IF('Indicator Date hidden'!J18="x","x",I$2-'Indicator Date hidden'!J18)</f>
        <v>0</v>
      </c>
      <c r="J17" s="42">
        <f>IF('Indicator Date hidden'!K18="x","x",J$2-'Indicator Date hidden'!K18)</f>
        <v>0</v>
      </c>
      <c r="K17" s="42">
        <f>IF('Indicator Date hidden'!L18="x","x",K$2-'Indicator Date hidden'!L18)</f>
        <v>0</v>
      </c>
      <c r="L17" s="42">
        <f>IF('Indicator Date hidden'!M18="x","x",L$2-'Indicator Date hidden'!M18)</f>
        <v>0</v>
      </c>
      <c r="M17" s="42" t="str">
        <f>IF('Indicator Date hidden'!N18="x","x",M$2-'Indicator Date hidden'!N18)</f>
        <v>x</v>
      </c>
      <c r="N17" s="42" t="str">
        <f>IF('Indicator Date hidden'!O18="x","x",N$2-'Indicator Date hidden'!O18)</f>
        <v>x</v>
      </c>
      <c r="O17" s="42" t="str">
        <f>IF('Indicator Date hidden'!P18="x","x",O$2-'Indicator Date hidden'!P18)</f>
        <v>x</v>
      </c>
      <c r="P17" s="42">
        <f>IF('Indicator Date hidden'!Q18="x","x",P$2-'Indicator Date hidden'!Q18)</f>
        <v>0</v>
      </c>
      <c r="Q17" s="42">
        <f>IF('Indicator Date hidden'!R18="x","x",Q$2-'Indicator Date hidden'!R18)</f>
        <v>0</v>
      </c>
      <c r="R17" s="42">
        <f>IF('Indicator Date hidden'!S18="x","x",R$2-'Indicator Date hidden'!S18)</f>
        <v>0</v>
      </c>
      <c r="S17" s="42">
        <f>IF('Indicator Date hidden'!T18="x","x",S$2-'Indicator Date hidden'!T18)</f>
        <v>0</v>
      </c>
      <c r="T17" s="42">
        <f>IF('Indicator Date hidden'!U18="x","x",T$2-'Indicator Date hidden'!U18)</f>
        <v>0</v>
      </c>
      <c r="U17" s="42">
        <f>IF('Indicator Date hidden'!V18="x","x",U$2-'Indicator Date hidden'!V18)</f>
        <v>0</v>
      </c>
      <c r="V17" s="42">
        <f>IF('Indicator Date hidden'!W18="x","x",V$2-'Indicator Date hidden'!W18)</f>
        <v>0</v>
      </c>
      <c r="W17" s="42">
        <f>IF('Indicator Date hidden'!X18="x","x",W$2-'Indicator Date hidden'!X18)</f>
        <v>0</v>
      </c>
      <c r="X17" s="42">
        <f>IF('Indicator Date hidden'!Y18="x","x",X$2-'Indicator Date hidden'!Y18)</f>
        <v>2</v>
      </c>
      <c r="Y17" s="42">
        <f>IF('Indicator Date hidden'!Z18="x","x",Y$2-'Indicator Date hidden'!Z18)</f>
        <v>0</v>
      </c>
      <c r="Z17" s="42" t="str">
        <f>IF('Indicator Date hidden'!AA18="x","x",Z$2-'Indicator Date hidden'!AA18)</f>
        <v>x</v>
      </c>
      <c r="AA17" s="42">
        <f>IF('Indicator Date hidden'!AB18="x","x",AA$2-'Indicator Date hidden'!AB18)</f>
        <v>5</v>
      </c>
      <c r="AB17" s="42">
        <f>IF('Indicator Date hidden'!AC18="x","x",AB$2-'Indicator Date hidden'!AC18)</f>
        <v>0</v>
      </c>
      <c r="AC17" s="42">
        <f>IF('Indicator Date hidden'!AD18="x","x",AC$2-'Indicator Date hidden'!AD18)</f>
        <v>0</v>
      </c>
      <c r="AD17" s="42">
        <f>IF('Indicator Date hidden'!AE18="x","x",AD$2-'Indicator Date hidden'!AE18)</f>
        <v>0</v>
      </c>
      <c r="AE17" s="42">
        <f>IF('Indicator Date hidden'!AF18="x","x",AE$2-'Indicator Date hidden'!AF18)</f>
        <v>0</v>
      </c>
      <c r="AF17" s="42">
        <f>IF('Indicator Date hidden'!AG18="x","x",AF$2-'Indicator Date hidden'!AG18)</f>
        <v>0</v>
      </c>
      <c r="AG17" s="42">
        <f>IF('Indicator Date hidden'!AH18="x","x",AG$2-'Indicator Date hidden'!AH18)</f>
        <v>0</v>
      </c>
      <c r="AH17" s="42" t="str">
        <f>IF('Indicator Date hidden'!AI18="x","x",AH$2-'Indicator Date hidden'!AI18)</f>
        <v>x</v>
      </c>
      <c r="AI17" s="42">
        <f>IF('Indicator Date hidden'!AJ18="x","x",AI$2-'Indicator Date hidden'!AJ18)</f>
        <v>0</v>
      </c>
      <c r="AJ17" s="42">
        <f>IF('Indicator Date hidden'!AK18="x","x",AJ$2-'Indicator Date hidden'!AK18)</f>
        <v>0</v>
      </c>
      <c r="AK17" s="42">
        <f>IF('Indicator Date hidden'!AL18="x","x",AK$2-'Indicator Date hidden'!AL18)</f>
        <v>0</v>
      </c>
      <c r="AL17" s="42">
        <f>IF('Indicator Date hidden'!AM18="x","x",AL$2-'Indicator Date hidden'!AM18)</f>
        <v>0</v>
      </c>
      <c r="AM17" s="42">
        <f>IF('Indicator Date hidden'!AN18="x","x",AM$2-'Indicator Date hidden'!AN18)</f>
        <v>0</v>
      </c>
      <c r="AN17" s="42">
        <f>IF('Indicator Date hidden'!AO18="x","x",AN$2-'Indicator Date hidden'!AO18)</f>
        <v>0</v>
      </c>
      <c r="AO17" s="42" t="str">
        <f>IF('Indicator Date hidden'!AP18="x","x",AO$2-'Indicator Date hidden'!AP18)</f>
        <v>x</v>
      </c>
      <c r="AP17" s="42">
        <f>IF('Indicator Date hidden'!AQ18="x","x",AP$2-'Indicator Date hidden'!AQ18)</f>
        <v>0</v>
      </c>
      <c r="AQ17" s="42">
        <f>IF('Indicator Date hidden'!AR18="x","x",AQ$2-'Indicator Date hidden'!AR18)</f>
        <v>0</v>
      </c>
      <c r="AR17" s="42">
        <f>IF('Indicator Date hidden'!AS18="x","x",AR$2-'Indicator Date hidden'!AS18)</f>
        <v>0</v>
      </c>
      <c r="AS17" s="42" t="str">
        <f>IF('Indicator Date hidden'!AT18="x","x",AS$2-'Indicator Date hidden'!AT18)</f>
        <v>x</v>
      </c>
      <c r="AT17" s="42">
        <f>IF('Indicator Date hidden'!AU18="x","x",AT$2-'Indicator Date hidden'!AU18)</f>
        <v>0</v>
      </c>
      <c r="AU17" s="42">
        <f>IF('Indicator Date hidden'!AV18="x","x",AU$2-'Indicator Date hidden'!AV18)</f>
        <v>0</v>
      </c>
      <c r="AV17" s="42">
        <f>IF('Indicator Date hidden'!AW18="x","x",AV$2-'Indicator Date hidden'!AW18)</f>
        <v>2</v>
      </c>
      <c r="AW17" s="42">
        <f>IF('Indicator Date hidden'!AX18="x","x",AW$2-'Indicator Date hidden'!AX18)</f>
        <v>-2</v>
      </c>
      <c r="AX17" s="42">
        <f>IF('Indicator Date hidden'!AY18="x","x",AX$2-'Indicator Date hidden'!AY18)</f>
        <v>-1</v>
      </c>
      <c r="AY17" s="42">
        <f>IF('Indicator Date hidden'!AZ18="x","x",AY$2-'Indicator Date hidden'!AZ18)</f>
        <v>0</v>
      </c>
      <c r="AZ17" s="42" t="str">
        <f>IF('Indicator Date hidden'!BA18="x","x",AZ$2-'Indicator Date hidden'!BA18)</f>
        <v>x</v>
      </c>
      <c r="BA17" s="42">
        <f>IF('Indicator Date hidden'!BB18="x","x",BA$2-'Indicator Date hidden'!BB18)</f>
        <v>0</v>
      </c>
      <c r="BB17" s="42">
        <f>IF('Indicator Date hidden'!BC18="x","x",BB$2-'Indicator Date hidden'!BC18)</f>
        <v>0</v>
      </c>
      <c r="BC17" s="42">
        <f>IF('Indicator Date hidden'!BD18="x","x",BC$2-'Indicator Date hidden'!BD18)</f>
        <v>0</v>
      </c>
      <c r="BD17" s="42">
        <f>IF('Indicator Date hidden'!BE18="x","x",BD$2-'Indicator Date hidden'!BE18)</f>
        <v>0</v>
      </c>
      <c r="BE17" s="42">
        <f>IF('Indicator Date hidden'!BF18="x","x",BE$2-'Indicator Date hidden'!BF18)</f>
        <v>0</v>
      </c>
      <c r="BF17" s="42">
        <f>IF('Indicator Date hidden'!BG18="x","x",BF$2-'Indicator Date hidden'!BG18)</f>
        <v>0</v>
      </c>
      <c r="BG17" s="42">
        <f>IF('Indicator Date hidden'!BH18="x","x",BG$2-'Indicator Date hidden'!BH18)</f>
        <v>0</v>
      </c>
      <c r="BH17" s="42">
        <f>IF('Indicator Date hidden'!BI18="x","x",BH$2-'Indicator Date hidden'!BI18)</f>
        <v>0</v>
      </c>
      <c r="BI17" s="42">
        <f>IF('Indicator Date hidden'!BJ18="x","x",BI$2-'Indicator Date hidden'!BJ18)</f>
        <v>4</v>
      </c>
      <c r="BJ17" s="42">
        <f>IF('Indicator Date hidden'!BK18="x","x",BJ$2-'Indicator Date hidden'!BK18)</f>
        <v>0</v>
      </c>
      <c r="BK17" s="42">
        <f>IF('Indicator Date hidden'!BL18="x","x",BK$2-'Indicator Date hidden'!BL18)</f>
        <v>0</v>
      </c>
      <c r="BL17" s="42">
        <f>IF('Indicator Date hidden'!BM18="x","x",BL$2-'Indicator Date hidden'!BM18)</f>
        <v>0</v>
      </c>
      <c r="BM17" s="42">
        <f>IF('Indicator Date hidden'!BN18="x","x",BM$2-'Indicator Date hidden'!BN18)</f>
        <v>0</v>
      </c>
      <c r="BN17" s="42">
        <f>IF('Indicator Date hidden'!BO18="x","x",BN$2-'Indicator Date hidden'!BO18)</f>
        <v>0</v>
      </c>
      <c r="BO17" s="42">
        <f>IF('Indicator Date hidden'!BP18="x","x",BO$2-'Indicator Date hidden'!BP18)</f>
        <v>2</v>
      </c>
      <c r="BP17" s="42">
        <f>IF('Indicator Date hidden'!BQ18="x","x",BP$2-'Indicator Date hidden'!BQ18)</f>
        <v>0</v>
      </c>
      <c r="BQ17" s="42">
        <f>IF('Indicator Date hidden'!BR18="x","x",BQ$2-'Indicator Date hidden'!BR18)</f>
        <v>0</v>
      </c>
      <c r="BR17" s="42" t="str">
        <f>IF('Indicator Date hidden'!BS18="x","x",BR$2-'Indicator Date hidden'!BS18)</f>
        <v>x</v>
      </c>
      <c r="BS17" s="42">
        <f>IF('Indicator Date hidden'!BT18="x","x",BS$2-'Indicator Date hidden'!BT18)</f>
        <v>1</v>
      </c>
      <c r="BT17" s="42">
        <f>IF('Indicator Date hidden'!BU18="x","x",BT$2-'Indicator Date hidden'!BU18)</f>
        <v>0</v>
      </c>
      <c r="BU17">
        <f t="shared" si="0"/>
        <v>13</v>
      </c>
      <c r="BV17" s="43">
        <f t="shared" si="1"/>
        <v>0.20967741935483872</v>
      </c>
      <c r="BW17">
        <f t="shared" si="2"/>
        <v>6</v>
      </c>
      <c r="BX17" s="43">
        <f t="shared" si="3"/>
        <v>0.95270576939499085</v>
      </c>
      <c r="BY17" s="46">
        <f t="shared" si="4"/>
        <v>0</v>
      </c>
    </row>
    <row r="18" spans="1:77">
      <c r="A18" t="str">
        <f>'Indicator Data'!B21</f>
        <v>BEL</v>
      </c>
      <c r="B18" s="42">
        <f>IF('Indicator Date hidden'!C19="x","x",B$2-'Indicator Date hidden'!C19)</f>
        <v>0</v>
      </c>
      <c r="C18" s="42">
        <f>IF('Indicator Date hidden'!D19="x","x",C$2-'Indicator Date hidden'!D19)</f>
        <v>0</v>
      </c>
      <c r="D18" s="42">
        <f>IF('Indicator Date hidden'!E19="x","x",D$2-'Indicator Date hidden'!E19)</f>
        <v>0</v>
      </c>
      <c r="E18" s="42">
        <f>IF('Indicator Date hidden'!F19="x","x",E$2-'Indicator Date hidden'!F19)</f>
        <v>0</v>
      </c>
      <c r="F18" s="42">
        <f>IF('Indicator Date hidden'!G19="x","x",F$2-'Indicator Date hidden'!G19)</f>
        <v>0</v>
      </c>
      <c r="G18" s="42">
        <f>IF('Indicator Date hidden'!H19="x","x",G$2-'Indicator Date hidden'!H19)</f>
        <v>0</v>
      </c>
      <c r="H18" s="42">
        <f>IF('Indicator Date hidden'!I19="x","x",H$2-'Indicator Date hidden'!I19)</f>
        <v>0</v>
      </c>
      <c r="I18" s="42">
        <f>IF('Indicator Date hidden'!J19="x","x",I$2-'Indicator Date hidden'!J19)</f>
        <v>0</v>
      </c>
      <c r="J18" s="42">
        <f>IF('Indicator Date hidden'!K19="x","x",J$2-'Indicator Date hidden'!K19)</f>
        <v>0</v>
      </c>
      <c r="K18" s="42">
        <f>IF('Indicator Date hidden'!L19="x","x",K$2-'Indicator Date hidden'!L19)</f>
        <v>0</v>
      </c>
      <c r="L18" s="42">
        <f>IF('Indicator Date hidden'!M19="x","x",L$2-'Indicator Date hidden'!M19)</f>
        <v>0</v>
      </c>
      <c r="M18" s="42" t="str">
        <f>IF('Indicator Date hidden'!N19="x","x",M$2-'Indicator Date hidden'!N19)</f>
        <v>x</v>
      </c>
      <c r="N18" s="42" t="str">
        <f>IF('Indicator Date hidden'!O19="x","x",N$2-'Indicator Date hidden'!O19)</f>
        <v>x</v>
      </c>
      <c r="O18" s="42" t="str">
        <f>IF('Indicator Date hidden'!P19="x","x",O$2-'Indicator Date hidden'!P19)</f>
        <v>x</v>
      </c>
      <c r="P18" s="42">
        <f>IF('Indicator Date hidden'!Q19="x","x",P$2-'Indicator Date hidden'!Q19)</f>
        <v>0</v>
      </c>
      <c r="Q18" s="42">
        <f>IF('Indicator Date hidden'!R19="x","x",Q$2-'Indicator Date hidden'!R19)</f>
        <v>0</v>
      </c>
      <c r="R18" s="42">
        <f>IF('Indicator Date hidden'!S19="x","x",R$2-'Indicator Date hidden'!S19)</f>
        <v>0</v>
      </c>
      <c r="S18" s="42">
        <f>IF('Indicator Date hidden'!T19="x","x",S$2-'Indicator Date hidden'!T19)</f>
        <v>0</v>
      </c>
      <c r="T18" s="42">
        <f>IF('Indicator Date hidden'!U19="x","x",T$2-'Indicator Date hidden'!U19)</f>
        <v>0</v>
      </c>
      <c r="U18" s="42">
        <f>IF('Indicator Date hidden'!V19="x","x",U$2-'Indicator Date hidden'!V19)</f>
        <v>0</v>
      </c>
      <c r="V18" s="42">
        <f>IF('Indicator Date hidden'!W19="x","x",V$2-'Indicator Date hidden'!W19)</f>
        <v>0</v>
      </c>
      <c r="W18" s="42">
        <f>IF('Indicator Date hidden'!X19="x","x",W$2-'Indicator Date hidden'!X19)</f>
        <v>0</v>
      </c>
      <c r="X18" s="42">
        <f>IF('Indicator Date hidden'!Y19="x","x",X$2-'Indicator Date hidden'!Y19)</f>
        <v>10</v>
      </c>
      <c r="Y18" s="42">
        <f>IF('Indicator Date hidden'!Z19="x","x",Y$2-'Indicator Date hidden'!Z19)</f>
        <v>0</v>
      </c>
      <c r="Z18" s="42" t="str">
        <f>IF('Indicator Date hidden'!AA19="x","x",Z$2-'Indicator Date hidden'!AA19)</f>
        <v>x</v>
      </c>
      <c r="AA18" s="42">
        <f>IF('Indicator Date hidden'!AB19="x","x",AA$2-'Indicator Date hidden'!AB19)</f>
        <v>1</v>
      </c>
      <c r="AB18" s="42">
        <f>IF('Indicator Date hidden'!AC19="x","x",AB$2-'Indicator Date hidden'!AC19)</f>
        <v>0</v>
      </c>
      <c r="AC18" s="42">
        <f>IF('Indicator Date hidden'!AD19="x","x",AC$2-'Indicator Date hidden'!AD19)</f>
        <v>-2</v>
      </c>
      <c r="AD18" s="42">
        <f>IF('Indicator Date hidden'!AE19="x","x",AD$2-'Indicator Date hidden'!AE19)</f>
        <v>0</v>
      </c>
      <c r="AE18" s="42">
        <f>IF('Indicator Date hidden'!AF19="x","x",AE$2-'Indicator Date hidden'!AF19)</f>
        <v>0</v>
      </c>
      <c r="AF18" s="42">
        <f>IF('Indicator Date hidden'!AG19="x","x",AF$2-'Indicator Date hidden'!AG19)</f>
        <v>0</v>
      </c>
      <c r="AG18" s="42">
        <f>IF('Indicator Date hidden'!AH19="x","x",AG$2-'Indicator Date hidden'!AH19)</f>
        <v>0</v>
      </c>
      <c r="AH18" s="42" t="str">
        <f>IF('Indicator Date hidden'!AI19="x","x",AH$2-'Indicator Date hidden'!AI19)</f>
        <v>x</v>
      </c>
      <c r="AI18" s="42">
        <f>IF('Indicator Date hidden'!AJ19="x","x",AI$2-'Indicator Date hidden'!AJ19)</f>
        <v>0</v>
      </c>
      <c r="AJ18" s="42">
        <f>IF('Indicator Date hidden'!AK19="x","x",AJ$2-'Indicator Date hidden'!AK19)</f>
        <v>0</v>
      </c>
      <c r="AK18" s="42">
        <f>IF('Indicator Date hidden'!AL19="x","x",AK$2-'Indicator Date hidden'!AL19)</f>
        <v>0</v>
      </c>
      <c r="AL18" s="42" t="str">
        <f>IF('Indicator Date hidden'!AM19="x","x",AL$2-'Indicator Date hidden'!AM19)</f>
        <v>x</v>
      </c>
      <c r="AM18" s="42">
        <f>IF('Indicator Date hidden'!AN19="x","x",AM$2-'Indicator Date hidden'!AN19)</f>
        <v>0</v>
      </c>
      <c r="AN18" s="42">
        <f>IF('Indicator Date hidden'!AO19="x","x",AN$2-'Indicator Date hidden'!AO19)</f>
        <v>0</v>
      </c>
      <c r="AO18" s="42">
        <f>IF('Indicator Date hidden'!AP19="x","x",AO$2-'Indicator Date hidden'!AP19)</f>
        <v>8</v>
      </c>
      <c r="AP18" s="42">
        <f>IF('Indicator Date hidden'!AQ19="x","x",AP$2-'Indicator Date hidden'!AQ19)</f>
        <v>0</v>
      </c>
      <c r="AQ18" s="42">
        <f>IF('Indicator Date hidden'!AR19="x","x",AQ$2-'Indicator Date hidden'!AR19)</f>
        <v>0</v>
      </c>
      <c r="AR18" s="42">
        <f>IF('Indicator Date hidden'!AS19="x","x",AR$2-'Indicator Date hidden'!AS19)</f>
        <v>0</v>
      </c>
      <c r="AS18" s="42" t="str">
        <f>IF('Indicator Date hidden'!AT19="x","x",AS$2-'Indicator Date hidden'!AT19)</f>
        <v>x</v>
      </c>
      <c r="AT18" s="42">
        <f>IF('Indicator Date hidden'!AU19="x","x",AT$2-'Indicator Date hidden'!AU19)</f>
        <v>0</v>
      </c>
      <c r="AU18" s="42">
        <f>IF('Indicator Date hidden'!AV19="x","x",AU$2-'Indicator Date hidden'!AV19)</f>
        <v>0</v>
      </c>
      <c r="AV18" s="42">
        <f>IF('Indicator Date hidden'!AW19="x","x",AV$2-'Indicator Date hidden'!AW19)</f>
        <v>1</v>
      </c>
      <c r="AW18" s="42">
        <f>IF('Indicator Date hidden'!AX19="x","x",AW$2-'Indicator Date hidden'!AX19)</f>
        <v>-2</v>
      </c>
      <c r="AX18" s="42">
        <f>IF('Indicator Date hidden'!AY19="x","x",AX$2-'Indicator Date hidden'!AY19)</f>
        <v>-1</v>
      </c>
      <c r="AY18" s="42">
        <f>IF('Indicator Date hidden'!AZ19="x","x",AY$2-'Indicator Date hidden'!AZ19)</f>
        <v>0</v>
      </c>
      <c r="AZ18" s="42" t="str">
        <f>IF('Indicator Date hidden'!BA19="x","x",AZ$2-'Indicator Date hidden'!BA19)</f>
        <v>x</v>
      </c>
      <c r="BA18" s="42">
        <f>IF('Indicator Date hidden'!BB19="x","x",BA$2-'Indicator Date hidden'!BB19)</f>
        <v>0</v>
      </c>
      <c r="BB18" s="42" t="str">
        <f>IF('Indicator Date hidden'!BC19="x","x",BB$2-'Indicator Date hidden'!BC19)</f>
        <v>x</v>
      </c>
      <c r="BC18" s="42">
        <f>IF('Indicator Date hidden'!BD19="x","x",BC$2-'Indicator Date hidden'!BD19)</f>
        <v>0</v>
      </c>
      <c r="BD18" s="42">
        <f>IF('Indicator Date hidden'!BE19="x","x",BD$2-'Indicator Date hidden'!BE19)</f>
        <v>0</v>
      </c>
      <c r="BE18" s="42" t="str">
        <f>IF('Indicator Date hidden'!BF19="x","x",BE$2-'Indicator Date hidden'!BF19)</f>
        <v>x</v>
      </c>
      <c r="BF18" s="42">
        <f>IF('Indicator Date hidden'!BG19="x","x",BF$2-'Indicator Date hidden'!BG19)</f>
        <v>0</v>
      </c>
      <c r="BG18" s="42">
        <f>IF('Indicator Date hidden'!BH19="x","x",BG$2-'Indicator Date hidden'!BH19)</f>
        <v>0</v>
      </c>
      <c r="BH18" s="42">
        <f>IF('Indicator Date hidden'!BI19="x","x",BH$2-'Indicator Date hidden'!BI19)</f>
        <v>0</v>
      </c>
      <c r="BI18" s="42" t="str">
        <f>IF('Indicator Date hidden'!BJ19="x","x",BI$2-'Indicator Date hidden'!BJ19)</f>
        <v>x</v>
      </c>
      <c r="BJ18" s="42">
        <f>IF('Indicator Date hidden'!BK19="x","x",BJ$2-'Indicator Date hidden'!BK19)</f>
        <v>0</v>
      </c>
      <c r="BK18" s="42">
        <f>IF('Indicator Date hidden'!BL19="x","x",BK$2-'Indicator Date hidden'!BL19)</f>
        <v>0</v>
      </c>
      <c r="BL18" s="42">
        <f>IF('Indicator Date hidden'!BM19="x","x",BL$2-'Indicator Date hidden'!BM19)</f>
        <v>0</v>
      </c>
      <c r="BM18" s="42">
        <f>IF('Indicator Date hidden'!BN19="x","x",BM$2-'Indicator Date hidden'!BN19)</f>
        <v>0</v>
      </c>
      <c r="BN18" s="42">
        <f>IF('Indicator Date hidden'!BO19="x","x",BN$2-'Indicator Date hidden'!BO19)</f>
        <v>0</v>
      </c>
      <c r="BO18" s="42">
        <f>IF('Indicator Date hidden'!BP19="x","x",BO$2-'Indicator Date hidden'!BP19)</f>
        <v>0</v>
      </c>
      <c r="BP18" s="42">
        <f>IF('Indicator Date hidden'!BQ19="x","x",BP$2-'Indicator Date hidden'!BQ19)</f>
        <v>0</v>
      </c>
      <c r="BQ18" s="42">
        <f>IF('Indicator Date hidden'!BR19="x","x",BQ$2-'Indicator Date hidden'!BR19)</f>
        <v>0</v>
      </c>
      <c r="BR18" s="42">
        <f>IF('Indicator Date hidden'!BS19="x","x",BR$2-'Indicator Date hidden'!BS19)</f>
        <v>0</v>
      </c>
      <c r="BS18" s="42">
        <f>IF('Indicator Date hidden'!BT19="x","x",BS$2-'Indicator Date hidden'!BT19)</f>
        <v>1</v>
      </c>
      <c r="BT18" s="42">
        <f>IF('Indicator Date hidden'!BU19="x","x",BT$2-'Indicator Date hidden'!BU19)</f>
        <v>0</v>
      </c>
      <c r="BU18">
        <f t="shared" si="0"/>
        <v>16</v>
      </c>
      <c r="BV18" s="43">
        <f t="shared" si="1"/>
        <v>0.26666666666666666</v>
      </c>
      <c r="BW18">
        <f t="shared" si="2"/>
        <v>5</v>
      </c>
      <c r="BX18" s="43">
        <f t="shared" si="3"/>
        <v>1.6918103387266026</v>
      </c>
      <c r="BY18" s="46">
        <f t="shared" si="4"/>
        <v>0</v>
      </c>
    </row>
    <row r="19" spans="1:77">
      <c r="A19" t="str">
        <f>'Indicator Data'!B22</f>
        <v>BLZ</v>
      </c>
      <c r="B19" s="42">
        <f>IF('Indicator Date hidden'!C20="x","x",B$2-'Indicator Date hidden'!C20)</f>
        <v>0</v>
      </c>
      <c r="C19" s="42">
        <f>IF('Indicator Date hidden'!D20="x","x",C$2-'Indicator Date hidden'!D20)</f>
        <v>0</v>
      </c>
      <c r="D19" s="42">
        <f>IF('Indicator Date hidden'!E20="x","x",D$2-'Indicator Date hidden'!E20)</f>
        <v>0</v>
      </c>
      <c r="E19" s="42">
        <f>IF('Indicator Date hidden'!F20="x","x",E$2-'Indicator Date hidden'!F20)</f>
        <v>0</v>
      </c>
      <c r="F19" s="42">
        <f>IF('Indicator Date hidden'!G20="x","x",F$2-'Indicator Date hidden'!G20)</f>
        <v>0</v>
      </c>
      <c r="G19" s="42">
        <f>IF('Indicator Date hidden'!H20="x","x",G$2-'Indicator Date hidden'!H20)</f>
        <v>0</v>
      </c>
      <c r="H19" s="42">
        <f>IF('Indicator Date hidden'!I20="x","x",H$2-'Indicator Date hidden'!I20)</f>
        <v>0</v>
      </c>
      <c r="I19" s="42">
        <f>IF('Indicator Date hidden'!J20="x","x",I$2-'Indicator Date hidden'!J20)</f>
        <v>0</v>
      </c>
      <c r="J19" s="42">
        <f>IF('Indicator Date hidden'!K20="x","x",J$2-'Indicator Date hidden'!K20)</f>
        <v>0</v>
      </c>
      <c r="K19" s="42">
        <f>IF('Indicator Date hidden'!L20="x","x",K$2-'Indicator Date hidden'!L20)</f>
        <v>0</v>
      </c>
      <c r="L19" s="42" t="str">
        <f>IF('Indicator Date hidden'!M20="x","x",L$2-'Indicator Date hidden'!M20)</f>
        <v>x</v>
      </c>
      <c r="M19" s="42" t="str">
        <f>IF('Indicator Date hidden'!N20="x","x",M$2-'Indicator Date hidden'!N20)</f>
        <v>x</v>
      </c>
      <c r="N19" s="42" t="str">
        <f>IF('Indicator Date hidden'!O20="x","x",N$2-'Indicator Date hidden'!O20)</f>
        <v>x</v>
      </c>
      <c r="O19" s="42" t="str">
        <f>IF('Indicator Date hidden'!P20="x","x",O$2-'Indicator Date hidden'!P20)</f>
        <v>x</v>
      </c>
      <c r="P19" s="42">
        <f>IF('Indicator Date hidden'!Q20="x","x",P$2-'Indicator Date hidden'!Q20)</f>
        <v>0</v>
      </c>
      <c r="Q19" s="42">
        <f>IF('Indicator Date hidden'!R20="x","x",Q$2-'Indicator Date hidden'!R20)</f>
        <v>0</v>
      </c>
      <c r="R19" s="42">
        <f>IF('Indicator Date hidden'!S20="x","x",R$2-'Indicator Date hidden'!S20)</f>
        <v>0</v>
      </c>
      <c r="S19" s="42">
        <f>IF('Indicator Date hidden'!T20="x","x",S$2-'Indicator Date hidden'!T20)</f>
        <v>0</v>
      </c>
      <c r="T19" s="42">
        <f>IF('Indicator Date hidden'!U20="x","x",T$2-'Indicator Date hidden'!U20)</f>
        <v>0</v>
      </c>
      <c r="U19" s="42">
        <f>IF('Indicator Date hidden'!V20="x","x",U$2-'Indicator Date hidden'!V20)</f>
        <v>0</v>
      </c>
      <c r="V19" s="42">
        <f>IF('Indicator Date hidden'!W20="x","x",V$2-'Indicator Date hidden'!W20)</f>
        <v>0</v>
      </c>
      <c r="W19" s="42">
        <f>IF('Indicator Date hidden'!X20="x","x",W$2-'Indicator Date hidden'!X20)</f>
        <v>0</v>
      </c>
      <c r="X19" s="42">
        <f>IF('Indicator Date hidden'!Y20="x","x",X$2-'Indicator Date hidden'!Y20)</f>
        <v>6</v>
      </c>
      <c r="Y19" s="42">
        <f>IF('Indicator Date hidden'!Z20="x","x",Y$2-'Indicator Date hidden'!Z20)</f>
        <v>0</v>
      </c>
      <c r="Z19" s="42">
        <f>IF('Indicator Date hidden'!AA20="x","x",Z$2-'Indicator Date hidden'!AA20)</f>
        <v>0</v>
      </c>
      <c r="AA19" s="42">
        <f>IF('Indicator Date hidden'!AB20="x","x",AA$2-'Indicator Date hidden'!AB20)</f>
        <v>1</v>
      </c>
      <c r="AB19" s="42">
        <f>IF('Indicator Date hidden'!AC20="x","x",AB$2-'Indicator Date hidden'!AC20)</f>
        <v>0</v>
      </c>
      <c r="AC19" s="42">
        <f>IF('Indicator Date hidden'!AD20="x","x",AC$2-'Indicator Date hidden'!AD20)</f>
        <v>-2</v>
      </c>
      <c r="AD19" s="42">
        <f>IF('Indicator Date hidden'!AE20="x","x",AD$2-'Indicator Date hidden'!AE20)</f>
        <v>0</v>
      </c>
      <c r="AE19" s="42">
        <f>IF('Indicator Date hidden'!AF20="x","x",AE$2-'Indicator Date hidden'!AF20)</f>
        <v>0</v>
      </c>
      <c r="AF19" s="42">
        <f>IF('Indicator Date hidden'!AG20="x","x",AF$2-'Indicator Date hidden'!AG20)</f>
        <v>0</v>
      </c>
      <c r="AG19" s="42">
        <f>IF('Indicator Date hidden'!AH20="x","x",AG$2-'Indicator Date hidden'!AH20)</f>
        <v>0</v>
      </c>
      <c r="AH19" s="42">
        <f>IF('Indicator Date hidden'!AI20="x","x",AH$2-'Indicator Date hidden'!AI20)</f>
        <v>6</v>
      </c>
      <c r="AI19" s="42">
        <f>IF('Indicator Date hidden'!AJ20="x","x",AI$2-'Indicator Date hidden'!AJ20)</f>
        <v>0</v>
      </c>
      <c r="AJ19" s="42">
        <f>IF('Indicator Date hidden'!AK20="x","x",AJ$2-'Indicator Date hidden'!AK20)</f>
        <v>0</v>
      </c>
      <c r="AK19" s="42">
        <f>IF('Indicator Date hidden'!AL20="x","x",AK$2-'Indicator Date hidden'!AL20)</f>
        <v>0</v>
      </c>
      <c r="AL19" s="42">
        <f>IF('Indicator Date hidden'!AM20="x","x",AL$2-'Indicator Date hidden'!AM20)</f>
        <v>0</v>
      </c>
      <c r="AM19" s="42">
        <f>IF('Indicator Date hidden'!AN20="x","x",AM$2-'Indicator Date hidden'!AN20)</f>
        <v>0</v>
      </c>
      <c r="AN19" s="42">
        <f>IF('Indicator Date hidden'!AO20="x","x",AN$2-'Indicator Date hidden'!AO20)</f>
        <v>0</v>
      </c>
      <c r="AO19" s="42">
        <f>IF('Indicator Date hidden'!AP20="x","x",AO$2-'Indicator Date hidden'!AP20)</f>
        <v>7</v>
      </c>
      <c r="AP19" s="42">
        <f>IF('Indicator Date hidden'!AQ20="x","x",AP$2-'Indicator Date hidden'!AQ20)</f>
        <v>0</v>
      </c>
      <c r="AQ19" s="42">
        <f>IF('Indicator Date hidden'!AR20="x","x",AQ$2-'Indicator Date hidden'!AR20)</f>
        <v>0</v>
      </c>
      <c r="AR19" s="42">
        <f>IF('Indicator Date hidden'!AS20="x","x",AR$2-'Indicator Date hidden'!AS20)</f>
        <v>0</v>
      </c>
      <c r="AS19" s="42">
        <f>IF('Indicator Date hidden'!AT20="x","x",AS$2-'Indicator Date hidden'!AT20)</f>
        <v>0</v>
      </c>
      <c r="AT19" s="42">
        <f>IF('Indicator Date hidden'!AU20="x","x",AT$2-'Indicator Date hidden'!AU20)</f>
        <v>0</v>
      </c>
      <c r="AU19" s="42">
        <f>IF('Indicator Date hidden'!AV20="x","x",AU$2-'Indicator Date hidden'!AV20)</f>
        <v>0</v>
      </c>
      <c r="AV19" s="42" t="str">
        <f>IF('Indicator Date hidden'!AW20="x","x",AV$2-'Indicator Date hidden'!AW20)</f>
        <v>x</v>
      </c>
      <c r="AW19" s="42">
        <f>IF('Indicator Date hidden'!AX20="x","x",AW$2-'Indicator Date hidden'!AX20)</f>
        <v>-2</v>
      </c>
      <c r="AX19" s="42">
        <f>IF('Indicator Date hidden'!AY20="x","x",AX$2-'Indicator Date hidden'!AY20)</f>
        <v>-1</v>
      </c>
      <c r="AY19" s="42">
        <f>IF('Indicator Date hidden'!AZ20="x","x",AY$2-'Indicator Date hidden'!AZ20)</f>
        <v>0</v>
      </c>
      <c r="AZ19" s="42" t="str">
        <f>IF('Indicator Date hidden'!BA20="x","x",AZ$2-'Indicator Date hidden'!BA20)</f>
        <v>x</v>
      </c>
      <c r="BA19" s="42">
        <f>IF('Indicator Date hidden'!BB20="x","x",BA$2-'Indicator Date hidden'!BB20)</f>
        <v>0</v>
      </c>
      <c r="BB19" s="42" t="str">
        <f>IF('Indicator Date hidden'!BC20="x","x",BB$2-'Indicator Date hidden'!BC20)</f>
        <v>x</v>
      </c>
      <c r="BC19" s="42">
        <f>IF('Indicator Date hidden'!BD20="x","x",BC$2-'Indicator Date hidden'!BD20)</f>
        <v>0</v>
      </c>
      <c r="BD19" s="42">
        <f>IF('Indicator Date hidden'!BE20="x","x",BD$2-'Indicator Date hidden'!BE20)</f>
        <v>0</v>
      </c>
      <c r="BE19" s="42" t="str">
        <f>IF('Indicator Date hidden'!BF20="x","x",BE$2-'Indicator Date hidden'!BF20)</f>
        <v>x</v>
      </c>
      <c r="BF19" s="42">
        <f>IF('Indicator Date hidden'!BG20="x","x",BF$2-'Indicator Date hidden'!BG20)</f>
        <v>0</v>
      </c>
      <c r="BG19" s="42" t="str">
        <f>IF('Indicator Date hidden'!BH20="x","x",BG$2-'Indicator Date hidden'!BH20)</f>
        <v>x</v>
      </c>
      <c r="BH19" s="42">
        <f>IF('Indicator Date hidden'!BI20="x","x",BH$2-'Indicator Date hidden'!BI20)</f>
        <v>0</v>
      </c>
      <c r="BI19" s="42" t="str">
        <f>IF('Indicator Date hidden'!BJ20="x","x",BI$2-'Indicator Date hidden'!BJ20)</f>
        <v>x</v>
      </c>
      <c r="BJ19" s="42">
        <f>IF('Indicator Date hidden'!BK20="x","x",BJ$2-'Indicator Date hidden'!BK20)</f>
        <v>1</v>
      </c>
      <c r="BK19" s="42">
        <f>IF('Indicator Date hidden'!BL20="x","x",BK$2-'Indicator Date hidden'!BL20)</f>
        <v>1</v>
      </c>
      <c r="BL19" s="42">
        <f>IF('Indicator Date hidden'!BM20="x","x",BL$2-'Indicator Date hidden'!BM20)</f>
        <v>0</v>
      </c>
      <c r="BM19" s="42">
        <f>IF('Indicator Date hidden'!BN20="x","x",BM$2-'Indicator Date hidden'!BN20)</f>
        <v>0</v>
      </c>
      <c r="BN19" s="42">
        <f>IF('Indicator Date hidden'!BO20="x","x",BN$2-'Indicator Date hidden'!BO20)</f>
        <v>0</v>
      </c>
      <c r="BO19" s="42">
        <f>IF('Indicator Date hidden'!BP20="x","x",BO$2-'Indicator Date hidden'!BP20)</f>
        <v>3</v>
      </c>
      <c r="BP19" s="42">
        <f>IF('Indicator Date hidden'!BQ20="x","x",BP$2-'Indicator Date hidden'!BQ20)</f>
        <v>0</v>
      </c>
      <c r="BQ19" s="42">
        <f>IF('Indicator Date hidden'!BR20="x","x",BQ$2-'Indicator Date hidden'!BR20)</f>
        <v>0</v>
      </c>
      <c r="BR19" s="42" t="str">
        <f>IF('Indicator Date hidden'!BS20="x","x",BR$2-'Indicator Date hidden'!BS20)</f>
        <v>x</v>
      </c>
      <c r="BS19" s="42">
        <f>IF('Indicator Date hidden'!BT20="x","x",BS$2-'Indicator Date hidden'!BT20)</f>
        <v>1</v>
      </c>
      <c r="BT19" s="42">
        <f>IF('Indicator Date hidden'!BU20="x","x",BT$2-'Indicator Date hidden'!BU20)</f>
        <v>0</v>
      </c>
      <c r="BU19">
        <f t="shared" si="0"/>
        <v>21</v>
      </c>
      <c r="BV19" s="43">
        <f t="shared" si="1"/>
        <v>0.35</v>
      </c>
      <c r="BW19">
        <f t="shared" si="2"/>
        <v>8</v>
      </c>
      <c r="BX19" s="43">
        <f t="shared" si="3"/>
        <v>1.5036067748362048</v>
      </c>
      <c r="BY19" s="46">
        <f t="shared" si="4"/>
        <v>0</v>
      </c>
    </row>
    <row r="20" spans="1:77">
      <c r="A20" t="str">
        <f>'Indicator Data'!B23</f>
        <v>BEN</v>
      </c>
      <c r="B20" s="42">
        <f>IF('Indicator Date hidden'!C21="x","x",B$2-'Indicator Date hidden'!C21)</f>
        <v>0</v>
      </c>
      <c r="C20" s="42">
        <f>IF('Indicator Date hidden'!D21="x","x",C$2-'Indicator Date hidden'!D21)</f>
        <v>0</v>
      </c>
      <c r="D20" s="42">
        <f>IF('Indicator Date hidden'!E21="x","x",D$2-'Indicator Date hidden'!E21)</f>
        <v>0</v>
      </c>
      <c r="E20" s="42">
        <f>IF('Indicator Date hidden'!F21="x","x",E$2-'Indicator Date hidden'!F21)</f>
        <v>0</v>
      </c>
      <c r="F20" s="42">
        <f>IF('Indicator Date hidden'!G21="x","x",F$2-'Indicator Date hidden'!G21)</f>
        <v>0</v>
      </c>
      <c r="G20" s="42">
        <f>IF('Indicator Date hidden'!H21="x","x",G$2-'Indicator Date hidden'!H21)</f>
        <v>0</v>
      </c>
      <c r="H20" s="42">
        <f>IF('Indicator Date hidden'!I21="x","x",H$2-'Indicator Date hidden'!I21)</f>
        <v>0</v>
      </c>
      <c r="I20" s="42">
        <f>IF('Indicator Date hidden'!J21="x","x",I$2-'Indicator Date hidden'!J21)</f>
        <v>0</v>
      </c>
      <c r="J20" s="42">
        <f>IF('Indicator Date hidden'!K21="x","x",J$2-'Indicator Date hidden'!K21)</f>
        <v>0</v>
      </c>
      <c r="K20" s="42">
        <f>IF('Indicator Date hidden'!L21="x","x",K$2-'Indicator Date hidden'!L21)</f>
        <v>0</v>
      </c>
      <c r="L20" s="42">
        <f>IF('Indicator Date hidden'!M21="x","x",L$2-'Indicator Date hidden'!M21)</f>
        <v>0</v>
      </c>
      <c r="M20" s="42">
        <f>IF('Indicator Date hidden'!N21="x","x",M$2-'Indicator Date hidden'!N21)</f>
        <v>0</v>
      </c>
      <c r="N20" s="42">
        <f>IF('Indicator Date hidden'!O21="x","x",N$2-'Indicator Date hidden'!O21)</f>
        <v>0</v>
      </c>
      <c r="O20" s="42">
        <f>IF('Indicator Date hidden'!P21="x","x",O$2-'Indicator Date hidden'!P21)</f>
        <v>0</v>
      </c>
      <c r="P20" s="42">
        <f>IF('Indicator Date hidden'!Q21="x","x",P$2-'Indicator Date hidden'!Q21)</f>
        <v>0</v>
      </c>
      <c r="Q20" s="42">
        <f>IF('Indicator Date hidden'!R21="x","x",Q$2-'Indicator Date hidden'!R21)</f>
        <v>0</v>
      </c>
      <c r="R20" s="42">
        <f>IF('Indicator Date hidden'!S21="x","x",R$2-'Indicator Date hidden'!S21)</f>
        <v>0</v>
      </c>
      <c r="S20" s="42">
        <f>IF('Indicator Date hidden'!T21="x","x",S$2-'Indicator Date hidden'!T21)</f>
        <v>0</v>
      </c>
      <c r="T20" s="42">
        <f>IF('Indicator Date hidden'!U21="x","x",T$2-'Indicator Date hidden'!U21)</f>
        <v>0</v>
      </c>
      <c r="U20" s="42">
        <f>IF('Indicator Date hidden'!V21="x","x",U$2-'Indicator Date hidden'!V21)</f>
        <v>0</v>
      </c>
      <c r="V20" s="42">
        <f>IF('Indicator Date hidden'!W21="x","x",V$2-'Indicator Date hidden'!W21)</f>
        <v>0</v>
      </c>
      <c r="W20" s="42">
        <f>IF('Indicator Date hidden'!X21="x","x",W$2-'Indicator Date hidden'!X21)</f>
        <v>0</v>
      </c>
      <c r="X20" s="42">
        <f>IF('Indicator Date hidden'!Y21="x","x",X$2-'Indicator Date hidden'!Y21)</f>
        <v>3</v>
      </c>
      <c r="Y20" s="42">
        <f>IF('Indicator Date hidden'!Z21="x","x",Y$2-'Indicator Date hidden'!Z21)</f>
        <v>0</v>
      </c>
      <c r="Z20" s="42">
        <f>IF('Indicator Date hidden'!AA21="x","x",Z$2-'Indicator Date hidden'!AA21)</f>
        <v>0</v>
      </c>
      <c r="AA20" s="42">
        <f>IF('Indicator Date hidden'!AB21="x","x",AA$2-'Indicator Date hidden'!AB21)</f>
        <v>1</v>
      </c>
      <c r="AB20" s="42">
        <f>IF('Indicator Date hidden'!AC21="x","x",AB$2-'Indicator Date hidden'!AC21)</f>
        <v>0</v>
      </c>
      <c r="AC20" s="42">
        <f>IF('Indicator Date hidden'!AD21="x","x",AC$2-'Indicator Date hidden'!AD21)</f>
        <v>-2</v>
      </c>
      <c r="AD20" s="42">
        <f>IF('Indicator Date hidden'!AE21="x","x",AD$2-'Indicator Date hidden'!AE21)</f>
        <v>0</v>
      </c>
      <c r="AE20" s="42">
        <f>IF('Indicator Date hidden'!AF21="x","x",AE$2-'Indicator Date hidden'!AF21)</f>
        <v>0</v>
      </c>
      <c r="AF20" s="42">
        <f>IF('Indicator Date hidden'!AG21="x","x",AF$2-'Indicator Date hidden'!AG21)</f>
        <v>0</v>
      </c>
      <c r="AG20" s="42">
        <f>IF('Indicator Date hidden'!AH21="x","x",AG$2-'Indicator Date hidden'!AH21)</f>
        <v>0</v>
      </c>
      <c r="AH20" s="42">
        <f>IF('Indicator Date hidden'!AI21="x","x",AH$2-'Indicator Date hidden'!AI21)</f>
        <v>4</v>
      </c>
      <c r="AI20" s="42">
        <f>IF('Indicator Date hidden'!AJ21="x","x",AI$2-'Indicator Date hidden'!AJ21)</f>
        <v>0</v>
      </c>
      <c r="AJ20" s="42">
        <f>IF('Indicator Date hidden'!AK21="x","x",AJ$2-'Indicator Date hidden'!AK21)</f>
        <v>0</v>
      </c>
      <c r="AK20" s="42">
        <f>IF('Indicator Date hidden'!AL21="x","x",AK$2-'Indicator Date hidden'!AL21)</f>
        <v>0</v>
      </c>
      <c r="AL20" s="42">
        <f>IF('Indicator Date hidden'!AM21="x","x",AL$2-'Indicator Date hidden'!AM21)</f>
        <v>0</v>
      </c>
      <c r="AM20" s="42">
        <f>IF('Indicator Date hidden'!AN21="x","x",AM$2-'Indicator Date hidden'!AN21)</f>
        <v>0</v>
      </c>
      <c r="AN20" s="42">
        <f>IF('Indicator Date hidden'!AO21="x","x",AN$2-'Indicator Date hidden'!AO21)</f>
        <v>0</v>
      </c>
      <c r="AO20" s="42">
        <f>IF('Indicator Date hidden'!AP21="x","x",AO$2-'Indicator Date hidden'!AP21)</f>
        <v>1</v>
      </c>
      <c r="AP20" s="42">
        <f>IF('Indicator Date hidden'!AQ21="x","x",AP$2-'Indicator Date hidden'!AQ21)</f>
        <v>0</v>
      </c>
      <c r="AQ20" s="42">
        <f>IF('Indicator Date hidden'!AR21="x","x",AQ$2-'Indicator Date hidden'!AR21)</f>
        <v>0</v>
      </c>
      <c r="AR20" s="42">
        <f>IF('Indicator Date hidden'!AS21="x","x",AR$2-'Indicator Date hidden'!AS21)</f>
        <v>0</v>
      </c>
      <c r="AS20" s="42">
        <f>IF('Indicator Date hidden'!AT21="x","x",AS$2-'Indicator Date hidden'!AT21)</f>
        <v>0</v>
      </c>
      <c r="AT20" s="42">
        <f>IF('Indicator Date hidden'!AU21="x","x",AT$2-'Indicator Date hidden'!AU21)</f>
        <v>0</v>
      </c>
      <c r="AU20" s="42">
        <f>IF('Indicator Date hidden'!AV21="x","x",AU$2-'Indicator Date hidden'!AV21)</f>
        <v>0</v>
      </c>
      <c r="AV20" s="42">
        <f>IF('Indicator Date hidden'!AW21="x","x",AV$2-'Indicator Date hidden'!AW21)</f>
        <v>1</v>
      </c>
      <c r="AW20" s="42">
        <f>IF('Indicator Date hidden'!AX21="x","x",AW$2-'Indicator Date hidden'!AX21)</f>
        <v>-2</v>
      </c>
      <c r="AX20" s="42">
        <f>IF('Indicator Date hidden'!AY21="x","x",AX$2-'Indicator Date hidden'!AY21)</f>
        <v>-1</v>
      </c>
      <c r="AY20" s="42">
        <f>IF('Indicator Date hidden'!AZ21="x","x",AY$2-'Indicator Date hidden'!AZ21)</f>
        <v>0</v>
      </c>
      <c r="AZ20" s="42">
        <f>IF('Indicator Date hidden'!BA21="x","x",AZ$2-'Indicator Date hidden'!BA21)</f>
        <v>0</v>
      </c>
      <c r="BA20" s="42">
        <f>IF('Indicator Date hidden'!BB21="x","x",BA$2-'Indicator Date hidden'!BB21)</f>
        <v>0</v>
      </c>
      <c r="BB20" s="42" t="str">
        <f>IF('Indicator Date hidden'!BC21="x","x",BB$2-'Indicator Date hidden'!BC21)</f>
        <v>x</v>
      </c>
      <c r="BC20" s="42">
        <f>IF('Indicator Date hidden'!BD21="x","x",BC$2-'Indicator Date hidden'!BD21)</f>
        <v>0</v>
      </c>
      <c r="BD20" s="42">
        <f>IF('Indicator Date hidden'!BE21="x","x",BD$2-'Indicator Date hidden'!BE21)</f>
        <v>0</v>
      </c>
      <c r="BE20" s="42">
        <f>IF('Indicator Date hidden'!BF21="x","x",BE$2-'Indicator Date hidden'!BF21)</f>
        <v>0</v>
      </c>
      <c r="BF20" s="42">
        <f>IF('Indicator Date hidden'!BG21="x","x",BF$2-'Indicator Date hidden'!BG21)</f>
        <v>0</v>
      </c>
      <c r="BG20" s="42">
        <f>IF('Indicator Date hidden'!BH21="x","x",BG$2-'Indicator Date hidden'!BH21)</f>
        <v>0</v>
      </c>
      <c r="BH20" s="42">
        <f>IF('Indicator Date hidden'!BI21="x","x",BH$2-'Indicator Date hidden'!BI21)</f>
        <v>0</v>
      </c>
      <c r="BI20" s="42">
        <f>IF('Indicator Date hidden'!BJ21="x","x",BI$2-'Indicator Date hidden'!BJ21)</f>
        <v>1</v>
      </c>
      <c r="BJ20" s="42">
        <f>IF('Indicator Date hidden'!BK21="x","x",BJ$2-'Indicator Date hidden'!BK21)</f>
        <v>1</v>
      </c>
      <c r="BK20" s="42">
        <f>IF('Indicator Date hidden'!BL21="x","x",BK$2-'Indicator Date hidden'!BL21)</f>
        <v>0</v>
      </c>
      <c r="BL20" s="42">
        <f>IF('Indicator Date hidden'!BM21="x","x",BL$2-'Indicator Date hidden'!BM21)</f>
        <v>0</v>
      </c>
      <c r="BM20" s="42">
        <f>IF('Indicator Date hidden'!BN21="x","x",BM$2-'Indicator Date hidden'!BN21)</f>
        <v>0</v>
      </c>
      <c r="BN20" s="42">
        <f>IF('Indicator Date hidden'!BO21="x","x",BN$2-'Indicator Date hidden'!BO21)</f>
        <v>0</v>
      </c>
      <c r="BO20" s="42">
        <f>IF('Indicator Date hidden'!BP21="x","x",BO$2-'Indicator Date hidden'!BP21)</f>
        <v>2</v>
      </c>
      <c r="BP20" s="42">
        <f>IF('Indicator Date hidden'!BQ21="x","x",BP$2-'Indicator Date hidden'!BQ21)</f>
        <v>0</v>
      </c>
      <c r="BQ20" s="42" t="str">
        <f>IF('Indicator Date hidden'!BR21="x","x",BQ$2-'Indicator Date hidden'!BR21)</f>
        <v>x</v>
      </c>
      <c r="BR20" s="42">
        <f>IF('Indicator Date hidden'!BS21="x","x",BR$2-'Indicator Date hidden'!BS21)</f>
        <v>0</v>
      </c>
      <c r="BS20" s="42">
        <f>IF('Indicator Date hidden'!BT21="x","x",BS$2-'Indicator Date hidden'!BT21)</f>
        <v>1</v>
      </c>
      <c r="BT20" s="42">
        <f>IF('Indicator Date hidden'!BU21="x","x",BT$2-'Indicator Date hidden'!BU21)</f>
        <v>0</v>
      </c>
      <c r="BU20">
        <f t="shared" si="0"/>
        <v>10</v>
      </c>
      <c r="BV20" s="43">
        <f t="shared" si="1"/>
        <v>0.14492753623188406</v>
      </c>
      <c r="BW20">
        <f t="shared" si="2"/>
        <v>9</v>
      </c>
      <c r="BX20" s="43">
        <f t="shared" si="3"/>
        <v>0.78528795270400387</v>
      </c>
      <c r="BY20" s="46">
        <f t="shared" si="4"/>
        <v>0</v>
      </c>
    </row>
    <row r="21" spans="1:77">
      <c r="A21" t="str">
        <f>'Indicator Data'!B24</f>
        <v>BTN</v>
      </c>
      <c r="B21" s="42">
        <f>IF('Indicator Date hidden'!C22="x","x",B$2-'Indicator Date hidden'!C22)</f>
        <v>0</v>
      </c>
      <c r="C21" s="42">
        <f>IF('Indicator Date hidden'!D22="x","x",C$2-'Indicator Date hidden'!D22)</f>
        <v>0</v>
      </c>
      <c r="D21" s="42">
        <f>IF('Indicator Date hidden'!E22="x","x",D$2-'Indicator Date hidden'!E22)</f>
        <v>0</v>
      </c>
      <c r="E21" s="42">
        <f>IF('Indicator Date hidden'!F22="x","x",E$2-'Indicator Date hidden'!F22)</f>
        <v>0</v>
      </c>
      <c r="F21" s="42">
        <f>IF('Indicator Date hidden'!G22="x","x",F$2-'Indicator Date hidden'!G22)</f>
        <v>0</v>
      </c>
      <c r="G21" s="42">
        <f>IF('Indicator Date hidden'!H22="x","x",G$2-'Indicator Date hidden'!H22)</f>
        <v>0</v>
      </c>
      <c r="H21" s="42">
        <f>IF('Indicator Date hidden'!I22="x","x",H$2-'Indicator Date hidden'!I22)</f>
        <v>0</v>
      </c>
      <c r="I21" s="42">
        <f>IF('Indicator Date hidden'!J22="x","x",I$2-'Indicator Date hidden'!J22)</f>
        <v>0</v>
      </c>
      <c r="J21" s="42">
        <f>IF('Indicator Date hidden'!K22="x","x",J$2-'Indicator Date hidden'!K22)</f>
        <v>0</v>
      </c>
      <c r="K21" s="42">
        <f>IF('Indicator Date hidden'!L22="x","x",K$2-'Indicator Date hidden'!L22)</f>
        <v>0</v>
      </c>
      <c r="L21" s="42">
        <f>IF('Indicator Date hidden'!M22="x","x",L$2-'Indicator Date hidden'!M22)</f>
        <v>0</v>
      </c>
      <c r="M21" s="42" t="str">
        <f>IF('Indicator Date hidden'!N22="x","x",M$2-'Indicator Date hidden'!N22)</f>
        <v>x</v>
      </c>
      <c r="N21" s="42" t="str">
        <f>IF('Indicator Date hidden'!O22="x","x",N$2-'Indicator Date hidden'!O22)</f>
        <v>x</v>
      </c>
      <c r="O21" s="42" t="str">
        <f>IF('Indicator Date hidden'!P22="x","x",O$2-'Indicator Date hidden'!P22)</f>
        <v>x</v>
      </c>
      <c r="P21" s="42">
        <f>IF('Indicator Date hidden'!Q22="x","x",P$2-'Indicator Date hidden'!Q22)</f>
        <v>0</v>
      </c>
      <c r="Q21" s="42">
        <f>IF('Indicator Date hidden'!R22="x","x",Q$2-'Indicator Date hidden'!R22)</f>
        <v>0</v>
      </c>
      <c r="R21" s="42">
        <f>IF('Indicator Date hidden'!S22="x","x",R$2-'Indicator Date hidden'!S22)</f>
        <v>0</v>
      </c>
      <c r="S21" s="42">
        <f>IF('Indicator Date hidden'!T22="x","x",S$2-'Indicator Date hidden'!T22)</f>
        <v>0</v>
      </c>
      <c r="T21" s="42">
        <f>IF('Indicator Date hidden'!U22="x","x",T$2-'Indicator Date hidden'!U22)</f>
        <v>0</v>
      </c>
      <c r="U21" s="42">
        <f>IF('Indicator Date hidden'!V22="x","x",U$2-'Indicator Date hidden'!V22)</f>
        <v>0</v>
      </c>
      <c r="V21" s="42">
        <f>IF('Indicator Date hidden'!W22="x","x",V$2-'Indicator Date hidden'!W22)</f>
        <v>0</v>
      </c>
      <c r="W21" s="42">
        <f>IF('Indicator Date hidden'!X22="x","x",W$2-'Indicator Date hidden'!X22)</f>
        <v>0</v>
      </c>
      <c r="X21" s="42">
        <f>IF('Indicator Date hidden'!Y22="x","x",X$2-'Indicator Date hidden'!Y22)</f>
        <v>11</v>
      </c>
      <c r="Y21" s="42">
        <f>IF('Indicator Date hidden'!Z22="x","x",Y$2-'Indicator Date hidden'!Z22)</f>
        <v>0</v>
      </c>
      <c r="Z21" s="42">
        <f>IF('Indicator Date hidden'!AA22="x","x",Z$2-'Indicator Date hidden'!AA22)</f>
        <v>0</v>
      </c>
      <c r="AA21" s="42">
        <f>IF('Indicator Date hidden'!AB22="x","x",AA$2-'Indicator Date hidden'!AB22)</f>
        <v>1</v>
      </c>
      <c r="AB21" s="42">
        <f>IF('Indicator Date hidden'!AC22="x","x",AB$2-'Indicator Date hidden'!AC22)</f>
        <v>0</v>
      </c>
      <c r="AC21" s="42">
        <f>IF('Indicator Date hidden'!AD22="x","x",AC$2-'Indicator Date hidden'!AD22)</f>
        <v>-2</v>
      </c>
      <c r="AD21" s="42">
        <f>IF('Indicator Date hidden'!AE22="x","x",AD$2-'Indicator Date hidden'!AE22)</f>
        <v>0</v>
      </c>
      <c r="AE21" s="42">
        <f>IF('Indicator Date hidden'!AF22="x","x",AE$2-'Indicator Date hidden'!AF22)</f>
        <v>0</v>
      </c>
      <c r="AF21" s="42">
        <f>IF('Indicator Date hidden'!AG22="x","x",AF$2-'Indicator Date hidden'!AG22)</f>
        <v>0</v>
      </c>
      <c r="AG21" s="42">
        <f>IF('Indicator Date hidden'!AH22="x","x",AG$2-'Indicator Date hidden'!AH22)</f>
        <v>0</v>
      </c>
      <c r="AH21" s="42" t="str">
        <f>IF('Indicator Date hidden'!AI22="x","x",AH$2-'Indicator Date hidden'!AI22)</f>
        <v>x</v>
      </c>
      <c r="AI21" s="42">
        <f>IF('Indicator Date hidden'!AJ22="x","x",AI$2-'Indicator Date hidden'!AJ22)</f>
        <v>0</v>
      </c>
      <c r="AJ21" s="42">
        <f>IF('Indicator Date hidden'!AK22="x","x",AJ$2-'Indicator Date hidden'!AK22)</f>
        <v>0</v>
      </c>
      <c r="AK21" s="42">
        <f>IF('Indicator Date hidden'!AL22="x","x",AK$2-'Indicator Date hidden'!AL22)</f>
        <v>0</v>
      </c>
      <c r="AL21" s="42">
        <f>IF('Indicator Date hidden'!AM22="x","x",AL$2-'Indicator Date hidden'!AM22)</f>
        <v>0</v>
      </c>
      <c r="AM21" s="42">
        <f>IF('Indicator Date hidden'!AN22="x","x",AM$2-'Indicator Date hidden'!AN22)</f>
        <v>1</v>
      </c>
      <c r="AN21" s="42">
        <f>IF('Indicator Date hidden'!AO22="x","x",AN$2-'Indicator Date hidden'!AO22)</f>
        <v>0</v>
      </c>
      <c r="AO21" s="42">
        <f>IF('Indicator Date hidden'!AP22="x","x",AO$2-'Indicator Date hidden'!AP22)</f>
        <v>12</v>
      </c>
      <c r="AP21" s="42">
        <f>IF('Indicator Date hidden'!AQ22="x","x",AP$2-'Indicator Date hidden'!AQ22)</f>
        <v>0</v>
      </c>
      <c r="AQ21" s="42">
        <f>IF('Indicator Date hidden'!AR22="x","x",AQ$2-'Indicator Date hidden'!AR22)</f>
        <v>0</v>
      </c>
      <c r="AR21" s="42">
        <f>IF('Indicator Date hidden'!AS22="x","x",AR$2-'Indicator Date hidden'!AS22)</f>
        <v>0</v>
      </c>
      <c r="AS21" s="42">
        <f>IF('Indicator Date hidden'!AT22="x","x",AS$2-'Indicator Date hidden'!AT22)</f>
        <v>0</v>
      </c>
      <c r="AT21" s="42">
        <f>IF('Indicator Date hidden'!AU22="x","x",AT$2-'Indicator Date hidden'!AU22)</f>
        <v>0</v>
      </c>
      <c r="AU21" s="42">
        <f>IF('Indicator Date hidden'!AV22="x","x",AU$2-'Indicator Date hidden'!AV22)</f>
        <v>0</v>
      </c>
      <c r="AV21" s="42">
        <f>IF('Indicator Date hidden'!AW22="x","x",AV$2-'Indicator Date hidden'!AW22)</f>
        <v>0</v>
      </c>
      <c r="AW21" s="42">
        <f>IF('Indicator Date hidden'!AX22="x","x",AW$2-'Indicator Date hidden'!AX22)</f>
        <v>-2</v>
      </c>
      <c r="AX21" s="42">
        <f>IF('Indicator Date hidden'!AY22="x","x",AX$2-'Indicator Date hidden'!AY22)</f>
        <v>-1</v>
      </c>
      <c r="AY21" s="42">
        <f>IF('Indicator Date hidden'!AZ22="x","x",AY$2-'Indicator Date hidden'!AZ22)</f>
        <v>0</v>
      </c>
      <c r="AZ21" s="42" t="str">
        <f>IF('Indicator Date hidden'!BA22="x","x",AZ$2-'Indicator Date hidden'!BA22)</f>
        <v>x</v>
      </c>
      <c r="BA21" s="42" t="str">
        <f>IF('Indicator Date hidden'!BB22="x","x",BA$2-'Indicator Date hidden'!BB22)</f>
        <v>x</v>
      </c>
      <c r="BB21" s="42" t="str">
        <f>IF('Indicator Date hidden'!BC22="x","x",BB$2-'Indicator Date hidden'!BC22)</f>
        <v>x</v>
      </c>
      <c r="BC21" s="42">
        <f>IF('Indicator Date hidden'!BD22="x","x",BC$2-'Indicator Date hidden'!BD22)</f>
        <v>0</v>
      </c>
      <c r="BD21" s="42">
        <f>IF('Indicator Date hidden'!BE22="x","x",BD$2-'Indicator Date hidden'!BE22)</f>
        <v>0</v>
      </c>
      <c r="BE21" s="42">
        <f>IF('Indicator Date hidden'!BF22="x","x",BE$2-'Indicator Date hidden'!BF22)</f>
        <v>0</v>
      </c>
      <c r="BF21" s="42">
        <f>IF('Indicator Date hidden'!BG22="x","x",BF$2-'Indicator Date hidden'!BG22)</f>
        <v>0</v>
      </c>
      <c r="BG21" s="42">
        <f>IF('Indicator Date hidden'!BH22="x","x",BG$2-'Indicator Date hidden'!BH22)</f>
        <v>0</v>
      </c>
      <c r="BH21" s="42">
        <f>IF('Indicator Date hidden'!BI22="x","x",BH$2-'Indicator Date hidden'!BI22)</f>
        <v>0</v>
      </c>
      <c r="BI21" s="42">
        <f>IF('Indicator Date hidden'!BJ22="x","x",BI$2-'Indicator Date hidden'!BJ22)</f>
        <v>1</v>
      </c>
      <c r="BJ21" s="42">
        <f>IF('Indicator Date hidden'!BK22="x","x",BJ$2-'Indicator Date hidden'!BK22)</f>
        <v>1</v>
      </c>
      <c r="BK21" s="42">
        <f>IF('Indicator Date hidden'!BL22="x","x",BK$2-'Indicator Date hidden'!BL22)</f>
        <v>0</v>
      </c>
      <c r="BL21" s="42">
        <f>IF('Indicator Date hidden'!BM22="x","x",BL$2-'Indicator Date hidden'!BM22)</f>
        <v>0</v>
      </c>
      <c r="BM21" s="42">
        <f>IF('Indicator Date hidden'!BN22="x","x",BM$2-'Indicator Date hidden'!BN22)</f>
        <v>0</v>
      </c>
      <c r="BN21" s="42">
        <f>IF('Indicator Date hidden'!BO22="x","x",BN$2-'Indicator Date hidden'!BO22)</f>
        <v>0</v>
      </c>
      <c r="BO21" s="42">
        <f>IF('Indicator Date hidden'!BP22="x","x",BO$2-'Indicator Date hidden'!BP22)</f>
        <v>0</v>
      </c>
      <c r="BP21" s="42">
        <f>IF('Indicator Date hidden'!BQ22="x","x",BP$2-'Indicator Date hidden'!BQ22)</f>
        <v>0</v>
      </c>
      <c r="BQ21" s="42">
        <f>IF('Indicator Date hidden'!BR22="x","x",BQ$2-'Indicator Date hidden'!BR22)</f>
        <v>0</v>
      </c>
      <c r="BR21" s="42">
        <f>IF('Indicator Date hidden'!BS22="x","x",BR$2-'Indicator Date hidden'!BS22)</f>
        <v>0</v>
      </c>
      <c r="BS21" s="42">
        <f>IF('Indicator Date hidden'!BT22="x","x",BS$2-'Indicator Date hidden'!BT22)</f>
        <v>1</v>
      </c>
      <c r="BT21" s="42">
        <f>IF('Indicator Date hidden'!BU22="x","x",BT$2-'Indicator Date hidden'!BU22)</f>
        <v>0</v>
      </c>
      <c r="BU21">
        <f t="shared" si="0"/>
        <v>23</v>
      </c>
      <c r="BV21" s="43">
        <f t="shared" si="1"/>
        <v>0.359375</v>
      </c>
      <c r="BW21">
        <f t="shared" si="2"/>
        <v>7</v>
      </c>
      <c r="BX21" s="43">
        <f t="shared" si="3"/>
        <v>2.0567509838030951</v>
      </c>
      <c r="BY21" s="46">
        <f t="shared" si="4"/>
        <v>0</v>
      </c>
    </row>
    <row r="22" spans="1:77">
      <c r="A22" t="str">
        <f>'Indicator Data'!B25</f>
        <v>BOL</v>
      </c>
      <c r="B22" s="42">
        <f>IF('Indicator Date hidden'!C23="x","x",B$2-'Indicator Date hidden'!C23)</f>
        <v>0</v>
      </c>
      <c r="C22" s="42">
        <f>IF('Indicator Date hidden'!D23="x","x",C$2-'Indicator Date hidden'!D23)</f>
        <v>0</v>
      </c>
      <c r="D22" s="42">
        <f>IF('Indicator Date hidden'!E23="x","x",D$2-'Indicator Date hidden'!E23)</f>
        <v>0</v>
      </c>
      <c r="E22" s="42">
        <f>IF('Indicator Date hidden'!F23="x","x",E$2-'Indicator Date hidden'!F23)</f>
        <v>0</v>
      </c>
      <c r="F22" s="42">
        <f>IF('Indicator Date hidden'!G23="x","x",F$2-'Indicator Date hidden'!G23)</f>
        <v>0</v>
      </c>
      <c r="G22" s="42">
        <f>IF('Indicator Date hidden'!H23="x","x",G$2-'Indicator Date hidden'!H23)</f>
        <v>0</v>
      </c>
      <c r="H22" s="42">
        <f>IF('Indicator Date hidden'!I23="x","x",H$2-'Indicator Date hidden'!I23)</f>
        <v>0</v>
      </c>
      <c r="I22" s="42">
        <f>IF('Indicator Date hidden'!J23="x","x",I$2-'Indicator Date hidden'!J23)</f>
        <v>0</v>
      </c>
      <c r="J22" s="42">
        <f>IF('Indicator Date hidden'!K23="x","x",J$2-'Indicator Date hidden'!K23)</f>
        <v>0</v>
      </c>
      <c r="K22" s="42">
        <f>IF('Indicator Date hidden'!L23="x","x",K$2-'Indicator Date hidden'!L23)</f>
        <v>0</v>
      </c>
      <c r="L22" s="42" t="str">
        <f>IF('Indicator Date hidden'!M23="x","x",L$2-'Indicator Date hidden'!M23)</f>
        <v>x</v>
      </c>
      <c r="M22" s="42" t="str">
        <f>IF('Indicator Date hidden'!N23="x","x",M$2-'Indicator Date hidden'!N23)</f>
        <v>x</v>
      </c>
      <c r="N22" s="42" t="str">
        <f>IF('Indicator Date hidden'!O23="x","x",N$2-'Indicator Date hidden'!O23)</f>
        <v>x</v>
      </c>
      <c r="O22" s="42" t="str">
        <f>IF('Indicator Date hidden'!P23="x","x",O$2-'Indicator Date hidden'!P23)</f>
        <v>x</v>
      </c>
      <c r="P22" s="42">
        <f>IF('Indicator Date hidden'!Q23="x","x",P$2-'Indicator Date hidden'!Q23)</f>
        <v>0</v>
      </c>
      <c r="Q22" s="42">
        <f>IF('Indicator Date hidden'!R23="x","x",Q$2-'Indicator Date hidden'!R23)</f>
        <v>0</v>
      </c>
      <c r="R22" s="42">
        <f>IF('Indicator Date hidden'!S23="x","x",R$2-'Indicator Date hidden'!S23)</f>
        <v>0</v>
      </c>
      <c r="S22" s="42">
        <f>IF('Indicator Date hidden'!T23="x","x",S$2-'Indicator Date hidden'!T23)</f>
        <v>0</v>
      </c>
      <c r="T22" s="42">
        <f>IF('Indicator Date hidden'!U23="x","x",T$2-'Indicator Date hidden'!U23)</f>
        <v>0</v>
      </c>
      <c r="U22" s="42">
        <f>IF('Indicator Date hidden'!V23="x","x",U$2-'Indicator Date hidden'!V23)</f>
        <v>0</v>
      </c>
      <c r="V22" s="42">
        <f>IF('Indicator Date hidden'!W23="x","x",V$2-'Indicator Date hidden'!W23)</f>
        <v>0</v>
      </c>
      <c r="W22" s="42">
        <f>IF('Indicator Date hidden'!X23="x","x",W$2-'Indicator Date hidden'!X23)</f>
        <v>0</v>
      </c>
      <c r="X22" s="42">
        <f>IF('Indicator Date hidden'!Y23="x","x",X$2-'Indicator Date hidden'!Y23)</f>
        <v>9</v>
      </c>
      <c r="Y22" s="42">
        <f>IF('Indicator Date hidden'!Z23="x","x",Y$2-'Indicator Date hidden'!Z23)</f>
        <v>0</v>
      </c>
      <c r="Z22" s="42">
        <f>IF('Indicator Date hidden'!AA23="x","x",Z$2-'Indicator Date hidden'!AA23)</f>
        <v>0</v>
      </c>
      <c r="AA22" s="42">
        <f>IF('Indicator Date hidden'!AB23="x","x",AA$2-'Indicator Date hidden'!AB23)</f>
        <v>1</v>
      </c>
      <c r="AB22" s="42">
        <f>IF('Indicator Date hidden'!AC23="x","x",AB$2-'Indicator Date hidden'!AC23)</f>
        <v>0</v>
      </c>
      <c r="AC22" s="42">
        <f>IF('Indicator Date hidden'!AD23="x","x",AC$2-'Indicator Date hidden'!AD23)</f>
        <v>-2</v>
      </c>
      <c r="AD22" s="42">
        <f>IF('Indicator Date hidden'!AE23="x","x",AD$2-'Indicator Date hidden'!AE23)</f>
        <v>0</v>
      </c>
      <c r="AE22" s="42">
        <f>IF('Indicator Date hidden'!AF23="x","x",AE$2-'Indicator Date hidden'!AF23)</f>
        <v>0</v>
      </c>
      <c r="AF22" s="42">
        <f>IF('Indicator Date hidden'!AG23="x","x",AF$2-'Indicator Date hidden'!AG23)</f>
        <v>0</v>
      </c>
      <c r="AG22" s="42">
        <f>IF('Indicator Date hidden'!AH23="x","x",AG$2-'Indicator Date hidden'!AH23)</f>
        <v>0</v>
      </c>
      <c r="AH22" s="42">
        <f>IF('Indicator Date hidden'!AI23="x","x",AH$2-'Indicator Date hidden'!AI23)</f>
        <v>5</v>
      </c>
      <c r="AI22" s="42">
        <f>IF('Indicator Date hidden'!AJ23="x","x",AI$2-'Indicator Date hidden'!AJ23)</f>
        <v>0</v>
      </c>
      <c r="AJ22" s="42">
        <f>IF('Indicator Date hidden'!AK23="x","x",AJ$2-'Indicator Date hidden'!AK23)</f>
        <v>0</v>
      </c>
      <c r="AK22" s="42">
        <f>IF('Indicator Date hidden'!AL23="x","x",AK$2-'Indicator Date hidden'!AL23)</f>
        <v>0</v>
      </c>
      <c r="AL22" s="42">
        <f>IF('Indicator Date hidden'!AM23="x","x",AL$2-'Indicator Date hidden'!AM23)</f>
        <v>0</v>
      </c>
      <c r="AM22" s="42">
        <f>IF('Indicator Date hidden'!AN23="x","x",AM$2-'Indicator Date hidden'!AN23)</f>
        <v>0</v>
      </c>
      <c r="AN22" s="42">
        <f>IF('Indicator Date hidden'!AO23="x","x",AN$2-'Indicator Date hidden'!AO23)</f>
        <v>0</v>
      </c>
      <c r="AO22" s="42">
        <f>IF('Indicator Date hidden'!AP23="x","x",AO$2-'Indicator Date hidden'!AP23)</f>
        <v>6</v>
      </c>
      <c r="AP22" s="42">
        <f>IF('Indicator Date hidden'!AQ23="x","x",AP$2-'Indicator Date hidden'!AQ23)</f>
        <v>0</v>
      </c>
      <c r="AQ22" s="42">
        <f>IF('Indicator Date hidden'!AR23="x","x",AQ$2-'Indicator Date hidden'!AR23)</f>
        <v>0</v>
      </c>
      <c r="AR22" s="42">
        <f>IF('Indicator Date hidden'!AS23="x","x",AR$2-'Indicator Date hidden'!AS23)</f>
        <v>0</v>
      </c>
      <c r="AS22" s="42">
        <f>IF('Indicator Date hidden'!AT23="x","x",AS$2-'Indicator Date hidden'!AT23)</f>
        <v>0</v>
      </c>
      <c r="AT22" s="42">
        <f>IF('Indicator Date hidden'!AU23="x","x",AT$2-'Indicator Date hidden'!AU23)</f>
        <v>0</v>
      </c>
      <c r="AU22" s="42">
        <f>IF('Indicator Date hidden'!AV23="x","x",AU$2-'Indicator Date hidden'!AV23)</f>
        <v>0</v>
      </c>
      <c r="AV22" s="42">
        <f>IF('Indicator Date hidden'!AW23="x","x",AV$2-'Indicator Date hidden'!AW23)</f>
        <v>1</v>
      </c>
      <c r="AW22" s="42">
        <f>IF('Indicator Date hidden'!AX23="x","x",AW$2-'Indicator Date hidden'!AX23)</f>
        <v>-2</v>
      </c>
      <c r="AX22" s="42">
        <f>IF('Indicator Date hidden'!AY23="x","x",AX$2-'Indicator Date hidden'!AY23)</f>
        <v>-1</v>
      </c>
      <c r="AY22" s="42">
        <f>IF('Indicator Date hidden'!AZ23="x","x",AY$2-'Indicator Date hidden'!AZ23)</f>
        <v>0</v>
      </c>
      <c r="AZ22" s="42">
        <f>IF('Indicator Date hidden'!BA23="x","x",AZ$2-'Indicator Date hidden'!BA23)</f>
        <v>4</v>
      </c>
      <c r="BA22" s="42">
        <f>IF('Indicator Date hidden'!BB23="x","x",BA$2-'Indicator Date hidden'!BB23)</f>
        <v>0</v>
      </c>
      <c r="BB22" s="42" t="str">
        <f>IF('Indicator Date hidden'!BC23="x","x",BB$2-'Indicator Date hidden'!BC23)</f>
        <v>x</v>
      </c>
      <c r="BC22" s="42">
        <f>IF('Indicator Date hidden'!BD23="x","x",BC$2-'Indicator Date hidden'!BD23)</f>
        <v>0</v>
      </c>
      <c r="BD22" s="42">
        <f>IF('Indicator Date hidden'!BE23="x","x",BD$2-'Indicator Date hidden'!BE23)</f>
        <v>0</v>
      </c>
      <c r="BE22" s="42">
        <f>IF('Indicator Date hidden'!BF23="x","x",BE$2-'Indicator Date hidden'!BF23)</f>
        <v>2</v>
      </c>
      <c r="BF22" s="42">
        <f>IF('Indicator Date hidden'!BG23="x","x",BF$2-'Indicator Date hidden'!BG23)</f>
        <v>0</v>
      </c>
      <c r="BG22" s="42">
        <f>IF('Indicator Date hidden'!BH23="x","x",BG$2-'Indicator Date hidden'!BH23)</f>
        <v>0</v>
      </c>
      <c r="BH22" s="42">
        <f>IF('Indicator Date hidden'!BI23="x","x",BH$2-'Indicator Date hidden'!BI23)</f>
        <v>0</v>
      </c>
      <c r="BI22" s="42">
        <f>IF('Indicator Date hidden'!BJ23="x","x",BI$2-'Indicator Date hidden'!BJ23)</f>
        <v>3</v>
      </c>
      <c r="BJ22" s="42">
        <f>IF('Indicator Date hidden'!BK23="x","x",BJ$2-'Indicator Date hidden'!BK23)</f>
        <v>1</v>
      </c>
      <c r="BK22" s="42">
        <f>IF('Indicator Date hidden'!BL23="x","x",BK$2-'Indicator Date hidden'!BL23)</f>
        <v>1</v>
      </c>
      <c r="BL22" s="42">
        <f>IF('Indicator Date hidden'!BM23="x","x",BL$2-'Indicator Date hidden'!BM23)</f>
        <v>0</v>
      </c>
      <c r="BM22" s="42">
        <f>IF('Indicator Date hidden'!BN23="x","x",BM$2-'Indicator Date hidden'!BN23)</f>
        <v>0</v>
      </c>
      <c r="BN22" s="42">
        <f>IF('Indicator Date hidden'!BO23="x","x",BN$2-'Indicator Date hidden'!BO23)</f>
        <v>0</v>
      </c>
      <c r="BO22" s="42">
        <f>IF('Indicator Date hidden'!BP23="x","x",BO$2-'Indicator Date hidden'!BP23)</f>
        <v>4</v>
      </c>
      <c r="BP22" s="42">
        <f>IF('Indicator Date hidden'!BQ23="x","x",BP$2-'Indicator Date hidden'!BQ23)</f>
        <v>0</v>
      </c>
      <c r="BQ22" s="42">
        <f>IF('Indicator Date hidden'!BR23="x","x",BQ$2-'Indicator Date hidden'!BR23)</f>
        <v>0</v>
      </c>
      <c r="BR22" s="42">
        <f>IF('Indicator Date hidden'!BS23="x","x",BR$2-'Indicator Date hidden'!BS23)</f>
        <v>0</v>
      </c>
      <c r="BS22" s="42">
        <f>IF('Indicator Date hidden'!BT23="x","x",BS$2-'Indicator Date hidden'!BT23)</f>
        <v>1</v>
      </c>
      <c r="BT22" s="42">
        <f>IF('Indicator Date hidden'!BU23="x","x",BT$2-'Indicator Date hidden'!BU23)</f>
        <v>0</v>
      </c>
      <c r="BU22">
        <f t="shared" si="0"/>
        <v>33</v>
      </c>
      <c r="BV22" s="43">
        <f t="shared" si="1"/>
        <v>0.5</v>
      </c>
      <c r="BW22">
        <f t="shared" si="2"/>
        <v>12</v>
      </c>
      <c r="BX22" s="43">
        <f t="shared" si="3"/>
        <v>1.6719612870681382</v>
      </c>
      <c r="BY22" s="46">
        <f t="shared" si="4"/>
        <v>0</v>
      </c>
    </row>
    <row r="23" spans="1:77">
      <c r="A23" t="str">
        <f>'Indicator Data'!B26</f>
        <v>BIH</v>
      </c>
      <c r="B23" s="42">
        <f>IF('Indicator Date hidden'!C24="x","x",B$2-'Indicator Date hidden'!C24)</f>
        <v>0</v>
      </c>
      <c r="C23" s="42">
        <f>IF('Indicator Date hidden'!D24="x","x",C$2-'Indicator Date hidden'!D24)</f>
        <v>0</v>
      </c>
      <c r="D23" s="42">
        <f>IF('Indicator Date hidden'!E24="x","x",D$2-'Indicator Date hidden'!E24)</f>
        <v>0</v>
      </c>
      <c r="E23" s="42">
        <f>IF('Indicator Date hidden'!F24="x","x",E$2-'Indicator Date hidden'!F24)</f>
        <v>0</v>
      </c>
      <c r="F23" s="42">
        <f>IF('Indicator Date hidden'!G24="x","x",F$2-'Indicator Date hidden'!G24)</f>
        <v>0</v>
      </c>
      <c r="G23" s="42">
        <f>IF('Indicator Date hidden'!H24="x","x",G$2-'Indicator Date hidden'!H24)</f>
        <v>0</v>
      </c>
      <c r="H23" s="42">
        <f>IF('Indicator Date hidden'!I24="x","x",H$2-'Indicator Date hidden'!I24)</f>
        <v>0</v>
      </c>
      <c r="I23" s="42">
        <f>IF('Indicator Date hidden'!J24="x","x",I$2-'Indicator Date hidden'!J24)</f>
        <v>0</v>
      </c>
      <c r="J23" s="42">
        <f>IF('Indicator Date hidden'!K24="x","x",J$2-'Indicator Date hidden'!K24)</f>
        <v>0</v>
      </c>
      <c r="K23" s="42">
        <f>IF('Indicator Date hidden'!L24="x","x",K$2-'Indicator Date hidden'!L24)</f>
        <v>0</v>
      </c>
      <c r="L23" s="42">
        <f>IF('Indicator Date hidden'!M24="x","x",L$2-'Indicator Date hidden'!M24)</f>
        <v>0</v>
      </c>
      <c r="M23" s="42" t="str">
        <f>IF('Indicator Date hidden'!N24="x","x",M$2-'Indicator Date hidden'!N24)</f>
        <v>x</v>
      </c>
      <c r="N23" s="42" t="str">
        <f>IF('Indicator Date hidden'!O24="x","x",N$2-'Indicator Date hidden'!O24)</f>
        <v>x</v>
      </c>
      <c r="O23" s="42" t="str">
        <f>IF('Indicator Date hidden'!P24="x","x",O$2-'Indicator Date hidden'!P24)</f>
        <v>x</v>
      </c>
      <c r="P23" s="42">
        <f>IF('Indicator Date hidden'!Q24="x","x",P$2-'Indicator Date hidden'!Q24)</f>
        <v>0</v>
      </c>
      <c r="Q23" s="42">
        <f>IF('Indicator Date hidden'!R24="x","x",Q$2-'Indicator Date hidden'!R24)</f>
        <v>0</v>
      </c>
      <c r="R23" s="42">
        <f>IF('Indicator Date hidden'!S24="x","x",R$2-'Indicator Date hidden'!S24)</f>
        <v>0</v>
      </c>
      <c r="S23" s="42">
        <f>IF('Indicator Date hidden'!T24="x","x",S$2-'Indicator Date hidden'!T24)</f>
        <v>0</v>
      </c>
      <c r="T23" s="42">
        <f>IF('Indicator Date hidden'!U24="x","x",T$2-'Indicator Date hidden'!U24)</f>
        <v>0</v>
      </c>
      <c r="U23" s="42">
        <f>IF('Indicator Date hidden'!V24="x","x",U$2-'Indicator Date hidden'!V24)</f>
        <v>0</v>
      </c>
      <c r="V23" s="42">
        <f>IF('Indicator Date hidden'!W24="x","x",V$2-'Indicator Date hidden'!W24)</f>
        <v>0</v>
      </c>
      <c r="W23" s="42">
        <f>IF('Indicator Date hidden'!X24="x","x",W$2-'Indicator Date hidden'!X24)</f>
        <v>0</v>
      </c>
      <c r="X23" s="42">
        <f>IF('Indicator Date hidden'!Y24="x","x",X$2-'Indicator Date hidden'!Y24)</f>
        <v>10</v>
      </c>
      <c r="Y23" s="42">
        <f>IF('Indicator Date hidden'!Z24="x","x",Y$2-'Indicator Date hidden'!Z24)</f>
        <v>4</v>
      </c>
      <c r="Z23" s="42" t="str">
        <f>IF('Indicator Date hidden'!AA24="x","x",Z$2-'Indicator Date hidden'!AA24)</f>
        <v>x</v>
      </c>
      <c r="AA23" s="42">
        <f>IF('Indicator Date hidden'!AB24="x","x",AA$2-'Indicator Date hidden'!AB24)</f>
        <v>1</v>
      </c>
      <c r="AB23" s="42" t="str">
        <f>IF('Indicator Date hidden'!AC24="x","x",AB$2-'Indicator Date hidden'!AC24)</f>
        <v>x</v>
      </c>
      <c r="AC23" s="42">
        <f>IF('Indicator Date hidden'!AD24="x","x",AC$2-'Indicator Date hidden'!AD24)</f>
        <v>-2</v>
      </c>
      <c r="AD23" s="42">
        <f>IF('Indicator Date hidden'!AE24="x","x",AD$2-'Indicator Date hidden'!AE24)</f>
        <v>0</v>
      </c>
      <c r="AE23" s="42">
        <f>IF('Indicator Date hidden'!AF24="x","x",AE$2-'Indicator Date hidden'!AF24)</f>
        <v>0</v>
      </c>
      <c r="AF23" s="42">
        <f>IF('Indicator Date hidden'!AG24="x","x",AF$2-'Indicator Date hidden'!AG24)</f>
        <v>0</v>
      </c>
      <c r="AG23" s="42">
        <f>IF('Indicator Date hidden'!AH24="x","x",AG$2-'Indicator Date hidden'!AH24)</f>
        <v>0</v>
      </c>
      <c r="AH23" s="42">
        <f>IF('Indicator Date hidden'!AI24="x","x",AH$2-'Indicator Date hidden'!AI24)</f>
        <v>10</v>
      </c>
      <c r="AI23" s="42">
        <f>IF('Indicator Date hidden'!AJ24="x","x",AI$2-'Indicator Date hidden'!AJ24)</f>
        <v>0</v>
      </c>
      <c r="AJ23" s="42">
        <f>IF('Indicator Date hidden'!AK24="x","x",AJ$2-'Indicator Date hidden'!AK24)</f>
        <v>0</v>
      </c>
      <c r="AK23" s="42">
        <f>IF('Indicator Date hidden'!AL24="x","x",AK$2-'Indicator Date hidden'!AL24)</f>
        <v>0</v>
      </c>
      <c r="AL23" s="42">
        <f>IF('Indicator Date hidden'!AM24="x","x",AL$2-'Indicator Date hidden'!AM24)</f>
        <v>0</v>
      </c>
      <c r="AM23" s="42">
        <f>IF('Indicator Date hidden'!AN24="x","x",AM$2-'Indicator Date hidden'!AN24)</f>
        <v>0</v>
      </c>
      <c r="AN23" s="42">
        <f>IF('Indicator Date hidden'!AO24="x","x",AN$2-'Indicator Date hidden'!AO24)</f>
        <v>0</v>
      </c>
      <c r="AO23" s="42">
        <f>IF('Indicator Date hidden'!AP24="x","x",AO$2-'Indicator Date hidden'!AP24)</f>
        <v>10</v>
      </c>
      <c r="AP23" s="42">
        <f>IF('Indicator Date hidden'!AQ24="x","x",AP$2-'Indicator Date hidden'!AQ24)</f>
        <v>0</v>
      </c>
      <c r="AQ23" s="42" t="str">
        <f>IF('Indicator Date hidden'!AR24="x","x",AQ$2-'Indicator Date hidden'!AR24)</f>
        <v>x</v>
      </c>
      <c r="AR23" s="42" t="str">
        <f>IF('Indicator Date hidden'!AS24="x","x",AR$2-'Indicator Date hidden'!AS24)</f>
        <v>x</v>
      </c>
      <c r="AS23" s="42" t="str">
        <f>IF('Indicator Date hidden'!AT24="x","x",AS$2-'Indicator Date hidden'!AT24)</f>
        <v>x</v>
      </c>
      <c r="AT23" s="42">
        <f>IF('Indicator Date hidden'!AU24="x","x",AT$2-'Indicator Date hidden'!AU24)</f>
        <v>0</v>
      </c>
      <c r="AU23" s="42">
        <f>IF('Indicator Date hidden'!AV24="x","x",AU$2-'Indicator Date hidden'!AV24)</f>
        <v>0</v>
      </c>
      <c r="AV23" s="42">
        <f>IF('Indicator Date hidden'!AW24="x","x",AV$2-'Indicator Date hidden'!AW24)</f>
        <v>11</v>
      </c>
      <c r="AW23" s="42">
        <f>IF('Indicator Date hidden'!AX24="x","x",AW$2-'Indicator Date hidden'!AX24)</f>
        <v>-2</v>
      </c>
      <c r="AX23" s="42">
        <f>IF('Indicator Date hidden'!AY24="x","x",AX$2-'Indicator Date hidden'!AY24)</f>
        <v>-1</v>
      </c>
      <c r="AY23" s="42">
        <f>IF('Indicator Date hidden'!AZ24="x","x",AY$2-'Indicator Date hidden'!AZ24)</f>
        <v>0</v>
      </c>
      <c r="AZ23" s="42">
        <f>IF('Indicator Date hidden'!BA24="x","x",AZ$2-'Indicator Date hidden'!BA24)</f>
        <v>0</v>
      </c>
      <c r="BA23" s="42">
        <f>IF('Indicator Date hidden'!BB24="x","x",BA$2-'Indicator Date hidden'!BB24)</f>
        <v>0</v>
      </c>
      <c r="BB23" s="42">
        <f>IF('Indicator Date hidden'!BC24="x","x",BB$2-'Indicator Date hidden'!BC24)</f>
        <v>0</v>
      </c>
      <c r="BC23" s="42">
        <f>IF('Indicator Date hidden'!BD24="x","x",BC$2-'Indicator Date hidden'!BD24)</f>
        <v>0</v>
      </c>
      <c r="BD23" s="42">
        <f>IF('Indicator Date hidden'!BE24="x","x",BD$2-'Indicator Date hidden'!BE24)</f>
        <v>0</v>
      </c>
      <c r="BE23" s="42" t="str">
        <f>IF('Indicator Date hidden'!BF24="x","x",BE$2-'Indicator Date hidden'!BF24)</f>
        <v>x</v>
      </c>
      <c r="BF23" s="42">
        <f>IF('Indicator Date hidden'!BG24="x","x",BF$2-'Indicator Date hidden'!BG24)</f>
        <v>0</v>
      </c>
      <c r="BG23" s="42">
        <f>IF('Indicator Date hidden'!BH24="x","x",BG$2-'Indicator Date hidden'!BH24)</f>
        <v>0</v>
      </c>
      <c r="BH23" s="42">
        <f>IF('Indicator Date hidden'!BI24="x","x",BH$2-'Indicator Date hidden'!BI24)</f>
        <v>0</v>
      </c>
      <c r="BI23" s="42">
        <f>IF('Indicator Date hidden'!BJ24="x","x",BI$2-'Indicator Date hidden'!BJ24)</f>
        <v>1</v>
      </c>
      <c r="BJ23" s="42">
        <f>IF('Indicator Date hidden'!BK24="x","x",BJ$2-'Indicator Date hidden'!BK24)</f>
        <v>0</v>
      </c>
      <c r="BK23" s="42">
        <f>IF('Indicator Date hidden'!BL24="x","x",BK$2-'Indicator Date hidden'!BL24)</f>
        <v>0</v>
      </c>
      <c r="BL23" s="42">
        <f>IF('Indicator Date hidden'!BM24="x","x",BL$2-'Indicator Date hidden'!BM24)</f>
        <v>0</v>
      </c>
      <c r="BM23" s="42">
        <f>IF('Indicator Date hidden'!BN24="x","x",BM$2-'Indicator Date hidden'!BN24)</f>
        <v>0</v>
      </c>
      <c r="BN23" s="42">
        <f>IF('Indicator Date hidden'!BO24="x","x",BN$2-'Indicator Date hidden'!BO24)</f>
        <v>0</v>
      </c>
      <c r="BO23" s="42">
        <f>IF('Indicator Date hidden'!BP24="x","x",BO$2-'Indicator Date hidden'!BP24)</f>
        <v>6</v>
      </c>
      <c r="BP23" s="42">
        <f>IF('Indicator Date hidden'!BQ24="x","x",BP$2-'Indicator Date hidden'!BQ24)</f>
        <v>0</v>
      </c>
      <c r="BQ23" s="42">
        <f>IF('Indicator Date hidden'!BR24="x","x",BQ$2-'Indicator Date hidden'!BR24)</f>
        <v>0</v>
      </c>
      <c r="BR23" s="42" t="str">
        <f>IF('Indicator Date hidden'!BS24="x","x",BR$2-'Indicator Date hidden'!BS24)</f>
        <v>x</v>
      </c>
      <c r="BS23" s="42">
        <f>IF('Indicator Date hidden'!BT24="x","x",BS$2-'Indicator Date hidden'!BT24)</f>
        <v>1</v>
      </c>
      <c r="BT23" s="42">
        <f>IF('Indicator Date hidden'!BU24="x","x",BT$2-'Indicator Date hidden'!BU24)</f>
        <v>0</v>
      </c>
      <c r="BU23">
        <f t="shared" si="0"/>
        <v>49</v>
      </c>
      <c r="BV23" s="43">
        <f t="shared" si="1"/>
        <v>0.80327868852459017</v>
      </c>
      <c r="BW23">
        <f t="shared" si="2"/>
        <v>9</v>
      </c>
      <c r="BX23" s="43">
        <f t="shared" si="3"/>
        <v>2.7028805043311408</v>
      </c>
      <c r="BY23" s="46">
        <f t="shared" si="4"/>
        <v>0</v>
      </c>
    </row>
    <row r="24" spans="1:77">
      <c r="A24" t="str">
        <f>'Indicator Data'!B27</f>
        <v>BWA</v>
      </c>
      <c r="B24" s="42">
        <f>IF('Indicator Date hidden'!C25="x","x",B$2-'Indicator Date hidden'!C25)</f>
        <v>0</v>
      </c>
      <c r="C24" s="42">
        <f>IF('Indicator Date hidden'!D25="x","x",C$2-'Indicator Date hidden'!D25)</f>
        <v>0</v>
      </c>
      <c r="D24" s="42">
        <f>IF('Indicator Date hidden'!E25="x","x",D$2-'Indicator Date hidden'!E25)</f>
        <v>0</v>
      </c>
      <c r="E24" s="42">
        <f>IF('Indicator Date hidden'!F25="x","x",E$2-'Indicator Date hidden'!F25)</f>
        <v>0</v>
      </c>
      <c r="F24" s="42">
        <f>IF('Indicator Date hidden'!G25="x","x",F$2-'Indicator Date hidden'!G25)</f>
        <v>0</v>
      </c>
      <c r="G24" s="42">
        <f>IF('Indicator Date hidden'!H25="x","x",G$2-'Indicator Date hidden'!H25)</f>
        <v>0</v>
      </c>
      <c r="H24" s="42">
        <f>IF('Indicator Date hidden'!I25="x","x",H$2-'Indicator Date hidden'!I25)</f>
        <v>0</v>
      </c>
      <c r="I24" s="42">
        <f>IF('Indicator Date hidden'!J25="x","x",I$2-'Indicator Date hidden'!J25)</f>
        <v>0</v>
      </c>
      <c r="J24" s="42">
        <f>IF('Indicator Date hidden'!K25="x","x",J$2-'Indicator Date hidden'!K25)</f>
        <v>0</v>
      </c>
      <c r="K24" s="42">
        <f>IF('Indicator Date hidden'!L25="x","x",K$2-'Indicator Date hidden'!L25)</f>
        <v>0</v>
      </c>
      <c r="L24" s="42">
        <f>IF('Indicator Date hidden'!M25="x","x",L$2-'Indicator Date hidden'!M25)</f>
        <v>0</v>
      </c>
      <c r="M24" s="42">
        <f>IF('Indicator Date hidden'!N25="x","x",M$2-'Indicator Date hidden'!N25)</f>
        <v>0</v>
      </c>
      <c r="N24" s="42">
        <f>IF('Indicator Date hidden'!O25="x","x",N$2-'Indicator Date hidden'!O25)</f>
        <v>0</v>
      </c>
      <c r="O24" s="42">
        <f>IF('Indicator Date hidden'!P25="x","x",O$2-'Indicator Date hidden'!P25)</f>
        <v>0</v>
      </c>
      <c r="P24" s="42">
        <f>IF('Indicator Date hidden'!Q25="x","x",P$2-'Indicator Date hidden'!Q25)</f>
        <v>0</v>
      </c>
      <c r="Q24" s="42">
        <f>IF('Indicator Date hidden'!R25="x","x",Q$2-'Indicator Date hidden'!R25)</f>
        <v>0</v>
      </c>
      <c r="R24" s="42">
        <f>IF('Indicator Date hidden'!S25="x","x",R$2-'Indicator Date hidden'!S25)</f>
        <v>0</v>
      </c>
      <c r="S24" s="42">
        <f>IF('Indicator Date hidden'!T25="x","x",S$2-'Indicator Date hidden'!T25)</f>
        <v>0</v>
      </c>
      <c r="T24" s="42">
        <f>IF('Indicator Date hidden'!U25="x","x",T$2-'Indicator Date hidden'!U25)</f>
        <v>0</v>
      </c>
      <c r="U24" s="42">
        <f>IF('Indicator Date hidden'!V25="x","x",U$2-'Indicator Date hidden'!V25)</f>
        <v>0</v>
      </c>
      <c r="V24" s="42">
        <f>IF('Indicator Date hidden'!W25="x","x",V$2-'Indicator Date hidden'!W25)</f>
        <v>0</v>
      </c>
      <c r="W24" s="42">
        <f>IF('Indicator Date hidden'!X25="x","x",W$2-'Indicator Date hidden'!X25)</f>
        <v>0</v>
      </c>
      <c r="X24" s="42">
        <f>IF('Indicator Date hidden'!Y25="x","x",X$2-'Indicator Date hidden'!Y25)</f>
        <v>10</v>
      </c>
      <c r="Y24" s="42">
        <f>IF('Indicator Date hidden'!Z25="x","x",Y$2-'Indicator Date hidden'!Z25)</f>
        <v>0</v>
      </c>
      <c r="Z24" s="42" t="str">
        <f>IF('Indicator Date hidden'!AA25="x","x",Z$2-'Indicator Date hidden'!AA25)</f>
        <v>x</v>
      </c>
      <c r="AA24" s="42">
        <f>IF('Indicator Date hidden'!AB25="x","x",AA$2-'Indicator Date hidden'!AB25)</f>
        <v>1</v>
      </c>
      <c r="AB24" s="42">
        <f>IF('Indicator Date hidden'!AC25="x","x",AB$2-'Indicator Date hidden'!AC25)</f>
        <v>0</v>
      </c>
      <c r="AC24" s="42">
        <f>IF('Indicator Date hidden'!AD25="x","x",AC$2-'Indicator Date hidden'!AD25)</f>
        <v>-2</v>
      </c>
      <c r="AD24" s="42">
        <f>IF('Indicator Date hidden'!AE25="x","x",AD$2-'Indicator Date hidden'!AE25)</f>
        <v>0</v>
      </c>
      <c r="AE24" s="42">
        <f>IF('Indicator Date hidden'!AF25="x","x",AE$2-'Indicator Date hidden'!AF25)</f>
        <v>0</v>
      </c>
      <c r="AF24" s="42">
        <f>IF('Indicator Date hidden'!AG25="x","x",AF$2-'Indicator Date hidden'!AG25)</f>
        <v>0</v>
      </c>
      <c r="AG24" s="42">
        <f>IF('Indicator Date hidden'!AH25="x","x",AG$2-'Indicator Date hidden'!AH25)</f>
        <v>0</v>
      </c>
      <c r="AH24" s="42">
        <f>IF('Indicator Date hidden'!AI25="x","x",AH$2-'Indicator Date hidden'!AI25)</f>
        <v>6</v>
      </c>
      <c r="AI24" s="42">
        <f>IF('Indicator Date hidden'!AJ25="x","x",AI$2-'Indicator Date hidden'!AJ25)</f>
        <v>0</v>
      </c>
      <c r="AJ24" s="42">
        <f>IF('Indicator Date hidden'!AK25="x","x",AJ$2-'Indicator Date hidden'!AK25)</f>
        <v>0</v>
      </c>
      <c r="AK24" s="42">
        <f>IF('Indicator Date hidden'!AL25="x","x",AK$2-'Indicator Date hidden'!AL25)</f>
        <v>0</v>
      </c>
      <c r="AL24" s="42">
        <f>IF('Indicator Date hidden'!AM25="x","x",AL$2-'Indicator Date hidden'!AM25)</f>
        <v>0</v>
      </c>
      <c r="AM24" s="42">
        <f>IF('Indicator Date hidden'!AN25="x","x",AM$2-'Indicator Date hidden'!AN25)</f>
        <v>0</v>
      </c>
      <c r="AN24" s="42">
        <f>IF('Indicator Date hidden'!AO25="x","x",AN$2-'Indicator Date hidden'!AO25)</f>
        <v>0</v>
      </c>
      <c r="AO24" s="42" t="str">
        <f>IF('Indicator Date hidden'!AP25="x","x",AO$2-'Indicator Date hidden'!AP25)</f>
        <v>x</v>
      </c>
      <c r="AP24" s="42">
        <f>IF('Indicator Date hidden'!AQ25="x","x",AP$2-'Indicator Date hidden'!AQ25)</f>
        <v>0</v>
      </c>
      <c r="AQ24" s="42">
        <f>IF('Indicator Date hidden'!AR25="x","x",AQ$2-'Indicator Date hidden'!AR25)</f>
        <v>0</v>
      </c>
      <c r="AR24" s="42">
        <f>IF('Indicator Date hidden'!AS25="x","x",AR$2-'Indicator Date hidden'!AS25)</f>
        <v>0</v>
      </c>
      <c r="AS24" s="42">
        <f>IF('Indicator Date hidden'!AT25="x","x",AS$2-'Indicator Date hidden'!AT25)</f>
        <v>0</v>
      </c>
      <c r="AT24" s="42">
        <f>IF('Indicator Date hidden'!AU25="x","x",AT$2-'Indicator Date hidden'!AU25)</f>
        <v>0</v>
      </c>
      <c r="AU24" s="42">
        <f>IF('Indicator Date hidden'!AV25="x","x",AU$2-'Indicator Date hidden'!AV25)</f>
        <v>0</v>
      </c>
      <c r="AV24" s="42">
        <f>IF('Indicator Date hidden'!AW25="x","x",AV$2-'Indicator Date hidden'!AW25)</f>
        <v>7</v>
      </c>
      <c r="AW24" s="42">
        <f>IF('Indicator Date hidden'!AX25="x","x",AW$2-'Indicator Date hidden'!AX25)</f>
        <v>-2</v>
      </c>
      <c r="AX24" s="42">
        <f>IF('Indicator Date hidden'!AY25="x","x",AX$2-'Indicator Date hidden'!AY25)</f>
        <v>-1</v>
      </c>
      <c r="AY24" s="42">
        <f>IF('Indicator Date hidden'!AZ25="x","x",AY$2-'Indicator Date hidden'!AZ25)</f>
        <v>0</v>
      </c>
      <c r="AZ24" s="42" t="str">
        <f>IF('Indicator Date hidden'!BA25="x","x",AZ$2-'Indicator Date hidden'!BA25)</f>
        <v>x</v>
      </c>
      <c r="BA24" s="42">
        <f>IF('Indicator Date hidden'!BB25="x","x",BA$2-'Indicator Date hidden'!BB25)</f>
        <v>0</v>
      </c>
      <c r="BB24" s="42" t="str">
        <f>IF('Indicator Date hidden'!BC25="x","x",BB$2-'Indicator Date hidden'!BC25)</f>
        <v>x</v>
      </c>
      <c r="BC24" s="42">
        <f>IF('Indicator Date hidden'!BD25="x","x",BC$2-'Indicator Date hidden'!BD25)</f>
        <v>0</v>
      </c>
      <c r="BD24" s="42">
        <f>IF('Indicator Date hidden'!BE25="x","x",BD$2-'Indicator Date hidden'!BE25)</f>
        <v>0</v>
      </c>
      <c r="BE24" s="42">
        <f>IF('Indicator Date hidden'!BF25="x","x",BE$2-'Indicator Date hidden'!BF25)</f>
        <v>0</v>
      </c>
      <c r="BF24" s="42">
        <f>IF('Indicator Date hidden'!BG25="x","x",BF$2-'Indicator Date hidden'!BG25)</f>
        <v>0</v>
      </c>
      <c r="BG24" s="42">
        <f>IF('Indicator Date hidden'!BH25="x","x",BG$2-'Indicator Date hidden'!BH25)</f>
        <v>0</v>
      </c>
      <c r="BH24" s="42">
        <f>IF('Indicator Date hidden'!BI25="x","x",BH$2-'Indicator Date hidden'!BI25)</f>
        <v>0</v>
      </c>
      <c r="BI24" s="42">
        <f>IF('Indicator Date hidden'!BJ25="x","x",BI$2-'Indicator Date hidden'!BJ25)</f>
        <v>10</v>
      </c>
      <c r="BJ24" s="42">
        <f>IF('Indicator Date hidden'!BK25="x","x",BJ$2-'Indicator Date hidden'!BK25)</f>
        <v>1</v>
      </c>
      <c r="BK24" s="42">
        <f>IF('Indicator Date hidden'!BL25="x","x",BK$2-'Indicator Date hidden'!BL25)</f>
        <v>0</v>
      </c>
      <c r="BL24" s="42">
        <f>IF('Indicator Date hidden'!BM25="x","x",BL$2-'Indicator Date hidden'!BM25)</f>
        <v>0</v>
      </c>
      <c r="BM24" s="42">
        <f>IF('Indicator Date hidden'!BN25="x","x",BM$2-'Indicator Date hidden'!BN25)</f>
        <v>0</v>
      </c>
      <c r="BN24" s="42">
        <f>IF('Indicator Date hidden'!BO25="x","x",BN$2-'Indicator Date hidden'!BO25)</f>
        <v>0</v>
      </c>
      <c r="BO24" s="42">
        <f>IF('Indicator Date hidden'!BP25="x","x",BO$2-'Indicator Date hidden'!BP25)</f>
        <v>3</v>
      </c>
      <c r="BP24" s="42">
        <f>IF('Indicator Date hidden'!BQ25="x","x",BP$2-'Indicator Date hidden'!BQ25)</f>
        <v>0</v>
      </c>
      <c r="BQ24" s="42">
        <f>IF('Indicator Date hidden'!BR25="x","x",BQ$2-'Indicator Date hidden'!BR25)</f>
        <v>0</v>
      </c>
      <c r="BR24" s="42">
        <f>IF('Indicator Date hidden'!BS25="x","x",BR$2-'Indicator Date hidden'!BS25)</f>
        <v>0</v>
      </c>
      <c r="BS24" s="42">
        <f>IF('Indicator Date hidden'!BT25="x","x",BS$2-'Indicator Date hidden'!BT25)</f>
        <v>1</v>
      </c>
      <c r="BT24" s="42">
        <f>IF('Indicator Date hidden'!BU25="x","x",BT$2-'Indicator Date hidden'!BU25)</f>
        <v>0</v>
      </c>
      <c r="BU24">
        <f t="shared" si="0"/>
        <v>34</v>
      </c>
      <c r="BV24" s="43">
        <f t="shared" si="1"/>
        <v>0.5074626865671642</v>
      </c>
      <c r="BW24">
        <f t="shared" si="2"/>
        <v>8</v>
      </c>
      <c r="BX24" s="43">
        <f t="shared" si="3"/>
        <v>2.0759686415855403</v>
      </c>
      <c r="BY24" s="46">
        <f t="shared" si="4"/>
        <v>0</v>
      </c>
    </row>
    <row r="25" spans="1:77">
      <c r="A25" t="str">
        <f>'Indicator Data'!B28</f>
        <v>BRA</v>
      </c>
      <c r="B25" s="42">
        <f>IF('Indicator Date hidden'!C26="x","x",B$2-'Indicator Date hidden'!C26)</f>
        <v>0</v>
      </c>
      <c r="C25" s="42">
        <f>IF('Indicator Date hidden'!D26="x","x",C$2-'Indicator Date hidden'!D26)</f>
        <v>0</v>
      </c>
      <c r="D25" s="42">
        <f>IF('Indicator Date hidden'!E26="x","x",D$2-'Indicator Date hidden'!E26)</f>
        <v>0</v>
      </c>
      <c r="E25" s="42">
        <f>IF('Indicator Date hidden'!F26="x","x",E$2-'Indicator Date hidden'!F26)</f>
        <v>0</v>
      </c>
      <c r="F25" s="42">
        <f>IF('Indicator Date hidden'!G26="x","x",F$2-'Indicator Date hidden'!G26)</f>
        <v>0</v>
      </c>
      <c r="G25" s="42">
        <f>IF('Indicator Date hidden'!H26="x","x",G$2-'Indicator Date hidden'!H26)</f>
        <v>0</v>
      </c>
      <c r="H25" s="42">
        <f>IF('Indicator Date hidden'!I26="x","x",H$2-'Indicator Date hidden'!I26)</f>
        <v>0</v>
      </c>
      <c r="I25" s="42">
        <f>IF('Indicator Date hidden'!J26="x","x",I$2-'Indicator Date hidden'!J26)</f>
        <v>0</v>
      </c>
      <c r="J25" s="42">
        <f>IF('Indicator Date hidden'!K26="x","x",J$2-'Indicator Date hidden'!K26)</f>
        <v>0</v>
      </c>
      <c r="K25" s="42">
        <f>IF('Indicator Date hidden'!L26="x","x",K$2-'Indicator Date hidden'!L26)</f>
        <v>0</v>
      </c>
      <c r="L25" s="42" t="str">
        <f>IF('Indicator Date hidden'!M26="x","x",L$2-'Indicator Date hidden'!M26)</f>
        <v>x</v>
      </c>
      <c r="M25" s="42" t="str">
        <f>IF('Indicator Date hidden'!N26="x","x",M$2-'Indicator Date hidden'!N26)</f>
        <v>x</v>
      </c>
      <c r="N25" s="42" t="str">
        <f>IF('Indicator Date hidden'!O26="x","x",N$2-'Indicator Date hidden'!O26)</f>
        <v>x</v>
      </c>
      <c r="O25" s="42" t="str">
        <f>IF('Indicator Date hidden'!P26="x","x",O$2-'Indicator Date hidden'!P26)</f>
        <v>x</v>
      </c>
      <c r="P25" s="42">
        <f>IF('Indicator Date hidden'!Q26="x","x",P$2-'Indicator Date hidden'!Q26)</f>
        <v>0</v>
      </c>
      <c r="Q25" s="42">
        <f>IF('Indicator Date hidden'!R26="x","x",Q$2-'Indicator Date hidden'!R26)</f>
        <v>0</v>
      </c>
      <c r="R25" s="42">
        <f>IF('Indicator Date hidden'!S26="x","x",R$2-'Indicator Date hidden'!S26)</f>
        <v>0</v>
      </c>
      <c r="S25" s="42">
        <f>IF('Indicator Date hidden'!T26="x","x",S$2-'Indicator Date hidden'!T26)</f>
        <v>0</v>
      </c>
      <c r="T25" s="42">
        <f>IF('Indicator Date hidden'!U26="x","x",T$2-'Indicator Date hidden'!U26)</f>
        <v>0</v>
      </c>
      <c r="U25" s="42">
        <f>IF('Indicator Date hidden'!V26="x","x",U$2-'Indicator Date hidden'!V26)</f>
        <v>0</v>
      </c>
      <c r="V25" s="42">
        <f>IF('Indicator Date hidden'!W26="x","x",V$2-'Indicator Date hidden'!W26)</f>
        <v>0</v>
      </c>
      <c r="W25" s="42">
        <f>IF('Indicator Date hidden'!X26="x","x",W$2-'Indicator Date hidden'!X26)</f>
        <v>0</v>
      </c>
      <c r="X25" s="42">
        <f>IF('Indicator Date hidden'!Y26="x","x",X$2-'Indicator Date hidden'!Y26)</f>
        <v>11</v>
      </c>
      <c r="Y25" s="42">
        <f>IF('Indicator Date hidden'!Z26="x","x",Y$2-'Indicator Date hidden'!Z26)</f>
        <v>0</v>
      </c>
      <c r="Z25" s="42" t="str">
        <f>IF('Indicator Date hidden'!AA26="x","x",Z$2-'Indicator Date hidden'!AA26)</f>
        <v>x</v>
      </c>
      <c r="AA25" s="42">
        <f>IF('Indicator Date hidden'!AB26="x","x",AA$2-'Indicator Date hidden'!AB26)</f>
        <v>0</v>
      </c>
      <c r="AB25" s="42">
        <f>IF('Indicator Date hidden'!AC26="x","x",AB$2-'Indicator Date hidden'!AC26)</f>
        <v>0</v>
      </c>
      <c r="AC25" s="42">
        <f>IF('Indicator Date hidden'!AD26="x","x",AC$2-'Indicator Date hidden'!AD26)</f>
        <v>-2</v>
      </c>
      <c r="AD25" s="42">
        <f>IF('Indicator Date hidden'!AE26="x","x",AD$2-'Indicator Date hidden'!AE26)</f>
        <v>0</v>
      </c>
      <c r="AE25" s="42">
        <f>IF('Indicator Date hidden'!AF26="x","x",AE$2-'Indicator Date hidden'!AF26)</f>
        <v>0</v>
      </c>
      <c r="AF25" s="42">
        <f>IF('Indicator Date hidden'!AG26="x","x",AF$2-'Indicator Date hidden'!AG26)</f>
        <v>0</v>
      </c>
      <c r="AG25" s="42">
        <f>IF('Indicator Date hidden'!AH26="x","x",AG$2-'Indicator Date hidden'!AH26)</f>
        <v>0</v>
      </c>
      <c r="AH25" s="42">
        <f>IF('Indicator Date hidden'!AI26="x","x",AH$2-'Indicator Date hidden'!AI26)</f>
        <v>6</v>
      </c>
      <c r="AI25" s="42">
        <f>IF('Indicator Date hidden'!AJ26="x","x",AI$2-'Indicator Date hidden'!AJ26)</f>
        <v>0</v>
      </c>
      <c r="AJ25" s="42">
        <f>IF('Indicator Date hidden'!AK26="x","x",AJ$2-'Indicator Date hidden'!AK26)</f>
        <v>0</v>
      </c>
      <c r="AK25" s="42">
        <f>IF('Indicator Date hidden'!AL26="x","x",AK$2-'Indicator Date hidden'!AL26)</f>
        <v>0</v>
      </c>
      <c r="AL25" s="42">
        <f>IF('Indicator Date hidden'!AM26="x","x",AL$2-'Indicator Date hidden'!AM26)</f>
        <v>0</v>
      </c>
      <c r="AM25" s="42">
        <f>IF('Indicator Date hidden'!AN26="x","x",AM$2-'Indicator Date hidden'!AN26)</f>
        <v>0</v>
      </c>
      <c r="AN25" s="42">
        <f>IF('Indicator Date hidden'!AO26="x","x",AN$2-'Indicator Date hidden'!AO26)</f>
        <v>0</v>
      </c>
      <c r="AO25" s="42">
        <f>IF('Indicator Date hidden'!AP26="x","x",AO$2-'Indicator Date hidden'!AP26)</f>
        <v>3</v>
      </c>
      <c r="AP25" s="42">
        <f>IF('Indicator Date hidden'!AQ26="x","x",AP$2-'Indicator Date hidden'!AQ26)</f>
        <v>0</v>
      </c>
      <c r="AQ25" s="42">
        <f>IF('Indicator Date hidden'!AR26="x","x",AQ$2-'Indicator Date hidden'!AR26)</f>
        <v>0</v>
      </c>
      <c r="AR25" s="42">
        <f>IF('Indicator Date hidden'!AS26="x","x",AR$2-'Indicator Date hidden'!AS26)</f>
        <v>0</v>
      </c>
      <c r="AS25" s="42">
        <f>IF('Indicator Date hidden'!AT26="x","x",AS$2-'Indicator Date hidden'!AT26)</f>
        <v>0</v>
      </c>
      <c r="AT25" s="42">
        <f>IF('Indicator Date hidden'!AU26="x","x",AT$2-'Indicator Date hidden'!AU26)</f>
        <v>0</v>
      </c>
      <c r="AU25" s="42">
        <f>IF('Indicator Date hidden'!AV26="x","x",AU$2-'Indicator Date hidden'!AV26)</f>
        <v>0</v>
      </c>
      <c r="AV25" s="42">
        <f>IF('Indicator Date hidden'!AW26="x","x",AV$2-'Indicator Date hidden'!AW26)</f>
        <v>0</v>
      </c>
      <c r="AW25" s="42">
        <f>IF('Indicator Date hidden'!AX26="x","x",AW$2-'Indicator Date hidden'!AX26)</f>
        <v>-2</v>
      </c>
      <c r="AX25" s="42">
        <f>IF('Indicator Date hidden'!AY26="x","x",AX$2-'Indicator Date hidden'!AY26)</f>
        <v>-1</v>
      </c>
      <c r="AY25" s="42">
        <f>IF('Indicator Date hidden'!AZ26="x","x",AY$2-'Indicator Date hidden'!AZ26)</f>
        <v>0</v>
      </c>
      <c r="AZ25" s="42">
        <f>IF('Indicator Date hidden'!BA26="x","x",AZ$2-'Indicator Date hidden'!BA26)</f>
        <v>0</v>
      </c>
      <c r="BA25" s="42">
        <f>IF('Indicator Date hidden'!BB26="x","x",BA$2-'Indicator Date hidden'!BB26)</f>
        <v>0</v>
      </c>
      <c r="BB25" s="42">
        <f>IF('Indicator Date hidden'!BC26="x","x",BB$2-'Indicator Date hidden'!BC26)</f>
        <v>0</v>
      </c>
      <c r="BC25" s="42">
        <f>IF('Indicator Date hidden'!BD26="x","x",BC$2-'Indicator Date hidden'!BD26)</f>
        <v>0</v>
      </c>
      <c r="BD25" s="42">
        <f>IF('Indicator Date hidden'!BE26="x","x",BD$2-'Indicator Date hidden'!BE26)</f>
        <v>0</v>
      </c>
      <c r="BE25" s="42">
        <f>IF('Indicator Date hidden'!BF26="x","x",BE$2-'Indicator Date hidden'!BF26)</f>
        <v>2</v>
      </c>
      <c r="BF25" s="42">
        <f>IF('Indicator Date hidden'!BG26="x","x",BF$2-'Indicator Date hidden'!BG26)</f>
        <v>0</v>
      </c>
      <c r="BG25" s="42">
        <f>IF('Indicator Date hidden'!BH26="x","x",BG$2-'Indicator Date hidden'!BH26)</f>
        <v>0</v>
      </c>
      <c r="BH25" s="42">
        <f>IF('Indicator Date hidden'!BI26="x","x",BH$2-'Indicator Date hidden'!BI26)</f>
        <v>0</v>
      </c>
      <c r="BI25" s="42">
        <f>IF('Indicator Date hidden'!BJ26="x","x",BI$2-'Indicator Date hidden'!BJ26)</f>
        <v>1</v>
      </c>
      <c r="BJ25" s="42">
        <f>IF('Indicator Date hidden'!BK26="x","x",BJ$2-'Indicator Date hidden'!BK26)</f>
        <v>0</v>
      </c>
      <c r="BK25" s="42">
        <f>IF('Indicator Date hidden'!BL26="x","x",BK$2-'Indicator Date hidden'!BL26)</f>
        <v>0</v>
      </c>
      <c r="BL25" s="42">
        <f>IF('Indicator Date hidden'!BM26="x","x",BL$2-'Indicator Date hidden'!BM26)</f>
        <v>0</v>
      </c>
      <c r="BM25" s="42">
        <f>IF('Indicator Date hidden'!BN26="x","x",BM$2-'Indicator Date hidden'!BN26)</f>
        <v>0</v>
      </c>
      <c r="BN25" s="42">
        <f>IF('Indicator Date hidden'!BO26="x","x",BN$2-'Indicator Date hidden'!BO26)</f>
        <v>0</v>
      </c>
      <c r="BO25" s="42">
        <f>IF('Indicator Date hidden'!BP26="x","x",BO$2-'Indicator Date hidden'!BP26)</f>
        <v>0</v>
      </c>
      <c r="BP25" s="42">
        <f>IF('Indicator Date hidden'!BQ26="x","x",BP$2-'Indicator Date hidden'!BQ26)</f>
        <v>0</v>
      </c>
      <c r="BQ25" s="42">
        <f>IF('Indicator Date hidden'!BR26="x","x",BQ$2-'Indicator Date hidden'!BR26)</f>
        <v>0</v>
      </c>
      <c r="BR25" s="42">
        <f>IF('Indicator Date hidden'!BS26="x","x",BR$2-'Indicator Date hidden'!BS26)</f>
        <v>0</v>
      </c>
      <c r="BS25" s="42">
        <f>IF('Indicator Date hidden'!BT26="x","x",BS$2-'Indicator Date hidden'!BT26)</f>
        <v>1</v>
      </c>
      <c r="BT25" s="42">
        <f>IF('Indicator Date hidden'!BU26="x","x",BT$2-'Indicator Date hidden'!BU26)</f>
        <v>0</v>
      </c>
      <c r="BU25">
        <f t="shared" si="0"/>
        <v>19</v>
      </c>
      <c r="BV25" s="43">
        <f t="shared" si="1"/>
        <v>0.2878787878787879</v>
      </c>
      <c r="BW25">
        <f t="shared" si="2"/>
        <v>6</v>
      </c>
      <c r="BX25" s="43">
        <f t="shared" si="3"/>
        <v>1.6308126949204445</v>
      </c>
      <c r="BY25" s="46">
        <f t="shared" si="4"/>
        <v>0</v>
      </c>
    </row>
    <row r="26" spans="1:77">
      <c r="A26" t="str">
        <f>'Indicator Data'!B29</f>
        <v>BRN</v>
      </c>
      <c r="B26" s="42">
        <f>IF('Indicator Date hidden'!C27="x","x",B$2-'Indicator Date hidden'!C27)</f>
        <v>0</v>
      </c>
      <c r="C26" s="42">
        <f>IF('Indicator Date hidden'!D27="x","x",C$2-'Indicator Date hidden'!D27)</f>
        <v>0</v>
      </c>
      <c r="D26" s="42">
        <f>IF('Indicator Date hidden'!E27="x","x",D$2-'Indicator Date hidden'!E27)</f>
        <v>0</v>
      </c>
      <c r="E26" s="42">
        <f>IF('Indicator Date hidden'!F27="x","x",E$2-'Indicator Date hidden'!F27)</f>
        <v>0</v>
      </c>
      <c r="F26" s="42">
        <f>IF('Indicator Date hidden'!G27="x","x",F$2-'Indicator Date hidden'!G27)</f>
        <v>0</v>
      </c>
      <c r="G26" s="42">
        <f>IF('Indicator Date hidden'!H27="x","x",G$2-'Indicator Date hidden'!H27)</f>
        <v>0</v>
      </c>
      <c r="H26" s="42">
        <f>IF('Indicator Date hidden'!I27="x","x",H$2-'Indicator Date hidden'!I27)</f>
        <v>0</v>
      </c>
      <c r="I26" s="42">
        <f>IF('Indicator Date hidden'!J27="x","x",I$2-'Indicator Date hidden'!J27)</f>
        <v>0</v>
      </c>
      <c r="J26" s="42">
        <f>IF('Indicator Date hidden'!K27="x","x",J$2-'Indicator Date hidden'!K27)</f>
        <v>0</v>
      </c>
      <c r="K26" s="42">
        <f>IF('Indicator Date hidden'!L27="x","x",K$2-'Indicator Date hidden'!L27)</f>
        <v>0</v>
      </c>
      <c r="L26" s="42">
        <f>IF('Indicator Date hidden'!M27="x","x",L$2-'Indicator Date hidden'!M27)</f>
        <v>0</v>
      </c>
      <c r="M26" s="42" t="str">
        <f>IF('Indicator Date hidden'!N27="x","x",M$2-'Indicator Date hidden'!N27)</f>
        <v>x</v>
      </c>
      <c r="N26" s="42" t="str">
        <f>IF('Indicator Date hidden'!O27="x","x",N$2-'Indicator Date hidden'!O27)</f>
        <v>x</v>
      </c>
      <c r="O26" s="42" t="str">
        <f>IF('Indicator Date hidden'!P27="x","x",O$2-'Indicator Date hidden'!P27)</f>
        <v>x</v>
      </c>
      <c r="P26" s="42">
        <f>IF('Indicator Date hidden'!Q27="x","x",P$2-'Indicator Date hidden'!Q27)</f>
        <v>0</v>
      </c>
      <c r="Q26" s="42">
        <f>IF('Indicator Date hidden'!R27="x","x",Q$2-'Indicator Date hidden'!R27)</f>
        <v>0</v>
      </c>
      <c r="R26" s="42">
        <f>IF('Indicator Date hidden'!S27="x","x",R$2-'Indicator Date hidden'!S27)</f>
        <v>0</v>
      </c>
      <c r="S26" s="42">
        <f>IF('Indicator Date hidden'!T27="x","x",S$2-'Indicator Date hidden'!T27)</f>
        <v>0</v>
      </c>
      <c r="T26" s="42">
        <f>IF('Indicator Date hidden'!U27="x","x",T$2-'Indicator Date hidden'!U27)</f>
        <v>0</v>
      </c>
      <c r="U26" s="42">
        <f>IF('Indicator Date hidden'!V27="x","x",U$2-'Indicator Date hidden'!V27)</f>
        <v>0</v>
      </c>
      <c r="V26" s="42">
        <f>IF('Indicator Date hidden'!W27="x","x",V$2-'Indicator Date hidden'!W27)</f>
        <v>0</v>
      </c>
      <c r="W26" s="42">
        <f>IF('Indicator Date hidden'!X27="x","x",W$2-'Indicator Date hidden'!X27)</f>
        <v>0</v>
      </c>
      <c r="X26" s="42" t="str">
        <f>IF('Indicator Date hidden'!Y27="x","x",X$2-'Indicator Date hidden'!Y27)</f>
        <v>x</v>
      </c>
      <c r="Y26" s="42">
        <f>IF('Indicator Date hidden'!Z27="x","x",Y$2-'Indicator Date hidden'!Z27)</f>
        <v>0</v>
      </c>
      <c r="Z26" s="42" t="str">
        <f>IF('Indicator Date hidden'!AA27="x","x",Z$2-'Indicator Date hidden'!AA27)</f>
        <v>x</v>
      </c>
      <c r="AA26" s="42">
        <f>IF('Indicator Date hidden'!AB27="x","x",AA$2-'Indicator Date hidden'!AB27)</f>
        <v>1</v>
      </c>
      <c r="AB26" s="42" t="str">
        <f>IF('Indicator Date hidden'!AC27="x","x",AB$2-'Indicator Date hidden'!AC27)</f>
        <v>x</v>
      </c>
      <c r="AC26" s="42">
        <f>IF('Indicator Date hidden'!AD27="x","x",AC$2-'Indicator Date hidden'!AD27)</f>
        <v>-2</v>
      </c>
      <c r="AD26" s="42">
        <f>IF('Indicator Date hidden'!AE27="x","x",AD$2-'Indicator Date hidden'!AE27)</f>
        <v>0</v>
      </c>
      <c r="AE26" s="42">
        <f>IF('Indicator Date hidden'!AF27="x","x",AE$2-'Indicator Date hidden'!AF27)</f>
        <v>0</v>
      </c>
      <c r="AF26" s="42">
        <f>IF('Indicator Date hidden'!AG27="x","x",AF$2-'Indicator Date hidden'!AG27)</f>
        <v>0</v>
      </c>
      <c r="AG26" s="42">
        <f>IF('Indicator Date hidden'!AH27="x","x",AG$2-'Indicator Date hidden'!AH27)</f>
        <v>0</v>
      </c>
      <c r="AH26" s="42" t="str">
        <f>IF('Indicator Date hidden'!AI27="x","x",AH$2-'Indicator Date hidden'!AI27)</f>
        <v>x</v>
      </c>
      <c r="AI26" s="42">
        <f>IF('Indicator Date hidden'!AJ27="x","x",AI$2-'Indicator Date hidden'!AJ27)</f>
        <v>0</v>
      </c>
      <c r="AJ26" s="42">
        <f>IF('Indicator Date hidden'!AK27="x","x",AJ$2-'Indicator Date hidden'!AK27)</f>
        <v>0</v>
      </c>
      <c r="AK26" s="42">
        <f>IF('Indicator Date hidden'!AL27="x","x",AK$2-'Indicator Date hidden'!AL27)</f>
        <v>0</v>
      </c>
      <c r="AL26" s="42" t="str">
        <f>IF('Indicator Date hidden'!AM27="x","x",AL$2-'Indicator Date hidden'!AM27)</f>
        <v>x</v>
      </c>
      <c r="AM26" s="42">
        <f>IF('Indicator Date hidden'!AN27="x","x",AM$2-'Indicator Date hidden'!AN27)</f>
        <v>0</v>
      </c>
      <c r="AN26" s="42">
        <f>IF('Indicator Date hidden'!AO27="x","x",AN$2-'Indicator Date hidden'!AO27)</f>
        <v>0</v>
      </c>
      <c r="AO26" s="42" t="str">
        <f>IF('Indicator Date hidden'!AP27="x","x",AO$2-'Indicator Date hidden'!AP27)</f>
        <v>x</v>
      </c>
      <c r="AP26" s="42">
        <f>IF('Indicator Date hidden'!AQ27="x","x",AP$2-'Indicator Date hidden'!AQ27)</f>
        <v>0</v>
      </c>
      <c r="AQ26" s="42" t="str">
        <f>IF('Indicator Date hidden'!AR27="x","x",AQ$2-'Indicator Date hidden'!AR27)</f>
        <v>x</v>
      </c>
      <c r="AR26" s="42" t="str">
        <f>IF('Indicator Date hidden'!AS27="x","x",AR$2-'Indicator Date hidden'!AS27)</f>
        <v>x</v>
      </c>
      <c r="AS26" s="42" t="str">
        <f>IF('Indicator Date hidden'!AT27="x","x",AS$2-'Indicator Date hidden'!AT27)</f>
        <v>x</v>
      </c>
      <c r="AT26" s="42">
        <f>IF('Indicator Date hidden'!AU27="x","x",AT$2-'Indicator Date hidden'!AU27)</f>
        <v>0</v>
      </c>
      <c r="AU26" s="42">
        <f>IF('Indicator Date hidden'!AV27="x","x",AU$2-'Indicator Date hidden'!AV27)</f>
        <v>0</v>
      </c>
      <c r="AV26" s="42" t="str">
        <f>IF('Indicator Date hidden'!AW27="x","x",AV$2-'Indicator Date hidden'!AW27)</f>
        <v>x</v>
      </c>
      <c r="AW26" s="42">
        <f>IF('Indicator Date hidden'!AX27="x","x",AW$2-'Indicator Date hidden'!AX27)</f>
        <v>-2</v>
      </c>
      <c r="AX26" s="42">
        <f>IF('Indicator Date hidden'!AY27="x","x",AX$2-'Indicator Date hidden'!AY27)</f>
        <v>-1</v>
      </c>
      <c r="AY26" s="42">
        <f>IF('Indicator Date hidden'!AZ27="x","x",AY$2-'Indicator Date hidden'!AZ27)</f>
        <v>0</v>
      </c>
      <c r="AZ26" s="42" t="str">
        <f>IF('Indicator Date hidden'!BA27="x","x",AZ$2-'Indicator Date hidden'!BA27)</f>
        <v>x</v>
      </c>
      <c r="BA26" s="42">
        <f>IF('Indicator Date hidden'!BB27="x","x",BA$2-'Indicator Date hidden'!BB27)</f>
        <v>0</v>
      </c>
      <c r="BB26" s="42" t="str">
        <f>IF('Indicator Date hidden'!BC27="x","x",BB$2-'Indicator Date hidden'!BC27)</f>
        <v>x</v>
      </c>
      <c r="BC26" s="42">
        <f>IF('Indicator Date hidden'!BD27="x","x",BC$2-'Indicator Date hidden'!BD27)</f>
        <v>0</v>
      </c>
      <c r="BD26" s="42">
        <f>IF('Indicator Date hidden'!BE27="x","x",BD$2-'Indicator Date hidden'!BE27)</f>
        <v>0</v>
      </c>
      <c r="BE26" s="42">
        <f>IF('Indicator Date hidden'!BF27="x","x",BE$2-'Indicator Date hidden'!BF27)</f>
        <v>2</v>
      </c>
      <c r="BF26" s="42">
        <f>IF('Indicator Date hidden'!BG27="x","x",BF$2-'Indicator Date hidden'!BG27)</f>
        <v>0</v>
      </c>
      <c r="BG26" s="42">
        <f>IF('Indicator Date hidden'!BH27="x","x",BG$2-'Indicator Date hidden'!BH27)</f>
        <v>3</v>
      </c>
      <c r="BH26" s="42">
        <f>IF('Indicator Date hidden'!BI27="x","x",BH$2-'Indicator Date hidden'!BI27)</f>
        <v>0</v>
      </c>
      <c r="BI26" s="42">
        <f>IF('Indicator Date hidden'!BJ27="x","x",BI$2-'Indicator Date hidden'!BJ27)</f>
        <v>2</v>
      </c>
      <c r="BJ26" s="42">
        <f>IF('Indicator Date hidden'!BK27="x","x",BJ$2-'Indicator Date hidden'!BK27)</f>
        <v>1</v>
      </c>
      <c r="BK26" s="42">
        <f>IF('Indicator Date hidden'!BL27="x","x",BK$2-'Indicator Date hidden'!BL27)</f>
        <v>0</v>
      </c>
      <c r="BL26" s="42">
        <f>IF('Indicator Date hidden'!BM27="x","x",BL$2-'Indicator Date hidden'!BM27)</f>
        <v>0</v>
      </c>
      <c r="BM26" s="42">
        <f>IF('Indicator Date hidden'!BN27="x","x",BM$2-'Indicator Date hidden'!BN27)</f>
        <v>0</v>
      </c>
      <c r="BN26" s="42">
        <f>IF('Indicator Date hidden'!BO27="x","x",BN$2-'Indicator Date hidden'!BO27)</f>
        <v>0</v>
      </c>
      <c r="BO26" s="42">
        <f>IF('Indicator Date hidden'!BP27="x","x",BO$2-'Indicator Date hidden'!BP27)</f>
        <v>0</v>
      </c>
      <c r="BP26" s="42">
        <f>IF('Indicator Date hidden'!BQ27="x","x",BP$2-'Indicator Date hidden'!BQ27)</f>
        <v>0</v>
      </c>
      <c r="BQ26" s="42">
        <f>IF('Indicator Date hidden'!BR27="x","x",BQ$2-'Indicator Date hidden'!BR27)</f>
        <v>0</v>
      </c>
      <c r="BR26" s="42" t="str">
        <f>IF('Indicator Date hidden'!BS27="x","x",BR$2-'Indicator Date hidden'!BS27)</f>
        <v>x</v>
      </c>
      <c r="BS26" s="42">
        <f>IF('Indicator Date hidden'!BT27="x","x",BS$2-'Indicator Date hidden'!BT27)</f>
        <v>1</v>
      </c>
      <c r="BT26" s="42">
        <f>IF('Indicator Date hidden'!BU27="x","x",BT$2-'Indicator Date hidden'!BU27)</f>
        <v>0</v>
      </c>
      <c r="BU26">
        <f t="shared" si="0"/>
        <v>5</v>
      </c>
      <c r="BV26" s="43">
        <f t="shared" si="1"/>
        <v>9.0909090909090912E-2</v>
      </c>
      <c r="BW26">
        <f t="shared" si="2"/>
        <v>6</v>
      </c>
      <c r="BX26" s="43">
        <f t="shared" si="3"/>
        <v>0.72042228204214365</v>
      </c>
      <c r="BY26" s="46">
        <f t="shared" si="4"/>
        <v>0</v>
      </c>
    </row>
    <row r="27" spans="1:77">
      <c r="A27" t="str">
        <f>'Indicator Data'!B30</f>
        <v>BGR</v>
      </c>
      <c r="B27" s="42">
        <f>IF('Indicator Date hidden'!C28="x","x",B$2-'Indicator Date hidden'!C28)</f>
        <v>0</v>
      </c>
      <c r="C27" s="42">
        <f>IF('Indicator Date hidden'!D28="x","x",C$2-'Indicator Date hidden'!D28)</f>
        <v>0</v>
      </c>
      <c r="D27" s="42">
        <f>IF('Indicator Date hidden'!E28="x","x",D$2-'Indicator Date hidden'!E28)</f>
        <v>0</v>
      </c>
      <c r="E27" s="42">
        <f>IF('Indicator Date hidden'!F28="x","x",E$2-'Indicator Date hidden'!F28)</f>
        <v>0</v>
      </c>
      <c r="F27" s="42">
        <f>IF('Indicator Date hidden'!G28="x","x",F$2-'Indicator Date hidden'!G28)</f>
        <v>0</v>
      </c>
      <c r="G27" s="42">
        <f>IF('Indicator Date hidden'!H28="x","x",G$2-'Indicator Date hidden'!H28)</f>
        <v>0</v>
      </c>
      <c r="H27" s="42">
        <f>IF('Indicator Date hidden'!I28="x","x",H$2-'Indicator Date hidden'!I28)</f>
        <v>0</v>
      </c>
      <c r="I27" s="42">
        <f>IF('Indicator Date hidden'!J28="x","x",I$2-'Indicator Date hidden'!J28)</f>
        <v>0</v>
      </c>
      <c r="J27" s="42">
        <f>IF('Indicator Date hidden'!K28="x","x",J$2-'Indicator Date hidden'!K28)</f>
        <v>0</v>
      </c>
      <c r="K27" s="42">
        <f>IF('Indicator Date hidden'!L28="x","x",K$2-'Indicator Date hidden'!L28)</f>
        <v>0</v>
      </c>
      <c r="L27" s="42">
        <f>IF('Indicator Date hidden'!M28="x","x",L$2-'Indicator Date hidden'!M28)</f>
        <v>0</v>
      </c>
      <c r="M27" s="42" t="str">
        <f>IF('Indicator Date hidden'!N28="x","x",M$2-'Indicator Date hidden'!N28)</f>
        <v>x</v>
      </c>
      <c r="N27" s="42" t="str">
        <f>IF('Indicator Date hidden'!O28="x","x",N$2-'Indicator Date hidden'!O28)</f>
        <v>x</v>
      </c>
      <c r="O27" s="42" t="str">
        <f>IF('Indicator Date hidden'!P28="x","x",O$2-'Indicator Date hidden'!P28)</f>
        <v>x</v>
      </c>
      <c r="P27" s="42">
        <f>IF('Indicator Date hidden'!Q28="x","x",P$2-'Indicator Date hidden'!Q28)</f>
        <v>0</v>
      </c>
      <c r="Q27" s="42">
        <f>IF('Indicator Date hidden'!R28="x","x",Q$2-'Indicator Date hidden'!R28)</f>
        <v>0</v>
      </c>
      <c r="R27" s="42">
        <f>IF('Indicator Date hidden'!S28="x","x",R$2-'Indicator Date hidden'!S28)</f>
        <v>0</v>
      </c>
      <c r="S27" s="42">
        <f>IF('Indicator Date hidden'!T28="x","x",S$2-'Indicator Date hidden'!T28)</f>
        <v>0</v>
      </c>
      <c r="T27" s="42">
        <f>IF('Indicator Date hidden'!U28="x","x",T$2-'Indicator Date hidden'!U28)</f>
        <v>0</v>
      </c>
      <c r="U27" s="42">
        <f>IF('Indicator Date hidden'!V28="x","x",U$2-'Indicator Date hidden'!V28)</f>
        <v>0</v>
      </c>
      <c r="V27" s="42">
        <f>IF('Indicator Date hidden'!W28="x","x",V$2-'Indicator Date hidden'!W28)</f>
        <v>0</v>
      </c>
      <c r="W27" s="42">
        <f>IF('Indicator Date hidden'!X28="x","x",W$2-'Indicator Date hidden'!X28)</f>
        <v>0</v>
      </c>
      <c r="X27" s="42">
        <f>IF('Indicator Date hidden'!Y28="x","x",X$2-'Indicator Date hidden'!Y28)</f>
        <v>10</v>
      </c>
      <c r="Y27" s="42">
        <f>IF('Indicator Date hidden'!Z28="x","x",Y$2-'Indicator Date hidden'!Z28)</f>
        <v>0</v>
      </c>
      <c r="Z27" s="42" t="str">
        <f>IF('Indicator Date hidden'!AA28="x","x",Z$2-'Indicator Date hidden'!AA28)</f>
        <v>x</v>
      </c>
      <c r="AA27" s="42">
        <f>IF('Indicator Date hidden'!AB28="x","x",AA$2-'Indicator Date hidden'!AB28)</f>
        <v>1</v>
      </c>
      <c r="AB27" s="42">
        <f>IF('Indicator Date hidden'!AC28="x","x",AB$2-'Indicator Date hidden'!AC28)</f>
        <v>0</v>
      </c>
      <c r="AC27" s="42">
        <f>IF('Indicator Date hidden'!AD28="x","x",AC$2-'Indicator Date hidden'!AD28)</f>
        <v>-2</v>
      </c>
      <c r="AD27" s="42">
        <f>IF('Indicator Date hidden'!AE28="x","x",AD$2-'Indicator Date hidden'!AE28)</f>
        <v>0</v>
      </c>
      <c r="AE27" s="42">
        <f>IF('Indicator Date hidden'!AF28="x","x",AE$2-'Indicator Date hidden'!AF28)</f>
        <v>0</v>
      </c>
      <c r="AF27" s="42">
        <f>IF('Indicator Date hidden'!AG28="x","x",AF$2-'Indicator Date hidden'!AG28)</f>
        <v>0</v>
      </c>
      <c r="AG27" s="42">
        <f>IF('Indicator Date hidden'!AH28="x","x",AG$2-'Indicator Date hidden'!AH28)</f>
        <v>0</v>
      </c>
      <c r="AH27" s="42" t="str">
        <f>IF('Indicator Date hidden'!AI28="x","x",AH$2-'Indicator Date hidden'!AI28)</f>
        <v>x</v>
      </c>
      <c r="AI27" s="42">
        <f>IF('Indicator Date hidden'!AJ28="x","x",AI$2-'Indicator Date hidden'!AJ28)</f>
        <v>0</v>
      </c>
      <c r="AJ27" s="42">
        <f>IF('Indicator Date hidden'!AK28="x","x",AJ$2-'Indicator Date hidden'!AK28)</f>
        <v>0</v>
      </c>
      <c r="AK27" s="42">
        <f>IF('Indicator Date hidden'!AL28="x","x",AK$2-'Indicator Date hidden'!AL28)</f>
        <v>0</v>
      </c>
      <c r="AL27" s="42" t="str">
        <f>IF('Indicator Date hidden'!AM28="x","x",AL$2-'Indicator Date hidden'!AM28)</f>
        <v>x</v>
      </c>
      <c r="AM27" s="42">
        <f>IF('Indicator Date hidden'!AN28="x","x",AM$2-'Indicator Date hidden'!AN28)</f>
        <v>0</v>
      </c>
      <c r="AN27" s="42">
        <f>IF('Indicator Date hidden'!AO28="x","x",AN$2-'Indicator Date hidden'!AO28)</f>
        <v>0</v>
      </c>
      <c r="AO27" s="42">
        <f>IF('Indicator Date hidden'!AP28="x","x",AO$2-'Indicator Date hidden'!AP28)</f>
        <v>8</v>
      </c>
      <c r="AP27" s="42">
        <f>IF('Indicator Date hidden'!AQ28="x","x",AP$2-'Indicator Date hidden'!AQ28)</f>
        <v>0</v>
      </c>
      <c r="AQ27" s="42">
        <f>IF('Indicator Date hidden'!AR28="x","x",AQ$2-'Indicator Date hidden'!AR28)</f>
        <v>0</v>
      </c>
      <c r="AR27" s="42">
        <f>IF('Indicator Date hidden'!AS28="x","x",AR$2-'Indicator Date hidden'!AS28)</f>
        <v>0</v>
      </c>
      <c r="AS27" s="42" t="str">
        <f>IF('Indicator Date hidden'!AT28="x","x",AS$2-'Indicator Date hidden'!AT28)</f>
        <v>x</v>
      </c>
      <c r="AT27" s="42">
        <f>IF('Indicator Date hidden'!AU28="x","x",AT$2-'Indicator Date hidden'!AU28)</f>
        <v>0</v>
      </c>
      <c r="AU27" s="42">
        <f>IF('Indicator Date hidden'!AV28="x","x",AU$2-'Indicator Date hidden'!AV28)</f>
        <v>0</v>
      </c>
      <c r="AV27" s="42">
        <f>IF('Indicator Date hidden'!AW28="x","x",AV$2-'Indicator Date hidden'!AW28)</f>
        <v>1</v>
      </c>
      <c r="AW27" s="42">
        <f>IF('Indicator Date hidden'!AX28="x","x",AW$2-'Indicator Date hidden'!AX28)</f>
        <v>-2</v>
      </c>
      <c r="AX27" s="42">
        <f>IF('Indicator Date hidden'!AY28="x","x",AX$2-'Indicator Date hidden'!AY28)</f>
        <v>-1</v>
      </c>
      <c r="AY27" s="42">
        <f>IF('Indicator Date hidden'!AZ28="x","x",AY$2-'Indicator Date hidden'!AZ28)</f>
        <v>0</v>
      </c>
      <c r="AZ27" s="42" t="str">
        <f>IF('Indicator Date hidden'!BA28="x","x",AZ$2-'Indicator Date hidden'!BA28)</f>
        <v>x</v>
      </c>
      <c r="BA27" s="42">
        <f>IF('Indicator Date hidden'!BB28="x","x",BA$2-'Indicator Date hidden'!BB28)</f>
        <v>0</v>
      </c>
      <c r="BB27" s="42">
        <f>IF('Indicator Date hidden'!BC28="x","x",BB$2-'Indicator Date hidden'!BC28)</f>
        <v>0</v>
      </c>
      <c r="BC27" s="42">
        <f>IF('Indicator Date hidden'!BD28="x","x",BC$2-'Indicator Date hidden'!BD28)</f>
        <v>0</v>
      </c>
      <c r="BD27" s="42">
        <f>IF('Indicator Date hidden'!BE28="x","x",BD$2-'Indicator Date hidden'!BE28)</f>
        <v>0</v>
      </c>
      <c r="BE27" s="42">
        <f>IF('Indicator Date hidden'!BF28="x","x",BE$2-'Indicator Date hidden'!BF28)</f>
        <v>0</v>
      </c>
      <c r="BF27" s="42">
        <f>IF('Indicator Date hidden'!BG28="x","x",BF$2-'Indicator Date hidden'!BG28)</f>
        <v>0</v>
      </c>
      <c r="BG27" s="42">
        <f>IF('Indicator Date hidden'!BH28="x","x",BG$2-'Indicator Date hidden'!BH28)</f>
        <v>0</v>
      </c>
      <c r="BH27" s="42">
        <f>IF('Indicator Date hidden'!BI28="x","x",BH$2-'Indicator Date hidden'!BI28)</f>
        <v>0</v>
      </c>
      <c r="BI27" s="42">
        <f>IF('Indicator Date hidden'!BJ28="x","x",BI$2-'Indicator Date hidden'!BJ28)</f>
        <v>2</v>
      </c>
      <c r="BJ27" s="42">
        <f>IF('Indicator Date hidden'!BK28="x","x",BJ$2-'Indicator Date hidden'!BK28)</f>
        <v>0</v>
      </c>
      <c r="BK27" s="42">
        <f>IF('Indicator Date hidden'!BL28="x","x",BK$2-'Indicator Date hidden'!BL28)</f>
        <v>0</v>
      </c>
      <c r="BL27" s="42">
        <f>IF('Indicator Date hidden'!BM28="x","x",BL$2-'Indicator Date hidden'!BM28)</f>
        <v>0</v>
      </c>
      <c r="BM27" s="42">
        <f>IF('Indicator Date hidden'!BN28="x","x",BM$2-'Indicator Date hidden'!BN28)</f>
        <v>0</v>
      </c>
      <c r="BN27" s="42">
        <f>IF('Indicator Date hidden'!BO28="x","x",BN$2-'Indicator Date hidden'!BO28)</f>
        <v>0</v>
      </c>
      <c r="BO27" s="42">
        <f>IF('Indicator Date hidden'!BP28="x","x",BO$2-'Indicator Date hidden'!BP28)</f>
        <v>3</v>
      </c>
      <c r="BP27" s="42">
        <f>IF('Indicator Date hidden'!BQ28="x","x",BP$2-'Indicator Date hidden'!BQ28)</f>
        <v>0</v>
      </c>
      <c r="BQ27" s="42">
        <f>IF('Indicator Date hidden'!BR28="x","x",BQ$2-'Indicator Date hidden'!BR28)</f>
        <v>0</v>
      </c>
      <c r="BR27" s="42">
        <f>IF('Indicator Date hidden'!BS28="x","x",BR$2-'Indicator Date hidden'!BS28)</f>
        <v>0</v>
      </c>
      <c r="BS27" s="42">
        <f>IF('Indicator Date hidden'!BT28="x","x",BS$2-'Indicator Date hidden'!BT28)</f>
        <v>1</v>
      </c>
      <c r="BT27" s="42">
        <f>IF('Indicator Date hidden'!BU28="x","x",BT$2-'Indicator Date hidden'!BU28)</f>
        <v>0</v>
      </c>
      <c r="BU27">
        <f t="shared" si="0"/>
        <v>21</v>
      </c>
      <c r="BV27" s="43">
        <f t="shared" si="1"/>
        <v>0.33333333333333331</v>
      </c>
      <c r="BW27">
        <f t="shared" si="2"/>
        <v>7</v>
      </c>
      <c r="BX27" s="43">
        <f t="shared" si="3"/>
        <v>1.699673171197595</v>
      </c>
      <c r="BY27" s="46">
        <f t="shared" si="4"/>
        <v>0</v>
      </c>
    </row>
    <row r="28" spans="1:77">
      <c r="A28" t="str">
        <f>'Indicator Data'!B31</f>
        <v>BFA</v>
      </c>
      <c r="B28" s="42">
        <f>IF('Indicator Date hidden'!C29="x","x",B$2-'Indicator Date hidden'!C29)</f>
        <v>0</v>
      </c>
      <c r="C28" s="42">
        <f>IF('Indicator Date hidden'!D29="x","x",C$2-'Indicator Date hidden'!D29)</f>
        <v>0</v>
      </c>
      <c r="D28" s="42">
        <f>IF('Indicator Date hidden'!E29="x","x",D$2-'Indicator Date hidden'!E29)</f>
        <v>0</v>
      </c>
      <c r="E28" s="42">
        <f>IF('Indicator Date hidden'!F29="x","x",E$2-'Indicator Date hidden'!F29)</f>
        <v>0</v>
      </c>
      <c r="F28" s="42">
        <f>IF('Indicator Date hidden'!G29="x","x",F$2-'Indicator Date hidden'!G29)</f>
        <v>0</v>
      </c>
      <c r="G28" s="42">
        <f>IF('Indicator Date hidden'!H29="x","x",G$2-'Indicator Date hidden'!H29)</f>
        <v>0</v>
      </c>
      <c r="H28" s="42">
        <f>IF('Indicator Date hidden'!I29="x","x",H$2-'Indicator Date hidden'!I29)</f>
        <v>0</v>
      </c>
      <c r="I28" s="42">
        <f>IF('Indicator Date hidden'!J29="x","x",I$2-'Indicator Date hidden'!J29)</f>
        <v>0</v>
      </c>
      <c r="J28" s="42">
        <f>IF('Indicator Date hidden'!K29="x","x",J$2-'Indicator Date hidden'!K29)</f>
        <v>0</v>
      </c>
      <c r="K28" s="42">
        <f>IF('Indicator Date hidden'!L29="x","x",K$2-'Indicator Date hidden'!L29)</f>
        <v>0</v>
      </c>
      <c r="L28" s="42">
        <f>IF('Indicator Date hidden'!M29="x","x",L$2-'Indicator Date hidden'!M29)</f>
        <v>0</v>
      </c>
      <c r="M28" s="42">
        <f>IF('Indicator Date hidden'!N29="x","x",M$2-'Indicator Date hidden'!N29)</f>
        <v>0</v>
      </c>
      <c r="N28" s="42">
        <f>IF('Indicator Date hidden'!O29="x","x",N$2-'Indicator Date hidden'!O29)</f>
        <v>0</v>
      </c>
      <c r="O28" s="42">
        <f>IF('Indicator Date hidden'!P29="x","x",O$2-'Indicator Date hidden'!P29)</f>
        <v>0</v>
      </c>
      <c r="P28" s="42">
        <f>IF('Indicator Date hidden'!Q29="x","x",P$2-'Indicator Date hidden'!Q29)</f>
        <v>0</v>
      </c>
      <c r="Q28" s="42">
        <f>IF('Indicator Date hidden'!R29="x","x",Q$2-'Indicator Date hidden'!R29)</f>
        <v>0</v>
      </c>
      <c r="R28" s="42">
        <f>IF('Indicator Date hidden'!S29="x","x",R$2-'Indicator Date hidden'!S29)</f>
        <v>0</v>
      </c>
      <c r="S28" s="42">
        <f>IF('Indicator Date hidden'!T29="x","x",S$2-'Indicator Date hidden'!T29)</f>
        <v>0</v>
      </c>
      <c r="T28" s="42">
        <f>IF('Indicator Date hidden'!U29="x","x",T$2-'Indicator Date hidden'!U29)</f>
        <v>0</v>
      </c>
      <c r="U28" s="42">
        <f>IF('Indicator Date hidden'!V29="x","x",U$2-'Indicator Date hidden'!V29)</f>
        <v>0</v>
      </c>
      <c r="V28" s="42">
        <f>IF('Indicator Date hidden'!W29="x","x",V$2-'Indicator Date hidden'!W29)</f>
        <v>0</v>
      </c>
      <c r="W28" s="42">
        <f>IF('Indicator Date hidden'!X29="x","x",W$2-'Indicator Date hidden'!X29)</f>
        <v>0</v>
      </c>
      <c r="X28" s="42">
        <f>IF('Indicator Date hidden'!Y29="x","x",X$2-'Indicator Date hidden'!Y29)</f>
        <v>7</v>
      </c>
      <c r="Y28" s="42">
        <f>IF('Indicator Date hidden'!Z29="x","x",Y$2-'Indicator Date hidden'!Z29)</f>
        <v>0</v>
      </c>
      <c r="Z28" s="42">
        <f>IF('Indicator Date hidden'!AA29="x","x",Z$2-'Indicator Date hidden'!AA29)</f>
        <v>0</v>
      </c>
      <c r="AA28" s="42">
        <f>IF('Indicator Date hidden'!AB29="x","x",AA$2-'Indicator Date hidden'!AB29)</f>
        <v>1</v>
      </c>
      <c r="AB28" s="42">
        <f>IF('Indicator Date hidden'!AC29="x","x",AB$2-'Indicator Date hidden'!AC29)</f>
        <v>0</v>
      </c>
      <c r="AC28" s="42">
        <f>IF('Indicator Date hidden'!AD29="x","x",AC$2-'Indicator Date hidden'!AD29)</f>
        <v>-2</v>
      </c>
      <c r="AD28" s="42">
        <f>IF('Indicator Date hidden'!AE29="x","x",AD$2-'Indicator Date hidden'!AE29)</f>
        <v>0</v>
      </c>
      <c r="AE28" s="42">
        <f>IF('Indicator Date hidden'!AF29="x","x",AE$2-'Indicator Date hidden'!AF29)</f>
        <v>0</v>
      </c>
      <c r="AF28" s="42">
        <f>IF('Indicator Date hidden'!AG29="x","x",AF$2-'Indicator Date hidden'!AG29)</f>
        <v>0</v>
      </c>
      <c r="AG28" s="42">
        <f>IF('Indicator Date hidden'!AH29="x","x",AG$2-'Indicator Date hidden'!AH29)</f>
        <v>0</v>
      </c>
      <c r="AH28" s="42" t="str">
        <f>IF('Indicator Date hidden'!AI29="x","x",AH$2-'Indicator Date hidden'!AI29)</f>
        <v>x</v>
      </c>
      <c r="AI28" s="42">
        <f>IF('Indicator Date hidden'!AJ29="x","x",AI$2-'Indicator Date hidden'!AJ29)</f>
        <v>0</v>
      </c>
      <c r="AJ28" s="42">
        <f>IF('Indicator Date hidden'!AK29="x","x",AJ$2-'Indicator Date hidden'!AK29)</f>
        <v>0</v>
      </c>
      <c r="AK28" s="42">
        <f>IF('Indicator Date hidden'!AL29="x","x",AK$2-'Indicator Date hidden'!AL29)</f>
        <v>0</v>
      </c>
      <c r="AL28" s="42">
        <f>IF('Indicator Date hidden'!AM29="x","x",AL$2-'Indicator Date hidden'!AM29)</f>
        <v>0</v>
      </c>
      <c r="AM28" s="42">
        <f>IF('Indicator Date hidden'!AN29="x","x",AM$2-'Indicator Date hidden'!AN29)</f>
        <v>0</v>
      </c>
      <c r="AN28" s="42">
        <f>IF('Indicator Date hidden'!AO29="x","x",AN$2-'Indicator Date hidden'!AO29)</f>
        <v>0</v>
      </c>
      <c r="AO28" s="42">
        <f>IF('Indicator Date hidden'!AP29="x","x",AO$2-'Indicator Date hidden'!AP29)</f>
        <v>1</v>
      </c>
      <c r="AP28" s="42">
        <f>IF('Indicator Date hidden'!AQ29="x","x",AP$2-'Indicator Date hidden'!AQ29)</f>
        <v>0</v>
      </c>
      <c r="AQ28" s="42">
        <f>IF('Indicator Date hidden'!AR29="x","x",AQ$2-'Indicator Date hidden'!AR29)</f>
        <v>0</v>
      </c>
      <c r="AR28" s="42">
        <f>IF('Indicator Date hidden'!AS29="x","x",AR$2-'Indicator Date hidden'!AS29)</f>
        <v>0</v>
      </c>
      <c r="AS28" s="42">
        <f>IF('Indicator Date hidden'!AT29="x","x",AS$2-'Indicator Date hidden'!AT29)</f>
        <v>0</v>
      </c>
      <c r="AT28" s="42">
        <f>IF('Indicator Date hidden'!AU29="x","x",AT$2-'Indicator Date hidden'!AU29)</f>
        <v>0</v>
      </c>
      <c r="AU28" s="42">
        <f>IF('Indicator Date hidden'!AV29="x","x",AU$2-'Indicator Date hidden'!AV29)</f>
        <v>0</v>
      </c>
      <c r="AV28" s="42">
        <f>IF('Indicator Date hidden'!AW29="x","x",AV$2-'Indicator Date hidden'!AW29)</f>
        <v>1</v>
      </c>
      <c r="AW28" s="42">
        <f>IF('Indicator Date hidden'!AX29="x","x",AW$2-'Indicator Date hidden'!AX29)</f>
        <v>-2</v>
      </c>
      <c r="AX28" s="42">
        <f>IF('Indicator Date hidden'!AY29="x","x",AX$2-'Indicator Date hidden'!AY29)</f>
        <v>-1</v>
      </c>
      <c r="AY28" s="42">
        <f>IF('Indicator Date hidden'!AZ29="x","x",AY$2-'Indicator Date hidden'!AZ29)</f>
        <v>0</v>
      </c>
      <c r="AZ28" s="42">
        <f>IF('Indicator Date hidden'!BA29="x","x",AZ$2-'Indicator Date hidden'!BA29)</f>
        <v>0</v>
      </c>
      <c r="BA28" s="42">
        <f>IF('Indicator Date hidden'!BB29="x","x",BA$2-'Indicator Date hidden'!BB29)</f>
        <v>0</v>
      </c>
      <c r="BB28" s="42">
        <f>IF('Indicator Date hidden'!BC29="x","x",BB$2-'Indicator Date hidden'!BC29)</f>
        <v>0</v>
      </c>
      <c r="BC28" s="42">
        <f>IF('Indicator Date hidden'!BD29="x","x",BC$2-'Indicator Date hidden'!BD29)</f>
        <v>0</v>
      </c>
      <c r="BD28" s="42">
        <f>IF('Indicator Date hidden'!BE29="x","x",BD$2-'Indicator Date hidden'!BE29)</f>
        <v>0</v>
      </c>
      <c r="BE28" s="42">
        <f>IF('Indicator Date hidden'!BF29="x","x",BE$2-'Indicator Date hidden'!BF29)</f>
        <v>0</v>
      </c>
      <c r="BF28" s="42">
        <f>IF('Indicator Date hidden'!BG29="x","x",BF$2-'Indicator Date hidden'!BG29)</f>
        <v>0</v>
      </c>
      <c r="BG28" s="42">
        <f>IF('Indicator Date hidden'!BH29="x","x",BG$2-'Indicator Date hidden'!BH29)</f>
        <v>0</v>
      </c>
      <c r="BH28" s="42">
        <f>IF('Indicator Date hidden'!BI29="x","x",BH$2-'Indicator Date hidden'!BI29)</f>
        <v>0</v>
      </c>
      <c r="BI28" s="42">
        <f>IF('Indicator Date hidden'!BJ29="x","x",BI$2-'Indicator Date hidden'!BJ29)</f>
        <v>1</v>
      </c>
      <c r="BJ28" s="42">
        <f>IF('Indicator Date hidden'!BK29="x","x",BJ$2-'Indicator Date hidden'!BK29)</f>
        <v>1</v>
      </c>
      <c r="BK28" s="42">
        <f>IF('Indicator Date hidden'!BL29="x","x",BK$2-'Indicator Date hidden'!BL29)</f>
        <v>1</v>
      </c>
      <c r="BL28" s="42">
        <f>IF('Indicator Date hidden'!BM29="x","x",BL$2-'Indicator Date hidden'!BM29)</f>
        <v>0</v>
      </c>
      <c r="BM28" s="42">
        <f>IF('Indicator Date hidden'!BN29="x","x",BM$2-'Indicator Date hidden'!BN29)</f>
        <v>0</v>
      </c>
      <c r="BN28" s="42">
        <f>IF('Indicator Date hidden'!BO29="x","x",BN$2-'Indicator Date hidden'!BO29)</f>
        <v>0</v>
      </c>
      <c r="BO28" s="42">
        <f>IF('Indicator Date hidden'!BP29="x","x",BO$2-'Indicator Date hidden'!BP29)</f>
        <v>2</v>
      </c>
      <c r="BP28" s="42">
        <f>IF('Indicator Date hidden'!BQ29="x","x",BP$2-'Indicator Date hidden'!BQ29)</f>
        <v>0</v>
      </c>
      <c r="BQ28" s="42">
        <f>IF('Indicator Date hidden'!BR29="x","x",BQ$2-'Indicator Date hidden'!BR29)</f>
        <v>0</v>
      </c>
      <c r="BR28" s="42">
        <f>IF('Indicator Date hidden'!BS29="x","x",BR$2-'Indicator Date hidden'!BS29)</f>
        <v>0</v>
      </c>
      <c r="BS28" s="42">
        <f>IF('Indicator Date hidden'!BT29="x","x",BS$2-'Indicator Date hidden'!BT29)</f>
        <v>1</v>
      </c>
      <c r="BT28" s="42">
        <f>IF('Indicator Date hidden'!BU29="x","x",BT$2-'Indicator Date hidden'!BU29)</f>
        <v>0</v>
      </c>
      <c r="BU28">
        <f t="shared" si="0"/>
        <v>11</v>
      </c>
      <c r="BV28" s="43">
        <f t="shared" si="1"/>
        <v>0.15714285714285714</v>
      </c>
      <c r="BW28">
        <f t="shared" si="2"/>
        <v>9</v>
      </c>
      <c r="BX28" s="43">
        <f t="shared" si="3"/>
        <v>0.9803164836741578</v>
      </c>
      <c r="BY28" s="46">
        <f t="shared" si="4"/>
        <v>0</v>
      </c>
    </row>
    <row r="29" spans="1:77">
      <c r="A29" t="str">
        <f>'Indicator Data'!B32</f>
        <v>BDI</v>
      </c>
      <c r="B29" s="42">
        <f>IF('Indicator Date hidden'!C30="x","x",B$2-'Indicator Date hidden'!C30)</f>
        <v>0</v>
      </c>
      <c r="C29" s="42">
        <f>IF('Indicator Date hidden'!D30="x","x",C$2-'Indicator Date hidden'!D30)</f>
        <v>0</v>
      </c>
      <c r="D29" s="42">
        <f>IF('Indicator Date hidden'!E30="x","x",D$2-'Indicator Date hidden'!E30)</f>
        <v>0</v>
      </c>
      <c r="E29" s="42">
        <f>IF('Indicator Date hidden'!F30="x","x",E$2-'Indicator Date hidden'!F30)</f>
        <v>0</v>
      </c>
      <c r="F29" s="42">
        <f>IF('Indicator Date hidden'!G30="x","x",F$2-'Indicator Date hidden'!G30)</f>
        <v>0</v>
      </c>
      <c r="G29" s="42">
        <f>IF('Indicator Date hidden'!H30="x","x",G$2-'Indicator Date hidden'!H30)</f>
        <v>0</v>
      </c>
      <c r="H29" s="42">
        <f>IF('Indicator Date hidden'!I30="x","x",H$2-'Indicator Date hidden'!I30)</f>
        <v>0</v>
      </c>
      <c r="I29" s="42">
        <f>IF('Indicator Date hidden'!J30="x","x",I$2-'Indicator Date hidden'!J30)</f>
        <v>0</v>
      </c>
      <c r="J29" s="42">
        <f>IF('Indicator Date hidden'!K30="x","x",J$2-'Indicator Date hidden'!K30)</f>
        <v>0</v>
      </c>
      <c r="K29" s="42">
        <f>IF('Indicator Date hidden'!L30="x","x",K$2-'Indicator Date hidden'!L30)</f>
        <v>0</v>
      </c>
      <c r="L29" s="42">
        <f>IF('Indicator Date hidden'!M30="x","x",L$2-'Indicator Date hidden'!M30)</f>
        <v>0</v>
      </c>
      <c r="M29" s="42">
        <f>IF('Indicator Date hidden'!N30="x","x",M$2-'Indicator Date hidden'!N30)</f>
        <v>0</v>
      </c>
      <c r="N29" s="42">
        <f>IF('Indicator Date hidden'!O30="x","x",N$2-'Indicator Date hidden'!O30)</f>
        <v>0</v>
      </c>
      <c r="O29" s="42">
        <f>IF('Indicator Date hidden'!P30="x","x",O$2-'Indicator Date hidden'!P30)</f>
        <v>0</v>
      </c>
      <c r="P29" s="42">
        <f>IF('Indicator Date hidden'!Q30="x","x",P$2-'Indicator Date hidden'!Q30)</f>
        <v>0</v>
      </c>
      <c r="Q29" s="42">
        <f>IF('Indicator Date hidden'!R30="x","x",Q$2-'Indicator Date hidden'!R30)</f>
        <v>0</v>
      </c>
      <c r="R29" s="42">
        <f>IF('Indicator Date hidden'!S30="x","x",R$2-'Indicator Date hidden'!S30)</f>
        <v>0</v>
      </c>
      <c r="S29" s="42">
        <f>IF('Indicator Date hidden'!T30="x","x",S$2-'Indicator Date hidden'!T30)</f>
        <v>0</v>
      </c>
      <c r="T29" s="42">
        <f>IF('Indicator Date hidden'!U30="x","x",T$2-'Indicator Date hidden'!U30)</f>
        <v>0</v>
      </c>
      <c r="U29" s="42">
        <f>IF('Indicator Date hidden'!V30="x","x",U$2-'Indicator Date hidden'!V30)</f>
        <v>0</v>
      </c>
      <c r="V29" s="42">
        <f>IF('Indicator Date hidden'!W30="x","x",V$2-'Indicator Date hidden'!W30)</f>
        <v>0</v>
      </c>
      <c r="W29" s="42">
        <f>IF('Indicator Date hidden'!X30="x","x",W$2-'Indicator Date hidden'!X30)</f>
        <v>0</v>
      </c>
      <c r="X29" s="42">
        <f>IF('Indicator Date hidden'!Y30="x","x",X$2-'Indicator Date hidden'!Y30)</f>
        <v>5</v>
      </c>
      <c r="Y29" s="42">
        <f>IF('Indicator Date hidden'!Z30="x","x",Y$2-'Indicator Date hidden'!Z30)</f>
        <v>0</v>
      </c>
      <c r="Z29" s="42">
        <f>IF('Indicator Date hidden'!AA30="x","x",Z$2-'Indicator Date hidden'!AA30)</f>
        <v>0</v>
      </c>
      <c r="AA29" s="42">
        <f>IF('Indicator Date hidden'!AB30="x","x",AA$2-'Indicator Date hidden'!AB30)</f>
        <v>1</v>
      </c>
      <c r="AB29" s="42">
        <f>IF('Indicator Date hidden'!AC30="x","x",AB$2-'Indicator Date hidden'!AC30)</f>
        <v>0</v>
      </c>
      <c r="AC29" s="42">
        <f>IF('Indicator Date hidden'!AD30="x","x",AC$2-'Indicator Date hidden'!AD30)</f>
        <v>-2</v>
      </c>
      <c r="AD29" s="42">
        <f>IF('Indicator Date hidden'!AE30="x","x",AD$2-'Indicator Date hidden'!AE30)</f>
        <v>0</v>
      </c>
      <c r="AE29" s="42">
        <f>IF('Indicator Date hidden'!AF30="x","x",AE$2-'Indicator Date hidden'!AF30)</f>
        <v>0</v>
      </c>
      <c r="AF29" s="42">
        <f>IF('Indicator Date hidden'!AG30="x","x",AF$2-'Indicator Date hidden'!AG30)</f>
        <v>0</v>
      </c>
      <c r="AG29" s="42">
        <f>IF('Indicator Date hidden'!AH30="x","x",AG$2-'Indicator Date hidden'!AH30)</f>
        <v>0</v>
      </c>
      <c r="AH29" s="42">
        <f>IF('Indicator Date hidden'!AI30="x","x",AH$2-'Indicator Date hidden'!AI30)</f>
        <v>5</v>
      </c>
      <c r="AI29" s="42">
        <f>IF('Indicator Date hidden'!AJ30="x","x",AI$2-'Indicator Date hidden'!AJ30)</f>
        <v>0</v>
      </c>
      <c r="AJ29" s="42">
        <f>IF('Indicator Date hidden'!AK30="x","x",AJ$2-'Indicator Date hidden'!AK30)</f>
        <v>0</v>
      </c>
      <c r="AK29" s="42">
        <f>IF('Indicator Date hidden'!AL30="x","x",AK$2-'Indicator Date hidden'!AL30)</f>
        <v>0</v>
      </c>
      <c r="AL29" s="42">
        <f>IF('Indicator Date hidden'!AM30="x","x",AL$2-'Indicator Date hidden'!AM30)</f>
        <v>0</v>
      </c>
      <c r="AM29" s="42">
        <f>IF('Indicator Date hidden'!AN30="x","x",AM$2-'Indicator Date hidden'!AN30)</f>
        <v>0</v>
      </c>
      <c r="AN29" s="42">
        <f>IF('Indicator Date hidden'!AO30="x","x",AN$2-'Indicator Date hidden'!AO30)</f>
        <v>0</v>
      </c>
      <c r="AO29" s="42">
        <f>IF('Indicator Date hidden'!AP30="x","x",AO$2-'Indicator Date hidden'!AP30)</f>
        <v>0</v>
      </c>
      <c r="AP29" s="42">
        <f>IF('Indicator Date hidden'!AQ30="x","x",AP$2-'Indicator Date hidden'!AQ30)</f>
        <v>0</v>
      </c>
      <c r="AQ29" s="42">
        <f>IF('Indicator Date hidden'!AR30="x","x",AQ$2-'Indicator Date hidden'!AR30)</f>
        <v>0</v>
      </c>
      <c r="AR29" s="42">
        <f>IF('Indicator Date hidden'!AS30="x","x",AR$2-'Indicator Date hidden'!AS30)</f>
        <v>0</v>
      </c>
      <c r="AS29" s="42">
        <f>IF('Indicator Date hidden'!AT30="x","x",AS$2-'Indicator Date hidden'!AT30)</f>
        <v>0</v>
      </c>
      <c r="AT29" s="42">
        <f>IF('Indicator Date hidden'!AU30="x","x",AT$2-'Indicator Date hidden'!AU30)</f>
        <v>0</v>
      </c>
      <c r="AU29" s="42">
        <f>IF('Indicator Date hidden'!AV30="x","x",AU$2-'Indicator Date hidden'!AV30)</f>
        <v>0</v>
      </c>
      <c r="AV29" s="42">
        <f>IF('Indicator Date hidden'!AW30="x","x",AV$2-'Indicator Date hidden'!AW30)</f>
        <v>2</v>
      </c>
      <c r="AW29" s="42">
        <f>IF('Indicator Date hidden'!AX30="x","x",AW$2-'Indicator Date hidden'!AX30)</f>
        <v>-2</v>
      </c>
      <c r="AX29" s="42">
        <f>IF('Indicator Date hidden'!AY30="x","x",AX$2-'Indicator Date hidden'!AY30)</f>
        <v>-1</v>
      </c>
      <c r="AY29" s="42">
        <f>IF('Indicator Date hidden'!AZ30="x","x",AY$2-'Indicator Date hidden'!AZ30)</f>
        <v>0</v>
      </c>
      <c r="AZ29" s="42">
        <f>IF('Indicator Date hidden'!BA30="x","x",AZ$2-'Indicator Date hidden'!BA30)</f>
        <v>0</v>
      </c>
      <c r="BA29" s="42">
        <f>IF('Indicator Date hidden'!BB30="x","x",BA$2-'Indicator Date hidden'!BB30)</f>
        <v>0</v>
      </c>
      <c r="BB29" s="42">
        <f>IF('Indicator Date hidden'!BC30="x","x",BB$2-'Indicator Date hidden'!BC30)</f>
        <v>-1</v>
      </c>
      <c r="BC29" s="42">
        <f>IF('Indicator Date hidden'!BD30="x","x",BC$2-'Indicator Date hidden'!BD30)</f>
        <v>0</v>
      </c>
      <c r="BD29" s="42">
        <f>IF('Indicator Date hidden'!BE30="x","x",BD$2-'Indicator Date hidden'!BE30)</f>
        <v>0</v>
      </c>
      <c r="BE29" s="42">
        <f>IF('Indicator Date hidden'!BF30="x","x",BE$2-'Indicator Date hidden'!BF30)</f>
        <v>0</v>
      </c>
      <c r="BF29" s="42">
        <f>IF('Indicator Date hidden'!BG30="x","x",BF$2-'Indicator Date hidden'!BG30)</f>
        <v>0</v>
      </c>
      <c r="BG29" s="42">
        <f>IF('Indicator Date hidden'!BH30="x","x",BG$2-'Indicator Date hidden'!BH30)</f>
        <v>0</v>
      </c>
      <c r="BH29" s="42">
        <f>IF('Indicator Date hidden'!BI30="x","x",BH$2-'Indicator Date hidden'!BI30)</f>
        <v>0</v>
      </c>
      <c r="BI29" s="42">
        <f>IF('Indicator Date hidden'!BJ30="x","x",BI$2-'Indicator Date hidden'!BJ30)</f>
        <v>1</v>
      </c>
      <c r="BJ29" s="42">
        <f>IF('Indicator Date hidden'!BK30="x","x",BJ$2-'Indicator Date hidden'!BK30)</f>
        <v>1</v>
      </c>
      <c r="BK29" s="42">
        <f>IF('Indicator Date hidden'!BL30="x","x",BK$2-'Indicator Date hidden'!BL30)</f>
        <v>0</v>
      </c>
      <c r="BL29" s="42">
        <f>IF('Indicator Date hidden'!BM30="x","x",BL$2-'Indicator Date hidden'!BM30)</f>
        <v>0</v>
      </c>
      <c r="BM29" s="42">
        <f>IF('Indicator Date hidden'!BN30="x","x",BM$2-'Indicator Date hidden'!BN30)</f>
        <v>0</v>
      </c>
      <c r="BN29" s="42">
        <f>IF('Indicator Date hidden'!BO30="x","x",BN$2-'Indicator Date hidden'!BO30)</f>
        <v>0</v>
      </c>
      <c r="BO29" s="42">
        <f>IF('Indicator Date hidden'!BP30="x","x",BO$2-'Indicator Date hidden'!BP30)</f>
        <v>0</v>
      </c>
      <c r="BP29" s="42">
        <f>IF('Indicator Date hidden'!BQ30="x","x",BP$2-'Indicator Date hidden'!BQ30)</f>
        <v>0</v>
      </c>
      <c r="BQ29" s="42">
        <f>IF('Indicator Date hidden'!BR30="x","x",BQ$2-'Indicator Date hidden'!BR30)</f>
        <v>0</v>
      </c>
      <c r="BR29" s="42">
        <f>IF('Indicator Date hidden'!BS30="x","x",BR$2-'Indicator Date hidden'!BS30)</f>
        <v>0</v>
      </c>
      <c r="BS29" s="42">
        <f>IF('Indicator Date hidden'!BT30="x","x",BS$2-'Indicator Date hidden'!BT30)</f>
        <v>1</v>
      </c>
      <c r="BT29" s="42">
        <f>IF('Indicator Date hidden'!BU30="x","x",BT$2-'Indicator Date hidden'!BU30)</f>
        <v>0</v>
      </c>
      <c r="BU29">
        <f t="shared" si="0"/>
        <v>10</v>
      </c>
      <c r="BV29" s="43">
        <f t="shared" si="1"/>
        <v>0.14084507042253522</v>
      </c>
      <c r="BW29">
        <f t="shared" si="2"/>
        <v>7</v>
      </c>
      <c r="BX29" s="43">
        <f t="shared" si="3"/>
        <v>0.96845709508006106</v>
      </c>
      <c r="BY29" s="46">
        <f t="shared" si="4"/>
        <v>0</v>
      </c>
    </row>
    <row r="30" spans="1:77">
      <c r="A30" t="str">
        <f>'Indicator Data'!B33</f>
        <v>CPV</v>
      </c>
      <c r="B30" s="42">
        <f>IF('Indicator Date hidden'!C31="x","x",B$2-'Indicator Date hidden'!C31)</f>
        <v>0</v>
      </c>
      <c r="C30" s="42">
        <f>IF('Indicator Date hidden'!D31="x","x",C$2-'Indicator Date hidden'!D31)</f>
        <v>0</v>
      </c>
      <c r="D30" s="42">
        <f>IF('Indicator Date hidden'!E31="x","x",D$2-'Indicator Date hidden'!E31)</f>
        <v>0</v>
      </c>
      <c r="E30" s="42">
        <f>IF('Indicator Date hidden'!F31="x","x",E$2-'Indicator Date hidden'!F31)</f>
        <v>0</v>
      </c>
      <c r="F30" s="42">
        <f>IF('Indicator Date hidden'!G31="x","x",F$2-'Indicator Date hidden'!G31)</f>
        <v>0</v>
      </c>
      <c r="G30" s="42">
        <f>IF('Indicator Date hidden'!H31="x","x",G$2-'Indicator Date hidden'!H31)</f>
        <v>0</v>
      </c>
      <c r="H30" s="42">
        <f>IF('Indicator Date hidden'!I31="x","x",H$2-'Indicator Date hidden'!I31)</f>
        <v>0</v>
      </c>
      <c r="I30" s="42">
        <f>IF('Indicator Date hidden'!J31="x","x",I$2-'Indicator Date hidden'!J31)</f>
        <v>0</v>
      </c>
      <c r="J30" s="42">
        <f>IF('Indicator Date hidden'!K31="x","x",J$2-'Indicator Date hidden'!K31)</f>
        <v>0</v>
      </c>
      <c r="K30" s="42" t="str">
        <f>IF('Indicator Date hidden'!L31="x","x",K$2-'Indicator Date hidden'!L31)</f>
        <v>x</v>
      </c>
      <c r="L30" s="42">
        <f>IF('Indicator Date hidden'!M31="x","x",L$2-'Indicator Date hidden'!M31)</f>
        <v>0</v>
      </c>
      <c r="M30" s="42" t="str">
        <f>IF('Indicator Date hidden'!N31="x","x",M$2-'Indicator Date hidden'!N31)</f>
        <v>x</v>
      </c>
      <c r="N30" s="42" t="str">
        <f>IF('Indicator Date hidden'!O31="x","x",N$2-'Indicator Date hidden'!O31)</f>
        <v>x</v>
      </c>
      <c r="O30" s="42" t="str">
        <f>IF('Indicator Date hidden'!P31="x","x",O$2-'Indicator Date hidden'!P31)</f>
        <v>x</v>
      </c>
      <c r="P30" s="42">
        <f>IF('Indicator Date hidden'!Q31="x","x",P$2-'Indicator Date hidden'!Q31)</f>
        <v>0</v>
      </c>
      <c r="Q30" s="42">
        <f>IF('Indicator Date hidden'!R31="x","x",Q$2-'Indicator Date hidden'!R31)</f>
        <v>0</v>
      </c>
      <c r="R30" s="42">
        <f>IF('Indicator Date hidden'!S31="x","x",R$2-'Indicator Date hidden'!S31)</f>
        <v>0</v>
      </c>
      <c r="S30" s="42">
        <f>IF('Indicator Date hidden'!T31="x","x",S$2-'Indicator Date hidden'!T31)</f>
        <v>0</v>
      </c>
      <c r="T30" s="42">
        <f>IF('Indicator Date hidden'!U31="x","x",T$2-'Indicator Date hidden'!U31)</f>
        <v>0</v>
      </c>
      <c r="U30" s="42">
        <f>IF('Indicator Date hidden'!V31="x","x",U$2-'Indicator Date hidden'!V31)</f>
        <v>0</v>
      </c>
      <c r="V30" s="42">
        <f>IF('Indicator Date hidden'!W31="x","x",V$2-'Indicator Date hidden'!W31)</f>
        <v>0</v>
      </c>
      <c r="W30" s="42">
        <f>IF('Indicator Date hidden'!X31="x","x",W$2-'Indicator Date hidden'!X31)</f>
        <v>0</v>
      </c>
      <c r="X30" s="42" t="str">
        <f>IF('Indicator Date hidden'!Y31="x","x",X$2-'Indicator Date hidden'!Y31)</f>
        <v>x</v>
      </c>
      <c r="Y30" s="42">
        <f>IF('Indicator Date hidden'!Z31="x","x",Y$2-'Indicator Date hidden'!Z31)</f>
        <v>0</v>
      </c>
      <c r="Z30" s="42" t="str">
        <f>IF('Indicator Date hidden'!AA31="x","x",Z$2-'Indicator Date hidden'!AA31)</f>
        <v>x</v>
      </c>
      <c r="AA30" s="42">
        <f>IF('Indicator Date hidden'!AB31="x","x",AA$2-'Indicator Date hidden'!AB31)</f>
        <v>1</v>
      </c>
      <c r="AB30" s="42">
        <f>IF('Indicator Date hidden'!AC31="x","x",AB$2-'Indicator Date hidden'!AC31)</f>
        <v>0</v>
      </c>
      <c r="AC30" s="42">
        <f>IF('Indicator Date hidden'!AD31="x","x",AC$2-'Indicator Date hidden'!AD31)</f>
        <v>-2</v>
      </c>
      <c r="AD30" s="42">
        <f>IF('Indicator Date hidden'!AE31="x","x",AD$2-'Indicator Date hidden'!AE31)</f>
        <v>0</v>
      </c>
      <c r="AE30" s="42">
        <f>IF('Indicator Date hidden'!AF31="x","x",AE$2-'Indicator Date hidden'!AF31)</f>
        <v>0</v>
      </c>
      <c r="AF30" s="42">
        <f>IF('Indicator Date hidden'!AG31="x","x",AF$2-'Indicator Date hidden'!AG31)</f>
        <v>0</v>
      </c>
      <c r="AG30" s="42">
        <f>IF('Indicator Date hidden'!AH31="x","x",AG$2-'Indicator Date hidden'!AH31)</f>
        <v>0</v>
      </c>
      <c r="AH30" s="42" t="str">
        <f>IF('Indicator Date hidden'!AI31="x","x",AH$2-'Indicator Date hidden'!AI31)</f>
        <v>x</v>
      </c>
      <c r="AI30" s="42">
        <f>IF('Indicator Date hidden'!AJ31="x","x",AI$2-'Indicator Date hidden'!AJ31)</f>
        <v>0</v>
      </c>
      <c r="AJ30" s="42">
        <f>IF('Indicator Date hidden'!AK31="x","x",AJ$2-'Indicator Date hidden'!AK31)</f>
        <v>0</v>
      </c>
      <c r="AK30" s="42">
        <f>IF('Indicator Date hidden'!AL31="x","x",AK$2-'Indicator Date hidden'!AL31)</f>
        <v>0</v>
      </c>
      <c r="AL30" s="42">
        <f>IF('Indicator Date hidden'!AM31="x","x",AL$2-'Indicator Date hidden'!AM31)</f>
        <v>0</v>
      </c>
      <c r="AM30" s="42">
        <f>IF('Indicator Date hidden'!AN31="x","x",AM$2-'Indicator Date hidden'!AN31)</f>
        <v>0</v>
      </c>
      <c r="AN30" s="42">
        <f>IF('Indicator Date hidden'!AO31="x","x",AN$2-'Indicator Date hidden'!AO31)</f>
        <v>0</v>
      </c>
      <c r="AO30" s="42" t="str">
        <f>IF('Indicator Date hidden'!AP31="x","x",AO$2-'Indicator Date hidden'!AP31)</f>
        <v>x</v>
      </c>
      <c r="AP30" s="42">
        <f>IF('Indicator Date hidden'!AQ31="x","x",AP$2-'Indicator Date hidden'!AQ31)</f>
        <v>0</v>
      </c>
      <c r="AQ30" s="42">
        <f>IF('Indicator Date hidden'!AR31="x","x",AQ$2-'Indicator Date hidden'!AR31)</f>
        <v>0</v>
      </c>
      <c r="AR30" s="42">
        <f>IF('Indicator Date hidden'!AS31="x","x",AR$2-'Indicator Date hidden'!AS31)</f>
        <v>0</v>
      </c>
      <c r="AS30" s="42">
        <f>IF('Indicator Date hidden'!AT31="x","x",AS$2-'Indicator Date hidden'!AT31)</f>
        <v>0</v>
      </c>
      <c r="AT30" s="42">
        <f>IF('Indicator Date hidden'!AU31="x","x",AT$2-'Indicator Date hidden'!AU31)</f>
        <v>0</v>
      </c>
      <c r="AU30" s="42">
        <f>IF('Indicator Date hidden'!AV31="x","x",AU$2-'Indicator Date hidden'!AV31)</f>
        <v>0</v>
      </c>
      <c r="AV30" s="42">
        <f>IF('Indicator Date hidden'!AW31="x","x",AV$2-'Indicator Date hidden'!AW31)</f>
        <v>7</v>
      </c>
      <c r="AW30" s="42">
        <f>IF('Indicator Date hidden'!AX31="x","x",AW$2-'Indicator Date hidden'!AX31)</f>
        <v>-2</v>
      </c>
      <c r="AX30" s="42">
        <f>IF('Indicator Date hidden'!AY31="x","x",AX$2-'Indicator Date hidden'!AY31)</f>
        <v>-1</v>
      </c>
      <c r="AY30" s="42">
        <f>IF('Indicator Date hidden'!AZ31="x","x",AY$2-'Indicator Date hidden'!AZ31)</f>
        <v>0</v>
      </c>
      <c r="AZ30" s="42" t="str">
        <f>IF('Indicator Date hidden'!BA31="x","x",AZ$2-'Indicator Date hidden'!BA31)</f>
        <v>x</v>
      </c>
      <c r="BA30" s="42">
        <f>IF('Indicator Date hidden'!BB31="x","x",BA$2-'Indicator Date hidden'!BB31)</f>
        <v>0</v>
      </c>
      <c r="BB30" s="42" t="str">
        <f>IF('Indicator Date hidden'!BC31="x","x",BB$2-'Indicator Date hidden'!BC31)</f>
        <v>x</v>
      </c>
      <c r="BC30" s="42">
        <f>IF('Indicator Date hidden'!BD31="x","x",BC$2-'Indicator Date hidden'!BD31)</f>
        <v>0</v>
      </c>
      <c r="BD30" s="42">
        <f>IF('Indicator Date hidden'!BE31="x","x",BD$2-'Indicator Date hidden'!BE31)</f>
        <v>0</v>
      </c>
      <c r="BE30" s="42">
        <f>IF('Indicator Date hidden'!BF31="x","x",BE$2-'Indicator Date hidden'!BF31)</f>
        <v>0</v>
      </c>
      <c r="BF30" s="42">
        <f>IF('Indicator Date hidden'!BG31="x","x",BF$2-'Indicator Date hidden'!BG31)</f>
        <v>0</v>
      </c>
      <c r="BG30" s="42">
        <f>IF('Indicator Date hidden'!BH31="x","x",BG$2-'Indicator Date hidden'!BH31)</f>
        <v>0</v>
      </c>
      <c r="BH30" s="42">
        <f>IF('Indicator Date hidden'!BI31="x","x",BH$2-'Indicator Date hidden'!BI31)</f>
        <v>0</v>
      </c>
      <c r="BI30" s="42">
        <f>IF('Indicator Date hidden'!BJ31="x","x",BI$2-'Indicator Date hidden'!BJ31)</f>
        <v>1</v>
      </c>
      <c r="BJ30" s="42">
        <f>IF('Indicator Date hidden'!BK31="x","x",BJ$2-'Indicator Date hidden'!BK31)</f>
        <v>1</v>
      </c>
      <c r="BK30" s="42">
        <f>IF('Indicator Date hidden'!BL31="x","x",BK$2-'Indicator Date hidden'!BL31)</f>
        <v>0</v>
      </c>
      <c r="BL30" s="42">
        <f>IF('Indicator Date hidden'!BM31="x","x",BL$2-'Indicator Date hidden'!BM31)</f>
        <v>0</v>
      </c>
      <c r="BM30" s="42">
        <f>IF('Indicator Date hidden'!BN31="x","x",BM$2-'Indicator Date hidden'!BN31)</f>
        <v>0</v>
      </c>
      <c r="BN30" s="42">
        <f>IF('Indicator Date hidden'!BO31="x","x",BN$2-'Indicator Date hidden'!BO31)</f>
        <v>0</v>
      </c>
      <c r="BO30" s="42">
        <f>IF('Indicator Date hidden'!BP31="x","x",BO$2-'Indicator Date hidden'!BP31)</f>
        <v>3</v>
      </c>
      <c r="BP30" s="42">
        <f>IF('Indicator Date hidden'!BQ31="x","x",BP$2-'Indicator Date hidden'!BQ31)</f>
        <v>0</v>
      </c>
      <c r="BQ30" s="42">
        <f>IF('Indicator Date hidden'!BR31="x","x",BQ$2-'Indicator Date hidden'!BR31)</f>
        <v>0</v>
      </c>
      <c r="BR30" s="42" t="str">
        <f>IF('Indicator Date hidden'!BS31="x","x",BR$2-'Indicator Date hidden'!BS31)</f>
        <v>x</v>
      </c>
      <c r="BS30" s="42">
        <f>IF('Indicator Date hidden'!BT31="x","x",BS$2-'Indicator Date hidden'!BT31)</f>
        <v>1</v>
      </c>
      <c r="BT30" s="42">
        <f>IF('Indicator Date hidden'!BU31="x","x",BT$2-'Indicator Date hidden'!BU31)</f>
        <v>0</v>
      </c>
      <c r="BU30">
        <f t="shared" si="0"/>
        <v>9</v>
      </c>
      <c r="BV30" s="43">
        <f t="shared" si="1"/>
        <v>0.15</v>
      </c>
      <c r="BW30">
        <f t="shared" si="2"/>
        <v>6</v>
      </c>
      <c r="BX30" s="43">
        <f t="shared" si="3"/>
        <v>1.0774197572595992</v>
      </c>
      <c r="BY30" s="46">
        <f t="shared" si="4"/>
        <v>0</v>
      </c>
    </row>
    <row r="31" spans="1:77">
      <c r="A31" t="str">
        <f>'Indicator Data'!B34</f>
        <v>KHM</v>
      </c>
      <c r="B31" s="42">
        <f>IF('Indicator Date hidden'!C32="x","x",B$2-'Indicator Date hidden'!C32)</f>
        <v>0</v>
      </c>
      <c r="C31" s="42">
        <f>IF('Indicator Date hidden'!D32="x","x",C$2-'Indicator Date hidden'!D32)</f>
        <v>0</v>
      </c>
      <c r="D31" s="42">
        <f>IF('Indicator Date hidden'!E32="x","x",D$2-'Indicator Date hidden'!E32)</f>
        <v>0</v>
      </c>
      <c r="E31" s="42">
        <f>IF('Indicator Date hidden'!F32="x","x",E$2-'Indicator Date hidden'!F32)</f>
        <v>0</v>
      </c>
      <c r="F31" s="42">
        <f>IF('Indicator Date hidden'!G32="x","x",F$2-'Indicator Date hidden'!G32)</f>
        <v>0</v>
      </c>
      <c r="G31" s="42">
        <f>IF('Indicator Date hidden'!H32="x","x",G$2-'Indicator Date hidden'!H32)</f>
        <v>0</v>
      </c>
      <c r="H31" s="42">
        <f>IF('Indicator Date hidden'!I32="x","x",H$2-'Indicator Date hidden'!I32)</f>
        <v>0</v>
      </c>
      <c r="I31" s="42">
        <f>IF('Indicator Date hidden'!J32="x","x",I$2-'Indicator Date hidden'!J32)</f>
        <v>0</v>
      </c>
      <c r="J31" s="42">
        <f>IF('Indicator Date hidden'!K32="x","x",J$2-'Indicator Date hidden'!K32)</f>
        <v>0</v>
      </c>
      <c r="K31" s="42">
        <f>IF('Indicator Date hidden'!L32="x","x",K$2-'Indicator Date hidden'!L32)</f>
        <v>0</v>
      </c>
      <c r="L31" s="42">
        <f>IF('Indicator Date hidden'!M32="x","x",L$2-'Indicator Date hidden'!M32)</f>
        <v>0</v>
      </c>
      <c r="M31" s="42" t="str">
        <f>IF('Indicator Date hidden'!N32="x","x",M$2-'Indicator Date hidden'!N32)</f>
        <v>x</v>
      </c>
      <c r="N31" s="42" t="str">
        <f>IF('Indicator Date hidden'!O32="x","x",N$2-'Indicator Date hidden'!O32)</f>
        <v>x</v>
      </c>
      <c r="O31" s="42" t="str">
        <f>IF('Indicator Date hidden'!P32="x","x",O$2-'Indicator Date hidden'!P32)</f>
        <v>x</v>
      </c>
      <c r="P31" s="42">
        <f>IF('Indicator Date hidden'!Q32="x","x",P$2-'Indicator Date hidden'!Q32)</f>
        <v>0</v>
      </c>
      <c r="Q31" s="42">
        <f>IF('Indicator Date hidden'!R32="x","x",Q$2-'Indicator Date hidden'!R32)</f>
        <v>0</v>
      </c>
      <c r="R31" s="42">
        <f>IF('Indicator Date hidden'!S32="x","x",R$2-'Indicator Date hidden'!S32)</f>
        <v>0</v>
      </c>
      <c r="S31" s="42">
        <f>IF('Indicator Date hidden'!T32="x","x",S$2-'Indicator Date hidden'!T32)</f>
        <v>0</v>
      </c>
      <c r="T31" s="42">
        <f>IF('Indicator Date hidden'!U32="x","x",T$2-'Indicator Date hidden'!U32)</f>
        <v>0</v>
      </c>
      <c r="U31" s="42">
        <f>IF('Indicator Date hidden'!V32="x","x",U$2-'Indicator Date hidden'!V32)</f>
        <v>0</v>
      </c>
      <c r="V31" s="42">
        <f>IF('Indicator Date hidden'!W32="x","x",V$2-'Indicator Date hidden'!W32)</f>
        <v>0</v>
      </c>
      <c r="W31" s="42">
        <f>IF('Indicator Date hidden'!X32="x","x",W$2-'Indicator Date hidden'!X32)</f>
        <v>0</v>
      </c>
      <c r="X31" s="42">
        <f>IF('Indicator Date hidden'!Y32="x","x",X$2-'Indicator Date hidden'!Y32)</f>
        <v>7</v>
      </c>
      <c r="Y31" s="42">
        <f>IF('Indicator Date hidden'!Z32="x","x",Y$2-'Indicator Date hidden'!Z32)</f>
        <v>0</v>
      </c>
      <c r="Z31" s="42">
        <f>IF('Indicator Date hidden'!AA32="x","x",Z$2-'Indicator Date hidden'!AA32)</f>
        <v>0</v>
      </c>
      <c r="AA31" s="42">
        <f>IF('Indicator Date hidden'!AB32="x","x",AA$2-'Indicator Date hidden'!AB32)</f>
        <v>0</v>
      </c>
      <c r="AB31" s="42">
        <f>IF('Indicator Date hidden'!AC32="x","x",AB$2-'Indicator Date hidden'!AC32)</f>
        <v>0</v>
      </c>
      <c r="AC31" s="42">
        <f>IF('Indicator Date hidden'!AD32="x","x",AC$2-'Indicator Date hidden'!AD32)</f>
        <v>-2</v>
      </c>
      <c r="AD31" s="42">
        <f>IF('Indicator Date hidden'!AE32="x","x",AD$2-'Indicator Date hidden'!AE32)</f>
        <v>0</v>
      </c>
      <c r="AE31" s="42">
        <f>IF('Indicator Date hidden'!AF32="x","x",AE$2-'Indicator Date hidden'!AF32)</f>
        <v>0</v>
      </c>
      <c r="AF31" s="42">
        <f>IF('Indicator Date hidden'!AG32="x","x",AF$2-'Indicator Date hidden'!AG32)</f>
        <v>0</v>
      </c>
      <c r="AG31" s="42">
        <f>IF('Indicator Date hidden'!AH32="x","x",AG$2-'Indicator Date hidden'!AH32)</f>
        <v>0</v>
      </c>
      <c r="AH31" s="42">
        <f>IF('Indicator Date hidden'!AI32="x","x",AH$2-'Indicator Date hidden'!AI32)</f>
        <v>0</v>
      </c>
      <c r="AI31" s="42">
        <f>IF('Indicator Date hidden'!AJ32="x","x",AI$2-'Indicator Date hidden'!AJ32)</f>
        <v>0</v>
      </c>
      <c r="AJ31" s="42">
        <f>IF('Indicator Date hidden'!AK32="x","x",AJ$2-'Indicator Date hidden'!AK32)</f>
        <v>0</v>
      </c>
      <c r="AK31" s="42">
        <f>IF('Indicator Date hidden'!AL32="x","x",AK$2-'Indicator Date hidden'!AL32)</f>
        <v>0</v>
      </c>
      <c r="AL31" s="42">
        <f>IF('Indicator Date hidden'!AM32="x","x",AL$2-'Indicator Date hidden'!AM32)</f>
        <v>0</v>
      </c>
      <c r="AM31" s="42">
        <f>IF('Indicator Date hidden'!AN32="x","x",AM$2-'Indicator Date hidden'!AN32)</f>
        <v>0</v>
      </c>
      <c r="AN31" s="42">
        <f>IF('Indicator Date hidden'!AO32="x","x",AN$2-'Indicator Date hidden'!AO32)</f>
        <v>0</v>
      </c>
      <c r="AO31" s="42">
        <f>IF('Indicator Date hidden'!AP32="x","x",AO$2-'Indicator Date hidden'!AP32)</f>
        <v>1</v>
      </c>
      <c r="AP31" s="42">
        <f>IF('Indicator Date hidden'!AQ32="x","x",AP$2-'Indicator Date hidden'!AQ32)</f>
        <v>0</v>
      </c>
      <c r="AQ31" s="42">
        <f>IF('Indicator Date hidden'!AR32="x","x",AQ$2-'Indicator Date hidden'!AR32)</f>
        <v>0</v>
      </c>
      <c r="AR31" s="42">
        <f>IF('Indicator Date hidden'!AS32="x","x",AR$2-'Indicator Date hidden'!AS32)</f>
        <v>0</v>
      </c>
      <c r="AS31" s="42">
        <f>IF('Indicator Date hidden'!AT32="x","x",AS$2-'Indicator Date hidden'!AT32)</f>
        <v>0</v>
      </c>
      <c r="AT31" s="42">
        <f>IF('Indicator Date hidden'!AU32="x","x",AT$2-'Indicator Date hidden'!AU32)</f>
        <v>0</v>
      </c>
      <c r="AU31" s="42">
        <f>IF('Indicator Date hidden'!AV32="x","x",AU$2-'Indicator Date hidden'!AV32)</f>
        <v>0</v>
      </c>
      <c r="AV31" s="42" t="str">
        <f>IF('Indicator Date hidden'!AW32="x","x",AV$2-'Indicator Date hidden'!AW32)</f>
        <v>x</v>
      </c>
      <c r="AW31" s="42">
        <f>IF('Indicator Date hidden'!AX32="x","x",AW$2-'Indicator Date hidden'!AX32)</f>
        <v>-2</v>
      </c>
      <c r="AX31" s="42">
        <f>IF('Indicator Date hidden'!AY32="x","x",AX$2-'Indicator Date hidden'!AY32)</f>
        <v>-1</v>
      </c>
      <c r="AY31" s="42">
        <f>IF('Indicator Date hidden'!AZ32="x","x",AY$2-'Indicator Date hidden'!AZ32)</f>
        <v>0</v>
      </c>
      <c r="AZ31" s="42" t="str">
        <f>IF('Indicator Date hidden'!BA32="x","x",AZ$2-'Indicator Date hidden'!BA32)</f>
        <v>x</v>
      </c>
      <c r="BA31" s="42">
        <f>IF('Indicator Date hidden'!BB32="x","x",BA$2-'Indicator Date hidden'!BB32)</f>
        <v>0</v>
      </c>
      <c r="BB31" s="42" t="str">
        <f>IF('Indicator Date hidden'!BC32="x","x",BB$2-'Indicator Date hidden'!BC32)</f>
        <v>x</v>
      </c>
      <c r="BC31" s="42">
        <f>IF('Indicator Date hidden'!BD32="x","x",BC$2-'Indicator Date hidden'!BD32)</f>
        <v>0</v>
      </c>
      <c r="BD31" s="42">
        <f>IF('Indicator Date hidden'!BE32="x","x",BD$2-'Indicator Date hidden'!BE32)</f>
        <v>0</v>
      </c>
      <c r="BE31" s="42">
        <f>IF('Indicator Date hidden'!BF32="x","x",BE$2-'Indicator Date hidden'!BF32)</f>
        <v>2</v>
      </c>
      <c r="BF31" s="42">
        <f>IF('Indicator Date hidden'!BG32="x","x",BF$2-'Indicator Date hidden'!BG32)</f>
        <v>0</v>
      </c>
      <c r="BG31" s="42">
        <f>IF('Indicator Date hidden'!BH32="x","x",BG$2-'Indicator Date hidden'!BH32)</f>
        <v>0</v>
      </c>
      <c r="BH31" s="42">
        <f>IF('Indicator Date hidden'!BI32="x","x",BH$2-'Indicator Date hidden'!BI32)</f>
        <v>0</v>
      </c>
      <c r="BI31" s="42">
        <f>IF('Indicator Date hidden'!BJ32="x","x",BI$2-'Indicator Date hidden'!BJ32)</f>
        <v>1</v>
      </c>
      <c r="BJ31" s="42">
        <f>IF('Indicator Date hidden'!BK32="x","x",BJ$2-'Indicator Date hidden'!BK32)</f>
        <v>1</v>
      </c>
      <c r="BK31" s="42">
        <f>IF('Indicator Date hidden'!BL32="x","x",BK$2-'Indicator Date hidden'!BL32)</f>
        <v>0</v>
      </c>
      <c r="BL31" s="42">
        <f>IF('Indicator Date hidden'!BM32="x","x",BL$2-'Indicator Date hidden'!BM32)</f>
        <v>0</v>
      </c>
      <c r="BM31" s="42">
        <f>IF('Indicator Date hidden'!BN32="x","x",BM$2-'Indicator Date hidden'!BN32)</f>
        <v>0</v>
      </c>
      <c r="BN31" s="42">
        <f>IF('Indicator Date hidden'!BO32="x","x",BN$2-'Indicator Date hidden'!BO32)</f>
        <v>0</v>
      </c>
      <c r="BO31" s="42">
        <f>IF('Indicator Date hidden'!BP32="x","x",BO$2-'Indicator Date hidden'!BP32)</f>
        <v>2</v>
      </c>
      <c r="BP31" s="42">
        <f>IF('Indicator Date hidden'!BQ32="x","x",BP$2-'Indicator Date hidden'!BQ32)</f>
        <v>0</v>
      </c>
      <c r="BQ31" s="42">
        <f>IF('Indicator Date hidden'!BR32="x","x",BQ$2-'Indicator Date hidden'!BR32)</f>
        <v>0</v>
      </c>
      <c r="BR31" s="42">
        <f>IF('Indicator Date hidden'!BS32="x","x",BR$2-'Indicator Date hidden'!BS32)</f>
        <v>0</v>
      </c>
      <c r="BS31" s="42">
        <f>IF('Indicator Date hidden'!BT32="x","x",BS$2-'Indicator Date hidden'!BT32)</f>
        <v>1</v>
      </c>
      <c r="BT31" s="42">
        <f>IF('Indicator Date hidden'!BU32="x","x",BT$2-'Indicator Date hidden'!BU32)</f>
        <v>0</v>
      </c>
      <c r="BU31">
        <f t="shared" si="0"/>
        <v>10</v>
      </c>
      <c r="BV31" s="43">
        <f t="shared" si="1"/>
        <v>0.15384615384615385</v>
      </c>
      <c r="BW31">
        <f t="shared" si="2"/>
        <v>7</v>
      </c>
      <c r="BX31" s="43">
        <f t="shared" si="3"/>
        <v>1.0262818510866412</v>
      </c>
      <c r="BY31" s="46">
        <f t="shared" si="4"/>
        <v>0</v>
      </c>
    </row>
    <row r="32" spans="1:77">
      <c r="A32" t="str">
        <f>'Indicator Data'!B35</f>
        <v>CMR</v>
      </c>
      <c r="B32" s="42">
        <f>IF('Indicator Date hidden'!C33="x","x",B$2-'Indicator Date hidden'!C33)</f>
        <v>0</v>
      </c>
      <c r="C32" s="42">
        <f>IF('Indicator Date hidden'!D33="x","x",C$2-'Indicator Date hidden'!D33)</f>
        <v>0</v>
      </c>
      <c r="D32" s="42">
        <f>IF('Indicator Date hidden'!E33="x","x",D$2-'Indicator Date hidden'!E33)</f>
        <v>0</v>
      </c>
      <c r="E32" s="42">
        <f>IF('Indicator Date hidden'!F33="x","x",E$2-'Indicator Date hidden'!F33)</f>
        <v>0</v>
      </c>
      <c r="F32" s="42">
        <f>IF('Indicator Date hidden'!G33="x","x",F$2-'Indicator Date hidden'!G33)</f>
        <v>0</v>
      </c>
      <c r="G32" s="42">
        <f>IF('Indicator Date hidden'!H33="x","x",G$2-'Indicator Date hidden'!H33)</f>
        <v>0</v>
      </c>
      <c r="H32" s="42">
        <f>IF('Indicator Date hidden'!I33="x","x",H$2-'Indicator Date hidden'!I33)</f>
        <v>0</v>
      </c>
      <c r="I32" s="42">
        <f>IF('Indicator Date hidden'!J33="x","x",I$2-'Indicator Date hidden'!J33)</f>
        <v>0</v>
      </c>
      <c r="J32" s="42">
        <f>IF('Indicator Date hidden'!K33="x","x",J$2-'Indicator Date hidden'!K33)</f>
        <v>0</v>
      </c>
      <c r="K32" s="42">
        <f>IF('Indicator Date hidden'!L33="x","x",K$2-'Indicator Date hidden'!L33)</f>
        <v>0</v>
      </c>
      <c r="L32" s="42">
        <f>IF('Indicator Date hidden'!M33="x","x",L$2-'Indicator Date hidden'!M33)</f>
        <v>0</v>
      </c>
      <c r="M32" s="42">
        <f>IF('Indicator Date hidden'!N33="x","x",M$2-'Indicator Date hidden'!N33)</f>
        <v>0</v>
      </c>
      <c r="N32" s="42">
        <f>IF('Indicator Date hidden'!O33="x","x",N$2-'Indicator Date hidden'!O33)</f>
        <v>0</v>
      </c>
      <c r="O32" s="42">
        <f>IF('Indicator Date hidden'!P33="x","x",O$2-'Indicator Date hidden'!P33)</f>
        <v>0</v>
      </c>
      <c r="P32" s="42">
        <f>IF('Indicator Date hidden'!Q33="x","x",P$2-'Indicator Date hidden'!Q33)</f>
        <v>0</v>
      </c>
      <c r="Q32" s="42">
        <f>IF('Indicator Date hidden'!R33="x","x",Q$2-'Indicator Date hidden'!R33)</f>
        <v>0</v>
      </c>
      <c r="R32" s="42">
        <f>IF('Indicator Date hidden'!S33="x","x",R$2-'Indicator Date hidden'!S33)</f>
        <v>0</v>
      </c>
      <c r="S32" s="42">
        <f>IF('Indicator Date hidden'!T33="x","x",S$2-'Indicator Date hidden'!T33)</f>
        <v>0</v>
      </c>
      <c r="T32" s="42">
        <f>IF('Indicator Date hidden'!U33="x","x",T$2-'Indicator Date hidden'!U33)</f>
        <v>0</v>
      </c>
      <c r="U32" s="42">
        <f>IF('Indicator Date hidden'!V33="x","x",U$2-'Indicator Date hidden'!V33)</f>
        <v>0</v>
      </c>
      <c r="V32" s="42">
        <f>IF('Indicator Date hidden'!W33="x","x",V$2-'Indicator Date hidden'!W33)</f>
        <v>0</v>
      </c>
      <c r="W32" s="42">
        <f>IF('Indicator Date hidden'!X33="x","x",W$2-'Indicator Date hidden'!X33)</f>
        <v>0</v>
      </c>
      <c r="X32" s="42">
        <f>IF('Indicator Date hidden'!Y33="x","x",X$2-'Indicator Date hidden'!Y33)</f>
        <v>3</v>
      </c>
      <c r="Y32" s="42">
        <f>IF('Indicator Date hidden'!Z33="x","x",Y$2-'Indicator Date hidden'!Z33)</f>
        <v>0</v>
      </c>
      <c r="Z32" s="42">
        <f>IF('Indicator Date hidden'!AA33="x","x",Z$2-'Indicator Date hidden'!AA33)</f>
        <v>0</v>
      </c>
      <c r="AA32" s="42">
        <f>IF('Indicator Date hidden'!AB33="x","x",AA$2-'Indicator Date hidden'!AB33)</f>
        <v>3</v>
      </c>
      <c r="AB32" s="42">
        <f>IF('Indicator Date hidden'!AC33="x","x",AB$2-'Indicator Date hidden'!AC33)</f>
        <v>0</v>
      </c>
      <c r="AC32" s="42">
        <f>IF('Indicator Date hidden'!AD33="x","x",AC$2-'Indicator Date hidden'!AD33)</f>
        <v>-2</v>
      </c>
      <c r="AD32" s="42">
        <f>IF('Indicator Date hidden'!AE33="x","x",AD$2-'Indicator Date hidden'!AE33)</f>
        <v>0</v>
      </c>
      <c r="AE32" s="42">
        <f>IF('Indicator Date hidden'!AF33="x","x",AE$2-'Indicator Date hidden'!AF33)</f>
        <v>0</v>
      </c>
      <c r="AF32" s="42">
        <f>IF('Indicator Date hidden'!AG33="x","x",AF$2-'Indicator Date hidden'!AG33)</f>
        <v>0</v>
      </c>
      <c r="AG32" s="42">
        <f>IF('Indicator Date hidden'!AH33="x","x",AG$2-'Indicator Date hidden'!AH33)</f>
        <v>0</v>
      </c>
      <c r="AH32" s="42">
        <f>IF('Indicator Date hidden'!AI33="x","x",AH$2-'Indicator Date hidden'!AI33)</f>
        <v>3</v>
      </c>
      <c r="AI32" s="42">
        <f>IF('Indicator Date hidden'!AJ33="x","x",AI$2-'Indicator Date hidden'!AJ33)</f>
        <v>0</v>
      </c>
      <c r="AJ32" s="42">
        <f>IF('Indicator Date hidden'!AK33="x","x",AJ$2-'Indicator Date hidden'!AK33)</f>
        <v>0</v>
      </c>
      <c r="AK32" s="42">
        <f>IF('Indicator Date hidden'!AL33="x","x",AK$2-'Indicator Date hidden'!AL33)</f>
        <v>0</v>
      </c>
      <c r="AL32" s="42">
        <f>IF('Indicator Date hidden'!AM33="x","x",AL$2-'Indicator Date hidden'!AM33)</f>
        <v>0</v>
      </c>
      <c r="AM32" s="42">
        <f>IF('Indicator Date hidden'!AN33="x","x",AM$2-'Indicator Date hidden'!AN33)</f>
        <v>0</v>
      </c>
      <c r="AN32" s="42">
        <f>IF('Indicator Date hidden'!AO33="x","x",AN$2-'Indicator Date hidden'!AO33)</f>
        <v>0</v>
      </c>
      <c r="AO32" s="42">
        <f>IF('Indicator Date hidden'!AP33="x","x",AO$2-'Indicator Date hidden'!AP33)</f>
        <v>4</v>
      </c>
      <c r="AP32" s="42">
        <f>IF('Indicator Date hidden'!AQ33="x","x",AP$2-'Indicator Date hidden'!AQ33)</f>
        <v>0</v>
      </c>
      <c r="AQ32" s="42">
        <f>IF('Indicator Date hidden'!AR33="x","x",AQ$2-'Indicator Date hidden'!AR33)</f>
        <v>0</v>
      </c>
      <c r="AR32" s="42">
        <f>IF('Indicator Date hidden'!AS33="x","x",AR$2-'Indicator Date hidden'!AS33)</f>
        <v>0</v>
      </c>
      <c r="AS32" s="42">
        <f>IF('Indicator Date hidden'!AT33="x","x",AS$2-'Indicator Date hidden'!AT33)</f>
        <v>0</v>
      </c>
      <c r="AT32" s="42">
        <f>IF('Indicator Date hidden'!AU33="x","x",AT$2-'Indicator Date hidden'!AU33)</f>
        <v>0</v>
      </c>
      <c r="AU32" s="42">
        <f>IF('Indicator Date hidden'!AV33="x","x",AU$2-'Indicator Date hidden'!AV33)</f>
        <v>0</v>
      </c>
      <c r="AV32" s="42">
        <f>IF('Indicator Date hidden'!AW33="x","x",AV$2-'Indicator Date hidden'!AW33)</f>
        <v>1</v>
      </c>
      <c r="AW32" s="42">
        <f>IF('Indicator Date hidden'!AX33="x","x",AW$2-'Indicator Date hidden'!AX33)</f>
        <v>-2</v>
      </c>
      <c r="AX32" s="42">
        <f>IF('Indicator Date hidden'!AY33="x","x",AX$2-'Indicator Date hidden'!AY33)</f>
        <v>-1</v>
      </c>
      <c r="AY32" s="42">
        <f>IF('Indicator Date hidden'!AZ33="x","x",AY$2-'Indicator Date hidden'!AZ33)</f>
        <v>0</v>
      </c>
      <c r="AZ32" s="42">
        <f>IF('Indicator Date hidden'!BA33="x","x",AZ$2-'Indicator Date hidden'!BA33)</f>
        <v>0</v>
      </c>
      <c r="BA32" s="42">
        <f>IF('Indicator Date hidden'!BB33="x","x",BA$2-'Indicator Date hidden'!BB33)</f>
        <v>0</v>
      </c>
      <c r="BB32" s="42">
        <f>IF('Indicator Date hidden'!BC33="x","x",BB$2-'Indicator Date hidden'!BC33)</f>
        <v>-1</v>
      </c>
      <c r="BC32" s="42">
        <f>IF('Indicator Date hidden'!BD33="x","x",BC$2-'Indicator Date hidden'!BD33)</f>
        <v>0</v>
      </c>
      <c r="BD32" s="42">
        <f>IF('Indicator Date hidden'!BE33="x","x",BD$2-'Indicator Date hidden'!BE33)</f>
        <v>0</v>
      </c>
      <c r="BE32" s="42">
        <f>IF('Indicator Date hidden'!BF33="x","x",BE$2-'Indicator Date hidden'!BF33)</f>
        <v>0</v>
      </c>
      <c r="BF32" s="42">
        <f>IF('Indicator Date hidden'!BG33="x","x",BF$2-'Indicator Date hidden'!BG33)</f>
        <v>0</v>
      </c>
      <c r="BG32" s="42">
        <f>IF('Indicator Date hidden'!BH33="x","x",BG$2-'Indicator Date hidden'!BH33)</f>
        <v>0</v>
      </c>
      <c r="BH32" s="42">
        <f>IF('Indicator Date hidden'!BI33="x","x",BH$2-'Indicator Date hidden'!BI33)</f>
        <v>0</v>
      </c>
      <c r="BI32" s="42">
        <f>IF('Indicator Date hidden'!BJ33="x","x",BI$2-'Indicator Date hidden'!BJ33)</f>
        <v>3</v>
      </c>
      <c r="BJ32" s="42">
        <f>IF('Indicator Date hidden'!BK33="x","x",BJ$2-'Indicator Date hidden'!BK33)</f>
        <v>1</v>
      </c>
      <c r="BK32" s="42">
        <f>IF('Indicator Date hidden'!BL33="x","x",BK$2-'Indicator Date hidden'!BL33)</f>
        <v>0</v>
      </c>
      <c r="BL32" s="42">
        <f>IF('Indicator Date hidden'!BM33="x","x",BL$2-'Indicator Date hidden'!BM33)</f>
        <v>0</v>
      </c>
      <c r="BM32" s="42">
        <f>IF('Indicator Date hidden'!BN33="x","x",BM$2-'Indicator Date hidden'!BN33)</f>
        <v>0</v>
      </c>
      <c r="BN32" s="42">
        <f>IF('Indicator Date hidden'!BO33="x","x",BN$2-'Indicator Date hidden'!BO33)</f>
        <v>0</v>
      </c>
      <c r="BO32" s="42">
        <f>IF('Indicator Date hidden'!BP33="x","x",BO$2-'Indicator Date hidden'!BP33)</f>
        <v>0</v>
      </c>
      <c r="BP32" s="42">
        <f>IF('Indicator Date hidden'!BQ33="x","x",BP$2-'Indicator Date hidden'!BQ33)</f>
        <v>0</v>
      </c>
      <c r="BQ32" s="42">
        <f>IF('Indicator Date hidden'!BR33="x","x",BQ$2-'Indicator Date hidden'!BR33)</f>
        <v>0</v>
      </c>
      <c r="BR32" s="42">
        <f>IF('Indicator Date hidden'!BS33="x","x",BR$2-'Indicator Date hidden'!BS33)</f>
        <v>0</v>
      </c>
      <c r="BS32" s="42">
        <f>IF('Indicator Date hidden'!BT33="x","x",BS$2-'Indicator Date hidden'!BT33)</f>
        <v>1</v>
      </c>
      <c r="BT32" s="42">
        <f>IF('Indicator Date hidden'!BU33="x","x",BT$2-'Indicator Date hidden'!BU33)</f>
        <v>0</v>
      </c>
      <c r="BU32">
        <f t="shared" si="0"/>
        <v>13</v>
      </c>
      <c r="BV32" s="43">
        <f t="shared" si="1"/>
        <v>0.18309859154929578</v>
      </c>
      <c r="BW32">
        <f t="shared" si="2"/>
        <v>8</v>
      </c>
      <c r="BX32" s="43">
        <f t="shared" si="3"/>
        <v>0.93913144102364232</v>
      </c>
      <c r="BY32" s="46">
        <f t="shared" si="4"/>
        <v>0</v>
      </c>
    </row>
    <row r="33" spans="1:77">
      <c r="A33" t="str">
        <f>'Indicator Data'!B36</f>
        <v>CAN</v>
      </c>
      <c r="B33" s="42">
        <f>IF('Indicator Date hidden'!C34="x","x",B$2-'Indicator Date hidden'!C34)</f>
        <v>0</v>
      </c>
      <c r="C33" s="42">
        <f>IF('Indicator Date hidden'!D34="x","x",C$2-'Indicator Date hidden'!D34)</f>
        <v>0</v>
      </c>
      <c r="D33" s="42">
        <f>IF('Indicator Date hidden'!E34="x","x",D$2-'Indicator Date hidden'!E34)</f>
        <v>0</v>
      </c>
      <c r="E33" s="42">
        <f>IF('Indicator Date hidden'!F34="x","x",E$2-'Indicator Date hidden'!F34)</f>
        <v>0</v>
      </c>
      <c r="F33" s="42">
        <f>IF('Indicator Date hidden'!G34="x","x",F$2-'Indicator Date hidden'!G34)</f>
        <v>0</v>
      </c>
      <c r="G33" s="42">
        <f>IF('Indicator Date hidden'!H34="x","x",G$2-'Indicator Date hidden'!H34)</f>
        <v>0</v>
      </c>
      <c r="H33" s="42">
        <f>IF('Indicator Date hidden'!I34="x","x",H$2-'Indicator Date hidden'!I34)</f>
        <v>0</v>
      </c>
      <c r="I33" s="42">
        <f>IF('Indicator Date hidden'!J34="x","x",I$2-'Indicator Date hidden'!J34)</f>
        <v>0</v>
      </c>
      <c r="J33" s="42">
        <f>IF('Indicator Date hidden'!K34="x","x",J$2-'Indicator Date hidden'!K34)</f>
        <v>0</v>
      </c>
      <c r="K33" s="42">
        <f>IF('Indicator Date hidden'!L34="x","x",K$2-'Indicator Date hidden'!L34)</f>
        <v>0</v>
      </c>
      <c r="L33" s="42" t="str">
        <f>IF('Indicator Date hidden'!M34="x","x",L$2-'Indicator Date hidden'!M34)</f>
        <v>x</v>
      </c>
      <c r="M33" s="42" t="str">
        <f>IF('Indicator Date hidden'!N34="x","x",M$2-'Indicator Date hidden'!N34)</f>
        <v>x</v>
      </c>
      <c r="N33" s="42" t="str">
        <f>IF('Indicator Date hidden'!O34="x","x",N$2-'Indicator Date hidden'!O34)</f>
        <v>x</v>
      </c>
      <c r="O33" s="42" t="str">
        <f>IF('Indicator Date hidden'!P34="x","x",O$2-'Indicator Date hidden'!P34)</f>
        <v>x</v>
      </c>
      <c r="P33" s="42">
        <f>IF('Indicator Date hidden'!Q34="x","x",P$2-'Indicator Date hidden'!Q34)</f>
        <v>0</v>
      </c>
      <c r="Q33" s="42">
        <f>IF('Indicator Date hidden'!R34="x","x",Q$2-'Indicator Date hidden'!R34)</f>
        <v>0</v>
      </c>
      <c r="R33" s="42">
        <f>IF('Indicator Date hidden'!S34="x","x",R$2-'Indicator Date hidden'!S34)</f>
        <v>0</v>
      </c>
      <c r="S33" s="42">
        <f>IF('Indicator Date hidden'!T34="x","x",S$2-'Indicator Date hidden'!T34)</f>
        <v>0</v>
      </c>
      <c r="T33" s="42">
        <f>IF('Indicator Date hidden'!U34="x","x",T$2-'Indicator Date hidden'!U34)</f>
        <v>0</v>
      </c>
      <c r="U33" s="42">
        <f>IF('Indicator Date hidden'!V34="x","x",U$2-'Indicator Date hidden'!V34)</f>
        <v>0</v>
      </c>
      <c r="V33" s="42">
        <f>IF('Indicator Date hidden'!W34="x","x",V$2-'Indicator Date hidden'!W34)</f>
        <v>0</v>
      </c>
      <c r="W33" s="42">
        <f>IF('Indicator Date hidden'!X34="x","x",W$2-'Indicator Date hidden'!X34)</f>
        <v>0</v>
      </c>
      <c r="X33" s="42">
        <f>IF('Indicator Date hidden'!Y34="x","x",X$2-'Indicator Date hidden'!Y34)</f>
        <v>5</v>
      </c>
      <c r="Y33" s="42">
        <f>IF('Indicator Date hidden'!Z34="x","x",Y$2-'Indicator Date hidden'!Z34)</f>
        <v>0</v>
      </c>
      <c r="Z33" s="42" t="str">
        <f>IF('Indicator Date hidden'!AA34="x","x",Z$2-'Indicator Date hidden'!AA34)</f>
        <v>x</v>
      </c>
      <c r="AA33" s="42">
        <f>IF('Indicator Date hidden'!AB34="x","x",AA$2-'Indicator Date hidden'!AB34)</f>
        <v>1</v>
      </c>
      <c r="AB33" s="42">
        <f>IF('Indicator Date hidden'!AC34="x","x",AB$2-'Indicator Date hidden'!AC34)</f>
        <v>0</v>
      </c>
      <c r="AC33" s="42">
        <f>IF('Indicator Date hidden'!AD34="x","x",AC$2-'Indicator Date hidden'!AD34)</f>
        <v>-2</v>
      </c>
      <c r="AD33" s="42">
        <f>IF('Indicator Date hidden'!AE34="x","x",AD$2-'Indicator Date hidden'!AE34)</f>
        <v>0</v>
      </c>
      <c r="AE33" s="42">
        <f>IF('Indicator Date hidden'!AF34="x","x",AE$2-'Indicator Date hidden'!AF34)</f>
        <v>0</v>
      </c>
      <c r="AF33" s="42">
        <f>IF('Indicator Date hidden'!AG34="x","x",AF$2-'Indicator Date hidden'!AG34)</f>
        <v>0</v>
      </c>
      <c r="AG33" s="42">
        <f>IF('Indicator Date hidden'!AH34="x","x",AG$2-'Indicator Date hidden'!AH34)</f>
        <v>0</v>
      </c>
      <c r="AH33" s="42" t="str">
        <f>IF('Indicator Date hidden'!AI34="x","x",AH$2-'Indicator Date hidden'!AI34)</f>
        <v>x</v>
      </c>
      <c r="AI33" s="42">
        <f>IF('Indicator Date hidden'!AJ34="x","x",AI$2-'Indicator Date hidden'!AJ34)</f>
        <v>0</v>
      </c>
      <c r="AJ33" s="42">
        <f>IF('Indicator Date hidden'!AK34="x","x",AJ$2-'Indicator Date hidden'!AK34)</f>
        <v>0</v>
      </c>
      <c r="AK33" s="42">
        <f>IF('Indicator Date hidden'!AL34="x","x",AK$2-'Indicator Date hidden'!AL34)</f>
        <v>0</v>
      </c>
      <c r="AL33" s="42" t="str">
        <f>IF('Indicator Date hidden'!AM34="x","x",AL$2-'Indicator Date hidden'!AM34)</f>
        <v>x</v>
      </c>
      <c r="AM33" s="42">
        <f>IF('Indicator Date hidden'!AN34="x","x",AM$2-'Indicator Date hidden'!AN34)</f>
        <v>0</v>
      </c>
      <c r="AN33" s="42">
        <f>IF('Indicator Date hidden'!AO34="x","x",AN$2-'Indicator Date hidden'!AO34)</f>
        <v>0</v>
      </c>
      <c r="AO33" s="42" t="str">
        <f>IF('Indicator Date hidden'!AP34="x","x",AO$2-'Indicator Date hidden'!AP34)</f>
        <v>x</v>
      </c>
      <c r="AP33" s="42">
        <f>IF('Indicator Date hidden'!AQ34="x","x",AP$2-'Indicator Date hidden'!AQ34)</f>
        <v>0</v>
      </c>
      <c r="AQ33" s="42">
        <f>IF('Indicator Date hidden'!AR34="x","x",AQ$2-'Indicator Date hidden'!AR34)</f>
        <v>2</v>
      </c>
      <c r="AR33" s="42">
        <f>IF('Indicator Date hidden'!AS34="x","x",AR$2-'Indicator Date hidden'!AS34)</f>
        <v>2</v>
      </c>
      <c r="AS33" s="42" t="str">
        <f>IF('Indicator Date hidden'!AT34="x","x",AS$2-'Indicator Date hidden'!AT34)</f>
        <v>x</v>
      </c>
      <c r="AT33" s="42">
        <f>IF('Indicator Date hidden'!AU34="x","x",AT$2-'Indicator Date hidden'!AU34)</f>
        <v>0</v>
      </c>
      <c r="AU33" s="42">
        <f>IF('Indicator Date hidden'!AV34="x","x",AU$2-'Indicator Date hidden'!AV34)</f>
        <v>0</v>
      </c>
      <c r="AV33" s="42">
        <f>IF('Indicator Date hidden'!AW34="x","x",AV$2-'Indicator Date hidden'!AW34)</f>
        <v>3</v>
      </c>
      <c r="AW33" s="42">
        <f>IF('Indicator Date hidden'!AX34="x","x",AW$2-'Indicator Date hidden'!AX34)</f>
        <v>-2</v>
      </c>
      <c r="AX33" s="42">
        <f>IF('Indicator Date hidden'!AY34="x","x",AX$2-'Indicator Date hidden'!AY34)</f>
        <v>-1</v>
      </c>
      <c r="AY33" s="42">
        <f>IF('Indicator Date hidden'!AZ34="x","x",AY$2-'Indicator Date hidden'!AZ34)</f>
        <v>0</v>
      </c>
      <c r="AZ33" s="42" t="str">
        <f>IF('Indicator Date hidden'!BA34="x","x",AZ$2-'Indicator Date hidden'!BA34)</f>
        <v>x</v>
      </c>
      <c r="BA33" s="42">
        <f>IF('Indicator Date hidden'!BB34="x","x",BA$2-'Indicator Date hidden'!BB34)</f>
        <v>0</v>
      </c>
      <c r="BB33" s="42" t="str">
        <f>IF('Indicator Date hidden'!BC34="x","x",BB$2-'Indicator Date hidden'!BC34)</f>
        <v>x</v>
      </c>
      <c r="BC33" s="42">
        <f>IF('Indicator Date hidden'!BD34="x","x",BC$2-'Indicator Date hidden'!BD34)</f>
        <v>0</v>
      </c>
      <c r="BD33" s="42">
        <f>IF('Indicator Date hidden'!BE34="x","x",BD$2-'Indicator Date hidden'!BE34)</f>
        <v>0</v>
      </c>
      <c r="BE33" s="42">
        <f>IF('Indicator Date hidden'!BF34="x","x",BE$2-'Indicator Date hidden'!BF34)</f>
        <v>2</v>
      </c>
      <c r="BF33" s="42">
        <f>IF('Indicator Date hidden'!BG34="x","x",BF$2-'Indicator Date hidden'!BG34)</f>
        <v>0</v>
      </c>
      <c r="BG33" s="42">
        <f>IF('Indicator Date hidden'!BH34="x","x",BG$2-'Indicator Date hidden'!BH34)</f>
        <v>0</v>
      </c>
      <c r="BH33" s="42">
        <f>IF('Indicator Date hidden'!BI34="x","x",BH$2-'Indicator Date hidden'!BI34)</f>
        <v>0</v>
      </c>
      <c r="BI33" s="42" t="str">
        <f>IF('Indicator Date hidden'!BJ34="x","x",BI$2-'Indicator Date hidden'!BJ34)</f>
        <v>x</v>
      </c>
      <c r="BJ33" s="42">
        <f>IF('Indicator Date hidden'!BK34="x","x",BJ$2-'Indicator Date hidden'!BK34)</f>
        <v>1</v>
      </c>
      <c r="BK33" s="42">
        <f>IF('Indicator Date hidden'!BL34="x","x",BK$2-'Indicator Date hidden'!BL34)</f>
        <v>0</v>
      </c>
      <c r="BL33" s="42">
        <f>IF('Indicator Date hidden'!BM34="x","x",BL$2-'Indicator Date hidden'!BM34)</f>
        <v>0</v>
      </c>
      <c r="BM33" s="42">
        <f>IF('Indicator Date hidden'!BN34="x","x",BM$2-'Indicator Date hidden'!BN34)</f>
        <v>0</v>
      </c>
      <c r="BN33" s="42">
        <f>IF('Indicator Date hidden'!BO34="x","x",BN$2-'Indicator Date hidden'!BO34)</f>
        <v>0</v>
      </c>
      <c r="BO33" s="42">
        <f>IF('Indicator Date hidden'!BP34="x","x",BO$2-'Indicator Date hidden'!BP34)</f>
        <v>0</v>
      </c>
      <c r="BP33" s="42">
        <f>IF('Indicator Date hidden'!BQ34="x","x",BP$2-'Indicator Date hidden'!BQ34)</f>
        <v>0</v>
      </c>
      <c r="BQ33" s="42">
        <f>IF('Indicator Date hidden'!BR34="x","x",BQ$2-'Indicator Date hidden'!BR34)</f>
        <v>0</v>
      </c>
      <c r="BR33" s="42">
        <f>IF('Indicator Date hidden'!BS34="x","x",BR$2-'Indicator Date hidden'!BS34)</f>
        <v>0</v>
      </c>
      <c r="BS33" s="42">
        <f>IF('Indicator Date hidden'!BT34="x","x",BS$2-'Indicator Date hidden'!BT34)</f>
        <v>0</v>
      </c>
      <c r="BT33" s="42">
        <f>IF('Indicator Date hidden'!BU34="x","x",BT$2-'Indicator Date hidden'!BU34)</f>
        <v>0</v>
      </c>
      <c r="BU33">
        <f t="shared" si="0"/>
        <v>11</v>
      </c>
      <c r="BV33" s="43">
        <f t="shared" si="1"/>
        <v>0.1864406779661017</v>
      </c>
      <c r="BW33">
        <f t="shared" si="2"/>
        <v>7</v>
      </c>
      <c r="BX33" s="43">
        <f t="shared" si="3"/>
        <v>0.96506039630418705</v>
      </c>
      <c r="BY33" s="46">
        <f t="shared" si="4"/>
        <v>0</v>
      </c>
    </row>
    <row r="34" spans="1:77">
      <c r="A34" t="str">
        <f>'Indicator Data'!B37</f>
        <v>CAF</v>
      </c>
      <c r="B34" s="42">
        <f>IF('Indicator Date hidden'!C35="x","x",B$2-'Indicator Date hidden'!C35)</f>
        <v>0</v>
      </c>
      <c r="C34" s="42">
        <f>IF('Indicator Date hidden'!D35="x","x",C$2-'Indicator Date hidden'!D35)</f>
        <v>0</v>
      </c>
      <c r="D34" s="42">
        <f>IF('Indicator Date hidden'!E35="x","x",D$2-'Indicator Date hidden'!E35)</f>
        <v>0</v>
      </c>
      <c r="E34" s="42">
        <f>IF('Indicator Date hidden'!F35="x","x",E$2-'Indicator Date hidden'!F35)</f>
        <v>0</v>
      </c>
      <c r="F34" s="42">
        <f>IF('Indicator Date hidden'!G35="x","x",F$2-'Indicator Date hidden'!G35)</f>
        <v>0</v>
      </c>
      <c r="G34" s="42">
        <f>IF('Indicator Date hidden'!H35="x","x",G$2-'Indicator Date hidden'!H35)</f>
        <v>0</v>
      </c>
      <c r="H34" s="42">
        <f>IF('Indicator Date hidden'!I35="x","x",H$2-'Indicator Date hidden'!I35)</f>
        <v>0</v>
      </c>
      <c r="I34" s="42">
        <f>IF('Indicator Date hidden'!J35="x","x",I$2-'Indicator Date hidden'!J35)</f>
        <v>0</v>
      </c>
      <c r="J34" s="42">
        <f>IF('Indicator Date hidden'!K35="x","x",J$2-'Indicator Date hidden'!K35)</f>
        <v>0</v>
      </c>
      <c r="K34" s="42">
        <f>IF('Indicator Date hidden'!L35="x","x",K$2-'Indicator Date hidden'!L35)</f>
        <v>0</v>
      </c>
      <c r="L34" s="42">
        <f>IF('Indicator Date hidden'!M35="x","x",L$2-'Indicator Date hidden'!M35)</f>
        <v>0</v>
      </c>
      <c r="M34" s="42">
        <f>IF('Indicator Date hidden'!N35="x","x",M$2-'Indicator Date hidden'!N35)</f>
        <v>0</v>
      </c>
      <c r="N34" s="42">
        <f>IF('Indicator Date hidden'!O35="x","x",N$2-'Indicator Date hidden'!O35)</f>
        <v>0</v>
      </c>
      <c r="O34" s="42">
        <f>IF('Indicator Date hidden'!P35="x","x",O$2-'Indicator Date hidden'!P35)</f>
        <v>0</v>
      </c>
      <c r="P34" s="42">
        <f>IF('Indicator Date hidden'!Q35="x","x",P$2-'Indicator Date hidden'!Q35)</f>
        <v>0</v>
      </c>
      <c r="Q34" s="42">
        <f>IF('Indicator Date hidden'!R35="x","x",Q$2-'Indicator Date hidden'!R35)</f>
        <v>0</v>
      </c>
      <c r="R34" s="42">
        <f>IF('Indicator Date hidden'!S35="x","x",R$2-'Indicator Date hidden'!S35)</f>
        <v>0</v>
      </c>
      <c r="S34" s="42">
        <f>IF('Indicator Date hidden'!T35="x","x",S$2-'Indicator Date hidden'!T35)</f>
        <v>0</v>
      </c>
      <c r="T34" s="42">
        <f>IF('Indicator Date hidden'!U35="x","x",T$2-'Indicator Date hidden'!U35)</f>
        <v>0</v>
      </c>
      <c r="U34" s="42">
        <f>IF('Indicator Date hidden'!V35="x","x",U$2-'Indicator Date hidden'!V35)</f>
        <v>0</v>
      </c>
      <c r="V34" s="42">
        <f>IF('Indicator Date hidden'!W35="x","x",V$2-'Indicator Date hidden'!W35)</f>
        <v>0</v>
      </c>
      <c r="W34" s="42">
        <f>IF('Indicator Date hidden'!X35="x","x",W$2-'Indicator Date hidden'!X35)</f>
        <v>0</v>
      </c>
      <c r="X34" s="42">
        <f>IF('Indicator Date hidden'!Y35="x","x",X$2-'Indicator Date hidden'!Y35)</f>
        <v>3</v>
      </c>
      <c r="Y34" s="42">
        <f>IF('Indicator Date hidden'!Z35="x","x",Y$2-'Indicator Date hidden'!Z35)</f>
        <v>0</v>
      </c>
      <c r="Z34" s="42">
        <f>IF('Indicator Date hidden'!AA35="x","x",Z$2-'Indicator Date hidden'!AA35)</f>
        <v>0</v>
      </c>
      <c r="AA34" s="42">
        <f>IF('Indicator Date hidden'!AB35="x","x",AA$2-'Indicator Date hidden'!AB35)</f>
        <v>2</v>
      </c>
      <c r="AB34" s="42" t="str">
        <f>IF('Indicator Date hidden'!AC35="x","x",AB$2-'Indicator Date hidden'!AC35)</f>
        <v>x</v>
      </c>
      <c r="AC34" s="42">
        <f>IF('Indicator Date hidden'!AD35="x","x",AC$2-'Indicator Date hidden'!AD35)</f>
        <v>-2</v>
      </c>
      <c r="AD34" s="42">
        <f>IF('Indicator Date hidden'!AE35="x","x",AD$2-'Indicator Date hidden'!AE35)</f>
        <v>0</v>
      </c>
      <c r="AE34" s="42">
        <f>IF('Indicator Date hidden'!AF35="x","x",AE$2-'Indicator Date hidden'!AF35)</f>
        <v>0</v>
      </c>
      <c r="AF34" s="42">
        <f>IF('Indicator Date hidden'!AG35="x","x",AF$2-'Indicator Date hidden'!AG35)</f>
        <v>0</v>
      </c>
      <c r="AG34" s="42">
        <f>IF('Indicator Date hidden'!AH35="x","x",AG$2-'Indicator Date hidden'!AH35)</f>
        <v>0</v>
      </c>
      <c r="AH34" s="42">
        <f>IF('Indicator Date hidden'!AI35="x","x",AH$2-'Indicator Date hidden'!AI35)</f>
        <v>3</v>
      </c>
      <c r="AI34" s="42">
        <f>IF('Indicator Date hidden'!AJ35="x","x",AI$2-'Indicator Date hidden'!AJ35)</f>
        <v>0</v>
      </c>
      <c r="AJ34" s="42">
        <f>IF('Indicator Date hidden'!AK35="x","x",AJ$2-'Indicator Date hidden'!AK35)</f>
        <v>0</v>
      </c>
      <c r="AK34" s="42">
        <f>IF('Indicator Date hidden'!AL35="x","x",AK$2-'Indicator Date hidden'!AL35)</f>
        <v>0</v>
      </c>
      <c r="AL34" s="42">
        <f>IF('Indicator Date hidden'!AM35="x","x",AL$2-'Indicator Date hidden'!AM35)</f>
        <v>0</v>
      </c>
      <c r="AM34" s="42">
        <f>IF('Indicator Date hidden'!AN35="x","x",AM$2-'Indicator Date hidden'!AN35)</f>
        <v>0</v>
      </c>
      <c r="AN34" s="42">
        <f>IF('Indicator Date hidden'!AO35="x","x",AN$2-'Indicator Date hidden'!AO35)</f>
        <v>0</v>
      </c>
      <c r="AO34" s="42">
        <f>IF('Indicator Date hidden'!AP35="x","x",AO$2-'Indicator Date hidden'!AP35)</f>
        <v>3</v>
      </c>
      <c r="AP34" s="42">
        <f>IF('Indicator Date hidden'!AQ35="x","x",AP$2-'Indicator Date hidden'!AQ35)</f>
        <v>0</v>
      </c>
      <c r="AQ34" s="42">
        <f>IF('Indicator Date hidden'!AR35="x","x",AQ$2-'Indicator Date hidden'!AR35)</f>
        <v>0</v>
      </c>
      <c r="AR34" s="42">
        <f>IF('Indicator Date hidden'!AS35="x","x",AR$2-'Indicator Date hidden'!AS35)</f>
        <v>0</v>
      </c>
      <c r="AS34" s="42">
        <f>IF('Indicator Date hidden'!AT35="x","x",AS$2-'Indicator Date hidden'!AT35)</f>
        <v>0</v>
      </c>
      <c r="AT34" s="42">
        <f>IF('Indicator Date hidden'!AU35="x","x",AT$2-'Indicator Date hidden'!AU35)</f>
        <v>0</v>
      </c>
      <c r="AU34" s="42">
        <f>IF('Indicator Date hidden'!AV35="x","x",AU$2-'Indicator Date hidden'!AV35)</f>
        <v>1</v>
      </c>
      <c r="AV34" s="42">
        <f>IF('Indicator Date hidden'!AW35="x","x",AV$2-'Indicator Date hidden'!AW35)</f>
        <v>1</v>
      </c>
      <c r="AW34" s="42">
        <f>IF('Indicator Date hidden'!AX35="x","x",AW$2-'Indicator Date hidden'!AX35)</f>
        <v>-2</v>
      </c>
      <c r="AX34" s="42">
        <f>IF('Indicator Date hidden'!AY35="x","x",AX$2-'Indicator Date hidden'!AY35)</f>
        <v>-1</v>
      </c>
      <c r="AY34" s="42">
        <f>IF('Indicator Date hidden'!AZ35="x","x",AY$2-'Indicator Date hidden'!AZ35)</f>
        <v>0</v>
      </c>
      <c r="AZ34" s="42">
        <f>IF('Indicator Date hidden'!BA35="x","x",AZ$2-'Indicator Date hidden'!BA35)</f>
        <v>0</v>
      </c>
      <c r="BA34" s="42">
        <f>IF('Indicator Date hidden'!BB35="x","x",BA$2-'Indicator Date hidden'!BB35)</f>
        <v>0</v>
      </c>
      <c r="BB34" s="42">
        <f>IF('Indicator Date hidden'!BC35="x","x",BB$2-'Indicator Date hidden'!BC35)</f>
        <v>-1</v>
      </c>
      <c r="BC34" s="42">
        <f>IF('Indicator Date hidden'!BD35="x","x",BC$2-'Indicator Date hidden'!BD35)</f>
        <v>0</v>
      </c>
      <c r="BD34" s="42">
        <f>IF('Indicator Date hidden'!BE35="x","x",BD$2-'Indicator Date hidden'!BE35)</f>
        <v>0</v>
      </c>
      <c r="BE34" s="42" t="str">
        <f>IF('Indicator Date hidden'!BF35="x","x",BE$2-'Indicator Date hidden'!BF35)</f>
        <v>x</v>
      </c>
      <c r="BF34" s="42">
        <f>IF('Indicator Date hidden'!BG35="x","x",BF$2-'Indicator Date hidden'!BG35)</f>
        <v>0</v>
      </c>
      <c r="BG34" s="42">
        <f>IF('Indicator Date hidden'!BH35="x","x",BG$2-'Indicator Date hidden'!BH35)</f>
        <v>0</v>
      </c>
      <c r="BH34" s="42">
        <f>IF('Indicator Date hidden'!BI35="x","x",BH$2-'Indicator Date hidden'!BI35)</f>
        <v>0</v>
      </c>
      <c r="BI34" s="42">
        <f>IF('Indicator Date hidden'!BJ35="x","x",BI$2-'Indicator Date hidden'!BJ35)</f>
        <v>3</v>
      </c>
      <c r="BJ34" s="42">
        <f>IF('Indicator Date hidden'!BK35="x","x",BJ$2-'Indicator Date hidden'!BK35)</f>
        <v>1</v>
      </c>
      <c r="BK34" s="42">
        <f>IF('Indicator Date hidden'!BL35="x","x",BK$2-'Indicator Date hidden'!BL35)</f>
        <v>1</v>
      </c>
      <c r="BL34" s="42">
        <f>IF('Indicator Date hidden'!BM35="x","x",BL$2-'Indicator Date hidden'!BM35)</f>
        <v>0</v>
      </c>
      <c r="BM34" s="42">
        <f>IF('Indicator Date hidden'!BN35="x","x",BM$2-'Indicator Date hidden'!BN35)</f>
        <v>0</v>
      </c>
      <c r="BN34" s="42">
        <f>IF('Indicator Date hidden'!BO35="x","x",BN$2-'Indicator Date hidden'!BO35)</f>
        <v>0</v>
      </c>
      <c r="BO34" s="42">
        <f>IF('Indicator Date hidden'!BP35="x","x",BO$2-'Indicator Date hidden'!BP35)</f>
        <v>3</v>
      </c>
      <c r="BP34" s="42">
        <f>IF('Indicator Date hidden'!BQ35="x","x",BP$2-'Indicator Date hidden'!BQ35)</f>
        <v>0</v>
      </c>
      <c r="BQ34" s="42" t="str">
        <f>IF('Indicator Date hidden'!BR35="x","x",BQ$2-'Indicator Date hidden'!BR35)</f>
        <v>x</v>
      </c>
      <c r="BR34" s="42">
        <f>IF('Indicator Date hidden'!BS35="x","x",BR$2-'Indicator Date hidden'!BS35)</f>
        <v>0</v>
      </c>
      <c r="BS34" s="42">
        <f>IF('Indicator Date hidden'!BT35="x","x",BS$2-'Indicator Date hidden'!BT35)</f>
        <v>1</v>
      </c>
      <c r="BT34" s="42">
        <f>IF('Indicator Date hidden'!BU35="x","x",BT$2-'Indicator Date hidden'!BU35)</f>
        <v>0</v>
      </c>
      <c r="BU34">
        <f t="shared" si="0"/>
        <v>16</v>
      </c>
      <c r="BV34" s="43">
        <f t="shared" si="1"/>
        <v>0.23529411764705882</v>
      </c>
      <c r="BW34">
        <f t="shared" si="2"/>
        <v>11</v>
      </c>
      <c r="BX34" s="43">
        <f t="shared" si="3"/>
        <v>0.94117647058823528</v>
      </c>
      <c r="BY34" s="46">
        <f t="shared" si="4"/>
        <v>0</v>
      </c>
    </row>
    <row r="35" spans="1:77">
      <c r="A35" t="str">
        <f>'Indicator Data'!B38</f>
        <v>TCD</v>
      </c>
      <c r="B35" s="42">
        <f>IF('Indicator Date hidden'!C36="x","x",B$2-'Indicator Date hidden'!C36)</f>
        <v>0</v>
      </c>
      <c r="C35" s="42">
        <f>IF('Indicator Date hidden'!D36="x","x",C$2-'Indicator Date hidden'!D36)</f>
        <v>0</v>
      </c>
      <c r="D35" s="42">
        <f>IF('Indicator Date hidden'!E36="x","x",D$2-'Indicator Date hidden'!E36)</f>
        <v>0</v>
      </c>
      <c r="E35" s="42">
        <f>IF('Indicator Date hidden'!F36="x","x",E$2-'Indicator Date hidden'!F36)</f>
        <v>0</v>
      </c>
      <c r="F35" s="42">
        <f>IF('Indicator Date hidden'!G36="x","x",F$2-'Indicator Date hidden'!G36)</f>
        <v>0</v>
      </c>
      <c r="G35" s="42">
        <f>IF('Indicator Date hidden'!H36="x","x",G$2-'Indicator Date hidden'!H36)</f>
        <v>0</v>
      </c>
      <c r="H35" s="42">
        <f>IF('Indicator Date hidden'!I36="x","x",H$2-'Indicator Date hidden'!I36)</f>
        <v>0</v>
      </c>
      <c r="I35" s="42">
        <f>IF('Indicator Date hidden'!J36="x","x",I$2-'Indicator Date hidden'!J36)</f>
        <v>0</v>
      </c>
      <c r="J35" s="42">
        <f>IF('Indicator Date hidden'!K36="x","x",J$2-'Indicator Date hidden'!K36)</f>
        <v>0</v>
      </c>
      <c r="K35" s="42">
        <f>IF('Indicator Date hidden'!L36="x","x",K$2-'Indicator Date hidden'!L36)</f>
        <v>0</v>
      </c>
      <c r="L35" s="42">
        <f>IF('Indicator Date hidden'!M36="x","x",L$2-'Indicator Date hidden'!M36)</f>
        <v>0</v>
      </c>
      <c r="M35" s="42">
        <f>IF('Indicator Date hidden'!N36="x","x",M$2-'Indicator Date hidden'!N36)</f>
        <v>0</v>
      </c>
      <c r="N35" s="42">
        <f>IF('Indicator Date hidden'!O36="x","x",N$2-'Indicator Date hidden'!O36)</f>
        <v>0</v>
      </c>
      <c r="O35" s="42">
        <f>IF('Indicator Date hidden'!P36="x","x",O$2-'Indicator Date hidden'!P36)</f>
        <v>0</v>
      </c>
      <c r="P35" s="42">
        <f>IF('Indicator Date hidden'!Q36="x","x",P$2-'Indicator Date hidden'!Q36)</f>
        <v>0</v>
      </c>
      <c r="Q35" s="42">
        <f>IF('Indicator Date hidden'!R36="x","x",Q$2-'Indicator Date hidden'!R36)</f>
        <v>0</v>
      </c>
      <c r="R35" s="42">
        <f>IF('Indicator Date hidden'!S36="x","x",R$2-'Indicator Date hidden'!S36)</f>
        <v>0</v>
      </c>
      <c r="S35" s="42">
        <f>IF('Indicator Date hidden'!T36="x","x",S$2-'Indicator Date hidden'!T36)</f>
        <v>0</v>
      </c>
      <c r="T35" s="42">
        <f>IF('Indicator Date hidden'!U36="x","x",T$2-'Indicator Date hidden'!U36)</f>
        <v>0</v>
      </c>
      <c r="U35" s="42">
        <f>IF('Indicator Date hidden'!V36="x","x",U$2-'Indicator Date hidden'!V36)</f>
        <v>0</v>
      </c>
      <c r="V35" s="42">
        <f>IF('Indicator Date hidden'!W36="x","x",V$2-'Indicator Date hidden'!W36)</f>
        <v>0</v>
      </c>
      <c r="W35" s="42">
        <f>IF('Indicator Date hidden'!X36="x","x",W$2-'Indicator Date hidden'!X36)</f>
        <v>0</v>
      </c>
      <c r="X35" s="42">
        <f>IF('Indicator Date hidden'!Y36="x","x",X$2-'Indicator Date hidden'!Y36)</f>
        <v>2</v>
      </c>
      <c r="Y35" s="42">
        <f>IF('Indicator Date hidden'!Z36="x","x",Y$2-'Indicator Date hidden'!Z36)</f>
        <v>0</v>
      </c>
      <c r="Z35" s="42">
        <f>IF('Indicator Date hidden'!AA36="x","x",Z$2-'Indicator Date hidden'!AA36)</f>
        <v>0</v>
      </c>
      <c r="AA35" s="42">
        <f>IF('Indicator Date hidden'!AB36="x","x",AA$2-'Indicator Date hidden'!AB36)</f>
        <v>1</v>
      </c>
      <c r="AB35" s="42">
        <f>IF('Indicator Date hidden'!AC36="x","x",AB$2-'Indicator Date hidden'!AC36)</f>
        <v>0</v>
      </c>
      <c r="AC35" s="42">
        <f>IF('Indicator Date hidden'!AD36="x","x",AC$2-'Indicator Date hidden'!AD36)</f>
        <v>-2</v>
      </c>
      <c r="AD35" s="42">
        <f>IF('Indicator Date hidden'!AE36="x","x",AD$2-'Indicator Date hidden'!AE36)</f>
        <v>0</v>
      </c>
      <c r="AE35" s="42">
        <f>IF('Indicator Date hidden'!AF36="x","x",AE$2-'Indicator Date hidden'!AF36)</f>
        <v>0</v>
      </c>
      <c r="AF35" s="42">
        <f>IF('Indicator Date hidden'!AG36="x","x",AF$2-'Indicator Date hidden'!AG36)</f>
        <v>0</v>
      </c>
      <c r="AG35" s="42">
        <f>IF('Indicator Date hidden'!AH36="x","x",AG$2-'Indicator Date hidden'!AH36)</f>
        <v>0</v>
      </c>
      <c r="AH35" s="42">
        <f>IF('Indicator Date hidden'!AI36="x","x",AH$2-'Indicator Date hidden'!AI36)</f>
        <v>2</v>
      </c>
      <c r="AI35" s="42">
        <f>IF('Indicator Date hidden'!AJ36="x","x",AI$2-'Indicator Date hidden'!AJ36)</f>
        <v>0</v>
      </c>
      <c r="AJ35" s="42">
        <f>IF('Indicator Date hidden'!AK36="x","x",AJ$2-'Indicator Date hidden'!AK36)</f>
        <v>0</v>
      </c>
      <c r="AK35" s="42">
        <f>IF('Indicator Date hidden'!AL36="x","x",AK$2-'Indicator Date hidden'!AL36)</f>
        <v>0</v>
      </c>
      <c r="AL35" s="42">
        <f>IF('Indicator Date hidden'!AM36="x","x",AL$2-'Indicator Date hidden'!AM36)</f>
        <v>0</v>
      </c>
      <c r="AM35" s="42">
        <f>IF('Indicator Date hidden'!AN36="x","x",AM$2-'Indicator Date hidden'!AN36)</f>
        <v>0</v>
      </c>
      <c r="AN35" s="42">
        <f>IF('Indicator Date hidden'!AO36="x","x",AN$2-'Indicator Date hidden'!AO36)</f>
        <v>0</v>
      </c>
      <c r="AO35" s="42">
        <f>IF('Indicator Date hidden'!AP36="x","x",AO$2-'Indicator Date hidden'!AP36)</f>
        <v>0</v>
      </c>
      <c r="AP35" s="42">
        <f>IF('Indicator Date hidden'!AQ36="x","x",AP$2-'Indicator Date hidden'!AQ36)</f>
        <v>0</v>
      </c>
      <c r="AQ35" s="42">
        <f>IF('Indicator Date hidden'!AR36="x","x",AQ$2-'Indicator Date hidden'!AR36)</f>
        <v>0</v>
      </c>
      <c r="AR35" s="42">
        <f>IF('Indicator Date hidden'!AS36="x","x",AR$2-'Indicator Date hidden'!AS36)</f>
        <v>0</v>
      </c>
      <c r="AS35" s="42">
        <f>IF('Indicator Date hidden'!AT36="x","x",AS$2-'Indicator Date hidden'!AT36)</f>
        <v>0</v>
      </c>
      <c r="AT35" s="42">
        <f>IF('Indicator Date hidden'!AU36="x","x",AT$2-'Indicator Date hidden'!AU36)</f>
        <v>0</v>
      </c>
      <c r="AU35" s="42">
        <f>IF('Indicator Date hidden'!AV36="x","x",AU$2-'Indicator Date hidden'!AV36)</f>
        <v>0</v>
      </c>
      <c r="AV35" s="42">
        <f>IF('Indicator Date hidden'!AW36="x","x",AV$2-'Indicator Date hidden'!AW36)</f>
        <v>0</v>
      </c>
      <c r="AW35" s="42">
        <f>IF('Indicator Date hidden'!AX36="x","x",AW$2-'Indicator Date hidden'!AX36)</f>
        <v>-2</v>
      </c>
      <c r="AX35" s="42">
        <f>IF('Indicator Date hidden'!AY36="x","x",AX$2-'Indicator Date hidden'!AY36)</f>
        <v>-1</v>
      </c>
      <c r="AY35" s="42">
        <f>IF('Indicator Date hidden'!AZ36="x","x",AY$2-'Indicator Date hidden'!AZ36)</f>
        <v>0</v>
      </c>
      <c r="AZ35" s="42">
        <f>IF('Indicator Date hidden'!BA36="x","x",AZ$2-'Indicator Date hidden'!BA36)</f>
        <v>0</v>
      </c>
      <c r="BA35" s="42">
        <f>IF('Indicator Date hidden'!BB36="x","x",BA$2-'Indicator Date hidden'!BB36)</f>
        <v>0</v>
      </c>
      <c r="BB35" s="42">
        <f>IF('Indicator Date hidden'!BC36="x","x",BB$2-'Indicator Date hidden'!BC36)</f>
        <v>0</v>
      </c>
      <c r="BC35" s="42">
        <f>IF('Indicator Date hidden'!BD36="x","x",BC$2-'Indicator Date hidden'!BD36)</f>
        <v>0</v>
      </c>
      <c r="BD35" s="42">
        <f>IF('Indicator Date hidden'!BE36="x","x",BD$2-'Indicator Date hidden'!BE36)</f>
        <v>0</v>
      </c>
      <c r="BE35" s="42" t="str">
        <f>IF('Indicator Date hidden'!BF36="x","x",BE$2-'Indicator Date hidden'!BF36)</f>
        <v>x</v>
      </c>
      <c r="BF35" s="42">
        <f>IF('Indicator Date hidden'!BG36="x","x",BF$2-'Indicator Date hidden'!BG36)</f>
        <v>0</v>
      </c>
      <c r="BG35" s="42">
        <f>IF('Indicator Date hidden'!BH36="x","x",BG$2-'Indicator Date hidden'!BH36)</f>
        <v>0</v>
      </c>
      <c r="BH35" s="42">
        <f>IF('Indicator Date hidden'!BI36="x","x",BH$2-'Indicator Date hidden'!BI36)</f>
        <v>0</v>
      </c>
      <c r="BI35" s="42">
        <f>IF('Indicator Date hidden'!BJ36="x","x",BI$2-'Indicator Date hidden'!BJ36)</f>
        <v>1</v>
      </c>
      <c r="BJ35" s="42">
        <f>IF('Indicator Date hidden'!BK36="x","x",BJ$2-'Indicator Date hidden'!BK36)</f>
        <v>1</v>
      </c>
      <c r="BK35" s="42">
        <f>IF('Indicator Date hidden'!BL36="x","x",BK$2-'Indicator Date hidden'!BL36)</f>
        <v>0</v>
      </c>
      <c r="BL35" s="42">
        <f>IF('Indicator Date hidden'!BM36="x","x",BL$2-'Indicator Date hidden'!BM36)</f>
        <v>0</v>
      </c>
      <c r="BM35" s="42">
        <f>IF('Indicator Date hidden'!BN36="x","x",BM$2-'Indicator Date hidden'!BN36)</f>
        <v>0</v>
      </c>
      <c r="BN35" s="42">
        <f>IF('Indicator Date hidden'!BO36="x","x",BN$2-'Indicator Date hidden'!BO36)</f>
        <v>0</v>
      </c>
      <c r="BO35" s="42">
        <f>IF('Indicator Date hidden'!BP36="x","x",BO$2-'Indicator Date hidden'!BP36)</f>
        <v>0</v>
      </c>
      <c r="BP35" s="42">
        <f>IF('Indicator Date hidden'!BQ36="x","x",BP$2-'Indicator Date hidden'!BQ36)</f>
        <v>0</v>
      </c>
      <c r="BQ35" s="42">
        <f>IF('Indicator Date hidden'!BR36="x","x",BQ$2-'Indicator Date hidden'!BR36)</f>
        <v>0</v>
      </c>
      <c r="BR35" s="42" t="str">
        <f>IF('Indicator Date hidden'!BS36="x","x",BR$2-'Indicator Date hidden'!BS36)</f>
        <v>x</v>
      </c>
      <c r="BS35" s="42">
        <f>IF('Indicator Date hidden'!BT36="x","x",BS$2-'Indicator Date hidden'!BT36)</f>
        <v>1</v>
      </c>
      <c r="BT35" s="42">
        <f>IF('Indicator Date hidden'!BU36="x","x",BT$2-'Indicator Date hidden'!BU36)</f>
        <v>0</v>
      </c>
      <c r="BU35">
        <f t="shared" ref="BU35:BU66" si="5">SUM(B35:BT35)</f>
        <v>3</v>
      </c>
      <c r="BV35" s="43">
        <f t="shared" ref="BV35:BV66" si="6">BU35/COUNT(B35:BT35)</f>
        <v>4.3478260869565216E-2</v>
      </c>
      <c r="BW35">
        <f t="shared" ref="BW35:BW66" si="7">COUNTIF(B35:BT35,"&gt;0")</f>
        <v>6</v>
      </c>
      <c r="BX35" s="43">
        <f t="shared" ref="BX35:BX66" si="8">_xlfn.STDEV.P(B35:BT35)</f>
        <v>0.54996133220319643</v>
      </c>
      <c r="BY35" s="46">
        <f t="shared" ref="BY35:BY66" si="9">MEDIAN(B35:BT35)</f>
        <v>0</v>
      </c>
    </row>
    <row r="36" spans="1:77">
      <c r="A36" t="str">
        <f>'Indicator Data'!B39</f>
        <v>CHL</v>
      </c>
      <c r="B36" s="42">
        <f>IF('Indicator Date hidden'!C37="x","x",B$2-'Indicator Date hidden'!C37)</f>
        <v>0</v>
      </c>
      <c r="C36" s="42">
        <f>IF('Indicator Date hidden'!D37="x","x",C$2-'Indicator Date hidden'!D37)</f>
        <v>0</v>
      </c>
      <c r="D36" s="42">
        <f>IF('Indicator Date hidden'!E37="x","x",D$2-'Indicator Date hidden'!E37)</f>
        <v>0</v>
      </c>
      <c r="E36" s="42">
        <f>IF('Indicator Date hidden'!F37="x","x",E$2-'Indicator Date hidden'!F37)</f>
        <v>0</v>
      </c>
      <c r="F36" s="42">
        <f>IF('Indicator Date hidden'!G37="x","x",F$2-'Indicator Date hidden'!G37)</f>
        <v>0</v>
      </c>
      <c r="G36" s="42">
        <f>IF('Indicator Date hidden'!H37="x","x",G$2-'Indicator Date hidden'!H37)</f>
        <v>0</v>
      </c>
      <c r="H36" s="42">
        <f>IF('Indicator Date hidden'!I37="x","x",H$2-'Indicator Date hidden'!I37)</f>
        <v>0</v>
      </c>
      <c r="I36" s="42">
        <f>IF('Indicator Date hidden'!J37="x","x",I$2-'Indicator Date hidden'!J37)</f>
        <v>0</v>
      </c>
      <c r="J36" s="42">
        <f>IF('Indicator Date hidden'!K37="x","x",J$2-'Indicator Date hidden'!K37)</f>
        <v>0</v>
      </c>
      <c r="K36" s="42">
        <f>IF('Indicator Date hidden'!L37="x","x",K$2-'Indicator Date hidden'!L37)</f>
        <v>0</v>
      </c>
      <c r="L36" s="42" t="str">
        <f>IF('Indicator Date hidden'!M37="x","x",L$2-'Indicator Date hidden'!M37)</f>
        <v>x</v>
      </c>
      <c r="M36" s="42" t="str">
        <f>IF('Indicator Date hidden'!N37="x","x",M$2-'Indicator Date hidden'!N37)</f>
        <v>x</v>
      </c>
      <c r="N36" s="42" t="str">
        <f>IF('Indicator Date hidden'!O37="x","x",N$2-'Indicator Date hidden'!O37)</f>
        <v>x</v>
      </c>
      <c r="O36" s="42" t="str">
        <f>IF('Indicator Date hidden'!P37="x","x",O$2-'Indicator Date hidden'!P37)</f>
        <v>x</v>
      </c>
      <c r="P36" s="42">
        <f>IF('Indicator Date hidden'!Q37="x","x",P$2-'Indicator Date hidden'!Q37)</f>
        <v>0</v>
      </c>
      <c r="Q36" s="42">
        <f>IF('Indicator Date hidden'!R37="x","x",Q$2-'Indicator Date hidden'!R37)</f>
        <v>0</v>
      </c>
      <c r="R36" s="42">
        <f>IF('Indicator Date hidden'!S37="x","x",R$2-'Indicator Date hidden'!S37)</f>
        <v>0</v>
      </c>
      <c r="S36" s="42">
        <f>IF('Indicator Date hidden'!T37="x","x",S$2-'Indicator Date hidden'!T37)</f>
        <v>0</v>
      </c>
      <c r="T36" s="42">
        <f>IF('Indicator Date hidden'!U37="x","x",T$2-'Indicator Date hidden'!U37)</f>
        <v>0</v>
      </c>
      <c r="U36" s="42">
        <f>IF('Indicator Date hidden'!V37="x","x",U$2-'Indicator Date hidden'!V37)</f>
        <v>0</v>
      </c>
      <c r="V36" s="42">
        <f>IF('Indicator Date hidden'!W37="x","x",V$2-'Indicator Date hidden'!W37)</f>
        <v>0</v>
      </c>
      <c r="W36" s="42">
        <f>IF('Indicator Date hidden'!X37="x","x",W$2-'Indicator Date hidden'!X37)</f>
        <v>0</v>
      </c>
      <c r="X36" s="42">
        <f>IF('Indicator Date hidden'!Y37="x","x",X$2-'Indicator Date hidden'!Y37)</f>
        <v>4</v>
      </c>
      <c r="Y36" s="42">
        <f>IF('Indicator Date hidden'!Z37="x","x",Y$2-'Indicator Date hidden'!Z37)</f>
        <v>0</v>
      </c>
      <c r="Z36" s="42" t="str">
        <f>IF('Indicator Date hidden'!AA37="x","x",Z$2-'Indicator Date hidden'!AA37)</f>
        <v>x</v>
      </c>
      <c r="AA36" s="42">
        <f>IF('Indicator Date hidden'!AB37="x","x",AA$2-'Indicator Date hidden'!AB37)</f>
        <v>1</v>
      </c>
      <c r="AB36" s="42">
        <f>IF('Indicator Date hidden'!AC37="x","x",AB$2-'Indicator Date hidden'!AC37)</f>
        <v>0</v>
      </c>
      <c r="AC36" s="42">
        <f>IF('Indicator Date hidden'!AD37="x","x",AC$2-'Indicator Date hidden'!AD37)</f>
        <v>-2</v>
      </c>
      <c r="AD36" s="42">
        <f>IF('Indicator Date hidden'!AE37="x","x",AD$2-'Indicator Date hidden'!AE37)</f>
        <v>0</v>
      </c>
      <c r="AE36" s="42">
        <f>IF('Indicator Date hidden'!AF37="x","x",AE$2-'Indicator Date hidden'!AF37)</f>
        <v>0</v>
      </c>
      <c r="AF36" s="42">
        <f>IF('Indicator Date hidden'!AG37="x","x",AF$2-'Indicator Date hidden'!AG37)</f>
        <v>0</v>
      </c>
      <c r="AG36" s="42">
        <f>IF('Indicator Date hidden'!AH37="x","x",AG$2-'Indicator Date hidden'!AH37)</f>
        <v>0</v>
      </c>
      <c r="AH36" s="42" t="str">
        <f>IF('Indicator Date hidden'!AI37="x","x",AH$2-'Indicator Date hidden'!AI37)</f>
        <v>x</v>
      </c>
      <c r="AI36" s="42">
        <f>IF('Indicator Date hidden'!AJ37="x","x",AI$2-'Indicator Date hidden'!AJ37)</f>
        <v>0</v>
      </c>
      <c r="AJ36" s="42">
        <f>IF('Indicator Date hidden'!AK37="x","x",AJ$2-'Indicator Date hidden'!AK37)</f>
        <v>0</v>
      </c>
      <c r="AK36" s="42">
        <f>IF('Indicator Date hidden'!AL37="x","x",AK$2-'Indicator Date hidden'!AL37)</f>
        <v>0</v>
      </c>
      <c r="AL36" s="42" t="str">
        <f>IF('Indicator Date hidden'!AM37="x","x",AL$2-'Indicator Date hidden'!AM37)</f>
        <v>x</v>
      </c>
      <c r="AM36" s="42">
        <f>IF('Indicator Date hidden'!AN37="x","x",AM$2-'Indicator Date hidden'!AN37)</f>
        <v>0</v>
      </c>
      <c r="AN36" s="42">
        <f>IF('Indicator Date hidden'!AO37="x","x",AN$2-'Indicator Date hidden'!AO37)</f>
        <v>0</v>
      </c>
      <c r="AO36" s="42">
        <f>IF('Indicator Date hidden'!AP37="x","x",AO$2-'Indicator Date hidden'!AP37)</f>
        <v>8</v>
      </c>
      <c r="AP36" s="42">
        <f>IF('Indicator Date hidden'!AQ37="x","x",AP$2-'Indicator Date hidden'!AQ37)</f>
        <v>0</v>
      </c>
      <c r="AQ36" s="42">
        <f>IF('Indicator Date hidden'!AR37="x","x",AQ$2-'Indicator Date hidden'!AR37)</f>
        <v>0</v>
      </c>
      <c r="AR36" s="42">
        <f>IF('Indicator Date hidden'!AS37="x","x",AR$2-'Indicator Date hidden'!AS37)</f>
        <v>0</v>
      </c>
      <c r="AS36" s="42" t="str">
        <f>IF('Indicator Date hidden'!AT37="x","x",AS$2-'Indicator Date hidden'!AT37)</f>
        <v>x</v>
      </c>
      <c r="AT36" s="42">
        <f>IF('Indicator Date hidden'!AU37="x","x",AT$2-'Indicator Date hidden'!AU37)</f>
        <v>0</v>
      </c>
      <c r="AU36" s="42">
        <f>IF('Indicator Date hidden'!AV37="x","x",AU$2-'Indicator Date hidden'!AV37)</f>
        <v>0</v>
      </c>
      <c r="AV36" s="42">
        <f>IF('Indicator Date hidden'!AW37="x","x",AV$2-'Indicator Date hidden'!AW37)</f>
        <v>0</v>
      </c>
      <c r="AW36" s="42">
        <f>IF('Indicator Date hidden'!AX37="x","x",AW$2-'Indicator Date hidden'!AX37)</f>
        <v>-2</v>
      </c>
      <c r="AX36" s="42">
        <f>IF('Indicator Date hidden'!AY37="x","x",AX$2-'Indicator Date hidden'!AY37)</f>
        <v>-1</v>
      </c>
      <c r="AY36" s="42">
        <f>IF('Indicator Date hidden'!AZ37="x","x",AY$2-'Indicator Date hidden'!AZ37)</f>
        <v>0</v>
      </c>
      <c r="AZ36" s="42" t="str">
        <f>IF('Indicator Date hidden'!BA37="x","x",AZ$2-'Indicator Date hidden'!BA37)</f>
        <v>x</v>
      </c>
      <c r="BA36" s="42">
        <f>IF('Indicator Date hidden'!BB37="x","x",BA$2-'Indicator Date hidden'!BB37)</f>
        <v>0</v>
      </c>
      <c r="BB36" s="42">
        <f>IF('Indicator Date hidden'!BC37="x","x",BB$2-'Indicator Date hidden'!BC37)</f>
        <v>0</v>
      </c>
      <c r="BC36" s="42">
        <f>IF('Indicator Date hidden'!BD37="x","x",BC$2-'Indicator Date hidden'!BD37)</f>
        <v>0</v>
      </c>
      <c r="BD36" s="42">
        <f>IF('Indicator Date hidden'!BE37="x","x",BD$2-'Indicator Date hidden'!BE37)</f>
        <v>0</v>
      </c>
      <c r="BE36" s="42">
        <f>IF('Indicator Date hidden'!BF37="x","x",BE$2-'Indicator Date hidden'!BF37)</f>
        <v>2</v>
      </c>
      <c r="BF36" s="42">
        <f>IF('Indicator Date hidden'!BG37="x","x",BF$2-'Indicator Date hidden'!BG37)</f>
        <v>0</v>
      </c>
      <c r="BG36" s="42">
        <f>IF('Indicator Date hidden'!BH37="x","x",BG$2-'Indicator Date hidden'!BH37)</f>
        <v>0</v>
      </c>
      <c r="BH36" s="42">
        <f>IF('Indicator Date hidden'!BI37="x","x",BH$2-'Indicator Date hidden'!BI37)</f>
        <v>0</v>
      </c>
      <c r="BI36" s="42">
        <f>IF('Indicator Date hidden'!BJ37="x","x",BI$2-'Indicator Date hidden'!BJ37)</f>
        <v>1</v>
      </c>
      <c r="BJ36" s="42">
        <f>IF('Indicator Date hidden'!BK37="x","x",BJ$2-'Indicator Date hidden'!BK37)</f>
        <v>1</v>
      </c>
      <c r="BK36" s="42">
        <f>IF('Indicator Date hidden'!BL37="x","x",BK$2-'Indicator Date hidden'!BL37)</f>
        <v>0</v>
      </c>
      <c r="BL36" s="42">
        <f>IF('Indicator Date hidden'!BM37="x","x",BL$2-'Indicator Date hidden'!BM37)</f>
        <v>0</v>
      </c>
      <c r="BM36" s="42">
        <f>IF('Indicator Date hidden'!BN37="x","x",BM$2-'Indicator Date hidden'!BN37)</f>
        <v>0</v>
      </c>
      <c r="BN36" s="42">
        <f>IF('Indicator Date hidden'!BO37="x","x",BN$2-'Indicator Date hidden'!BO37)</f>
        <v>0</v>
      </c>
      <c r="BO36" s="42">
        <f>IF('Indicator Date hidden'!BP37="x","x",BO$2-'Indicator Date hidden'!BP37)</f>
        <v>0</v>
      </c>
      <c r="BP36" s="42">
        <f>IF('Indicator Date hidden'!BQ37="x","x",BP$2-'Indicator Date hidden'!BQ37)</f>
        <v>0</v>
      </c>
      <c r="BQ36" s="42">
        <f>IF('Indicator Date hidden'!BR37="x","x",BQ$2-'Indicator Date hidden'!BR37)</f>
        <v>0</v>
      </c>
      <c r="BR36" s="42">
        <f>IF('Indicator Date hidden'!BS37="x","x",BR$2-'Indicator Date hidden'!BS37)</f>
        <v>0</v>
      </c>
      <c r="BS36" s="42">
        <f>IF('Indicator Date hidden'!BT37="x","x",BS$2-'Indicator Date hidden'!BT37)</f>
        <v>0</v>
      </c>
      <c r="BT36" s="42">
        <f>IF('Indicator Date hidden'!BU37="x","x",BT$2-'Indicator Date hidden'!BU37)</f>
        <v>0</v>
      </c>
      <c r="BU36">
        <f t="shared" si="5"/>
        <v>12</v>
      </c>
      <c r="BV36" s="43">
        <f t="shared" si="6"/>
        <v>0.19354838709677419</v>
      </c>
      <c r="BW36">
        <f t="shared" si="7"/>
        <v>6</v>
      </c>
      <c r="BX36" s="43">
        <f t="shared" si="8"/>
        <v>1.2291973473069453</v>
      </c>
      <c r="BY36" s="46">
        <f t="shared" si="9"/>
        <v>0</v>
      </c>
    </row>
    <row r="37" spans="1:77">
      <c r="A37" t="str">
        <f>'Indicator Data'!B40</f>
        <v>CHN</v>
      </c>
      <c r="B37" s="42">
        <f>IF('Indicator Date hidden'!C38="x","x",B$2-'Indicator Date hidden'!C38)</f>
        <v>0</v>
      </c>
      <c r="C37" s="42">
        <f>IF('Indicator Date hidden'!D38="x","x",C$2-'Indicator Date hidden'!D38)</f>
        <v>0</v>
      </c>
      <c r="D37" s="42">
        <f>IF('Indicator Date hidden'!E38="x","x",D$2-'Indicator Date hidden'!E38)</f>
        <v>0</v>
      </c>
      <c r="E37" s="42">
        <f>IF('Indicator Date hidden'!F38="x","x",E$2-'Indicator Date hidden'!F38)</f>
        <v>0</v>
      </c>
      <c r="F37" s="42">
        <f>IF('Indicator Date hidden'!G38="x","x",F$2-'Indicator Date hidden'!G38)</f>
        <v>0</v>
      </c>
      <c r="G37" s="42">
        <f>IF('Indicator Date hidden'!H38="x","x",G$2-'Indicator Date hidden'!H38)</f>
        <v>0</v>
      </c>
      <c r="H37" s="42">
        <f>IF('Indicator Date hidden'!I38="x","x",H$2-'Indicator Date hidden'!I38)</f>
        <v>0</v>
      </c>
      <c r="I37" s="42">
        <f>IF('Indicator Date hidden'!J38="x","x",I$2-'Indicator Date hidden'!J38)</f>
        <v>0</v>
      </c>
      <c r="J37" s="42">
        <f>IF('Indicator Date hidden'!K38="x","x",J$2-'Indicator Date hidden'!K38)</f>
        <v>0</v>
      </c>
      <c r="K37" s="42">
        <f>IF('Indicator Date hidden'!L38="x","x",K$2-'Indicator Date hidden'!L38)</f>
        <v>0</v>
      </c>
      <c r="L37" s="42">
        <f>IF('Indicator Date hidden'!M38="x","x",L$2-'Indicator Date hidden'!M38)</f>
        <v>0</v>
      </c>
      <c r="M37" s="42" t="str">
        <f>IF('Indicator Date hidden'!N38="x","x",M$2-'Indicator Date hidden'!N38)</f>
        <v>x</v>
      </c>
      <c r="N37" s="42" t="str">
        <f>IF('Indicator Date hidden'!O38="x","x",N$2-'Indicator Date hidden'!O38)</f>
        <v>x</v>
      </c>
      <c r="O37" s="42" t="str">
        <f>IF('Indicator Date hidden'!P38="x","x",O$2-'Indicator Date hidden'!P38)</f>
        <v>x</v>
      </c>
      <c r="P37" s="42">
        <f>IF('Indicator Date hidden'!Q38="x","x",P$2-'Indicator Date hidden'!Q38)</f>
        <v>0</v>
      </c>
      <c r="Q37" s="42">
        <f>IF('Indicator Date hidden'!R38="x","x",Q$2-'Indicator Date hidden'!R38)</f>
        <v>0</v>
      </c>
      <c r="R37" s="42">
        <f>IF('Indicator Date hidden'!S38="x","x",R$2-'Indicator Date hidden'!S38)</f>
        <v>0</v>
      </c>
      <c r="S37" s="42">
        <f>IF('Indicator Date hidden'!T38="x","x",S$2-'Indicator Date hidden'!T38)</f>
        <v>0</v>
      </c>
      <c r="T37" s="42">
        <f>IF('Indicator Date hidden'!U38="x","x",T$2-'Indicator Date hidden'!U38)</f>
        <v>0</v>
      </c>
      <c r="U37" s="42">
        <f>IF('Indicator Date hidden'!V38="x","x",U$2-'Indicator Date hidden'!V38)</f>
        <v>0</v>
      </c>
      <c r="V37" s="42">
        <f>IF('Indicator Date hidden'!W38="x","x",V$2-'Indicator Date hidden'!W38)</f>
        <v>0</v>
      </c>
      <c r="W37" s="42">
        <f>IF('Indicator Date hidden'!X38="x","x",W$2-'Indicator Date hidden'!X38)</f>
        <v>0</v>
      </c>
      <c r="X37" s="42" t="str">
        <f>IF('Indicator Date hidden'!Y38="x","x",X$2-'Indicator Date hidden'!Y38)</f>
        <v>x</v>
      </c>
      <c r="Y37" s="42">
        <f>IF('Indicator Date hidden'!Z38="x","x",Y$2-'Indicator Date hidden'!Z38)</f>
        <v>0</v>
      </c>
      <c r="Z37" s="42">
        <f>IF('Indicator Date hidden'!AA38="x","x",Z$2-'Indicator Date hidden'!AA38)</f>
        <v>0</v>
      </c>
      <c r="AA37" s="42">
        <f>IF('Indicator Date hidden'!AB38="x","x",AA$2-'Indicator Date hidden'!AB38)</f>
        <v>5</v>
      </c>
      <c r="AB37" s="42">
        <f>IF('Indicator Date hidden'!AC38="x","x",AB$2-'Indicator Date hidden'!AC38)</f>
        <v>0</v>
      </c>
      <c r="AC37" s="42">
        <f>IF('Indicator Date hidden'!AD38="x","x",AC$2-'Indicator Date hidden'!AD38)</f>
        <v>-2</v>
      </c>
      <c r="AD37" s="42">
        <f>IF('Indicator Date hidden'!AE38="x","x",AD$2-'Indicator Date hidden'!AE38)</f>
        <v>0</v>
      </c>
      <c r="AE37" s="42">
        <f>IF('Indicator Date hidden'!AF38="x","x",AE$2-'Indicator Date hidden'!AF38)</f>
        <v>0</v>
      </c>
      <c r="AF37" s="42">
        <f>IF('Indicator Date hidden'!AG38="x","x",AF$2-'Indicator Date hidden'!AG38)</f>
        <v>0</v>
      </c>
      <c r="AG37" s="42">
        <f>IF('Indicator Date hidden'!AH38="x","x",AG$2-'Indicator Date hidden'!AH38)</f>
        <v>0</v>
      </c>
      <c r="AH37" s="42">
        <f>IF('Indicator Date hidden'!AI38="x","x",AH$2-'Indicator Date hidden'!AI38)</f>
        <v>7</v>
      </c>
      <c r="AI37" s="42">
        <f>IF('Indicator Date hidden'!AJ38="x","x",AI$2-'Indicator Date hidden'!AJ38)</f>
        <v>0</v>
      </c>
      <c r="AJ37" s="42">
        <f>IF('Indicator Date hidden'!AK38="x","x",AJ$2-'Indicator Date hidden'!AK38)</f>
        <v>0</v>
      </c>
      <c r="AK37" s="42">
        <f>IF('Indicator Date hidden'!AL38="x","x",AK$2-'Indicator Date hidden'!AL38)</f>
        <v>0</v>
      </c>
      <c r="AL37" s="42">
        <f>IF('Indicator Date hidden'!AM38="x","x",AL$2-'Indicator Date hidden'!AM38)</f>
        <v>0</v>
      </c>
      <c r="AM37" s="42">
        <f>IF('Indicator Date hidden'!AN38="x","x",AM$2-'Indicator Date hidden'!AN38)</f>
        <v>0</v>
      </c>
      <c r="AN37" s="42">
        <f>IF('Indicator Date hidden'!AO38="x","x",AN$2-'Indicator Date hidden'!AO38)</f>
        <v>0</v>
      </c>
      <c r="AO37" s="42">
        <f>IF('Indicator Date hidden'!AP38="x","x",AO$2-'Indicator Date hidden'!AP38)</f>
        <v>9</v>
      </c>
      <c r="AP37" s="42">
        <f>IF('Indicator Date hidden'!AQ38="x","x",AP$2-'Indicator Date hidden'!AQ38)</f>
        <v>0</v>
      </c>
      <c r="AQ37" s="42" t="str">
        <f>IF('Indicator Date hidden'!AR38="x","x",AQ$2-'Indicator Date hidden'!AR38)</f>
        <v>x</v>
      </c>
      <c r="AR37" s="42" t="str">
        <f>IF('Indicator Date hidden'!AS38="x","x",AR$2-'Indicator Date hidden'!AS38)</f>
        <v>x</v>
      </c>
      <c r="AS37" s="42">
        <f>IF('Indicator Date hidden'!AT38="x","x",AS$2-'Indicator Date hidden'!AT38)</f>
        <v>0</v>
      </c>
      <c r="AT37" s="42">
        <f>IF('Indicator Date hidden'!AU38="x","x",AT$2-'Indicator Date hidden'!AU38)</f>
        <v>0</v>
      </c>
      <c r="AU37" s="42">
        <f>IF('Indicator Date hidden'!AV38="x","x",AU$2-'Indicator Date hidden'!AV38)</f>
        <v>0</v>
      </c>
      <c r="AV37" s="42">
        <f>IF('Indicator Date hidden'!AW38="x","x",AV$2-'Indicator Date hidden'!AW38)</f>
        <v>2</v>
      </c>
      <c r="AW37" s="42">
        <f>IF('Indicator Date hidden'!AX38="x","x",AW$2-'Indicator Date hidden'!AX38)</f>
        <v>-2</v>
      </c>
      <c r="AX37" s="42">
        <f>IF('Indicator Date hidden'!AY38="x","x",AX$2-'Indicator Date hidden'!AY38)</f>
        <v>-1</v>
      </c>
      <c r="AY37" s="42">
        <f>IF('Indicator Date hidden'!AZ38="x","x",AY$2-'Indicator Date hidden'!AZ38)</f>
        <v>0</v>
      </c>
      <c r="AZ37" s="42" t="str">
        <f>IF('Indicator Date hidden'!BA38="x","x",AZ$2-'Indicator Date hidden'!BA38)</f>
        <v>x</v>
      </c>
      <c r="BA37" s="42">
        <f>IF('Indicator Date hidden'!BB38="x","x",BA$2-'Indicator Date hidden'!BB38)</f>
        <v>0</v>
      </c>
      <c r="BB37" s="42">
        <f>IF('Indicator Date hidden'!BC38="x","x",BB$2-'Indicator Date hidden'!BC38)</f>
        <v>0</v>
      </c>
      <c r="BC37" s="42">
        <f>IF('Indicator Date hidden'!BD38="x","x",BC$2-'Indicator Date hidden'!BD38)</f>
        <v>0</v>
      </c>
      <c r="BD37" s="42">
        <f>IF('Indicator Date hidden'!BE38="x","x",BD$2-'Indicator Date hidden'!BE38)</f>
        <v>0</v>
      </c>
      <c r="BE37" s="42">
        <f>IF('Indicator Date hidden'!BF38="x","x",BE$2-'Indicator Date hidden'!BF38)</f>
        <v>2</v>
      </c>
      <c r="BF37" s="42">
        <f>IF('Indicator Date hidden'!BG38="x","x",BF$2-'Indicator Date hidden'!BG38)</f>
        <v>0</v>
      </c>
      <c r="BG37" s="42">
        <f>IF('Indicator Date hidden'!BH38="x","x",BG$2-'Indicator Date hidden'!BH38)</f>
        <v>0</v>
      </c>
      <c r="BH37" s="42">
        <f>IF('Indicator Date hidden'!BI38="x","x",BH$2-'Indicator Date hidden'!BI38)</f>
        <v>0</v>
      </c>
      <c r="BI37" s="42">
        <f>IF('Indicator Date hidden'!BJ38="x","x",BI$2-'Indicator Date hidden'!BJ38)</f>
        <v>3</v>
      </c>
      <c r="BJ37" s="42">
        <f>IF('Indicator Date hidden'!BK38="x","x",BJ$2-'Indicator Date hidden'!BK38)</f>
        <v>0</v>
      </c>
      <c r="BK37" s="42">
        <f>IF('Indicator Date hidden'!BL38="x","x",BK$2-'Indicator Date hidden'!BL38)</f>
        <v>0</v>
      </c>
      <c r="BL37" s="42">
        <f>IF('Indicator Date hidden'!BM38="x","x",BL$2-'Indicator Date hidden'!BM38)</f>
        <v>0</v>
      </c>
      <c r="BM37" s="42">
        <f>IF('Indicator Date hidden'!BN38="x","x",BM$2-'Indicator Date hidden'!BN38)</f>
        <v>0</v>
      </c>
      <c r="BN37" s="42">
        <f>IF('Indicator Date hidden'!BO38="x","x",BN$2-'Indicator Date hidden'!BO38)</f>
        <v>0</v>
      </c>
      <c r="BO37" s="42">
        <f>IF('Indicator Date hidden'!BP38="x","x",BO$2-'Indicator Date hidden'!BP38)</f>
        <v>1</v>
      </c>
      <c r="BP37" s="42">
        <f>IF('Indicator Date hidden'!BQ38="x","x",BP$2-'Indicator Date hidden'!BQ38)</f>
        <v>0</v>
      </c>
      <c r="BQ37" s="42">
        <f>IF('Indicator Date hidden'!BR38="x","x",BQ$2-'Indicator Date hidden'!BR38)</f>
        <v>0</v>
      </c>
      <c r="BR37" s="42" t="str">
        <f>IF('Indicator Date hidden'!BS38="x","x",BR$2-'Indicator Date hidden'!BS38)</f>
        <v>x</v>
      </c>
      <c r="BS37" s="42">
        <f>IF('Indicator Date hidden'!BT38="x","x",BS$2-'Indicator Date hidden'!BT38)</f>
        <v>1</v>
      </c>
      <c r="BT37" s="42">
        <f>IF('Indicator Date hidden'!BU38="x","x",BT$2-'Indicator Date hidden'!BU38)</f>
        <v>0</v>
      </c>
      <c r="BU37">
        <f t="shared" si="5"/>
        <v>25</v>
      </c>
      <c r="BV37" s="43">
        <f t="shared" si="6"/>
        <v>0.3968253968253968</v>
      </c>
      <c r="BW37">
        <f t="shared" si="7"/>
        <v>8</v>
      </c>
      <c r="BX37" s="43">
        <f t="shared" si="8"/>
        <v>1.6574955532960778</v>
      </c>
      <c r="BY37" s="46">
        <f t="shared" si="9"/>
        <v>0</v>
      </c>
    </row>
    <row r="38" spans="1:77">
      <c r="A38" t="str">
        <f>'Indicator Data'!B41</f>
        <v>COL</v>
      </c>
      <c r="B38" s="42">
        <f>IF('Indicator Date hidden'!C39="x","x",B$2-'Indicator Date hidden'!C39)</f>
        <v>0</v>
      </c>
      <c r="C38" s="42">
        <f>IF('Indicator Date hidden'!D39="x","x",C$2-'Indicator Date hidden'!D39)</f>
        <v>0</v>
      </c>
      <c r="D38" s="42">
        <f>IF('Indicator Date hidden'!E39="x","x",D$2-'Indicator Date hidden'!E39)</f>
        <v>0</v>
      </c>
      <c r="E38" s="42">
        <f>IF('Indicator Date hidden'!F39="x","x",E$2-'Indicator Date hidden'!F39)</f>
        <v>0</v>
      </c>
      <c r="F38" s="42">
        <f>IF('Indicator Date hidden'!G39="x","x",F$2-'Indicator Date hidden'!G39)</f>
        <v>0</v>
      </c>
      <c r="G38" s="42">
        <f>IF('Indicator Date hidden'!H39="x","x",G$2-'Indicator Date hidden'!H39)</f>
        <v>0</v>
      </c>
      <c r="H38" s="42">
        <f>IF('Indicator Date hidden'!I39="x","x",H$2-'Indicator Date hidden'!I39)</f>
        <v>0</v>
      </c>
      <c r="I38" s="42">
        <f>IF('Indicator Date hidden'!J39="x","x",I$2-'Indicator Date hidden'!J39)</f>
        <v>0</v>
      </c>
      <c r="J38" s="42">
        <f>IF('Indicator Date hidden'!K39="x","x",J$2-'Indicator Date hidden'!K39)</f>
        <v>0</v>
      </c>
      <c r="K38" s="42">
        <f>IF('Indicator Date hidden'!L39="x","x",K$2-'Indicator Date hidden'!L39)</f>
        <v>0</v>
      </c>
      <c r="L38" s="42" t="str">
        <f>IF('Indicator Date hidden'!M39="x","x",L$2-'Indicator Date hidden'!M39)</f>
        <v>x</v>
      </c>
      <c r="M38" s="42" t="str">
        <f>IF('Indicator Date hidden'!N39="x","x",M$2-'Indicator Date hidden'!N39)</f>
        <v>x</v>
      </c>
      <c r="N38" s="42" t="str">
        <f>IF('Indicator Date hidden'!O39="x","x",N$2-'Indicator Date hidden'!O39)</f>
        <v>x</v>
      </c>
      <c r="O38" s="42" t="str">
        <f>IF('Indicator Date hidden'!P39="x","x",O$2-'Indicator Date hidden'!P39)</f>
        <v>x</v>
      </c>
      <c r="P38" s="42">
        <f>IF('Indicator Date hidden'!Q39="x","x",P$2-'Indicator Date hidden'!Q39)</f>
        <v>0</v>
      </c>
      <c r="Q38" s="42">
        <f>IF('Indicator Date hidden'!R39="x","x",Q$2-'Indicator Date hidden'!R39)</f>
        <v>0</v>
      </c>
      <c r="R38" s="42">
        <f>IF('Indicator Date hidden'!S39="x","x",R$2-'Indicator Date hidden'!S39)</f>
        <v>0</v>
      </c>
      <c r="S38" s="42">
        <f>IF('Indicator Date hidden'!T39="x","x",S$2-'Indicator Date hidden'!T39)</f>
        <v>0</v>
      </c>
      <c r="T38" s="42">
        <f>IF('Indicator Date hidden'!U39="x","x",T$2-'Indicator Date hidden'!U39)</f>
        <v>0</v>
      </c>
      <c r="U38" s="42">
        <f>IF('Indicator Date hidden'!V39="x","x",U$2-'Indicator Date hidden'!V39)</f>
        <v>0</v>
      </c>
      <c r="V38" s="42">
        <f>IF('Indicator Date hidden'!W39="x","x",V$2-'Indicator Date hidden'!W39)</f>
        <v>0</v>
      </c>
      <c r="W38" s="42">
        <f>IF('Indicator Date hidden'!X39="x","x",W$2-'Indicator Date hidden'!X39)</f>
        <v>0</v>
      </c>
      <c r="X38" s="42">
        <f>IF('Indicator Date hidden'!Y39="x","x",X$2-'Indicator Date hidden'!Y39)</f>
        <v>6</v>
      </c>
      <c r="Y38" s="42">
        <f>IF('Indicator Date hidden'!Z39="x","x",Y$2-'Indicator Date hidden'!Z39)</f>
        <v>0</v>
      </c>
      <c r="Z38" s="42">
        <f>IF('Indicator Date hidden'!AA39="x","x",Z$2-'Indicator Date hidden'!AA39)</f>
        <v>0</v>
      </c>
      <c r="AA38" s="42">
        <f>IF('Indicator Date hidden'!AB39="x","x",AA$2-'Indicator Date hidden'!AB39)</f>
        <v>1</v>
      </c>
      <c r="AB38" s="42">
        <f>IF('Indicator Date hidden'!AC39="x","x",AB$2-'Indicator Date hidden'!AC39)</f>
        <v>0</v>
      </c>
      <c r="AC38" s="42">
        <f>IF('Indicator Date hidden'!AD39="x","x",AC$2-'Indicator Date hidden'!AD39)</f>
        <v>-2</v>
      </c>
      <c r="AD38" s="42">
        <f>IF('Indicator Date hidden'!AE39="x","x",AD$2-'Indicator Date hidden'!AE39)</f>
        <v>0</v>
      </c>
      <c r="AE38" s="42">
        <f>IF('Indicator Date hidden'!AF39="x","x",AE$2-'Indicator Date hidden'!AF39)</f>
        <v>0</v>
      </c>
      <c r="AF38" s="42">
        <f>IF('Indicator Date hidden'!AG39="x","x",AF$2-'Indicator Date hidden'!AG39)</f>
        <v>0</v>
      </c>
      <c r="AG38" s="42">
        <f>IF('Indicator Date hidden'!AH39="x","x",AG$2-'Indicator Date hidden'!AH39)</f>
        <v>0</v>
      </c>
      <c r="AH38" s="42">
        <f>IF('Indicator Date hidden'!AI39="x","x",AH$2-'Indicator Date hidden'!AI39)</f>
        <v>6</v>
      </c>
      <c r="AI38" s="42">
        <f>IF('Indicator Date hidden'!AJ39="x","x",AI$2-'Indicator Date hidden'!AJ39)</f>
        <v>0</v>
      </c>
      <c r="AJ38" s="42">
        <f>IF('Indicator Date hidden'!AK39="x","x",AJ$2-'Indicator Date hidden'!AK39)</f>
        <v>0</v>
      </c>
      <c r="AK38" s="42">
        <f>IF('Indicator Date hidden'!AL39="x","x",AK$2-'Indicator Date hidden'!AL39)</f>
        <v>0</v>
      </c>
      <c r="AL38" s="42">
        <f>IF('Indicator Date hidden'!AM39="x","x",AL$2-'Indicator Date hidden'!AM39)</f>
        <v>0</v>
      </c>
      <c r="AM38" s="42">
        <f>IF('Indicator Date hidden'!AN39="x","x",AM$2-'Indicator Date hidden'!AN39)</f>
        <v>0</v>
      </c>
      <c r="AN38" s="42">
        <f>IF('Indicator Date hidden'!AO39="x","x",AN$2-'Indicator Date hidden'!AO39)</f>
        <v>0</v>
      </c>
      <c r="AO38" s="42">
        <f>IF('Indicator Date hidden'!AP39="x","x",AO$2-'Indicator Date hidden'!AP39)</f>
        <v>6</v>
      </c>
      <c r="AP38" s="42">
        <f>IF('Indicator Date hidden'!AQ39="x","x",AP$2-'Indicator Date hidden'!AQ39)</f>
        <v>0</v>
      </c>
      <c r="AQ38" s="42">
        <f>IF('Indicator Date hidden'!AR39="x","x",AQ$2-'Indicator Date hidden'!AR39)</f>
        <v>0</v>
      </c>
      <c r="AR38" s="42">
        <f>IF('Indicator Date hidden'!AS39="x","x",AR$2-'Indicator Date hidden'!AS39)</f>
        <v>0</v>
      </c>
      <c r="AS38" s="42">
        <f>IF('Indicator Date hidden'!AT39="x","x",AS$2-'Indicator Date hidden'!AT39)</f>
        <v>0</v>
      </c>
      <c r="AT38" s="42">
        <f>IF('Indicator Date hidden'!AU39="x","x",AT$2-'Indicator Date hidden'!AU39)</f>
        <v>0</v>
      </c>
      <c r="AU38" s="42">
        <f>IF('Indicator Date hidden'!AV39="x","x",AU$2-'Indicator Date hidden'!AV39)</f>
        <v>0</v>
      </c>
      <c r="AV38" s="42">
        <f>IF('Indicator Date hidden'!AW39="x","x",AV$2-'Indicator Date hidden'!AW39)</f>
        <v>0</v>
      </c>
      <c r="AW38" s="42">
        <f>IF('Indicator Date hidden'!AX39="x","x",AW$2-'Indicator Date hidden'!AX39)</f>
        <v>-2</v>
      </c>
      <c r="AX38" s="42">
        <f>IF('Indicator Date hidden'!AY39="x","x",AX$2-'Indicator Date hidden'!AY39)</f>
        <v>-1</v>
      </c>
      <c r="AY38" s="42">
        <f>IF('Indicator Date hidden'!AZ39="x","x",AY$2-'Indicator Date hidden'!AZ39)</f>
        <v>0</v>
      </c>
      <c r="AZ38" s="42">
        <f>IF('Indicator Date hidden'!BA39="x","x",AZ$2-'Indicator Date hidden'!BA39)</f>
        <v>0</v>
      </c>
      <c r="BA38" s="42">
        <f>IF('Indicator Date hidden'!BB39="x","x",BA$2-'Indicator Date hidden'!BB39)</f>
        <v>0</v>
      </c>
      <c r="BB38" s="42">
        <f>IF('Indicator Date hidden'!BC39="x","x",BB$2-'Indicator Date hidden'!BC39)</f>
        <v>-1</v>
      </c>
      <c r="BC38" s="42">
        <f>IF('Indicator Date hidden'!BD39="x","x",BC$2-'Indicator Date hidden'!BD39)</f>
        <v>0</v>
      </c>
      <c r="BD38" s="42">
        <f>IF('Indicator Date hidden'!BE39="x","x",BD$2-'Indicator Date hidden'!BE39)</f>
        <v>0</v>
      </c>
      <c r="BE38" s="42">
        <f>IF('Indicator Date hidden'!BF39="x","x",BE$2-'Indicator Date hidden'!BF39)</f>
        <v>0</v>
      </c>
      <c r="BF38" s="42">
        <f>IF('Indicator Date hidden'!BG39="x","x",BF$2-'Indicator Date hidden'!BG39)</f>
        <v>0</v>
      </c>
      <c r="BG38" s="42">
        <f>IF('Indicator Date hidden'!BH39="x","x",BG$2-'Indicator Date hidden'!BH39)</f>
        <v>0</v>
      </c>
      <c r="BH38" s="42">
        <f>IF('Indicator Date hidden'!BI39="x","x",BH$2-'Indicator Date hidden'!BI39)</f>
        <v>0</v>
      </c>
      <c r="BI38" s="42">
        <f>IF('Indicator Date hidden'!BJ39="x","x",BI$2-'Indicator Date hidden'!BJ39)</f>
        <v>3</v>
      </c>
      <c r="BJ38" s="42">
        <f>IF('Indicator Date hidden'!BK39="x","x",BJ$2-'Indicator Date hidden'!BK39)</f>
        <v>0</v>
      </c>
      <c r="BK38" s="42">
        <f>IF('Indicator Date hidden'!BL39="x","x",BK$2-'Indicator Date hidden'!BL39)</f>
        <v>0</v>
      </c>
      <c r="BL38" s="42">
        <f>IF('Indicator Date hidden'!BM39="x","x",BL$2-'Indicator Date hidden'!BM39)</f>
        <v>0</v>
      </c>
      <c r="BM38" s="42">
        <f>IF('Indicator Date hidden'!BN39="x","x",BM$2-'Indicator Date hidden'!BN39)</f>
        <v>0</v>
      </c>
      <c r="BN38" s="42">
        <f>IF('Indicator Date hidden'!BO39="x","x",BN$2-'Indicator Date hidden'!BO39)</f>
        <v>0</v>
      </c>
      <c r="BO38" s="42">
        <f>IF('Indicator Date hidden'!BP39="x","x",BO$2-'Indicator Date hidden'!BP39)</f>
        <v>0</v>
      </c>
      <c r="BP38" s="42">
        <f>IF('Indicator Date hidden'!BQ39="x","x",BP$2-'Indicator Date hidden'!BQ39)</f>
        <v>0</v>
      </c>
      <c r="BQ38" s="42">
        <f>IF('Indicator Date hidden'!BR39="x","x",BQ$2-'Indicator Date hidden'!BR39)</f>
        <v>0</v>
      </c>
      <c r="BR38" s="42">
        <f>IF('Indicator Date hidden'!BS39="x","x",BR$2-'Indicator Date hidden'!BS39)</f>
        <v>0</v>
      </c>
      <c r="BS38" s="42">
        <f>IF('Indicator Date hidden'!BT39="x","x",BS$2-'Indicator Date hidden'!BT39)</f>
        <v>1</v>
      </c>
      <c r="BT38" s="42">
        <f>IF('Indicator Date hidden'!BU39="x","x",BT$2-'Indicator Date hidden'!BU39)</f>
        <v>0</v>
      </c>
      <c r="BU38">
        <f t="shared" si="5"/>
        <v>17</v>
      </c>
      <c r="BV38" s="43">
        <f t="shared" si="6"/>
        <v>0.2537313432835821</v>
      </c>
      <c r="BW38">
        <f t="shared" si="7"/>
        <v>6</v>
      </c>
      <c r="BX38" s="43">
        <f t="shared" si="8"/>
        <v>1.3641823704196838</v>
      </c>
      <c r="BY38" s="46">
        <f t="shared" si="9"/>
        <v>0</v>
      </c>
    </row>
    <row r="39" spans="1:77">
      <c r="A39" t="str">
        <f>'Indicator Data'!B42</f>
        <v>COM</v>
      </c>
      <c r="B39" s="42">
        <f>IF('Indicator Date hidden'!C40="x","x",B$2-'Indicator Date hidden'!C40)</f>
        <v>0</v>
      </c>
      <c r="C39" s="42">
        <f>IF('Indicator Date hidden'!D40="x","x",C$2-'Indicator Date hidden'!D40)</f>
        <v>0</v>
      </c>
      <c r="D39" s="42">
        <f>IF('Indicator Date hidden'!E40="x","x",D$2-'Indicator Date hidden'!E40)</f>
        <v>0</v>
      </c>
      <c r="E39" s="42">
        <f>IF('Indicator Date hidden'!F40="x","x",E$2-'Indicator Date hidden'!F40)</f>
        <v>0</v>
      </c>
      <c r="F39" s="42">
        <f>IF('Indicator Date hidden'!G40="x","x",F$2-'Indicator Date hidden'!G40)</f>
        <v>0</v>
      </c>
      <c r="G39" s="42">
        <f>IF('Indicator Date hidden'!H40="x","x",G$2-'Indicator Date hidden'!H40)</f>
        <v>0</v>
      </c>
      <c r="H39" s="42">
        <f>IF('Indicator Date hidden'!I40="x","x",H$2-'Indicator Date hidden'!I40)</f>
        <v>0</v>
      </c>
      <c r="I39" s="42">
        <f>IF('Indicator Date hidden'!J40="x","x",I$2-'Indicator Date hidden'!J40)</f>
        <v>0</v>
      </c>
      <c r="J39" s="42">
        <f>IF('Indicator Date hidden'!K40="x","x",J$2-'Indicator Date hidden'!K40)</f>
        <v>0</v>
      </c>
      <c r="K39" s="42">
        <f>IF('Indicator Date hidden'!L40="x","x",K$2-'Indicator Date hidden'!L40)</f>
        <v>0</v>
      </c>
      <c r="L39" s="42">
        <f>IF('Indicator Date hidden'!M40="x","x",L$2-'Indicator Date hidden'!M40)</f>
        <v>0</v>
      </c>
      <c r="M39" s="42">
        <f>IF('Indicator Date hidden'!N40="x","x",M$2-'Indicator Date hidden'!N40)</f>
        <v>0</v>
      </c>
      <c r="N39" s="42">
        <f>IF('Indicator Date hidden'!O40="x","x",N$2-'Indicator Date hidden'!O40)</f>
        <v>0</v>
      </c>
      <c r="O39" s="42">
        <f>IF('Indicator Date hidden'!P40="x","x",O$2-'Indicator Date hidden'!P40)</f>
        <v>0</v>
      </c>
      <c r="P39" s="42">
        <f>IF('Indicator Date hidden'!Q40="x","x",P$2-'Indicator Date hidden'!Q40)</f>
        <v>0</v>
      </c>
      <c r="Q39" s="42">
        <f>IF('Indicator Date hidden'!R40="x","x",Q$2-'Indicator Date hidden'!R40)</f>
        <v>0</v>
      </c>
      <c r="R39" s="42">
        <f>IF('Indicator Date hidden'!S40="x","x",R$2-'Indicator Date hidden'!S40)</f>
        <v>0</v>
      </c>
      <c r="S39" s="42">
        <f>IF('Indicator Date hidden'!T40="x","x",S$2-'Indicator Date hidden'!T40)</f>
        <v>0</v>
      </c>
      <c r="T39" s="42">
        <f>IF('Indicator Date hidden'!U40="x","x",T$2-'Indicator Date hidden'!U40)</f>
        <v>0</v>
      </c>
      <c r="U39" s="42">
        <f>IF('Indicator Date hidden'!V40="x","x",U$2-'Indicator Date hidden'!V40)</f>
        <v>0</v>
      </c>
      <c r="V39" s="42">
        <f>IF('Indicator Date hidden'!W40="x","x",V$2-'Indicator Date hidden'!W40)</f>
        <v>0</v>
      </c>
      <c r="W39" s="42">
        <f>IF('Indicator Date hidden'!X40="x","x",W$2-'Indicator Date hidden'!X40)</f>
        <v>0</v>
      </c>
      <c r="X39" s="42">
        <f>IF('Indicator Date hidden'!Y40="x","x",X$2-'Indicator Date hidden'!Y40)</f>
        <v>9</v>
      </c>
      <c r="Y39" s="42">
        <f>IF('Indicator Date hidden'!Z40="x","x",Y$2-'Indicator Date hidden'!Z40)</f>
        <v>4</v>
      </c>
      <c r="Z39" s="42" t="str">
        <f>IF('Indicator Date hidden'!AA40="x","x",Z$2-'Indicator Date hidden'!AA40)</f>
        <v>x</v>
      </c>
      <c r="AA39" s="42">
        <f>IF('Indicator Date hidden'!AB40="x","x",AA$2-'Indicator Date hidden'!AB40)</f>
        <v>2</v>
      </c>
      <c r="AB39" s="42">
        <f>IF('Indicator Date hidden'!AC40="x","x",AB$2-'Indicator Date hidden'!AC40)</f>
        <v>0</v>
      </c>
      <c r="AC39" s="42">
        <f>IF('Indicator Date hidden'!AD40="x","x",AC$2-'Indicator Date hidden'!AD40)</f>
        <v>-2</v>
      </c>
      <c r="AD39" s="42">
        <f>IF('Indicator Date hidden'!AE40="x","x",AD$2-'Indicator Date hidden'!AE40)</f>
        <v>0</v>
      </c>
      <c r="AE39" s="42">
        <f>IF('Indicator Date hidden'!AF40="x","x",AE$2-'Indicator Date hidden'!AF40)</f>
        <v>0</v>
      </c>
      <c r="AF39" s="42">
        <f>IF('Indicator Date hidden'!AG40="x","x",AF$2-'Indicator Date hidden'!AG40)</f>
        <v>0</v>
      </c>
      <c r="AG39" s="42">
        <f>IF('Indicator Date hidden'!AH40="x","x",AG$2-'Indicator Date hidden'!AH40)</f>
        <v>0</v>
      </c>
      <c r="AH39" s="42">
        <f>IF('Indicator Date hidden'!AI40="x","x",AH$2-'Indicator Date hidden'!AI40)</f>
        <v>9</v>
      </c>
      <c r="AI39" s="42">
        <f>IF('Indicator Date hidden'!AJ40="x","x",AI$2-'Indicator Date hidden'!AJ40)</f>
        <v>0</v>
      </c>
      <c r="AJ39" s="42">
        <f>IF('Indicator Date hidden'!AK40="x","x",AJ$2-'Indicator Date hidden'!AK40)</f>
        <v>0</v>
      </c>
      <c r="AK39" s="42">
        <f>IF('Indicator Date hidden'!AL40="x","x",AK$2-'Indicator Date hidden'!AL40)</f>
        <v>0</v>
      </c>
      <c r="AL39" s="42">
        <f>IF('Indicator Date hidden'!AM40="x","x",AL$2-'Indicator Date hidden'!AM40)</f>
        <v>0</v>
      </c>
      <c r="AM39" s="42">
        <f>IF('Indicator Date hidden'!AN40="x","x",AM$2-'Indicator Date hidden'!AN40)</f>
        <v>0</v>
      </c>
      <c r="AN39" s="42">
        <f>IF('Indicator Date hidden'!AO40="x","x",AN$2-'Indicator Date hidden'!AO40)</f>
        <v>0</v>
      </c>
      <c r="AO39" s="42">
        <f>IF('Indicator Date hidden'!AP40="x","x",AO$2-'Indicator Date hidden'!AP40)</f>
        <v>10</v>
      </c>
      <c r="AP39" s="42">
        <f>IF('Indicator Date hidden'!AQ40="x","x",AP$2-'Indicator Date hidden'!AQ40)</f>
        <v>0</v>
      </c>
      <c r="AQ39" s="42">
        <f>IF('Indicator Date hidden'!AR40="x","x",AQ$2-'Indicator Date hidden'!AR40)</f>
        <v>0</v>
      </c>
      <c r="AR39" s="42" t="str">
        <f>IF('Indicator Date hidden'!AS40="x","x",AR$2-'Indicator Date hidden'!AS40)</f>
        <v>x</v>
      </c>
      <c r="AS39" s="42">
        <f>IF('Indicator Date hidden'!AT40="x","x",AS$2-'Indicator Date hidden'!AT40)</f>
        <v>0</v>
      </c>
      <c r="AT39" s="42">
        <f>IF('Indicator Date hidden'!AU40="x","x",AT$2-'Indicator Date hidden'!AU40)</f>
        <v>0</v>
      </c>
      <c r="AU39" s="42" t="str">
        <f>IF('Indicator Date hidden'!AV40="x","x",AU$2-'Indicator Date hidden'!AV40)</f>
        <v>x</v>
      </c>
      <c r="AV39" s="42">
        <f>IF('Indicator Date hidden'!AW40="x","x",AV$2-'Indicator Date hidden'!AW40)</f>
        <v>8</v>
      </c>
      <c r="AW39" s="42">
        <f>IF('Indicator Date hidden'!AX40="x","x",AW$2-'Indicator Date hidden'!AX40)</f>
        <v>-2</v>
      </c>
      <c r="AX39" s="42">
        <f>IF('Indicator Date hidden'!AY40="x","x",AX$2-'Indicator Date hidden'!AY40)</f>
        <v>-1</v>
      </c>
      <c r="AY39" s="42">
        <f>IF('Indicator Date hidden'!AZ40="x","x",AY$2-'Indicator Date hidden'!AZ40)</f>
        <v>0</v>
      </c>
      <c r="AZ39" s="42" t="str">
        <f>IF('Indicator Date hidden'!BA40="x","x",AZ$2-'Indicator Date hidden'!BA40)</f>
        <v>x</v>
      </c>
      <c r="BA39" s="42">
        <f>IF('Indicator Date hidden'!BB40="x","x",BA$2-'Indicator Date hidden'!BB40)</f>
        <v>0</v>
      </c>
      <c r="BB39" s="42" t="str">
        <f>IF('Indicator Date hidden'!BC40="x","x",BB$2-'Indicator Date hidden'!BC40)</f>
        <v>x</v>
      </c>
      <c r="BC39" s="42">
        <f>IF('Indicator Date hidden'!BD40="x","x",BC$2-'Indicator Date hidden'!BD40)</f>
        <v>0</v>
      </c>
      <c r="BD39" s="42">
        <f>IF('Indicator Date hidden'!BE40="x","x",BD$2-'Indicator Date hidden'!BE40)</f>
        <v>0</v>
      </c>
      <c r="BE39" s="42">
        <f>IF('Indicator Date hidden'!BF40="x","x",BE$2-'Indicator Date hidden'!BF40)</f>
        <v>2</v>
      </c>
      <c r="BF39" s="42">
        <f>IF('Indicator Date hidden'!BG40="x","x",BF$2-'Indicator Date hidden'!BG40)</f>
        <v>0</v>
      </c>
      <c r="BG39" s="42">
        <f>IF('Indicator Date hidden'!BH40="x","x",BG$2-'Indicator Date hidden'!BH40)</f>
        <v>0</v>
      </c>
      <c r="BH39" s="42">
        <f>IF('Indicator Date hidden'!BI40="x","x",BH$2-'Indicator Date hidden'!BI40)</f>
        <v>0</v>
      </c>
      <c r="BI39" s="42">
        <f>IF('Indicator Date hidden'!BJ40="x","x",BI$2-'Indicator Date hidden'!BJ40)</f>
        <v>1</v>
      </c>
      <c r="BJ39" s="42">
        <f>IF('Indicator Date hidden'!BK40="x","x",BJ$2-'Indicator Date hidden'!BK40)</f>
        <v>1</v>
      </c>
      <c r="BK39" s="42">
        <f>IF('Indicator Date hidden'!BL40="x","x",BK$2-'Indicator Date hidden'!BL40)</f>
        <v>0</v>
      </c>
      <c r="BL39" s="42">
        <f>IF('Indicator Date hidden'!BM40="x","x",BL$2-'Indicator Date hidden'!BM40)</f>
        <v>0</v>
      </c>
      <c r="BM39" s="42">
        <f>IF('Indicator Date hidden'!BN40="x","x",BM$2-'Indicator Date hidden'!BN40)</f>
        <v>0</v>
      </c>
      <c r="BN39" s="42">
        <f>IF('Indicator Date hidden'!BO40="x","x",BN$2-'Indicator Date hidden'!BO40)</f>
        <v>0</v>
      </c>
      <c r="BO39" s="42">
        <f>IF('Indicator Date hidden'!BP40="x","x",BO$2-'Indicator Date hidden'!BP40)</f>
        <v>3</v>
      </c>
      <c r="BP39" s="42">
        <f>IF('Indicator Date hidden'!BQ40="x","x",BP$2-'Indicator Date hidden'!BQ40)</f>
        <v>0</v>
      </c>
      <c r="BQ39" s="42">
        <f>IF('Indicator Date hidden'!BR40="x","x",BQ$2-'Indicator Date hidden'!BR40)</f>
        <v>0</v>
      </c>
      <c r="BR39" s="42" t="str">
        <f>IF('Indicator Date hidden'!BS40="x","x",BR$2-'Indicator Date hidden'!BS40)</f>
        <v>x</v>
      </c>
      <c r="BS39" s="42">
        <f>IF('Indicator Date hidden'!BT40="x","x",BS$2-'Indicator Date hidden'!BT40)</f>
        <v>1</v>
      </c>
      <c r="BT39" s="42">
        <f>IF('Indicator Date hidden'!BU40="x","x",BT$2-'Indicator Date hidden'!BU40)</f>
        <v>0</v>
      </c>
      <c r="BU39">
        <f t="shared" si="5"/>
        <v>45</v>
      </c>
      <c r="BV39" s="43">
        <f t="shared" si="6"/>
        <v>0.69230769230769229</v>
      </c>
      <c r="BW39">
        <f t="shared" si="7"/>
        <v>11</v>
      </c>
      <c r="BX39" s="43">
        <f t="shared" si="8"/>
        <v>2.2865700004294434</v>
      </c>
      <c r="BY39" s="46">
        <f t="shared" si="9"/>
        <v>0</v>
      </c>
    </row>
    <row r="40" spans="1:77">
      <c r="A40" t="str">
        <f>'Indicator Data'!B43</f>
        <v>COG</v>
      </c>
      <c r="B40" s="42">
        <f>IF('Indicator Date hidden'!C41="x","x",B$2-'Indicator Date hidden'!C41)</f>
        <v>0</v>
      </c>
      <c r="C40" s="42">
        <f>IF('Indicator Date hidden'!D41="x","x",C$2-'Indicator Date hidden'!D41)</f>
        <v>0</v>
      </c>
      <c r="D40" s="42">
        <f>IF('Indicator Date hidden'!E41="x","x",D$2-'Indicator Date hidden'!E41)</f>
        <v>0</v>
      </c>
      <c r="E40" s="42">
        <f>IF('Indicator Date hidden'!F41="x","x",E$2-'Indicator Date hidden'!F41)</f>
        <v>0</v>
      </c>
      <c r="F40" s="42">
        <f>IF('Indicator Date hidden'!G41="x","x",F$2-'Indicator Date hidden'!G41)</f>
        <v>0</v>
      </c>
      <c r="G40" s="42">
        <f>IF('Indicator Date hidden'!H41="x","x",G$2-'Indicator Date hidden'!H41)</f>
        <v>0</v>
      </c>
      <c r="H40" s="42">
        <f>IF('Indicator Date hidden'!I41="x","x",H$2-'Indicator Date hidden'!I41)</f>
        <v>0</v>
      </c>
      <c r="I40" s="42">
        <f>IF('Indicator Date hidden'!J41="x","x",I$2-'Indicator Date hidden'!J41)</f>
        <v>0</v>
      </c>
      <c r="J40" s="42">
        <f>IF('Indicator Date hidden'!K41="x","x",J$2-'Indicator Date hidden'!K41)</f>
        <v>0</v>
      </c>
      <c r="K40" s="42">
        <f>IF('Indicator Date hidden'!L41="x","x",K$2-'Indicator Date hidden'!L41)</f>
        <v>0</v>
      </c>
      <c r="L40" s="42">
        <f>IF('Indicator Date hidden'!M41="x","x",L$2-'Indicator Date hidden'!M41)</f>
        <v>0</v>
      </c>
      <c r="M40" s="42">
        <f>IF('Indicator Date hidden'!N41="x","x",M$2-'Indicator Date hidden'!N41)</f>
        <v>0</v>
      </c>
      <c r="N40" s="42">
        <f>IF('Indicator Date hidden'!O41="x","x",N$2-'Indicator Date hidden'!O41)</f>
        <v>0</v>
      </c>
      <c r="O40" s="42">
        <f>IF('Indicator Date hidden'!P41="x","x",O$2-'Indicator Date hidden'!P41)</f>
        <v>0</v>
      </c>
      <c r="P40" s="42">
        <f>IF('Indicator Date hidden'!Q41="x","x",P$2-'Indicator Date hidden'!Q41)</f>
        <v>0</v>
      </c>
      <c r="Q40" s="42">
        <f>IF('Indicator Date hidden'!R41="x","x",Q$2-'Indicator Date hidden'!R41)</f>
        <v>0</v>
      </c>
      <c r="R40" s="42">
        <f>IF('Indicator Date hidden'!S41="x","x",R$2-'Indicator Date hidden'!S41)</f>
        <v>0</v>
      </c>
      <c r="S40" s="42">
        <f>IF('Indicator Date hidden'!T41="x","x",S$2-'Indicator Date hidden'!T41)</f>
        <v>0</v>
      </c>
      <c r="T40" s="42">
        <f>IF('Indicator Date hidden'!U41="x","x",T$2-'Indicator Date hidden'!U41)</f>
        <v>0</v>
      </c>
      <c r="U40" s="42">
        <f>IF('Indicator Date hidden'!V41="x","x",U$2-'Indicator Date hidden'!V41)</f>
        <v>0</v>
      </c>
      <c r="V40" s="42">
        <f>IF('Indicator Date hidden'!W41="x","x",V$2-'Indicator Date hidden'!W41)</f>
        <v>0</v>
      </c>
      <c r="W40" s="42">
        <f>IF('Indicator Date hidden'!X41="x","x",W$2-'Indicator Date hidden'!X41)</f>
        <v>0</v>
      </c>
      <c r="X40" s="42">
        <f>IF('Indicator Date hidden'!Y41="x","x",X$2-'Indicator Date hidden'!Y41)</f>
        <v>7</v>
      </c>
      <c r="Y40" s="42">
        <f>IF('Indicator Date hidden'!Z41="x","x",Y$2-'Indicator Date hidden'!Z41)</f>
        <v>1</v>
      </c>
      <c r="Z40" s="42">
        <f>IF('Indicator Date hidden'!AA41="x","x",Z$2-'Indicator Date hidden'!AA41)</f>
        <v>3</v>
      </c>
      <c r="AA40" s="42">
        <f>IF('Indicator Date hidden'!AB41="x","x",AA$2-'Indicator Date hidden'!AB41)</f>
        <v>3</v>
      </c>
      <c r="AB40" s="42">
        <f>IF('Indicator Date hidden'!AC41="x","x",AB$2-'Indicator Date hidden'!AC41)</f>
        <v>0</v>
      </c>
      <c r="AC40" s="42">
        <f>IF('Indicator Date hidden'!AD41="x","x",AC$2-'Indicator Date hidden'!AD41)</f>
        <v>-2</v>
      </c>
      <c r="AD40" s="42">
        <f>IF('Indicator Date hidden'!AE41="x","x",AD$2-'Indicator Date hidden'!AE41)</f>
        <v>0</v>
      </c>
      <c r="AE40" s="42">
        <f>IF('Indicator Date hidden'!AF41="x","x",AE$2-'Indicator Date hidden'!AF41)</f>
        <v>0</v>
      </c>
      <c r="AF40" s="42">
        <f>IF('Indicator Date hidden'!AG41="x","x",AF$2-'Indicator Date hidden'!AG41)</f>
        <v>0</v>
      </c>
      <c r="AG40" s="42">
        <f>IF('Indicator Date hidden'!AH41="x","x",AG$2-'Indicator Date hidden'!AH41)</f>
        <v>0</v>
      </c>
      <c r="AH40" s="42">
        <f>IF('Indicator Date hidden'!AI41="x","x",AH$2-'Indicator Date hidden'!AI41)</f>
        <v>7</v>
      </c>
      <c r="AI40" s="42">
        <f>IF('Indicator Date hidden'!AJ41="x","x",AI$2-'Indicator Date hidden'!AJ41)</f>
        <v>0</v>
      </c>
      <c r="AJ40" s="42">
        <f>IF('Indicator Date hidden'!AK41="x","x",AJ$2-'Indicator Date hidden'!AK41)</f>
        <v>0</v>
      </c>
      <c r="AK40" s="42">
        <f>IF('Indicator Date hidden'!AL41="x","x",AK$2-'Indicator Date hidden'!AL41)</f>
        <v>0</v>
      </c>
      <c r="AL40" s="42">
        <f>IF('Indicator Date hidden'!AM41="x","x",AL$2-'Indicator Date hidden'!AM41)</f>
        <v>0</v>
      </c>
      <c r="AM40" s="42">
        <f>IF('Indicator Date hidden'!AN41="x","x",AM$2-'Indicator Date hidden'!AN41)</f>
        <v>0</v>
      </c>
      <c r="AN40" s="42">
        <f>IF('Indicator Date hidden'!AO41="x","x",AN$2-'Indicator Date hidden'!AO41)</f>
        <v>0</v>
      </c>
      <c r="AO40" s="42">
        <f>IF('Indicator Date hidden'!AP41="x","x",AO$2-'Indicator Date hidden'!AP41)</f>
        <v>8</v>
      </c>
      <c r="AP40" s="42">
        <f>IF('Indicator Date hidden'!AQ41="x","x",AP$2-'Indicator Date hidden'!AQ41)</f>
        <v>0</v>
      </c>
      <c r="AQ40" s="42">
        <f>IF('Indicator Date hidden'!AR41="x","x",AQ$2-'Indicator Date hidden'!AR41)</f>
        <v>0</v>
      </c>
      <c r="AR40" s="42">
        <f>IF('Indicator Date hidden'!AS41="x","x",AR$2-'Indicator Date hidden'!AS41)</f>
        <v>0</v>
      </c>
      <c r="AS40" s="42">
        <f>IF('Indicator Date hidden'!AT41="x","x",AS$2-'Indicator Date hidden'!AT41)</f>
        <v>0</v>
      </c>
      <c r="AT40" s="42">
        <f>IF('Indicator Date hidden'!AU41="x","x",AT$2-'Indicator Date hidden'!AU41)</f>
        <v>0</v>
      </c>
      <c r="AU40" s="42">
        <f>IF('Indicator Date hidden'!AV41="x","x",AU$2-'Indicator Date hidden'!AV41)</f>
        <v>0</v>
      </c>
      <c r="AV40" s="42">
        <f>IF('Indicator Date hidden'!AW41="x","x",AV$2-'Indicator Date hidden'!AW41)</f>
        <v>11</v>
      </c>
      <c r="AW40" s="42">
        <f>IF('Indicator Date hidden'!AX41="x","x",AW$2-'Indicator Date hidden'!AX41)</f>
        <v>-2</v>
      </c>
      <c r="AX40" s="42">
        <f>IF('Indicator Date hidden'!AY41="x","x",AX$2-'Indicator Date hidden'!AY41)</f>
        <v>-1</v>
      </c>
      <c r="AY40" s="42">
        <f>IF('Indicator Date hidden'!AZ41="x","x",AY$2-'Indicator Date hidden'!AZ41)</f>
        <v>0</v>
      </c>
      <c r="AZ40" s="42">
        <f>IF('Indicator Date hidden'!BA41="x","x",AZ$2-'Indicator Date hidden'!BA41)</f>
        <v>0</v>
      </c>
      <c r="BA40" s="42">
        <f>IF('Indicator Date hidden'!BB41="x","x",BA$2-'Indicator Date hidden'!BB41)</f>
        <v>0</v>
      </c>
      <c r="BB40" s="42">
        <f>IF('Indicator Date hidden'!BC41="x","x",BB$2-'Indicator Date hidden'!BC41)</f>
        <v>0</v>
      </c>
      <c r="BC40" s="42">
        <f>IF('Indicator Date hidden'!BD41="x","x",BC$2-'Indicator Date hidden'!BD41)</f>
        <v>0</v>
      </c>
      <c r="BD40" s="42">
        <f>IF('Indicator Date hidden'!BE41="x","x",BD$2-'Indicator Date hidden'!BE41)</f>
        <v>0</v>
      </c>
      <c r="BE40" s="42" t="str">
        <f>IF('Indicator Date hidden'!BF41="x","x",BE$2-'Indicator Date hidden'!BF41)</f>
        <v>x</v>
      </c>
      <c r="BF40" s="42">
        <f>IF('Indicator Date hidden'!BG41="x","x",BF$2-'Indicator Date hidden'!BG41)</f>
        <v>0</v>
      </c>
      <c r="BG40" s="42">
        <f>IF('Indicator Date hidden'!BH41="x","x",BG$2-'Indicator Date hidden'!BH41)</f>
        <v>0</v>
      </c>
      <c r="BH40" s="42">
        <f>IF('Indicator Date hidden'!BI41="x","x",BH$2-'Indicator Date hidden'!BI41)</f>
        <v>0</v>
      </c>
      <c r="BI40" s="42">
        <f>IF('Indicator Date hidden'!BJ41="x","x",BI$2-'Indicator Date hidden'!BJ41)</f>
        <v>2</v>
      </c>
      <c r="BJ40" s="42">
        <f>IF('Indicator Date hidden'!BK41="x","x",BJ$2-'Indicator Date hidden'!BK41)</f>
        <v>5</v>
      </c>
      <c r="BK40" s="42">
        <f>IF('Indicator Date hidden'!BL41="x","x",BK$2-'Indicator Date hidden'!BL41)</f>
        <v>1</v>
      </c>
      <c r="BL40" s="42">
        <f>IF('Indicator Date hidden'!BM41="x","x",BL$2-'Indicator Date hidden'!BM41)</f>
        <v>0</v>
      </c>
      <c r="BM40" s="42">
        <f>IF('Indicator Date hidden'!BN41="x","x",BM$2-'Indicator Date hidden'!BN41)</f>
        <v>0</v>
      </c>
      <c r="BN40" s="42">
        <f>IF('Indicator Date hidden'!BO41="x","x",BN$2-'Indicator Date hidden'!BO41)</f>
        <v>0</v>
      </c>
      <c r="BO40" s="42">
        <f>IF('Indicator Date hidden'!BP41="x","x",BO$2-'Indicator Date hidden'!BP41)</f>
        <v>3</v>
      </c>
      <c r="BP40" s="42">
        <f>IF('Indicator Date hidden'!BQ41="x","x",BP$2-'Indicator Date hidden'!BQ41)</f>
        <v>0</v>
      </c>
      <c r="BQ40" s="42">
        <f>IF('Indicator Date hidden'!BR41="x","x",BQ$2-'Indicator Date hidden'!BR41)</f>
        <v>0</v>
      </c>
      <c r="BR40" s="42">
        <f>IF('Indicator Date hidden'!BS41="x","x",BR$2-'Indicator Date hidden'!BS41)</f>
        <v>0</v>
      </c>
      <c r="BS40" s="42">
        <f>IF('Indicator Date hidden'!BT41="x","x",BS$2-'Indicator Date hidden'!BT41)</f>
        <v>1</v>
      </c>
      <c r="BT40" s="42">
        <f>IF('Indicator Date hidden'!BU41="x","x",BT$2-'Indicator Date hidden'!BU41)</f>
        <v>0</v>
      </c>
      <c r="BU40">
        <f t="shared" si="5"/>
        <v>47</v>
      </c>
      <c r="BV40" s="43">
        <f t="shared" si="6"/>
        <v>0.67142857142857137</v>
      </c>
      <c r="BW40">
        <f t="shared" si="7"/>
        <v>12</v>
      </c>
      <c r="BX40" s="43">
        <f t="shared" si="8"/>
        <v>2.1362278407873778</v>
      </c>
      <c r="BY40" s="46">
        <f t="shared" si="9"/>
        <v>0</v>
      </c>
    </row>
    <row r="41" spans="1:77">
      <c r="A41" t="str">
        <f>'Indicator Data'!B44</f>
        <v>COD</v>
      </c>
      <c r="B41" s="42">
        <f>IF('Indicator Date hidden'!C42="x","x",B$2-'Indicator Date hidden'!C42)</f>
        <v>0</v>
      </c>
      <c r="C41" s="42">
        <f>IF('Indicator Date hidden'!D42="x","x",C$2-'Indicator Date hidden'!D42)</f>
        <v>0</v>
      </c>
      <c r="D41" s="42">
        <f>IF('Indicator Date hidden'!E42="x","x",D$2-'Indicator Date hidden'!E42)</f>
        <v>0</v>
      </c>
      <c r="E41" s="42">
        <f>IF('Indicator Date hidden'!F42="x","x",E$2-'Indicator Date hidden'!F42)</f>
        <v>0</v>
      </c>
      <c r="F41" s="42">
        <f>IF('Indicator Date hidden'!G42="x","x",F$2-'Indicator Date hidden'!G42)</f>
        <v>0</v>
      </c>
      <c r="G41" s="42">
        <f>IF('Indicator Date hidden'!H42="x","x",G$2-'Indicator Date hidden'!H42)</f>
        <v>0</v>
      </c>
      <c r="H41" s="42">
        <f>IF('Indicator Date hidden'!I42="x","x",H$2-'Indicator Date hidden'!I42)</f>
        <v>0</v>
      </c>
      <c r="I41" s="42">
        <f>IF('Indicator Date hidden'!J42="x","x",I$2-'Indicator Date hidden'!J42)</f>
        <v>0</v>
      </c>
      <c r="J41" s="42">
        <f>IF('Indicator Date hidden'!K42="x","x",J$2-'Indicator Date hidden'!K42)</f>
        <v>0</v>
      </c>
      <c r="K41" s="42">
        <f>IF('Indicator Date hidden'!L42="x","x",K$2-'Indicator Date hidden'!L42)</f>
        <v>0</v>
      </c>
      <c r="L41" s="42">
        <f>IF('Indicator Date hidden'!M42="x","x",L$2-'Indicator Date hidden'!M42)</f>
        <v>0</v>
      </c>
      <c r="M41" s="42">
        <f>IF('Indicator Date hidden'!N42="x","x",M$2-'Indicator Date hidden'!N42)</f>
        <v>0</v>
      </c>
      <c r="N41" s="42">
        <f>IF('Indicator Date hidden'!O42="x","x",N$2-'Indicator Date hidden'!O42)</f>
        <v>0</v>
      </c>
      <c r="O41" s="42">
        <f>IF('Indicator Date hidden'!P42="x","x",O$2-'Indicator Date hidden'!P42)</f>
        <v>0</v>
      </c>
      <c r="P41" s="42">
        <f>IF('Indicator Date hidden'!Q42="x","x",P$2-'Indicator Date hidden'!Q42)</f>
        <v>0</v>
      </c>
      <c r="Q41" s="42">
        <f>IF('Indicator Date hidden'!R42="x","x",Q$2-'Indicator Date hidden'!R42)</f>
        <v>0</v>
      </c>
      <c r="R41" s="42">
        <f>IF('Indicator Date hidden'!S42="x","x",R$2-'Indicator Date hidden'!S42)</f>
        <v>0</v>
      </c>
      <c r="S41" s="42">
        <f>IF('Indicator Date hidden'!T42="x","x",S$2-'Indicator Date hidden'!T42)</f>
        <v>0</v>
      </c>
      <c r="T41" s="42">
        <f>IF('Indicator Date hidden'!U42="x","x",T$2-'Indicator Date hidden'!U42)</f>
        <v>0</v>
      </c>
      <c r="U41" s="42">
        <f>IF('Indicator Date hidden'!V42="x","x",U$2-'Indicator Date hidden'!V42)</f>
        <v>0</v>
      </c>
      <c r="V41" s="42">
        <f>IF('Indicator Date hidden'!W42="x","x",V$2-'Indicator Date hidden'!W42)</f>
        <v>0</v>
      </c>
      <c r="W41" s="42">
        <f>IF('Indicator Date hidden'!X42="x","x",W$2-'Indicator Date hidden'!X42)</f>
        <v>0</v>
      </c>
      <c r="X41" s="42">
        <f>IF('Indicator Date hidden'!Y42="x","x",X$2-'Indicator Date hidden'!Y42)</f>
        <v>4</v>
      </c>
      <c r="Y41" s="42">
        <f>IF('Indicator Date hidden'!Z42="x","x",Y$2-'Indicator Date hidden'!Z42)</f>
        <v>0</v>
      </c>
      <c r="Z41" s="42">
        <f>IF('Indicator Date hidden'!AA42="x","x",Z$2-'Indicator Date hidden'!AA42)</f>
        <v>0</v>
      </c>
      <c r="AA41" s="42">
        <f>IF('Indicator Date hidden'!AB42="x","x",AA$2-'Indicator Date hidden'!AB42)</f>
        <v>1</v>
      </c>
      <c r="AB41" s="42">
        <f>IF('Indicator Date hidden'!AC42="x","x",AB$2-'Indicator Date hidden'!AC42)</f>
        <v>0</v>
      </c>
      <c r="AC41" s="42">
        <f>IF('Indicator Date hidden'!AD42="x","x",AC$2-'Indicator Date hidden'!AD42)</f>
        <v>-2</v>
      </c>
      <c r="AD41" s="42">
        <f>IF('Indicator Date hidden'!AE42="x","x",AD$2-'Indicator Date hidden'!AE42)</f>
        <v>0</v>
      </c>
      <c r="AE41" s="42">
        <f>IF('Indicator Date hidden'!AF42="x","x",AE$2-'Indicator Date hidden'!AF42)</f>
        <v>0</v>
      </c>
      <c r="AF41" s="42">
        <f>IF('Indicator Date hidden'!AG42="x","x",AF$2-'Indicator Date hidden'!AG42)</f>
        <v>0</v>
      </c>
      <c r="AG41" s="42">
        <f>IF('Indicator Date hidden'!AH42="x","x",AG$2-'Indicator Date hidden'!AH42)</f>
        <v>0</v>
      </c>
      <c r="AH41" s="42">
        <f>IF('Indicator Date hidden'!AI42="x","x",AH$2-'Indicator Date hidden'!AI42)</f>
        <v>4</v>
      </c>
      <c r="AI41" s="42">
        <f>IF('Indicator Date hidden'!AJ42="x","x",AI$2-'Indicator Date hidden'!AJ42)</f>
        <v>0</v>
      </c>
      <c r="AJ41" s="42">
        <f>IF('Indicator Date hidden'!AK42="x","x",AJ$2-'Indicator Date hidden'!AK42)</f>
        <v>0</v>
      </c>
      <c r="AK41" s="42">
        <f>IF('Indicator Date hidden'!AL42="x","x",AK$2-'Indicator Date hidden'!AL42)</f>
        <v>0</v>
      </c>
      <c r="AL41" s="42">
        <f>IF('Indicator Date hidden'!AM42="x","x",AL$2-'Indicator Date hidden'!AM42)</f>
        <v>0</v>
      </c>
      <c r="AM41" s="42">
        <f>IF('Indicator Date hidden'!AN42="x","x",AM$2-'Indicator Date hidden'!AN42)</f>
        <v>0</v>
      </c>
      <c r="AN41" s="42">
        <f>IF('Indicator Date hidden'!AO42="x","x",AN$2-'Indicator Date hidden'!AO42)</f>
        <v>0</v>
      </c>
      <c r="AO41" s="42">
        <f>IF('Indicator Date hidden'!AP42="x","x",AO$2-'Indicator Date hidden'!AP42)</f>
        <v>5</v>
      </c>
      <c r="AP41" s="42">
        <f>IF('Indicator Date hidden'!AQ42="x","x",AP$2-'Indicator Date hidden'!AQ42)</f>
        <v>0</v>
      </c>
      <c r="AQ41" s="42">
        <f>IF('Indicator Date hidden'!AR42="x","x",AQ$2-'Indicator Date hidden'!AR42)</f>
        <v>0</v>
      </c>
      <c r="AR41" s="42">
        <f>IF('Indicator Date hidden'!AS42="x","x",AR$2-'Indicator Date hidden'!AS42)</f>
        <v>0</v>
      </c>
      <c r="AS41" s="42">
        <f>IF('Indicator Date hidden'!AT42="x","x",AS$2-'Indicator Date hidden'!AT42)</f>
        <v>0</v>
      </c>
      <c r="AT41" s="42">
        <f>IF('Indicator Date hidden'!AU42="x","x",AT$2-'Indicator Date hidden'!AU42)</f>
        <v>0</v>
      </c>
      <c r="AU41" s="42">
        <f>IF('Indicator Date hidden'!AV42="x","x",AU$2-'Indicator Date hidden'!AV42)</f>
        <v>0</v>
      </c>
      <c r="AV41" s="42">
        <f>IF('Indicator Date hidden'!AW42="x","x",AV$2-'Indicator Date hidden'!AW42)</f>
        <v>2</v>
      </c>
      <c r="AW41" s="42">
        <f>IF('Indicator Date hidden'!AX42="x","x",AW$2-'Indicator Date hidden'!AX42)</f>
        <v>-2</v>
      </c>
      <c r="AX41" s="42">
        <f>IF('Indicator Date hidden'!AY42="x","x",AX$2-'Indicator Date hidden'!AY42)</f>
        <v>-1</v>
      </c>
      <c r="AY41" s="42">
        <f>IF('Indicator Date hidden'!AZ42="x","x",AY$2-'Indicator Date hidden'!AZ42)</f>
        <v>0</v>
      </c>
      <c r="AZ41" s="42">
        <f>IF('Indicator Date hidden'!BA42="x","x",AZ$2-'Indicator Date hidden'!BA42)</f>
        <v>0</v>
      </c>
      <c r="BA41" s="42">
        <f>IF('Indicator Date hidden'!BB42="x","x",BA$2-'Indicator Date hidden'!BB42)</f>
        <v>0</v>
      </c>
      <c r="BB41" s="42">
        <f>IF('Indicator Date hidden'!BC42="x","x",BB$2-'Indicator Date hidden'!BC42)</f>
        <v>-1</v>
      </c>
      <c r="BC41" s="42">
        <f>IF('Indicator Date hidden'!BD42="x","x",BC$2-'Indicator Date hidden'!BD42)</f>
        <v>0</v>
      </c>
      <c r="BD41" s="42">
        <f>IF('Indicator Date hidden'!BE42="x","x",BD$2-'Indicator Date hidden'!BE42)</f>
        <v>0</v>
      </c>
      <c r="BE41" s="42">
        <f>IF('Indicator Date hidden'!BF42="x","x",BE$2-'Indicator Date hidden'!BF42)</f>
        <v>0</v>
      </c>
      <c r="BF41" s="42">
        <f>IF('Indicator Date hidden'!BG42="x","x",BF$2-'Indicator Date hidden'!BG42)</f>
        <v>0</v>
      </c>
      <c r="BG41" s="42">
        <f>IF('Indicator Date hidden'!BH42="x","x",BG$2-'Indicator Date hidden'!BH42)</f>
        <v>0</v>
      </c>
      <c r="BH41" s="42">
        <f>IF('Indicator Date hidden'!BI42="x","x",BH$2-'Indicator Date hidden'!BI42)</f>
        <v>0</v>
      </c>
      <c r="BI41" s="42">
        <f>IF('Indicator Date hidden'!BJ42="x","x",BI$2-'Indicator Date hidden'!BJ42)</f>
        <v>1</v>
      </c>
      <c r="BJ41" s="42">
        <f>IF('Indicator Date hidden'!BK42="x","x",BJ$2-'Indicator Date hidden'!BK42)</f>
        <v>1</v>
      </c>
      <c r="BK41" s="42">
        <f>IF('Indicator Date hidden'!BL42="x","x",BK$2-'Indicator Date hidden'!BL42)</f>
        <v>0</v>
      </c>
      <c r="BL41" s="42">
        <f>IF('Indicator Date hidden'!BM42="x","x",BL$2-'Indicator Date hidden'!BM42)</f>
        <v>0</v>
      </c>
      <c r="BM41" s="42">
        <f>IF('Indicator Date hidden'!BN42="x","x",BM$2-'Indicator Date hidden'!BN42)</f>
        <v>0</v>
      </c>
      <c r="BN41" s="42">
        <f>IF('Indicator Date hidden'!BO42="x","x",BN$2-'Indicator Date hidden'!BO42)</f>
        <v>0</v>
      </c>
      <c r="BO41" s="42">
        <f>IF('Indicator Date hidden'!BP42="x","x",BO$2-'Indicator Date hidden'!BP42)</f>
        <v>3</v>
      </c>
      <c r="BP41" s="42">
        <f>IF('Indicator Date hidden'!BQ42="x","x",BP$2-'Indicator Date hidden'!BQ42)</f>
        <v>0</v>
      </c>
      <c r="BQ41" s="42" t="str">
        <f>IF('Indicator Date hidden'!BR42="x","x",BQ$2-'Indicator Date hidden'!BR42)</f>
        <v>x</v>
      </c>
      <c r="BR41" s="42">
        <f>IF('Indicator Date hidden'!BS42="x","x",BR$2-'Indicator Date hidden'!BS42)</f>
        <v>0</v>
      </c>
      <c r="BS41" s="42">
        <f>IF('Indicator Date hidden'!BT42="x","x",BS$2-'Indicator Date hidden'!BT42)</f>
        <v>1</v>
      </c>
      <c r="BT41" s="42">
        <f>IF('Indicator Date hidden'!BU42="x","x",BT$2-'Indicator Date hidden'!BU42)</f>
        <v>0</v>
      </c>
      <c r="BU41">
        <f t="shared" si="5"/>
        <v>16</v>
      </c>
      <c r="BV41" s="43">
        <f t="shared" si="6"/>
        <v>0.22857142857142856</v>
      </c>
      <c r="BW41">
        <f t="shared" si="7"/>
        <v>9</v>
      </c>
      <c r="BX41" s="43">
        <f t="shared" si="8"/>
        <v>1.0713333291001528</v>
      </c>
      <c r="BY41" s="46">
        <f t="shared" si="9"/>
        <v>0</v>
      </c>
    </row>
    <row r="42" spans="1:77">
      <c r="A42" t="str">
        <f>'Indicator Data'!B45</f>
        <v>CRI</v>
      </c>
      <c r="B42" s="42">
        <f>IF('Indicator Date hidden'!C43="x","x",B$2-'Indicator Date hidden'!C43)</f>
        <v>0</v>
      </c>
      <c r="C42" s="42">
        <f>IF('Indicator Date hidden'!D43="x","x",C$2-'Indicator Date hidden'!D43)</f>
        <v>0</v>
      </c>
      <c r="D42" s="42">
        <f>IF('Indicator Date hidden'!E43="x","x",D$2-'Indicator Date hidden'!E43)</f>
        <v>0</v>
      </c>
      <c r="E42" s="42">
        <f>IF('Indicator Date hidden'!F43="x","x",E$2-'Indicator Date hidden'!F43)</f>
        <v>0</v>
      </c>
      <c r="F42" s="42">
        <f>IF('Indicator Date hidden'!G43="x","x",F$2-'Indicator Date hidden'!G43)</f>
        <v>0</v>
      </c>
      <c r="G42" s="42">
        <f>IF('Indicator Date hidden'!H43="x","x",G$2-'Indicator Date hidden'!H43)</f>
        <v>0</v>
      </c>
      <c r="H42" s="42">
        <f>IF('Indicator Date hidden'!I43="x","x",H$2-'Indicator Date hidden'!I43)</f>
        <v>0</v>
      </c>
      <c r="I42" s="42">
        <f>IF('Indicator Date hidden'!J43="x","x",I$2-'Indicator Date hidden'!J43)</f>
        <v>0</v>
      </c>
      <c r="J42" s="42">
        <f>IF('Indicator Date hidden'!K43="x","x",J$2-'Indicator Date hidden'!K43)</f>
        <v>0</v>
      </c>
      <c r="K42" s="42">
        <f>IF('Indicator Date hidden'!L43="x","x",K$2-'Indicator Date hidden'!L43)</f>
        <v>0</v>
      </c>
      <c r="L42" s="42" t="str">
        <f>IF('Indicator Date hidden'!M43="x","x",L$2-'Indicator Date hidden'!M43)</f>
        <v>x</v>
      </c>
      <c r="M42" s="42" t="str">
        <f>IF('Indicator Date hidden'!N43="x","x",M$2-'Indicator Date hidden'!N43)</f>
        <v>x</v>
      </c>
      <c r="N42" s="42" t="str">
        <f>IF('Indicator Date hidden'!O43="x","x",N$2-'Indicator Date hidden'!O43)</f>
        <v>x</v>
      </c>
      <c r="O42" s="42" t="str">
        <f>IF('Indicator Date hidden'!P43="x","x",O$2-'Indicator Date hidden'!P43)</f>
        <v>x</v>
      </c>
      <c r="P42" s="42">
        <f>IF('Indicator Date hidden'!Q43="x","x",P$2-'Indicator Date hidden'!Q43)</f>
        <v>0</v>
      </c>
      <c r="Q42" s="42">
        <f>IF('Indicator Date hidden'!R43="x","x",Q$2-'Indicator Date hidden'!R43)</f>
        <v>0</v>
      </c>
      <c r="R42" s="42">
        <f>IF('Indicator Date hidden'!S43="x","x",R$2-'Indicator Date hidden'!S43)</f>
        <v>0</v>
      </c>
      <c r="S42" s="42">
        <f>IF('Indicator Date hidden'!T43="x","x",S$2-'Indicator Date hidden'!T43)</f>
        <v>0</v>
      </c>
      <c r="T42" s="42">
        <f>IF('Indicator Date hidden'!U43="x","x",T$2-'Indicator Date hidden'!U43)</f>
        <v>0</v>
      </c>
      <c r="U42" s="42">
        <f>IF('Indicator Date hidden'!V43="x","x",U$2-'Indicator Date hidden'!V43)</f>
        <v>0</v>
      </c>
      <c r="V42" s="42">
        <f>IF('Indicator Date hidden'!W43="x","x",V$2-'Indicator Date hidden'!W43)</f>
        <v>0</v>
      </c>
      <c r="W42" s="42">
        <f>IF('Indicator Date hidden'!X43="x","x",W$2-'Indicator Date hidden'!X43)</f>
        <v>0</v>
      </c>
      <c r="X42" s="42">
        <f>IF('Indicator Date hidden'!Y43="x","x",X$2-'Indicator Date hidden'!Y43)</f>
        <v>3</v>
      </c>
      <c r="Y42" s="42">
        <f>IF('Indicator Date hidden'!Z43="x","x",Y$2-'Indicator Date hidden'!Z43)</f>
        <v>0</v>
      </c>
      <c r="Z42" s="42">
        <f>IF('Indicator Date hidden'!AA43="x","x",Z$2-'Indicator Date hidden'!AA43)</f>
        <v>0</v>
      </c>
      <c r="AA42" s="42">
        <f>IF('Indicator Date hidden'!AB43="x","x",AA$2-'Indicator Date hidden'!AB43)</f>
        <v>1</v>
      </c>
      <c r="AB42" s="42">
        <f>IF('Indicator Date hidden'!AC43="x","x",AB$2-'Indicator Date hidden'!AC43)</f>
        <v>0</v>
      </c>
      <c r="AC42" s="42">
        <f>IF('Indicator Date hidden'!AD43="x","x",AC$2-'Indicator Date hidden'!AD43)</f>
        <v>-2</v>
      </c>
      <c r="AD42" s="42">
        <f>IF('Indicator Date hidden'!AE43="x","x",AD$2-'Indicator Date hidden'!AE43)</f>
        <v>0</v>
      </c>
      <c r="AE42" s="42">
        <f>IF('Indicator Date hidden'!AF43="x","x",AE$2-'Indicator Date hidden'!AF43)</f>
        <v>0</v>
      </c>
      <c r="AF42" s="42">
        <f>IF('Indicator Date hidden'!AG43="x","x",AF$2-'Indicator Date hidden'!AG43)</f>
        <v>0</v>
      </c>
      <c r="AG42" s="42">
        <f>IF('Indicator Date hidden'!AH43="x","x",AG$2-'Indicator Date hidden'!AH43)</f>
        <v>0</v>
      </c>
      <c r="AH42" s="42">
        <f>IF('Indicator Date hidden'!AI43="x","x",AH$2-'Indicator Date hidden'!AI43)</f>
        <v>3</v>
      </c>
      <c r="AI42" s="42">
        <f>IF('Indicator Date hidden'!AJ43="x","x",AI$2-'Indicator Date hidden'!AJ43)</f>
        <v>0</v>
      </c>
      <c r="AJ42" s="42">
        <f>IF('Indicator Date hidden'!AK43="x","x",AJ$2-'Indicator Date hidden'!AK43)</f>
        <v>0</v>
      </c>
      <c r="AK42" s="42">
        <f>IF('Indicator Date hidden'!AL43="x","x",AK$2-'Indicator Date hidden'!AL43)</f>
        <v>0</v>
      </c>
      <c r="AL42" s="42">
        <f>IF('Indicator Date hidden'!AM43="x","x",AL$2-'Indicator Date hidden'!AM43)</f>
        <v>0</v>
      </c>
      <c r="AM42" s="42">
        <f>IF('Indicator Date hidden'!AN43="x","x",AM$2-'Indicator Date hidden'!AN43)</f>
        <v>0</v>
      </c>
      <c r="AN42" s="42">
        <f>IF('Indicator Date hidden'!AO43="x","x",AN$2-'Indicator Date hidden'!AO43)</f>
        <v>0</v>
      </c>
      <c r="AO42" s="42">
        <f>IF('Indicator Date hidden'!AP43="x","x",AO$2-'Indicator Date hidden'!AP43)</f>
        <v>4</v>
      </c>
      <c r="AP42" s="42">
        <f>IF('Indicator Date hidden'!AQ43="x","x",AP$2-'Indicator Date hidden'!AQ43)</f>
        <v>0</v>
      </c>
      <c r="AQ42" s="42">
        <f>IF('Indicator Date hidden'!AR43="x","x",AQ$2-'Indicator Date hidden'!AR43)</f>
        <v>0</v>
      </c>
      <c r="AR42" s="42">
        <f>IF('Indicator Date hidden'!AS43="x","x",AR$2-'Indicator Date hidden'!AS43)</f>
        <v>0</v>
      </c>
      <c r="AS42" s="42">
        <f>IF('Indicator Date hidden'!AT43="x","x",AS$2-'Indicator Date hidden'!AT43)</f>
        <v>0</v>
      </c>
      <c r="AT42" s="42">
        <f>IF('Indicator Date hidden'!AU43="x","x",AT$2-'Indicator Date hidden'!AU43)</f>
        <v>0</v>
      </c>
      <c r="AU42" s="42">
        <f>IF('Indicator Date hidden'!AV43="x","x",AU$2-'Indicator Date hidden'!AV43)</f>
        <v>0</v>
      </c>
      <c r="AV42" s="42">
        <f>IF('Indicator Date hidden'!AW43="x","x",AV$2-'Indicator Date hidden'!AW43)</f>
        <v>0</v>
      </c>
      <c r="AW42" s="42">
        <f>IF('Indicator Date hidden'!AX43="x","x",AW$2-'Indicator Date hidden'!AX43)</f>
        <v>-2</v>
      </c>
      <c r="AX42" s="42">
        <f>IF('Indicator Date hidden'!AY43="x","x",AX$2-'Indicator Date hidden'!AY43)</f>
        <v>-1</v>
      </c>
      <c r="AY42" s="42">
        <f>IF('Indicator Date hidden'!AZ43="x","x",AY$2-'Indicator Date hidden'!AZ43)</f>
        <v>0</v>
      </c>
      <c r="AZ42" s="42" t="str">
        <f>IF('Indicator Date hidden'!BA43="x","x",AZ$2-'Indicator Date hidden'!BA43)</f>
        <v>x</v>
      </c>
      <c r="BA42" s="42">
        <f>IF('Indicator Date hidden'!BB43="x","x",BA$2-'Indicator Date hidden'!BB43)</f>
        <v>0</v>
      </c>
      <c r="BB42" s="42" t="str">
        <f>IF('Indicator Date hidden'!BC43="x","x",BB$2-'Indicator Date hidden'!BC43)</f>
        <v>x</v>
      </c>
      <c r="BC42" s="42">
        <f>IF('Indicator Date hidden'!BD43="x","x",BC$2-'Indicator Date hidden'!BD43)</f>
        <v>0</v>
      </c>
      <c r="BD42" s="42">
        <f>IF('Indicator Date hidden'!BE43="x","x",BD$2-'Indicator Date hidden'!BE43)</f>
        <v>0</v>
      </c>
      <c r="BE42" s="42">
        <f>IF('Indicator Date hidden'!BF43="x","x",BE$2-'Indicator Date hidden'!BF43)</f>
        <v>2</v>
      </c>
      <c r="BF42" s="42">
        <f>IF('Indicator Date hidden'!BG43="x","x",BF$2-'Indicator Date hidden'!BG43)</f>
        <v>0</v>
      </c>
      <c r="BG42" s="42">
        <f>IF('Indicator Date hidden'!BH43="x","x",BG$2-'Indicator Date hidden'!BH43)</f>
        <v>0</v>
      </c>
      <c r="BH42" s="42">
        <f>IF('Indicator Date hidden'!BI43="x","x",BH$2-'Indicator Date hidden'!BI43)</f>
        <v>0</v>
      </c>
      <c r="BI42" s="42">
        <f>IF('Indicator Date hidden'!BJ43="x","x",BI$2-'Indicator Date hidden'!BJ43)</f>
        <v>2</v>
      </c>
      <c r="BJ42" s="42">
        <f>IF('Indicator Date hidden'!BK43="x","x",BJ$2-'Indicator Date hidden'!BK43)</f>
        <v>0</v>
      </c>
      <c r="BK42" s="42">
        <f>IF('Indicator Date hidden'!BL43="x","x",BK$2-'Indicator Date hidden'!BL43)</f>
        <v>0</v>
      </c>
      <c r="BL42" s="42">
        <f>IF('Indicator Date hidden'!BM43="x","x",BL$2-'Indicator Date hidden'!BM43)</f>
        <v>0</v>
      </c>
      <c r="BM42" s="42">
        <f>IF('Indicator Date hidden'!BN43="x","x",BM$2-'Indicator Date hidden'!BN43)</f>
        <v>0</v>
      </c>
      <c r="BN42" s="42">
        <f>IF('Indicator Date hidden'!BO43="x","x",BN$2-'Indicator Date hidden'!BO43)</f>
        <v>0</v>
      </c>
      <c r="BO42" s="42">
        <f>IF('Indicator Date hidden'!BP43="x","x",BO$2-'Indicator Date hidden'!BP43)</f>
        <v>0</v>
      </c>
      <c r="BP42" s="42">
        <f>IF('Indicator Date hidden'!BQ43="x","x",BP$2-'Indicator Date hidden'!BQ43)</f>
        <v>0</v>
      </c>
      <c r="BQ42" s="42">
        <f>IF('Indicator Date hidden'!BR43="x","x",BQ$2-'Indicator Date hidden'!BR43)</f>
        <v>0</v>
      </c>
      <c r="BR42" s="42">
        <f>IF('Indicator Date hidden'!BS43="x","x",BR$2-'Indicator Date hidden'!BS43)</f>
        <v>0</v>
      </c>
      <c r="BS42" s="42">
        <f>IF('Indicator Date hidden'!BT43="x","x",BS$2-'Indicator Date hidden'!BT43)</f>
        <v>1</v>
      </c>
      <c r="BT42" s="42">
        <f>IF('Indicator Date hidden'!BU43="x","x",BT$2-'Indicator Date hidden'!BU43)</f>
        <v>0</v>
      </c>
      <c r="BU42">
        <f t="shared" si="5"/>
        <v>11</v>
      </c>
      <c r="BV42" s="43">
        <f t="shared" si="6"/>
        <v>0.16923076923076924</v>
      </c>
      <c r="BW42">
        <f t="shared" si="7"/>
        <v>7</v>
      </c>
      <c r="BX42" s="43">
        <f t="shared" si="8"/>
        <v>0.88698678802458919</v>
      </c>
      <c r="BY42" s="46">
        <f t="shared" si="9"/>
        <v>0</v>
      </c>
    </row>
    <row r="43" spans="1:77">
      <c r="A43" t="str">
        <f>'Indicator Data'!B46</f>
        <v>CIV</v>
      </c>
      <c r="B43" s="42">
        <f>IF('Indicator Date hidden'!C44="x","x",B$2-'Indicator Date hidden'!C44)</f>
        <v>0</v>
      </c>
      <c r="C43" s="42">
        <f>IF('Indicator Date hidden'!D44="x","x",C$2-'Indicator Date hidden'!D44)</f>
        <v>0</v>
      </c>
      <c r="D43" s="42">
        <f>IF('Indicator Date hidden'!E44="x","x",D$2-'Indicator Date hidden'!E44)</f>
        <v>0</v>
      </c>
      <c r="E43" s="42">
        <f>IF('Indicator Date hidden'!F44="x","x",E$2-'Indicator Date hidden'!F44)</f>
        <v>0</v>
      </c>
      <c r="F43" s="42">
        <f>IF('Indicator Date hidden'!G44="x","x",F$2-'Indicator Date hidden'!G44)</f>
        <v>0</v>
      </c>
      <c r="G43" s="42">
        <f>IF('Indicator Date hidden'!H44="x","x",G$2-'Indicator Date hidden'!H44)</f>
        <v>0</v>
      </c>
      <c r="H43" s="42">
        <f>IF('Indicator Date hidden'!I44="x","x",H$2-'Indicator Date hidden'!I44)</f>
        <v>0</v>
      </c>
      <c r="I43" s="42">
        <f>IF('Indicator Date hidden'!J44="x","x",I$2-'Indicator Date hidden'!J44)</f>
        <v>0</v>
      </c>
      <c r="J43" s="42">
        <f>IF('Indicator Date hidden'!K44="x","x",J$2-'Indicator Date hidden'!K44)</f>
        <v>0</v>
      </c>
      <c r="K43" s="42">
        <f>IF('Indicator Date hidden'!L44="x","x",K$2-'Indicator Date hidden'!L44)</f>
        <v>0</v>
      </c>
      <c r="L43" s="42">
        <f>IF('Indicator Date hidden'!M44="x","x",L$2-'Indicator Date hidden'!M44)</f>
        <v>0</v>
      </c>
      <c r="M43" s="42">
        <f>IF('Indicator Date hidden'!N44="x","x",M$2-'Indicator Date hidden'!N44)</f>
        <v>0</v>
      </c>
      <c r="N43" s="42">
        <f>IF('Indicator Date hidden'!O44="x","x",N$2-'Indicator Date hidden'!O44)</f>
        <v>0</v>
      </c>
      <c r="O43" s="42">
        <f>IF('Indicator Date hidden'!P44="x","x",O$2-'Indicator Date hidden'!P44)</f>
        <v>0</v>
      </c>
      <c r="P43" s="42">
        <f>IF('Indicator Date hidden'!Q44="x","x",P$2-'Indicator Date hidden'!Q44)</f>
        <v>0</v>
      </c>
      <c r="Q43" s="42">
        <f>IF('Indicator Date hidden'!R44="x","x",Q$2-'Indicator Date hidden'!R44)</f>
        <v>0</v>
      </c>
      <c r="R43" s="42">
        <f>IF('Indicator Date hidden'!S44="x","x",R$2-'Indicator Date hidden'!S44)</f>
        <v>0</v>
      </c>
      <c r="S43" s="42">
        <f>IF('Indicator Date hidden'!T44="x","x",S$2-'Indicator Date hidden'!T44)</f>
        <v>0</v>
      </c>
      <c r="T43" s="42">
        <f>IF('Indicator Date hidden'!U44="x","x",T$2-'Indicator Date hidden'!U44)</f>
        <v>0</v>
      </c>
      <c r="U43" s="42">
        <f>IF('Indicator Date hidden'!V44="x","x",U$2-'Indicator Date hidden'!V44)</f>
        <v>0</v>
      </c>
      <c r="V43" s="42">
        <f>IF('Indicator Date hidden'!W44="x","x",V$2-'Indicator Date hidden'!W44)</f>
        <v>0</v>
      </c>
      <c r="W43" s="42">
        <f>IF('Indicator Date hidden'!X44="x","x",W$2-'Indicator Date hidden'!X44)</f>
        <v>0</v>
      </c>
      <c r="X43" s="42">
        <f>IF('Indicator Date hidden'!Y44="x","x",X$2-'Indicator Date hidden'!Y44)</f>
        <v>5</v>
      </c>
      <c r="Y43" s="42">
        <f>IF('Indicator Date hidden'!Z44="x","x",Y$2-'Indicator Date hidden'!Z44)</f>
        <v>0</v>
      </c>
      <c r="Z43" s="42">
        <f>IF('Indicator Date hidden'!AA44="x","x",Z$2-'Indicator Date hidden'!AA44)</f>
        <v>0</v>
      </c>
      <c r="AA43" s="42">
        <f>IF('Indicator Date hidden'!AB44="x","x",AA$2-'Indicator Date hidden'!AB44)</f>
        <v>1</v>
      </c>
      <c r="AB43" s="42" t="str">
        <f>IF('Indicator Date hidden'!AC44="x","x",AB$2-'Indicator Date hidden'!AC44)</f>
        <v>x</v>
      </c>
      <c r="AC43" s="42">
        <f>IF('Indicator Date hidden'!AD44="x","x",AC$2-'Indicator Date hidden'!AD44)</f>
        <v>-2</v>
      </c>
      <c r="AD43" s="42">
        <f>IF('Indicator Date hidden'!AE44="x","x",AD$2-'Indicator Date hidden'!AE44)</f>
        <v>0</v>
      </c>
      <c r="AE43" s="42">
        <f>IF('Indicator Date hidden'!AF44="x","x",AE$2-'Indicator Date hidden'!AF44)</f>
        <v>0</v>
      </c>
      <c r="AF43" s="42">
        <f>IF('Indicator Date hidden'!AG44="x","x",AF$2-'Indicator Date hidden'!AG44)</f>
        <v>0</v>
      </c>
      <c r="AG43" s="42">
        <f>IF('Indicator Date hidden'!AH44="x","x",AG$2-'Indicator Date hidden'!AH44)</f>
        <v>0</v>
      </c>
      <c r="AH43" s="42">
        <f>IF('Indicator Date hidden'!AI44="x","x",AH$2-'Indicator Date hidden'!AI44)</f>
        <v>5</v>
      </c>
      <c r="AI43" s="42">
        <f>IF('Indicator Date hidden'!AJ44="x","x",AI$2-'Indicator Date hidden'!AJ44)</f>
        <v>0</v>
      </c>
      <c r="AJ43" s="42">
        <f>IF('Indicator Date hidden'!AK44="x","x",AJ$2-'Indicator Date hidden'!AK44)</f>
        <v>0</v>
      </c>
      <c r="AK43" s="42">
        <f>IF('Indicator Date hidden'!AL44="x","x",AK$2-'Indicator Date hidden'!AL44)</f>
        <v>0</v>
      </c>
      <c r="AL43" s="42">
        <f>IF('Indicator Date hidden'!AM44="x","x",AL$2-'Indicator Date hidden'!AM44)</f>
        <v>0</v>
      </c>
      <c r="AM43" s="42">
        <f>IF('Indicator Date hidden'!AN44="x","x",AM$2-'Indicator Date hidden'!AN44)</f>
        <v>0</v>
      </c>
      <c r="AN43" s="42">
        <f>IF('Indicator Date hidden'!AO44="x","x",AN$2-'Indicator Date hidden'!AO44)</f>
        <v>0</v>
      </c>
      <c r="AO43" s="42">
        <f>IF('Indicator Date hidden'!AP44="x","x",AO$2-'Indicator Date hidden'!AP44)</f>
        <v>1</v>
      </c>
      <c r="AP43" s="42">
        <f>IF('Indicator Date hidden'!AQ44="x","x",AP$2-'Indicator Date hidden'!AQ44)</f>
        <v>0</v>
      </c>
      <c r="AQ43" s="42">
        <f>IF('Indicator Date hidden'!AR44="x","x",AQ$2-'Indicator Date hidden'!AR44)</f>
        <v>0</v>
      </c>
      <c r="AR43" s="42">
        <f>IF('Indicator Date hidden'!AS44="x","x",AR$2-'Indicator Date hidden'!AS44)</f>
        <v>0</v>
      </c>
      <c r="AS43" s="42">
        <f>IF('Indicator Date hidden'!AT44="x","x",AS$2-'Indicator Date hidden'!AT44)</f>
        <v>0</v>
      </c>
      <c r="AT43" s="42">
        <f>IF('Indicator Date hidden'!AU44="x","x",AT$2-'Indicator Date hidden'!AU44)</f>
        <v>0</v>
      </c>
      <c r="AU43" s="42">
        <f>IF('Indicator Date hidden'!AV44="x","x",AU$2-'Indicator Date hidden'!AV44)</f>
        <v>0</v>
      </c>
      <c r="AV43" s="42">
        <f>IF('Indicator Date hidden'!AW44="x","x",AV$2-'Indicator Date hidden'!AW44)</f>
        <v>1</v>
      </c>
      <c r="AW43" s="42">
        <f>IF('Indicator Date hidden'!AX44="x","x",AW$2-'Indicator Date hidden'!AX44)</f>
        <v>-2</v>
      </c>
      <c r="AX43" s="42">
        <f>IF('Indicator Date hidden'!AY44="x","x",AX$2-'Indicator Date hidden'!AY44)</f>
        <v>-1</v>
      </c>
      <c r="AY43" s="42">
        <f>IF('Indicator Date hidden'!AZ44="x","x",AY$2-'Indicator Date hidden'!AZ44)</f>
        <v>0</v>
      </c>
      <c r="AZ43" s="42">
        <f>IF('Indicator Date hidden'!BA44="x","x",AZ$2-'Indicator Date hidden'!BA44)</f>
        <v>0</v>
      </c>
      <c r="BA43" s="42">
        <f>IF('Indicator Date hidden'!BB44="x","x",BA$2-'Indicator Date hidden'!BB44)</f>
        <v>0</v>
      </c>
      <c r="BB43" s="42">
        <f>IF('Indicator Date hidden'!BC44="x","x",BB$2-'Indicator Date hidden'!BC44)</f>
        <v>-1</v>
      </c>
      <c r="BC43" s="42">
        <f>IF('Indicator Date hidden'!BD44="x","x",BC$2-'Indicator Date hidden'!BD44)</f>
        <v>0</v>
      </c>
      <c r="BD43" s="42">
        <f>IF('Indicator Date hidden'!BE44="x","x",BD$2-'Indicator Date hidden'!BE44)</f>
        <v>0</v>
      </c>
      <c r="BE43" s="42">
        <f>IF('Indicator Date hidden'!BF44="x","x",BE$2-'Indicator Date hidden'!BF44)</f>
        <v>0</v>
      </c>
      <c r="BF43" s="42">
        <f>IF('Indicator Date hidden'!BG44="x","x",BF$2-'Indicator Date hidden'!BG44)</f>
        <v>0</v>
      </c>
      <c r="BG43" s="42">
        <f>IF('Indicator Date hidden'!BH44="x","x",BG$2-'Indicator Date hidden'!BH44)</f>
        <v>0</v>
      </c>
      <c r="BH43" s="42">
        <f>IF('Indicator Date hidden'!BI44="x","x",BH$2-'Indicator Date hidden'!BI44)</f>
        <v>0</v>
      </c>
      <c r="BI43" s="42">
        <f>IF('Indicator Date hidden'!BJ44="x","x",BI$2-'Indicator Date hidden'!BJ44)</f>
        <v>4</v>
      </c>
      <c r="BJ43" s="42">
        <f>IF('Indicator Date hidden'!BK44="x","x",BJ$2-'Indicator Date hidden'!BK44)</f>
        <v>0</v>
      </c>
      <c r="BK43" s="42">
        <f>IF('Indicator Date hidden'!BL44="x","x",BK$2-'Indicator Date hidden'!BL44)</f>
        <v>0</v>
      </c>
      <c r="BL43" s="42">
        <f>IF('Indicator Date hidden'!BM44="x","x",BL$2-'Indicator Date hidden'!BM44)</f>
        <v>0</v>
      </c>
      <c r="BM43" s="42">
        <f>IF('Indicator Date hidden'!BN44="x","x",BM$2-'Indicator Date hidden'!BN44)</f>
        <v>0</v>
      </c>
      <c r="BN43" s="42">
        <f>IF('Indicator Date hidden'!BO44="x","x",BN$2-'Indicator Date hidden'!BO44)</f>
        <v>0</v>
      </c>
      <c r="BO43" s="42">
        <f>IF('Indicator Date hidden'!BP44="x","x",BO$2-'Indicator Date hidden'!BP44)</f>
        <v>2</v>
      </c>
      <c r="BP43" s="42">
        <f>IF('Indicator Date hidden'!BQ44="x","x",BP$2-'Indicator Date hidden'!BQ44)</f>
        <v>0</v>
      </c>
      <c r="BQ43" s="42">
        <f>IF('Indicator Date hidden'!BR44="x","x",BQ$2-'Indicator Date hidden'!BR44)</f>
        <v>0</v>
      </c>
      <c r="BR43" s="42">
        <f>IF('Indicator Date hidden'!BS44="x","x",BR$2-'Indicator Date hidden'!BS44)</f>
        <v>0</v>
      </c>
      <c r="BS43" s="42">
        <f>IF('Indicator Date hidden'!BT44="x","x",BS$2-'Indicator Date hidden'!BT44)</f>
        <v>1</v>
      </c>
      <c r="BT43" s="42">
        <f>IF('Indicator Date hidden'!BU44="x","x",BT$2-'Indicator Date hidden'!BU44)</f>
        <v>0</v>
      </c>
      <c r="BU43">
        <f t="shared" si="5"/>
        <v>14</v>
      </c>
      <c r="BV43" s="43">
        <f t="shared" si="6"/>
        <v>0.2</v>
      </c>
      <c r="BW43">
        <f t="shared" si="7"/>
        <v>8</v>
      </c>
      <c r="BX43" s="43">
        <f t="shared" si="8"/>
        <v>1.0770329614269007</v>
      </c>
      <c r="BY43" s="46">
        <f t="shared" si="9"/>
        <v>0</v>
      </c>
    </row>
    <row r="44" spans="1:77">
      <c r="A44" t="str">
        <f>'Indicator Data'!B47</f>
        <v>HRV</v>
      </c>
      <c r="B44" s="42">
        <f>IF('Indicator Date hidden'!C45="x","x",B$2-'Indicator Date hidden'!C45)</f>
        <v>0</v>
      </c>
      <c r="C44" s="42">
        <f>IF('Indicator Date hidden'!D45="x","x",C$2-'Indicator Date hidden'!D45)</f>
        <v>0</v>
      </c>
      <c r="D44" s="42">
        <f>IF('Indicator Date hidden'!E45="x","x",D$2-'Indicator Date hidden'!E45)</f>
        <v>0</v>
      </c>
      <c r="E44" s="42">
        <f>IF('Indicator Date hidden'!F45="x","x",E$2-'Indicator Date hidden'!F45)</f>
        <v>0</v>
      </c>
      <c r="F44" s="42">
        <f>IF('Indicator Date hidden'!G45="x","x",F$2-'Indicator Date hidden'!G45)</f>
        <v>0</v>
      </c>
      <c r="G44" s="42">
        <f>IF('Indicator Date hidden'!H45="x","x",G$2-'Indicator Date hidden'!H45)</f>
        <v>0</v>
      </c>
      <c r="H44" s="42">
        <f>IF('Indicator Date hidden'!I45="x","x",H$2-'Indicator Date hidden'!I45)</f>
        <v>0</v>
      </c>
      <c r="I44" s="42">
        <f>IF('Indicator Date hidden'!J45="x","x",I$2-'Indicator Date hidden'!J45)</f>
        <v>0</v>
      </c>
      <c r="J44" s="42">
        <f>IF('Indicator Date hidden'!K45="x","x",J$2-'Indicator Date hidden'!K45)</f>
        <v>0</v>
      </c>
      <c r="K44" s="42">
        <f>IF('Indicator Date hidden'!L45="x","x",K$2-'Indicator Date hidden'!L45)</f>
        <v>0</v>
      </c>
      <c r="L44" s="42">
        <f>IF('Indicator Date hidden'!M45="x","x",L$2-'Indicator Date hidden'!M45)</f>
        <v>0</v>
      </c>
      <c r="M44" s="42" t="str">
        <f>IF('Indicator Date hidden'!N45="x","x",M$2-'Indicator Date hidden'!N45)</f>
        <v>x</v>
      </c>
      <c r="N44" s="42" t="str">
        <f>IF('Indicator Date hidden'!O45="x","x",N$2-'Indicator Date hidden'!O45)</f>
        <v>x</v>
      </c>
      <c r="O44" s="42" t="str">
        <f>IF('Indicator Date hidden'!P45="x","x",O$2-'Indicator Date hidden'!P45)</f>
        <v>x</v>
      </c>
      <c r="P44" s="42">
        <f>IF('Indicator Date hidden'!Q45="x","x",P$2-'Indicator Date hidden'!Q45)</f>
        <v>0</v>
      </c>
      <c r="Q44" s="42">
        <f>IF('Indicator Date hidden'!R45="x","x",Q$2-'Indicator Date hidden'!R45)</f>
        <v>0</v>
      </c>
      <c r="R44" s="42">
        <f>IF('Indicator Date hidden'!S45="x","x",R$2-'Indicator Date hidden'!S45)</f>
        <v>0</v>
      </c>
      <c r="S44" s="42">
        <f>IF('Indicator Date hidden'!T45="x","x",S$2-'Indicator Date hidden'!T45)</f>
        <v>0</v>
      </c>
      <c r="T44" s="42">
        <f>IF('Indicator Date hidden'!U45="x","x",T$2-'Indicator Date hidden'!U45)</f>
        <v>0</v>
      </c>
      <c r="U44" s="42">
        <f>IF('Indicator Date hidden'!V45="x","x",U$2-'Indicator Date hidden'!V45)</f>
        <v>0</v>
      </c>
      <c r="V44" s="42">
        <f>IF('Indicator Date hidden'!W45="x","x",V$2-'Indicator Date hidden'!W45)</f>
        <v>0</v>
      </c>
      <c r="W44" s="42">
        <f>IF('Indicator Date hidden'!X45="x","x",W$2-'Indicator Date hidden'!X45)</f>
        <v>0</v>
      </c>
      <c r="X44" s="42">
        <f>IF('Indicator Date hidden'!Y45="x","x",X$2-'Indicator Date hidden'!Y45)</f>
        <v>10</v>
      </c>
      <c r="Y44" s="42">
        <f>IF('Indicator Date hidden'!Z45="x","x",Y$2-'Indicator Date hidden'!Z45)</f>
        <v>1</v>
      </c>
      <c r="Z44" s="42" t="str">
        <f>IF('Indicator Date hidden'!AA45="x","x",Z$2-'Indicator Date hidden'!AA45)</f>
        <v>x</v>
      </c>
      <c r="AA44" s="42">
        <f>IF('Indicator Date hidden'!AB45="x","x",AA$2-'Indicator Date hidden'!AB45)</f>
        <v>1</v>
      </c>
      <c r="AB44" s="42">
        <f>IF('Indicator Date hidden'!AC45="x","x",AB$2-'Indicator Date hidden'!AC45)</f>
        <v>0</v>
      </c>
      <c r="AC44" s="42">
        <f>IF('Indicator Date hidden'!AD45="x","x",AC$2-'Indicator Date hidden'!AD45)</f>
        <v>-2</v>
      </c>
      <c r="AD44" s="42">
        <f>IF('Indicator Date hidden'!AE45="x","x",AD$2-'Indicator Date hidden'!AE45)</f>
        <v>0</v>
      </c>
      <c r="AE44" s="42">
        <f>IF('Indicator Date hidden'!AF45="x","x",AE$2-'Indicator Date hidden'!AF45)</f>
        <v>0</v>
      </c>
      <c r="AF44" s="42">
        <f>IF('Indicator Date hidden'!AG45="x","x",AF$2-'Indicator Date hidden'!AG45)</f>
        <v>0</v>
      </c>
      <c r="AG44" s="42">
        <f>IF('Indicator Date hidden'!AH45="x","x",AG$2-'Indicator Date hidden'!AH45)</f>
        <v>0</v>
      </c>
      <c r="AH44" s="42" t="str">
        <f>IF('Indicator Date hidden'!AI45="x","x",AH$2-'Indicator Date hidden'!AI45)</f>
        <v>x</v>
      </c>
      <c r="AI44" s="42">
        <f>IF('Indicator Date hidden'!AJ45="x","x",AI$2-'Indicator Date hidden'!AJ45)</f>
        <v>0</v>
      </c>
      <c r="AJ44" s="42">
        <f>IF('Indicator Date hidden'!AK45="x","x",AJ$2-'Indicator Date hidden'!AK45)</f>
        <v>0</v>
      </c>
      <c r="AK44" s="42">
        <f>IF('Indicator Date hidden'!AL45="x","x",AK$2-'Indicator Date hidden'!AL45)</f>
        <v>0</v>
      </c>
      <c r="AL44" s="42" t="str">
        <f>IF('Indicator Date hidden'!AM45="x","x",AL$2-'Indicator Date hidden'!AM45)</f>
        <v>x</v>
      </c>
      <c r="AM44" s="42">
        <f>IF('Indicator Date hidden'!AN45="x","x",AM$2-'Indicator Date hidden'!AN45)</f>
        <v>0</v>
      </c>
      <c r="AN44" s="42">
        <f>IF('Indicator Date hidden'!AO45="x","x",AN$2-'Indicator Date hidden'!AO45)</f>
        <v>0</v>
      </c>
      <c r="AO44" s="42" t="str">
        <f>IF('Indicator Date hidden'!AP45="x","x",AO$2-'Indicator Date hidden'!AP45)</f>
        <v>x</v>
      </c>
      <c r="AP44" s="42">
        <f>IF('Indicator Date hidden'!AQ45="x","x",AP$2-'Indicator Date hidden'!AQ45)</f>
        <v>0</v>
      </c>
      <c r="AQ44" s="42">
        <f>IF('Indicator Date hidden'!AR45="x","x",AQ$2-'Indicator Date hidden'!AR45)</f>
        <v>0</v>
      </c>
      <c r="AR44" s="42">
        <f>IF('Indicator Date hidden'!AS45="x","x",AR$2-'Indicator Date hidden'!AS45)</f>
        <v>0</v>
      </c>
      <c r="AS44" s="42" t="str">
        <f>IF('Indicator Date hidden'!AT45="x","x",AS$2-'Indicator Date hidden'!AT45)</f>
        <v>x</v>
      </c>
      <c r="AT44" s="42">
        <f>IF('Indicator Date hidden'!AU45="x","x",AT$2-'Indicator Date hidden'!AU45)</f>
        <v>0</v>
      </c>
      <c r="AU44" s="42">
        <f>IF('Indicator Date hidden'!AV45="x","x",AU$2-'Indicator Date hidden'!AV45)</f>
        <v>0</v>
      </c>
      <c r="AV44" s="42">
        <f>IF('Indicator Date hidden'!AW45="x","x",AV$2-'Indicator Date hidden'!AW45)</f>
        <v>1</v>
      </c>
      <c r="AW44" s="42">
        <f>IF('Indicator Date hidden'!AX45="x","x",AW$2-'Indicator Date hidden'!AX45)</f>
        <v>-2</v>
      </c>
      <c r="AX44" s="42">
        <f>IF('Indicator Date hidden'!AY45="x","x",AX$2-'Indicator Date hidden'!AY45)</f>
        <v>-1</v>
      </c>
      <c r="AY44" s="42">
        <f>IF('Indicator Date hidden'!AZ45="x","x",AY$2-'Indicator Date hidden'!AZ45)</f>
        <v>0</v>
      </c>
      <c r="AZ44" s="42" t="str">
        <f>IF('Indicator Date hidden'!BA45="x","x",AZ$2-'Indicator Date hidden'!BA45)</f>
        <v>x</v>
      </c>
      <c r="BA44" s="42">
        <f>IF('Indicator Date hidden'!BB45="x","x",BA$2-'Indicator Date hidden'!BB45)</f>
        <v>0</v>
      </c>
      <c r="BB44" s="42">
        <f>IF('Indicator Date hidden'!BC45="x","x",BB$2-'Indicator Date hidden'!BC45)</f>
        <v>0</v>
      </c>
      <c r="BC44" s="42">
        <f>IF('Indicator Date hidden'!BD45="x","x",BC$2-'Indicator Date hidden'!BD45)</f>
        <v>0</v>
      </c>
      <c r="BD44" s="42">
        <f>IF('Indicator Date hidden'!BE45="x","x",BD$2-'Indicator Date hidden'!BE45)</f>
        <v>0</v>
      </c>
      <c r="BE44" s="42">
        <f>IF('Indicator Date hidden'!BF45="x","x",BE$2-'Indicator Date hidden'!BF45)</f>
        <v>0</v>
      </c>
      <c r="BF44" s="42">
        <f>IF('Indicator Date hidden'!BG45="x","x",BF$2-'Indicator Date hidden'!BG45)</f>
        <v>0</v>
      </c>
      <c r="BG44" s="42">
        <f>IF('Indicator Date hidden'!BH45="x","x",BG$2-'Indicator Date hidden'!BH45)</f>
        <v>0</v>
      </c>
      <c r="BH44" s="42">
        <f>IF('Indicator Date hidden'!BI45="x","x",BH$2-'Indicator Date hidden'!BI45)</f>
        <v>0</v>
      </c>
      <c r="BI44" s="42">
        <f>IF('Indicator Date hidden'!BJ45="x","x",BI$2-'Indicator Date hidden'!BJ45)</f>
        <v>2</v>
      </c>
      <c r="BJ44" s="42">
        <f>IF('Indicator Date hidden'!BK45="x","x",BJ$2-'Indicator Date hidden'!BK45)</f>
        <v>0</v>
      </c>
      <c r="BK44" s="42">
        <f>IF('Indicator Date hidden'!BL45="x","x",BK$2-'Indicator Date hidden'!BL45)</f>
        <v>0</v>
      </c>
      <c r="BL44" s="42">
        <f>IF('Indicator Date hidden'!BM45="x","x",BL$2-'Indicator Date hidden'!BM45)</f>
        <v>0</v>
      </c>
      <c r="BM44" s="42">
        <f>IF('Indicator Date hidden'!BN45="x","x",BM$2-'Indicator Date hidden'!BN45)</f>
        <v>0</v>
      </c>
      <c r="BN44" s="42">
        <f>IF('Indicator Date hidden'!BO45="x","x",BN$2-'Indicator Date hidden'!BO45)</f>
        <v>0</v>
      </c>
      <c r="BO44" s="42">
        <f>IF('Indicator Date hidden'!BP45="x","x",BO$2-'Indicator Date hidden'!BP45)</f>
        <v>2</v>
      </c>
      <c r="BP44" s="42">
        <f>IF('Indicator Date hidden'!BQ45="x","x",BP$2-'Indicator Date hidden'!BQ45)</f>
        <v>0</v>
      </c>
      <c r="BQ44" s="42">
        <f>IF('Indicator Date hidden'!BR45="x","x",BQ$2-'Indicator Date hidden'!BR45)</f>
        <v>0</v>
      </c>
      <c r="BR44" s="42">
        <f>IF('Indicator Date hidden'!BS45="x","x",BR$2-'Indicator Date hidden'!BS45)</f>
        <v>0</v>
      </c>
      <c r="BS44" s="42">
        <f>IF('Indicator Date hidden'!BT45="x","x",BS$2-'Indicator Date hidden'!BT45)</f>
        <v>1</v>
      </c>
      <c r="BT44" s="42">
        <f>IF('Indicator Date hidden'!BU45="x","x",BT$2-'Indicator Date hidden'!BU45)</f>
        <v>0</v>
      </c>
      <c r="BU44">
        <f t="shared" si="5"/>
        <v>13</v>
      </c>
      <c r="BV44" s="43">
        <f t="shared" si="6"/>
        <v>0.20967741935483872</v>
      </c>
      <c r="BW44">
        <f t="shared" si="7"/>
        <v>7</v>
      </c>
      <c r="BX44" s="43">
        <f t="shared" si="8"/>
        <v>1.3811764127143575</v>
      </c>
      <c r="BY44" s="46">
        <f t="shared" si="9"/>
        <v>0</v>
      </c>
    </row>
    <row r="45" spans="1:77">
      <c r="A45" t="str">
        <f>'Indicator Data'!B48</f>
        <v>CUB</v>
      </c>
      <c r="B45" s="42">
        <f>IF('Indicator Date hidden'!C46="x","x",B$2-'Indicator Date hidden'!C46)</f>
        <v>0</v>
      </c>
      <c r="C45" s="42">
        <f>IF('Indicator Date hidden'!D46="x","x",C$2-'Indicator Date hidden'!D46)</f>
        <v>0</v>
      </c>
      <c r="D45" s="42">
        <f>IF('Indicator Date hidden'!E46="x","x",D$2-'Indicator Date hidden'!E46)</f>
        <v>0</v>
      </c>
      <c r="E45" s="42">
        <f>IF('Indicator Date hidden'!F46="x","x",E$2-'Indicator Date hidden'!F46)</f>
        <v>0</v>
      </c>
      <c r="F45" s="42">
        <f>IF('Indicator Date hidden'!G46="x","x",F$2-'Indicator Date hidden'!G46)</f>
        <v>0</v>
      </c>
      <c r="G45" s="42">
        <f>IF('Indicator Date hidden'!H46="x","x",G$2-'Indicator Date hidden'!H46)</f>
        <v>0</v>
      </c>
      <c r="H45" s="42">
        <f>IF('Indicator Date hidden'!I46="x","x",H$2-'Indicator Date hidden'!I46)</f>
        <v>0</v>
      </c>
      <c r="I45" s="42">
        <f>IF('Indicator Date hidden'!J46="x","x",I$2-'Indicator Date hidden'!J46)</f>
        <v>0</v>
      </c>
      <c r="J45" s="42">
        <f>IF('Indicator Date hidden'!K46="x","x",J$2-'Indicator Date hidden'!K46)</f>
        <v>0</v>
      </c>
      <c r="K45" s="42">
        <f>IF('Indicator Date hidden'!L46="x","x",K$2-'Indicator Date hidden'!L46)</f>
        <v>0</v>
      </c>
      <c r="L45" s="42" t="str">
        <f>IF('Indicator Date hidden'!M46="x","x",L$2-'Indicator Date hidden'!M46)</f>
        <v>x</v>
      </c>
      <c r="M45" s="42" t="str">
        <f>IF('Indicator Date hidden'!N46="x","x",M$2-'Indicator Date hidden'!N46)</f>
        <v>x</v>
      </c>
      <c r="N45" s="42" t="str">
        <f>IF('Indicator Date hidden'!O46="x","x",N$2-'Indicator Date hidden'!O46)</f>
        <v>x</v>
      </c>
      <c r="O45" s="42" t="str">
        <f>IF('Indicator Date hidden'!P46="x","x",O$2-'Indicator Date hidden'!P46)</f>
        <v>x</v>
      </c>
      <c r="P45" s="42">
        <f>IF('Indicator Date hidden'!Q46="x","x",P$2-'Indicator Date hidden'!Q46)</f>
        <v>0</v>
      </c>
      <c r="Q45" s="42">
        <f>IF('Indicator Date hidden'!R46="x","x",Q$2-'Indicator Date hidden'!R46)</f>
        <v>0</v>
      </c>
      <c r="R45" s="42">
        <f>IF('Indicator Date hidden'!S46="x","x",R$2-'Indicator Date hidden'!S46)</f>
        <v>0</v>
      </c>
      <c r="S45" s="42">
        <f>IF('Indicator Date hidden'!T46="x","x",S$2-'Indicator Date hidden'!T46)</f>
        <v>0</v>
      </c>
      <c r="T45" s="42">
        <f>IF('Indicator Date hidden'!U46="x","x",T$2-'Indicator Date hidden'!U46)</f>
        <v>0</v>
      </c>
      <c r="U45" s="42">
        <f>IF('Indicator Date hidden'!V46="x","x",U$2-'Indicator Date hidden'!V46)</f>
        <v>0</v>
      </c>
      <c r="V45" s="42">
        <f>IF('Indicator Date hidden'!W46="x","x",V$2-'Indicator Date hidden'!W46)</f>
        <v>0</v>
      </c>
      <c r="W45" s="42">
        <f>IF('Indicator Date hidden'!X46="x","x",W$2-'Indicator Date hidden'!X46)</f>
        <v>0</v>
      </c>
      <c r="X45" s="42">
        <f>IF('Indicator Date hidden'!Y46="x","x",X$2-'Indicator Date hidden'!Y46)</f>
        <v>2</v>
      </c>
      <c r="Y45" s="42">
        <f>IF('Indicator Date hidden'!Z46="x","x",Y$2-'Indicator Date hidden'!Z46)</f>
        <v>0</v>
      </c>
      <c r="Z45" s="42">
        <f>IF('Indicator Date hidden'!AA46="x","x",Z$2-'Indicator Date hidden'!AA46)</f>
        <v>0</v>
      </c>
      <c r="AA45" s="42">
        <f>IF('Indicator Date hidden'!AB46="x","x",AA$2-'Indicator Date hidden'!AB46)</f>
        <v>1</v>
      </c>
      <c r="AB45" s="42" t="str">
        <f>IF('Indicator Date hidden'!AC46="x","x",AB$2-'Indicator Date hidden'!AC46)</f>
        <v>x</v>
      </c>
      <c r="AC45" s="42">
        <f>IF('Indicator Date hidden'!AD46="x","x",AC$2-'Indicator Date hidden'!AD46)</f>
        <v>-2</v>
      </c>
      <c r="AD45" s="42">
        <f>IF('Indicator Date hidden'!AE46="x","x",AD$2-'Indicator Date hidden'!AE46)</f>
        <v>0</v>
      </c>
      <c r="AE45" s="42">
        <f>IF('Indicator Date hidden'!AF46="x","x",AE$2-'Indicator Date hidden'!AF46)</f>
        <v>0</v>
      </c>
      <c r="AF45" s="42">
        <f>IF('Indicator Date hidden'!AG46="x","x",AF$2-'Indicator Date hidden'!AG46)</f>
        <v>0</v>
      </c>
      <c r="AG45" s="42">
        <f>IF('Indicator Date hidden'!AH46="x","x",AG$2-'Indicator Date hidden'!AH46)</f>
        <v>0</v>
      </c>
      <c r="AH45" s="42">
        <f>IF('Indicator Date hidden'!AI46="x","x",AH$2-'Indicator Date hidden'!AI46)</f>
        <v>2</v>
      </c>
      <c r="AI45" s="42">
        <f>IF('Indicator Date hidden'!AJ46="x","x",AI$2-'Indicator Date hidden'!AJ46)</f>
        <v>0</v>
      </c>
      <c r="AJ45" s="42">
        <f>IF('Indicator Date hidden'!AK46="x","x",AJ$2-'Indicator Date hidden'!AK46)</f>
        <v>0</v>
      </c>
      <c r="AK45" s="42">
        <f>IF('Indicator Date hidden'!AL46="x","x",AK$2-'Indicator Date hidden'!AL46)</f>
        <v>0</v>
      </c>
      <c r="AL45" s="42">
        <f>IF('Indicator Date hidden'!AM46="x","x",AL$2-'Indicator Date hidden'!AM46)</f>
        <v>3</v>
      </c>
      <c r="AM45" s="42" t="str">
        <f>IF('Indicator Date hidden'!AN46="x","x",AM$2-'Indicator Date hidden'!AN46)</f>
        <v>x</v>
      </c>
      <c r="AN45" s="42">
        <f>IF('Indicator Date hidden'!AO46="x","x",AN$2-'Indicator Date hidden'!AO46)</f>
        <v>0</v>
      </c>
      <c r="AO45" s="42">
        <f>IF('Indicator Date hidden'!AP46="x","x",AO$2-'Indicator Date hidden'!AP46)</f>
        <v>3</v>
      </c>
      <c r="AP45" s="42">
        <f>IF('Indicator Date hidden'!AQ46="x","x",AP$2-'Indicator Date hidden'!AQ46)</f>
        <v>0</v>
      </c>
      <c r="AQ45" s="42">
        <f>IF('Indicator Date hidden'!AR46="x","x",AQ$2-'Indicator Date hidden'!AR46)</f>
        <v>0</v>
      </c>
      <c r="AR45" s="42">
        <f>IF('Indicator Date hidden'!AS46="x","x",AR$2-'Indicator Date hidden'!AS46)</f>
        <v>0</v>
      </c>
      <c r="AS45" s="42" t="str">
        <f>IF('Indicator Date hidden'!AT46="x","x",AS$2-'Indicator Date hidden'!AT46)</f>
        <v>x</v>
      </c>
      <c r="AT45" s="42">
        <f>IF('Indicator Date hidden'!AU46="x","x",AT$2-'Indicator Date hidden'!AU46)</f>
        <v>0</v>
      </c>
      <c r="AU45" s="42">
        <f>IF('Indicator Date hidden'!AV46="x","x",AU$2-'Indicator Date hidden'!AV46)</f>
        <v>0</v>
      </c>
      <c r="AV45" s="42" t="str">
        <f>IF('Indicator Date hidden'!AW46="x","x",AV$2-'Indicator Date hidden'!AW46)</f>
        <v>x</v>
      </c>
      <c r="AW45" s="42">
        <f>IF('Indicator Date hidden'!AX46="x","x",AW$2-'Indicator Date hidden'!AX46)</f>
        <v>-2</v>
      </c>
      <c r="AX45" s="42">
        <f>IF('Indicator Date hidden'!AY46="x","x",AX$2-'Indicator Date hidden'!AY46)</f>
        <v>-1</v>
      </c>
      <c r="AY45" s="42">
        <f>IF('Indicator Date hidden'!AZ46="x","x",AY$2-'Indicator Date hidden'!AZ46)</f>
        <v>0</v>
      </c>
      <c r="AZ45" s="42" t="str">
        <f>IF('Indicator Date hidden'!BA46="x","x",AZ$2-'Indicator Date hidden'!BA46)</f>
        <v>x</v>
      </c>
      <c r="BA45" s="42">
        <f>IF('Indicator Date hidden'!BB46="x","x",BA$2-'Indicator Date hidden'!BB46)</f>
        <v>0</v>
      </c>
      <c r="BB45" s="42">
        <f>IF('Indicator Date hidden'!BC46="x","x",BB$2-'Indicator Date hidden'!BC46)</f>
        <v>0</v>
      </c>
      <c r="BC45" s="42">
        <f>IF('Indicator Date hidden'!BD46="x","x",BC$2-'Indicator Date hidden'!BD46)</f>
        <v>0</v>
      </c>
      <c r="BD45" s="42">
        <f>IF('Indicator Date hidden'!BE46="x","x",BD$2-'Indicator Date hidden'!BE46)</f>
        <v>0</v>
      </c>
      <c r="BE45" s="42">
        <f>IF('Indicator Date hidden'!BF46="x","x",BE$2-'Indicator Date hidden'!BF46)</f>
        <v>2</v>
      </c>
      <c r="BF45" s="42">
        <f>IF('Indicator Date hidden'!BG46="x","x",BF$2-'Indicator Date hidden'!BG46)</f>
        <v>0</v>
      </c>
      <c r="BG45" s="42">
        <f>IF('Indicator Date hidden'!BH46="x","x",BG$2-'Indicator Date hidden'!BH46)</f>
        <v>0</v>
      </c>
      <c r="BH45" s="42">
        <f>IF('Indicator Date hidden'!BI46="x","x",BH$2-'Indicator Date hidden'!BI46)</f>
        <v>0</v>
      </c>
      <c r="BI45" s="42">
        <f>IF('Indicator Date hidden'!BJ46="x","x",BI$2-'Indicator Date hidden'!BJ46)</f>
        <v>2</v>
      </c>
      <c r="BJ45" s="42">
        <f>IF('Indicator Date hidden'!BK46="x","x",BJ$2-'Indicator Date hidden'!BK46)</f>
        <v>1</v>
      </c>
      <c r="BK45" s="42">
        <f>IF('Indicator Date hidden'!BL46="x","x",BK$2-'Indicator Date hidden'!BL46)</f>
        <v>0</v>
      </c>
      <c r="BL45" s="42">
        <f>IF('Indicator Date hidden'!BM46="x","x",BL$2-'Indicator Date hidden'!BM46)</f>
        <v>0</v>
      </c>
      <c r="BM45" s="42">
        <f>IF('Indicator Date hidden'!BN46="x","x",BM$2-'Indicator Date hidden'!BN46)</f>
        <v>0</v>
      </c>
      <c r="BN45" s="42">
        <f>IF('Indicator Date hidden'!BO46="x","x",BN$2-'Indicator Date hidden'!BO46)</f>
        <v>0</v>
      </c>
      <c r="BO45" s="42">
        <f>IF('Indicator Date hidden'!BP46="x","x",BO$2-'Indicator Date hidden'!BP46)</f>
        <v>3</v>
      </c>
      <c r="BP45" s="42">
        <f>IF('Indicator Date hidden'!BQ46="x","x",BP$2-'Indicator Date hidden'!BQ46)</f>
        <v>0</v>
      </c>
      <c r="BQ45" s="42">
        <f>IF('Indicator Date hidden'!BR46="x","x",BQ$2-'Indicator Date hidden'!BR46)</f>
        <v>0</v>
      </c>
      <c r="BR45" s="42" t="str">
        <f>IF('Indicator Date hidden'!BS46="x","x",BR$2-'Indicator Date hidden'!BS46)</f>
        <v>x</v>
      </c>
      <c r="BS45" s="42">
        <f>IF('Indicator Date hidden'!BT46="x","x",BS$2-'Indicator Date hidden'!BT46)</f>
        <v>1</v>
      </c>
      <c r="BT45" s="42">
        <f>IF('Indicator Date hidden'!BU46="x","x",BT$2-'Indicator Date hidden'!BU46)</f>
        <v>0</v>
      </c>
      <c r="BU45">
        <f t="shared" si="5"/>
        <v>15</v>
      </c>
      <c r="BV45" s="43">
        <f t="shared" si="6"/>
        <v>0.24590163934426229</v>
      </c>
      <c r="BW45">
        <f t="shared" si="7"/>
        <v>10</v>
      </c>
      <c r="BX45" s="43">
        <f t="shared" si="8"/>
        <v>0.91715414627536818</v>
      </c>
      <c r="BY45" s="46">
        <f t="shared" si="9"/>
        <v>0</v>
      </c>
    </row>
    <row r="46" spans="1:77">
      <c r="A46" t="str">
        <f>'Indicator Data'!B49</f>
        <v>CYP</v>
      </c>
      <c r="B46" s="42">
        <f>IF('Indicator Date hidden'!C47="x","x",B$2-'Indicator Date hidden'!C47)</f>
        <v>0</v>
      </c>
      <c r="C46" s="42">
        <f>IF('Indicator Date hidden'!D47="x","x",C$2-'Indicator Date hidden'!D47)</f>
        <v>0</v>
      </c>
      <c r="D46" s="42">
        <f>IF('Indicator Date hidden'!E47="x","x",D$2-'Indicator Date hidden'!E47)</f>
        <v>0</v>
      </c>
      <c r="E46" s="42">
        <f>IF('Indicator Date hidden'!F47="x","x",E$2-'Indicator Date hidden'!F47)</f>
        <v>0</v>
      </c>
      <c r="F46" s="42">
        <f>IF('Indicator Date hidden'!G47="x","x",F$2-'Indicator Date hidden'!G47)</f>
        <v>0</v>
      </c>
      <c r="G46" s="42">
        <f>IF('Indicator Date hidden'!H47="x","x",G$2-'Indicator Date hidden'!H47)</f>
        <v>0</v>
      </c>
      <c r="H46" s="42">
        <f>IF('Indicator Date hidden'!I47="x","x",H$2-'Indicator Date hidden'!I47)</f>
        <v>0</v>
      </c>
      <c r="I46" s="42">
        <f>IF('Indicator Date hidden'!J47="x","x",I$2-'Indicator Date hidden'!J47)</f>
        <v>0</v>
      </c>
      <c r="J46" s="42">
        <f>IF('Indicator Date hidden'!K47="x","x",J$2-'Indicator Date hidden'!K47)</f>
        <v>0</v>
      </c>
      <c r="K46" s="42">
        <f>IF('Indicator Date hidden'!L47="x","x",K$2-'Indicator Date hidden'!L47)</f>
        <v>0</v>
      </c>
      <c r="L46" s="42">
        <f>IF('Indicator Date hidden'!M47="x","x",L$2-'Indicator Date hidden'!M47)</f>
        <v>0</v>
      </c>
      <c r="M46" s="42" t="str">
        <f>IF('Indicator Date hidden'!N47="x","x",M$2-'Indicator Date hidden'!N47)</f>
        <v>x</v>
      </c>
      <c r="N46" s="42" t="str">
        <f>IF('Indicator Date hidden'!O47="x","x",N$2-'Indicator Date hidden'!O47)</f>
        <v>x</v>
      </c>
      <c r="O46" s="42" t="str">
        <f>IF('Indicator Date hidden'!P47="x","x",O$2-'Indicator Date hidden'!P47)</f>
        <v>x</v>
      </c>
      <c r="P46" s="42">
        <f>IF('Indicator Date hidden'!Q47="x","x",P$2-'Indicator Date hidden'!Q47)</f>
        <v>0</v>
      </c>
      <c r="Q46" s="42">
        <f>IF('Indicator Date hidden'!R47="x","x",Q$2-'Indicator Date hidden'!R47)</f>
        <v>0</v>
      </c>
      <c r="R46" s="42">
        <f>IF('Indicator Date hidden'!S47="x","x",R$2-'Indicator Date hidden'!S47)</f>
        <v>0</v>
      </c>
      <c r="S46" s="42">
        <f>IF('Indicator Date hidden'!T47="x","x",S$2-'Indicator Date hidden'!T47)</f>
        <v>0</v>
      </c>
      <c r="T46" s="42">
        <f>IF('Indicator Date hidden'!U47="x","x",T$2-'Indicator Date hidden'!U47)</f>
        <v>0</v>
      </c>
      <c r="U46" s="42">
        <f>IF('Indicator Date hidden'!V47="x","x",U$2-'Indicator Date hidden'!V47)</f>
        <v>0</v>
      </c>
      <c r="V46" s="42">
        <f>IF('Indicator Date hidden'!W47="x","x",V$2-'Indicator Date hidden'!W47)</f>
        <v>0</v>
      </c>
      <c r="W46" s="42">
        <f>IF('Indicator Date hidden'!X47="x","x",W$2-'Indicator Date hidden'!X47)</f>
        <v>0</v>
      </c>
      <c r="X46" s="42">
        <f>IF('Indicator Date hidden'!Y47="x","x",X$2-'Indicator Date hidden'!Y47)</f>
        <v>10</v>
      </c>
      <c r="Y46" s="42">
        <f>IF('Indicator Date hidden'!Z47="x","x",Y$2-'Indicator Date hidden'!Z47)</f>
        <v>0</v>
      </c>
      <c r="Z46" s="42" t="str">
        <f>IF('Indicator Date hidden'!AA47="x","x",Z$2-'Indicator Date hidden'!AA47)</f>
        <v>x</v>
      </c>
      <c r="AA46" s="42">
        <f>IF('Indicator Date hidden'!AB47="x","x",AA$2-'Indicator Date hidden'!AB47)</f>
        <v>0</v>
      </c>
      <c r="AB46" s="42">
        <f>IF('Indicator Date hidden'!AC47="x","x",AB$2-'Indicator Date hidden'!AC47)</f>
        <v>0</v>
      </c>
      <c r="AC46" s="42">
        <f>IF('Indicator Date hidden'!AD47="x","x",AC$2-'Indicator Date hidden'!AD47)</f>
        <v>-2</v>
      </c>
      <c r="AD46" s="42">
        <f>IF('Indicator Date hidden'!AE47="x","x",AD$2-'Indicator Date hidden'!AE47)</f>
        <v>0</v>
      </c>
      <c r="AE46" s="42">
        <f>IF('Indicator Date hidden'!AF47="x","x",AE$2-'Indicator Date hidden'!AF47)</f>
        <v>0</v>
      </c>
      <c r="AF46" s="42">
        <f>IF('Indicator Date hidden'!AG47="x","x",AF$2-'Indicator Date hidden'!AG47)</f>
        <v>0</v>
      </c>
      <c r="AG46" s="42">
        <f>IF('Indicator Date hidden'!AH47="x","x",AG$2-'Indicator Date hidden'!AH47)</f>
        <v>0</v>
      </c>
      <c r="AH46" s="42" t="str">
        <f>IF('Indicator Date hidden'!AI47="x","x",AH$2-'Indicator Date hidden'!AI47)</f>
        <v>x</v>
      </c>
      <c r="AI46" s="42">
        <f>IF('Indicator Date hidden'!AJ47="x","x",AI$2-'Indicator Date hidden'!AJ47)</f>
        <v>0</v>
      </c>
      <c r="AJ46" s="42">
        <f>IF('Indicator Date hidden'!AK47="x","x",AJ$2-'Indicator Date hidden'!AK47)</f>
        <v>0</v>
      </c>
      <c r="AK46" s="42">
        <f>IF('Indicator Date hidden'!AL47="x","x",AK$2-'Indicator Date hidden'!AL47)</f>
        <v>0</v>
      </c>
      <c r="AL46" s="42" t="str">
        <f>IF('Indicator Date hidden'!AM47="x","x",AL$2-'Indicator Date hidden'!AM47)</f>
        <v>x</v>
      </c>
      <c r="AM46" s="42">
        <f>IF('Indicator Date hidden'!AN47="x","x",AM$2-'Indicator Date hidden'!AN47)</f>
        <v>0</v>
      </c>
      <c r="AN46" s="42">
        <f>IF('Indicator Date hidden'!AO47="x","x",AN$2-'Indicator Date hidden'!AO47)</f>
        <v>0</v>
      </c>
      <c r="AO46" s="42" t="str">
        <f>IF('Indicator Date hidden'!AP47="x","x",AO$2-'Indicator Date hidden'!AP47)</f>
        <v>x</v>
      </c>
      <c r="AP46" s="42">
        <f>IF('Indicator Date hidden'!AQ47="x","x",AP$2-'Indicator Date hidden'!AQ47)</f>
        <v>0</v>
      </c>
      <c r="AQ46" s="42">
        <f>IF('Indicator Date hidden'!AR47="x","x",AQ$2-'Indicator Date hidden'!AR47)</f>
        <v>1</v>
      </c>
      <c r="AR46" s="42">
        <f>IF('Indicator Date hidden'!AS47="x","x",AR$2-'Indicator Date hidden'!AS47)</f>
        <v>1</v>
      </c>
      <c r="AS46" s="42" t="str">
        <f>IF('Indicator Date hidden'!AT47="x","x",AS$2-'Indicator Date hidden'!AT47)</f>
        <v>x</v>
      </c>
      <c r="AT46" s="42">
        <f>IF('Indicator Date hidden'!AU47="x","x",AT$2-'Indicator Date hidden'!AU47)</f>
        <v>0</v>
      </c>
      <c r="AU46" s="42">
        <f>IF('Indicator Date hidden'!AV47="x","x",AU$2-'Indicator Date hidden'!AV47)</f>
        <v>0</v>
      </c>
      <c r="AV46" s="42">
        <f>IF('Indicator Date hidden'!AW47="x","x",AV$2-'Indicator Date hidden'!AW47)</f>
        <v>1</v>
      </c>
      <c r="AW46" s="42">
        <f>IF('Indicator Date hidden'!AX47="x","x",AW$2-'Indicator Date hidden'!AX47)</f>
        <v>-2</v>
      </c>
      <c r="AX46" s="42">
        <f>IF('Indicator Date hidden'!AY47="x","x",AX$2-'Indicator Date hidden'!AY47)</f>
        <v>-1</v>
      </c>
      <c r="AY46" s="42">
        <f>IF('Indicator Date hidden'!AZ47="x","x",AY$2-'Indicator Date hidden'!AZ47)</f>
        <v>0</v>
      </c>
      <c r="AZ46" s="42">
        <f>IF('Indicator Date hidden'!BA47="x","x",AZ$2-'Indicator Date hidden'!BA47)</f>
        <v>0</v>
      </c>
      <c r="BA46" s="42">
        <f>IF('Indicator Date hidden'!BB47="x","x",BA$2-'Indicator Date hidden'!BB47)</f>
        <v>0</v>
      </c>
      <c r="BB46" s="42" t="str">
        <f>IF('Indicator Date hidden'!BC47="x","x",BB$2-'Indicator Date hidden'!BC47)</f>
        <v>x</v>
      </c>
      <c r="BC46" s="42">
        <f>IF('Indicator Date hidden'!BD47="x","x",BC$2-'Indicator Date hidden'!BD47)</f>
        <v>0</v>
      </c>
      <c r="BD46" s="42">
        <f>IF('Indicator Date hidden'!BE47="x","x",BD$2-'Indicator Date hidden'!BE47)</f>
        <v>0</v>
      </c>
      <c r="BE46" s="42" t="str">
        <f>IF('Indicator Date hidden'!BF47="x","x",BE$2-'Indicator Date hidden'!BF47)</f>
        <v>x</v>
      </c>
      <c r="BF46" s="42">
        <f>IF('Indicator Date hidden'!BG47="x","x",BF$2-'Indicator Date hidden'!BG47)</f>
        <v>0</v>
      </c>
      <c r="BG46" s="42">
        <f>IF('Indicator Date hidden'!BH47="x","x",BG$2-'Indicator Date hidden'!BH47)</f>
        <v>0</v>
      </c>
      <c r="BH46" s="42">
        <f>IF('Indicator Date hidden'!BI47="x","x",BH$2-'Indicator Date hidden'!BI47)</f>
        <v>0</v>
      </c>
      <c r="BI46" s="42">
        <f>IF('Indicator Date hidden'!BJ47="x","x",BI$2-'Indicator Date hidden'!BJ47)</f>
        <v>2</v>
      </c>
      <c r="BJ46" s="42">
        <f>IF('Indicator Date hidden'!BK47="x","x",BJ$2-'Indicator Date hidden'!BK47)</f>
        <v>0</v>
      </c>
      <c r="BK46" s="42">
        <f>IF('Indicator Date hidden'!BL47="x","x",BK$2-'Indicator Date hidden'!BL47)</f>
        <v>1</v>
      </c>
      <c r="BL46" s="42">
        <f>IF('Indicator Date hidden'!BM47="x","x",BL$2-'Indicator Date hidden'!BM47)</f>
        <v>0</v>
      </c>
      <c r="BM46" s="42">
        <f>IF('Indicator Date hidden'!BN47="x","x",BM$2-'Indicator Date hidden'!BN47)</f>
        <v>0</v>
      </c>
      <c r="BN46" s="42">
        <f>IF('Indicator Date hidden'!BO47="x","x",BN$2-'Indicator Date hidden'!BO47)</f>
        <v>0</v>
      </c>
      <c r="BO46" s="42">
        <f>IF('Indicator Date hidden'!BP47="x","x",BO$2-'Indicator Date hidden'!BP47)</f>
        <v>0</v>
      </c>
      <c r="BP46" s="42">
        <f>IF('Indicator Date hidden'!BQ47="x","x",BP$2-'Indicator Date hidden'!BQ47)</f>
        <v>0</v>
      </c>
      <c r="BQ46" s="42">
        <f>IF('Indicator Date hidden'!BR47="x","x",BQ$2-'Indicator Date hidden'!BR47)</f>
        <v>0</v>
      </c>
      <c r="BR46" s="42">
        <f>IF('Indicator Date hidden'!BS47="x","x",BR$2-'Indicator Date hidden'!BS47)</f>
        <v>0</v>
      </c>
      <c r="BS46" s="42">
        <f>IF('Indicator Date hidden'!BT47="x","x",BS$2-'Indicator Date hidden'!BT47)</f>
        <v>1</v>
      </c>
      <c r="BT46" s="42">
        <f>IF('Indicator Date hidden'!BU47="x","x",BT$2-'Indicator Date hidden'!BU47)</f>
        <v>0</v>
      </c>
      <c r="BU46">
        <f t="shared" si="5"/>
        <v>12</v>
      </c>
      <c r="BV46" s="43">
        <f t="shared" si="6"/>
        <v>0.19672131147540983</v>
      </c>
      <c r="BW46">
        <f t="shared" si="7"/>
        <v>7</v>
      </c>
      <c r="BX46" s="43">
        <f t="shared" si="8"/>
        <v>1.3768540064653156</v>
      </c>
      <c r="BY46" s="46">
        <f t="shared" si="9"/>
        <v>0</v>
      </c>
    </row>
    <row r="47" spans="1:77">
      <c r="A47" t="str">
        <f>'Indicator Data'!B50</f>
        <v>CZE</v>
      </c>
      <c r="B47" s="42">
        <f>IF('Indicator Date hidden'!C48="x","x",B$2-'Indicator Date hidden'!C48)</f>
        <v>0</v>
      </c>
      <c r="C47" s="42">
        <f>IF('Indicator Date hidden'!D48="x","x",C$2-'Indicator Date hidden'!D48)</f>
        <v>0</v>
      </c>
      <c r="D47" s="42">
        <f>IF('Indicator Date hidden'!E48="x","x",D$2-'Indicator Date hidden'!E48)</f>
        <v>0</v>
      </c>
      <c r="E47" s="42">
        <f>IF('Indicator Date hidden'!F48="x","x",E$2-'Indicator Date hidden'!F48)</f>
        <v>0</v>
      </c>
      <c r="F47" s="42">
        <f>IF('Indicator Date hidden'!G48="x","x",F$2-'Indicator Date hidden'!G48)</f>
        <v>0</v>
      </c>
      <c r="G47" s="42">
        <f>IF('Indicator Date hidden'!H48="x","x",G$2-'Indicator Date hidden'!H48)</f>
        <v>0</v>
      </c>
      <c r="H47" s="42">
        <f>IF('Indicator Date hidden'!I48="x","x",H$2-'Indicator Date hidden'!I48)</f>
        <v>0</v>
      </c>
      <c r="I47" s="42">
        <f>IF('Indicator Date hidden'!J48="x","x",I$2-'Indicator Date hidden'!J48)</f>
        <v>0</v>
      </c>
      <c r="J47" s="42">
        <f>IF('Indicator Date hidden'!K48="x","x",J$2-'Indicator Date hidden'!K48)</f>
        <v>0</v>
      </c>
      <c r="K47" s="42">
        <f>IF('Indicator Date hidden'!L48="x","x",K$2-'Indicator Date hidden'!L48)</f>
        <v>0</v>
      </c>
      <c r="L47" s="42">
        <f>IF('Indicator Date hidden'!M48="x","x",L$2-'Indicator Date hidden'!M48)</f>
        <v>0</v>
      </c>
      <c r="M47" s="42" t="str">
        <f>IF('Indicator Date hidden'!N48="x","x",M$2-'Indicator Date hidden'!N48)</f>
        <v>x</v>
      </c>
      <c r="N47" s="42" t="str">
        <f>IF('Indicator Date hidden'!O48="x","x",N$2-'Indicator Date hidden'!O48)</f>
        <v>x</v>
      </c>
      <c r="O47" s="42" t="str">
        <f>IF('Indicator Date hidden'!P48="x","x",O$2-'Indicator Date hidden'!P48)</f>
        <v>x</v>
      </c>
      <c r="P47" s="42">
        <f>IF('Indicator Date hidden'!Q48="x","x",P$2-'Indicator Date hidden'!Q48)</f>
        <v>0</v>
      </c>
      <c r="Q47" s="42">
        <f>IF('Indicator Date hidden'!R48="x","x",Q$2-'Indicator Date hidden'!R48)</f>
        <v>0</v>
      </c>
      <c r="R47" s="42">
        <f>IF('Indicator Date hidden'!S48="x","x",R$2-'Indicator Date hidden'!S48)</f>
        <v>0</v>
      </c>
      <c r="S47" s="42">
        <f>IF('Indicator Date hidden'!T48="x","x",S$2-'Indicator Date hidden'!T48)</f>
        <v>0</v>
      </c>
      <c r="T47" s="42">
        <f>IF('Indicator Date hidden'!U48="x","x",T$2-'Indicator Date hidden'!U48)</f>
        <v>0</v>
      </c>
      <c r="U47" s="42">
        <f>IF('Indicator Date hidden'!V48="x","x",U$2-'Indicator Date hidden'!V48)</f>
        <v>0</v>
      </c>
      <c r="V47" s="42">
        <f>IF('Indicator Date hidden'!W48="x","x",V$2-'Indicator Date hidden'!W48)</f>
        <v>0</v>
      </c>
      <c r="W47" s="42">
        <f>IF('Indicator Date hidden'!X48="x","x",W$2-'Indicator Date hidden'!X48)</f>
        <v>0</v>
      </c>
      <c r="X47" s="42">
        <f>IF('Indicator Date hidden'!Y48="x","x",X$2-'Indicator Date hidden'!Y48)</f>
        <v>10</v>
      </c>
      <c r="Y47" s="42">
        <f>IF('Indicator Date hidden'!Z48="x","x",Y$2-'Indicator Date hidden'!Z48)</f>
        <v>0</v>
      </c>
      <c r="Z47" s="42" t="str">
        <f>IF('Indicator Date hidden'!AA48="x","x",Z$2-'Indicator Date hidden'!AA48)</f>
        <v>x</v>
      </c>
      <c r="AA47" s="42">
        <f>IF('Indicator Date hidden'!AB48="x","x",AA$2-'Indicator Date hidden'!AB48)</f>
        <v>0</v>
      </c>
      <c r="AB47" s="42" t="str">
        <f>IF('Indicator Date hidden'!AC48="x","x",AB$2-'Indicator Date hidden'!AC48)</f>
        <v>x</v>
      </c>
      <c r="AC47" s="42">
        <f>IF('Indicator Date hidden'!AD48="x","x",AC$2-'Indicator Date hidden'!AD48)</f>
        <v>-2</v>
      </c>
      <c r="AD47" s="42">
        <f>IF('Indicator Date hidden'!AE48="x","x",AD$2-'Indicator Date hidden'!AE48)</f>
        <v>0</v>
      </c>
      <c r="AE47" s="42">
        <f>IF('Indicator Date hidden'!AF48="x","x",AE$2-'Indicator Date hidden'!AF48)</f>
        <v>0</v>
      </c>
      <c r="AF47" s="42">
        <f>IF('Indicator Date hidden'!AG48="x","x",AF$2-'Indicator Date hidden'!AG48)</f>
        <v>0</v>
      </c>
      <c r="AG47" s="42">
        <f>IF('Indicator Date hidden'!AH48="x","x",AG$2-'Indicator Date hidden'!AH48)</f>
        <v>0</v>
      </c>
      <c r="AH47" s="42" t="str">
        <f>IF('Indicator Date hidden'!AI48="x","x",AH$2-'Indicator Date hidden'!AI48)</f>
        <v>x</v>
      </c>
      <c r="AI47" s="42">
        <f>IF('Indicator Date hidden'!AJ48="x","x",AI$2-'Indicator Date hidden'!AJ48)</f>
        <v>0</v>
      </c>
      <c r="AJ47" s="42">
        <f>IF('Indicator Date hidden'!AK48="x","x",AJ$2-'Indicator Date hidden'!AK48)</f>
        <v>0</v>
      </c>
      <c r="AK47" s="42">
        <f>IF('Indicator Date hidden'!AL48="x","x",AK$2-'Indicator Date hidden'!AL48)</f>
        <v>0</v>
      </c>
      <c r="AL47" s="42" t="str">
        <f>IF('Indicator Date hidden'!AM48="x","x",AL$2-'Indicator Date hidden'!AM48)</f>
        <v>x</v>
      </c>
      <c r="AM47" s="42">
        <f>IF('Indicator Date hidden'!AN48="x","x",AM$2-'Indicator Date hidden'!AN48)</f>
        <v>0</v>
      </c>
      <c r="AN47" s="42">
        <f>IF('Indicator Date hidden'!AO48="x","x",AN$2-'Indicator Date hidden'!AO48)</f>
        <v>0</v>
      </c>
      <c r="AO47" s="42" t="str">
        <f>IF('Indicator Date hidden'!AP48="x","x",AO$2-'Indicator Date hidden'!AP48)</f>
        <v>x</v>
      </c>
      <c r="AP47" s="42">
        <f>IF('Indicator Date hidden'!AQ48="x","x",AP$2-'Indicator Date hidden'!AQ48)</f>
        <v>0</v>
      </c>
      <c r="AQ47" s="42">
        <f>IF('Indicator Date hidden'!AR48="x","x",AQ$2-'Indicator Date hidden'!AR48)</f>
        <v>0</v>
      </c>
      <c r="AR47" s="42">
        <f>IF('Indicator Date hidden'!AS48="x","x",AR$2-'Indicator Date hidden'!AS48)</f>
        <v>0</v>
      </c>
      <c r="AS47" s="42" t="str">
        <f>IF('Indicator Date hidden'!AT48="x","x",AS$2-'Indicator Date hidden'!AT48)</f>
        <v>x</v>
      </c>
      <c r="AT47" s="42">
        <f>IF('Indicator Date hidden'!AU48="x","x",AT$2-'Indicator Date hidden'!AU48)</f>
        <v>0</v>
      </c>
      <c r="AU47" s="42">
        <f>IF('Indicator Date hidden'!AV48="x","x",AU$2-'Indicator Date hidden'!AV48)</f>
        <v>0</v>
      </c>
      <c r="AV47" s="42">
        <f>IF('Indicator Date hidden'!AW48="x","x",AV$2-'Indicator Date hidden'!AW48)</f>
        <v>1</v>
      </c>
      <c r="AW47" s="42">
        <f>IF('Indicator Date hidden'!AX48="x","x",AW$2-'Indicator Date hidden'!AX48)</f>
        <v>-2</v>
      </c>
      <c r="AX47" s="42">
        <f>IF('Indicator Date hidden'!AY48="x","x",AX$2-'Indicator Date hidden'!AY48)</f>
        <v>-1</v>
      </c>
      <c r="AY47" s="42">
        <f>IF('Indicator Date hidden'!AZ48="x","x",AY$2-'Indicator Date hidden'!AZ48)</f>
        <v>0</v>
      </c>
      <c r="AZ47" s="42" t="str">
        <f>IF('Indicator Date hidden'!BA48="x","x",AZ$2-'Indicator Date hidden'!BA48)</f>
        <v>x</v>
      </c>
      <c r="BA47" s="42">
        <f>IF('Indicator Date hidden'!BB48="x","x",BA$2-'Indicator Date hidden'!BB48)</f>
        <v>0</v>
      </c>
      <c r="BB47" s="42">
        <f>IF('Indicator Date hidden'!BC48="x","x",BB$2-'Indicator Date hidden'!BC48)</f>
        <v>0</v>
      </c>
      <c r="BC47" s="42">
        <f>IF('Indicator Date hidden'!BD48="x","x",BC$2-'Indicator Date hidden'!BD48)</f>
        <v>0</v>
      </c>
      <c r="BD47" s="42">
        <f>IF('Indicator Date hidden'!BE48="x","x",BD$2-'Indicator Date hidden'!BE48)</f>
        <v>0</v>
      </c>
      <c r="BE47" s="42">
        <f>IF('Indicator Date hidden'!BF48="x","x",BE$2-'Indicator Date hidden'!BF48)</f>
        <v>0</v>
      </c>
      <c r="BF47" s="42">
        <f>IF('Indicator Date hidden'!BG48="x","x",BF$2-'Indicator Date hidden'!BG48)</f>
        <v>0</v>
      </c>
      <c r="BG47" s="42">
        <f>IF('Indicator Date hidden'!BH48="x","x",BG$2-'Indicator Date hidden'!BH48)</f>
        <v>0</v>
      </c>
      <c r="BH47" s="42">
        <f>IF('Indicator Date hidden'!BI48="x","x",BH$2-'Indicator Date hidden'!BI48)</f>
        <v>0</v>
      </c>
      <c r="BI47" s="42" t="str">
        <f>IF('Indicator Date hidden'!BJ48="x","x",BI$2-'Indicator Date hidden'!BJ48)</f>
        <v>x</v>
      </c>
      <c r="BJ47" s="42">
        <f>IF('Indicator Date hidden'!BK48="x","x",BJ$2-'Indicator Date hidden'!BK48)</f>
        <v>0</v>
      </c>
      <c r="BK47" s="42">
        <f>IF('Indicator Date hidden'!BL48="x","x",BK$2-'Indicator Date hidden'!BL48)</f>
        <v>0</v>
      </c>
      <c r="BL47" s="42">
        <f>IF('Indicator Date hidden'!BM48="x","x",BL$2-'Indicator Date hidden'!BM48)</f>
        <v>0</v>
      </c>
      <c r="BM47" s="42">
        <f>IF('Indicator Date hidden'!BN48="x","x",BM$2-'Indicator Date hidden'!BN48)</f>
        <v>0</v>
      </c>
      <c r="BN47" s="42">
        <f>IF('Indicator Date hidden'!BO48="x","x",BN$2-'Indicator Date hidden'!BO48)</f>
        <v>0</v>
      </c>
      <c r="BO47" s="42">
        <f>IF('Indicator Date hidden'!BP48="x","x",BO$2-'Indicator Date hidden'!BP48)</f>
        <v>0</v>
      </c>
      <c r="BP47" s="42">
        <f>IF('Indicator Date hidden'!BQ48="x","x",BP$2-'Indicator Date hidden'!BQ48)</f>
        <v>0</v>
      </c>
      <c r="BQ47" s="42">
        <f>IF('Indicator Date hidden'!BR48="x","x",BQ$2-'Indicator Date hidden'!BR48)</f>
        <v>0</v>
      </c>
      <c r="BR47" s="42" t="str">
        <f>IF('Indicator Date hidden'!BS48="x","x",BR$2-'Indicator Date hidden'!BS48)</f>
        <v>x</v>
      </c>
      <c r="BS47" s="42">
        <f>IF('Indicator Date hidden'!BT48="x","x",BS$2-'Indicator Date hidden'!BT48)</f>
        <v>1</v>
      </c>
      <c r="BT47" s="42">
        <f>IF('Indicator Date hidden'!BU48="x","x",BT$2-'Indicator Date hidden'!BU48)</f>
        <v>0</v>
      </c>
      <c r="BU47">
        <f t="shared" si="5"/>
        <v>7</v>
      </c>
      <c r="BV47" s="43">
        <f t="shared" si="6"/>
        <v>0.11864406779661017</v>
      </c>
      <c r="BW47">
        <f t="shared" si="7"/>
        <v>3</v>
      </c>
      <c r="BX47" s="43">
        <f t="shared" si="8"/>
        <v>1.3664843641183981</v>
      </c>
      <c r="BY47" s="46">
        <f t="shared" si="9"/>
        <v>0</v>
      </c>
    </row>
    <row r="48" spans="1:77">
      <c r="A48" t="str">
        <f>'Indicator Data'!B51</f>
        <v>DNK</v>
      </c>
      <c r="B48" s="42">
        <f>IF('Indicator Date hidden'!C49="x","x",B$2-'Indicator Date hidden'!C49)</f>
        <v>0</v>
      </c>
      <c r="C48" s="42">
        <f>IF('Indicator Date hidden'!D49="x","x",C$2-'Indicator Date hidden'!D49)</f>
        <v>0</v>
      </c>
      <c r="D48" s="42">
        <f>IF('Indicator Date hidden'!E49="x","x",D$2-'Indicator Date hidden'!E49)</f>
        <v>0</v>
      </c>
      <c r="E48" s="42">
        <f>IF('Indicator Date hidden'!F49="x","x",E$2-'Indicator Date hidden'!F49)</f>
        <v>0</v>
      </c>
      <c r="F48" s="42">
        <f>IF('Indicator Date hidden'!G49="x","x",F$2-'Indicator Date hidden'!G49)</f>
        <v>0</v>
      </c>
      <c r="G48" s="42">
        <f>IF('Indicator Date hidden'!H49="x","x",G$2-'Indicator Date hidden'!H49)</f>
        <v>0</v>
      </c>
      <c r="H48" s="42">
        <f>IF('Indicator Date hidden'!I49="x","x",H$2-'Indicator Date hidden'!I49)</f>
        <v>0</v>
      </c>
      <c r="I48" s="42">
        <f>IF('Indicator Date hidden'!J49="x","x",I$2-'Indicator Date hidden'!J49)</f>
        <v>0</v>
      </c>
      <c r="J48" s="42">
        <f>IF('Indicator Date hidden'!K49="x","x",J$2-'Indicator Date hidden'!K49)</f>
        <v>0</v>
      </c>
      <c r="K48" s="42">
        <f>IF('Indicator Date hidden'!L49="x","x",K$2-'Indicator Date hidden'!L49)</f>
        <v>0</v>
      </c>
      <c r="L48" s="42">
        <f>IF('Indicator Date hidden'!M49="x","x",L$2-'Indicator Date hidden'!M49)</f>
        <v>0</v>
      </c>
      <c r="M48" s="42" t="str">
        <f>IF('Indicator Date hidden'!N49="x","x",M$2-'Indicator Date hidden'!N49)</f>
        <v>x</v>
      </c>
      <c r="N48" s="42" t="str">
        <f>IF('Indicator Date hidden'!O49="x","x",N$2-'Indicator Date hidden'!O49)</f>
        <v>x</v>
      </c>
      <c r="O48" s="42" t="str">
        <f>IF('Indicator Date hidden'!P49="x","x",O$2-'Indicator Date hidden'!P49)</f>
        <v>x</v>
      </c>
      <c r="P48" s="42">
        <f>IF('Indicator Date hidden'!Q49="x","x",P$2-'Indicator Date hidden'!Q49)</f>
        <v>0</v>
      </c>
      <c r="Q48" s="42">
        <f>IF('Indicator Date hidden'!R49="x","x",Q$2-'Indicator Date hidden'!R49)</f>
        <v>0</v>
      </c>
      <c r="R48" s="42">
        <f>IF('Indicator Date hidden'!S49="x","x",R$2-'Indicator Date hidden'!S49)</f>
        <v>0</v>
      </c>
      <c r="S48" s="42">
        <f>IF('Indicator Date hidden'!T49="x","x",S$2-'Indicator Date hidden'!T49)</f>
        <v>0</v>
      </c>
      <c r="T48" s="42">
        <f>IF('Indicator Date hidden'!U49="x","x",T$2-'Indicator Date hidden'!U49)</f>
        <v>0</v>
      </c>
      <c r="U48" s="42">
        <f>IF('Indicator Date hidden'!V49="x","x",U$2-'Indicator Date hidden'!V49)</f>
        <v>0</v>
      </c>
      <c r="V48" s="42">
        <f>IF('Indicator Date hidden'!W49="x","x",V$2-'Indicator Date hidden'!W49)</f>
        <v>0</v>
      </c>
      <c r="W48" s="42">
        <f>IF('Indicator Date hidden'!X49="x","x",W$2-'Indicator Date hidden'!X49)</f>
        <v>0</v>
      </c>
      <c r="X48" s="42" t="str">
        <f>IF('Indicator Date hidden'!Y49="x","x",X$2-'Indicator Date hidden'!Y49)</f>
        <v>x</v>
      </c>
      <c r="Y48" s="42">
        <f>IF('Indicator Date hidden'!Z49="x","x",Y$2-'Indicator Date hidden'!Z49)</f>
        <v>0</v>
      </c>
      <c r="Z48" s="42" t="str">
        <f>IF('Indicator Date hidden'!AA49="x","x",Z$2-'Indicator Date hidden'!AA49)</f>
        <v>x</v>
      </c>
      <c r="AA48" s="42">
        <f>IF('Indicator Date hidden'!AB49="x","x",AA$2-'Indicator Date hidden'!AB49)</f>
        <v>1</v>
      </c>
      <c r="AB48" s="42">
        <f>IF('Indicator Date hidden'!AC49="x","x",AB$2-'Indicator Date hidden'!AC49)</f>
        <v>0</v>
      </c>
      <c r="AC48" s="42">
        <f>IF('Indicator Date hidden'!AD49="x","x",AC$2-'Indicator Date hidden'!AD49)</f>
        <v>-2</v>
      </c>
      <c r="AD48" s="42">
        <f>IF('Indicator Date hidden'!AE49="x","x",AD$2-'Indicator Date hidden'!AE49)</f>
        <v>0</v>
      </c>
      <c r="AE48" s="42">
        <f>IF('Indicator Date hidden'!AF49="x","x",AE$2-'Indicator Date hidden'!AF49)</f>
        <v>0</v>
      </c>
      <c r="AF48" s="42">
        <f>IF('Indicator Date hidden'!AG49="x","x",AF$2-'Indicator Date hidden'!AG49)</f>
        <v>0</v>
      </c>
      <c r="AG48" s="42">
        <f>IF('Indicator Date hidden'!AH49="x","x",AG$2-'Indicator Date hidden'!AH49)</f>
        <v>0</v>
      </c>
      <c r="AH48" s="42" t="str">
        <f>IF('Indicator Date hidden'!AI49="x","x",AH$2-'Indicator Date hidden'!AI49)</f>
        <v>x</v>
      </c>
      <c r="AI48" s="42">
        <f>IF('Indicator Date hidden'!AJ49="x","x",AI$2-'Indicator Date hidden'!AJ49)</f>
        <v>0</v>
      </c>
      <c r="AJ48" s="42">
        <f>IF('Indicator Date hidden'!AK49="x","x",AJ$2-'Indicator Date hidden'!AK49)</f>
        <v>0</v>
      </c>
      <c r="AK48" s="42">
        <f>IF('Indicator Date hidden'!AL49="x","x",AK$2-'Indicator Date hidden'!AL49)</f>
        <v>0</v>
      </c>
      <c r="AL48" s="42" t="str">
        <f>IF('Indicator Date hidden'!AM49="x","x",AL$2-'Indicator Date hidden'!AM49)</f>
        <v>x</v>
      </c>
      <c r="AM48" s="42">
        <f>IF('Indicator Date hidden'!AN49="x","x",AM$2-'Indicator Date hidden'!AN49)</f>
        <v>0</v>
      </c>
      <c r="AN48" s="42">
        <f>IF('Indicator Date hidden'!AO49="x","x",AN$2-'Indicator Date hidden'!AO49)</f>
        <v>0</v>
      </c>
      <c r="AO48" s="42" t="str">
        <f>IF('Indicator Date hidden'!AP49="x","x",AO$2-'Indicator Date hidden'!AP49)</f>
        <v>x</v>
      </c>
      <c r="AP48" s="42">
        <f>IF('Indicator Date hidden'!AQ49="x","x",AP$2-'Indicator Date hidden'!AQ49)</f>
        <v>0</v>
      </c>
      <c r="AQ48" s="42">
        <f>IF('Indicator Date hidden'!AR49="x","x",AQ$2-'Indicator Date hidden'!AR49)</f>
        <v>0</v>
      </c>
      <c r="AR48" s="42">
        <f>IF('Indicator Date hidden'!AS49="x","x",AR$2-'Indicator Date hidden'!AS49)</f>
        <v>1</v>
      </c>
      <c r="AS48" s="42" t="str">
        <f>IF('Indicator Date hidden'!AT49="x","x",AS$2-'Indicator Date hidden'!AT49)</f>
        <v>x</v>
      </c>
      <c r="AT48" s="42">
        <f>IF('Indicator Date hidden'!AU49="x","x",AT$2-'Indicator Date hidden'!AU49)</f>
        <v>0</v>
      </c>
      <c r="AU48" s="42">
        <f>IF('Indicator Date hidden'!AV49="x","x",AU$2-'Indicator Date hidden'!AV49)</f>
        <v>0</v>
      </c>
      <c r="AV48" s="42">
        <f>IF('Indicator Date hidden'!AW49="x","x",AV$2-'Indicator Date hidden'!AW49)</f>
        <v>1</v>
      </c>
      <c r="AW48" s="42">
        <f>IF('Indicator Date hidden'!AX49="x","x",AW$2-'Indicator Date hidden'!AX49)</f>
        <v>-2</v>
      </c>
      <c r="AX48" s="42">
        <f>IF('Indicator Date hidden'!AY49="x","x",AX$2-'Indicator Date hidden'!AY49)</f>
        <v>-1</v>
      </c>
      <c r="AY48" s="42">
        <f>IF('Indicator Date hidden'!AZ49="x","x",AY$2-'Indicator Date hidden'!AZ49)</f>
        <v>0</v>
      </c>
      <c r="AZ48" s="42" t="str">
        <f>IF('Indicator Date hidden'!BA49="x","x",AZ$2-'Indicator Date hidden'!BA49)</f>
        <v>x</v>
      </c>
      <c r="BA48" s="42">
        <f>IF('Indicator Date hidden'!BB49="x","x",BA$2-'Indicator Date hidden'!BB49)</f>
        <v>0</v>
      </c>
      <c r="BB48" s="42" t="str">
        <f>IF('Indicator Date hidden'!BC49="x","x",BB$2-'Indicator Date hidden'!BC49)</f>
        <v>x</v>
      </c>
      <c r="BC48" s="42">
        <f>IF('Indicator Date hidden'!BD49="x","x",BC$2-'Indicator Date hidden'!BD49)</f>
        <v>0</v>
      </c>
      <c r="BD48" s="42">
        <f>IF('Indicator Date hidden'!BE49="x","x",BD$2-'Indicator Date hidden'!BE49)</f>
        <v>0</v>
      </c>
      <c r="BE48" s="42">
        <f>IF('Indicator Date hidden'!BF49="x","x",BE$2-'Indicator Date hidden'!BF49)</f>
        <v>0</v>
      </c>
      <c r="BF48" s="42">
        <f>IF('Indicator Date hidden'!BG49="x","x",BF$2-'Indicator Date hidden'!BG49)</f>
        <v>0</v>
      </c>
      <c r="BG48" s="42">
        <f>IF('Indicator Date hidden'!BH49="x","x",BG$2-'Indicator Date hidden'!BH49)</f>
        <v>0</v>
      </c>
      <c r="BH48" s="42">
        <f>IF('Indicator Date hidden'!BI49="x","x",BH$2-'Indicator Date hidden'!BI49)</f>
        <v>0</v>
      </c>
      <c r="BI48" s="42" t="str">
        <f>IF('Indicator Date hidden'!BJ49="x","x",BI$2-'Indicator Date hidden'!BJ49)</f>
        <v>x</v>
      </c>
      <c r="BJ48" s="42">
        <f>IF('Indicator Date hidden'!BK49="x","x",BJ$2-'Indicator Date hidden'!BK49)</f>
        <v>0</v>
      </c>
      <c r="BK48" s="42">
        <f>IF('Indicator Date hidden'!BL49="x","x",BK$2-'Indicator Date hidden'!BL49)</f>
        <v>0</v>
      </c>
      <c r="BL48" s="42">
        <f>IF('Indicator Date hidden'!BM49="x","x",BL$2-'Indicator Date hidden'!BM49)</f>
        <v>0</v>
      </c>
      <c r="BM48" s="42">
        <f>IF('Indicator Date hidden'!BN49="x","x",BM$2-'Indicator Date hidden'!BN49)</f>
        <v>0</v>
      </c>
      <c r="BN48" s="42">
        <f>IF('Indicator Date hidden'!BO49="x","x",BN$2-'Indicator Date hidden'!BO49)</f>
        <v>0</v>
      </c>
      <c r="BO48" s="42">
        <f>IF('Indicator Date hidden'!BP49="x","x",BO$2-'Indicator Date hidden'!BP49)</f>
        <v>2</v>
      </c>
      <c r="BP48" s="42">
        <f>IF('Indicator Date hidden'!BQ49="x","x",BP$2-'Indicator Date hidden'!BQ49)</f>
        <v>0</v>
      </c>
      <c r="BQ48" s="42">
        <f>IF('Indicator Date hidden'!BR49="x","x",BQ$2-'Indicator Date hidden'!BR49)</f>
        <v>0</v>
      </c>
      <c r="BR48" s="42">
        <f>IF('Indicator Date hidden'!BS49="x","x",BR$2-'Indicator Date hidden'!BS49)</f>
        <v>0</v>
      </c>
      <c r="BS48" s="42">
        <f>IF('Indicator Date hidden'!BT49="x","x",BS$2-'Indicator Date hidden'!BT49)</f>
        <v>0</v>
      </c>
      <c r="BT48" s="42">
        <f>IF('Indicator Date hidden'!BU49="x","x",BT$2-'Indicator Date hidden'!BU49)</f>
        <v>0</v>
      </c>
      <c r="BU48">
        <f t="shared" si="5"/>
        <v>0</v>
      </c>
      <c r="BV48" s="43">
        <f t="shared" si="6"/>
        <v>0</v>
      </c>
      <c r="BW48">
        <f t="shared" si="7"/>
        <v>4</v>
      </c>
      <c r="BX48" s="43">
        <f t="shared" si="8"/>
        <v>0.52075564392329543</v>
      </c>
      <c r="BY48" s="46">
        <f t="shared" si="9"/>
        <v>0</v>
      </c>
    </row>
    <row r="49" spans="1:77">
      <c r="A49" t="str">
        <f>'Indicator Data'!B52</f>
        <v>DJI</v>
      </c>
      <c r="B49" s="42">
        <f>IF('Indicator Date hidden'!C50="x","x",B$2-'Indicator Date hidden'!C50)</f>
        <v>0</v>
      </c>
      <c r="C49" s="42">
        <f>IF('Indicator Date hidden'!D50="x","x",C$2-'Indicator Date hidden'!D50)</f>
        <v>0</v>
      </c>
      <c r="D49" s="42">
        <f>IF('Indicator Date hidden'!E50="x","x",D$2-'Indicator Date hidden'!E50)</f>
        <v>0</v>
      </c>
      <c r="E49" s="42">
        <f>IF('Indicator Date hidden'!F50="x","x",E$2-'Indicator Date hidden'!F50)</f>
        <v>0</v>
      </c>
      <c r="F49" s="42">
        <f>IF('Indicator Date hidden'!G50="x","x",F$2-'Indicator Date hidden'!G50)</f>
        <v>0</v>
      </c>
      <c r="G49" s="42">
        <f>IF('Indicator Date hidden'!H50="x","x",G$2-'Indicator Date hidden'!H50)</f>
        <v>0</v>
      </c>
      <c r="H49" s="42">
        <f>IF('Indicator Date hidden'!I50="x","x",H$2-'Indicator Date hidden'!I50)</f>
        <v>0</v>
      </c>
      <c r="I49" s="42">
        <f>IF('Indicator Date hidden'!J50="x","x",I$2-'Indicator Date hidden'!J50)</f>
        <v>0</v>
      </c>
      <c r="J49" s="42">
        <f>IF('Indicator Date hidden'!K50="x","x",J$2-'Indicator Date hidden'!K50)</f>
        <v>0</v>
      </c>
      <c r="K49" s="42" t="str">
        <f>IF('Indicator Date hidden'!L50="x","x",K$2-'Indicator Date hidden'!L50)</f>
        <v>x</v>
      </c>
      <c r="L49" s="42">
        <f>IF('Indicator Date hidden'!M50="x","x",L$2-'Indicator Date hidden'!M50)</f>
        <v>0</v>
      </c>
      <c r="M49" s="42">
        <f>IF('Indicator Date hidden'!N50="x","x",M$2-'Indicator Date hidden'!N50)</f>
        <v>0</v>
      </c>
      <c r="N49" s="42">
        <f>IF('Indicator Date hidden'!O50="x","x",N$2-'Indicator Date hidden'!O50)</f>
        <v>0</v>
      </c>
      <c r="O49" s="42">
        <f>IF('Indicator Date hidden'!P50="x","x",O$2-'Indicator Date hidden'!P50)</f>
        <v>0</v>
      </c>
      <c r="P49" s="42">
        <f>IF('Indicator Date hidden'!Q50="x","x",P$2-'Indicator Date hidden'!Q50)</f>
        <v>0</v>
      </c>
      <c r="Q49" s="42">
        <f>IF('Indicator Date hidden'!R50="x","x",Q$2-'Indicator Date hidden'!R50)</f>
        <v>0</v>
      </c>
      <c r="R49" s="42">
        <f>IF('Indicator Date hidden'!S50="x","x",R$2-'Indicator Date hidden'!S50)</f>
        <v>0</v>
      </c>
      <c r="S49" s="42">
        <f>IF('Indicator Date hidden'!T50="x","x",S$2-'Indicator Date hidden'!T50)</f>
        <v>0</v>
      </c>
      <c r="T49" s="42">
        <f>IF('Indicator Date hidden'!U50="x","x",T$2-'Indicator Date hidden'!U50)</f>
        <v>0</v>
      </c>
      <c r="U49" s="42">
        <f>IF('Indicator Date hidden'!V50="x","x",U$2-'Indicator Date hidden'!V50)</f>
        <v>0</v>
      </c>
      <c r="V49" s="42">
        <f>IF('Indicator Date hidden'!W50="x","x",V$2-'Indicator Date hidden'!W50)</f>
        <v>0</v>
      </c>
      <c r="W49" s="42">
        <f>IF('Indicator Date hidden'!X50="x","x",W$2-'Indicator Date hidden'!X50)</f>
        <v>0</v>
      </c>
      <c r="X49" s="42">
        <f>IF('Indicator Date hidden'!Y50="x","x",X$2-'Indicator Date hidden'!Y50)</f>
        <v>15</v>
      </c>
      <c r="Y49" s="42">
        <f>IF('Indicator Date hidden'!Z50="x","x",Y$2-'Indicator Date hidden'!Z50)</f>
        <v>0</v>
      </c>
      <c r="Z49" s="42" t="str">
        <f>IF('Indicator Date hidden'!AA50="x","x",Z$2-'Indicator Date hidden'!AA50)</f>
        <v>x</v>
      </c>
      <c r="AA49" s="42">
        <f>IF('Indicator Date hidden'!AB50="x","x",AA$2-'Indicator Date hidden'!AB50)</f>
        <v>0</v>
      </c>
      <c r="AB49" s="42">
        <f>IF('Indicator Date hidden'!AC50="x","x",AB$2-'Indicator Date hidden'!AC50)</f>
        <v>0</v>
      </c>
      <c r="AC49" s="42">
        <f>IF('Indicator Date hidden'!AD50="x","x",AC$2-'Indicator Date hidden'!AD50)</f>
        <v>-2</v>
      </c>
      <c r="AD49" s="42">
        <f>IF('Indicator Date hidden'!AE50="x","x",AD$2-'Indicator Date hidden'!AE50)</f>
        <v>0</v>
      </c>
      <c r="AE49" s="42">
        <f>IF('Indicator Date hidden'!AF50="x","x",AE$2-'Indicator Date hidden'!AF50)</f>
        <v>0</v>
      </c>
      <c r="AF49" s="42">
        <f>IF('Indicator Date hidden'!AG50="x","x",AF$2-'Indicator Date hidden'!AG50)</f>
        <v>0</v>
      </c>
      <c r="AG49" s="42">
        <f>IF('Indicator Date hidden'!AH50="x","x",AG$2-'Indicator Date hidden'!AH50)</f>
        <v>0</v>
      </c>
      <c r="AH49" s="42" t="str">
        <f>IF('Indicator Date hidden'!AI50="x","x",AH$2-'Indicator Date hidden'!AI50)</f>
        <v>x</v>
      </c>
      <c r="AI49" s="42">
        <f>IF('Indicator Date hidden'!AJ50="x","x",AI$2-'Indicator Date hidden'!AJ50)</f>
        <v>0</v>
      </c>
      <c r="AJ49" s="42">
        <f>IF('Indicator Date hidden'!AK50="x","x",AJ$2-'Indicator Date hidden'!AK50)</f>
        <v>0</v>
      </c>
      <c r="AK49" s="42">
        <f>IF('Indicator Date hidden'!AL50="x","x",AK$2-'Indicator Date hidden'!AL50)</f>
        <v>0</v>
      </c>
      <c r="AL49" s="42">
        <f>IF('Indicator Date hidden'!AM50="x","x",AL$2-'Indicator Date hidden'!AM50)</f>
        <v>0</v>
      </c>
      <c r="AM49" s="42">
        <f>IF('Indicator Date hidden'!AN50="x","x",AM$2-'Indicator Date hidden'!AN50)</f>
        <v>0</v>
      </c>
      <c r="AN49" s="42">
        <f>IF('Indicator Date hidden'!AO50="x","x",AN$2-'Indicator Date hidden'!AO50)</f>
        <v>0</v>
      </c>
      <c r="AO49" s="42">
        <f>IF('Indicator Date hidden'!AP50="x","x",AO$2-'Indicator Date hidden'!AP50)</f>
        <v>3</v>
      </c>
      <c r="AP49" s="42">
        <f>IF('Indicator Date hidden'!AQ50="x","x",AP$2-'Indicator Date hidden'!AQ50)</f>
        <v>0</v>
      </c>
      <c r="AQ49" s="42">
        <f>IF('Indicator Date hidden'!AR50="x","x",AQ$2-'Indicator Date hidden'!AR50)</f>
        <v>1</v>
      </c>
      <c r="AR49" s="42" t="str">
        <f>IF('Indicator Date hidden'!AS50="x","x",AR$2-'Indicator Date hidden'!AS50)</f>
        <v>x</v>
      </c>
      <c r="AS49" s="42">
        <f>IF('Indicator Date hidden'!AT50="x","x",AS$2-'Indicator Date hidden'!AT50)</f>
        <v>0</v>
      </c>
      <c r="AT49" s="42">
        <f>IF('Indicator Date hidden'!AU50="x","x",AT$2-'Indicator Date hidden'!AU50)</f>
        <v>0</v>
      </c>
      <c r="AU49" s="42" t="str">
        <f>IF('Indicator Date hidden'!AV50="x","x",AU$2-'Indicator Date hidden'!AV50)</f>
        <v>x</v>
      </c>
      <c r="AV49" s="42">
        <f>IF('Indicator Date hidden'!AW50="x","x",AV$2-'Indicator Date hidden'!AW50)</f>
        <v>5</v>
      </c>
      <c r="AW49" s="42">
        <f>IF('Indicator Date hidden'!AX50="x","x",AW$2-'Indicator Date hidden'!AX50)</f>
        <v>-2</v>
      </c>
      <c r="AX49" s="42">
        <f>IF('Indicator Date hidden'!AY50="x","x",AX$2-'Indicator Date hidden'!AY50)</f>
        <v>-1</v>
      </c>
      <c r="AY49" s="42">
        <f>IF('Indicator Date hidden'!AZ50="x","x",AY$2-'Indicator Date hidden'!AZ50)</f>
        <v>0</v>
      </c>
      <c r="AZ49" s="42" t="str">
        <f>IF('Indicator Date hidden'!BA50="x","x",AZ$2-'Indicator Date hidden'!BA50)</f>
        <v>x</v>
      </c>
      <c r="BA49" s="42">
        <f>IF('Indicator Date hidden'!BB50="x","x",BA$2-'Indicator Date hidden'!BB50)</f>
        <v>0</v>
      </c>
      <c r="BB49" s="42">
        <f>IF('Indicator Date hidden'!BC50="x","x",BB$2-'Indicator Date hidden'!BC50)</f>
        <v>0</v>
      </c>
      <c r="BC49" s="42">
        <f>IF('Indicator Date hidden'!BD50="x","x",BC$2-'Indicator Date hidden'!BD50)</f>
        <v>0</v>
      </c>
      <c r="BD49" s="42">
        <f>IF('Indicator Date hidden'!BE50="x","x",BD$2-'Indicator Date hidden'!BE50)</f>
        <v>0</v>
      </c>
      <c r="BE49" s="42">
        <f>IF('Indicator Date hidden'!BF50="x","x",BE$2-'Indicator Date hidden'!BF50)</f>
        <v>2</v>
      </c>
      <c r="BF49" s="42">
        <f>IF('Indicator Date hidden'!BG50="x","x",BF$2-'Indicator Date hidden'!BG50)</f>
        <v>0</v>
      </c>
      <c r="BG49" s="42">
        <f>IF('Indicator Date hidden'!BH50="x","x",BG$2-'Indicator Date hidden'!BH50)</f>
        <v>0</v>
      </c>
      <c r="BH49" s="42">
        <f>IF('Indicator Date hidden'!BI50="x","x",BH$2-'Indicator Date hidden'!BI50)</f>
        <v>0</v>
      </c>
      <c r="BI49" s="42" t="str">
        <f>IF('Indicator Date hidden'!BJ50="x","x",BI$2-'Indicator Date hidden'!BJ50)</f>
        <v>x</v>
      </c>
      <c r="BJ49" s="42">
        <f>IF('Indicator Date hidden'!BK50="x","x",BJ$2-'Indicator Date hidden'!BK50)</f>
        <v>1</v>
      </c>
      <c r="BK49" s="42">
        <f>IF('Indicator Date hidden'!BL50="x","x",BK$2-'Indicator Date hidden'!BL50)</f>
        <v>0</v>
      </c>
      <c r="BL49" s="42">
        <f>IF('Indicator Date hidden'!BM50="x","x",BL$2-'Indicator Date hidden'!BM50)</f>
        <v>0</v>
      </c>
      <c r="BM49" s="42">
        <f>IF('Indicator Date hidden'!BN50="x","x",BM$2-'Indicator Date hidden'!BN50)</f>
        <v>0</v>
      </c>
      <c r="BN49" s="42">
        <f>IF('Indicator Date hidden'!BO50="x","x",BN$2-'Indicator Date hidden'!BO50)</f>
        <v>0</v>
      </c>
      <c r="BO49" s="42">
        <f>IF('Indicator Date hidden'!BP50="x","x",BO$2-'Indicator Date hidden'!BP50)</f>
        <v>7</v>
      </c>
      <c r="BP49" s="42">
        <f>IF('Indicator Date hidden'!BQ50="x","x",BP$2-'Indicator Date hidden'!BQ50)</f>
        <v>0</v>
      </c>
      <c r="BQ49" s="42">
        <f>IF('Indicator Date hidden'!BR50="x","x",BQ$2-'Indicator Date hidden'!BR50)</f>
        <v>0</v>
      </c>
      <c r="BR49" s="42">
        <f>IF('Indicator Date hidden'!BS50="x","x",BR$2-'Indicator Date hidden'!BS50)</f>
        <v>0</v>
      </c>
      <c r="BS49" s="42">
        <f>IF('Indicator Date hidden'!BT50="x","x",BS$2-'Indicator Date hidden'!BT50)</f>
        <v>1</v>
      </c>
      <c r="BT49" s="42">
        <f>IF('Indicator Date hidden'!BU50="x","x",BT$2-'Indicator Date hidden'!BU50)</f>
        <v>0</v>
      </c>
      <c r="BU49">
        <f t="shared" si="5"/>
        <v>30</v>
      </c>
      <c r="BV49" s="43">
        <f t="shared" si="6"/>
        <v>0.46875</v>
      </c>
      <c r="BW49">
        <f t="shared" si="7"/>
        <v>8</v>
      </c>
      <c r="BX49" s="43">
        <f t="shared" si="8"/>
        <v>2.2006302364322816</v>
      </c>
      <c r="BY49" s="46">
        <f t="shared" si="9"/>
        <v>0</v>
      </c>
    </row>
    <row r="50" spans="1:77">
      <c r="A50" t="str">
        <f>'Indicator Data'!B53</f>
        <v>DMA</v>
      </c>
      <c r="B50" s="42">
        <f>IF('Indicator Date hidden'!C51="x","x",B$2-'Indicator Date hidden'!C51)</f>
        <v>0</v>
      </c>
      <c r="C50" s="42">
        <f>IF('Indicator Date hidden'!D51="x","x",C$2-'Indicator Date hidden'!D51)</f>
        <v>0</v>
      </c>
      <c r="D50" s="42">
        <f>IF('Indicator Date hidden'!E51="x","x",D$2-'Indicator Date hidden'!E51)</f>
        <v>0</v>
      </c>
      <c r="E50" s="42">
        <f>IF('Indicator Date hidden'!F51="x","x",E$2-'Indicator Date hidden'!F51)</f>
        <v>0</v>
      </c>
      <c r="F50" s="42">
        <f>IF('Indicator Date hidden'!G51="x","x",F$2-'Indicator Date hidden'!G51)</f>
        <v>0</v>
      </c>
      <c r="G50" s="42">
        <f>IF('Indicator Date hidden'!H51="x","x",G$2-'Indicator Date hidden'!H51)</f>
        <v>0</v>
      </c>
      <c r="H50" s="42">
        <f>IF('Indicator Date hidden'!I51="x","x",H$2-'Indicator Date hidden'!I51)</f>
        <v>0</v>
      </c>
      <c r="I50" s="42">
        <f>IF('Indicator Date hidden'!J51="x","x",I$2-'Indicator Date hidden'!J51)</f>
        <v>0</v>
      </c>
      <c r="J50" s="42">
        <f>IF('Indicator Date hidden'!K51="x","x",J$2-'Indicator Date hidden'!K51)</f>
        <v>0</v>
      </c>
      <c r="K50" s="42">
        <f>IF('Indicator Date hidden'!L51="x","x",K$2-'Indicator Date hidden'!L51)</f>
        <v>0</v>
      </c>
      <c r="L50" s="42" t="str">
        <f>IF('Indicator Date hidden'!M51="x","x",L$2-'Indicator Date hidden'!M51)</f>
        <v>x</v>
      </c>
      <c r="M50" s="42" t="str">
        <f>IF('Indicator Date hidden'!N51="x","x",M$2-'Indicator Date hidden'!N51)</f>
        <v>x</v>
      </c>
      <c r="N50" s="42" t="str">
        <f>IF('Indicator Date hidden'!O51="x","x",N$2-'Indicator Date hidden'!O51)</f>
        <v>x</v>
      </c>
      <c r="O50" s="42" t="str">
        <f>IF('Indicator Date hidden'!P51="x","x",O$2-'Indicator Date hidden'!P51)</f>
        <v>x</v>
      </c>
      <c r="P50" s="42">
        <f>IF('Indicator Date hidden'!Q51="x","x",P$2-'Indicator Date hidden'!Q51)</f>
        <v>0</v>
      </c>
      <c r="Q50" s="42">
        <f>IF('Indicator Date hidden'!R51="x","x",Q$2-'Indicator Date hidden'!R51)</f>
        <v>0</v>
      </c>
      <c r="R50" s="42">
        <f>IF('Indicator Date hidden'!S51="x","x",R$2-'Indicator Date hidden'!S51)</f>
        <v>0</v>
      </c>
      <c r="S50" s="42">
        <f>IF('Indicator Date hidden'!T51="x","x",S$2-'Indicator Date hidden'!T51)</f>
        <v>0</v>
      </c>
      <c r="T50" s="42">
        <f>IF('Indicator Date hidden'!U51="x","x",T$2-'Indicator Date hidden'!U51)</f>
        <v>0</v>
      </c>
      <c r="U50" s="42">
        <f>IF('Indicator Date hidden'!V51="x","x",U$2-'Indicator Date hidden'!V51)</f>
        <v>0</v>
      </c>
      <c r="V50" s="42">
        <f>IF('Indicator Date hidden'!W51="x","x",V$2-'Indicator Date hidden'!W51)</f>
        <v>0</v>
      </c>
      <c r="W50" s="42">
        <f>IF('Indicator Date hidden'!X51="x","x",W$2-'Indicator Date hidden'!X51)</f>
        <v>0</v>
      </c>
      <c r="X50" s="42" t="str">
        <f>IF('Indicator Date hidden'!Y51="x","x",X$2-'Indicator Date hidden'!Y51)</f>
        <v>x</v>
      </c>
      <c r="Y50" s="42">
        <f>IF('Indicator Date hidden'!Z51="x","x",Y$2-'Indicator Date hidden'!Z51)</f>
        <v>5</v>
      </c>
      <c r="Z50" s="42" t="str">
        <f>IF('Indicator Date hidden'!AA51="x","x",Z$2-'Indicator Date hidden'!AA51)</f>
        <v>x</v>
      </c>
      <c r="AA50" s="42" t="str">
        <f>IF('Indicator Date hidden'!AB51="x","x",AA$2-'Indicator Date hidden'!AB51)</f>
        <v>x</v>
      </c>
      <c r="AB50" s="42" t="str">
        <f>IF('Indicator Date hidden'!AC51="x","x",AB$2-'Indicator Date hidden'!AC51)</f>
        <v>x</v>
      </c>
      <c r="AC50" s="42" t="str">
        <f>IF('Indicator Date hidden'!AD51="x","x",AC$2-'Indicator Date hidden'!AD51)</f>
        <v>x</v>
      </c>
      <c r="AD50" s="42">
        <f>IF('Indicator Date hidden'!AE51="x","x",AD$2-'Indicator Date hidden'!AE51)</f>
        <v>0</v>
      </c>
      <c r="AE50" s="42">
        <f>IF('Indicator Date hidden'!AF51="x","x",AE$2-'Indicator Date hidden'!AF51)</f>
        <v>16</v>
      </c>
      <c r="AF50" s="42" t="str">
        <f>IF('Indicator Date hidden'!AG51="x","x",AF$2-'Indicator Date hidden'!AG51)</f>
        <v>x</v>
      </c>
      <c r="AG50" s="42">
        <f>IF('Indicator Date hidden'!AH51="x","x",AG$2-'Indicator Date hidden'!AH51)</f>
        <v>0</v>
      </c>
      <c r="AH50" s="42" t="str">
        <f>IF('Indicator Date hidden'!AI51="x","x",AH$2-'Indicator Date hidden'!AI51)</f>
        <v>x</v>
      </c>
      <c r="AI50" s="42">
        <f>IF('Indicator Date hidden'!AJ51="x","x",AI$2-'Indicator Date hidden'!AJ51)</f>
        <v>0</v>
      </c>
      <c r="AJ50" s="42">
        <f>IF('Indicator Date hidden'!AK51="x","x",AJ$2-'Indicator Date hidden'!AK51)</f>
        <v>0</v>
      </c>
      <c r="AK50" s="42">
        <f>IF('Indicator Date hidden'!AL51="x","x",AK$2-'Indicator Date hidden'!AL51)</f>
        <v>0</v>
      </c>
      <c r="AL50" s="42">
        <f>IF('Indicator Date hidden'!AM51="x","x",AL$2-'Indicator Date hidden'!AM51)</f>
        <v>0</v>
      </c>
      <c r="AM50" s="42">
        <f>IF('Indicator Date hidden'!AN51="x","x",AM$2-'Indicator Date hidden'!AN51)</f>
        <v>0</v>
      </c>
      <c r="AN50" s="42">
        <f>IF('Indicator Date hidden'!AO51="x","x",AN$2-'Indicator Date hidden'!AO51)</f>
        <v>0</v>
      </c>
      <c r="AO50" s="42" t="str">
        <f>IF('Indicator Date hidden'!AP51="x","x",AO$2-'Indicator Date hidden'!AP51)</f>
        <v>x</v>
      </c>
      <c r="AP50" s="42">
        <f>IF('Indicator Date hidden'!AQ51="x","x",AP$2-'Indicator Date hidden'!AQ51)</f>
        <v>0</v>
      </c>
      <c r="AQ50" s="42" t="str">
        <f>IF('Indicator Date hidden'!AR51="x","x",AQ$2-'Indicator Date hidden'!AR51)</f>
        <v>x</v>
      </c>
      <c r="AR50" s="42" t="str">
        <f>IF('Indicator Date hidden'!AS51="x","x",AR$2-'Indicator Date hidden'!AS51)</f>
        <v>x</v>
      </c>
      <c r="AS50" s="42" t="str">
        <f>IF('Indicator Date hidden'!AT51="x","x",AS$2-'Indicator Date hidden'!AT51)</f>
        <v>x</v>
      </c>
      <c r="AT50" s="42">
        <f>IF('Indicator Date hidden'!AU51="x","x",AT$2-'Indicator Date hidden'!AU51)</f>
        <v>0</v>
      </c>
      <c r="AU50" s="42" t="str">
        <f>IF('Indicator Date hidden'!AV51="x","x",AU$2-'Indicator Date hidden'!AV51)</f>
        <v>x</v>
      </c>
      <c r="AV50" s="42" t="str">
        <f>IF('Indicator Date hidden'!AW51="x","x",AV$2-'Indicator Date hidden'!AW51)</f>
        <v>x</v>
      </c>
      <c r="AW50" s="42">
        <f>IF('Indicator Date hidden'!AX51="x","x",AW$2-'Indicator Date hidden'!AX51)</f>
        <v>-2</v>
      </c>
      <c r="AX50" s="42">
        <f>IF('Indicator Date hidden'!AY51="x","x",AX$2-'Indicator Date hidden'!AY51)</f>
        <v>-1</v>
      </c>
      <c r="AY50" s="42">
        <f>IF('Indicator Date hidden'!AZ51="x","x",AY$2-'Indicator Date hidden'!AZ51)</f>
        <v>0</v>
      </c>
      <c r="AZ50" s="42" t="str">
        <f>IF('Indicator Date hidden'!BA51="x","x",AZ$2-'Indicator Date hidden'!BA51)</f>
        <v>x</v>
      </c>
      <c r="BA50" s="42" t="str">
        <f>IF('Indicator Date hidden'!BB51="x","x",BA$2-'Indicator Date hidden'!BB51)</f>
        <v>x</v>
      </c>
      <c r="BB50" s="42" t="str">
        <f>IF('Indicator Date hidden'!BC51="x","x",BB$2-'Indicator Date hidden'!BC51)</f>
        <v>x</v>
      </c>
      <c r="BC50" s="42">
        <f>IF('Indicator Date hidden'!BD51="x","x",BC$2-'Indicator Date hidden'!BD51)</f>
        <v>0</v>
      </c>
      <c r="BD50" s="42">
        <f>IF('Indicator Date hidden'!BE51="x","x",BD$2-'Indicator Date hidden'!BE51)</f>
        <v>0</v>
      </c>
      <c r="BE50" s="42" t="str">
        <f>IF('Indicator Date hidden'!BF51="x","x",BE$2-'Indicator Date hidden'!BF51)</f>
        <v>x</v>
      </c>
      <c r="BF50" s="42">
        <f>IF('Indicator Date hidden'!BG51="x","x",BF$2-'Indicator Date hidden'!BG51)</f>
        <v>0</v>
      </c>
      <c r="BG50" s="42">
        <f>IF('Indicator Date hidden'!BH51="x","x",BG$2-'Indicator Date hidden'!BH51)</f>
        <v>0</v>
      </c>
      <c r="BH50" s="42">
        <f>IF('Indicator Date hidden'!BI51="x","x",BH$2-'Indicator Date hidden'!BI51)</f>
        <v>0</v>
      </c>
      <c r="BI50" s="42" t="str">
        <f>IF('Indicator Date hidden'!BJ51="x","x",BI$2-'Indicator Date hidden'!BJ51)</f>
        <v>x</v>
      </c>
      <c r="BJ50" s="42">
        <f>IF('Indicator Date hidden'!BK51="x","x",BJ$2-'Indicator Date hidden'!BK51)</f>
        <v>1</v>
      </c>
      <c r="BK50" s="42">
        <f>IF('Indicator Date hidden'!BL51="x","x",BK$2-'Indicator Date hidden'!BL51)</f>
        <v>1</v>
      </c>
      <c r="BL50" s="42">
        <f>IF('Indicator Date hidden'!BM51="x","x",BL$2-'Indicator Date hidden'!BM51)</f>
        <v>0</v>
      </c>
      <c r="BM50" s="42">
        <f>IF('Indicator Date hidden'!BN51="x","x",BM$2-'Indicator Date hidden'!BN51)</f>
        <v>0</v>
      </c>
      <c r="BN50" s="42">
        <f>IF('Indicator Date hidden'!BO51="x","x",BN$2-'Indicator Date hidden'!BO51)</f>
        <v>0</v>
      </c>
      <c r="BO50" s="42">
        <f>IF('Indicator Date hidden'!BP51="x","x",BO$2-'Indicator Date hidden'!BP51)</f>
        <v>3</v>
      </c>
      <c r="BP50" s="42">
        <f>IF('Indicator Date hidden'!BQ51="x","x",BP$2-'Indicator Date hidden'!BQ51)</f>
        <v>0</v>
      </c>
      <c r="BQ50" s="42">
        <f>IF('Indicator Date hidden'!BR51="x","x",BQ$2-'Indicator Date hidden'!BR51)</f>
        <v>0</v>
      </c>
      <c r="BR50" s="42" t="str">
        <f>IF('Indicator Date hidden'!BS51="x","x",BR$2-'Indicator Date hidden'!BS51)</f>
        <v>x</v>
      </c>
      <c r="BS50" s="42">
        <f>IF('Indicator Date hidden'!BT51="x","x",BS$2-'Indicator Date hidden'!BT51)</f>
        <v>1</v>
      </c>
      <c r="BT50" s="42" t="str">
        <f>IF('Indicator Date hidden'!BU51="x","x",BT$2-'Indicator Date hidden'!BU51)</f>
        <v>x</v>
      </c>
      <c r="BU50">
        <f t="shared" si="5"/>
        <v>24</v>
      </c>
      <c r="BV50" s="43">
        <f t="shared" si="6"/>
        <v>0.51063829787234039</v>
      </c>
      <c r="BW50">
        <f t="shared" si="7"/>
        <v>6</v>
      </c>
      <c r="BX50" s="43">
        <f t="shared" si="8"/>
        <v>2.4656995073732997</v>
      </c>
      <c r="BY50" s="46">
        <f t="shared" si="9"/>
        <v>0</v>
      </c>
    </row>
    <row r="51" spans="1:77">
      <c r="A51" t="str">
        <f>'Indicator Data'!B54</f>
        <v>DOM</v>
      </c>
      <c r="B51" s="42">
        <f>IF('Indicator Date hidden'!C52="x","x",B$2-'Indicator Date hidden'!C52)</f>
        <v>0</v>
      </c>
      <c r="C51" s="42">
        <f>IF('Indicator Date hidden'!D52="x","x",C$2-'Indicator Date hidden'!D52)</f>
        <v>0</v>
      </c>
      <c r="D51" s="42">
        <f>IF('Indicator Date hidden'!E52="x","x",D$2-'Indicator Date hidden'!E52)</f>
        <v>0</v>
      </c>
      <c r="E51" s="42">
        <f>IF('Indicator Date hidden'!F52="x","x",E$2-'Indicator Date hidden'!F52)</f>
        <v>0</v>
      </c>
      <c r="F51" s="42">
        <f>IF('Indicator Date hidden'!G52="x","x",F$2-'Indicator Date hidden'!G52)</f>
        <v>0</v>
      </c>
      <c r="G51" s="42">
        <f>IF('Indicator Date hidden'!H52="x","x",G$2-'Indicator Date hidden'!H52)</f>
        <v>0</v>
      </c>
      <c r="H51" s="42">
        <f>IF('Indicator Date hidden'!I52="x","x",H$2-'Indicator Date hidden'!I52)</f>
        <v>0</v>
      </c>
      <c r="I51" s="42">
        <f>IF('Indicator Date hidden'!J52="x","x",I$2-'Indicator Date hidden'!J52)</f>
        <v>0</v>
      </c>
      <c r="J51" s="42">
        <f>IF('Indicator Date hidden'!K52="x","x",J$2-'Indicator Date hidden'!K52)</f>
        <v>0</v>
      </c>
      <c r="K51" s="42">
        <f>IF('Indicator Date hidden'!L52="x","x",K$2-'Indicator Date hidden'!L52)</f>
        <v>0</v>
      </c>
      <c r="L51" s="42" t="str">
        <f>IF('Indicator Date hidden'!M52="x","x",L$2-'Indicator Date hidden'!M52)</f>
        <v>x</v>
      </c>
      <c r="M51" s="42" t="str">
        <f>IF('Indicator Date hidden'!N52="x","x",M$2-'Indicator Date hidden'!N52)</f>
        <v>x</v>
      </c>
      <c r="N51" s="42" t="str">
        <f>IF('Indicator Date hidden'!O52="x","x",N$2-'Indicator Date hidden'!O52)</f>
        <v>x</v>
      </c>
      <c r="O51" s="42" t="str">
        <f>IF('Indicator Date hidden'!P52="x","x",O$2-'Indicator Date hidden'!P52)</f>
        <v>x</v>
      </c>
      <c r="P51" s="42">
        <f>IF('Indicator Date hidden'!Q52="x","x",P$2-'Indicator Date hidden'!Q52)</f>
        <v>0</v>
      </c>
      <c r="Q51" s="42">
        <f>IF('Indicator Date hidden'!R52="x","x",Q$2-'Indicator Date hidden'!R52)</f>
        <v>0</v>
      </c>
      <c r="R51" s="42">
        <f>IF('Indicator Date hidden'!S52="x","x",R$2-'Indicator Date hidden'!S52)</f>
        <v>0</v>
      </c>
      <c r="S51" s="42">
        <f>IF('Indicator Date hidden'!T52="x","x",S$2-'Indicator Date hidden'!T52)</f>
        <v>0</v>
      </c>
      <c r="T51" s="42">
        <f>IF('Indicator Date hidden'!U52="x","x",T$2-'Indicator Date hidden'!U52)</f>
        <v>0</v>
      </c>
      <c r="U51" s="42">
        <f>IF('Indicator Date hidden'!V52="x","x",U$2-'Indicator Date hidden'!V52)</f>
        <v>0</v>
      </c>
      <c r="V51" s="42">
        <f>IF('Indicator Date hidden'!W52="x","x",V$2-'Indicator Date hidden'!W52)</f>
        <v>0</v>
      </c>
      <c r="W51" s="42">
        <f>IF('Indicator Date hidden'!X52="x","x",W$2-'Indicator Date hidden'!X52)</f>
        <v>0</v>
      </c>
      <c r="X51" s="42">
        <f>IF('Indicator Date hidden'!Y52="x","x",X$2-'Indicator Date hidden'!Y52)</f>
        <v>2</v>
      </c>
      <c r="Y51" s="42">
        <f>IF('Indicator Date hidden'!Z52="x","x",Y$2-'Indicator Date hidden'!Z52)</f>
        <v>0</v>
      </c>
      <c r="Z51" s="42">
        <f>IF('Indicator Date hidden'!AA52="x","x",Z$2-'Indicator Date hidden'!AA52)</f>
        <v>0</v>
      </c>
      <c r="AA51" s="42">
        <f>IF('Indicator Date hidden'!AB52="x","x",AA$2-'Indicator Date hidden'!AB52)</f>
        <v>1</v>
      </c>
      <c r="AB51" s="42">
        <f>IF('Indicator Date hidden'!AC52="x","x",AB$2-'Indicator Date hidden'!AC52)</f>
        <v>0</v>
      </c>
      <c r="AC51" s="42">
        <f>IF('Indicator Date hidden'!AD52="x","x",AC$2-'Indicator Date hidden'!AD52)</f>
        <v>-2</v>
      </c>
      <c r="AD51" s="42">
        <f>IF('Indicator Date hidden'!AE52="x","x",AD$2-'Indicator Date hidden'!AE52)</f>
        <v>0</v>
      </c>
      <c r="AE51" s="42">
        <f>IF('Indicator Date hidden'!AF52="x","x",AE$2-'Indicator Date hidden'!AF52)</f>
        <v>0</v>
      </c>
      <c r="AF51" s="42">
        <f>IF('Indicator Date hidden'!AG52="x","x",AF$2-'Indicator Date hidden'!AG52)</f>
        <v>0</v>
      </c>
      <c r="AG51" s="42">
        <f>IF('Indicator Date hidden'!AH52="x","x",AG$2-'Indicator Date hidden'!AH52)</f>
        <v>0</v>
      </c>
      <c r="AH51" s="42">
        <f>IF('Indicator Date hidden'!AI52="x","x",AH$2-'Indicator Date hidden'!AI52)</f>
        <v>2</v>
      </c>
      <c r="AI51" s="42">
        <f>IF('Indicator Date hidden'!AJ52="x","x",AI$2-'Indicator Date hidden'!AJ52)</f>
        <v>0</v>
      </c>
      <c r="AJ51" s="42">
        <f>IF('Indicator Date hidden'!AK52="x","x",AJ$2-'Indicator Date hidden'!AK52)</f>
        <v>0</v>
      </c>
      <c r="AK51" s="42">
        <f>IF('Indicator Date hidden'!AL52="x","x",AK$2-'Indicator Date hidden'!AL52)</f>
        <v>0</v>
      </c>
      <c r="AL51" s="42">
        <f>IF('Indicator Date hidden'!AM52="x","x",AL$2-'Indicator Date hidden'!AM52)</f>
        <v>0</v>
      </c>
      <c r="AM51" s="42">
        <f>IF('Indicator Date hidden'!AN52="x","x",AM$2-'Indicator Date hidden'!AN52)</f>
        <v>0</v>
      </c>
      <c r="AN51" s="42">
        <f>IF('Indicator Date hidden'!AO52="x","x",AN$2-'Indicator Date hidden'!AO52)</f>
        <v>0</v>
      </c>
      <c r="AO51" s="42">
        <f>IF('Indicator Date hidden'!AP52="x","x",AO$2-'Indicator Date hidden'!AP52)</f>
        <v>3</v>
      </c>
      <c r="AP51" s="42">
        <f>IF('Indicator Date hidden'!AQ52="x","x",AP$2-'Indicator Date hidden'!AQ52)</f>
        <v>0</v>
      </c>
      <c r="AQ51" s="42">
        <f>IF('Indicator Date hidden'!AR52="x","x",AQ$2-'Indicator Date hidden'!AR52)</f>
        <v>0</v>
      </c>
      <c r="AR51" s="42">
        <f>IF('Indicator Date hidden'!AS52="x","x",AR$2-'Indicator Date hidden'!AS52)</f>
        <v>0</v>
      </c>
      <c r="AS51" s="42">
        <f>IF('Indicator Date hidden'!AT52="x","x",AS$2-'Indicator Date hidden'!AT52)</f>
        <v>0</v>
      </c>
      <c r="AT51" s="42">
        <f>IF('Indicator Date hidden'!AU52="x","x",AT$2-'Indicator Date hidden'!AU52)</f>
        <v>0</v>
      </c>
      <c r="AU51" s="42">
        <f>IF('Indicator Date hidden'!AV52="x","x",AU$2-'Indicator Date hidden'!AV52)</f>
        <v>0</v>
      </c>
      <c r="AV51" s="42">
        <f>IF('Indicator Date hidden'!AW52="x","x",AV$2-'Indicator Date hidden'!AW52)</f>
        <v>0</v>
      </c>
      <c r="AW51" s="42">
        <f>IF('Indicator Date hidden'!AX52="x","x",AW$2-'Indicator Date hidden'!AX52)</f>
        <v>-2</v>
      </c>
      <c r="AX51" s="42">
        <f>IF('Indicator Date hidden'!AY52="x","x",AX$2-'Indicator Date hidden'!AY52)</f>
        <v>-1</v>
      </c>
      <c r="AY51" s="42">
        <f>IF('Indicator Date hidden'!AZ52="x","x",AY$2-'Indicator Date hidden'!AZ52)</f>
        <v>0</v>
      </c>
      <c r="AZ51" s="42" t="str">
        <f>IF('Indicator Date hidden'!BA52="x","x",AZ$2-'Indicator Date hidden'!BA52)</f>
        <v>x</v>
      </c>
      <c r="BA51" s="42">
        <f>IF('Indicator Date hidden'!BB52="x","x",BA$2-'Indicator Date hidden'!BB52)</f>
        <v>0</v>
      </c>
      <c r="BB51" s="42">
        <f>IF('Indicator Date hidden'!BC52="x","x",BB$2-'Indicator Date hidden'!BC52)</f>
        <v>0</v>
      </c>
      <c r="BC51" s="42">
        <f>IF('Indicator Date hidden'!BD52="x","x",BC$2-'Indicator Date hidden'!BD52)</f>
        <v>0</v>
      </c>
      <c r="BD51" s="42">
        <f>IF('Indicator Date hidden'!BE52="x","x",BD$2-'Indicator Date hidden'!BE52)</f>
        <v>0</v>
      </c>
      <c r="BE51" s="42">
        <f>IF('Indicator Date hidden'!BF52="x","x",BE$2-'Indicator Date hidden'!BF52)</f>
        <v>0</v>
      </c>
      <c r="BF51" s="42">
        <f>IF('Indicator Date hidden'!BG52="x","x",BF$2-'Indicator Date hidden'!BG52)</f>
        <v>0</v>
      </c>
      <c r="BG51" s="42">
        <f>IF('Indicator Date hidden'!BH52="x","x",BG$2-'Indicator Date hidden'!BH52)</f>
        <v>0</v>
      </c>
      <c r="BH51" s="42">
        <f>IF('Indicator Date hidden'!BI52="x","x",BH$2-'Indicator Date hidden'!BI52)</f>
        <v>0</v>
      </c>
      <c r="BI51" s="42">
        <f>IF('Indicator Date hidden'!BJ52="x","x",BI$2-'Indicator Date hidden'!BJ52)</f>
        <v>1</v>
      </c>
      <c r="BJ51" s="42">
        <f>IF('Indicator Date hidden'!BK52="x","x",BJ$2-'Indicator Date hidden'!BK52)</f>
        <v>1</v>
      </c>
      <c r="BK51" s="42">
        <f>IF('Indicator Date hidden'!BL52="x","x",BK$2-'Indicator Date hidden'!BL52)</f>
        <v>0</v>
      </c>
      <c r="BL51" s="42">
        <f>IF('Indicator Date hidden'!BM52="x","x",BL$2-'Indicator Date hidden'!BM52)</f>
        <v>0</v>
      </c>
      <c r="BM51" s="42">
        <f>IF('Indicator Date hidden'!BN52="x","x",BM$2-'Indicator Date hidden'!BN52)</f>
        <v>0</v>
      </c>
      <c r="BN51" s="42">
        <f>IF('Indicator Date hidden'!BO52="x","x",BN$2-'Indicator Date hidden'!BO52)</f>
        <v>0</v>
      </c>
      <c r="BO51" s="42">
        <f>IF('Indicator Date hidden'!BP52="x","x",BO$2-'Indicator Date hidden'!BP52)</f>
        <v>2</v>
      </c>
      <c r="BP51" s="42">
        <f>IF('Indicator Date hidden'!BQ52="x","x",BP$2-'Indicator Date hidden'!BQ52)</f>
        <v>0</v>
      </c>
      <c r="BQ51" s="42">
        <f>IF('Indicator Date hidden'!BR52="x","x",BQ$2-'Indicator Date hidden'!BR52)</f>
        <v>0</v>
      </c>
      <c r="BR51" s="42">
        <f>IF('Indicator Date hidden'!BS52="x","x",BR$2-'Indicator Date hidden'!BS52)</f>
        <v>0</v>
      </c>
      <c r="BS51" s="42">
        <f>IF('Indicator Date hidden'!BT52="x","x",BS$2-'Indicator Date hidden'!BT52)</f>
        <v>1</v>
      </c>
      <c r="BT51" s="42">
        <f>IF('Indicator Date hidden'!BU52="x","x",BT$2-'Indicator Date hidden'!BU52)</f>
        <v>0</v>
      </c>
      <c r="BU51">
        <f t="shared" si="5"/>
        <v>8</v>
      </c>
      <c r="BV51" s="43">
        <f t="shared" si="6"/>
        <v>0.12121212121212122</v>
      </c>
      <c r="BW51">
        <f t="shared" si="7"/>
        <v>8</v>
      </c>
      <c r="BX51" s="43">
        <f t="shared" si="8"/>
        <v>0.70743136545022745</v>
      </c>
      <c r="BY51" s="46">
        <f t="shared" si="9"/>
        <v>0</v>
      </c>
    </row>
    <row r="52" spans="1:77">
      <c r="A52" t="str">
        <f>'Indicator Data'!B55</f>
        <v>ECU</v>
      </c>
      <c r="B52" s="42">
        <f>IF('Indicator Date hidden'!C53="x","x",B$2-'Indicator Date hidden'!C53)</f>
        <v>0</v>
      </c>
      <c r="C52" s="42">
        <f>IF('Indicator Date hidden'!D53="x","x",C$2-'Indicator Date hidden'!D53)</f>
        <v>0</v>
      </c>
      <c r="D52" s="42">
        <f>IF('Indicator Date hidden'!E53="x","x",D$2-'Indicator Date hidden'!E53)</f>
        <v>0</v>
      </c>
      <c r="E52" s="42">
        <f>IF('Indicator Date hidden'!F53="x","x",E$2-'Indicator Date hidden'!F53)</f>
        <v>0</v>
      </c>
      <c r="F52" s="42">
        <f>IF('Indicator Date hidden'!G53="x","x",F$2-'Indicator Date hidden'!G53)</f>
        <v>0</v>
      </c>
      <c r="G52" s="42">
        <f>IF('Indicator Date hidden'!H53="x","x",G$2-'Indicator Date hidden'!H53)</f>
        <v>0</v>
      </c>
      <c r="H52" s="42">
        <f>IF('Indicator Date hidden'!I53="x","x",H$2-'Indicator Date hidden'!I53)</f>
        <v>0</v>
      </c>
      <c r="I52" s="42">
        <f>IF('Indicator Date hidden'!J53="x","x",I$2-'Indicator Date hidden'!J53)</f>
        <v>0</v>
      </c>
      <c r="J52" s="42">
        <f>IF('Indicator Date hidden'!K53="x","x",J$2-'Indicator Date hidden'!K53)</f>
        <v>0</v>
      </c>
      <c r="K52" s="42">
        <f>IF('Indicator Date hidden'!L53="x","x",K$2-'Indicator Date hidden'!L53)</f>
        <v>0</v>
      </c>
      <c r="L52" s="42" t="str">
        <f>IF('Indicator Date hidden'!M53="x","x",L$2-'Indicator Date hidden'!M53)</f>
        <v>x</v>
      </c>
      <c r="M52" s="42" t="str">
        <f>IF('Indicator Date hidden'!N53="x","x",M$2-'Indicator Date hidden'!N53)</f>
        <v>x</v>
      </c>
      <c r="N52" s="42" t="str">
        <f>IF('Indicator Date hidden'!O53="x","x",N$2-'Indicator Date hidden'!O53)</f>
        <v>x</v>
      </c>
      <c r="O52" s="42" t="str">
        <f>IF('Indicator Date hidden'!P53="x","x",O$2-'Indicator Date hidden'!P53)</f>
        <v>x</v>
      </c>
      <c r="P52" s="42">
        <f>IF('Indicator Date hidden'!Q53="x","x",P$2-'Indicator Date hidden'!Q53)</f>
        <v>0</v>
      </c>
      <c r="Q52" s="42">
        <f>IF('Indicator Date hidden'!R53="x","x",Q$2-'Indicator Date hidden'!R53)</f>
        <v>0</v>
      </c>
      <c r="R52" s="42">
        <f>IF('Indicator Date hidden'!S53="x","x",R$2-'Indicator Date hidden'!S53)</f>
        <v>0</v>
      </c>
      <c r="S52" s="42">
        <f>IF('Indicator Date hidden'!T53="x","x",S$2-'Indicator Date hidden'!T53)</f>
        <v>0</v>
      </c>
      <c r="T52" s="42">
        <f>IF('Indicator Date hidden'!U53="x","x",T$2-'Indicator Date hidden'!U53)</f>
        <v>0</v>
      </c>
      <c r="U52" s="42">
        <f>IF('Indicator Date hidden'!V53="x","x",U$2-'Indicator Date hidden'!V53)</f>
        <v>0</v>
      </c>
      <c r="V52" s="42">
        <f>IF('Indicator Date hidden'!W53="x","x",V$2-'Indicator Date hidden'!W53)</f>
        <v>0</v>
      </c>
      <c r="W52" s="42">
        <f>IF('Indicator Date hidden'!X53="x","x",W$2-'Indicator Date hidden'!X53)</f>
        <v>0</v>
      </c>
      <c r="X52" s="42">
        <f>IF('Indicator Date hidden'!Y53="x","x",X$2-'Indicator Date hidden'!Y53)</f>
        <v>11</v>
      </c>
      <c r="Y52" s="42">
        <f>IF('Indicator Date hidden'!Z53="x","x",Y$2-'Indicator Date hidden'!Z53)</f>
        <v>0</v>
      </c>
      <c r="Z52" s="42">
        <f>IF('Indicator Date hidden'!AA53="x","x",Z$2-'Indicator Date hidden'!AA53)</f>
        <v>0</v>
      </c>
      <c r="AA52" s="42">
        <f>IF('Indicator Date hidden'!AB53="x","x",AA$2-'Indicator Date hidden'!AB53)</f>
        <v>1</v>
      </c>
      <c r="AB52" s="42">
        <f>IF('Indicator Date hidden'!AC53="x","x",AB$2-'Indicator Date hidden'!AC53)</f>
        <v>0</v>
      </c>
      <c r="AC52" s="42">
        <f>IF('Indicator Date hidden'!AD53="x","x",AC$2-'Indicator Date hidden'!AD53)</f>
        <v>-2</v>
      </c>
      <c r="AD52" s="42">
        <f>IF('Indicator Date hidden'!AE53="x","x",AD$2-'Indicator Date hidden'!AE53)</f>
        <v>0</v>
      </c>
      <c r="AE52" s="42">
        <f>IF('Indicator Date hidden'!AF53="x","x",AE$2-'Indicator Date hidden'!AF53)</f>
        <v>0</v>
      </c>
      <c r="AF52" s="42">
        <f>IF('Indicator Date hidden'!AG53="x","x",AF$2-'Indicator Date hidden'!AG53)</f>
        <v>0</v>
      </c>
      <c r="AG52" s="42">
        <f>IF('Indicator Date hidden'!AH53="x","x",AG$2-'Indicator Date hidden'!AH53)</f>
        <v>0</v>
      </c>
      <c r="AH52" s="42">
        <f>IF('Indicator Date hidden'!AI53="x","x",AH$2-'Indicator Date hidden'!AI53)</f>
        <v>3</v>
      </c>
      <c r="AI52" s="42">
        <f>IF('Indicator Date hidden'!AJ53="x","x",AI$2-'Indicator Date hidden'!AJ53)</f>
        <v>0</v>
      </c>
      <c r="AJ52" s="42">
        <f>IF('Indicator Date hidden'!AK53="x","x",AJ$2-'Indicator Date hidden'!AK53)</f>
        <v>0</v>
      </c>
      <c r="AK52" s="42">
        <f>IF('Indicator Date hidden'!AL53="x","x",AK$2-'Indicator Date hidden'!AL53)</f>
        <v>0</v>
      </c>
      <c r="AL52" s="42">
        <f>IF('Indicator Date hidden'!AM53="x","x",AL$2-'Indicator Date hidden'!AM53)</f>
        <v>0</v>
      </c>
      <c r="AM52" s="42">
        <f>IF('Indicator Date hidden'!AN53="x","x",AM$2-'Indicator Date hidden'!AN53)</f>
        <v>0</v>
      </c>
      <c r="AN52" s="42">
        <f>IF('Indicator Date hidden'!AO53="x","x",AN$2-'Indicator Date hidden'!AO53)</f>
        <v>0</v>
      </c>
      <c r="AO52" s="42">
        <f>IF('Indicator Date hidden'!AP53="x","x",AO$2-'Indicator Date hidden'!AP53)</f>
        <v>3</v>
      </c>
      <c r="AP52" s="42">
        <f>IF('Indicator Date hidden'!AQ53="x","x",AP$2-'Indicator Date hidden'!AQ53)</f>
        <v>0</v>
      </c>
      <c r="AQ52" s="42">
        <f>IF('Indicator Date hidden'!AR53="x","x",AQ$2-'Indicator Date hidden'!AR53)</f>
        <v>0</v>
      </c>
      <c r="AR52" s="42">
        <f>IF('Indicator Date hidden'!AS53="x","x",AR$2-'Indicator Date hidden'!AS53)</f>
        <v>0</v>
      </c>
      <c r="AS52" s="42">
        <f>IF('Indicator Date hidden'!AT53="x","x",AS$2-'Indicator Date hidden'!AT53)</f>
        <v>0</v>
      </c>
      <c r="AT52" s="42">
        <f>IF('Indicator Date hidden'!AU53="x","x",AT$2-'Indicator Date hidden'!AU53)</f>
        <v>0</v>
      </c>
      <c r="AU52" s="42">
        <f>IF('Indicator Date hidden'!AV53="x","x",AU$2-'Indicator Date hidden'!AV53)</f>
        <v>0</v>
      </c>
      <c r="AV52" s="42">
        <f>IF('Indicator Date hidden'!AW53="x","x",AV$2-'Indicator Date hidden'!AW53)</f>
        <v>0</v>
      </c>
      <c r="AW52" s="42">
        <f>IF('Indicator Date hidden'!AX53="x","x",AW$2-'Indicator Date hidden'!AX53)</f>
        <v>-2</v>
      </c>
      <c r="AX52" s="42">
        <f>IF('Indicator Date hidden'!AY53="x","x",AX$2-'Indicator Date hidden'!AY53)</f>
        <v>-1</v>
      </c>
      <c r="AY52" s="42">
        <f>IF('Indicator Date hidden'!AZ53="x","x",AY$2-'Indicator Date hidden'!AZ53)</f>
        <v>0</v>
      </c>
      <c r="AZ52" s="42" t="str">
        <f>IF('Indicator Date hidden'!BA53="x","x",AZ$2-'Indicator Date hidden'!BA53)</f>
        <v>x</v>
      </c>
      <c r="BA52" s="42">
        <f>IF('Indicator Date hidden'!BB53="x","x",BA$2-'Indicator Date hidden'!BB53)</f>
        <v>0</v>
      </c>
      <c r="BB52" s="42">
        <f>IF('Indicator Date hidden'!BC53="x","x",BB$2-'Indicator Date hidden'!BC53)</f>
        <v>0</v>
      </c>
      <c r="BC52" s="42">
        <f>IF('Indicator Date hidden'!BD53="x","x",BC$2-'Indicator Date hidden'!BD53)</f>
        <v>0</v>
      </c>
      <c r="BD52" s="42">
        <f>IF('Indicator Date hidden'!BE53="x","x",BD$2-'Indicator Date hidden'!BE53)</f>
        <v>0</v>
      </c>
      <c r="BE52" s="42">
        <f>IF('Indicator Date hidden'!BF53="x","x",BE$2-'Indicator Date hidden'!BF53)</f>
        <v>0</v>
      </c>
      <c r="BF52" s="42">
        <f>IF('Indicator Date hidden'!BG53="x","x",BF$2-'Indicator Date hidden'!BG53)</f>
        <v>0</v>
      </c>
      <c r="BG52" s="42">
        <f>IF('Indicator Date hidden'!BH53="x","x",BG$2-'Indicator Date hidden'!BH53)</f>
        <v>0</v>
      </c>
      <c r="BH52" s="42">
        <f>IF('Indicator Date hidden'!BI53="x","x",BH$2-'Indicator Date hidden'!BI53)</f>
        <v>0</v>
      </c>
      <c r="BI52" s="42">
        <f>IF('Indicator Date hidden'!BJ53="x","x",BI$2-'Indicator Date hidden'!BJ53)</f>
        <v>1</v>
      </c>
      <c r="BJ52" s="42">
        <f>IF('Indicator Date hidden'!BK53="x","x",BJ$2-'Indicator Date hidden'!BK53)</f>
        <v>0</v>
      </c>
      <c r="BK52" s="42">
        <f>IF('Indicator Date hidden'!BL53="x","x",BK$2-'Indicator Date hidden'!BL53)</f>
        <v>0</v>
      </c>
      <c r="BL52" s="42">
        <f>IF('Indicator Date hidden'!BM53="x","x",BL$2-'Indicator Date hidden'!BM53)</f>
        <v>0</v>
      </c>
      <c r="BM52" s="42">
        <f>IF('Indicator Date hidden'!BN53="x","x",BM$2-'Indicator Date hidden'!BN53)</f>
        <v>0</v>
      </c>
      <c r="BN52" s="42">
        <f>IF('Indicator Date hidden'!BO53="x","x",BN$2-'Indicator Date hidden'!BO53)</f>
        <v>0</v>
      </c>
      <c r="BO52" s="42">
        <f>IF('Indicator Date hidden'!BP53="x","x",BO$2-'Indicator Date hidden'!BP53)</f>
        <v>4</v>
      </c>
      <c r="BP52" s="42">
        <f>IF('Indicator Date hidden'!BQ53="x","x",BP$2-'Indicator Date hidden'!BQ53)</f>
        <v>0</v>
      </c>
      <c r="BQ52" s="42">
        <f>IF('Indicator Date hidden'!BR53="x","x",BQ$2-'Indicator Date hidden'!BR53)</f>
        <v>0</v>
      </c>
      <c r="BR52" s="42">
        <f>IF('Indicator Date hidden'!BS53="x","x",BR$2-'Indicator Date hidden'!BS53)</f>
        <v>0</v>
      </c>
      <c r="BS52" s="42">
        <f>IF('Indicator Date hidden'!BT53="x","x",BS$2-'Indicator Date hidden'!BT53)</f>
        <v>1</v>
      </c>
      <c r="BT52" s="42">
        <f>IF('Indicator Date hidden'!BU53="x","x",BT$2-'Indicator Date hidden'!BU53)</f>
        <v>0</v>
      </c>
      <c r="BU52">
        <f t="shared" si="5"/>
        <v>19</v>
      </c>
      <c r="BV52" s="43">
        <f t="shared" si="6"/>
        <v>0.2878787878787879</v>
      </c>
      <c r="BW52">
        <f t="shared" si="7"/>
        <v>7</v>
      </c>
      <c r="BX52" s="43">
        <f t="shared" si="8"/>
        <v>1.5644260397322942</v>
      </c>
      <c r="BY52" s="46">
        <f t="shared" si="9"/>
        <v>0</v>
      </c>
    </row>
    <row r="53" spans="1:77">
      <c r="A53" t="str">
        <f>'Indicator Data'!B56</f>
        <v>EGY</v>
      </c>
      <c r="B53" s="42">
        <f>IF('Indicator Date hidden'!C54="x","x",B$2-'Indicator Date hidden'!C54)</f>
        <v>0</v>
      </c>
      <c r="C53" s="42">
        <f>IF('Indicator Date hidden'!D54="x","x",C$2-'Indicator Date hidden'!D54)</f>
        <v>0</v>
      </c>
      <c r="D53" s="42">
        <f>IF('Indicator Date hidden'!E54="x","x",D$2-'Indicator Date hidden'!E54)</f>
        <v>0</v>
      </c>
      <c r="E53" s="42">
        <f>IF('Indicator Date hidden'!F54="x","x",E$2-'Indicator Date hidden'!F54)</f>
        <v>0</v>
      </c>
      <c r="F53" s="42">
        <f>IF('Indicator Date hidden'!G54="x","x",F$2-'Indicator Date hidden'!G54)</f>
        <v>0</v>
      </c>
      <c r="G53" s="42">
        <f>IF('Indicator Date hidden'!H54="x","x",G$2-'Indicator Date hidden'!H54)</f>
        <v>0</v>
      </c>
      <c r="H53" s="42">
        <f>IF('Indicator Date hidden'!I54="x","x",H$2-'Indicator Date hidden'!I54)</f>
        <v>0</v>
      </c>
      <c r="I53" s="42">
        <f>IF('Indicator Date hidden'!J54="x","x",I$2-'Indicator Date hidden'!J54)</f>
        <v>0</v>
      </c>
      <c r="J53" s="42">
        <f>IF('Indicator Date hidden'!K54="x","x",J$2-'Indicator Date hidden'!K54)</f>
        <v>0</v>
      </c>
      <c r="K53" s="42">
        <f>IF('Indicator Date hidden'!L54="x","x",K$2-'Indicator Date hidden'!L54)</f>
        <v>0</v>
      </c>
      <c r="L53" s="42">
        <f>IF('Indicator Date hidden'!M54="x","x",L$2-'Indicator Date hidden'!M54)</f>
        <v>0</v>
      </c>
      <c r="M53" s="42">
        <f>IF('Indicator Date hidden'!N54="x","x",M$2-'Indicator Date hidden'!N54)</f>
        <v>0</v>
      </c>
      <c r="N53" s="42">
        <f>IF('Indicator Date hidden'!O54="x","x",N$2-'Indicator Date hidden'!O54)</f>
        <v>0</v>
      </c>
      <c r="O53" s="42">
        <f>IF('Indicator Date hidden'!P54="x","x",O$2-'Indicator Date hidden'!P54)</f>
        <v>0</v>
      </c>
      <c r="P53" s="42">
        <f>IF('Indicator Date hidden'!Q54="x","x",P$2-'Indicator Date hidden'!Q54)</f>
        <v>0</v>
      </c>
      <c r="Q53" s="42">
        <f>IF('Indicator Date hidden'!R54="x","x",Q$2-'Indicator Date hidden'!R54)</f>
        <v>0</v>
      </c>
      <c r="R53" s="42">
        <f>IF('Indicator Date hidden'!S54="x","x",R$2-'Indicator Date hidden'!S54)</f>
        <v>0</v>
      </c>
      <c r="S53" s="42">
        <f>IF('Indicator Date hidden'!T54="x","x",S$2-'Indicator Date hidden'!T54)</f>
        <v>0</v>
      </c>
      <c r="T53" s="42">
        <f>IF('Indicator Date hidden'!U54="x","x",T$2-'Indicator Date hidden'!U54)</f>
        <v>0</v>
      </c>
      <c r="U53" s="42">
        <f>IF('Indicator Date hidden'!V54="x","x",U$2-'Indicator Date hidden'!V54)</f>
        <v>0</v>
      </c>
      <c r="V53" s="42">
        <f>IF('Indicator Date hidden'!W54="x","x",V$2-'Indicator Date hidden'!W54)</f>
        <v>0</v>
      </c>
      <c r="W53" s="42">
        <f>IF('Indicator Date hidden'!X54="x","x",W$2-'Indicator Date hidden'!X54)</f>
        <v>0</v>
      </c>
      <c r="X53" s="42">
        <f>IF('Indicator Date hidden'!Y54="x","x",X$2-'Indicator Date hidden'!Y54)</f>
        <v>7</v>
      </c>
      <c r="Y53" s="42">
        <f>IF('Indicator Date hidden'!Z54="x","x",Y$2-'Indicator Date hidden'!Z54)</f>
        <v>0</v>
      </c>
      <c r="Z53" s="42">
        <f>IF('Indicator Date hidden'!AA54="x","x",Z$2-'Indicator Date hidden'!AA54)</f>
        <v>2</v>
      </c>
      <c r="AA53" s="42">
        <f>IF('Indicator Date hidden'!AB54="x","x",AA$2-'Indicator Date hidden'!AB54)</f>
        <v>0</v>
      </c>
      <c r="AB53" s="42">
        <f>IF('Indicator Date hidden'!AC54="x","x",AB$2-'Indicator Date hidden'!AC54)</f>
        <v>0</v>
      </c>
      <c r="AC53" s="42">
        <f>IF('Indicator Date hidden'!AD54="x","x",AC$2-'Indicator Date hidden'!AD54)</f>
        <v>-2</v>
      </c>
      <c r="AD53" s="42">
        <f>IF('Indicator Date hidden'!AE54="x","x",AD$2-'Indicator Date hidden'!AE54)</f>
        <v>0</v>
      </c>
      <c r="AE53" s="42">
        <f>IF('Indicator Date hidden'!AF54="x","x",AE$2-'Indicator Date hidden'!AF54)</f>
        <v>0</v>
      </c>
      <c r="AF53" s="42">
        <f>IF('Indicator Date hidden'!AG54="x","x",AF$2-'Indicator Date hidden'!AG54)</f>
        <v>0</v>
      </c>
      <c r="AG53" s="42">
        <f>IF('Indicator Date hidden'!AH54="x","x",AG$2-'Indicator Date hidden'!AH54)</f>
        <v>0</v>
      </c>
      <c r="AH53" s="42">
        <f>IF('Indicator Date hidden'!AI54="x","x",AH$2-'Indicator Date hidden'!AI54)</f>
        <v>7</v>
      </c>
      <c r="AI53" s="42">
        <f>IF('Indicator Date hidden'!AJ54="x","x",AI$2-'Indicator Date hidden'!AJ54)</f>
        <v>0</v>
      </c>
      <c r="AJ53" s="42">
        <f>IF('Indicator Date hidden'!AK54="x","x",AJ$2-'Indicator Date hidden'!AK54)</f>
        <v>0</v>
      </c>
      <c r="AK53" s="42">
        <f>IF('Indicator Date hidden'!AL54="x","x",AK$2-'Indicator Date hidden'!AL54)</f>
        <v>0</v>
      </c>
      <c r="AL53" s="42">
        <f>IF('Indicator Date hidden'!AM54="x","x",AL$2-'Indicator Date hidden'!AM54)</f>
        <v>0</v>
      </c>
      <c r="AM53" s="42">
        <f>IF('Indicator Date hidden'!AN54="x","x",AM$2-'Indicator Date hidden'!AN54)</f>
        <v>0</v>
      </c>
      <c r="AN53" s="42">
        <f>IF('Indicator Date hidden'!AO54="x","x",AN$2-'Indicator Date hidden'!AO54)</f>
        <v>0</v>
      </c>
      <c r="AO53" s="42">
        <f>IF('Indicator Date hidden'!AP54="x","x",AO$2-'Indicator Date hidden'!AP54)</f>
        <v>8</v>
      </c>
      <c r="AP53" s="42">
        <f>IF('Indicator Date hidden'!AQ54="x","x",AP$2-'Indicator Date hidden'!AQ54)</f>
        <v>0</v>
      </c>
      <c r="AQ53" s="42">
        <f>IF('Indicator Date hidden'!AR54="x","x",AQ$2-'Indicator Date hidden'!AR54)</f>
        <v>0</v>
      </c>
      <c r="AR53" s="42">
        <f>IF('Indicator Date hidden'!AS54="x","x",AR$2-'Indicator Date hidden'!AS54)</f>
        <v>0</v>
      </c>
      <c r="AS53" s="42">
        <f>IF('Indicator Date hidden'!AT54="x","x",AS$2-'Indicator Date hidden'!AT54)</f>
        <v>0</v>
      </c>
      <c r="AT53" s="42">
        <f>IF('Indicator Date hidden'!AU54="x","x",AT$2-'Indicator Date hidden'!AU54)</f>
        <v>0</v>
      </c>
      <c r="AU53" s="42">
        <f>IF('Indicator Date hidden'!AV54="x","x",AU$2-'Indicator Date hidden'!AV54)</f>
        <v>0</v>
      </c>
      <c r="AV53" s="42">
        <f>IF('Indicator Date hidden'!AW54="x","x",AV$2-'Indicator Date hidden'!AW54)</f>
        <v>3</v>
      </c>
      <c r="AW53" s="42">
        <f>IF('Indicator Date hidden'!AX54="x","x",AW$2-'Indicator Date hidden'!AX54)</f>
        <v>-2</v>
      </c>
      <c r="AX53" s="42">
        <f>IF('Indicator Date hidden'!AY54="x","x",AX$2-'Indicator Date hidden'!AY54)</f>
        <v>-1</v>
      </c>
      <c r="AY53" s="42">
        <f>IF('Indicator Date hidden'!AZ54="x","x",AY$2-'Indicator Date hidden'!AZ54)</f>
        <v>0</v>
      </c>
      <c r="AZ53" s="42">
        <f>IF('Indicator Date hidden'!BA54="x","x",AZ$2-'Indicator Date hidden'!BA54)</f>
        <v>2</v>
      </c>
      <c r="BA53" s="42">
        <f>IF('Indicator Date hidden'!BB54="x","x",BA$2-'Indicator Date hidden'!BB54)</f>
        <v>0</v>
      </c>
      <c r="BB53" s="42">
        <f>IF('Indicator Date hidden'!BC54="x","x",BB$2-'Indicator Date hidden'!BC54)</f>
        <v>0</v>
      </c>
      <c r="BC53" s="42">
        <f>IF('Indicator Date hidden'!BD54="x","x",BC$2-'Indicator Date hidden'!BD54)</f>
        <v>0</v>
      </c>
      <c r="BD53" s="42">
        <f>IF('Indicator Date hidden'!BE54="x","x",BD$2-'Indicator Date hidden'!BE54)</f>
        <v>0</v>
      </c>
      <c r="BE53" s="42">
        <f>IF('Indicator Date hidden'!BF54="x","x",BE$2-'Indicator Date hidden'!BF54)</f>
        <v>0</v>
      </c>
      <c r="BF53" s="42">
        <f>IF('Indicator Date hidden'!BG54="x","x",BF$2-'Indicator Date hidden'!BG54)</f>
        <v>0</v>
      </c>
      <c r="BG53" s="42">
        <f>IF('Indicator Date hidden'!BH54="x","x",BG$2-'Indicator Date hidden'!BH54)</f>
        <v>0</v>
      </c>
      <c r="BH53" s="42">
        <f>IF('Indicator Date hidden'!BI54="x","x",BH$2-'Indicator Date hidden'!BI54)</f>
        <v>0</v>
      </c>
      <c r="BI53" s="42">
        <f>IF('Indicator Date hidden'!BJ54="x","x",BI$2-'Indicator Date hidden'!BJ54)</f>
        <v>1</v>
      </c>
      <c r="BJ53" s="42">
        <f>IF('Indicator Date hidden'!BK54="x","x",BJ$2-'Indicator Date hidden'!BK54)</f>
        <v>0</v>
      </c>
      <c r="BK53" s="42">
        <f>IF('Indicator Date hidden'!BL54="x","x",BK$2-'Indicator Date hidden'!BL54)</f>
        <v>0</v>
      </c>
      <c r="BL53" s="42">
        <f>IF('Indicator Date hidden'!BM54="x","x",BL$2-'Indicator Date hidden'!BM54)</f>
        <v>0</v>
      </c>
      <c r="BM53" s="42">
        <f>IF('Indicator Date hidden'!BN54="x","x",BM$2-'Indicator Date hidden'!BN54)</f>
        <v>0</v>
      </c>
      <c r="BN53" s="42">
        <f>IF('Indicator Date hidden'!BO54="x","x",BN$2-'Indicator Date hidden'!BO54)</f>
        <v>0</v>
      </c>
      <c r="BO53" s="42">
        <f>IF('Indicator Date hidden'!BP54="x","x",BO$2-'Indicator Date hidden'!BP54)</f>
        <v>2</v>
      </c>
      <c r="BP53" s="42">
        <f>IF('Indicator Date hidden'!BQ54="x","x",BP$2-'Indicator Date hidden'!BQ54)</f>
        <v>0</v>
      </c>
      <c r="BQ53" s="42">
        <f>IF('Indicator Date hidden'!BR54="x","x",BQ$2-'Indicator Date hidden'!BR54)</f>
        <v>0</v>
      </c>
      <c r="BR53" s="42" t="str">
        <f>IF('Indicator Date hidden'!BS54="x","x",BR$2-'Indicator Date hidden'!BS54)</f>
        <v>x</v>
      </c>
      <c r="BS53" s="42">
        <f>IF('Indicator Date hidden'!BT54="x","x",BS$2-'Indicator Date hidden'!BT54)</f>
        <v>1</v>
      </c>
      <c r="BT53" s="42">
        <f>IF('Indicator Date hidden'!BU54="x","x",BT$2-'Indicator Date hidden'!BU54)</f>
        <v>0</v>
      </c>
      <c r="BU53">
        <f t="shared" si="5"/>
        <v>28</v>
      </c>
      <c r="BV53" s="43">
        <f t="shared" si="6"/>
        <v>0.4</v>
      </c>
      <c r="BW53">
        <f t="shared" si="7"/>
        <v>9</v>
      </c>
      <c r="BX53" s="43">
        <f t="shared" si="8"/>
        <v>1.6159915134147738</v>
      </c>
      <c r="BY53" s="46">
        <f t="shared" si="9"/>
        <v>0</v>
      </c>
    </row>
    <row r="54" spans="1:77">
      <c r="A54" t="str">
        <f>'Indicator Data'!B57</f>
        <v>SLV</v>
      </c>
      <c r="B54" s="42">
        <f>IF('Indicator Date hidden'!C55="x","x",B$2-'Indicator Date hidden'!C55)</f>
        <v>0</v>
      </c>
      <c r="C54" s="42">
        <f>IF('Indicator Date hidden'!D55="x","x",C$2-'Indicator Date hidden'!D55)</f>
        <v>0</v>
      </c>
      <c r="D54" s="42">
        <f>IF('Indicator Date hidden'!E55="x","x",D$2-'Indicator Date hidden'!E55)</f>
        <v>0</v>
      </c>
      <c r="E54" s="42">
        <f>IF('Indicator Date hidden'!F55="x","x",E$2-'Indicator Date hidden'!F55)</f>
        <v>0</v>
      </c>
      <c r="F54" s="42">
        <f>IF('Indicator Date hidden'!G55="x","x",F$2-'Indicator Date hidden'!G55)</f>
        <v>0</v>
      </c>
      <c r="G54" s="42">
        <f>IF('Indicator Date hidden'!H55="x","x",G$2-'Indicator Date hidden'!H55)</f>
        <v>0</v>
      </c>
      <c r="H54" s="42">
        <f>IF('Indicator Date hidden'!I55="x","x",H$2-'Indicator Date hidden'!I55)</f>
        <v>0</v>
      </c>
      <c r="I54" s="42">
        <f>IF('Indicator Date hidden'!J55="x","x",I$2-'Indicator Date hidden'!J55)</f>
        <v>0</v>
      </c>
      <c r="J54" s="42">
        <f>IF('Indicator Date hidden'!K55="x","x",J$2-'Indicator Date hidden'!K55)</f>
        <v>0</v>
      </c>
      <c r="K54" s="42">
        <f>IF('Indicator Date hidden'!L55="x","x",K$2-'Indicator Date hidden'!L55)</f>
        <v>0</v>
      </c>
      <c r="L54" s="42" t="str">
        <f>IF('Indicator Date hidden'!M55="x","x",L$2-'Indicator Date hidden'!M55)</f>
        <v>x</v>
      </c>
      <c r="M54" s="42" t="str">
        <f>IF('Indicator Date hidden'!N55="x","x",M$2-'Indicator Date hidden'!N55)</f>
        <v>x</v>
      </c>
      <c r="N54" s="42" t="str">
        <f>IF('Indicator Date hidden'!O55="x","x",N$2-'Indicator Date hidden'!O55)</f>
        <v>x</v>
      </c>
      <c r="O54" s="42" t="str">
        <f>IF('Indicator Date hidden'!P55="x","x",O$2-'Indicator Date hidden'!P55)</f>
        <v>x</v>
      </c>
      <c r="P54" s="42">
        <f>IF('Indicator Date hidden'!Q55="x","x",P$2-'Indicator Date hidden'!Q55)</f>
        <v>0</v>
      </c>
      <c r="Q54" s="42">
        <f>IF('Indicator Date hidden'!R55="x","x",Q$2-'Indicator Date hidden'!R55)</f>
        <v>0</v>
      </c>
      <c r="R54" s="42">
        <f>IF('Indicator Date hidden'!S55="x","x",R$2-'Indicator Date hidden'!S55)</f>
        <v>0</v>
      </c>
      <c r="S54" s="42">
        <f>IF('Indicator Date hidden'!T55="x","x",S$2-'Indicator Date hidden'!T55)</f>
        <v>0</v>
      </c>
      <c r="T54" s="42">
        <f>IF('Indicator Date hidden'!U55="x","x",T$2-'Indicator Date hidden'!U55)</f>
        <v>0</v>
      </c>
      <c r="U54" s="42">
        <f>IF('Indicator Date hidden'!V55="x","x",U$2-'Indicator Date hidden'!V55)</f>
        <v>0</v>
      </c>
      <c r="V54" s="42">
        <f>IF('Indicator Date hidden'!W55="x","x",V$2-'Indicator Date hidden'!W55)</f>
        <v>0</v>
      </c>
      <c r="W54" s="42">
        <f>IF('Indicator Date hidden'!X55="x","x",W$2-'Indicator Date hidden'!X55)</f>
        <v>0</v>
      </c>
      <c r="X54" s="42">
        <f>IF('Indicator Date hidden'!Y55="x","x",X$2-'Indicator Date hidden'!Y55)</f>
        <v>7</v>
      </c>
      <c r="Y54" s="42">
        <f>IF('Indicator Date hidden'!Z55="x","x",Y$2-'Indicator Date hidden'!Z55)</f>
        <v>0</v>
      </c>
      <c r="Z54" s="42">
        <f>IF('Indicator Date hidden'!AA55="x","x",Z$2-'Indicator Date hidden'!AA55)</f>
        <v>4</v>
      </c>
      <c r="AA54" s="42">
        <f>IF('Indicator Date hidden'!AB55="x","x",AA$2-'Indicator Date hidden'!AB55)</f>
        <v>3</v>
      </c>
      <c r="AB54" s="42">
        <f>IF('Indicator Date hidden'!AC55="x","x",AB$2-'Indicator Date hidden'!AC55)</f>
        <v>0</v>
      </c>
      <c r="AC54" s="42">
        <f>IF('Indicator Date hidden'!AD55="x","x",AC$2-'Indicator Date hidden'!AD55)</f>
        <v>-2</v>
      </c>
      <c r="AD54" s="42">
        <f>IF('Indicator Date hidden'!AE55="x","x",AD$2-'Indicator Date hidden'!AE55)</f>
        <v>0</v>
      </c>
      <c r="AE54" s="42">
        <f>IF('Indicator Date hidden'!AF55="x","x",AE$2-'Indicator Date hidden'!AF55)</f>
        <v>0</v>
      </c>
      <c r="AF54" s="42">
        <f>IF('Indicator Date hidden'!AG55="x","x",AF$2-'Indicator Date hidden'!AG55)</f>
        <v>0</v>
      </c>
      <c r="AG54" s="42">
        <f>IF('Indicator Date hidden'!AH55="x","x",AG$2-'Indicator Date hidden'!AH55)</f>
        <v>0</v>
      </c>
      <c r="AH54" s="42">
        <f>IF('Indicator Date hidden'!AI55="x","x",AH$2-'Indicator Date hidden'!AI55)</f>
        <v>7</v>
      </c>
      <c r="AI54" s="42">
        <f>IF('Indicator Date hidden'!AJ55="x","x",AI$2-'Indicator Date hidden'!AJ55)</f>
        <v>0</v>
      </c>
      <c r="AJ54" s="42">
        <f>IF('Indicator Date hidden'!AK55="x","x",AJ$2-'Indicator Date hidden'!AK55)</f>
        <v>0</v>
      </c>
      <c r="AK54" s="42">
        <f>IF('Indicator Date hidden'!AL55="x","x",AK$2-'Indicator Date hidden'!AL55)</f>
        <v>0</v>
      </c>
      <c r="AL54" s="42">
        <f>IF('Indicator Date hidden'!AM55="x","x",AL$2-'Indicator Date hidden'!AM55)</f>
        <v>0</v>
      </c>
      <c r="AM54" s="42">
        <f>IF('Indicator Date hidden'!AN55="x","x",AM$2-'Indicator Date hidden'!AN55)</f>
        <v>0</v>
      </c>
      <c r="AN54" s="42">
        <f>IF('Indicator Date hidden'!AO55="x","x",AN$2-'Indicator Date hidden'!AO55)</f>
        <v>0</v>
      </c>
      <c r="AO54" s="42">
        <f>IF('Indicator Date hidden'!AP55="x","x",AO$2-'Indicator Date hidden'!AP55)</f>
        <v>8</v>
      </c>
      <c r="AP54" s="42">
        <f>IF('Indicator Date hidden'!AQ55="x","x",AP$2-'Indicator Date hidden'!AQ55)</f>
        <v>0</v>
      </c>
      <c r="AQ54" s="42">
        <f>IF('Indicator Date hidden'!AR55="x","x",AQ$2-'Indicator Date hidden'!AR55)</f>
        <v>0</v>
      </c>
      <c r="AR54" s="42">
        <f>IF('Indicator Date hidden'!AS55="x","x",AR$2-'Indicator Date hidden'!AS55)</f>
        <v>0</v>
      </c>
      <c r="AS54" s="42">
        <f>IF('Indicator Date hidden'!AT55="x","x",AS$2-'Indicator Date hidden'!AT55)</f>
        <v>0</v>
      </c>
      <c r="AT54" s="42">
        <f>IF('Indicator Date hidden'!AU55="x","x",AT$2-'Indicator Date hidden'!AU55)</f>
        <v>0</v>
      </c>
      <c r="AU54" s="42">
        <f>IF('Indicator Date hidden'!AV55="x","x",AU$2-'Indicator Date hidden'!AV55)</f>
        <v>0</v>
      </c>
      <c r="AV54" s="42">
        <f>IF('Indicator Date hidden'!AW55="x","x",AV$2-'Indicator Date hidden'!AW55)</f>
        <v>0</v>
      </c>
      <c r="AW54" s="42">
        <f>IF('Indicator Date hidden'!AX55="x","x",AW$2-'Indicator Date hidden'!AX55)</f>
        <v>-2</v>
      </c>
      <c r="AX54" s="42">
        <f>IF('Indicator Date hidden'!AY55="x","x",AX$2-'Indicator Date hidden'!AY55)</f>
        <v>-1</v>
      </c>
      <c r="AY54" s="42">
        <f>IF('Indicator Date hidden'!AZ55="x","x",AY$2-'Indicator Date hidden'!AZ55)</f>
        <v>0</v>
      </c>
      <c r="AZ54" s="42">
        <f>IF('Indicator Date hidden'!BA55="x","x",AZ$2-'Indicator Date hidden'!BA55)</f>
        <v>0</v>
      </c>
      <c r="BA54" s="42">
        <f>IF('Indicator Date hidden'!BB55="x","x",BA$2-'Indicator Date hidden'!BB55)</f>
        <v>0</v>
      </c>
      <c r="BB54" s="42">
        <f>IF('Indicator Date hidden'!BC55="x","x",BB$2-'Indicator Date hidden'!BC55)</f>
        <v>0</v>
      </c>
      <c r="BC54" s="42">
        <f>IF('Indicator Date hidden'!BD55="x","x",BC$2-'Indicator Date hidden'!BD55)</f>
        <v>0</v>
      </c>
      <c r="BD54" s="42">
        <f>IF('Indicator Date hidden'!BE55="x","x",BD$2-'Indicator Date hidden'!BE55)</f>
        <v>0</v>
      </c>
      <c r="BE54" s="42">
        <f>IF('Indicator Date hidden'!BF55="x","x",BE$2-'Indicator Date hidden'!BF55)</f>
        <v>2</v>
      </c>
      <c r="BF54" s="42">
        <f>IF('Indicator Date hidden'!BG55="x","x",BF$2-'Indicator Date hidden'!BG55)</f>
        <v>0</v>
      </c>
      <c r="BG54" s="42">
        <f>IF('Indicator Date hidden'!BH55="x","x",BG$2-'Indicator Date hidden'!BH55)</f>
        <v>0</v>
      </c>
      <c r="BH54" s="42">
        <f>IF('Indicator Date hidden'!BI55="x","x",BH$2-'Indicator Date hidden'!BI55)</f>
        <v>0</v>
      </c>
      <c r="BI54" s="42">
        <f>IF('Indicator Date hidden'!BJ55="x","x",BI$2-'Indicator Date hidden'!BJ55)</f>
        <v>3</v>
      </c>
      <c r="BJ54" s="42">
        <f>IF('Indicator Date hidden'!BK55="x","x",BJ$2-'Indicator Date hidden'!BK55)</f>
        <v>1</v>
      </c>
      <c r="BK54" s="42">
        <f>IF('Indicator Date hidden'!BL55="x","x",BK$2-'Indicator Date hidden'!BL55)</f>
        <v>0</v>
      </c>
      <c r="BL54" s="42">
        <f>IF('Indicator Date hidden'!BM55="x","x",BL$2-'Indicator Date hidden'!BM55)</f>
        <v>0</v>
      </c>
      <c r="BM54" s="42">
        <f>IF('Indicator Date hidden'!BN55="x","x",BM$2-'Indicator Date hidden'!BN55)</f>
        <v>0</v>
      </c>
      <c r="BN54" s="42">
        <f>IF('Indicator Date hidden'!BO55="x","x",BN$2-'Indicator Date hidden'!BO55)</f>
        <v>0</v>
      </c>
      <c r="BO54" s="42">
        <f>IF('Indicator Date hidden'!BP55="x","x",BO$2-'Indicator Date hidden'!BP55)</f>
        <v>0</v>
      </c>
      <c r="BP54" s="42">
        <f>IF('Indicator Date hidden'!BQ55="x","x",BP$2-'Indicator Date hidden'!BQ55)</f>
        <v>0</v>
      </c>
      <c r="BQ54" s="42">
        <f>IF('Indicator Date hidden'!BR55="x","x",BQ$2-'Indicator Date hidden'!BR55)</f>
        <v>0</v>
      </c>
      <c r="BR54" s="42">
        <f>IF('Indicator Date hidden'!BS55="x","x",BR$2-'Indicator Date hidden'!BS55)</f>
        <v>0</v>
      </c>
      <c r="BS54" s="42">
        <f>IF('Indicator Date hidden'!BT55="x","x",BS$2-'Indicator Date hidden'!BT55)</f>
        <v>1</v>
      </c>
      <c r="BT54" s="42">
        <f>IF('Indicator Date hidden'!BU55="x","x",BT$2-'Indicator Date hidden'!BU55)</f>
        <v>0</v>
      </c>
      <c r="BU54">
        <f t="shared" si="5"/>
        <v>31</v>
      </c>
      <c r="BV54" s="43">
        <f t="shared" si="6"/>
        <v>0.46268656716417911</v>
      </c>
      <c r="BW54">
        <f t="shared" si="7"/>
        <v>9</v>
      </c>
      <c r="BX54" s="43">
        <f t="shared" si="8"/>
        <v>1.7132352062425962</v>
      </c>
      <c r="BY54" s="46">
        <f t="shared" si="9"/>
        <v>0</v>
      </c>
    </row>
    <row r="55" spans="1:77">
      <c r="A55" t="str">
        <f>'Indicator Data'!B58</f>
        <v>GNQ</v>
      </c>
      <c r="B55" s="42">
        <f>IF('Indicator Date hidden'!C56="x","x",B$2-'Indicator Date hidden'!C56)</f>
        <v>0</v>
      </c>
      <c r="C55" s="42">
        <f>IF('Indicator Date hidden'!D56="x","x",C$2-'Indicator Date hidden'!D56)</f>
        <v>0</v>
      </c>
      <c r="D55" s="42">
        <f>IF('Indicator Date hidden'!E56="x","x",D$2-'Indicator Date hidden'!E56)</f>
        <v>0</v>
      </c>
      <c r="E55" s="42">
        <f>IF('Indicator Date hidden'!F56="x","x",E$2-'Indicator Date hidden'!F56)</f>
        <v>0</v>
      </c>
      <c r="F55" s="42">
        <f>IF('Indicator Date hidden'!G56="x","x",F$2-'Indicator Date hidden'!G56)</f>
        <v>0</v>
      </c>
      <c r="G55" s="42">
        <f>IF('Indicator Date hidden'!H56="x","x",G$2-'Indicator Date hidden'!H56)</f>
        <v>0</v>
      </c>
      <c r="H55" s="42">
        <f>IF('Indicator Date hidden'!I56="x","x",H$2-'Indicator Date hidden'!I56)</f>
        <v>0</v>
      </c>
      <c r="I55" s="42">
        <f>IF('Indicator Date hidden'!J56="x","x",I$2-'Indicator Date hidden'!J56)</f>
        <v>0</v>
      </c>
      <c r="J55" s="42">
        <f>IF('Indicator Date hidden'!K56="x","x",J$2-'Indicator Date hidden'!K56)</f>
        <v>0</v>
      </c>
      <c r="K55" s="42">
        <f>IF('Indicator Date hidden'!L56="x","x",K$2-'Indicator Date hidden'!L56)</f>
        <v>0</v>
      </c>
      <c r="L55" s="42">
        <f>IF('Indicator Date hidden'!M56="x","x",L$2-'Indicator Date hidden'!M56)</f>
        <v>0</v>
      </c>
      <c r="M55" s="42">
        <f>IF('Indicator Date hidden'!N56="x","x",M$2-'Indicator Date hidden'!N56)</f>
        <v>0</v>
      </c>
      <c r="N55" s="42">
        <f>IF('Indicator Date hidden'!O56="x","x",N$2-'Indicator Date hidden'!O56)</f>
        <v>0</v>
      </c>
      <c r="O55" s="42">
        <f>IF('Indicator Date hidden'!P56="x","x",O$2-'Indicator Date hidden'!P56)</f>
        <v>0</v>
      </c>
      <c r="P55" s="42">
        <f>IF('Indicator Date hidden'!Q56="x","x",P$2-'Indicator Date hidden'!Q56)</f>
        <v>0</v>
      </c>
      <c r="Q55" s="42">
        <f>IF('Indicator Date hidden'!R56="x","x",Q$2-'Indicator Date hidden'!R56)</f>
        <v>0</v>
      </c>
      <c r="R55" s="42">
        <f>IF('Indicator Date hidden'!S56="x","x",R$2-'Indicator Date hidden'!S56)</f>
        <v>0</v>
      </c>
      <c r="S55" s="42">
        <f>IF('Indicator Date hidden'!T56="x","x",S$2-'Indicator Date hidden'!T56)</f>
        <v>0</v>
      </c>
      <c r="T55" s="42">
        <f>IF('Indicator Date hidden'!U56="x","x",T$2-'Indicator Date hidden'!U56)</f>
        <v>0</v>
      </c>
      <c r="U55" s="42">
        <f>IF('Indicator Date hidden'!V56="x","x",U$2-'Indicator Date hidden'!V56)</f>
        <v>0</v>
      </c>
      <c r="V55" s="42">
        <f>IF('Indicator Date hidden'!W56="x","x",V$2-'Indicator Date hidden'!W56)</f>
        <v>0</v>
      </c>
      <c r="W55" s="42">
        <f>IF('Indicator Date hidden'!X56="x","x",W$2-'Indicator Date hidden'!X56)</f>
        <v>0</v>
      </c>
      <c r="X55" s="42" t="str">
        <f>IF('Indicator Date hidden'!Y56="x","x",X$2-'Indicator Date hidden'!Y56)</f>
        <v>x</v>
      </c>
      <c r="Y55" s="42">
        <f>IF('Indicator Date hidden'!Z56="x","x",Y$2-'Indicator Date hidden'!Z56)</f>
        <v>5</v>
      </c>
      <c r="Z55" s="42" t="str">
        <f>IF('Indicator Date hidden'!AA56="x","x",Z$2-'Indicator Date hidden'!AA56)</f>
        <v>x</v>
      </c>
      <c r="AA55" s="42">
        <f>IF('Indicator Date hidden'!AB56="x","x",AA$2-'Indicator Date hidden'!AB56)</f>
        <v>5</v>
      </c>
      <c r="AB55" s="42">
        <f>IF('Indicator Date hidden'!AC56="x","x",AB$2-'Indicator Date hidden'!AC56)</f>
        <v>0</v>
      </c>
      <c r="AC55" s="42">
        <f>IF('Indicator Date hidden'!AD56="x","x",AC$2-'Indicator Date hidden'!AD56)</f>
        <v>-2</v>
      </c>
      <c r="AD55" s="42">
        <f>IF('Indicator Date hidden'!AE56="x","x",AD$2-'Indicator Date hidden'!AE56)</f>
        <v>0</v>
      </c>
      <c r="AE55" s="42">
        <f>IF('Indicator Date hidden'!AF56="x","x",AE$2-'Indicator Date hidden'!AF56)</f>
        <v>0</v>
      </c>
      <c r="AF55" s="42">
        <f>IF('Indicator Date hidden'!AG56="x","x",AF$2-'Indicator Date hidden'!AG56)</f>
        <v>0</v>
      </c>
      <c r="AG55" s="42">
        <f>IF('Indicator Date hidden'!AH56="x","x",AG$2-'Indicator Date hidden'!AH56)</f>
        <v>0</v>
      </c>
      <c r="AH55" s="42" t="str">
        <f>IF('Indicator Date hidden'!AI56="x","x",AH$2-'Indicator Date hidden'!AI56)</f>
        <v>x</v>
      </c>
      <c r="AI55" s="42">
        <f>IF('Indicator Date hidden'!AJ56="x","x",AI$2-'Indicator Date hidden'!AJ56)</f>
        <v>0</v>
      </c>
      <c r="AJ55" s="42">
        <f>IF('Indicator Date hidden'!AK56="x","x",AJ$2-'Indicator Date hidden'!AK56)</f>
        <v>0</v>
      </c>
      <c r="AK55" s="42">
        <f>IF('Indicator Date hidden'!AL56="x","x",AK$2-'Indicator Date hidden'!AL56)</f>
        <v>0</v>
      </c>
      <c r="AL55" s="42">
        <f>IF('Indicator Date hidden'!AM56="x","x",AL$2-'Indicator Date hidden'!AM56)</f>
        <v>0</v>
      </c>
      <c r="AM55" s="42">
        <f>IF('Indicator Date hidden'!AN56="x","x",AM$2-'Indicator Date hidden'!AN56)</f>
        <v>3</v>
      </c>
      <c r="AN55" s="42">
        <f>IF('Indicator Date hidden'!AO56="x","x",AN$2-'Indicator Date hidden'!AO56)</f>
        <v>0</v>
      </c>
      <c r="AO55" s="42">
        <f>IF('Indicator Date hidden'!AP56="x","x",AO$2-'Indicator Date hidden'!AP56)</f>
        <v>11</v>
      </c>
      <c r="AP55" s="42">
        <f>IF('Indicator Date hidden'!AQ56="x","x",AP$2-'Indicator Date hidden'!AQ56)</f>
        <v>0</v>
      </c>
      <c r="AQ55" s="42">
        <f>IF('Indicator Date hidden'!AR56="x","x",AQ$2-'Indicator Date hidden'!AR56)</f>
        <v>0</v>
      </c>
      <c r="AR55" s="42">
        <f>IF('Indicator Date hidden'!AS56="x","x",AR$2-'Indicator Date hidden'!AS56)</f>
        <v>0</v>
      </c>
      <c r="AS55" s="42">
        <f>IF('Indicator Date hidden'!AT56="x","x",AS$2-'Indicator Date hidden'!AT56)</f>
        <v>0</v>
      </c>
      <c r="AT55" s="42">
        <f>IF('Indicator Date hidden'!AU56="x","x",AT$2-'Indicator Date hidden'!AU56)</f>
        <v>0</v>
      </c>
      <c r="AU55" s="42" t="str">
        <f>IF('Indicator Date hidden'!AV56="x","x",AU$2-'Indicator Date hidden'!AV56)</f>
        <v>x</v>
      </c>
      <c r="AV55" s="42" t="str">
        <f>IF('Indicator Date hidden'!AW56="x","x",AV$2-'Indicator Date hidden'!AW56)</f>
        <v>x</v>
      </c>
      <c r="AW55" s="42">
        <f>IF('Indicator Date hidden'!AX56="x","x",AW$2-'Indicator Date hidden'!AX56)</f>
        <v>-2</v>
      </c>
      <c r="AX55" s="42">
        <f>IF('Indicator Date hidden'!AY56="x","x",AX$2-'Indicator Date hidden'!AY56)</f>
        <v>-1</v>
      </c>
      <c r="AY55" s="42">
        <f>IF('Indicator Date hidden'!AZ56="x","x",AY$2-'Indicator Date hidden'!AZ56)</f>
        <v>0</v>
      </c>
      <c r="AZ55" s="42" t="str">
        <f>IF('Indicator Date hidden'!BA56="x","x",AZ$2-'Indicator Date hidden'!BA56)</f>
        <v>x</v>
      </c>
      <c r="BA55" s="42" t="str">
        <f>IF('Indicator Date hidden'!BB56="x","x",BA$2-'Indicator Date hidden'!BB56)</f>
        <v>x</v>
      </c>
      <c r="BB55" s="42" t="str">
        <f>IF('Indicator Date hidden'!BC56="x","x",BB$2-'Indicator Date hidden'!BC56)</f>
        <v>x</v>
      </c>
      <c r="BC55" s="42">
        <f>IF('Indicator Date hidden'!BD56="x","x",BC$2-'Indicator Date hidden'!BD56)</f>
        <v>0</v>
      </c>
      <c r="BD55" s="42">
        <f>IF('Indicator Date hidden'!BE56="x","x",BD$2-'Indicator Date hidden'!BE56)</f>
        <v>0</v>
      </c>
      <c r="BE55" s="42" t="str">
        <f>IF('Indicator Date hidden'!BF56="x","x",BE$2-'Indicator Date hidden'!BF56)</f>
        <v>x</v>
      </c>
      <c r="BF55" s="42">
        <f>IF('Indicator Date hidden'!BG56="x","x",BF$2-'Indicator Date hidden'!BG56)</f>
        <v>0</v>
      </c>
      <c r="BG55" s="42">
        <f>IF('Indicator Date hidden'!BH56="x","x",BG$2-'Indicator Date hidden'!BH56)</f>
        <v>0</v>
      </c>
      <c r="BH55" s="42">
        <f>IF('Indicator Date hidden'!BI56="x","x",BH$2-'Indicator Date hidden'!BI56)</f>
        <v>0</v>
      </c>
      <c r="BI55" s="42" t="str">
        <f>IF('Indicator Date hidden'!BJ56="x","x",BI$2-'Indicator Date hidden'!BJ56)</f>
        <v>x</v>
      </c>
      <c r="BJ55" s="42">
        <f>IF('Indicator Date hidden'!BK56="x","x",BJ$2-'Indicator Date hidden'!BK56)</f>
        <v>1</v>
      </c>
      <c r="BK55" s="42">
        <f>IF('Indicator Date hidden'!BL56="x","x",BK$2-'Indicator Date hidden'!BL56)</f>
        <v>0</v>
      </c>
      <c r="BL55" s="42">
        <f>IF('Indicator Date hidden'!BM56="x","x",BL$2-'Indicator Date hidden'!BM56)</f>
        <v>0</v>
      </c>
      <c r="BM55" s="42">
        <f>IF('Indicator Date hidden'!BN56="x","x",BM$2-'Indicator Date hidden'!BN56)</f>
        <v>0</v>
      </c>
      <c r="BN55" s="42">
        <f>IF('Indicator Date hidden'!BO56="x","x",BN$2-'Indicator Date hidden'!BO56)</f>
        <v>0</v>
      </c>
      <c r="BO55" s="42">
        <f>IF('Indicator Date hidden'!BP56="x","x",BO$2-'Indicator Date hidden'!BP56)</f>
        <v>4</v>
      </c>
      <c r="BP55" s="42">
        <f>IF('Indicator Date hidden'!BQ56="x","x",BP$2-'Indicator Date hidden'!BQ56)</f>
        <v>0</v>
      </c>
      <c r="BQ55" s="42">
        <f>IF('Indicator Date hidden'!BR56="x","x",BQ$2-'Indicator Date hidden'!BR56)</f>
        <v>0</v>
      </c>
      <c r="BR55" s="42" t="str">
        <f>IF('Indicator Date hidden'!BS56="x","x",BR$2-'Indicator Date hidden'!BS56)</f>
        <v>x</v>
      </c>
      <c r="BS55" s="42">
        <f>IF('Indicator Date hidden'!BT56="x","x",BS$2-'Indicator Date hidden'!BT56)</f>
        <v>1</v>
      </c>
      <c r="BT55" s="42">
        <f>IF('Indicator Date hidden'!BU56="x","x",BT$2-'Indicator Date hidden'!BU56)</f>
        <v>0</v>
      </c>
      <c r="BU55">
        <f t="shared" si="5"/>
        <v>25</v>
      </c>
      <c r="BV55" s="43">
        <f t="shared" si="6"/>
        <v>0.41666666666666669</v>
      </c>
      <c r="BW55">
        <f t="shared" si="7"/>
        <v>7</v>
      </c>
      <c r="BX55" s="43">
        <f t="shared" si="8"/>
        <v>1.81007980180126</v>
      </c>
      <c r="BY55" s="46">
        <f t="shared" si="9"/>
        <v>0</v>
      </c>
    </row>
    <row r="56" spans="1:77">
      <c r="A56" t="str">
        <f>'Indicator Data'!B59</f>
        <v>ERI</v>
      </c>
      <c r="B56" s="42">
        <f>IF('Indicator Date hidden'!C57="x","x",B$2-'Indicator Date hidden'!C57)</f>
        <v>0</v>
      </c>
      <c r="C56" s="42">
        <f>IF('Indicator Date hidden'!D57="x","x",C$2-'Indicator Date hidden'!D57)</f>
        <v>0</v>
      </c>
      <c r="D56" s="42">
        <f>IF('Indicator Date hidden'!E57="x","x",D$2-'Indicator Date hidden'!E57)</f>
        <v>0</v>
      </c>
      <c r="E56" s="42">
        <f>IF('Indicator Date hidden'!F57="x","x",E$2-'Indicator Date hidden'!F57)</f>
        <v>0</v>
      </c>
      <c r="F56" s="42">
        <f>IF('Indicator Date hidden'!G57="x","x",F$2-'Indicator Date hidden'!G57)</f>
        <v>0</v>
      </c>
      <c r="G56" s="42">
        <f>IF('Indicator Date hidden'!H57="x","x",G$2-'Indicator Date hidden'!H57)</f>
        <v>0</v>
      </c>
      <c r="H56" s="42">
        <f>IF('Indicator Date hidden'!I57="x","x",H$2-'Indicator Date hidden'!I57)</f>
        <v>0</v>
      </c>
      <c r="I56" s="42">
        <f>IF('Indicator Date hidden'!J57="x","x",I$2-'Indicator Date hidden'!J57)</f>
        <v>0</v>
      </c>
      <c r="J56" s="42">
        <f>IF('Indicator Date hidden'!K57="x","x",J$2-'Indicator Date hidden'!K57)</f>
        <v>0</v>
      </c>
      <c r="K56" s="42">
        <f>IF('Indicator Date hidden'!L57="x","x",K$2-'Indicator Date hidden'!L57)</f>
        <v>0</v>
      </c>
      <c r="L56" s="42">
        <f>IF('Indicator Date hidden'!M57="x","x",L$2-'Indicator Date hidden'!M57)</f>
        <v>0</v>
      </c>
      <c r="M56" s="42">
        <f>IF('Indicator Date hidden'!N57="x","x",M$2-'Indicator Date hidden'!N57)</f>
        <v>0</v>
      </c>
      <c r="N56" s="42">
        <f>IF('Indicator Date hidden'!O57="x","x",N$2-'Indicator Date hidden'!O57)</f>
        <v>0</v>
      </c>
      <c r="O56" s="42">
        <f>IF('Indicator Date hidden'!P57="x","x",O$2-'Indicator Date hidden'!P57)</f>
        <v>0</v>
      </c>
      <c r="P56" s="42">
        <f>IF('Indicator Date hidden'!Q57="x","x",P$2-'Indicator Date hidden'!Q57)</f>
        <v>0</v>
      </c>
      <c r="Q56" s="42">
        <f>IF('Indicator Date hidden'!R57="x","x",Q$2-'Indicator Date hidden'!R57)</f>
        <v>0</v>
      </c>
      <c r="R56" s="42">
        <f>IF('Indicator Date hidden'!S57="x","x",R$2-'Indicator Date hidden'!S57)</f>
        <v>0</v>
      </c>
      <c r="S56" s="42">
        <f>IF('Indicator Date hidden'!T57="x","x",S$2-'Indicator Date hidden'!T57)</f>
        <v>0</v>
      </c>
      <c r="T56" s="42">
        <f>IF('Indicator Date hidden'!U57="x","x",T$2-'Indicator Date hidden'!U57)</f>
        <v>0</v>
      </c>
      <c r="U56" s="42">
        <f>IF('Indicator Date hidden'!V57="x","x",U$2-'Indicator Date hidden'!V57)</f>
        <v>0</v>
      </c>
      <c r="V56" s="42">
        <f>IF('Indicator Date hidden'!W57="x","x",V$2-'Indicator Date hidden'!W57)</f>
        <v>0</v>
      </c>
      <c r="W56" s="42">
        <f>IF('Indicator Date hidden'!X57="x","x",W$2-'Indicator Date hidden'!X57)</f>
        <v>0</v>
      </c>
      <c r="X56" s="42" t="str">
        <f>IF('Indicator Date hidden'!Y57="x","x",X$2-'Indicator Date hidden'!Y57)</f>
        <v>x</v>
      </c>
      <c r="Y56" s="42">
        <f>IF('Indicator Date hidden'!Z57="x","x",Y$2-'Indicator Date hidden'!Z57)</f>
        <v>6</v>
      </c>
      <c r="Z56" s="42" t="str">
        <f>IF('Indicator Date hidden'!AA57="x","x",Z$2-'Indicator Date hidden'!AA57)</f>
        <v>x</v>
      </c>
      <c r="AA56" s="42">
        <f>IF('Indicator Date hidden'!AB57="x","x",AA$2-'Indicator Date hidden'!AB57)</f>
        <v>0</v>
      </c>
      <c r="AB56" s="42">
        <f>IF('Indicator Date hidden'!AC57="x","x",AB$2-'Indicator Date hidden'!AC57)</f>
        <v>0</v>
      </c>
      <c r="AC56" s="42">
        <f>IF('Indicator Date hidden'!AD57="x","x",AC$2-'Indicator Date hidden'!AD57)</f>
        <v>-2</v>
      </c>
      <c r="AD56" s="42">
        <f>IF('Indicator Date hidden'!AE57="x","x",AD$2-'Indicator Date hidden'!AE57)</f>
        <v>0</v>
      </c>
      <c r="AE56" s="42">
        <f>IF('Indicator Date hidden'!AF57="x","x",AE$2-'Indicator Date hidden'!AF57)</f>
        <v>0</v>
      </c>
      <c r="AF56" s="42">
        <f>IF('Indicator Date hidden'!AG57="x","x",AF$2-'Indicator Date hidden'!AG57)</f>
        <v>0</v>
      </c>
      <c r="AG56" s="42">
        <f>IF('Indicator Date hidden'!AH57="x","x",AG$2-'Indicator Date hidden'!AH57)</f>
        <v>0</v>
      </c>
      <c r="AH56" s="42" t="str">
        <f>IF('Indicator Date hidden'!AI57="x","x",AH$2-'Indicator Date hidden'!AI57)</f>
        <v>x</v>
      </c>
      <c r="AI56" s="42">
        <f>IF('Indicator Date hidden'!AJ57="x","x",AI$2-'Indicator Date hidden'!AJ57)</f>
        <v>0</v>
      </c>
      <c r="AJ56" s="42">
        <f>IF('Indicator Date hidden'!AK57="x","x",AJ$2-'Indicator Date hidden'!AK57)</f>
        <v>0</v>
      </c>
      <c r="AK56" s="42">
        <f>IF('Indicator Date hidden'!AL57="x","x",AK$2-'Indicator Date hidden'!AL57)</f>
        <v>0</v>
      </c>
      <c r="AL56" s="42" t="str">
        <f>IF('Indicator Date hidden'!AM57="x","x",AL$2-'Indicator Date hidden'!AM57)</f>
        <v>x</v>
      </c>
      <c r="AM56" s="42" t="str">
        <f>IF('Indicator Date hidden'!AN57="x","x",AM$2-'Indicator Date hidden'!AN57)</f>
        <v>x</v>
      </c>
      <c r="AN56" s="42">
        <f>IF('Indicator Date hidden'!AO57="x","x",AN$2-'Indicator Date hidden'!AO57)</f>
        <v>0</v>
      </c>
      <c r="AO56" s="42">
        <f>IF('Indicator Date hidden'!AP57="x","x",AO$2-'Indicator Date hidden'!AP57)</f>
        <v>12</v>
      </c>
      <c r="AP56" s="42">
        <f>IF('Indicator Date hidden'!AQ57="x","x",AP$2-'Indicator Date hidden'!AQ57)</f>
        <v>0</v>
      </c>
      <c r="AQ56" s="42">
        <f>IF('Indicator Date hidden'!AR57="x","x",AQ$2-'Indicator Date hidden'!AR57)</f>
        <v>0</v>
      </c>
      <c r="AR56" s="42">
        <f>IF('Indicator Date hidden'!AS57="x","x",AR$2-'Indicator Date hidden'!AS57)</f>
        <v>0</v>
      </c>
      <c r="AS56" s="42">
        <f>IF('Indicator Date hidden'!AT57="x","x",AS$2-'Indicator Date hidden'!AT57)</f>
        <v>0</v>
      </c>
      <c r="AT56" s="42">
        <f>IF('Indicator Date hidden'!AU57="x","x",AT$2-'Indicator Date hidden'!AU57)</f>
        <v>0</v>
      </c>
      <c r="AU56" s="42" t="str">
        <f>IF('Indicator Date hidden'!AV57="x","x",AU$2-'Indicator Date hidden'!AV57)</f>
        <v>x</v>
      </c>
      <c r="AV56" s="42" t="str">
        <f>IF('Indicator Date hidden'!AW57="x","x",AV$2-'Indicator Date hidden'!AW57)</f>
        <v>x</v>
      </c>
      <c r="AW56" s="42">
        <f>IF('Indicator Date hidden'!AX57="x","x",AW$2-'Indicator Date hidden'!AX57)</f>
        <v>-2</v>
      </c>
      <c r="AX56" s="42">
        <f>IF('Indicator Date hidden'!AY57="x","x",AX$2-'Indicator Date hidden'!AY57)</f>
        <v>-1</v>
      </c>
      <c r="AY56" s="42">
        <f>IF('Indicator Date hidden'!AZ57="x","x",AY$2-'Indicator Date hidden'!AZ57)</f>
        <v>0</v>
      </c>
      <c r="AZ56" s="42">
        <f>IF('Indicator Date hidden'!BA57="x","x",AZ$2-'Indicator Date hidden'!BA57)</f>
        <v>9</v>
      </c>
      <c r="BA56" s="42">
        <f>IF('Indicator Date hidden'!BB57="x","x",BA$2-'Indicator Date hidden'!BB57)</f>
        <v>0</v>
      </c>
      <c r="BB56" s="42">
        <f>IF('Indicator Date hidden'!BC57="x","x",BB$2-'Indicator Date hidden'!BC57)</f>
        <v>0</v>
      </c>
      <c r="BC56" s="42">
        <f>IF('Indicator Date hidden'!BD57="x","x",BC$2-'Indicator Date hidden'!BD57)</f>
        <v>0</v>
      </c>
      <c r="BD56" s="42">
        <f>IF('Indicator Date hidden'!BE57="x","x",BD$2-'Indicator Date hidden'!BE57)</f>
        <v>0</v>
      </c>
      <c r="BE56" s="42" t="str">
        <f>IF('Indicator Date hidden'!BF57="x","x",BE$2-'Indicator Date hidden'!BF57)</f>
        <v>x</v>
      </c>
      <c r="BF56" s="42">
        <f>IF('Indicator Date hidden'!BG57="x","x",BF$2-'Indicator Date hidden'!BG57)</f>
        <v>0</v>
      </c>
      <c r="BG56" s="42">
        <f>IF('Indicator Date hidden'!BH57="x","x",BG$2-'Indicator Date hidden'!BH57)</f>
        <v>0</v>
      </c>
      <c r="BH56" s="42">
        <f>IF('Indicator Date hidden'!BI57="x","x",BH$2-'Indicator Date hidden'!BI57)</f>
        <v>0</v>
      </c>
      <c r="BI56" s="42">
        <f>IF('Indicator Date hidden'!BJ57="x","x",BI$2-'Indicator Date hidden'!BJ57)</f>
        <v>5</v>
      </c>
      <c r="BJ56" s="42">
        <f>IF('Indicator Date hidden'!BK57="x","x",BJ$2-'Indicator Date hidden'!BK57)</f>
        <v>1</v>
      </c>
      <c r="BK56" s="42">
        <f>IF('Indicator Date hidden'!BL57="x","x",BK$2-'Indicator Date hidden'!BL57)</f>
        <v>1</v>
      </c>
      <c r="BL56" s="42">
        <f>IF('Indicator Date hidden'!BM57="x","x",BL$2-'Indicator Date hidden'!BM57)</f>
        <v>0</v>
      </c>
      <c r="BM56" s="42">
        <f>IF('Indicator Date hidden'!BN57="x","x",BM$2-'Indicator Date hidden'!BN57)</f>
        <v>0</v>
      </c>
      <c r="BN56" s="42">
        <f>IF('Indicator Date hidden'!BO57="x","x",BN$2-'Indicator Date hidden'!BO57)</f>
        <v>0</v>
      </c>
      <c r="BO56" s="42">
        <f>IF('Indicator Date hidden'!BP57="x","x",BO$2-'Indicator Date hidden'!BP57)</f>
        <v>1</v>
      </c>
      <c r="BP56" s="42">
        <f>IF('Indicator Date hidden'!BQ57="x","x",BP$2-'Indicator Date hidden'!BQ57)</f>
        <v>0</v>
      </c>
      <c r="BQ56" s="42">
        <f>IF('Indicator Date hidden'!BR57="x","x",BQ$2-'Indicator Date hidden'!BR57)</f>
        <v>0</v>
      </c>
      <c r="BR56" s="42">
        <f>IF('Indicator Date hidden'!BS57="x","x",BR$2-'Indicator Date hidden'!BS57)</f>
        <v>0</v>
      </c>
      <c r="BS56" s="42">
        <f>IF('Indicator Date hidden'!BT57="x","x",BS$2-'Indicator Date hidden'!BT57)</f>
        <v>1</v>
      </c>
      <c r="BT56" s="42">
        <f>IF('Indicator Date hidden'!BU57="x","x",BT$2-'Indicator Date hidden'!BU57)</f>
        <v>0</v>
      </c>
      <c r="BU56">
        <f t="shared" si="5"/>
        <v>31</v>
      </c>
      <c r="BV56" s="43">
        <f t="shared" si="6"/>
        <v>0.49206349206349204</v>
      </c>
      <c r="BW56">
        <f t="shared" si="7"/>
        <v>8</v>
      </c>
      <c r="BX56" s="43">
        <f t="shared" si="8"/>
        <v>2.1222406239185103</v>
      </c>
      <c r="BY56" s="46">
        <f t="shared" si="9"/>
        <v>0</v>
      </c>
    </row>
    <row r="57" spans="1:77">
      <c r="A57" t="str">
        <f>'Indicator Data'!B60</f>
        <v>EST</v>
      </c>
      <c r="B57" s="42">
        <f>IF('Indicator Date hidden'!C58="x","x",B$2-'Indicator Date hidden'!C58)</f>
        <v>0</v>
      </c>
      <c r="C57" s="42">
        <f>IF('Indicator Date hidden'!D58="x","x",C$2-'Indicator Date hidden'!D58)</f>
        <v>0</v>
      </c>
      <c r="D57" s="42">
        <f>IF('Indicator Date hidden'!E58="x","x",D$2-'Indicator Date hidden'!E58)</f>
        <v>0</v>
      </c>
      <c r="E57" s="42">
        <f>IF('Indicator Date hidden'!F58="x","x",E$2-'Indicator Date hidden'!F58)</f>
        <v>0</v>
      </c>
      <c r="F57" s="42">
        <f>IF('Indicator Date hidden'!G58="x","x",F$2-'Indicator Date hidden'!G58)</f>
        <v>0</v>
      </c>
      <c r="G57" s="42">
        <f>IF('Indicator Date hidden'!H58="x","x",G$2-'Indicator Date hidden'!H58)</f>
        <v>0</v>
      </c>
      <c r="H57" s="42">
        <f>IF('Indicator Date hidden'!I58="x","x",H$2-'Indicator Date hidden'!I58)</f>
        <v>0</v>
      </c>
      <c r="I57" s="42">
        <f>IF('Indicator Date hidden'!J58="x","x",I$2-'Indicator Date hidden'!J58)</f>
        <v>0</v>
      </c>
      <c r="J57" s="42">
        <f>IF('Indicator Date hidden'!K58="x","x",J$2-'Indicator Date hidden'!K58)</f>
        <v>0</v>
      </c>
      <c r="K57" s="42">
        <f>IF('Indicator Date hidden'!L58="x","x",K$2-'Indicator Date hidden'!L58)</f>
        <v>0</v>
      </c>
      <c r="L57" s="42">
        <f>IF('Indicator Date hidden'!M58="x","x",L$2-'Indicator Date hidden'!M58)</f>
        <v>0</v>
      </c>
      <c r="M57" s="42" t="str">
        <f>IF('Indicator Date hidden'!N58="x","x",M$2-'Indicator Date hidden'!N58)</f>
        <v>x</v>
      </c>
      <c r="N57" s="42" t="str">
        <f>IF('Indicator Date hidden'!O58="x","x",N$2-'Indicator Date hidden'!O58)</f>
        <v>x</v>
      </c>
      <c r="O57" s="42" t="str">
        <f>IF('Indicator Date hidden'!P58="x","x",O$2-'Indicator Date hidden'!P58)</f>
        <v>x</v>
      </c>
      <c r="P57" s="42">
        <f>IF('Indicator Date hidden'!Q58="x","x",P$2-'Indicator Date hidden'!Q58)</f>
        <v>0</v>
      </c>
      <c r="Q57" s="42">
        <f>IF('Indicator Date hidden'!R58="x","x",Q$2-'Indicator Date hidden'!R58)</f>
        <v>0</v>
      </c>
      <c r="R57" s="42">
        <f>IF('Indicator Date hidden'!S58="x","x",R$2-'Indicator Date hidden'!S58)</f>
        <v>0</v>
      </c>
      <c r="S57" s="42">
        <f>IF('Indicator Date hidden'!T58="x","x",S$2-'Indicator Date hidden'!T58)</f>
        <v>0</v>
      </c>
      <c r="T57" s="42">
        <f>IF('Indicator Date hidden'!U58="x","x",T$2-'Indicator Date hidden'!U58)</f>
        <v>0</v>
      </c>
      <c r="U57" s="42">
        <f>IF('Indicator Date hidden'!V58="x","x",U$2-'Indicator Date hidden'!V58)</f>
        <v>0</v>
      </c>
      <c r="V57" s="42">
        <f>IF('Indicator Date hidden'!W58="x","x",V$2-'Indicator Date hidden'!W58)</f>
        <v>0</v>
      </c>
      <c r="W57" s="42">
        <f>IF('Indicator Date hidden'!X58="x","x",W$2-'Indicator Date hidden'!X58)</f>
        <v>0</v>
      </c>
      <c r="X57" s="42">
        <f>IF('Indicator Date hidden'!Y58="x","x",X$2-'Indicator Date hidden'!Y58)</f>
        <v>10</v>
      </c>
      <c r="Y57" s="42">
        <f>IF('Indicator Date hidden'!Z58="x","x",Y$2-'Indicator Date hidden'!Z58)</f>
        <v>0</v>
      </c>
      <c r="Z57" s="42" t="str">
        <f>IF('Indicator Date hidden'!AA58="x","x",Z$2-'Indicator Date hidden'!AA58)</f>
        <v>x</v>
      </c>
      <c r="AA57" s="42">
        <f>IF('Indicator Date hidden'!AB58="x","x",AA$2-'Indicator Date hidden'!AB58)</f>
        <v>0</v>
      </c>
      <c r="AB57" s="42">
        <f>IF('Indicator Date hidden'!AC58="x","x",AB$2-'Indicator Date hidden'!AC58)</f>
        <v>0</v>
      </c>
      <c r="AC57" s="42">
        <f>IF('Indicator Date hidden'!AD58="x","x",AC$2-'Indicator Date hidden'!AD58)</f>
        <v>-2</v>
      </c>
      <c r="AD57" s="42">
        <f>IF('Indicator Date hidden'!AE58="x","x",AD$2-'Indicator Date hidden'!AE58)</f>
        <v>0</v>
      </c>
      <c r="AE57" s="42">
        <f>IF('Indicator Date hidden'!AF58="x","x",AE$2-'Indicator Date hidden'!AF58)</f>
        <v>0</v>
      </c>
      <c r="AF57" s="42">
        <f>IF('Indicator Date hidden'!AG58="x","x",AF$2-'Indicator Date hidden'!AG58)</f>
        <v>0</v>
      </c>
      <c r="AG57" s="42">
        <f>IF('Indicator Date hidden'!AH58="x","x",AG$2-'Indicator Date hidden'!AH58)</f>
        <v>0</v>
      </c>
      <c r="AH57" s="42" t="str">
        <f>IF('Indicator Date hidden'!AI58="x","x",AH$2-'Indicator Date hidden'!AI58)</f>
        <v>x</v>
      </c>
      <c r="AI57" s="42">
        <f>IF('Indicator Date hidden'!AJ58="x","x",AI$2-'Indicator Date hidden'!AJ58)</f>
        <v>0</v>
      </c>
      <c r="AJ57" s="42">
        <f>IF('Indicator Date hidden'!AK58="x","x",AJ$2-'Indicator Date hidden'!AK58)</f>
        <v>0</v>
      </c>
      <c r="AK57" s="42">
        <f>IF('Indicator Date hidden'!AL58="x","x",AK$2-'Indicator Date hidden'!AL58)</f>
        <v>0</v>
      </c>
      <c r="AL57" s="42" t="str">
        <f>IF('Indicator Date hidden'!AM58="x","x",AL$2-'Indicator Date hidden'!AM58)</f>
        <v>x</v>
      </c>
      <c r="AM57" s="42">
        <f>IF('Indicator Date hidden'!AN58="x","x",AM$2-'Indicator Date hidden'!AN58)</f>
        <v>0</v>
      </c>
      <c r="AN57" s="42">
        <f>IF('Indicator Date hidden'!AO58="x","x",AN$2-'Indicator Date hidden'!AO58)</f>
        <v>0</v>
      </c>
      <c r="AO57" s="42">
        <f>IF('Indicator Date hidden'!AP58="x","x",AO$2-'Indicator Date hidden'!AP58)</f>
        <v>8</v>
      </c>
      <c r="AP57" s="42">
        <f>IF('Indicator Date hidden'!AQ58="x","x",AP$2-'Indicator Date hidden'!AQ58)</f>
        <v>0</v>
      </c>
      <c r="AQ57" s="42">
        <f>IF('Indicator Date hidden'!AR58="x","x",AQ$2-'Indicator Date hidden'!AR58)</f>
        <v>0</v>
      </c>
      <c r="AR57" s="42">
        <f>IF('Indicator Date hidden'!AS58="x","x",AR$2-'Indicator Date hidden'!AS58)</f>
        <v>0</v>
      </c>
      <c r="AS57" s="42" t="str">
        <f>IF('Indicator Date hidden'!AT58="x","x",AS$2-'Indicator Date hidden'!AT58)</f>
        <v>x</v>
      </c>
      <c r="AT57" s="42">
        <f>IF('Indicator Date hidden'!AU58="x","x",AT$2-'Indicator Date hidden'!AU58)</f>
        <v>0</v>
      </c>
      <c r="AU57" s="42">
        <f>IF('Indicator Date hidden'!AV58="x","x",AU$2-'Indicator Date hidden'!AV58)</f>
        <v>0</v>
      </c>
      <c r="AV57" s="42">
        <f>IF('Indicator Date hidden'!AW58="x","x",AV$2-'Indicator Date hidden'!AW58)</f>
        <v>1</v>
      </c>
      <c r="AW57" s="42">
        <f>IF('Indicator Date hidden'!AX58="x","x",AW$2-'Indicator Date hidden'!AX58)</f>
        <v>-2</v>
      </c>
      <c r="AX57" s="42">
        <f>IF('Indicator Date hidden'!AY58="x","x",AX$2-'Indicator Date hidden'!AY58)</f>
        <v>-1</v>
      </c>
      <c r="AY57" s="42">
        <f>IF('Indicator Date hidden'!AZ58="x","x",AY$2-'Indicator Date hidden'!AZ58)</f>
        <v>0</v>
      </c>
      <c r="AZ57" s="42" t="str">
        <f>IF('Indicator Date hidden'!BA58="x","x",AZ$2-'Indicator Date hidden'!BA58)</f>
        <v>x</v>
      </c>
      <c r="BA57" s="42">
        <f>IF('Indicator Date hidden'!BB58="x","x",BA$2-'Indicator Date hidden'!BB58)</f>
        <v>0</v>
      </c>
      <c r="BB57" s="42" t="str">
        <f>IF('Indicator Date hidden'!BC58="x","x",BB$2-'Indicator Date hidden'!BC58)</f>
        <v>x</v>
      </c>
      <c r="BC57" s="42">
        <f>IF('Indicator Date hidden'!BD58="x","x",BC$2-'Indicator Date hidden'!BD58)</f>
        <v>0</v>
      </c>
      <c r="BD57" s="42">
        <f>IF('Indicator Date hidden'!BE58="x","x",BD$2-'Indicator Date hidden'!BE58)</f>
        <v>0</v>
      </c>
      <c r="BE57" s="42" t="str">
        <f>IF('Indicator Date hidden'!BF58="x","x",BE$2-'Indicator Date hidden'!BF58)</f>
        <v>x</v>
      </c>
      <c r="BF57" s="42">
        <f>IF('Indicator Date hidden'!BG58="x","x",BF$2-'Indicator Date hidden'!BG58)</f>
        <v>0</v>
      </c>
      <c r="BG57" s="42">
        <f>IF('Indicator Date hidden'!BH58="x","x",BG$2-'Indicator Date hidden'!BH58)</f>
        <v>0</v>
      </c>
      <c r="BH57" s="42">
        <f>IF('Indicator Date hidden'!BI58="x","x",BH$2-'Indicator Date hidden'!BI58)</f>
        <v>0</v>
      </c>
      <c r="BI57" s="42">
        <f>IF('Indicator Date hidden'!BJ58="x","x",BI$2-'Indicator Date hidden'!BJ58)</f>
        <v>2</v>
      </c>
      <c r="BJ57" s="42">
        <f>IF('Indicator Date hidden'!BK58="x","x",BJ$2-'Indicator Date hidden'!BK58)</f>
        <v>0</v>
      </c>
      <c r="BK57" s="42">
        <f>IF('Indicator Date hidden'!BL58="x","x",BK$2-'Indicator Date hidden'!BL58)</f>
        <v>0</v>
      </c>
      <c r="BL57" s="42">
        <f>IF('Indicator Date hidden'!BM58="x","x",BL$2-'Indicator Date hidden'!BM58)</f>
        <v>0</v>
      </c>
      <c r="BM57" s="42">
        <f>IF('Indicator Date hidden'!BN58="x","x",BM$2-'Indicator Date hidden'!BN58)</f>
        <v>0</v>
      </c>
      <c r="BN57" s="42">
        <f>IF('Indicator Date hidden'!BO58="x","x",BN$2-'Indicator Date hidden'!BO58)</f>
        <v>0</v>
      </c>
      <c r="BO57" s="42">
        <f>IF('Indicator Date hidden'!BP58="x","x",BO$2-'Indicator Date hidden'!BP58)</f>
        <v>1</v>
      </c>
      <c r="BP57" s="42">
        <f>IF('Indicator Date hidden'!BQ58="x","x",BP$2-'Indicator Date hidden'!BQ58)</f>
        <v>0</v>
      </c>
      <c r="BQ57" s="42">
        <f>IF('Indicator Date hidden'!BR58="x","x",BQ$2-'Indicator Date hidden'!BR58)</f>
        <v>0</v>
      </c>
      <c r="BR57" s="42" t="str">
        <f>IF('Indicator Date hidden'!BS58="x","x",BR$2-'Indicator Date hidden'!BS58)</f>
        <v>x</v>
      </c>
      <c r="BS57" s="42">
        <f>IF('Indicator Date hidden'!BT58="x","x",BS$2-'Indicator Date hidden'!BT58)</f>
        <v>0</v>
      </c>
      <c r="BT57" s="42">
        <f>IF('Indicator Date hidden'!BU58="x","x",BT$2-'Indicator Date hidden'!BU58)</f>
        <v>0</v>
      </c>
      <c r="BU57">
        <f t="shared" si="5"/>
        <v>17</v>
      </c>
      <c r="BV57" s="43">
        <f t="shared" si="6"/>
        <v>0.28333333333333333</v>
      </c>
      <c r="BW57">
        <f t="shared" si="7"/>
        <v>5</v>
      </c>
      <c r="BX57" s="43">
        <f t="shared" si="8"/>
        <v>1.7038355424029501</v>
      </c>
      <c r="BY57" s="46">
        <f t="shared" si="9"/>
        <v>0</v>
      </c>
    </row>
    <row r="58" spans="1:77">
      <c r="A58" t="str">
        <f>'Indicator Data'!B61</f>
        <v>SWZ</v>
      </c>
      <c r="B58" s="42">
        <f>IF('Indicator Date hidden'!C59="x","x",B$2-'Indicator Date hidden'!C59)</f>
        <v>0</v>
      </c>
      <c r="C58" s="42">
        <f>IF('Indicator Date hidden'!D59="x","x",C$2-'Indicator Date hidden'!D59)</f>
        <v>0</v>
      </c>
      <c r="D58" s="42">
        <f>IF('Indicator Date hidden'!E59="x","x",D$2-'Indicator Date hidden'!E59)</f>
        <v>0</v>
      </c>
      <c r="E58" s="42">
        <f>IF('Indicator Date hidden'!F59="x","x",E$2-'Indicator Date hidden'!F59)</f>
        <v>0</v>
      </c>
      <c r="F58" s="42">
        <f>IF('Indicator Date hidden'!G59="x","x",F$2-'Indicator Date hidden'!G59)</f>
        <v>0</v>
      </c>
      <c r="G58" s="42">
        <f>IF('Indicator Date hidden'!H59="x","x",G$2-'Indicator Date hidden'!H59)</f>
        <v>0</v>
      </c>
      <c r="H58" s="42">
        <f>IF('Indicator Date hidden'!I59="x","x",H$2-'Indicator Date hidden'!I59)</f>
        <v>0</v>
      </c>
      <c r="I58" s="42">
        <f>IF('Indicator Date hidden'!J59="x","x",I$2-'Indicator Date hidden'!J59)</f>
        <v>0</v>
      </c>
      <c r="J58" s="42">
        <f>IF('Indicator Date hidden'!K59="x","x",J$2-'Indicator Date hidden'!K59)</f>
        <v>0</v>
      </c>
      <c r="K58" s="42">
        <f>IF('Indicator Date hidden'!L59="x","x",K$2-'Indicator Date hidden'!L59)</f>
        <v>0</v>
      </c>
      <c r="L58" s="42">
        <f>IF('Indicator Date hidden'!M59="x","x",L$2-'Indicator Date hidden'!M59)</f>
        <v>0</v>
      </c>
      <c r="M58" s="42">
        <f>IF('Indicator Date hidden'!N59="x","x",M$2-'Indicator Date hidden'!N59)</f>
        <v>0</v>
      </c>
      <c r="N58" s="42">
        <f>IF('Indicator Date hidden'!O59="x","x",N$2-'Indicator Date hidden'!O59)</f>
        <v>0</v>
      </c>
      <c r="O58" s="42">
        <f>IF('Indicator Date hidden'!P59="x","x",O$2-'Indicator Date hidden'!P59)</f>
        <v>0</v>
      </c>
      <c r="P58" s="42">
        <f>IF('Indicator Date hidden'!Q59="x","x",P$2-'Indicator Date hidden'!Q59)</f>
        <v>0</v>
      </c>
      <c r="Q58" s="42">
        <f>IF('Indicator Date hidden'!R59="x","x",Q$2-'Indicator Date hidden'!R59)</f>
        <v>0</v>
      </c>
      <c r="R58" s="42">
        <f>IF('Indicator Date hidden'!S59="x","x",R$2-'Indicator Date hidden'!S59)</f>
        <v>0</v>
      </c>
      <c r="S58" s="42">
        <f>IF('Indicator Date hidden'!T59="x","x",S$2-'Indicator Date hidden'!T59)</f>
        <v>0</v>
      </c>
      <c r="T58" s="42">
        <f>IF('Indicator Date hidden'!U59="x","x",T$2-'Indicator Date hidden'!U59)</f>
        <v>0</v>
      </c>
      <c r="U58" s="42">
        <f>IF('Indicator Date hidden'!V59="x","x",U$2-'Indicator Date hidden'!V59)</f>
        <v>0</v>
      </c>
      <c r="V58" s="42">
        <f>IF('Indicator Date hidden'!W59="x","x",V$2-'Indicator Date hidden'!W59)</f>
        <v>0</v>
      </c>
      <c r="W58" s="42">
        <f>IF('Indicator Date hidden'!X59="x","x",W$2-'Indicator Date hidden'!X59)</f>
        <v>0</v>
      </c>
      <c r="X58" s="42">
        <f>IF('Indicator Date hidden'!Y59="x","x",X$2-'Indicator Date hidden'!Y59)</f>
        <v>7</v>
      </c>
      <c r="Y58" s="42">
        <f>IF('Indicator Date hidden'!Z59="x","x",Y$2-'Indicator Date hidden'!Z59)</f>
        <v>0</v>
      </c>
      <c r="Z58" s="42">
        <f>IF('Indicator Date hidden'!AA59="x","x",Z$2-'Indicator Date hidden'!AA59)</f>
        <v>2</v>
      </c>
      <c r="AA58" s="42">
        <f>IF('Indicator Date hidden'!AB59="x","x",AA$2-'Indicator Date hidden'!AB59)</f>
        <v>1</v>
      </c>
      <c r="AB58" s="42">
        <f>IF('Indicator Date hidden'!AC59="x","x",AB$2-'Indicator Date hidden'!AC59)</f>
        <v>0</v>
      </c>
      <c r="AC58" s="42">
        <f>IF('Indicator Date hidden'!AD59="x","x",AC$2-'Indicator Date hidden'!AD59)</f>
        <v>-2</v>
      </c>
      <c r="AD58" s="42">
        <f>IF('Indicator Date hidden'!AE59="x","x",AD$2-'Indicator Date hidden'!AE59)</f>
        <v>0</v>
      </c>
      <c r="AE58" s="42">
        <f>IF('Indicator Date hidden'!AF59="x","x",AE$2-'Indicator Date hidden'!AF59)</f>
        <v>0</v>
      </c>
      <c r="AF58" s="42">
        <f>IF('Indicator Date hidden'!AG59="x","x",AF$2-'Indicator Date hidden'!AG59)</f>
        <v>0</v>
      </c>
      <c r="AG58" s="42">
        <f>IF('Indicator Date hidden'!AH59="x","x",AG$2-'Indicator Date hidden'!AH59)</f>
        <v>0</v>
      </c>
      <c r="AH58" s="42">
        <f>IF('Indicator Date hidden'!AI59="x","x",AH$2-'Indicator Date hidden'!AI59)</f>
        <v>7</v>
      </c>
      <c r="AI58" s="42">
        <f>IF('Indicator Date hidden'!AJ59="x","x",AI$2-'Indicator Date hidden'!AJ59)</f>
        <v>0</v>
      </c>
      <c r="AJ58" s="42">
        <f>IF('Indicator Date hidden'!AK59="x","x",AJ$2-'Indicator Date hidden'!AK59)</f>
        <v>0</v>
      </c>
      <c r="AK58" s="42">
        <f>IF('Indicator Date hidden'!AL59="x","x",AK$2-'Indicator Date hidden'!AL59)</f>
        <v>0</v>
      </c>
      <c r="AL58" s="42">
        <f>IF('Indicator Date hidden'!AM59="x","x",AL$2-'Indicator Date hidden'!AM59)</f>
        <v>0</v>
      </c>
      <c r="AM58" s="42">
        <f>IF('Indicator Date hidden'!AN59="x","x",AM$2-'Indicator Date hidden'!AN59)</f>
        <v>0</v>
      </c>
      <c r="AN58" s="42">
        <f>IF('Indicator Date hidden'!AO59="x","x",AN$2-'Indicator Date hidden'!AO59)</f>
        <v>0</v>
      </c>
      <c r="AO58" s="42">
        <f>IF('Indicator Date hidden'!AP59="x","x",AO$2-'Indicator Date hidden'!AP59)</f>
        <v>8</v>
      </c>
      <c r="AP58" s="42">
        <f>IF('Indicator Date hidden'!AQ59="x","x",AP$2-'Indicator Date hidden'!AQ59)</f>
        <v>0</v>
      </c>
      <c r="AQ58" s="42">
        <f>IF('Indicator Date hidden'!AR59="x","x",AQ$2-'Indicator Date hidden'!AR59)</f>
        <v>0</v>
      </c>
      <c r="AR58" s="42">
        <f>IF('Indicator Date hidden'!AS59="x","x",AR$2-'Indicator Date hidden'!AS59)</f>
        <v>0</v>
      </c>
      <c r="AS58" s="42">
        <f>IF('Indicator Date hidden'!AT59="x","x",AS$2-'Indicator Date hidden'!AT59)</f>
        <v>0</v>
      </c>
      <c r="AT58" s="42">
        <f>IF('Indicator Date hidden'!AU59="x","x",AT$2-'Indicator Date hidden'!AU59)</f>
        <v>0</v>
      </c>
      <c r="AU58" s="42">
        <f>IF('Indicator Date hidden'!AV59="x","x",AU$2-'Indicator Date hidden'!AV59)</f>
        <v>0</v>
      </c>
      <c r="AV58" s="42">
        <f>IF('Indicator Date hidden'!AW59="x","x",AV$2-'Indicator Date hidden'!AW59)</f>
        <v>6</v>
      </c>
      <c r="AW58" s="42">
        <f>IF('Indicator Date hidden'!AX59="x","x",AW$2-'Indicator Date hidden'!AX59)</f>
        <v>-2</v>
      </c>
      <c r="AX58" s="42">
        <f>IF('Indicator Date hidden'!AY59="x","x",AX$2-'Indicator Date hidden'!AY59)</f>
        <v>-1</v>
      </c>
      <c r="AY58" s="42">
        <f>IF('Indicator Date hidden'!AZ59="x","x",AY$2-'Indicator Date hidden'!AZ59)</f>
        <v>0</v>
      </c>
      <c r="AZ58" s="42" t="str">
        <f>IF('Indicator Date hidden'!BA59="x","x",AZ$2-'Indicator Date hidden'!BA59)</f>
        <v>x</v>
      </c>
      <c r="BA58" s="42">
        <f>IF('Indicator Date hidden'!BB59="x","x",BA$2-'Indicator Date hidden'!BB59)</f>
        <v>0</v>
      </c>
      <c r="BB58" s="42">
        <f>IF('Indicator Date hidden'!BC59="x","x",BB$2-'Indicator Date hidden'!BC59)</f>
        <v>6</v>
      </c>
      <c r="BC58" s="42">
        <f>IF('Indicator Date hidden'!BD59="x","x",BC$2-'Indicator Date hidden'!BD59)</f>
        <v>0</v>
      </c>
      <c r="BD58" s="42">
        <f>IF('Indicator Date hidden'!BE59="x","x",BD$2-'Indicator Date hidden'!BE59)</f>
        <v>0</v>
      </c>
      <c r="BE58" s="42">
        <f>IF('Indicator Date hidden'!BF59="x","x",BE$2-'Indicator Date hidden'!BF59)</f>
        <v>0</v>
      </c>
      <c r="BF58" s="42">
        <f>IF('Indicator Date hidden'!BG59="x","x",BF$2-'Indicator Date hidden'!BG59)</f>
        <v>0</v>
      </c>
      <c r="BG58" s="42">
        <f>IF('Indicator Date hidden'!BH59="x","x",BG$2-'Indicator Date hidden'!BH59)</f>
        <v>0</v>
      </c>
      <c r="BH58" s="42">
        <f>IF('Indicator Date hidden'!BI59="x","x",BH$2-'Indicator Date hidden'!BI59)</f>
        <v>0</v>
      </c>
      <c r="BI58" s="42">
        <f>IF('Indicator Date hidden'!BJ59="x","x",BI$2-'Indicator Date hidden'!BJ59)</f>
        <v>3</v>
      </c>
      <c r="BJ58" s="42">
        <f>IF('Indicator Date hidden'!BK59="x","x",BJ$2-'Indicator Date hidden'!BK59)</f>
        <v>1</v>
      </c>
      <c r="BK58" s="42">
        <f>IF('Indicator Date hidden'!BL59="x","x",BK$2-'Indicator Date hidden'!BL59)</f>
        <v>0</v>
      </c>
      <c r="BL58" s="42">
        <f>IF('Indicator Date hidden'!BM59="x","x",BL$2-'Indicator Date hidden'!BM59)</f>
        <v>0</v>
      </c>
      <c r="BM58" s="42">
        <f>IF('Indicator Date hidden'!BN59="x","x",BM$2-'Indicator Date hidden'!BN59)</f>
        <v>0</v>
      </c>
      <c r="BN58" s="42">
        <f>IF('Indicator Date hidden'!BO59="x","x",BN$2-'Indicator Date hidden'!BO59)</f>
        <v>0</v>
      </c>
      <c r="BO58" s="42">
        <f>IF('Indicator Date hidden'!BP59="x","x",BO$2-'Indicator Date hidden'!BP59)</f>
        <v>1</v>
      </c>
      <c r="BP58" s="42">
        <f>IF('Indicator Date hidden'!BQ59="x","x",BP$2-'Indicator Date hidden'!BQ59)</f>
        <v>0</v>
      </c>
      <c r="BQ58" s="42">
        <f>IF('Indicator Date hidden'!BR59="x","x",BQ$2-'Indicator Date hidden'!BR59)</f>
        <v>0</v>
      </c>
      <c r="BR58" s="42">
        <f>IF('Indicator Date hidden'!BS59="x","x",BR$2-'Indicator Date hidden'!BS59)</f>
        <v>0</v>
      </c>
      <c r="BS58" s="42">
        <f>IF('Indicator Date hidden'!BT59="x","x",BS$2-'Indicator Date hidden'!BT59)</f>
        <v>1</v>
      </c>
      <c r="BT58" s="42">
        <f>IF('Indicator Date hidden'!BU59="x","x",BT$2-'Indicator Date hidden'!BU59)</f>
        <v>0</v>
      </c>
      <c r="BU58">
        <f t="shared" si="5"/>
        <v>38</v>
      </c>
      <c r="BV58" s="43">
        <f t="shared" si="6"/>
        <v>0.54285714285714282</v>
      </c>
      <c r="BW58">
        <f t="shared" si="7"/>
        <v>11</v>
      </c>
      <c r="BX58" s="43">
        <f t="shared" si="8"/>
        <v>1.8492138428896465</v>
      </c>
      <c r="BY58" s="46">
        <f t="shared" si="9"/>
        <v>0</v>
      </c>
    </row>
    <row r="59" spans="1:77">
      <c r="A59" t="str">
        <f>'Indicator Data'!B62</f>
        <v>ETH</v>
      </c>
      <c r="B59" s="42">
        <f>IF('Indicator Date hidden'!C60="x","x",B$2-'Indicator Date hidden'!C60)</f>
        <v>0</v>
      </c>
      <c r="C59" s="42">
        <f>IF('Indicator Date hidden'!D60="x","x",C$2-'Indicator Date hidden'!D60)</f>
        <v>0</v>
      </c>
      <c r="D59" s="42">
        <f>IF('Indicator Date hidden'!E60="x","x",D$2-'Indicator Date hidden'!E60)</f>
        <v>0</v>
      </c>
      <c r="E59" s="42">
        <f>IF('Indicator Date hidden'!F60="x","x",E$2-'Indicator Date hidden'!F60)</f>
        <v>0</v>
      </c>
      <c r="F59" s="42">
        <f>IF('Indicator Date hidden'!G60="x","x",F$2-'Indicator Date hidden'!G60)</f>
        <v>0</v>
      </c>
      <c r="G59" s="42">
        <f>IF('Indicator Date hidden'!H60="x","x",G$2-'Indicator Date hidden'!H60)</f>
        <v>0</v>
      </c>
      <c r="H59" s="42">
        <f>IF('Indicator Date hidden'!I60="x","x",H$2-'Indicator Date hidden'!I60)</f>
        <v>0</v>
      </c>
      <c r="I59" s="42">
        <f>IF('Indicator Date hidden'!J60="x","x",I$2-'Indicator Date hidden'!J60)</f>
        <v>0</v>
      </c>
      <c r="J59" s="42">
        <f>IF('Indicator Date hidden'!K60="x","x",J$2-'Indicator Date hidden'!K60)</f>
        <v>0</v>
      </c>
      <c r="K59" s="42">
        <f>IF('Indicator Date hidden'!L60="x","x",K$2-'Indicator Date hidden'!L60)</f>
        <v>0</v>
      </c>
      <c r="L59" s="42">
        <f>IF('Indicator Date hidden'!M60="x","x",L$2-'Indicator Date hidden'!M60)</f>
        <v>0</v>
      </c>
      <c r="M59" s="42">
        <f>IF('Indicator Date hidden'!N60="x","x",M$2-'Indicator Date hidden'!N60)</f>
        <v>0</v>
      </c>
      <c r="N59" s="42">
        <f>IF('Indicator Date hidden'!O60="x","x",N$2-'Indicator Date hidden'!O60)</f>
        <v>0</v>
      </c>
      <c r="O59" s="42">
        <f>IF('Indicator Date hidden'!P60="x","x",O$2-'Indicator Date hidden'!P60)</f>
        <v>0</v>
      </c>
      <c r="P59" s="42">
        <f>IF('Indicator Date hidden'!Q60="x","x",P$2-'Indicator Date hidden'!Q60)</f>
        <v>0</v>
      </c>
      <c r="Q59" s="42">
        <f>IF('Indicator Date hidden'!R60="x","x",Q$2-'Indicator Date hidden'!R60)</f>
        <v>0</v>
      </c>
      <c r="R59" s="42">
        <f>IF('Indicator Date hidden'!S60="x","x",R$2-'Indicator Date hidden'!S60)</f>
        <v>0</v>
      </c>
      <c r="S59" s="42">
        <f>IF('Indicator Date hidden'!T60="x","x",S$2-'Indicator Date hidden'!T60)</f>
        <v>0</v>
      </c>
      <c r="T59" s="42">
        <f>IF('Indicator Date hidden'!U60="x","x",T$2-'Indicator Date hidden'!U60)</f>
        <v>0</v>
      </c>
      <c r="U59" s="42">
        <f>IF('Indicator Date hidden'!V60="x","x",U$2-'Indicator Date hidden'!V60)</f>
        <v>0</v>
      </c>
      <c r="V59" s="42">
        <f>IF('Indicator Date hidden'!W60="x","x",V$2-'Indicator Date hidden'!W60)</f>
        <v>0</v>
      </c>
      <c r="W59" s="42">
        <f>IF('Indicator Date hidden'!X60="x","x",W$2-'Indicator Date hidden'!X60)</f>
        <v>0</v>
      </c>
      <c r="X59" s="42">
        <f>IF('Indicator Date hidden'!Y60="x","x",X$2-'Indicator Date hidden'!Y60)</f>
        <v>2</v>
      </c>
      <c r="Y59" s="42">
        <f>IF('Indicator Date hidden'!Z60="x","x",Y$2-'Indicator Date hidden'!Z60)</f>
        <v>0</v>
      </c>
      <c r="Z59" s="42">
        <f>IF('Indicator Date hidden'!AA60="x","x",Z$2-'Indicator Date hidden'!AA60)</f>
        <v>0</v>
      </c>
      <c r="AA59" s="42">
        <f>IF('Indicator Date hidden'!AB60="x","x",AA$2-'Indicator Date hidden'!AB60)</f>
        <v>2</v>
      </c>
      <c r="AB59" s="42">
        <f>IF('Indicator Date hidden'!AC60="x","x",AB$2-'Indicator Date hidden'!AC60)</f>
        <v>0</v>
      </c>
      <c r="AC59" s="42">
        <f>IF('Indicator Date hidden'!AD60="x","x",AC$2-'Indicator Date hidden'!AD60)</f>
        <v>-2</v>
      </c>
      <c r="AD59" s="42">
        <f>IF('Indicator Date hidden'!AE60="x","x",AD$2-'Indicator Date hidden'!AE60)</f>
        <v>0</v>
      </c>
      <c r="AE59" s="42">
        <f>IF('Indicator Date hidden'!AF60="x","x",AE$2-'Indicator Date hidden'!AF60)</f>
        <v>0</v>
      </c>
      <c r="AF59" s="42">
        <f>IF('Indicator Date hidden'!AG60="x","x",AF$2-'Indicator Date hidden'!AG60)</f>
        <v>0</v>
      </c>
      <c r="AG59" s="42">
        <f>IF('Indicator Date hidden'!AH60="x","x",AG$2-'Indicator Date hidden'!AH60)</f>
        <v>0</v>
      </c>
      <c r="AH59" s="42">
        <f>IF('Indicator Date hidden'!AI60="x","x",AH$2-'Indicator Date hidden'!AI60)</f>
        <v>2</v>
      </c>
      <c r="AI59" s="42">
        <f>IF('Indicator Date hidden'!AJ60="x","x",AI$2-'Indicator Date hidden'!AJ60)</f>
        <v>0</v>
      </c>
      <c r="AJ59" s="42">
        <f>IF('Indicator Date hidden'!AK60="x","x",AJ$2-'Indicator Date hidden'!AK60)</f>
        <v>0</v>
      </c>
      <c r="AK59" s="42">
        <f>IF('Indicator Date hidden'!AL60="x","x",AK$2-'Indicator Date hidden'!AL60)</f>
        <v>0</v>
      </c>
      <c r="AL59" s="42">
        <f>IF('Indicator Date hidden'!AM60="x","x",AL$2-'Indicator Date hidden'!AM60)</f>
        <v>0</v>
      </c>
      <c r="AM59" s="42">
        <f>IF('Indicator Date hidden'!AN60="x","x",AM$2-'Indicator Date hidden'!AN60)</f>
        <v>0</v>
      </c>
      <c r="AN59" s="42">
        <f>IF('Indicator Date hidden'!AO60="x","x",AN$2-'Indicator Date hidden'!AO60)</f>
        <v>0</v>
      </c>
      <c r="AO59" s="42">
        <f>IF('Indicator Date hidden'!AP60="x","x",AO$2-'Indicator Date hidden'!AP60)</f>
        <v>3</v>
      </c>
      <c r="AP59" s="42">
        <f>IF('Indicator Date hidden'!AQ60="x","x",AP$2-'Indicator Date hidden'!AQ60)</f>
        <v>0</v>
      </c>
      <c r="AQ59" s="42">
        <f>IF('Indicator Date hidden'!AR60="x","x",AQ$2-'Indicator Date hidden'!AR60)</f>
        <v>0</v>
      </c>
      <c r="AR59" s="42">
        <f>IF('Indicator Date hidden'!AS60="x","x",AR$2-'Indicator Date hidden'!AS60)</f>
        <v>0</v>
      </c>
      <c r="AS59" s="42">
        <f>IF('Indicator Date hidden'!AT60="x","x",AS$2-'Indicator Date hidden'!AT60)</f>
        <v>0</v>
      </c>
      <c r="AT59" s="42">
        <f>IF('Indicator Date hidden'!AU60="x","x",AT$2-'Indicator Date hidden'!AU60)</f>
        <v>0</v>
      </c>
      <c r="AU59" s="42">
        <f>IF('Indicator Date hidden'!AV60="x","x",AU$2-'Indicator Date hidden'!AV60)</f>
        <v>0</v>
      </c>
      <c r="AV59" s="42">
        <f>IF('Indicator Date hidden'!AW60="x","x",AV$2-'Indicator Date hidden'!AW60)</f>
        <v>7</v>
      </c>
      <c r="AW59" s="42">
        <f>IF('Indicator Date hidden'!AX60="x","x",AW$2-'Indicator Date hidden'!AX60)</f>
        <v>-2</v>
      </c>
      <c r="AX59" s="42">
        <f>IF('Indicator Date hidden'!AY60="x","x",AX$2-'Indicator Date hidden'!AY60)</f>
        <v>-1</v>
      </c>
      <c r="AY59" s="42">
        <f>IF('Indicator Date hidden'!AZ60="x","x",AY$2-'Indicator Date hidden'!AZ60)</f>
        <v>0</v>
      </c>
      <c r="AZ59" s="42">
        <f>IF('Indicator Date hidden'!BA60="x","x",AZ$2-'Indicator Date hidden'!BA60)</f>
        <v>0</v>
      </c>
      <c r="BA59" s="42">
        <f>IF('Indicator Date hidden'!BB60="x","x",BA$2-'Indicator Date hidden'!BB60)</f>
        <v>0</v>
      </c>
      <c r="BB59" s="42">
        <f>IF('Indicator Date hidden'!BC60="x","x",BB$2-'Indicator Date hidden'!BC60)</f>
        <v>-1</v>
      </c>
      <c r="BC59" s="42">
        <f>IF('Indicator Date hidden'!BD60="x","x",BC$2-'Indicator Date hidden'!BD60)</f>
        <v>0</v>
      </c>
      <c r="BD59" s="42">
        <f>IF('Indicator Date hidden'!BE60="x","x",BD$2-'Indicator Date hidden'!BE60)</f>
        <v>0</v>
      </c>
      <c r="BE59" s="42">
        <f>IF('Indicator Date hidden'!BF60="x","x",BE$2-'Indicator Date hidden'!BF60)</f>
        <v>0</v>
      </c>
      <c r="BF59" s="42">
        <f>IF('Indicator Date hidden'!BG60="x","x",BF$2-'Indicator Date hidden'!BG60)</f>
        <v>0</v>
      </c>
      <c r="BG59" s="42">
        <f>IF('Indicator Date hidden'!BH60="x","x",BG$2-'Indicator Date hidden'!BH60)</f>
        <v>0</v>
      </c>
      <c r="BH59" s="42">
        <f>IF('Indicator Date hidden'!BI60="x","x",BH$2-'Indicator Date hidden'!BI60)</f>
        <v>0</v>
      </c>
      <c r="BI59" s="42">
        <f>IF('Indicator Date hidden'!BJ60="x","x",BI$2-'Indicator Date hidden'!BJ60)</f>
        <v>6</v>
      </c>
      <c r="BJ59" s="42">
        <f>IF('Indicator Date hidden'!BK60="x","x",BJ$2-'Indicator Date hidden'!BK60)</f>
        <v>1</v>
      </c>
      <c r="BK59" s="42">
        <f>IF('Indicator Date hidden'!BL60="x","x",BK$2-'Indicator Date hidden'!BL60)</f>
        <v>0</v>
      </c>
      <c r="BL59" s="42">
        <f>IF('Indicator Date hidden'!BM60="x","x",BL$2-'Indicator Date hidden'!BM60)</f>
        <v>0</v>
      </c>
      <c r="BM59" s="42">
        <f>IF('Indicator Date hidden'!BN60="x","x",BM$2-'Indicator Date hidden'!BN60)</f>
        <v>0</v>
      </c>
      <c r="BN59" s="42">
        <f>IF('Indicator Date hidden'!BO60="x","x",BN$2-'Indicator Date hidden'!BO60)</f>
        <v>0</v>
      </c>
      <c r="BO59" s="42">
        <f>IF('Indicator Date hidden'!BP60="x","x",BO$2-'Indicator Date hidden'!BP60)</f>
        <v>1</v>
      </c>
      <c r="BP59" s="42">
        <f>IF('Indicator Date hidden'!BQ60="x","x",BP$2-'Indicator Date hidden'!BQ60)</f>
        <v>0</v>
      </c>
      <c r="BQ59" s="42">
        <f>IF('Indicator Date hidden'!BR60="x","x",BQ$2-'Indicator Date hidden'!BR60)</f>
        <v>0</v>
      </c>
      <c r="BR59" s="42">
        <f>IF('Indicator Date hidden'!BS60="x","x",BR$2-'Indicator Date hidden'!BS60)</f>
        <v>0</v>
      </c>
      <c r="BS59" s="42">
        <f>IF('Indicator Date hidden'!BT60="x","x",BS$2-'Indicator Date hidden'!BT60)</f>
        <v>1</v>
      </c>
      <c r="BT59" s="42">
        <f>IF('Indicator Date hidden'!BU60="x","x",BT$2-'Indicator Date hidden'!BU60)</f>
        <v>0</v>
      </c>
      <c r="BU59">
        <f t="shared" si="5"/>
        <v>19</v>
      </c>
      <c r="BV59" s="43">
        <f t="shared" si="6"/>
        <v>0.26760563380281688</v>
      </c>
      <c r="BW59">
        <f t="shared" si="7"/>
        <v>9</v>
      </c>
      <c r="BX59" s="43">
        <f t="shared" si="8"/>
        <v>1.2666663186432177</v>
      </c>
      <c r="BY59" s="46">
        <f t="shared" si="9"/>
        <v>0</v>
      </c>
    </row>
    <row r="60" spans="1:77">
      <c r="A60" t="str">
        <f>'Indicator Data'!B63</f>
        <v>FJI</v>
      </c>
      <c r="B60" s="42">
        <f>IF('Indicator Date hidden'!C61="x","x",B$2-'Indicator Date hidden'!C61)</f>
        <v>0</v>
      </c>
      <c r="C60" s="42">
        <f>IF('Indicator Date hidden'!D61="x","x",C$2-'Indicator Date hidden'!D61)</f>
        <v>0</v>
      </c>
      <c r="D60" s="42">
        <f>IF('Indicator Date hidden'!E61="x","x",D$2-'Indicator Date hidden'!E61)</f>
        <v>0</v>
      </c>
      <c r="E60" s="42">
        <f>IF('Indicator Date hidden'!F61="x","x",E$2-'Indicator Date hidden'!F61)</f>
        <v>0</v>
      </c>
      <c r="F60" s="42">
        <f>IF('Indicator Date hidden'!G61="x","x",F$2-'Indicator Date hidden'!G61)</f>
        <v>0</v>
      </c>
      <c r="G60" s="42">
        <f>IF('Indicator Date hidden'!H61="x","x",G$2-'Indicator Date hidden'!H61)</f>
        <v>0</v>
      </c>
      <c r="H60" s="42">
        <f>IF('Indicator Date hidden'!I61="x","x",H$2-'Indicator Date hidden'!I61)</f>
        <v>0</v>
      </c>
      <c r="I60" s="42">
        <f>IF('Indicator Date hidden'!J61="x","x",I$2-'Indicator Date hidden'!J61)</f>
        <v>0</v>
      </c>
      <c r="J60" s="42">
        <f>IF('Indicator Date hidden'!K61="x","x",J$2-'Indicator Date hidden'!K61)</f>
        <v>0</v>
      </c>
      <c r="K60" s="42">
        <f>IF('Indicator Date hidden'!L61="x","x",K$2-'Indicator Date hidden'!L61)</f>
        <v>0</v>
      </c>
      <c r="L60" s="42">
        <f>IF('Indicator Date hidden'!M61="x","x",L$2-'Indicator Date hidden'!M61)</f>
        <v>0</v>
      </c>
      <c r="M60" s="42" t="str">
        <f>IF('Indicator Date hidden'!N61="x","x",M$2-'Indicator Date hidden'!N61)</f>
        <v>x</v>
      </c>
      <c r="N60" s="42" t="str">
        <f>IF('Indicator Date hidden'!O61="x","x",N$2-'Indicator Date hidden'!O61)</f>
        <v>x</v>
      </c>
      <c r="O60" s="42" t="str">
        <f>IF('Indicator Date hidden'!P61="x","x",O$2-'Indicator Date hidden'!P61)</f>
        <v>x</v>
      </c>
      <c r="P60" s="42">
        <f>IF('Indicator Date hidden'!Q61="x","x",P$2-'Indicator Date hidden'!Q61)</f>
        <v>0</v>
      </c>
      <c r="Q60" s="42">
        <f>IF('Indicator Date hidden'!R61="x","x",Q$2-'Indicator Date hidden'!R61)</f>
        <v>0</v>
      </c>
      <c r="R60" s="42">
        <f>IF('Indicator Date hidden'!S61="x","x",R$2-'Indicator Date hidden'!S61)</f>
        <v>0</v>
      </c>
      <c r="S60" s="42">
        <f>IF('Indicator Date hidden'!T61="x","x",S$2-'Indicator Date hidden'!T61)</f>
        <v>0</v>
      </c>
      <c r="T60" s="42">
        <f>IF('Indicator Date hidden'!U61="x","x",T$2-'Indicator Date hidden'!U61)</f>
        <v>0</v>
      </c>
      <c r="U60" s="42">
        <f>IF('Indicator Date hidden'!V61="x","x",U$2-'Indicator Date hidden'!V61)</f>
        <v>0</v>
      </c>
      <c r="V60" s="42">
        <f>IF('Indicator Date hidden'!W61="x","x",V$2-'Indicator Date hidden'!W61)</f>
        <v>0</v>
      </c>
      <c r="W60" s="42">
        <f>IF('Indicator Date hidden'!X61="x","x",W$2-'Indicator Date hidden'!X61)</f>
        <v>0</v>
      </c>
      <c r="X60" s="42">
        <f>IF('Indicator Date hidden'!Y61="x","x",X$2-'Indicator Date hidden'!Y61)</f>
        <v>7</v>
      </c>
      <c r="Y60" s="42">
        <f>IF('Indicator Date hidden'!Z61="x","x",Y$2-'Indicator Date hidden'!Z61)</f>
        <v>0</v>
      </c>
      <c r="Z60" s="42">
        <f>IF('Indicator Date hidden'!AA61="x","x",Z$2-'Indicator Date hidden'!AA61)</f>
        <v>0</v>
      </c>
      <c r="AA60" s="42">
        <f>IF('Indicator Date hidden'!AB61="x","x",AA$2-'Indicator Date hidden'!AB61)</f>
        <v>1</v>
      </c>
      <c r="AB60" s="42" t="str">
        <f>IF('Indicator Date hidden'!AC61="x","x",AB$2-'Indicator Date hidden'!AC61)</f>
        <v>x</v>
      </c>
      <c r="AC60" s="42">
        <f>IF('Indicator Date hidden'!AD61="x","x",AC$2-'Indicator Date hidden'!AD61)</f>
        <v>-2</v>
      </c>
      <c r="AD60" s="42">
        <f>IF('Indicator Date hidden'!AE61="x","x",AD$2-'Indicator Date hidden'!AE61)</f>
        <v>0</v>
      </c>
      <c r="AE60" s="42">
        <f>IF('Indicator Date hidden'!AF61="x","x",AE$2-'Indicator Date hidden'!AF61)</f>
        <v>0</v>
      </c>
      <c r="AF60" s="42">
        <f>IF('Indicator Date hidden'!AG61="x","x",AF$2-'Indicator Date hidden'!AG61)</f>
        <v>0</v>
      </c>
      <c r="AG60" s="42">
        <f>IF('Indicator Date hidden'!AH61="x","x",AG$2-'Indicator Date hidden'!AH61)</f>
        <v>0</v>
      </c>
      <c r="AH60" s="42">
        <f>IF('Indicator Date hidden'!AI61="x","x",AH$2-'Indicator Date hidden'!AI61)</f>
        <v>0</v>
      </c>
      <c r="AI60" s="42">
        <f>IF('Indicator Date hidden'!AJ61="x","x",AI$2-'Indicator Date hidden'!AJ61)</f>
        <v>0</v>
      </c>
      <c r="AJ60" s="42">
        <f>IF('Indicator Date hidden'!AK61="x","x",AJ$2-'Indicator Date hidden'!AK61)</f>
        <v>0</v>
      </c>
      <c r="AK60" s="42">
        <f>IF('Indicator Date hidden'!AL61="x","x",AK$2-'Indicator Date hidden'!AL61)</f>
        <v>0</v>
      </c>
      <c r="AL60" s="42">
        <f>IF('Indicator Date hidden'!AM61="x","x",AL$2-'Indicator Date hidden'!AM61)</f>
        <v>0</v>
      </c>
      <c r="AM60" s="42">
        <f>IF('Indicator Date hidden'!AN61="x","x",AM$2-'Indicator Date hidden'!AN61)</f>
        <v>0</v>
      </c>
      <c r="AN60" s="42">
        <f>IF('Indicator Date hidden'!AO61="x","x",AN$2-'Indicator Date hidden'!AO61)</f>
        <v>0</v>
      </c>
      <c r="AO60" s="42">
        <f>IF('Indicator Date hidden'!AP61="x","x",AO$2-'Indicator Date hidden'!AP61)</f>
        <v>1</v>
      </c>
      <c r="AP60" s="42">
        <f>IF('Indicator Date hidden'!AQ61="x","x",AP$2-'Indicator Date hidden'!AQ61)</f>
        <v>0</v>
      </c>
      <c r="AQ60" s="42">
        <f>IF('Indicator Date hidden'!AR61="x","x",AQ$2-'Indicator Date hidden'!AR61)</f>
        <v>0</v>
      </c>
      <c r="AR60" s="42">
        <f>IF('Indicator Date hidden'!AS61="x","x",AR$2-'Indicator Date hidden'!AS61)</f>
        <v>0</v>
      </c>
      <c r="AS60" s="42" t="str">
        <f>IF('Indicator Date hidden'!AT61="x","x",AS$2-'Indicator Date hidden'!AT61)</f>
        <v>x</v>
      </c>
      <c r="AT60" s="42">
        <f>IF('Indicator Date hidden'!AU61="x","x",AT$2-'Indicator Date hidden'!AU61)</f>
        <v>0</v>
      </c>
      <c r="AU60" s="42">
        <f>IF('Indicator Date hidden'!AV61="x","x",AU$2-'Indicator Date hidden'!AV61)</f>
        <v>0</v>
      </c>
      <c r="AV60" s="42">
        <f>IF('Indicator Date hidden'!AW61="x","x",AV$2-'Indicator Date hidden'!AW61)</f>
        <v>3</v>
      </c>
      <c r="AW60" s="42">
        <f>IF('Indicator Date hidden'!AX61="x","x",AW$2-'Indicator Date hidden'!AX61)</f>
        <v>-2</v>
      </c>
      <c r="AX60" s="42">
        <f>IF('Indicator Date hidden'!AY61="x","x",AX$2-'Indicator Date hidden'!AY61)</f>
        <v>-1</v>
      </c>
      <c r="AY60" s="42">
        <f>IF('Indicator Date hidden'!AZ61="x","x",AY$2-'Indicator Date hidden'!AZ61)</f>
        <v>0</v>
      </c>
      <c r="AZ60" s="42" t="str">
        <f>IF('Indicator Date hidden'!BA61="x","x",AZ$2-'Indicator Date hidden'!BA61)</f>
        <v>x</v>
      </c>
      <c r="BA60" s="42">
        <f>IF('Indicator Date hidden'!BB61="x","x",BA$2-'Indicator Date hidden'!BB61)</f>
        <v>0</v>
      </c>
      <c r="BB60" s="42" t="str">
        <f>IF('Indicator Date hidden'!BC61="x","x",BB$2-'Indicator Date hidden'!BC61)</f>
        <v>x</v>
      </c>
      <c r="BC60" s="42">
        <f>IF('Indicator Date hidden'!BD61="x","x",BC$2-'Indicator Date hidden'!BD61)</f>
        <v>0</v>
      </c>
      <c r="BD60" s="42">
        <f>IF('Indicator Date hidden'!BE61="x","x",BD$2-'Indicator Date hidden'!BE61)</f>
        <v>0</v>
      </c>
      <c r="BE60" s="42">
        <f>IF('Indicator Date hidden'!BF61="x","x",BE$2-'Indicator Date hidden'!BF61)</f>
        <v>0</v>
      </c>
      <c r="BF60" s="42">
        <f>IF('Indicator Date hidden'!BG61="x","x",BF$2-'Indicator Date hidden'!BG61)</f>
        <v>0</v>
      </c>
      <c r="BG60" s="42">
        <f>IF('Indicator Date hidden'!BH61="x","x",BG$2-'Indicator Date hidden'!BH61)</f>
        <v>0</v>
      </c>
      <c r="BH60" s="42">
        <f>IF('Indicator Date hidden'!BI61="x","x",BH$2-'Indicator Date hidden'!BI61)</f>
        <v>0</v>
      </c>
      <c r="BI60" s="42" t="str">
        <f>IF('Indicator Date hidden'!BJ61="x","x",BI$2-'Indicator Date hidden'!BJ61)</f>
        <v>x</v>
      </c>
      <c r="BJ60" s="42">
        <f>IF('Indicator Date hidden'!BK61="x","x",BJ$2-'Indicator Date hidden'!BK61)</f>
        <v>1</v>
      </c>
      <c r="BK60" s="42">
        <f>IF('Indicator Date hidden'!BL61="x","x",BK$2-'Indicator Date hidden'!BL61)</f>
        <v>1</v>
      </c>
      <c r="BL60" s="42">
        <f>IF('Indicator Date hidden'!BM61="x","x",BL$2-'Indicator Date hidden'!BM61)</f>
        <v>0</v>
      </c>
      <c r="BM60" s="42">
        <f>IF('Indicator Date hidden'!BN61="x","x",BM$2-'Indicator Date hidden'!BN61)</f>
        <v>0</v>
      </c>
      <c r="BN60" s="42">
        <f>IF('Indicator Date hidden'!BO61="x","x",BN$2-'Indicator Date hidden'!BO61)</f>
        <v>0</v>
      </c>
      <c r="BO60" s="42">
        <f>IF('Indicator Date hidden'!BP61="x","x",BO$2-'Indicator Date hidden'!BP61)</f>
        <v>6</v>
      </c>
      <c r="BP60" s="42">
        <f>IF('Indicator Date hidden'!BQ61="x","x",BP$2-'Indicator Date hidden'!BQ61)</f>
        <v>0</v>
      </c>
      <c r="BQ60" s="42">
        <f>IF('Indicator Date hidden'!BR61="x","x",BQ$2-'Indicator Date hidden'!BR61)</f>
        <v>0</v>
      </c>
      <c r="BR60" s="42">
        <f>IF('Indicator Date hidden'!BS61="x","x",BR$2-'Indicator Date hidden'!BS61)</f>
        <v>0</v>
      </c>
      <c r="BS60" s="42">
        <f>IF('Indicator Date hidden'!BT61="x","x",BS$2-'Indicator Date hidden'!BT61)</f>
        <v>1</v>
      </c>
      <c r="BT60" s="42">
        <f>IF('Indicator Date hidden'!BU61="x","x",BT$2-'Indicator Date hidden'!BU61)</f>
        <v>0</v>
      </c>
      <c r="BU60">
        <f t="shared" si="5"/>
        <v>16</v>
      </c>
      <c r="BV60" s="43">
        <f t="shared" si="6"/>
        <v>0.25396825396825395</v>
      </c>
      <c r="BW60">
        <f t="shared" si="7"/>
        <v>8</v>
      </c>
      <c r="BX60" s="43">
        <f t="shared" si="8"/>
        <v>1.2844398935964387</v>
      </c>
      <c r="BY60" s="46">
        <f t="shared" si="9"/>
        <v>0</v>
      </c>
    </row>
    <row r="61" spans="1:77">
      <c r="A61" t="str">
        <f>'Indicator Data'!B64</f>
        <v>FIN</v>
      </c>
      <c r="B61" s="42">
        <f>IF('Indicator Date hidden'!C62="x","x",B$2-'Indicator Date hidden'!C62)</f>
        <v>0</v>
      </c>
      <c r="C61" s="42">
        <f>IF('Indicator Date hidden'!D62="x","x",C$2-'Indicator Date hidden'!D62)</f>
        <v>0</v>
      </c>
      <c r="D61" s="42">
        <f>IF('Indicator Date hidden'!E62="x","x",D$2-'Indicator Date hidden'!E62)</f>
        <v>0</v>
      </c>
      <c r="E61" s="42">
        <f>IF('Indicator Date hidden'!F62="x","x",E$2-'Indicator Date hidden'!F62)</f>
        <v>0</v>
      </c>
      <c r="F61" s="42">
        <f>IF('Indicator Date hidden'!G62="x","x",F$2-'Indicator Date hidden'!G62)</f>
        <v>0</v>
      </c>
      <c r="G61" s="42">
        <f>IF('Indicator Date hidden'!H62="x","x",G$2-'Indicator Date hidden'!H62)</f>
        <v>0</v>
      </c>
      <c r="H61" s="42">
        <f>IF('Indicator Date hidden'!I62="x","x",H$2-'Indicator Date hidden'!I62)</f>
        <v>0</v>
      </c>
      <c r="I61" s="42">
        <f>IF('Indicator Date hidden'!J62="x","x",I$2-'Indicator Date hidden'!J62)</f>
        <v>0</v>
      </c>
      <c r="J61" s="42">
        <f>IF('Indicator Date hidden'!K62="x","x",J$2-'Indicator Date hidden'!K62)</f>
        <v>0</v>
      </c>
      <c r="K61" s="42">
        <f>IF('Indicator Date hidden'!L62="x","x",K$2-'Indicator Date hidden'!L62)</f>
        <v>0</v>
      </c>
      <c r="L61" s="42">
        <f>IF('Indicator Date hidden'!M62="x","x",L$2-'Indicator Date hidden'!M62)</f>
        <v>0</v>
      </c>
      <c r="M61" s="42" t="str">
        <f>IF('Indicator Date hidden'!N62="x","x",M$2-'Indicator Date hidden'!N62)</f>
        <v>x</v>
      </c>
      <c r="N61" s="42" t="str">
        <f>IF('Indicator Date hidden'!O62="x","x",N$2-'Indicator Date hidden'!O62)</f>
        <v>x</v>
      </c>
      <c r="O61" s="42" t="str">
        <f>IF('Indicator Date hidden'!P62="x","x",O$2-'Indicator Date hidden'!P62)</f>
        <v>x</v>
      </c>
      <c r="P61" s="42">
        <f>IF('Indicator Date hidden'!Q62="x","x",P$2-'Indicator Date hidden'!Q62)</f>
        <v>0</v>
      </c>
      <c r="Q61" s="42">
        <f>IF('Indicator Date hidden'!R62="x","x",Q$2-'Indicator Date hidden'!R62)</f>
        <v>0</v>
      </c>
      <c r="R61" s="42">
        <f>IF('Indicator Date hidden'!S62="x","x",R$2-'Indicator Date hidden'!S62)</f>
        <v>0</v>
      </c>
      <c r="S61" s="42">
        <f>IF('Indicator Date hidden'!T62="x","x",S$2-'Indicator Date hidden'!T62)</f>
        <v>0</v>
      </c>
      <c r="T61" s="42">
        <f>IF('Indicator Date hidden'!U62="x","x",T$2-'Indicator Date hidden'!U62)</f>
        <v>0</v>
      </c>
      <c r="U61" s="42">
        <f>IF('Indicator Date hidden'!V62="x","x",U$2-'Indicator Date hidden'!V62)</f>
        <v>0</v>
      </c>
      <c r="V61" s="42">
        <f>IF('Indicator Date hidden'!W62="x","x",V$2-'Indicator Date hidden'!W62)</f>
        <v>0</v>
      </c>
      <c r="W61" s="42">
        <f>IF('Indicator Date hidden'!X62="x","x",W$2-'Indicator Date hidden'!X62)</f>
        <v>0</v>
      </c>
      <c r="X61" s="42">
        <f>IF('Indicator Date hidden'!Y62="x","x",X$2-'Indicator Date hidden'!Y62)</f>
        <v>11</v>
      </c>
      <c r="Y61" s="42">
        <f>IF('Indicator Date hidden'!Z62="x","x",Y$2-'Indicator Date hidden'!Z62)</f>
        <v>0</v>
      </c>
      <c r="Z61" s="42" t="str">
        <f>IF('Indicator Date hidden'!AA62="x","x",Z$2-'Indicator Date hidden'!AA62)</f>
        <v>x</v>
      </c>
      <c r="AA61" s="42">
        <f>IF('Indicator Date hidden'!AB62="x","x",AA$2-'Indicator Date hidden'!AB62)</f>
        <v>1</v>
      </c>
      <c r="AB61" s="42">
        <f>IF('Indicator Date hidden'!AC62="x","x",AB$2-'Indicator Date hidden'!AC62)</f>
        <v>0</v>
      </c>
      <c r="AC61" s="42">
        <f>IF('Indicator Date hidden'!AD62="x","x",AC$2-'Indicator Date hidden'!AD62)</f>
        <v>-2</v>
      </c>
      <c r="AD61" s="42">
        <f>IF('Indicator Date hidden'!AE62="x","x",AD$2-'Indicator Date hidden'!AE62)</f>
        <v>0</v>
      </c>
      <c r="AE61" s="42">
        <f>IF('Indicator Date hidden'!AF62="x","x",AE$2-'Indicator Date hidden'!AF62)</f>
        <v>0</v>
      </c>
      <c r="AF61" s="42">
        <f>IF('Indicator Date hidden'!AG62="x","x",AF$2-'Indicator Date hidden'!AG62)</f>
        <v>0</v>
      </c>
      <c r="AG61" s="42">
        <f>IF('Indicator Date hidden'!AH62="x","x",AG$2-'Indicator Date hidden'!AH62)</f>
        <v>0</v>
      </c>
      <c r="AH61" s="42" t="str">
        <f>IF('Indicator Date hidden'!AI62="x","x",AH$2-'Indicator Date hidden'!AI62)</f>
        <v>x</v>
      </c>
      <c r="AI61" s="42">
        <f>IF('Indicator Date hidden'!AJ62="x","x",AI$2-'Indicator Date hidden'!AJ62)</f>
        <v>0</v>
      </c>
      <c r="AJ61" s="42">
        <f>IF('Indicator Date hidden'!AK62="x","x",AJ$2-'Indicator Date hidden'!AK62)</f>
        <v>0</v>
      </c>
      <c r="AK61" s="42">
        <f>IF('Indicator Date hidden'!AL62="x","x",AK$2-'Indicator Date hidden'!AL62)</f>
        <v>0</v>
      </c>
      <c r="AL61" s="42" t="str">
        <f>IF('Indicator Date hidden'!AM62="x","x",AL$2-'Indicator Date hidden'!AM62)</f>
        <v>x</v>
      </c>
      <c r="AM61" s="42">
        <f>IF('Indicator Date hidden'!AN62="x","x",AM$2-'Indicator Date hidden'!AN62)</f>
        <v>0</v>
      </c>
      <c r="AN61" s="42">
        <f>IF('Indicator Date hidden'!AO62="x","x",AN$2-'Indicator Date hidden'!AO62)</f>
        <v>0</v>
      </c>
      <c r="AO61" s="42" t="str">
        <f>IF('Indicator Date hidden'!AP62="x","x",AO$2-'Indicator Date hidden'!AP62)</f>
        <v>x</v>
      </c>
      <c r="AP61" s="42">
        <f>IF('Indicator Date hidden'!AQ62="x","x",AP$2-'Indicator Date hidden'!AQ62)</f>
        <v>0</v>
      </c>
      <c r="AQ61" s="42" t="str">
        <f>IF('Indicator Date hidden'!AR62="x","x",AQ$2-'Indicator Date hidden'!AR62)</f>
        <v>x</v>
      </c>
      <c r="AR61" s="42" t="str">
        <f>IF('Indicator Date hidden'!AS62="x","x",AR$2-'Indicator Date hidden'!AS62)</f>
        <v>x</v>
      </c>
      <c r="AS61" s="42" t="str">
        <f>IF('Indicator Date hidden'!AT62="x","x",AS$2-'Indicator Date hidden'!AT62)</f>
        <v>x</v>
      </c>
      <c r="AT61" s="42">
        <f>IF('Indicator Date hidden'!AU62="x","x",AT$2-'Indicator Date hidden'!AU62)</f>
        <v>0</v>
      </c>
      <c r="AU61" s="42">
        <f>IF('Indicator Date hidden'!AV62="x","x",AU$2-'Indicator Date hidden'!AV62)</f>
        <v>0</v>
      </c>
      <c r="AV61" s="42">
        <f>IF('Indicator Date hidden'!AW62="x","x",AV$2-'Indicator Date hidden'!AW62)</f>
        <v>1</v>
      </c>
      <c r="AW61" s="42">
        <f>IF('Indicator Date hidden'!AX62="x","x",AW$2-'Indicator Date hidden'!AX62)</f>
        <v>-2</v>
      </c>
      <c r="AX61" s="42">
        <f>IF('Indicator Date hidden'!AY62="x","x",AX$2-'Indicator Date hidden'!AY62)</f>
        <v>-1</v>
      </c>
      <c r="AY61" s="42">
        <f>IF('Indicator Date hidden'!AZ62="x","x",AY$2-'Indicator Date hidden'!AZ62)</f>
        <v>0</v>
      </c>
      <c r="AZ61" s="42" t="str">
        <f>IF('Indicator Date hidden'!BA62="x","x",AZ$2-'Indicator Date hidden'!BA62)</f>
        <v>x</v>
      </c>
      <c r="BA61" s="42">
        <f>IF('Indicator Date hidden'!BB62="x","x",BA$2-'Indicator Date hidden'!BB62)</f>
        <v>0</v>
      </c>
      <c r="BB61" s="42" t="str">
        <f>IF('Indicator Date hidden'!BC62="x","x",BB$2-'Indicator Date hidden'!BC62)</f>
        <v>x</v>
      </c>
      <c r="BC61" s="42">
        <f>IF('Indicator Date hidden'!BD62="x","x",BC$2-'Indicator Date hidden'!BD62)</f>
        <v>0</v>
      </c>
      <c r="BD61" s="42">
        <f>IF('Indicator Date hidden'!BE62="x","x",BD$2-'Indicator Date hidden'!BE62)</f>
        <v>0</v>
      </c>
      <c r="BE61" s="42">
        <f>IF('Indicator Date hidden'!BF62="x","x",BE$2-'Indicator Date hidden'!BF62)</f>
        <v>0</v>
      </c>
      <c r="BF61" s="42">
        <f>IF('Indicator Date hidden'!BG62="x","x",BF$2-'Indicator Date hidden'!BG62)</f>
        <v>0</v>
      </c>
      <c r="BG61" s="42">
        <f>IF('Indicator Date hidden'!BH62="x","x",BG$2-'Indicator Date hidden'!BH62)</f>
        <v>0</v>
      </c>
      <c r="BH61" s="42">
        <f>IF('Indicator Date hidden'!BI62="x","x",BH$2-'Indicator Date hidden'!BI62)</f>
        <v>0</v>
      </c>
      <c r="BI61" s="42" t="str">
        <f>IF('Indicator Date hidden'!BJ62="x","x",BI$2-'Indicator Date hidden'!BJ62)</f>
        <v>x</v>
      </c>
      <c r="BJ61" s="42">
        <f>IF('Indicator Date hidden'!BK62="x","x",BJ$2-'Indicator Date hidden'!BK62)</f>
        <v>0</v>
      </c>
      <c r="BK61" s="42">
        <f>IF('Indicator Date hidden'!BL62="x","x",BK$2-'Indicator Date hidden'!BL62)</f>
        <v>0</v>
      </c>
      <c r="BL61" s="42">
        <f>IF('Indicator Date hidden'!BM62="x","x",BL$2-'Indicator Date hidden'!BM62)</f>
        <v>0</v>
      </c>
      <c r="BM61" s="42">
        <f>IF('Indicator Date hidden'!BN62="x","x",BM$2-'Indicator Date hidden'!BN62)</f>
        <v>0</v>
      </c>
      <c r="BN61" s="42">
        <f>IF('Indicator Date hidden'!BO62="x","x",BN$2-'Indicator Date hidden'!BO62)</f>
        <v>0</v>
      </c>
      <c r="BO61" s="42">
        <f>IF('Indicator Date hidden'!BP62="x","x",BO$2-'Indicator Date hidden'!BP62)</f>
        <v>1</v>
      </c>
      <c r="BP61" s="42">
        <f>IF('Indicator Date hidden'!BQ62="x","x",BP$2-'Indicator Date hidden'!BQ62)</f>
        <v>0</v>
      </c>
      <c r="BQ61" s="42">
        <f>IF('Indicator Date hidden'!BR62="x","x",BQ$2-'Indicator Date hidden'!BR62)</f>
        <v>0</v>
      </c>
      <c r="BR61" s="42">
        <f>IF('Indicator Date hidden'!BS62="x","x",BR$2-'Indicator Date hidden'!BS62)</f>
        <v>0</v>
      </c>
      <c r="BS61" s="42">
        <f>IF('Indicator Date hidden'!BT62="x","x",BS$2-'Indicator Date hidden'!BT62)</f>
        <v>1</v>
      </c>
      <c r="BT61" s="42">
        <f>IF('Indicator Date hidden'!BU62="x","x",BT$2-'Indicator Date hidden'!BU62)</f>
        <v>0</v>
      </c>
      <c r="BU61">
        <f t="shared" si="5"/>
        <v>10</v>
      </c>
      <c r="BV61" s="43">
        <f t="shared" si="6"/>
        <v>0.17241379310344829</v>
      </c>
      <c r="BW61">
        <f t="shared" si="7"/>
        <v>5</v>
      </c>
      <c r="BX61" s="43">
        <f t="shared" si="8"/>
        <v>1.5101716165833232</v>
      </c>
      <c r="BY61" s="46">
        <f t="shared" si="9"/>
        <v>0</v>
      </c>
    </row>
    <row r="62" spans="1:77">
      <c r="A62" t="str">
        <f>'Indicator Data'!B65</f>
        <v>FRA</v>
      </c>
      <c r="B62" s="42">
        <f>IF('Indicator Date hidden'!C63="x","x",B$2-'Indicator Date hidden'!C63)</f>
        <v>0</v>
      </c>
      <c r="C62" s="42">
        <f>IF('Indicator Date hidden'!D63="x","x",C$2-'Indicator Date hidden'!D63)</f>
        <v>0</v>
      </c>
      <c r="D62" s="42">
        <f>IF('Indicator Date hidden'!E63="x","x",D$2-'Indicator Date hidden'!E63)</f>
        <v>0</v>
      </c>
      <c r="E62" s="42">
        <f>IF('Indicator Date hidden'!F63="x","x",E$2-'Indicator Date hidden'!F63)</f>
        <v>0</v>
      </c>
      <c r="F62" s="42">
        <f>IF('Indicator Date hidden'!G63="x","x",F$2-'Indicator Date hidden'!G63)</f>
        <v>0</v>
      </c>
      <c r="G62" s="42">
        <f>IF('Indicator Date hidden'!H63="x","x",G$2-'Indicator Date hidden'!H63)</f>
        <v>0</v>
      </c>
      <c r="H62" s="42">
        <f>IF('Indicator Date hidden'!I63="x","x",H$2-'Indicator Date hidden'!I63)</f>
        <v>0</v>
      </c>
      <c r="I62" s="42">
        <f>IF('Indicator Date hidden'!J63="x","x",I$2-'Indicator Date hidden'!J63)</f>
        <v>0</v>
      </c>
      <c r="J62" s="42">
        <f>IF('Indicator Date hidden'!K63="x","x",J$2-'Indicator Date hidden'!K63)</f>
        <v>0</v>
      </c>
      <c r="K62" s="42">
        <f>IF('Indicator Date hidden'!L63="x","x",K$2-'Indicator Date hidden'!L63)</f>
        <v>0</v>
      </c>
      <c r="L62" s="42">
        <f>IF('Indicator Date hidden'!M63="x","x",L$2-'Indicator Date hidden'!M63)</f>
        <v>0</v>
      </c>
      <c r="M62" s="42" t="str">
        <f>IF('Indicator Date hidden'!N63="x","x",M$2-'Indicator Date hidden'!N63)</f>
        <v>x</v>
      </c>
      <c r="N62" s="42" t="str">
        <f>IF('Indicator Date hidden'!O63="x","x",N$2-'Indicator Date hidden'!O63)</f>
        <v>x</v>
      </c>
      <c r="O62" s="42" t="str">
        <f>IF('Indicator Date hidden'!P63="x","x",O$2-'Indicator Date hidden'!P63)</f>
        <v>x</v>
      </c>
      <c r="P62" s="42">
        <f>IF('Indicator Date hidden'!Q63="x","x",P$2-'Indicator Date hidden'!Q63)</f>
        <v>0</v>
      </c>
      <c r="Q62" s="42">
        <f>IF('Indicator Date hidden'!R63="x","x",Q$2-'Indicator Date hidden'!R63)</f>
        <v>0</v>
      </c>
      <c r="R62" s="42">
        <f>IF('Indicator Date hidden'!S63="x","x",R$2-'Indicator Date hidden'!S63)</f>
        <v>0</v>
      </c>
      <c r="S62" s="42">
        <f>IF('Indicator Date hidden'!T63="x","x",S$2-'Indicator Date hidden'!T63)</f>
        <v>0</v>
      </c>
      <c r="T62" s="42">
        <f>IF('Indicator Date hidden'!U63="x","x",T$2-'Indicator Date hidden'!U63)</f>
        <v>0</v>
      </c>
      <c r="U62" s="42">
        <f>IF('Indicator Date hidden'!V63="x","x",U$2-'Indicator Date hidden'!V63)</f>
        <v>0</v>
      </c>
      <c r="V62" s="42">
        <f>IF('Indicator Date hidden'!W63="x","x",V$2-'Indicator Date hidden'!W63)</f>
        <v>0</v>
      </c>
      <c r="W62" s="42">
        <f>IF('Indicator Date hidden'!X63="x","x",W$2-'Indicator Date hidden'!X63)</f>
        <v>0</v>
      </c>
      <c r="X62" s="42">
        <f>IF('Indicator Date hidden'!Y63="x","x",X$2-'Indicator Date hidden'!Y63)</f>
        <v>6</v>
      </c>
      <c r="Y62" s="42">
        <f>IF('Indicator Date hidden'!Z63="x","x",Y$2-'Indicator Date hidden'!Z63)</f>
        <v>0</v>
      </c>
      <c r="Z62" s="42" t="str">
        <f>IF('Indicator Date hidden'!AA63="x","x",Z$2-'Indicator Date hidden'!AA63)</f>
        <v>x</v>
      </c>
      <c r="AA62" s="42">
        <f>IF('Indicator Date hidden'!AB63="x","x",AA$2-'Indicator Date hidden'!AB63)</f>
        <v>2</v>
      </c>
      <c r="AB62" s="42">
        <f>IF('Indicator Date hidden'!AC63="x","x",AB$2-'Indicator Date hidden'!AC63)</f>
        <v>0</v>
      </c>
      <c r="AC62" s="42">
        <f>IF('Indicator Date hidden'!AD63="x","x",AC$2-'Indicator Date hidden'!AD63)</f>
        <v>-2</v>
      </c>
      <c r="AD62" s="42">
        <f>IF('Indicator Date hidden'!AE63="x","x",AD$2-'Indicator Date hidden'!AE63)</f>
        <v>0</v>
      </c>
      <c r="AE62" s="42">
        <f>IF('Indicator Date hidden'!AF63="x","x",AE$2-'Indicator Date hidden'!AF63)</f>
        <v>0</v>
      </c>
      <c r="AF62" s="42">
        <f>IF('Indicator Date hidden'!AG63="x","x",AF$2-'Indicator Date hidden'!AG63)</f>
        <v>0</v>
      </c>
      <c r="AG62" s="42">
        <f>IF('Indicator Date hidden'!AH63="x","x",AG$2-'Indicator Date hidden'!AH63)</f>
        <v>0</v>
      </c>
      <c r="AH62" s="42" t="str">
        <f>IF('Indicator Date hidden'!AI63="x","x",AH$2-'Indicator Date hidden'!AI63)</f>
        <v>x</v>
      </c>
      <c r="AI62" s="42">
        <f>IF('Indicator Date hidden'!AJ63="x","x",AI$2-'Indicator Date hidden'!AJ63)</f>
        <v>0</v>
      </c>
      <c r="AJ62" s="42">
        <f>IF('Indicator Date hidden'!AK63="x","x",AJ$2-'Indicator Date hidden'!AK63)</f>
        <v>0</v>
      </c>
      <c r="AK62" s="42">
        <f>IF('Indicator Date hidden'!AL63="x","x",AK$2-'Indicator Date hidden'!AL63)</f>
        <v>0</v>
      </c>
      <c r="AL62" s="42" t="str">
        <f>IF('Indicator Date hidden'!AM63="x","x",AL$2-'Indicator Date hidden'!AM63)</f>
        <v>x</v>
      </c>
      <c r="AM62" s="42">
        <f>IF('Indicator Date hidden'!AN63="x","x",AM$2-'Indicator Date hidden'!AN63)</f>
        <v>0</v>
      </c>
      <c r="AN62" s="42">
        <f>IF('Indicator Date hidden'!AO63="x","x",AN$2-'Indicator Date hidden'!AO63)</f>
        <v>0</v>
      </c>
      <c r="AO62" s="42" t="str">
        <f>IF('Indicator Date hidden'!AP63="x","x",AO$2-'Indicator Date hidden'!AP63)</f>
        <v>x</v>
      </c>
      <c r="AP62" s="42">
        <f>IF('Indicator Date hidden'!AQ63="x","x",AP$2-'Indicator Date hidden'!AQ63)</f>
        <v>0</v>
      </c>
      <c r="AQ62" s="42">
        <f>IF('Indicator Date hidden'!AR63="x","x",AQ$2-'Indicator Date hidden'!AR63)</f>
        <v>0</v>
      </c>
      <c r="AR62" s="42">
        <f>IF('Indicator Date hidden'!AS63="x","x",AR$2-'Indicator Date hidden'!AS63)</f>
        <v>0</v>
      </c>
      <c r="AS62" s="42" t="str">
        <f>IF('Indicator Date hidden'!AT63="x","x",AS$2-'Indicator Date hidden'!AT63)</f>
        <v>x</v>
      </c>
      <c r="AT62" s="42">
        <f>IF('Indicator Date hidden'!AU63="x","x",AT$2-'Indicator Date hidden'!AU63)</f>
        <v>0</v>
      </c>
      <c r="AU62" s="42">
        <f>IF('Indicator Date hidden'!AV63="x","x",AU$2-'Indicator Date hidden'!AV63)</f>
        <v>0</v>
      </c>
      <c r="AV62" s="42">
        <f>IF('Indicator Date hidden'!AW63="x","x",AV$2-'Indicator Date hidden'!AW63)</f>
        <v>1</v>
      </c>
      <c r="AW62" s="42">
        <f>IF('Indicator Date hidden'!AX63="x","x",AW$2-'Indicator Date hidden'!AX63)</f>
        <v>-2</v>
      </c>
      <c r="AX62" s="42">
        <f>IF('Indicator Date hidden'!AY63="x","x",AX$2-'Indicator Date hidden'!AY63)</f>
        <v>-1</v>
      </c>
      <c r="AY62" s="42">
        <f>IF('Indicator Date hidden'!AZ63="x","x",AY$2-'Indicator Date hidden'!AZ63)</f>
        <v>0</v>
      </c>
      <c r="AZ62" s="42" t="str">
        <f>IF('Indicator Date hidden'!BA63="x","x",AZ$2-'Indicator Date hidden'!BA63)</f>
        <v>x</v>
      </c>
      <c r="BA62" s="42">
        <f>IF('Indicator Date hidden'!BB63="x","x",BA$2-'Indicator Date hidden'!BB63)</f>
        <v>0</v>
      </c>
      <c r="BB62" s="42" t="str">
        <f>IF('Indicator Date hidden'!BC63="x","x",BB$2-'Indicator Date hidden'!BC63)</f>
        <v>x</v>
      </c>
      <c r="BC62" s="42">
        <f>IF('Indicator Date hidden'!BD63="x","x",BC$2-'Indicator Date hidden'!BD63)</f>
        <v>0</v>
      </c>
      <c r="BD62" s="42">
        <f>IF('Indicator Date hidden'!BE63="x","x",BD$2-'Indicator Date hidden'!BE63)</f>
        <v>0</v>
      </c>
      <c r="BE62" s="42">
        <f>IF('Indicator Date hidden'!BF63="x","x",BE$2-'Indicator Date hidden'!BF63)</f>
        <v>0</v>
      </c>
      <c r="BF62" s="42">
        <f>IF('Indicator Date hidden'!BG63="x","x",BF$2-'Indicator Date hidden'!BG63)</f>
        <v>0</v>
      </c>
      <c r="BG62" s="42">
        <f>IF('Indicator Date hidden'!BH63="x","x",BG$2-'Indicator Date hidden'!BH63)</f>
        <v>0</v>
      </c>
      <c r="BH62" s="42">
        <f>IF('Indicator Date hidden'!BI63="x","x",BH$2-'Indicator Date hidden'!BI63)</f>
        <v>0</v>
      </c>
      <c r="BI62" s="42" t="str">
        <f>IF('Indicator Date hidden'!BJ63="x","x",BI$2-'Indicator Date hidden'!BJ63)</f>
        <v>x</v>
      </c>
      <c r="BJ62" s="42">
        <f>IF('Indicator Date hidden'!BK63="x","x",BJ$2-'Indicator Date hidden'!BK63)</f>
        <v>0</v>
      </c>
      <c r="BK62" s="42">
        <f>IF('Indicator Date hidden'!BL63="x","x",BK$2-'Indicator Date hidden'!BL63)</f>
        <v>0</v>
      </c>
      <c r="BL62" s="42">
        <f>IF('Indicator Date hidden'!BM63="x","x",BL$2-'Indicator Date hidden'!BM63)</f>
        <v>0</v>
      </c>
      <c r="BM62" s="42">
        <f>IF('Indicator Date hidden'!BN63="x","x",BM$2-'Indicator Date hidden'!BN63)</f>
        <v>0</v>
      </c>
      <c r="BN62" s="42">
        <f>IF('Indicator Date hidden'!BO63="x","x",BN$2-'Indicator Date hidden'!BO63)</f>
        <v>0</v>
      </c>
      <c r="BO62" s="42">
        <f>IF('Indicator Date hidden'!BP63="x","x",BO$2-'Indicator Date hidden'!BP63)</f>
        <v>1</v>
      </c>
      <c r="BP62" s="42">
        <f>IF('Indicator Date hidden'!BQ63="x","x",BP$2-'Indicator Date hidden'!BQ63)</f>
        <v>0</v>
      </c>
      <c r="BQ62" s="42">
        <f>IF('Indicator Date hidden'!BR63="x","x",BQ$2-'Indicator Date hidden'!BR63)</f>
        <v>0</v>
      </c>
      <c r="BR62" s="42">
        <f>IF('Indicator Date hidden'!BS63="x","x",BR$2-'Indicator Date hidden'!BS63)</f>
        <v>0</v>
      </c>
      <c r="BS62" s="42">
        <f>IF('Indicator Date hidden'!BT63="x","x",BS$2-'Indicator Date hidden'!BT63)</f>
        <v>1</v>
      </c>
      <c r="BT62" s="42">
        <f>IF('Indicator Date hidden'!BU63="x","x",BT$2-'Indicator Date hidden'!BU63)</f>
        <v>0</v>
      </c>
      <c r="BU62">
        <f t="shared" si="5"/>
        <v>6</v>
      </c>
      <c r="BV62" s="43">
        <f t="shared" si="6"/>
        <v>0.1</v>
      </c>
      <c r="BW62">
        <f t="shared" si="7"/>
        <v>5</v>
      </c>
      <c r="BX62" s="43">
        <f t="shared" si="8"/>
        <v>0.92556289179432139</v>
      </c>
      <c r="BY62" s="46">
        <f t="shared" si="9"/>
        <v>0</v>
      </c>
    </row>
    <row r="63" spans="1:77">
      <c r="A63" t="str">
        <f>'Indicator Data'!B66</f>
        <v>GAB</v>
      </c>
      <c r="B63" s="42">
        <f>IF('Indicator Date hidden'!C64="x","x",B$2-'Indicator Date hidden'!C64)</f>
        <v>0</v>
      </c>
      <c r="C63" s="42">
        <f>IF('Indicator Date hidden'!D64="x","x",C$2-'Indicator Date hidden'!D64)</f>
        <v>0</v>
      </c>
      <c r="D63" s="42">
        <f>IF('Indicator Date hidden'!E64="x","x",D$2-'Indicator Date hidden'!E64)</f>
        <v>0</v>
      </c>
      <c r="E63" s="42">
        <f>IF('Indicator Date hidden'!F64="x","x",E$2-'Indicator Date hidden'!F64)</f>
        <v>0</v>
      </c>
      <c r="F63" s="42">
        <f>IF('Indicator Date hidden'!G64="x","x",F$2-'Indicator Date hidden'!G64)</f>
        <v>0</v>
      </c>
      <c r="G63" s="42">
        <f>IF('Indicator Date hidden'!H64="x","x",G$2-'Indicator Date hidden'!H64)</f>
        <v>0</v>
      </c>
      <c r="H63" s="42">
        <f>IF('Indicator Date hidden'!I64="x","x",H$2-'Indicator Date hidden'!I64)</f>
        <v>0</v>
      </c>
      <c r="I63" s="42">
        <f>IF('Indicator Date hidden'!J64="x","x",I$2-'Indicator Date hidden'!J64)</f>
        <v>0</v>
      </c>
      <c r="J63" s="42">
        <f>IF('Indicator Date hidden'!K64="x","x",J$2-'Indicator Date hidden'!K64)</f>
        <v>0</v>
      </c>
      <c r="K63" s="42">
        <f>IF('Indicator Date hidden'!L64="x","x",K$2-'Indicator Date hidden'!L64)</f>
        <v>0</v>
      </c>
      <c r="L63" s="42">
        <f>IF('Indicator Date hidden'!M64="x","x",L$2-'Indicator Date hidden'!M64)</f>
        <v>0</v>
      </c>
      <c r="M63" s="42">
        <f>IF('Indicator Date hidden'!N64="x","x",M$2-'Indicator Date hidden'!N64)</f>
        <v>0</v>
      </c>
      <c r="N63" s="42">
        <f>IF('Indicator Date hidden'!O64="x","x",N$2-'Indicator Date hidden'!O64)</f>
        <v>0</v>
      </c>
      <c r="O63" s="42">
        <f>IF('Indicator Date hidden'!P64="x","x",O$2-'Indicator Date hidden'!P64)</f>
        <v>0</v>
      </c>
      <c r="P63" s="42">
        <f>IF('Indicator Date hidden'!Q64="x","x",P$2-'Indicator Date hidden'!Q64)</f>
        <v>0</v>
      </c>
      <c r="Q63" s="42">
        <f>IF('Indicator Date hidden'!R64="x","x",Q$2-'Indicator Date hidden'!R64)</f>
        <v>0</v>
      </c>
      <c r="R63" s="42">
        <f>IF('Indicator Date hidden'!S64="x","x",R$2-'Indicator Date hidden'!S64)</f>
        <v>0</v>
      </c>
      <c r="S63" s="42">
        <f>IF('Indicator Date hidden'!T64="x","x",S$2-'Indicator Date hidden'!T64)</f>
        <v>0</v>
      </c>
      <c r="T63" s="42">
        <f>IF('Indicator Date hidden'!U64="x","x",T$2-'Indicator Date hidden'!U64)</f>
        <v>0</v>
      </c>
      <c r="U63" s="42">
        <f>IF('Indicator Date hidden'!V64="x","x",U$2-'Indicator Date hidden'!V64)</f>
        <v>0</v>
      </c>
      <c r="V63" s="42">
        <f>IF('Indicator Date hidden'!W64="x","x",V$2-'Indicator Date hidden'!W64)</f>
        <v>0</v>
      </c>
      <c r="W63" s="42">
        <f>IF('Indicator Date hidden'!X64="x","x",W$2-'Indicator Date hidden'!X64)</f>
        <v>0</v>
      </c>
      <c r="X63" s="42">
        <f>IF('Indicator Date hidden'!Y64="x","x",X$2-'Indicator Date hidden'!Y64)</f>
        <v>9</v>
      </c>
      <c r="Y63" s="42">
        <f>IF('Indicator Date hidden'!Z64="x","x",Y$2-'Indicator Date hidden'!Z64)</f>
        <v>0</v>
      </c>
      <c r="Z63" s="42" t="str">
        <f>IF('Indicator Date hidden'!AA64="x","x",Z$2-'Indicator Date hidden'!AA64)</f>
        <v>x</v>
      </c>
      <c r="AA63" s="42">
        <f>IF('Indicator Date hidden'!AB64="x","x",AA$2-'Indicator Date hidden'!AB64)</f>
        <v>5</v>
      </c>
      <c r="AB63" s="42">
        <f>IF('Indicator Date hidden'!AC64="x","x",AB$2-'Indicator Date hidden'!AC64)</f>
        <v>0</v>
      </c>
      <c r="AC63" s="42">
        <f>IF('Indicator Date hidden'!AD64="x","x",AC$2-'Indicator Date hidden'!AD64)</f>
        <v>-2</v>
      </c>
      <c r="AD63" s="42">
        <f>IF('Indicator Date hidden'!AE64="x","x",AD$2-'Indicator Date hidden'!AE64)</f>
        <v>0</v>
      </c>
      <c r="AE63" s="42">
        <f>IF('Indicator Date hidden'!AF64="x","x",AE$2-'Indicator Date hidden'!AF64)</f>
        <v>0</v>
      </c>
      <c r="AF63" s="42">
        <f>IF('Indicator Date hidden'!AG64="x","x",AF$2-'Indicator Date hidden'!AG64)</f>
        <v>0</v>
      </c>
      <c r="AG63" s="42">
        <f>IF('Indicator Date hidden'!AH64="x","x",AG$2-'Indicator Date hidden'!AH64)</f>
        <v>0</v>
      </c>
      <c r="AH63" s="42">
        <f>IF('Indicator Date hidden'!AI64="x","x",AH$2-'Indicator Date hidden'!AI64)</f>
        <v>9</v>
      </c>
      <c r="AI63" s="42">
        <f>IF('Indicator Date hidden'!AJ64="x","x",AI$2-'Indicator Date hidden'!AJ64)</f>
        <v>0</v>
      </c>
      <c r="AJ63" s="42">
        <f>IF('Indicator Date hidden'!AK64="x","x",AJ$2-'Indicator Date hidden'!AK64)</f>
        <v>0</v>
      </c>
      <c r="AK63" s="42">
        <f>IF('Indicator Date hidden'!AL64="x","x",AK$2-'Indicator Date hidden'!AL64)</f>
        <v>0</v>
      </c>
      <c r="AL63" s="42">
        <f>IF('Indicator Date hidden'!AM64="x","x",AL$2-'Indicator Date hidden'!AM64)</f>
        <v>0</v>
      </c>
      <c r="AM63" s="42">
        <f>IF('Indicator Date hidden'!AN64="x","x",AM$2-'Indicator Date hidden'!AN64)</f>
        <v>0</v>
      </c>
      <c r="AN63" s="42">
        <f>IF('Indicator Date hidden'!AO64="x","x",AN$2-'Indicator Date hidden'!AO64)</f>
        <v>0</v>
      </c>
      <c r="AO63" s="42">
        <f>IF('Indicator Date hidden'!AP64="x","x",AO$2-'Indicator Date hidden'!AP64)</f>
        <v>2</v>
      </c>
      <c r="AP63" s="42">
        <f>IF('Indicator Date hidden'!AQ64="x","x",AP$2-'Indicator Date hidden'!AQ64)</f>
        <v>0</v>
      </c>
      <c r="AQ63" s="42">
        <f>IF('Indicator Date hidden'!AR64="x","x",AQ$2-'Indicator Date hidden'!AR64)</f>
        <v>0</v>
      </c>
      <c r="AR63" s="42">
        <f>IF('Indicator Date hidden'!AS64="x","x",AR$2-'Indicator Date hidden'!AS64)</f>
        <v>0</v>
      </c>
      <c r="AS63" s="42">
        <f>IF('Indicator Date hidden'!AT64="x","x",AS$2-'Indicator Date hidden'!AT64)</f>
        <v>0</v>
      </c>
      <c r="AT63" s="42">
        <f>IF('Indicator Date hidden'!AU64="x","x",AT$2-'Indicator Date hidden'!AU64)</f>
        <v>0</v>
      </c>
      <c r="AU63" s="42">
        <f>IF('Indicator Date hidden'!AV64="x","x",AU$2-'Indicator Date hidden'!AV64)</f>
        <v>0</v>
      </c>
      <c r="AV63" s="42">
        <f>IF('Indicator Date hidden'!AW64="x","x",AV$2-'Indicator Date hidden'!AW64)</f>
        <v>5</v>
      </c>
      <c r="AW63" s="42">
        <f>IF('Indicator Date hidden'!AX64="x","x",AW$2-'Indicator Date hidden'!AX64)</f>
        <v>-2</v>
      </c>
      <c r="AX63" s="42">
        <f>IF('Indicator Date hidden'!AY64="x","x",AX$2-'Indicator Date hidden'!AY64)</f>
        <v>-1</v>
      </c>
      <c r="AY63" s="42">
        <f>IF('Indicator Date hidden'!AZ64="x","x",AY$2-'Indicator Date hidden'!AZ64)</f>
        <v>0</v>
      </c>
      <c r="AZ63" s="42" t="str">
        <f>IF('Indicator Date hidden'!BA64="x","x",AZ$2-'Indicator Date hidden'!BA64)</f>
        <v>x</v>
      </c>
      <c r="BA63" s="42">
        <f>IF('Indicator Date hidden'!BB64="x","x",BA$2-'Indicator Date hidden'!BB64)</f>
        <v>0</v>
      </c>
      <c r="BB63" s="42">
        <f>IF('Indicator Date hidden'!BC64="x","x",BB$2-'Indicator Date hidden'!BC64)</f>
        <v>5</v>
      </c>
      <c r="BC63" s="42">
        <f>IF('Indicator Date hidden'!BD64="x","x",BC$2-'Indicator Date hidden'!BD64)</f>
        <v>0</v>
      </c>
      <c r="BD63" s="42">
        <f>IF('Indicator Date hidden'!BE64="x","x",BD$2-'Indicator Date hidden'!BE64)</f>
        <v>0</v>
      </c>
      <c r="BE63" s="42">
        <f>IF('Indicator Date hidden'!BF64="x","x",BE$2-'Indicator Date hidden'!BF64)</f>
        <v>0</v>
      </c>
      <c r="BF63" s="42">
        <f>IF('Indicator Date hidden'!BG64="x","x",BF$2-'Indicator Date hidden'!BG64)</f>
        <v>0</v>
      </c>
      <c r="BG63" s="42">
        <f>IF('Indicator Date hidden'!BH64="x","x",BG$2-'Indicator Date hidden'!BH64)</f>
        <v>0</v>
      </c>
      <c r="BH63" s="42">
        <f>IF('Indicator Date hidden'!BI64="x","x",BH$2-'Indicator Date hidden'!BI64)</f>
        <v>0</v>
      </c>
      <c r="BI63" s="42">
        <f>IF('Indicator Date hidden'!BJ64="x","x",BI$2-'Indicator Date hidden'!BJ64)</f>
        <v>1</v>
      </c>
      <c r="BJ63" s="42">
        <f>IF('Indicator Date hidden'!BK64="x","x",BJ$2-'Indicator Date hidden'!BK64)</f>
        <v>1</v>
      </c>
      <c r="BK63" s="42">
        <f>IF('Indicator Date hidden'!BL64="x","x",BK$2-'Indicator Date hidden'!BL64)</f>
        <v>0</v>
      </c>
      <c r="BL63" s="42">
        <f>IF('Indicator Date hidden'!BM64="x","x",BL$2-'Indicator Date hidden'!BM64)</f>
        <v>0</v>
      </c>
      <c r="BM63" s="42">
        <f>IF('Indicator Date hidden'!BN64="x","x",BM$2-'Indicator Date hidden'!BN64)</f>
        <v>0</v>
      </c>
      <c r="BN63" s="42">
        <f>IF('Indicator Date hidden'!BO64="x","x",BN$2-'Indicator Date hidden'!BO64)</f>
        <v>0</v>
      </c>
      <c r="BO63" s="42">
        <f>IF('Indicator Date hidden'!BP64="x","x",BO$2-'Indicator Date hidden'!BP64)</f>
        <v>1</v>
      </c>
      <c r="BP63" s="42">
        <f>IF('Indicator Date hidden'!BQ64="x","x",BP$2-'Indicator Date hidden'!BQ64)</f>
        <v>0</v>
      </c>
      <c r="BQ63" s="42" t="str">
        <f>IF('Indicator Date hidden'!BR64="x","x",BQ$2-'Indicator Date hidden'!BR64)</f>
        <v>x</v>
      </c>
      <c r="BR63" s="42" t="str">
        <f>IF('Indicator Date hidden'!BS64="x","x",BR$2-'Indicator Date hidden'!BS64)</f>
        <v>x</v>
      </c>
      <c r="BS63" s="42">
        <f>IF('Indicator Date hidden'!BT64="x","x",BS$2-'Indicator Date hidden'!BT64)</f>
        <v>1</v>
      </c>
      <c r="BT63" s="42">
        <f>IF('Indicator Date hidden'!BU64="x","x",BT$2-'Indicator Date hidden'!BU64)</f>
        <v>0</v>
      </c>
      <c r="BU63">
        <f t="shared" si="5"/>
        <v>34</v>
      </c>
      <c r="BV63" s="43">
        <f t="shared" si="6"/>
        <v>0.5074626865671642</v>
      </c>
      <c r="BW63">
        <f t="shared" si="7"/>
        <v>10</v>
      </c>
      <c r="BX63" s="43">
        <f t="shared" si="8"/>
        <v>1.8797676446469227</v>
      </c>
      <c r="BY63" s="46">
        <f t="shared" si="9"/>
        <v>0</v>
      </c>
    </row>
    <row r="64" spans="1:77">
      <c r="A64" t="str">
        <f>'Indicator Data'!B67</f>
        <v>GMB</v>
      </c>
      <c r="B64" s="42">
        <f>IF('Indicator Date hidden'!C65="x","x",B$2-'Indicator Date hidden'!C65)</f>
        <v>0</v>
      </c>
      <c r="C64" s="42">
        <f>IF('Indicator Date hidden'!D65="x","x",C$2-'Indicator Date hidden'!D65)</f>
        <v>0</v>
      </c>
      <c r="D64" s="42">
        <f>IF('Indicator Date hidden'!E65="x","x",D$2-'Indicator Date hidden'!E65)</f>
        <v>0</v>
      </c>
      <c r="E64" s="42">
        <f>IF('Indicator Date hidden'!F65="x","x",E$2-'Indicator Date hidden'!F65)</f>
        <v>0</v>
      </c>
      <c r="F64" s="42">
        <f>IF('Indicator Date hidden'!G65="x","x",F$2-'Indicator Date hidden'!G65)</f>
        <v>0</v>
      </c>
      <c r="G64" s="42">
        <f>IF('Indicator Date hidden'!H65="x","x",G$2-'Indicator Date hidden'!H65)</f>
        <v>0</v>
      </c>
      <c r="H64" s="42">
        <f>IF('Indicator Date hidden'!I65="x","x",H$2-'Indicator Date hidden'!I65)</f>
        <v>0</v>
      </c>
      <c r="I64" s="42">
        <f>IF('Indicator Date hidden'!J65="x","x",I$2-'Indicator Date hidden'!J65)</f>
        <v>0</v>
      </c>
      <c r="J64" s="42">
        <f>IF('Indicator Date hidden'!K65="x","x",J$2-'Indicator Date hidden'!K65)</f>
        <v>0</v>
      </c>
      <c r="K64" s="42">
        <f>IF('Indicator Date hidden'!L65="x","x",K$2-'Indicator Date hidden'!L65)</f>
        <v>0</v>
      </c>
      <c r="L64" s="42">
        <f>IF('Indicator Date hidden'!M65="x","x",L$2-'Indicator Date hidden'!M65)</f>
        <v>0</v>
      </c>
      <c r="M64" s="42">
        <f>IF('Indicator Date hidden'!N65="x","x",M$2-'Indicator Date hidden'!N65)</f>
        <v>0</v>
      </c>
      <c r="N64" s="42">
        <f>IF('Indicator Date hidden'!O65="x","x",N$2-'Indicator Date hidden'!O65)</f>
        <v>0</v>
      </c>
      <c r="O64" s="42">
        <f>IF('Indicator Date hidden'!P65="x","x",O$2-'Indicator Date hidden'!P65)</f>
        <v>0</v>
      </c>
      <c r="P64" s="42">
        <f>IF('Indicator Date hidden'!Q65="x","x",P$2-'Indicator Date hidden'!Q65)</f>
        <v>0</v>
      </c>
      <c r="Q64" s="42">
        <f>IF('Indicator Date hidden'!R65="x","x",Q$2-'Indicator Date hidden'!R65)</f>
        <v>0</v>
      </c>
      <c r="R64" s="42">
        <f>IF('Indicator Date hidden'!S65="x","x",R$2-'Indicator Date hidden'!S65)</f>
        <v>0</v>
      </c>
      <c r="S64" s="42">
        <f>IF('Indicator Date hidden'!T65="x","x",S$2-'Indicator Date hidden'!T65)</f>
        <v>0</v>
      </c>
      <c r="T64" s="42">
        <f>IF('Indicator Date hidden'!U65="x","x",T$2-'Indicator Date hidden'!U65)</f>
        <v>0</v>
      </c>
      <c r="U64" s="42">
        <f>IF('Indicator Date hidden'!V65="x","x",U$2-'Indicator Date hidden'!V65)</f>
        <v>0</v>
      </c>
      <c r="V64" s="42">
        <f>IF('Indicator Date hidden'!W65="x","x",V$2-'Indicator Date hidden'!W65)</f>
        <v>0</v>
      </c>
      <c r="W64" s="42">
        <f>IF('Indicator Date hidden'!X65="x","x",W$2-'Indicator Date hidden'!X65)</f>
        <v>0</v>
      </c>
      <c r="X64" s="42">
        <f>IF('Indicator Date hidden'!Y65="x","x",X$2-'Indicator Date hidden'!Y65)</f>
        <v>1</v>
      </c>
      <c r="Y64" s="42">
        <f>IF('Indicator Date hidden'!Z65="x","x",Y$2-'Indicator Date hidden'!Z65)</f>
        <v>0</v>
      </c>
      <c r="Z64" s="42">
        <f>IF('Indicator Date hidden'!AA65="x","x",Z$2-'Indicator Date hidden'!AA65)</f>
        <v>0</v>
      </c>
      <c r="AA64" s="42">
        <f>IF('Indicator Date hidden'!AB65="x","x",AA$2-'Indicator Date hidden'!AB65)</f>
        <v>1</v>
      </c>
      <c r="AB64" s="42">
        <f>IF('Indicator Date hidden'!AC65="x","x",AB$2-'Indicator Date hidden'!AC65)</f>
        <v>0</v>
      </c>
      <c r="AC64" s="42">
        <f>IF('Indicator Date hidden'!AD65="x","x",AC$2-'Indicator Date hidden'!AD65)</f>
        <v>-2</v>
      </c>
      <c r="AD64" s="42">
        <f>IF('Indicator Date hidden'!AE65="x","x",AD$2-'Indicator Date hidden'!AE65)</f>
        <v>0</v>
      </c>
      <c r="AE64" s="42">
        <f>IF('Indicator Date hidden'!AF65="x","x",AE$2-'Indicator Date hidden'!AF65)</f>
        <v>0</v>
      </c>
      <c r="AF64" s="42">
        <f>IF('Indicator Date hidden'!AG65="x","x",AF$2-'Indicator Date hidden'!AG65)</f>
        <v>0</v>
      </c>
      <c r="AG64" s="42">
        <f>IF('Indicator Date hidden'!AH65="x","x",AG$2-'Indicator Date hidden'!AH65)</f>
        <v>0</v>
      </c>
      <c r="AH64" s="42">
        <f>IF('Indicator Date hidden'!AI65="x","x",AH$2-'Indicator Date hidden'!AI65)</f>
        <v>2</v>
      </c>
      <c r="AI64" s="42">
        <f>IF('Indicator Date hidden'!AJ65="x","x",AI$2-'Indicator Date hidden'!AJ65)</f>
        <v>0</v>
      </c>
      <c r="AJ64" s="42">
        <f>IF('Indicator Date hidden'!AK65="x","x",AJ$2-'Indicator Date hidden'!AK65)</f>
        <v>0</v>
      </c>
      <c r="AK64" s="42">
        <f>IF('Indicator Date hidden'!AL65="x","x",AK$2-'Indicator Date hidden'!AL65)</f>
        <v>0</v>
      </c>
      <c r="AL64" s="42">
        <f>IF('Indicator Date hidden'!AM65="x","x",AL$2-'Indicator Date hidden'!AM65)</f>
        <v>0</v>
      </c>
      <c r="AM64" s="42">
        <f>IF('Indicator Date hidden'!AN65="x","x",AM$2-'Indicator Date hidden'!AN65)</f>
        <v>0</v>
      </c>
      <c r="AN64" s="42">
        <f>IF('Indicator Date hidden'!AO65="x","x",AN$2-'Indicator Date hidden'!AO65)</f>
        <v>0</v>
      </c>
      <c r="AO64" s="42">
        <f>IF('Indicator Date hidden'!AP65="x","x",AO$2-'Indicator Date hidden'!AP65)</f>
        <v>2</v>
      </c>
      <c r="AP64" s="42">
        <f>IF('Indicator Date hidden'!AQ65="x","x",AP$2-'Indicator Date hidden'!AQ65)</f>
        <v>0</v>
      </c>
      <c r="AQ64" s="42">
        <f>IF('Indicator Date hidden'!AR65="x","x",AQ$2-'Indicator Date hidden'!AR65)</f>
        <v>0</v>
      </c>
      <c r="AR64" s="42">
        <f>IF('Indicator Date hidden'!AS65="x","x",AR$2-'Indicator Date hidden'!AS65)</f>
        <v>0</v>
      </c>
      <c r="AS64" s="42">
        <f>IF('Indicator Date hidden'!AT65="x","x",AS$2-'Indicator Date hidden'!AT65)</f>
        <v>0</v>
      </c>
      <c r="AT64" s="42">
        <f>IF('Indicator Date hidden'!AU65="x","x",AT$2-'Indicator Date hidden'!AU65)</f>
        <v>0</v>
      </c>
      <c r="AU64" s="42">
        <f>IF('Indicator Date hidden'!AV65="x","x",AU$2-'Indicator Date hidden'!AV65)</f>
        <v>0</v>
      </c>
      <c r="AV64" s="42">
        <f>IF('Indicator Date hidden'!AW65="x","x",AV$2-'Indicator Date hidden'!AW65)</f>
        <v>2</v>
      </c>
      <c r="AW64" s="42">
        <f>IF('Indicator Date hidden'!AX65="x","x",AW$2-'Indicator Date hidden'!AX65)</f>
        <v>-2</v>
      </c>
      <c r="AX64" s="42">
        <f>IF('Indicator Date hidden'!AY65="x","x",AX$2-'Indicator Date hidden'!AY65)</f>
        <v>-1</v>
      </c>
      <c r="AY64" s="42">
        <f>IF('Indicator Date hidden'!AZ65="x","x",AY$2-'Indicator Date hidden'!AZ65)</f>
        <v>0</v>
      </c>
      <c r="AZ64" s="42">
        <f>IF('Indicator Date hidden'!BA65="x","x",AZ$2-'Indicator Date hidden'!BA65)</f>
        <v>0</v>
      </c>
      <c r="BA64" s="42">
        <f>IF('Indicator Date hidden'!BB65="x","x",BA$2-'Indicator Date hidden'!BB65)</f>
        <v>0</v>
      </c>
      <c r="BB64" s="42">
        <f>IF('Indicator Date hidden'!BC65="x","x",BB$2-'Indicator Date hidden'!BC65)</f>
        <v>0</v>
      </c>
      <c r="BC64" s="42">
        <f>IF('Indicator Date hidden'!BD65="x","x",BC$2-'Indicator Date hidden'!BD65)</f>
        <v>0</v>
      </c>
      <c r="BD64" s="42">
        <f>IF('Indicator Date hidden'!BE65="x","x",BD$2-'Indicator Date hidden'!BE65)</f>
        <v>0</v>
      </c>
      <c r="BE64" s="42">
        <f>IF('Indicator Date hidden'!BF65="x","x",BE$2-'Indicator Date hidden'!BF65)</f>
        <v>0</v>
      </c>
      <c r="BF64" s="42">
        <f>IF('Indicator Date hidden'!BG65="x","x",BF$2-'Indicator Date hidden'!BG65)</f>
        <v>0</v>
      </c>
      <c r="BG64" s="42">
        <f>IF('Indicator Date hidden'!BH65="x","x",BG$2-'Indicator Date hidden'!BH65)</f>
        <v>0</v>
      </c>
      <c r="BH64" s="42">
        <f>IF('Indicator Date hidden'!BI65="x","x",BH$2-'Indicator Date hidden'!BI65)</f>
        <v>0</v>
      </c>
      <c r="BI64" s="42">
        <f>IF('Indicator Date hidden'!BJ65="x","x",BI$2-'Indicator Date hidden'!BJ65)</f>
        <v>1</v>
      </c>
      <c r="BJ64" s="42">
        <f>IF('Indicator Date hidden'!BK65="x","x",BJ$2-'Indicator Date hidden'!BK65)</f>
        <v>1</v>
      </c>
      <c r="BK64" s="42">
        <f>IF('Indicator Date hidden'!BL65="x","x",BK$2-'Indicator Date hidden'!BL65)</f>
        <v>1</v>
      </c>
      <c r="BL64" s="42">
        <f>IF('Indicator Date hidden'!BM65="x","x",BL$2-'Indicator Date hidden'!BM65)</f>
        <v>0</v>
      </c>
      <c r="BM64" s="42">
        <f>IF('Indicator Date hidden'!BN65="x","x",BM$2-'Indicator Date hidden'!BN65)</f>
        <v>0</v>
      </c>
      <c r="BN64" s="42">
        <f>IF('Indicator Date hidden'!BO65="x","x",BN$2-'Indicator Date hidden'!BO65)</f>
        <v>0</v>
      </c>
      <c r="BO64" s="42">
        <f>IF('Indicator Date hidden'!BP65="x","x",BO$2-'Indicator Date hidden'!BP65)</f>
        <v>1</v>
      </c>
      <c r="BP64" s="42">
        <f>IF('Indicator Date hidden'!BQ65="x","x",BP$2-'Indicator Date hidden'!BQ65)</f>
        <v>0</v>
      </c>
      <c r="BQ64" s="42">
        <f>IF('Indicator Date hidden'!BR65="x","x",BQ$2-'Indicator Date hidden'!BR65)</f>
        <v>0</v>
      </c>
      <c r="BR64" s="42">
        <f>IF('Indicator Date hidden'!BS65="x","x",BR$2-'Indicator Date hidden'!BS65)</f>
        <v>0</v>
      </c>
      <c r="BS64" s="42">
        <f>IF('Indicator Date hidden'!BT65="x","x",BS$2-'Indicator Date hidden'!BT65)</f>
        <v>1</v>
      </c>
      <c r="BT64" s="42">
        <f>IF('Indicator Date hidden'!BU65="x","x",BT$2-'Indicator Date hidden'!BU65)</f>
        <v>0</v>
      </c>
      <c r="BU64">
        <f t="shared" si="5"/>
        <v>8</v>
      </c>
      <c r="BV64" s="43">
        <f t="shared" si="6"/>
        <v>0.11267605633802817</v>
      </c>
      <c r="BW64">
        <f t="shared" si="7"/>
        <v>10</v>
      </c>
      <c r="BX64" s="43">
        <f t="shared" si="8"/>
        <v>0.61779470984398055</v>
      </c>
      <c r="BY64" s="46">
        <f t="shared" si="9"/>
        <v>0</v>
      </c>
    </row>
    <row r="65" spans="1:77">
      <c r="A65" t="str">
        <f>'Indicator Data'!B68</f>
        <v>GEO</v>
      </c>
      <c r="B65" s="42">
        <f>IF('Indicator Date hidden'!C66="x","x",B$2-'Indicator Date hidden'!C66)</f>
        <v>0</v>
      </c>
      <c r="C65" s="42">
        <f>IF('Indicator Date hidden'!D66="x","x",C$2-'Indicator Date hidden'!D66)</f>
        <v>0</v>
      </c>
      <c r="D65" s="42">
        <f>IF('Indicator Date hidden'!E66="x","x",D$2-'Indicator Date hidden'!E66)</f>
        <v>0</v>
      </c>
      <c r="E65" s="42">
        <f>IF('Indicator Date hidden'!F66="x","x",E$2-'Indicator Date hidden'!F66)</f>
        <v>0</v>
      </c>
      <c r="F65" s="42">
        <f>IF('Indicator Date hidden'!G66="x","x",F$2-'Indicator Date hidden'!G66)</f>
        <v>0</v>
      </c>
      <c r="G65" s="42">
        <f>IF('Indicator Date hidden'!H66="x","x",G$2-'Indicator Date hidden'!H66)</f>
        <v>0</v>
      </c>
      <c r="H65" s="42">
        <f>IF('Indicator Date hidden'!I66="x","x",H$2-'Indicator Date hidden'!I66)</f>
        <v>0</v>
      </c>
      <c r="I65" s="42">
        <f>IF('Indicator Date hidden'!J66="x","x",I$2-'Indicator Date hidden'!J66)</f>
        <v>0</v>
      </c>
      <c r="J65" s="42">
        <f>IF('Indicator Date hidden'!K66="x","x",J$2-'Indicator Date hidden'!K66)</f>
        <v>0</v>
      </c>
      <c r="K65" s="42">
        <f>IF('Indicator Date hidden'!L66="x","x",K$2-'Indicator Date hidden'!L66)</f>
        <v>0</v>
      </c>
      <c r="L65" s="42">
        <f>IF('Indicator Date hidden'!M66="x","x",L$2-'Indicator Date hidden'!M66)</f>
        <v>0</v>
      </c>
      <c r="M65" s="42" t="str">
        <f>IF('Indicator Date hidden'!N66="x","x",M$2-'Indicator Date hidden'!N66)</f>
        <v>x</v>
      </c>
      <c r="N65" s="42" t="str">
        <f>IF('Indicator Date hidden'!O66="x","x",N$2-'Indicator Date hidden'!O66)</f>
        <v>x</v>
      </c>
      <c r="O65" s="42" t="str">
        <f>IF('Indicator Date hidden'!P66="x","x",O$2-'Indicator Date hidden'!P66)</f>
        <v>x</v>
      </c>
      <c r="P65" s="42">
        <f>IF('Indicator Date hidden'!Q66="x","x",P$2-'Indicator Date hidden'!Q66)</f>
        <v>0</v>
      </c>
      <c r="Q65" s="42">
        <f>IF('Indicator Date hidden'!R66="x","x",Q$2-'Indicator Date hidden'!R66)</f>
        <v>0</v>
      </c>
      <c r="R65" s="42">
        <f>IF('Indicator Date hidden'!S66="x","x",R$2-'Indicator Date hidden'!S66)</f>
        <v>0</v>
      </c>
      <c r="S65" s="42">
        <f>IF('Indicator Date hidden'!T66="x","x",S$2-'Indicator Date hidden'!T66)</f>
        <v>0</v>
      </c>
      <c r="T65" s="42">
        <f>IF('Indicator Date hidden'!U66="x","x",T$2-'Indicator Date hidden'!U66)</f>
        <v>0</v>
      </c>
      <c r="U65" s="42">
        <f>IF('Indicator Date hidden'!V66="x","x",U$2-'Indicator Date hidden'!V66)</f>
        <v>0</v>
      </c>
      <c r="V65" s="42">
        <f>IF('Indicator Date hidden'!W66="x","x",V$2-'Indicator Date hidden'!W66)</f>
        <v>0</v>
      </c>
      <c r="W65" s="42">
        <f>IF('Indicator Date hidden'!X66="x","x",W$2-'Indicator Date hidden'!X66)</f>
        <v>0</v>
      </c>
      <c r="X65" s="42">
        <f>IF('Indicator Date hidden'!Y66="x","x",X$2-'Indicator Date hidden'!Y66)</f>
        <v>3</v>
      </c>
      <c r="Y65" s="42">
        <f>IF('Indicator Date hidden'!Z66="x","x",Y$2-'Indicator Date hidden'!Z66)</f>
        <v>0</v>
      </c>
      <c r="Z65" s="42">
        <f>IF('Indicator Date hidden'!AA66="x","x",Z$2-'Indicator Date hidden'!AA66)</f>
        <v>0</v>
      </c>
      <c r="AA65" s="42">
        <f>IF('Indicator Date hidden'!AB66="x","x",AA$2-'Indicator Date hidden'!AB66)</f>
        <v>0</v>
      </c>
      <c r="AB65" s="42">
        <f>IF('Indicator Date hidden'!AC66="x","x",AB$2-'Indicator Date hidden'!AC66)</f>
        <v>0</v>
      </c>
      <c r="AC65" s="42">
        <f>IF('Indicator Date hidden'!AD66="x","x",AC$2-'Indicator Date hidden'!AD66)</f>
        <v>-2</v>
      </c>
      <c r="AD65" s="42">
        <f>IF('Indicator Date hidden'!AE66="x","x",AD$2-'Indicator Date hidden'!AE66)</f>
        <v>0</v>
      </c>
      <c r="AE65" s="42">
        <f>IF('Indicator Date hidden'!AF66="x","x",AE$2-'Indicator Date hidden'!AF66)</f>
        <v>0</v>
      </c>
      <c r="AF65" s="42">
        <f>IF('Indicator Date hidden'!AG66="x","x",AF$2-'Indicator Date hidden'!AG66)</f>
        <v>0</v>
      </c>
      <c r="AG65" s="42">
        <f>IF('Indicator Date hidden'!AH66="x","x",AG$2-'Indicator Date hidden'!AH66)</f>
        <v>0</v>
      </c>
      <c r="AH65" s="42">
        <f>IF('Indicator Date hidden'!AI66="x","x",AH$2-'Indicator Date hidden'!AI66)</f>
        <v>3</v>
      </c>
      <c r="AI65" s="42">
        <f>IF('Indicator Date hidden'!AJ66="x","x",AI$2-'Indicator Date hidden'!AJ66)</f>
        <v>0</v>
      </c>
      <c r="AJ65" s="42">
        <f>IF('Indicator Date hidden'!AK66="x","x",AJ$2-'Indicator Date hidden'!AK66)</f>
        <v>0</v>
      </c>
      <c r="AK65" s="42">
        <f>IF('Indicator Date hidden'!AL66="x","x",AK$2-'Indicator Date hidden'!AL66)</f>
        <v>0</v>
      </c>
      <c r="AL65" s="42">
        <f>IF('Indicator Date hidden'!AM66="x","x",AL$2-'Indicator Date hidden'!AM66)</f>
        <v>0</v>
      </c>
      <c r="AM65" s="42">
        <f>IF('Indicator Date hidden'!AN66="x","x",AM$2-'Indicator Date hidden'!AN66)</f>
        <v>0</v>
      </c>
      <c r="AN65" s="42">
        <f>IF('Indicator Date hidden'!AO66="x","x",AN$2-'Indicator Date hidden'!AO66)</f>
        <v>0</v>
      </c>
      <c r="AO65" s="42">
        <f>IF('Indicator Date hidden'!AP66="x","x",AO$2-'Indicator Date hidden'!AP66)</f>
        <v>4</v>
      </c>
      <c r="AP65" s="42">
        <f>IF('Indicator Date hidden'!AQ66="x","x",AP$2-'Indicator Date hidden'!AQ66)</f>
        <v>0</v>
      </c>
      <c r="AQ65" s="42">
        <f>IF('Indicator Date hidden'!AR66="x","x",AQ$2-'Indicator Date hidden'!AR66)</f>
        <v>0</v>
      </c>
      <c r="AR65" s="42">
        <f>IF('Indicator Date hidden'!AS66="x","x",AR$2-'Indicator Date hidden'!AS66)</f>
        <v>0</v>
      </c>
      <c r="AS65" s="42">
        <f>IF('Indicator Date hidden'!AT66="x","x",AS$2-'Indicator Date hidden'!AT66)</f>
        <v>2</v>
      </c>
      <c r="AT65" s="42">
        <f>IF('Indicator Date hidden'!AU66="x","x",AT$2-'Indicator Date hidden'!AU66)</f>
        <v>0</v>
      </c>
      <c r="AU65" s="42">
        <f>IF('Indicator Date hidden'!AV66="x","x",AU$2-'Indicator Date hidden'!AV66)</f>
        <v>0</v>
      </c>
      <c r="AV65" s="42">
        <f>IF('Indicator Date hidden'!AW66="x","x",AV$2-'Indicator Date hidden'!AW66)</f>
        <v>1</v>
      </c>
      <c r="AW65" s="42">
        <f>IF('Indicator Date hidden'!AX66="x","x",AW$2-'Indicator Date hidden'!AX66)</f>
        <v>-2</v>
      </c>
      <c r="AX65" s="42">
        <f>IF('Indicator Date hidden'!AY66="x","x",AX$2-'Indicator Date hidden'!AY66)</f>
        <v>-1</v>
      </c>
      <c r="AY65" s="42">
        <f>IF('Indicator Date hidden'!AZ66="x","x",AY$2-'Indicator Date hidden'!AZ66)</f>
        <v>0</v>
      </c>
      <c r="AZ65" s="42">
        <f>IF('Indicator Date hidden'!BA66="x","x",AZ$2-'Indicator Date hidden'!BA66)</f>
        <v>0</v>
      </c>
      <c r="BA65" s="42">
        <f>IF('Indicator Date hidden'!BB66="x","x",BA$2-'Indicator Date hidden'!BB66)</f>
        <v>0</v>
      </c>
      <c r="BB65" s="42">
        <f>IF('Indicator Date hidden'!BC66="x","x",BB$2-'Indicator Date hidden'!BC66)</f>
        <v>0</v>
      </c>
      <c r="BC65" s="42">
        <f>IF('Indicator Date hidden'!BD66="x","x",BC$2-'Indicator Date hidden'!BD66)</f>
        <v>0</v>
      </c>
      <c r="BD65" s="42">
        <f>IF('Indicator Date hidden'!BE66="x","x",BD$2-'Indicator Date hidden'!BE66)</f>
        <v>0</v>
      </c>
      <c r="BE65" s="42">
        <f>IF('Indicator Date hidden'!BF66="x","x",BE$2-'Indicator Date hidden'!BF66)</f>
        <v>0</v>
      </c>
      <c r="BF65" s="42">
        <f>IF('Indicator Date hidden'!BG66="x","x",BF$2-'Indicator Date hidden'!BG66)</f>
        <v>0</v>
      </c>
      <c r="BG65" s="42">
        <f>IF('Indicator Date hidden'!BH66="x","x",BG$2-'Indicator Date hidden'!BH66)</f>
        <v>0</v>
      </c>
      <c r="BH65" s="42">
        <f>IF('Indicator Date hidden'!BI66="x","x",BH$2-'Indicator Date hidden'!BI66)</f>
        <v>0</v>
      </c>
      <c r="BI65" s="42">
        <f>IF('Indicator Date hidden'!BJ66="x","x",BI$2-'Indicator Date hidden'!BJ66)</f>
        <v>1</v>
      </c>
      <c r="BJ65" s="42">
        <f>IF('Indicator Date hidden'!BK66="x","x",BJ$2-'Indicator Date hidden'!BK66)</f>
        <v>0</v>
      </c>
      <c r="BK65" s="42">
        <f>IF('Indicator Date hidden'!BL66="x","x",BK$2-'Indicator Date hidden'!BL66)</f>
        <v>0</v>
      </c>
      <c r="BL65" s="42">
        <f>IF('Indicator Date hidden'!BM66="x","x",BL$2-'Indicator Date hidden'!BM66)</f>
        <v>0</v>
      </c>
      <c r="BM65" s="42">
        <f>IF('Indicator Date hidden'!BN66="x","x",BM$2-'Indicator Date hidden'!BN66)</f>
        <v>0</v>
      </c>
      <c r="BN65" s="42">
        <f>IF('Indicator Date hidden'!BO66="x","x",BN$2-'Indicator Date hidden'!BO66)</f>
        <v>0</v>
      </c>
      <c r="BO65" s="42">
        <f>IF('Indicator Date hidden'!BP66="x","x",BO$2-'Indicator Date hidden'!BP66)</f>
        <v>0</v>
      </c>
      <c r="BP65" s="42">
        <f>IF('Indicator Date hidden'!BQ66="x","x",BP$2-'Indicator Date hidden'!BQ66)</f>
        <v>0</v>
      </c>
      <c r="BQ65" s="42">
        <f>IF('Indicator Date hidden'!BR66="x","x",BQ$2-'Indicator Date hidden'!BR66)</f>
        <v>0</v>
      </c>
      <c r="BR65" s="42">
        <f>IF('Indicator Date hidden'!BS66="x","x",BR$2-'Indicator Date hidden'!BS66)</f>
        <v>0</v>
      </c>
      <c r="BS65" s="42">
        <f>IF('Indicator Date hidden'!BT66="x","x",BS$2-'Indicator Date hidden'!BT66)</f>
        <v>0</v>
      </c>
      <c r="BT65" s="42">
        <f>IF('Indicator Date hidden'!BU66="x","x",BT$2-'Indicator Date hidden'!BU66)</f>
        <v>0</v>
      </c>
      <c r="BU65">
        <f t="shared" si="5"/>
        <v>9</v>
      </c>
      <c r="BV65" s="43">
        <f t="shared" si="6"/>
        <v>0.13235294117647059</v>
      </c>
      <c r="BW65">
        <f t="shared" si="7"/>
        <v>6</v>
      </c>
      <c r="BX65" s="43">
        <f t="shared" si="8"/>
        <v>0.83849325236167249</v>
      </c>
      <c r="BY65" s="46">
        <f t="shared" si="9"/>
        <v>0</v>
      </c>
    </row>
    <row r="66" spans="1:77">
      <c r="A66" t="str">
        <f>'Indicator Data'!B69</f>
        <v>DEU</v>
      </c>
      <c r="B66" s="42">
        <f>IF('Indicator Date hidden'!C67="x","x",B$2-'Indicator Date hidden'!C67)</f>
        <v>0</v>
      </c>
      <c r="C66" s="42">
        <f>IF('Indicator Date hidden'!D67="x","x",C$2-'Indicator Date hidden'!D67)</f>
        <v>0</v>
      </c>
      <c r="D66" s="42">
        <f>IF('Indicator Date hidden'!E67="x","x",D$2-'Indicator Date hidden'!E67)</f>
        <v>0</v>
      </c>
      <c r="E66" s="42">
        <f>IF('Indicator Date hidden'!F67="x","x",E$2-'Indicator Date hidden'!F67)</f>
        <v>0</v>
      </c>
      <c r="F66" s="42">
        <f>IF('Indicator Date hidden'!G67="x","x",F$2-'Indicator Date hidden'!G67)</f>
        <v>0</v>
      </c>
      <c r="G66" s="42">
        <f>IF('Indicator Date hidden'!H67="x","x",G$2-'Indicator Date hidden'!H67)</f>
        <v>0</v>
      </c>
      <c r="H66" s="42">
        <f>IF('Indicator Date hidden'!I67="x","x",H$2-'Indicator Date hidden'!I67)</f>
        <v>0</v>
      </c>
      <c r="I66" s="42">
        <f>IF('Indicator Date hidden'!J67="x","x",I$2-'Indicator Date hidden'!J67)</f>
        <v>0</v>
      </c>
      <c r="J66" s="42">
        <f>IF('Indicator Date hidden'!K67="x","x",J$2-'Indicator Date hidden'!K67)</f>
        <v>0</v>
      </c>
      <c r="K66" s="42">
        <f>IF('Indicator Date hidden'!L67="x","x",K$2-'Indicator Date hidden'!L67)</f>
        <v>0</v>
      </c>
      <c r="L66" s="42">
        <f>IF('Indicator Date hidden'!M67="x","x",L$2-'Indicator Date hidden'!M67)</f>
        <v>0</v>
      </c>
      <c r="M66" s="42" t="str">
        <f>IF('Indicator Date hidden'!N67="x","x",M$2-'Indicator Date hidden'!N67)</f>
        <v>x</v>
      </c>
      <c r="N66" s="42" t="str">
        <f>IF('Indicator Date hidden'!O67="x","x",N$2-'Indicator Date hidden'!O67)</f>
        <v>x</v>
      </c>
      <c r="O66" s="42" t="str">
        <f>IF('Indicator Date hidden'!P67="x","x",O$2-'Indicator Date hidden'!P67)</f>
        <v>x</v>
      </c>
      <c r="P66" s="42">
        <f>IF('Indicator Date hidden'!Q67="x","x",P$2-'Indicator Date hidden'!Q67)</f>
        <v>0</v>
      </c>
      <c r="Q66" s="42">
        <f>IF('Indicator Date hidden'!R67="x","x",Q$2-'Indicator Date hidden'!R67)</f>
        <v>0</v>
      </c>
      <c r="R66" s="42">
        <f>IF('Indicator Date hidden'!S67="x","x",R$2-'Indicator Date hidden'!S67)</f>
        <v>0</v>
      </c>
      <c r="S66" s="42">
        <f>IF('Indicator Date hidden'!T67="x","x",S$2-'Indicator Date hidden'!T67)</f>
        <v>0</v>
      </c>
      <c r="T66" s="42">
        <f>IF('Indicator Date hidden'!U67="x","x",T$2-'Indicator Date hidden'!U67)</f>
        <v>0</v>
      </c>
      <c r="U66" s="42">
        <f>IF('Indicator Date hidden'!V67="x","x",U$2-'Indicator Date hidden'!V67)</f>
        <v>0</v>
      </c>
      <c r="V66" s="42">
        <f>IF('Indicator Date hidden'!W67="x","x",V$2-'Indicator Date hidden'!W67)</f>
        <v>0</v>
      </c>
      <c r="W66" s="42">
        <f>IF('Indicator Date hidden'!X67="x","x",W$2-'Indicator Date hidden'!X67)</f>
        <v>0</v>
      </c>
      <c r="X66" s="42">
        <f>IF('Indicator Date hidden'!Y67="x","x",X$2-'Indicator Date hidden'!Y67)</f>
        <v>10</v>
      </c>
      <c r="Y66" s="42">
        <f>IF('Indicator Date hidden'!Z67="x","x",Y$2-'Indicator Date hidden'!Z67)</f>
        <v>0</v>
      </c>
      <c r="Z66" s="42" t="str">
        <f>IF('Indicator Date hidden'!AA67="x","x",Z$2-'Indicator Date hidden'!AA67)</f>
        <v>x</v>
      </c>
      <c r="AA66" s="42">
        <f>IF('Indicator Date hidden'!AB67="x","x",AA$2-'Indicator Date hidden'!AB67)</f>
        <v>0</v>
      </c>
      <c r="AB66" s="42">
        <f>IF('Indicator Date hidden'!AC67="x","x",AB$2-'Indicator Date hidden'!AC67)</f>
        <v>0</v>
      </c>
      <c r="AC66" s="42">
        <f>IF('Indicator Date hidden'!AD67="x","x",AC$2-'Indicator Date hidden'!AD67)</f>
        <v>-2</v>
      </c>
      <c r="AD66" s="42">
        <f>IF('Indicator Date hidden'!AE67="x","x",AD$2-'Indicator Date hidden'!AE67)</f>
        <v>0</v>
      </c>
      <c r="AE66" s="42">
        <f>IF('Indicator Date hidden'!AF67="x","x",AE$2-'Indicator Date hidden'!AF67)</f>
        <v>0</v>
      </c>
      <c r="AF66" s="42">
        <f>IF('Indicator Date hidden'!AG67="x","x",AF$2-'Indicator Date hidden'!AG67)</f>
        <v>0</v>
      </c>
      <c r="AG66" s="42">
        <f>IF('Indicator Date hidden'!AH67="x","x",AG$2-'Indicator Date hidden'!AH67)</f>
        <v>0</v>
      </c>
      <c r="AH66" s="42" t="str">
        <f>IF('Indicator Date hidden'!AI67="x","x",AH$2-'Indicator Date hidden'!AI67)</f>
        <v>x</v>
      </c>
      <c r="AI66" s="42">
        <f>IF('Indicator Date hidden'!AJ67="x","x",AI$2-'Indicator Date hidden'!AJ67)</f>
        <v>0</v>
      </c>
      <c r="AJ66" s="42">
        <f>IF('Indicator Date hidden'!AK67="x","x",AJ$2-'Indicator Date hidden'!AK67)</f>
        <v>0</v>
      </c>
      <c r="AK66" s="42">
        <f>IF('Indicator Date hidden'!AL67="x","x",AK$2-'Indicator Date hidden'!AL67)</f>
        <v>0</v>
      </c>
      <c r="AL66" s="42" t="str">
        <f>IF('Indicator Date hidden'!AM67="x","x",AL$2-'Indicator Date hidden'!AM67)</f>
        <v>x</v>
      </c>
      <c r="AM66" s="42">
        <f>IF('Indicator Date hidden'!AN67="x","x",AM$2-'Indicator Date hidden'!AN67)</f>
        <v>0</v>
      </c>
      <c r="AN66" s="42">
        <f>IF('Indicator Date hidden'!AO67="x","x",AN$2-'Indicator Date hidden'!AO67)</f>
        <v>0</v>
      </c>
      <c r="AO66" s="42">
        <f>IF('Indicator Date hidden'!AP67="x","x",AO$2-'Indicator Date hidden'!AP67)</f>
        <v>6</v>
      </c>
      <c r="AP66" s="42">
        <f>IF('Indicator Date hidden'!AQ67="x","x",AP$2-'Indicator Date hidden'!AQ67)</f>
        <v>0</v>
      </c>
      <c r="AQ66" s="42">
        <f>IF('Indicator Date hidden'!AR67="x","x",AQ$2-'Indicator Date hidden'!AR67)</f>
        <v>1</v>
      </c>
      <c r="AR66" s="42">
        <f>IF('Indicator Date hidden'!AS67="x","x",AR$2-'Indicator Date hidden'!AS67)</f>
        <v>1</v>
      </c>
      <c r="AS66" s="42" t="str">
        <f>IF('Indicator Date hidden'!AT67="x","x",AS$2-'Indicator Date hidden'!AT67)</f>
        <v>x</v>
      </c>
      <c r="AT66" s="42">
        <f>IF('Indicator Date hidden'!AU67="x","x",AT$2-'Indicator Date hidden'!AU67)</f>
        <v>0</v>
      </c>
      <c r="AU66" s="42">
        <f>IF('Indicator Date hidden'!AV67="x","x",AU$2-'Indicator Date hidden'!AV67)</f>
        <v>0</v>
      </c>
      <c r="AV66" s="42">
        <f>IF('Indicator Date hidden'!AW67="x","x",AV$2-'Indicator Date hidden'!AW67)</f>
        <v>3</v>
      </c>
      <c r="AW66" s="42">
        <f>IF('Indicator Date hidden'!AX67="x","x",AW$2-'Indicator Date hidden'!AX67)</f>
        <v>-2</v>
      </c>
      <c r="AX66" s="42">
        <f>IF('Indicator Date hidden'!AY67="x","x",AX$2-'Indicator Date hidden'!AY67)</f>
        <v>-1</v>
      </c>
      <c r="AY66" s="42">
        <f>IF('Indicator Date hidden'!AZ67="x","x",AY$2-'Indicator Date hidden'!AZ67)</f>
        <v>0</v>
      </c>
      <c r="AZ66" s="42" t="str">
        <f>IF('Indicator Date hidden'!BA67="x","x",AZ$2-'Indicator Date hidden'!BA67)</f>
        <v>x</v>
      </c>
      <c r="BA66" s="42">
        <f>IF('Indicator Date hidden'!BB67="x","x",BA$2-'Indicator Date hidden'!BB67)</f>
        <v>0</v>
      </c>
      <c r="BB66" s="42" t="str">
        <f>IF('Indicator Date hidden'!BC67="x","x",BB$2-'Indicator Date hidden'!BC67)</f>
        <v>x</v>
      </c>
      <c r="BC66" s="42">
        <f>IF('Indicator Date hidden'!BD67="x","x",BC$2-'Indicator Date hidden'!BD67)</f>
        <v>0</v>
      </c>
      <c r="BD66" s="42">
        <f>IF('Indicator Date hidden'!BE67="x","x",BD$2-'Indicator Date hidden'!BE67)</f>
        <v>0</v>
      </c>
      <c r="BE66" s="42">
        <f>IF('Indicator Date hidden'!BF67="x","x",BE$2-'Indicator Date hidden'!BF67)</f>
        <v>0</v>
      </c>
      <c r="BF66" s="42">
        <f>IF('Indicator Date hidden'!BG67="x","x",BF$2-'Indicator Date hidden'!BG67)</f>
        <v>0</v>
      </c>
      <c r="BG66" s="42">
        <f>IF('Indicator Date hidden'!BH67="x","x",BG$2-'Indicator Date hidden'!BH67)</f>
        <v>0</v>
      </c>
      <c r="BH66" s="42">
        <f>IF('Indicator Date hidden'!BI67="x","x",BH$2-'Indicator Date hidden'!BI67)</f>
        <v>0</v>
      </c>
      <c r="BI66" s="42" t="str">
        <f>IF('Indicator Date hidden'!BJ67="x","x",BI$2-'Indicator Date hidden'!BJ67)</f>
        <v>x</v>
      </c>
      <c r="BJ66" s="42">
        <f>IF('Indicator Date hidden'!BK67="x","x",BJ$2-'Indicator Date hidden'!BK67)</f>
        <v>0</v>
      </c>
      <c r="BK66" s="42">
        <f>IF('Indicator Date hidden'!BL67="x","x",BK$2-'Indicator Date hidden'!BL67)</f>
        <v>0</v>
      </c>
      <c r="BL66" s="42">
        <f>IF('Indicator Date hidden'!BM67="x","x",BL$2-'Indicator Date hidden'!BM67)</f>
        <v>0</v>
      </c>
      <c r="BM66" s="42">
        <f>IF('Indicator Date hidden'!BN67="x","x",BM$2-'Indicator Date hidden'!BN67)</f>
        <v>0</v>
      </c>
      <c r="BN66" s="42">
        <f>IF('Indicator Date hidden'!BO67="x","x",BN$2-'Indicator Date hidden'!BO67)</f>
        <v>0</v>
      </c>
      <c r="BO66" s="42">
        <f>IF('Indicator Date hidden'!BP67="x","x",BO$2-'Indicator Date hidden'!BP67)</f>
        <v>0</v>
      </c>
      <c r="BP66" s="42">
        <f>IF('Indicator Date hidden'!BQ67="x","x",BP$2-'Indicator Date hidden'!BQ67)</f>
        <v>0</v>
      </c>
      <c r="BQ66" s="42">
        <f>IF('Indicator Date hidden'!BR67="x","x",BQ$2-'Indicator Date hidden'!BR67)</f>
        <v>0</v>
      </c>
      <c r="BR66" s="42">
        <f>IF('Indicator Date hidden'!BS67="x","x",BR$2-'Indicator Date hidden'!BS67)</f>
        <v>0</v>
      </c>
      <c r="BS66" s="42">
        <f>IF('Indicator Date hidden'!BT67="x","x",BS$2-'Indicator Date hidden'!BT67)</f>
        <v>0</v>
      </c>
      <c r="BT66" s="42">
        <f>IF('Indicator Date hidden'!BU67="x","x",BT$2-'Indicator Date hidden'!BU67)</f>
        <v>0</v>
      </c>
      <c r="BU66">
        <f t="shared" si="5"/>
        <v>16</v>
      </c>
      <c r="BV66" s="43">
        <f t="shared" si="6"/>
        <v>0.26229508196721313</v>
      </c>
      <c r="BW66">
        <f t="shared" si="7"/>
        <v>5</v>
      </c>
      <c r="BX66" s="43">
        <f t="shared" si="8"/>
        <v>1.5775228490123814</v>
      </c>
      <c r="BY66" s="46">
        <f t="shared" si="9"/>
        <v>0</v>
      </c>
    </row>
    <row r="67" spans="1:77">
      <c r="A67" t="str">
        <f>'Indicator Data'!B70</f>
        <v>GHA</v>
      </c>
      <c r="B67" s="42">
        <f>IF('Indicator Date hidden'!C68="x","x",B$2-'Indicator Date hidden'!C68)</f>
        <v>0</v>
      </c>
      <c r="C67" s="42">
        <f>IF('Indicator Date hidden'!D68="x","x",C$2-'Indicator Date hidden'!D68)</f>
        <v>0</v>
      </c>
      <c r="D67" s="42">
        <f>IF('Indicator Date hidden'!E68="x","x",D$2-'Indicator Date hidden'!E68)</f>
        <v>0</v>
      </c>
      <c r="E67" s="42">
        <f>IF('Indicator Date hidden'!F68="x","x",E$2-'Indicator Date hidden'!F68)</f>
        <v>0</v>
      </c>
      <c r="F67" s="42">
        <f>IF('Indicator Date hidden'!G68="x","x",F$2-'Indicator Date hidden'!G68)</f>
        <v>0</v>
      </c>
      <c r="G67" s="42">
        <f>IF('Indicator Date hidden'!H68="x","x",G$2-'Indicator Date hidden'!H68)</f>
        <v>0</v>
      </c>
      <c r="H67" s="42">
        <f>IF('Indicator Date hidden'!I68="x","x",H$2-'Indicator Date hidden'!I68)</f>
        <v>0</v>
      </c>
      <c r="I67" s="42">
        <f>IF('Indicator Date hidden'!J68="x","x",I$2-'Indicator Date hidden'!J68)</f>
        <v>0</v>
      </c>
      <c r="J67" s="42">
        <f>IF('Indicator Date hidden'!K68="x","x",J$2-'Indicator Date hidden'!K68)</f>
        <v>0</v>
      </c>
      <c r="K67" s="42">
        <f>IF('Indicator Date hidden'!L68="x","x",K$2-'Indicator Date hidden'!L68)</f>
        <v>0</v>
      </c>
      <c r="L67" s="42">
        <f>IF('Indicator Date hidden'!M68="x","x",L$2-'Indicator Date hidden'!M68)</f>
        <v>0</v>
      </c>
      <c r="M67" s="42">
        <f>IF('Indicator Date hidden'!N68="x","x",M$2-'Indicator Date hidden'!N68)</f>
        <v>0</v>
      </c>
      <c r="N67" s="42">
        <f>IF('Indicator Date hidden'!O68="x","x",N$2-'Indicator Date hidden'!O68)</f>
        <v>0</v>
      </c>
      <c r="O67" s="42">
        <f>IF('Indicator Date hidden'!P68="x","x",O$2-'Indicator Date hidden'!P68)</f>
        <v>0</v>
      </c>
      <c r="P67" s="42">
        <f>IF('Indicator Date hidden'!Q68="x","x",P$2-'Indicator Date hidden'!Q68)</f>
        <v>0</v>
      </c>
      <c r="Q67" s="42">
        <f>IF('Indicator Date hidden'!R68="x","x",Q$2-'Indicator Date hidden'!R68)</f>
        <v>0</v>
      </c>
      <c r="R67" s="42">
        <f>IF('Indicator Date hidden'!S68="x","x",R$2-'Indicator Date hidden'!S68)</f>
        <v>0</v>
      </c>
      <c r="S67" s="42">
        <f>IF('Indicator Date hidden'!T68="x","x",S$2-'Indicator Date hidden'!T68)</f>
        <v>0</v>
      </c>
      <c r="T67" s="42">
        <f>IF('Indicator Date hidden'!U68="x","x",T$2-'Indicator Date hidden'!U68)</f>
        <v>0</v>
      </c>
      <c r="U67" s="42">
        <f>IF('Indicator Date hidden'!V68="x","x",U$2-'Indicator Date hidden'!V68)</f>
        <v>0</v>
      </c>
      <c r="V67" s="42">
        <f>IF('Indicator Date hidden'!W68="x","x",V$2-'Indicator Date hidden'!W68)</f>
        <v>0</v>
      </c>
      <c r="W67" s="42">
        <f>IF('Indicator Date hidden'!X68="x","x",W$2-'Indicator Date hidden'!X68)</f>
        <v>0</v>
      </c>
      <c r="X67" s="42">
        <f>IF('Indicator Date hidden'!Y68="x","x",X$2-'Indicator Date hidden'!Y68)</f>
        <v>2</v>
      </c>
      <c r="Y67" s="42">
        <f>IF('Indicator Date hidden'!Z68="x","x",Y$2-'Indicator Date hidden'!Z68)</f>
        <v>0</v>
      </c>
      <c r="Z67" s="42">
        <f>IF('Indicator Date hidden'!AA68="x","x",Z$2-'Indicator Date hidden'!AA68)</f>
        <v>0</v>
      </c>
      <c r="AA67" s="42">
        <f>IF('Indicator Date hidden'!AB68="x","x",AA$2-'Indicator Date hidden'!AB68)</f>
        <v>2</v>
      </c>
      <c r="AB67" s="42">
        <f>IF('Indicator Date hidden'!AC68="x","x",AB$2-'Indicator Date hidden'!AC68)</f>
        <v>0</v>
      </c>
      <c r="AC67" s="42">
        <f>IF('Indicator Date hidden'!AD68="x","x",AC$2-'Indicator Date hidden'!AD68)</f>
        <v>-2</v>
      </c>
      <c r="AD67" s="42">
        <f>IF('Indicator Date hidden'!AE68="x","x",AD$2-'Indicator Date hidden'!AE68)</f>
        <v>0</v>
      </c>
      <c r="AE67" s="42">
        <f>IF('Indicator Date hidden'!AF68="x","x",AE$2-'Indicator Date hidden'!AF68)</f>
        <v>0</v>
      </c>
      <c r="AF67" s="42">
        <f>IF('Indicator Date hidden'!AG68="x","x",AF$2-'Indicator Date hidden'!AG68)</f>
        <v>0</v>
      </c>
      <c r="AG67" s="42">
        <f>IF('Indicator Date hidden'!AH68="x","x",AG$2-'Indicator Date hidden'!AH68)</f>
        <v>0</v>
      </c>
      <c r="AH67" s="42">
        <f>IF('Indicator Date hidden'!AI68="x","x",AH$2-'Indicator Date hidden'!AI68)</f>
        <v>4</v>
      </c>
      <c r="AI67" s="42">
        <f>IF('Indicator Date hidden'!AJ68="x","x",AI$2-'Indicator Date hidden'!AJ68)</f>
        <v>0</v>
      </c>
      <c r="AJ67" s="42">
        <f>IF('Indicator Date hidden'!AK68="x","x",AJ$2-'Indicator Date hidden'!AK68)</f>
        <v>0</v>
      </c>
      <c r="AK67" s="42">
        <f>IF('Indicator Date hidden'!AL68="x","x",AK$2-'Indicator Date hidden'!AL68)</f>
        <v>0</v>
      </c>
      <c r="AL67" s="42">
        <f>IF('Indicator Date hidden'!AM68="x","x",AL$2-'Indicator Date hidden'!AM68)</f>
        <v>0</v>
      </c>
      <c r="AM67" s="42">
        <f>IF('Indicator Date hidden'!AN68="x","x",AM$2-'Indicator Date hidden'!AN68)</f>
        <v>0</v>
      </c>
      <c r="AN67" s="42">
        <f>IF('Indicator Date hidden'!AO68="x","x",AN$2-'Indicator Date hidden'!AO68)</f>
        <v>0</v>
      </c>
      <c r="AO67" s="42">
        <f>IF('Indicator Date hidden'!AP68="x","x",AO$2-'Indicator Date hidden'!AP68)</f>
        <v>0</v>
      </c>
      <c r="AP67" s="42">
        <f>IF('Indicator Date hidden'!AQ68="x","x",AP$2-'Indicator Date hidden'!AQ68)</f>
        <v>0</v>
      </c>
      <c r="AQ67" s="42">
        <f>IF('Indicator Date hidden'!AR68="x","x",AQ$2-'Indicator Date hidden'!AR68)</f>
        <v>0</v>
      </c>
      <c r="AR67" s="42">
        <f>IF('Indicator Date hidden'!AS68="x","x",AR$2-'Indicator Date hidden'!AS68)</f>
        <v>0</v>
      </c>
      <c r="AS67" s="42">
        <f>IF('Indicator Date hidden'!AT68="x","x",AS$2-'Indicator Date hidden'!AT68)</f>
        <v>0</v>
      </c>
      <c r="AT67" s="42">
        <f>IF('Indicator Date hidden'!AU68="x","x",AT$2-'Indicator Date hidden'!AU68)</f>
        <v>0</v>
      </c>
      <c r="AU67" s="42">
        <f>IF('Indicator Date hidden'!AV68="x","x",AU$2-'Indicator Date hidden'!AV68)</f>
        <v>0</v>
      </c>
      <c r="AV67" s="42">
        <f>IF('Indicator Date hidden'!AW68="x","x",AV$2-'Indicator Date hidden'!AW68)</f>
        <v>6</v>
      </c>
      <c r="AW67" s="42">
        <f>IF('Indicator Date hidden'!AX68="x","x",AW$2-'Indicator Date hidden'!AX68)</f>
        <v>-2</v>
      </c>
      <c r="AX67" s="42">
        <f>IF('Indicator Date hidden'!AY68="x","x",AX$2-'Indicator Date hidden'!AY68)</f>
        <v>-1</v>
      </c>
      <c r="AY67" s="42">
        <f>IF('Indicator Date hidden'!AZ68="x","x",AY$2-'Indicator Date hidden'!AZ68)</f>
        <v>0</v>
      </c>
      <c r="AZ67" s="42">
        <f>IF('Indicator Date hidden'!BA68="x","x",AZ$2-'Indicator Date hidden'!BA68)</f>
        <v>0</v>
      </c>
      <c r="BA67" s="42">
        <f>IF('Indicator Date hidden'!BB68="x","x",BA$2-'Indicator Date hidden'!BB68)</f>
        <v>0</v>
      </c>
      <c r="BB67" s="42">
        <f>IF('Indicator Date hidden'!BC68="x","x",BB$2-'Indicator Date hidden'!BC68)</f>
        <v>0</v>
      </c>
      <c r="BC67" s="42">
        <f>IF('Indicator Date hidden'!BD68="x","x",BC$2-'Indicator Date hidden'!BD68)</f>
        <v>0</v>
      </c>
      <c r="BD67" s="42">
        <f>IF('Indicator Date hidden'!BE68="x","x",BD$2-'Indicator Date hidden'!BE68)</f>
        <v>0</v>
      </c>
      <c r="BE67" s="42">
        <f>IF('Indicator Date hidden'!BF68="x","x",BE$2-'Indicator Date hidden'!BF68)</f>
        <v>0</v>
      </c>
      <c r="BF67" s="42">
        <f>IF('Indicator Date hidden'!BG68="x","x",BF$2-'Indicator Date hidden'!BG68)</f>
        <v>0</v>
      </c>
      <c r="BG67" s="42">
        <f>IF('Indicator Date hidden'!BH68="x","x",BG$2-'Indicator Date hidden'!BH68)</f>
        <v>0</v>
      </c>
      <c r="BH67" s="42">
        <f>IF('Indicator Date hidden'!BI68="x","x",BH$2-'Indicator Date hidden'!BI68)</f>
        <v>0</v>
      </c>
      <c r="BI67" s="42">
        <f>IF('Indicator Date hidden'!BJ68="x","x",BI$2-'Indicator Date hidden'!BJ68)</f>
        <v>3</v>
      </c>
      <c r="BJ67" s="42">
        <f>IF('Indicator Date hidden'!BK68="x","x",BJ$2-'Indicator Date hidden'!BK68)</f>
        <v>1</v>
      </c>
      <c r="BK67" s="42">
        <f>IF('Indicator Date hidden'!BL68="x","x",BK$2-'Indicator Date hidden'!BL68)</f>
        <v>0</v>
      </c>
      <c r="BL67" s="42">
        <f>IF('Indicator Date hidden'!BM68="x","x",BL$2-'Indicator Date hidden'!BM68)</f>
        <v>0</v>
      </c>
      <c r="BM67" s="42">
        <f>IF('Indicator Date hidden'!BN68="x","x",BM$2-'Indicator Date hidden'!BN68)</f>
        <v>0</v>
      </c>
      <c r="BN67" s="42">
        <f>IF('Indicator Date hidden'!BO68="x","x",BN$2-'Indicator Date hidden'!BO68)</f>
        <v>0</v>
      </c>
      <c r="BO67" s="42">
        <f>IF('Indicator Date hidden'!BP68="x","x",BO$2-'Indicator Date hidden'!BP68)</f>
        <v>1</v>
      </c>
      <c r="BP67" s="42">
        <f>IF('Indicator Date hidden'!BQ68="x","x",BP$2-'Indicator Date hidden'!BQ68)</f>
        <v>0</v>
      </c>
      <c r="BQ67" s="42">
        <f>IF('Indicator Date hidden'!BR68="x","x",BQ$2-'Indicator Date hidden'!BR68)</f>
        <v>0</v>
      </c>
      <c r="BR67" s="42">
        <f>IF('Indicator Date hidden'!BS68="x","x",BR$2-'Indicator Date hidden'!BS68)</f>
        <v>0</v>
      </c>
      <c r="BS67" s="42">
        <f>IF('Indicator Date hidden'!BT68="x","x",BS$2-'Indicator Date hidden'!BT68)</f>
        <v>1</v>
      </c>
      <c r="BT67" s="42">
        <f>IF('Indicator Date hidden'!BU68="x","x",BT$2-'Indicator Date hidden'!BU68)</f>
        <v>0</v>
      </c>
      <c r="BU67">
        <f t="shared" ref="BU67:BU98" si="10">SUM(B67:BT67)</f>
        <v>15</v>
      </c>
      <c r="BV67" s="43">
        <f t="shared" ref="BV67:BV98" si="11">BU67/COUNT(B67:BT67)</f>
        <v>0.21126760563380281</v>
      </c>
      <c r="BW67">
        <f t="shared" ref="BW67:BW98" si="12">COUNTIF(B67:BT67,"&gt;0")</f>
        <v>8</v>
      </c>
      <c r="BX67" s="43">
        <f t="shared" ref="BX67:BX98" si="13">_xlfn.STDEV.P(B67:BT67)</f>
        <v>1.0470009881715945</v>
      </c>
      <c r="BY67" s="46">
        <f t="shared" ref="BY67:BY98" si="14">MEDIAN(B67:BT67)</f>
        <v>0</v>
      </c>
    </row>
    <row r="68" spans="1:77">
      <c r="A68" t="str">
        <f>'Indicator Data'!B71</f>
        <v>GRC</v>
      </c>
      <c r="B68" s="42">
        <f>IF('Indicator Date hidden'!C69="x","x",B$2-'Indicator Date hidden'!C69)</f>
        <v>0</v>
      </c>
      <c r="C68" s="42">
        <f>IF('Indicator Date hidden'!D69="x","x",C$2-'Indicator Date hidden'!D69)</f>
        <v>0</v>
      </c>
      <c r="D68" s="42">
        <f>IF('Indicator Date hidden'!E69="x","x",D$2-'Indicator Date hidden'!E69)</f>
        <v>0</v>
      </c>
      <c r="E68" s="42">
        <f>IF('Indicator Date hidden'!F69="x","x",E$2-'Indicator Date hidden'!F69)</f>
        <v>0</v>
      </c>
      <c r="F68" s="42">
        <f>IF('Indicator Date hidden'!G69="x","x",F$2-'Indicator Date hidden'!G69)</f>
        <v>0</v>
      </c>
      <c r="G68" s="42">
        <f>IF('Indicator Date hidden'!H69="x","x",G$2-'Indicator Date hidden'!H69)</f>
        <v>0</v>
      </c>
      <c r="H68" s="42">
        <f>IF('Indicator Date hidden'!I69="x","x",H$2-'Indicator Date hidden'!I69)</f>
        <v>0</v>
      </c>
      <c r="I68" s="42">
        <f>IF('Indicator Date hidden'!J69="x","x",I$2-'Indicator Date hidden'!J69)</f>
        <v>0</v>
      </c>
      <c r="J68" s="42">
        <f>IF('Indicator Date hidden'!K69="x","x",J$2-'Indicator Date hidden'!K69)</f>
        <v>0</v>
      </c>
      <c r="K68" s="42">
        <f>IF('Indicator Date hidden'!L69="x","x",K$2-'Indicator Date hidden'!L69)</f>
        <v>0</v>
      </c>
      <c r="L68" s="42">
        <f>IF('Indicator Date hidden'!M69="x","x",L$2-'Indicator Date hidden'!M69)</f>
        <v>0</v>
      </c>
      <c r="M68" s="42" t="str">
        <f>IF('Indicator Date hidden'!N69="x","x",M$2-'Indicator Date hidden'!N69)</f>
        <v>x</v>
      </c>
      <c r="N68" s="42" t="str">
        <f>IF('Indicator Date hidden'!O69="x","x",N$2-'Indicator Date hidden'!O69)</f>
        <v>x</v>
      </c>
      <c r="O68" s="42" t="str">
        <f>IF('Indicator Date hidden'!P69="x","x",O$2-'Indicator Date hidden'!P69)</f>
        <v>x</v>
      </c>
      <c r="P68" s="42">
        <f>IF('Indicator Date hidden'!Q69="x","x",P$2-'Indicator Date hidden'!Q69)</f>
        <v>0</v>
      </c>
      <c r="Q68" s="42">
        <f>IF('Indicator Date hidden'!R69="x","x",Q$2-'Indicator Date hidden'!R69)</f>
        <v>0</v>
      </c>
      <c r="R68" s="42">
        <f>IF('Indicator Date hidden'!S69="x","x",R$2-'Indicator Date hidden'!S69)</f>
        <v>0</v>
      </c>
      <c r="S68" s="42">
        <f>IF('Indicator Date hidden'!T69="x","x",S$2-'Indicator Date hidden'!T69)</f>
        <v>0</v>
      </c>
      <c r="T68" s="42">
        <f>IF('Indicator Date hidden'!U69="x","x",T$2-'Indicator Date hidden'!U69)</f>
        <v>0</v>
      </c>
      <c r="U68" s="42">
        <f>IF('Indicator Date hidden'!V69="x","x",U$2-'Indicator Date hidden'!V69)</f>
        <v>0</v>
      </c>
      <c r="V68" s="42">
        <f>IF('Indicator Date hidden'!W69="x","x",V$2-'Indicator Date hidden'!W69)</f>
        <v>0</v>
      </c>
      <c r="W68" s="42">
        <f>IF('Indicator Date hidden'!X69="x","x",W$2-'Indicator Date hidden'!X69)</f>
        <v>0</v>
      </c>
      <c r="X68" s="42">
        <f>IF('Indicator Date hidden'!Y69="x","x",X$2-'Indicator Date hidden'!Y69)</f>
        <v>10</v>
      </c>
      <c r="Y68" s="42">
        <f>IF('Indicator Date hidden'!Z69="x","x",Y$2-'Indicator Date hidden'!Z69)</f>
        <v>0</v>
      </c>
      <c r="Z68" s="42" t="str">
        <f>IF('Indicator Date hidden'!AA69="x","x",Z$2-'Indicator Date hidden'!AA69)</f>
        <v>x</v>
      </c>
      <c r="AA68" s="42">
        <f>IF('Indicator Date hidden'!AB69="x","x",AA$2-'Indicator Date hidden'!AB69)</f>
        <v>4</v>
      </c>
      <c r="AB68" s="42">
        <f>IF('Indicator Date hidden'!AC69="x","x",AB$2-'Indicator Date hidden'!AC69)</f>
        <v>0</v>
      </c>
      <c r="AC68" s="42" t="str">
        <f>IF('Indicator Date hidden'!AD69="x","x",AC$2-'Indicator Date hidden'!AD69)</f>
        <v>x</v>
      </c>
      <c r="AD68" s="42">
        <f>IF('Indicator Date hidden'!AE69="x","x",AD$2-'Indicator Date hidden'!AE69)</f>
        <v>0</v>
      </c>
      <c r="AE68" s="42">
        <f>IF('Indicator Date hidden'!AF69="x","x",AE$2-'Indicator Date hidden'!AF69)</f>
        <v>0</v>
      </c>
      <c r="AF68" s="42">
        <f>IF('Indicator Date hidden'!AG69="x","x",AF$2-'Indicator Date hidden'!AG69)</f>
        <v>0</v>
      </c>
      <c r="AG68" s="42">
        <f>IF('Indicator Date hidden'!AH69="x","x",AG$2-'Indicator Date hidden'!AH69)</f>
        <v>0</v>
      </c>
      <c r="AH68" s="42" t="str">
        <f>IF('Indicator Date hidden'!AI69="x","x",AH$2-'Indicator Date hidden'!AI69)</f>
        <v>x</v>
      </c>
      <c r="AI68" s="42">
        <f>IF('Indicator Date hidden'!AJ69="x","x",AI$2-'Indicator Date hidden'!AJ69)</f>
        <v>0</v>
      </c>
      <c r="AJ68" s="42">
        <f>IF('Indicator Date hidden'!AK69="x","x",AJ$2-'Indicator Date hidden'!AK69)</f>
        <v>0</v>
      </c>
      <c r="AK68" s="42">
        <f>IF('Indicator Date hidden'!AL69="x","x",AK$2-'Indicator Date hidden'!AL69)</f>
        <v>0</v>
      </c>
      <c r="AL68" s="42" t="str">
        <f>IF('Indicator Date hidden'!AM69="x","x",AL$2-'Indicator Date hidden'!AM69)</f>
        <v>x</v>
      </c>
      <c r="AM68" s="42">
        <f>IF('Indicator Date hidden'!AN69="x","x",AM$2-'Indicator Date hidden'!AN69)</f>
        <v>0</v>
      </c>
      <c r="AN68" s="42">
        <f>IF('Indicator Date hidden'!AO69="x","x",AN$2-'Indicator Date hidden'!AO69)</f>
        <v>0</v>
      </c>
      <c r="AO68" s="42" t="str">
        <f>IF('Indicator Date hidden'!AP69="x","x",AO$2-'Indicator Date hidden'!AP69)</f>
        <v>x</v>
      </c>
      <c r="AP68" s="42">
        <f>IF('Indicator Date hidden'!AQ69="x","x",AP$2-'Indicator Date hidden'!AQ69)</f>
        <v>0</v>
      </c>
      <c r="AQ68" s="42">
        <f>IF('Indicator Date hidden'!AR69="x","x",AQ$2-'Indicator Date hidden'!AR69)</f>
        <v>0</v>
      </c>
      <c r="AR68" s="42">
        <f>IF('Indicator Date hidden'!AS69="x","x",AR$2-'Indicator Date hidden'!AS69)</f>
        <v>0</v>
      </c>
      <c r="AS68" s="42" t="str">
        <f>IF('Indicator Date hidden'!AT69="x","x",AS$2-'Indicator Date hidden'!AT69)</f>
        <v>x</v>
      </c>
      <c r="AT68" s="42">
        <f>IF('Indicator Date hidden'!AU69="x","x",AT$2-'Indicator Date hidden'!AU69)</f>
        <v>0</v>
      </c>
      <c r="AU68" s="42">
        <f>IF('Indicator Date hidden'!AV69="x","x",AU$2-'Indicator Date hidden'!AV69)</f>
        <v>0</v>
      </c>
      <c r="AV68" s="42">
        <f>IF('Indicator Date hidden'!AW69="x","x",AV$2-'Indicator Date hidden'!AW69)</f>
        <v>1</v>
      </c>
      <c r="AW68" s="42">
        <f>IF('Indicator Date hidden'!AX69="x","x",AW$2-'Indicator Date hidden'!AX69)</f>
        <v>-2</v>
      </c>
      <c r="AX68" s="42">
        <f>IF('Indicator Date hidden'!AY69="x","x",AX$2-'Indicator Date hidden'!AY69)</f>
        <v>-1</v>
      </c>
      <c r="AY68" s="42">
        <f>IF('Indicator Date hidden'!AZ69="x","x",AY$2-'Indicator Date hidden'!AZ69)</f>
        <v>0</v>
      </c>
      <c r="AZ68" s="42" t="str">
        <f>IF('Indicator Date hidden'!BA69="x","x",AZ$2-'Indicator Date hidden'!BA69)</f>
        <v>x</v>
      </c>
      <c r="BA68" s="42">
        <f>IF('Indicator Date hidden'!BB69="x","x",BA$2-'Indicator Date hidden'!BB69)</f>
        <v>0</v>
      </c>
      <c r="BB68" s="42" t="str">
        <f>IF('Indicator Date hidden'!BC69="x","x",BB$2-'Indicator Date hidden'!BC69)</f>
        <v>x</v>
      </c>
      <c r="BC68" s="42">
        <f>IF('Indicator Date hidden'!BD69="x","x",BC$2-'Indicator Date hidden'!BD69)</f>
        <v>0</v>
      </c>
      <c r="BD68" s="42">
        <f>IF('Indicator Date hidden'!BE69="x","x",BD$2-'Indicator Date hidden'!BE69)</f>
        <v>0</v>
      </c>
      <c r="BE68" s="42">
        <f>IF('Indicator Date hidden'!BF69="x","x",BE$2-'Indicator Date hidden'!BF69)</f>
        <v>0</v>
      </c>
      <c r="BF68" s="42">
        <f>IF('Indicator Date hidden'!BG69="x","x",BF$2-'Indicator Date hidden'!BG69)</f>
        <v>0</v>
      </c>
      <c r="BG68" s="42">
        <f>IF('Indicator Date hidden'!BH69="x","x",BG$2-'Indicator Date hidden'!BH69)</f>
        <v>0</v>
      </c>
      <c r="BH68" s="42">
        <f>IF('Indicator Date hidden'!BI69="x","x",BH$2-'Indicator Date hidden'!BI69)</f>
        <v>0</v>
      </c>
      <c r="BI68" s="42" t="str">
        <f>IF('Indicator Date hidden'!BJ69="x","x",BI$2-'Indicator Date hidden'!BJ69)</f>
        <v>x</v>
      </c>
      <c r="BJ68" s="42">
        <f>IF('Indicator Date hidden'!BK69="x","x",BJ$2-'Indicator Date hidden'!BK69)</f>
        <v>0</v>
      </c>
      <c r="BK68" s="42">
        <f>IF('Indicator Date hidden'!BL69="x","x",BK$2-'Indicator Date hidden'!BL69)</f>
        <v>0</v>
      </c>
      <c r="BL68" s="42">
        <f>IF('Indicator Date hidden'!BM69="x","x",BL$2-'Indicator Date hidden'!BM69)</f>
        <v>0</v>
      </c>
      <c r="BM68" s="42">
        <f>IF('Indicator Date hidden'!BN69="x","x",BM$2-'Indicator Date hidden'!BN69)</f>
        <v>0</v>
      </c>
      <c r="BN68" s="42">
        <f>IF('Indicator Date hidden'!BO69="x","x",BN$2-'Indicator Date hidden'!BO69)</f>
        <v>0</v>
      </c>
      <c r="BO68" s="42">
        <f>IF('Indicator Date hidden'!BP69="x","x",BO$2-'Indicator Date hidden'!BP69)</f>
        <v>1</v>
      </c>
      <c r="BP68" s="42">
        <f>IF('Indicator Date hidden'!BQ69="x","x",BP$2-'Indicator Date hidden'!BQ69)</f>
        <v>0</v>
      </c>
      <c r="BQ68" s="42">
        <f>IF('Indicator Date hidden'!BR69="x","x",BQ$2-'Indicator Date hidden'!BR69)</f>
        <v>0</v>
      </c>
      <c r="BR68" s="42">
        <f>IF('Indicator Date hidden'!BS69="x","x",BR$2-'Indicator Date hidden'!BS69)</f>
        <v>0</v>
      </c>
      <c r="BS68" s="42">
        <f>IF('Indicator Date hidden'!BT69="x","x",BS$2-'Indicator Date hidden'!BT69)</f>
        <v>1</v>
      </c>
      <c r="BT68" s="42">
        <f>IF('Indicator Date hidden'!BU69="x","x",BT$2-'Indicator Date hidden'!BU69)</f>
        <v>0</v>
      </c>
      <c r="BU68">
        <f t="shared" si="10"/>
        <v>14</v>
      </c>
      <c r="BV68" s="43">
        <f t="shared" si="11"/>
        <v>0.23728813559322035</v>
      </c>
      <c r="BW68">
        <f t="shared" si="12"/>
        <v>5</v>
      </c>
      <c r="BX68" s="43">
        <f t="shared" si="13"/>
        <v>1.4301710582867109</v>
      </c>
      <c r="BY68" s="46">
        <f t="shared" si="14"/>
        <v>0</v>
      </c>
    </row>
    <row r="69" spans="1:77">
      <c r="A69" t="str">
        <f>'Indicator Data'!B72</f>
        <v>GRD</v>
      </c>
      <c r="B69" s="42">
        <f>IF('Indicator Date hidden'!C70="x","x",B$2-'Indicator Date hidden'!C70)</f>
        <v>0</v>
      </c>
      <c r="C69" s="42">
        <f>IF('Indicator Date hidden'!D70="x","x",C$2-'Indicator Date hidden'!D70)</f>
        <v>0</v>
      </c>
      <c r="D69" s="42">
        <f>IF('Indicator Date hidden'!E70="x","x",D$2-'Indicator Date hidden'!E70)</f>
        <v>0</v>
      </c>
      <c r="E69" s="42">
        <f>IF('Indicator Date hidden'!F70="x","x",E$2-'Indicator Date hidden'!F70)</f>
        <v>0</v>
      </c>
      <c r="F69" s="42">
        <f>IF('Indicator Date hidden'!G70="x","x",F$2-'Indicator Date hidden'!G70)</f>
        <v>0</v>
      </c>
      <c r="G69" s="42">
        <f>IF('Indicator Date hidden'!H70="x","x",G$2-'Indicator Date hidden'!H70)</f>
        <v>0</v>
      </c>
      <c r="H69" s="42">
        <f>IF('Indicator Date hidden'!I70="x","x",H$2-'Indicator Date hidden'!I70)</f>
        <v>0</v>
      </c>
      <c r="I69" s="42">
        <f>IF('Indicator Date hidden'!J70="x","x",I$2-'Indicator Date hidden'!J70)</f>
        <v>0</v>
      </c>
      <c r="J69" s="42">
        <f>IF('Indicator Date hidden'!K70="x","x",J$2-'Indicator Date hidden'!K70)</f>
        <v>0</v>
      </c>
      <c r="K69" s="42" t="str">
        <f>IF('Indicator Date hidden'!L70="x","x",K$2-'Indicator Date hidden'!L70)</f>
        <v>x</v>
      </c>
      <c r="L69" s="42" t="str">
        <f>IF('Indicator Date hidden'!M70="x","x",L$2-'Indicator Date hidden'!M70)</f>
        <v>x</v>
      </c>
      <c r="M69" s="42" t="str">
        <f>IF('Indicator Date hidden'!N70="x","x",M$2-'Indicator Date hidden'!N70)</f>
        <v>x</v>
      </c>
      <c r="N69" s="42" t="str">
        <f>IF('Indicator Date hidden'!O70="x","x",N$2-'Indicator Date hidden'!O70)</f>
        <v>x</v>
      </c>
      <c r="O69" s="42" t="str">
        <f>IF('Indicator Date hidden'!P70="x","x",O$2-'Indicator Date hidden'!P70)</f>
        <v>x</v>
      </c>
      <c r="P69" s="42">
        <f>IF('Indicator Date hidden'!Q70="x","x",P$2-'Indicator Date hidden'!Q70)</f>
        <v>0</v>
      </c>
      <c r="Q69" s="42">
        <f>IF('Indicator Date hidden'!R70="x","x",Q$2-'Indicator Date hidden'!R70)</f>
        <v>0</v>
      </c>
      <c r="R69" s="42">
        <f>IF('Indicator Date hidden'!S70="x","x",R$2-'Indicator Date hidden'!S70)</f>
        <v>0</v>
      </c>
      <c r="S69" s="42">
        <f>IF('Indicator Date hidden'!T70="x","x",S$2-'Indicator Date hidden'!T70)</f>
        <v>0</v>
      </c>
      <c r="T69" s="42">
        <f>IF('Indicator Date hidden'!U70="x","x",T$2-'Indicator Date hidden'!U70)</f>
        <v>0</v>
      </c>
      <c r="U69" s="42">
        <f>IF('Indicator Date hidden'!V70="x","x",U$2-'Indicator Date hidden'!V70)</f>
        <v>0</v>
      </c>
      <c r="V69" s="42">
        <f>IF('Indicator Date hidden'!W70="x","x",V$2-'Indicator Date hidden'!W70)</f>
        <v>0</v>
      </c>
      <c r="W69" s="42">
        <f>IF('Indicator Date hidden'!X70="x","x",W$2-'Indicator Date hidden'!X70)</f>
        <v>0</v>
      </c>
      <c r="X69" s="42" t="str">
        <f>IF('Indicator Date hidden'!Y70="x","x",X$2-'Indicator Date hidden'!Y70)</f>
        <v>x</v>
      </c>
      <c r="Y69" s="42">
        <f>IF('Indicator Date hidden'!Z70="x","x",Y$2-'Indicator Date hidden'!Z70)</f>
        <v>5</v>
      </c>
      <c r="Z69" s="42" t="str">
        <f>IF('Indicator Date hidden'!AA70="x","x",Z$2-'Indicator Date hidden'!AA70)</f>
        <v>x</v>
      </c>
      <c r="AA69" s="42" t="str">
        <f>IF('Indicator Date hidden'!AB70="x","x",AA$2-'Indicator Date hidden'!AB70)</f>
        <v>x</v>
      </c>
      <c r="AB69" s="42" t="str">
        <f>IF('Indicator Date hidden'!AC70="x","x",AB$2-'Indicator Date hidden'!AC70)</f>
        <v>x</v>
      </c>
      <c r="AC69" s="42" t="str">
        <f>IF('Indicator Date hidden'!AD70="x","x",AC$2-'Indicator Date hidden'!AD70)</f>
        <v>x</v>
      </c>
      <c r="AD69" s="42">
        <f>IF('Indicator Date hidden'!AE70="x","x",AD$2-'Indicator Date hidden'!AE70)</f>
        <v>0</v>
      </c>
      <c r="AE69" s="42">
        <f>IF('Indicator Date hidden'!AF70="x","x",AE$2-'Indicator Date hidden'!AF70)</f>
        <v>16</v>
      </c>
      <c r="AF69" s="42" t="str">
        <f>IF('Indicator Date hidden'!AG70="x","x",AF$2-'Indicator Date hidden'!AG70)</f>
        <v>x</v>
      </c>
      <c r="AG69" s="42">
        <f>IF('Indicator Date hidden'!AH70="x","x",AG$2-'Indicator Date hidden'!AH70)</f>
        <v>0</v>
      </c>
      <c r="AH69" s="42" t="str">
        <f>IF('Indicator Date hidden'!AI70="x","x",AH$2-'Indicator Date hidden'!AI70)</f>
        <v>x</v>
      </c>
      <c r="AI69" s="42">
        <f>IF('Indicator Date hidden'!AJ70="x","x",AI$2-'Indicator Date hidden'!AJ70)</f>
        <v>0</v>
      </c>
      <c r="AJ69" s="42">
        <f>IF('Indicator Date hidden'!AK70="x","x",AJ$2-'Indicator Date hidden'!AK70)</f>
        <v>0</v>
      </c>
      <c r="AK69" s="42">
        <f>IF('Indicator Date hidden'!AL70="x","x",AK$2-'Indicator Date hidden'!AL70)</f>
        <v>0</v>
      </c>
      <c r="AL69" s="42">
        <f>IF('Indicator Date hidden'!AM70="x","x",AL$2-'Indicator Date hidden'!AM70)</f>
        <v>0</v>
      </c>
      <c r="AM69" s="42">
        <f>IF('Indicator Date hidden'!AN70="x","x",AM$2-'Indicator Date hidden'!AN70)</f>
        <v>0</v>
      </c>
      <c r="AN69" s="42">
        <f>IF('Indicator Date hidden'!AO70="x","x",AN$2-'Indicator Date hidden'!AO70)</f>
        <v>0</v>
      </c>
      <c r="AO69" s="42" t="str">
        <f>IF('Indicator Date hidden'!AP70="x","x",AO$2-'Indicator Date hidden'!AP70)</f>
        <v>x</v>
      </c>
      <c r="AP69" s="42">
        <f>IF('Indicator Date hidden'!AQ70="x","x",AP$2-'Indicator Date hidden'!AQ70)</f>
        <v>0</v>
      </c>
      <c r="AQ69" s="42" t="str">
        <f>IF('Indicator Date hidden'!AR70="x","x",AQ$2-'Indicator Date hidden'!AR70)</f>
        <v>x</v>
      </c>
      <c r="AR69" s="42" t="str">
        <f>IF('Indicator Date hidden'!AS70="x","x",AR$2-'Indicator Date hidden'!AS70)</f>
        <v>x</v>
      </c>
      <c r="AS69" s="42" t="str">
        <f>IF('Indicator Date hidden'!AT70="x","x",AS$2-'Indicator Date hidden'!AT70)</f>
        <v>x</v>
      </c>
      <c r="AT69" s="42">
        <f>IF('Indicator Date hidden'!AU70="x","x",AT$2-'Indicator Date hidden'!AU70)</f>
        <v>0</v>
      </c>
      <c r="AU69" s="42" t="str">
        <f>IF('Indicator Date hidden'!AV70="x","x",AU$2-'Indicator Date hidden'!AV70)</f>
        <v>x</v>
      </c>
      <c r="AV69" s="42">
        <f>IF('Indicator Date hidden'!AW70="x","x",AV$2-'Indicator Date hidden'!AW70)</f>
        <v>4</v>
      </c>
      <c r="AW69" s="42">
        <f>IF('Indicator Date hidden'!AX70="x","x",AW$2-'Indicator Date hidden'!AX70)</f>
        <v>-2</v>
      </c>
      <c r="AX69" s="42">
        <f>IF('Indicator Date hidden'!AY70="x","x",AX$2-'Indicator Date hidden'!AY70)</f>
        <v>-1</v>
      </c>
      <c r="AY69" s="42">
        <f>IF('Indicator Date hidden'!AZ70="x","x",AY$2-'Indicator Date hidden'!AZ70)</f>
        <v>0</v>
      </c>
      <c r="AZ69" s="42" t="str">
        <f>IF('Indicator Date hidden'!BA70="x","x",AZ$2-'Indicator Date hidden'!BA70)</f>
        <v>x</v>
      </c>
      <c r="BA69" s="42">
        <f>IF('Indicator Date hidden'!BB70="x","x",BA$2-'Indicator Date hidden'!BB70)</f>
        <v>1</v>
      </c>
      <c r="BB69" s="42" t="str">
        <f>IF('Indicator Date hidden'!BC70="x","x",BB$2-'Indicator Date hidden'!BC70)</f>
        <v>x</v>
      </c>
      <c r="BC69" s="42">
        <f>IF('Indicator Date hidden'!BD70="x","x",BC$2-'Indicator Date hidden'!BD70)</f>
        <v>0</v>
      </c>
      <c r="BD69" s="42">
        <f>IF('Indicator Date hidden'!BE70="x","x",BD$2-'Indicator Date hidden'!BE70)</f>
        <v>0</v>
      </c>
      <c r="BE69" s="42">
        <f>IF('Indicator Date hidden'!BF70="x","x",BE$2-'Indicator Date hidden'!BF70)</f>
        <v>2</v>
      </c>
      <c r="BF69" s="42">
        <f>IF('Indicator Date hidden'!BG70="x","x",BF$2-'Indicator Date hidden'!BG70)</f>
        <v>0</v>
      </c>
      <c r="BG69" s="42">
        <f>IF('Indicator Date hidden'!BH70="x","x",BG$2-'Indicator Date hidden'!BH70)</f>
        <v>0</v>
      </c>
      <c r="BH69" s="42">
        <f>IF('Indicator Date hidden'!BI70="x","x",BH$2-'Indicator Date hidden'!BI70)</f>
        <v>0</v>
      </c>
      <c r="BI69" s="42" t="str">
        <f>IF('Indicator Date hidden'!BJ70="x","x",BI$2-'Indicator Date hidden'!BJ70)</f>
        <v>x</v>
      </c>
      <c r="BJ69" s="42">
        <f>IF('Indicator Date hidden'!BK70="x","x",BJ$2-'Indicator Date hidden'!BK70)</f>
        <v>1</v>
      </c>
      <c r="BK69" s="42">
        <f>IF('Indicator Date hidden'!BL70="x","x",BK$2-'Indicator Date hidden'!BL70)</f>
        <v>1</v>
      </c>
      <c r="BL69" s="42">
        <f>IF('Indicator Date hidden'!BM70="x","x",BL$2-'Indicator Date hidden'!BM70)</f>
        <v>0</v>
      </c>
      <c r="BM69" s="42">
        <f>IF('Indicator Date hidden'!BN70="x","x",BM$2-'Indicator Date hidden'!BN70)</f>
        <v>0</v>
      </c>
      <c r="BN69" s="42">
        <f>IF('Indicator Date hidden'!BO70="x","x",BN$2-'Indicator Date hidden'!BO70)</f>
        <v>0</v>
      </c>
      <c r="BO69" s="42">
        <f>IF('Indicator Date hidden'!BP70="x","x",BO$2-'Indicator Date hidden'!BP70)</f>
        <v>3</v>
      </c>
      <c r="BP69" s="42">
        <f>IF('Indicator Date hidden'!BQ70="x","x",BP$2-'Indicator Date hidden'!BQ70)</f>
        <v>0</v>
      </c>
      <c r="BQ69" s="42">
        <f>IF('Indicator Date hidden'!BR70="x","x",BQ$2-'Indicator Date hidden'!BR70)</f>
        <v>0</v>
      </c>
      <c r="BR69" s="42" t="str">
        <f>IF('Indicator Date hidden'!BS70="x","x",BR$2-'Indicator Date hidden'!BS70)</f>
        <v>x</v>
      </c>
      <c r="BS69" s="42">
        <f>IF('Indicator Date hidden'!BT70="x","x",BS$2-'Indicator Date hidden'!BT70)</f>
        <v>1</v>
      </c>
      <c r="BT69" s="42">
        <f>IF('Indicator Date hidden'!BU70="x","x",BT$2-'Indicator Date hidden'!BU70)</f>
        <v>0</v>
      </c>
      <c r="BU69">
        <f t="shared" si="10"/>
        <v>31</v>
      </c>
      <c r="BV69" s="43">
        <f t="shared" si="11"/>
        <v>0.62</v>
      </c>
      <c r="BW69">
        <f t="shared" si="12"/>
        <v>9</v>
      </c>
      <c r="BX69" s="43">
        <f t="shared" si="13"/>
        <v>2.4485914318236106</v>
      </c>
      <c r="BY69" s="46">
        <f t="shared" si="14"/>
        <v>0</v>
      </c>
    </row>
    <row r="70" spans="1:77">
      <c r="A70" t="str">
        <f>'Indicator Data'!B73</f>
        <v>GTM</v>
      </c>
      <c r="B70" s="42">
        <f>IF('Indicator Date hidden'!C71="x","x",B$2-'Indicator Date hidden'!C71)</f>
        <v>0</v>
      </c>
      <c r="C70" s="42">
        <f>IF('Indicator Date hidden'!D71="x","x",C$2-'Indicator Date hidden'!D71)</f>
        <v>0</v>
      </c>
      <c r="D70" s="42">
        <f>IF('Indicator Date hidden'!E71="x","x",D$2-'Indicator Date hidden'!E71)</f>
        <v>0</v>
      </c>
      <c r="E70" s="42">
        <f>IF('Indicator Date hidden'!F71="x","x",E$2-'Indicator Date hidden'!F71)</f>
        <v>0</v>
      </c>
      <c r="F70" s="42">
        <f>IF('Indicator Date hidden'!G71="x","x",F$2-'Indicator Date hidden'!G71)</f>
        <v>0</v>
      </c>
      <c r="G70" s="42">
        <f>IF('Indicator Date hidden'!H71="x","x",G$2-'Indicator Date hidden'!H71)</f>
        <v>0</v>
      </c>
      <c r="H70" s="42">
        <f>IF('Indicator Date hidden'!I71="x","x",H$2-'Indicator Date hidden'!I71)</f>
        <v>0</v>
      </c>
      <c r="I70" s="42">
        <f>IF('Indicator Date hidden'!J71="x","x",I$2-'Indicator Date hidden'!J71)</f>
        <v>0</v>
      </c>
      <c r="J70" s="42">
        <f>IF('Indicator Date hidden'!K71="x","x",J$2-'Indicator Date hidden'!K71)</f>
        <v>0</v>
      </c>
      <c r="K70" s="42">
        <f>IF('Indicator Date hidden'!L71="x","x",K$2-'Indicator Date hidden'!L71)</f>
        <v>0</v>
      </c>
      <c r="L70" s="42" t="str">
        <f>IF('Indicator Date hidden'!M71="x","x",L$2-'Indicator Date hidden'!M71)</f>
        <v>x</v>
      </c>
      <c r="M70" s="42" t="str">
        <f>IF('Indicator Date hidden'!N71="x","x",M$2-'Indicator Date hidden'!N71)</f>
        <v>x</v>
      </c>
      <c r="N70" s="42" t="str">
        <f>IF('Indicator Date hidden'!O71="x","x",N$2-'Indicator Date hidden'!O71)</f>
        <v>x</v>
      </c>
      <c r="O70" s="42" t="str">
        <f>IF('Indicator Date hidden'!P71="x","x",O$2-'Indicator Date hidden'!P71)</f>
        <v>x</v>
      </c>
      <c r="P70" s="42">
        <f>IF('Indicator Date hidden'!Q71="x","x",P$2-'Indicator Date hidden'!Q71)</f>
        <v>0</v>
      </c>
      <c r="Q70" s="42">
        <f>IF('Indicator Date hidden'!R71="x","x",Q$2-'Indicator Date hidden'!R71)</f>
        <v>0</v>
      </c>
      <c r="R70" s="42">
        <f>IF('Indicator Date hidden'!S71="x","x",R$2-'Indicator Date hidden'!S71)</f>
        <v>0</v>
      </c>
      <c r="S70" s="42">
        <f>IF('Indicator Date hidden'!T71="x","x",S$2-'Indicator Date hidden'!T71)</f>
        <v>0</v>
      </c>
      <c r="T70" s="42">
        <f>IF('Indicator Date hidden'!U71="x","x",T$2-'Indicator Date hidden'!U71)</f>
        <v>0</v>
      </c>
      <c r="U70" s="42">
        <f>IF('Indicator Date hidden'!V71="x","x",U$2-'Indicator Date hidden'!V71)</f>
        <v>0</v>
      </c>
      <c r="V70" s="42">
        <f>IF('Indicator Date hidden'!W71="x","x",V$2-'Indicator Date hidden'!W71)</f>
        <v>0</v>
      </c>
      <c r="W70" s="42">
        <f>IF('Indicator Date hidden'!X71="x","x",W$2-'Indicator Date hidden'!X71)</f>
        <v>0</v>
      </c>
      <c r="X70" s="42">
        <f>IF('Indicator Date hidden'!Y71="x","x",X$2-'Indicator Date hidden'!Y71)</f>
        <v>6</v>
      </c>
      <c r="Y70" s="42">
        <f>IF('Indicator Date hidden'!Z71="x","x",Y$2-'Indicator Date hidden'!Z71)</f>
        <v>0</v>
      </c>
      <c r="Z70" s="42">
        <f>IF('Indicator Date hidden'!AA71="x","x",Z$2-'Indicator Date hidden'!AA71)</f>
        <v>3</v>
      </c>
      <c r="AA70" s="42">
        <f>IF('Indicator Date hidden'!AB71="x","x",AA$2-'Indicator Date hidden'!AB71)</f>
        <v>2</v>
      </c>
      <c r="AB70" s="42">
        <f>IF('Indicator Date hidden'!AC71="x","x",AB$2-'Indicator Date hidden'!AC71)</f>
        <v>0</v>
      </c>
      <c r="AC70" s="42">
        <f>IF('Indicator Date hidden'!AD71="x","x",AC$2-'Indicator Date hidden'!AD71)</f>
        <v>-2</v>
      </c>
      <c r="AD70" s="42">
        <f>IF('Indicator Date hidden'!AE71="x","x",AD$2-'Indicator Date hidden'!AE71)</f>
        <v>0</v>
      </c>
      <c r="AE70" s="42">
        <f>IF('Indicator Date hidden'!AF71="x","x",AE$2-'Indicator Date hidden'!AF71)</f>
        <v>0</v>
      </c>
      <c r="AF70" s="42">
        <f>IF('Indicator Date hidden'!AG71="x","x",AF$2-'Indicator Date hidden'!AG71)</f>
        <v>0</v>
      </c>
      <c r="AG70" s="42">
        <f>IF('Indicator Date hidden'!AH71="x","x",AG$2-'Indicator Date hidden'!AH71)</f>
        <v>0</v>
      </c>
      <c r="AH70" s="42">
        <f>IF('Indicator Date hidden'!AI71="x","x",AH$2-'Indicator Date hidden'!AI71)</f>
        <v>7</v>
      </c>
      <c r="AI70" s="42">
        <f>IF('Indicator Date hidden'!AJ71="x","x",AI$2-'Indicator Date hidden'!AJ71)</f>
        <v>0</v>
      </c>
      <c r="AJ70" s="42">
        <f>IF('Indicator Date hidden'!AK71="x","x",AJ$2-'Indicator Date hidden'!AK71)</f>
        <v>0</v>
      </c>
      <c r="AK70" s="42">
        <f>IF('Indicator Date hidden'!AL71="x","x",AK$2-'Indicator Date hidden'!AL71)</f>
        <v>0</v>
      </c>
      <c r="AL70" s="42">
        <f>IF('Indicator Date hidden'!AM71="x","x",AL$2-'Indicator Date hidden'!AM71)</f>
        <v>0</v>
      </c>
      <c r="AM70" s="42">
        <f>IF('Indicator Date hidden'!AN71="x","x",AM$2-'Indicator Date hidden'!AN71)</f>
        <v>0</v>
      </c>
      <c r="AN70" s="42">
        <f>IF('Indicator Date hidden'!AO71="x","x",AN$2-'Indicator Date hidden'!AO71)</f>
        <v>0</v>
      </c>
      <c r="AO70" s="42">
        <f>IF('Indicator Date hidden'!AP71="x","x",AO$2-'Indicator Date hidden'!AP71)</f>
        <v>1</v>
      </c>
      <c r="AP70" s="42">
        <f>IF('Indicator Date hidden'!AQ71="x","x",AP$2-'Indicator Date hidden'!AQ71)</f>
        <v>0</v>
      </c>
      <c r="AQ70" s="42">
        <f>IF('Indicator Date hidden'!AR71="x","x",AQ$2-'Indicator Date hidden'!AR71)</f>
        <v>0</v>
      </c>
      <c r="AR70" s="42">
        <f>IF('Indicator Date hidden'!AS71="x","x",AR$2-'Indicator Date hidden'!AS71)</f>
        <v>0</v>
      </c>
      <c r="AS70" s="42">
        <f>IF('Indicator Date hidden'!AT71="x","x",AS$2-'Indicator Date hidden'!AT71)</f>
        <v>0</v>
      </c>
      <c r="AT70" s="42">
        <f>IF('Indicator Date hidden'!AU71="x","x",AT$2-'Indicator Date hidden'!AU71)</f>
        <v>0</v>
      </c>
      <c r="AU70" s="42">
        <f>IF('Indicator Date hidden'!AV71="x","x",AU$2-'Indicator Date hidden'!AV71)</f>
        <v>0</v>
      </c>
      <c r="AV70" s="42">
        <f>IF('Indicator Date hidden'!AW71="x","x",AV$2-'Indicator Date hidden'!AW71)</f>
        <v>8</v>
      </c>
      <c r="AW70" s="42">
        <f>IF('Indicator Date hidden'!AX71="x","x",AW$2-'Indicator Date hidden'!AX71)</f>
        <v>-2</v>
      </c>
      <c r="AX70" s="42">
        <f>IF('Indicator Date hidden'!AY71="x","x",AX$2-'Indicator Date hidden'!AY71)</f>
        <v>-1</v>
      </c>
      <c r="AY70" s="42">
        <f>IF('Indicator Date hidden'!AZ71="x","x",AY$2-'Indicator Date hidden'!AZ71)</f>
        <v>0</v>
      </c>
      <c r="AZ70" s="42">
        <f>IF('Indicator Date hidden'!BA71="x","x",AZ$2-'Indicator Date hidden'!BA71)</f>
        <v>0</v>
      </c>
      <c r="BA70" s="42">
        <f>IF('Indicator Date hidden'!BB71="x","x",BA$2-'Indicator Date hidden'!BB71)</f>
        <v>0</v>
      </c>
      <c r="BB70" s="42">
        <f>IF('Indicator Date hidden'!BC71="x","x",BB$2-'Indicator Date hidden'!BC71)</f>
        <v>0</v>
      </c>
      <c r="BC70" s="42">
        <f>IF('Indicator Date hidden'!BD71="x","x",BC$2-'Indicator Date hidden'!BD71)</f>
        <v>0</v>
      </c>
      <c r="BD70" s="42">
        <f>IF('Indicator Date hidden'!BE71="x","x",BD$2-'Indicator Date hidden'!BE71)</f>
        <v>0</v>
      </c>
      <c r="BE70" s="42">
        <f>IF('Indicator Date hidden'!BF71="x","x",BE$2-'Indicator Date hidden'!BF71)</f>
        <v>0</v>
      </c>
      <c r="BF70" s="42">
        <f>IF('Indicator Date hidden'!BG71="x","x",BF$2-'Indicator Date hidden'!BG71)</f>
        <v>0</v>
      </c>
      <c r="BG70" s="42">
        <f>IF('Indicator Date hidden'!BH71="x","x",BG$2-'Indicator Date hidden'!BH71)</f>
        <v>0</v>
      </c>
      <c r="BH70" s="42">
        <f>IF('Indicator Date hidden'!BI71="x","x",BH$2-'Indicator Date hidden'!BI71)</f>
        <v>0</v>
      </c>
      <c r="BI70" s="42">
        <f>IF('Indicator Date hidden'!BJ71="x","x",BI$2-'Indicator Date hidden'!BJ71)</f>
        <v>1</v>
      </c>
      <c r="BJ70" s="42">
        <f>IF('Indicator Date hidden'!BK71="x","x",BJ$2-'Indicator Date hidden'!BK71)</f>
        <v>1</v>
      </c>
      <c r="BK70" s="42">
        <f>IF('Indicator Date hidden'!BL71="x","x",BK$2-'Indicator Date hidden'!BL71)</f>
        <v>0</v>
      </c>
      <c r="BL70" s="42">
        <f>IF('Indicator Date hidden'!BM71="x","x",BL$2-'Indicator Date hidden'!BM71)</f>
        <v>0</v>
      </c>
      <c r="BM70" s="42">
        <f>IF('Indicator Date hidden'!BN71="x","x",BM$2-'Indicator Date hidden'!BN71)</f>
        <v>0</v>
      </c>
      <c r="BN70" s="42">
        <f>IF('Indicator Date hidden'!BO71="x","x",BN$2-'Indicator Date hidden'!BO71)</f>
        <v>0</v>
      </c>
      <c r="BO70" s="42">
        <f>IF('Indicator Date hidden'!BP71="x","x",BO$2-'Indicator Date hidden'!BP71)</f>
        <v>1</v>
      </c>
      <c r="BP70" s="42">
        <f>IF('Indicator Date hidden'!BQ71="x","x",BP$2-'Indicator Date hidden'!BQ71)</f>
        <v>0</v>
      </c>
      <c r="BQ70" s="42">
        <f>IF('Indicator Date hidden'!BR71="x","x",BQ$2-'Indicator Date hidden'!BR71)</f>
        <v>0</v>
      </c>
      <c r="BR70" s="42">
        <f>IF('Indicator Date hidden'!BS71="x","x",BR$2-'Indicator Date hidden'!BS71)</f>
        <v>0</v>
      </c>
      <c r="BS70" s="42">
        <f>IF('Indicator Date hidden'!BT71="x","x",BS$2-'Indicator Date hidden'!BT71)</f>
        <v>1</v>
      </c>
      <c r="BT70" s="42">
        <f>IF('Indicator Date hidden'!BU71="x","x",BT$2-'Indicator Date hidden'!BU71)</f>
        <v>0</v>
      </c>
      <c r="BU70">
        <f t="shared" si="10"/>
        <v>26</v>
      </c>
      <c r="BV70" s="43">
        <f t="shared" si="11"/>
        <v>0.38805970149253732</v>
      </c>
      <c r="BW70">
        <f t="shared" si="12"/>
        <v>10</v>
      </c>
      <c r="BX70" s="43">
        <f t="shared" si="13"/>
        <v>1.5736185496235464</v>
      </c>
      <c r="BY70" s="46">
        <f t="shared" si="14"/>
        <v>0</v>
      </c>
    </row>
    <row r="71" spans="1:77">
      <c r="A71" t="str">
        <f>'Indicator Data'!B74</f>
        <v>GIN</v>
      </c>
      <c r="B71" s="42">
        <f>IF('Indicator Date hidden'!C72="x","x",B$2-'Indicator Date hidden'!C72)</f>
        <v>0</v>
      </c>
      <c r="C71" s="42">
        <f>IF('Indicator Date hidden'!D72="x","x",C$2-'Indicator Date hidden'!D72)</f>
        <v>0</v>
      </c>
      <c r="D71" s="42">
        <f>IF('Indicator Date hidden'!E72="x","x",D$2-'Indicator Date hidden'!E72)</f>
        <v>0</v>
      </c>
      <c r="E71" s="42">
        <f>IF('Indicator Date hidden'!F72="x","x",E$2-'Indicator Date hidden'!F72)</f>
        <v>0</v>
      </c>
      <c r="F71" s="42">
        <f>IF('Indicator Date hidden'!G72="x","x",F$2-'Indicator Date hidden'!G72)</f>
        <v>0</v>
      </c>
      <c r="G71" s="42">
        <f>IF('Indicator Date hidden'!H72="x","x",G$2-'Indicator Date hidden'!H72)</f>
        <v>0</v>
      </c>
      <c r="H71" s="42">
        <f>IF('Indicator Date hidden'!I72="x","x",H$2-'Indicator Date hidden'!I72)</f>
        <v>0</v>
      </c>
      <c r="I71" s="42">
        <f>IF('Indicator Date hidden'!J72="x","x",I$2-'Indicator Date hidden'!J72)</f>
        <v>0</v>
      </c>
      <c r="J71" s="42">
        <f>IF('Indicator Date hidden'!K72="x","x",J$2-'Indicator Date hidden'!K72)</f>
        <v>0</v>
      </c>
      <c r="K71" s="42">
        <f>IF('Indicator Date hidden'!L72="x","x",K$2-'Indicator Date hidden'!L72)</f>
        <v>0</v>
      </c>
      <c r="L71" s="42">
        <f>IF('Indicator Date hidden'!M72="x","x",L$2-'Indicator Date hidden'!M72)</f>
        <v>0</v>
      </c>
      <c r="M71" s="42">
        <f>IF('Indicator Date hidden'!N72="x","x",M$2-'Indicator Date hidden'!N72)</f>
        <v>0</v>
      </c>
      <c r="N71" s="42">
        <f>IF('Indicator Date hidden'!O72="x","x",N$2-'Indicator Date hidden'!O72)</f>
        <v>0</v>
      </c>
      <c r="O71" s="42">
        <f>IF('Indicator Date hidden'!P72="x","x",O$2-'Indicator Date hidden'!P72)</f>
        <v>0</v>
      </c>
      <c r="P71" s="42">
        <f>IF('Indicator Date hidden'!Q72="x","x",P$2-'Indicator Date hidden'!Q72)</f>
        <v>0</v>
      </c>
      <c r="Q71" s="42">
        <f>IF('Indicator Date hidden'!R72="x","x",Q$2-'Indicator Date hidden'!R72)</f>
        <v>0</v>
      </c>
      <c r="R71" s="42">
        <f>IF('Indicator Date hidden'!S72="x","x",R$2-'Indicator Date hidden'!S72)</f>
        <v>0</v>
      </c>
      <c r="S71" s="42">
        <f>IF('Indicator Date hidden'!T72="x","x",S$2-'Indicator Date hidden'!T72)</f>
        <v>0</v>
      </c>
      <c r="T71" s="42">
        <f>IF('Indicator Date hidden'!U72="x","x",T$2-'Indicator Date hidden'!U72)</f>
        <v>0</v>
      </c>
      <c r="U71" s="42">
        <f>IF('Indicator Date hidden'!V72="x","x",U$2-'Indicator Date hidden'!V72)</f>
        <v>0</v>
      </c>
      <c r="V71" s="42">
        <f>IF('Indicator Date hidden'!W72="x","x",V$2-'Indicator Date hidden'!W72)</f>
        <v>0</v>
      </c>
      <c r="W71" s="42">
        <f>IF('Indicator Date hidden'!X72="x","x",W$2-'Indicator Date hidden'!X72)</f>
        <v>0</v>
      </c>
      <c r="X71" s="42">
        <f>IF('Indicator Date hidden'!Y72="x","x",X$2-'Indicator Date hidden'!Y72)</f>
        <v>0</v>
      </c>
      <c r="Y71" s="42">
        <f>IF('Indicator Date hidden'!Z72="x","x",Y$2-'Indicator Date hidden'!Z72)</f>
        <v>0</v>
      </c>
      <c r="Z71" s="42">
        <f>IF('Indicator Date hidden'!AA72="x","x",Z$2-'Indicator Date hidden'!AA72)</f>
        <v>0</v>
      </c>
      <c r="AA71" s="42" t="str">
        <f>IF('Indicator Date hidden'!AB72="x","x",AA$2-'Indicator Date hidden'!AB72)</f>
        <v>x</v>
      </c>
      <c r="AB71" s="42">
        <f>IF('Indicator Date hidden'!AC72="x","x",AB$2-'Indicator Date hidden'!AC72)</f>
        <v>0</v>
      </c>
      <c r="AC71" s="42">
        <f>IF('Indicator Date hidden'!AD72="x","x",AC$2-'Indicator Date hidden'!AD72)</f>
        <v>-2</v>
      </c>
      <c r="AD71" s="42">
        <f>IF('Indicator Date hidden'!AE72="x","x",AD$2-'Indicator Date hidden'!AE72)</f>
        <v>0</v>
      </c>
      <c r="AE71" s="42">
        <f>IF('Indicator Date hidden'!AF72="x","x",AE$2-'Indicator Date hidden'!AF72)</f>
        <v>0</v>
      </c>
      <c r="AF71" s="42">
        <f>IF('Indicator Date hidden'!AG72="x","x",AF$2-'Indicator Date hidden'!AG72)</f>
        <v>0</v>
      </c>
      <c r="AG71" s="42">
        <f>IF('Indicator Date hidden'!AH72="x","x",AG$2-'Indicator Date hidden'!AH72)</f>
        <v>0</v>
      </c>
      <c r="AH71" s="42">
        <f>IF('Indicator Date hidden'!AI72="x","x",AH$2-'Indicator Date hidden'!AI72)</f>
        <v>3</v>
      </c>
      <c r="AI71" s="42">
        <f>IF('Indicator Date hidden'!AJ72="x","x",AI$2-'Indicator Date hidden'!AJ72)</f>
        <v>0</v>
      </c>
      <c r="AJ71" s="42">
        <f>IF('Indicator Date hidden'!AK72="x","x",AJ$2-'Indicator Date hidden'!AK72)</f>
        <v>0</v>
      </c>
      <c r="AK71" s="42">
        <f>IF('Indicator Date hidden'!AL72="x","x",AK$2-'Indicator Date hidden'!AL72)</f>
        <v>0</v>
      </c>
      <c r="AL71" s="42">
        <f>IF('Indicator Date hidden'!AM72="x","x",AL$2-'Indicator Date hidden'!AM72)</f>
        <v>0</v>
      </c>
      <c r="AM71" s="42">
        <f>IF('Indicator Date hidden'!AN72="x","x",AM$2-'Indicator Date hidden'!AN72)</f>
        <v>0</v>
      </c>
      <c r="AN71" s="42">
        <f>IF('Indicator Date hidden'!AO72="x","x",AN$2-'Indicator Date hidden'!AO72)</f>
        <v>0</v>
      </c>
      <c r="AO71" s="42">
        <f>IF('Indicator Date hidden'!AP72="x","x",AO$2-'Indicator Date hidden'!AP72)</f>
        <v>0</v>
      </c>
      <c r="AP71" s="42">
        <f>IF('Indicator Date hidden'!AQ72="x","x",AP$2-'Indicator Date hidden'!AQ72)</f>
        <v>0</v>
      </c>
      <c r="AQ71" s="42">
        <f>IF('Indicator Date hidden'!AR72="x","x",AQ$2-'Indicator Date hidden'!AR72)</f>
        <v>0</v>
      </c>
      <c r="AR71" s="42">
        <f>IF('Indicator Date hidden'!AS72="x","x",AR$2-'Indicator Date hidden'!AS72)</f>
        <v>0</v>
      </c>
      <c r="AS71" s="42">
        <f>IF('Indicator Date hidden'!AT72="x","x",AS$2-'Indicator Date hidden'!AT72)</f>
        <v>0</v>
      </c>
      <c r="AT71" s="42">
        <f>IF('Indicator Date hidden'!AU72="x","x",AT$2-'Indicator Date hidden'!AU72)</f>
        <v>0</v>
      </c>
      <c r="AU71" s="42">
        <f>IF('Indicator Date hidden'!AV72="x","x",AU$2-'Indicator Date hidden'!AV72)</f>
        <v>0</v>
      </c>
      <c r="AV71" s="42">
        <f>IF('Indicator Date hidden'!AW72="x","x",AV$2-'Indicator Date hidden'!AW72)</f>
        <v>4</v>
      </c>
      <c r="AW71" s="42">
        <f>IF('Indicator Date hidden'!AX72="x","x",AW$2-'Indicator Date hidden'!AX72)</f>
        <v>-2</v>
      </c>
      <c r="AX71" s="42">
        <f>IF('Indicator Date hidden'!AY72="x","x",AX$2-'Indicator Date hidden'!AY72)</f>
        <v>-1</v>
      </c>
      <c r="AY71" s="42">
        <f>IF('Indicator Date hidden'!AZ72="x","x",AY$2-'Indicator Date hidden'!AZ72)</f>
        <v>0</v>
      </c>
      <c r="AZ71" s="42" t="str">
        <f>IF('Indicator Date hidden'!BA72="x","x",AZ$2-'Indicator Date hidden'!BA72)</f>
        <v>x</v>
      </c>
      <c r="BA71" s="42">
        <f>IF('Indicator Date hidden'!BB72="x","x",BA$2-'Indicator Date hidden'!BB72)</f>
        <v>0</v>
      </c>
      <c r="BB71" s="42">
        <f>IF('Indicator Date hidden'!BC72="x","x",BB$2-'Indicator Date hidden'!BC72)</f>
        <v>0</v>
      </c>
      <c r="BC71" s="42">
        <f>IF('Indicator Date hidden'!BD72="x","x",BC$2-'Indicator Date hidden'!BD72)</f>
        <v>0</v>
      </c>
      <c r="BD71" s="42">
        <f>IF('Indicator Date hidden'!BE72="x","x",BD$2-'Indicator Date hidden'!BE72)</f>
        <v>0</v>
      </c>
      <c r="BE71" s="42">
        <f>IF('Indicator Date hidden'!BF72="x","x",BE$2-'Indicator Date hidden'!BF72)</f>
        <v>0</v>
      </c>
      <c r="BF71" s="42">
        <f>IF('Indicator Date hidden'!BG72="x","x",BF$2-'Indicator Date hidden'!BG72)</f>
        <v>0</v>
      </c>
      <c r="BG71" s="42">
        <f>IF('Indicator Date hidden'!BH72="x","x",BG$2-'Indicator Date hidden'!BH72)</f>
        <v>0</v>
      </c>
      <c r="BH71" s="42">
        <f>IF('Indicator Date hidden'!BI72="x","x",BH$2-'Indicator Date hidden'!BI72)</f>
        <v>0</v>
      </c>
      <c r="BI71" s="42">
        <f>IF('Indicator Date hidden'!BJ72="x","x",BI$2-'Indicator Date hidden'!BJ72)</f>
        <v>2</v>
      </c>
      <c r="BJ71" s="42">
        <f>IF('Indicator Date hidden'!BK72="x","x",BJ$2-'Indicator Date hidden'!BK72)</f>
        <v>1</v>
      </c>
      <c r="BK71" s="42">
        <f>IF('Indicator Date hidden'!BL72="x","x",BK$2-'Indicator Date hidden'!BL72)</f>
        <v>1</v>
      </c>
      <c r="BL71" s="42">
        <f>IF('Indicator Date hidden'!BM72="x","x",BL$2-'Indicator Date hidden'!BM72)</f>
        <v>0</v>
      </c>
      <c r="BM71" s="42">
        <f>IF('Indicator Date hidden'!BN72="x","x",BM$2-'Indicator Date hidden'!BN72)</f>
        <v>0</v>
      </c>
      <c r="BN71" s="42">
        <f>IF('Indicator Date hidden'!BO72="x","x",BN$2-'Indicator Date hidden'!BO72)</f>
        <v>0</v>
      </c>
      <c r="BO71" s="42">
        <f>IF('Indicator Date hidden'!BP72="x","x",BO$2-'Indicator Date hidden'!BP72)</f>
        <v>3</v>
      </c>
      <c r="BP71" s="42">
        <f>IF('Indicator Date hidden'!BQ72="x","x",BP$2-'Indicator Date hidden'!BQ72)</f>
        <v>0</v>
      </c>
      <c r="BQ71" s="42">
        <f>IF('Indicator Date hidden'!BR72="x","x",BQ$2-'Indicator Date hidden'!BR72)</f>
        <v>0</v>
      </c>
      <c r="BR71" s="42" t="str">
        <f>IF('Indicator Date hidden'!BS72="x","x",BR$2-'Indicator Date hidden'!BS72)</f>
        <v>x</v>
      </c>
      <c r="BS71" s="42">
        <f>IF('Indicator Date hidden'!BT72="x","x",BS$2-'Indicator Date hidden'!BT72)</f>
        <v>1</v>
      </c>
      <c r="BT71" s="42">
        <f>IF('Indicator Date hidden'!BU72="x","x",BT$2-'Indicator Date hidden'!BU72)</f>
        <v>0</v>
      </c>
      <c r="BU71">
        <f t="shared" si="10"/>
        <v>10</v>
      </c>
      <c r="BV71" s="43">
        <f t="shared" si="11"/>
        <v>0.14705882352941177</v>
      </c>
      <c r="BW71">
        <f t="shared" si="12"/>
        <v>7</v>
      </c>
      <c r="BX71" s="43">
        <f t="shared" si="13"/>
        <v>0.84478862449088654</v>
      </c>
      <c r="BY71" s="46">
        <f t="shared" si="14"/>
        <v>0</v>
      </c>
    </row>
    <row r="72" spans="1:77">
      <c r="A72" t="str">
        <f>'Indicator Data'!B75</f>
        <v>GNB</v>
      </c>
      <c r="B72" s="42">
        <f>IF('Indicator Date hidden'!C73="x","x",B$2-'Indicator Date hidden'!C73)</f>
        <v>0</v>
      </c>
      <c r="C72" s="42">
        <f>IF('Indicator Date hidden'!D73="x","x",C$2-'Indicator Date hidden'!D73)</f>
        <v>0</v>
      </c>
      <c r="D72" s="42">
        <f>IF('Indicator Date hidden'!E73="x","x",D$2-'Indicator Date hidden'!E73)</f>
        <v>0</v>
      </c>
      <c r="E72" s="42">
        <f>IF('Indicator Date hidden'!F73="x","x",E$2-'Indicator Date hidden'!F73)</f>
        <v>0</v>
      </c>
      <c r="F72" s="42">
        <f>IF('Indicator Date hidden'!G73="x","x",F$2-'Indicator Date hidden'!G73)</f>
        <v>0</v>
      </c>
      <c r="G72" s="42">
        <f>IF('Indicator Date hidden'!H73="x","x",G$2-'Indicator Date hidden'!H73)</f>
        <v>0</v>
      </c>
      <c r="H72" s="42">
        <f>IF('Indicator Date hidden'!I73="x","x",H$2-'Indicator Date hidden'!I73)</f>
        <v>0</v>
      </c>
      <c r="I72" s="42">
        <f>IF('Indicator Date hidden'!J73="x","x",I$2-'Indicator Date hidden'!J73)</f>
        <v>0</v>
      </c>
      <c r="J72" s="42">
        <f>IF('Indicator Date hidden'!K73="x","x",J$2-'Indicator Date hidden'!K73)</f>
        <v>0</v>
      </c>
      <c r="K72" s="42">
        <f>IF('Indicator Date hidden'!L73="x","x",K$2-'Indicator Date hidden'!L73)</f>
        <v>0</v>
      </c>
      <c r="L72" s="42">
        <f>IF('Indicator Date hidden'!M73="x","x",L$2-'Indicator Date hidden'!M73)</f>
        <v>0</v>
      </c>
      <c r="M72" s="42">
        <f>IF('Indicator Date hidden'!N73="x","x",M$2-'Indicator Date hidden'!N73)</f>
        <v>0</v>
      </c>
      <c r="N72" s="42">
        <f>IF('Indicator Date hidden'!O73="x","x",N$2-'Indicator Date hidden'!O73)</f>
        <v>0</v>
      </c>
      <c r="O72" s="42">
        <f>IF('Indicator Date hidden'!P73="x","x",O$2-'Indicator Date hidden'!P73)</f>
        <v>0</v>
      </c>
      <c r="P72" s="42">
        <f>IF('Indicator Date hidden'!Q73="x","x",P$2-'Indicator Date hidden'!Q73)</f>
        <v>0</v>
      </c>
      <c r="Q72" s="42">
        <f>IF('Indicator Date hidden'!R73="x","x",Q$2-'Indicator Date hidden'!R73)</f>
        <v>0</v>
      </c>
      <c r="R72" s="42">
        <f>IF('Indicator Date hidden'!S73="x","x",R$2-'Indicator Date hidden'!S73)</f>
        <v>0</v>
      </c>
      <c r="S72" s="42">
        <f>IF('Indicator Date hidden'!T73="x","x",S$2-'Indicator Date hidden'!T73)</f>
        <v>0</v>
      </c>
      <c r="T72" s="42">
        <f>IF('Indicator Date hidden'!U73="x","x",T$2-'Indicator Date hidden'!U73)</f>
        <v>0</v>
      </c>
      <c r="U72" s="42">
        <f>IF('Indicator Date hidden'!V73="x","x",U$2-'Indicator Date hidden'!V73)</f>
        <v>0</v>
      </c>
      <c r="V72" s="42">
        <f>IF('Indicator Date hidden'!W73="x","x",V$2-'Indicator Date hidden'!W73)</f>
        <v>0</v>
      </c>
      <c r="W72" s="42">
        <f>IF('Indicator Date hidden'!X73="x","x",W$2-'Indicator Date hidden'!X73)</f>
        <v>0</v>
      </c>
      <c r="X72" s="42">
        <f>IF('Indicator Date hidden'!Y73="x","x",X$2-'Indicator Date hidden'!Y73)</f>
        <v>3</v>
      </c>
      <c r="Y72" s="42">
        <f>IF('Indicator Date hidden'!Z73="x","x",Y$2-'Indicator Date hidden'!Z73)</f>
        <v>0</v>
      </c>
      <c r="Z72" s="42">
        <f>IF('Indicator Date hidden'!AA73="x","x",Z$2-'Indicator Date hidden'!AA73)</f>
        <v>0</v>
      </c>
      <c r="AA72" s="42">
        <f>IF('Indicator Date hidden'!AB73="x","x",AA$2-'Indicator Date hidden'!AB73)</f>
        <v>1</v>
      </c>
      <c r="AB72" s="42">
        <f>IF('Indicator Date hidden'!AC73="x","x",AB$2-'Indicator Date hidden'!AC73)</f>
        <v>0</v>
      </c>
      <c r="AC72" s="42">
        <f>IF('Indicator Date hidden'!AD73="x","x",AC$2-'Indicator Date hidden'!AD73)</f>
        <v>-2</v>
      </c>
      <c r="AD72" s="42">
        <f>IF('Indicator Date hidden'!AE73="x","x",AD$2-'Indicator Date hidden'!AE73)</f>
        <v>0</v>
      </c>
      <c r="AE72" s="42">
        <f>IF('Indicator Date hidden'!AF73="x","x",AE$2-'Indicator Date hidden'!AF73)</f>
        <v>0</v>
      </c>
      <c r="AF72" s="42">
        <f>IF('Indicator Date hidden'!AG73="x","x",AF$2-'Indicator Date hidden'!AG73)</f>
        <v>0</v>
      </c>
      <c r="AG72" s="42">
        <f>IF('Indicator Date hidden'!AH73="x","x",AG$2-'Indicator Date hidden'!AH73)</f>
        <v>0</v>
      </c>
      <c r="AH72" s="42">
        <f>IF('Indicator Date hidden'!AI73="x","x",AH$2-'Indicator Date hidden'!AI73)</f>
        <v>3</v>
      </c>
      <c r="AI72" s="42">
        <f>IF('Indicator Date hidden'!AJ73="x","x",AI$2-'Indicator Date hidden'!AJ73)</f>
        <v>0</v>
      </c>
      <c r="AJ72" s="42">
        <f>IF('Indicator Date hidden'!AK73="x","x",AJ$2-'Indicator Date hidden'!AK73)</f>
        <v>0</v>
      </c>
      <c r="AK72" s="42">
        <f>IF('Indicator Date hidden'!AL73="x","x",AK$2-'Indicator Date hidden'!AL73)</f>
        <v>0</v>
      </c>
      <c r="AL72" s="42">
        <f>IF('Indicator Date hidden'!AM73="x","x",AL$2-'Indicator Date hidden'!AM73)</f>
        <v>0</v>
      </c>
      <c r="AM72" s="42">
        <f>IF('Indicator Date hidden'!AN73="x","x",AM$2-'Indicator Date hidden'!AN73)</f>
        <v>0</v>
      </c>
      <c r="AN72" s="42">
        <f>IF('Indicator Date hidden'!AO73="x","x",AN$2-'Indicator Date hidden'!AO73)</f>
        <v>0</v>
      </c>
      <c r="AO72" s="42">
        <f>IF('Indicator Date hidden'!AP73="x","x",AO$2-'Indicator Date hidden'!AP73)</f>
        <v>3</v>
      </c>
      <c r="AP72" s="42">
        <f>IF('Indicator Date hidden'!AQ73="x","x",AP$2-'Indicator Date hidden'!AQ73)</f>
        <v>0</v>
      </c>
      <c r="AQ72" s="42">
        <f>IF('Indicator Date hidden'!AR73="x","x",AQ$2-'Indicator Date hidden'!AR73)</f>
        <v>0</v>
      </c>
      <c r="AR72" s="42">
        <f>IF('Indicator Date hidden'!AS73="x","x",AR$2-'Indicator Date hidden'!AS73)</f>
        <v>0</v>
      </c>
      <c r="AS72" s="42">
        <f>IF('Indicator Date hidden'!AT73="x","x",AS$2-'Indicator Date hidden'!AT73)</f>
        <v>0</v>
      </c>
      <c r="AT72" s="42">
        <f>IF('Indicator Date hidden'!AU73="x","x",AT$2-'Indicator Date hidden'!AU73)</f>
        <v>0</v>
      </c>
      <c r="AU72" s="42">
        <f>IF('Indicator Date hidden'!AV73="x","x",AU$2-'Indicator Date hidden'!AV73)</f>
        <v>0</v>
      </c>
      <c r="AV72" s="42">
        <f>IF('Indicator Date hidden'!AW73="x","x",AV$2-'Indicator Date hidden'!AW73)</f>
        <v>1</v>
      </c>
      <c r="AW72" s="42">
        <f>IF('Indicator Date hidden'!AX73="x","x",AW$2-'Indicator Date hidden'!AX73)</f>
        <v>-2</v>
      </c>
      <c r="AX72" s="42">
        <f>IF('Indicator Date hidden'!AY73="x","x",AX$2-'Indicator Date hidden'!AY73)</f>
        <v>-1</v>
      </c>
      <c r="AY72" s="42">
        <f>IF('Indicator Date hidden'!AZ73="x","x",AY$2-'Indicator Date hidden'!AZ73)</f>
        <v>0</v>
      </c>
      <c r="AZ72" s="42" t="str">
        <f>IF('Indicator Date hidden'!BA73="x","x",AZ$2-'Indicator Date hidden'!BA73)</f>
        <v>x</v>
      </c>
      <c r="BA72" s="42">
        <f>IF('Indicator Date hidden'!BB73="x","x",BA$2-'Indicator Date hidden'!BB73)</f>
        <v>0</v>
      </c>
      <c r="BB72" s="42" t="str">
        <f>IF('Indicator Date hidden'!BC73="x","x",BB$2-'Indicator Date hidden'!BC73)</f>
        <v>x</v>
      </c>
      <c r="BC72" s="42">
        <f>IF('Indicator Date hidden'!BD73="x","x",BC$2-'Indicator Date hidden'!BD73)</f>
        <v>0</v>
      </c>
      <c r="BD72" s="42">
        <f>IF('Indicator Date hidden'!BE73="x","x",BD$2-'Indicator Date hidden'!BE73)</f>
        <v>0</v>
      </c>
      <c r="BE72" s="42">
        <f>IF('Indicator Date hidden'!BF73="x","x",BE$2-'Indicator Date hidden'!BF73)</f>
        <v>0</v>
      </c>
      <c r="BF72" s="42">
        <f>IF('Indicator Date hidden'!BG73="x","x",BF$2-'Indicator Date hidden'!BG73)</f>
        <v>0</v>
      </c>
      <c r="BG72" s="42">
        <f>IF('Indicator Date hidden'!BH73="x","x",BG$2-'Indicator Date hidden'!BH73)</f>
        <v>0</v>
      </c>
      <c r="BH72" s="42">
        <f>IF('Indicator Date hidden'!BI73="x","x",BH$2-'Indicator Date hidden'!BI73)</f>
        <v>0</v>
      </c>
      <c r="BI72" s="42">
        <f>IF('Indicator Date hidden'!BJ73="x","x",BI$2-'Indicator Date hidden'!BJ73)</f>
        <v>1</v>
      </c>
      <c r="BJ72" s="42">
        <f>IF('Indicator Date hidden'!BK73="x","x",BJ$2-'Indicator Date hidden'!BK73)</f>
        <v>1</v>
      </c>
      <c r="BK72" s="42">
        <f>IF('Indicator Date hidden'!BL73="x","x",BK$2-'Indicator Date hidden'!BL73)</f>
        <v>0</v>
      </c>
      <c r="BL72" s="42">
        <f>IF('Indicator Date hidden'!BM73="x","x",BL$2-'Indicator Date hidden'!BM73)</f>
        <v>0</v>
      </c>
      <c r="BM72" s="42">
        <f>IF('Indicator Date hidden'!BN73="x","x",BM$2-'Indicator Date hidden'!BN73)</f>
        <v>0</v>
      </c>
      <c r="BN72" s="42">
        <f>IF('Indicator Date hidden'!BO73="x","x",BN$2-'Indicator Date hidden'!BO73)</f>
        <v>0</v>
      </c>
      <c r="BO72" s="42">
        <f>IF('Indicator Date hidden'!BP73="x","x",BO$2-'Indicator Date hidden'!BP73)</f>
        <v>0</v>
      </c>
      <c r="BP72" s="42">
        <f>IF('Indicator Date hidden'!BQ73="x","x",BP$2-'Indicator Date hidden'!BQ73)</f>
        <v>0</v>
      </c>
      <c r="BQ72" s="42">
        <f>IF('Indicator Date hidden'!BR73="x","x",BQ$2-'Indicator Date hidden'!BR73)</f>
        <v>0</v>
      </c>
      <c r="BR72" s="42">
        <f>IF('Indicator Date hidden'!BS73="x","x",BR$2-'Indicator Date hidden'!BS73)</f>
        <v>0</v>
      </c>
      <c r="BS72" s="42">
        <f>IF('Indicator Date hidden'!BT73="x","x",BS$2-'Indicator Date hidden'!BT73)</f>
        <v>1</v>
      </c>
      <c r="BT72" s="42">
        <f>IF('Indicator Date hidden'!BU73="x","x",BT$2-'Indicator Date hidden'!BU73)</f>
        <v>0</v>
      </c>
      <c r="BU72">
        <f t="shared" si="10"/>
        <v>9</v>
      </c>
      <c r="BV72" s="43">
        <f t="shared" si="11"/>
        <v>0.13043478260869565</v>
      </c>
      <c r="BW72">
        <f t="shared" si="12"/>
        <v>8</v>
      </c>
      <c r="BX72" s="43">
        <f t="shared" si="13"/>
        <v>0.7597299954829656</v>
      </c>
      <c r="BY72" s="46">
        <f t="shared" si="14"/>
        <v>0</v>
      </c>
    </row>
    <row r="73" spans="1:77">
      <c r="A73" t="str">
        <f>'Indicator Data'!B76</f>
        <v>GUY</v>
      </c>
      <c r="B73" s="42">
        <f>IF('Indicator Date hidden'!C74="x","x",B$2-'Indicator Date hidden'!C74)</f>
        <v>0</v>
      </c>
      <c r="C73" s="42">
        <f>IF('Indicator Date hidden'!D74="x","x",C$2-'Indicator Date hidden'!D74)</f>
        <v>0</v>
      </c>
      <c r="D73" s="42">
        <f>IF('Indicator Date hidden'!E74="x","x",D$2-'Indicator Date hidden'!E74)</f>
        <v>0</v>
      </c>
      <c r="E73" s="42">
        <f>IF('Indicator Date hidden'!F74="x","x",E$2-'Indicator Date hidden'!F74)</f>
        <v>0</v>
      </c>
      <c r="F73" s="42">
        <f>IF('Indicator Date hidden'!G74="x","x",F$2-'Indicator Date hidden'!G74)</f>
        <v>0</v>
      </c>
      <c r="G73" s="42">
        <f>IF('Indicator Date hidden'!H74="x","x",G$2-'Indicator Date hidden'!H74)</f>
        <v>0</v>
      </c>
      <c r="H73" s="42">
        <f>IF('Indicator Date hidden'!I74="x","x",H$2-'Indicator Date hidden'!I74)</f>
        <v>0</v>
      </c>
      <c r="I73" s="42">
        <f>IF('Indicator Date hidden'!J74="x","x",I$2-'Indicator Date hidden'!J74)</f>
        <v>0</v>
      </c>
      <c r="J73" s="42">
        <f>IF('Indicator Date hidden'!K74="x","x",J$2-'Indicator Date hidden'!K74)</f>
        <v>0</v>
      </c>
      <c r="K73" s="42">
        <f>IF('Indicator Date hidden'!L74="x","x",K$2-'Indicator Date hidden'!L74)</f>
        <v>0</v>
      </c>
      <c r="L73" s="42" t="str">
        <f>IF('Indicator Date hidden'!M74="x","x",L$2-'Indicator Date hidden'!M74)</f>
        <v>x</v>
      </c>
      <c r="M73" s="42" t="str">
        <f>IF('Indicator Date hidden'!N74="x","x",M$2-'Indicator Date hidden'!N74)</f>
        <v>x</v>
      </c>
      <c r="N73" s="42" t="str">
        <f>IF('Indicator Date hidden'!O74="x","x",N$2-'Indicator Date hidden'!O74)</f>
        <v>x</v>
      </c>
      <c r="O73" s="42" t="str">
        <f>IF('Indicator Date hidden'!P74="x","x",O$2-'Indicator Date hidden'!P74)</f>
        <v>x</v>
      </c>
      <c r="P73" s="42">
        <f>IF('Indicator Date hidden'!Q74="x","x",P$2-'Indicator Date hidden'!Q74)</f>
        <v>0</v>
      </c>
      <c r="Q73" s="42">
        <f>IF('Indicator Date hidden'!R74="x","x",Q$2-'Indicator Date hidden'!R74)</f>
        <v>0</v>
      </c>
      <c r="R73" s="42">
        <f>IF('Indicator Date hidden'!S74="x","x",R$2-'Indicator Date hidden'!S74)</f>
        <v>0</v>
      </c>
      <c r="S73" s="42">
        <f>IF('Indicator Date hidden'!T74="x","x",S$2-'Indicator Date hidden'!T74)</f>
        <v>0</v>
      </c>
      <c r="T73" s="42">
        <f>IF('Indicator Date hidden'!U74="x","x",T$2-'Indicator Date hidden'!U74)</f>
        <v>0</v>
      </c>
      <c r="U73" s="42">
        <f>IF('Indicator Date hidden'!V74="x","x",U$2-'Indicator Date hidden'!V74)</f>
        <v>0</v>
      </c>
      <c r="V73" s="42">
        <f>IF('Indicator Date hidden'!W74="x","x",V$2-'Indicator Date hidden'!W74)</f>
        <v>0</v>
      </c>
      <c r="W73" s="42">
        <f>IF('Indicator Date hidden'!X74="x","x",W$2-'Indicator Date hidden'!X74)</f>
        <v>0</v>
      </c>
      <c r="X73" s="42">
        <f>IF('Indicator Date hidden'!Y74="x","x",X$2-'Indicator Date hidden'!Y74)</f>
        <v>2</v>
      </c>
      <c r="Y73" s="42">
        <f>IF('Indicator Date hidden'!Z74="x","x",Y$2-'Indicator Date hidden'!Z74)</f>
        <v>0</v>
      </c>
      <c r="Z73" s="42">
        <f>IF('Indicator Date hidden'!AA74="x","x",Z$2-'Indicator Date hidden'!AA74)</f>
        <v>0</v>
      </c>
      <c r="AA73" s="42">
        <f>IF('Indicator Date hidden'!AB74="x","x",AA$2-'Indicator Date hidden'!AB74)</f>
        <v>1</v>
      </c>
      <c r="AB73" s="42">
        <f>IF('Indicator Date hidden'!AC74="x","x",AB$2-'Indicator Date hidden'!AC74)</f>
        <v>0</v>
      </c>
      <c r="AC73" s="42">
        <f>IF('Indicator Date hidden'!AD74="x","x",AC$2-'Indicator Date hidden'!AD74)</f>
        <v>-2</v>
      </c>
      <c r="AD73" s="42">
        <f>IF('Indicator Date hidden'!AE74="x","x",AD$2-'Indicator Date hidden'!AE74)</f>
        <v>0</v>
      </c>
      <c r="AE73" s="42">
        <f>IF('Indicator Date hidden'!AF74="x","x",AE$2-'Indicator Date hidden'!AF74)</f>
        <v>0</v>
      </c>
      <c r="AF73" s="42">
        <f>IF('Indicator Date hidden'!AG74="x","x",AF$2-'Indicator Date hidden'!AG74)</f>
        <v>0</v>
      </c>
      <c r="AG73" s="42">
        <f>IF('Indicator Date hidden'!AH74="x","x",AG$2-'Indicator Date hidden'!AH74)</f>
        <v>0</v>
      </c>
      <c r="AH73" s="42">
        <f>IF('Indicator Date hidden'!AI74="x","x",AH$2-'Indicator Date hidden'!AI74)</f>
        <v>2</v>
      </c>
      <c r="AI73" s="42">
        <f>IF('Indicator Date hidden'!AJ74="x","x",AI$2-'Indicator Date hidden'!AJ74)</f>
        <v>0</v>
      </c>
      <c r="AJ73" s="42">
        <f>IF('Indicator Date hidden'!AK74="x","x",AJ$2-'Indicator Date hidden'!AK74)</f>
        <v>0</v>
      </c>
      <c r="AK73" s="42">
        <f>IF('Indicator Date hidden'!AL74="x","x",AK$2-'Indicator Date hidden'!AL74)</f>
        <v>0</v>
      </c>
      <c r="AL73" s="42">
        <f>IF('Indicator Date hidden'!AM74="x","x",AL$2-'Indicator Date hidden'!AM74)</f>
        <v>0</v>
      </c>
      <c r="AM73" s="42">
        <f>IF('Indicator Date hidden'!AN74="x","x",AM$2-'Indicator Date hidden'!AN74)</f>
        <v>0</v>
      </c>
      <c r="AN73" s="42">
        <f>IF('Indicator Date hidden'!AO74="x","x",AN$2-'Indicator Date hidden'!AO74)</f>
        <v>0</v>
      </c>
      <c r="AO73" s="42">
        <f>IF('Indicator Date hidden'!AP74="x","x",AO$2-'Indicator Date hidden'!AP74)</f>
        <v>3</v>
      </c>
      <c r="AP73" s="42">
        <f>IF('Indicator Date hidden'!AQ74="x","x",AP$2-'Indicator Date hidden'!AQ74)</f>
        <v>0</v>
      </c>
      <c r="AQ73" s="42">
        <f>IF('Indicator Date hidden'!AR74="x","x",AQ$2-'Indicator Date hidden'!AR74)</f>
        <v>0</v>
      </c>
      <c r="AR73" s="42">
        <f>IF('Indicator Date hidden'!AS74="x","x",AR$2-'Indicator Date hidden'!AS74)</f>
        <v>0</v>
      </c>
      <c r="AS73" s="42">
        <f>IF('Indicator Date hidden'!AT74="x","x",AS$2-'Indicator Date hidden'!AT74)</f>
        <v>0</v>
      </c>
      <c r="AT73" s="42">
        <f>IF('Indicator Date hidden'!AU74="x","x",AT$2-'Indicator Date hidden'!AU74)</f>
        <v>0</v>
      </c>
      <c r="AU73" s="42">
        <f>IF('Indicator Date hidden'!AV74="x","x",AU$2-'Indicator Date hidden'!AV74)</f>
        <v>0</v>
      </c>
      <c r="AV73" s="42" t="str">
        <f>IF('Indicator Date hidden'!AW74="x","x",AV$2-'Indicator Date hidden'!AW74)</f>
        <v>x</v>
      </c>
      <c r="AW73" s="42">
        <f>IF('Indicator Date hidden'!AX74="x","x",AW$2-'Indicator Date hidden'!AX74)</f>
        <v>-2</v>
      </c>
      <c r="AX73" s="42">
        <f>IF('Indicator Date hidden'!AY74="x","x",AX$2-'Indicator Date hidden'!AY74)</f>
        <v>-1</v>
      </c>
      <c r="AY73" s="42">
        <f>IF('Indicator Date hidden'!AZ74="x","x",AY$2-'Indicator Date hidden'!AZ74)</f>
        <v>0</v>
      </c>
      <c r="AZ73" s="42" t="str">
        <f>IF('Indicator Date hidden'!BA74="x","x",AZ$2-'Indicator Date hidden'!BA74)</f>
        <v>x</v>
      </c>
      <c r="BA73" s="42">
        <f>IF('Indicator Date hidden'!BB74="x","x",BA$2-'Indicator Date hidden'!BB74)</f>
        <v>0</v>
      </c>
      <c r="BB73" s="42">
        <f>IF('Indicator Date hidden'!BC74="x","x",BB$2-'Indicator Date hidden'!BC74)</f>
        <v>0</v>
      </c>
      <c r="BC73" s="42">
        <f>IF('Indicator Date hidden'!BD74="x","x",BC$2-'Indicator Date hidden'!BD74)</f>
        <v>0</v>
      </c>
      <c r="BD73" s="42">
        <f>IF('Indicator Date hidden'!BE74="x","x",BD$2-'Indicator Date hidden'!BE74)</f>
        <v>0</v>
      </c>
      <c r="BE73" s="42" t="str">
        <f>IF('Indicator Date hidden'!BF74="x","x",BE$2-'Indicator Date hidden'!BF74)</f>
        <v>x</v>
      </c>
      <c r="BF73" s="42">
        <f>IF('Indicator Date hidden'!BG74="x","x",BF$2-'Indicator Date hidden'!BG74)</f>
        <v>0</v>
      </c>
      <c r="BG73" s="42">
        <f>IF('Indicator Date hidden'!BH74="x","x",BG$2-'Indicator Date hidden'!BH74)</f>
        <v>0</v>
      </c>
      <c r="BH73" s="42">
        <f>IF('Indicator Date hidden'!BI74="x","x",BH$2-'Indicator Date hidden'!BI74)</f>
        <v>0</v>
      </c>
      <c r="BI73" s="42">
        <f>IF('Indicator Date hidden'!BJ74="x","x",BI$2-'Indicator Date hidden'!BJ74)</f>
        <v>1</v>
      </c>
      <c r="BJ73" s="42">
        <f>IF('Indicator Date hidden'!BK74="x","x",BJ$2-'Indicator Date hidden'!BK74)</f>
        <v>1</v>
      </c>
      <c r="BK73" s="42">
        <f>IF('Indicator Date hidden'!BL74="x","x",BK$2-'Indicator Date hidden'!BL74)</f>
        <v>1</v>
      </c>
      <c r="BL73" s="42">
        <f>IF('Indicator Date hidden'!BM74="x","x",BL$2-'Indicator Date hidden'!BM74)</f>
        <v>0</v>
      </c>
      <c r="BM73" s="42">
        <f>IF('Indicator Date hidden'!BN74="x","x",BM$2-'Indicator Date hidden'!BN74)</f>
        <v>0</v>
      </c>
      <c r="BN73" s="42">
        <f>IF('Indicator Date hidden'!BO74="x","x",BN$2-'Indicator Date hidden'!BO74)</f>
        <v>0</v>
      </c>
      <c r="BO73" s="42">
        <f>IF('Indicator Date hidden'!BP74="x","x",BO$2-'Indicator Date hidden'!BP74)</f>
        <v>1</v>
      </c>
      <c r="BP73" s="42">
        <f>IF('Indicator Date hidden'!BQ74="x","x",BP$2-'Indicator Date hidden'!BQ74)</f>
        <v>0</v>
      </c>
      <c r="BQ73" s="42">
        <f>IF('Indicator Date hidden'!BR74="x","x",BQ$2-'Indicator Date hidden'!BR74)</f>
        <v>0</v>
      </c>
      <c r="BR73" s="42">
        <f>IF('Indicator Date hidden'!BS74="x","x",BR$2-'Indicator Date hidden'!BS74)</f>
        <v>0</v>
      </c>
      <c r="BS73" s="42">
        <f>IF('Indicator Date hidden'!BT74="x","x",BS$2-'Indicator Date hidden'!BT74)</f>
        <v>1</v>
      </c>
      <c r="BT73" s="42">
        <f>IF('Indicator Date hidden'!BU74="x","x",BT$2-'Indicator Date hidden'!BU74)</f>
        <v>0</v>
      </c>
      <c r="BU73">
        <f t="shared" si="10"/>
        <v>8</v>
      </c>
      <c r="BV73" s="43">
        <f t="shared" si="11"/>
        <v>0.125</v>
      </c>
      <c r="BW73">
        <f t="shared" si="12"/>
        <v>9</v>
      </c>
      <c r="BX73" s="43">
        <f t="shared" si="13"/>
        <v>0.69597054535375269</v>
      </c>
      <c r="BY73" s="46">
        <f t="shared" si="14"/>
        <v>0</v>
      </c>
    </row>
    <row r="74" spans="1:77">
      <c r="A74" t="str">
        <f>'Indicator Data'!B77</f>
        <v>HTI</v>
      </c>
      <c r="B74" s="42">
        <f>IF('Indicator Date hidden'!C75="x","x",B$2-'Indicator Date hidden'!C75)</f>
        <v>0</v>
      </c>
      <c r="C74" s="42">
        <f>IF('Indicator Date hidden'!D75="x","x",C$2-'Indicator Date hidden'!D75)</f>
        <v>0</v>
      </c>
      <c r="D74" s="42">
        <f>IF('Indicator Date hidden'!E75="x","x",D$2-'Indicator Date hidden'!E75)</f>
        <v>0</v>
      </c>
      <c r="E74" s="42">
        <f>IF('Indicator Date hidden'!F75="x","x",E$2-'Indicator Date hidden'!F75)</f>
        <v>0</v>
      </c>
      <c r="F74" s="42">
        <f>IF('Indicator Date hidden'!G75="x","x",F$2-'Indicator Date hidden'!G75)</f>
        <v>0</v>
      </c>
      <c r="G74" s="42">
        <f>IF('Indicator Date hidden'!H75="x","x",G$2-'Indicator Date hidden'!H75)</f>
        <v>0</v>
      </c>
      <c r="H74" s="42">
        <f>IF('Indicator Date hidden'!I75="x","x",H$2-'Indicator Date hidden'!I75)</f>
        <v>0</v>
      </c>
      <c r="I74" s="42">
        <f>IF('Indicator Date hidden'!J75="x","x",I$2-'Indicator Date hidden'!J75)</f>
        <v>0</v>
      </c>
      <c r="J74" s="42">
        <f>IF('Indicator Date hidden'!K75="x","x",J$2-'Indicator Date hidden'!K75)</f>
        <v>0</v>
      </c>
      <c r="K74" s="42">
        <f>IF('Indicator Date hidden'!L75="x","x",K$2-'Indicator Date hidden'!L75)</f>
        <v>0</v>
      </c>
      <c r="L74" s="42" t="str">
        <f>IF('Indicator Date hidden'!M75="x","x",L$2-'Indicator Date hidden'!M75)</f>
        <v>x</v>
      </c>
      <c r="M74" s="42" t="str">
        <f>IF('Indicator Date hidden'!N75="x","x",M$2-'Indicator Date hidden'!N75)</f>
        <v>x</v>
      </c>
      <c r="N74" s="42" t="str">
        <f>IF('Indicator Date hidden'!O75="x","x",N$2-'Indicator Date hidden'!O75)</f>
        <v>x</v>
      </c>
      <c r="O74" s="42" t="str">
        <f>IF('Indicator Date hidden'!P75="x","x",O$2-'Indicator Date hidden'!P75)</f>
        <v>x</v>
      </c>
      <c r="P74" s="42">
        <f>IF('Indicator Date hidden'!Q75="x","x",P$2-'Indicator Date hidden'!Q75)</f>
        <v>0</v>
      </c>
      <c r="Q74" s="42">
        <f>IF('Indicator Date hidden'!R75="x","x",Q$2-'Indicator Date hidden'!R75)</f>
        <v>0</v>
      </c>
      <c r="R74" s="42">
        <f>IF('Indicator Date hidden'!S75="x","x",R$2-'Indicator Date hidden'!S75)</f>
        <v>0</v>
      </c>
      <c r="S74" s="42">
        <f>IF('Indicator Date hidden'!T75="x","x",S$2-'Indicator Date hidden'!T75)</f>
        <v>0</v>
      </c>
      <c r="T74" s="42">
        <f>IF('Indicator Date hidden'!U75="x","x",T$2-'Indicator Date hidden'!U75)</f>
        <v>0</v>
      </c>
      <c r="U74" s="42">
        <f>IF('Indicator Date hidden'!V75="x","x",U$2-'Indicator Date hidden'!V75)</f>
        <v>0</v>
      </c>
      <c r="V74" s="42">
        <f>IF('Indicator Date hidden'!W75="x","x",V$2-'Indicator Date hidden'!W75)</f>
        <v>0</v>
      </c>
      <c r="W74" s="42">
        <f>IF('Indicator Date hidden'!X75="x","x",W$2-'Indicator Date hidden'!X75)</f>
        <v>0</v>
      </c>
      <c r="X74" s="42">
        <f>IF('Indicator Date hidden'!Y75="x","x",X$2-'Indicator Date hidden'!Y75)</f>
        <v>4</v>
      </c>
      <c r="Y74" s="42">
        <f>IF('Indicator Date hidden'!Z75="x","x",Y$2-'Indicator Date hidden'!Z75)</f>
        <v>0</v>
      </c>
      <c r="Z74" s="42">
        <f>IF('Indicator Date hidden'!AA75="x","x",Z$2-'Indicator Date hidden'!AA75)</f>
        <v>0</v>
      </c>
      <c r="AA74" s="42">
        <f>IF('Indicator Date hidden'!AB75="x","x",AA$2-'Indicator Date hidden'!AB75)</f>
        <v>1</v>
      </c>
      <c r="AB74" s="42">
        <f>IF('Indicator Date hidden'!AC75="x","x",AB$2-'Indicator Date hidden'!AC75)</f>
        <v>0</v>
      </c>
      <c r="AC74" s="42">
        <f>IF('Indicator Date hidden'!AD75="x","x",AC$2-'Indicator Date hidden'!AD75)</f>
        <v>-2</v>
      </c>
      <c r="AD74" s="42">
        <f>IF('Indicator Date hidden'!AE75="x","x",AD$2-'Indicator Date hidden'!AE75)</f>
        <v>0</v>
      </c>
      <c r="AE74" s="42">
        <f>IF('Indicator Date hidden'!AF75="x","x",AE$2-'Indicator Date hidden'!AF75)</f>
        <v>0</v>
      </c>
      <c r="AF74" s="42">
        <f>IF('Indicator Date hidden'!AG75="x","x",AF$2-'Indicator Date hidden'!AG75)</f>
        <v>0</v>
      </c>
      <c r="AG74" s="42">
        <f>IF('Indicator Date hidden'!AH75="x","x",AG$2-'Indicator Date hidden'!AH75)</f>
        <v>0</v>
      </c>
      <c r="AH74" s="42">
        <f>IF('Indicator Date hidden'!AI75="x","x",AH$2-'Indicator Date hidden'!AI75)</f>
        <v>5</v>
      </c>
      <c r="AI74" s="42">
        <f>IF('Indicator Date hidden'!AJ75="x","x",AI$2-'Indicator Date hidden'!AJ75)</f>
        <v>0</v>
      </c>
      <c r="AJ74" s="42">
        <f>IF('Indicator Date hidden'!AK75="x","x",AJ$2-'Indicator Date hidden'!AK75)</f>
        <v>0</v>
      </c>
      <c r="AK74" s="42">
        <f>IF('Indicator Date hidden'!AL75="x","x",AK$2-'Indicator Date hidden'!AL75)</f>
        <v>0</v>
      </c>
      <c r="AL74" s="42">
        <f>IF('Indicator Date hidden'!AM75="x","x",AL$2-'Indicator Date hidden'!AM75)</f>
        <v>0</v>
      </c>
      <c r="AM74" s="42">
        <f>IF('Indicator Date hidden'!AN75="x","x",AM$2-'Indicator Date hidden'!AN75)</f>
        <v>0</v>
      </c>
      <c r="AN74" s="42">
        <f>IF('Indicator Date hidden'!AO75="x","x",AN$2-'Indicator Date hidden'!AO75)</f>
        <v>0</v>
      </c>
      <c r="AO74" s="42">
        <f>IF('Indicator Date hidden'!AP75="x","x",AO$2-'Indicator Date hidden'!AP75)</f>
        <v>5</v>
      </c>
      <c r="AP74" s="42">
        <f>IF('Indicator Date hidden'!AQ75="x","x",AP$2-'Indicator Date hidden'!AQ75)</f>
        <v>0</v>
      </c>
      <c r="AQ74" s="42">
        <f>IF('Indicator Date hidden'!AR75="x","x",AQ$2-'Indicator Date hidden'!AR75)</f>
        <v>0</v>
      </c>
      <c r="AR74" s="42">
        <f>IF('Indicator Date hidden'!AS75="x","x",AR$2-'Indicator Date hidden'!AS75)</f>
        <v>0</v>
      </c>
      <c r="AS74" s="42">
        <f>IF('Indicator Date hidden'!AT75="x","x",AS$2-'Indicator Date hidden'!AT75)</f>
        <v>0</v>
      </c>
      <c r="AT74" s="42">
        <f>IF('Indicator Date hidden'!AU75="x","x",AT$2-'Indicator Date hidden'!AU75)</f>
        <v>0</v>
      </c>
      <c r="AU74" s="42">
        <f>IF('Indicator Date hidden'!AV75="x","x",AU$2-'Indicator Date hidden'!AV75)</f>
        <v>0</v>
      </c>
      <c r="AV74" s="42">
        <f>IF('Indicator Date hidden'!AW75="x","x",AV$2-'Indicator Date hidden'!AW75)</f>
        <v>10</v>
      </c>
      <c r="AW74" s="42">
        <f>IF('Indicator Date hidden'!AX75="x","x",AW$2-'Indicator Date hidden'!AX75)</f>
        <v>-2</v>
      </c>
      <c r="AX74" s="42">
        <f>IF('Indicator Date hidden'!AY75="x","x",AX$2-'Indicator Date hidden'!AY75)</f>
        <v>-1</v>
      </c>
      <c r="AY74" s="42">
        <f>IF('Indicator Date hidden'!AZ75="x","x",AY$2-'Indicator Date hidden'!AZ75)</f>
        <v>0</v>
      </c>
      <c r="AZ74" s="42">
        <f>IF('Indicator Date hidden'!BA75="x","x",AZ$2-'Indicator Date hidden'!BA75)</f>
        <v>0</v>
      </c>
      <c r="BA74" s="42">
        <f>IF('Indicator Date hidden'!BB75="x","x",BA$2-'Indicator Date hidden'!BB75)</f>
        <v>0</v>
      </c>
      <c r="BB74" s="42">
        <f>IF('Indicator Date hidden'!BC75="x","x",BB$2-'Indicator Date hidden'!BC75)</f>
        <v>0</v>
      </c>
      <c r="BC74" s="42">
        <f>IF('Indicator Date hidden'!BD75="x","x",BC$2-'Indicator Date hidden'!BD75)</f>
        <v>0</v>
      </c>
      <c r="BD74" s="42">
        <f>IF('Indicator Date hidden'!BE75="x","x",BD$2-'Indicator Date hidden'!BE75)</f>
        <v>0</v>
      </c>
      <c r="BE74" s="42">
        <f>IF('Indicator Date hidden'!BF75="x","x",BE$2-'Indicator Date hidden'!BF75)</f>
        <v>2</v>
      </c>
      <c r="BF74" s="42">
        <f>IF('Indicator Date hidden'!BG75="x","x",BF$2-'Indicator Date hidden'!BG75)</f>
        <v>0</v>
      </c>
      <c r="BG74" s="42">
        <f>IF('Indicator Date hidden'!BH75="x","x",BG$2-'Indicator Date hidden'!BH75)</f>
        <v>0</v>
      </c>
      <c r="BH74" s="42">
        <f>IF('Indicator Date hidden'!BI75="x","x",BH$2-'Indicator Date hidden'!BI75)</f>
        <v>0</v>
      </c>
      <c r="BI74" s="42">
        <f>IF('Indicator Date hidden'!BJ75="x","x",BI$2-'Indicator Date hidden'!BJ75)</f>
        <v>7</v>
      </c>
      <c r="BJ74" s="42">
        <f>IF('Indicator Date hidden'!BK75="x","x",BJ$2-'Indicator Date hidden'!BK75)</f>
        <v>1</v>
      </c>
      <c r="BK74" s="42">
        <f>IF('Indicator Date hidden'!BL75="x","x",BK$2-'Indicator Date hidden'!BL75)</f>
        <v>1</v>
      </c>
      <c r="BL74" s="42">
        <f>IF('Indicator Date hidden'!BM75="x","x",BL$2-'Indicator Date hidden'!BM75)</f>
        <v>0</v>
      </c>
      <c r="BM74" s="42">
        <f>IF('Indicator Date hidden'!BN75="x","x",BM$2-'Indicator Date hidden'!BN75)</f>
        <v>0</v>
      </c>
      <c r="BN74" s="42">
        <f>IF('Indicator Date hidden'!BO75="x","x",BN$2-'Indicator Date hidden'!BO75)</f>
        <v>0</v>
      </c>
      <c r="BO74" s="42">
        <f>IF('Indicator Date hidden'!BP75="x","x",BO$2-'Indicator Date hidden'!BP75)</f>
        <v>3</v>
      </c>
      <c r="BP74" s="42">
        <f>IF('Indicator Date hidden'!BQ75="x","x",BP$2-'Indicator Date hidden'!BQ75)</f>
        <v>0</v>
      </c>
      <c r="BQ74" s="42">
        <f>IF('Indicator Date hidden'!BR75="x","x",BQ$2-'Indicator Date hidden'!BR75)</f>
        <v>0</v>
      </c>
      <c r="BR74" s="42">
        <f>IF('Indicator Date hidden'!BS75="x","x",BR$2-'Indicator Date hidden'!BS75)</f>
        <v>0</v>
      </c>
      <c r="BS74" s="42">
        <f>IF('Indicator Date hidden'!BT75="x","x",BS$2-'Indicator Date hidden'!BT75)</f>
        <v>1</v>
      </c>
      <c r="BT74" s="42">
        <f>IF('Indicator Date hidden'!BU75="x","x",BT$2-'Indicator Date hidden'!BU75)</f>
        <v>0</v>
      </c>
      <c r="BU74">
        <f t="shared" si="10"/>
        <v>35</v>
      </c>
      <c r="BV74" s="43">
        <f t="shared" si="11"/>
        <v>0.52238805970149249</v>
      </c>
      <c r="BW74">
        <f t="shared" si="12"/>
        <v>11</v>
      </c>
      <c r="BX74" s="43">
        <f t="shared" si="13"/>
        <v>1.8232184840151342</v>
      </c>
      <c r="BY74" s="46">
        <f t="shared" si="14"/>
        <v>0</v>
      </c>
    </row>
    <row r="75" spans="1:77">
      <c r="A75" t="str">
        <f>'Indicator Data'!B78</f>
        <v>HND</v>
      </c>
      <c r="B75" s="42">
        <f>IF('Indicator Date hidden'!C76="x","x",B$2-'Indicator Date hidden'!C76)</f>
        <v>0</v>
      </c>
      <c r="C75" s="42">
        <f>IF('Indicator Date hidden'!D76="x","x",C$2-'Indicator Date hidden'!D76)</f>
        <v>0</v>
      </c>
      <c r="D75" s="42">
        <f>IF('Indicator Date hidden'!E76="x","x",D$2-'Indicator Date hidden'!E76)</f>
        <v>0</v>
      </c>
      <c r="E75" s="42">
        <f>IF('Indicator Date hidden'!F76="x","x",E$2-'Indicator Date hidden'!F76)</f>
        <v>0</v>
      </c>
      <c r="F75" s="42">
        <f>IF('Indicator Date hidden'!G76="x","x",F$2-'Indicator Date hidden'!G76)</f>
        <v>0</v>
      </c>
      <c r="G75" s="42">
        <f>IF('Indicator Date hidden'!H76="x","x",G$2-'Indicator Date hidden'!H76)</f>
        <v>0</v>
      </c>
      <c r="H75" s="42">
        <f>IF('Indicator Date hidden'!I76="x","x",H$2-'Indicator Date hidden'!I76)</f>
        <v>0</v>
      </c>
      <c r="I75" s="42">
        <f>IF('Indicator Date hidden'!J76="x","x",I$2-'Indicator Date hidden'!J76)</f>
        <v>0</v>
      </c>
      <c r="J75" s="42">
        <f>IF('Indicator Date hidden'!K76="x","x",J$2-'Indicator Date hidden'!K76)</f>
        <v>0</v>
      </c>
      <c r="K75" s="42">
        <f>IF('Indicator Date hidden'!L76="x","x",K$2-'Indicator Date hidden'!L76)</f>
        <v>0</v>
      </c>
      <c r="L75" s="42" t="str">
        <f>IF('Indicator Date hidden'!M76="x","x",L$2-'Indicator Date hidden'!M76)</f>
        <v>x</v>
      </c>
      <c r="M75" s="42" t="str">
        <f>IF('Indicator Date hidden'!N76="x","x",M$2-'Indicator Date hidden'!N76)</f>
        <v>x</v>
      </c>
      <c r="N75" s="42" t="str">
        <f>IF('Indicator Date hidden'!O76="x","x",N$2-'Indicator Date hidden'!O76)</f>
        <v>x</v>
      </c>
      <c r="O75" s="42" t="str">
        <f>IF('Indicator Date hidden'!P76="x","x",O$2-'Indicator Date hidden'!P76)</f>
        <v>x</v>
      </c>
      <c r="P75" s="42">
        <f>IF('Indicator Date hidden'!Q76="x","x",P$2-'Indicator Date hidden'!Q76)</f>
        <v>0</v>
      </c>
      <c r="Q75" s="42">
        <f>IF('Indicator Date hidden'!R76="x","x",Q$2-'Indicator Date hidden'!R76)</f>
        <v>0</v>
      </c>
      <c r="R75" s="42">
        <f>IF('Indicator Date hidden'!S76="x","x",R$2-'Indicator Date hidden'!S76)</f>
        <v>0</v>
      </c>
      <c r="S75" s="42">
        <f>IF('Indicator Date hidden'!T76="x","x",S$2-'Indicator Date hidden'!T76)</f>
        <v>0</v>
      </c>
      <c r="T75" s="42">
        <f>IF('Indicator Date hidden'!U76="x","x",T$2-'Indicator Date hidden'!U76)</f>
        <v>0</v>
      </c>
      <c r="U75" s="42">
        <f>IF('Indicator Date hidden'!V76="x","x",U$2-'Indicator Date hidden'!V76)</f>
        <v>0</v>
      </c>
      <c r="V75" s="42">
        <f>IF('Indicator Date hidden'!W76="x","x",V$2-'Indicator Date hidden'!W76)</f>
        <v>0</v>
      </c>
      <c r="W75" s="42">
        <f>IF('Indicator Date hidden'!X76="x","x",W$2-'Indicator Date hidden'!X76)</f>
        <v>0</v>
      </c>
      <c r="X75" s="42">
        <f>IF('Indicator Date hidden'!Y76="x","x",X$2-'Indicator Date hidden'!Y76)</f>
        <v>2</v>
      </c>
      <c r="Y75" s="42">
        <f>IF('Indicator Date hidden'!Z76="x","x",Y$2-'Indicator Date hidden'!Z76)</f>
        <v>0</v>
      </c>
      <c r="Z75" s="42">
        <f>IF('Indicator Date hidden'!AA76="x","x",Z$2-'Indicator Date hidden'!AA76)</f>
        <v>0</v>
      </c>
      <c r="AA75" s="42">
        <f>IF('Indicator Date hidden'!AB76="x","x",AA$2-'Indicator Date hidden'!AB76)</f>
        <v>2</v>
      </c>
      <c r="AB75" s="42">
        <f>IF('Indicator Date hidden'!AC76="x","x",AB$2-'Indicator Date hidden'!AC76)</f>
        <v>0</v>
      </c>
      <c r="AC75" s="42" t="str">
        <f>IF('Indicator Date hidden'!AD76="x","x",AC$2-'Indicator Date hidden'!AD76)</f>
        <v>x</v>
      </c>
      <c r="AD75" s="42">
        <f>IF('Indicator Date hidden'!AE76="x","x",AD$2-'Indicator Date hidden'!AE76)</f>
        <v>0</v>
      </c>
      <c r="AE75" s="42">
        <f>IF('Indicator Date hidden'!AF76="x","x",AE$2-'Indicator Date hidden'!AF76)</f>
        <v>0</v>
      </c>
      <c r="AF75" s="42">
        <f>IF('Indicator Date hidden'!AG76="x","x",AF$2-'Indicator Date hidden'!AG76)</f>
        <v>0</v>
      </c>
      <c r="AG75" s="42">
        <f>IF('Indicator Date hidden'!AH76="x","x",AG$2-'Indicator Date hidden'!AH76)</f>
        <v>0</v>
      </c>
      <c r="AH75" s="42">
        <f>IF('Indicator Date hidden'!AI76="x","x",AH$2-'Indicator Date hidden'!AI76)</f>
        <v>2</v>
      </c>
      <c r="AI75" s="42">
        <f>IF('Indicator Date hidden'!AJ76="x","x",AI$2-'Indicator Date hidden'!AJ76)</f>
        <v>0</v>
      </c>
      <c r="AJ75" s="42">
        <f>IF('Indicator Date hidden'!AK76="x","x",AJ$2-'Indicator Date hidden'!AK76)</f>
        <v>0</v>
      </c>
      <c r="AK75" s="42">
        <f>IF('Indicator Date hidden'!AL76="x","x",AK$2-'Indicator Date hidden'!AL76)</f>
        <v>0</v>
      </c>
      <c r="AL75" s="42">
        <f>IF('Indicator Date hidden'!AM76="x","x",AL$2-'Indicator Date hidden'!AM76)</f>
        <v>0</v>
      </c>
      <c r="AM75" s="42">
        <f>IF('Indicator Date hidden'!AN76="x","x",AM$2-'Indicator Date hidden'!AN76)</f>
        <v>0</v>
      </c>
      <c r="AN75" s="42">
        <f>IF('Indicator Date hidden'!AO76="x","x",AN$2-'Indicator Date hidden'!AO76)</f>
        <v>0</v>
      </c>
      <c r="AO75" s="42">
        <f>IF('Indicator Date hidden'!AP76="x","x",AO$2-'Indicator Date hidden'!AP76)</f>
        <v>3</v>
      </c>
      <c r="AP75" s="42">
        <f>IF('Indicator Date hidden'!AQ76="x","x",AP$2-'Indicator Date hidden'!AQ76)</f>
        <v>0</v>
      </c>
      <c r="AQ75" s="42">
        <f>IF('Indicator Date hidden'!AR76="x","x",AQ$2-'Indicator Date hidden'!AR76)</f>
        <v>0</v>
      </c>
      <c r="AR75" s="42">
        <f>IF('Indicator Date hidden'!AS76="x","x",AR$2-'Indicator Date hidden'!AS76)</f>
        <v>0</v>
      </c>
      <c r="AS75" s="42">
        <f>IF('Indicator Date hidden'!AT76="x","x",AS$2-'Indicator Date hidden'!AT76)</f>
        <v>0</v>
      </c>
      <c r="AT75" s="42">
        <f>IF('Indicator Date hidden'!AU76="x","x",AT$2-'Indicator Date hidden'!AU76)</f>
        <v>0</v>
      </c>
      <c r="AU75" s="42">
        <f>IF('Indicator Date hidden'!AV76="x","x",AU$2-'Indicator Date hidden'!AV76)</f>
        <v>0</v>
      </c>
      <c r="AV75" s="42">
        <f>IF('Indicator Date hidden'!AW76="x","x",AV$2-'Indicator Date hidden'!AW76)</f>
        <v>3</v>
      </c>
      <c r="AW75" s="42">
        <f>IF('Indicator Date hidden'!AX76="x","x",AW$2-'Indicator Date hidden'!AX76)</f>
        <v>-2</v>
      </c>
      <c r="AX75" s="42">
        <f>IF('Indicator Date hidden'!AY76="x","x",AX$2-'Indicator Date hidden'!AY76)</f>
        <v>-1</v>
      </c>
      <c r="AY75" s="42">
        <f>IF('Indicator Date hidden'!AZ76="x","x",AY$2-'Indicator Date hidden'!AZ76)</f>
        <v>0</v>
      </c>
      <c r="AZ75" s="42">
        <f>IF('Indicator Date hidden'!BA76="x","x",AZ$2-'Indicator Date hidden'!BA76)</f>
        <v>0</v>
      </c>
      <c r="BA75" s="42">
        <f>IF('Indicator Date hidden'!BB76="x","x",BA$2-'Indicator Date hidden'!BB76)</f>
        <v>0</v>
      </c>
      <c r="BB75" s="42">
        <f>IF('Indicator Date hidden'!BC76="x","x",BB$2-'Indicator Date hidden'!BC76)</f>
        <v>0</v>
      </c>
      <c r="BC75" s="42">
        <f>IF('Indicator Date hidden'!BD76="x","x",BC$2-'Indicator Date hidden'!BD76)</f>
        <v>0</v>
      </c>
      <c r="BD75" s="42">
        <f>IF('Indicator Date hidden'!BE76="x","x",BD$2-'Indicator Date hidden'!BE76)</f>
        <v>0</v>
      </c>
      <c r="BE75" s="42">
        <f>IF('Indicator Date hidden'!BF76="x","x",BE$2-'Indicator Date hidden'!BF76)</f>
        <v>2</v>
      </c>
      <c r="BF75" s="42">
        <f>IF('Indicator Date hidden'!BG76="x","x",BF$2-'Indicator Date hidden'!BG76)</f>
        <v>0</v>
      </c>
      <c r="BG75" s="42">
        <f>IF('Indicator Date hidden'!BH76="x","x",BG$2-'Indicator Date hidden'!BH76)</f>
        <v>0</v>
      </c>
      <c r="BH75" s="42">
        <f>IF('Indicator Date hidden'!BI76="x","x",BH$2-'Indicator Date hidden'!BI76)</f>
        <v>0</v>
      </c>
      <c r="BI75" s="42">
        <f>IF('Indicator Date hidden'!BJ76="x","x",BI$2-'Indicator Date hidden'!BJ76)</f>
        <v>4</v>
      </c>
      <c r="BJ75" s="42">
        <f>IF('Indicator Date hidden'!BK76="x","x",BJ$2-'Indicator Date hidden'!BK76)</f>
        <v>1</v>
      </c>
      <c r="BK75" s="42">
        <f>IF('Indicator Date hidden'!BL76="x","x",BK$2-'Indicator Date hidden'!BL76)</f>
        <v>0</v>
      </c>
      <c r="BL75" s="42">
        <f>IF('Indicator Date hidden'!BM76="x","x",BL$2-'Indicator Date hidden'!BM76)</f>
        <v>0</v>
      </c>
      <c r="BM75" s="42">
        <f>IF('Indicator Date hidden'!BN76="x","x",BM$2-'Indicator Date hidden'!BN76)</f>
        <v>0</v>
      </c>
      <c r="BN75" s="42">
        <f>IF('Indicator Date hidden'!BO76="x","x",BN$2-'Indicator Date hidden'!BO76)</f>
        <v>0</v>
      </c>
      <c r="BO75" s="42">
        <f>IF('Indicator Date hidden'!BP76="x","x",BO$2-'Indicator Date hidden'!BP76)</f>
        <v>1</v>
      </c>
      <c r="BP75" s="42">
        <f>IF('Indicator Date hidden'!BQ76="x","x",BP$2-'Indicator Date hidden'!BQ76)</f>
        <v>0</v>
      </c>
      <c r="BQ75" s="42">
        <f>IF('Indicator Date hidden'!BR76="x","x",BQ$2-'Indicator Date hidden'!BR76)</f>
        <v>0</v>
      </c>
      <c r="BR75" s="42">
        <f>IF('Indicator Date hidden'!BS76="x","x",BR$2-'Indicator Date hidden'!BS76)</f>
        <v>0</v>
      </c>
      <c r="BS75" s="42">
        <f>IF('Indicator Date hidden'!BT76="x","x",BS$2-'Indicator Date hidden'!BT76)</f>
        <v>1</v>
      </c>
      <c r="BT75" s="42">
        <f>IF('Indicator Date hidden'!BU76="x","x",BT$2-'Indicator Date hidden'!BU76)</f>
        <v>0</v>
      </c>
      <c r="BU75">
        <f t="shared" si="10"/>
        <v>18</v>
      </c>
      <c r="BV75" s="43">
        <f t="shared" si="11"/>
        <v>0.27272727272727271</v>
      </c>
      <c r="BW75">
        <f t="shared" si="12"/>
        <v>10</v>
      </c>
      <c r="BX75" s="43">
        <f t="shared" si="13"/>
        <v>0.89688779314840861</v>
      </c>
      <c r="BY75" s="46">
        <f t="shared" si="14"/>
        <v>0</v>
      </c>
    </row>
    <row r="76" spans="1:77">
      <c r="A76" t="str">
        <f>'Indicator Data'!B79</f>
        <v>HUN</v>
      </c>
      <c r="B76" s="42">
        <f>IF('Indicator Date hidden'!C77="x","x",B$2-'Indicator Date hidden'!C77)</f>
        <v>0</v>
      </c>
      <c r="C76" s="42">
        <f>IF('Indicator Date hidden'!D77="x","x",C$2-'Indicator Date hidden'!D77)</f>
        <v>0</v>
      </c>
      <c r="D76" s="42">
        <f>IF('Indicator Date hidden'!E77="x","x",D$2-'Indicator Date hidden'!E77)</f>
        <v>0</v>
      </c>
      <c r="E76" s="42">
        <f>IF('Indicator Date hidden'!F77="x","x",E$2-'Indicator Date hidden'!F77)</f>
        <v>0</v>
      </c>
      <c r="F76" s="42">
        <f>IF('Indicator Date hidden'!G77="x","x",F$2-'Indicator Date hidden'!G77)</f>
        <v>0</v>
      </c>
      <c r="G76" s="42">
        <f>IF('Indicator Date hidden'!H77="x","x",G$2-'Indicator Date hidden'!H77)</f>
        <v>0</v>
      </c>
      <c r="H76" s="42">
        <f>IF('Indicator Date hidden'!I77="x","x",H$2-'Indicator Date hidden'!I77)</f>
        <v>0</v>
      </c>
      <c r="I76" s="42">
        <f>IF('Indicator Date hidden'!J77="x","x",I$2-'Indicator Date hidden'!J77)</f>
        <v>0</v>
      </c>
      <c r="J76" s="42">
        <f>IF('Indicator Date hidden'!K77="x","x",J$2-'Indicator Date hidden'!K77)</f>
        <v>0</v>
      </c>
      <c r="K76" s="42">
        <f>IF('Indicator Date hidden'!L77="x","x",K$2-'Indicator Date hidden'!L77)</f>
        <v>0</v>
      </c>
      <c r="L76" s="42">
        <f>IF('Indicator Date hidden'!M77="x","x",L$2-'Indicator Date hidden'!M77)</f>
        <v>0</v>
      </c>
      <c r="M76" s="42" t="str">
        <f>IF('Indicator Date hidden'!N77="x","x",M$2-'Indicator Date hidden'!N77)</f>
        <v>x</v>
      </c>
      <c r="N76" s="42" t="str">
        <f>IF('Indicator Date hidden'!O77="x","x",N$2-'Indicator Date hidden'!O77)</f>
        <v>x</v>
      </c>
      <c r="O76" s="42" t="str">
        <f>IF('Indicator Date hidden'!P77="x","x",O$2-'Indicator Date hidden'!P77)</f>
        <v>x</v>
      </c>
      <c r="P76" s="42">
        <f>IF('Indicator Date hidden'!Q77="x","x",P$2-'Indicator Date hidden'!Q77)</f>
        <v>0</v>
      </c>
      <c r="Q76" s="42">
        <f>IF('Indicator Date hidden'!R77="x","x",Q$2-'Indicator Date hidden'!R77)</f>
        <v>0</v>
      </c>
      <c r="R76" s="42">
        <f>IF('Indicator Date hidden'!S77="x","x",R$2-'Indicator Date hidden'!S77)</f>
        <v>0</v>
      </c>
      <c r="S76" s="42">
        <f>IF('Indicator Date hidden'!T77="x","x",S$2-'Indicator Date hidden'!T77)</f>
        <v>0</v>
      </c>
      <c r="T76" s="42">
        <f>IF('Indicator Date hidden'!U77="x","x",T$2-'Indicator Date hidden'!U77)</f>
        <v>0</v>
      </c>
      <c r="U76" s="42">
        <f>IF('Indicator Date hidden'!V77="x","x",U$2-'Indicator Date hidden'!V77)</f>
        <v>0</v>
      </c>
      <c r="V76" s="42">
        <f>IF('Indicator Date hidden'!W77="x","x",V$2-'Indicator Date hidden'!W77)</f>
        <v>0</v>
      </c>
      <c r="W76" s="42">
        <f>IF('Indicator Date hidden'!X77="x","x",W$2-'Indicator Date hidden'!X77)</f>
        <v>0</v>
      </c>
      <c r="X76" s="42">
        <f>IF('Indicator Date hidden'!Y77="x","x",X$2-'Indicator Date hidden'!Y77)</f>
        <v>10</v>
      </c>
      <c r="Y76" s="42">
        <f>IF('Indicator Date hidden'!Z77="x","x",Y$2-'Indicator Date hidden'!Z77)</f>
        <v>0</v>
      </c>
      <c r="Z76" s="42" t="str">
        <f>IF('Indicator Date hidden'!AA77="x","x",Z$2-'Indicator Date hidden'!AA77)</f>
        <v>x</v>
      </c>
      <c r="AA76" s="42">
        <f>IF('Indicator Date hidden'!AB77="x","x",AA$2-'Indicator Date hidden'!AB77)</f>
        <v>1</v>
      </c>
      <c r="AB76" s="42">
        <f>IF('Indicator Date hidden'!AC77="x","x",AB$2-'Indicator Date hidden'!AC77)</f>
        <v>0</v>
      </c>
      <c r="AC76" s="42" t="str">
        <f>IF('Indicator Date hidden'!AD77="x","x",AC$2-'Indicator Date hidden'!AD77)</f>
        <v>x</v>
      </c>
      <c r="AD76" s="42">
        <f>IF('Indicator Date hidden'!AE77="x","x",AD$2-'Indicator Date hidden'!AE77)</f>
        <v>0</v>
      </c>
      <c r="AE76" s="42">
        <f>IF('Indicator Date hidden'!AF77="x","x",AE$2-'Indicator Date hidden'!AF77)</f>
        <v>0</v>
      </c>
      <c r="AF76" s="42">
        <f>IF('Indicator Date hidden'!AG77="x","x",AF$2-'Indicator Date hidden'!AG77)</f>
        <v>0</v>
      </c>
      <c r="AG76" s="42">
        <f>IF('Indicator Date hidden'!AH77="x","x",AG$2-'Indicator Date hidden'!AH77)</f>
        <v>0</v>
      </c>
      <c r="AH76" s="42" t="str">
        <f>IF('Indicator Date hidden'!AI77="x","x",AH$2-'Indicator Date hidden'!AI77)</f>
        <v>x</v>
      </c>
      <c r="AI76" s="42">
        <f>IF('Indicator Date hidden'!AJ77="x","x",AI$2-'Indicator Date hidden'!AJ77)</f>
        <v>0</v>
      </c>
      <c r="AJ76" s="42">
        <f>IF('Indicator Date hidden'!AK77="x","x",AJ$2-'Indicator Date hidden'!AK77)</f>
        <v>0</v>
      </c>
      <c r="AK76" s="42">
        <f>IF('Indicator Date hidden'!AL77="x","x",AK$2-'Indicator Date hidden'!AL77)</f>
        <v>0</v>
      </c>
      <c r="AL76" s="42" t="str">
        <f>IF('Indicator Date hidden'!AM77="x","x",AL$2-'Indicator Date hidden'!AM77)</f>
        <v>x</v>
      </c>
      <c r="AM76" s="42">
        <f>IF('Indicator Date hidden'!AN77="x","x",AM$2-'Indicator Date hidden'!AN77)</f>
        <v>0</v>
      </c>
      <c r="AN76" s="42">
        <f>IF('Indicator Date hidden'!AO77="x","x",AN$2-'Indicator Date hidden'!AO77)</f>
        <v>0</v>
      </c>
      <c r="AO76" s="42" t="str">
        <f>IF('Indicator Date hidden'!AP77="x","x",AO$2-'Indicator Date hidden'!AP77)</f>
        <v>x</v>
      </c>
      <c r="AP76" s="42">
        <f>IF('Indicator Date hidden'!AQ77="x","x",AP$2-'Indicator Date hidden'!AQ77)</f>
        <v>0</v>
      </c>
      <c r="AQ76" s="42" t="str">
        <f>IF('Indicator Date hidden'!AR77="x","x",AQ$2-'Indicator Date hidden'!AR77)</f>
        <v>x</v>
      </c>
      <c r="AR76" s="42" t="str">
        <f>IF('Indicator Date hidden'!AS77="x","x",AR$2-'Indicator Date hidden'!AS77)</f>
        <v>x</v>
      </c>
      <c r="AS76" s="42" t="str">
        <f>IF('Indicator Date hidden'!AT77="x","x",AS$2-'Indicator Date hidden'!AT77)</f>
        <v>x</v>
      </c>
      <c r="AT76" s="42">
        <f>IF('Indicator Date hidden'!AU77="x","x",AT$2-'Indicator Date hidden'!AU77)</f>
        <v>0</v>
      </c>
      <c r="AU76" s="42">
        <f>IF('Indicator Date hidden'!AV77="x","x",AU$2-'Indicator Date hidden'!AV77)</f>
        <v>0</v>
      </c>
      <c r="AV76" s="42">
        <f>IF('Indicator Date hidden'!AW77="x","x",AV$2-'Indicator Date hidden'!AW77)</f>
        <v>1</v>
      </c>
      <c r="AW76" s="42">
        <f>IF('Indicator Date hidden'!AX77="x","x",AW$2-'Indicator Date hidden'!AX77)</f>
        <v>-2</v>
      </c>
      <c r="AX76" s="42">
        <f>IF('Indicator Date hidden'!AY77="x","x",AX$2-'Indicator Date hidden'!AY77)</f>
        <v>-1</v>
      </c>
      <c r="AY76" s="42">
        <f>IF('Indicator Date hidden'!AZ77="x","x",AY$2-'Indicator Date hidden'!AZ77)</f>
        <v>0</v>
      </c>
      <c r="AZ76" s="42" t="str">
        <f>IF('Indicator Date hidden'!BA77="x","x",AZ$2-'Indicator Date hidden'!BA77)</f>
        <v>x</v>
      </c>
      <c r="BA76" s="42">
        <f>IF('Indicator Date hidden'!BB77="x","x",BA$2-'Indicator Date hidden'!BB77)</f>
        <v>0</v>
      </c>
      <c r="BB76" s="42">
        <f>IF('Indicator Date hidden'!BC77="x","x",BB$2-'Indicator Date hidden'!BC77)</f>
        <v>0</v>
      </c>
      <c r="BC76" s="42">
        <f>IF('Indicator Date hidden'!BD77="x","x",BC$2-'Indicator Date hidden'!BD77)</f>
        <v>0</v>
      </c>
      <c r="BD76" s="42">
        <f>IF('Indicator Date hidden'!BE77="x","x",BD$2-'Indicator Date hidden'!BE77)</f>
        <v>0</v>
      </c>
      <c r="BE76" s="42">
        <f>IF('Indicator Date hidden'!BF77="x","x",BE$2-'Indicator Date hidden'!BF77)</f>
        <v>0</v>
      </c>
      <c r="BF76" s="42">
        <f>IF('Indicator Date hidden'!BG77="x","x",BF$2-'Indicator Date hidden'!BG77)</f>
        <v>0</v>
      </c>
      <c r="BG76" s="42">
        <f>IF('Indicator Date hidden'!BH77="x","x",BG$2-'Indicator Date hidden'!BH77)</f>
        <v>0</v>
      </c>
      <c r="BH76" s="42">
        <f>IF('Indicator Date hidden'!BI77="x","x",BH$2-'Indicator Date hidden'!BI77)</f>
        <v>0</v>
      </c>
      <c r="BI76" s="42">
        <f>IF('Indicator Date hidden'!BJ77="x","x",BI$2-'Indicator Date hidden'!BJ77)</f>
        <v>2</v>
      </c>
      <c r="BJ76" s="42">
        <f>IF('Indicator Date hidden'!BK77="x","x",BJ$2-'Indicator Date hidden'!BK77)</f>
        <v>0</v>
      </c>
      <c r="BK76" s="42">
        <f>IF('Indicator Date hidden'!BL77="x","x",BK$2-'Indicator Date hidden'!BL77)</f>
        <v>0</v>
      </c>
      <c r="BL76" s="42">
        <f>IF('Indicator Date hidden'!BM77="x","x",BL$2-'Indicator Date hidden'!BM77)</f>
        <v>0</v>
      </c>
      <c r="BM76" s="42">
        <f>IF('Indicator Date hidden'!BN77="x","x",BM$2-'Indicator Date hidden'!BN77)</f>
        <v>0</v>
      </c>
      <c r="BN76" s="42">
        <f>IF('Indicator Date hidden'!BO77="x","x",BN$2-'Indicator Date hidden'!BO77)</f>
        <v>0</v>
      </c>
      <c r="BO76" s="42">
        <f>IF('Indicator Date hidden'!BP77="x","x",BO$2-'Indicator Date hidden'!BP77)</f>
        <v>0</v>
      </c>
      <c r="BP76" s="42">
        <f>IF('Indicator Date hidden'!BQ77="x","x",BP$2-'Indicator Date hidden'!BQ77)</f>
        <v>0</v>
      </c>
      <c r="BQ76" s="42">
        <f>IF('Indicator Date hidden'!BR77="x","x",BQ$2-'Indicator Date hidden'!BR77)</f>
        <v>0</v>
      </c>
      <c r="BR76" s="42">
        <f>IF('Indicator Date hidden'!BS77="x","x",BR$2-'Indicator Date hidden'!BS77)</f>
        <v>0</v>
      </c>
      <c r="BS76" s="42">
        <f>IF('Indicator Date hidden'!BT77="x","x",BS$2-'Indicator Date hidden'!BT77)</f>
        <v>1</v>
      </c>
      <c r="BT76" s="42">
        <f>IF('Indicator Date hidden'!BU77="x","x",BT$2-'Indicator Date hidden'!BU77)</f>
        <v>0</v>
      </c>
      <c r="BU76">
        <f t="shared" si="10"/>
        <v>12</v>
      </c>
      <c r="BV76" s="43">
        <f t="shared" si="11"/>
        <v>0.20338983050847459</v>
      </c>
      <c r="BW76">
        <f t="shared" si="12"/>
        <v>5</v>
      </c>
      <c r="BX76" s="43">
        <f t="shared" si="13"/>
        <v>1.362694999474019</v>
      </c>
      <c r="BY76" s="46">
        <f t="shared" si="14"/>
        <v>0</v>
      </c>
    </row>
    <row r="77" spans="1:77">
      <c r="A77" t="str">
        <f>'Indicator Data'!B80</f>
        <v>ISL</v>
      </c>
      <c r="B77" s="42">
        <f>IF('Indicator Date hidden'!C78="x","x",B$2-'Indicator Date hidden'!C78)</f>
        <v>0</v>
      </c>
      <c r="C77" s="42">
        <f>IF('Indicator Date hidden'!D78="x","x",C$2-'Indicator Date hidden'!D78)</f>
        <v>0</v>
      </c>
      <c r="D77" s="42">
        <f>IF('Indicator Date hidden'!E78="x","x",D$2-'Indicator Date hidden'!E78)</f>
        <v>0</v>
      </c>
      <c r="E77" s="42">
        <f>IF('Indicator Date hidden'!F78="x","x",E$2-'Indicator Date hidden'!F78)</f>
        <v>0</v>
      </c>
      <c r="F77" s="42">
        <f>IF('Indicator Date hidden'!G78="x","x",F$2-'Indicator Date hidden'!G78)</f>
        <v>0</v>
      </c>
      <c r="G77" s="42">
        <f>IF('Indicator Date hidden'!H78="x","x",G$2-'Indicator Date hidden'!H78)</f>
        <v>0</v>
      </c>
      <c r="H77" s="42">
        <f>IF('Indicator Date hidden'!I78="x","x",H$2-'Indicator Date hidden'!I78)</f>
        <v>0</v>
      </c>
      <c r="I77" s="42">
        <f>IF('Indicator Date hidden'!J78="x","x",I$2-'Indicator Date hidden'!J78)</f>
        <v>0</v>
      </c>
      <c r="J77" s="42">
        <f>IF('Indicator Date hidden'!K78="x","x",J$2-'Indicator Date hidden'!K78)</f>
        <v>0</v>
      </c>
      <c r="K77" s="42">
        <f>IF('Indicator Date hidden'!L78="x","x",K$2-'Indicator Date hidden'!L78)</f>
        <v>0</v>
      </c>
      <c r="L77" s="42" t="str">
        <f>IF('Indicator Date hidden'!M78="x","x",L$2-'Indicator Date hidden'!M78)</f>
        <v>x</v>
      </c>
      <c r="M77" s="42" t="str">
        <f>IF('Indicator Date hidden'!N78="x","x",M$2-'Indicator Date hidden'!N78)</f>
        <v>x</v>
      </c>
      <c r="N77" s="42" t="str">
        <f>IF('Indicator Date hidden'!O78="x","x",N$2-'Indicator Date hidden'!O78)</f>
        <v>x</v>
      </c>
      <c r="O77" s="42" t="str">
        <f>IF('Indicator Date hidden'!P78="x","x",O$2-'Indicator Date hidden'!P78)</f>
        <v>x</v>
      </c>
      <c r="P77" s="42">
        <f>IF('Indicator Date hidden'!Q78="x","x",P$2-'Indicator Date hidden'!Q78)</f>
        <v>0</v>
      </c>
      <c r="Q77" s="42">
        <f>IF('Indicator Date hidden'!R78="x","x",Q$2-'Indicator Date hidden'!R78)</f>
        <v>0</v>
      </c>
      <c r="R77" s="42">
        <f>IF('Indicator Date hidden'!S78="x","x",R$2-'Indicator Date hidden'!S78)</f>
        <v>0</v>
      </c>
      <c r="S77" s="42">
        <f>IF('Indicator Date hidden'!T78="x","x",S$2-'Indicator Date hidden'!T78)</f>
        <v>0</v>
      </c>
      <c r="T77" s="42">
        <f>IF('Indicator Date hidden'!U78="x","x",T$2-'Indicator Date hidden'!U78)</f>
        <v>0</v>
      </c>
      <c r="U77" s="42">
        <f>IF('Indicator Date hidden'!V78="x","x",U$2-'Indicator Date hidden'!V78)</f>
        <v>0</v>
      </c>
      <c r="V77" s="42">
        <f>IF('Indicator Date hidden'!W78="x","x",V$2-'Indicator Date hidden'!W78)</f>
        <v>0</v>
      </c>
      <c r="W77" s="42">
        <f>IF('Indicator Date hidden'!X78="x","x",W$2-'Indicator Date hidden'!X78)</f>
        <v>0</v>
      </c>
      <c r="X77" s="42" t="str">
        <f>IF('Indicator Date hidden'!Y78="x","x",X$2-'Indicator Date hidden'!Y78)</f>
        <v>x</v>
      </c>
      <c r="Y77" s="42">
        <f>IF('Indicator Date hidden'!Z78="x","x",Y$2-'Indicator Date hidden'!Z78)</f>
        <v>0</v>
      </c>
      <c r="Z77" s="42" t="str">
        <f>IF('Indicator Date hidden'!AA78="x","x",Z$2-'Indicator Date hidden'!AA78)</f>
        <v>x</v>
      </c>
      <c r="AA77" s="42">
        <f>IF('Indicator Date hidden'!AB78="x","x",AA$2-'Indicator Date hidden'!AB78)</f>
        <v>0</v>
      </c>
      <c r="AB77" s="42" t="str">
        <f>IF('Indicator Date hidden'!AC78="x","x",AB$2-'Indicator Date hidden'!AC78)</f>
        <v>x</v>
      </c>
      <c r="AC77" s="42">
        <f>IF('Indicator Date hidden'!AD78="x","x",AC$2-'Indicator Date hidden'!AD78)</f>
        <v>-2</v>
      </c>
      <c r="AD77" s="42">
        <f>IF('Indicator Date hidden'!AE78="x","x",AD$2-'Indicator Date hidden'!AE78)</f>
        <v>0</v>
      </c>
      <c r="AE77" s="42">
        <f>IF('Indicator Date hidden'!AF78="x","x",AE$2-'Indicator Date hidden'!AF78)</f>
        <v>0</v>
      </c>
      <c r="AF77" s="42">
        <f>IF('Indicator Date hidden'!AG78="x","x",AF$2-'Indicator Date hidden'!AG78)</f>
        <v>0</v>
      </c>
      <c r="AG77" s="42">
        <f>IF('Indicator Date hidden'!AH78="x","x",AG$2-'Indicator Date hidden'!AH78)</f>
        <v>0</v>
      </c>
      <c r="AH77" s="42" t="str">
        <f>IF('Indicator Date hidden'!AI78="x","x",AH$2-'Indicator Date hidden'!AI78)</f>
        <v>x</v>
      </c>
      <c r="AI77" s="42">
        <f>IF('Indicator Date hidden'!AJ78="x","x",AI$2-'Indicator Date hidden'!AJ78)</f>
        <v>0</v>
      </c>
      <c r="AJ77" s="42">
        <f>IF('Indicator Date hidden'!AK78="x","x",AJ$2-'Indicator Date hidden'!AK78)</f>
        <v>0</v>
      </c>
      <c r="AK77" s="42">
        <f>IF('Indicator Date hidden'!AL78="x","x",AK$2-'Indicator Date hidden'!AL78)</f>
        <v>0</v>
      </c>
      <c r="AL77" s="42" t="str">
        <f>IF('Indicator Date hidden'!AM78="x","x",AL$2-'Indicator Date hidden'!AM78)</f>
        <v>x</v>
      </c>
      <c r="AM77" s="42">
        <f>IF('Indicator Date hidden'!AN78="x","x",AM$2-'Indicator Date hidden'!AN78)</f>
        <v>0</v>
      </c>
      <c r="AN77" s="42">
        <f>IF('Indicator Date hidden'!AO78="x","x",AN$2-'Indicator Date hidden'!AO78)</f>
        <v>0</v>
      </c>
      <c r="AO77" s="42" t="str">
        <f>IF('Indicator Date hidden'!AP78="x","x",AO$2-'Indicator Date hidden'!AP78)</f>
        <v>x</v>
      </c>
      <c r="AP77" s="42">
        <f>IF('Indicator Date hidden'!AQ78="x","x",AP$2-'Indicator Date hidden'!AQ78)</f>
        <v>0</v>
      </c>
      <c r="AQ77" s="42">
        <f>IF('Indicator Date hidden'!AR78="x","x",AQ$2-'Indicator Date hidden'!AR78)</f>
        <v>0</v>
      </c>
      <c r="AR77" s="42">
        <f>IF('Indicator Date hidden'!AS78="x","x",AR$2-'Indicator Date hidden'!AS78)</f>
        <v>0</v>
      </c>
      <c r="AS77" s="42" t="str">
        <f>IF('Indicator Date hidden'!AT78="x","x",AS$2-'Indicator Date hidden'!AT78)</f>
        <v>x</v>
      </c>
      <c r="AT77" s="42">
        <f>IF('Indicator Date hidden'!AU78="x","x",AT$2-'Indicator Date hidden'!AU78)</f>
        <v>0</v>
      </c>
      <c r="AU77" s="42">
        <f>IF('Indicator Date hidden'!AV78="x","x",AU$2-'Indicator Date hidden'!AV78)</f>
        <v>0</v>
      </c>
      <c r="AV77" s="42">
        <f>IF('Indicator Date hidden'!AW78="x","x",AV$2-'Indicator Date hidden'!AW78)</f>
        <v>5</v>
      </c>
      <c r="AW77" s="42">
        <f>IF('Indicator Date hidden'!AX78="x","x",AW$2-'Indicator Date hidden'!AX78)</f>
        <v>-2</v>
      </c>
      <c r="AX77" s="42">
        <f>IF('Indicator Date hidden'!AY78="x","x",AX$2-'Indicator Date hidden'!AY78)</f>
        <v>-1</v>
      </c>
      <c r="AY77" s="42">
        <f>IF('Indicator Date hidden'!AZ78="x","x",AY$2-'Indicator Date hidden'!AZ78)</f>
        <v>0</v>
      </c>
      <c r="AZ77" s="42" t="str">
        <f>IF('Indicator Date hidden'!BA78="x","x",AZ$2-'Indicator Date hidden'!BA78)</f>
        <v>x</v>
      </c>
      <c r="BA77" s="42">
        <f>IF('Indicator Date hidden'!BB78="x","x",BA$2-'Indicator Date hidden'!BB78)</f>
        <v>0</v>
      </c>
      <c r="BB77" s="42" t="str">
        <f>IF('Indicator Date hidden'!BC78="x","x",BB$2-'Indicator Date hidden'!BC78)</f>
        <v>x</v>
      </c>
      <c r="BC77" s="42">
        <f>IF('Indicator Date hidden'!BD78="x","x",BC$2-'Indicator Date hidden'!BD78)</f>
        <v>0</v>
      </c>
      <c r="BD77" s="42">
        <f>IF('Indicator Date hidden'!BE78="x","x",BD$2-'Indicator Date hidden'!BE78)</f>
        <v>0</v>
      </c>
      <c r="BE77" s="42" t="str">
        <f>IF('Indicator Date hidden'!BF78="x","x",BE$2-'Indicator Date hidden'!BF78)</f>
        <v>x</v>
      </c>
      <c r="BF77" s="42">
        <f>IF('Indicator Date hidden'!BG78="x","x",BF$2-'Indicator Date hidden'!BG78)</f>
        <v>0</v>
      </c>
      <c r="BG77" s="42">
        <f>IF('Indicator Date hidden'!BH78="x","x",BG$2-'Indicator Date hidden'!BH78)</f>
        <v>0</v>
      </c>
      <c r="BH77" s="42">
        <f>IF('Indicator Date hidden'!BI78="x","x",BH$2-'Indicator Date hidden'!BI78)</f>
        <v>0</v>
      </c>
      <c r="BI77" s="42" t="str">
        <f>IF('Indicator Date hidden'!BJ78="x","x",BI$2-'Indicator Date hidden'!BJ78)</f>
        <v>x</v>
      </c>
      <c r="BJ77" s="42">
        <f>IF('Indicator Date hidden'!BK78="x","x",BJ$2-'Indicator Date hidden'!BK78)</f>
        <v>1</v>
      </c>
      <c r="BK77" s="42">
        <f>IF('Indicator Date hidden'!BL78="x","x",BK$2-'Indicator Date hidden'!BL78)</f>
        <v>0</v>
      </c>
      <c r="BL77" s="42">
        <f>IF('Indicator Date hidden'!BM78="x","x",BL$2-'Indicator Date hidden'!BM78)</f>
        <v>0</v>
      </c>
      <c r="BM77" s="42">
        <f>IF('Indicator Date hidden'!BN78="x","x",BM$2-'Indicator Date hidden'!BN78)</f>
        <v>0</v>
      </c>
      <c r="BN77" s="42">
        <f>IF('Indicator Date hidden'!BO78="x","x",BN$2-'Indicator Date hidden'!BO78)</f>
        <v>0</v>
      </c>
      <c r="BO77" s="42">
        <f>IF('Indicator Date hidden'!BP78="x","x",BO$2-'Indicator Date hidden'!BP78)</f>
        <v>2</v>
      </c>
      <c r="BP77" s="42">
        <f>IF('Indicator Date hidden'!BQ78="x","x",BP$2-'Indicator Date hidden'!BQ78)</f>
        <v>0</v>
      </c>
      <c r="BQ77" s="42">
        <f>IF('Indicator Date hidden'!BR78="x","x",BQ$2-'Indicator Date hidden'!BR78)</f>
        <v>0</v>
      </c>
      <c r="BR77" s="42">
        <f>IF('Indicator Date hidden'!BS78="x","x",BR$2-'Indicator Date hidden'!BS78)</f>
        <v>0</v>
      </c>
      <c r="BS77" s="42">
        <f>IF('Indicator Date hidden'!BT78="x","x",BS$2-'Indicator Date hidden'!BT78)</f>
        <v>0</v>
      </c>
      <c r="BT77" s="42">
        <f>IF('Indicator Date hidden'!BU78="x","x",BT$2-'Indicator Date hidden'!BU78)</f>
        <v>0</v>
      </c>
      <c r="BU77">
        <f t="shared" si="10"/>
        <v>3</v>
      </c>
      <c r="BV77" s="43">
        <f t="shared" si="11"/>
        <v>5.3571428571428568E-2</v>
      </c>
      <c r="BW77">
        <f t="shared" si="12"/>
        <v>3</v>
      </c>
      <c r="BX77" s="43">
        <f t="shared" si="13"/>
        <v>0.83280170116864416</v>
      </c>
      <c r="BY77" s="46">
        <f t="shared" si="14"/>
        <v>0</v>
      </c>
    </row>
    <row r="78" spans="1:77">
      <c r="A78" t="str">
        <f>'Indicator Data'!B81</f>
        <v>IND</v>
      </c>
      <c r="B78" s="42">
        <f>IF('Indicator Date hidden'!C79="x","x",B$2-'Indicator Date hidden'!C79)</f>
        <v>0</v>
      </c>
      <c r="C78" s="42">
        <f>IF('Indicator Date hidden'!D79="x","x",C$2-'Indicator Date hidden'!D79)</f>
        <v>0</v>
      </c>
      <c r="D78" s="42">
        <f>IF('Indicator Date hidden'!E79="x","x",D$2-'Indicator Date hidden'!E79)</f>
        <v>0</v>
      </c>
      <c r="E78" s="42">
        <f>IF('Indicator Date hidden'!F79="x","x",E$2-'Indicator Date hidden'!F79)</f>
        <v>0</v>
      </c>
      <c r="F78" s="42">
        <f>IF('Indicator Date hidden'!G79="x","x",F$2-'Indicator Date hidden'!G79)</f>
        <v>0</v>
      </c>
      <c r="G78" s="42">
        <f>IF('Indicator Date hidden'!H79="x","x",G$2-'Indicator Date hidden'!H79)</f>
        <v>0</v>
      </c>
      <c r="H78" s="42">
        <f>IF('Indicator Date hidden'!I79="x","x",H$2-'Indicator Date hidden'!I79)</f>
        <v>0</v>
      </c>
      <c r="I78" s="42">
        <f>IF('Indicator Date hidden'!J79="x","x",I$2-'Indicator Date hidden'!J79)</f>
        <v>0</v>
      </c>
      <c r="J78" s="42">
        <f>IF('Indicator Date hidden'!K79="x","x",J$2-'Indicator Date hidden'!K79)</f>
        <v>0</v>
      </c>
      <c r="K78" s="42">
        <f>IF('Indicator Date hidden'!L79="x","x",K$2-'Indicator Date hidden'!L79)</f>
        <v>0</v>
      </c>
      <c r="L78" s="42">
        <f>IF('Indicator Date hidden'!M79="x","x",L$2-'Indicator Date hidden'!M79)</f>
        <v>0</v>
      </c>
      <c r="M78" s="42" t="str">
        <f>IF('Indicator Date hidden'!N79="x","x",M$2-'Indicator Date hidden'!N79)</f>
        <v>x</v>
      </c>
      <c r="N78" s="42" t="str">
        <f>IF('Indicator Date hidden'!O79="x","x",N$2-'Indicator Date hidden'!O79)</f>
        <v>x</v>
      </c>
      <c r="O78" s="42" t="str">
        <f>IF('Indicator Date hidden'!P79="x","x",O$2-'Indicator Date hidden'!P79)</f>
        <v>x</v>
      </c>
      <c r="P78" s="42">
        <f>IF('Indicator Date hidden'!Q79="x","x",P$2-'Indicator Date hidden'!Q79)</f>
        <v>0</v>
      </c>
      <c r="Q78" s="42">
        <f>IF('Indicator Date hidden'!R79="x","x",Q$2-'Indicator Date hidden'!R79)</f>
        <v>0</v>
      </c>
      <c r="R78" s="42">
        <f>IF('Indicator Date hidden'!S79="x","x",R$2-'Indicator Date hidden'!S79)</f>
        <v>0</v>
      </c>
      <c r="S78" s="42">
        <f>IF('Indicator Date hidden'!T79="x","x",S$2-'Indicator Date hidden'!T79)</f>
        <v>0</v>
      </c>
      <c r="T78" s="42">
        <f>IF('Indicator Date hidden'!U79="x","x",T$2-'Indicator Date hidden'!U79)</f>
        <v>0</v>
      </c>
      <c r="U78" s="42">
        <f>IF('Indicator Date hidden'!V79="x","x",U$2-'Indicator Date hidden'!V79)</f>
        <v>0</v>
      </c>
      <c r="V78" s="42">
        <f>IF('Indicator Date hidden'!W79="x","x",V$2-'Indicator Date hidden'!W79)</f>
        <v>0</v>
      </c>
      <c r="W78" s="42">
        <f>IF('Indicator Date hidden'!X79="x","x",W$2-'Indicator Date hidden'!X79)</f>
        <v>0</v>
      </c>
      <c r="X78" s="42">
        <f>IF('Indicator Date hidden'!Y79="x","x",X$2-'Indicator Date hidden'!Y79)</f>
        <v>1</v>
      </c>
      <c r="Y78" s="42">
        <f>IF('Indicator Date hidden'!Z79="x","x",Y$2-'Indicator Date hidden'!Z79)</f>
        <v>0</v>
      </c>
      <c r="Z78" s="42">
        <f>IF('Indicator Date hidden'!AA79="x","x",Z$2-'Indicator Date hidden'!AA79)</f>
        <v>0</v>
      </c>
      <c r="AA78" s="42">
        <f>IF('Indicator Date hidden'!AB79="x","x",AA$2-'Indicator Date hidden'!AB79)</f>
        <v>2</v>
      </c>
      <c r="AB78" s="42">
        <f>IF('Indicator Date hidden'!AC79="x","x",AB$2-'Indicator Date hidden'!AC79)</f>
        <v>0</v>
      </c>
      <c r="AC78" s="42">
        <f>IF('Indicator Date hidden'!AD79="x","x",AC$2-'Indicator Date hidden'!AD79)</f>
        <v>-2</v>
      </c>
      <c r="AD78" s="42">
        <f>IF('Indicator Date hidden'!AE79="x","x",AD$2-'Indicator Date hidden'!AE79)</f>
        <v>0</v>
      </c>
      <c r="AE78" s="42">
        <f>IF('Indicator Date hidden'!AF79="x","x",AE$2-'Indicator Date hidden'!AF79)</f>
        <v>0</v>
      </c>
      <c r="AF78" s="42">
        <f>IF('Indicator Date hidden'!AG79="x","x",AF$2-'Indicator Date hidden'!AG79)</f>
        <v>0</v>
      </c>
      <c r="AG78" s="42">
        <f>IF('Indicator Date hidden'!AH79="x","x",AG$2-'Indicator Date hidden'!AH79)</f>
        <v>0</v>
      </c>
      <c r="AH78" s="42">
        <f>IF('Indicator Date hidden'!AI79="x","x",AH$2-'Indicator Date hidden'!AI79)</f>
        <v>2</v>
      </c>
      <c r="AI78" s="42">
        <f>IF('Indicator Date hidden'!AJ79="x","x",AI$2-'Indicator Date hidden'!AJ79)</f>
        <v>0</v>
      </c>
      <c r="AJ78" s="42">
        <f>IF('Indicator Date hidden'!AK79="x","x",AJ$2-'Indicator Date hidden'!AK79)</f>
        <v>0</v>
      </c>
      <c r="AK78" s="42">
        <f>IF('Indicator Date hidden'!AL79="x","x",AK$2-'Indicator Date hidden'!AL79)</f>
        <v>0</v>
      </c>
      <c r="AL78" s="42">
        <f>IF('Indicator Date hidden'!AM79="x","x",AL$2-'Indicator Date hidden'!AM79)</f>
        <v>0</v>
      </c>
      <c r="AM78" s="42">
        <f>IF('Indicator Date hidden'!AN79="x","x",AM$2-'Indicator Date hidden'!AN79)</f>
        <v>0</v>
      </c>
      <c r="AN78" s="42">
        <f>IF('Indicator Date hidden'!AO79="x","x",AN$2-'Indicator Date hidden'!AO79)</f>
        <v>0</v>
      </c>
      <c r="AO78" s="42">
        <f>IF('Indicator Date hidden'!AP79="x","x",AO$2-'Indicator Date hidden'!AP79)</f>
        <v>2</v>
      </c>
      <c r="AP78" s="42">
        <f>IF('Indicator Date hidden'!AQ79="x","x",AP$2-'Indicator Date hidden'!AQ79)</f>
        <v>0</v>
      </c>
      <c r="AQ78" s="42">
        <f>IF('Indicator Date hidden'!AR79="x","x",AQ$2-'Indicator Date hidden'!AR79)</f>
        <v>0</v>
      </c>
      <c r="AR78" s="42" t="str">
        <f>IF('Indicator Date hidden'!AS79="x","x",AR$2-'Indicator Date hidden'!AS79)</f>
        <v>x</v>
      </c>
      <c r="AS78" s="42">
        <f>IF('Indicator Date hidden'!AT79="x","x",AS$2-'Indicator Date hidden'!AT79)</f>
        <v>0</v>
      </c>
      <c r="AT78" s="42">
        <f>IF('Indicator Date hidden'!AU79="x","x",AT$2-'Indicator Date hidden'!AU79)</f>
        <v>0</v>
      </c>
      <c r="AU78" s="42">
        <f>IF('Indicator Date hidden'!AV79="x","x",AU$2-'Indicator Date hidden'!AV79)</f>
        <v>0</v>
      </c>
      <c r="AV78" s="42">
        <f>IF('Indicator Date hidden'!AW79="x","x",AV$2-'Indicator Date hidden'!AW79)</f>
        <v>1</v>
      </c>
      <c r="AW78" s="42">
        <f>IF('Indicator Date hidden'!AX79="x","x",AW$2-'Indicator Date hidden'!AX79)</f>
        <v>-2</v>
      </c>
      <c r="AX78" s="42">
        <f>IF('Indicator Date hidden'!AY79="x","x",AX$2-'Indicator Date hidden'!AY79)</f>
        <v>-1</v>
      </c>
      <c r="AY78" s="42">
        <f>IF('Indicator Date hidden'!AZ79="x","x",AY$2-'Indicator Date hidden'!AZ79)</f>
        <v>0</v>
      </c>
      <c r="AZ78" s="42">
        <f>IF('Indicator Date hidden'!BA79="x","x",AZ$2-'Indicator Date hidden'!BA79)</f>
        <v>0</v>
      </c>
      <c r="BA78" s="42">
        <f>IF('Indicator Date hidden'!BB79="x","x",BA$2-'Indicator Date hidden'!BB79)</f>
        <v>0</v>
      </c>
      <c r="BB78" s="42">
        <f>IF('Indicator Date hidden'!BC79="x","x",BB$2-'Indicator Date hidden'!BC79)</f>
        <v>0</v>
      </c>
      <c r="BC78" s="42">
        <f>IF('Indicator Date hidden'!BD79="x","x",BC$2-'Indicator Date hidden'!BD79)</f>
        <v>0</v>
      </c>
      <c r="BD78" s="42">
        <f>IF('Indicator Date hidden'!BE79="x","x",BD$2-'Indicator Date hidden'!BE79)</f>
        <v>0</v>
      </c>
      <c r="BE78" s="42">
        <f>IF('Indicator Date hidden'!BF79="x","x",BE$2-'Indicator Date hidden'!BF79)</f>
        <v>0</v>
      </c>
      <c r="BF78" s="42">
        <f>IF('Indicator Date hidden'!BG79="x","x",BF$2-'Indicator Date hidden'!BG79)</f>
        <v>0</v>
      </c>
      <c r="BG78" s="42">
        <f>IF('Indicator Date hidden'!BH79="x","x",BG$2-'Indicator Date hidden'!BH79)</f>
        <v>0</v>
      </c>
      <c r="BH78" s="42">
        <f>IF('Indicator Date hidden'!BI79="x","x",BH$2-'Indicator Date hidden'!BI79)</f>
        <v>0</v>
      </c>
      <c r="BI78" s="42">
        <f>IF('Indicator Date hidden'!BJ79="x","x",BI$2-'Indicator Date hidden'!BJ79)</f>
        <v>1</v>
      </c>
      <c r="BJ78" s="42">
        <f>IF('Indicator Date hidden'!BK79="x","x",BJ$2-'Indicator Date hidden'!BK79)</f>
        <v>1</v>
      </c>
      <c r="BK78" s="42">
        <f>IF('Indicator Date hidden'!BL79="x","x",BK$2-'Indicator Date hidden'!BL79)</f>
        <v>0</v>
      </c>
      <c r="BL78" s="42">
        <f>IF('Indicator Date hidden'!BM79="x","x",BL$2-'Indicator Date hidden'!BM79)</f>
        <v>0</v>
      </c>
      <c r="BM78" s="42">
        <f>IF('Indicator Date hidden'!BN79="x","x",BM$2-'Indicator Date hidden'!BN79)</f>
        <v>0</v>
      </c>
      <c r="BN78" s="42">
        <f>IF('Indicator Date hidden'!BO79="x","x",BN$2-'Indicator Date hidden'!BO79)</f>
        <v>0</v>
      </c>
      <c r="BO78" s="42">
        <f>IF('Indicator Date hidden'!BP79="x","x",BO$2-'Indicator Date hidden'!BP79)</f>
        <v>1</v>
      </c>
      <c r="BP78" s="42">
        <f>IF('Indicator Date hidden'!BQ79="x","x",BP$2-'Indicator Date hidden'!BQ79)</f>
        <v>0</v>
      </c>
      <c r="BQ78" s="42">
        <f>IF('Indicator Date hidden'!BR79="x","x",BQ$2-'Indicator Date hidden'!BR79)</f>
        <v>0</v>
      </c>
      <c r="BR78" s="42">
        <f>IF('Indicator Date hidden'!BS79="x","x",BR$2-'Indicator Date hidden'!BS79)</f>
        <v>0</v>
      </c>
      <c r="BS78" s="42">
        <f>IF('Indicator Date hidden'!BT79="x","x",BS$2-'Indicator Date hidden'!BT79)</f>
        <v>1</v>
      </c>
      <c r="BT78" s="42">
        <f>IF('Indicator Date hidden'!BU79="x","x",BT$2-'Indicator Date hidden'!BU79)</f>
        <v>0</v>
      </c>
      <c r="BU78">
        <f t="shared" si="10"/>
        <v>7</v>
      </c>
      <c r="BV78" s="43">
        <f t="shared" si="11"/>
        <v>0.1044776119402985</v>
      </c>
      <c r="BW78">
        <f t="shared" si="12"/>
        <v>9</v>
      </c>
      <c r="BX78" s="43">
        <f t="shared" si="13"/>
        <v>0.62615453622098605</v>
      </c>
      <c r="BY78" s="46">
        <f t="shared" si="14"/>
        <v>0</v>
      </c>
    </row>
    <row r="79" spans="1:77">
      <c r="A79" t="str">
        <f>'Indicator Data'!B82</f>
        <v>IDN</v>
      </c>
      <c r="B79" s="42">
        <f>IF('Indicator Date hidden'!C80="x","x",B$2-'Indicator Date hidden'!C80)</f>
        <v>0</v>
      </c>
      <c r="C79" s="42">
        <f>IF('Indicator Date hidden'!D80="x","x",C$2-'Indicator Date hidden'!D80)</f>
        <v>0</v>
      </c>
      <c r="D79" s="42">
        <f>IF('Indicator Date hidden'!E80="x","x",D$2-'Indicator Date hidden'!E80)</f>
        <v>0</v>
      </c>
      <c r="E79" s="42">
        <f>IF('Indicator Date hidden'!F80="x","x",E$2-'Indicator Date hidden'!F80)</f>
        <v>0</v>
      </c>
      <c r="F79" s="42">
        <f>IF('Indicator Date hidden'!G80="x","x",F$2-'Indicator Date hidden'!G80)</f>
        <v>0</v>
      </c>
      <c r="G79" s="42">
        <f>IF('Indicator Date hidden'!H80="x","x",G$2-'Indicator Date hidden'!H80)</f>
        <v>0</v>
      </c>
      <c r="H79" s="42">
        <f>IF('Indicator Date hidden'!I80="x","x",H$2-'Indicator Date hidden'!I80)</f>
        <v>0</v>
      </c>
      <c r="I79" s="42">
        <f>IF('Indicator Date hidden'!J80="x","x",I$2-'Indicator Date hidden'!J80)</f>
        <v>0</v>
      </c>
      <c r="J79" s="42">
        <f>IF('Indicator Date hidden'!K80="x","x",J$2-'Indicator Date hidden'!K80)</f>
        <v>0</v>
      </c>
      <c r="K79" s="42">
        <f>IF('Indicator Date hidden'!L80="x","x",K$2-'Indicator Date hidden'!L80)</f>
        <v>0</v>
      </c>
      <c r="L79" s="42">
        <f>IF('Indicator Date hidden'!M80="x","x",L$2-'Indicator Date hidden'!M80)</f>
        <v>0</v>
      </c>
      <c r="M79" s="42" t="str">
        <f>IF('Indicator Date hidden'!N80="x","x",M$2-'Indicator Date hidden'!N80)</f>
        <v>x</v>
      </c>
      <c r="N79" s="42" t="str">
        <f>IF('Indicator Date hidden'!O80="x","x",N$2-'Indicator Date hidden'!O80)</f>
        <v>x</v>
      </c>
      <c r="O79" s="42" t="str">
        <f>IF('Indicator Date hidden'!P80="x","x",O$2-'Indicator Date hidden'!P80)</f>
        <v>x</v>
      </c>
      <c r="P79" s="42">
        <f>IF('Indicator Date hidden'!Q80="x","x",P$2-'Indicator Date hidden'!Q80)</f>
        <v>0</v>
      </c>
      <c r="Q79" s="42">
        <f>IF('Indicator Date hidden'!R80="x","x",Q$2-'Indicator Date hidden'!R80)</f>
        <v>0</v>
      </c>
      <c r="R79" s="42">
        <f>IF('Indicator Date hidden'!S80="x","x",R$2-'Indicator Date hidden'!S80)</f>
        <v>0</v>
      </c>
      <c r="S79" s="42">
        <f>IF('Indicator Date hidden'!T80="x","x",S$2-'Indicator Date hidden'!T80)</f>
        <v>0</v>
      </c>
      <c r="T79" s="42">
        <f>IF('Indicator Date hidden'!U80="x","x",T$2-'Indicator Date hidden'!U80)</f>
        <v>0</v>
      </c>
      <c r="U79" s="42">
        <f>IF('Indicator Date hidden'!V80="x","x",U$2-'Indicator Date hidden'!V80)</f>
        <v>0</v>
      </c>
      <c r="V79" s="42">
        <f>IF('Indicator Date hidden'!W80="x","x",V$2-'Indicator Date hidden'!W80)</f>
        <v>0</v>
      </c>
      <c r="W79" s="42">
        <f>IF('Indicator Date hidden'!X80="x","x",W$2-'Indicator Date hidden'!X80)</f>
        <v>0</v>
      </c>
      <c r="X79" s="42">
        <f>IF('Indicator Date hidden'!Y80="x","x",X$2-'Indicator Date hidden'!Y80)</f>
        <v>4</v>
      </c>
      <c r="Y79" s="42">
        <f>IF('Indicator Date hidden'!Z80="x","x",Y$2-'Indicator Date hidden'!Z80)</f>
        <v>0</v>
      </c>
      <c r="Z79" s="42">
        <f>IF('Indicator Date hidden'!AA80="x","x",Z$2-'Indicator Date hidden'!AA80)</f>
        <v>0</v>
      </c>
      <c r="AA79" s="42">
        <f>IF('Indicator Date hidden'!AB80="x","x",AA$2-'Indicator Date hidden'!AB80)</f>
        <v>1</v>
      </c>
      <c r="AB79" s="42">
        <f>IF('Indicator Date hidden'!AC80="x","x",AB$2-'Indicator Date hidden'!AC80)</f>
        <v>0</v>
      </c>
      <c r="AC79" s="42">
        <f>IF('Indicator Date hidden'!AD80="x","x",AC$2-'Indicator Date hidden'!AD80)</f>
        <v>-2</v>
      </c>
      <c r="AD79" s="42">
        <f>IF('Indicator Date hidden'!AE80="x","x",AD$2-'Indicator Date hidden'!AE80)</f>
        <v>0</v>
      </c>
      <c r="AE79" s="42">
        <f>IF('Indicator Date hidden'!AF80="x","x",AE$2-'Indicator Date hidden'!AF80)</f>
        <v>0</v>
      </c>
      <c r="AF79" s="42">
        <f>IF('Indicator Date hidden'!AG80="x","x",AF$2-'Indicator Date hidden'!AG80)</f>
        <v>0</v>
      </c>
      <c r="AG79" s="42">
        <f>IF('Indicator Date hidden'!AH80="x","x",AG$2-'Indicator Date hidden'!AH80)</f>
        <v>0</v>
      </c>
      <c r="AH79" s="42">
        <f>IF('Indicator Date hidden'!AI80="x","x",AH$2-'Indicator Date hidden'!AI80)</f>
        <v>4</v>
      </c>
      <c r="AI79" s="42">
        <f>IF('Indicator Date hidden'!AJ80="x","x",AI$2-'Indicator Date hidden'!AJ80)</f>
        <v>0</v>
      </c>
      <c r="AJ79" s="42">
        <f>IF('Indicator Date hidden'!AK80="x","x",AJ$2-'Indicator Date hidden'!AK80)</f>
        <v>0</v>
      </c>
      <c r="AK79" s="42">
        <f>IF('Indicator Date hidden'!AL80="x","x",AK$2-'Indicator Date hidden'!AL80)</f>
        <v>0</v>
      </c>
      <c r="AL79" s="42">
        <f>IF('Indicator Date hidden'!AM80="x","x",AL$2-'Indicator Date hidden'!AM80)</f>
        <v>0</v>
      </c>
      <c r="AM79" s="42">
        <f>IF('Indicator Date hidden'!AN80="x","x",AM$2-'Indicator Date hidden'!AN80)</f>
        <v>0</v>
      </c>
      <c r="AN79" s="42">
        <f>IF('Indicator Date hidden'!AO80="x","x",AN$2-'Indicator Date hidden'!AO80)</f>
        <v>0</v>
      </c>
      <c r="AO79" s="42">
        <f>IF('Indicator Date hidden'!AP80="x","x",AO$2-'Indicator Date hidden'!AP80)</f>
        <v>4</v>
      </c>
      <c r="AP79" s="42">
        <f>IF('Indicator Date hidden'!AQ80="x","x",AP$2-'Indicator Date hidden'!AQ80)</f>
        <v>0</v>
      </c>
      <c r="AQ79" s="42">
        <f>IF('Indicator Date hidden'!AR80="x","x",AQ$2-'Indicator Date hidden'!AR80)</f>
        <v>0</v>
      </c>
      <c r="AR79" s="42">
        <f>IF('Indicator Date hidden'!AS80="x","x",AR$2-'Indicator Date hidden'!AS80)</f>
        <v>0</v>
      </c>
      <c r="AS79" s="42">
        <f>IF('Indicator Date hidden'!AT80="x","x",AS$2-'Indicator Date hidden'!AT80)</f>
        <v>0</v>
      </c>
      <c r="AT79" s="42">
        <f>IF('Indicator Date hidden'!AU80="x","x",AT$2-'Indicator Date hidden'!AU80)</f>
        <v>0</v>
      </c>
      <c r="AU79" s="42">
        <f>IF('Indicator Date hidden'!AV80="x","x",AU$2-'Indicator Date hidden'!AV80)</f>
        <v>0</v>
      </c>
      <c r="AV79" s="42">
        <f>IF('Indicator Date hidden'!AW80="x","x",AV$2-'Indicator Date hidden'!AW80)</f>
        <v>-1</v>
      </c>
      <c r="AW79" s="42">
        <f>IF('Indicator Date hidden'!AX80="x","x",AW$2-'Indicator Date hidden'!AX80)</f>
        <v>-2</v>
      </c>
      <c r="AX79" s="42">
        <f>IF('Indicator Date hidden'!AY80="x","x",AX$2-'Indicator Date hidden'!AY80)</f>
        <v>-1</v>
      </c>
      <c r="AY79" s="42">
        <f>IF('Indicator Date hidden'!AZ80="x","x",AY$2-'Indicator Date hidden'!AZ80)</f>
        <v>0</v>
      </c>
      <c r="AZ79" s="42">
        <f>IF('Indicator Date hidden'!BA80="x","x",AZ$2-'Indicator Date hidden'!BA80)</f>
        <v>0</v>
      </c>
      <c r="BA79" s="42">
        <f>IF('Indicator Date hidden'!BB80="x","x",BA$2-'Indicator Date hidden'!BB80)</f>
        <v>0</v>
      </c>
      <c r="BB79" s="42">
        <f>IF('Indicator Date hidden'!BC80="x","x",BB$2-'Indicator Date hidden'!BC80)</f>
        <v>-1</v>
      </c>
      <c r="BC79" s="42">
        <f>IF('Indicator Date hidden'!BD80="x","x",BC$2-'Indicator Date hidden'!BD80)</f>
        <v>0</v>
      </c>
      <c r="BD79" s="42">
        <f>IF('Indicator Date hidden'!BE80="x","x",BD$2-'Indicator Date hidden'!BE80)</f>
        <v>0</v>
      </c>
      <c r="BE79" s="42">
        <f>IF('Indicator Date hidden'!BF80="x","x",BE$2-'Indicator Date hidden'!BF80)</f>
        <v>0</v>
      </c>
      <c r="BF79" s="42">
        <f>IF('Indicator Date hidden'!BG80="x","x",BF$2-'Indicator Date hidden'!BG80)</f>
        <v>0</v>
      </c>
      <c r="BG79" s="42">
        <f>IF('Indicator Date hidden'!BH80="x","x",BG$2-'Indicator Date hidden'!BH80)</f>
        <v>0</v>
      </c>
      <c r="BH79" s="42">
        <f>IF('Indicator Date hidden'!BI80="x","x",BH$2-'Indicator Date hidden'!BI80)</f>
        <v>0</v>
      </c>
      <c r="BI79" s="42">
        <f>IF('Indicator Date hidden'!BJ80="x","x",BI$2-'Indicator Date hidden'!BJ80)</f>
        <v>3</v>
      </c>
      <c r="BJ79" s="42">
        <f>IF('Indicator Date hidden'!BK80="x","x",BJ$2-'Indicator Date hidden'!BK80)</f>
        <v>0</v>
      </c>
      <c r="BK79" s="42">
        <f>IF('Indicator Date hidden'!BL80="x","x",BK$2-'Indicator Date hidden'!BL80)</f>
        <v>0</v>
      </c>
      <c r="BL79" s="42">
        <f>IF('Indicator Date hidden'!BM80="x","x",BL$2-'Indicator Date hidden'!BM80)</f>
        <v>0</v>
      </c>
      <c r="BM79" s="42">
        <f>IF('Indicator Date hidden'!BN80="x","x",BM$2-'Indicator Date hidden'!BN80)</f>
        <v>0</v>
      </c>
      <c r="BN79" s="42">
        <f>IF('Indicator Date hidden'!BO80="x","x",BN$2-'Indicator Date hidden'!BO80)</f>
        <v>0</v>
      </c>
      <c r="BO79" s="42">
        <f>IF('Indicator Date hidden'!BP80="x","x",BO$2-'Indicator Date hidden'!BP80)</f>
        <v>0</v>
      </c>
      <c r="BP79" s="42">
        <f>IF('Indicator Date hidden'!BQ80="x","x",BP$2-'Indicator Date hidden'!BQ80)</f>
        <v>0</v>
      </c>
      <c r="BQ79" s="42">
        <f>IF('Indicator Date hidden'!BR80="x","x",BQ$2-'Indicator Date hidden'!BR80)</f>
        <v>0</v>
      </c>
      <c r="BR79" s="42">
        <f>IF('Indicator Date hidden'!BS80="x","x",BR$2-'Indicator Date hidden'!BS80)</f>
        <v>0</v>
      </c>
      <c r="BS79" s="42">
        <f>IF('Indicator Date hidden'!BT80="x","x",BS$2-'Indicator Date hidden'!BT80)</f>
        <v>1</v>
      </c>
      <c r="BT79" s="42">
        <f>IF('Indicator Date hidden'!BU80="x","x",BT$2-'Indicator Date hidden'!BU80)</f>
        <v>0</v>
      </c>
      <c r="BU79">
        <f t="shared" si="10"/>
        <v>10</v>
      </c>
      <c r="BV79" s="43">
        <f t="shared" si="11"/>
        <v>0.14705882352941177</v>
      </c>
      <c r="BW79">
        <f t="shared" si="12"/>
        <v>6</v>
      </c>
      <c r="BX79" s="43">
        <f t="shared" si="13"/>
        <v>1.0038851862280007</v>
      </c>
      <c r="BY79" s="46">
        <f t="shared" si="14"/>
        <v>0</v>
      </c>
    </row>
    <row r="80" spans="1:77">
      <c r="A80" t="str">
        <f>'Indicator Data'!B83</f>
        <v>IRN</v>
      </c>
      <c r="B80" s="42">
        <f>IF('Indicator Date hidden'!C81="x","x",B$2-'Indicator Date hidden'!C81)</f>
        <v>0</v>
      </c>
      <c r="C80" s="42">
        <f>IF('Indicator Date hidden'!D81="x","x",C$2-'Indicator Date hidden'!D81)</f>
        <v>0</v>
      </c>
      <c r="D80" s="42">
        <f>IF('Indicator Date hidden'!E81="x","x",D$2-'Indicator Date hidden'!E81)</f>
        <v>0</v>
      </c>
      <c r="E80" s="42">
        <f>IF('Indicator Date hidden'!F81="x","x",E$2-'Indicator Date hidden'!F81)</f>
        <v>0</v>
      </c>
      <c r="F80" s="42">
        <f>IF('Indicator Date hidden'!G81="x","x",F$2-'Indicator Date hidden'!G81)</f>
        <v>0</v>
      </c>
      <c r="G80" s="42">
        <f>IF('Indicator Date hidden'!H81="x","x",G$2-'Indicator Date hidden'!H81)</f>
        <v>0</v>
      </c>
      <c r="H80" s="42">
        <f>IF('Indicator Date hidden'!I81="x","x",H$2-'Indicator Date hidden'!I81)</f>
        <v>0</v>
      </c>
      <c r="I80" s="42">
        <f>IF('Indicator Date hidden'!J81="x","x",I$2-'Indicator Date hidden'!J81)</f>
        <v>0</v>
      </c>
      <c r="J80" s="42">
        <f>IF('Indicator Date hidden'!K81="x","x",J$2-'Indicator Date hidden'!K81)</f>
        <v>0</v>
      </c>
      <c r="K80" s="42">
        <f>IF('Indicator Date hidden'!L81="x","x",K$2-'Indicator Date hidden'!L81)</f>
        <v>0</v>
      </c>
      <c r="L80" s="42">
        <f>IF('Indicator Date hidden'!M81="x","x",L$2-'Indicator Date hidden'!M81)</f>
        <v>0</v>
      </c>
      <c r="M80" s="42" t="str">
        <f>IF('Indicator Date hidden'!N81="x","x",M$2-'Indicator Date hidden'!N81)</f>
        <v>x</v>
      </c>
      <c r="N80" s="42" t="str">
        <f>IF('Indicator Date hidden'!O81="x","x",N$2-'Indicator Date hidden'!O81)</f>
        <v>x</v>
      </c>
      <c r="O80" s="42" t="str">
        <f>IF('Indicator Date hidden'!P81="x","x",O$2-'Indicator Date hidden'!P81)</f>
        <v>x</v>
      </c>
      <c r="P80" s="42">
        <f>IF('Indicator Date hidden'!Q81="x","x",P$2-'Indicator Date hidden'!Q81)</f>
        <v>0</v>
      </c>
      <c r="Q80" s="42">
        <f>IF('Indicator Date hidden'!R81="x","x",Q$2-'Indicator Date hidden'!R81)</f>
        <v>0</v>
      </c>
      <c r="R80" s="42">
        <f>IF('Indicator Date hidden'!S81="x","x",R$2-'Indicator Date hidden'!S81)</f>
        <v>0</v>
      </c>
      <c r="S80" s="42">
        <f>IF('Indicator Date hidden'!T81="x","x",S$2-'Indicator Date hidden'!T81)</f>
        <v>0</v>
      </c>
      <c r="T80" s="42">
        <f>IF('Indicator Date hidden'!U81="x","x",T$2-'Indicator Date hidden'!U81)</f>
        <v>0</v>
      </c>
      <c r="U80" s="42">
        <f>IF('Indicator Date hidden'!V81="x","x",U$2-'Indicator Date hidden'!V81)</f>
        <v>0</v>
      </c>
      <c r="V80" s="42">
        <f>IF('Indicator Date hidden'!W81="x","x",V$2-'Indicator Date hidden'!W81)</f>
        <v>0</v>
      </c>
      <c r="W80" s="42">
        <f>IF('Indicator Date hidden'!X81="x","x",W$2-'Indicator Date hidden'!X81)</f>
        <v>0</v>
      </c>
      <c r="X80" s="42">
        <f>IF('Indicator Date hidden'!Y81="x","x",X$2-'Indicator Date hidden'!Y81)</f>
        <v>10</v>
      </c>
      <c r="Y80" s="42">
        <f>IF('Indicator Date hidden'!Z81="x","x",Y$2-'Indicator Date hidden'!Z81)</f>
        <v>6</v>
      </c>
      <c r="Z80" s="42" t="str">
        <f>IF('Indicator Date hidden'!AA81="x","x",Z$2-'Indicator Date hidden'!AA81)</f>
        <v>x</v>
      </c>
      <c r="AA80" s="42">
        <f>IF('Indicator Date hidden'!AB81="x","x",AA$2-'Indicator Date hidden'!AB81)</f>
        <v>2</v>
      </c>
      <c r="AB80" s="42">
        <f>IF('Indicator Date hidden'!AC81="x","x",AB$2-'Indicator Date hidden'!AC81)</f>
        <v>0</v>
      </c>
      <c r="AC80" s="42">
        <f>IF('Indicator Date hidden'!AD81="x","x",AC$2-'Indicator Date hidden'!AD81)</f>
        <v>-2</v>
      </c>
      <c r="AD80" s="42">
        <f>IF('Indicator Date hidden'!AE81="x","x",AD$2-'Indicator Date hidden'!AE81)</f>
        <v>0</v>
      </c>
      <c r="AE80" s="42">
        <f>IF('Indicator Date hidden'!AF81="x","x",AE$2-'Indicator Date hidden'!AF81)</f>
        <v>0</v>
      </c>
      <c r="AF80" s="42">
        <f>IF('Indicator Date hidden'!AG81="x","x",AF$2-'Indicator Date hidden'!AG81)</f>
        <v>0</v>
      </c>
      <c r="AG80" s="42">
        <f>IF('Indicator Date hidden'!AH81="x","x",AG$2-'Indicator Date hidden'!AH81)</f>
        <v>0</v>
      </c>
      <c r="AH80" s="42" t="str">
        <f>IF('Indicator Date hidden'!AI81="x","x",AH$2-'Indicator Date hidden'!AI81)</f>
        <v>x</v>
      </c>
      <c r="AI80" s="42">
        <f>IF('Indicator Date hidden'!AJ81="x","x",AI$2-'Indicator Date hidden'!AJ81)</f>
        <v>0</v>
      </c>
      <c r="AJ80" s="42">
        <f>IF('Indicator Date hidden'!AK81="x","x",AJ$2-'Indicator Date hidden'!AK81)</f>
        <v>0</v>
      </c>
      <c r="AK80" s="42">
        <f>IF('Indicator Date hidden'!AL81="x","x",AK$2-'Indicator Date hidden'!AL81)</f>
        <v>0</v>
      </c>
      <c r="AL80" s="42">
        <f>IF('Indicator Date hidden'!AM81="x","x",AL$2-'Indicator Date hidden'!AM81)</f>
        <v>0</v>
      </c>
      <c r="AM80" s="42">
        <f>IF('Indicator Date hidden'!AN81="x","x",AM$2-'Indicator Date hidden'!AN81)</f>
        <v>3</v>
      </c>
      <c r="AN80" s="42">
        <f>IF('Indicator Date hidden'!AO81="x","x",AN$2-'Indicator Date hidden'!AO81)</f>
        <v>0</v>
      </c>
      <c r="AO80" s="42">
        <f>IF('Indicator Date hidden'!AP81="x","x",AO$2-'Indicator Date hidden'!AP81)</f>
        <v>5</v>
      </c>
      <c r="AP80" s="42">
        <f>IF('Indicator Date hidden'!AQ81="x","x",AP$2-'Indicator Date hidden'!AQ81)</f>
        <v>0</v>
      </c>
      <c r="AQ80" s="42">
        <f>IF('Indicator Date hidden'!AR81="x","x",AQ$2-'Indicator Date hidden'!AR81)</f>
        <v>0</v>
      </c>
      <c r="AR80" s="42">
        <f>IF('Indicator Date hidden'!AS81="x","x",AR$2-'Indicator Date hidden'!AS81)</f>
        <v>0</v>
      </c>
      <c r="AS80" s="42">
        <f>IF('Indicator Date hidden'!AT81="x","x",AS$2-'Indicator Date hidden'!AT81)</f>
        <v>0</v>
      </c>
      <c r="AT80" s="42">
        <f>IF('Indicator Date hidden'!AU81="x","x",AT$2-'Indicator Date hidden'!AU81)</f>
        <v>0</v>
      </c>
      <c r="AU80" s="42">
        <f>IF('Indicator Date hidden'!AV81="x","x",AU$2-'Indicator Date hidden'!AV81)</f>
        <v>0</v>
      </c>
      <c r="AV80" s="42">
        <f>IF('Indicator Date hidden'!AW81="x","x",AV$2-'Indicator Date hidden'!AW81)</f>
        <v>0</v>
      </c>
      <c r="AW80" s="42">
        <f>IF('Indicator Date hidden'!AX81="x","x",AW$2-'Indicator Date hidden'!AX81)</f>
        <v>-2</v>
      </c>
      <c r="AX80" s="42">
        <f>IF('Indicator Date hidden'!AY81="x","x",AX$2-'Indicator Date hidden'!AY81)</f>
        <v>-1</v>
      </c>
      <c r="AY80" s="42">
        <f>IF('Indicator Date hidden'!AZ81="x","x",AY$2-'Indicator Date hidden'!AZ81)</f>
        <v>0</v>
      </c>
      <c r="AZ80" s="42" t="str">
        <f>IF('Indicator Date hidden'!BA81="x","x",AZ$2-'Indicator Date hidden'!BA81)</f>
        <v>x</v>
      </c>
      <c r="BA80" s="42">
        <f>IF('Indicator Date hidden'!BB81="x","x",BA$2-'Indicator Date hidden'!BB81)</f>
        <v>0</v>
      </c>
      <c r="BB80" s="42">
        <f>IF('Indicator Date hidden'!BC81="x","x",BB$2-'Indicator Date hidden'!BC81)</f>
        <v>-1</v>
      </c>
      <c r="BC80" s="42">
        <f>IF('Indicator Date hidden'!BD81="x","x",BC$2-'Indicator Date hidden'!BD81)</f>
        <v>0</v>
      </c>
      <c r="BD80" s="42">
        <f>IF('Indicator Date hidden'!BE81="x","x",BD$2-'Indicator Date hidden'!BE81)</f>
        <v>0</v>
      </c>
      <c r="BE80" s="42">
        <f>IF('Indicator Date hidden'!BF81="x","x",BE$2-'Indicator Date hidden'!BF81)</f>
        <v>2</v>
      </c>
      <c r="BF80" s="42">
        <f>IF('Indicator Date hidden'!BG81="x","x",BF$2-'Indicator Date hidden'!BG81)</f>
        <v>0</v>
      </c>
      <c r="BG80" s="42">
        <f>IF('Indicator Date hidden'!BH81="x","x",BG$2-'Indicator Date hidden'!BH81)</f>
        <v>0</v>
      </c>
      <c r="BH80" s="42">
        <f>IF('Indicator Date hidden'!BI81="x","x",BH$2-'Indicator Date hidden'!BI81)</f>
        <v>0</v>
      </c>
      <c r="BI80" s="42">
        <f>IF('Indicator Date hidden'!BJ81="x","x",BI$2-'Indicator Date hidden'!BJ81)</f>
        <v>1</v>
      </c>
      <c r="BJ80" s="42">
        <f>IF('Indicator Date hidden'!BK81="x","x",BJ$2-'Indicator Date hidden'!BK81)</f>
        <v>1</v>
      </c>
      <c r="BK80" s="42">
        <f>IF('Indicator Date hidden'!BL81="x","x",BK$2-'Indicator Date hidden'!BL81)</f>
        <v>0</v>
      </c>
      <c r="BL80" s="42">
        <f>IF('Indicator Date hidden'!BM81="x","x",BL$2-'Indicator Date hidden'!BM81)</f>
        <v>0</v>
      </c>
      <c r="BM80" s="42">
        <f>IF('Indicator Date hidden'!BN81="x","x",BM$2-'Indicator Date hidden'!BN81)</f>
        <v>0</v>
      </c>
      <c r="BN80" s="42">
        <f>IF('Indicator Date hidden'!BO81="x","x",BN$2-'Indicator Date hidden'!BO81)</f>
        <v>0</v>
      </c>
      <c r="BO80" s="42">
        <f>IF('Indicator Date hidden'!BP81="x","x",BO$2-'Indicator Date hidden'!BP81)</f>
        <v>3</v>
      </c>
      <c r="BP80" s="42">
        <f>IF('Indicator Date hidden'!BQ81="x","x",BP$2-'Indicator Date hidden'!BQ81)</f>
        <v>0</v>
      </c>
      <c r="BQ80" s="42">
        <f>IF('Indicator Date hidden'!BR81="x","x",BQ$2-'Indicator Date hidden'!BR81)</f>
        <v>0</v>
      </c>
      <c r="BR80" s="42" t="str">
        <f>IF('Indicator Date hidden'!BS81="x","x",BR$2-'Indicator Date hidden'!BS81)</f>
        <v>x</v>
      </c>
      <c r="BS80" s="42">
        <f>IF('Indicator Date hidden'!BT81="x","x",BS$2-'Indicator Date hidden'!BT81)</f>
        <v>1</v>
      </c>
      <c r="BT80" s="42">
        <f>IF('Indicator Date hidden'!BU81="x","x",BT$2-'Indicator Date hidden'!BU81)</f>
        <v>0</v>
      </c>
      <c r="BU80">
        <f t="shared" si="10"/>
        <v>28</v>
      </c>
      <c r="BV80" s="43">
        <f t="shared" si="11"/>
        <v>0.4375</v>
      </c>
      <c r="BW80">
        <f t="shared" si="12"/>
        <v>10</v>
      </c>
      <c r="BX80" s="43">
        <f t="shared" si="13"/>
        <v>1.7127737007555901</v>
      </c>
      <c r="BY80" s="46">
        <f t="shared" si="14"/>
        <v>0</v>
      </c>
    </row>
    <row r="81" spans="1:77">
      <c r="A81" t="str">
        <f>'Indicator Data'!B84</f>
        <v>IRQ</v>
      </c>
      <c r="B81" s="42">
        <f>IF('Indicator Date hidden'!C82="x","x",B$2-'Indicator Date hidden'!C82)</f>
        <v>0</v>
      </c>
      <c r="C81" s="42">
        <f>IF('Indicator Date hidden'!D82="x","x",C$2-'Indicator Date hidden'!D82)</f>
        <v>0</v>
      </c>
      <c r="D81" s="42">
        <f>IF('Indicator Date hidden'!E82="x","x",D$2-'Indicator Date hidden'!E82)</f>
        <v>0</v>
      </c>
      <c r="E81" s="42">
        <f>IF('Indicator Date hidden'!F82="x","x",E$2-'Indicator Date hidden'!F82)</f>
        <v>0</v>
      </c>
      <c r="F81" s="42">
        <f>IF('Indicator Date hidden'!G82="x","x",F$2-'Indicator Date hidden'!G82)</f>
        <v>0</v>
      </c>
      <c r="G81" s="42">
        <f>IF('Indicator Date hidden'!H82="x","x",G$2-'Indicator Date hidden'!H82)</f>
        <v>0</v>
      </c>
      <c r="H81" s="42">
        <f>IF('Indicator Date hidden'!I82="x","x",H$2-'Indicator Date hidden'!I82)</f>
        <v>0</v>
      </c>
      <c r="I81" s="42">
        <f>IF('Indicator Date hidden'!J82="x","x",I$2-'Indicator Date hidden'!J82)</f>
        <v>0</v>
      </c>
      <c r="J81" s="42">
        <f>IF('Indicator Date hidden'!K82="x","x",J$2-'Indicator Date hidden'!K82)</f>
        <v>0</v>
      </c>
      <c r="K81" s="42">
        <f>IF('Indicator Date hidden'!L82="x","x",K$2-'Indicator Date hidden'!L82)</f>
        <v>0</v>
      </c>
      <c r="L81" s="42">
        <f>IF('Indicator Date hidden'!M82="x","x",L$2-'Indicator Date hidden'!M82)</f>
        <v>0</v>
      </c>
      <c r="M81" s="42" t="str">
        <f>IF('Indicator Date hidden'!N82="x","x",M$2-'Indicator Date hidden'!N82)</f>
        <v>x</v>
      </c>
      <c r="N81" s="42" t="str">
        <f>IF('Indicator Date hidden'!O82="x","x",N$2-'Indicator Date hidden'!O82)</f>
        <v>x</v>
      </c>
      <c r="O81" s="42" t="str">
        <f>IF('Indicator Date hidden'!P82="x","x",O$2-'Indicator Date hidden'!P82)</f>
        <v>x</v>
      </c>
      <c r="P81" s="42">
        <f>IF('Indicator Date hidden'!Q82="x","x",P$2-'Indicator Date hidden'!Q82)</f>
        <v>0</v>
      </c>
      <c r="Q81" s="42">
        <f>IF('Indicator Date hidden'!R82="x","x",Q$2-'Indicator Date hidden'!R82)</f>
        <v>0</v>
      </c>
      <c r="R81" s="42">
        <f>IF('Indicator Date hidden'!S82="x","x",R$2-'Indicator Date hidden'!S82)</f>
        <v>0</v>
      </c>
      <c r="S81" s="42">
        <f>IF('Indicator Date hidden'!T82="x","x",S$2-'Indicator Date hidden'!T82)</f>
        <v>0</v>
      </c>
      <c r="T81" s="42">
        <f>IF('Indicator Date hidden'!U82="x","x",T$2-'Indicator Date hidden'!U82)</f>
        <v>0</v>
      </c>
      <c r="U81" s="42">
        <f>IF('Indicator Date hidden'!V82="x","x",U$2-'Indicator Date hidden'!V82)</f>
        <v>0</v>
      </c>
      <c r="V81" s="42">
        <f>IF('Indicator Date hidden'!W82="x","x",V$2-'Indicator Date hidden'!W82)</f>
        <v>0</v>
      </c>
      <c r="W81" s="42">
        <f>IF('Indicator Date hidden'!X82="x","x",W$2-'Indicator Date hidden'!X82)</f>
        <v>0</v>
      </c>
      <c r="X81" s="42">
        <f>IF('Indicator Date hidden'!Y82="x","x",X$2-'Indicator Date hidden'!Y82)</f>
        <v>3</v>
      </c>
      <c r="Y81" s="42">
        <f>IF('Indicator Date hidden'!Z82="x","x",Y$2-'Indicator Date hidden'!Z82)</f>
        <v>0</v>
      </c>
      <c r="Z81" s="42">
        <f>IF('Indicator Date hidden'!AA82="x","x",Z$2-'Indicator Date hidden'!AA82)</f>
        <v>0</v>
      </c>
      <c r="AA81" s="42">
        <f>IF('Indicator Date hidden'!AB82="x","x",AA$2-'Indicator Date hidden'!AB82)</f>
        <v>1</v>
      </c>
      <c r="AB81" s="42">
        <f>IF('Indicator Date hidden'!AC82="x","x",AB$2-'Indicator Date hidden'!AC82)</f>
        <v>0</v>
      </c>
      <c r="AC81" s="42">
        <f>IF('Indicator Date hidden'!AD82="x","x",AC$2-'Indicator Date hidden'!AD82)</f>
        <v>-2</v>
      </c>
      <c r="AD81" s="42">
        <f>IF('Indicator Date hidden'!AE82="x","x",AD$2-'Indicator Date hidden'!AE82)</f>
        <v>0</v>
      </c>
      <c r="AE81" s="42">
        <f>IF('Indicator Date hidden'!AF82="x","x",AE$2-'Indicator Date hidden'!AF82)</f>
        <v>0</v>
      </c>
      <c r="AF81" s="42">
        <f>IF('Indicator Date hidden'!AG82="x","x",AF$2-'Indicator Date hidden'!AG82)</f>
        <v>0</v>
      </c>
      <c r="AG81" s="42">
        <f>IF('Indicator Date hidden'!AH82="x","x",AG$2-'Indicator Date hidden'!AH82)</f>
        <v>0</v>
      </c>
      <c r="AH81" s="42">
        <f>IF('Indicator Date hidden'!AI82="x","x",AH$2-'Indicator Date hidden'!AI82)</f>
        <v>3</v>
      </c>
      <c r="AI81" s="42">
        <f>IF('Indicator Date hidden'!AJ82="x","x",AI$2-'Indicator Date hidden'!AJ82)</f>
        <v>0</v>
      </c>
      <c r="AJ81" s="42">
        <f>IF('Indicator Date hidden'!AK82="x","x",AJ$2-'Indicator Date hidden'!AK82)</f>
        <v>0</v>
      </c>
      <c r="AK81" s="42">
        <f>IF('Indicator Date hidden'!AL82="x","x",AK$2-'Indicator Date hidden'!AL82)</f>
        <v>0</v>
      </c>
      <c r="AL81" s="42">
        <f>IF('Indicator Date hidden'!AM82="x","x",AL$2-'Indicator Date hidden'!AM82)</f>
        <v>0</v>
      </c>
      <c r="AM81" s="42">
        <f>IF('Indicator Date hidden'!AN82="x","x",AM$2-'Indicator Date hidden'!AN82)</f>
        <v>0</v>
      </c>
      <c r="AN81" s="42">
        <f>IF('Indicator Date hidden'!AO82="x","x",AN$2-'Indicator Date hidden'!AO82)</f>
        <v>0</v>
      </c>
      <c r="AO81" s="42">
        <f>IF('Indicator Date hidden'!AP82="x","x",AO$2-'Indicator Date hidden'!AP82)</f>
        <v>4</v>
      </c>
      <c r="AP81" s="42">
        <f>IF('Indicator Date hidden'!AQ82="x","x",AP$2-'Indicator Date hidden'!AQ82)</f>
        <v>0</v>
      </c>
      <c r="AQ81" s="42">
        <f>IF('Indicator Date hidden'!AR82="x","x",AQ$2-'Indicator Date hidden'!AR82)</f>
        <v>0</v>
      </c>
      <c r="AR81" s="42">
        <f>IF('Indicator Date hidden'!AS82="x","x",AR$2-'Indicator Date hidden'!AS82)</f>
        <v>0</v>
      </c>
      <c r="AS81" s="42">
        <f>IF('Indicator Date hidden'!AT82="x","x",AS$2-'Indicator Date hidden'!AT82)</f>
        <v>0</v>
      </c>
      <c r="AT81" s="42">
        <f>IF('Indicator Date hidden'!AU82="x","x",AT$2-'Indicator Date hidden'!AU82)</f>
        <v>0</v>
      </c>
      <c r="AU81" s="42">
        <f>IF('Indicator Date hidden'!AV82="x","x",AU$2-'Indicator Date hidden'!AV82)</f>
        <v>0</v>
      </c>
      <c r="AV81" s="42">
        <f>IF('Indicator Date hidden'!AW82="x","x",AV$2-'Indicator Date hidden'!AW82)</f>
        <v>10</v>
      </c>
      <c r="AW81" s="42">
        <f>IF('Indicator Date hidden'!AX82="x","x",AW$2-'Indicator Date hidden'!AX82)</f>
        <v>-2</v>
      </c>
      <c r="AX81" s="42">
        <f>IF('Indicator Date hidden'!AY82="x","x",AX$2-'Indicator Date hidden'!AY82)</f>
        <v>-1</v>
      </c>
      <c r="AY81" s="42">
        <f>IF('Indicator Date hidden'!AZ82="x","x",AY$2-'Indicator Date hidden'!AZ82)</f>
        <v>0</v>
      </c>
      <c r="AZ81" s="42">
        <f>IF('Indicator Date hidden'!BA82="x","x",AZ$2-'Indicator Date hidden'!BA82)</f>
        <v>0</v>
      </c>
      <c r="BA81" s="42">
        <f>IF('Indicator Date hidden'!BB82="x","x",BA$2-'Indicator Date hidden'!BB82)</f>
        <v>0</v>
      </c>
      <c r="BB81" s="42">
        <f>IF('Indicator Date hidden'!BC82="x","x",BB$2-'Indicator Date hidden'!BC82)</f>
        <v>-1</v>
      </c>
      <c r="BC81" s="42">
        <f>IF('Indicator Date hidden'!BD82="x","x",BC$2-'Indicator Date hidden'!BD82)</f>
        <v>0</v>
      </c>
      <c r="BD81" s="42">
        <f>IF('Indicator Date hidden'!BE82="x","x",BD$2-'Indicator Date hidden'!BE82)</f>
        <v>0</v>
      </c>
      <c r="BE81" s="42">
        <f>IF('Indicator Date hidden'!BF82="x","x",BE$2-'Indicator Date hidden'!BF82)</f>
        <v>0</v>
      </c>
      <c r="BF81" s="42">
        <f>IF('Indicator Date hidden'!BG82="x","x",BF$2-'Indicator Date hidden'!BG82)</f>
        <v>0</v>
      </c>
      <c r="BG81" s="42">
        <f>IF('Indicator Date hidden'!BH82="x","x",BG$2-'Indicator Date hidden'!BH82)</f>
        <v>0</v>
      </c>
      <c r="BH81" s="42">
        <f>IF('Indicator Date hidden'!BI82="x","x",BH$2-'Indicator Date hidden'!BI82)</f>
        <v>0</v>
      </c>
      <c r="BI81" s="42">
        <f>IF('Indicator Date hidden'!BJ82="x","x",BI$2-'Indicator Date hidden'!BJ82)</f>
        <v>6</v>
      </c>
      <c r="BJ81" s="42">
        <f>IF('Indicator Date hidden'!BK82="x","x",BJ$2-'Indicator Date hidden'!BK82)</f>
        <v>0</v>
      </c>
      <c r="BK81" s="42">
        <f>IF('Indicator Date hidden'!BL82="x","x",BK$2-'Indicator Date hidden'!BL82)</f>
        <v>0</v>
      </c>
      <c r="BL81" s="42">
        <f>IF('Indicator Date hidden'!BM82="x","x",BL$2-'Indicator Date hidden'!BM82)</f>
        <v>0</v>
      </c>
      <c r="BM81" s="42">
        <f>IF('Indicator Date hidden'!BN82="x","x",BM$2-'Indicator Date hidden'!BN82)</f>
        <v>0</v>
      </c>
      <c r="BN81" s="42">
        <f>IF('Indicator Date hidden'!BO82="x","x",BN$2-'Indicator Date hidden'!BO82)</f>
        <v>0</v>
      </c>
      <c r="BO81" s="42">
        <f>IF('Indicator Date hidden'!BP82="x","x",BO$2-'Indicator Date hidden'!BP82)</f>
        <v>1</v>
      </c>
      <c r="BP81" s="42">
        <f>IF('Indicator Date hidden'!BQ82="x","x",BP$2-'Indicator Date hidden'!BQ82)</f>
        <v>0</v>
      </c>
      <c r="BQ81" s="42">
        <f>IF('Indicator Date hidden'!BR82="x","x",BQ$2-'Indicator Date hidden'!BR82)</f>
        <v>0</v>
      </c>
      <c r="BR81" s="42">
        <f>IF('Indicator Date hidden'!BS82="x","x",BR$2-'Indicator Date hidden'!BS82)</f>
        <v>0</v>
      </c>
      <c r="BS81" s="42">
        <f>IF('Indicator Date hidden'!BT82="x","x",BS$2-'Indicator Date hidden'!BT82)</f>
        <v>1</v>
      </c>
      <c r="BT81" s="42">
        <f>IF('Indicator Date hidden'!BU82="x","x",BT$2-'Indicator Date hidden'!BU82)</f>
        <v>0</v>
      </c>
      <c r="BU81">
        <f t="shared" si="10"/>
        <v>23</v>
      </c>
      <c r="BV81" s="43">
        <f t="shared" si="11"/>
        <v>0.33823529411764708</v>
      </c>
      <c r="BW81">
        <f t="shared" si="12"/>
        <v>8</v>
      </c>
      <c r="BX81" s="43">
        <f t="shared" si="13"/>
        <v>1.6052331159060307</v>
      </c>
      <c r="BY81" s="46">
        <f t="shared" si="14"/>
        <v>0</v>
      </c>
    </row>
    <row r="82" spans="1:77">
      <c r="A82" t="str">
        <f>'Indicator Data'!B85</f>
        <v>IRL</v>
      </c>
      <c r="B82" s="42">
        <f>IF('Indicator Date hidden'!C83="x","x",B$2-'Indicator Date hidden'!C83)</f>
        <v>0</v>
      </c>
      <c r="C82" s="42">
        <f>IF('Indicator Date hidden'!D83="x","x",C$2-'Indicator Date hidden'!D83)</f>
        <v>0</v>
      </c>
      <c r="D82" s="42">
        <f>IF('Indicator Date hidden'!E83="x","x",D$2-'Indicator Date hidden'!E83)</f>
        <v>0</v>
      </c>
      <c r="E82" s="42">
        <f>IF('Indicator Date hidden'!F83="x","x",E$2-'Indicator Date hidden'!F83)</f>
        <v>0</v>
      </c>
      <c r="F82" s="42">
        <f>IF('Indicator Date hidden'!G83="x","x",F$2-'Indicator Date hidden'!G83)</f>
        <v>0</v>
      </c>
      <c r="G82" s="42">
        <f>IF('Indicator Date hidden'!H83="x","x",G$2-'Indicator Date hidden'!H83)</f>
        <v>0</v>
      </c>
      <c r="H82" s="42">
        <f>IF('Indicator Date hidden'!I83="x","x",H$2-'Indicator Date hidden'!I83)</f>
        <v>0</v>
      </c>
      <c r="I82" s="42">
        <f>IF('Indicator Date hidden'!J83="x","x",I$2-'Indicator Date hidden'!J83)</f>
        <v>0</v>
      </c>
      <c r="J82" s="42">
        <f>IF('Indicator Date hidden'!K83="x","x",J$2-'Indicator Date hidden'!K83)</f>
        <v>0</v>
      </c>
      <c r="K82" s="42">
        <f>IF('Indicator Date hidden'!L83="x","x",K$2-'Indicator Date hidden'!L83)</f>
        <v>0</v>
      </c>
      <c r="L82" s="42">
        <f>IF('Indicator Date hidden'!M83="x","x",L$2-'Indicator Date hidden'!M83)</f>
        <v>0</v>
      </c>
      <c r="M82" s="42" t="str">
        <f>IF('Indicator Date hidden'!N83="x","x",M$2-'Indicator Date hidden'!N83)</f>
        <v>x</v>
      </c>
      <c r="N82" s="42" t="str">
        <f>IF('Indicator Date hidden'!O83="x","x",N$2-'Indicator Date hidden'!O83)</f>
        <v>x</v>
      </c>
      <c r="O82" s="42" t="str">
        <f>IF('Indicator Date hidden'!P83="x","x",O$2-'Indicator Date hidden'!P83)</f>
        <v>x</v>
      </c>
      <c r="P82" s="42">
        <f>IF('Indicator Date hidden'!Q83="x","x",P$2-'Indicator Date hidden'!Q83)</f>
        <v>0</v>
      </c>
      <c r="Q82" s="42">
        <f>IF('Indicator Date hidden'!R83="x","x",Q$2-'Indicator Date hidden'!R83)</f>
        <v>0</v>
      </c>
      <c r="R82" s="42">
        <f>IF('Indicator Date hidden'!S83="x","x",R$2-'Indicator Date hidden'!S83)</f>
        <v>0</v>
      </c>
      <c r="S82" s="42">
        <f>IF('Indicator Date hidden'!T83="x","x",S$2-'Indicator Date hidden'!T83)</f>
        <v>0</v>
      </c>
      <c r="T82" s="42">
        <f>IF('Indicator Date hidden'!U83="x","x",T$2-'Indicator Date hidden'!U83)</f>
        <v>0</v>
      </c>
      <c r="U82" s="42">
        <f>IF('Indicator Date hidden'!V83="x","x",U$2-'Indicator Date hidden'!V83)</f>
        <v>0</v>
      </c>
      <c r="V82" s="42">
        <f>IF('Indicator Date hidden'!W83="x","x",V$2-'Indicator Date hidden'!W83)</f>
        <v>0</v>
      </c>
      <c r="W82" s="42">
        <f>IF('Indicator Date hidden'!X83="x","x",W$2-'Indicator Date hidden'!X83)</f>
        <v>0</v>
      </c>
      <c r="X82" s="42">
        <f>IF('Indicator Date hidden'!Y83="x","x",X$2-'Indicator Date hidden'!Y83)</f>
        <v>5</v>
      </c>
      <c r="Y82" s="42">
        <f>IF('Indicator Date hidden'!Z83="x","x",Y$2-'Indicator Date hidden'!Z83)</f>
        <v>0</v>
      </c>
      <c r="Z82" s="42" t="str">
        <f>IF('Indicator Date hidden'!AA83="x","x",Z$2-'Indicator Date hidden'!AA83)</f>
        <v>x</v>
      </c>
      <c r="AA82" s="42">
        <f>IF('Indicator Date hidden'!AB83="x","x",AA$2-'Indicator Date hidden'!AB83)</f>
        <v>1</v>
      </c>
      <c r="AB82" s="42">
        <f>IF('Indicator Date hidden'!AC83="x","x",AB$2-'Indicator Date hidden'!AC83)</f>
        <v>0</v>
      </c>
      <c r="AC82" s="42">
        <f>IF('Indicator Date hidden'!AD83="x","x",AC$2-'Indicator Date hidden'!AD83)</f>
        <v>-2</v>
      </c>
      <c r="AD82" s="42">
        <f>IF('Indicator Date hidden'!AE83="x","x",AD$2-'Indicator Date hidden'!AE83)</f>
        <v>0</v>
      </c>
      <c r="AE82" s="42">
        <f>IF('Indicator Date hidden'!AF83="x","x",AE$2-'Indicator Date hidden'!AF83)</f>
        <v>0</v>
      </c>
      <c r="AF82" s="42">
        <f>IF('Indicator Date hidden'!AG83="x","x",AF$2-'Indicator Date hidden'!AG83)</f>
        <v>0</v>
      </c>
      <c r="AG82" s="42">
        <f>IF('Indicator Date hidden'!AH83="x","x",AG$2-'Indicator Date hidden'!AH83)</f>
        <v>0</v>
      </c>
      <c r="AH82" s="42" t="str">
        <f>IF('Indicator Date hidden'!AI83="x","x",AH$2-'Indicator Date hidden'!AI83)</f>
        <v>x</v>
      </c>
      <c r="AI82" s="42">
        <f>IF('Indicator Date hidden'!AJ83="x","x",AI$2-'Indicator Date hidden'!AJ83)</f>
        <v>0</v>
      </c>
      <c r="AJ82" s="42">
        <f>IF('Indicator Date hidden'!AK83="x","x",AJ$2-'Indicator Date hidden'!AK83)</f>
        <v>0</v>
      </c>
      <c r="AK82" s="42">
        <f>IF('Indicator Date hidden'!AL83="x","x",AK$2-'Indicator Date hidden'!AL83)</f>
        <v>0</v>
      </c>
      <c r="AL82" s="42" t="str">
        <f>IF('Indicator Date hidden'!AM83="x","x",AL$2-'Indicator Date hidden'!AM83)</f>
        <v>x</v>
      </c>
      <c r="AM82" s="42">
        <f>IF('Indicator Date hidden'!AN83="x","x",AM$2-'Indicator Date hidden'!AN83)</f>
        <v>0</v>
      </c>
      <c r="AN82" s="42">
        <f>IF('Indicator Date hidden'!AO83="x","x",AN$2-'Indicator Date hidden'!AO83)</f>
        <v>0</v>
      </c>
      <c r="AO82" s="42" t="str">
        <f>IF('Indicator Date hidden'!AP83="x","x",AO$2-'Indicator Date hidden'!AP83)</f>
        <v>x</v>
      </c>
      <c r="AP82" s="42">
        <f>IF('Indicator Date hidden'!AQ83="x","x",AP$2-'Indicator Date hidden'!AQ83)</f>
        <v>0</v>
      </c>
      <c r="AQ82" s="42">
        <f>IF('Indicator Date hidden'!AR83="x","x",AQ$2-'Indicator Date hidden'!AR83)</f>
        <v>1</v>
      </c>
      <c r="AR82" s="42" t="str">
        <f>IF('Indicator Date hidden'!AS83="x","x",AR$2-'Indicator Date hidden'!AS83)</f>
        <v>x</v>
      </c>
      <c r="AS82" s="42" t="str">
        <f>IF('Indicator Date hidden'!AT83="x","x",AS$2-'Indicator Date hidden'!AT83)</f>
        <v>x</v>
      </c>
      <c r="AT82" s="42">
        <f>IF('Indicator Date hidden'!AU83="x","x",AT$2-'Indicator Date hidden'!AU83)</f>
        <v>0</v>
      </c>
      <c r="AU82" s="42">
        <f>IF('Indicator Date hidden'!AV83="x","x",AU$2-'Indicator Date hidden'!AV83)</f>
        <v>0</v>
      </c>
      <c r="AV82" s="42">
        <f>IF('Indicator Date hidden'!AW83="x","x",AV$2-'Indicator Date hidden'!AW83)</f>
        <v>1</v>
      </c>
      <c r="AW82" s="42">
        <f>IF('Indicator Date hidden'!AX83="x","x",AW$2-'Indicator Date hidden'!AX83)</f>
        <v>-2</v>
      </c>
      <c r="AX82" s="42">
        <f>IF('Indicator Date hidden'!AY83="x","x",AX$2-'Indicator Date hidden'!AY83)</f>
        <v>-1</v>
      </c>
      <c r="AY82" s="42">
        <f>IF('Indicator Date hidden'!AZ83="x","x",AY$2-'Indicator Date hidden'!AZ83)</f>
        <v>0</v>
      </c>
      <c r="AZ82" s="42" t="str">
        <f>IF('Indicator Date hidden'!BA83="x","x",AZ$2-'Indicator Date hidden'!BA83)</f>
        <v>x</v>
      </c>
      <c r="BA82" s="42">
        <f>IF('Indicator Date hidden'!BB83="x","x",BA$2-'Indicator Date hidden'!BB83)</f>
        <v>0</v>
      </c>
      <c r="BB82" s="42" t="str">
        <f>IF('Indicator Date hidden'!BC83="x","x",BB$2-'Indicator Date hidden'!BC83)</f>
        <v>x</v>
      </c>
      <c r="BC82" s="42">
        <f>IF('Indicator Date hidden'!BD83="x","x",BC$2-'Indicator Date hidden'!BD83)</f>
        <v>0</v>
      </c>
      <c r="BD82" s="42">
        <f>IF('Indicator Date hidden'!BE83="x","x",BD$2-'Indicator Date hidden'!BE83)</f>
        <v>0</v>
      </c>
      <c r="BE82" s="42" t="str">
        <f>IF('Indicator Date hidden'!BF83="x","x",BE$2-'Indicator Date hidden'!BF83)</f>
        <v>x</v>
      </c>
      <c r="BF82" s="42">
        <f>IF('Indicator Date hidden'!BG83="x","x",BF$2-'Indicator Date hidden'!BG83)</f>
        <v>0</v>
      </c>
      <c r="BG82" s="42">
        <f>IF('Indicator Date hidden'!BH83="x","x",BG$2-'Indicator Date hidden'!BH83)</f>
        <v>0</v>
      </c>
      <c r="BH82" s="42">
        <f>IF('Indicator Date hidden'!BI83="x","x",BH$2-'Indicator Date hidden'!BI83)</f>
        <v>0</v>
      </c>
      <c r="BI82" s="42" t="str">
        <f>IF('Indicator Date hidden'!BJ83="x","x",BI$2-'Indicator Date hidden'!BJ83)</f>
        <v>x</v>
      </c>
      <c r="BJ82" s="42">
        <f>IF('Indicator Date hidden'!BK83="x","x",BJ$2-'Indicator Date hidden'!BK83)</f>
        <v>1</v>
      </c>
      <c r="BK82" s="42">
        <f>IF('Indicator Date hidden'!BL83="x","x",BK$2-'Indicator Date hidden'!BL83)</f>
        <v>0</v>
      </c>
      <c r="BL82" s="42">
        <f>IF('Indicator Date hidden'!BM83="x","x",BL$2-'Indicator Date hidden'!BM83)</f>
        <v>0</v>
      </c>
      <c r="BM82" s="42">
        <f>IF('Indicator Date hidden'!BN83="x","x",BM$2-'Indicator Date hidden'!BN83)</f>
        <v>0</v>
      </c>
      <c r="BN82" s="42">
        <f>IF('Indicator Date hidden'!BO83="x","x",BN$2-'Indicator Date hidden'!BO83)</f>
        <v>0</v>
      </c>
      <c r="BO82" s="42">
        <f>IF('Indicator Date hidden'!BP83="x","x",BO$2-'Indicator Date hidden'!BP83)</f>
        <v>0</v>
      </c>
      <c r="BP82" s="42">
        <f>IF('Indicator Date hidden'!BQ83="x","x",BP$2-'Indicator Date hidden'!BQ83)</f>
        <v>0</v>
      </c>
      <c r="BQ82" s="42" t="str">
        <f>IF('Indicator Date hidden'!BR83="x","x",BQ$2-'Indicator Date hidden'!BR83)</f>
        <v>x</v>
      </c>
      <c r="BR82" s="42">
        <f>IF('Indicator Date hidden'!BS83="x","x",BR$2-'Indicator Date hidden'!BS83)</f>
        <v>0</v>
      </c>
      <c r="BS82" s="42">
        <f>IF('Indicator Date hidden'!BT83="x","x",BS$2-'Indicator Date hidden'!BT83)</f>
        <v>0</v>
      </c>
      <c r="BT82" s="42">
        <f>IF('Indicator Date hidden'!BU83="x","x",BT$2-'Indicator Date hidden'!BU83)</f>
        <v>0</v>
      </c>
      <c r="BU82">
        <f t="shared" si="10"/>
        <v>4</v>
      </c>
      <c r="BV82" s="43">
        <f t="shared" si="11"/>
        <v>7.0175438596491224E-2</v>
      </c>
      <c r="BW82">
        <f t="shared" si="12"/>
        <v>5</v>
      </c>
      <c r="BX82" s="43">
        <f t="shared" si="13"/>
        <v>0.81347530662243017</v>
      </c>
      <c r="BY82" s="46">
        <f t="shared" si="14"/>
        <v>0</v>
      </c>
    </row>
    <row r="83" spans="1:77">
      <c r="A83" t="str">
        <f>'Indicator Data'!B86</f>
        <v>ISR</v>
      </c>
      <c r="B83" s="42">
        <f>IF('Indicator Date hidden'!C84="x","x",B$2-'Indicator Date hidden'!C84)</f>
        <v>0</v>
      </c>
      <c r="C83" s="42">
        <f>IF('Indicator Date hidden'!D84="x","x",C$2-'Indicator Date hidden'!D84)</f>
        <v>0</v>
      </c>
      <c r="D83" s="42">
        <f>IF('Indicator Date hidden'!E84="x","x",D$2-'Indicator Date hidden'!E84)</f>
        <v>0</v>
      </c>
      <c r="E83" s="42">
        <f>IF('Indicator Date hidden'!F84="x","x",E$2-'Indicator Date hidden'!F84)</f>
        <v>0</v>
      </c>
      <c r="F83" s="42">
        <f>IF('Indicator Date hidden'!G84="x","x",F$2-'Indicator Date hidden'!G84)</f>
        <v>0</v>
      </c>
      <c r="G83" s="42">
        <f>IF('Indicator Date hidden'!H84="x","x",G$2-'Indicator Date hidden'!H84)</f>
        <v>0</v>
      </c>
      <c r="H83" s="42">
        <f>IF('Indicator Date hidden'!I84="x","x",H$2-'Indicator Date hidden'!I84)</f>
        <v>0</v>
      </c>
      <c r="I83" s="42">
        <f>IF('Indicator Date hidden'!J84="x","x",I$2-'Indicator Date hidden'!J84)</f>
        <v>0</v>
      </c>
      <c r="J83" s="42">
        <f>IF('Indicator Date hidden'!K84="x","x",J$2-'Indicator Date hidden'!K84)</f>
        <v>0</v>
      </c>
      <c r="K83" s="42">
        <f>IF('Indicator Date hidden'!L84="x","x",K$2-'Indicator Date hidden'!L84)</f>
        <v>0</v>
      </c>
      <c r="L83" s="42">
        <f>IF('Indicator Date hidden'!M84="x","x",L$2-'Indicator Date hidden'!M84)</f>
        <v>0</v>
      </c>
      <c r="M83" s="42" t="str">
        <f>IF('Indicator Date hidden'!N84="x","x",M$2-'Indicator Date hidden'!N84)</f>
        <v>x</v>
      </c>
      <c r="N83" s="42" t="str">
        <f>IF('Indicator Date hidden'!O84="x","x",N$2-'Indicator Date hidden'!O84)</f>
        <v>x</v>
      </c>
      <c r="O83" s="42" t="str">
        <f>IF('Indicator Date hidden'!P84="x","x",O$2-'Indicator Date hidden'!P84)</f>
        <v>x</v>
      </c>
      <c r="P83" s="42">
        <f>IF('Indicator Date hidden'!Q84="x","x",P$2-'Indicator Date hidden'!Q84)</f>
        <v>0</v>
      </c>
      <c r="Q83" s="42">
        <f>IF('Indicator Date hidden'!R84="x","x",Q$2-'Indicator Date hidden'!R84)</f>
        <v>0</v>
      </c>
      <c r="R83" s="42">
        <f>IF('Indicator Date hidden'!S84="x","x",R$2-'Indicator Date hidden'!S84)</f>
        <v>0</v>
      </c>
      <c r="S83" s="42">
        <f>IF('Indicator Date hidden'!T84="x","x",S$2-'Indicator Date hidden'!T84)</f>
        <v>0</v>
      </c>
      <c r="T83" s="42">
        <f>IF('Indicator Date hidden'!U84="x","x",T$2-'Indicator Date hidden'!U84)</f>
        <v>0</v>
      </c>
      <c r="U83" s="42">
        <f>IF('Indicator Date hidden'!V84="x","x",U$2-'Indicator Date hidden'!V84)</f>
        <v>0</v>
      </c>
      <c r="V83" s="42">
        <f>IF('Indicator Date hidden'!W84="x","x",V$2-'Indicator Date hidden'!W84)</f>
        <v>0</v>
      </c>
      <c r="W83" s="42">
        <f>IF('Indicator Date hidden'!X84="x","x",W$2-'Indicator Date hidden'!X84)</f>
        <v>0</v>
      </c>
      <c r="X83" s="42">
        <f>IF('Indicator Date hidden'!Y84="x","x",X$2-'Indicator Date hidden'!Y84)</f>
        <v>13</v>
      </c>
      <c r="Y83" s="42">
        <f>IF('Indicator Date hidden'!Z84="x","x",Y$2-'Indicator Date hidden'!Z84)</f>
        <v>0</v>
      </c>
      <c r="Z83" s="42" t="str">
        <f>IF('Indicator Date hidden'!AA84="x","x",Z$2-'Indicator Date hidden'!AA84)</f>
        <v>x</v>
      </c>
      <c r="AA83" s="42">
        <f>IF('Indicator Date hidden'!AB84="x","x",AA$2-'Indicator Date hidden'!AB84)</f>
        <v>0</v>
      </c>
      <c r="AB83" s="42" t="str">
        <f>IF('Indicator Date hidden'!AC84="x","x",AB$2-'Indicator Date hidden'!AC84)</f>
        <v>x</v>
      </c>
      <c r="AC83" s="42">
        <f>IF('Indicator Date hidden'!AD84="x","x",AC$2-'Indicator Date hidden'!AD84)</f>
        <v>-2</v>
      </c>
      <c r="AD83" s="42">
        <f>IF('Indicator Date hidden'!AE84="x","x",AD$2-'Indicator Date hidden'!AE84)</f>
        <v>0</v>
      </c>
      <c r="AE83" s="42">
        <f>IF('Indicator Date hidden'!AF84="x","x",AE$2-'Indicator Date hidden'!AF84)</f>
        <v>0</v>
      </c>
      <c r="AF83" s="42">
        <f>IF('Indicator Date hidden'!AG84="x","x",AF$2-'Indicator Date hidden'!AG84)</f>
        <v>0</v>
      </c>
      <c r="AG83" s="42">
        <f>IF('Indicator Date hidden'!AH84="x","x",AG$2-'Indicator Date hidden'!AH84)</f>
        <v>0</v>
      </c>
      <c r="AH83" s="42" t="str">
        <f>IF('Indicator Date hidden'!AI84="x","x",AH$2-'Indicator Date hidden'!AI84)</f>
        <v>x</v>
      </c>
      <c r="AI83" s="42">
        <f>IF('Indicator Date hidden'!AJ84="x","x",AI$2-'Indicator Date hidden'!AJ84)</f>
        <v>0</v>
      </c>
      <c r="AJ83" s="42">
        <f>IF('Indicator Date hidden'!AK84="x","x",AJ$2-'Indicator Date hidden'!AK84)</f>
        <v>0</v>
      </c>
      <c r="AK83" s="42">
        <f>IF('Indicator Date hidden'!AL84="x","x",AK$2-'Indicator Date hidden'!AL84)</f>
        <v>0</v>
      </c>
      <c r="AL83" s="42" t="str">
        <f>IF('Indicator Date hidden'!AM84="x","x",AL$2-'Indicator Date hidden'!AM84)</f>
        <v>x</v>
      </c>
      <c r="AM83" s="42">
        <f>IF('Indicator Date hidden'!AN84="x","x",AM$2-'Indicator Date hidden'!AN84)</f>
        <v>0</v>
      </c>
      <c r="AN83" s="42">
        <f>IF('Indicator Date hidden'!AO84="x","x",AN$2-'Indicator Date hidden'!AO84)</f>
        <v>0</v>
      </c>
      <c r="AO83" s="42" t="str">
        <f>IF('Indicator Date hidden'!AP84="x","x",AO$2-'Indicator Date hidden'!AP84)</f>
        <v>x</v>
      </c>
      <c r="AP83" s="42">
        <f>IF('Indicator Date hidden'!AQ84="x","x",AP$2-'Indicator Date hidden'!AQ84)</f>
        <v>0</v>
      </c>
      <c r="AQ83" s="42" t="str">
        <f>IF('Indicator Date hidden'!AR84="x","x",AQ$2-'Indicator Date hidden'!AR84)</f>
        <v>x</v>
      </c>
      <c r="AR83" s="42" t="str">
        <f>IF('Indicator Date hidden'!AS84="x","x",AR$2-'Indicator Date hidden'!AS84)</f>
        <v>x</v>
      </c>
      <c r="AS83" s="42" t="str">
        <f>IF('Indicator Date hidden'!AT84="x","x",AS$2-'Indicator Date hidden'!AT84)</f>
        <v>x</v>
      </c>
      <c r="AT83" s="42">
        <f>IF('Indicator Date hidden'!AU84="x","x",AT$2-'Indicator Date hidden'!AU84)</f>
        <v>0</v>
      </c>
      <c r="AU83" s="42">
        <f>IF('Indicator Date hidden'!AV84="x","x",AU$2-'Indicator Date hidden'!AV84)</f>
        <v>0</v>
      </c>
      <c r="AV83" s="42">
        <f>IF('Indicator Date hidden'!AW84="x","x",AV$2-'Indicator Date hidden'!AW84)</f>
        <v>1</v>
      </c>
      <c r="AW83" s="42">
        <f>IF('Indicator Date hidden'!AX84="x","x",AW$2-'Indicator Date hidden'!AX84)</f>
        <v>-2</v>
      </c>
      <c r="AX83" s="42">
        <f>IF('Indicator Date hidden'!AY84="x","x",AX$2-'Indicator Date hidden'!AY84)</f>
        <v>-1</v>
      </c>
      <c r="AY83" s="42">
        <f>IF('Indicator Date hidden'!AZ84="x","x",AY$2-'Indicator Date hidden'!AZ84)</f>
        <v>0</v>
      </c>
      <c r="AZ83" s="42">
        <f>IF('Indicator Date hidden'!BA84="x","x",AZ$2-'Indicator Date hidden'!BA84)</f>
        <v>0</v>
      </c>
      <c r="BA83" s="42">
        <f>IF('Indicator Date hidden'!BB84="x","x",BA$2-'Indicator Date hidden'!BB84)</f>
        <v>0</v>
      </c>
      <c r="BB83" s="42" t="str">
        <f>IF('Indicator Date hidden'!BC84="x","x",BB$2-'Indicator Date hidden'!BC84)</f>
        <v>x</v>
      </c>
      <c r="BC83" s="42">
        <f>IF('Indicator Date hidden'!BD84="x","x",BC$2-'Indicator Date hidden'!BD84)</f>
        <v>0</v>
      </c>
      <c r="BD83" s="42">
        <f>IF('Indicator Date hidden'!BE84="x","x",BD$2-'Indicator Date hidden'!BE84)</f>
        <v>0</v>
      </c>
      <c r="BE83" s="42" t="str">
        <f>IF('Indicator Date hidden'!BF84="x","x",BE$2-'Indicator Date hidden'!BF84)</f>
        <v>x</v>
      </c>
      <c r="BF83" s="42">
        <f>IF('Indicator Date hidden'!BG84="x","x",BF$2-'Indicator Date hidden'!BG84)</f>
        <v>0</v>
      </c>
      <c r="BG83" s="42">
        <f>IF('Indicator Date hidden'!BH84="x","x",BG$2-'Indicator Date hidden'!BH84)</f>
        <v>0</v>
      </c>
      <c r="BH83" s="42">
        <f>IF('Indicator Date hidden'!BI84="x","x",BH$2-'Indicator Date hidden'!BI84)</f>
        <v>0</v>
      </c>
      <c r="BI83" s="42" t="str">
        <f>IF('Indicator Date hidden'!BJ84="x","x",BI$2-'Indicator Date hidden'!BJ84)</f>
        <v>x</v>
      </c>
      <c r="BJ83" s="42">
        <f>IF('Indicator Date hidden'!BK84="x","x",BJ$2-'Indicator Date hidden'!BK84)</f>
        <v>1</v>
      </c>
      <c r="BK83" s="42">
        <f>IF('Indicator Date hidden'!BL84="x","x",BK$2-'Indicator Date hidden'!BL84)</f>
        <v>0</v>
      </c>
      <c r="BL83" s="42">
        <f>IF('Indicator Date hidden'!BM84="x","x",BL$2-'Indicator Date hidden'!BM84)</f>
        <v>0</v>
      </c>
      <c r="BM83" s="42">
        <f>IF('Indicator Date hidden'!BN84="x","x",BM$2-'Indicator Date hidden'!BN84)</f>
        <v>0</v>
      </c>
      <c r="BN83" s="42">
        <f>IF('Indicator Date hidden'!BO84="x","x",BN$2-'Indicator Date hidden'!BO84)</f>
        <v>0</v>
      </c>
      <c r="BO83" s="42">
        <f>IF('Indicator Date hidden'!BP84="x","x",BO$2-'Indicator Date hidden'!BP84)</f>
        <v>0</v>
      </c>
      <c r="BP83" s="42">
        <f>IF('Indicator Date hidden'!BQ84="x","x",BP$2-'Indicator Date hidden'!BQ84)</f>
        <v>0</v>
      </c>
      <c r="BQ83" s="42">
        <f>IF('Indicator Date hidden'!BR84="x","x",BQ$2-'Indicator Date hidden'!BR84)</f>
        <v>0</v>
      </c>
      <c r="BR83" s="42">
        <f>IF('Indicator Date hidden'!BS84="x","x",BR$2-'Indicator Date hidden'!BS84)</f>
        <v>0</v>
      </c>
      <c r="BS83" s="42">
        <f>IF('Indicator Date hidden'!BT84="x","x",BS$2-'Indicator Date hidden'!BT84)</f>
        <v>1</v>
      </c>
      <c r="BT83" s="42">
        <f>IF('Indicator Date hidden'!BU84="x","x",BT$2-'Indicator Date hidden'!BU84)</f>
        <v>0</v>
      </c>
      <c r="BU83">
        <f t="shared" si="10"/>
        <v>11</v>
      </c>
      <c r="BV83" s="43">
        <f t="shared" si="11"/>
        <v>0.19298245614035087</v>
      </c>
      <c r="BW83">
        <f t="shared" si="12"/>
        <v>4</v>
      </c>
      <c r="BX83" s="43">
        <f t="shared" si="13"/>
        <v>1.7714955173844684</v>
      </c>
      <c r="BY83" s="46">
        <f t="shared" si="14"/>
        <v>0</v>
      </c>
    </row>
    <row r="84" spans="1:77">
      <c r="A84" t="str">
        <f>'Indicator Data'!B87</f>
        <v>ITA</v>
      </c>
      <c r="B84" s="42">
        <f>IF('Indicator Date hidden'!C85="x","x",B$2-'Indicator Date hidden'!C85)</f>
        <v>0</v>
      </c>
      <c r="C84" s="42">
        <f>IF('Indicator Date hidden'!D85="x","x",C$2-'Indicator Date hidden'!D85)</f>
        <v>0</v>
      </c>
      <c r="D84" s="42">
        <f>IF('Indicator Date hidden'!E85="x","x",D$2-'Indicator Date hidden'!E85)</f>
        <v>0</v>
      </c>
      <c r="E84" s="42">
        <f>IF('Indicator Date hidden'!F85="x","x",E$2-'Indicator Date hidden'!F85)</f>
        <v>0</v>
      </c>
      <c r="F84" s="42">
        <f>IF('Indicator Date hidden'!G85="x","x",F$2-'Indicator Date hidden'!G85)</f>
        <v>0</v>
      </c>
      <c r="G84" s="42">
        <f>IF('Indicator Date hidden'!H85="x","x",G$2-'Indicator Date hidden'!H85)</f>
        <v>0</v>
      </c>
      <c r="H84" s="42">
        <f>IF('Indicator Date hidden'!I85="x","x",H$2-'Indicator Date hidden'!I85)</f>
        <v>0</v>
      </c>
      <c r="I84" s="42">
        <f>IF('Indicator Date hidden'!J85="x","x",I$2-'Indicator Date hidden'!J85)</f>
        <v>0</v>
      </c>
      <c r="J84" s="42">
        <f>IF('Indicator Date hidden'!K85="x","x",J$2-'Indicator Date hidden'!K85)</f>
        <v>0</v>
      </c>
      <c r="K84" s="42">
        <f>IF('Indicator Date hidden'!L85="x","x",K$2-'Indicator Date hidden'!L85)</f>
        <v>0</v>
      </c>
      <c r="L84" s="42">
        <f>IF('Indicator Date hidden'!M85="x","x",L$2-'Indicator Date hidden'!M85)</f>
        <v>0</v>
      </c>
      <c r="M84" s="42" t="str">
        <f>IF('Indicator Date hidden'!N85="x","x",M$2-'Indicator Date hidden'!N85)</f>
        <v>x</v>
      </c>
      <c r="N84" s="42" t="str">
        <f>IF('Indicator Date hidden'!O85="x","x",N$2-'Indicator Date hidden'!O85)</f>
        <v>x</v>
      </c>
      <c r="O84" s="42" t="str">
        <f>IF('Indicator Date hidden'!P85="x","x",O$2-'Indicator Date hidden'!P85)</f>
        <v>x</v>
      </c>
      <c r="P84" s="42">
        <f>IF('Indicator Date hidden'!Q85="x","x",P$2-'Indicator Date hidden'!Q85)</f>
        <v>0</v>
      </c>
      <c r="Q84" s="42">
        <f>IF('Indicator Date hidden'!R85="x","x",Q$2-'Indicator Date hidden'!R85)</f>
        <v>0</v>
      </c>
      <c r="R84" s="42">
        <f>IF('Indicator Date hidden'!S85="x","x",R$2-'Indicator Date hidden'!S85)</f>
        <v>0</v>
      </c>
      <c r="S84" s="42">
        <f>IF('Indicator Date hidden'!T85="x","x",S$2-'Indicator Date hidden'!T85)</f>
        <v>0</v>
      </c>
      <c r="T84" s="42">
        <f>IF('Indicator Date hidden'!U85="x","x",T$2-'Indicator Date hidden'!U85)</f>
        <v>0</v>
      </c>
      <c r="U84" s="42">
        <f>IF('Indicator Date hidden'!V85="x","x",U$2-'Indicator Date hidden'!V85)</f>
        <v>0</v>
      </c>
      <c r="V84" s="42">
        <f>IF('Indicator Date hidden'!W85="x","x",V$2-'Indicator Date hidden'!W85)</f>
        <v>0</v>
      </c>
      <c r="W84" s="42">
        <f>IF('Indicator Date hidden'!X85="x","x",W$2-'Indicator Date hidden'!X85)</f>
        <v>0</v>
      </c>
      <c r="X84" s="42">
        <f>IF('Indicator Date hidden'!Y85="x","x",X$2-'Indicator Date hidden'!Y85)</f>
        <v>10</v>
      </c>
      <c r="Y84" s="42">
        <f>IF('Indicator Date hidden'!Z85="x","x",Y$2-'Indicator Date hidden'!Z85)</f>
        <v>0</v>
      </c>
      <c r="Z84" s="42" t="str">
        <f>IF('Indicator Date hidden'!AA85="x","x",Z$2-'Indicator Date hidden'!AA85)</f>
        <v>x</v>
      </c>
      <c r="AA84" s="42">
        <f>IF('Indicator Date hidden'!AB85="x","x",AA$2-'Indicator Date hidden'!AB85)</f>
        <v>1</v>
      </c>
      <c r="AB84" s="42">
        <f>IF('Indicator Date hidden'!AC85="x","x",AB$2-'Indicator Date hidden'!AC85)</f>
        <v>0</v>
      </c>
      <c r="AC84" s="42">
        <f>IF('Indicator Date hidden'!AD85="x","x",AC$2-'Indicator Date hidden'!AD85)</f>
        <v>-2</v>
      </c>
      <c r="AD84" s="42">
        <f>IF('Indicator Date hidden'!AE85="x","x",AD$2-'Indicator Date hidden'!AE85)</f>
        <v>0</v>
      </c>
      <c r="AE84" s="42">
        <f>IF('Indicator Date hidden'!AF85="x","x",AE$2-'Indicator Date hidden'!AF85)</f>
        <v>0</v>
      </c>
      <c r="AF84" s="42">
        <f>IF('Indicator Date hidden'!AG85="x","x",AF$2-'Indicator Date hidden'!AG85)</f>
        <v>0</v>
      </c>
      <c r="AG84" s="42">
        <f>IF('Indicator Date hidden'!AH85="x","x",AG$2-'Indicator Date hidden'!AH85)</f>
        <v>0</v>
      </c>
      <c r="AH84" s="42" t="str">
        <f>IF('Indicator Date hidden'!AI85="x","x",AH$2-'Indicator Date hidden'!AI85)</f>
        <v>x</v>
      </c>
      <c r="AI84" s="42">
        <f>IF('Indicator Date hidden'!AJ85="x","x",AI$2-'Indicator Date hidden'!AJ85)</f>
        <v>0</v>
      </c>
      <c r="AJ84" s="42">
        <f>IF('Indicator Date hidden'!AK85="x","x",AJ$2-'Indicator Date hidden'!AK85)</f>
        <v>0</v>
      </c>
      <c r="AK84" s="42">
        <f>IF('Indicator Date hidden'!AL85="x","x",AK$2-'Indicator Date hidden'!AL85)</f>
        <v>0</v>
      </c>
      <c r="AL84" s="42" t="str">
        <f>IF('Indicator Date hidden'!AM85="x","x",AL$2-'Indicator Date hidden'!AM85)</f>
        <v>x</v>
      </c>
      <c r="AM84" s="42">
        <f>IF('Indicator Date hidden'!AN85="x","x",AM$2-'Indicator Date hidden'!AN85)</f>
        <v>0</v>
      </c>
      <c r="AN84" s="42">
        <f>IF('Indicator Date hidden'!AO85="x","x",AN$2-'Indicator Date hidden'!AO85)</f>
        <v>0</v>
      </c>
      <c r="AO84" s="42" t="str">
        <f>IF('Indicator Date hidden'!AP85="x","x",AO$2-'Indicator Date hidden'!AP85)</f>
        <v>x</v>
      </c>
      <c r="AP84" s="42">
        <f>IF('Indicator Date hidden'!AQ85="x","x",AP$2-'Indicator Date hidden'!AQ85)</f>
        <v>0</v>
      </c>
      <c r="AQ84" s="42">
        <f>IF('Indicator Date hidden'!AR85="x","x",AQ$2-'Indicator Date hidden'!AR85)</f>
        <v>0</v>
      </c>
      <c r="AR84" s="42">
        <f>IF('Indicator Date hidden'!AS85="x","x",AR$2-'Indicator Date hidden'!AS85)</f>
        <v>0</v>
      </c>
      <c r="AS84" s="42" t="str">
        <f>IF('Indicator Date hidden'!AT85="x","x",AS$2-'Indicator Date hidden'!AT85)</f>
        <v>x</v>
      </c>
      <c r="AT84" s="42">
        <f>IF('Indicator Date hidden'!AU85="x","x",AT$2-'Indicator Date hidden'!AU85)</f>
        <v>0</v>
      </c>
      <c r="AU84" s="42">
        <f>IF('Indicator Date hidden'!AV85="x","x",AU$2-'Indicator Date hidden'!AV85)</f>
        <v>0</v>
      </c>
      <c r="AV84" s="42">
        <f>IF('Indicator Date hidden'!AW85="x","x",AV$2-'Indicator Date hidden'!AW85)</f>
        <v>1</v>
      </c>
      <c r="AW84" s="42">
        <f>IF('Indicator Date hidden'!AX85="x","x",AW$2-'Indicator Date hidden'!AX85)</f>
        <v>-2</v>
      </c>
      <c r="AX84" s="42">
        <f>IF('Indicator Date hidden'!AY85="x","x",AX$2-'Indicator Date hidden'!AY85)</f>
        <v>-1</v>
      </c>
      <c r="AY84" s="42">
        <f>IF('Indicator Date hidden'!AZ85="x","x",AY$2-'Indicator Date hidden'!AZ85)</f>
        <v>0</v>
      </c>
      <c r="AZ84" s="42" t="str">
        <f>IF('Indicator Date hidden'!BA85="x","x",AZ$2-'Indicator Date hidden'!BA85)</f>
        <v>x</v>
      </c>
      <c r="BA84" s="42">
        <f>IF('Indicator Date hidden'!BB85="x","x",BA$2-'Indicator Date hidden'!BB85)</f>
        <v>0</v>
      </c>
      <c r="BB84" s="42" t="str">
        <f>IF('Indicator Date hidden'!BC85="x","x",BB$2-'Indicator Date hidden'!BC85)</f>
        <v>x</v>
      </c>
      <c r="BC84" s="42">
        <f>IF('Indicator Date hidden'!BD85="x","x",BC$2-'Indicator Date hidden'!BD85)</f>
        <v>0</v>
      </c>
      <c r="BD84" s="42">
        <f>IF('Indicator Date hidden'!BE85="x","x",BD$2-'Indicator Date hidden'!BE85)</f>
        <v>0</v>
      </c>
      <c r="BE84" s="42">
        <f>IF('Indicator Date hidden'!BF85="x","x",BE$2-'Indicator Date hidden'!BF85)</f>
        <v>0</v>
      </c>
      <c r="BF84" s="42">
        <f>IF('Indicator Date hidden'!BG85="x","x",BF$2-'Indicator Date hidden'!BG85)</f>
        <v>0</v>
      </c>
      <c r="BG84" s="42">
        <f>IF('Indicator Date hidden'!BH85="x","x",BG$2-'Indicator Date hidden'!BH85)</f>
        <v>0</v>
      </c>
      <c r="BH84" s="42">
        <f>IF('Indicator Date hidden'!BI85="x","x",BH$2-'Indicator Date hidden'!BI85)</f>
        <v>0</v>
      </c>
      <c r="BI84" s="42">
        <f>IF('Indicator Date hidden'!BJ85="x","x",BI$2-'Indicator Date hidden'!BJ85)</f>
        <v>4</v>
      </c>
      <c r="BJ84" s="42">
        <f>IF('Indicator Date hidden'!BK85="x","x",BJ$2-'Indicator Date hidden'!BK85)</f>
        <v>0</v>
      </c>
      <c r="BK84" s="42">
        <f>IF('Indicator Date hidden'!BL85="x","x",BK$2-'Indicator Date hidden'!BL85)</f>
        <v>0</v>
      </c>
      <c r="BL84" s="42">
        <f>IF('Indicator Date hidden'!BM85="x","x",BL$2-'Indicator Date hidden'!BM85)</f>
        <v>0</v>
      </c>
      <c r="BM84" s="42">
        <f>IF('Indicator Date hidden'!BN85="x","x",BM$2-'Indicator Date hidden'!BN85)</f>
        <v>0</v>
      </c>
      <c r="BN84" s="42">
        <f>IF('Indicator Date hidden'!BO85="x","x",BN$2-'Indicator Date hidden'!BO85)</f>
        <v>0</v>
      </c>
      <c r="BO84" s="42">
        <f>IF('Indicator Date hidden'!BP85="x","x",BO$2-'Indicator Date hidden'!BP85)</f>
        <v>0</v>
      </c>
      <c r="BP84" s="42">
        <f>IF('Indicator Date hidden'!BQ85="x","x",BP$2-'Indicator Date hidden'!BQ85)</f>
        <v>0</v>
      </c>
      <c r="BQ84" s="42">
        <f>IF('Indicator Date hidden'!BR85="x","x",BQ$2-'Indicator Date hidden'!BR85)</f>
        <v>0</v>
      </c>
      <c r="BR84" s="42">
        <f>IF('Indicator Date hidden'!BS85="x","x",BR$2-'Indicator Date hidden'!BS85)</f>
        <v>0</v>
      </c>
      <c r="BS84" s="42">
        <f>IF('Indicator Date hidden'!BT85="x","x",BS$2-'Indicator Date hidden'!BT85)</f>
        <v>0</v>
      </c>
      <c r="BT84" s="42">
        <f>IF('Indicator Date hidden'!BU85="x","x",BT$2-'Indicator Date hidden'!BU85)</f>
        <v>0</v>
      </c>
      <c r="BU84">
        <f t="shared" si="10"/>
        <v>11</v>
      </c>
      <c r="BV84" s="43">
        <f t="shared" si="11"/>
        <v>0.18032786885245902</v>
      </c>
      <c r="BW84">
        <f t="shared" si="12"/>
        <v>4</v>
      </c>
      <c r="BX84" s="43">
        <f t="shared" si="13"/>
        <v>1.4315897012866097</v>
      </c>
      <c r="BY84" s="46">
        <f t="shared" si="14"/>
        <v>0</v>
      </c>
    </row>
    <row r="85" spans="1:77">
      <c r="A85" t="str">
        <f>'Indicator Data'!B88</f>
        <v>JAM</v>
      </c>
      <c r="B85" s="42">
        <f>IF('Indicator Date hidden'!C86="x","x",B$2-'Indicator Date hidden'!C86)</f>
        <v>0</v>
      </c>
      <c r="C85" s="42">
        <f>IF('Indicator Date hidden'!D86="x","x",C$2-'Indicator Date hidden'!D86)</f>
        <v>0</v>
      </c>
      <c r="D85" s="42">
        <f>IF('Indicator Date hidden'!E86="x","x",D$2-'Indicator Date hidden'!E86)</f>
        <v>0</v>
      </c>
      <c r="E85" s="42">
        <f>IF('Indicator Date hidden'!F86="x","x",E$2-'Indicator Date hidden'!F86)</f>
        <v>0</v>
      </c>
      <c r="F85" s="42">
        <f>IF('Indicator Date hidden'!G86="x","x",F$2-'Indicator Date hidden'!G86)</f>
        <v>0</v>
      </c>
      <c r="G85" s="42">
        <f>IF('Indicator Date hidden'!H86="x","x",G$2-'Indicator Date hidden'!H86)</f>
        <v>0</v>
      </c>
      <c r="H85" s="42">
        <f>IF('Indicator Date hidden'!I86="x","x",H$2-'Indicator Date hidden'!I86)</f>
        <v>0</v>
      </c>
      <c r="I85" s="42">
        <f>IF('Indicator Date hidden'!J86="x","x",I$2-'Indicator Date hidden'!J86)</f>
        <v>0</v>
      </c>
      <c r="J85" s="42">
        <f>IF('Indicator Date hidden'!K86="x","x",J$2-'Indicator Date hidden'!K86)</f>
        <v>0</v>
      </c>
      <c r="K85" s="42">
        <f>IF('Indicator Date hidden'!L86="x","x",K$2-'Indicator Date hidden'!L86)</f>
        <v>0</v>
      </c>
      <c r="L85" s="42" t="str">
        <f>IF('Indicator Date hidden'!M86="x","x",L$2-'Indicator Date hidden'!M86)</f>
        <v>x</v>
      </c>
      <c r="M85" s="42" t="str">
        <f>IF('Indicator Date hidden'!N86="x","x",M$2-'Indicator Date hidden'!N86)</f>
        <v>x</v>
      </c>
      <c r="N85" s="42" t="str">
        <f>IF('Indicator Date hidden'!O86="x","x",N$2-'Indicator Date hidden'!O86)</f>
        <v>x</v>
      </c>
      <c r="O85" s="42" t="str">
        <f>IF('Indicator Date hidden'!P86="x","x",O$2-'Indicator Date hidden'!P86)</f>
        <v>x</v>
      </c>
      <c r="P85" s="42">
        <f>IF('Indicator Date hidden'!Q86="x","x",P$2-'Indicator Date hidden'!Q86)</f>
        <v>0</v>
      </c>
      <c r="Q85" s="42">
        <f>IF('Indicator Date hidden'!R86="x","x",Q$2-'Indicator Date hidden'!R86)</f>
        <v>0</v>
      </c>
      <c r="R85" s="42">
        <f>IF('Indicator Date hidden'!S86="x","x",R$2-'Indicator Date hidden'!S86)</f>
        <v>0</v>
      </c>
      <c r="S85" s="42">
        <f>IF('Indicator Date hidden'!T86="x","x",S$2-'Indicator Date hidden'!T86)</f>
        <v>0</v>
      </c>
      <c r="T85" s="42">
        <f>IF('Indicator Date hidden'!U86="x","x",T$2-'Indicator Date hidden'!U86)</f>
        <v>0</v>
      </c>
      <c r="U85" s="42">
        <f>IF('Indicator Date hidden'!V86="x","x",U$2-'Indicator Date hidden'!V86)</f>
        <v>0</v>
      </c>
      <c r="V85" s="42">
        <f>IF('Indicator Date hidden'!W86="x","x",V$2-'Indicator Date hidden'!W86)</f>
        <v>0</v>
      </c>
      <c r="W85" s="42">
        <f>IF('Indicator Date hidden'!X86="x","x",W$2-'Indicator Date hidden'!X86)</f>
        <v>0</v>
      </c>
      <c r="X85" s="42">
        <f>IF('Indicator Date hidden'!Y86="x","x",X$2-'Indicator Date hidden'!Y86)</f>
        <v>10</v>
      </c>
      <c r="Y85" s="42">
        <f>IF('Indicator Date hidden'!Z86="x","x",Y$2-'Indicator Date hidden'!Z86)</f>
        <v>0</v>
      </c>
      <c r="Z85" s="42" t="str">
        <f>IF('Indicator Date hidden'!AA86="x","x",Z$2-'Indicator Date hidden'!AA86)</f>
        <v>x</v>
      </c>
      <c r="AA85" s="42">
        <f>IF('Indicator Date hidden'!AB86="x","x",AA$2-'Indicator Date hidden'!AB86)</f>
        <v>1</v>
      </c>
      <c r="AB85" s="42">
        <f>IF('Indicator Date hidden'!AC86="x","x",AB$2-'Indicator Date hidden'!AC86)</f>
        <v>0</v>
      </c>
      <c r="AC85" s="42">
        <f>IF('Indicator Date hidden'!AD86="x","x",AC$2-'Indicator Date hidden'!AD86)</f>
        <v>-2</v>
      </c>
      <c r="AD85" s="42">
        <f>IF('Indicator Date hidden'!AE86="x","x",AD$2-'Indicator Date hidden'!AE86)</f>
        <v>0</v>
      </c>
      <c r="AE85" s="42">
        <f>IF('Indicator Date hidden'!AF86="x","x",AE$2-'Indicator Date hidden'!AF86)</f>
        <v>0</v>
      </c>
      <c r="AF85" s="42">
        <f>IF('Indicator Date hidden'!AG86="x","x",AF$2-'Indicator Date hidden'!AG86)</f>
        <v>0</v>
      </c>
      <c r="AG85" s="42">
        <f>IF('Indicator Date hidden'!AH86="x","x",AG$2-'Indicator Date hidden'!AH86)</f>
        <v>0</v>
      </c>
      <c r="AH85" s="42">
        <f>IF('Indicator Date hidden'!AI86="x","x",AH$2-'Indicator Date hidden'!AI86)</f>
        <v>3</v>
      </c>
      <c r="AI85" s="42">
        <f>IF('Indicator Date hidden'!AJ86="x","x",AI$2-'Indicator Date hidden'!AJ86)</f>
        <v>0</v>
      </c>
      <c r="AJ85" s="42">
        <f>IF('Indicator Date hidden'!AK86="x","x",AJ$2-'Indicator Date hidden'!AK86)</f>
        <v>0</v>
      </c>
      <c r="AK85" s="42">
        <f>IF('Indicator Date hidden'!AL86="x","x",AK$2-'Indicator Date hidden'!AL86)</f>
        <v>0</v>
      </c>
      <c r="AL85" s="42">
        <f>IF('Indicator Date hidden'!AM86="x","x",AL$2-'Indicator Date hidden'!AM86)</f>
        <v>0</v>
      </c>
      <c r="AM85" s="42">
        <f>IF('Indicator Date hidden'!AN86="x","x",AM$2-'Indicator Date hidden'!AN86)</f>
        <v>0</v>
      </c>
      <c r="AN85" s="42">
        <f>IF('Indicator Date hidden'!AO86="x","x",AN$2-'Indicator Date hidden'!AO86)</f>
        <v>0</v>
      </c>
      <c r="AO85" s="42">
        <f>IF('Indicator Date hidden'!AP86="x","x",AO$2-'Indicator Date hidden'!AP86)</f>
        <v>4</v>
      </c>
      <c r="AP85" s="42">
        <f>IF('Indicator Date hidden'!AQ86="x","x",AP$2-'Indicator Date hidden'!AQ86)</f>
        <v>0</v>
      </c>
      <c r="AQ85" s="42">
        <f>IF('Indicator Date hidden'!AR86="x","x",AQ$2-'Indicator Date hidden'!AR86)</f>
        <v>0</v>
      </c>
      <c r="AR85" s="42">
        <f>IF('Indicator Date hidden'!AS86="x","x",AR$2-'Indicator Date hidden'!AS86)</f>
        <v>0</v>
      </c>
      <c r="AS85" s="42" t="str">
        <f>IF('Indicator Date hidden'!AT86="x","x",AS$2-'Indicator Date hidden'!AT86)</f>
        <v>x</v>
      </c>
      <c r="AT85" s="42">
        <f>IF('Indicator Date hidden'!AU86="x","x",AT$2-'Indicator Date hidden'!AU86)</f>
        <v>0</v>
      </c>
      <c r="AU85" s="42">
        <f>IF('Indicator Date hidden'!AV86="x","x",AU$2-'Indicator Date hidden'!AV86)</f>
        <v>0</v>
      </c>
      <c r="AV85" s="42">
        <f>IF('Indicator Date hidden'!AW86="x","x",AV$2-'Indicator Date hidden'!AW86)</f>
        <v>1</v>
      </c>
      <c r="AW85" s="42">
        <f>IF('Indicator Date hidden'!AX86="x","x",AW$2-'Indicator Date hidden'!AX86)</f>
        <v>-2</v>
      </c>
      <c r="AX85" s="42">
        <f>IF('Indicator Date hidden'!AY86="x","x",AX$2-'Indicator Date hidden'!AY86)</f>
        <v>-1</v>
      </c>
      <c r="AY85" s="42">
        <f>IF('Indicator Date hidden'!AZ86="x","x",AY$2-'Indicator Date hidden'!AZ86)</f>
        <v>0</v>
      </c>
      <c r="AZ85" s="42" t="str">
        <f>IF('Indicator Date hidden'!BA86="x","x",AZ$2-'Indicator Date hidden'!BA86)</f>
        <v>x</v>
      </c>
      <c r="BA85" s="42">
        <f>IF('Indicator Date hidden'!BB86="x","x",BA$2-'Indicator Date hidden'!BB86)</f>
        <v>1</v>
      </c>
      <c r="BB85" s="42">
        <f>IF('Indicator Date hidden'!BC86="x","x",BB$2-'Indicator Date hidden'!BC86)</f>
        <v>0</v>
      </c>
      <c r="BC85" s="42">
        <f>IF('Indicator Date hidden'!BD86="x","x",BC$2-'Indicator Date hidden'!BD86)</f>
        <v>0</v>
      </c>
      <c r="BD85" s="42">
        <f>IF('Indicator Date hidden'!BE86="x","x",BD$2-'Indicator Date hidden'!BE86)</f>
        <v>0</v>
      </c>
      <c r="BE85" s="42">
        <f>IF('Indicator Date hidden'!BF86="x","x",BE$2-'Indicator Date hidden'!BF86)</f>
        <v>2</v>
      </c>
      <c r="BF85" s="42">
        <f>IF('Indicator Date hidden'!BG86="x","x",BF$2-'Indicator Date hidden'!BG86)</f>
        <v>0</v>
      </c>
      <c r="BG85" s="42">
        <f>IF('Indicator Date hidden'!BH86="x","x",BG$2-'Indicator Date hidden'!BH86)</f>
        <v>0</v>
      </c>
      <c r="BH85" s="42">
        <f>IF('Indicator Date hidden'!BI86="x","x",BH$2-'Indicator Date hidden'!BI86)</f>
        <v>0</v>
      </c>
      <c r="BI85" s="42" t="str">
        <f>IF('Indicator Date hidden'!BJ86="x","x",BI$2-'Indicator Date hidden'!BJ86)</f>
        <v>x</v>
      </c>
      <c r="BJ85" s="42">
        <f>IF('Indicator Date hidden'!BK86="x","x",BJ$2-'Indicator Date hidden'!BK86)</f>
        <v>1</v>
      </c>
      <c r="BK85" s="42">
        <f>IF('Indicator Date hidden'!BL86="x","x",BK$2-'Indicator Date hidden'!BL86)</f>
        <v>0</v>
      </c>
      <c r="BL85" s="42">
        <f>IF('Indicator Date hidden'!BM86="x","x",BL$2-'Indicator Date hidden'!BM86)</f>
        <v>0</v>
      </c>
      <c r="BM85" s="42">
        <f>IF('Indicator Date hidden'!BN86="x","x",BM$2-'Indicator Date hidden'!BN86)</f>
        <v>0</v>
      </c>
      <c r="BN85" s="42">
        <f>IF('Indicator Date hidden'!BO86="x","x",BN$2-'Indicator Date hidden'!BO86)</f>
        <v>0</v>
      </c>
      <c r="BO85" s="42">
        <f>IF('Indicator Date hidden'!BP86="x","x",BO$2-'Indicator Date hidden'!BP86)</f>
        <v>3</v>
      </c>
      <c r="BP85" s="42">
        <f>IF('Indicator Date hidden'!BQ86="x","x",BP$2-'Indicator Date hidden'!BQ86)</f>
        <v>0</v>
      </c>
      <c r="BQ85" s="42">
        <f>IF('Indicator Date hidden'!BR86="x","x",BQ$2-'Indicator Date hidden'!BR86)</f>
        <v>0</v>
      </c>
      <c r="BR85" s="42" t="str">
        <f>IF('Indicator Date hidden'!BS86="x","x",BR$2-'Indicator Date hidden'!BS86)</f>
        <v>x</v>
      </c>
      <c r="BS85" s="42">
        <f>IF('Indicator Date hidden'!BT86="x","x",BS$2-'Indicator Date hidden'!BT86)</f>
        <v>1</v>
      </c>
      <c r="BT85" s="42">
        <f>IF('Indicator Date hidden'!BU86="x","x",BT$2-'Indicator Date hidden'!BU86)</f>
        <v>0</v>
      </c>
      <c r="BU85">
        <f t="shared" si="10"/>
        <v>22</v>
      </c>
      <c r="BV85" s="43">
        <f t="shared" si="11"/>
        <v>0.35483870967741937</v>
      </c>
      <c r="BW85">
        <f t="shared" si="12"/>
        <v>10</v>
      </c>
      <c r="BX85" s="43">
        <f t="shared" si="13"/>
        <v>1.5250253746545566</v>
      </c>
      <c r="BY85" s="46">
        <f t="shared" si="14"/>
        <v>0</v>
      </c>
    </row>
    <row r="86" spans="1:77">
      <c r="A86" t="str">
        <f>'Indicator Data'!B89</f>
        <v>JPN</v>
      </c>
      <c r="B86" s="42">
        <f>IF('Indicator Date hidden'!C87="x","x",B$2-'Indicator Date hidden'!C87)</f>
        <v>0</v>
      </c>
      <c r="C86" s="42">
        <f>IF('Indicator Date hidden'!D87="x","x",C$2-'Indicator Date hidden'!D87)</f>
        <v>0</v>
      </c>
      <c r="D86" s="42">
        <f>IF('Indicator Date hidden'!E87="x","x",D$2-'Indicator Date hidden'!E87)</f>
        <v>0</v>
      </c>
      <c r="E86" s="42">
        <f>IF('Indicator Date hidden'!F87="x","x",E$2-'Indicator Date hidden'!F87)</f>
        <v>0</v>
      </c>
      <c r="F86" s="42">
        <f>IF('Indicator Date hidden'!G87="x","x",F$2-'Indicator Date hidden'!G87)</f>
        <v>0</v>
      </c>
      <c r="G86" s="42">
        <f>IF('Indicator Date hidden'!H87="x","x",G$2-'Indicator Date hidden'!H87)</f>
        <v>0</v>
      </c>
      <c r="H86" s="42">
        <f>IF('Indicator Date hidden'!I87="x","x",H$2-'Indicator Date hidden'!I87)</f>
        <v>0</v>
      </c>
      <c r="I86" s="42">
        <f>IF('Indicator Date hidden'!J87="x","x",I$2-'Indicator Date hidden'!J87)</f>
        <v>0</v>
      </c>
      <c r="J86" s="42">
        <f>IF('Indicator Date hidden'!K87="x","x",J$2-'Indicator Date hidden'!K87)</f>
        <v>0</v>
      </c>
      <c r="K86" s="42">
        <f>IF('Indicator Date hidden'!L87="x","x",K$2-'Indicator Date hidden'!L87)</f>
        <v>0</v>
      </c>
      <c r="L86" s="42">
        <f>IF('Indicator Date hidden'!M87="x","x",L$2-'Indicator Date hidden'!M87)</f>
        <v>0</v>
      </c>
      <c r="M86" s="42" t="str">
        <f>IF('Indicator Date hidden'!N87="x","x",M$2-'Indicator Date hidden'!N87)</f>
        <v>x</v>
      </c>
      <c r="N86" s="42" t="str">
        <f>IF('Indicator Date hidden'!O87="x","x",N$2-'Indicator Date hidden'!O87)</f>
        <v>x</v>
      </c>
      <c r="O86" s="42" t="str">
        <f>IF('Indicator Date hidden'!P87="x","x",O$2-'Indicator Date hidden'!P87)</f>
        <v>x</v>
      </c>
      <c r="P86" s="42">
        <f>IF('Indicator Date hidden'!Q87="x","x",P$2-'Indicator Date hidden'!Q87)</f>
        <v>0</v>
      </c>
      <c r="Q86" s="42">
        <f>IF('Indicator Date hidden'!R87="x","x",Q$2-'Indicator Date hidden'!R87)</f>
        <v>0</v>
      </c>
      <c r="R86" s="42">
        <f>IF('Indicator Date hidden'!S87="x","x",R$2-'Indicator Date hidden'!S87)</f>
        <v>0</v>
      </c>
      <c r="S86" s="42">
        <f>IF('Indicator Date hidden'!T87="x","x",S$2-'Indicator Date hidden'!T87)</f>
        <v>0</v>
      </c>
      <c r="T86" s="42">
        <f>IF('Indicator Date hidden'!U87="x","x",T$2-'Indicator Date hidden'!U87)</f>
        <v>0</v>
      </c>
      <c r="U86" s="42">
        <f>IF('Indicator Date hidden'!V87="x","x",U$2-'Indicator Date hidden'!V87)</f>
        <v>0</v>
      </c>
      <c r="V86" s="42">
        <f>IF('Indicator Date hidden'!W87="x","x",V$2-'Indicator Date hidden'!W87)</f>
        <v>0</v>
      </c>
      <c r="W86" s="42">
        <f>IF('Indicator Date hidden'!X87="x","x",W$2-'Indicator Date hidden'!X87)</f>
        <v>0</v>
      </c>
      <c r="X86" s="42">
        <f>IF('Indicator Date hidden'!Y87="x","x",X$2-'Indicator Date hidden'!Y87)</f>
        <v>6</v>
      </c>
      <c r="Y86" s="42">
        <f>IF('Indicator Date hidden'!Z87="x","x",Y$2-'Indicator Date hidden'!Z87)</f>
        <v>0</v>
      </c>
      <c r="Z86" s="42" t="str">
        <f>IF('Indicator Date hidden'!AA87="x","x",Z$2-'Indicator Date hidden'!AA87)</f>
        <v>x</v>
      </c>
      <c r="AA86" s="42">
        <f>IF('Indicator Date hidden'!AB87="x","x",AA$2-'Indicator Date hidden'!AB87)</f>
        <v>1</v>
      </c>
      <c r="AB86" s="42">
        <f>IF('Indicator Date hidden'!AC87="x","x",AB$2-'Indicator Date hidden'!AC87)</f>
        <v>0</v>
      </c>
      <c r="AC86" s="42">
        <f>IF('Indicator Date hidden'!AD87="x","x",AC$2-'Indicator Date hidden'!AD87)</f>
        <v>-2</v>
      </c>
      <c r="AD86" s="42">
        <f>IF('Indicator Date hidden'!AE87="x","x",AD$2-'Indicator Date hidden'!AE87)</f>
        <v>0</v>
      </c>
      <c r="AE86" s="42">
        <f>IF('Indicator Date hidden'!AF87="x","x",AE$2-'Indicator Date hidden'!AF87)</f>
        <v>0</v>
      </c>
      <c r="AF86" s="42">
        <f>IF('Indicator Date hidden'!AG87="x","x",AF$2-'Indicator Date hidden'!AG87)</f>
        <v>0</v>
      </c>
      <c r="AG86" s="42">
        <f>IF('Indicator Date hidden'!AH87="x","x",AG$2-'Indicator Date hidden'!AH87)</f>
        <v>0</v>
      </c>
      <c r="AH86" s="42" t="str">
        <f>IF('Indicator Date hidden'!AI87="x","x",AH$2-'Indicator Date hidden'!AI87)</f>
        <v>x</v>
      </c>
      <c r="AI86" s="42">
        <f>IF('Indicator Date hidden'!AJ87="x","x",AI$2-'Indicator Date hidden'!AJ87)</f>
        <v>0</v>
      </c>
      <c r="AJ86" s="42">
        <f>IF('Indicator Date hidden'!AK87="x","x",AJ$2-'Indicator Date hidden'!AK87)</f>
        <v>0</v>
      </c>
      <c r="AK86" s="42">
        <f>IF('Indicator Date hidden'!AL87="x","x",AK$2-'Indicator Date hidden'!AL87)</f>
        <v>0</v>
      </c>
      <c r="AL86" s="42" t="str">
        <f>IF('Indicator Date hidden'!AM87="x","x",AL$2-'Indicator Date hidden'!AM87)</f>
        <v>x</v>
      </c>
      <c r="AM86" s="42">
        <f>IF('Indicator Date hidden'!AN87="x","x",AM$2-'Indicator Date hidden'!AN87)</f>
        <v>0</v>
      </c>
      <c r="AN86" s="42">
        <f>IF('Indicator Date hidden'!AO87="x","x",AN$2-'Indicator Date hidden'!AO87)</f>
        <v>0</v>
      </c>
      <c r="AO86" s="42">
        <f>IF('Indicator Date hidden'!AP87="x","x",AO$2-'Indicator Date hidden'!AP87)</f>
        <v>12</v>
      </c>
      <c r="AP86" s="42">
        <f>IF('Indicator Date hidden'!AQ87="x","x",AP$2-'Indicator Date hidden'!AQ87)</f>
        <v>0</v>
      </c>
      <c r="AQ86" s="42">
        <f>IF('Indicator Date hidden'!AR87="x","x",AQ$2-'Indicator Date hidden'!AR87)</f>
        <v>2</v>
      </c>
      <c r="AR86" s="42" t="str">
        <f>IF('Indicator Date hidden'!AS87="x","x",AR$2-'Indicator Date hidden'!AS87)</f>
        <v>x</v>
      </c>
      <c r="AS86" s="42" t="str">
        <f>IF('Indicator Date hidden'!AT87="x","x",AS$2-'Indicator Date hidden'!AT87)</f>
        <v>x</v>
      </c>
      <c r="AT86" s="42">
        <f>IF('Indicator Date hidden'!AU87="x","x",AT$2-'Indicator Date hidden'!AU87)</f>
        <v>0</v>
      </c>
      <c r="AU86" s="42">
        <f>IF('Indicator Date hidden'!AV87="x","x",AU$2-'Indicator Date hidden'!AV87)</f>
        <v>0</v>
      </c>
      <c r="AV86" s="42">
        <f>IF('Indicator Date hidden'!AW87="x","x",AV$2-'Indicator Date hidden'!AW87)</f>
        <v>9</v>
      </c>
      <c r="AW86" s="42">
        <f>IF('Indicator Date hidden'!AX87="x","x",AW$2-'Indicator Date hidden'!AX87)</f>
        <v>-2</v>
      </c>
      <c r="AX86" s="42">
        <f>IF('Indicator Date hidden'!AY87="x","x",AX$2-'Indicator Date hidden'!AY87)</f>
        <v>-1</v>
      </c>
      <c r="AY86" s="42">
        <f>IF('Indicator Date hidden'!AZ87="x","x",AY$2-'Indicator Date hidden'!AZ87)</f>
        <v>0</v>
      </c>
      <c r="AZ86" s="42" t="str">
        <f>IF('Indicator Date hidden'!BA87="x","x",AZ$2-'Indicator Date hidden'!BA87)</f>
        <v>x</v>
      </c>
      <c r="BA86" s="42">
        <f>IF('Indicator Date hidden'!BB87="x","x",BA$2-'Indicator Date hidden'!BB87)</f>
        <v>0</v>
      </c>
      <c r="BB86" s="42" t="str">
        <f>IF('Indicator Date hidden'!BC87="x","x",BB$2-'Indicator Date hidden'!BC87)</f>
        <v>x</v>
      </c>
      <c r="BC86" s="42">
        <f>IF('Indicator Date hidden'!BD87="x","x",BC$2-'Indicator Date hidden'!BD87)</f>
        <v>0</v>
      </c>
      <c r="BD86" s="42">
        <f>IF('Indicator Date hidden'!BE87="x","x",BD$2-'Indicator Date hidden'!BE87)</f>
        <v>0</v>
      </c>
      <c r="BE86" s="42">
        <f>IF('Indicator Date hidden'!BF87="x","x",BE$2-'Indicator Date hidden'!BF87)</f>
        <v>2</v>
      </c>
      <c r="BF86" s="42">
        <f>IF('Indicator Date hidden'!BG87="x","x",BF$2-'Indicator Date hidden'!BG87)</f>
        <v>0</v>
      </c>
      <c r="BG86" s="42">
        <f>IF('Indicator Date hidden'!BH87="x","x",BG$2-'Indicator Date hidden'!BH87)</f>
        <v>0</v>
      </c>
      <c r="BH86" s="42">
        <f>IF('Indicator Date hidden'!BI87="x","x",BH$2-'Indicator Date hidden'!BI87)</f>
        <v>0</v>
      </c>
      <c r="BI86" s="42" t="str">
        <f>IF('Indicator Date hidden'!BJ87="x","x",BI$2-'Indicator Date hidden'!BJ87)</f>
        <v>x</v>
      </c>
      <c r="BJ86" s="42">
        <f>IF('Indicator Date hidden'!BK87="x","x",BJ$2-'Indicator Date hidden'!BK87)</f>
        <v>1</v>
      </c>
      <c r="BK86" s="42">
        <f>IF('Indicator Date hidden'!BL87="x","x",BK$2-'Indicator Date hidden'!BL87)</f>
        <v>0</v>
      </c>
      <c r="BL86" s="42">
        <f>IF('Indicator Date hidden'!BM87="x","x",BL$2-'Indicator Date hidden'!BM87)</f>
        <v>0</v>
      </c>
      <c r="BM86" s="42">
        <f>IF('Indicator Date hidden'!BN87="x","x",BM$2-'Indicator Date hidden'!BN87)</f>
        <v>0</v>
      </c>
      <c r="BN86" s="42">
        <f>IF('Indicator Date hidden'!BO87="x","x",BN$2-'Indicator Date hidden'!BO87)</f>
        <v>0</v>
      </c>
      <c r="BO86" s="42">
        <f>IF('Indicator Date hidden'!BP87="x","x",BO$2-'Indicator Date hidden'!BP87)</f>
        <v>1</v>
      </c>
      <c r="BP86" s="42">
        <f>IF('Indicator Date hidden'!BQ87="x","x",BP$2-'Indicator Date hidden'!BQ87)</f>
        <v>0</v>
      </c>
      <c r="BQ86" s="42">
        <f>IF('Indicator Date hidden'!BR87="x","x",BQ$2-'Indicator Date hidden'!BR87)</f>
        <v>0</v>
      </c>
      <c r="BR86" s="42">
        <f>IF('Indicator Date hidden'!BS87="x","x",BR$2-'Indicator Date hidden'!BS87)</f>
        <v>0</v>
      </c>
      <c r="BS86" s="42">
        <f>IF('Indicator Date hidden'!BT87="x","x",BS$2-'Indicator Date hidden'!BT87)</f>
        <v>1</v>
      </c>
      <c r="BT86" s="42">
        <f>IF('Indicator Date hidden'!BU87="x","x",BT$2-'Indicator Date hidden'!BU87)</f>
        <v>0</v>
      </c>
      <c r="BU86">
        <f t="shared" si="10"/>
        <v>30</v>
      </c>
      <c r="BV86" s="43">
        <f t="shared" si="11"/>
        <v>0.5</v>
      </c>
      <c r="BW86">
        <f t="shared" si="12"/>
        <v>9</v>
      </c>
      <c r="BX86" s="43">
        <f t="shared" si="13"/>
        <v>2.1095023109728985</v>
      </c>
      <c r="BY86" s="46">
        <f t="shared" si="14"/>
        <v>0</v>
      </c>
    </row>
    <row r="87" spans="1:77">
      <c r="A87" t="str">
        <f>'Indicator Data'!B90</f>
        <v>JOR</v>
      </c>
      <c r="B87" s="42">
        <f>IF('Indicator Date hidden'!C88="x","x",B$2-'Indicator Date hidden'!C88)</f>
        <v>0</v>
      </c>
      <c r="C87" s="42">
        <f>IF('Indicator Date hidden'!D88="x","x",C$2-'Indicator Date hidden'!D88)</f>
        <v>0</v>
      </c>
      <c r="D87" s="42">
        <f>IF('Indicator Date hidden'!E88="x","x",D$2-'Indicator Date hidden'!E88)</f>
        <v>0</v>
      </c>
      <c r="E87" s="42">
        <f>IF('Indicator Date hidden'!F88="x","x",E$2-'Indicator Date hidden'!F88)</f>
        <v>0</v>
      </c>
      <c r="F87" s="42">
        <f>IF('Indicator Date hidden'!G88="x","x",F$2-'Indicator Date hidden'!G88)</f>
        <v>0</v>
      </c>
      <c r="G87" s="42">
        <f>IF('Indicator Date hidden'!H88="x","x",G$2-'Indicator Date hidden'!H88)</f>
        <v>0</v>
      </c>
      <c r="H87" s="42">
        <f>IF('Indicator Date hidden'!I88="x","x",H$2-'Indicator Date hidden'!I88)</f>
        <v>0</v>
      </c>
      <c r="I87" s="42">
        <f>IF('Indicator Date hidden'!J88="x","x",I$2-'Indicator Date hidden'!J88)</f>
        <v>0</v>
      </c>
      <c r="J87" s="42">
        <f>IF('Indicator Date hidden'!K88="x","x",J$2-'Indicator Date hidden'!K88)</f>
        <v>0</v>
      </c>
      <c r="K87" s="42">
        <f>IF('Indicator Date hidden'!L88="x","x",K$2-'Indicator Date hidden'!L88)</f>
        <v>0</v>
      </c>
      <c r="L87" s="42">
        <f>IF('Indicator Date hidden'!M88="x","x",L$2-'Indicator Date hidden'!M88)</f>
        <v>0</v>
      </c>
      <c r="M87" s="42" t="str">
        <f>IF('Indicator Date hidden'!N88="x","x",M$2-'Indicator Date hidden'!N88)</f>
        <v>x</v>
      </c>
      <c r="N87" s="42" t="str">
        <f>IF('Indicator Date hidden'!O88="x","x",N$2-'Indicator Date hidden'!O88)</f>
        <v>x</v>
      </c>
      <c r="O87" s="42" t="str">
        <f>IF('Indicator Date hidden'!P88="x","x",O$2-'Indicator Date hidden'!P88)</f>
        <v>x</v>
      </c>
      <c r="P87" s="42">
        <f>IF('Indicator Date hidden'!Q88="x","x",P$2-'Indicator Date hidden'!Q88)</f>
        <v>0</v>
      </c>
      <c r="Q87" s="42">
        <f>IF('Indicator Date hidden'!R88="x","x",Q$2-'Indicator Date hidden'!R88)</f>
        <v>0</v>
      </c>
      <c r="R87" s="42">
        <f>IF('Indicator Date hidden'!S88="x","x",R$2-'Indicator Date hidden'!S88)</f>
        <v>0</v>
      </c>
      <c r="S87" s="42">
        <f>IF('Indicator Date hidden'!T88="x","x",S$2-'Indicator Date hidden'!T88)</f>
        <v>0</v>
      </c>
      <c r="T87" s="42">
        <f>IF('Indicator Date hidden'!U88="x","x",T$2-'Indicator Date hidden'!U88)</f>
        <v>0</v>
      </c>
      <c r="U87" s="42">
        <f>IF('Indicator Date hidden'!V88="x","x",U$2-'Indicator Date hidden'!V88)</f>
        <v>0</v>
      </c>
      <c r="V87" s="42">
        <f>IF('Indicator Date hidden'!W88="x","x",V$2-'Indicator Date hidden'!W88)</f>
        <v>0</v>
      </c>
      <c r="W87" s="42">
        <f>IF('Indicator Date hidden'!X88="x","x",W$2-'Indicator Date hidden'!X88)</f>
        <v>0</v>
      </c>
      <c r="X87" s="42">
        <f>IF('Indicator Date hidden'!Y88="x","x",X$2-'Indicator Date hidden'!Y88)</f>
        <v>4</v>
      </c>
      <c r="Y87" s="42">
        <f>IF('Indicator Date hidden'!Z88="x","x",Y$2-'Indicator Date hidden'!Z88)</f>
        <v>0</v>
      </c>
      <c r="Z87" s="42" t="str">
        <f>IF('Indicator Date hidden'!AA88="x","x",Z$2-'Indicator Date hidden'!AA88)</f>
        <v>x</v>
      </c>
      <c r="AA87" s="42">
        <f>IF('Indicator Date hidden'!AB88="x","x",AA$2-'Indicator Date hidden'!AB88)</f>
        <v>2</v>
      </c>
      <c r="AB87" s="42">
        <f>IF('Indicator Date hidden'!AC88="x","x",AB$2-'Indicator Date hidden'!AC88)</f>
        <v>0</v>
      </c>
      <c r="AC87" s="42">
        <f>IF('Indicator Date hidden'!AD88="x","x",AC$2-'Indicator Date hidden'!AD88)</f>
        <v>-2</v>
      </c>
      <c r="AD87" s="42">
        <f>IF('Indicator Date hidden'!AE88="x","x",AD$2-'Indicator Date hidden'!AE88)</f>
        <v>0</v>
      </c>
      <c r="AE87" s="42">
        <f>IF('Indicator Date hidden'!AF88="x","x",AE$2-'Indicator Date hidden'!AF88)</f>
        <v>0</v>
      </c>
      <c r="AF87" s="42">
        <f>IF('Indicator Date hidden'!AG88="x","x",AF$2-'Indicator Date hidden'!AG88)</f>
        <v>0</v>
      </c>
      <c r="AG87" s="42">
        <f>IF('Indicator Date hidden'!AH88="x","x",AG$2-'Indicator Date hidden'!AH88)</f>
        <v>0</v>
      </c>
      <c r="AH87" s="42">
        <f>IF('Indicator Date hidden'!AI88="x","x",AH$2-'Indicator Date hidden'!AI88)</f>
        <v>4</v>
      </c>
      <c r="AI87" s="42">
        <f>IF('Indicator Date hidden'!AJ88="x","x",AI$2-'Indicator Date hidden'!AJ88)</f>
        <v>0</v>
      </c>
      <c r="AJ87" s="42">
        <f>IF('Indicator Date hidden'!AK88="x","x",AJ$2-'Indicator Date hidden'!AK88)</f>
        <v>0</v>
      </c>
      <c r="AK87" s="42">
        <f>IF('Indicator Date hidden'!AL88="x","x",AK$2-'Indicator Date hidden'!AL88)</f>
        <v>0</v>
      </c>
      <c r="AL87" s="42">
        <f>IF('Indicator Date hidden'!AM88="x","x",AL$2-'Indicator Date hidden'!AM88)</f>
        <v>0</v>
      </c>
      <c r="AM87" s="42">
        <f>IF('Indicator Date hidden'!AN88="x","x",AM$2-'Indicator Date hidden'!AN88)</f>
        <v>0</v>
      </c>
      <c r="AN87" s="42">
        <f>IF('Indicator Date hidden'!AO88="x","x",AN$2-'Indicator Date hidden'!AO88)</f>
        <v>0</v>
      </c>
      <c r="AO87" s="42">
        <f>IF('Indicator Date hidden'!AP88="x","x",AO$2-'Indicator Date hidden'!AP88)</f>
        <v>-1</v>
      </c>
      <c r="AP87" s="42">
        <f>IF('Indicator Date hidden'!AQ88="x","x",AP$2-'Indicator Date hidden'!AQ88)</f>
        <v>0</v>
      </c>
      <c r="AQ87" s="42">
        <f>IF('Indicator Date hidden'!AR88="x","x",AQ$2-'Indicator Date hidden'!AR88)</f>
        <v>0</v>
      </c>
      <c r="AR87" s="42">
        <f>IF('Indicator Date hidden'!AS88="x","x",AR$2-'Indicator Date hidden'!AS88)</f>
        <v>0</v>
      </c>
      <c r="AS87" s="42" t="str">
        <f>IF('Indicator Date hidden'!AT88="x","x",AS$2-'Indicator Date hidden'!AT88)</f>
        <v>x</v>
      </c>
      <c r="AT87" s="42">
        <f>IF('Indicator Date hidden'!AU88="x","x",AT$2-'Indicator Date hidden'!AU88)</f>
        <v>0</v>
      </c>
      <c r="AU87" s="42">
        <f>IF('Indicator Date hidden'!AV88="x","x",AU$2-'Indicator Date hidden'!AV88)</f>
        <v>0</v>
      </c>
      <c r="AV87" s="42">
        <f>IF('Indicator Date hidden'!AW88="x","x",AV$2-'Indicator Date hidden'!AW88)</f>
        <v>12</v>
      </c>
      <c r="AW87" s="42">
        <f>IF('Indicator Date hidden'!AX88="x","x",AW$2-'Indicator Date hidden'!AX88)</f>
        <v>-2</v>
      </c>
      <c r="AX87" s="42">
        <f>IF('Indicator Date hidden'!AY88="x","x",AX$2-'Indicator Date hidden'!AY88)</f>
        <v>-1</v>
      </c>
      <c r="AY87" s="42">
        <f>IF('Indicator Date hidden'!AZ88="x","x",AY$2-'Indicator Date hidden'!AZ88)</f>
        <v>0</v>
      </c>
      <c r="AZ87" s="42" t="str">
        <f>IF('Indicator Date hidden'!BA88="x","x",AZ$2-'Indicator Date hidden'!BA88)</f>
        <v>x</v>
      </c>
      <c r="BA87" s="42">
        <f>IF('Indicator Date hidden'!BB88="x","x",BA$2-'Indicator Date hidden'!BB88)</f>
        <v>0</v>
      </c>
      <c r="BB87" s="42">
        <f>IF('Indicator Date hidden'!BC88="x","x",BB$2-'Indicator Date hidden'!BC88)</f>
        <v>0</v>
      </c>
      <c r="BC87" s="42">
        <f>IF('Indicator Date hidden'!BD88="x","x",BC$2-'Indicator Date hidden'!BD88)</f>
        <v>0</v>
      </c>
      <c r="BD87" s="42">
        <f>IF('Indicator Date hidden'!BE88="x","x",BD$2-'Indicator Date hidden'!BE88)</f>
        <v>0</v>
      </c>
      <c r="BE87" s="42">
        <f>IF('Indicator Date hidden'!BF88="x","x",BE$2-'Indicator Date hidden'!BF88)</f>
        <v>2</v>
      </c>
      <c r="BF87" s="42">
        <f>IF('Indicator Date hidden'!BG88="x","x",BF$2-'Indicator Date hidden'!BG88)</f>
        <v>0</v>
      </c>
      <c r="BG87" s="42">
        <f>IF('Indicator Date hidden'!BH88="x","x",BG$2-'Indicator Date hidden'!BH88)</f>
        <v>0</v>
      </c>
      <c r="BH87" s="42">
        <f>IF('Indicator Date hidden'!BI88="x","x",BH$2-'Indicator Date hidden'!BI88)</f>
        <v>0</v>
      </c>
      <c r="BI87" s="42">
        <f>IF('Indicator Date hidden'!BJ88="x","x",BI$2-'Indicator Date hidden'!BJ88)</f>
        <v>2</v>
      </c>
      <c r="BJ87" s="42">
        <f>IF('Indicator Date hidden'!BK88="x","x",BJ$2-'Indicator Date hidden'!BK88)</f>
        <v>1</v>
      </c>
      <c r="BK87" s="42">
        <f>IF('Indicator Date hidden'!BL88="x","x",BK$2-'Indicator Date hidden'!BL88)</f>
        <v>0</v>
      </c>
      <c r="BL87" s="42">
        <f>IF('Indicator Date hidden'!BM88="x","x",BL$2-'Indicator Date hidden'!BM88)</f>
        <v>0</v>
      </c>
      <c r="BM87" s="42">
        <f>IF('Indicator Date hidden'!BN88="x","x",BM$2-'Indicator Date hidden'!BN88)</f>
        <v>0</v>
      </c>
      <c r="BN87" s="42">
        <f>IF('Indicator Date hidden'!BO88="x","x",BN$2-'Indicator Date hidden'!BO88)</f>
        <v>0</v>
      </c>
      <c r="BO87" s="42">
        <f>IF('Indicator Date hidden'!BP88="x","x",BO$2-'Indicator Date hidden'!BP88)</f>
        <v>2</v>
      </c>
      <c r="BP87" s="42">
        <f>IF('Indicator Date hidden'!BQ88="x","x",BP$2-'Indicator Date hidden'!BQ88)</f>
        <v>0</v>
      </c>
      <c r="BQ87" s="42">
        <f>IF('Indicator Date hidden'!BR88="x","x",BQ$2-'Indicator Date hidden'!BR88)</f>
        <v>0</v>
      </c>
      <c r="BR87" s="42" t="str">
        <f>IF('Indicator Date hidden'!BS88="x","x",BR$2-'Indicator Date hidden'!BS88)</f>
        <v>x</v>
      </c>
      <c r="BS87" s="42">
        <f>IF('Indicator Date hidden'!BT88="x","x",BS$2-'Indicator Date hidden'!BT88)</f>
        <v>1</v>
      </c>
      <c r="BT87" s="42">
        <f>IF('Indicator Date hidden'!BU88="x","x",BT$2-'Indicator Date hidden'!BU88)</f>
        <v>0</v>
      </c>
      <c r="BU87">
        <f t="shared" si="10"/>
        <v>24</v>
      </c>
      <c r="BV87" s="43">
        <f t="shared" si="11"/>
        <v>0.375</v>
      </c>
      <c r="BW87">
        <f t="shared" si="12"/>
        <v>9</v>
      </c>
      <c r="BX87" s="43">
        <f t="shared" si="13"/>
        <v>1.7455300054711176</v>
      </c>
      <c r="BY87" s="46">
        <f t="shared" si="14"/>
        <v>0</v>
      </c>
    </row>
    <row r="88" spans="1:77">
      <c r="A88" t="str">
        <f>'Indicator Data'!B91</f>
        <v>KAZ</v>
      </c>
      <c r="B88" s="42">
        <f>IF('Indicator Date hidden'!C89="x","x",B$2-'Indicator Date hidden'!C89)</f>
        <v>0</v>
      </c>
      <c r="C88" s="42">
        <f>IF('Indicator Date hidden'!D89="x","x",C$2-'Indicator Date hidden'!D89)</f>
        <v>0</v>
      </c>
      <c r="D88" s="42">
        <f>IF('Indicator Date hidden'!E89="x","x",D$2-'Indicator Date hidden'!E89)</f>
        <v>0</v>
      </c>
      <c r="E88" s="42">
        <f>IF('Indicator Date hidden'!F89="x","x",E$2-'Indicator Date hidden'!F89)</f>
        <v>0</v>
      </c>
      <c r="F88" s="42">
        <f>IF('Indicator Date hidden'!G89="x","x",F$2-'Indicator Date hidden'!G89)</f>
        <v>0</v>
      </c>
      <c r="G88" s="42">
        <f>IF('Indicator Date hidden'!H89="x","x",G$2-'Indicator Date hidden'!H89)</f>
        <v>0</v>
      </c>
      <c r="H88" s="42">
        <f>IF('Indicator Date hidden'!I89="x","x",H$2-'Indicator Date hidden'!I89)</f>
        <v>0</v>
      </c>
      <c r="I88" s="42">
        <f>IF('Indicator Date hidden'!J89="x","x",I$2-'Indicator Date hidden'!J89)</f>
        <v>0</v>
      </c>
      <c r="J88" s="42">
        <f>IF('Indicator Date hidden'!K89="x","x",J$2-'Indicator Date hidden'!K89)</f>
        <v>0</v>
      </c>
      <c r="K88" s="42">
        <f>IF('Indicator Date hidden'!L89="x","x",K$2-'Indicator Date hidden'!L89)</f>
        <v>0</v>
      </c>
      <c r="L88" s="42">
        <f>IF('Indicator Date hidden'!M89="x","x",L$2-'Indicator Date hidden'!M89)</f>
        <v>0</v>
      </c>
      <c r="M88" s="42" t="str">
        <f>IF('Indicator Date hidden'!N89="x","x",M$2-'Indicator Date hidden'!N89)</f>
        <v>x</v>
      </c>
      <c r="N88" s="42" t="str">
        <f>IF('Indicator Date hidden'!O89="x","x",N$2-'Indicator Date hidden'!O89)</f>
        <v>x</v>
      </c>
      <c r="O88" s="42" t="str">
        <f>IF('Indicator Date hidden'!P89="x","x",O$2-'Indicator Date hidden'!P89)</f>
        <v>x</v>
      </c>
      <c r="P88" s="42">
        <f>IF('Indicator Date hidden'!Q89="x","x",P$2-'Indicator Date hidden'!Q89)</f>
        <v>0</v>
      </c>
      <c r="Q88" s="42">
        <f>IF('Indicator Date hidden'!R89="x","x",Q$2-'Indicator Date hidden'!R89)</f>
        <v>0</v>
      </c>
      <c r="R88" s="42">
        <f>IF('Indicator Date hidden'!S89="x","x",R$2-'Indicator Date hidden'!S89)</f>
        <v>0</v>
      </c>
      <c r="S88" s="42">
        <f>IF('Indicator Date hidden'!T89="x","x",S$2-'Indicator Date hidden'!T89)</f>
        <v>0</v>
      </c>
      <c r="T88" s="42">
        <f>IF('Indicator Date hidden'!U89="x","x",T$2-'Indicator Date hidden'!U89)</f>
        <v>0</v>
      </c>
      <c r="U88" s="42">
        <f>IF('Indicator Date hidden'!V89="x","x",U$2-'Indicator Date hidden'!V89)</f>
        <v>0</v>
      </c>
      <c r="V88" s="42">
        <f>IF('Indicator Date hidden'!W89="x","x",V$2-'Indicator Date hidden'!W89)</f>
        <v>0</v>
      </c>
      <c r="W88" s="42">
        <f>IF('Indicator Date hidden'!X89="x","x",W$2-'Indicator Date hidden'!X89)</f>
        <v>0</v>
      </c>
      <c r="X88" s="42">
        <f>IF('Indicator Date hidden'!Y89="x","x",X$2-'Indicator Date hidden'!Y89)</f>
        <v>6</v>
      </c>
      <c r="Y88" s="42">
        <f>IF('Indicator Date hidden'!Z89="x","x",Y$2-'Indicator Date hidden'!Z89)</f>
        <v>0</v>
      </c>
      <c r="Z88" s="42">
        <f>IF('Indicator Date hidden'!AA89="x","x",Z$2-'Indicator Date hidden'!AA89)</f>
        <v>3</v>
      </c>
      <c r="AA88" s="42">
        <f>IF('Indicator Date hidden'!AB89="x","x",AA$2-'Indicator Date hidden'!AB89)</f>
        <v>0</v>
      </c>
      <c r="AB88" s="42">
        <f>IF('Indicator Date hidden'!AC89="x","x",AB$2-'Indicator Date hidden'!AC89)</f>
        <v>0</v>
      </c>
      <c r="AC88" s="42">
        <f>IF('Indicator Date hidden'!AD89="x","x",AC$2-'Indicator Date hidden'!AD89)</f>
        <v>-2</v>
      </c>
      <c r="AD88" s="42">
        <f>IF('Indicator Date hidden'!AE89="x","x",AD$2-'Indicator Date hidden'!AE89)</f>
        <v>0</v>
      </c>
      <c r="AE88" s="42">
        <f>IF('Indicator Date hidden'!AF89="x","x",AE$2-'Indicator Date hidden'!AF89)</f>
        <v>0</v>
      </c>
      <c r="AF88" s="42">
        <f>IF('Indicator Date hidden'!AG89="x","x",AF$2-'Indicator Date hidden'!AG89)</f>
        <v>0</v>
      </c>
      <c r="AG88" s="42">
        <f>IF('Indicator Date hidden'!AH89="x","x",AG$2-'Indicator Date hidden'!AH89)</f>
        <v>0</v>
      </c>
      <c r="AH88" s="42">
        <f>IF('Indicator Date hidden'!AI89="x","x",AH$2-'Indicator Date hidden'!AI89)</f>
        <v>6</v>
      </c>
      <c r="AI88" s="42">
        <f>IF('Indicator Date hidden'!AJ89="x","x",AI$2-'Indicator Date hidden'!AJ89)</f>
        <v>0</v>
      </c>
      <c r="AJ88" s="42">
        <f>IF('Indicator Date hidden'!AK89="x","x",AJ$2-'Indicator Date hidden'!AK89)</f>
        <v>0</v>
      </c>
      <c r="AK88" s="42">
        <f>IF('Indicator Date hidden'!AL89="x","x",AK$2-'Indicator Date hidden'!AL89)</f>
        <v>0</v>
      </c>
      <c r="AL88" s="42">
        <f>IF('Indicator Date hidden'!AM89="x","x",AL$2-'Indicator Date hidden'!AM89)</f>
        <v>0</v>
      </c>
      <c r="AM88" s="42">
        <f>IF('Indicator Date hidden'!AN89="x","x",AM$2-'Indicator Date hidden'!AN89)</f>
        <v>0</v>
      </c>
      <c r="AN88" s="42">
        <f>IF('Indicator Date hidden'!AO89="x","x",AN$2-'Indicator Date hidden'!AO89)</f>
        <v>0</v>
      </c>
      <c r="AO88" s="42">
        <f>IF('Indicator Date hidden'!AP89="x","x",AO$2-'Indicator Date hidden'!AP89)</f>
        <v>7</v>
      </c>
      <c r="AP88" s="42">
        <f>IF('Indicator Date hidden'!AQ89="x","x",AP$2-'Indicator Date hidden'!AQ89)</f>
        <v>0</v>
      </c>
      <c r="AQ88" s="42">
        <f>IF('Indicator Date hidden'!AR89="x","x",AQ$2-'Indicator Date hidden'!AR89)</f>
        <v>1</v>
      </c>
      <c r="AR88" s="42" t="str">
        <f>IF('Indicator Date hidden'!AS89="x","x",AR$2-'Indicator Date hidden'!AS89)</f>
        <v>x</v>
      </c>
      <c r="AS88" s="42" t="str">
        <f>IF('Indicator Date hidden'!AT89="x","x",AS$2-'Indicator Date hidden'!AT89)</f>
        <v>x</v>
      </c>
      <c r="AT88" s="42">
        <f>IF('Indicator Date hidden'!AU89="x","x",AT$2-'Indicator Date hidden'!AU89)</f>
        <v>0</v>
      </c>
      <c r="AU88" s="42">
        <f>IF('Indicator Date hidden'!AV89="x","x",AU$2-'Indicator Date hidden'!AV89)</f>
        <v>0</v>
      </c>
      <c r="AV88" s="42">
        <f>IF('Indicator Date hidden'!AW89="x","x",AV$2-'Indicator Date hidden'!AW89)</f>
        <v>1</v>
      </c>
      <c r="AW88" s="42">
        <f>IF('Indicator Date hidden'!AX89="x","x",AW$2-'Indicator Date hidden'!AX89)</f>
        <v>-2</v>
      </c>
      <c r="AX88" s="42">
        <f>IF('Indicator Date hidden'!AY89="x","x",AX$2-'Indicator Date hidden'!AY89)</f>
        <v>-1</v>
      </c>
      <c r="AY88" s="42">
        <f>IF('Indicator Date hidden'!AZ89="x","x",AY$2-'Indicator Date hidden'!AZ89)</f>
        <v>0</v>
      </c>
      <c r="AZ88" s="42">
        <f>IF('Indicator Date hidden'!BA89="x","x",AZ$2-'Indicator Date hidden'!BA89)</f>
        <v>0</v>
      </c>
      <c r="BA88" s="42">
        <f>IF('Indicator Date hidden'!BB89="x","x",BA$2-'Indicator Date hidden'!BB89)</f>
        <v>0</v>
      </c>
      <c r="BB88" s="42">
        <f>IF('Indicator Date hidden'!BC89="x","x",BB$2-'Indicator Date hidden'!BC89)</f>
        <v>0</v>
      </c>
      <c r="BC88" s="42">
        <f>IF('Indicator Date hidden'!BD89="x","x",BC$2-'Indicator Date hidden'!BD89)</f>
        <v>0</v>
      </c>
      <c r="BD88" s="42">
        <f>IF('Indicator Date hidden'!BE89="x","x",BD$2-'Indicator Date hidden'!BE89)</f>
        <v>0</v>
      </c>
      <c r="BE88" s="42">
        <f>IF('Indicator Date hidden'!BF89="x","x",BE$2-'Indicator Date hidden'!BF89)</f>
        <v>2</v>
      </c>
      <c r="BF88" s="42">
        <f>IF('Indicator Date hidden'!BG89="x","x",BF$2-'Indicator Date hidden'!BG89)</f>
        <v>0</v>
      </c>
      <c r="BG88" s="42">
        <f>IF('Indicator Date hidden'!BH89="x","x",BG$2-'Indicator Date hidden'!BH89)</f>
        <v>0</v>
      </c>
      <c r="BH88" s="42">
        <f>IF('Indicator Date hidden'!BI89="x","x",BH$2-'Indicator Date hidden'!BI89)</f>
        <v>0</v>
      </c>
      <c r="BI88" s="42">
        <f>IF('Indicator Date hidden'!BJ89="x","x",BI$2-'Indicator Date hidden'!BJ89)</f>
        <v>3</v>
      </c>
      <c r="BJ88" s="42">
        <f>IF('Indicator Date hidden'!BK89="x","x",BJ$2-'Indicator Date hidden'!BK89)</f>
        <v>0</v>
      </c>
      <c r="BK88" s="42">
        <f>IF('Indicator Date hidden'!BL89="x","x",BK$2-'Indicator Date hidden'!BL89)</f>
        <v>0</v>
      </c>
      <c r="BL88" s="42">
        <f>IF('Indicator Date hidden'!BM89="x","x",BL$2-'Indicator Date hidden'!BM89)</f>
        <v>0</v>
      </c>
      <c r="BM88" s="42">
        <f>IF('Indicator Date hidden'!BN89="x","x",BM$2-'Indicator Date hidden'!BN89)</f>
        <v>0</v>
      </c>
      <c r="BN88" s="42">
        <f>IF('Indicator Date hidden'!BO89="x","x",BN$2-'Indicator Date hidden'!BO89)</f>
        <v>0</v>
      </c>
      <c r="BO88" s="42">
        <f>IF('Indicator Date hidden'!BP89="x","x",BO$2-'Indicator Date hidden'!BP89)</f>
        <v>1</v>
      </c>
      <c r="BP88" s="42">
        <f>IF('Indicator Date hidden'!BQ89="x","x",BP$2-'Indicator Date hidden'!BQ89)</f>
        <v>0</v>
      </c>
      <c r="BQ88" s="42">
        <f>IF('Indicator Date hidden'!BR89="x","x",BQ$2-'Indicator Date hidden'!BR89)</f>
        <v>0</v>
      </c>
      <c r="BR88" s="42">
        <f>IF('Indicator Date hidden'!BS89="x","x",BR$2-'Indicator Date hidden'!BS89)</f>
        <v>0</v>
      </c>
      <c r="BS88" s="42">
        <f>IF('Indicator Date hidden'!BT89="x","x",BS$2-'Indicator Date hidden'!BT89)</f>
        <v>1</v>
      </c>
      <c r="BT88" s="42">
        <f>IF('Indicator Date hidden'!BU89="x","x",BT$2-'Indicator Date hidden'!BU89)</f>
        <v>0</v>
      </c>
      <c r="BU88">
        <f t="shared" si="10"/>
        <v>26</v>
      </c>
      <c r="BV88" s="43">
        <f t="shared" si="11"/>
        <v>0.39393939393939392</v>
      </c>
      <c r="BW88">
        <f t="shared" si="12"/>
        <v>10</v>
      </c>
      <c r="BX88" s="43">
        <f t="shared" si="13"/>
        <v>1.4860848285138459</v>
      </c>
      <c r="BY88" s="46">
        <f t="shared" si="14"/>
        <v>0</v>
      </c>
    </row>
    <row r="89" spans="1:77">
      <c r="A89" t="str">
        <f>'Indicator Data'!B92</f>
        <v>KEN</v>
      </c>
      <c r="B89" s="42">
        <f>IF('Indicator Date hidden'!C90="x","x",B$2-'Indicator Date hidden'!C90)</f>
        <v>0</v>
      </c>
      <c r="C89" s="42">
        <f>IF('Indicator Date hidden'!D90="x","x",C$2-'Indicator Date hidden'!D90)</f>
        <v>0</v>
      </c>
      <c r="D89" s="42">
        <f>IF('Indicator Date hidden'!E90="x","x",D$2-'Indicator Date hidden'!E90)</f>
        <v>0</v>
      </c>
      <c r="E89" s="42">
        <f>IF('Indicator Date hidden'!F90="x","x",E$2-'Indicator Date hidden'!F90)</f>
        <v>0</v>
      </c>
      <c r="F89" s="42">
        <f>IF('Indicator Date hidden'!G90="x","x",F$2-'Indicator Date hidden'!G90)</f>
        <v>0</v>
      </c>
      <c r="G89" s="42">
        <f>IF('Indicator Date hidden'!H90="x","x",G$2-'Indicator Date hidden'!H90)</f>
        <v>0</v>
      </c>
      <c r="H89" s="42">
        <f>IF('Indicator Date hidden'!I90="x","x",H$2-'Indicator Date hidden'!I90)</f>
        <v>0</v>
      </c>
      <c r="I89" s="42">
        <f>IF('Indicator Date hidden'!J90="x","x",I$2-'Indicator Date hidden'!J90)</f>
        <v>0</v>
      </c>
      <c r="J89" s="42">
        <f>IF('Indicator Date hidden'!K90="x","x",J$2-'Indicator Date hidden'!K90)</f>
        <v>0</v>
      </c>
      <c r="K89" s="42">
        <f>IF('Indicator Date hidden'!L90="x","x",K$2-'Indicator Date hidden'!L90)</f>
        <v>0</v>
      </c>
      <c r="L89" s="42">
        <f>IF('Indicator Date hidden'!M90="x","x",L$2-'Indicator Date hidden'!M90)</f>
        <v>0</v>
      </c>
      <c r="M89" s="42">
        <f>IF('Indicator Date hidden'!N90="x","x",M$2-'Indicator Date hidden'!N90)</f>
        <v>0</v>
      </c>
      <c r="N89" s="42">
        <f>IF('Indicator Date hidden'!O90="x","x",N$2-'Indicator Date hidden'!O90)</f>
        <v>0</v>
      </c>
      <c r="O89" s="42">
        <f>IF('Indicator Date hidden'!P90="x","x",O$2-'Indicator Date hidden'!P90)</f>
        <v>0</v>
      </c>
      <c r="P89" s="42">
        <f>IF('Indicator Date hidden'!Q90="x","x",P$2-'Indicator Date hidden'!Q90)</f>
        <v>0</v>
      </c>
      <c r="Q89" s="42">
        <f>IF('Indicator Date hidden'!R90="x","x",Q$2-'Indicator Date hidden'!R90)</f>
        <v>0</v>
      </c>
      <c r="R89" s="42">
        <f>IF('Indicator Date hidden'!S90="x","x",R$2-'Indicator Date hidden'!S90)</f>
        <v>0</v>
      </c>
      <c r="S89" s="42">
        <f>IF('Indicator Date hidden'!T90="x","x",S$2-'Indicator Date hidden'!T90)</f>
        <v>0</v>
      </c>
      <c r="T89" s="42">
        <f>IF('Indicator Date hidden'!U90="x","x",T$2-'Indicator Date hidden'!U90)</f>
        <v>0</v>
      </c>
      <c r="U89" s="42">
        <f>IF('Indicator Date hidden'!V90="x","x",U$2-'Indicator Date hidden'!V90)</f>
        <v>0</v>
      </c>
      <c r="V89" s="42">
        <f>IF('Indicator Date hidden'!W90="x","x",V$2-'Indicator Date hidden'!W90)</f>
        <v>0</v>
      </c>
      <c r="W89" s="42">
        <f>IF('Indicator Date hidden'!X90="x","x",W$2-'Indicator Date hidden'!X90)</f>
        <v>0</v>
      </c>
      <c r="X89" s="42">
        <f>IF('Indicator Date hidden'!Y90="x","x",X$2-'Indicator Date hidden'!Y90)</f>
        <v>1</v>
      </c>
      <c r="Y89" s="42">
        <f>IF('Indicator Date hidden'!Z90="x","x",Y$2-'Indicator Date hidden'!Z90)</f>
        <v>0</v>
      </c>
      <c r="Z89" s="42">
        <f>IF('Indicator Date hidden'!AA90="x","x",Z$2-'Indicator Date hidden'!AA90)</f>
        <v>0</v>
      </c>
      <c r="AA89" s="42">
        <f>IF('Indicator Date hidden'!AB90="x","x",AA$2-'Indicator Date hidden'!AB90)</f>
        <v>1</v>
      </c>
      <c r="AB89" s="42">
        <f>IF('Indicator Date hidden'!AC90="x","x",AB$2-'Indicator Date hidden'!AC90)</f>
        <v>0</v>
      </c>
      <c r="AC89" s="42">
        <f>IF('Indicator Date hidden'!AD90="x","x",AC$2-'Indicator Date hidden'!AD90)</f>
        <v>-2</v>
      </c>
      <c r="AD89" s="42">
        <f>IF('Indicator Date hidden'!AE90="x","x",AD$2-'Indicator Date hidden'!AE90)</f>
        <v>0</v>
      </c>
      <c r="AE89" s="42">
        <f>IF('Indicator Date hidden'!AF90="x","x",AE$2-'Indicator Date hidden'!AF90)</f>
        <v>0</v>
      </c>
      <c r="AF89" s="42">
        <f>IF('Indicator Date hidden'!AG90="x","x",AF$2-'Indicator Date hidden'!AG90)</f>
        <v>0</v>
      </c>
      <c r="AG89" s="42">
        <f>IF('Indicator Date hidden'!AH90="x","x",AG$2-'Indicator Date hidden'!AH90)</f>
        <v>0</v>
      </c>
      <c r="AH89" s="42">
        <f>IF('Indicator Date hidden'!AI90="x","x",AH$2-'Indicator Date hidden'!AI90)</f>
        <v>7</v>
      </c>
      <c r="AI89" s="42">
        <f>IF('Indicator Date hidden'!AJ90="x","x",AI$2-'Indicator Date hidden'!AJ90)</f>
        <v>0</v>
      </c>
      <c r="AJ89" s="42">
        <f>IF('Indicator Date hidden'!AK90="x","x",AJ$2-'Indicator Date hidden'!AK90)</f>
        <v>0</v>
      </c>
      <c r="AK89" s="42">
        <f>IF('Indicator Date hidden'!AL90="x","x",AK$2-'Indicator Date hidden'!AL90)</f>
        <v>0</v>
      </c>
      <c r="AL89" s="42">
        <f>IF('Indicator Date hidden'!AM90="x","x",AL$2-'Indicator Date hidden'!AM90)</f>
        <v>0</v>
      </c>
      <c r="AM89" s="42">
        <f>IF('Indicator Date hidden'!AN90="x","x",AM$2-'Indicator Date hidden'!AN90)</f>
        <v>0</v>
      </c>
      <c r="AN89" s="42">
        <f>IF('Indicator Date hidden'!AO90="x","x",AN$2-'Indicator Date hidden'!AO90)</f>
        <v>0</v>
      </c>
      <c r="AO89" s="42">
        <f>IF('Indicator Date hidden'!AP90="x","x",AO$2-'Indicator Date hidden'!AP90)</f>
        <v>0</v>
      </c>
      <c r="AP89" s="42">
        <f>IF('Indicator Date hidden'!AQ90="x","x",AP$2-'Indicator Date hidden'!AQ90)</f>
        <v>0</v>
      </c>
      <c r="AQ89" s="42">
        <f>IF('Indicator Date hidden'!AR90="x","x",AQ$2-'Indicator Date hidden'!AR90)</f>
        <v>0</v>
      </c>
      <c r="AR89" s="42">
        <f>IF('Indicator Date hidden'!AS90="x","x",AR$2-'Indicator Date hidden'!AS90)</f>
        <v>0</v>
      </c>
      <c r="AS89" s="42">
        <f>IF('Indicator Date hidden'!AT90="x","x",AS$2-'Indicator Date hidden'!AT90)</f>
        <v>0</v>
      </c>
      <c r="AT89" s="42">
        <f>IF('Indicator Date hidden'!AU90="x","x",AT$2-'Indicator Date hidden'!AU90)</f>
        <v>0</v>
      </c>
      <c r="AU89" s="42">
        <f>IF('Indicator Date hidden'!AV90="x","x",AU$2-'Indicator Date hidden'!AV90)</f>
        <v>0</v>
      </c>
      <c r="AV89" s="42">
        <f>IF('Indicator Date hidden'!AW90="x","x",AV$2-'Indicator Date hidden'!AW90)</f>
        <v>1</v>
      </c>
      <c r="AW89" s="42">
        <f>IF('Indicator Date hidden'!AX90="x","x",AW$2-'Indicator Date hidden'!AX90)</f>
        <v>-2</v>
      </c>
      <c r="AX89" s="42">
        <f>IF('Indicator Date hidden'!AY90="x","x",AX$2-'Indicator Date hidden'!AY90)</f>
        <v>-1</v>
      </c>
      <c r="AY89" s="42">
        <f>IF('Indicator Date hidden'!AZ90="x","x",AY$2-'Indicator Date hidden'!AZ90)</f>
        <v>0</v>
      </c>
      <c r="AZ89" s="42">
        <f>IF('Indicator Date hidden'!BA90="x","x",AZ$2-'Indicator Date hidden'!BA90)</f>
        <v>0</v>
      </c>
      <c r="BA89" s="42">
        <f>IF('Indicator Date hidden'!BB90="x","x",BA$2-'Indicator Date hidden'!BB90)</f>
        <v>0</v>
      </c>
      <c r="BB89" s="42">
        <f>IF('Indicator Date hidden'!BC90="x","x",BB$2-'Indicator Date hidden'!BC90)</f>
        <v>0</v>
      </c>
      <c r="BC89" s="42">
        <f>IF('Indicator Date hidden'!BD90="x","x",BC$2-'Indicator Date hidden'!BD90)</f>
        <v>0</v>
      </c>
      <c r="BD89" s="42">
        <f>IF('Indicator Date hidden'!BE90="x","x",BD$2-'Indicator Date hidden'!BE90)</f>
        <v>0</v>
      </c>
      <c r="BE89" s="42">
        <f>IF('Indicator Date hidden'!BF90="x","x",BE$2-'Indicator Date hidden'!BF90)</f>
        <v>0</v>
      </c>
      <c r="BF89" s="42">
        <f>IF('Indicator Date hidden'!BG90="x","x",BF$2-'Indicator Date hidden'!BG90)</f>
        <v>0</v>
      </c>
      <c r="BG89" s="42">
        <f>IF('Indicator Date hidden'!BH90="x","x",BG$2-'Indicator Date hidden'!BH90)</f>
        <v>0</v>
      </c>
      <c r="BH89" s="42">
        <f>IF('Indicator Date hidden'!BI90="x","x",BH$2-'Indicator Date hidden'!BI90)</f>
        <v>0</v>
      </c>
      <c r="BI89" s="42">
        <f>IF('Indicator Date hidden'!BJ90="x","x",BI$2-'Indicator Date hidden'!BJ90)</f>
        <v>1</v>
      </c>
      <c r="BJ89" s="42">
        <f>IF('Indicator Date hidden'!BK90="x","x",BJ$2-'Indicator Date hidden'!BK90)</f>
        <v>1</v>
      </c>
      <c r="BK89" s="42">
        <f>IF('Indicator Date hidden'!BL90="x","x",BK$2-'Indicator Date hidden'!BL90)</f>
        <v>0</v>
      </c>
      <c r="BL89" s="42">
        <f>IF('Indicator Date hidden'!BM90="x","x",BL$2-'Indicator Date hidden'!BM90)</f>
        <v>0</v>
      </c>
      <c r="BM89" s="42">
        <f>IF('Indicator Date hidden'!BN90="x","x",BM$2-'Indicator Date hidden'!BN90)</f>
        <v>0</v>
      </c>
      <c r="BN89" s="42">
        <f>IF('Indicator Date hidden'!BO90="x","x",BN$2-'Indicator Date hidden'!BO90)</f>
        <v>0</v>
      </c>
      <c r="BO89" s="42">
        <f>IF('Indicator Date hidden'!BP90="x","x",BO$2-'Indicator Date hidden'!BP90)</f>
        <v>0</v>
      </c>
      <c r="BP89" s="42">
        <f>IF('Indicator Date hidden'!BQ90="x","x",BP$2-'Indicator Date hidden'!BQ90)</f>
        <v>0</v>
      </c>
      <c r="BQ89" s="42">
        <f>IF('Indicator Date hidden'!BR90="x","x",BQ$2-'Indicator Date hidden'!BR90)</f>
        <v>0</v>
      </c>
      <c r="BR89" s="42">
        <f>IF('Indicator Date hidden'!BS90="x","x",BR$2-'Indicator Date hidden'!BS90)</f>
        <v>0</v>
      </c>
      <c r="BS89" s="42">
        <f>IF('Indicator Date hidden'!BT90="x","x",BS$2-'Indicator Date hidden'!BT90)</f>
        <v>1</v>
      </c>
      <c r="BT89" s="42">
        <f>IF('Indicator Date hidden'!BU90="x","x",BT$2-'Indicator Date hidden'!BU90)</f>
        <v>0</v>
      </c>
      <c r="BU89">
        <f t="shared" si="10"/>
        <v>8</v>
      </c>
      <c r="BV89" s="43">
        <f t="shared" si="11"/>
        <v>0.11267605633802817</v>
      </c>
      <c r="BW89">
        <f t="shared" si="12"/>
        <v>7</v>
      </c>
      <c r="BX89" s="43">
        <f t="shared" si="13"/>
        <v>0.94271552285529636</v>
      </c>
      <c r="BY89" s="46">
        <f t="shared" si="14"/>
        <v>0</v>
      </c>
    </row>
    <row r="90" spans="1:77">
      <c r="A90" t="str">
        <f>'Indicator Data'!B93</f>
        <v>KIR</v>
      </c>
      <c r="B90" s="42">
        <f>IF('Indicator Date hidden'!C91="x","x",B$2-'Indicator Date hidden'!C91)</f>
        <v>0</v>
      </c>
      <c r="C90" s="42">
        <f>IF('Indicator Date hidden'!D91="x","x",C$2-'Indicator Date hidden'!D91)</f>
        <v>0</v>
      </c>
      <c r="D90" s="42">
        <f>IF('Indicator Date hidden'!E91="x","x",D$2-'Indicator Date hidden'!E91)</f>
        <v>0</v>
      </c>
      <c r="E90" s="42">
        <f>IF('Indicator Date hidden'!F91="x","x",E$2-'Indicator Date hidden'!F91)</f>
        <v>0</v>
      </c>
      <c r="F90" s="42">
        <f>IF('Indicator Date hidden'!G91="x","x",F$2-'Indicator Date hidden'!G91)</f>
        <v>0</v>
      </c>
      <c r="G90" s="42">
        <f>IF('Indicator Date hidden'!H91="x","x",G$2-'Indicator Date hidden'!H91)</f>
        <v>0</v>
      </c>
      <c r="H90" s="42">
        <f>IF('Indicator Date hidden'!I91="x","x",H$2-'Indicator Date hidden'!I91)</f>
        <v>0</v>
      </c>
      <c r="I90" s="42">
        <f>IF('Indicator Date hidden'!J91="x","x",I$2-'Indicator Date hidden'!J91)</f>
        <v>0</v>
      </c>
      <c r="J90" s="42">
        <f>IF('Indicator Date hidden'!K91="x","x",J$2-'Indicator Date hidden'!K91)</f>
        <v>0</v>
      </c>
      <c r="K90" s="42" t="str">
        <f>IF('Indicator Date hidden'!L91="x","x",K$2-'Indicator Date hidden'!L91)</f>
        <v>x</v>
      </c>
      <c r="L90" s="42" t="str">
        <f>IF('Indicator Date hidden'!M91="x","x",L$2-'Indicator Date hidden'!M91)</f>
        <v>x</v>
      </c>
      <c r="M90" s="42" t="str">
        <f>IF('Indicator Date hidden'!N91="x","x",M$2-'Indicator Date hidden'!N91)</f>
        <v>x</v>
      </c>
      <c r="N90" s="42" t="str">
        <f>IF('Indicator Date hidden'!O91="x","x",N$2-'Indicator Date hidden'!O91)</f>
        <v>x</v>
      </c>
      <c r="O90" s="42" t="str">
        <f>IF('Indicator Date hidden'!P91="x","x",O$2-'Indicator Date hidden'!P91)</f>
        <v>x</v>
      </c>
      <c r="P90" s="42">
        <f>IF('Indicator Date hidden'!Q91="x","x",P$2-'Indicator Date hidden'!Q91)</f>
        <v>0</v>
      </c>
      <c r="Q90" s="42">
        <f>IF('Indicator Date hidden'!R91="x","x",Q$2-'Indicator Date hidden'!R91)</f>
        <v>0</v>
      </c>
      <c r="R90" s="42">
        <f>IF('Indicator Date hidden'!S91="x","x",R$2-'Indicator Date hidden'!S91)</f>
        <v>0</v>
      </c>
      <c r="S90" s="42">
        <f>IF('Indicator Date hidden'!T91="x","x",S$2-'Indicator Date hidden'!T91)</f>
        <v>0</v>
      </c>
      <c r="T90" s="42">
        <f>IF('Indicator Date hidden'!U91="x","x",T$2-'Indicator Date hidden'!U91)</f>
        <v>0</v>
      </c>
      <c r="U90" s="42">
        <f>IF('Indicator Date hidden'!V91="x","x",U$2-'Indicator Date hidden'!V91)</f>
        <v>0</v>
      </c>
      <c r="V90" s="42">
        <f>IF('Indicator Date hidden'!W91="x","x",V$2-'Indicator Date hidden'!W91)</f>
        <v>0</v>
      </c>
      <c r="W90" s="42">
        <f>IF('Indicator Date hidden'!X91="x","x",W$2-'Indicator Date hidden'!X91)</f>
        <v>0</v>
      </c>
      <c r="X90" s="42">
        <f>IF('Indicator Date hidden'!Y91="x","x",X$2-'Indicator Date hidden'!Y91)</f>
        <v>3</v>
      </c>
      <c r="Y90" s="42">
        <f>IF('Indicator Date hidden'!Z91="x","x",Y$2-'Indicator Date hidden'!Z91)</f>
        <v>0</v>
      </c>
      <c r="Z90" s="42">
        <f>IF('Indicator Date hidden'!AA91="x","x",Z$2-'Indicator Date hidden'!AA91)</f>
        <v>0</v>
      </c>
      <c r="AA90" s="42">
        <f>IF('Indicator Date hidden'!AB91="x","x",AA$2-'Indicator Date hidden'!AB91)</f>
        <v>5</v>
      </c>
      <c r="AB90" s="42">
        <f>IF('Indicator Date hidden'!AC91="x","x",AB$2-'Indicator Date hidden'!AC91)</f>
        <v>0</v>
      </c>
      <c r="AC90" s="42">
        <f>IF('Indicator Date hidden'!AD91="x","x",AC$2-'Indicator Date hidden'!AD91)</f>
        <v>-2</v>
      </c>
      <c r="AD90" s="42">
        <f>IF('Indicator Date hidden'!AE91="x","x",AD$2-'Indicator Date hidden'!AE91)</f>
        <v>0</v>
      </c>
      <c r="AE90" s="42">
        <f>IF('Indicator Date hidden'!AF91="x","x",AE$2-'Indicator Date hidden'!AF91)</f>
        <v>16</v>
      </c>
      <c r="AF90" s="42" t="str">
        <f>IF('Indicator Date hidden'!AG91="x","x",AF$2-'Indicator Date hidden'!AG91)</f>
        <v>x</v>
      </c>
      <c r="AG90" s="42">
        <f>IF('Indicator Date hidden'!AH91="x","x",AG$2-'Indicator Date hidden'!AH91)</f>
        <v>0</v>
      </c>
      <c r="AH90" s="42">
        <f>IF('Indicator Date hidden'!AI91="x","x",AH$2-'Indicator Date hidden'!AI91)</f>
        <v>3</v>
      </c>
      <c r="AI90" s="42">
        <f>IF('Indicator Date hidden'!AJ91="x","x",AI$2-'Indicator Date hidden'!AJ91)</f>
        <v>0</v>
      </c>
      <c r="AJ90" s="42">
        <f>IF('Indicator Date hidden'!AK91="x","x",AJ$2-'Indicator Date hidden'!AK91)</f>
        <v>0</v>
      </c>
      <c r="AK90" s="42">
        <f>IF('Indicator Date hidden'!AL91="x","x",AK$2-'Indicator Date hidden'!AL91)</f>
        <v>0</v>
      </c>
      <c r="AL90" s="42">
        <f>IF('Indicator Date hidden'!AM91="x","x",AL$2-'Indicator Date hidden'!AM91)</f>
        <v>0</v>
      </c>
      <c r="AM90" s="42">
        <f>IF('Indicator Date hidden'!AN91="x","x",AM$2-'Indicator Date hidden'!AN91)</f>
        <v>0</v>
      </c>
      <c r="AN90" s="42">
        <f>IF('Indicator Date hidden'!AO91="x","x",AN$2-'Indicator Date hidden'!AO91)</f>
        <v>0</v>
      </c>
      <c r="AO90" s="42">
        <f>IF('Indicator Date hidden'!AP91="x","x",AO$2-'Indicator Date hidden'!AP91)</f>
        <v>4</v>
      </c>
      <c r="AP90" s="42">
        <f>IF('Indicator Date hidden'!AQ91="x","x",AP$2-'Indicator Date hidden'!AQ91)</f>
        <v>0</v>
      </c>
      <c r="AQ90" s="42" t="str">
        <f>IF('Indicator Date hidden'!AR91="x","x",AQ$2-'Indicator Date hidden'!AR91)</f>
        <v>x</v>
      </c>
      <c r="AR90" s="42" t="str">
        <f>IF('Indicator Date hidden'!AS91="x","x",AR$2-'Indicator Date hidden'!AS91)</f>
        <v>x</v>
      </c>
      <c r="AS90" s="42" t="str">
        <f>IF('Indicator Date hidden'!AT91="x","x",AS$2-'Indicator Date hidden'!AT91)</f>
        <v>x</v>
      </c>
      <c r="AT90" s="42">
        <f>IF('Indicator Date hidden'!AU91="x","x",AT$2-'Indicator Date hidden'!AU91)</f>
        <v>0</v>
      </c>
      <c r="AU90" s="42" t="str">
        <f>IF('Indicator Date hidden'!AV91="x","x",AU$2-'Indicator Date hidden'!AV91)</f>
        <v>x</v>
      </c>
      <c r="AV90" s="42">
        <f>IF('Indicator Date hidden'!AW91="x","x",AV$2-'Indicator Date hidden'!AW91)</f>
        <v>3</v>
      </c>
      <c r="AW90" s="42">
        <f>IF('Indicator Date hidden'!AX91="x","x",AW$2-'Indicator Date hidden'!AX91)</f>
        <v>-2</v>
      </c>
      <c r="AX90" s="42">
        <f>IF('Indicator Date hidden'!AY91="x","x",AX$2-'Indicator Date hidden'!AY91)</f>
        <v>-1</v>
      </c>
      <c r="AY90" s="42">
        <f>IF('Indicator Date hidden'!AZ91="x","x",AY$2-'Indicator Date hidden'!AZ91)</f>
        <v>0</v>
      </c>
      <c r="AZ90" s="42" t="str">
        <f>IF('Indicator Date hidden'!BA91="x","x",AZ$2-'Indicator Date hidden'!BA91)</f>
        <v>x</v>
      </c>
      <c r="BA90" s="42" t="str">
        <f>IF('Indicator Date hidden'!BB91="x","x",BA$2-'Indicator Date hidden'!BB91)</f>
        <v>x</v>
      </c>
      <c r="BB90" s="42" t="str">
        <f>IF('Indicator Date hidden'!BC91="x","x",BB$2-'Indicator Date hidden'!BC91)</f>
        <v>x</v>
      </c>
      <c r="BC90" s="42">
        <f>IF('Indicator Date hidden'!BD91="x","x",BC$2-'Indicator Date hidden'!BD91)</f>
        <v>0</v>
      </c>
      <c r="BD90" s="42">
        <f>IF('Indicator Date hidden'!BE91="x","x",BD$2-'Indicator Date hidden'!BE91)</f>
        <v>0</v>
      </c>
      <c r="BE90" s="42" t="str">
        <f>IF('Indicator Date hidden'!BF91="x","x",BE$2-'Indicator Date hidden'!BF91)</f>
        <v>x</v>
      </c>
      <c r="BF90" s="42">
        <f>IF('Indicator Date hidden'!BG91="x","x",BF$2-'Indicator Date hidden'!BG91)</f>
        <v>0</v>
      </c>
      <c r="BG90" s="42" t="str">
        <f>IF('Indicator Date hidden'!BH91="x","x",BG$2-'Indicator Date hidden'!BH91)</f>
        <v>x</v>
      </c>
      <c r="BH90" s="42">
        <f>IF('Indicator Date hidden'!BI91="x","x",BH$2-'Indicator Date hidden'!BI91)</f>
        <v>0</v>
      </c>
      <c r="BI90" s="42" t="str">
        <f>IF('Indicator Date hidden'!BJ91="x","x",BI$2-'Indicator Date hidden'!BJ91)</f>
        <v>x</v>
      </c>
      <c r="BJ90" s="42">
        <f>IF('Indicator Date hidden'!BK91="x","x",BJ$2-'Indicator Date hidden'!BK91)</f>
        <v>1</v>
      </c>
      <c r="BK90" s="42">
        <f>IF('Indicator Date hidden'!BL91="x","x",BK$2-'Indicator Date hidden'!BL91)</f>
        <v>0</v>
      </c>
      <c r="BL90" s="42">
        <f>IF('Indicator Date hidden'!BM91="x","x",BL$2-'Indicator Date hidden'!BM91)</f>
        <v>0</v>
      </c>
      <c r="BM90" s="42">
        <f>IF('Indicator Date hidden'!BN91="x","x",BM$2-'Indicator Date hidden'!BN91)</f>
        <v>0</v>
      </c>
      <c r="BN90" s="42">
        <f>IF('Indicator Date hidden'!BO91="x","x",BN$2-'Indicator Date hidden'!BO91)</f>
        <v>0</v>
      </c>
      <c r="BO90" s="42">
        <f>IF('Indicator Date hidden'!BP91="x","x",BO$2-'Indicator Date hidden'!BP91)</f>
        <v>8</v>
      </c>
      <c r="BP90" s="42">
        <f>IF('Indicator Date hidden'!BQ91="x","x",BP$2-'Indicator Date hidden'!BQ91)</f>
        <v>0</v>
      </c>
      <c r="BQ90" s="42">
        <f>IF('Indicator Date hidden'!BR91="x","x",BQ$2-'Indicator Date hidden'!BR91)</f>
        <v>0</v>
      </c>
      <c r="BR90" s="42">
        <f>IF('Indicator Date hidden'!BS91="x","x",BR$2-'Indicator Date hidden'!BS91)</f>
        <v>0</v>
      </c>
      <c r="BS90" s="42">
        <f>IF('Indicator Date hidden'!BT91="x","x",BS$2-'Indicator Date hidden'!BT91)</f>
        <v>1</v>
      </c>
      <c r="BT90" s="42">
        <f>IF('Indicator Date hidden'!BU91="x","x",BT$2-'Indicator Date hidden'!BU91)</f>
        <v>0</v>
      </c>
      <c r="BU90">
        <f t="shared" si="10"/>
        <v>39</v>
      </c>
      <c r="BV90" s="43">
        <f t="shared" si="11"/>
        <v>0.70909090909090911</v>
      </c>
      <c r="BW90">
        <f t="shared" si="12"/>
        <v>9</v>
      </c>
      <c r="BX90" s="43">
        <f t="shared" si="13"/>
        <v>2.598410194174523</v>
      </c>
      <c r="BY90" s="46">
        <f t="shared" si="14"/>
        <v>0</v>
      </c>
    </row>
    <row r="91" spans="1:77">
      <c r="A91" t="str">
        <f>'Indicator Data'!B94</f>
        <v>PRK</v>
      </c>
      <c r="B91" s="42">
        <f>IF('Indicator Date hidden'!C92="x","x",B$2-'Indicator Date hidden'!C92)</f>
        <v>0</v>
      </c>
      <c r="C91" s="42">
        <f>IF('Indicator Date hidden'!D92="x","x",C$2-'Indicator Date hidden'!D92)</f>
        <v>0</v>
      </c>
      <c r="D91" s="42">
        <f>IF('Indicator Date hidden'!E92="x","x",D$2-'Indicator Date hidden'!E92)</f>
        <v>0</v>
      </c>
      <c r="E91" s="42">
        <f>IF('Indicator Date hidden'!F92="x","x",E$2-'Indicator Date hidden'!F92)</f>
        <v>0</v>
      </c>
      <c r="F91" s="42">
        <f>IF('Indicator Date hidden'!G92="x","x",F$2-'Indicator Date hidden'!G92)</f>
        <v>0</v>
      </c>
      <c r="G91" s="42">
        <f>IF('Indicator Date hidden'!H92="x","x",G$2-'Indicator Date hidden'!H92)</f>
        <v>0</v>
      </c>
      <c r="H91" s="42">
        <f>IF('Indicator Date hidden'!I92="x","x",H$2-'Indicator Date hidden'!I92)</f>
        <v>0</v>
      </c>
      <c r="I91" s="42">
        <f>IF('Indicator Date hidden'!J92="x","x",I$2-'Indicator Date hidden'!J92)</f>
        <v>0</v>
      </c>
      <c r="J91" s="42">
        <f>IF('Indicator Date hidden'!K92="x","x",J$2-'Indicator Date hidden'!K92)</f>
        <v>0</v>
      </c>
      <c r="K91" s="42">
        <f>IF('Indicator Date hidden'!L92="x","x",K$2-'Indicator Date hidden'!L92)</f>
        <v>0</v>
      </c>
      <c r="L91" s="42">
        <f>IF('Indicator Date hidden'!M92="x","x",L$2-'Indicator Date hidden'!M92)</f>
        <v>0</v>
      </c>
      <c r="M91" s="42" t="str">
        <f>IF('Indicator Date hidden'!N92="x","x",M$2-'Indicator Date hidden'!N92)</f>
        <v>x</v>
      </c>
      <c r="N91" s="42" t="str">
        <f>IF('Indicator Date hidden'!O92="x","x",N$2-'Indicator Date hidden'!O92)</f>
        <v>x</v>
      </c>
      <c r="O91" s="42" t="str">
        <f>IF('Indicator Date hidden'!P92="x","x",O$2-'Indicator Date hidden'!P92)</f>
        <v>x</v>
      </c>
      <c r="P91" s="42">
        <f>IF('Indicator Date hidden'!Q92="x","x",P$2-'Indicator Date hidden'!Q92)</f>
        <v>0</v>
      </c>
      <c r="Q91" s="42">
        <f>IF('Indicator Date hidden'!R92="x","x",Q$2-'Indicator Date hidden'!R92)</f>
        <v>0</v>
      </c>
      <c r="R91" s="42">
        <f>IF('Indicator Date hidden'!S92="x","x",R$2-'Indicator Date hidden'!S92)</f>
        <v>0</v>
      </c>
      <c r="S91" s="42">
        <f>IF('Indicator Date hidden'!T92="x","x",S$2-'Indicator Date hidden'!T92)</f>
        <v>0</v>
      </c>
      <c r="T91" s="42">
        <f>IF('Indicator Date hidden'!U92="x","x",T$2-'Indicator Date hidden'!U92)</f>
        <v>0</v>
      </c>
      <c r="U91" s="42">
        <f>IF('Indicator Date hidden'!V92="x","x",U$2-'Indicator Date hidden'!V92)</f>
        <v>0</v>
      </c>
      <c r="V91" s="42">
        <f>IF('Indicator Date hidden'!W92="x","x",V$2-'Indicator Date hidden'!W92)</f>
        <v>0</v>
      </c>
      <c r="W91" s="42">
        <f>IF('Indicator Date hidden'!X92="x","x",W$2-'Indicator Date hidden'!X92)</f>
        <v>0</v>
      </c>
      <c r="X91" s="42">
        <f>IF('Indicator Date hidden'!Y92="x","x",X$2-'Indicator Date hidden'!Y92)</f>
        <v>13</v>
      </c>
      <c r="Y91" s="42">
        <f>IF('Indicator Date hidden'!Z92="x","x",Y$2-'Indicator Date hidden'!Z92)</f>
        <v>0</v>
      </c>
      <c r="Z91" s="42" t="str">
        <f>IF('Indicator Date hidden'!AA92="x","x",Z$2-'Indicator Date hidden'!AA92)</f>
        <v>x</v>
      </c>
      <c r="AA91" s="42">
        <f>IF('Indicator Date hidden'!AB92="x","x",AA$2-'Indicator Date hidden'!AB92)</f>
        <v>5</v>
      </c>
      <c r="AB91" s="42">
        <f>IF('Indicator Date hidden'!AC92="x","x",AB$2-'Indicator Date hidden'!AC92)</f>
        <v>0</v>
      </c>
      <c r="AC91" s="42">
        <f>IF('Indicator Date hidden'!AD92="x","x",AC$2-'Indicator Date hidden'!AD92)</f>
        <v>-2</v>
      </c>
      <c r="AD91" s="42">
        <f>IF('Indicator Date hidden'!AE92="x","x",AD$2-'Indicator Date hidden'!AE92)</f>
        <v>0</v>
      </c>
      <c r="AE91" s="42">
        <f>IF('Indicator Date hidden'!AF92="x","x",AE$2-'Indicator Date hidden'!AF92)</f>
        <v>0</v>
      </c>
      <c r="AF91" s="42">
        <f>IF('Indicator Date hidden'!AG92="x","x",AF$2-'Indicator Date hidden'!AG92)</f>
        <v>0</v>
      </c>
      <c r="AG91" s="42" t="str">
        <f>IF('Indicator Date hidden'!AH92="x","x",AG$2-'Indicator Date hidden'!AH92)</f>
        <v>x</v>
      </c>
      <c r="AH91" s="42" t="str">
        <f>IF('Indicator Date hidden'!AI92="x","x",AH$2-'Indicator Date hidden'!AI92)</f>
        <v>x</v>
      </c>
      <c r="AI91" s="42">
        <f>IF('Indicator Date hidden'!AJ92="x","x",AI$2-'Indicator Date hidden'!AJ92)</f>
        <v>0</v>
      </c>
      <c r="AJ91" s="42">
        <f>IF('Indicator Date hidden'!AK92="x","x",AJ$2-'Indicator Date hidden'!AK92)</f>
        <v>0</v>
      </c>
      <c r="AK91" s="42">
        <f>IF('Indicator Date hidden'!AL92="x","x",AK$2-'Indicator Date hidden'!AL92)</f>
        <v>0</v>
      </c>
      <c r="AL91" s="42" t="str">
        <f>IF('Indicator Date hidden'!AM92="x","x",AL$2-'Indicator Date hidden'!AM92)</f>
        <v>x</v>
      </c>
      <c r="AM91" s="42" t="str">
        <f>IF('Indicator Date hidden'!AN92="x","x",AM$2-'Indicator Date hidden'!AN92)</f>
        <v>x</v>
      </c>
      <c r="AN91" s="42">
        <f>IF('Indicator Date hidden'!AO92="x","x",AN$2-'Indicator Date hidden'!AO92)</f>
        <v>0</v>
      </c>
      <c r="AO91" s="42">
        <f>IF('Indicator Date hidden'!AP92="x","x",AO$2-'Indicator Date hidden'!AP92)</f>
        <v>5</v>
      </c>
      <c r="AP91" s="42">
        <f>IF('Indicator Date hidden'!AQ92="x","x",AP$2-'Indicator Date hidden'!AQ92)</f>
        <v>0</v>
      </c>
      <c r="AQ91" s="42" t="str">
        <f>IF('Indicator Date hidden'!AR92="x","x",AQ$2-'Indicator Date hidden'!AR92)</f>
        <v>x</v>
      </c>
      <c r="AR91" s="42" t="str">
        <f>IF('Indicator Date hidden'!AS92="x","x",AR$2-'Indicator Date hidden'!AS92)</f>
        <v>x</v>
      </c>
      <c r="AS91" s="42">
        <f>IF('Indicator Date hidden'!AT92="x","x",AS$2-'Indicator Date hidden'!AT92)</f>
        <v>0</v>
      </c>
      <c r="AT91" s="42">
        <f>IF('Indicator Date hidden'!AU92="x","x",AT$2-'Indicator Date hidden'!AU92)</f>
        <v>0</v>
      </c>
      <c r="AU91" s="42" t="str">
        <f>IF('Indicator Date hidden'!AV92="x","x",AU$2-'Indicator Date hidden'!AV92)</f>
        <v>x</v>
      </c>
      <c r="AV91" s="42" t="str">
        <f>IF('Indicator Date hidden'!AW92="x","x",AV$2-'Indicator Date hidden'!AW92)</f>
        <v>x</v>
      </c>
      <c r="AW91" s="42">
        <f>IF('Indicator Date hidden'!AX92="x","x",AW$2-'Indicator Date hidden'!AX92)</f>
        <v>-2</v>
      </c>
      <c r="AX91" s="42">
        <f>IF('Indicator Date hidden'!AY92="x","x",AX$2-'Indicator Date hidden'!AY92)</f>
        <v>-1</v>
      </c>
      <c r="AY91" s="42">
        <f>IF('Indicator Date hidden'!AZ92="x","x",AY$2-'Indicator Date hidden'!AZ92)</f>
        <v>0</v>
      </c>
      <c r="AZ91" s="42" t="str">
        <f>IF('Indicator Date hidden'!BA92="x","x",AZ$2-'Indicator Date hidden'!BA92)</f>
        <v>x</v>
      </c>
      <c r="BA91" s="42" t="str">
        <f>IF('Indicator Date hidden'!BB92="x","x",BA$2-'Indicator Date hidden'!BB92)</f>
        <v>x</v>
      </c>
      <c r="BB91" s="42">
        <f>IF('Indicator Date hidden'!BC92="x","x",BB$2-'Indicator Date hidden'!BC92)</f>
        <v>0</v>
      </c>
      <c r="BC91" s="42">
        <f>IF('Indicator Date hidden'!BD92="x","x",BC$2-'Indicator Date hidden'!BD92)</f>
        <v>0</v>
      </c>
      <c r="BD91" s="42">
        <f>IF('Indicator Date hidden'!BE92="x","x",BD$2-'Indicator Date hidden'!BE92)</f>
        <v>0</v>
      </c>
      <c r="BE91" s="42" t="str">
        <f>IF('Indicator Date hidden'!BF92="x","x",BE$2-'Indicator Date hidden'!BF92)</f>
        <v>x</v>
      </c>
      <c r="BF91" s="42">
        <f>IF('Indicator Date hidden'!BG92="x","x",BF$2-'Indicator Date hidden'!BG92)</f>
        <v>0</v>
      </c>
      <c r="BG91" s="42">
        <f>IF('Indicator Date hidden'!BH92="x","x",BG$2-'Indicator Date hidden'!BH92)</f>
        <v>0</v>
      </c>
      <c r="BH91" s="42">
        <f>IF('Indicator Date hidden'!BI92="x","x",BH$2-'Indicator Date hidden'!BI92)</f>
        <v>0</v>
      </c>
      <c r="BI91" s="42">
        <f>IF('Indicator Date hidden'!BJ92="x","x",BI$2-'Indicator Date hidden'!BJ92)</f>
        <v>5</v>
      </c>
      <c r="BJ91" s="42">
        <f>IF('Indicator Date hidden'!BK92="x","x",BJ$2-'Indicator Date hidden'!BK92)</f>
        <v>9</v>
      </c>
      <c r="BK91" s="42">
        <f>IF('Indicator Date hidden'!BL92="x","x",BK$2-'Indicator Date hidden'!BL92)</f>
        <v>1</v>
      </c>
      <c r="BL91" s="42">
        <f>IF('Indicator Date hidden'!BM92="x","x",BL$2-'Indicator Date hidden'!BM92)</f>
        <v>0</v>
      </c>
      <c r="BM91" s="42">
        <f>IF('Indicator Date hidden'!BN92="x","x",BM$2-'Indicator Date hidden'!BN92)</f>
        <v>0</v>
      </c>
      <c r="BN91" s="42">
        <f>IF('Indicator Date hidden'!BO92="x","x",BN$2-'Indicator Date hidden'!BO92)</f>
        <v>0</v>
      </c>
      <c r="BO91" s="42">
        <f>IF('Indicator Date hidden'!BP92="x","x",BO$2-'Indicator Date hidden'!BP92)</f>
        <v>4</v>
      </c>
      <c r="BP91" s="42">
        <f>IF('Indicator Date hidden'!BQ92="x","x",BP$2-'Indicator Date hidden'!BQ92)</f>
        <v>0</v>
      </c>
      <c r="BQ91" s="42">
        <f>IF('Indicator Date hidden'!BR92="x","x",BQ$2-'Indicator Date hidden'!BR92)</f>
        <v>0</v>
      </c>
      <c r="BR91" s="42" t="str">
        <f>IF('Indicator Date hidden'!BS92="x","x",BR$2-'Indicator Date hidden'!BS92)</f>
        <v>x</v>
      </c>
      <c r="BS91" s="42" t="str">
        <f>IF('Indicator Date hidden'!BT92="x","x",BS$2-'Indicator Date hidden'!BT92)</f>
        <v>x</v>
      </c>
      <c r="BT91" s="42">
        <f>IF('Indicator Date hidden'!BU92="x","x",BT$2-'Indicator Date hidden'!BU92)</f>
        <v>0</v>
      </c>
      <c r="BU91">
        <f t="shared" si="10"/>
        <v>37</v>
      </c>
      <c r="BV91" s="43">
        <f t="shared" si="11"/>
        <v>0.68518518518518523</v>
      </c>
      <c r="BW91">
        <f t="shared" si="12"/>
        <v>7</v>
      </c>
      <c r="BX91" s="43">
        <f t="shared" si="13"/>
        <v>2.4557119664168154</v>
      </c>
      <c r="BY91" s="46">
        <f t="shared" si="14"/>
        <v>0</v>
      </c>
    </row>
    <row r="92" spans="1:77">
      <c r="A92" t="str">
        <f>'Indicator Data'!B95</f>
        <v>KOR</v>
      </c>
      <c r="B92" s="42">
        <f>IF('Indicator Date hidden'!C93="x","x",B$2-'Indicator Date hidden'!C93)</f>
        <v>0</v>
      </c>
      <c r="C92" s="42">
        <f>IF('Indicator Date hidden'!D93="x","x",C$2-'Indicator Date hidden'!D93)</f>
        <v>0</v>
      </c>
      <c r="D92" s="42">
        <f>IF('Indicator Date hidden'!E93="x","x",D$2-'Indicator Date hidden'!E93)</f>
        <v>0</v>
      </c>
      <c r="E92" s="42">
        <f>IF('Indicator Date hidden'!F93="x","x",E$2-'Indicator Date hidden'!F93)</f>
        <v>0</v>
      </c>
      <c r="F92" s="42">
        <f>IF('Indicator Date hidden'!G93="x","x",F$2-'Indicator Date hidden'!G93)</f>
        <v>0</v>
      </c>
      <c r="G92" s="42">
        <f>IF('Indicator Date hidden'!H93="x","x",G$2-'Indicator Date hidden'!H93)</f>
        <v>0</v>
      </c>
      <c r="H92" s="42">
        <f>IF('Indicator Date hidden'!I93="x","x",H$2-'Indicator Date hidden'!I93)</f>
        <v>0</v>
      </c>
      <c r="I92" s="42">
        <f>IF('Indicator Date hidden'!J93="x","x",I$2-'Indicator Date hidden'!J93)</f>
        <v>0</v>
      </c>
      <c r="J92" s="42">
        <f>IF('Indicator Date hidden'!K93="x","x",J$2-'Indicator Date hidden'!K93)</f>
        <v>0</v>
      </c>
      <c r="K92" s="42">
        <f>IF('Indicator Date hidden'!L93="x","x",K$2-'Indicator Date hidden'!L93)</f>
        <v>0</v>
      </c>
      <c r="L92" s="42">
        <f>IF('Indicator Date hidden'!M93="x","x",L$2-'Indicator Date hidden'!M93)</f>
        <v>0</v>
      </c>
      <c r="M92" s="42" t="str">
        <f>IF('Indicator Date hidden'!N93="x","x",M$2-'Indicator Date hidden'!N93)</f>
        <v>x</v>
      </c>
      <c r="N92" s="42" t="str">
        <f>IF('Indicator Date hidden'!O93="x","x",N$2-'Indicator Date hidden'!O93)</f>
        <v>x</v>
      </c>
      <c r="O92" s="42" t="str">
        <f>IF('Indicator Date hidden'!P93="x","x",O$2-'Indicator Date hidden'!P93)</f>
        <v>x</v>
      </c>
      <c r="P92" s="42">
        <f>IF('Indicator Date hidden'!Q93="x","x",P$2-'Indicator Date hidden'!Q93)</f>
        <v>0</v>
      </c>
      <c r="Q92" s="42">
        <f>IF('Indicator Date hidden'!R93="x","x",Q$2-'Indicator Date hidden'!R93)</f>
        <v>0</v>
      </c>
      <c r="R92" s="42">
        <f>IF('Indicator Date hidden'!S93="x","x",R$2-'Indicator Date hidden'!S93)</f>
        <v>0</v>
      </c>
      <c r="S92" s="42">
        <f>IF('Indicator Date hidden'!T93="x","x",S$2-'Indicator Date hidden'!T93)</f>
        <v>0</v>
      </c>
      <c r="T92" s="42">
        <f>IF('Indicator Date hidden'!U93="x","x",T$2-'Indicator Date hidden'!U93)</f>
        <v>0</v>
      </c>
      <c r="U92" s="42">
        <f>IF('Indicator Date hidden'!V93="x","x",U$2-'Indicator Date hidden'!V93)</f>
        <v>0</v>
      </c>
      <c r="V92" s="42">
        <f>IF('Indicator Date hidden'!W93="x","x",V$2-'Indicator Date hidden'!W93)</f>
        <v>0</v>
      </c>
      <c r="W92" s="42">
        <f>IF('Indicator Date hidden'!X93="x","x",W$2-'Indicator Date hidden'!X93)</f>
        <v>0</v>
      </c>
      <c r="X92" s="42">
        <f>IF('Indicator Date hidden'!Y93="x","x",X$2-'Indicator Date hidden'!Y93)</f>
        <v>1</v>
      </c>
      <c r="Y92" s="42">
        <f>IF('Indicator Date hidden'!Z93="x","x",Y$2-'Indicator Date hidden'!Z93)</f>
        <v>0</v>
      </c>
      <c r="Z92" s="42" t="str">
        <f>IF('Indicator Date hidden'!AA93="x","x",Z$2-'Indicator Date hidden'!AA93)</f>
        <v>x</v>
      </c>
      <c r="AA92" s="42">
        <f>IF('Indicator Date hidden'!AB93="x","x",AA$2-'Indicator Date hidden'!AB93)</f>
        <v>4</v>
      </c>
      <c r="AB92" s="42">
        <f>IF('Indicator Date hidden'!AC93="x","x",AB$2-'Indicator Date hidden'!AC93)</f>
        <v>0</v>
      </c>
      <c r="AC92" s="42">
        <f>IF('Indicator Date hidden'!AD93="x","x",AC$2-'Indicator Date hidden'!AD93)</f>
        <v>-2</v>
      </c>
      <c r="AD92" s="42">
        <f>IF('Indicator Date hidden'!AE93="x","x",AD$2-'Indicator Date hidden'!AE93)</f>
        <v>0</v>
      </c>
      <c r="AE92" s="42">
        <f>IF('Indicator Date hidden'!AF93="x","x",AE$2-'Indicator Date hidden'!AF93)</f>
        <v>0</v>
      </c>
      <c r="AF92" s="42">
        <f>IF('Indicator Date hidden'!AG93="x","x",AF$2-'Indicator Date hidden'!AG93)</f>
        <v>0</v>
      </c>
      <c r="AG92" s="42">
        <f>IF('Indicator Date hidden'!AH93="x","x",AG$2-'Indicator Date hidden'!AH93)</f>
        <v>0</v>
      </c>
      <c r="AH92" s="42" t="str">
        <f>IF('Indicator Date hidden'!AI93="x","x",AH$2-'Indicator Date hidden'!AI93)</f>
        <v>x</v>
      </c>
      <c r="AI92" s="42">
        <f>IF('Indicator Date hidden'!AJ93="x","x",AI$2-'Indicator Date hidden'!AJ93)</f>
        <v>0</v>
      </c>
      <c r="AJ92" s="42">
        <f>IF('Indicator Date hidden'!AK93="x","x",AJ$2-'Indicator Date hidden'!AK93)</f>
        <v>0</v>
      </c>
      <c r="AK92" s="42">
        <f>IF('Indicator Date hidden'!AL93="x","x",AK$2-'Indicator Date hidden'!AL93)</f>
        <v>0</v>
      </c>
      <c r="AL92" s="42" t="str">
        <f>IF('Indicator Date hidden'!AM93="x","x",AL$2-'Indicator Date hidden'!AM93)</f>
        <v>x</v>
      </c>
      <c r="AM92" s="42">
        <f>IF('Indicator Date hidden'!AN93="x","x",AM$2-'Indicator Date hidden'!AN93)</f>
        <v>0</v>
      </c>
      <c r="AN92" s="42">
        <f>IF('Indicator Date hidden'!AO93="x","x",AN$2-'Indicator Date hidden'!AO93)</f>
        <v>0</v>
      </c>
      <c r="AO92" s="42">
        <f>IF('Indicator Date hidden'!AP93="x","x",AO$2-'Indicator Date hidden'!AP93)</f>
        <v>2</v>
      </c>
      <c r="AP92" s="42">
        <f>IF('Indicator Date hidden'!AQ93="x","x",AP$2-'Indicator Date hidden'!AQ93)</f>
        <v>0</v>
      </c>
      <c r="AQ92" s="42" t="str">
        <f>IF('Indicator Date hidden'!AR93="x","x",AQ$2-'Indicator Date hidden'!AR93)</f>
        <v>x</v>
      </c>
      <c r="AR92" s="42" t="str">
        <f>IF('Indicator Date hidden'!AS93="x","x",AR$2-'Indicator Date hidden'!AS93)</f>
        <v>x</v>
      </c>
      <c r="AS92" s="42">
        <f>IF('Indicator Date hidden'!AT93="x","x",AS$2-'Indicator Date hidden'!AT93)</f>
        <v>0</v>
      </c>
      <c r="AT92" s="42">
        <f>IF('Indicator Date hidden'!AU93="x","x",AT$2-'Indicator Date hidden'!AU93)</f>
        <v>0</v>
      </c>
      <c r="AU92" s="42">
        <f>IF('Indicator Date hidden'!AV93="x","x",AU$2-'Indicator Date hidden'!AV93)</f>
        <v>0</v>
      </c>
      <c r="AV92" s="42">
        <f>IF('Indicator Date hidden'!AW93="x","x",AV$2-'Indicator Date hidden'!AW93)</f>
        <v>6</v>
      </c>
      <c r="AW92" s="42">
        <f>IF('Indicator Date hidden'!AX93="x","x",AW$2-'Indicator Date hidden'!AX93)</f>
        <v>-2</v>
      </c>
      <c r="AX92" s="42">
        <f>IF('Indicator Date hidden'!AY93="x","x",AX$2-'Indicator Date hidden'!AY93)</f>
        <v>-1</v>
      </c>
      <c r="AY92" s="42">
        <f>IF('Indicator Date hidden'!AZ93="x","x",AY$2-'Indicator Date hidden'!AZ93)</f>
        <v>0</v>
      </c>
      <c r="AZ92" s="42" t="str">
        <f>IF('Indicator Date hidden'!BA93="x","x",AZ$2-'Indicator Date hidden'!BA93)</f>
        <v>x</v>
      </c>
      <c r="BA92" s="42">
        <f>IF('Indicator Date hidden'!BB93="x","x",BA$2-'Indicator Date hidden'!BB93)</f>
        <v>0</v>
      </c>
      <c r="BB92" s="42" t="str">
        <f>IF('Indicator Date hidden'!BC93="x","x",BB$2-'Indicator Date hidden'!BC93)</f>
        <v>x</v>
      </c>
      <c r="BC92" s="42">
        <f>IF('Indicator Date hidden'!BD93="x","x",BC$2-'Indicator Date hidden'!BD93)</f>
        <v>0</v>
      </c>
      <c r="BD92" s="42">
        <f>IF('Indicator Date hidden'!BE93="x","x",BD$2-'Indicator Date hidden'!BE93)</f>
        <v>0</v>
      </c>
      <c r="BE92" s="42">
        <f>IF('Indicator Date hidden'!BF93="x","x",BE$2-'Indicator Date hidden'!BF93)</f>
        <v>2</v>
      </c>
      <c r="BF92" s="42">
        <f>IF('Indicator Date hidden'!BG93="x","x",BF$2-'Indicator Date hidden'!BG93)</f>
        <v>0</v>
      </c>
      <c r="BG92" s="42">
        <f>IF('Indicator Date hidden'!BH93="x","x",BG$2-'Indicator Date hidden'!BH93)</f>
        <v>0</v>
      </c>
      <c r="BH92" s="42">
        <f>IF('Indicator Date hidden'!BI93="x","x",BH$2-'Indicator Date hidden'!BI93)</f>
        <v>0</v>
      </c>
      <c r="BI92" s="42">
        <f>IF('Indicator Date hidden'!BJ93="x","x",BI$2-'Indicator Date hidden'!BJ93)</f>
        <v>5</v>
      </c>
      <c r="BJ92" s="42">
        <f>IF('Indicator Date hidden'!BK93="x","x",BJ$2-'Indicator Date hidden'!BK93)</f>
        <v>0</v>
      </c>
      <c r="BK92" s="42">
        <f>IF('Indicator Date hidden'!BL93="x","x",BK$2-'Indicator Date hidden'!BL93)</f>
        <v>0</v>
      </c>
      <c r="BL92" s="42">
        <f>IF('Indicator Date hidden'!BM93="x","x",BL$2-'Indicator Date hidden'!BM93)</f>
        <v>0</v>
      </c>
      <c r="BM92" s="42">
        <f>IF('Indicator Date hidden'!BN93="x","x",BM$2-'Indicator Date hidden'!BN93)</f>
        <v>0</v>
      </c>
      <c r="BN92" s="42">
        <f>IF('Indicator Date hidden'!BO93="x","x",BN$2-'Indicator Date hidden'!BO93)</f>
        <v>0</v>
      </c>
      <c r="BO92" s="42">
        <f>IF('Indicator Date hidden'!BP93="x","x",BO$2-'Indicator Date hidden'!BP93)</f>
        <v>1</v>
      </c>
      <c r="BP92" s="42">
        <f>IF('Indicator Date hidden'!BQ93="x","x",BP$2-'Indicator Date hidden'!BQ93)</f>
        <v>0</v>
      </c>
      <c r="BQ92" s="42">
        <f>IF('Indicator Date hidden'!BR93="x","x",BQ$2-'Indicator Date hidden'!BR93)</f>
        <v>0</v>
      </c>
      <c r="BR92" s="42">
        <f>IF('Indicator Date hidden'!BS93="x","x",BR$2-'Indicator Date hidden'!BS93)</f>
        <v>0</v>
      </c>
      <c r="BS92" s="42">
        <f>IF('Indicator Date hidden'!BT93="x","x",BS$2-'Indicator Date hidden'!BT93)</f>
        <v>0</v>
      </c>
      <c r="BT92" s="42">
        <f>IF('Indicator Date hidden'!BU93="x","x",BT$2-'Indicator Date hidden'!BU93)</f>
        <v>0</v>
      </c>
      <c r="BU92">
        <f t="shared" si="10"/>
        <v>16</v>
      </c>
      <c r="BV92" s="43">
        <f t="shared" si="11"/>
        <v>0.26229508196721313</v>
      </c>
      <c r="BW92">
        <f t="shared" si="12"/>
        <v>7</v>
      </c>
      <c r="BX92" s="43">
        <f t="shared" si="13"/>
        <v>1.2267729136963743</v>
      </c>
      <c r="BY92" s="46">
        <f t="shared" si="14"/>
        <v>0</v>
      </c>
    </row>
    <row r="93" spans="1:77">
      <c r="A93" t="str">
        <f>'Indicator Data'!B96</f>
        <v>KWT</v>
      </c>
      <c r="B93" s="42">
        <f>IF('Indicator Date hidden'!C94="x","x",B$2-'Indicator Date hidden'!C94)</f>
        <v>0</v>
      </c>
      <c r="C93" s="42">
        <f>IF('Indicator Date hidden'!D94="x","x",C$2-'Indicator Date hidden'!D94)</f>
        <v>0</v>
      </c>
      <c r="D93" s="42">
        <f>IF('Indicator Date hidden'!E94="x","x",D$2-'Indicator Date hidden'!E94)</f>
        <v>0</v>
      </c>
      <c r="E93" s="42">
        <f>IF('Indicator Date hidden'!F94="x","x",E$2-'Indicator Date hidden'!F94)</f>
        <v>0</v>
      </c>
      <c r="F93" s="42">
        <f>IF('Indicator Date hidden'!G94="x","x",F$2-'Indicator Date hidden'!G94)</f>
        <v>0</v>
      </c>
      <c r="G93" s="42">
        <f>IF('Indicator Date hidden'!H94="x","x",G$2-'Indicator Date hidden'!H94)</f>
        <v>0</v>
      </c>
      <c r="H93" s="42">
        <f>IF('Indicator Date hidden'!I94="x","x",H$2-'Indicator Date hidden'!I94)</f>
        <v>0</v>
      </c>
      <c r="I93" s="42">
        <f>IF('Indicator Date hidden'!J94="x","x",I$2-'Indicator Date hidden'!J94)</f>
        <v>0</v>
      </c>
      <c r="J93" s="42">
        <f>IF('Indicator Date hidden'!K94="x","x",J$2-'Indicator Date hidden'!K94)</f>
        <v>0</v>
      </c>
      <c r="K93" s="42">
        <f>IF('Indicator Date hidden'!L94="x","x",K$2-'Indicator Date hidden'!L94)</f>
        <v>0</v>
      </c>
      <c r="L93" s="42">
        <f>IF('Indicator Date hidden'!M94="x","x",L$2-'Indicator Date hidden'!M94)</f>
        <v>0</v>
      </c>
      <c r="M93" s="42" t="str">
        <f>IF('Indicator Date hidden'!N94="x","x",M$2-'Indicator Date hidden'!N94)</f>
        <v>x</v>
      </c>
      <c r="N93" s="42" t="str">
        <f>IF('Indicator Date hidden'!O94="x","x",N$2-'Indicator Date hidden'!O94)</f>
        <v>x</v>
      </c>
      <c r="O93" s="42" t="str">
        <f>IF('Indicator Date hidden'!P94="x","x",O$2-'Indicator Date hidden'!P94)</f>
        <v>x</v>
      </c>
      <c r="P93" s="42">
        <f>IF('Indicator Date hidden'!Q94="x","x",P$2-'Indicator Date hidden'!Q94)</f>
        <v>0</v>
      </c>
      <c r="Q93" s="42">
        <f>IF('Indicator Date hidden'!R94="x","x",Q$2-'Indicator Date hidden'!R94)</f>
        <v>0</v>
      </c>
      <c r="R93" s="42">
        <f>IF('Indicator Date hidden'!S94="x","x",R$2-'Indicator Date hidden'!S94)</f>
        <v>0</v>
      </c>
      <c r="S93" s="42">
        <f>IF('Indicator Date hidden'!T94="x","x",S$2-'Indicator Date hidden'!T94)</f>
        <v>0</v>
      </c>
      <c r="T93" s="42">
        <f>IF('Indicator Date hidden'!U94="x","x",T$2-'Indicator Date hidden'!U94)</f>
        <v>0</v>
      </c>
      <c r="U93" s="42">
        <f>IF('Indicator Date hidden'!V94="x","x",U$2-'Indicator Date hidden'!V94)</f>
        <v>0</v>
      </c>
      <c r="V93" s="42">
        <f>IF('Indicator Date hidden'!W94="x","x",V$2-'Indicator Date hidden'!W94)</f>
        <v>0</v>
      </c>
      <c r="W93" s="42">
        <f>IF('Indicator Date hidden'!X94="x","x",W$2-'Indicator Date hidden'!X94)</f>
        <v>0</v>
      </c>
      <c r="X93" s="42" t="str">
        <f>IF('Indicator Date hidden'!Y94="x","x",X$2-'Indicator Date hidden'!Y94)</f>
        <v>x</v>
      </c>
      <c r="Y93" s="42">
        <f>IF('Indicator Date hidden'!Z94="x","x",Y$2-'Indicator Date hidden'!Z94)</f>
        <v>0</v>
      </c>
      <c r="Z93" s="42" t="str">
        <f>IF('Indicator Date hidden'!AA94="x","x",Z$2-'Indicator Date hidden'!AA94)</f>
        <v>x</v>
      </c>
      <c r="AA93" s="42">
        <f>IF('Indicator Date hidden'!AB94="x","x",AA$2-'Indicator Date hidden'!AB94)</f>
        <v>1</v>
      </c>
      <c r="AB93" s="42">
        <f>IF('Indicator Date hidden'!AC94="x","x",AB$2-'Indicator Date hidden'!AC94)</f>
        <v>0</v>
      </c>
      <c r="AC93" s="42">
        <f>IF('Indicator Date hidden'!AD94="x","x",AC$2-'Indicator Date hidden'!AD94)</f>
        <v>-2</v>
      </c>
      <c r="AD93" s="42">
        <f>IF('Indicator Date hidden'!AE94="x","x",AD$2-'Indicator Date hidden'!AE94)</f>
        <v>0</v>
      </c>
      <c r="AE93" s="42">
        <f>IF('Indicator Date hidden'!AF94="x","x",AE$2-'Indicator Date hidden'!AF94)</f>
        <v>0</v>
      </c>
      <c r="AF93" s="42">
        <f>IF('Indicator Date hidden'!AG94="x","x",AF$2-'Indicator Date hidden'!AG94)</f>
        <v>0</v>
      </c>
      <c r="AG93" s="42">
        <f>IF('Indicator Date hidden'!AH94="x","x",AG$2-'Indicator Date hidden'!AH94)</f>
        <v>0</v>
      </c>
      <c r="AH93" s="42" t="str">
        <f>IF('Indicator Date hidden'!AI94="x","x",AH$2-'Indicator Date hidden'!AI94)</f>
        <v>x</v>
      </c>
      <c r="AI93" s="42">
        <f>IF('Indicator Date hidden'!AJ94="x","x",AI$2-'Indicator Date hidden'!AJ94)</f>
        <v>0</v>
      </c>
      <c r="AJ93" s="42">
        <f>IF('Indicator Date hidden'!AK94="x","x",AJ$2-'Indicator Date hidden'!AK94)</f>
        <v>0</v>
      </c>
      <c r="AK93" s="42">
        <f>IF('Indicator Date hidden'!AL94="x","x",AK$2-'Indicator Date hidden'!AL94)</f>
        <v>0</v>
      </c>
      <c r="AL93" s="42" t="str">
        <f>IF('Indicator Date hidden'!AM94="x","x",AL$2-'Indicator Date hidden'!AM94)</f>
        <v>x</v>
      </c>
      <c r="AM93" s="42">
        <f>IF('Indicator Date hidden'!AN94="x","x",AM$2-'Indicator Date hidden'!AN94)</f>
        <v>0</v>
      </c>
      <c r="AN93" s="42">
        <f>IF('Indicator Date hidden'!AO94="x","x",AN$2-'Indicator Date hidden'!AO94)</f>
        <v>0</v>
      </c>
      <c r="AO93" s="42">
        <f>IF('Indicator Date hidden'!AP94="x","x",AO$2-'Indicator Date hidden'!AP94)</f>
        <v>1</v>
      </c>
      <c r="AP93" s="42">
        <f>IF('Indicator Date hidden'!AQ94="x","x",AP$2-'Indicator Date hidden'!AQ94)</f>
        <v>0</v>
      </c>
      <c r="AQ93" s="42">
        <f>IF('Indicator Date hidden'!AR94="x","x",AQ$2-'Indicator Date hidden'!AR94)</f>
        <v>0</v>
      </c>
      <c r="AR93" s="42" t="str">
        <f>IF('Indicator Date hidden'!AS94="x","x",AR$2-'Indicator Date hidden'!AS94)</f>
        <v>x</v>
      </c>
      <c r="AS93" s="42" t="str">
        <f>IF('Indicator Date hidden'!AT94="x","x",AS$2-'Indicator Date hidden'!AT94)</f>
        <v>x</v>
      </c>
      <c r="AT93" s="42">
        <f>IF('Indicator Date hidden'!AU94="x","x",AT$2-'Indicator Date hidden'!AU94)</f>
        <v>0</v>
      </c>
      <c r="AU93" s="42">
        <f>IF('Indicator Date hidden'!AV94="x","x",AU$2-'Indicator Date hidden'!AV94)</f>
        <v>0</v>
      </c>
      <c r="AV93" s="42" t="str">
        <f>IF('Indicator Date hidden'!AW94="x","x",AV$2-'Indicator Date hidden'!AW94)</f>
        <v>x</v>
      </c>
      <c r="AW93" s="42">
        <f>IF('Indicator Date hidden'!AX94="x","x",AW$2-'Indicator Date hidden'!AX94)</f>
        <v>-2</v>
      </c>
      <c r="AX93" s="42">
        <f>IF('Indicator Date hidden'!AY94="x","x",AX$2-'Indicator Date hidden'!AY94)</f>
        <v>-1</v>
      </c>
      <c r="AY93" s="42">
        <f>IF('Indicator Date hidden'!AZ94="x","x",AY$2-'Indicator Date hidden'!AZ94)</f>
        <v>0</v>
      </c>
      <c r="AZ93" s="42" t="str">
        <f>IF('Indicator Date hidden'!BA94="x","x",AZ$2-'Indicator Date hidden'!BA94)</f>
        <v>x</v>
      </c>
      <c r="BA93" s="42">
        <f>IF('Indicator Date hidden'!BB94="x","x",BA$2-'Indicator Date hidden'!BB94)</f>
        <v>0</v>
      </c>
      <c r="BB93" s="42">
        <f>IF('Indicator Date hidden'!BC94="x","x",BB$2-'Indicator Date hidden'!BC94)</f>
        <v>0</v>
      </c>
      <c r="BC93" s="42">
        <f>IF('Indicator Date hidden'!BD94="x","x",BC$2-'Indicator Date hidden'!BD94)</f>
        <v>0</v>
      </c>
      <c r="BD93" s="42">
        <f>IF('Indicator Date hidden'!BE94="x","x",BD$2-'Indicator Date hidden'!BE94)</f>
        <v>0</v>
      </c>
      <c r="BE93" s="42" t="str">
        <f>IF('Indicator Date hidden'!BF94="x","x",BE$2-'Indicator Date hidden'!BF94)</f>
        <v>x</v>
      </c>
      <c r="BF93" s="42">
        <f>IF('Indicator Date hidden'!BG94="x","x",BF$2-'Indicator Date hidden'!BG94)</f>
        <v>0</v>
      </c>
      <c r="BG93" s="42">
        <f>IF('Indicator Date hidden'!BH94="x","x",BG$2-'Indicator Date hidden'!BH94)</f>
        <v>0</v>
      </c>
      <c r="BH93" s="42">
        <f>IF('Indicator Date hidden'!BI94="x","x",BH$2-'Indicator Date hidden'!BI94)</f>
        <v>0</v>
      </c>
      <c r="BI93" s="42">
        <f>IF('Indicator Date hidden'!BJ94="x","x",BI$2-'Indicator Date hidden'!BJ94)</f>
        <v>3</v>
      </c>
      <c r="BJ93" s="42">
        <f>IF('Indicator Date hidden'!BK94="x","x",BJ$2-'Indicator Date hidden'!BK94)</f>
        <v>1</v>
      </c>
      <c r="BK93" s="42">
        <f>IF('Indicator Date hidden'!BL94="x","x",BK$2-'Indicator Date hidden'!BL94)</f>
        <v>0</v>
      </c>
      <c r="BL93" s="42">
        <f>IF('Indicator Date hidden'!BM94="x","x",BL$2-'Indicator Date hidden'!BM94)</f>
        <v>0</v>
      </c>
      <c r="BM93" s="42">
        <f>IF('Indicator Date hidden'!BN94="x","x",BM$2-'Indicator Date hidden'!BN94)</f>
        <v>0</v>
      </c>
      <c r="BN93" s="42">
        <f>IF('Indicator Date hidden'!BO94="x","x",BN$2-'Indicator Date hidden'!BO94)</f>
        <v>0</v>
      </c>
      <c r="BO93" s="42">
        <f>IF('Indicator Date hidden'!BP94="x","x",BO$2-'Indicator Date hidden'!BP94)</f>
        <v>1</v>
      </c>
      <c r="BP93" s="42">
        <f>IF('Indicator Date hidden'!BQ94="x","x",BP$2-'Indicator Date hidden'!BQ94)</f>
        <v>0</v>
      </c>
      <c r="BQ93" s="42">
        <f>IF('Indicator Date hidden'!BR94="x","x",BQ$2-'Indicator Date hidden'!BR94)</f>
        <v>0</v>
      </c>
      <c r="BR93" s="42">
        <f>IF('Indicator Date hidden'!BS94="x","x",BR$2-'Indicator Date hidden'!BS94)</f>
        <v>0</v>
      </c>
      <c r="BS93" s="42">
        <f>IF('Indicator Date hidden'!BT94="x","x",BS$2-'Indicator Date hidden'!BT94)</f>
        <v>1</v>
      </c>
      <c r="BT93" s="42">
        <f>IF('Indicator Date hidden'!BU94="x","x",BT$2-'Indicator Date hidden'!BU94)</f>
        <v>0</v>
      </c>
      <c r="BU93">
        <f t="shared" si="10"/>
        <v>3</v>
      </c>
      <c r="BV93" s="43">
        <f t="shared" si="11"/>
        <v>5.0847457627118647E-2</v>
      </c>
      <c r="BW93">
        <f t="shared" si="12"/>
        <v>6</v>
      </c>
      <c r="BX93" s="43">
        <f t="shared" si="13"/>
        <v>0.6222901610401973</v>
      </c>
      <c r="BY93" s="46">
        <f t="shared" si="14"/>
        <v>0</v>
      </c>
    </row>
    <row r="94" spans="1:77">
      <c r="A94" t="str">
        <f>'Indicator Data'!B97</f>
        <v>KGZ</v>
      </c>
      <c r="B94" s="42">
        <f>IF('Indicator Date hidden'!C95="x","x",B$2-'Indicator Date hidden'!C95)</f>
        <v>0</v>
      </c>
      <c r="C94" s="42">
        <f>IF('Indicator Date hidden'!D95="x","x",C$2-'Indicator Date hidden'!D95)</f>
        <v>0</v>
      </c>
      <c r="D94" s="42">
        <f>IF('Indicator Date hidden'!E95="x","x",D$2-'Indicator Date hidden'!E95)</f>
        <v>0</v>
      </c>
      <c r="E94" s="42">
        <f>IF('Indicator Date hidden'!F95="x","x",E$2-'Indicator Date hidden'!F95)</f>
        <v>0</v>
      </c>
      <c r="F94" s="42">
        <f>IF('Indicator Date hidden'!G95="x","x",F$2-'Indicator Date hidden'!G95)</f>
        <v>0</v>
      </c>
      <c r="G94" s="42">
        <f>IF('Indicator Date hidden'!H95="x","x",G$2-'Indicator Date hidden'!H95)</f>
        <v>0</v>
      </c>
      <c r="H94" s="42">
        <f>IF('Indicator Date hidden'!I95="x","x",H$2-'Indicator Date hidden'!I95)</f>
        <v>0</v>
      </c>
      <c r="I94" s="42">
        <f>IF('Indicator Date hidden'!J95="x","x",I$2-'Indicator Date hidden'!J95)</f>
        <v>0</v>
      </c>
      <c r="J94" s="42">
        <f>IF('Indicator Date hidden'!K95="x","x",J$2-'Indicator Date hidden'!K95)</f>
        <v>0</v>
      </c>
      <c r="K94" s="42">
        <f>IF('Indicator Date hidden'!L95="x","x",K$2-'Indicator Date hidden'!L95)</f>
        <v>0</v>
      </c>
      <c r="L94" s="42">
        <f>IF('Indicator Date hidden'!M95="x","x",L$2-'Indicator Date hidden'!M95)</f>
        <v>0</v>
      </c>
      <c r="M94" s="42" t="str">
        <f>IF('Indicator Date hidden'!N95="x","x",M$2-'Indicator Date hidden'!N95)</f>
        <v>x</v>
      </c>
      <c r="N94" s="42" t="str">
        <f>IF('Indicator Date hidden'!O95="x","x",N$2-'Indicator Date hidden'!O95)</f>
        <v>x</v>
      </c>
      <c r="O94" s="42" t="str">
        <f>IF('Indicator Date hidden'!P95="x","x",O$2-'Indicator Date hidden'!P95)</f>
        <v>x</v>
      </c>
      <c r="P94" s="42">
        <f>IF('Indicator Date hidden'!Q95="x","x",P$2-'Indicator Date hidden'!Q95)</f>
        <v>0</v>
      </c>
      <c r="Q94" s="42">
        <f>IF('Indicator Date hidden'!R95="x","x",Q$2-'Indicator Date hidden'!R95)</f>
        <v>0</v>
      </c>
      <c r="R94" s="42">
        <f>IF('Indicator Date hidden'!S95="x","x",R$2-'Indicator Date hidden'!S95)</f>
        <v>0</v>
      </c>
      <c r="S94" s="42">
        <f>IF('Indicator Date hidden'!T95="x","x",S$2-'Indicator Date hidden'!T95)</f>
        <v>0</v>
      </c>
      <c r="T94" s="42">
        <f>IF('Indicator Date hidden'!U95="x","x",T$2-'Indicator Date hidden'!U95)</f>
        <v>0</v>
      </c>
      <c r="U94" s="42">
        <f>IF('Indicator Date hidden'!V95="x","x",U$2-'Indicator Date hidden'!V95)</f>
        <v>0</v>
      </c>
      <c r="V94" s="42">
        <f>IF('Indicator Date hidden'!W95="x","x",V$2-'Indicator Date hidden'!W95)</f>
        <v>0</v>
      </c>
      <c r="W94" s="42">
        <f>IF('Indicator Date hidden'!X95="x","x",W$2-'Indicator Date hidden'!X95)</f>
        <v>0</v>
      </c>
      <c r="X94" s="42">
        <f>IF('Indicator Date hidden'!Y95="x","x",X$2-'Indicator Date hidden'!Y95)</f>
        <v>3</v>
      </c>
      <c r="Y94" s="42">
        <f>IF('Indicator Date hidden'!Z95="x","x",Y$2-'Indicator Date hidden'!Z95)</f>
        <v>0</v>
      </c>
      <c r="Z94" s="42">
        <f>IF('Indicator Date hidden'!AA95="x","x",Z$2-'Indicator Date hidden'!AA95)</f>
        <v>2</v>
      </c>
      <c r="AA94" s="42">
        <f>IF('Indicator Date hidden'!AB95="x","x",AA$2-'Indicator Date hidden'!AB95)</f>
        <v>1</v>
      </c>
      <c r="AB94" s="42">
        <f>IF('Indicator Date hidden'!AC95="x","x",AB$2-'Indicator Date hidden'!AC95)</f>
        <v>0</v>
      </c>
      <c r="AC94" s="42">
        <f>IF('Indicator Date hidden'!AD95="x","x",AC$2-'Indicator Date hidden'!AD95)</f>
        <v>-2</v>
      </c>
      <c r="AD94" s="42">
        <f>IF('Indicator Date hidden'!AE95="x","x",AD$2-'Indicator Date hidden'!AE95)</f>
        <v>0</v>
      </c>
      <c r="AE94" s="42">
        <f>IF('Indicator Date hidden'!AF95="x","x",AE$2-'Indicator Date hidden'!AF95)</f>
        <v>0</v>
      </c>
      <c r="AF94" s="42">
        <f>IF('Indicator Date hidden'!AG95="x","x",AF$2-'Indicator Date hidden'!AG95)</f>
        <v>0</v>
      </c>
      <c r="AG94" s="42">
        <f>IF('Indicator Date hidden'!AH95="x","x",AG$2-'Indicator Date hidden'!AH95)</f>
        <v>0</v>
      </c>
      <c r="AH94" s="42">
        <f>IF('Indicator Date hidden'!AI95="x","x",AH$2-'Indicator Date hidden'!AI95)</f>
        <v>3</v>
      </c>
      <c r="AI94" s="42">
        <f>IF('Indicator Date hidden'!AJ95="x","x",AI$2-'Indicator Date hidden'!AJ95)</f>
        <v>0</v>
      </c>
      <c r="AJ94" s="42">
        <f>IF('Indicator Date hidden'!AK95="x","x",AJ$2-'Indicator Date hidden'!AK95)</f>
        <v>0</v>
      </c>
      <c r="AK94" s="42">
        <f>IF('Indicator Date hidden'!AL95="x","x",AK$2-'Indicator Date hidden'!AL95)</f>
        <v>0</v>
      </c>
      <c r="AL94" s="42">
        <f>IF('Indicator Date hidden'!AM95="x","x",AL$2-'Indicator Date hidden'!AM95)</f>
        <v>0</v>
      </c>
      <c r="AM94" s="42">
        <f>IF('Indicator Date hidden'!AN95="x","x",AM$2-'Indicator Date hidden'!AN95)</f>
        <v>0</v>
      </c>
      <c r="AN94" s="42">
        <f>IF('Indicator Date hidden'!AO95="x","x",AN$2-'Indicator Date hidden'!AO95)</f>
        <v>0</v>
      </c>
      <c r="AO94" s="42">
        <f>IF('Indicator Date hidden'!AP95="x","x",AO$2-'Indicator Date hidden'!AP95)</f>
        <v>1</v>
      </c>
      <c r="AP94" s="42">
        <f>IF('Indicator Date hidden'!AQ95="x","x",AP$2-'Indicator Date hidden'!AQ95)</f>
        <v>0</v>
      </c>
      <c r="AQ94" s="42">
        <f>IF('Indicator Date hidden'!AR95="x","x",AQ$2-'Indicator Date hidden'!AR95)</f>
        <v>0</v>
      </c>
      <c r="AR94" s="42">
        <f>IF('Indicator Date hidden'!AS95="x","x",AR$2-'Indicator Date hidden'!AS95)</f>
        <v>0</v>
      </c>
      <c r="AS94" s="42">
        <f>IF('Indicator Date hidden'!AT95="x","x",AS$2-'Indicator Date hidden'!AT95)</f>
        <v>2</v>
      </c>
      <c r="AT94" s="42">
        <f>IF('Indicator Date hidden'!AU95="x","x",AT$2-'Indicator Date hidden'!AU95)</f>
        <v>0</v>
      </c>
      <c r="AU94" s="42">
        <f>IF('Indicator Date hidden'!AV95="x","x",AU$2-'Indicator Date hidden'!AV95)</f>
        <v>0</v>
      </c>
      <c r="AV94" s="42">
        <f>IF('Indicator Date hidden'!AW95="x","x",AV$2-'Indicator Date hidden'!AW95)</f>
        <v>1</v>
      </c>
      <c r="AW94" s="42">
        <f>IF('Indicator Date hidden'!AX95="x","x",AW$2-'Indicator Date hidden'!AX95)</f>
        <v>-2</v>
      </c>
      <c r="AX94" s="42">
        <f>IF('Indicator Date hidden'!AY95="x","x",AX$2-'Indicator Date hidden'!AY95)</f>
        <v>-1</v>
      </c>
      <c r="AY94" s="42">
        <f>IF('Indicator Date hidden'!AZ95="x","x",AY$2-'Indicator Date hidden'!AZ95)</f>
        <v>0</v>
      </c>
      <c r="AZ94" s="42">
        <f>IF('Indicator Date hidden'!BA95="x","x",AZ$2-'Indicator Date hidden'!BA95)</f>
        <v>0</v>
      </c>
      <c r="BA94" s="42">
        <f>IF('Indicator Date hidden'!BB95="x","x",BA$2-'Indicator Date hidden'!BB95)</f>
        <v>0</v>
      </c>
      <c r="BB94" s="42" t="str">
        <f>IF('Indicator Date hidden'!BC95="x","x",BB$2-'Indicator Date hidden'!BC95)</f>
        <v>x</v>
      </c>
      <c r="BC94" s="42">
        <f>IF('Indicator Date hidden'!BD95="x","x",BC$2-'Indicator Date hidden'!BD95)</f>
        <v>0</v>
      </c>
      <c r="BD94" s="42">
        <f>IF('Indicator Date hidden'!BE95="x","x",BD$2-'Indicator Date hidden'!BE95)</f>
        <v>0</v>
      </c>
      <c r="BE94" s="42">
        <f>IF('Indicator Date hidden'!BF95="x","x",BE$2-'Indicator Date hidden'!BF95)</f>
        <v>0</v>
      </c>
      <c r="BF94" s="42">
        <f>IF('Indicator Date hidden'!BG95="x","x",BF$2-'Indicator Date hidden'!BG95)</f>
        <v>0</v>
      </c>
      <c r="BG94" s="42">
        <f>IF('Indicator Date hidden'!BH95="x","x",BG$2-'Indicator Date hidden'!BH95)</f>
        <v>0</v>
      </c>
      <c r="BH94" s="42">
        <f>IF('Indicator Date hidden'!BI95="x","x",BH$2-'Indicator Date hidden'!BI95)</f>
        <v>0</v>
      </c>
      <c r="BI94" s="42">
        <f>IF('Indicator Date hidden'!BJ95="x","x",BI$2-'Indicator Date hidden'!BJ95)</f>
        <v>4</v>
      </c>
      <c r="BJ94" s="42">
        <f>IF('Indicator Date hidden'!BK95="x","x",BJ$2-'Indicator Date hidden'!BK95)</f>
        <v>1</v>
      </c>
      <c r="BK94" s="42">
        <f>IF('Indicator Date hidden'!BL95="x","x",BK$2-'Indicator Date hidden'!BL95)</f>
        <v>1</v>
      </c>
      <c r="BL94" s="42">
        <f>IF('Indicator Date hidden'!BM95="x","x",BL$2-'Indicator Date hidden'!BM95)</f>
        <v>0</v>
      </c>
      <c r="BM94" s="42">
        <f>IF('Indicator Date hidden'!BN95="x","x",BM$2-'Indicator Date hidden'!BN95)</f>
        <v>0</v>
      </c>
      <c r="BN94" s="42">
        <f>IF('Indicator Date hidden'!BO95="x","x",BN$2-'Indicator Date hidden'!BO95)</f>
        <v>0</v>
      </c>
      <c r="BO94" s="42">
        <f>IF('Indicator Date hidden'!BP95="x","x",BO$2-'Indicator Date hidden'!BP95)</f>
        <v>2</v>
      </c>
      <c r="BP94" s="42">
        <f>IF('Indicator Date hidden'!BQ95="x","x",BP$2-'Indicator Date hidden'!BQ95)</f>
        <v>0</v>
      </c>
      <c r="BQ94" s="42">
        <f>IF('Indicator Date hidden'!BR95="x","x",BQ$2-'Indicator Date hidden'!BR95)</f>
        <v>0</v>
      </c>
      <c r="BR94" s="42">
        <f>IF('Indicator Date hidden'!BS95="x","x",BR$2-'Indicator Date hidden'!BS95)</f>
        <v>0</v>
      </c>
      <c r="BS94" s="42">
        <f>IF('Indicator Date hidden'!BT95="x","x",BS$2-'Indicator Date hidden'!BT95)</f>
        <v>1</v>
      </c>
      <c r="BT94" s="42">
        <f>IF('Indicator Date hidden'!BU95="x","x",BT$2-'Indicator Date hidden'!BU95)</f>
        <v>0</v>
      </c>
      <c r="BU94">
        <f t="shared" si="10"/>
        <v>17</v>
      </c>
      <c r="BV94" s="43">
        <f t="shared" si="11"/>
        <v>0.2537313432835821</v>
      </c>
      <c r="BW94">
        <f t="shared" si="12"/>
        <v>12</v>
      </c>
      <c r="BX94" s="43">
        <f t="shared" si="13"/>
        <v>0.91981963809734946</v>
      </c>
      <c r="BY94" s="46">
        <f t="shared" si="14"/>
        <v>0</v>
      </c>
    </row>
    <row r="95" spans="1:77">
      <c r="A95" t="str">
        <f>'Indicator Data'!B98</f>
        <v>LAO</v>
      </c>
      <c r="B95" s="42">
        <f>IF('Indicator Date hidden'!C96="x","x",B$2-'Indicator Date hidden'!C96)</f>
        <v>0</v>
      </c>
      <c r="C95" s="42">
        <f>IF('Indicator Date hidden'!D96="x","x",C$2-'Indicator Date hidden'!D96)</f>
        <v>0</v>
      </c>
      <c r="D95" s="42">
        <f>IF('Indicator Date hidden'!E96="x","x",D$2-'Indicator Date hidden'!E96)</f>
        <v>0</v>
      </c>
      <c r="E95" s="42">
        <f>IF('Indicator Date hidden'!F96="x","x",E$2-'Indicator Date hidden'!F96)</f>
        <v>0</v>
      </c>
      <c r="F95" s="42">
        <f>IF('Indicator Date hidden'!G96="x","x",F$2-'Indicator Date hidden'!G96)</f>
        <v>0</v>
      </c>
      <c r="G95" s="42">
        <f>IF('Indicator Date hidden'!H96="x","x",G$2-'Indicator Date hidden'!H96)</f>
        <v>0</v>
      </c>
      <c r="H95" s="42">
        <f>IF('Indicator Date hidden'!I96="x","x",H$2-'Indicator Date hidden'!I96)</f>
        <v>0</v>
      </c>
      <c r="I95" s="42">
        <f>IF('Indicator Date hidden'!J96="x","x",I$2-'Indicator Date hidden'!J96)</f>
        <v>0</v>
      </c>
      <c r="J95" s="42">
        <f>IF('Indicator Date hidden'!K96="x","x",J$2-'Indicator Date hidden'!K96)</f>
        <v>0</v>
      </c>
      <c r="K95" s="42">
        <f>IF('Indicator Date hidden'!L96="x","x",K$2-'Indicator Date hidden'!L96)</f>
        <v>0</v>
      </c>
      <c r="L95" s="42">
        <f>IF('Indicator Date hidden'!M96="x","x",L$2-'Indicator Date hidden'!M96)</f>
        <v>0</v>
      </c>
      <c r="M95" s="42" t="str">
        <f>IF('Indicator Date hidden'!N96="x","x",M$2-'Indicator Date hidden'!N96)</f>
        <v>x</v>
      </c>
      <c r="N95" s="42" t="str">
        <f>IF('Indicator Date hidden'!O96="x","x",N$2-'Indicator Date hidden'!O96)</f>
        <v>x</v>
      </c>
      <c r="O95" s="42" t="str">
        <f>IF('Indicator Date hidden'!P96="x","x",O$2-'Indicator Date hidden'!P96)</f>
        <v>x</v>
      </c>
      <c r="P95" s="42">
        <f>IF('Indicator Date hidden'!Q96="x","x",P$2-'Indicator Date hidden'!Q96)</f>
        <v>0</v>
      </c>
      <c r="Q95" s="42">
        <f>IF('Indicator Date hidden'!R96="x","x",Q$2-'Indicator Date hidden'!R96)</f>
        <v>0</v>
      </c>
      <c r="R95" s="42">
        <f>IF('Indicator Date hidden'!S96="x","x",R$2-'Indicator Date hidden'!S96)</f>
        <v>0</v>
      </c>
      <c r="S95" s="42">
        <f>IF('Indicator Date hidden'!T96="x","x",S$2-'Indicator Date hidden'!T96)</f>
        <v>0</v>
      </c>
      <c r="T95" s="42">
        <f>IF('Indicator Date hidden'!U96="x","x",T$2-'Indicator Date hidden'!U96)</f>
        <v>0</v>
      </c>
      <c r="U95" s="42">
        <f>IF('Indicator Date hidden'!V96="x","x",U$2-'Indicator Date hidden'!V96)</f>
        <v>0</v>
      </c>
      <c r="V95" s="42">
        <f>IF('Indicator Date hidden'!W96="x","x",V$2-'Indicator Date hidden'!W96)</f>
        <v>0</v>
      </c>
      <c r="W95" s="42">
        <f>IF('Indicator Date hidden'!X96="x","x",W$2-'Indicator Date hidden'!X96)</f>
        <v>0</v>
      </c>
      <c r="X95" s="42">
        <f>IF('Indicator Date hidden'!Y96="x","x",X$2-'Indicator Date hidden'!Y96)</f>
        <v>4</v>
      </c>
      <c r="Y95" s="42">
        <f>IF('Indicator Date hidden'!Z96="x","x",Y$2-'Indicator Date hidden'!Z96)</f>
        <v>0</v>
      </c>
      <c r="Z95" s="42">
        <f>IF('Indicator Date hidden'!AA96="x","x",Z$2-'Indicator Date hidden'!AA96)</f>
        <v>1</v>
      </c>
      <c r="AA95" s="42">
        <f>IF('Indicator Date hidden'!AB96="x","x",AA$2-'Indicator Date hidden'!AB96)</f>
        <v>1</v>
      </c>
      <c r="AB95" s="42">
        <f>IF('Indicator Date hidden'!AC96="x","x",AB$2-'Indicator Date hidden'!AC96)</f>
        <v>0</v>
      </c>
      <c r="AC95" s="42">
        <f>IF('Indicator Date hidden'!AD96="x","x",AC$2-'Indicator Date hidden'!AD96)</f>
        <v>-2</v>
      </c>
      <c r="AD95" s="42">
        <f>IF('Indicator Date hidden'!AE96="x","x",AD$2-'Indicator Date hidden'!AE96)</f>
        <v>0</v>
      </c>
      <c r="AE95" s="42">
        <f>IF('Indicator Date hidden'!AF96="x","x",AE$2-'Indicator Date hidden'!AF96)</f>
        <v>0</v>
      </c>
      <c r="AF95" s="42">
        <f>IF('Indicator Date hidden'!AG96="x","x",AF$2-'Indicator Date hidden'!AG96)</f>
        <v>0</v>
      </c>
      <c r="AG95" s="42">
        <f>IF('Indicator Date hidden'!AH96="x","x",AG$2-'Indicator Date hidden'!AH96)</f>
        <v>0</v>
      </c>
      <c r="AH95" s="42">
        <f>IF('Indicator Date hidden'!AI96="x","x",AH$2-'Indicator Date hidden'!AI96)</f>
        <v>4</v>
      </c>
      <c r="AI95" s="42">
        <f>IF('Indicator Date hidden'!AJ96="x","x",AI$2-'Indicator Date hidden'!AJ96)</f>
        <v>0</v>
      </c>
      <c r="AJ95" s="42">
        <f>IF('Indicator Date hidden'!AK96="x","x",AJ$2-'Indicator Date hidden'!AK96)</f>
        <v>0</v>
      </c>
      <c r="AK95" s="42">
        <f>IF('Indicator Date hidden'!AL96="x","x",AK$2-'Indicator Date hidden'!AL96)</f>
        <v>0</v>
      </c>
      <c r="AL95" s="42">
        <f>IF('Indicator Date hidden'!AM96="x","x",AL$2-'Indicator Date hidden'!AM96)</f>
        <v>0</v>
      </c>
      <c r="AM95" s="42">
        <f>IF('Indicator Date hidden'!AN96="x","x",AM$2-'Indicator Date hidden'!AN96)</f>
        <v>0</v>
      </c>
      <c r="AN95" s="42">
        <f>IF('Indicator Date hidden'!AO96="x","x",AN$2-'Indicator Date hidden'!AO96)</f>
        <v>0</v>
      </c>
      <c r="AO95" s="42">
        <f>IF('Indicator Date hidden'!AP96="x","x",AO$2-'Indicator Date hidden'!AP96)</f>
        <v>5</v>
      </c>
      <c r="AP95" s="42">
        <f>IF('Indicator Date hidden'!AQ96="x","x",AP$2-'Indicator Date hidden'!AQ96)</f>
        <v>0</v>
      </c>
      <c r="AQ95" s="42">
        <f>IF('Indicator Date hidden'!AR96="x","x",AQ$2-'Indicator Date hidden'!AR96)</f>
        <v>0</v>
      </c>
      <c r="AR95" s="42">
        <f>IF('Indicator Date hidden'!AS96="x","x",AR$2-'Indicator Date hidden'!AS96)</f>
        <v>0</v>
      </c>
      <c r="AS95" s="42">
        <f>IF('Indicator Date hidden'!AT96="x","x",AS$2-'Indicator Date hidden'!AT96)</f>
        <v>0</v>
      </c>
      <c r="AT95" s="42">
        <f>IF('Indicator Date hidden'!AU96="x","x",AT$2-'Indicator Date hidden'!AU96)</f>
        <v>0</v>
      </c>
      <c r="AU95" s="42">
        <f>IF('Indicator Date hidden'!AV96="x","x",AU$2-'Indicator Date hidden'!AV96)</f>
        <v>0</v>
      </c>
      <c r="AV95" s="42">
        <f>IF('Indicator Date hidden'!AW96="x","x",AV$2-'Indicator Date hidden'!AW96)</f>
        <v>4</v>
      </c>
      <c r="AW95" s="42">
        <f>IF('Indicator Date hidden'!AX96="x","x",AW$2-'Indicator Date hidden'!AX96)</f>
        <v>-2</v>
      </c>
      <c r="AX95" s="42">
        <f>IF('Indicator Date hidden'!AY96="x","x",AX$2-'Indicator Date hidden'!AY96)</f>
        <v>-1</v>
      </c>
      <c r="AY95" s="42">
        <f>IF('Indicator Date hidden'!AZ96="x","x",AY$2-'Indicator Date hidden'!AZ96)</f>
        <v>0</v>
      </c>
      <c r="AZ95" s="42" t="str">
        <f>IF('Indicator Date hidden'!BA96="x","x",AZ$2-'Indicator Date hidden'!BA96)</f>
        <v>x</v>
      </c>
      <c r="BA95" s="42" t="str">
        <f>IF('Indicator Date hidden'!BB96="x","x",BA$2-'Indicator Date hidden'!BB96)</f>
        <v>x</v>
      </c>
      <c r="BB95" s="42" t="str">
        <f>IF('Indicator Date hidden'!BC96="x","x",BB$2-'Indicator Date hidden'!BC96)</f>
        <v>x</v>
      </c>
      <c r="BC95" s="42">
        <f>IF('Indicator Date hidden'!BD96="x","x",BC$2-'Indicator Date hidden'!BD96)</f>
        <v>0</v>
      </c>
      <c r="BD95" s="42">
        <f>IF('Indicator Date hidden'!BE96="x","x",BD$2-'Indicator Date hidden'!BE96)</f>
        <v>0</v>
      </c>
      <c r="BE95" s="42">
        <f>IF('Indicator Date hidden'!BF96="x","x",BE$2-'Indicator Date hidden'!BF96)</f>
        <v>0</v>
      </c>
      <c r="BF95" s="42">
        <f>IF('Indicator Date hidden'!BG96="x","x",BF$2-'Indicator Date hidden'!BG96)</f>
        <v>0</v>
      </c>
      <c r="BG95" s="42">
        <f>IF('Indicator Date hidden'!BH96="x","x",BG$2-'Indicator Date hidden'!BH96)</f>
        <v>0</v>
      </c>
      <c r="BH95" s="42">
        <f>IF('Indicator Date hidden'!BI96="x","x",BH$2-'Indicator Date hidden'!BI96)</f>
        <v>0</v>
      </c>
      <c r="BI95" s="42">
        <f>IF('Indicator Date hidden'!BJ96="x","x",BI$2-'Indicator Date hidden'!BJ96)</f>
        <v>1</v>
      </c>
      <c r="BJ95" s="42">
        <f>IF('Indicator Date hidden'!BK96="x","x",BJ$2-'Indicator Date hidden'!BK96)</f>
        <v>1</v>
      </c>
      <c r="BK95" s="42">
        <f>IF('Indicator Date hidden'!BL96="x","x",BK$2-'Indicator Date hidden'!BL96)</f>
        <v>1</v>
      </c>
      <c r="BL95" s="42">
        <f>IF('Indicator Date hidden'!BM96="x","x",BL$2-'Indicator Date hidden'!BM96)</f>
        <v>0</v>
      </c>
      <c r="BM95" s="42">
        <f>IF('Indicator Date hidden'!BN96="x","x",BM$2-'Indicator Date hidden'!BN96)</f>
        <v>0</v>
      </c>
      <c r="BN95" s="42">
        <f>IF('Indicator Date hidden'!BO96="x","x",BN$2-'Indicator Date hidden'!BO96)</f>
        <v>0</v>
      </c>
      <c r="BO95" s="42">
        <f>IF('Indicator Date hidden'!BP96="x","x",BO$2-'Indicator Date hidden'!BP96)</f>
        <v>0</v>
      </c>
      <c r="BP95" s="42">
        <f>IF('Indicator Date hidden'!BQ96="x","x",BP$2-'Indicator Date hidden'!BQ96)</f>
        <v>0</v>
      </c>
      <c r="BQ95" s="42">
        <f>IF('Indicator Date hidden'!BR96="x","x",BQ$2-'Indicator Date hidden'!BR96)</f>
        <v>0</v>
      </c>
      <c r="BR95" s="42">
        <f>IF('Indicator Date hidden'!BS96="x","x",BR$2-'Indicator Date hidden'!BS96)</f>
        <v>0</v>
      </c>
      <c r="BS95" s="42">
        <f>IF('Indicator Date hidden'!BT96="x","x",BS$2-'Indicator Date hidden'!BT96)</f>
        <v>1</v>
      </c>
      <c r="BT95" s="42">
        <f>IF('Indicator Date hidden'!BU96="x","x",BT$2-'Indicator Date hidden'!BU96)</f>
        <v>0</v>
      </c>
      <c r="BU95">
        <f t="shared" si="10"/>
        <v>18</v>
      </c>
      <c r="BV95" s="43">
        <f t="shared" si="11"/>
        <v>0.27692307692307694</v>
      </c>
      <c r="BW95">
        <f t="shared" si="12"/>
        <v>10</v>
      </c>
      <c r="BX95" s="43">
        <f t="shared" si="13"/>
        <v>1.1301149336742742</v>
      </c>
      <c r="BY95" s="46">
        <f t="shared" si="14"/>
        <v>0</v>
      </c>
    </row>
    <row r="96" spans="1:77">
      <c r="A96" t="str">
        <f>'Indicator Data'!B99</f>
        <v>LVA</v>
      </c>
      <c r="B96" s="42">
        <f>IF('Indicator Date hidden'!C97="x","x",B$2-'Indicator Date hidden'!C97)</f>
        <v>0</v>
      </c>
      <c r="C96" s="42">
        <f>IF('Indicator Date hidden'!D97="x","x",C$2-'Indicator Date hidden'!D97)</f>
        <v>0</v>
      </c>
      <c r="D96" s="42">
        <f>IF('Indicator Date hidden'!E97="x","x",D$2-'Indicator Date hidden'!E97)</f>
        <v>0</v>
      </c>
      <c r="E96" s="42">
        <f>IF('Indicator Date hidden'!F97="x","x",E$2-'Indicator Date hidden'!F97)</f>
        <v>0</v>
      </c>
      <c r="F96" s="42">
        <f>IF('Indicator Date hidden'!G97="x","x",F$2-'Indicator Date hidden'!G97)</f>
        <v>0</v>
      </c>
      <c r="G96" s="42">
        <f>IF('Indicator Date hidden'!H97="x","x",G$2-'Indicator Date hidden'!H97)</f>
        <v>0</v>
      </c>
      <c r="H96" s="42">
        <f>IF('Indicator Date hidden'!I97="x","x",H$2-'Indicator Date hidden'!I97)</f>
        <v>0</v>
      </c>
      <c r="I96" s="42">
        <f>IF('Indicator Date hidden'!J97="x","x",I$2-'Indicator Date hidden'!J97)</f>
        <v>0</v>
      </c>
      <c r="J96" s="42">
        <f>IF('Indicator Date hidden'!K97="x","x",J$2-'Indicator Date hidden'!K97)</f>
        <v>0</v>
      </c>
      <c r="K96" s="42">
        <f>IF('Indicator Date hidden'!L97="x","x",K$2-'Indicator Date hidden'!L97)</f>
        <v>0</v>
      </c>
      <c r="L96" s="42">
        <f>IF('Indicator Date hidden'!M97="x","x",L$2-'Indicator Date hidden'!M97)</f>
        <v>0</v>
      </c>
      <c r="M96" s="42" t="str">
        <f>IF('Indicator Date hidden'!N97="x","x",M$2-'Indicator Date hidden'!N97)</f>
        <v>x</v>
      </c>
      <c r="N96" s="42" t="str">
        <f>IF('Indicator Date hidden'!O97="x","x",N$2-'Indicator Date hidden'!O97)</f>
        <v>x</v>
      </c>
      <c r="O96" s="42" t="str">
        <f>IF('Indicator Date hidden'!P97="x","x",O$2-'Indicator Date hidden'!P97)</f>
        <v>x</v>
      </c>
      <c r="P96" s="42">
        <f>IF('Indicator Date hidden'!Q97="x","x",P$2-'Indicator Date hidden'!Q97)</f>
        <v>0</v>
      </c>
      <c r="Q96" s="42">
        <f>IF('Indicator Date hidden'!R97="x","x",Q$2-'Indicator Date hidden'!R97)</f>
        <v>0</v>
      </c>
      <c r="R96" s="42">
        <f>IF('Indicator Date hidden'!S97="x","x",R$2-'Indicator Date hidden'!S97)</f>
        <v>0</v>
      </c>
      <c r="S96" s="42">
        <f>IF('Indicator Date hidden'!T97="x","x",S$2-'Indicator Date hidden'!T97)</f>
        <v>0</v>
      </c>
      <c r="T96" s="42">
        <f>IF('Indicator Date hidden'!U97="x","x",T$2-'Indicator Date hidden'!U97)</f>
        <v>0</v>
      </c>
      <c r="U96" s="42">
        <f>IF('Indicator Date hidden'!V97="x","x",U$2-'Indicator Date hidden'!V97)</f>
        <v>0</v>
      </c>
      <c r="V96" s="42">
        <f>IF('Indicator Date hidden'!W97="x","x",V$2-'Indicator Date hidden'!W97)</f>
        <v>0</v>
      </c>
      <c r="W96" s="42">
        <f>IF('Indicator Date hidden'!X97="x","x",W$2-'Indicator Date hidden'!X97)</f>
        <v>0</v>
      </c>
      <c r="X96" s="42">
        <f>IF('Indicator Date hidden'!Y97="x","x",X$2-'Indicator Date hidden'!Y97)</f>
        <v>0</v>
      </c>
      <c r="Y96" s="42">
        <f>IF('Indicator Date hidden'!Z97="x","x",Y$2-'Indicator Date hidden'!Z97)</f>
        <v>1</v>
      </c>
      <c r="Z96" s="42" t="str">
        <f>IF('Indicator Date hidden'!AA97="x","x",Z$2-'Indicator Date hidden'!AA97)</f>
        <v>x</v>
      </c>
      <c r="AA96" s="42">
        <f>IF('Indicator Date hidden'!AB97="x","x",AA$2-'Indicator Date hidden'!AB97)</f>
        <v>1</v>
      </c>
      <c r="AB96" s="42">
        <f>IF('Indicator Date hidden'!AC97="x","x",AB$2-'Indicator Date hidden'!AC97)</f>
        <v>0</v>
      </c>
      <c r="AC96" s="42">
        <f>IF('Indicator Date hidden'!AD97="x","x",AC$2-'Indicator Date hidden'!AD97)</f>
        <v>-2</v>
      </c>
      <c r="AD96" s="42">
        <f>IF('Indicator Date hidden'!AE97="x","x",AD$2-'Indicator Date hidden'!AE97)</f>
        <v>0</v>
      </c>
      <c r="AE96" s="42">
        <f>IF('Indicator Date hidden'!AF97="x","x",AE$2-'Indicator Date hidden'!AF97)</f>
        <v>0</v>
      </c>
      <c r="AF96" s="42">
        <f>IF('Indicator Date hidden'!AG97="x","x",AF$2-'Indicator Date hidden'!AG97)</f>
        <v>0</v>
      </c>
      <c r="AG96" s="42">
        <f>IF('Indicator Date hidden'!AH97="x","x",AG$2-'Indicator Date hidden'!AH97)</f>
        <v>0</v>
      </c>
      <c r="AH96" s="42" t="str">
        <f>IF('Indicator Date hidden'!AI97="x","x",AH$2-'Indicator Date hidden'!AI97)</f>
        <v>x</v>
      </c>
      <c r="AI96" s="42">
        <f>IF('Indicator Date hidden'!AJ97="x","x",AI$2-'Indicator Date hidden'!AJ97)</f>
        <v>0</v>
      </c>
      <c r="AJ96" s="42">
        <f>IF('Indicator Date hidden'!AK97="x","x",AJ$2-'Indicator Date hidden'!AK97)</f>
        <v>0</v>
      </c>
      <c r="AK96" s="42">
        <f>IF('Indicator Date hidden'!AL97="x","x",AK$2-'Indicator Date hidden'!AL97)</f>
        <v>0</v>
      </c>
      <c r="AL96" s="42" t="str">
        <f>IF('Indicator Date hidden'!AM97="x","x",AL$2-'Indicator Date hidden'!AM97)</f>
        <v>x</v>
      </c>
      <c r="AM96" s="42">
        <f>IF('Indicator Date hidden'!AN97="x","x",AM$2-'Indicator Date hidden'!AN97)</f>
        <v>0</v>
      </c>
      <c r="AN96" s="42">
        <f>IF('Indicator Date hidden'!AO97="x","x",AN$2-'Indicator Date hidden'!AO97)</f>
        <v>0</v>
      </c>
      <c r="AO96" s="42">
        <f>IF('Indicator Date hidden'!AP97="x","x",AO$2-'Indicator Date hidden'!AP97)</f>
        <v>1</v>
      </c>
      <c r="AP96" s="42">
        <f>IF('Indicator Date hidden'!AQ97="x","x",AP$2-'Indicator Date hidden'!AQ97)</f>
        <v>0</v>
      </c>
      <c r="AQ96" s="42">
        <f>IF('Indicator Date hidden'!AR97="x","x",AQ$2-'Indicator Date hidden'!AR97)</f>
        <v>0</v>
      </c>
      <c r="AR96" s="42">
        <f>IF('Indicator Date hidden'!AS97="x","x",AR$2-'Indicator Date hidden'!AS97)</f>
        <v>0</v>
      </c>
      <c r="AS96" s="42" t="str">
        <f>IF('Indicator Date hidden'!AT97="x","x",AS$2-'Indicator Date hidden'!AT97)</f>
        <v>x</v>
      </c>
      <c r="AT96" s="42">
        <f>IF('Indicator Date hidden'!AU97="x","x",AT$2-'Indicator Date hidden'!AU97)</f>
        <v>0</v>
      </c>
      <c r="AU96" s="42">
        <f>IF('Indicator Date hidden'!AV97="x","x",AU$2-'Indicator Date hidden'!AV97)</f>
        <v>0</v>
      </c>
      <c r="AV96" s="42">
        <f>IF('Indicator Date hidden'!AW97="x","x",AV$2-'Indicator Date hidden'!AW97)</f>
        <v>1</v>
      </c>
      <c r="AW96" s="42">
        <f>IF('Indicator Date hidden'!AX97="x","x",AW$2-'Indicator Date hidden'!AX97)</f>
        <v>-2</v>
      </c>
      <c r="AX96" s="42">
        <f>IF('Indicator Date hidden'!AY97="x","x",AX$2-'Indicator Date hidden'!AY97)</f>
        <v>-1</v>
      </c>
      <c r="AY96" s="42">
        <f>IF('Indicator Date hidden'!AZ97="x","x",AY$2-'Indicator Date hidden'!AZ97)</f>
        <v>0</v>
      </c>
      <c r="AZ96" s="42" t="str">
        <f>IF('Indicator Date hidden'!BA97="x","x",AZ$2-'Indicator Date hidden'!BA97)</f>
        <v>x</v>
      </c>
      <c r="BA96" s="42">
        <f>IF('Indicator Date hidden'!BB97="x","x",BA$2-'Indicator Date hidden'!BB97)</f>
        <v>0</v>
      </c>
      <c r="BB96" s="42" t="str">
        <f>IF('Indicator Date hidden'!BC97="x","x",BB$2-'Indicator Date hidden'!BC97)</f>
        <v>x</v>
      </c>
      <c r="BC96" s="42">
        <f>IF('Indicator Date hidden'!BD97="x","x",BC$2-'Indicator Date hidden'!BD97)</f>
        <v>0</v>
      </c>
      <c r="BD96" s="42">
        <f>IF('Indicator Date hidden'!BE97="x","x",BD$2-'Indicator Date hidden'!BE97)</f>
        <v>0</v>
      </c>
      <c r="BE96" s="42" t="str">
        <f>IF('Indicator Date hidden'!BF97="x","x",BE$2-'Indicator Date hidden'!BF97)</f>
        <v>x</v>
      </c>
      <c r="BF96" s="42">
        <f>IF('Indicator Date hidden'!BG97="x","x",BF$2-'Indicator Date hidden'!BG97)</f>
        <v>0</v>
      </c>
      <c r="BG96" s="42">
        <f>IF('Indicator Date hidden'!BH97="x","x",BG$2-'Indicator Date hidden'!BH97)</f>
        <v>0</v>
      </c>
      <c r="BH96" s="42">
        <f>IF('Indicator Date hidden'!BI97="x","x",BH$2-'Indicator Date hidden'!BI97)</f>
        <v>0</v>
      </c>
      <c r="BI96" s="42">
        <f>IF('Indicator Date hidden'!BJ97="x","x",BI$2-'Indicator Date hidden'!BJ97)</f>
        <v>2</v>
      </c>
      <c r="BJ96" s="42">
        <f>IF('Indicator Date hidden'!BK97="x","x",BJ$2-'Indicator Date hidden'!BK97)</f>
        <v>0</v>
      </c>
      <c r="BK96" s="42">
        <f>IF('Indicator Date hidden'!BL97="x","x",BK$2-'Indicator Date hidden'!BL97)</f>
        <v>0</v>
      </c>
      <c r="BL96" s="42">
        <f>IF('Indicator Date hidden'!BM97="x","x",BL$2-'Indicator Date hidden'!BM97)</f>
        <v>0</v>
      </c>
      <c r="BM96" s="42">
        <f>IF('Indicator Date hidden'!BN97="x","x",BM$2-'Indicator Date hidden'!BN97)</f>
        <v>0</v>
      </c>
      <c r="BN96" s="42">
        <f>IF('Indicator Date hidden'!BO97="x","x",BN$2-'Indicator Date hidden'!BO97)</f>
        <v>0</v>
      </c>
      <c r="BO96" s="42">
        <f>IF('Indicator Date hidden'!BP97="x","x",BO$2-'Indicator Date hidden'!BP97)</f>
        <v>1</v>
      </c>
      <c r="BP96" s="42">
        <f>IF('Indicator Date hidden'!BQ97="x","x",BP$2-'Indicator Date hidden'!BQ97)</f>
        <v>0</v>
      </c>
      <c r="BQ96" s="42">
        <f>IF('Indicator Date hidden'!BR97="x","x",BQ$2-'Indicator Date hidden'!BR97)</f>
        <v>0</v>
      </c>
      <c r="BR96" s="42">
        <f>IF('Indicator Date hidden'!BS97="x","x",BR$2-'Indicator Date hidden'!BS97)</f>
        <v>0</v>
      </c>
      <c r="BS96" s="42">
        <f>IF('Indicator Date hidden'!BT97="x","x",BS$2-'Indicator Date hidden'!BT97)</f>
        <v>1</v>
      </c>
      <c r="BT96" s="42">
        <f>IF('Indicator Date hidden'!BU97="x","x",BT$2-'Indicator Date hidden'!BU97)</f>
        <v>0</v>
      </c>
      <c r="BU96">
        <f t="shared" si="10"/>
        <v>3</v>
      </c>
      <c r="BV96" s="43">
        <f t="shared" si="11"/>
        <v>4.9180327868852458E-2</v>
      </c>
      <c r="BW96">
        <f t="shared" si="12"/>
        <v>7</v>
      </c>
      <c r="BX96" s="43">
        <f t="shared" si="13"/>
        <v>0.55592868714141541</v>
      </c>
      <c r="BY96" s="46">
        <f t="shared" si="14"/>
        <v>0</v>
      </c>
    </row>
    <row r="97" spans="1:77">
      <c r="A97" t="str">
        <f>'Indicator Data'!B100</f>
        <v>LBN</v>
      </c>
      <c r="B97" s="42">
        <f>IF('Indicator Date hidden'!C98="x","x",B$2-'Indicator Date hidden'!C98)</f>
        <v>0</v>
      </c>
      <c r="C97" s="42">
        <f>IF('Indicator Date hidden'!D98="x","x",C$2-'Indicator Date hidden'!D98)</f>
        <v>0</v>
      </c>
      <c r="D97" s="42">
        <f>IF('Indicator Date hidden'!E98="x","x",D$2-'Indicator Date hidden'!E98)</f>
        <v>0</v>
      </c>
      <c r="E97" s="42">
        <f>IF('Indicator Date hidden'!F98="x","x",E$2-'Indicator Date hidden'!F98)</f>
        <v>0</v>
      </c>
      <c r="F97" s="42">
        <f>IF('Indicator Date hidden'!G98="x","x",F$2-'Indicator Date hidden'!G98)</f>
        <v>0</v>
      </c>
      <c r="G97" s="42">
        <f>IF('Indicator Date hidden'!H98="x","x",G$2-'Indicator Date hidden'!H98)</f>
        <v>0</v>
      </c>
      <c r="H97" s="42">
        <f>IF('Indicator Date hidden'!I98="x","x",H$2-'Indicator Date hidden'!I98)</f>
        <v>0</v>
      </c>
      <c r="I97" s="42">
        <f>IF('Indicator Date hidden'!J98="x","x",I$2-'Indicator Date hidden'!J98)</f>
        <v>0</v>
      </c>
      <c r="J97" s="42">
        <f>IF('Indicator Date hidden'!K98="x","x",J$2-'Indicator Date hidden'!K98)</f>
        <v>0</v>
      </c>
      <c r="K97" s="42">
        <f>IF('Indicator Date hidden'!L98="x","x",K$2-'Indicator Date hidden'!L98)</f>
        <v>0</v>
      </c>
      <c r="L97" s="42">
        <f>IF('Indicator Date hidden'!M98="x","x",L$2-'Indicator Date hidden'!M98)</f>
        <v>0</v>
      </c>
      <c r="M97" s="42" t="str">
        <f>IF('Indicator Date hidden'!N98="x","x",M$2-'Indicator Date hidden'!N98)</f>
        <v>x</v>
      </c>
      <c r="N97" s="42" t="str">
        <f>IF('Indicator Date hidden'!O98="x","x",N$2-'Indicator Date hidden'!O98)</f>
        <v>x</v>
      </c>
      <c r="O97" s="42" t="str">
        <f>IF('Indicator Date hidden'!P98="x","x",O$2-'Indicator Date hidden'!P98)</f>
        <v>x</v>
      </c>
      <c r="P97" s="42">
        <f>IF('Indicator Date hidden'!Q98="x","x",P$2-'Indicator Date hidden'!Q98)</f>
        <v>0</v>
      </c>
      <c r="Q97" s="42">
        <f>IF('Indicator Date hidden'!R98="x","x",Q$2-'Indicator Date hidden'!R98)</f>
        <v>0</v>
      </c>
      <c r="R97" s="42">
        <f>IF('Indicator Date hidden'!S98="x","x",R$2-'Indicator Date hidden'!S98)</f>
        <v>0</v>
      </c>
      <c r="S97" s="42">
        <f>IF('Indicator Date hidden'!T98="x","x",S$2-'Indicator Date hidden'!T98)</f>
        <v>0</v>
      </c>
      <c r="T97" s="42">
        <f>IF('Indicator Date hidden'!U98="x","x",T$2-'Indicator Date hidden'!U98)</f>
        <v>0</v>
      </c>
      <c r="U97" s="42">
        <f>IF('Indicator Date hidden'!V98="x","x",U$2-'Indicator Date hidden'!V98)</f>
        <v>0</v>
      </c>
      <c r="V97" s="42">
        <f>IF('Indicator Date hidden'!W98="x","x",V$2-'Indicator Date hidden'!W98)</f>
        <v>0</v>
      </c>
      <c r="W97" s="42">
        <f>IF('Indicator Date hidden'!X98="x","x",W$2-'Indicator Date hidden'!X98)</f>
        <v>0</v>
      </c>
      <c r="X97" s="42" t="str">
        <f>IF('Indicator Date hidden'!Y98="x","x",X$2-'Indicator Date hidden'!Y98)</f>
        <v>x</v>
      </c>
      <c r="Y97" s="42">
        <f>IF('Indicator Date hidden'!Z98="x","x",Y$2-'Indicator Date hidden'!Z98)</f>
        <v>0</v>
      </c>
      <c r="Z97" s="42" t="str">
        <f>IF('Indicator Date hidden'!AA98="x","x",Z$2-'Indicator Date hidden'!AA98)</f>
        <v>x</v>
      </c>
      <c r="AA97" s="42">
        <f>IF('Indicator Date hidden'!AB98="x","x",AA$2-'Indicator Date hidden'!AB98)</f>
        <v>5</v>
      </c>
      <c r="AB97" s="42">
        <f>IF('Indicator Date hidden'!AC98="x","x",AB$2-'Indicator Date hidden'!AC98)</f>
        <v>0</v>
      </c>
      <c r="AC97" s="42">
        <f>IF('Indicator Date hidden'!AD98="x","x",AC$2-'Indicator Date hidden'!AD98)</f>
        <v>-2</v>
      </c>
      <c r="AD97" s="42">
        <f>IF('Indicator Date hidden'!AE98="x","x",AD$2-'Indicator Date hidden'!AE98)</f>
        <v>0</v>
      </c>
      <c r="AE97" s="42">
        <f>IF('Indicator Date hidden'!AF98="x","x",AE$2-'Indicator Date hidden'!AF98)</f>
        <v>0</v>
      </c>
      <c r="AF97" s="42">
        <f>IF('Indicator Date hidden'!AG98="x","x",AF$2-'Indicator Date hidden'!AG98)</f>
        <v>0</v>
      </c>
      <c r="AG97" s="42">
        <f>IF('Indicator Date hidden'!AH98="x","x",AG$2-'Indicator Date hidden'!AH98)</f>
        <v>0</v>
      </c>
      <c r="AH97" s="42" t="str">
        <f>IF('Indicator Date hidden'!AI98="x","x",AH$2-'Indicator Date hidden'!AI98)</f>
        <v>x</v>
      </c>
      <c r="AI97" s="42">
        <f>IF('Indicator Date hidden'!AJ98="x","x",AI$2-'Indicator Date hidden'!AJ98)</f>
        <v>0</v>
      </c>
      <c r="AJ97" s="42">
        <f>IF('Indicator Date hidden'!AK98="x","x",AJ$2-'Indicator Date hidden'!AK98)</f>
        <v>0</v>
      </c>
      <c r="AK97" s="42">
        <f>IF('Indicator Date hidden'!AL98="x","x",AK$2-'Indicator Date hidden'!AL98)</f>
        <v>0</v>
      </c>
      <c r="AL97" s="42">
        <f>IF('Indicator Date hidden'!AM98="x","x",AL$2-'Indicator Date hidden'!AM98)</f>
        <v>0</v>
      </c>
      <c r="AM97" s="42">
        <f>IF('Indicator Date hidden'!AN98="x","x",AM$2-'Indicator Date hidden'!AN98)</f>
        <v>0</v>
      </c>
      <c r="AN97" s="42">
        <f>IF('Indicator Date hidden'!AO98="x","x",AN$2-'Indicator Date hidden'!AO98)</f>
        <v>0</v>
      </c>
      <c r="AO97" s="42">
        <f>IF('Indicator Date hidden'!AP98="x","x",AO$2-'Indicator Date hidden'!AP98)</f>
        <v>1</v>
      </c>
      <c r="AP97" s="42">
        <f>IF('Indicator Date hidden'!AQ98="x","x",AP$2-'Indicator Date hidden'!AQ98)</f>
        <v>0</v>
      </c>
      <c r="AQ97" s="42">
        <f>IF('Indicator Date hidden'!AR98="x","x",AQ$2-'Indicator Date hidden'!AR98)</f>
        <v>0</v>
      </c>
      <c r="AR97" s="42" t="str">
        <f>IF('Indicator Date hidden'!AS98="x","x",AR$2-'Indicator Date hidden'!AS98)</f>
        <v>x</v>
      </c>
      <c r="AS97" s="42" t="str">
        <f>IF('Indicator Date hidden'!AT98="x","x",AS$2-'Indicator Date hidden'!AT98)</f>
        <v>x</v>
      </c>
      <c r="AT97" s="42">
        <f>IF('Indicator Date hidden'!AU98="x","x",AT$2-'Indicator Date hidden'!AU98)</f>
        <v>0</v>
      </c>
      <c r="AU97" s="42">
        <f>IF('Indicator Date hidden'!AV98="x","x",AU$2-'Indicator Date hidden'!AV98)</f>
        <v>0</v>
      </c>
      <c r="AV97" s="42">
        <f>IF('Indicator Date hidden'!AW98="x","x",AV$2-'Indicator Date hidden'!AW98)</f>
        <v>11</v>
      </c>
      <c r="AW97" s="42">
        <f>IF('Indicator Date hidden'!AX98="x","x",AW$2-'Indicator Date hidden'!AX98)</f>
        <v>-2</v>
      </c>
      <c r="AX97" s="42">
        <f>IF('Indicator Date hidden'!AY98="x","x",AX$2-'Indicator Date hidden'!AY98)</f>
        <v>-1</v>
      </c>
      <c r="AY97" s="42">
        <f>IF('Indicator Date hidden'!AZ98="x","x",AY$2-'Indicator Date hidden'!AZ98)</f>
        <v>0</v>
      </c>
      <c r="AZ97" s="42">
        <f>IF('Indicator Date hidden'!BA98="x","x",AZ$2-'Indicator Date hidden'!BA98)</f>
        <v>0</v>
      </c>
      <c r="BA97" s="42">
        <f>IF('Indicator Date hidden'!BB98="x","x",BA$2-'Indicator Date hidden'!BB98)</f>
        <v>0</v>
      </c>
      <c r="BB97" s="42">
        <f>IF('Indicator Date hidden'!BC98="x","x",BB$2-'Indicator Date hidden'!BC98)</f>
        <v>0</v>
      </c>
      <c r="BC97" s="42">
        <f>IF('Indicator Date hidden'!BD98="x","x",BC$2-'Indicator Date hidden'!BD98)</f>
        <v>0</v>
      </c>
      <c r="BD97" s="42">
        <f>IF('Indicator Date hidden'!BE98="x","x",BD$2-'Indicator Date hidden'!BE98)</f>
        <v>0</v>
      </c>
      <c r="BE97" s="42">
        <f>IF('Indicator Date hidden'!BF98="x","x",BE$2-'Indicator Date hidden'!BF98)</f>
        <v>0</v>
      </c>
      <c r="BF97" s="42">
        <f>IF('Indicator Date hidden'!BG98="x","x",BF$2-'Indicator Date hidden'!BG98)</f>
        <v>0</v>
      </c>
      <c r="BG97" s="42">
        <f>IF('Indicator Date hidden'!BH98="x","x",BG$2-'Indicator Date hidden'!BH98)</f>
        <v>0</v>
      </c>
      <c r="BH97" s="42">
        <f>IF('Indicator Date hidden'!BI98="x","x",BH$2-'Indicator Date hidden'!BI98)</f>
        <v>0</v>
      </c>
      <c r="BI97" s="42">
        <f>IF('Indicator Date hidden'!BJ98="x","x",BI$2-'Indicator Date hidden'!BJ98)</f>
        <v>5</v>
      </c>
      <c r="BJ97" s="42">
        <f>IF('Indicator Date hidden'!BK98="x","x",BJ$2-'Indicator Date hidden'!BK98)</f>
        <v>1</v>
      </c>
      <c r="BK97" s="42">
        <f>IF('Indicator Date hidden'!BL98="x","x",BK$2-'Indicator Date hidden'!BL98)</f>
        <v>1</v>
      </c>
      <c r="BL97" s="42">
        <f>IF('Indicator Date hidden'!BM98="x","x",BL$2-'Indicator Date hidden'!BM98)</f>
        <v>0</v>
      </c>
      <c r="BM97" s="42">
        <f>IF('Indicator Date hidden'!BN98="x","x",BM$2-'Indicator Date hidden'!BN98)</f>
        <v>0</v>
      </c>
      <c r="BN97" s="42">
        <f>IF('Indicator Date hidden'!BO98="x","x",BN$2-'Indicator Date hidden'!BO98)</f>
        <v>0</v>
      </c>
      <c r="BO97" s="42">
        <f>IF('Indicator Date hidden'!BP98="x","x",BO$2-'Indicator Date hidden'!BP98)</f>
        <v>2</v>
      </c>
      <c r="BP97" s="42">
        <f>IF('Indicator Date hidden'!BQ98="x","x",BP$2-'Indicator Date hidden'!BQ98)</f>
        <v>0</v>
      </c>
      <c r="BQ97" s="42">
        <f>IF('Indicator Date hidden'!BR98="x","x",BQ$2-'Indicator Date hidden'!BR98)</f>
        <v>0</v>
      </c>
      <c r="BR97" s="42">
        <f>IF('Indicator Date hidden'!BS98="x","x",BR$2-'Indicator Date hidden'!BS98)</f>
        <v>0</v>
      </c>
      <c r="BS97" s="42">
        <f>IF('Indicator Date hidden'!BT98="x","x",BS$2-'Indicator Date hidden'!BT98)</f>
        <v>1</v>
      </c>
      <c r="BT97" s="42">
        <f>IF('Indicator Date hidden'!BU98="x","x",BT$2-'Indicator Date hidden'!BU98)</f>
        <v>0</v>
      </c>
      <c r="BU97">
        <f t="shared" si="10"/>
        <v>22</v>
      </c>
      <c r="BV97" s="43">
        <f t="shared" si="11"/>
        <v>0.34920634920634919</v>
      </c>
      <c r="BW97">
        <f t="shared" si="12"/>
        <v>8</v>
      </c>
      <c r="BX97" s="43">
        <f t="shared" si="13"/>
        <v>1.6917984246951401</v>
      </c>
      <c r="BY97" s="46">
        <f t="shared" si="14"/>
        <v>0</v>
      </c>
    </row>
    <row r="98" spans="1:77">
      <c r="A98" t="str">
        <f>'Indicator Data'!B101</f>
        <v>LSO</v>
      </c>
      <c r="B98" s="42">
        <f>IF('Indicator Date hidden'!C99="x","x",B$2-'Indicator Date hidden'!C99)</f>
        <v>0</v>
      </c>
      <c r="C98" s="42">
        <f>IF('Indicator Date hidden'!D99="x","x",C$2-'Indicator Date hidden'!D99)</f>
        <v>0</v>
      </c>
      <c r="D98" s="42">
        <f>IF('Indicator Date hidden'!E99="x","x",D$2-'Indicator Date hidden'!E99)</f>
        <v>0</v>
      </c>
      <c r="E98" s="42">
        <f>IF('Indicator Date hidden'!F99="x","x",E$2-'Indicator Date hidden'!F99)</f>
        <v>0</v>
      </c>
      <c r="F98" s="42">
        <f>IF('Indicator Date hidden'!G99="x","x",F$2-'Indicator Date hidden'!G99)</f>
        <v>0</v>
      </c>
      <c r="G98" s="42">
        <f>IF('Indicator Date hidden'!H99="x","x",G$2-'Indicator Date hidden'!H99)</f>
        <v>0</v>
      </c>
      <c r="H98" s="42">
        <f>IF('Indicator Date hidden'!I99="x","x",H$2-'Indicator Date hidden'!I99)</f>
        <v>0</v>
      </c>
      <c r="I98" s="42">
        <f>IF('Indicator Date hidden'!J99="x","x",I$2-'Indicator Date hidden'!J99)</f>
        <v>0</v>
      </c>
      <c r="J98" s="42">
        <f>IF('Indicator Date hidden'!K99="x","x",J$2-'Indicator Date hidden'!K99)</f>
        <v>0</v>
      </c>
      <c r="K98" s="42">
        <f>IF('Indicator Date hidden'!L99="x","x",K$2-'Indicator Date hidden'!L99)</f>
        <v>0</v>
      </c>
      <c r="L98" s="42">
        <f>IF('Indicator Date hidden'!M99="x","x",L$2-'Indicator Date hidden'!M99)</f>
        <v>0</v>
      </c>
      <c r="M98" s="42">
        <f>IF('Indicator Date hidden'!N99="x","x",M$2-'Indicator Date hidden'!N99)</f>
        <v>0</v>
      </c>
      <c r="N98" s="42">
        <f>IF('Indicator Date hidden'!O99="x","x",N$2-'Indicator Date hidden'!O99)</f>
        <v>0</v>
      </c>
      <c r="O98" s="42">
        <f>IF('Indicator Date hidden'!P99="x","x",O$2-'Indicator Date hidden'!P99)</f>
        <v>0</v>
      </c>
      <c r="P98" s="42">
        <f>IF('Indicator Date hidden'!Q99="x","x",P$2-'Indicator Date hidden'!Q99)</f>
        <v>0</v>
      </c>
      <c r="Q98" s="42">
        <f>IF('Indicator Date hidden'!R99="x","x",Q$2-'Indicator Date hidden'!R99)</f>
        <v>0</v>
      </c>
      <c r="R98" s="42">
        <f>IF('Indicator Date hidden'!S99="x","x",R$2-'Indicator Date hidden'!S99)</f>
        <v>0</v>
      </c>
      <c r="S98" s="42">
        <f>IF('Indicator Date hidden'!T99="x","x",S$2-'Indicator Date hidden'!T99)</f>
        <v>0</v>
      </c>
      <c r="T98" s="42">
        <f>IF('Indicator Date hidden'!U99="x","x",T$2-'Indicator Date hidden'!U99)</f>
        <v>0</v>
      </c>
      <c r="U98" s="42">
        <f>IF('Indicator Date hidden'!V99="x","x",U$2-'Indicator Date hidden'!V99)</f>
        <v>0</v>
      </c>
      <c r="V98" s="42">
        <f>IF('Indicator Date hidden'!W99="x","x",V$2-'Indicator Date hidden'!W99)</f>
        <v>0</v>
      </c>
      <c r="W98" s="42">
        <f>IF('Indicator Date hidden'!X99="x","x",W$2-'Indicator Date hidden'!X99)</f>
        <v>0</v>
      </c>
      <c r="X98" s="42">
        <f>IF('Indicator Date hidden'!Y99="x","x",X$2-'Indicator Date hidden'!Y99)</f>
        <v>3</v>
      </c>
      <c r="Y98" s="42">
        <f>IF('Indicator Date hidden'!Z99="x","x",Y$2-'Indicator Date hidden'!Z99)</f>
        <v>0</v>
      </c>
      <c r="Z98" s="42">
        <f>IF('Indicator Date hidden'!AA99="x","x",Z$2-'Indicator Date hidden'!AA99)</f>
        <v>0</v>
      </c>
      <c r="AA98" s="42">
        <f>IF('Indicator Date hidden'!AB99="x","x",AA$2-'Indicator Date hidden'!AB99)</f>
        <v>4</v>
      </c>
      <c r="AB98" s="42">
        <f>IF('Indicator Date hidden'!AC99="x","x",AB$2-'Indicator Date hidden'!AC99)</f>
        <v>0</v>
      </c>
      <c r="AC98" s="42">
        <f>IF('Indicator Date hidden'!AD99="x","x",AC$2-'Indicator Date hidden'!AD99)</f>
        <v>-2</v>
      </c>
      <c r="AD98" s="42">
        <f>IF('Indicator Date hidden'!AE99="x","x",AD$2-'Indicator Date hidden'!AE99)</f>
        <v>0</v>
      </c>
      <c r="AE98" s="42">
        <f>IF('Indicator Date hidden'!AF99="x","x",AE$2-'Indicator Date hidden'!AF99)</f>
        <v>0</v>
      </c>
      <c r="AF98" s="42">
        <f>IF('Indicator Date hidden'!AG99="x","x",AF$2-'Indicator Date hidden'!AG99)</f>
        <v>0</v>
      </c>
      <c r="AG98" s="42">
        <f>IF('Indicator Date hidden'!AH99="x","x",AG$2-'Indicator Date hidden'!AH99)</f>
        <v>0</v>
      </c>
      <c r="AH98" s="42">
        <f>IF('Indicator Date hidden'!AI99="x","x",AH$2-'Indicator Date hidden'!AI99)</f>
        <v>3</v>
      </c>
      <c r="AI98" s="42">
        <f>IF('Indicator Date hidden'!AJ99="x","x",AI$2-'Indicator Date hidden'!AJ99)</f>
        <v>0</v>
      </c>
      <c r="AJ98" s="42">
        <f>IF('Indicator Date hidden'!AK99="x","x",AJ$2-'Indicator Date hidden'!AK99)</f>
        <v>0</v>
      </c>
      <c r="AK98" s="42">
        <f>IF('Indicator Date hidden'!AL99="x","x",AK$2-'Indicator Date hidden'!AL99)</f>
        <v>0</v>
      </c>
      <c r="AL98" s="42">
        <f>IF('Indicator Date hidden'!AM99="x","x",AL$2-'Indicator Date hidden'!AM99)</f>
        <v>0</v>
      </c>
      <c r="AM98" s="42">
        <f>IF('Indicator Date hidden'!AN99="x","x",AM$2-'Indicator Date hidden'!AN99)</f>
        <v>0</v>
      </c>
      <c r="AN98" s="42">
        <f>IF('Indicator Date hidden'!AO99="x","x",AN$2-'Indicator Date hidden'!AO99)</f>
        <v>0</v>
      </c>
      <c r="AO98" s="42">
        <f>IF('Indicator Date hidden'!AP99="x","x",AO$2-'Indicator Date hidden'!AP99)</f>
        <v>4</v>
      </c>
      <c r="AP98" s="42">
        <f>IF('Indicator Date hidden'!AQ99="x","x",AP$2-'Indicator Date hidden'!AQ99)</f>
        <v>0</v>
      </c>
      <c r="AQ98" s="42">
        <f>IF('Indicator Date hidden'!AR99="x","x",AQ$2-'Indicator Date hidden'!AR99)</f>
        <v>0</v>
      </c>
      <c r="AR98" s="42">
        <f>IF('Indicator Date hidden'!AS99="x","x",AR$2-'Indicator Date hidden'!AS99)</f>
        <v>0</v>
      </c>
      <c r="AS98" s="42" t="str">
        <f>IF('Indicator Date hidden'!AT99="x","x",AS$2-'Indicator Date hidden'!AT99)</f>
        <v>x</v>
      </c>
      <c r="AT98" s="42">
        <f>IF('Indicator Date hidden'!AU99="x","x",AT$2-'Indicator Date hidden'!AU99)</f>
        <v>0</v>
      </c>
      <c r="AU98" s="42">
        <f>IF('Indicator Date hidden'!AV99="x","x",AU$2-'Indicator Date hidden'!AV99)</f>
        <v>0</v>
      </c>
      <c r="AV98" s="42">
        <f>IF('Indicator Date hidden'!AW99="x","x",AV$2-'Indicator Date hidden'!AW99)</f>
        <v>5</v>
      </c>
      <c r="AW98" s="42">
        <f>IF('Indicator Date hidden'!AX99="x","x",AW$2-'Indicator Date hidden'!AX99)</f>
        <v>-2</v>
      </c>
      <c r="AX98" s="42">
        <f>IF('Indicator Date hidden'!AY99="x","x",AX$2-'Indicator Date hidden'!AY99)</f>
        <v>-1</v>
      </c>
      <c r="AY98" s="42">
        <f>IF('Indicator Date hidden'!AZ99="x","x",AY$2-'Indicator Date hidden'!AZ99)</f>
        <v>0</v>
      </c>
      <c r="AZ98" s="42" t="str">
        <f>IF('Indicator Date hidden'!BA99="x","x",AZ$2-'Indicator Date hidden'!BA99)</f>
        <v>x</v>
      </c>
      <c r="BA98" s="42">
        <f>IF('Indicator Date hidden'!BB99="x","x",BA$2-'Indicator Date hidden'!BB99)</f>
        <v>0</v>
      </c>
      <c r="BB98" s="42" t="str">
        <f>IF('Indicator Date hidden'!BC99="x","x",BB$2-'Indicator Date hidden'!BC99)</f>
        <v>x</v>
      </c>
      <c r="BC98" s="42">
        <f>IF('Indicator Date hidden'!BD99="x","x",BC$2-'Indicator Date hidden'!BD99)</f>
        <v>0</v>
      </c>
      <c r="BD98" s="42">
        <f>IF('Indicator Date hidden'!BE99="x","x",BD$2-'Indicator Date hidden'!BE99)</f>
        <v>0</v>
      </c>
      <c r="BE98" s="42">
        <f>IF('Indicator Date hidden'!BF99="x","x",BE$2-'Indicator Date hidden'!BF99)</f>
        <v>0</v>
      </c>
      <c r="BF98" s="42">
        <f>IF('Indicator Date hidden'!BG99="x","x",BF$2-'Indicator Date hidden'!BG99)</f>
        <v>0</v>
      </c>
      <c r="BG98" s="42">
        <f>IF('Indicator Date hidden'!BH99="x","x",BG$2-'Indicator Date hidden'!BH99)</f>
        <v>0</v>
      </c>
      <c r="BH98" s="42">
        <f>IF('Indicator Date hidden'!BI99="x","x",BH$2-'Indicator Date hidden'!BI99)</f>
        <v>0</v>
      </c>
      <c r="BI98" s="42">
        <f>IF('Indicator Date hidden'!BJ99="x","x",BI$2-'Indicator Date hidden'!BJ99)</f>
        <v>1</v>
      </c>
      <c r="BJ98" s="42">
        <f>IF('Indicator Date hidden'!BK99="x","x",BJ$2-'Indicator Date hidden'!BK99)</f>
        <v>1</v>
      </c>
      <c r="BK98" s="42">
        <f>IF('Indicator Date hidden'!BL99="x","x",BK$2-'Indicator Date hidden'!BL99)</f>
        <v>0</v>
      </c>
      <c r="BL98" s="42">
        <f>IF('Indicator Date hidden'!BM99="x","x",BL$2-'Indicator Date hidden'!BM99)</f>
        <v>0</v>
      </c>
      <c r="BM98" s="42">
        <f>IF('Indicator Date hidden'!BN99="x","x",BM$2-'Indicator Date hidden'!BN99)</f>
        <v>0</v>
      </c>
      <c r="BN98" s="42">
        <f>IF('Indicator Date hidden'!BO99="x","x",BN$2-'Indicator Date hidden'!BO99)</f>
        <v>0</v>
      </c>
      <c r="BO98" s="42">
        <f>IF('Indicator Date hidden'!BP99="x","x",BO$2-'Indicator Date hidden'!BP99)</f>
        <v>3</v>
      </c>
      <c r="BP98" s="42">
        <f>IF('Indicator Date hidden'!BQ99="x","x",BP$2-'Indicator Date hidden'!BQ99)</f>
        <v>0</v>
      </c>
      <c r="BQ98" s="42">
        <f>IF('Indicator Date hidden'!BR99="x","x",BQ$2-'Indicator Date hidden'!BR99)</f>
        <v>0</v>
      </c>
      <c r="BR98" s="42">
        <f>IF('Indicator Date hidden'!BS99="x","x",BR$2-'Indicator Date hidden'!BS99)</f>
        <v>0</v>
      </c>
      <c r="BS98" s="42">
        <f>IF('Indicator Date hidden'!BT99="x","x",BS$2-'Indicator Date hidden'!BT99)</f>
        <v>1</v>
      </c>
      <c r="BT98" s="42">
        <f>IF('Indicator Date hidden'!BU99="x","x",BT$2-'Indicator Date hidden'!BU99)</f>
        <v>0</v>
      </c>
      <c r="BU98">
        <f t="shared" si="10"/>
        <v>20</v>
      </c>
      <c r="BV98" s="43">
        <f t="shared" si="11"/>
        <v>0.29411764705882354</v>
      </c>
      <c r="BW98">
        <f t="shared" si="12"/>
        <v>9</v>
      </c>
      <c r="BX98" s="43">
        <f t="shared" si="13"/>
        <v>1.1511991641635839</v>
      </c>
      <c r="BY98" s="46">
        <f t="shared" si="14"/>
        <v>0</v>
      </c>
    </row>
    <row r="99" spans="1:77">
      <c r="A99" t="str">
        <f>'Indicator Data'!B102</f>
        <v>LBR</v>
      </c>
      <c r="B99" s="42">
        <f>IF('Indicator Date hidden'!C100="x","x",B$2-'Indicator Date hidden'!C100)</f>
        <v>0</v>
      </c>
      <c r="C99" s="42">
        <f>IF('Indicator Date hidden'!D100="x","x",C$2-'Indicator Date hidden'!D100)</f>
        <v>0</v>
      </c>
      <c r="D99" s="42">
        <f>IF('Indicator Date hidden'!E100="x","x",D$2-'Indicator Date hidden'!E100)</f>
        <v>0</v>
      </c>
      <c r="E99" s="42">
        <f>IF('Indicator Date hidden'!F100="x","x",E$2-'Indicator Date hidden'!F100)</f>
        <v>0</v>
      </c>
      <c r="F99" s="42">
        <f>IF('Indicator Date hidden'!G100="x","x",F$2-'Indicator Date hidden'!G100)</f>
        <v>0</v>
      </c>
      <c r="G99" s="42">
        <f>IF('Indicator Date hidden'!H100="x","x",G$2-'Indicator Date hidden'!H100)</f>
        <v>0</v>
      </c>
      <c r="H99" s="42">
        <f>IF('Indicator Date hidden'!I100="x","x",H$2-'Indicator Date hidden'!I100)</f>
        <v>0</v>
      </c>
      <c r="I99" s="42">
        <f>IF('Indicator Date hidden'!J100="x","x",I$2-'Indicator Date hidden'!J100)</f>
        <v>0</v>
      </c>
      <c r="J99" s="42">
        <f>IF('Indicator Date hidden'!K100="x","x",J$2-'Indicator Date hidden'!K100)</f>
        <v>0</v>
      </c>
      <c r="K99" s="42">
        <f>IF('Indicator Date hidden'!L100="x","x",K$2-'Indicator Date hidden'!L100)</f>
        <v>0</v>
      </c>
      <c r="L99" s="42">
        <f>IF('Indicator Date hidden'!M100="x","x",L$2-'Indicator Date hidden'!M100)</f>
        <v>0</v>
      </c>
      <c r="M99" s="42">
        <f>IF('Indicator Date hidden'!N100="x","x",M$2-'Indicator Date hidden'!N100)</f>
        <v>0</v>
      </c>
      <c r="N99" s="42">
        <f>IF('Indicator Date hidden'!O100="x","x",N$2-'Indicator Date hidden'!O100)</f>
        <v>0</v>
      </c>
      <c r="O99" s="42">
        <f>IF('Indicator Date hidden'!P100="x","x",O$2-'Indicator Date hidden'!P100)</f>
        <v>0</v>
      </c>
      <c r="P99" s="42">
        <f>IF('Indicator Date hidden'!Q100="x","x",P$2-'Indicator Date hidden'!Q100)</f>
        <v>0</v>
      </c>
      <c r="Q99" s="42">
        <f>IF('Indicator Date hidden'!R100="x","x",Q$2-'Indicator Date hidden'!R100)</f>
        <v>0</v>
      </c>
      <c r="R99" s="42">
        <f>IF('Indicator Date hidden'!S100="x","x",R$2-'Indicator Date hidden'!S100)</f>
        <v>0</v>
      </c>
      <c r="S99" s="42">
        <f>IF('Indicator Date hidden'!T100="x","x",S$2-'Indicator Date hidden'!T100)</f>
        <v>0</v>
      </c>
      <c r="T99" s="42">
        <f>IF('Indicator Date hidden'!U100="x","x",T$2-'Indicator Date hidden'!U100)</f>
        <v>0</v>
      </c>
      <c r="U99" s="42">
        <f>IF('Indicator Date hidden'!V100="x","x",U$2-'Indicator Date hidden'!V100)</f>
        <v>0</v>
      </c>
      <c r="V99" s="42">
        <f>IF('Indicator Date hidden'!W100="x","x",V$2-'Indicator Date hidden'!W100)</f>
        <v>0</v>
      </c>
      <c r="W99" s="42">
        <f>IF('Indicator Date hidden'!X100="x","x",W$2-'Indicator Date hidden'!X100)</f>
        <v>0</v>
      </c>
      <c r="X99" s="42">
        <f>IF('Indicator Date hidden'!Y100="x","x",X$2-'Indicator Date hidden'!Y100)</f>
        <v>2</v>
      </c>
      <c r="Y99" s="42">
        <f>IF('Indicator Date hidden'!Z100="x","x",Y$2-'Indicator Date hidden'!Z100)</f>
        <v>0</v>
      </c>
      <c r="Z99" s="42">
        <f>IF('Indicator Date hidden'!AA100="x","x",Z$2-'Indicator Date hidden'!AA100)</f>
        <v>0</v>
      </c>
      <c r="AA99" s="42" t="str">
        <f>IF('Indicator Date hidden'!AB100="x","x",AA$2-'Indicator Date hidden'!AB100)</f>
        <v>x</v>
      </c>
      <c r="AB99" s="42">
        <f>IF('Indicator Date hidden'!AC100="x","x",AB$2-'Indicator Date hidden'!AC100)</f>
        <v>0</v>
      </c>
      <c r="AC99" s="42">
        <f>IF('Indicator Date hidden'!AD100="x","x",AC$2-'Indicator Date hidden'!AD100)</f>
        <v>-2</v>
      </c>
      <c r="AD99" s="42">
        <f>IF('Indicator Date hidden'!AE100="x","x",AD$2-'Indicator Date hidden'!AE100)</f>
        <v>0</v>
      </c>
      <c r="AE99" s="42">
        <f>IF('Indicator Date hidden'!AF100="x","x",AE$2-'Indicator Date hidden'!AF100)</f>
        <v>0</v>
      </c>
      <c r="AF99" s="42">
        <f>IF('Indicator Date hidden'!AG100="x","x",AF$2-'Indicator Date hidden'!AG100)</f>
        <v>0</v>
      </c>
      <c r="AG99" s="42">
        <f>IF('Indicator Date hidden'!AH100="x","x",AG$2-'Indicator Date hidden'!AH100)</f>
        <v>0</v>
      </c>
      <c r="AH99" s="42">
        <f>IF('Indicator Date hidden'!AI100="x","x",AH$2-'Indicator Date hidden'!AI100)</f>
        <v>2</v>
      </c>
      <c r="AI99" s="42">
        <f>IF('Indicator Date hidden'!AJ100="x","x",AI$2-'Indicator Date hidden'!AJ100)</f>
        <v>0</v>
      </c>
      <c r="AJ99" s="42">
        <f>IF('Indicator Date hidden'!AK100="x","x",AJ$2-'Indicator Date hidden'!AK100)</f>
        <v>0</v>
      </c>
      <c r="AK99" s="42">
        <f>IF('Indicator Date hidden'!AL100="x","x",AK$2-'Indicator Date hidden'!AL100)</f>
        <v>0</v>
      </c>
      <c r="AL99" s="42">
        <f>IF('Indicator Date hidden'!AM100="x","x",AL$2-'Indicator Date hidden'!AM100)</f>
        <v>0</v>
      </c>
      <c r="AM99" s="42">
        <f>IF('Indicator Date hidden'!AN100="x","x",AM$2-'Indicator Date hidden'!AN100)</f>
        <v>0</v>
      </c>
      <c r="AN99" s="42">
        <f>IF('Indicator Date hidden'!AO100="x","x",AN$2-'Indicator Date hidden'!AO100)</f>
        <v>0</v>
      </c>
      <c r="AO99" s="42">
        <f>IF('Indicator Date hidden'!AP100="x","x",AO$2-'Indicator Date hidden'!AP100)</f>
        <v>3</v>
      </c>
      <c r="AP99" s="42">
        <f>IF('Indicator Date hidden'!AQ100="x","x",AP$2-'Indicator Date hidden'!AQ100)</f>
        <v>0</v>
      </c>
      <c r="AQ99" s="42">
        <f>IF('Indicator Date hidden'!AR100="x","x",AQ$2-'Indicator Date hidden'!AR100)</f>
        <v>0</v>
      </c>
      <c r="AR99" s="42">
        <f>IF('Indicator Date hidden'!AS100="x","x",AR$2-'Indicator Date hidden'!AS100)</f>
        <v>0</v>
      </c>
      <c r="AS99" s="42">
        <f>IF('Indicator Date hidden'!AT100="x","x",AS$2-'Indicator Date hidden'!AT100)</f>
        <v>0</v>
      </c>
      <c r="AT99" s="42">
        <f>IF('Indicator Date hidden'!AU100="x","x",AT$2-'Indicator Date hidden'!AU100)</f>
        <v>0</v>
      </c>
      <c r="AU99" s="42">
        <f>IF('Indicator Date hidden'!AV100="x","x",AU$2-'Indicator Date hidden'!AV100)</f>
        <v>0</v>
      </c>
      <c r="AV99" s="42">
        <f>IF('Indicator Date hidden'!AW100="x","x",AV$2-'Indicator Date hidden'!AW100)</f>
        <v>6</v>
      </c>
      <c r="AW99" s="42">
        <f>IF('Indicator Date hidden'!AX100="x","x",AW$2-'Indicator Date hidden'!AX100)</f>
        <v>-2</v>
      </c>
      <c r="AX99" s="42">
        <f>IF('Indicator Date hidden'!AY100="x","x",AX$2-'Indicator Date hidden'!AY100)</f>
        <v>-1</v>
      </c>
      <c r="AY99" s="42">
        <f>IF('Indicator Date hidden'!AZ100="x","x",AY$2-'Indicator Date hidden'!AZ100)</f>
        <v>0</v>
      </c>
      <c r="AZ99" s="42">
        <f>IF('Indicator Date hidden'!BA100="x","x",AZ$2-'Indicator Date hidden'!BA100)</f>
        <v>9</v>
      </c>
      <c r="BA99" s="42">
        <f>IF('Indicator Date hidden'!BB100="x","x",BA$2-'Indicator Date hidden'!BB100)</f>
        <v>0</v>
      </c>
      <c r="BB99" s="42">
        <f>IF('Indicator Date hidden'!BC100="x","x",BB$2-'Indicator Date hidden'!BC100)</f>
        <v>0</v>
      </c>
      <c r="BC99" s="42">
        <f>IF('Indicator Date hidden'!BD100="x","x",BC$2-'Indicator Date hidden'!BD100)</f>
        <v>0</v>
      </c>
      <c r="BD99" s="42">
        <f>IF('Indicator Date hidden'!BE100="x","x",BD$2-'Indicator Date hidden'!BE100)</f>
        <v>0</v>
      </c>
      <c r="BE99" s="42" t="str">
        <f>IF('Indicator Date hidden'!BF100="x","x",BE$2-'Indicator Date hidden'!BF100)</f>
        <v>x</v>
      </c>
      <c r="BF99" s="42">
        <f>IF('Indicator Date hidden'!BG100="x","x",BF$2-'Indicator Date hidden'!BG100)</f>
        <v>0</v>
      </c>
      <c r="BG99" s="42">
        <f>IF('Indicator Date hidden'!BH100="x","x",BG$2-'Indicator Date hidden'!BH100)</f>
        <v>0</v>
      </c>
      <c r="BH99" s="42">
        <f>IF('Indicator Date hidden'!BI100="x","x",BH$2-'Indicator Date hidden'!BI100)</f>
        <v>0</v>
      </c>
      <c r="BI99" s="42">
        <f>IF('Indicator Date hidden'!BJ100="x","x",BI$2-'Indicator Date hidden'!BJ100)</f>
        <v>6</v>
      </c>
      <c r="BJ99" s="42">
        <f>IF('Indicator Date hidden'!BK100="x","x",BJ$2-'Indicator Date hidden'!BK100)</f>
        <v>1</v>
      </c>
      <c r="BK99" s="42">
        <f>IF('Indicator Date hidden'!BL100="x","x",BK$2-'Indicator Date hidden'!BL100)</f>
        <v>1</v>
      </c>
      <c r="BL99" s="42">
        <f>IF('Indicator Date hidden'!BM100="x","x",BL$2-'Indicator Date hidden'!BM100)</f>
        <v>0</v>
      </c>
      <c r="BM99" s="42">
        <f>IF('Indicator Date hidden'!BN100="x","x",BM$2-'Indicator Date hidden'!BN100)</f>
        <v>0</v>
      </c>
      <c r="BN99" s="42">
        <f>IF('Indicator Date hidden'!BO100="x","x",BN$2-'Indicator Date hidden'!BO100)</f>
        <v>0</v>
      </c>
      <c r="BO99" s="42">
        <f>IF('Indicator Date hidden'!BP100="x","x",BO$2-'Indicator Date hidden'!BP100)</f>
        <v>3</v>
      </c>
      <c r="BP99" s="42">
        <f>IF('Indicator Date hidden'!BQ100="x","x",BP$2-'Indicator Date hidden'!BQ100)</f>
        <v>0</v>
      </c>
      <c r="BQ99" s="42">
        <f>IF('Indicator Date hidden'!BR100="x","x",BQ$2-'Indicator Date hidden'!BR100)</f>
        <v>0</v>
      </c>
      <c r="BR99" s="42">
        <f>IF('Indicator Date hidden'!BS100="x","x",BR$2-'Indicator Date hidden'!BS100)</f>
        <v>0</v>
      </c>
      <c r="BS99" s="42">
        <f>IF('Indicator Date hidden'!BT100="x","x",BS$2-'Indicator Date hidden'!BT100)</f>
        <v>1</v>
      </c>
      <c r="BT99" s="42">
        <f>IF('Indicator Date hidden'!BU100="x","x",BT$2-'Indicator Date hidden'!BU100)</f>
        <v>0</v>
      </c>
      <c r="BU99">
        <f t="shared" ref="BU99:BU130" si="15">SUM(B99:BT99)</f>
        <v>29</v>
      </c>
      <c r="BV99" s="43">
        <f t="shared" ref="BV99:BV130" si="16">BU99/COUNT(B99:BT99)</f>
        <v>0.42028985507246375</v>
      </c>
      <c r="BW99">
        <f t="shared" ref="BW99:BW130" si="17">COUNTIF(B99:BT99,"&gt;0")</f>
        <v>10</v>
      </c>
      <c r="BX99" s="43">
        <f t="shared" ref="BX99:BX130" si="18">_xlfn.STDEV.P(B99:BT99)</f>
        <v>1.609805075079636</v>
      </c>
      <c r="BY99" s="46">
        <f t="shared" ref="BY99:BY130" si="19">MEDIAN(B99:BT99)</f>
        <v>0</v>
      </c>
    </row>
    <row r="100" spans="1:77">
      <c r="A100" t="str">
        <f>'Indicator Data'!B103</f>
        <v>LBY</v>
      </c>
      <c r="B100" s="42">
        <f>IF('Indicator Date hidden'!C101="x","x",B$2-'Indicator Date hidden'!C101)</f>
        <v>0</v>
      </c>
      <c r="C100" s="42">
        <f>IF('Indicator Date hidden'!D101="x","x",C$2-'Indicator Date hidden'!D101)</f>
        <v>0</v>
      </c>
      <c r="D100" s="42">
        <f>IF('Indicator Date hidden'!E101="x","x",D$2-'Indicator Date hidden'!E101)</f>
        <v>0</v>
      </c>
      <c r="E100" s="42">
        <f>IF('Indicator Date hidden'!F101="x","x",E$2-'Indicator Date hidden'!F101)</f>
        <v>0</v>
      </c>
      <c r="F100" s="42">
        <f>IF('Indicator Date hidden'!G101="x","x",F$2-'Indicator Date hidden'!G101)</f>
        <v>0</v>
      </c>
      <c r="G100" s="42">
        <f>IF('Indicator Date hidden'!H101="x","x",G$2-'Indicator Date hidden'!H101)</f>
        <v>0</v>
      </c>
      <c r="H100" s="42">
        <f>IF('Indicator Date hidden'!I101="x","x",H$2-'Indicator Date hidden'!I101)</f>
        <v>0</v>
      </c>
      <c r="I100" s="42">
        <f>IF('Indicator Date hidden'!J101="x","x",I$2-'Indicator Date hidden'!J101)</f>
        <v>0</v>
      </c>
      <c r="J100" s="42">
        <f>IF('Indicator Date hidden'!K101="x","x",J$2-'Indicator Date hidden'!K101)</f>
        <v>0</v>
      </c>
      <c r="K100" s="42">
        <f>IF('Indicator Date hidden'!L101="x","x",K$2-'Indicator Date hidden'!L101)</f>
        <v>0</v>
      </c>
      <c r="L100" s="42">
        <f>IF('Indicator Date hidden'!M101="x","x",L$2-'Indicator Date hidden'!M101)</f>
        <v>0</v>
      </c>
      <c r="M100" s="42">
        <f>IF('Indicator Date hidden'!N101="x","x",M$2-'Indicator Date hidden'!N101)</f>
        <v>0</v>
      </c>
      <c r="N100" s="42">
        <f>IF('Indicator Date hidden'!O101="x","x",N$2-'Indicator Date hidden'!O101)</f>
        <v>0</v>
      </c>
      <c r="O100" s="42">
        <f>IF('Indicator Date hidden'!P101="x","x",O$2-'Indicator Date hidden'!P101)</f>
        <v>0</v>
      </c>
      <c r="P100" s="42">
        <f>IF('Indicator Date hidden'!Q101="x","x",P$2-'Indicator Date hidden'!Q101)</f>
        <v>0</v>
      </c>
      <c r="Q100" s="42">
        <f>IF('Indicator Date hidden'!R101="x","x",Q$2-'Indicator Date hidden'!R101)</f>
        <v>0</v>
      </c>
      <c r="R100" s="42">
        <f>IF('Indicator Date hidden'!S101="x","x",R$2-'Indicator Date hidden'!S101)</f>
        <v>0</v>
      </c>
      <c r="S100" s="42">
        <f>IF('Indicator Date hidden'!T101="x","x",S$2-'Indicator Date hidden'!T101)</f>
        <v>0</v>
      </c>
      <c r="T100" s="42">
        <f>IF('Indicator Date hidden'!U101="x","x",T$2-'Indicator Date hidden'!U101)</f>
        <v>0</v>
      </c>
      <c r="U100" s="42">
        <f>IF('Indicator Date hidden'!V101="x","x",U$2-'Indicator Date hidden'!V101)</f>
        <v>0</v>
      </c>
      <c r="V100" s="42">
        <f>IF('Indicator Date hidden'!W101="x","x",V$2-'Indicator Date hidden'!W101)</f>
        <v>0</v>
      </c>
      <c r="W100" s="42">
        <f>IF('Indicator Date hidden'!X101="x","x",W$2-'Indicator Date hidden'!X101)</f>
        <v>0</v>
      </c>
      <c r="X100" s="42" t="str">
        <f>IF('Indicator Date hidden'!Y101="x","x",X$2-'Indicator Date hidden'!Y101)</f>
        <v>x</v>
      </c>
      <c r="Y100" s="42">
        <f>IF('Indicator Date hidden'!Z101="x","x",Y$2-'Indicator Date hidden'!Z101)</f>
        <v>0</v>
      </c>
      <c r="Z100" s="42" t="str">
        <f>IF('Indicator Date hidden'!AA101="x","x",Z$2-'Indicator Date hidden'!AA101)</f>
        <v>x</v>
      </c>
      <c r="AA100" s="42">
        <f>IF('Indicator Date hidden'!AB101="x","x",AA$2-'Indicator Date hidden'!AB101)</f>
        <v>3</v>
      </c>
      <c r="AB100" s="42">
        <f>IF('Indicator Date hidden'!AC101="x","x",AB$2-'Indicator Date hidden'!AC101)</f>
        <v>0</v>
      </c>
      <c r="AC100" s="42">
        <f>IF('Indicator Date hidden'!AD101="x","x",AC$2-'Indicator Date hidden'!AD101)</f>
        <v>-2</v>
      </c>
      <c r="AD100" s="42">
        <f>IF('Indicator Date hidden'!AE101="x","x",AD$2-'Indicator Date hidden'!AE101)</f>
        <v>0</v>
      </c>
      <c r="AE100" s="42">
        <f>IF('Indicator Date hidden'!AF101="x","x",AE$2-'Indicator Date hidden'!AF101)</f>
        <v>0</v>
      </c>
      <c r="AF100" s="42">
        <f>IF('Indicator Date hidden'!AG101="x","x",AF$2-'Indicator Date hidden'!AG101)</f>
        <v>0</v>
      </c>
      <c r="AG100" s="42">
        <f>IF('Indicator Date hidden'!AH101="x","x",AG$2-'Indicator Date hidden'!AH101)</f>
        <v>0</v>
      </c>
      <c r="AH100" s="42">
        <f>IF('Indicator Date hidden'!AI101="x","x",AH$2-'Indicator Date hidden'!AI101)</f>
        <v>7</v>
      </c>
      <c r="AI100" s="42">
        <f>IF('Indicator Date hidden'!AJ101="x","x",AI$2-'Indicator Date hidden'!AJ101)</f>
        <v>0</v>
      </c>
      <c r="AJ100" s="42">
        <f>IF('Indicator Date hidden'!AK101="x","x",AJ$2-'Indicator Date hidden'!AK101)</f>
        <v>0</v>
      </c>
      <c r="AK100" s="42">
        <f>IF('Indicator Date hidden'!AL101="x","x",AK$2-'Indicator Date hidden'!AL101)</f>
        <v>0</v>
      </c>
      <c r="AL100" s="42">
        <f>IF('Indicator Date hidden'!AM101="x","x",AL$2-'Indicator Date hidden'!AM101)</f>
        <v>0</v>
      </c>
      <c r="AM100" s="42">
        <f>IF('Indicator Date hidden'!AN101="x","x",AM$2-'Indicator Date hidden'!AN101)</f>
        <v>1</v>
      </c>
      <c r="AN100" s="42">
        <f>IF('Indicator Date hidden'!AO101="x","x",AN$2-'Indicator Date hidden'!AO101)</f>
        <v>0</v>
      </c>
      <c r="AO100" s="42">
        <f>IF('Indicator Date hidden'!AP101="x","x",AO$2-'Indicator Date hidden'!AP101)</f>
        <v>8</v>
      </c>
      <c r="AP100" s="42">
        <f>IF('Indicator Date hidden'!AQ101="x","x",AP$2-'Indicator Date hidden'!AQ101)</f>
        <v>0</v>
      </c>
      <c r="AQ100" s="42">
        <f>IF('Indicator Date hidden'!AR101="x","x",AQ$2-'Indicator Date hidden'!AR101)</f>
        <v>0</v>
      </c>
      <c r="AR100" s="42" t="str">
        <f>IF('Indicator Date hidden'!AS101="x","x",AR$2-'Indicator Date hidden'!AS101)</f>
        <v>x</v>
      </c>
      <c r="AS100" s="42" t="str">
        <f>IF('Indicator Date hidden'!AT101="x","x",AS$2-'Indicator Date hidden'!AT101)</f>
        <v>x</v>
      </c>
      <c r="AT100" s="42">
        <f>IF('Indicator Date hidden'!AU101="x","x",AT$2-'Indicator Date hidden'!AU101)</f>
        <v>0</v>
      </c>
      <c r="AU100" s="42">
        <f>IF('Indicator Date hidden'!AV101="x","x",AU$2-'Indicator Date hidden'!AV101)</f>
        <v>0</v>
      </c>
      <c r="AV100" s="42" t="str">
        <f>IF('Indicator Date hidden'!AW101="x","x",AV$2-'Indicator Date hidden'!AW101)</f>
        <v>x</v>
      </c>
      <c r="AW100" s="42">
        <f>IF('Indicator Date hidden'!AX101="x","x",AW$2-'Indicator Date hidden'!AX101)</f>
        <v>-2</v>
      </c>
      <c r="AX100" s="42">
        <f>IF('Indicator Date hidden'!AY101="x","x",AX$2-'Indicator Date hidden'!AY101)</f>
        <v>-1</v>
      </c>
      <c r="AY100" s="42">
        <f>IF('Indicator Date hidden'!AZ101="x","x",AY$2-'Indicator Date hidden'!AZ101)</f>
        <v>0</v>
      </c>
      <c r="AZ100" s="42">
        <f>IF('Indicator Date hidden'!BA101="x","x",AZ$2-'Indicator Date hidden'!BA101)</f>
        <v>0</v>
      </c>
      <c r="BA100" s="42">
        <f>IF('Indicator Date hidden'!BB101="x","x",BA$2-'Indicator Date hidden'!BB101)</f>
        <v>0</v>
      </c>
      <c r="BB100" s="42">
        <f>IF('Indicator Date hidden'!BC101="x","x",BB$2-'Indicator Date hidden'!BC101)</f>
        <v>-1</v>
      </c>
      <c r="BC100" s="42">
        <f>IF('Indicator Date hidden'!BD101="x","x",BC$2-'Indicator Date hidden'!BD101)</f>
        <v>0</v>
      </c>
      <c r="BD100" s="42">
        <f>IF('Indicator Date hidden'!BE101="x","x",BD$2-'Indicator Date hidden'!BE101)</f>
        <v>0</v>
      </c>
      <c r="BE100" s="42" t="str">
        <f>IF('Indicator Date hidden'!BF101="x","x",BE$2-'Indicator Date hidden'!BF101)</f>
        <v>x</v>
      </c>
      <c r="BF100" s="42">
        <f>IF('Indicator Date hidden'!BG101="x","x",BF$2-'Indicator Date hidden'!BG101)</f>
        <v>0</v>
      </c>
      <c r="BG100" s="42">
        <f>IF('Indicator Date hidden'!BH101="x","x",BG$2-'Indicator Date hidden'!BH101)</f>
        <v>0</v>
      </c>
      <c r="BH100" s="42">
        <f>IF('Indicator Date hidden'!BI101="x","x",BH$2-'Indicator Date hidden'!BI101)</f>
        <v>0</v>
      </c>
      <c r="BI100" s="42" t="str">
        <f>IF('Indicator Date hidden'!BJ101="x","x",BI$2-'Indicator Date hidden'!BJ101)</f>
        <v>x</v>
      </c>
      <c r="BJ100" s="42">
        <f>IF('Indicator Date hidden'!BK101="x","x",BJ$2-'Indicator Date hidden'!BK101)</f>
        <v>8</v>
      </c>
      <c r="BK100" s="42">
        <f>IF('Indicator Date hidden'!BL101="x","x",BK$2-'Indicator Date hidden'!BL101)</f>
        <v>0</v>
      </c>
      <c r="BL100" s="42">
        <f>IF('Indicator Date hidden'!BM101="x","x",BL$2-'Indicator Date hidden'!BM101)</f>
        <v>0</v>
      </c>
      <c r="BM100" s="42">
        <f>IF('Indicator Date hidden'!BN101="x","x",BM$2-'Indicator Date hidden'!BN101)</f>
        <v>0</v>
      </c>
      <c r="BN100" s="42">
        <f>IF('Indicator Date hidden'!BO101="x","x",BN$2-'Indicator Date hidden'!BO101)</f>
        <v>0</v>
      </c>
      <c r="BO100" s="42">
        <f>IF('Indicator Date hidden'!BP101="x","x",BO$2-'Indicator Date hidden'!BP101)</f>
        <v>4</v>
      </c>
      <c r="BP100" s="42">
        <f>IF('Indicator Date hidden'!BQ101="x","x",BP$2-'Indicator Date hidden'!BQ101)</f>
        <v>0</v>
      </c>
      <c r="BQ100" s="42">
        <f>IF('Indicator Date hidden'!BR101="x","x",BQ$2-'Indicator Date hidden'!BR101)</f>
        <v>0</v>
      </c>
      <c r="BR100" s="42">
        <f>IF('Indicator Date hidden'!BS101="x","x",BR$2-'Indicator Date hidden'!BS101)</f>
        <v>0</v>
      </c>
      <c r="BS100" s="42" t="str">
        <f>IF('Indicator Date hidden'!BT101="x","x",BS$2-'Indicator Date hidden'!BT101)</f>
        <v>x</v>
      </c>
      <c r="BT100" s="42">
        <f>IF('Indicator Date hidden'!BU101="x","x",BT$2-'Indicator Date hidden'!BU101)</f>
        <v>0</v>
      </c>
      <c r="BU100">
        <f t="shared" si="15"/>
        <v>25</v>
      </c>
      <c r="BV100" s="43">
        <f t="shared" si="16"/>
        <v>0.3968253968253968</v>
      </c>
      <c r="BW100">
        <f t="shared" si="17"/>
        <v>6</v>
      </c>
      <c r="BX100" s="43">
        <f t="shared" si="18"/>
        <v>1.7954057996416151</v>
      </c>
      <c r="BY100" s="46">
        <f t="shared" si="19"/>
        <v>0</v>
      </c>
    </row>
    <row r="101" spans="1:77">
      <c r="A101" t="str">
        <f>'Indicator Data'!B104</f>
        <v>LIE</v>
      </c>
      <c r="B101" s="42">
        <f>IF('Indicator Date hidden'!C102="x","x",B$2-'Indicator Date hidden'!C102)</f>
        <v>0</v>
      </c>
      <c r="C101" s="42">
        <f>IF('Indicator Date hidden'!D102="x","x",C$2-'Indicator Date hidden'!D102)</f>
        <v>0</v>
      </c>
      <c r="D101" s="42">
        <f>IF('Indicator Date hidden'!E102="x","x",D$2-'Indicator Date hidden'!E102)</f>
        <v>0</v>
      </c>
      <c r="E101" s="42">
        <f>IF('Indicator Date hidden'!F102="x","x",E$2-'Indicator Date hidden'!F102)</f>
        <v>0</v>
      </c>
      <c r="F101" s="42">
        <f>IF('Indicator Date hidden'!G102="x","x",F$2-'Indicator Date hidden'!G102)</f>
        <v>0</v>
      </c>
      <c r="G101" s="42">
        <f>IF('Indicator Date hidden'!H102="x","x",G$2-'Indicator Date hidden'!H102)</f>
        <v>0</v>
      </c>
      <c r="H101" s="42">
        <f>IF('Indicator Date hidden'!I102="x","x",H$2-'Indicator Date hidden'!I102)</f>
        <v>0</v>
      </c>
      <c r="I101" s="42">
        <f>IF('Indicator Date hidden'!J102="x","x",I$2-'Indicator Date hidden'!J102)</f>
        <v>0</v>
      </c>
      <c r="J101" s="42">
        <f>IF('Indicator Date hidden'!K102="x","x",J$2-'Indicator Date hidden'!K102)</f>
        <v>0</v>
      </c>
      <c r="K101" s="42">
        <f>IF('Indicator Date hidden'!L102="x","x",K$2-'Indicator Date hidden'!L102)</f>
        <v>0</v>
      </c>
      <c r="L101" s="42">
        <f>IF('Indicator Date hidden'!M102="x","x",L$2-'Indicator Date hidden'!M102)</f>
        <v>0</v>
      </c>
      <c r="M101" s="42" t="str">
        <f>IF('Indicator Date hidden'!N102="x","x",M$2-'Indicator Date hidden'!N102)</f>
        <v>x</v>
      </c>
      <c r="N101" s="42" t="str">
        <f>IF('Indicator Date hidden'!O102="x","x",N$2-'Indicator Date hidden'!O102)</f>
        <v>x</v>
      </c>
      <c r="O101" s="42" t="str">
        <f>IF('Indicator Date hidden'!P102="x","x",O$2-'Indicator Date hidden'!P102)</f>
        <v>x</v>
      </c>
      <c r="P101" s="42">
        <f>IF('Indicator Date hidden'!Q102="x","x",P$2-'Indicator Date hidden'!Q102)</f>
        <v>0</v>
      </c>
      <c r="Q101" s="42">
        <f>IF('Indicator Date hidden'!R102="x","x",Q$2-'Indicator Date hidden'!R102)</f>
        <v>0</v>
      </c>
      <c r="R101" s="42">
        <f>IF('Indicator Date hidden'!S102="x","x",R$2-'Indicator Date hidden'!S102)</f>
        <v>0</v>
      </c>
      <c r="S101" s="42">
        <f>IF('Indicator Date hidden'!T102="x","x",S$2-'Indicator Date hidden'!T102)</f>
        <v>0</v>
      </c>
      <c r="T101" s="42">
        <f>IF('Indicator Date hidden'!U102="x","x",T$2-'Indicator Date hidden'!U102)</f>
        <v>0</v>
      </c>
      <c r="U101" s="42">
        <f>IF('Indicator Date hidden'!V102="x","x",U$2-'Indicator Date hidden'!V102)</f>
        <v>0</v>
      </c>
      <c r="V101" s="42">
        <f>IF('Indicator Date hidden'!W102="x","x",V$2-'Indicator Date hidden'!W102)</f>
        <v>0</v>
      </c>
      <c r="W101" s="42">
        <f>IF('Indicator Date hidden'!X102="x","x",W$2-'Indicator Date hidden'!X102)</f>
        <v>0</v>
      </c>
      <c r="X101" s="42">
        <f>IF('Indicator Date hidden'!Y102="x","x",X$2-'Indicator Date hidden'!Y102)</f>
        <v>6</v>
      </c>
      <c r="Y101" s="42">
        <f>IF('Indicator Date hidden'!Z102="x","x",Y$2-'Indicator Date hidden'!Z102)</f>
        <v>0</v>
      </c>
      <c r="Z101" s="42" t="str">
        <f>IF('Indicator Date hidden'!AA102="x","x",Z$2-'Indicator Date hidden'!AA102)</f>
        <v>x</v>
      </c>
      <c r="AA101" s="42">
        <f>IF('Indicator Date hidden'!AB102="x","x",AA$2-'Indicator Date hidden'!AB102)</f>
        <v>0</v>
      </c>
      <c r="AB101" s="42">
        <f>IF('Indicator Date hidden'!AC102="x","x",AB$2-'Indicator Date hidden'!AC102)</f>
        <v>0</v>
      </c>
      <c r="AC101" s="42" t="str">
        <f>IF('Indicator Date hidden'!AD102="x","x",AC$2-'Indicator Date hidden'!AD102)</f>
        <v>x</v>
      </c>
      <c r="AD101" s="42">
        <f>IF('Indicator Date hidden'!AE102="x","x",AD$2-'Indicator Date hidden'!AE102)</f>
        <v>0</v>
      </c>
      <c r="AE101" s="42">
        <f>IF('Indicator Date hidden'!AF102="x","x",AE$2-'Indicator Date hidden'!AF102)</f>
        <v>16</v>
      </c>
      <c r="AF101" s="42" t="str">
        <f>IF('Indicator Date hidden'!AG102="x","x",AF$2-'Indicator Date hidden'!AG102)</f>
        <v>x</v>
      </c>
      <c r="AG101" s="42">
        <f>IF('Indicator Date hidden'!AH102="x","x",AG$2-'Indicator Date hidden'!AH102)</f>
        <v>0</v>
      </c>
      <c r="AH101" s="42" t="str">
        <f>IF('Indicator Date hidden'!AI102="x","x",AH$2-'Indicator Date hidden'!AI102)</f>
        <v>x</v>
      </c>
      <c r="AI101" s="42">
        <f>IF('Indicator Date hidden'!AJ102="x","x",AI$2-'Indicator Date hidden'!AJ102)</f>
        <v>0</v>
      </c>
      <c r="AJ101" s="42">
        <f>IF('Indicator Date hidden'!AK102="x","x",AJ$2-'Indicator Date hidden'!AK102)</f>
        <v>0</v>
      </c>
      <c r="AK101" s="42">
        <f>IF('Indicator Date hidden'!AL102="x","x",AK$2-'Indicator Date hidden'!AL102)</f>
        <v>0</v>
      </c>
      <c r="AL101" s="42" t="str">
        <f>IF('Indicator Date hidden'!AM102="x","x",AL$2-'Indicator Date hidden'!AM102)</f>
        <v>x</v>
      </c>
      <c r="AM101" s="42" t="str">
        <f>IF('Indicator Date hidden'!AN102="x","x",AM$2-'Indicator Date hidden'!AN102)</f>
        <v>x</v>
      </c>
      <c r="AN101" s="42" t="str">
        <f>IF('Indicator Date hidden'!AO102="x","x",AN$2-'Indicator Date hidden'!AO102)</f>
        <v>x</v>
      </c>
      <c r="AO101" s="42" t="str">
        <f>IF('Indicator Date hidden'!AP102="x","x",AO$2-'Indicator Date hidden'!AP102)</f>
        <v>x</v>
      </c>
      <c r="AP101" s="42" t="str">
        <f>IF('Indicator Date hidden'!AQ102="x","x",AP$2-'Indicator Date hidden'!AQ102)</f>
        <v>x</v>
      </c>
      <c r="AQ101" s="42" t="str">
        <f>IF('Indicator Date hidden'!AR102="x","x",AQ$2-'Indicator Date hidden'!AR102)</f>
        <v>x</v>
      </c>
      <c r="AR101" s="42" t="str">
        <f>IF('Indicator Date hidden'!AS102="x","x",AR$2-'Indicator Date hidden'!AS102)</f>
        <v>x</v>
      </c>
      <c r="AS101" s="42" t="str">
        <f>IF('Indicator Date hidden'!AT102="x","x",AS$2-'Indicator Date hidden'!AT102)</f>
        <v>x</v>
      </c>
      <c r="AT101" s="42" t="str">
        <f>IF('Indicator Date hidden'!AU102="x","x",AT$2-'Indicator Date hidden'!AU102)</f>
        <v>x</v>
      </c>
      <c r="AU101" s="42" t="str">
        <f>IF('Indicator Date hidden'!AV102="x","x",AU$2-'Indicator Date hidden'!AV102)</f>
        <v>x</v>
      </c>
      <c r="AV101" s="42" t="str">
        <f>IF('Indicator Date hidden'!AW102="x","x",AV$2-'Indicator Date hidden'!AW102)</f>
        <v>x</v>
      </c>
      <c r="AW101" s="42" t="str">
        <f>IF('Indicator Date hidden'!AX102="x","x",AW$2-'Indicator Date hidden'!AX102)</f>
        <v>x</v>
      </c>
      <c r="AX101" s="42" t="str">
        <f>IF('Indicator Date hidden'!AY102="x","x",AX$2-'Indicator Date hidden'!AY102)</f>
        <v>x</v>
      </c>
      <c r="AY101" s="42" t="str">
        <f>IF('Indicator Date hidden'!AZ102="x","x",AY$2-'Indicator Date hidden'!AZ102)</f>
        <v>x</v>
      </c>
      <c r="AZ101" s="42" t="str">
        <f>IF('Indicator Date hidden'!BA102="x","x",AZ$2-'Indicator Date hidden'!BA102)</f>
        <v>x</v>
      </c>
      <c r="BA101" s="42">
        <f>IF('Indicator Date hidden'!BB102="x","x",BA$2-'Indicator Date hidden'!BB102)</f>
        <v>0</v>
      </c>
      <c r="BB101" s="42" t="str">
        <f>IF('Indicator Date hidden'!BC102="x","x",BB$2-'Indicator Date hidden'!BC102)</f>
        <v>x</v>
      </c>
      <c r="BC101" s="42">
        <f>IF('Indicator Date hidden'!BD102="x","x",BC$2-'Indicator Date hidden'!BD102)</f>
        <v>0</v>
      </c>
      <c r="BD101" s="42">
        <f>IF('Indicator Date hidden'!BE102="x","x",BD$2-'Indicator Date hidden'!BE102)</f>
        <v>0</v>
      </c>
      <c r="BE101" s="42" t="str">
        <f>IF('Indicator Date hidden'!BF102="x","x",BE$2-'Indicator Date hidden'!BF102)</f>
        <v>x</v>
      </c>
      <c r="BF101" s="42">
        <f>IF('Indicator Date hidden'!BG102="x","x",BF$2-'Indicator Date hidden'!BG102)</f>
        <v>0</v>
      </c>
      <c r="BG101" s="42" t="str">
        <f>IF('Indicator Date hidden'!BH102="x","x",BG$2-'Indicator Date hidden'!BH102)</f>
        <v>x</v>
      </c>
      <c r="BH101" s="42">
        <f>IF('Indicator Date hidden'!BI102="x","x",BH$2-'Indicator Date hidden'!BI102)</f>
        <v>0</v>
      </c>
      <c r="BI101" s="42" t="str">
        <f>IF('Indicator Date hidden'!BJ102="x","x",BI$2-'Indicator Date hidden'!BJ102)</f>
        <v>x</v>
      </c>
      <c r="BJ101" s="42">
        <f>IF('Indicator Date hidden'!BK102="x","x",BJ$2-'Indicator Date hidden'!BK102)</f>
        <v>1</v>
      </c>
      <c r="BK101" s="42">
        <f>IF('Indicator Date hidden'!BL102="x","x",BK$2-'Indicator Date hidden'!BL102)</f>
        <v>0</v>
      </c>
      <c r="BL101" s="42">
        <f>IF('Indicator Date hidden'!BM102="x","x",BL$2-'Indicator Date hidden'!BM102)</f>
        <v>0</v>
      </c>
      <c r="BM101" s="42">
        <f>IF('Indicator Date hidden'!BN102="x","x",BM$2-'Indicator Date hidden'!BN102)</f>
        <v>0</v>
      </c>
      <c r="BN101" s="42">
        <f>IF('Indicator Date hidden'!BO102="x","x",BN$2-'Indicator Date hidden'!BO102)</f>
        <v>0</v>
      </c>
      <c r="BO101" s="42" t="str">
        <f>IF('Indicator Date hidden'!BP102="x","x",BO$2-'Indicator Date hidden'!BP102)</f>
        <v>x</v>
      </c>
      <c r="BP101" s="42" t="str">
        <f>IF('Indicator Date hidden'!BQ102="x","x",BP$2-'Indicator Date hidden'!BQ102)</f>
        <v>x</v>
      </c>
      <c r="BQ101" s="42" t="str">
        <f>IF('Indicator Date hidden'!BR102="x","x",BQ$2-'Indicator Date hidden'!BR102)</f>
        <v>x</v>
      </c>
      <c r="BR101" s="42" t="str">
        <f>IF('Indicator Date hidden'!BS102="x","x",BR$2-'Indicator Date hidden'!BS102)</f>
        <v>x</v>
      </c>
      <c r="BS101" s="42" t="str">
        <f>IF('Indicator Date hidden'!BT102="x","x",BS$2-'Indicator Date hidden'!BT102)</f>
        <v>x</v>
      </c>
      <c r="BT101" s="42" t="str">
        <f>IF('Indicator Date hidden'!BU102="x","x",BT$2-'Indicator Date hidden'!BU102)</f>
        <v>x</v>
      </c>
      <c r="BU101">
        <f t="shared" si="15"/>
        <v>23</v>
      </c>
      <c r="BV101" s="43">
        <f t="shared" si="16"/>
        <v>0.58974358974358976</v>
      </c>
      <c r="BW101">
        <f t="shared" si="17"/>
        <v>3</v>
      </c>
      <c r="BX101" s="43">
        <f t="shared" si="18"/>
        <v>2.6767560612011057</v>
      </c>
      <c r="BY101" s="46">
        <f t="shared" si="19"/>
        <v>0</v>
      </c>
    </row>
    <row r="102" spans="1:77">
      <c r="A102" t="str">
        <f>'Indicator Data'!B105</f>
        <v>LTU</v>
      </c>
      <c r="B102" s="42">
        <f>IF('Indicator Date hidden'!C103="x","x",B$2-'Indicator Date hidden'!C103)</f>
        <v>0</v>
      </c>
      <c r="C102" s="42">
        <f>IF('Indicator Date hidden'!D103="x","x",C$2-'Indicator Date hidden'!D103)</f>
        <v>0</v>
      </c>
      <c r="D102" s="42">
        <f>IF('Indicator Date hidden'!E103="x","x",D$2-'Indicator Date hidden'!E103)</f>
        <v>0</v>
      </c>
      <c r="E102" s="42">
        <f>IF('Indicator Date hidden'!F103="x","x",E$2-'Indicator Date hidden'!F103)</f>
        <v>0</v>
      </c>
      <c r="F102" s="42">
        <f>IF('Indicator Date hidden'!G103="x","x",F$2-'Indicator Date hidden'!G103)</f>
        <v>0</v>
      </c>
      <c r="G102" s="42">
        <f>IF('Indicator Date hidden'!H103="x","x",G$2-'Indicator Date hidden'!H103)</f>
        <v>0</v>
      </c>
      <c r="H102" s="42">
        <f>IF('Indicator Date hidden'!I103="x","x",H$2-'Indicator Date hidden'!I103)</f>
        <v>0</v>
      </c>
      <c r="I102" s="42">
        <f>IF('Indicator Date hidden'!J103="x","x",I$2-'Indicator Date hidden'!J103)</f>
        <v>0</v>
      </c>
      <c r="J102" s="42">
        <f>IF('Indicator Date hidden'!K103="x","x",J$2-'Indicator Date hidden'!K103)</f>
        <v>0</v>
      </c>
      <c r="K102" s="42">
        <f>IF('Indicator Date hidden'!L103="x","x",K$2-'Indicator Date hidden'!L103)</f>
        <v>0</v>
      </c>
      <c r="L102" s="42">
        <f>IF('Indicator Date hidden'!M103="x","x",L$2-'Indicator Date hidden'!M103)</f>
        <v>0</v>
      </c>
      <c r="M102" s="42" t="str">
        <f>IF('Indicator Date hidden'!N103="x","x",M$2-'Indicator Date hidden'!N103)</f>
        <v>x</v>
      </c>
      <c r="N102" s="42" t="str">
        <f>IF('Indicator Date hidden'!O103="x","x",N$2-'Indicator Date hidden'!O103)</f>
        <v>x</v>
      </c>
      <c r="O102" s="42" t="str">
        <f>IF('Indicator Date hidden'!P103="x","x",O$2-'Indicator Date hidden'!P103)</f>
        <v>x</v>
      </c>
      <c r="P102" s="42">
        <f>IF('Indicator Date hidden'!Q103="x","x",P$2-'Indicator Date hidden'!Q103)</f>
        <v>0</v>
      </c>
      <c r="Q102" s="42">
        <f>IF('Indicator Date hidden'!R103="x","x",Q$2-'Indicator Date hidden'!R103)</f>
        <v>0</v>
      </c>
      <c r="R102" s="42">
        <f>IF('Indicator Date hidden'!S103="x","x",R$2-'Indicator Date hidden'!S103)</f>
        <v>0</v>
      </c>
      <c r="S102" s="42">
        <f>IF('Indicator Date hidden'!T103="x","x",S$2-'Indicator Date hidden'!T103)</f>
        <v>0</v>
      </c>
      <c r="T102" s="42">
        <f>IF('Indicator Date hidden'!U103="x","x",T$2-'Indicator Date hidden'!U103)</f>
        <v>0</v>
      </c>
      <c r="U102" s="42">
        <f>IF('Indicator Date hidden'!V103="x","x",U$2-'Indicator Date hidden'!V103)</f>
        <v>0</v>
      </c>
      <c r="V102" s="42">
        <f>IF('Indicator Date hidden'!W103="x","x",V$2-'Indicator Date hidden'!W103)</f>
        <v>0</v>
      </c>
      <c r="W102" s="42">
        <f>IF('Indicator Date hidden'!X103="x","x",W$2-'Indicator Date hidden'!X103)</f>
        <v>0</v>
      </c>
      <c r="X102" s="42">
        <f>IF('Indicator Date hidden'!Y103="x","x",X$2-'Indicator Date hidden'!Y103)</f>
        <v>10</v>
      </c>
      <c r="Y102" s="42">
        <f>IF('Indicator Date hidden'!Z103="x","x",Y$2-'Indicator Date hidden'!Z103)</f>
        <v>0</v>
      </c>
      <c r="Z102" s="42" t="str">
        <f>IF('Indicator Date hidden'!AA103="x","x",Z$2-'Indicator Date hidden'!AA103)</f>
        <v>x</v>
      </c>
      <c r="AA102" s="42">
        <f>IF('Indicator Date hidden'!AB103="x","x",AA$2-'Indicator Date hidden'!AB103)</f>
        <v>1</v>
      </c>
      <c r="AB102" s="42">
        <f>IF('Indicator Date hidden'!AC103="x","x",AB$2-'Indicator Date hidden'!AC103)</f>
        <v>0</v>
      </c>
      <c r="AC102" s="42">
        <f>IF('Indicator Date hidden'!AD103="x","x",AC$2-'Indicator Date hidden'!AD103)</f>
        <v>-2</v>
      </c>
      <c r="AD102" s="42">
        <f>IF('Indicator Date hidden'!AE103="x","x",AD$2-'Indicator Date hidden'!AE103)</f>
        <v>0</v>
      </c>
      <c r="AE102" s="42">
        <f>IF('Indicator Date hidden'!AF103="x","x",AE$2-'Indicator Date hidden'!AF103)</f>
        <v>0</v>
      </c>
      <c r="AF102" s="42">
        <f>IF('Indicator Date hidden'!AG103="x","x",AF$2-'Indicator Date hidden'!AG103)</f>
        <v>0</v>
      </c>
      <c r="AG102" s="42">
        <f>IF('Indicator Date hidden'!AH103="x","x",AG$2-'Indicator Date hidden'!AH103)</f>
        <v>0</v>
      </c>
      <c r="AH102" s="42" t="str">
        <f>IF('Indicator Date hidden'!AI103="x","x",AH$2-'Indicator Date hidden'!AI103)</f>
        <v>x</v>
      </c>
      <c r="AI102" s="42">
        <f>IF('Indicator Date hidden'!AJ103="x","x",AI$2-'Indicator Date hidden'!AJ103)</f>
        <v>0</v>
      </c>
      <c r="AJ102" s="42">
        <f>IF('Indicator Date hidden'!AK103="x","x",AJ$2-'Indicator Date hidden'!AK103)</f>
        <v>0</v>
      </c>
      <c r="AK102" s="42">
        <f>IF('Indicator Date hidden'!AL103="x","x",AK$2-'Indicator Date hidden'!AL103)</f>
        <v>0</v>
      </c>
      <c r="AL102" s="42" t="str">
        <f>IF('Indicator Date hidden'!AM103="x","x",AL$2-'Indicator Date hidden'!AM103)</f>
        <v>x</v>
      </c>
      <c r="AM102" s="42">
        <f>IF('Indicator Date hidden'!AN103="x","x",AM$2-'Indicator Date hidden'!AN103)</f>
        <v>0</v>
      </c>
      <c r="AN102" s="42">
        <f>IF('Indicator Date hidden'!AO103="x","x",AN$2-'Indicator Date hidden'!AO103)</f>
        <v>0</v>
      </c>
      <c r="AO102" s="42">
        <f>IF('Indicator Date hidden'!AP103="x","x",AO$2-'Indicator Date hidden'!AP103)</f>
        <v>1</v>
      </c>
      <c r="AP102" s="42">
        <f>IF('Indicator Date hidden'!AQ103="x","x",AP$2-'Indicator Date hidden'!AQ103)</f>
        <v>0</v>
      </c>
      <c r="AQ102" s="42">
        <f>IF('Indicator Date hidden'!AR103="x","x",AQ$2-'Indicator Date hidden'!AR103)</f>
        <v>0</v>
      </c>
      <c r="AR102" s="42">
        <f>IF('Indicator Date hidden'!AS103="x","x",AR$2-'Indicator Date hidden'!AS103)</f>
        <v>0</v>
      </c>
      <c r="AS102" s="42" t="str">
        <f>IF('Indicator Date hidden'!AT103="x","x",AS$2-'Indicator Date hidden'!AT103)</f>
        <v>x</v>
      </c>
      <c r="AT102" s="42">
        <f>IF('Indicator Date hidden'!AU103="x","x",AT$2-'Indicator Date hidden'!AU103)</f>
        <v>0</v>
      </c>
      <c r="AU102" s="42">
        <f>IF('Indicator Date hidden'!AV103="x","x",AU$2-'Indicator Date hidden'!AV103)</f>
        <v>0</v>
      </c>
      <c r="AV102" s="42">
        <f>IF('Indicator Date hidden'!AW103="x","x",AV$2-'Indicator Date hidden'!AW103)</f>
        <v>1</v>
      </c>
      <c r="AW102" s="42">
        <f>IF('Indicator Date hidden'!AX103="x","x",AW$2-'Indicator Date hidden'!AX103)</f>
        <v>-2</v>
      </c>
      <c r="AX102" s="42">
        <f>IF('Indicator Date hidden'!AY103="x","x",AX$2-'Indicator Date hidden'!AY103)</f>
        <v>-1</v>
      </c>
      <c r="AY102" s="42">
        <f>IF('Indicator Date hidden'!AZ103="x","x",AY$2-'Indicator Date hidden'!AZ103)</f>
        <v>0</v>
      </c>
      <c r="AZ102" s="42" t="str">
        <f>IF('Indicator Date hidden'!BA103="x","x",AZ$2-'Indicator Date hidden'!BA103)</f>
        <v>x</v>
      </c>
      <c r="BA102" s="42">
        <f>IF('Indicator Date hidden'!BB103="x","x",BA$2-'Indicator Date hidden'!BB103)</f>
        <v>0</v>
      </c>
      <c r="BB102" s="42" t="str">
        <f>IF('Indicator Date hidden'!BC103="x","x",BB$2-'Indicator Date hidden'!BC103)</f>
        <v>x</v>
      </c>
      <c r="BC102" s="42">
        <f>IF('Indicator Date hidden'!BD103="x","x",BC$2-'Indicator Date hidden'!BD103)</f>
        <v>0</v>
      </c>
      <c r="BD102" s="42">
        <f>IF('Indicator Date hidden'!BE103="x","x",BD$2-'Indicator Date hidden'!BE103)</f>
        <v>0</v>
      </c>
      <c r="BE102" s="42" t="str">
        <f>IF('Indicator Date hidden'!BF103="x","x",BE$2-'Indicator Date hidden'!BF103)</f>
        <v>x</v>
      </c>
      <c r="BF102" s="42">
        <f>IF('Indicator Date hidden'!BG103="x","x",BF$2-'Indicator Date hidden'!BG103)</f>
        <v>0</v>
      </c>
      <c r="BG102" s="42">
        <f>IF('Indicator Date hidden'!BH103="x","x",BG$2-'Indicator Date hidden'!BH103)</f>
        <v>0</v>
      </c>
      <c r="BH102" s="42">
        <f>IF('Indicator Date hidden'!BI103="x","x",BH$2-'Indicator Date hidden'!BI103)</f>
        <v>0</v>
      </c>
      <c r="BI102" s="42">
        <f>IF('Indicator Date hidden'!BJ103="x","x",BI$2-'Indicator Date hidden'!BJ103)</f>
        <v>2</v>
      </c>
      <c r="BJ102" s="42">
        <f>IF('Indicator Date hidden'!BK103="x","x",BJ$2-'Indicator Date hidden'!BK103)</f>
        <v>0</v>
      </c>
      <c r="BK102" s="42">
        <f>IF('Indicator Date hidden'!BL103="x","x",BK$2-'Indicator Date hidden'!BL103)</f>
        <v>0</v>
      </c>
      <c r="BL102" s="42">
        <f>IF('Indicator Date hidden'!BM103="x","x",BL$2-'Indicator Date hidden'!BM103)</f>
        <v>0</v>
      </c>
      <c r="BM102" s="42">
        <f>IF('Indicator Date hidden'!BN103="x","x",BM$2-'Indicator Date hidden'!BN103)</f>
        <v>0</v>
      </c>
      <c r="BN102" s="42">
        <f>IF('Indicator Date hidden'!BO103="x","x",BN$2-'Indicator Date hidden'!BO103)</f>
        <v>0</v>
      </c>
      <c r="BO102" s="42">
        <f>IF('Indicator Date hidden'!BP103="x","x",BO$2-'Indicator Date hidden'!BP103)</f>
        <v>0</v>
      </c>
      <c r="BP102" s="42">
        <f>IF('Indicator Date hidden'!BQ103="x","x",BP$2-'Indicator Date hidden'!BQ103)</f>
        <v>0</v>
      </c>
      <c r="BQ102" s="42">
        <f>IF('Indicator Date hidden'!BR103="x","x",BQ$2-'Indicator Date hidden'!BR103)</f>
        <v>0</v>
      </c>
      <c r="BR102" s="42">
        <f>IF('Indicator Date hidden'!BS103="x","x",BR$2-'Indicator Date hidden'!BS103)</f>
        <v>0</v>
      </c>
      <c r="BS102" s="42">
        <f>IF('Indicator Date hidden'!BT103="x","x",BS$2-'Indicator Date hidden'!BT103)</f>
        <v>0</v>
      </c>
      <c r="BT102" s="42">
        <f>IF('Indicator Date hidden'!BU103="x","x",BT$2-'Indicator Date hidden'!BU103)</f>
        <v>0</v>
      </c>
      <c r="BU102">
        <f t="shared" si="15"/>
        <v>10</v>
      </c>
      <c r="BV102" s="43">
        <f t="shared" si="16"/>
        <v>0.16393442622950818</v>
      </c>
      <c r="BW102">
        <f t="shared" si="17"/>
        <v>5</v>
      </c>
      <c r="BX102" s="43">
        <f t="shared" si="18"/>
        <v>1.3692205257587606</v>
      </c>
      <c r="BY102" s="46">
        <f t="shared" si="19"/>
        <v>0</v>
      </c>
    </row>
    <row r="103" spans="1:77">
      <c r="A103" t="str">
        <f>'Indicator Data'!B106</f>
        <v>LUX</v>
      </c>
      <c r="B103" s="42">
        <f>IF('Indicator Date hidden'!C104="x","x",B$2-'Indicator Date hidden'!C104)</f>
        <v>0</v>
      </c>
      <c r="C103" s="42">
        <f>IF('Indicator Date hidden'!D104="x","x",C$2-'Indicator Date hidden'!D104)</f>
        <v>0</v>
      </c>
      <c r="D103" s="42">
        <f>IF('Indicator Date hidden'!E104="x","x",D$2-'Indicator Date hidden'!E104)</f>
        <v>0</v>
      </c>
      <c r="E103" s="42">
        <f>IF('Indicator Date hidden'!F104="x","x",E$2-'Indicator Date hidden'!F104)</f>
        <v>0</v>
      </c>
      <c r="F103" s="42">
        <f>IF('Indicator Date hidden'!G104="x","x",F$2-'Indicator Date hidden'!G104)</f>
        <v>0</v>
      </c>
      <c r="G103" s="42">
        <f>IF('Indicator Date hidden'!H104="x","x",G$2-'Indicator Date hidden'!H104)</f>
        <v>0</v>
      </c>
      <c r="H103" s="42">
        <f>IF('Indicator Date hidden'!I104="x","x",H$2-'Indicator Date hidden'!I104)</f>
        <v>0</v>
      </c>
      <c r="I103" s="42">
        <f>IF('Indicator Date hidden'!J104="x","x",I$2-'Indicator Date hidden'!J104)</f>
        <v>0</v>
      </c>
      <c r="J103" s="42">
        <f>IF('Indicator Date hidden'!K104="x","x",J$2-'Indicator Date hidden'!K104)</f>
        <v>0</v>
      </c>
      <c r="K103" s="42">
        <f>IF('Indicator Date hidden'!L104="x","x",K$2-'Indicator Date hidden'!L104)</f>
        <v>0</v>
      </c>
      <c r="L103" s="42">
        <f>IF('Indicator Date hidden'!M104="x","x",L$2-'Indicator Date hidden'!M104)</f>
        <v>0</v>
      </c>
      <c r="M103" s="42" t="str">
        <f>IF('Indicator Date hidden'!N104="x","x",M$2-'Indicator Date hidden'!N104)</f>
        <v>x</v>
      </c>
      <c r="N103" s="42" t="str">
        <f>IF('Indicator Date hidden'!O104="x","x",N$2-'Indicator Date hidden'!O104)</f>
        <v>x</v>
      </c>
      <c r="O103" s="42" t="str">
        <f>IF('Indicator Date hidden'!P104="x","x",O$2-'Indicator Date hidden'!P104)</f>
        <v>x</v>
      </c>
      <c r="P103" s="42">
        <f>IF('Indicator Date hidden'!Q104="x","x",P$2-'Indicator Date hidden'!Q104)</f>
        <v>0</v>
      </c>
      <c r="Q103" s="42">
        <f>IF('Indicator Date hidden'!R104="x","x",Q$2-'Indicator Date hidden'!R104)</f>
        <v>0</v>
      </c>
      <c r="R103" s="42">
        <f>IF('Indicator Date hidden'!S104="x","x",R$2-'Indicator Date hidden'!S104)</f>
        <v>0</v>
      </c>
      <c r="S103" s="42">
        <f>IF('Indicator Date hidden'!T104="x","x",S$2-'Indicator Date hidden'!T104)</f>
        <v>0</v>
      </c>
      <c r="T103" s="42">
        <f>IF('Indicator Date hidden'!U104="x","x",T$2-'Indicator Date hidden'!U104)</f>
        <v>0</v>
      </c>
      <c r="U103" s="42">
        <f>IF('Indicator Date hidden'!V104="x","x",U$2-'Indicator Date hidden'!V104)</f>
        <v>0</v>
      </c>
      <c r="V103" s="42">
        <f>IF('Indicator Date hidden'!W104="x","x",V$2-'Indicator Date hidden'!W104)</f>
        <v>0</v>
      </c>
      <c r="W103" s="42">
        <f>IF('Indicator Date hidden'!X104="x","x",W$2-'Indicator Date hidden'!X104)</f>
        <v>0</v>
      </c>
      <c r="X103" s="42">
        <f>IF('Indicator Date hidden'!Y104="x","x",X$2-'Indicator Date hidden'!Y104)</f>
        <v>10</v>
      </c>
      <c r="Y103" s="42">
        <f>IF('Indicator Date hidden'!Z104="x","x",Y$2-'Indicator Date hidden'!Z104)</f>
        <v>0</v>
      </c>
      <c r="Z103" s="42" t="str">
        <f>IF('Indicator Date hidden'!AA104="x","x",Z$2-'Indicator Date hidden'!AA104)</f>
        <v>x</v>
      </c>
      <c r="AA103" s="42">
        <f>IF('Indicator Date hidden'!AB104="x","x",AA$2-'Indicator Date hidden'!AB104)</f>
        <v>5</v>
      </c>
      <c r="AB103" s="42">
        <f>IF('Indicator Date hidden'!AC104="x","x",AB$2-'Indicator Date hidden'!AC104)</f>
        <v>0</v>
      </c>
      <c r="AC103" s="42">
        <f>IF('Indicator Date hidden'!AD104="x","x",AC$2-'Indicator Date hidden'!AD104)</f>
        <v>-2</v>
      </c>
      <c r="AD103" s="42">
        <f>IF('Indicator Date hidden'!AE104="x","x",AD$2-'Indicator Date hidden'!AE104)</f>
        <v>0</v>
      </c>
      <c r="AE103" s="42">
        <f>IF('Indicator Date hidden'!AF104="x","x",AE$2-'Indicator Date hidden'!AF104)</f>
        <v>0</v>
      </c>
      <c r="AF103" s="42">
        <f>IF('Indicator Date hidden'!AG104="x","x",AF$2-'Indicator Date hidden'!AG104)</f>
        <v>0</v>
      </c>
      <c r="AG103" s="42">
        <f>IF('Indicator Date hidden'!AH104="x","x",AG$2-'Indicator Date hidden'!AH104)</f>
        <v>0</v>
      </c>
      <c r="AH103" s="42" t="str">
        <f>IF('Indicator Date hidden'!AI104="x","x",AH$2-'Indicator Date hidden'!AI104)</f>
        <v>x</v>
      </c>
      <c r="AI103" s="42">
        <f>IF('Indicator Date hidden'!AJ104="x","x",AI$2-'Indicator Date hidden'!AJ104)</f>
        <v>0</v>
      </c>
      <c r="AJ103" s="42">
        <f>IF('Indicator Date hidden'!AK104="x","x",AJ$2-'Indicator Date hidden'!AK104)</f>
        <v>0</v>
      </c>
      <c r="AK103" s="42">
        <f>IF('Indicator Date hidden'!AL104="x","x",AK$2-'Indicator Date hidden'!AL104)</f>
        <v>0</v>
      </c>
      <c r="AL103" s="42" t="str">
        <f>IF('Indicator Date hidden'!AM104="x","x",AL$2-'Indicator Date hidden'!AM104)</f>
        <v>x</v>
      </c>
      <c r="AM103" s="42">
        <f>IF('Indicator Date hidden'!AN104="x","x",AM$2-'Indicator Date hidden'!AN104)</f>
        <v>0</v>
      </c>
      <c r="AN103" s="42">
        <f>IF('Indicator Date hidden'!AO104="x","x",AN$2-'Indicator Date hidden'!AO104)</f>
        <v>0</v>
      </c>
      <c r="AO103" s="42" t="str">
        <f>IF('Indicator Date hidden'!AP104="x","x",AO$2-'Indicator Date hidden'!AP104)</f>
        <v>x</v>
      </c>
      <c r="AP103" s="42">
        <f>IF('Indicator Date hidden'!AQ104="x","x",AP$2-'Indicator Date hidden'!AQ104)</f>
        <v>0</v>
      </c>
      <c r="AQ103" s="42">
        <f>IF('Indicator Date hidden'!AR104="x","x",AQ$2-'Indicator Date hidden'!AR104)</f>
        <v>0</v>
      </c>
      <c r="AR103" s="42">
        <f>IF('Indicator Date hidden'!AS104="x","x",AR$2-'Indicator Date hidden'!AS104)</f>
        <v>0</v>
      </c>
      <c r="AS103" s="42" t="str">
        <f>IF('Indicator Date hidden'!AT104="x","x",AS$2-'Indicator Date hidden'!AT104)</f>
        <v>x</v>
      </c>
      <c r="AT103" s="42">
        <f>IF('Indicator Date hidden'!AU104="x","x",AT$2-'Indicator Date hidden'!AU104)</f>
        <v>0</v>
      </c>
      <c r="AU103" s="42">
        <f>IF('Indicator Date hidden'!AV104="x","x",AU$2-'Indicator Date hidden'!AV104)</f>
        <v>0</v>
      </c>
      <c r="AV103" s="42">
        <f>IF('Indicator Date hidden'!AW104="x","x",AV$2-'Indicator Date hidden'!AW104)</f>
        <v>1</v>
      </c>
      <c r="AW103" s="42">
        <f>IF('Indicator Date hidden'!AX104="x","x",AW$2-'Indicator Date hidden'!AX104)</f>
        <v>-2</v>
      </c>
      <c r="AX103" s="42">
        <f>IF('Indicator Date hidden'!AY104="x","x",AX$2-'Indicator Date hidden'!AY104)</f>
        <v>-1</v>
      </c>
      <c r="AY103" s="42">
        <f>IF('Indicator Date hidden'!AZ104="x","x",AY$2-'Indicator Date hidden'!AZ104)</f>
        <v>0</v>
      </c>
      <c r="AZ103" s="42" t="str">
        <f>IF('Indicator Date hidden'!BA104="x","x",AZ$2-'Indicator Date hidden'!BA104)</f>
        <v>x</v>
      </c>
      <c r="BA103" s="42">
        <f>IF('Indicator Date hidden'!BB104="x","x",BA$2-'Indicator Date hidden'!BB104)</f>
        <v>0</v>
      </c>
      <c r="BB103" s="42" t="str">
        <f>IF('Indicator Date hidden'!BC104="x","x",BB$2-'Indicator Date hidden'!BC104)</f>
        <v>x</v>
      </c>
      <c r="BC103" s="42">
        <f>IF('Indicator Date hidden'!BD104="x","x",BC$2-'Indicator Date hidden'!BD104)</f>
        <v>0</v>
      </c>
      <c r="BD103" s="42">
        <f>IF('Indicator Date hidden'!BE104="x","x",BD$2-'Indicator Date hidden'!BE104)</f>
        <v>0</v>
      </c>
      <c r="BE103" s="42" t="str">
        <f>IF('Indicator Date hidden'!BF104="x","x",BE$2-'Indicator Date hidden'!BF104)</f>
        <v>x</v>
      </c>
      <c r="BF103" s="42">
        <f>IF('Indicator Date hidden'!BG104="x","x",BF$2-'Indicator Date hidden'!BG104)</f>
        <v>0</v>
      </c>
      <c r="BG103" s="42">
        <f>IF('Indicator Date hidden'!BH104="x","x",BG$2-'Indicator Date hidden'!BH104)</f>
        <v>0</v>
      </c>
      <c r="BH103" s="42">
        <f>IF('Indicator Date hidden'!BI104="x","x",BH$2-'Indicator Date hidden'!BI104)</f>
        <v>0</v>
      </c>
      <c r="BI103" s="42" t="str">
        <f>IF('Indicator Date hidden'!BJ104="x","x",BI$2-'Indicator Date hidden'!BJ104)</f>
        <v>x</v>
      </c>
      <c r="BJ103" s="42">
        <f>IF('Indicator Date hidden'!BK104="x","x",BJ$2-'Indicator Date hidden'!BK104)</f>
        <v>0</v>
      </c>
      <c r="BK103" s="42">
        <f>IF('Indicator Date hidden'!BL104="x","x",BK$2-'Indicator Date hidden'!BL104)</f>
        <v>1</v>
      </c>
      <c r="BL103" s="42">
        <f>IF('Indicator Date hidden'!BM104="x","x",BL$2-'Indicator Date hidden'!BM104)</f>
        <v>0</v>
      </c>
      <c r="BM103" s="42">
        <f>IF('Indicator Date hidden'!BN104="x","x",BM$2-'Indicator Date hidden'!BN104)</f>
        <v>0</v>
      </c>
      <c r="BN103" s="42">
        <f>IF('Indicator Date hidden'!BO104="x","x",BN$2-'Indicator Date hidden'!BO104)</f>
        <v>0</v>
      </c>
      <c r="BO103" s="42">
        <f>IF('Indicator Date hidden'!BP104="x","x",BO$2-'Indicator Date hidden'!BP104)</f>
        <v>4</v>
      </c>
      <c r="BP103" s="42">
        <f>IF('Indicator Date hidden'!BQ104="x","x",BP$2-'Indicator Date hidden'!BQ104)</f>
        <v>0</v>
      </c>
      <c r="BQ103" s="42">
        <f>IF('Indicator Date hidden'!BR104="x","x",BQ$2-'Indicator Date hidden'!BR104)</f>
        <v>0</v>
      </c>
      <c r="BR103" s="42">
        <f>IF('Indicator Date hidden'!BS104="x","x",BR$2-'Indicator Date hidden'!BS104)</f>
        <v>0</v>
      </c>
      <c r="BS103" s="42">
        <f>IF('Indicator Date hidden'!BT104="x","x",BS$2-'Indicator Date hidden'!BT104)</f>
        <v>0</v>
      </c>
      <c r="BT103" s="42">
        <f>IF('Indicator Date hidden'!BU104="x","x",BT$2-'Indicator Date hidden'!BU104)</f>
        <v>0</v>
      </c>
      <c r="BU103">
        <f t="shared" si="15"/>
        <v>16</v>
      </c>
      <c r="BV103" s="43">
        <f t="shared" si="16"/>
        <v>0.2711864406779661</v>
      </c>
      <c r="BW103">
        <f t="shared" si="17"/>
        <v>5</v>
      </c>
      <c r="BX103" s="43">
        <f t="shared" si="18"/>
        <v>1.5820016121461742</v>
      </c>
      <c r="BY103" s="46">
        <f t="shared" si="19"/>
        <v>0</v>
      </c>
    </row>
    <row r="104" spans="1:77">
      <c r="A104" t="str">
        <f>'Indicator Data'!B107</f>
        <v>MDG</v>
      </c>
      <c r="B104" s="42">
        <f>IF('Indicator Date hidden'!C105="x","x",B$2-'Indicator Date hidden'!C105)</f>
        <v>0</v>
      </c>
      <c r="C104" s="42">
        <f>IF('Indicator Date hidden'!D105="x","x",C$2-'Indicator Date hidden'!D105)</f>
        <v>0</v>
      </c>
      <c r="D104" s="42">
        <f>IF('Indicator Date hidden'!E105="x","x",D$2-'Indicator Date hidden'!E105)</f>
        <v>0</v>
      </c>
      <c r="E104" s="42">
        <f>IF('Indicator Date hidden'!F105="x","x",E$2-'Indicator Date hidden'!F105)</f>
        <v>0</v>
      </c>
      <c r="F104" s="42">
        <f>IF('Indicator Date hidden'!G105="x","x",F$2-'Indicator Date hidden'!G105)</f>
        <v>0</v>
      </c>
      <c r="G104" s="42">
        <f>IF('Indicator Date hidden'!H105="x","x",G$2-'Indicator Date hidden'!H105)</f>
        <v>0</v>
      </c>
      <c r="H104" s="42">
        <f>IF('Indicator Date hidden'!I105="x","x",H$2-'Indicator Date hidden'!I105)</f>
        <v>0</v>
      </c>
      <c r="I104" s="42">
        <f>IF('Indicator Date hidden'!J105="x","x",I$2-'Indicator Date hidden'!J105)</f>
        <v>0</v>
      </c>
      <c r="J104" s="42">
        <f>IF('Indicator Date hidden'!K105="x","x",J$2-'Indicator Date hidden'!K105)</f>
        <v>0</v>
      </c>
      <c r="K104" s="42">
        <f>IF('Indicator Date hidden'!L105="x","x",K$2-'Indicator Date hidden'!L105)</f>
        <v>0</v>
      </c>
      <c r="L104" s="42">
        <f>IF('Indicator Date hidden'!M105="x","x",L$2-'Indicator Date hidden'!M105)</f>
        <v>0</v>
      </c>
      <c r="M104" s="42">
        <f>IF('Indicator Date hidden'!N105="x","x",M$2-'Indicator Date hidden'!N105)</f>
        <v>0</v>
      </c>
      <c r="N104" s="42">
        <f>IF('Indicator Date hidden'!O105="x","x",N$2-'Indicator Date hidden'!O105)</f>
        <v>0</v>
      </c>
      <c r="O104" s="42">
        <f>IF('Indicator Date hidden'!P105="x","x",O$2-'Indicator Date hidden'!P105)</f>
        <v>0</v>
      </c>
      <c r="P104" s="42">
        <f>IF('Indicator Date hidden'!Q105="x","x",P$2-'Indicator Date hidden'!Q105)</f>
        <v>0</v>
      </c>
      <c r="Q104" s="42">
        <f>IF('Indicator Date hidden'!R105="x","x",Q$2-'Indicator Date hidden'!R105)</f>
        <v>0</v>
      </c>
      <c r="R104" s="42">
        <f>IF('Indicator Date hidden'!S105="x","x",R$2-'Indicator Date hidden'!S105)</f>
        <v>0</v>
      </c>
      <c r="S104" s="42">
        <f>IF('Indicator Date hidden'!T105="x","x",S$2-'Indicator Date hidden'!T105)</f>
        <v>0</v>
      </c>
      <c r="T104" s="42">
        <f>IF('Indicator Date hidden'!U105="x","x",T$2-'Indicator Date hidden'!U105)</f>
        <v>0</v>
      </c>
      <c r="U104" s="42">
        <f>IF('Indicator Date hidden'!V105="x","x",U$2-'Indicator Date hidden'!V105)</f>
        <v>0</v>
      </c>
      <c r="V104" s="42">
        <f>IF('Indicator Date hidden'!W105="x","x",V$2-'Indicator Date hidden'!W105)</f>
        <v>0</v>
      </c>
      <c r="W104" s="42">
        <f>IF('Indicator Date hidden'!X105="x","x",W$2-'Indicator Date hidden'!X105)</f>
        <v>0</v>
      </c>
      <c r="X104" s="42">
        <f>IF('Indicator Date hidden'!Y105="x","x",X$2-'Indicator Date hidden'!Y105)</f>
        <v>3</v>
      </c>
      <c r="Y104" s="42">
        <f>IF('Indicator Date hidden'!Z105="x","x",Y$2-'Indicator Date hidden'!Z105)</f>
        <v>0</v>
      </c>
      <c r="Z104" s="42">
        <f>IF('Indicator Date hidden'!AA105="x","x",Z$2-'Indicator Date hidden'!AA105)</f>
        <v>0</v>
      </c>
      <c r="AA104" s="42">
        <f>IF('Indicator Date hidden'!AB105="x","x",AA$2-'Indicator Date hidden'!AB105)</f>
        <v>1</v>
      </c>
      <c r="AB104" s="42">
        <f>IF('Indicator Date hidden'!AC105="x","x",AB$2-'Indicator Date hidden'!AC105)</f>
        <v>0</v>
      </c>
      <c r="AC104" s="42">
        <f>IF('Indicator Date hidden'!AD105="x","x",AC$2-'Indicator Date hidden'!AD105)</f>
        <v>-2</v>
      </c>
      <c r="AD104" s="42">
        <f>IF('Indicator Date hidden'!AE105="x","x",AD$2-'Indicator Date hidden'!AE105)</f>
        <v>0</v>
      </c>
      <c r="AE104" s="42">
        <f>IF('Indicator Date hidden'!AF105="x","x",AE$2-'Indicator Date hidden'!AF105)</f>
        <v>0</v>
      </c>
      <c r="AF104" s="42">
        <f>IF('Indicator Date hidden'!AG105="x","x",AF$2-'Indicator Date hidden'!AG105)</f>
        <v>0</v>
      </c>
      <c r="AG104" s="42">
        <f>IF('Indicator Date hidden'!AH105="x","x",AG$2-'Indicator Date hidden'!AH105)</f>
        <v>0</v>
      </c>
      <c r="AH104" s="42">
        <f>IF('Indicator Date hidden'!AI105="x","x",AH$2-'Indicator Date hidden'!AI105)</f>
        <v>0</v>
      </c>
      <c r="AI104" s="42">
        <f>IF('Indicator Date hidden'!AJ105="x","x",AI$2-'Indicator Date hidden'!AJ105)</f>
        <v>0</v>
      </c>
      <c r="AJ104" s="42">
        <f>IF('Indicator Date hidden'!AK105="x","x",AJ$2-'Indicator Date hidden'!AK105)</f>
        <v>0</v>
      </c>
      <c r="AK104" s="42">
        <f>IF('Indicator Date hidden'!AL105="x","x",AK$2-'Indicator Date hidden'!AL105)</f>
        <v>0</v>
      </c>
      <c r="AL104" s="42">
        <f>IF('Indicator Date hidden'!AM105="x","x",AL$2-'Indicator Date hidden'!AM105)</f>
        <v>0</v>
      </c>
      <c r="AM104" s="42">
        <f>IF('Indicator Date hidden'!AN105="x","x",AM$2-'Indicator Date hidden'!AN105)</f>
        <v>0</v>
      </c>
      <c r="AN104" s="42">
        <f>IF('Indicator Date hidden'!AO105="x","x",AN$2-'Indicator Date hidden'!AO105)</f>
        <v>0</v>
      </c>
      <c r="AO104" s="42">
        <f>IF('Indicator Date hidden'!AP105="x","x",AO$2-'Indicator Date hidden'!AP105)</f>
        <v>1</v>
      </c>
      <c r="AP104" s="42">
        <f>IF('Indicator Date hidden'!AQ105="x","x",AP$2-'Indicator Date hidden'!AQ105)</f>
        <v>0</v>
      </c>
      <c r="AQ104" s="42">
        <f>IF('Indicator Date hidden'!AR105="x","x",AQ$2-'Indicator Date hidden'!AR105)</f>
        <v>0</v>
      </c>
      <c r="AR104" s="42">
        <f>IF('Indicator Date hidden'!AS105="x","x",AR$2-'Indicator Date hidden'!AS105)</f>
        <v>0</v>
      </c>
      <c r="AS104" s="42">
        <f>IF('Indicator Date hidden'!AT105="x","x",AS$2-'Indicator Date hidden'!AT105)</f>
        <v>0</v>
      </c>
      <c r="AT104" s="42">
        <f>IF('Indicator Date hidden'!AU105="x","x",AT$2-'Indicator Date hidden'!AU105)</f>
        <v>0</v>
      </c>
      <c r="AU104" s="42">
        <f>IF('Indicator Date hidden'!AV105="x","x",AU$2-'Indicator Date hidden'!AV105)</f>
        <v>0</v>
      </c>
      <c r="AV104" s="42">
        <f>IF('Indicator Date hidden'!AW105="x","x",AV$2-'Indicator Date hidden'!AW105)</f>
        <v>10</v>
      </c>
      <c r="AW104" s="42">
        <f>IF('Indicator Date hidden'!AX105="x","x",AW$2-'Indicator Date hidden'!AX105)</f>
        <v>-2</v>
      </c>
      <c r="AX104" s="42">
        <f>IF('Indicator Date hidden'!AY105="x","x",AX$2-'Indicator Date hidden'!AY105)</f>
        <v>-1</v>
      </c>
      <c r="AY104" s="42">
        <f>IF('Indicator Date hidden'!AZ105="x","x",AY$2-'Indicator Date hidden'!AZ105)</f>
        <v>0</v>
      </c>
      <c r="AZ104" s="42">
        <f>IF('Indicator Date hidden'!BA105="x","x",AZ$2-'Indicator Date hidden'!BA105)</f>
        <v>0</v>
      </c>
      <c r="BA104" s="42">
        <f>IF('Indicator Date hidden'!BB105="x","x",BA$2-'Indicator Date hidden'!BB105)</f>
        <v>0</v>
      </c>
      <c r="BB104" s="42" t="str">
        <f>IF('Indicator Date hidden'!BC105="x","x",BB$2-'Indicator Date hidden'!BC105)</f>
        <v>x</v>
      </c>
      <c r="BC104" s="42">
        <f>IF('Indicator Date hidden'!BD105="x","x",BC$2-'Indicator Date hidden'!BD105)</f>
        <v>0</v>
      </c>
      <c r="BD104" s="42">
        <f>IF('Indicator Date hidden'!BE105="x","x",BD$2-'Indicator Date hidden'!BE105)</f>
        <v>0</v>
      </c>
      <c r="BE104" s="42">
        <f>IF('Indicator Date hidden'!BF105="x","x",BE$2-'Indicator Date hidden'!BF105)</f>
        <v>0</v>
      </c>
      <c r="BF104" s="42">
        <f>IF('Indicator Date hidden'!BG105="x","x",BF$2-'Indicator Date hidden'!BG105)</f>
        <v>0</v>
      </c>
      <c r="BG104" s="42">
        <f>IF('Indicator Date hidden'!BH105="x","x",BG$2-'Indicator Date hidden'!BH105)</f>
        <v>0</v>
      </c>
      <c r="BH104" s="42">
        <f>IF('Indicator Date hidden'!BI105="x","x",BH$2-'Indicator Date hidden'!BI105)</f>
        <v>0</v>
      </c>
      <c r="BI104" s="42">
        <f>IF('Indicator Date hidden'!BJ105="x","x",BI$2-'Indicator Date hidden'!BJ105)</f>
        <v>1</v>
      </c>
      <c r="BJ104" s="42">
        <f>IF('Indicator Date hidden'!BK105="x","x",BJ$2-'Indicator Date hidden'!BK105)</f>
        <v>1</v>
      </c>
      <c r="BK104" s="42">
        <f>IF('Indicator Date hidden'!BL105="x","x",BK$2-'Indicator Date hidden'!BL105)</f>
        <v>0</v>
      </c>
      <c r="BL104" s="42">
        <f>IF('Indicator Date hidden'!BM105="x","x",BL$2-'Indicator Date hidden'!BM105)</f>
        <v>0</v>
      </c>
      <c r="BM104" s="42">
        <f>IF('Indicator Date hidden'!BN105="x","x",BM$2-'Indicator Date hidden'!BN105)</f>
        <v>0</v>
      </c>
      <c r="BN104" s="42">
        <f>IF('Indicator Date hidden'!BO105="x","x",BN$2-'Indicator Date hidden'!BO105)</f>
        <v>0</v>
      </c>
      <c r="BO104" s="42">
        <f>IF('Indicator Date hidden'!BP105="x","x",BO$2-'Indicator Date hidden'!BP105)</f>
        <v>3</v>
      </c>
      <c r="BP104" s="42">
        <f>IF('Indicator Date hidden'!BQ105="x","x",BP$2-'Indicator Date hidden'!BQ105)</f>
        <v>0</v>
      </c>
      <c r="BQ104" s="42">
        <f>IF('Indicator Date hidden'!BR105="x","x",BQ$2-'Indicator Date hidden'!BR105)</f>
        <v>0</v>
      </c>
      <c r="BR104" s="42">
        <f>IF('Indicator Date hidden'!BS105="x","x",BR$2-'Indicator Date hidden'!BS105)</f>
        <v>0</v>
      </c>
      <c r="BS104" s="42">
        <f>IF('Indicator Date hidden'!BT105="x","x",BS$2-'Indicator Date hidden'!BT105)</f>
        <v>1</v>
      </c>
      <c r="BT104" s="42">
        <f>IF('Indicator Date hidden'!BU105="x","x",BT$2-'Indicator Date hidden'!BU105)</f>
        <v>0</v>
      </c>
      <c r="BU104">
        <f t="shared" si="15"/>
        <v>16</v>
      </c>
      <c r="BV104" s="43">
        <f t="shared" si="16"/>
        <v>0.22857142857142856</v>
      </c>
      <c r="BW104">
        <f t="shared" si="17"/>
        <v>8</v>
      </c>
      <c r="BX104" s="43">
        <f t="shared" si="18"/>
        <v>1.3540566412654613</v>
      </c>
      <c r="BY104" s="46">
        <f t="shared" si="19"/>
        <v>0</v>
      </c>
    </row>
    <row r="105" spans="1:77">
      <c r="A105" t="str">
        <f>'Indicator Data'!B108</f>
        <v>MWI</v>
      </c>
      <c r="B105" s="42">
        <f>IF('Indicator Date hidden'!C106="x","x",B$2-'Indicator Date hidden'!C106)</f>
        <v>0</v>
      </c>
      <c r="C105" s="42">
        <f>IF('Indicator Date hidden'!D106="x","x",C$2-'Indicator Date hidden'!D106)</f>
        <v>0</v>
      </c>
      <c r="D105" s="42">
        <f>IF('Indicator Date hidden'!E106="x","x",D$2-'Indicator Date hidden'!E106)</f>
        <v>0</v>
      </c>
      <c r="E105" s="42">
        <f>IF('Indicator Date hidden'!F106="x","x",E$2-'Indicator Date hidden'!F106)</f>
        <v>0</v>
      </c>
      <c r="F105" s="42">
        <f>IF('Indicator Date hidden'!G106="x","x",F$2-'Indicator Date hidden'!G106)</f>
        <v>0</v>
      </c>
      <c r="G105" s="42">
        <f>IF('Indicator Date hidden'!H106="x","x",G$2-'Indicator Date hidden'!H106)</f>
        <v>0</v>
      </c>
      <c r="H105" s="42">
        <f>IF('Indicator Date hidden'!I106="x","x",H$2-'Indicator Date hidden'!I106)</f>
        <v>0</v>
      </c>
      <c r="I105" s="42">
        <f>IF('Indicator Date hidden'!J106="x","x",I$2-'Indicator Date hidden'!J106)</f>
        <v>0</v>
      </c>
      <c r="J105" s="42">
        <f>IF('Indicator Date hidden'!K106="x","x",J$2-'Indicator Date hidden'!K106)</f>
        <v>0</v>
      </c>
      <c r="K105" s="42">
        <f>IF('Indicator Date hidden'!L106="x","x",K$2-'Indicator Date hidden'!L106)</f>
        <v>0</v>
      </c>
      <c r="L105" s="42">
        <f>IF('Indicator Date hidden'!M106="x","x",L$2-'Indicator Date hidden'!M106)</f>
        <v>0</v>
      </c>
      <c r="M105" s="42">
        <f>IF('Indicator Date hidden'!N106="x","x",M$2-'Indicator Date hidden'!N106)</f>
        <v>0</v>
      </c>
      <c r="N105" s="42">
        <f>IF('Indicator Date hidden'!O106="x","x",N$2-'Indicator Date hidden'!O106)</f>
        <v>0</v>
      </c>
      <c r="O105" s="42">
        <f>IF('Indicator Date hidden'!P106="x","x",O$2-'Indicator Date hidden'!P106)</f>
        <v>0</v>
      </c>
      <c r="P105" s="42">
        <f>IF('Indicator Date hidden'!Q106="x","x",P$2-'Indicator Date hidden'!Q106)</f>
        <v>0</v>
      </c>
      <c r="Q105" s="42">
        <f>IF('Indicator Date hidden'!R106="x","x",Q$2-'Indicator Date hidden'!R106)</f>
        <v>0</v>
      </c>
      <c r="R105" s="42">
        <f>IF('Indicator Date hidden'!S106="x","x",R$2-'Indicator Date hidden'!S106)</f>
        <v>0</v>
      </c>
      <c r="S105" s="42">
        <f>IF('Indicator Date hidden'!T106="x","x",S$2-'Indicator Date hidden'!T106)</f>
        <v>0</v>
      </c>
      <c r="T105" s="42">
        <f>IF('Indicator Date hidden'!U106="x","x",T$2-'Indicator Date hidden'!U106)</f>
        <v>0</v>
      </c>
      <c r="U105" s="42">
        <f>IF('Indicator Date hidden'!V106="x","x",U$2-'Indicator Date hidden'!V106)</f>
        <v>0</v>
      </c>
      <c r="V105" s="42">
        <f>IF('Indicator Date hidden'!W106="x","x",V$2-'Indicator Date hidden'!W106)</f>
        <v>0</v>
      </c>
      <c r="W105" s="42">
        <f>IF('Indicator Date hidden'!X106="x","x",W$2-'Indicator Date hidden'!X106)</f>
        <v>0</v>
      </c>
      <c r="X105" s="42">
        <f>IF('Indicator Date hidden'!Y106="x","x",X$2-'Indicator Date hidden'!Y106)</f>
        <v>2</v>
      </c>
      <c r="Y105" s="42">
        <f>IF('Indicator Date hidden'!Z106="x","x",Y$2-'Indicator Date hidden'!Z106)</f>
        <v>0</v>
      </c>
      <c r="Z105" s="42">
        <f>IF('Indicator Date hidden'!AA106="x","x",Z$2-'Indicator Date hidden'!AA106)</f>
        <v>0</v>
      </c>
      <c r="AA105" s="42">
        <f>IF('Indicator Date hidden'!AB106="x","x",AA$2-'Indicator Date hidden'!AB106)</f>
        <v>1</v>
      </c>
      <c r="AB105" s="42">
        <f>IF('Indicator Date hidden'!AC106="x","x",AB$2-'Indicator Date hidden'!AC106)</f>
        <v>0</v>
      </c>
      <c r="AC105" s="42">
        <f>IF('Indicator Date hidden'!AD106="x","x",AC$2-'Indicator Date hidden'!AD106)</f>
        <v>-2</v>
      </c>
      <c r="AD105" s="42">
        <f>IF('Indicator Date hidden'!AE106="x","x",AD$2-'Indicator Date hidden'!AE106)</f>
        <v>0</v>
      </c>
      <c r="AE105" s="42">
        <f>IF('Indicator Date hidden'!AF106="x","x",AE$2-'Indicator Date hidden'!AF106)</f>
        <v>0</v>
      </c>
      <c r="AF105" s="42">
        <f>IF('Indicator Date hidden'!AG106="x","x",AF$2-'Indicator Date hidden'!AG106)</f>
        <v>0</v>
      </c>
      <c r="AG105" s="42">
        <f>IF('Indicator Date hidden'!AH106="x","x",AG$2-'Indicator Date hidden'!AH106)</f>
        <v>0</v>
      </c>
      <c r="AH105" s="42">
        <f>IF('Indicator Date hidden'!AI106="x","x",AH$2-'Indicator Date hidden'!AI106)</f>
        <v>2</v>
      </c>
      <c r="AI105" s="42">
        <f>IF('Indicator Date hidden'!AJ106="x","x",AI$2-'Indicator Date hidden'!AJ106)</f>
        <v>0</v>
      </c>
      <c r="AJ105" s="42">
        <f>IF('Indicator Date hidden'!AK106="x","x",AJ$2-'Indicator Date hidden'!AK106)</f>
        <v>0</v>
      </c>
      <c r="AK105" s="42">
        <f>IF('Indicator Date hidden'!AL106="x","x",AK$2-'Indicator Date hidden'!AL106)</f>
        <v>0</v>
      </c>
      <c r="AL105" s="42">
        <f>IF('Indicator Date hidden'!AM106="x","x",AL$2-'Indicator Date hidden'!AM106)</f>
        <v>0</v>
      </c>
      <c r="AM105" s="42">
        <f>IF('Indicator Date hidden'!AN106="x","x",AM$2-'Indicator Date hidden'!AN106)</f>
        <v>0</v>
      </c>
      <c r="AN105" s="42">
        <f>IF('Indicator Date hidden'!AO106="x","x",AN$2-'Indicator Date hidden'!AO106)</f>
        <v>0</v>
      </c>
      <c r="AO105" s="42">
        <f>IF('Indicator Date hidden'!AP106="x","x",AO$2-'Indicator Date hidden'!AP106)</f>
        <v>2</v>
      </c>
      <c r="AP105" s="42">
        <f>IF('Indicator Date hidden'!AQ106="x","x",AP$2-'Indicator Date hidden'!AQ106)</f>
        <v>0</v>
      </c>
      <c r="AQ105" s="42">
        <f>IF('Indicator Date hidden'!AR106="x","x",AQ$2-'Indicator Date hidden'!AR106)</f>
        <v>0</v>
      </c>
      <c r="AR105" s="42">
        <f>IF('Indicator Date hidden'!AS106="x","x",AR$2-'Indicator Date hidden'!AS106)</f>
        <v>0</v>
      </c>
      <c r="AS105" s="42">
        <f>IF('Indicator Date hidden'!AT106="x","x",AS$2-'Indicator Date hidden'!AT106)</f>
        <v>0</v>
      </c>
      <c r="AT105" s="42">
        <f>IF('Indicator Date hidden'!AU106="x","x",AT$2-'Indicator Date hidden'!AU106)</f>
        <v>0</v>
      </c>
      <c r="AU105" s="42">
        <f>IF('Indicator Date hidden'!AV106="x","x",AU$2-'Indicator Date hidden'!AV106)</f>
        <v>0</v>
      </c>
      <c r="AV105" s="42">
        <f>IF('Indicator Date hidden'!AW106="x","x",AV$2-'Indicator Date hidden'!AW106)</f>
        <v>3</v>
      </c>
      <c r="AW105" s="42">
        <f>IF('Indicator Date hidden'!AX106="x","x",AW$2-'Indicator Date hidden'!AX106)</f>
        <v>-2</v>
      </c>
      <c r="AX105" s="42">
        <f>IF('Indicator Date hidden'!AY106="x","x",AX$2-'Indicator Date hidden'!AY106)</f>
        <v>-1</v>
      </c>
      <c r="AY105" s="42">
        <f>IF('Indicator Date hidden'!AZ106="x","x",AY$2-'Indicator Date hidden'!AZ106)</f>
        <v>0</v>
      </c>
      <c r="AZ105" s="42" t="str">
        <f>IF('Indicator Date hidden'!BA106="x","x",AZ$2-'Indicator Date hidden'!BA106)</f>
        <v>x</v>
      </c>
      <c r="BA105" s="42">
        <f>IF('Indicator Date hidden'!BB106="x","x",BA$2-'Indicator Date hidden'!BB106)</f>
        <v>0</v>
      </c>
      <c r="BB105" s="42" t="str">
        <f>IF('Indicator Date hidden'!BC106="x","x",BB$2-'Indicator Date hidden'!BC106)</f>
        <v>x</v>
      </c>
      <c r="BC105" s="42">
        <f>IF('Indicator Date hidden'!BD106="x","x",BC$2-'Indicator Date hidden'!BD106)</f>
        <v>0</v>
      </c>
      <c r="BD105" s="42">
        <f>IF('Indicator Date hidden'!BE106="x","x",BD$2-'Indicator Date hidden'!BE106)</f>
        <v>0</v>
      </c>
      <c r="BE105" s="42">
        <f>IF('Indicator Date hidden'!BF106="x","x",BE$2-'Indicator Date hidden'!BF106)</f>
        <v>0</v>
      </c>
      <c r="BF105" s="42">
        <f>IF('Indicator Date hidden'!BG106="x","x",BF$2-'Indicator Date hidden'!BG106)</f>
        <v>0</v>
      </c>
      <c r="BG105" s="42">
        <f>IF('Indicator Date hidden'!BH106="x","x",BG$2-'Indicator Date hidden'!BH106)</f>
        <v>0</v>
      </c>
      <c r="BH105" s="42">
        <f>IF('Indicator Date hidden'!BI106="x","x",BH$2-'Indicator Date hidden'!BI106)</f>
        <v>0</v>
      </c>
      <c r="BI105" s="42">
        <f>IF('Indicator Date hidden'!BJ106="x","x",BI$2-'Indicator Date hidden'!BJ106)</f>
        <v>1</v>
      </c>
      <c r="BJ105" s="42">
        <f>IF('Indicator Date hidden'!BK106="x","x",BJ$2-'Indicator Date hidden'!BK106)</f>
        <v>1</v>
      </c>
      <c r="BK105" s="42">
        <f>IF('Indicator Date hidden'!BL106="x","x",BK$2-'Indicator Date hidden'!BL106)</f>
        <v>0</v>
      </c>
      <c r="BL105" s="42">
        <f>IF('Indicator Date hidden'!BM106="x","x",BL$2-'Indicator Date hidden'!BM106)</f>
        <v>0</v>
      </c>
      <c r="BM105" s="42">
        <f>IF('Indicator Date hidden'!BN106="x","x",BM$2-'Indicator Date hidden'!BN106)</f>
        <v>0</v>
      </c>
      <c r="BN105" s="42">
        <f>IF('Indicator Date hidden'!BO106="x","x",BN$2-'Indicator Date hidden'!BO106)</f>
        <v>0</v>
      </c>
      <c r="BO105" s="42">
        <f>IF('Indicator Date hidden'!BP106="x","x",BO$2-'Indicator Date hidden'!BP106)</f>
        <v>1</v>
      </c>
      <c r="BP105" s="42">
        <f>IF('Indicator Date hidden'!BQ106="x","x",BP$2-'Indicator Date hidden'!BQ106)</f>
        <v>0</v>
      </c>
      <c r="BQ105" s="42">
        <f>IF('Indicator Date hidden'!BR106="x","x",BQ$2-'Indicator Date hidden'!BR106)</f>
        <v>0</v>
      </c>
      <c r="BR105" s="42">
        <f>IF('Indicator Date hidden'!BS106="x","x",BR$2-'Indicator Date hidden'!BS106)</f>
        <v>0</v>
      </c>
      <c r="BS105" s="42">
        <f>IF('Indicator Date hidden'!BT106="x","x",BS$2-'Indicator Date hidden'!BT106)</f>
        <v>1</v>
      </c>
      <c r="BT105" s="42">
        <f>IF('Indicator Date hidden'!BU106="x","x",BT$2-'Indicator Date hidden'!BU106)</f>
        <v>0</v>
      </c>
      <c r="BU105">
        <f t="shared" si="15"/>
        <v>9</v>
      </c>
      <c r="BV105" s="43">
        <f t="shared" si="16"/>
        <v>0.13043478260869565</v>
      </c>
      <c r="BW105">
        <f t="shared" si="17"/>
        <v>9</v>
      </c>
      <c r="BX105" s="43">
        <f t="shared" si="18"/>
        <v>0.70016651183658907</v>
      </c>
      <c r="BY105" s="46">
        <f t="shared" si="19"/>
        <v>0</v>
      </c>
    </row>
    <row r="106" spans="1:77">
      <c r="A106" t="str">
        <f>'Indicator Data'!B109</f>
        <v>MYS</v>
      </c>
      <c r="B106" s="42">
        <f>IF('Indicator Date hidden'!C107="x","x",B$2-'Indicator Date hidden'!C107)</f>
        <v>0</v>
      </c>
      <c r="C106" s="42">
        <f>IF('Indicator Date hidden'!D107="x","x",C$2-'Indicator Date hidden'!D107)</f>
        <v>0</v>
      </c>
      <c r="D106" s="42">
        <f>IF('Indicator Date hidden'!E107="x","x",D$2-'Indicator Date hidden'!E107)</f>
        <v>0</v>
      </c>
      <c r="E106" s="42">
        <f>IF('Indicator Date hidden'!F107="x","x",E$2-'Indicator Date hidden'!F107)</f>
        <v>0</v>
      </c>
      <c r="F106" s="42">
        <f>IF('Indicator Date hidden'!G107="x","x",F$2-'Indicator Date hidden'!G107)</f>
        <v>0</v>
      </c>
      <c r="G106" s="42">
        <f>IF('Indicator Date hidden'!H107="x","x",G$2-'Indicator Date hidden'!H107)</f>
        <v>0</v>
      </c>
      <c r="H106" s="42">
        <f>IF('Indicator Date hidden'!I107="x","x",H$2-'Indicator Date hidden'!I107)</f>
        <v>0</v>
      </c>
      <c r="I106" s="42">
        <f>IF('Indicator Date hidden'!J107="x","x",I$2-'Indicator Date hidden'!J107)</f>
        <v>0</v>
      </c>
      <c r="J106" s="42">
        <f>IF('Indicator Date hidden'!K107="x","x",J$2-'Indicator Date hidden'!K107)</f>
        <v>0</v>
      </c>
      <c r="K106" s="42">
        <f>IF('Indicator Date hidden'!L107="x","x",K$2-'Indicator Date hidden'!L107)</f>
        <v>0</v>
      </c>
      <c r="L106" s="42">
        <f>IF('Indicator Date hidden'!M107="x","x",L$2-'Indicator Date hidden'!M107)</f>
        <v>0</v>
      </c>
      <c r="M106" s="42" t="str">
        <f>IF('Indicator Date hidden'!N107="x","x",M$2-'Indicator Date hidden'!N107)</f>
        <v>x</v>
      </c>
      <c r="N106" s="42" t="str">
        <f>IF('Indicator Date hidden'!O107="x","x",N$2-'Indicator Date hidden'!O107)</f>
        <v>x</v>
      </c>
      <c r="O106" s="42" t="str">
        <f>IF('Indicator Date hidden'!P107="x","x",O$2-'Indicator Date hidden'!P107)</f>
        <v>x</v>
      </c>
      <c r="P106" s="42">
        <f>IF('Indicator Date hidden'!Q107="x","x",P$2-'Indicator Date hidden'!Q107)</f>
        <v>0</v>
      </c>
      <c r="Q106" s="42">
        <f>IF('Indicator Date hidden'!R107="x","x",Q$2-'Indicator Date hidden'!R107)</f>
        <v>0</v>
      </c>
      <c r="R106" s="42">
        <f>IF('Indicator Date hidden'!S107="x","x",R$2-'Indicator Date hidden'!S107)</f>
        <v>0</v>
      </c>
      <c r="S106" s="42">
        <f>IF('Indicator Date hidden'!T107="x","x",S$2-'Indicator Date hidden'!T107)</f>
        <v>0</v>
      </c>
      <c r="T106" s="42">
        <f>IF('Indicator Date hidden'!U107="x","x",T$2-'Indicator Date hidden'!U107)</f>
        <v>0</v>
      </c>
      <c r="U106" s="42">
        <f>IF('Indicator Date hidden'!V107="x","x",U$2-'Indicator Date hidden'!V107)</f>
        <v>0</v>
      </c>
      <c r="V106" s="42">
        <f>IF('Indicator Date hidden'!W107="x","x",V$2-'Indicator Date hidden'!W107)</f>
        <v>0</v>
      </c>
      <c r="W106" s="42">
        <f>IF('Indicator Date hidden'!X107="x","x",W$2-'Indicator Date hidden'!X107)</f>
        <v>0</v>
      </c>
      <c r="X106" s="42" t="str">
        <f>IF('Indicator Date hidden'!Y107="x","x",X$2-'Indicator Date hidden'!Y107)</f>
        <v>x</v>
      </c>
      <c r="Y106" s="42">
        <f>IF('Indicator Date hidden'!Z107="x","x",Y$2-'Indicator Date hidden'!Z107)</f>
        <v>6</v>
      </c>
      <c r="Z106" s="42" t="str">
        <f>IF('Indicator Date hidden'!AA107="x","x",Z$2-'Indicator Date hidden'!AA107)</f>
        <v>x</v>
      </c>
      <c r="AA106" s="42">
        <f>IF('Indicator Date hidden'!AB107="x","x",AA$2-'Indicator Date hidden'!AB107)</f>
        <v>2</v>
      </c>
      <c r="AB106" s="42">
        <f>IF('Indicator Date hidden'!AC107="x","x",AB$2-'Indicator Date hidden'!AC107)</f>
        <v>0</v>
      </c>
      <c r="AC106" s="42">
        <f>IF('Indicator Date hidden'!AD107="x","x",AC$2-'Indicator Date hidden'!AD107)</f>
        <v>-2</v>
      </c>
      <c r="AD106" s="42">
        <f>IF('Indicator Date hidden'!AE107="x","x",AD$2-'Indicator Date hidden'!AE107)</f>
        <v>0</v>
      </c>
      <c r="AE106" s="42">
        <f>IF('Indicator Date hidden'!AF107="x","x",AE$2-'Indicator Date hidden'!AF107)</f>
        <v>0</v>
      </c>
      <c r="AF106" s="42">
        <f>IF('Indicator Date hidden'!AG107="x","x",AF$2-'Indicator Date hidden'!AG107)</f>
        <v>0</v>
      </c>
      <c r="AG106" s="42">
        <f>IF('Indicator Date hidden'!AH107="x","x",AG$2-'Indicator Date hidden'!AH107)</f>
        <v>0</v>
      </c>
      <c r="AH106" s="42" t="str">
        <f>IF('Indicator Date hidden'!AI107="x","x",AH$2-'Indicator Date hidden'!AI107)</f>
        <v>x</v>
      </c>
      <c r="AI106" s="42">
        <f>IF('Indicator Date hidden'!AJ107="x","x",AI$2-'Indicator Date hidden'!AJ107)</f>
        <v>0</v>
      </c>
      <c r="AJ106" s="42">
        <f>IF('Indicator Date hidden'!AK107="x","x",AJ$2-'Indicator Date hidden'!AK107)</f>
        <v>0</v>
      </c>
      <c r="AK106" s="42">
        <f>IF('Indicator Date hidden'!AL107="x","x",AK$2-'Indicator Date hidden'!AL107)</f>
        <v>0</v>
      </c>
      <c r="AL106" s="42">
        <f>IF('Indicator Date hidden'!AM107="x","x",AL$2-'Indicator Date hidden'!AM107)</f>
        <v>0</v>
      </c>
      <c r="AM106" s="42">
        <f>IF('Indicator Date hidden'!AN107="x","x",AM$2-'Indicator Date hidden'!AN107)</f>
        <v>0</v>
      </c>
      <c r="AN106" s="42">
        <f>IF('Indicator Date hidden'!AO107="x","x",AN$2-'Indicator Date hidden'!AO107)</f>
        <v>0</v>
      </c>
      <c r="AO106" s="42">
        <f>IF('Indicator Date hidden'!AP107="x","x",AO$2-'Indicator Date hidden'!AP107)</f>
        <v>0</v>
      </c>
      <c r="AP106" s="42">
        <f>IF('Indicator Date hidden'!AQ107="x","x",AP$2-'Indicator Date hidden'!AQ107)</f>
        <v>0</v>
      </c>
      <c r="AQ106" s="42">
        <f>IF('Indicator Date hidden'!AR107="x","x",AQ$2-'Indicator Date hidden'!AR107)</f>
        <v>0</v>
      </c>
      <c r="AR106" s="42">
        <f>IF('Indicator Date hidden'!AS107="x","x",AR$2-'Indicator Date hidden'!AS107)</f>
        <v>0</v>
      </c>
      <c r="AS106" s="42">
        <f>IF('Indicator Date hidden'!AT107="x","x",AS$2-'Indicator Date hidden'!AT107)</f>
        <v>0</v>
      </c>
      <c r="AT106" s="42">
        <f>IF('Indicator Date hidden'!AU107="x","x",AT$2-'Indicator Date hidden'!AU107)</f>
        <v>0</v>
      </c>
      <c r="AU106" s="42">
        <f>IF('Indicator Date hidden'!AV107="x","x",AU$2-'Indicator Date hidden'!AV107)</f>
        <v>0</v>
      </c>
      <c r="AV106" s="42">
        <f>IF('Indicator Date hidden'!AW107="x","x",AV$2-'Indicator Date hidden'!AW107)</f>
        <v>1</v>
      </c>
      <c r="AW106" s="42">
        <f>IF('Indicator Date hidden'!AX107="x","x",AW$2-'Indicator Date hidden'!AX107)</f>
        <v>-2</v>
      </c>
      <c r="AX106" s="42">
        <f>IF('Indicator Date hidden'!AY107="x","x",AX$2-'Indicator Date hidden'!AY107)</f>
        <v>-1</v>
      </c>
      <c r="AY106" s="42">
        <f>IF('Indicator Date hidden'!AZ107="x","x",AY$2-'Indicator Date hidden'!AZ107)</f>
        <v>0</v>
      </c>
      <c r="AZ106" s="42" t="str">
        <f>IF('Indicator Date hidden'!BA107="x","x",AZ$2-'Indicator Date hidden'!BA107)</f>
        <v>x</v>
      </c>
      <c r="BA106" s="42">
        <f>IF('Indicator Date hidden'!BB107="x","x",BA$2-'Indicator Date hidden'!BB107)</f>
        <v>0</v>
      </c>
      <c r="BB106" s="42" t="str">
        <f>IF('Indicator Date hidden'!BC107="x","x",BB$2-'Indicator Date hidden'!BC107)</f>
        <v>x</v>
      </c>
      <c r="BC106" s="42">
        <f>IF('Indicator Date hidden'!BD107="x","x",BC$2-'Indicator Date hidden'!BD107)</f>
        <v>0</v>
      </c>
      <c r="BD106" s="42">
        <f>IF('Indicator Date hidden'!BE107="x","x",BD$2-'Indicator Date hidden'!BE107)</f>
        <v>0</v>
      </c>
      <c r="BE106" s="42">
        <f>IF('Indicator Date hidden'!BF107="x","x",BE$2-'Indicator Date hidden'!BF107)</f>
        <v>2</v>
      </c>
      <c r="BF106" s="42">
        <f>IF('Indicator Date hidden'!BG107="x","x",BF$2-'Indicator Date hidden'!BG107)</f>
        <v>0</v>
      </c>
      <c r="BG106" s="42">
        <f>IF('Indicator Date hidden'!BH107="x","x",BG$2-'Indicator Date hidden'!BH107)</f>
        <v>0</v>
      </c>
      <c r="BH106" s="42">
        <f>IF('Indicator Date hidden'!BI107="x","x",BH$2-'Indicator Date hidden'!BI107)</f>
        <v>0</v>
      </c>
      <c r="BI106" s="42" t="str">
        <f>IF('Indicator Date hidden'!BJ107="x","x",BI$2-'Indicator Date hidden'!BJ107)</f>
        <v>x</v>
      </c>
      <c r="BJ106" s="42">
        <f>IF('Indicator Date hidden'!BK107="x","x",BJ$2-'Indicator Date hidden'!BK107)</f>
        <v>0</v>
      </c>
      <c r="BK106" s="42">
        <f>IF('Indicator Date hidden'!BL107="x","x",BK$2-'Indicator Date hidden'!BL107)</f>
        <v>0</v>
      </c>
      <c r="BL106" s="42">
        <f>IF('Indicator Date hidden'!BM107="x","x",BL$2-'Indicator Date hidden'!BM107)</f>
        <v>0</v>
      </c>
      <c r="BM106" s="42">
        <f>IF('Indicator Date hidden'!BN107="x","x",BM$2-'Indicator Date hidden'!BN107)</f>
        <v>0</v>
      </c>
      <c r="BN106" s="42">
        <f>IF('Indicator Date hidden'!BO107="x","x",BN$2-'Indicator Date hidden'!BO107)</f>
        <v>0</v>
      </c>
      <c r="BO106" s="42">
        <f>IF('Indicator Date hidden'!BP107="x","x",BO$2-'Indicator Date hidden'!BP107)</f>
        <v>1</v>
      </c>
      <c r="BP106" s="42">
        <f>IF('Indicator Date hidden'!BQ107="x","x",BP$2-'Indicator Date hidden'!BQ107)</f>
        <v>0</v>
      </c>
      <c r="BQ106" s="42">
        <f>IF('Indicator Date hidden'!BR107="x","x",BQ$2-'Indicator Date hidden'!BR107)</f>
        <v>0</v>
      </c>
      <c r="BR106" s="42">
        <f>IF('Indicator Date hidden'!BS107="x","x",BR$2-'Indicator Date hidden'!BS107)</f>
        <v>0</v>
      </c>
      <c r="BS106" s="42">
        <f>IF('Indicator Date hidden'!BT107="x","x",BS$2-'Indicator Date hidden'!BT107)</f>
        <v>1</v>
      </c>
      <c r="BT106" s="42">
        <f>IF('Indicator Date hidden'!BU107="x","x",BT$2-'Indicator Date hidden'!BU107)</f>
        <v>0</v>
      </c>
      <c r="BU106">
        <f t="shared" si="15"/>
        <v>8</v>
      </c>
      <c r="BV106" s="43">
        <f t="shared" si="16"/>
        <v>0.12903225806451613</v>
      </c>
      <c r="BW106">
        <f t="shared" si="17"/>
        <v>6</v>
      </c>
      <c r="BX106" s="43">
        <f t="shared" si="18"/>
        <v>0.94158190447267254</v>
      </c>
      <c r="BY106" s="46">
        <f t="shared" si="19"/>
        <v>0</v>
      </c>
    </row>
    <row r="107" spans="1:77">
      <c r="A107" t="str">
        <f>'Indicator Data'!B110</f>
        <v>MDV</v>
      </c>
      <c r="B107" s="42">
        <f>IF('Indicator Date hidden'!C108="x","x",B$2-'Indicator Date hidden'!C108)</f>
        <v>0</v>
      </c>
      <c r="C107" s="42">
        <f>IF('Indicator Date hidden'!D108="x","x",C$2-'Indicator Date hidden'!D108)</f>
        <v>0</v>
      </c>
      <c r="D107" s="42">
        <f>IF('Indicator Date hidden'!E108="x","x",D$2-'Indicator Date hidden'!E108)</f>
        <v>0</v>
      </c>
      <c r="E107" s="42">
        <f>IF('Indicator Date hidden'!F108="x","x",E$2-'Indicator Date hidden'!F108)</f>
        <v>0</v>
      </c>
      <c r="F107" s="42">
        <f>IF('Indicator Date hidden'!G108="x","x",F$2-'Indicator Date hidden'!G108)</f>
        <v>0</v>
      </c>
      <c r="G107" s="42">
        <f>IF('Indicator Date hidden'!H108="x","x",G$2-'Indicator Date hidden'!H108)</f>
        <v>0</v>
      </c>
      <c r="H107" s="42">
        <f>IF('Indicator Date hidden'!I108="x","x",H$2-'Indicator Date hidden'!I108)</f>
        <v>0</v>
      </c>
      <c r="I107" s="42">
        <f>IF('Indicator Date hidden'!J108="x","x",I$2-'Indicator Date hidden'!J108)</f>
        <v>0</v>
      </c>
      <c r="J107" s="42">
        <f>IF('Indicator Date hidden'!K108="x","x",J$2-'Indicator Date hidden'!K108)</f>
        <v>0</v>
      </c>
      <c r="K107" s="42" t="str">
        <f>IF('Indicator Date hidden'!L108="x","x",K$2-'Indicator Date hidden'!L108)</f>
        <v>x</v>
      </c>
      <c r="L107" s="42" t="str">
        <f>IF('Indicator Date hidden'!M108="x","x",L$2-'Indicator Date hidden'!M108)</f>
        <v>x</v>
      </c>
      <c r="M107" s="42" t="str">
        <f>IF('Indicator Date hidden'!N108="x","x",M$2-'Indicator Date hidden'!N108)</f>
        <v>x</v>
      </c>
      <c r="N107" s="42" t="str">
        <f>IF('Indicator Date hidden'!O108="x","x",N$2-'Indicator Date hidden'!O108)</f>
        <v>x</v>
      </c>
      <c r="O107" s="42" t="str">
        <f>IF('Indicator Date hidden'!P108="x","x",O$2-'Indicator Date hidden'!P108)</f>
        <v>x</v>
      </c>
      <c r="P107" s="42">
        <f>IF('Indicator Date hidden'!Q108="x","x",P$2-'Indicator Date hidden'!Q108)</f>
        <v>0</v>
      </c>
      <c r="Q107" s="42">
        <f>IF('Indicator Date hidden'!R108="x","x",Q$2-'Indicator Date hidden'!R108)</f>
        <v>0</v>
      </c>
      <c r="R107" s="42">
        <f>IF('Indicator Date hidden'!S108="x","x",R$2-'Indicator Date hidden'!S108)</f>
        <v>0</v>
      </c>
      <c r="S107" s="42">
        <f>IF('Indicator Date hidden'!T108="x","x",S$2-'Indicator Date hidden'!T108)</f>
        <v>0</v>
      </c>
      <c r="T107" s="42">
        <f>IF('Indicator Date hidden'!U108="x","x",T$2-'Indicator Date hidden'!U108)</f>
        <v>0</v>
      </c>
      <c r="U107" s="42">
        <f>IF('Indicator Date hidden'!V108="x","x",U$2-'Indicator Date hidden'!V108)</f>
        <v>0</v>
      </c>
      <c r="V107" s="42">
        <f>IF('Indicator Date hidden'!W108="x","x",V$2-'Indicator Date hidden'!W108)</f>
        <v>0</v>
      </c>
      <c r="W107" s="42">
        <f>IF('Indicator Date hidden'!X108="x","x",W$2-'Indicator Date hidden'!X108)</f>
        <v>0</v>
      </c>
      <c r="X107" s="42">
        <f>IF('Indicator Date hidden'!Y108="x","x",X$2-'Indicator Date hidden'!Y108)</f>
        <v>4</v>
      </c>
      <c r="Y107" s="42">
        <f>IF('Indicator Date hidden'!Z108="x","x",Y$2-'Indicator Date hidden'!Z108)</f>
        <v>0</v>
      </c>
      <c r="Z107" s="42">
        <f>IF('Indicator Date hidden'!AA108="x","x",Z$2-'Indicator Date hidden'!AA108)</f>
        <v>1</v>
      </c>
      <c r="AA107" s="42">
        <f>IF('Indicator Date hidden'!AB108="x","x",AA$2-'Indicator Date hidden'!AB108)</f>
        <v>5</v>
      </c>
      <c r="AB107" s="42">
        <f>IF('Indicator Date hidden'!AC108="x","x",AB$2-'Indicator Date hidden'!AC108)</f>
        <v>0</v>
      </c>
      <c r="AC107" s="42">
        <f>IF('Indicator Date hidden'!AD108="x","x",AC$2-'Indicator Date hidden'!AD108)</f>
        <v>-2</v>
      </c>
      <c r="AD107" s="42">
        <f>IF('Indicator Date hidden'!AE108="x","x",AD$2-'Indicator Date hidden'!AE108)</f>
        <v>0</v>
      </c>
      <c r="AE107" s="42">
        <f>IF('Indicator Date hidden'!AF108="x","x",AE$2-'Indicator Date hidden'!AF108)</f>
        <v>0</v>
      </c>
      <c r="AF107" s="42">
        <f>IF('Indicator Date hidden'!AG108="x","x",AF$2-'Indicator Date hidden'!AG108)</f>
        <v>0</v>
      </c>
      <c r="AG107" s="42">
        <f>IF('Indicator Date hidden'!AH108="x","x",AG$2-'Indicator Date hidden'!AH108)</f>
        <v>0</v>
      </c>
      <c r="AH107" s="42">
        <f>IF('Indicator Date hidden'!AI108="x","x",AH$2-'Indicator Date hidden'!AI108)</f>
        <v>5</v>
      </c>
      <c r="AI107" s="42">
        <f>IF('Indicator Date hidden'!AJ108="x","x",AI$2-'Indicator Date hidden'!AJ108)</f>
        <v>0</v>
      </c>
      <c r="AJ107" s="42">
        <f>IF('Indicator Date hidden'!AK108="x","x",AJ$2-'Indicator Date hidden'!AK108)</f>
        <v>0</v>
      </c>
      <c r="AK107" s="42">
        <f>IF('Indicator Date hidden'!AL108="x","x",AK$2-'Indicator Date hidden'!AL108)</f>
        <v>0</v>
      </c>
      <c r="AL107" s="42">
        <f>IF('Indicator Date hidden'!AM108="x","x",AL$2-'Indicator Date hidden'!AM108)</f>
        <v>0</v>
      </c>
      <c r="AM107" s="42">
        <f>IF('Indicator Date hidden'!AN108="x","x",AM$2-'Indicator Date hidden'!AN108)</f>
        <v>0</v>
      </c>
      <c r="AN107" s="42">
        <f>IF('Indicator Date hidden'!AO108="x","x",AN$2-'Indicator Date hidden'!AO108)</f>
        <v>0</v>
      </c>
      <c r="AO107" s="42">
        <f>IF('Indicator Date hidden'!AP108="x","x",AO$2-'Indicator Date hidden'!AP108)</f>
        <v>5</v>
      </c>
      <c r="AP107" s="42">
        <f>IF('Indicator Date hidden'!AQ108="x","x",AP$2-'Indicator Date hidden'!AQ108)</f>
        <v>0</v>
      </c>
      <c r="AQ107" s="42">
        <f>IF('Indicator Date hidden'!AR108="x","x",AQ$2-'Indicator Date hidden'!AR108)</f>
        <v>0</v>
      </c>
      <c r="AR107" s="42">
        <f>IF('Indicator Date hidden'!AS108="x","x",AR$2-'Indicator Date hidden'!AS108)</f>
        <v>0</v>
      </c>
      <c r="AS107" s="42" t="str">
        <f>IF('Indicator Date hidden'!AT108="x","x",AS$2-'Indicator Date hidden'!AT108)</f>
        <v>x</v>
      </c>
      <c r="AT107" s="42">
        <f>IF('Indicator Date hidden'!AU108="x","x",AT$2-'Indicator Date hidden'!AU108)</f>
        <v>0</v>
      </c>
      <c r="AU107" s="42">
        <f>IF('Indicator Date hidden'!AV108="x","x",AU$2-'Indicator Date hidden'!AV108)</f>
        <v>0</v>
      </c>
      <c r="AV107" s="42">
        <f>IF('Indicator Date hidden'!AW108="x","x",AV$2-'Indicator Date hidden'!AW108)</f>
        <v>3</v>
      </c>
      <c r="AW107" s="42">
        <f>IF('Indicator Date hidden'!AX108="x","x",AW$2-'Indicator Date hidden'!AX108)</f>
        <v>-2</v>
      </c>
      <c r="AX107" s="42">
        <f>IF('Indicator Date hidden'!AY108="x","x",AX$2-'Indicator Date hidden'!AY108)</f>
        <v>-1</v>
      </c>
      <c r="AY107" s="42">
        <f>IF('Indicator Date hidden'!AZ108="x","x",AY$2-'Indicator Date hidden'!AZ108)</f>
        <v>0</v>
      </c>
      <c r="AZ107" s="42" t="str">
        <f>IF('Indicator Date hidden'!BA108="x","x",AZ$2-'Indicator Date hidden'!BA108)</f>
        <v>x</v>
      </c>
      <c r="BA107" s="42" t="str">
        <f>IF('Indicator Date hidden'!BB108="x","x",BA$2-'Indicator Date hidden'!BB108)</f>
        <v>x</v>
      </c>
      <c r="BB107" s="42" t="str">
        <f>IF('Indicator Date hidden'!BC108="x","x",BB$2-'Indicator Date hidden'!BC108)</f>
        <v>x</v>
      </c>
      <c r="BC107" s="42">
        <f>IF('Indicator Date hidden'!BD108="x","x",BC$2-'Indicator Date hidden'!BD108)</f>
        <v>0</v>
      </c>
      <c r="BD107" s="42">
        <f>IF('Indicator Date hidden'!BE108="x","x",BD$2-'Indicator Date hidden'!BE108)</f>
        <v>0</v>
      </c>
      <c r="BE107" s="42">
        <f>IF('Indicator Date hidden'!BF108="x","x",BE$2-'Indicator Date hidden'!BF108)</f>
        <v>2</v>
      </c>
      <c r="BF107" s="42">
        <f>IF('Indicator Date hidden'!BG108="x","x",BF$2-'Indicator Date hidden'!BG108)</f>
        <v>0</v>
      </c>
      <c r="BG107" s="42">
        <f>IF('Indicator Date hidden'!BH108="x","x",BG$2-'Indicator Date hidden'!BH108)</f>
        <v>0</v>
      </c>
      <c r="BH107" s="42">
        <f>IF('Indicator Date hidden'!BI108="x","x",BH$2-'Indicator Date hidden'!BI108)</f>
        <v>0</v>
      </c>
      <c r="BI107" s="42">
        <f>IF('Indicator Date hidden'!BJ108="x","x",BI$2-'Indicator Date hidden'!BJ108)</f>
        <v>2</v>
      </c>
      <c r="BJ107" s="42">
        <f>IF('Indicator Date hidden'!BK108="x","x",BJ$2-'Indicator Date hidden'!BK108)</f>
        <v>1</v>
      </c>
      <c r="BK107" s="42">
        <f>IF('Indicator Date hidden'!BL108="x","x",BK$2-'Indicator Date hidden'!BL108)</f>
        <v>0</v>
      </c>
      <c r="BL107" s="42">
        <f>IF('Indicator Date hidden'!BM108="x","x",BL$2-'Indicator Date hidden'!BM108)</f>
        <v>0</v>
      </c>
      <c r="BM107" s="42">
        <f>IF('Indicator Date hidden'!BN108="x","x",BM$2-'Indicator Date hidden'!BN108)</f>
        <v>0</v>
      </c>
      <c r="BN107" s="42">
        <f>IF('Indicator Date hidden'!BO108="x","x",BN$2-'Indicator Date hidden'!BO108)</f>
        <v>0</v>
      </c>
      <c r="BO107" s="42">
        <f>IF('Indicator Date hidden'!BP108="x","x",BO$2-'Indicator Date hidden'!BP108)</f>
        <v>2</v>
      </c>
      <c r="BP107" s="42">
        <f>IF('Indicator Date hidden'!BQ108="x","x",BP$2-'Indicator Date hidden'!BQ108)</f>
        <v>0</v>
      </c>
      <c r="BQ107" s="42">
        <f>IF('Indicator Date hidden'!BR108="x","x",BQ$2-'Indicator Date hidden'!BR108)</f>
        <v>0</v>
      </c>
      <c r="BR107" s="42" t="str">
        <f>IF('Indicator Date hidden'!BS108="x","x",BR$2-'Indicator Date hidden'!BS108)</f>
        <v>x</v>
      </c>
      <c r="BS107" s="42">
        <f>IF('Indicator Date hidden'!BT108="x","x",BS$2-'Indicator Date hidden'!BT108)</f>
        <v>1</v>
      </c>
      <c r="BT107" s="42">
        <f>IF('Indicator Date hidden'!BU108="x","x",BT$2-'Indicator Date hidden'!BU108)</f>
        <v>0</v>
      </c>
      <c r="BU107">
        <f t="shared" si="15"/>
        <v>26</v>
      </c>
      <c r="BV107" s="43">
        <f t="shared" si="16"/>
        <v>0.42622950819672129</v>
      </c>
      <c r="BW107">
        <f t="shared" si="17"/>
        <v>11</v>
      </c>
      <c r="BX107" s="43">
        <f t="shared" si="18"/>
        <v>1.3605569784423888</v>
      </c>
      <c r="BY107" s="46">
        <f t="shared" si="19"/>
        <v>0</v>
      </c>
    </row>
    <row r="108" spans="1:77">
      <c r="A108" t="str">
        <f>'Indicator Data'!B111</f>
        <v>MLI</v>
      </c>
      <c r="B108" s="42">
        <f>IF('Indicator Date hidden'!C109="x","x",B$2-'Indicator Date hidden'!C109)</f>
        <v>0</v>
      </c>
      <c r="C108" s="42">
        <f>IF('Indicator Date hidden'!D109="x","x",C$2-'Indicator Date hidden'!D109)</f>
        <v>0</v>
      </c>
      <c r="D108" s="42">
        <f>IF('Indicator Date hidden'!E109="x","x",D$2-'Indicator Date hidden'!E109)</f>
        <v>0</v>
      </c>
      <c r="E108" s="42">
        <f>IF('Indicator Date hidden'!F109="x","x",E$2-'Indicator Date hidden'!F109)</f>
        <v>0</v>
      </c>
      <c r="F108" s="42">
        <f>IF('Indicator Date hidden'!G109="x","x",F$2-'Indicator Date hidden'!G109)</f>
        <v>0</v>
      </c>
      <c r="G108" s="42">
        <f>IF('Indicator Date hidden'!H109="x","x",G$2-'Indicator Date hidden'!H109)</f>
        <v>0</v>
      </c>
      <c r="H108" s="42">
        <f>IF('Indicator Date hidden'!I109="x","x",H$2-'Indicator Date hidden'!I109)</f>
        <v>0</v>
      </c>
      <c r="I108" s="42">
        <f>IF('Indicator Date hidden'!J109="x","x",I$2-'Indicator Date hidden'!J109)</f>
        <v>0</v>
      </c>
      <c r="J108" s="42">
        <f>IF('Indicator Date hidden'!K109="x","x",J$2-'Indicator Date hidden'!K109)</f>
        <v>0</v>
      </c>
      <c r="K108" s="42">
        <f>IF('Indicator Date hidden'!L109="x","x",K$2-'Indicator Date hidden'!L109)</f>
        <v>0</v>
      </c>
      <c r="L108" s="42">
        <f>IF('Indicator Date hidden'!M109="x","x",L$2-'Indicator Date hidden'!M109)</f>
        <v>0</v>
      </c>
      <c r="M108" s="42">
        <f>IF('Indicator Date hidden'!N109="x","x",M$2-'Indicator Date hidden'!N109)</f>
        <v>0</v>
      </c>
      <c r="N108" s="42">
        <f>IF('Indicator Date hidden'!O109="x","x",N$2-'Indicator Date hidden'!O109)</f>
        <v>0</v>
      </c>
      <c r="O108" s="42">
        <f>IF('Indicator Date hidden'!P109="x","x",O$2-'Indicator Date hidden'!P109)</f>
        <v>0</v>
      </c>
      <c r="P108" s="42">
        <f>IF('Indicator Date hidden'!Q109="x","x",P$2-'Indicator Date hidden'!Q109)</f>
        <v>0</v>
      </c>
      <c r="Q108" s="42">
        <f>IF('Indicator Date hidden'!R109="x","x",Q$2-'Indicator Date hidden'!R109)</f>
        <v>0</v>
      </c>
      <c r="R108" s="42">
        <f>IF('Indicator Date hidden'!S109="x","x",R$2-'Indicator Date hidden'!S109)</f>
        <v>0</v>
      </c>
      <c r="S108" s="42">
        <f>IF('Indicator Date hidden'!T109="x","x",S$2-'Indicator Date hidden'!T109)</f>
        <v>0</v>
      </c>
      <c r="T108" s="42">
        <f>IF('Indicator Date hidden'!U109="x","x",T$2-'Indicator Date hidden'!U109)</f>
        <v>0</v>
      </c>
      <c r="U108" s="42">
        <f>IF('Indicator Date hidden'!V109="x","x",U$2-'Indicator Date hidden'!V109)</f>
        <v>0</v>
      </c>
      <c r="V108" s="42">
        <f>IF('Indicator Date hidden'!W109="x","x",V$2-'Indicator Date hidden'!W109)</f>
        <v>0</v>
      </c>
      <c r="W108" s="42">
        <f>IF('Indicator Date hidden'!X109="x","x",W$2-'Indicator Date hidden'!X109)</f>
        <v>0</v>
      </c>
      <c r="X108" s="42">
        <f>IF('Indicator Date hidden'!Y109="x","x",X$2-'Indicator Date hidden'!Y109)</f>
        <v>3</v>
      </c>
      <c r="Y108" s="42">
        <f>IF('Indicator Date hidden'!Z109="x","x",Y$2-'Indicator Date hidden'!Z109)</f>
        <v>0</v>
      </c>
      <c r="Z108" s="42">
        <f>IF('Indicator Date hidden'!AA109="x","x",Z$2-'Indicator Date hidden'!AA109)</f>
        <v>0</v>
      </c>
      <c r="AA108" s="42">
        <f>IF('Indicator Date hidden'!AB109="x","x",AA$2-'Indicator Date hidden'!AB109)</f>
        <v>1</v>
      </c>
      <c r="AB108" s="42">
        <f>IF('Indicator Date hidden'!AC109="x","x",AB$2-'Indicator Date hidden'!AC109)</f>
        <v>0</v>
      </c>
      <c r="AC108" s="42">
        <f>IF('Indicator Date hidden'!AD109="x","x",AC$2-'Indicator Date hidden'!AD109)</f>
        <v>-2</v>
      </c>
      <c r="AD108" s="42">
        <f>IF('Indicator Date hidden'!AE109="x","x",AD$2-'Indicator Date hidden'!AE109)</f>
        <v>0</v>
      </c>
      <c r="AE108" s="42">
        <f>IF('Indicator Date hidden'!AF109="x","x",AE$2-'Indicator Date hidden'!AF109)</f>
        <v>0</v>
      </c>
      <c r="AF108" s="42">
        <f>IF('Indicator Date hidden'!AG109="x","x",AF$2-'Indicator Date hidden'!AG109)</f>
        <v>0</v>
      </c>
      <c r="AG108" s="42">
        <f>IF('Indicator Date hidden'!AH109="x","x",AG$2-'Indicator Date hidden'!AH109)</f>
        <v>0</v>
      </c>
      <c r="AH108" s="42">
        <f>IF('Indicator Date hidden'!AI109="x","x",AH$2-'Indicator Date hidden'!AI109)</f>
        <v>3</v>
      </c>
      <c r="AI108" s="42">
        <f>IF('Indicator Date hidden'!AJ109="x","x",AI$2-'Indicator Date hidden'!AJ109)</f>
        <v>0</v>
      </c>
      <c r="AJ108" s="42">
        <f>IF('Indicator Date hidden'!AK109="x","x",AJ$2-'Indicator Date hidden'!AK109)</f>
        <v>0</v>
      </c>
      <c r="AK108" s="42">
        <f>IF('Indicator Date hidden'!AL109="x","x",AK$2-'Indicator Date hidden'!AL109)</f>
        <v>0</v>
      </c>
      <c r="AL108" s="42">
        <f>IF('Indicator Date hidden'!AM109="x","x",AL$2-'Indicator Date hidden'!AM109)</f>
        <v>0</v>
      </c>
      <c r="AM108" s="42">
        <f>IF('Indicator Date hidden'!AN109="x","x",AM$2-'Indicator Date hidden'!AN109)</f>
        <v>0</v>
      </c>
      <c r="AN108" s="42">
        <f>IF('Indicator Date hidden'!AO109="x","x",AN$2-'Indicator Date hidden'!AO109)</f>
        <v>0</v>
      </c>
      <c r="AO108" s="42">
        <f>IF('Indicator Date hidden'!AP109="x","x",AO$2-'Indicator Date hidden'!AP109)</f>
        <v>0</v>
      </c>
      <c r="AP108" s="42">
        <f>IF('Indicator Date hidden'!AQ109="x","x",AP$2-'Indicator Date hidden'!AQ109)</f>
        <v>0</v>
      </c>
      <c r="AQ108" s="42">
        <f>IF('Indicator Date hidden'!AR109="x","x",AQ$2-'Indicator Date hidden'!AR109)</f>
        <v>0</v>
      </c>
      <c r="AR108" s="42">
        <f>IF('Indicator Date hidden'!AS109="x","x",AR$2-'Indicator Date hidden'!AS109)</f>
        <v>0</v>
      </c>
      <c r="AS108" s="42">
        <f>IF('Indicator Date hidden'!AT109="x","x",AS$2-'Indicator Date hidden'!AT109)</f>
        <v>0</v>
      </c>
      <c r="AT108" s="42">
        <f>IF('Indicator Date hidden'!AU109="x","x",AT$2-'Indicator Date hidden'!AU109)</f>
        <v>0</v>
      </c>
      <c r="AU108" s="42">
        <f>IF('Indicator Date hidden'!AV109="x","x",AU$2-'Indicator Date hidden'!AV109)</f>
        <v>0</v>
      </c>
      <c r="AV108" s="42">
        <f>IF('Indicator Date hidden'!AW109="x","x",AV$2-'Indicator Date hidden'!AW109)</f>
        <v>1</v>
      </c>
      <c r="AW108" s="42">
        <f>IF('Indicator Date hidden'!AX109="x","x",AW$2-'Indicator Date hidden'!AX109)</f>
        <v>-2</v>
      </c>
      <c r="AX108" s="42">
        <f>IF('Indicator Date hidden'!AY109="x","x",AX$2-'Indicator Date hidden'!AY109)</f>
        <v>-1</v>
      </c>
      <c r="AY108" s="42">
        <f>IF('Indicator Date hidden'!AZ109="x","x",AY$2-'Indicator Date hidden'!AZ109)</f>
        <v>0</v>
      </c>
      <c r="AZ108" s="42">
        <f>IF('Indicator Date hidden'!BA109="x","x",AZ$2-'Indicator Date hidden'!BA109)</f>
        <v>0</v>
      </c>
      <c r="BA108" s="42">
        <f>IF('Indicator Date hidden'!BB109="x","x",BA$2-'Indicator Date hidden'!BB109)</f>
        <v>0</v>
      </c>
      <c r="BB108" s="42">
        <f>IF('Indicator Date hidden'!BC109="x","x",BB$2-'Indicator Date hidden'!BC109)</f>
        <v>-1</v>
      </c>
      <c r="BC108" s="42">
        <f>IF('Indicator Date hidden'!BD109="x","x",BC$2-'Indicator Date hidden'!BD109)</f>
        <v>0</v>
      </c>
      <c r="BD108" s="42">
        <f>IF('Indicator Date hidden'!BE109="x","x",BD$2-'Indicator Date hidden'!BE109)</f>
        <v>0</v>
      </c>
      <c r="BE108" s="42">
        <f>IF('Indicator Date hidden'!BF109="x","x",BE$2-'Indicator Date hidden'!BF109)</f>
        <v>0</v>
      </c>
      <c r="BF108" s="42">
        <f>IF('Indicator Date hidden'!BG109="x","x",BF$2-'Indicator Date hidden'!BG109)</f>
        <v>0</v>
      </c>
      <c r="BG108" s="42">
        <f>IF('Indicator Date hidden'!BH109="x","x",BG$2-'Indicator Date hidden'!BH109)</f>
        <v>0</v>
      </c>
      <c r="BH108" s="42">
        <f>IF('Indicator Date hidden'!BI109="x","x",BH$2-'Indicator Date hidden'!BI109)</f>
        <v>0</v>
      </c>
      <c r="BI108" s="42">
        <f>IF('Indicator Date hidden'!BJ109="x","x",BI$2-'Indicator Date hidden'!BJ109)</f>
        <v>3</v>
      </c>
      <c r="BJ108" s="42">
        <f>IF('Indicator Date hidden'!BK109="x","x",BJ$2-'Indicator Date hidden'!BK109)</f>
        <v>1</v>
      </c>
      <c r="BK108" s="42">
        <f>IF('Indicator Date hidden'!BL109="x","x",BK$2-'Indicator Date hidden'!BL109)</f>
        <v>0</v>
      </c>
      <c r="BL108" s="42">
        <f>IF('Indicator Date hidden'!BM109="x","x",BL$2-'Indicator Date hidden'!BM109)</f>
        <v>0</v>
      </c>
      <c r="BM108" s="42">
        <f>IF('Indicator Date hidden'!BN109="x","x",BM$2-'Indicator Date hidden'!BN109)</f>
        <v>0</v>
      </c>
      <c r="BN108" s="42">
        <f>IF('Indicator Date hidden'!BO109="x","x",BN$2-'Indicator Date hidden'!BO109)</f>
        <v>0</v>
      </c>
      <c r="BO108" s="42">
        <f>IF('Indicator Date hidden'!BP109="x","x",BO$2-'Indicator Date hidden'!BP109)</f>
        <v>3</v>
      </c>
      <c r="BP108" s="42">
        <f>IF('Indicator Date hidden'!BQ109="x","x",BP$2-'Indicator Date hidden'!BQ109)</f>
        <v>0</v>
      </c>
      <c r="BQ108" s="42">
        <f>IF('Indicator Date hidden'!BR109="x","x",BQ$2-'Indicator Date hidden'!BR109)</f>
        <v>0</v>
      </c>
      <c r="BR108" s="42">
        <f>IF('Indicator Date hidden'!BS109="x","x",BR$2-'Indicator Date hidden'!BS109)</f>
        <v>0</v>
      </c>
      <c r="BS108" s="42">
        <f>IF('Indicator Date hidden'!BT109="x","x",BS$2-'Indicator Date hidden'!BT109)</f>
        <v>1</v>
      </c>
      <c r="BT108" s="42">
        <f>IF('Indicator Date hidden'!BU109="x","x",BT$2-'Indicator Date hidden'!BU109)</f>
        <v>0</v>
      </c>
      <c r="BU108">
        <f t="shared" si="15"/>
        <v>10</v>
      </c>
      <c r="BV108" s="43">
        <f t="shared" si="16"/>
        <v>0.14084507042253522</v>
      </c>
      <c r="BW108">
        <f t="shared" si="17"/>
        <v>8</v>
      </c>
      <c r="BX108" s="43">
        <f t="shared" si="18"/>
        <v>0.82727747355427683</v>
      </c>
      <c r="BY108" s="46">
        <f t="shared" si="19"/>
        <v>0</v>
      </c>
    </row>
    <row r="109" spans="1:77">
      <c r="A109" t="str">
        <f>'Indicator Data'!B112</f>
        <v>MLT</v>
      </c>
      <c r="B109" s="42">
        <f>IF('Indicator Date hidden'!C110="x","x",B$2-'Indicator Date hidden'!C110)</f>
        <v>0</v>
      </c>
      <c r="C109" s="42">
        <f>IF('Indicator Date hidden'!D110="x","x",C$2-'Indicator Date hidden'!D110)</f>
        <v>0</v>
      </c>
      <c r="D109" s="42">
        <f>IF('Indicator Date hidden'!E110="x","x",D$2-'Indicator Date hidden'!E110)</f>
        <v>0</v>
      </c>
      <c r="E109" s="42">
        <f>IF('Indicator Date hidden'!F110="x","x",E$2-'Indicator Date hidden'!F110)</f>
        <v>0</v>
      </c>
      <c r="F109" s="42">
        <f>IF('Indicator Date hidden'!G110="x","x",F$2-'Indicator Date hidden'!G110)</f>
        <v>0</v>
      </c>
      <c r="G109" s="42">
        <f>IF('Indicator Date hidden'!H110="x","x",G$2-'Indicator Date hidden'!H110)</f>
        <v>0</v>
      </c>
      <c r="H109" s="42">
        <f>IF('Indicator Date hidden'!I110="x","x",H$2-'Indicator Date hidden'!I110)</f>
        <v>0</v>
      </c>
      <c r="I109" s="42">
        <f>IF('Indicator Date hidden'!J110="x","x",I$2-'Indicator Date hidden'!J110)</f>
        <v>0</v>
      </c>
      <c r="J109" s="42">
        <f>IF('Indicator Date hidden'!K110="x","x",J$2-'Indicator Date hidden'!K110)</f>
        <v>0</v>
      </c>
      <c r="K109" s="42">
        <f>IF('Indicator Date hidden'!L110="x","x",K$2-'Indicator Date hidden'!L110)</f>
        <v>0</v>
      </c>
      <c r="L109" s="42">
        <f>IF('Indicator Date hidden'!M110="x","x",L$2-'Indicator Date hidden'!M110)</f>
        <v>0</v>
      </c>
      <c r="M109" s="42" t="str">
        <f>IF('Indicator Date hidden'!N110="x","x",M$2-'Indicator Date hidden'!N110)</f>
        <v>x</v>
      </c>
      <c r="N109" s="42" t="str">
        <f>IF('Indicator Date hidden'!O110="x","x",N$2-'Indicator Date hidden'!O110)</f>
        <v>x</v>
      </c>
      <c r="O109" s="42" t="str">
        <f>IF('Indicator Date hidden'!P110="x","x",O$2-'Indicator Date hidden'!P110)</f>
        <v>x</v>
      </c>
      <c r="P109" s="42">
        <f>IF('Indicator Date hidden'!Q110="x","x",P$2-'Indicator Date hidden'!Q110)</f>
        <v>0</v>
      </c>
      <c r="Q109" s="42">
        <f>IF('Indicator Date hidden'!R110="x","x",Q$2-'Indicator Date hidden'!R110)</f>
        <v>0</v>
      </c>
      <c r="R109" s="42">
        <f>IF('Indicator Date hidden'!S110="x","x",R$2-'Indicator Date hidden'!S110)</f>
        <v>0</v>
      </c>
      <c r="S109" s="42">
        <f>IF('Indicator Date hidden'!T110="x","x",S$2-'Indicator Date hidden'!T110)</f>
        <v>0</v>
      </c>
      <c r="T109" s="42">
        <f>IF('Indicator Date hidden'!U110="x","x",T$2-'Indicator Date hidden'!U110)</f>
        <v>0</v>
      </c>
      <c r="U109" s="42">
        <f>IF('Indicator Date hidden'!V110="x","x",U$2-'Indicator Date hidden'!V110)</f>
        <v>0</v>
      </c>
      <c r="V109" s="42">
        <f>IF('Indicator Date hidden'!W110="x","x",V$2-'Indicator Date hidden'!W110)</f>
        <v>0</v>
      </c>
      <c r="W109" s="42">
        <f>IF('Indicator Date hidden'!X110="x","x",W$2-'Indicator Date hidden'!X110)</f>
        <v>0</v>
      </c>
      <c r="X109" s="42">
        <f>IF('Indicator Date hidden'!Y110="x","x",X$2-'Indicator Date hidden'!Y110)</f>
        <v>10</v>
      </c>
      <c r="Y109" s="42">
        <f>IF('Indicator Date hidden'!Z110="x","x",Y$2-'Indicator Date hidden'!Z110)</f>
        <v>0</v>
      </c>
      <c r="Z109" s="42" t="str">
        <f>IF('Indicator Date hidden'!AA110="x","x",Z$2-'Indicator Date hidden'!AA110)</f>
        <v>x</v>
      </c>
      <c r="AA109" s="42">
        <f>IF('Indicator Date hidden'!AB110="x","x",AA$2-'Indicator Date hidden'!AB110)</f>
        <v>1</v>
      </c>
      <c r="AB109" s="42">
        <f>IF('Indicator Date hidden'!AC110="x","x",AB$2-'Indicator Date hidden'!AC110)</f>
        <v>0</v>
      </c>
      <c r="AC109" s="42">
        <f>IF('Indicator Date hidden'!AD110="x","x",AC$2-'Indicator Date hidden'!AD110)</f>
        <v>-2</v>
      </c>
      <c r="AD109" s="42">
        <f>IF('Indicator Date hidden'!AE110="x","x",AD$2-'Indicator Date hidden'!AE110)</f>
        <v>0</v>
      </c>
      <c r="AE109" s="42">
        <f>IF('Indicator Date hidden'!AF110="x","x",AE$2-'Indicator Date hidden'!AF110)</f>
        <v>0</v>
      </c>
      <c r="AF109" s="42">
        <f>IF('Indicator Date hidden'!AG110="x","x",AF$2-'Indicator Date hidden'!AG110)</f>
        <v>0</v>
      </c>
      <c r="AG109" s="42">
        <f>IF('Indicator Date hidden'!AH110="x","x",AG$2-'Indicator Date hidden'!AH110)</f>
        <v>0</v>
      </c>
      <c r="AH109" s="42" t="str">
        <f>IF('Indicator Date hidden'!AI110="x","x",AH$2-'Indicator Date hidden'!AI110)</f>
        <v>x</v>
      </c>
      <c r="AI109" s="42">
        <f>IF('Indicator Date hidden'!AJ110="x","x",AI$2-'Indicator Date hidden'!AJ110)</f>
        <v>0</v>
      </c>
      <c r="AJ109" s="42">
        <f>IF('Indicator Date hidden'!AK110="x","x",AJ$2-'Indicator Date hidden'!AK110)</f>
        <v>0</v>
      </c>
      <c r="AK109" s="42">
        <f>IF('Indicator Date hidden'!AL110="x","x",AK$2-'Indicator Date hidden'!AL110)</f>
        <v>0</v>
      </c>
      <c r="AL109" s="42" t="str">
        <f>IF('Indicator Date hidden'!AM110="x","x",AL$2-'Indicator Date hidden'!AM110)</f>
        <v>x</v>
      </c>
      <c r="AM109" s="42">
        <f>IF('Indicator Date hidden'!AN110="x","x",AM$2-'Indicator Date hidden'!AN110)</f>
        <v>0</v>
      </c>
      <c r="AN109" s="42">
        <f>IF('Indicator Date hidden'!AO110="x","x",AN$2-'Indicator Date hidden'!AO110)</f>
        <v>0</v>
      </c>
      <c r="AO109" s="42" t="str">
        <f>IF('Indicator Date hidden'!AP110="x","x",AO$2-'Indicator Date hidden'!AP110)</f>
        <v>x</v>
      </c>
      <c r="AP109" s="42">
        <f>IF('Indicator Date hidden'!AQ110="x","x",AP$2-'Indicator Date hidden'!AQ110)</f>
        <v>0</v>
      </c>
      <c r="AQ109" s="42">
        <f>IF('Indicator Date hidden'!AR110="x","x",AQ$2-'Indicator Date hidden'!AR110)</f>
        <v>0</v>
      </c>
      <c r="AR109" s="42">
        <f>IF('Indicator Date hidden'!AS110="x","x",AR$2-'Indicator Date hidden'!AS110)</f>
        <v>0</v>
      </c>
      <c r="AS109" s="42" t="str">
        <f>IF('Indicator Date hidden'!AT110="x","x",AS$2-'Indicator Date hidden'!AT110)</f>
        <v>x</v>
      </c>
      <c r="AT109" s="42">
        <f>IF('Indicator Date hidden'!AU110="x","x",AT$2-'Indicator Date hidden'!AU110)</f>
        <v>0</v>
      </c>
      <c r="AU109" s="42">
        <f>IF('Indicator Date hidden'!AV110="x","x",AU$2-'Indicator Date hidden'!AV110)</f>
        <v>0</v>
      </c>
      <c r="AV109" s="42">
        <f>IF('Indicator Date hidden'!AW110="x","x",AV$2-'Indicator Date hidden'!AW110)</f>
        <v>2</v>
      </c>
      <c r="AW109" s="42">
        <f>IF('Indicator Date hidden'!AX110="x","x",AW$2-'Indicator Date hidden'!AX110)</f>
        <v>-2</v>
      </c>
      <c r="AX109" s="42">
        <f>IF('Indicator Date hidden'!AY110="x","x",AX$2-'Indicator Date hidden'!AY110)</f>
        <v>-1</v>
      </c>
      <c r="AY109" s="42">
        <f>IF('Indicator Date hidden'!AZ110="x","x",AY$2-'Indicator Date hidden'!AZ110)</f>
        <v>0</v>
      </c>
      <c r="AZ109" s="42" t="str">
        <f>IF('Indicator Date hidden'!BA110="x","x",AZ$2-'Indicator Date hidden'!BA110)</f>
        <v>x</v>
      </c>
      <c r="BA109" s="42">
        <f>IF('Indicator Date hidden'!BB110="x","x",BA$2-'Indicator Date hidden'!BB110)</f>
        <v>0</v>
      </c>
      <c r="BB109" s="42" t="str">
        <f>IF('Indicator Date hidden'!BC110="x","x",BB$2-'Indicator Date hidden'!BC110)</f>
        <v>x</v>
      </c>
      <c r="BC109" s="42">
        <f>IF('Indicator Date hidden'!BD110="x","x",BC$2-'Indicator Date hidden'!BD110)</f>
        <v>0</v>
      </c>
      <c r="BD109" s="42">
        <f>IF('Indicator Date hidden'!BE110="x","x",BD$2-'Indicator Date hidden'!BE110)</f>
        <v>0</v>
      </c>
      <c r="BE109" s="42" t="str">
        <f>IF('Indicator Date hidden'!BF110="x","x",BE$2-'Indicator Date hidden'!BF110)</f>
        <v>x</v>
      </c>
      <c r="BF109" s="42">
        <f>IF('Indicator Date hidden'!BG110="x","x",BF$2-'Indicator Date hidden'!BG110)</f>
        <v>0</v>
      </c>
      <c r="BG109" s="42">
        <f>IF('Indicator Date hidden'!BH110="x","x",BG$2-'Indicator Date hidden'!BH110)</f>
        <v>0</v>
      </c>
      <c r="BH109" s="42">
        <f>IF('Indicator Date hidden'!BI110="x","x",BH$2-'Indicator Date hidden'!BI110)</f>
        <v>0</v>
      </c>
      <c r="BI109" s="42">
        <f>IF('Indicator Date hidden'!BJ110="x","x",BI$2-'Indicator Date hidden'!BJ110)</f>
        <v>2</v>
      </c>
      <c r="BJ109" s="42">
        <f>IF('Indicator Date hidden'!BK110="x","x",BJ$2-'Indicator Date hidden'!BK110)</f>
        <v>0</v>
      </c>
      <c r="BK109" s="42">
        <f>IF('Indicator Date hidden'!BL110="x","x",BK$2-'Indicator Date hidden'!BL110)</f>
        <v>0</v>
      </c>
      <c r="BL109" s="42">
        <f>IF('Indicator Date hidden'!BM110="x","x",BL$2-'Indicator Date hidden'!BM110)</f>
        <v>0</v>
      </c>
      <c r="BM109" s="42">
        <f>IF('Indicator Date hidden'!BN110="x","x",BM$2-'Indicator Date hidden'!BN110)</f>
        <v>0</v>
      </c>
      <c r="BN109" s="42">
        <f>IF('Indicator Date hidden'!BO110="x","x",BN$2-'Indicator Date hidden'!BO110)</f>
        <v>0</v>
      </c>
      <c r="BO109" s="42">
        <f>IF('Indicator Date hidden'!BP110="x","x",BO$2-'Indicator Date hidden'!BP110)</f>
        <v>0</v>
      </c>
      <c r="BP109" s="42">
        <f>IF('Indicator Date hidden'!BQ110="x","x",BP$2-'Indicator Date hidden'!BQ110)</f>
        <v>0</v>
      </c>
      <c r="BQ109" s="42">
        <f>IF('Indicator Date hidden'!BR110="x","x",BQ$2-'Indicator Date hidden'!BR110)</f>
        <v>0</v>
      </c>
      <c r="BR109" s="42">
        <f>IF('Indicator Date hidden'!BS110="x","x",BR$2-'Indicator Date hidden'!BS110)</f>
        <v>0</v>
      </c>
      <c r="BS109" s="42">
        <f>IF('Indicator Date hidden'!BT110="x","x",BS$2-'Indicator Date hidden'!BT110)</f>
        <v>1</v>
      </c>
      <c r="BT109" s="42">
        <f>IF('Indicator Date hidden'!BU110="x","x",BT$2-'Indicator Date hidden'!BU110)</f>
        <v>0</v>
      </c>
      <c r="BU109">
        <f t="shared" si="15"/>
        <v>11</v>
      </c>
      <c r="BV109" s="43">
        <f t="shared" si="16"/>
        <v>0.18333333333333332</v>
      </c>
      <c r="BW109">
        <f t="shared" si="17"/>
        <v>5</v>
      </c>
      <c r="BX109" s="43">
        <f t="shared" si="18"/>
        <v>1.3963245404354325</v>
      </c>
      <c r="BY109" s="46">
        <f t="shared" si="19"/>
        <v>0</v>
      </c>
    </row>
    <row r="110" spans="1:77">
      <c r="A110" t="str">
        <f>'Indicator Data'!B113</f>
        <v>MHL</v>
      </c>
      <c r="B110" s="42">
        <f>IF('Indicator Date hidden'!C111="x","x",B$2-'Indicator Date hidden'!C111)</f>
        <v>0</v>
      </c>
      <c r="C110" s="42">
        <f>IF('Indicator Date hidden'!D111="x","x",C$2-'Indicator Date hidden'!D111)</f>
        <v>0</v>
      </c>
      <c r="D110" s="42">
        <f>IF('Indicator Date hidden'!E111="x","x",D$2-'Indicator Date hidden'!E111)</f>
        <v>0</v>
      </c>
      <c r="E110" s="42">
        <f>IF('Indicator Date hidden'!F111="x","x",E$2-'Indicator Date hidden'!F111)</f>
        <v>0</v>
      </c>
      <c r="F110" s="42">
        <f>IF('Indicator Date hidden'!G111="x","x",F$2-'Indicator Date hidden'!G111)</f>
        <v>0</v>
      </c>
      <c r="G110" s="42">
        <f>IF('Indicator Date hidden'!H111="x","x",G$2-'Indicator Date hidden'!H111)</f>
        <v>0</v>
      </c>
      <c r="H110" s="42">
        <f>IF('Indicator Date hidden'!I111="x","x",H$2-'Indicator Date hidden'!I111)</f>
        <v>0</v>
      </c>
      <c r="I110" s="42">
        <f>IF('Indicator Date hidden'!J111="x","x",I$2-'Indicator Date hidden'!J111)</f>
        <v>0</v>
      </c>
      <c r="J110" s="42">
        <f>IF('Indicator Date hidden'!K111="x","x",J$2-'Indicator Date hidden'!K111)</f>
        <v>0</v>
      </c>
      <c r="K110" s="42" t="str">
        <f>IF('Indicator Date hidden'!L111="x","x",K$2-'Indicator Date hidden'!L111)</f>
        <v>x</v>
      </c>
      <c r="L110" s="42" t="str">
        <f>IF('Indicator Date hidden'!M111="x","x",L$2-'Indicator Date hidden'!M111)</f>
        <v>x</v>
      </c>
      <c r="M110" s="42" t="str">
        <f>IF('Indicator Date hidden'!N111="x","x",M$2-'Indicator Date hidden'!N111)</f>
        <v>x</v>
      </c>
      <c r="N110" s="42" t="str">
        <f>IF('Indicator Date hidden'!O111="x","x",N$2-'Indicator Date hidden'!O111)</f>
        <v>x</v>
      </c>
      <c r="O110" s="42" t="str">
        <f>IF('Indicator Date hidden'!P111="x","x",O$2-'Indicator Date hidden'!P111)</f>
        <v>x</v>
      </c>
      <c r="P110" s="42">
        <f>IF('Indicator Date hidden'!Q111="x","x",P$2-'Indicator Date hidden'!Q111)</f>
        <v>0</v>
      </c>
      <c r="Q110" s="42">
        <f>IF('Indicator Date hidden'!R111="x","x",Q$2-'Indicator Date hidden'!R111)</f>
        <v>0</v>
      </c>
      <c r="R110" s="42">
        <f>IF('Indicator Date hidden'!S111="x","x",R$2-'Indicator Date hidden'!S111)</f>
        <v>0</v>
      </c>
      <c r="S110" s="42">
        <f>IF('Indicator Date hidden'!T111="x","x",S$2-'Indicator Date hidden'!T111)</f>
        <v>0</v>
      </c>
      <c r="T110" s="42">
        <f>IF('Indicator Date hidden'!U111="x","x",T$2-'Indicator Date hidden'!U111)</f>
        <v>0</v>
      </c>
      <c r="U110" s="42">
        <f>IF('Indicator Date hidden'!V111="x","x",U$2-'Indicator Date hidden'!V111)</f>
        <v>0</v>
      </c>
      <c r="V110" s="42">
        <f>IF('Indicator Date hidden'!W111="x","x",V$2-'Indicator Date hidden'!W111)</f>
        <v>0</v>
      </c>
      <c r="W110" s="42">
        <f>IF('Indicator Date hidden'!X111="x","x",W$2-'Indicator Date hidden'!X111)</f>
        <v>0</v>
      </c>
      <c r="X110" s="42" t="str">
        <f>IF('Indicator Date hidden'!Y111="x","x",X$2-'Indicator Date hidden'!Y111)</f>
        <v>x</v>
      </c>
      <c r="Y110" s="42">
        <f>IF('Indicator Date hidden'!Z111="x","x",Y$2-'Indicator Date hidden'!Z111)</f>
        <v>0</v>
      </c>
      <c r="Z110" s="42">
        <f>IF('Indicator Date hidden'!AA111="x","x",Z$2-'Indicator Date hidden'!AA111)</f>
        <v>1</v>
      </c>
      <c r="AA110" s="42">
        <f>IF('Indicator Date hidden'!AB111="x","x",AA$2-'Indicator Date hidden'!AB111)</f>
        <v>5</v>
      </c>
      <c r="AB110" s="42">
        <f>IF('Indicator Date hidden'!AC111="x","x",AB$2-'Indicator Date hidden'!AC111)</f>
        <v>0</v>
      </c>
      <c r="AC110" s="42">
        <f>IF('Indicator Date hidden'!AD111="x","x",AC$2-'Indicator Date hidden'!AD111)</f>
        <v>-2</v>
      </c>
      <c r="AD110" s="42">
        <f>IF('Indicator Date hidden'!AE111="x","x",AD$2-'Indicator Date hidden'!AE111)</f>
        <v>0</v>
      </c>
      <c r="AE110" s="42">
        <f>IF('Indicator Date hidden'!AF111="x","x",AE$2-'Indicator Date hidden'!AF111)</f>
        <v>16</v>
      </c>
      <c r="AF110" s="42" t="str">
        <f>IF('Indicator Date hidden'!AG111="x","x",AF$2-'Indicator Date hidden'!AG111)</f>
        <v>x</v>
      </c>
      <c r="AG110" s="42">
        <f>IF('Indicator Date hidden'!AH111="x","x",AG$2-'Indicator Date hidden'!AH111)</f>
        <v>0</v>
      </c>
      <c r="AH110" s="42" t="str">
        <f>IF('Indicator Date hidden'!AI111="x","x",AH$2-'Indicator Date hidden'!AI111)</f>
        <v>x</v>
      </c>
      <c r="AI110" s="42">
        <f>IF('Indicator Date hidden'!AJ111="x","x",AI$2-'Indicator Date hidden'!AJ111)</f>
        <v>0</v>
      </c>
      <c r="AJ110" s="42">
        <f>IF('Indicator Date hidden'!AK111="x","x",AJ$2-'Indicator Date hidden'!AK111)</f>
        <v>0</v>
      </c>
      <c r="AK110" s="42">
        <f>IF('Indicator Date hidden'!AL111="x","x",AK$2-'Indicator Date hidden'!AL111)</f>
        <v>0</v>
      </c>
      <c r="AL110" s="42">
        <f>IF('Indicator Date hidden'!AM111="x","x",AL$2-'Indicator Date hidden'!AM111)</f>
        <v>0</v>
      </c>
      <c r="AM110" s="42">
        <f>IF('Indicator Date hidden'!AN111="x","x",AM$2-'Indicator Date hidden'!AN111)</f>
        <v>0</v>
      </c>
      <c r="AN110" s="42">
        <f>IF('Indicator Date hidden'!AO111="x","x",AN$2-'Indicator Date hidden'!AO111)</f>
        <v>0</v>
      </c>
      <c r="AO110" s="42">
        <f>IF('Indicator Date hidden'!AP111="x","x",AO$2-'Indicator Date hidden'!AP111)</f>
        <v>5</v>
      </c>
      <c r="AP110" s="42">
        <f>IF('Indicator Date hidden'!AQ111="x","x",AP$2-'Indicator Date hidden'!AQ111)</f>
        <v>0</v>
      </c>
      <c r="AQ110" s="42" t="str">
        <f>IF('Indicator Date hidden'!AR111="x","x",AQ$2-'Indicator Date hidden'!AR111)</f>
        <v>x</v>
      </c>
      <c r="AR110" s="42" t="str">
        <f>IF('Indicator Date hidden'!AS111="x","x",AR$2-'Indicator Date hidden'!AS111)</f>
        <v>x</v>
      </c>
      <c r="AS110" s="42" t="str">
        <f>IF('Indicator Date hidden'!AT111="x","x",AS$2-'Indicator Date hidden'!AT111)</f>
        <v>x</v>
      </c>
      <c r="AT110" s="42">
        <f>IF('Indicator Date hidden'!AU111="x","x",AT$2-'Indicator Date hidden'!AU111)</f>
        <v>0</v>
      </c>
      <c r="AU110" s="42" t="str">
        <f>IF('Indicator Date hidden'!AV111="x","x",AU$2-'Indicator Date hidden'!AV111)</f>
        <v>x</v>
      </c>
      <c r="AV110" s="42">
        <f>IF('Indicator Date hidden'!AW111="x","x",AV$2-'Indicator Date hidden'!AW111)</f>
        <v>3</v>
      </c>
      <c r="AW110" s="42">
        <f>IF('Indicator Date hidden'!AX111="x","x",AW$2-'Indicator Date hidden'!AX111)</f>
        <v>-2</v>
      </c>
      <c r="AX110" s="42">
        <f>IF('Indicator Date hidden'!AY111="x","x",AX$2-'Indicator Date hidden'!AY111)</f>
        <v>-1</v>
      </c>
      <c r="AY110" s="42">
        <f>IF('Indicator Date hidden'!AZ111="x","x",AY$2-'Indicator Date hidden'!AZ111)</f>
        <v>0</v>
      </c>
      <c r="AZ110" s="42" t="str">
        <f>IF('Indicator Date hidden'!BA111="x","x",AZ$2-'Indicator Date hidden'!BA111)</f>
        <v>x</v>
      </c>
      <c r="BA110" s="42" t="str">
        <f>IF('Indicator Date hidden'!BB111="x","x",BA$2-'Indicator Date hidden'!BB111)</f>
        <v>x</v>
      </c>
      <c r="BB110" s="42" t="str">
        <f>IF('Indicator Date hidden'!BC111="x","x",BB$2-'Indicator Date hidden'!BC111)</f>
        <v>x</v>
      </c>
      <c r="BC110" s="42">
        <f>IF('Indicator Date hidden'!BD111="x","x",BC$2-'Indicator Date hidden'!BD111)</f>
        <v>0</v>
      </c>
      <c r="BD110" s="42">
        <f>IF('Indicator Date hidden'!BE111="x","x",BD$2-'Indicator Date hidden'!BE111)</f>
        <v>0</v>
      </c>
      <c r="BE110" s="42">
        <f>IF('Indicator Date hidden'!BF111="x","x",BE$2-'Indicator Date hidden'!BF111)</f>
        <v>2</v>
      </c>
      <c r="BF110" s="42">
        <f>IF('Indicator Date hidden'!BG111="x","x",BF$2-'Indicator Date hidden'!BG111)</f>
        <v>0</v>
      </c>
      <c r="BG110" s="42" t="str">
        <f>IF('Indicator Date hidden'!BH111="x","x",BG$2-'Indicator Date hidden'!BH111)</f>
        <v>x</v>
      </c>
      <c r="BH110" s="42">
        <f>IF('Indicator Date hidden'!BI111="x","x",BH$2-'Indicator Date hidden'!BI111)</f>
        <v>0</v>
      </c>
      <c r="BI110" s="42">
        <f>IF('Indicator Date hidden'!BJ111="x","x",BI$2-'Indicator Date hidden'!BJ111)</f>
        <v>12</v>
      </c>
      <c r="BJ110" s="42">
        <f>IF('Indicator Date hidden'!BK111="x","x",BJ$2-'Indicator Date hidden'!BK111)</f>
        <v>5</v>
      </c>
      <c r="BK110" s="42">
        <f>IF('Indicator Date hidden'!BL111="x","x",BK$2-'Indicator Date hidden'!BL111)</f>
        <v>1</v>
      </c>
      <c r="BL110" s="42">
        <f>IF('Indicator Date hidden'!BM111="x","x",BL$2-'Indicator Date hidden'!BM111)</f>
        <v>0</v>
      </c>
      <c r="BM110" s="42">
        <f>IF('Indicator Date hidden'!BN111="x","x",BM$2-'Indicator Date hidden'!BN111)</f>
        <v>0</v>
      </c>
      <c r="BN110" s="42">
        <f>IF('Indicator Date hidden'!BO111="x","x",BN$2-'Indicator Date hidden'!BO111)</f>
        <v>0</v>
      </c>
      <c r="BO110" s="42">
        <f>IF('Indicator Date hidden'!BP111="x","x",BO$2-'Indicator Date hidden'!BP111)</f>
        <v>9</v>
      </c>
      <c r="BP110" s="42">
        <f>IF('Indicator Date hidden'!BQ111="x","x",BP$2-'Indicator Date hidden'!BQ111)</f>
        <v>0</v>
      </c>
      <c r="BQ110" s="42">
        <f>IF('Indicator Date hidden'!BR111="x","x",BQ$2-'Indicator Date hidden'!BR111)</f>
        <v>0</v>
      </c>
      <c r="BR110" s="42">
        <f>IF('Indicator Date hidden'!BS111="x","x",BR$2-'Indicator Date hidden'!BS111)</f>
        <v>0</v>
      </c>
      <c r="BS110" s="42">
        <f>IF('Indicator Date hidden'!BT111="x","x",BS$2-'Indicator Date hidden'!BT111)</f>
        <v>1</v>
      </c>
      <c r="BT110" s="42" t="str">
        <f>IF('Indicator Date hidden'!BU111="x","x",BT$2-'Indicator Date hidden'!BU111)</f>
        <v>x</v>
      </c>
      <c r="BU110">
        <f t="shared" si="15"/>
        <v>55</v>
      </c>
      <c r="BV110" s="43">
        <f t="shared" si="16"/>
        <v>1.0185185185185186</v>
      </c>
      <c r="BW110">
        <f t="shared" si="17"/>
        <v>11</v>
      </c>
      <c r="BX110" s="43">
        <f t="shared" si="18"/>
        <v>3.1179928298015858</v>
      </c>
      <c r="BY110" s="46">
        <f t="shared" si="19"/>
        <v>0</v>
      </c>
    </row>
    <row r="111" spans="1:77">
      <c r="A111" t="str">
        <f>'Indicator Data'!B114</f>
        <v>MRT</v>
      </c>
      <c r="B111" s="42">
        <f>IF('Indicator Date hidden'!C112="x","x",B$2-'Indicator Date hidden'!C112)</f>
        <v>0</v>
      </c>
      <c r="C111" s="42">
        <f>IF('Indicator Date hidden'!D112="x","x",C$2-'Indicator Date hidden'!D112)</f>
        <v>0</v>
      </c>
      <c r="D111" s="42">
        <f>IF('Indicator Date hidden'!E112="x","x",D$2-'Indicator Date hidden'!E112)</f>
        <v>0</v>
      </c>
      <c r="E111" s="42">
        <f>IF('Indicator Date hidden'!F112="x","x",E$2-'Indicator Date hidden'!F112)</f>
        <v>0</v>
      </c>
      <c r="F111" s="42">
        <f>IF('Indicator Date hidden'!G112="x","x",F$2-'Indicator Date hidden'!G112)</f>
        <v>0</v>
      </c>
      <c r="G111" s="42">
        <f>IF('Indicator Date hidden'!H112="x","x",G$2-'Indicator Date hidden'!H112)</f>
        <v>0</v>
      </c>
      <c r="H111" s="42">
        <f>IF('Indicator Date hidden'!I112="x","x",H$2-'Indicator Date hidden'!I112)</f>
        <v>0</v>
      </c>
      <c r="I111" s="42">
        <f>IF('Indicator Date hidden'!J112="x","x",I$2-'Indicator Date hidden'!J112)</f>
        <v>0</v>
      </c>
      <c r="J111" s="42">
        <f>IF('Indicator Date hidden'!K112="x","x",J$2-'Indicator Date hidden'!K112)</f>
        <v>0</v>
      </c>
      <c r="K111" s="42">
        <f>IF('Indicator Date hidden'!L112="x","x",K$2-'Indicator Date hidden'!L112)</f>
        <v>0</v>
      </c>
      <c r="L111" s="42">
        <f>IF('Indicator Date hidden'!M112="x","x",L$2-'Indicator Date hidden'!M112)</f>
        <v>0</v>
      </c>
      <c r="M111" s="42">
        <f>IF('Indicator Date hidden'!N112="x","x",M$2-'Indicator Date hidden'!N112)</f>
        <v>0</v>
      </c>
      <c r="N111" s="42">
        <f>IF('Indicator Date hidden'!O112="x","x",N$2-'Indicator Date hidden'!O112)</f>
        <v>0</v>
      </c>
      <c r="O111" s="42">
        <f>IF('Indicator Date hidden'!P112="x","x",O$2-'Indicator Date hidden'!P112)</f>
        <v>0</v>
      </c>
      <c r="P111" s="42">
        <f>IF('Indicator Date hidden'!Q112="x","x",P$2-'Indicator Date hidden'!Q112)</f>
        <v>0</v>
      </c>
      <c r="Q111" s="42">
        <f>IF('Indicator Date hidden'!R112="x","x",Q$2-'Indicator Date hidden'!R112)</f>
        <v>0</v>
      </c>
      <c r="R111" s="42">
        <f>IF('Indicator Date hidden'!S112="x","x",R$2-'Indicator Date hidden'!S112)</f>
        <v>0</v>
      </c>
      <c r="S111" s="42">
        <f>IF('Indicator Date hidden'!T112="x","x",S$2-'Indicator Date hidden'!T112)</f>
        <v>0</v>
      </c>
      <c r="T111" s="42">
        <f>IF('Indicator Date hidden'!U112="x","x",T$2-'Indicator Date hidden'!U112)</f>
        <v>0</v>
      </c>
      <c r="U111" s="42">
        <f>IF('Indicator Date hidden'!V112="x","x",U$2-'Indicator Date hidden'!V112)</f>
        <v>0</v>
      </c>
      <c r="V111" s="42">
        <f>IF('Indicator Date hidden'!W112="x","x",V$2-'Indicator Date hidden'!W112)</f>
        <v>0</v>
      </c>
      <c r="W111" s="42">
        <f>IF('Indicator Date hidden'!X112="x","x",W$2-'Indicator Date hidden'!X112)</f>
        <v>0</v>
      </c>
      <c r="X111" s="42">
        <f>IF('Indicator Date hidden'!Y112="x","x",X$2-'Indicator Date hidden'!Y112)</f>
        <v>6</v>
      </c>
      <c r="Y111" s="42">
        <f>IF('Indicator Date hidden'!Z112="x","x",Y$2-'Indicator Date hidden'!Z112)</f>
        <v>0</v>
      </c>
      <c r="Z111" s="42">
        <f>IF('Indicator Date hidden'!AA112="x","x",Z$2-'Indicator Date hidden'!AA112)</f>
        <v>0</v>
      </c>
      <c r="AA111" s="42">
        <f>IF('Indicator Date hidden'!AB112="x","x",AA$2-'Indicator Date hidden'!AB112)</f>
        <v>5</v>
      </c>
      <c r="AB111" s="42">
        <f>IF('Indicator Date hidden'!AC112="x","x",AB$2-'Indicator Date hidden'!AC112)</f>
        <v>0</v>
      </c>
      <c r="AC111" s="42">
        <f>IF('Indicator Date hidden'!AD112="x","x",AC$2-'Indicator Date hidden'!AD112)</f>
        <v>-2</v>
      </c>
      <c r="AD111" s="42">
        <f>IF('Indicator Date hidden'!AE112="x","x",AD$2-'Indicator Date hidden'!AE112)</f>
        <v>0</v>
      </c>
      <c r="AE111" s="42">
        <f>IF('Indicator Date hidden'!AF112="x","x",AE$2-'Indicator Date hidden'!AF112)</f>
        <v>0</v>
      </c>
      <c r="AF111" s="42">
        <f>IF('Indicator Date hidden'!AG112="x","x",AF$2-'Indicator Date hidden'!AG112)</f>
        <v>0</v>
      </c>
      <c r="AG111" s="42">
        <f>IF('Indicator Date hidden'!AH112="x","x",AG$2-'Indicator Date hidden'!AH112)</f>
        <v>0</v>
      </c>
      <c r="AH111" s="42">
        <f>IF('Indicator Date hidden'!AI112="x","x",AH$2-'Indicator Date hidden'!AI112)</f>
        <v>2</v>
      </c>
      <c r="AI111" s="42">
        <f>IF('Indicator Date hidden'!AJ112="x","x",AI$2-'Indicator Date hidden'!AJ112)</f>
        <v>0</v>
      </c>
      <c r="AJ111" s="42">
        <f>IF('Indicator Date hidden'!AK112="x","x",AJ$2-'Indicator Date hidden'!AK112)</f>
        <v>0</v>
      </c>
      <c r="AK111" s="42">
        <f>IF('Indicator Date hidden'!AL112="x","x",AK$2-'Indicator Date hidden'!AL112)</f>
        <v>0</v>
      </c>
      <c r="AL111" s="42">
        <f>IF('Indicator Date hidden'!AM112="x","x",AL$2-'Indicator Date hidden'!AM112)</f>
        <v>0</v>
      </c>
      <c r="AM111" s="42">
        <f>IF('Indicator Date hidden'!AN112="x","x",AM$2-'Indicator Date hidden'!AN112)</f>
        <v>0</v>
      </c>
      <c r="AN111" s="42">
        <f>IF('Indicator Date hidden'!AO112="x","x",AN$2-'Indicator Date hidden'!AO112)</f>
        <v>0</v>
      </c>
      <c r="AO111" s="42">
        <f>IF('Indicator Date hidden'!AP112="x","x",AO$2-'Indicator Date hidden'!AP112)</f>
        <v>0</v>
      </c>
      <c r="AP111" s="42">
        <f>IF('Indicator Date hidden'!AQ112="x","x",AP$2-'Indicator Date hidden'!AQ112)</f>
        <v>0</v>
      </c>
      <c r="AQ111" s="42">
        <f>IF('Indicator Date hidden'!AR112="x","x",AQ$2-'Indicator Date hidden'!AR112)</f>
        <v>0</v>
      </c>
      <c r="AR111" s="42">
        <f>IF('Indicator Date hidden'!AS112="x","x",AR$2-'Indicator Date hidden'!AS112)</f>
        <v>0</v>
      </c>
      <c r="AS111" s="42">
        <f>IF('Indicator Date hidden'!AT112="x","x",AS$2-'Indicator Date hidden'!AT112)</f>
        <v>0</v>
      </c>
      <c r="AT111" s="42">
        <f>IF('Indicator Date hidden'!AU112="x","x",AT$2-'Indicator Date hidden'!AU112)</f>
        <v>0</v>
      </c>
      <c r="AU111" s="42">
        <f>IF('Indicator Date hidden'!AV112="x","x",AU$2-'Indicator Date hidden'!AV112)</f>
        <v>0</v>
      </c>
      <c r="AV111" s="42">
        <f>IF('Indicator Date hidden'!AW112="x","x",AV$2-'Indicator Date hidden'!AW112)</f>
        <v>3</v>
      </c>
      <c r="AW111" s="42">
        <f>IF('Indicator Date hidden'!AX112="x","x",AW$2-'Indicator Date hidden'!AX112)</f>
        <v>-2</v>
      </c>
      <c r="AX111" s="42">
        <f>IF('Indicator Date hidden'!AY112="x","x",AX$2-'Indicator Date hidden'!AY112)</f>
        <v>-1</v>
      </c>
      <c r="AY111" s="42">
        <f>IF('Indicator Date hidden'!AZ112="x","x",AY$2-'Indicator Date hidden'!AZ112)</f>
        <v>0</v>
      </c>
      <c r="AZ111" s="42" t="str">
        <f>IF('Indicator Date hidden'!BA112="x","x",AZ$2-'Indicator Date hidden'!BA112)</f>
        <v>x</v>
      </c>
      <c r="BA111" s="42">
        <f>IF('Indicator Date hidden'!BB112="x","x",BA$2-'Indicator Date hidden'!BB112)</f>
        <v>0</v>
      </c>
      <c r="BB111" s="42">
        <f>IF('Indicator Date hidden'!BC112="x","x",BB$2-'Indicator Date hidden'!BC112)</f>
        <v>0</v>
      </c>
      <c r="BC111" s="42">
        <f>IF('Indicator Date hidden'!BD112="x","x",BC$2-'Indicator Date hidden'!BD112)</f>
        <v>0</v>
      </c>
      <c r="BD111" s="42">
        <f>IF('Indicator Date hidden'!BE112="x","x",BD$2-'Indicator Date hidden'!BE112)</f>
        <v>0</v>
      </c>
      <c r="BE111" s="42">
        <f>IF('Indicator Date hidden'!BF112="x","x",BE$2-'Indicator Date hidden'!BF112)</f>
        <v>2</v>
      </c>
      <c r="BF111" s="42">
        <f>IF('Indicator Date hidden'!BG112="x","x",BF$2-'Indicator Date hidden'!BG112)</f>
        <v>0</v>
      </c>
      <c r="BG111" s="42">
        <f>IF('Indicator Date hidden'!BH112="x","x",BG$2-'Indicator Date hidden'!BH112)</f>
        <v>0</v>
      </c>
      <c r="BH111" s="42">
        <f>IF('Indicator Date hidden'!BI112="x","x",BH$2-'Indicator Date hidden'!BI112)</f>
        <v>0</v>
      </c>
      <c r="BI111" s="42">
        <f>IF('Indicator Date hidden'!BJ112="x","x",BI$2-'Indicator Date hidden'!BJ112)</f>
        <v>2</v>
      </c>
      <c r="BJ111" s="42">
        <f>IF('Indicator Date hidden'!BK112="x","x",BJ$2-'Indicator Date hidden'!BK112)</f>
        <v>1</v>
      </c>
      <c r="BK111" s="42">
        <f>IF('Indicator Date hidden'!BL112="x","x",BK$2-'Indicator Date hidden'!BL112)</f>
        <v>0</v>
      </c>
      <c r="BL111" s="42">
        <f>IF('Indicator Date hidden'!BM112="x","x",BL$2-'Indicator Date hidden'!BM112)</f>
        <v>0</v>
      </c>
      <c r="BM111" s="42">
        <f>IF('Indicator Date hidden'!BN112="x","x",BM$2-'Indicator Date hidden'!BN112)</f>
        <v>0</v>
      </c>
      <c r="BN111" s="42">
        <f>IF('Indicator Date hidden'!BO112="x","x",BN$2-'Indicator Date hidden'!BO112)</f>
        <v>0</v>
      </c>
      <c r="BO111" s="42">
        <f>IF('Indicator Date hidden'!BP112="x","x",BO$2-'Indicator Date hidden'!BP112)</f>
        <v>3</v>
      </c>
      <c r="BP111" s="42">
        <f>IF('Indicator Date hidden'!BQ112="x","x",BP$2-'Indicator Date hidden'!BQ112)</f>
        <v>0</v>
      </c>
      <c r="BQ111" s="42" t="str">
        <f>IF('Indicator Date hidden'!BR112="x","x",BQ$2-'Indicator Date hidden'!BR112)</f>
        <v>x</v>
      </c>
      <c r="BR111" s="42">
        <f>IF('Indicator Date hidden'!BS112="x","x",BR$2-'Indicator Date hidden'!BS112)</f>
        <v>0</v>
      </c>
      <c r="BS111" s="42">
        <f>IF('Indicator Date hidden'!BT112="x","x",BS$2-'Indicator Date hidden'!BT112)</f>
        <v>1</v>
      </c>
      <c r="BT111" s="42">
        <f>IF('Indicator Date hidden'!BU112="x","x",BT$2-'Indicator Date hidden'!BU112)</f>
        <v>0</v>
      </c>
      <c r="BU111">
        <f t="shared" si="15"/>
        <v>20</v>
      </c>
      <c r="BV111" s="43">
        <f t="shared" si="16"/>
        <v>0.28985507246376813</v>
      </c>
      <c r="BW111">
        <f t="shared" si="17"/>
        <v>9</v>
      </c>
      <c r="BX111" s="43">
        <f t="shared" si="18"/>
        <v>1.1807814812793438</v>
      </c>
      <c r="BY111" s="46">
        <f t="shared" si="19"/>
        <v>0</v>
      </c>
    </row>
    <row r="112" spans="1:77">
      <c r="A112" t="str">
        <f>'Indicator Data'!B115</f>
        <v>MUS</v>
      </c>
      <c r="B112" s="42">
        <f>IF('Indicator Date hidden'!C113="x","x",B$2-'Indicator Date hidden'!C113)</f>
        <v>0</v>
      </c>
      <c r="C112" s="42">
        <f>IF('Indicator Date hidden'!D113="x","x",C$2-'Indicator Date hidden'!D113)</f>
        <v>0</v>
      </c>
      <c r="D112" s="42">
        <f>IF('Indicator Date hidden'!E113="x","x",D$2-'Indicator Date hidden'!E113)</f>
        <v>0</v>
      </c>
      <c r="E112" s="42">
        <f>IF('Indicator Date hidden'!F113="x","x",E$2-'Indicator Date hidden'!F113)</f>
        <v>0</v>
      </c>
      <c r="F112" s="42">
        <f>IF('Indicator Date hidden'!G113="x","x",F$2-'Indicator Date hidden'!G113)</f>
        <v>0</v>
      </c>
      <c r="G112" s="42">
        <f>IF('Indicator Date hidden'!H113="x","x",G$2-'Indicator Date hidden'!H113)</f>
        <v>0</v>
      </c>
      <c r="H112" s="42">
        <f>IF('Indicator Date hidden'!I113="x","x",H$2-'Indicator Date hidden'!I113)</f>
        <v>0</v>
      </c>
      <c r="I112" s="42">
        <f>IF('Indicator Date hidden'!J113="x","x",I$2-'Indicator Date hidden'!J113)</f>
        <v>0</v>
      </c>
      <c r="J112" s="42">
        <f>IF('Indicator Date hidden'!K113="x","x",J$2-'Indicator Date hidden'!K113)</f>
        <v>0</v>
      </c>
      <c r="K112" s="42">
        <f>IF('Indicator Date hidden'!L113="x","x",K$2-'Indicator Date hidden'!L113)</f>
        <v>0</v>
      </c>
      <c r="L112" s="42">
        <f>IF('Indicator Date hidden'!M113="x","x",L$2-'Indicator Date hidden'!M113)</f>
        <v>0</v>
      </c>
      <c r="M112" s="42" t="str">
        <f>IF('Indicator Date hidden'!N113="x","x",M$2-'Indicator Date hidden'!N113)</f>
        <v>x</v>
      </c>
      <c r="N112" s="42" t="str">
        <f>IF('Indicator Date hidden'!O113="x","x",N$2-'Indicator Date hidden'!O113)</f>
        <v>x</v>
      </c>
      <c r="O112" s="42" t="str">
        <f>IF('Indicator Date hidden'!P113="x","x",O$2-'Indicator Date hidden'!P113)</f>
        <v>x</v>
      </c>
      <c r="P112" s="42">
        <f>IF('Indicator Date hidden'!Q113="x","x",P$2-'Indicator Date hidden'!Q113)</f>
        <v>0</v>
      </c>
      <c r="Q112" s="42">
        <f>IF('Indicator Date hidden'!R113="x","x",Q$2-'Indicator Date hidden'!R113)</f>
        <v>0</v>
      </c>
      <c r="R112" s="42">
        <f>IF('Indicator Date hidden'!S113="x","x",R$2-'Indicator Date hidden'!S113)</f>
        <v>0</v>
      </c>
      <c r="S112" s="42">
        <f>IF('Indicator Date hidden'!T113="x","x",S$2-'Indicator Date hidden'!T113)</f>
        <v>0</v>
      </c>
      <c r="T112" s="42">
        <f>IF('Indicator Date hidden'!U113="x","x",T$2-'Indicator Date hidden'!U113)</f>
        <v>0</v>
      </c>
      <c r="U112" s="42">
        <f>IF('Indicator Date hidden'!V113="x","x",U$2-'Indicator Date hidden'!V113)</f>
        <v>0</v>
      </c>
      <c r="V112" s="42">
        <f>IF('Indicator Date hidden'!W113="x","x",V$2-'Indicator Date hidden'!W113)</f>
        <v>0</v>
      </c>
      <c r="W112" s="42">
        <f>IF('Indicator Date hidden'!X113="x","x",W$2-'Indicator Date hidden'!X113)</f>
        <v>0</v>
      </c>
      <c r="X112" s="42">
        <f>IF('Indicator Date hidden'!Y113="x","x",X$2-'Indicator Date hidden'!Y113)</f>
        <v>10</v>
      </c>
      <c r="Y112" s="42">
        <f>IF('Indicator Date hidden'!Z113="x","x",Y$2-'Indicator Date hidden'!Z113)</f>
        <v>5</v>
      </c>
      <c r="Z112" s="42" t="str">
        <f>IF('Indicator Date hidden'!AA113="x","x",Z$2-'Indicator Date hidden'!AA113)</f>
        <v>x</v>
      </c>
      <c r="AA112" s="42">
        <f>IF('Indicator Date hidden'!AB113="x","x",AA$2-'Indicator Date hidden'!AB113)</f>
        <v>1</v>
      </c>
      <c r="AB112" s="42">
        <f>IF('Indicator Date hidden'!AC113="x","x",AB$2-'Indicator Date hidden'!AC113)</f>
        <v>0</v>
      </c>
      <c r="AC112" s="42">
        <f>IF('Indicator Date hidden'!AD113="x","x",AC$2-'Indicator Date hidden'!AD113)</f>
        <v>-2</v>
      </c>
      <c r="AD112" s="42">
        <f>IF('Indicator Date hidden'!AE113="x","x",AD$2-'Indicator Date hidden'!AE113)</f>
        <v>0</v>
      </c>
      <c r="AE112" s="42">
        <f>IF('Indicator Date hidden'!AF113="x","x",AE$2-'Indicator Date hidden'!AF113)</f>
        <v>0</v>
      </c>
      <c r="AF112" s="42">
        <f>IF('Indicator Date hidden'!AG113="x","x",AF$2-'Indicator Date hidden'!AG113)</f>
        <v>0</v>
      </c>
      <c r="AG112" s="42">
        <f>IF('Indicator Date hidden'!AH113="x","x",AG$2-'Indicator Date hidden'!AH113)</f>
        <v>0</v>
      </c>
      <c r="AH112" s="42" t="str">
        <f>IF('Indicator Date hidden'!AI113="x","x",AH$2-'Indicator Date hidden'!AI113)</f>
        <v>x</v>
      </c>
      <c r="AI112" s="42">
        <f>IF('Indicator Date hidden'!AJ113="x","x",AI$2-'Indicator Date hidden'!AJ113)</f>
        <v>0</v>
      </c>
      <c r="AJ112" s="42">
        <f>IF('Indicator Date hidden'!AK113="x","x",AJ$2-'Indicator Date hidden'!AK113)</f>
        <v>0</v>
      </c>
      <c r="AK112" s="42">
        <f>IF('Indicator Date hidden'!AL113="x","x",AK$2-'Indicator Date hidden'!AL113)</f>
        <v>0</v>
      </c>
      <c r="AL112" s="42">
        <f>IF('Indicator Date hidden'!AM113="x","x",AL$2-'Indicator Date hidden'!AM113)</f>
        <v>0</v>
      </c>
      <c r="AM112" s="42">
        <f>IF('Indicator Date hidden'!AN113="x","x",AM$2-'Indicator Date hidden'!AN113)</f>
        <v>0</v>
      </c>
      <c r="AN112" s="42">
        <f>IF('Indicator Date hidden'!AO113="x","x",AN$2-'Indicator Date hidden'!AO113)</f>
        <v>0</v>
      </c>
      <c r="AO112" s="42" t="str">
        <f>IF('Indicator Date hidden'!AP113="x","x",AO$2-'Indicator Date hidden'!AP113)</f>
        <v>x</v>
      </c>
      <c r="AP112" s="42">
        <f>IF('Indicator Date hidden'!AQ113="x","x",AP$2-'Indicator Date hidden'!AQ113)</f>
        <v>0</v>
      </c>
      <c r="AQ112" s="42">
        <f>IF('Indicator Date hidden'!AR113="x","x",AQ$2-'Indicator Date hidden'!AR113)</f>
        <v>1</v>
      </c>
      <c r="AR112" s="42" t="str">
        <f>IF('Indicator Date hidden'!AS113="x","x",AR$2-'Indicator Date hidden'!AS113)</f>
        <v>x</v>
      </c>
      <c r="AS112" s="42" t="str">
        <f>IF('Indicator Date hidden'!AT113="x","x",AS$2-'Indicator Date hidden'!AT113)</f>
        <v>x</v>
      </c>
      <c r="AT112" s="42">
        <f>IF('Indicator Date hidden'!AU113="x","x",AT$2-'Indicator Date hidden'!AU113)</f>
        <v>0</v>
      </c>
      <c r="AU112" s="42">
        <f>IF('Indicator Date hidden'!AV113="x","x",AU$2-'Indicator Date hidden'!AV113)</f>
        <v>0</v>
      </c>
      <c r="AV112" s="42">
        <f>IF('Indicator Date hidden'!AW113="x","x",AV$2-'Indicator Date hidden'!AW113)</f>
        <v>5</v>
      </c>
      <c r="AW112" s="42">
        <f>IF('Indicator Date hidden'!AX113="x","x",AW$2-'Indicator Date hidden'!AX113)</f>
        <v>-2</v>
      </c>
      <c r="AX112" s="42">
        <f>IF('Indicator Date hidden'!AY113="x","x",AX$2-'Indicator Date hidden'!AY113)</f>
        <v>-1</v>
      </c>
      <c r="AY112" s="42">
        <f>IF('Indicator Date hidden'!AZ113="x","x",AY$2-'Indicator Date hidden'!AZ113)</f>
        <v>0</v>
      </c>
      <c r="AZ112" s="42" t="str">
        <f>IF('Indicator Date hidden'!BA113="x","x",AZ$2-'Indicator Date hidden'!BA113)</f>
        <v>x</v>
      </c>
      <c r="BA112" s="42">
        <f>IF('Indicator Date hidden'!BB113="x","x",BA$2-'Indicator Date hidden'!BB113)</f>
        <v>0</v>
      </c>
      <c r="BB112" s="42" t="str">
        <f>IF('Indicator Date hidden'!BC113="x","x",BB$2-'Indicator Date hidden'!BC113)</f>
        <v>x</v>
      </c>
      <c r="BC112" s="42">
        <f>IF('Indicator Date hidden'!BD113="x","x",BC$2-'Indicator Date hidden'!BD113)</f>
        <v>0</v>
      </c>
      <c r="BD112" s="42">
        <f>IF('Indicator Date hidden'!BE113="x","x",BD$2-'Indicator Date hidden'!BE113)</f>
        <v>0</v>
      </c>
      <c r="BE112" s="42">
        <f>IF('Indicator Date hidden'!BF113="x","x",BE$2-'Indicator Date hidden'!BF113)</f>
        <v>0</v>
      </c>
      <c r="BF112" s="42">
        <f>IF('Indicator Date hidden'!BG113="x","x",BF$2-'Indicator Date hidden'!BG113)</f>
        <v>0</v>
      </c>
      <c r="BG112" s="42">
        <f>IF('Indicator Date hidden'!BH113="x","x",BG$2-'Indicator Date hidden'!BH113)</f>
        <v>0</v>
      </c>
      <c r="BH112" s="42">
        <f>IF('Indicator Date hidden'!BI113="x","x",BH$2-'Indicator Date hidden'!BI113)</f>
        <v>0</v>
      </c>
      <c r="BI112" s="42">
        <f>IF('Indicator Date hidden'!BJ113="x","x",BI$2-'Indicator Date hidden'!BJ113)</f>
        <v>2</v>
      </c>
      <c r="BJ112" s="42">
        <f>IF('Indicator Date hidden'!BK113="x","x",BJ$2-'Indicator Date hidden'!BK113)</f>
        <v>1</v>
      </c>
      <c r="BK112" s="42">
        <f>IF('Indicator Date hidden'!BL113="x","x",BK$2-'Indicator Date hidden'!BL113)</f>
        <v>0</v>
      </c>
      <c r="BL112" s="42">
        <f>IF('Indicator Date hidden'!BM113="x","x",BL$2-'Indicator Date hidden'!BM113)</f>
        <v>0</v>
      </c>
      <c r="BM112" s="42">
        <f>IF('Indicator Date hidden'!BN113="x","x",BM$2-'Indicator Date hidden'!BN113)</f>
        <v>0</v>
      </c>
      <c r="BN112" s="42">
        <f>IF('Indicator Date hidden'!BO113="x","x",BN$2-'Indicator Date hidden'!BO113)</f>
        <v>0</v>
      </c>
      <c r="BO112" s="42">
        <f>IF('Indicator Date hidden'!BP113="x","x",BO$2-'Indicator Date hidden'!BP113)</f>
        <v>1</v>
      </c>
      <c r="BP112" s="42">
        <f>IF('Indicator Date hidden'!BQ113="x","x",BP$2-'Indicator Date hidden'!BQ113)</f>
        <v>0</v>
      </c>
      <c r="BQ112" s="42">
        <f>IF('Indicator Date hidden'!BR113="x","x",BQ$2-'Indicator Date hidden'!BR113)</f>
        <v>0</v>
      </c>
      <c r="BR112" s="42">
        <f>IF('Indicator Date hidden'!BS113="x","x",BR$2-'Indicator Date hidden'!BS113)</f>
        <v>0</v>
      </c>
      <c r="BS112" s="42">
        <f>IF('Indicator Date hidden'!BT113="x","x",BS$2-'Indicator Date hidden'!BT113)</f>
        <v>1</v>
      </c>
      <c r="BT112" s="42">
        <f>IF('Indicator Date hidden'!BU113="x","x",BT$2-'Indicator Date hidden'!BU113)</f>
        <v>0</v>
      </c>
      <c r="BU112">
        <f t="shared" si="15"/>
        <v>22</v>
      </c>
      <c r="BV112" s="43">
        <f t="shared" si="16"/>
        <v>0.36065573770491804</v>
      </c>
      <c r="BW112">
        <f t="shared" si="17"/>
        <v>9</v>
      </c>
      <c r="BX112" s="43">
        <f t="shared" si="18"/>
        <v>1.6198845019063115</v>
      </c>
      <c r="BY112" s="46">
        <f t="shared" si="19"/>
        <v>0</v>
      </c>
    </row>
    <row r="113" spans="1:77">
      <c r="A113" t="str">
        <f>'Indicator Data'!B116</f>
        <v>MEX</v>
      </c>
      <c r="B113" s="42">
        <f>IF('Indicator Date hidden'!C114="x","x",B$2-'Indicator Date hidden'!C114)</f>
        <v>0</v>
      </c>
      <c r="C113" s="42">
        <f>IF('Indicator Date hidden'!D114="x","x",C$2-'Indicator Date hidden'!D114)</f>
        <v>0</v>
      </c>
      <c r="D113" s="42">
        <f>IF('Indicator Date hidden'!E114="x","x",D$2-'Indicator Date hidden'!E114)</f>
        <v>0</v>
      </c>
      <c r="E113" s="42">
        <f>IF('Indicator Date hidden'!F114="x","x",E$2-'Indicator Date hidden'!F114)</f>
        <v>0</v>
      </c>
      <c r="F113" s="42">
        <f>IF('Indicator Date hidden'!G114="x","x",F$2-'Indicator Date hidden'!G114)</f>
        <v>0</v>
      </c>
      <c r="G113" s="42">
        <f>IF('Indicator Date hidden'!H114="x","x",G$2-'Indicator Date hidden'!H114)</f>
        <v>0</v>
      </c>
      <c r="H113" s="42">
        <f>IF('Indicator Date hidden'!I114="x","x",H$2-'Indicator Date hidden'!I114)</f>
        <v>0</v>
      </c>
      <c r="I113" s="42">
        <f>IF('Indicator Date hidden'!J114="x","x",I$2-'Indicator Date hidden'!J114)</f>
        <v>0</v>
      </c>
      <c r="J113" s="42">
        <f>IF('Indicator Date hidden'!K114="x","x",J$2-'Indicator Date hidden'!K114)</f>
        <v>0</v>
      </c>
      <c r="K113" s="42">
        <f>IF('Indicator Date hidden'!L114="x","x",K$2-'Indicator Date hidden'!L114)</f>
        <v>0</v>
      </c>
      <c r="L113" s="42" t="str">
        <f>IF('Indicator Date hidden'!M114="x","x",L$2-'Indicator Date hidden'!M114)</f>
        <v>x</v>
      </c>
      <c r="M113" s="42" t="str">
        <f>IF('Indicator Date hidden'!N114="x","x",M$2-'Indicator Date hidden'!N114)</f>
        <v>x</v>
      </c>
      <c r="N113" s="42" t="str">
        <f>IF('Indicator Date hidden'!O114="x","x",N$2-'Indicator Date hidden'!O114)</f>
        <v>x</v>
      </c>
      <c r="O113" s="42" t="str">
        <f>IF('Indicator Date hidden'!P114="x","x",O$2-'Indicator Date hidden'!P114)</f>
        <v>x</v>
      </c>
      <c r="P113" s="42">
        <f>IF('Indicator Date hidden'!Q114="x","x",P$2-'Indicator Date hidden'!Q114)</f>
        <v>0</v>
      </c>
      <c r="Q113" s="42">
        <f>IF('Indicator Date hidden'!R114="x","x",Q$2-'Indicator Date hidden'!R114)</f>
        <v>0</v>
      </c>
      <c r="R113" s="42">
        <f>IF('Indicator Date hidden'!S114="x","x",R$2-'Indicator Date hidden'!S114)</f>
        <v>0</v>
      </c>
      <c r="S113" s="42">
        <f>IF('Indicator Date hidden'!T114="x","x",S$2-'Indicator Date hidden'!T114)</f>
        <v>0</v>
      </c>
      <c r="T113" s="42">
        <f>IF('Indicator Date hidden'!U114="x","x",T$2-'Indicator Date hidden'!U114)</f>
        <v>0</v>
      </c>
      <c r="U113" s="42">
        <f>IF('Indicator Date hidden'!V114="x","x",U$2-'Indicator Date hidden'!V114)</f>
        <v>0</v>
      </c>
      <c r="V113" s="42">
        <f>IF('Indicator Date hidden'!W114="x","x",V$2-'Indicator Date hidden'!W114)</f>
        <v>0</v>
      </c>
      <c r="W113" s="42">
        <f>IF('Indicator Date hidden'!X114="x","x",W$2-'Indicator Date hidden'!X114)</f>
        <v>0</v>
      </c>
      <c r="X113" s="42">
        <f>IF('Indicator Date hidden'!Y114="x","x",X$2-'Indicator Date hidden'!Y114)</f>
        <v>6</v>
      </c>
      <c r="Y113" s="42">
        <f>IF('Indicator Date hidden'!Z114="x","x",Y$2-'Indicator Date hidden'!Z114)</f>
        <v>0</v>
      </c>
      <c r="Z113" s="42">
        <f>IF('Indicator Date hidden'!AA114="x","x",Z$2-'Indicator Date hidden'!AA114)</f>
        <v>0</v>
      </c>
      <c r="AA113" s="42">
        <f>IF('Indicator Date hidden'!AB114="x","x",AA$2-'Indicator Date hidden'!AB114)</f>
        <v>1</v>
      </c>
      <c r="AB113" s="42">
        <f>IF('Indicator Date hidden'!AC114="x","x",AB$2-'Indicator Date hidden'!AC114)</f>
        <v>0</v>
      </c>
      <c r="AC113" s="42">
        <f>IF('Indicator Date hidden'!AD114="x","x",AC$2-'Indicator Date hidden'!AD114)</f>
        <v>-2</v>
      </c>
      <c r="AD113" s="42">
        <f>IF('Indicator Date hidden'!AE114="x","x",AD$2-'Indicator Date hidden'!AE114)</f>
        <v>0</v>
      </c>
      <c r="AE113" s="42">
        <f>IF('Indicator Date hidden'!AF114="x","x",AE$2-'Indicator Date hidden'!AF114)</f>
        <v>0</v>
      </c>
      <c r="AF113" s="42">
        <f>IF('Indicator Date hidden'!AG114="x","x",AF$2-'Indicator Date hidden'!AG114)</f>
        <v>0</v>
      </c>
      <c r="AG113" s="42">
        <f>IF('Indicator Date hidden'!AH114="x","x",AG$2-'Indicator Date hidden'!AH114)</f>
        <v>0</v>
      </c>
      <c r="AH113" s="42">
        <f>IF('Indicator Date hidden'!AI114="x","x",AH$2-'Indicator Date hidden'!AI114)</f>
        <v>0</v>
      </c>
      <c r="AI113" s="42">
        <f>IF('Indicator Date hidden'!AJ114="x","x",AI$2-'Indicator Date hidden'!AJ114)</f>
        <v>0</v>
      </c>
      <c r="AJ113" s="42">
        <f>IF('Indicator Date hidden'!AK114="x","x",AJ$2-'Indicator Date hidden'!AK114)</f>
        <v>0</v>
      </c>
      <c r="AK113" s="42">
        <f>IF('Indicator Date hidden'!AL114="x","x",AK$2-'Indicator Date hidden'!AL114)</f>
        <v>0</v>
      </c>
      <c r="AL113" s="42">
        <f>IF('Indicator Date hidden'!AM114="x","x",AL$2-'Indicator Date hidden'!AM114)</f>
        <v>0</v>
      </c>
      <c r="AM113" s="42">
        <f>IF('Indicator Date hidden'!AN114="x","x",AM$2-'Indicator Date hidden'!AN114)</f>
        <v>0</v>
      </c>
      <c r="AN113" s="42">
        <f>IF('Indicator Date hidden'!AO114="x","x",AN$2-'Indicator Date hidden'!AO114)</f>
        <v>0</v>
      </c>
      <c r="AO113" s="42">
        <f>IF('Indicator Date hidden'!AP114="x","x",AO$2-'Indicator Date hidden'!AP114)</f>
        <v>0</v>
      </c>
      <c r="AP113" s="42">
        <f>IF('Indicator Date hidden'!AQ114="x","x",AP$2-'Indicator Date hidden'!AQ114)</f>
        <v>0</v>
      </c>
      <c r="AQ113" s="42">
        <f>IF('Indicator Date hidden'!AR114="x","x",AQ$2-'Indicator Date hidden'!AR114)</f>
        <v>0</v>
      </c>
      <c r="AR113" s="42">
        <f>IF('Indicator Date hidden'!AS114="x","x",AR$2-'Indicator Date hidden'!AS114)</f>
        <v>0</v>
      </c>
      <c r="AS113" s="42">
        <f>IF('Indicator Date hidden'!AT114="x","x",AS$2-'Indicator Date hidden'!AT114)</f>
        <v>0</v>
      </c>
      <c r="AT113" s="42">
        <f>IF('Indicator Date hidden'!AU114="x","x",AT$2-'Indicator Date hidden'!AU114)</f>
        <v>0</v>
      </c>
      <c r="AU113" s="42">
        <f>IF('Indicator Date hidden'!AV114="x","x",AU$2-'Indicator Date hidden'!AV114)</f>
        <v>0</v>
      </c>
      <c r="AV113" s="42">
        <f>IF('Indicator Date hidden'!AW114="x","x",AV$2-'Indicator Date hidden'!AW114)</f>
        <v>0</v>
      </c>
      <c r="AW113" s="42">
        <f>IF('Indicator Date hidden'!AX114="x","x",AW$2-'Indicator Date hidden'!AX114)</f>
        <v>-2</v>
      </c>
      <c r="AX113" s="42">
        <f>IF('Indicator Date hidden'!AY114="x","x",AX$2-'Indicator Date hidden'!AY114)</f>
        <v>-1</v>
      </c>
      <c r="AY113" s="42">
        <f>IF('Indicator Date hidden'!AZ114="x","x",AY$2-'Indicator Date hidden'!AZ114)</f>
        <v>0</v>
      </c>
      <c r="AZ113" s="42">
        <f>IF('Indicator Date hidden'!BA114="x","x",AZ$2-'Indicator Date hidden'!BA114)</f>
        <v>0</v>
      </c>
      <c r="BA113" s="42">
        <f>IF('Indicator Date hidden'!BB114="x","x",BA$2-'Indicator Date hidden'!BB114)</f>
        <v>0</v>
      </c>
      <c r="BB113" s="42">
        <f>IF('Indicator Date hidden'!BC114="x","x",BB$2-'Indicator Date hidden'!BC114)</f>
        <v>0</v>
      </c>
      <c r="BC113" s="42">
        <f>IF('Indicator Date hidden'!BD114="x","x",BC$2-'Indicator Date hidden'!BD114)</f>
        <v>0</v>
      </c>
      <c r="BD113" s="42">
        <f>IF('Indicator Date hidden'!BE114="x","x",BD$2-'Indicator Date hidden'!BE114)</f>
        <v>0</v>
      </c>
      <c r="BE113" s="42">
        <f>IF('Indicator Date hidden'!BF114="x","x",BE$2-'Indicator Date hidden'!BF114)</f>
        <v>0</v>
      </c>
      <c r="BF113" s="42">
        <f>IF('Indicator Date hidden'!BG114="x","x",BF$2-'Indicator Date hidden'!BG114)</f>
        <v>0</v>
      </c>
      <c r="BG113" s="42">
        <f>IF('Indicator Date hidden'!BH114="x","x",BG$2-'Indicator Date hidden'!BH114)</f>
        <v>0</v>
      </c>
      <c r="BH113" s="42">
        <f>IF('Indicator Date hidden'!BI114="x","x",BH$2-'Indicator Date hidden'!BI114)</f>
        <v>0</v>
      </c>
      <c r="BI113" s="42">
        <f>IF('Indicator Date hidden'!BJ114="x","x",BI$2-'Indicator Date hidden'!BJ114)</f>
        <v>3</v>
      </c>
      <c r="BJ113" s="42">
        <f>IF('Indicator Date hidden'!BK114="x","x",BJ$2-'Indicator Date hidden'!BK114)</f>
        <v>1</v>
      </c>
      <c r="BK113" s="42">
        <f>IF('Indicator Date hidden'!BL114="x","x",BK$2-'Indicator Date hidden'!BL114)</f>
        <v>0</v>
      </c>
      <c r="BL113" s="42">
        <f>IF('Indicator Date hidden'!BM114="x","x",BL$2-'Indicator Date hidden'!BM114)</f>
        <v>0</v>
      </c>
      <c r="BM113" s="42">
        <f>IF('Indicator Date hidden'!BN114="x","x",BM$2-'Indicator Date hidden'!BN114)</f>
        <v>0</v>
      </c>
      <c r="BN113" s="42">
        <f>IF('Indicator Date hidden'!BO114="x","x",BN$2-'Indicator Date hidden'!BO114)</f>
        <v>0</v>
      </c>
      <c r="BO113" s="42">
        <f>IF('Indicator Date hidden'!BP114="x","x",BO$2-'Indicator Date hidden'!BP114)</f>
        <v>1</v>
      </c>
      <c r="BP113" s="42">
        <f>IF('Indicator Date hidden'!BQ114="x","x",BP$2-'Indicator Date hidden'!BQ114)</f>
        <v>0</v>
      </c>
      <c r="BQ113" s="42">
        <f>IF('Indicator Date hidden'!BR114="x","x",BQ$2-'Indicator Date hidden'!BR114)</f>
        <v>0</v>
      </c>
      <c r="BR113" s="42">
        <f>IF('Indicator Date hidden'!BS114="x","x",BR$2-'Indicator Date hidden'!BS114)</f>
        <v>0</v>
      </c>
      <c r="BS113" s="42">
        <f>IF('Indicator Date hidden'!BT114="x","x",BS$2-'Indicator Date hidden'!BT114)</f>
        <v>1</v>
      </c>
      <c r="BT113" s="42">
        <f>IF('Indicator Date hidden'!BU114="x","x",BT$2-'Indicator Date hidden'!BU114)</f>
        <v>0</v>
      </c>
      <c r="BU113">
        <f t="shared" si="15"/>
        <v>8</v>
      </c>
      <c r="BV113" s="43">
        <f t="shared" si="16"/>
        <v>0.11940298507462686</v>
      </c>
      <c r="BW113">
        <f t="shared" si="17"/>
        <v>6</v>
      </c>
      <c r="BX113" s="43">
        <f t="shared" si="18"/>
        <v>0.92272128454171531</v>
      </c>
      <c r="BY113" s="46">
        <f t="shared" si="19"/>
        <v>0</v>
      </c>
    </row>
    <row r="114" spans="1:77">
      <c r="A114" t="str">
        <f>'Indicator Data'!B117</f>
        <v>FSM</v>
      </c>
      <c r="B114" s="42">
        <f>IF('Indicator Date hidden'!C115="x","x",B$2-'Indicator Date hidden'!C115)</f>
        <v>0</v>
      </c>
      <c r="C114" s="42">
        <f>IF('Indicator Date hidden'!D115="x","x",C$2-'Indicator Date hidden'!D115)</f>
        <v>0</v>
      </c>
      <c r="D114" s="42">
        <f>IF('Indicator Date hidden'!E115="x","x",D$2-'Indicator Date hidden'!E115)</f>
        <v>0</v>
      </c>
      <c r="E114" s="42">
        <f>IF('Indicator Date hidden'!F115="x","x",E$2-'Indicator Date hidden'!F115)</f>
        <v>0</v>
      </c>
      <c r="F114" s="42">
        <f>IF('Indicator Date hidden'!G115="x","x",F$2-'Indicator Date hidden'!G115)</f>
        <v>0</v>
      </c>
      <c r="G114" s="42">
        <f>IF('Indicator Date hidden'!H115="x","x",G$2-'Indicator Date hidden'!H115)</f>
        <v>0</v>
      </c>
      <c r="H114" s="42">
        <f>IF('Indicator Date hidden'!I115="x","x",H$2-'Indicator Date hidden'!I115)</f>
        <v>0</v>
      </c>
      <c r="I114" s="42">
        <f>IF('Indicator Date hidden'!J115="x","x",I$2-'Indicator Date hidden'!J115)</f>
        <v>0</v>
      </c>
      <c r="J114" s="42">
        <f>IF('Indicator Date hidden'!K115="x","x",J$2-'Indicator Date hidden'!K115)</f>
        <v>0</v>
      </c>
      <c r="K114" s="42" t="str">
        <f>IF('Indicator Date hidden'!L115="x","x",K$2-'Indicator Date hidden'!L115)</f>
        <v>x</v>
      </c>
      <c r="L114" s="42">
        <f>IF('Indicator Date hidden'!M115="x","x",L$2-'Indicator Date hidden'!M115)</f>
        <v>0</v>
      </c>
      <c r="M114" s="42" t="str">
        <f>IF('Indicator Date hidden'!N115="x","x",M$2-'Indicator Date hidden'!N115)</f>
        <v>x</v>
      </c>
      <c r="N114" s="42" t="str">
        <f>IF('Indicator Date hidden'!O115="x","x",N$2-'Indicator Date hidden'!O115)</f>
        <v>x</v>
      </c>
      <c r="O114" s="42" t="str">
        <f>IF('Indicator Date hidden'!P115="x","x",O$2-'Indicator Date hidden'!P115)</f>
        <v>x</v>
      </c>
      <c r="P114" s="42">
        <f>IF('Indicator Date hidden'!Q115="x","x",P$2-'Indicator Date hidden'!Q115)</f>
        <v>0</v>
      </c>
      <c r="Q114" s="42">
        <f>IF('Indicator Date hidden'!R115="x","x",Q$2-'Indicator Date hidden'!R115)</f>
        <v>0</v>
      </c>
      <c r="R114" s="42">
        <f>IF('Indicator Date hidden'!S115="x","x",R$2-'Indicator Date hidden'!S115)</f>
        <v>0</v>
      </c>
      <c r="S114" s="42">
        <f>IF('Indicator Date hidden'!T115="x","x",S$2-'Indicator Date hidden'!T115)</f>
        <v>0</v>
      </c>
      <c r="T114" s="42">
        <f>IF('Indicator Date hidden'!U115="x","x",T$2-'Indicator Date hidden'!U115)</f>
        <v>0</v>
      </c>
      <c r="U114" s="42">
        <f>IF('Indicator Date hidden'!V115="x","x",U$2-'Indicator Date hidden'!V115)</f>
        <v>0</v>
      </c>
      <c r="V114" s="42">
        <f>IF('Indicator Date hidden'!W115="x","x",V$2-'Indicator Date hidden'!W115)</f>
        <v>0</v>
      </c>
      <c r="W114" s="42">
        <f>IF('Indicator Date hidden'!X115="x","x",W$2-'Indicator Date hidden'!X115)</f>
        <v>0</v>
      </c>
      <c r="X114" s="42" t="str">
        <f>IF('Indicator Date hidden'!Y115="x","x",X$2-'Indicator Date hidden'!Y115)</f>
        <v>x</v>
      </c>
      <c r="Y114" s="42">
        <f>IF('Indicator Date hidden'!Z115="x","x",Y$2-'Indicator Date hidden'!Z115)</f>
        <v>8</v>
      </c>
      <c r="Z114" s="42" t="str">
        <f>IF('Indicator Date hidden'!AA115="x","x",Z$2-'Indicator Date hidden'!AA115)</f>
        <v>x</v>
      </c>
      <c r="AA114" s="42">
        <f>IF('Indicator Date hidden'!AB115="x","x",AA$2-'Indicator Date hidden'!AB115)</f>
        <v>2</v>
      </c>
      <c r="AB114" s="42">
        <f>IF('Indicator Date hidden'!AC115="x","x",AB$2-'Indicator Date hidden'!AC115)</f>
        <v>0</v>
      </c>
      <c r="AC114" s="42" t="str">
        <f>IF('Indicator Date hidden'!AD115="x","x",AC$2-'Indicator Date hidden'!AD115)</f>
        <v>x</v>
      </c>
      <c r="AD114" s="42">
        <f>IF('Indicator Date hidden'!AE115="x","x",AD$2-'Indicator Date hidden'!AE115)</f>
        <v>0</v>
      </c>
      <c r="AE114" s="42">
        <f>IF('Indicator Date hidden'!AF115="x","x",AE$2-'Indicator Date hidden'!AF115)</f>
        <v>16</v>
      </c>
      <c r="AF114" s="42" t="str">
        <f>IF('Indicator Date hidden'!AG115="x","x",AF$2-'Indicator Date hidden'!AG115)</f>
        <v>x</v>
      </c>
      <c r="AG114" s="42">
        <f>IF('Indicator Date hidden'!AH115="x","x",AG$2-'Indicator Date hidden'!AH115)</f>
        <v>0</v>
      </c>
      <c r="AH114" s="42" t="str">
        <f>IF('Indicator Date hidden'!AI115="x","x",AH$2-'Indicator Date hidden'!AI115)</f>
        <v>x</v>
      </c>
      <c r="AI114" s="42">
        <f>IF('Indicator Date hidden'!AJ115="x","x",AI$2-'Indicator Date hidden'!AJ115)</f>
        <v>0</v>
      </c>
      <c r="AJ114" s="42">
        <f>IF('Indicator Date hidden'!AK115="x","x",AJ$2-'Indicator Date hidden'!AK115)</f>
        <v>0</v>
      </c>
      <c r="AK114" s="42">
        <f>IF('Indicator Date hidden'!AL115="x","x",AK$2-'Indicator Date hidden'!AL115)</f>
        <v>0</v>
      </c>
      <c r="AL114" s="42">
        <f>IF('Indicator Date hidden'!AM115="x","x",AL$2-'Indicator Date hidden'!AM115)</f>
        <v>0</v>
      </c>
      <c r="AM114" s="42">
        <f>IF('Indicator Date hidden'!AN115="x","x",AM$2-'Indicator Date hidden'!AN115)</f>
        <v>0</v>
      </c>
      <c r="AN114" s="42">
        <f>IF('Indicator Date hidden'!AO115="x","x",AN$2-'Indicator Date hidden'!AO115)</f>
        <v>0</v>
      </c>
      <c r="AO114" s="42" t="str">
        <f>IF('Indicator Date hidden'!AP115="x","x",AO$2-'Indicator Date hidden'!AP115)</f>
        <v>x</v>
      </c>
      <c r="AP114" s="42">
        <f>IF('Indicator Date hidden'!AQ115="x","x",AP$2-'Indicator Date hidden'!AQ115)</f>
        <v>0</v>
      </c>
      <c r="AQ114" s="42" t="str">
        <f>IF('Indicator Date hidden'!AR115="x","x",AQ$2-'Indicator Date hidden'!AR115)</f>
        <v>x</v>
      </c>
      <c r="AR114" s="42" t="str">
        <f>IF('Indicator Date hidden'!AS115="x","x",AR$2-'Indicator Date hidden'!AS115)</f>
        <v>x</v>
      </c>
      <c r="AS114" s="42" t="str">
        <f>IF('Indicator Date hidden'!AT115="x","x",AS$2-'Indicator Date hidden'!AT115)</f>
        <v>x</v>
      </c>
      <c r="AT114" s="42">
        <f>IF('Indicator Date hidden'!AU115="x","x",AT$2-'Indicator Date hidden'!AU115)</f>
        <v>0</v>
      </c>
      <c r="AU114" s="42" t="str">
        <f>IF('Indicator Date hidden'!AV115="x","x",AU$2-'Indicator Date hidden'!AV115)</f>
        <v>x</v>
      </c>
      <c r="AV114" s="42">
        <f>IF('Indicator Date hidden'!AW115="x","x",AV$2-'Indicator Date hidden'!AW115)</f>
        <v>9</v>
      </c>
      <c r="AW114" s="42">
        <f>IF('Indicator Date hidden'!AX115="x","x",AW$2-'Indicator Date hidden'!AX115)</f>
        <v>-2</v>
      </c>
      <c r="AX114" s="42">
        <f>IF('Indicator Date hidden'!AY115="x","x",AX$2-'Indicator Date hidden'!AY115)</f>
        <v>-1</v>
      </c>
      <c r="AY114" s="42">
        <f>IF('Indicator Date hidden'!AZ115="x","x",AY$2-'Indicator Date hidden'!AZ115)</f>
        <v>0</v>
      </c>
      <c r="AZ114" s="42" t="str">
        <f>IF('Indicator Date hidden'!BA115="x","x",AZ$2-'Indicator Date hidden'!BA115)</f>
        <v>x</v>
      </c>
      <c r="BA114" s="42">
        <f>IF('Indicator Date hidden'!BB115="x","x",BA$2-'Indicator Date hidden'!BB115)</f>
        <v>7</v>
      </c>
      <c r="BB114" s="42" t="str">
        <f>IF('Indicator Date hidden'!BC115="x","x",BB$2-'Indicator Date hidden'!BC115)</f>
        <v>x</v>
      </c>
      <c r="BC114" s="42">
        <f>IF('Indicator Date hidden'!BD115="x","x",BC$2-'Indicator Date hidden'!BD115)</f>
        <v>0</v>
      </c>
      <c r="BD114" s="42">
        <f>IF('Indicator Date hidden'!BE115="x","x",BD$2-'Indicator Date hidden'!BE115)</f>
        <v>0</v>
      </c>
      <c r="BE114" s="42">
        <f>IF('Indicator Date hidden'!BF115="x","x",BE$2-'Indicator Date hidden'!BF115)</f>
        <v>2</v>
      </c>
      <c r="BF114" s="42">
        <f>IF('Indicator Date hidden'!BG115="x","x",BF$2-'Indicator Date hidden'!BG115)</f>
        <v>0</v>
      </c>
      <c r="BG114" s="42" t="str">
        <f>IF('Indicator Date hidden'!BH115="x","x",BG$2-'Indicator Date hidden'!BH115)</f>
        <v>x</v>
      </c>
      <c r="BH114" s="42">
        <f>IF('Indicator Date hidden'!BI115="x","x",BH$2-'Indicator Date hidden'!BI115)</f>
        <v>0</v>
      </c>
      <c r="BI114" s="42" t="str">
        <f>IF('Indicator Date hidden'!BJ115="x","x",BI$2-'Indicator Date hidden'!BJ115)</f>
        <v>x</v>
      </c>
      <c r="BJ114" s="42">
        <f>IF('Indicator Date hidden'!BK115="x","x",BJ$2-'Indicator Date hidden'!BK115)</f>
        <v>1</v>
      </c>
      <c r="BK114" s="42">
        <f>IF('Indicator Date hidden'!BL115="x","x",BK$2-'Indicator Date hidden'!BL115)</f>
        <v>1</v>
      </c>
      <c r="BL114" s="42">
        <f>IF('Indicator Date hidden'!BM115="x","x",BL$2-'Indicator Date hidden'!BM115)</f>
        <v>0</v>
      </c>
      <c r="BM114" s="42">
        <f>IF('Indicator Date hidden'!BN115="x","x",BM$2-'Indicator Date hidden'!BN115)</f>
        <v>0</v>
      </c>
      <c r="BN114" s="42">
        <f>IF('Indicator Date hidden'!BO115="x","x",BN$2-'Indicator Date hidden'!BO115)</f>
        <v>0</v>
      </c>
      <c r="BO114" s="42">
        <f>IF('Indicator Date hidden'!BP115="x","x",BO$2-'Indicator Date hidden'!BP115)</f>
        <v>1</v>
      </c>
      <c r="BP114" s="42">
        <f>IF('Indicator Date hidden'!BQ115="x","x",BP$2-'Indicator Date hidden'!BQ115)</f>
        <v>0</v>
      </c>
      <c r="BQ114" s="42">
        <f>IF('Indicator Date hidden'!BR115="x","x",BQ$2-'Indicator Date hidden'!BR115)</f>
        <v>0</v>
      </c>
      <c r="BR114" s="42">
        <f>IF('Indicator Date hidden'!BS115="x","x",BR$2-'Indicator Date hidden'!BS115)</f>
        <v>0</v>
      </c>
      <c r="BS114" s="42">
        <f>IF('Indicator Date hidden'!BT115="x","x",BS$2-'Indicator Date hidden'!BT115)</f>
        <v>1</v>
      </c>
      <c r="BT114" s="42">
        <f>IF('Indicator Date hidden'!BU115="x","x",BT$2-'Indicator Date hidden'!BU115)</f>
        <v>0</v>
      </c>
      <c r="BU114">
        <f t="shared" si="15"/>
        <v>45</v>
      </c>
      <c r="BV114" s="43">
        <f t="shared" si="16"/>
        <v>0.84905660377358494</v>
      </c>
      <c r="BW114">
        <f t="shared" si="17"/>
        <v>10</v>
      </c>
      <c r="BX114" s="43">
        <f t="shared" si="18"/>
        <v>2.8443670013388651</v>
      </c>
      <c r="BY114" s="46">
        <f t="shared" si="19"/>
        <v>0</v>
      </c>
    </row>
    <row r="115" spans="1:77">
      <c r="A115" t="str">
        <f>'Indicator Data'!B118</f>
        <v>MDA</v>
      </c>
      <c r="B115" s="42">
        <f>IF('Indicator Date hidden'!C116="x","x",B$2-'Indicator Date hidden'!C116)</f>
        <v>0</v>
      </c>
      <c r="C115" s="42">
        <f>IF('Indicator Date hidden'!D116="x","x",C$2-'Indicator Date hidden'!D116)</f>
        <v>0</v>
      </c>
      <c r="D115" s="42">
        <f>IF('Indicator Date hidden'!E116="x","x",D$2-'Indicator Date hidden'!E116)</f>
        <v>0</v>
      </c>
      <c r="E115" s="42">
        <f>IF('Indicator Date hidden'!F116="x","x",E$2-'Indicator Date hidden'!F116)</f>
        <v>0</v>
      </c>
      <c r="F115" s="42">
        <f>IF('Indicator Date hidden'!G116="x","x",F$2-'Indicator Date hidden'!G116)</f>
        <v>0</v>
      </c>
      <c r="G115" s="42">
        <f>IF('Indicator Date hidden'!H116="x","x",G$2-'Indicator Date hidden'!H116)</f>
        <v>0</v>
      </c>
      <c r="H115" s="42">
        <f>IF('Indicator Date hidden'!I116="x","x",H$2-'Indicator Date hidden'!I116)</f>
        <v>0</v>
      </c>
      <c r="I115" s="42">
        <f>IF('Indicator Date hidden'!J116="x","x",I$2-'Indicator Date hidden'!J116)</f>
        <v>0</v>
      </c>
      <c r="J115" s="42">
        <f>IF('Indicator Date hidden'!K116="x","x",J$2-'Indicator Date hidden'!K116)</f>
        <v>0</v>
      </c>
      <c r="K115" s="42">
        <f>IF('Indicator Date hidden'!L116="x","x",K$2-'Indicator Date hidden'!L116)</f>
        <v>0</v>
      </c>
      <c r="L115" s="42">
        <f>IF('Indicator Date hidden'!M116="x","x",L$2-'Indicator Date hidden'!M116)</f>
        <v>0</v>
      </c>
      <c r="M115" s="42" t="str">
        <f>IF('Indicator Date hidden'!N116="x","x",M$2-'Indicator Date hidden'!N116)</f>
        <v>x</v>
      </c>
      <c r="N115" s="42" t="str">
        <f>IF('Indicator Date hidden'!O116="x","x",N$2-'Indicator Date hidden'!O116)</f>
        <v>x</v>
      </c>
      <c r="O115" s="42" t="str">
        <f>IF('Indicator Date hidden'!P116="x","x",O$2-'Indicator Date hidden'!P116)</f>
        <v>x</v>
      </c>
      <c r="P115" s="42">
        <f>IF('Indicator Date hidden'!Q116="x","x",P$2-'Indicator Date hidden'!Q116)</f>
        <v>0</v>
      </c>
      <c r="Q115" s="42">
        <f>IF('Indicator Date hidden'!R116="x","x",Q$2-'Indicator Date hidden'!R116)</f>
        <v>0</v>
      </c>
      <c r="R115" s="42">
        <f>IF('Indicator Date hidden'!S116="x","x",R$2-'Indicator Date hidden'!S116)</f>
        <v>0</v>
      </c>
      <c r="S115" s="42">
        <f>IF('Indicator Date hidden'!T116="x","x",S$2-'Indicator Date hidden'!T116)</f>
        <v>0</v>
      </c>
      <c r="T115" s="42">
        <f>IF('Indicator Date hidden'!U116="x","x",T$2-'Indicator Date hidden'!U116)</f>
        <v>0</v>
      </c>
      <c r="U115" s="42">
        <f>IF('Indicator Date hidden'!V116="x","x",U$2-'Indicator Date hidden'!V116)</f>
        <v>0</v>
      </c>
      <c r="V115" s="42">
        <f>IF('Indicator Date hidden'!W116="x","x",V$2-'Indicator Date hidden'!W116)</f>
        <v>0</v>
      </c>
      <c r="W115" s="42">
        <f>IF('Indicator Date hidden'!X116="x","x",W$2-'Indicator Date hidden'!X116)</f>
        <v>0</v>
      </c>
      <c r="X115" s="42">
        <f>IF('Indicator Date hidden'!Y116="x","x",X$2-'Indicator Date hidden'!Y116)</f>
        <v>7</v>
      </c>
      <c r="Y115" s="42">
        <f>IF('Indicator Date hidden'!Z116="x","x",Y$2-'Indicator Date hidden'!Z116)</f>
        <v>0</v>
      </c>
      <c r="Z115" s="42" t="str">
        <f>IF('Indicator Date hidden'!AA116="x","x",Z$2-'Indicator Date hidden'!AA116)</f>
        <v>x</v>
      </c>
      <c r="AA115" s="42">
        <f>IF('Indicator Date hidden'!AB116="x","x",AA$2-'Indicator Date hidden'!AB116)</f>
        <v>0</v>
      </c>
      <c r="AB115" s="42">
        <f>IF('Indicator Date hidden'!AC116="x","x",AB$2-'Indicator Date hidden'!AC116)</f>
        <v>0</v>
      </c>
      <c r="AC115" s="42" t="str">
        <f>IF('Indicator Date hidden'!AD116="x","x",AC$2-'Indicator Date hidden'!AD116)</f>
        <v>x</v>
      </c>
      <c r="AD115" s="42">
        <f>IF('Indicator Date hidden'!AE116="x","x",AD$2-'Indicator Date hidden'!AE116)</f>
        <v>0</v>
      </c>
      <c r="AE115" s="42">
        <f>IF('Indicator Date hidden'!AF116="x","x",AE$2-'Indicator Date hidden'!AF116)</f>
        <v>0</v>
      </c>
      <c r="AF115" s="42">
        <f>IF('Indicator Date hidden'!AG116="x","x",AF$2-'Indicator Date hidden'!AG116)</f>
        <v>0</v>
      </c>
      <c r="AG115" s="42">
        <f>IF('Indicator Date hidden'!AH116="x","x",AG$2-'Indicator Date hidden'!AH116)</f>
        <v>0</v>
      </c>
      <c r="AH115" s="42">
        <f>IF('Indicator Date hidden'!AI116="x","x",AH$2-'Indicator Date hidden'!AI116)</f>
        <v>9</v>
      </c>
      <c r="AI115" s="42">
        <f>IF('Indicator Date hidden'!AJ116="x","x",AI$2-'Indicator Date hidden'!AJ116)</f>
        <v>0</v>
      </c>
      <c r="AJ115" s="42">
        <f>IF('Indicator Date hidden'!AK116="x","x",AJ$2-'Indicator Date hidden'!AK116)</f>
        <v>0</v>
      </c>
      <c r="AK115" s="42">
        <f>IF('Indicator Date hidden'!AL116="x","x",AK$2-'Indicator Date hidden'!AL116)</f>
        <v>0</v>
      </c>
      <c r="AL115" s="42">
        <f>IF('Indicator Date hidden'!AM116="x","x",AL$2-'Indicator Date hidden'!AM116)</f>
        <v>0</v>
      </c>
      <c r="AM115" s="42">
        <f>IF('Indicator Date hidden'!AN116="x","x",AM$2-'Indicator Date hidden'!AN116)</f>
        <v>0</v>
      </c>
      <c r="AN115" s="42">
        <f>IF('Indicator Date hidden'!AO116="x","x",AN$2-'Indicator Date hidden'!AO116)</f>
        <v>0</v>
      </c>
      <c r="AO115" s="42">
        <f>IF('Indicator Date hidden'!AP116="x","x",AO$2-'Indicator Date hidden'!AP116)</f>
        <v>10</v>
      </c>
      <c r="AP115" s="42">
        <f>IF('Indicator Date hidden'!AQ116="x","x",AP$2-'Indicator Date hidden'!AQ116)</f>
        <v>0</v>
      </c>
      <c r="AQ115" s="42">
        <f>IF('Indicator Date hidden'!AR116="x","x",AQ$2-'Indicator Date hidden'!AR116)</f>
        <v>0</v>
      </c>
      <c r="AR115" s="42">
        <f>IF('Indicator Date hidden'!AS116="x","x",AR$2-'Indicator Date hidden'!AS116)</f>
        <v>0</v>
      </c>
      <c r="AS115" s="42" t="str">
        <f>IF('Indicator Date hidden'!AT116="x","x",AS$2-'Indicator Date hidden'!AT116)</f>
        <v>x</v>
      </c>
      <c r="AT115" s="42">
        <f>IF('Indicator Date hidden'!AU116="x","x",AT$2-'Indicator Date hidden'!AU116)</f>
        <v>0</v>
      </c>
      <c r="AU115" s="42">
        <f>IF('Indicator Date hidden'!AV116="x","x",AU$2-'Indicator Date hidden'!AV116)</f>
        <v>0</v>
      </c>
      <c r="AV115" s="42">
        <f>IF('Indicator Date hidden'!AW116="x","x",AV$2-'Indicator Date hidden'!AW116)</f>
        <v>1</v>
      </c>
      <c r="AW115" s="42">
        <f>IF('Indicator Date hidden'!AX116="x","x",AW$2-'Indicator Date hidden'!AX116)</f>
        <v>-2</v>
      </c>
      <c r="AX115" s="42">
        <f>IF('Indicator Date hidden'!AY116="x","x",AX$2-'Indicator Date hidden'!AY116)</f>
        <v>-1</v>
      </c>
      <c r="AY115" s="42">
        <f>IF('Indicator Date hidden'!AZ116="x","x",AY$2-'Indicator Date hidden'!AZ116)</f>
        <v>0</v>
      </c>
      <c r="AZ115" s="42" t="str">
        <f>IF('Indicator Date hidden'!BA116="x","x",AZ$2-'Indicator Date hidden'!BA116)</f>
        <v>x</v>
      </c>
      <c r="BA115" s="42">
        <f>IF('Indicator Date hidden'!BB116="x","x",BA$2-'Indicator Date hidden'!BB116)</f>
        <v>0</v>
      </c>
      <c r="BB115" s="42" t="str">
        <f>IF('Indicator Date hidden'!BC116="x","x",BB$2-'Indicator Date hidden'!BC116)</f>
        <v>x</v>
      </c>
      <c r="BC115" s="42">
        <f>IF('Indicator Date hidden'!BD116="x","x",BC$2-'Indicator Date hidden'!BD116)</f>
        <v>0</v>
      </c>
      <c r="BD115" s="42">
        <f>IF('Indicator Date hidden'!BE116="x","x",BD$2-'Indicator Date hidden'!BE116)</f>
        <v>0</v>
      </c>
      <c r="BE115" s="42">
        <f>IF('Indicator Date hidden'!BF116="x","x",BE$2-'Indicator Date hidden'!BF116)</f>
        <v>2</v>
      </c>
      <c r="BF115" s="42">
        <f>IF('Indicator Date hidden'!BG116="x","x",BF$2-'Indicator Date hidden'!BG116)</f>
        <v>0</v>
      </c>
      <c r="BG115" s="42">
        <f>IF('Indicator Date hidden'!BH116="x","x",BG$2-'Indicator Date hidden'!BH116)</f>
        <v>0</v>
      </c>
      <c r="BH115" s="42">
        <f>IF('Indicator Date hidden'!BI116="x","x",BH$2-'Indicator Date hidden'!BI116)</f>
        <v>0</v>
      </c>
      <c r="BI115" s="42">
        <f>IF('Indicator Date hidden'!BJ116="x","x",BI$2-'Indicator Date hidden'!BJ116)</f>
        <v>2</v>
      </c>
      <c r="BJ115" s="42">
        <f>IF('Indicator Date hidden'!BK116="x","x",BJ$2-'Indicator Date hidden'!BK116)</f>
        <v>1</v>
      </c>
      <c r="BK115" s="42">
        <f>IF('Indicator Date hidden'!BL116="x","x",BK$2-'Indicator Date hidden'!BL116)</f>
        <v>0</v>
      </c>
      <c r="BL115" s="42">
        <f>IF('Indicator Date hidden'!BM116="x","x",BL$2-'Indicator Date hidden'!BM116)</f>
        <v>0</v>
      </c>
      <c r="BM115" s="42">
        <f>IF('Indicator Date hidden'!BN116="x","x",BM$2-'Indicator Date hidden'!BN116)</f>
        <v>0</v>
      </c>
      <c r="BN115" s="42">
        <f>IF('Indicator Date hidden'!BO116="x","x",BN$2-'Indicator Date hidden'!BO116)</f>
        <v>0</v>
      </c>
      <c r="BO115" s="42">
        <f>IF('Indicator Date hidden'!BP116="x","x",BO$2-'Indicator Date hidden'!BP116)</f>
        <v>1</v>
      </c>
      <c r="BP115" s="42">
        <f>IF('Indicator Date hidden'!BQ116="x","x",BP$2-'Indicator Date hidden'!BQ116)</f>
        <v>0</v>
      </c>
      <c r="BQ115" s="42">
        <f>IF('Indicator Date hidden'!BR116="x","x",BQ$2-'Indicator Date hidden'!BR116)</f>
        <v>0</v>
      </c>
      <c r="BR115" s="42">
        <f>IF('Indicator Date hidden'!BS116="x","x",BR$2-'Indicator Date hidden'!BS116)</f>
        <v>0</v>
      </c>
      <c r="BS115" s="42">
        <f>IF('Indicator Date hidden'!BT116="x","x",BS$2-'Indicator Date hidden'!BT116)</f>
        <v>1</v>
      </c>
      <c r="BT115" s="42">
        <f>IF('Indicator Date hidden'!BU116="x","x",BT$2-'Indicator Date hidden'!BU116)</f>
        <v>0</v>
      </c>
      <c r="BU115">
        <f t="shared" si="15"/>
        <v>31</v>
      </c>
      <c r="BV115" s="43">
        <f t="shared" si="16"/>
        <v>0.49206349206349204</v>
      </c>
      <c r="BW115">
        <f t="shared" si="17"/>
        <v>9</v>
      </c>
      <c r="BX115" s="43">
        <f t="shared" si="18"/>
        <v>1.9179438053324718</v>
      </c>
      <c r="BY115" s="46">
        <f t="shared" si="19"/>
        <v>0</v>
      </c>
    </row>
    <row r="116" spans="1:77">
      <c r="A116" t="str">
        <f>'Indicator Data'!B119</f>
        <v>MNG</v>
      </c>
      <c r="B116" s="42">
        <f>IF('Indicator Date hidden'!C117="x","x",B$2-'Indicator Date hidden'!C117)</f>
        <v>0</v>
      </c>
      <c r="C116" s="42">
        <f>IF('Indicator Date hidden'!D117="x","x",C$2-'Indicator Date hidden'!D117)</f>
        <v>0</v>
      </c>
      <c r="D116" s="42">
        <f>IF('Indicator Date hidden'!E117="x","x",D$2-'Indicator Date hidden'!E117)</f>
        <v>0</v>
      </c>
      <c r="E116" s="42">
        <f>IF('Indicator Date hidden'!F117="x","x",E$2-'Indicator Date hidden'!F117)</f>
        <v>0</v>
      </c>
      <c r="F116" s="42">
        <f>IF('Indicator Date hidden'!G117="x","x",F$2-'Indicator Date hidden'!G117)</f>
        <v>0</v>
      </c>
      <c r="G116" s="42">
        <f>IF('Indicator Date hidden'!H117="x","x",G$2-'Indicator Date hidden'!H117)</f>
        <v>0</v>
      </c>
      <c r="H116" s="42">
        <f>IF('Indicator Date hidden'!I117="x","x",H$2-'Indicator Date hidden'!I117)</f>
        <v>0</v>
      </c>
      <c r="I116" s="42">
        <f>IF('Indicator Date hidden'!J117="x","x",I$2-'Indicator Date hidden'!J117)</f>
        <v>0</v>
      </c>
      <c r="J116" s="42">
        <f>IF('Indicator Date hidden'!K117="x","x",J$2-'Indicator Date hidden'!K117)</f>
        <v>0</v>
      </c>
      <c r="K116" s="42">
        <f>IF('Indicator Date hidden'!L117="x","x",K$2-'Indicator Date hidden'!L117)</f>
        <v>0</v>
      </c>
      <c r="L116" s="42">
        <f>IF('Indicator Date hidden'!M117="x","x",L$2-'Indicator Date hidden'!M117)</f>
        <v>0</v>
      </c>
      <c r="M116" s="42" t="str">
        <f>IF('Indicator Date hidden'!N117="x","x",M$2-'Indicator Date hidden'!N117)</f>
        <v>x</v>
      </c>
      <c r="N116" s="42" t="str">
        <f>IF('Indicator Date hidden'!O117="x","x",N$2-'Indicator Date hidden'!O117)</f>
        <v>x</v>
      </c>
      <c r="O116" s="42" t="str">
        <f>IF('Indicator Date hidden'!P117="x","x",O$2-'Indicator Date hidden'!P117)</f>
        <v>x</v>
      </c>
      <c r="P116" s="42">
        <f>IF('Indicator Date hidden'!Q117="x","x",P$2-'Indicator Date hidden'!Q117)</f>
        <v>0</v>
      </c>
      <c r="Q116" s="42">
        <f>IF('Indicator Date hidden'!R117="x","x",Q$2-'Indicator Date hidden'!R117)</f>
        <v>0</v>
      </c>
      <c r="R116" s="42">
        <f>IF('Indicator Date hidden'!S117="x","x",R$2-'Indicator Date hidden'!S117)</f>
        <v>0</v>
      </c>
      <c r="S116" s="42">
        <f>IF('Indicator Date hidden'!T117="x","x",S$2-'Indicator Date hidden'!T117)</f>
        <v>0</v>
      </c>
      <c r="T116" s="42">
        <f>IF('Indicator Date hidden'!U117="x","x",T$2-'Indicator Date hidden'!U117)</f>
        <v>0</v>
      </c>
      <c r="U116" s="42">
        <f>IF('Indicator Date hidden'!V117="x","x",U$2-'Indicator Date hidden'!V117)</f>
        <v>0</v>
      </c>
      <c r="V116" s="42">
        <f>IF('Indicator Date hidden'!W117="x","x",V$2-'Indicator Date hidden'!W117)</f>
        <v>0</v>
      </c>
      <c r="W116" s="42">
        <f>IF('Indicator Date hidden'!X117="x","x",W$2-'Indicator Date hidden'!X117)</f>
        <v>0</v>
      </c>
      <c r="X116" s="42">
        <f>IF('Indicator Date hidden'!Y117="x","x",X$2-'Indicator Date hidden'!Y117)</f>
        <v>3</v>
      </c>
      <c r="Y116" s="42">
        <f>IF('Indicator Date hidden'!Z117="x","x",Y$2-'Indicator Date hidden'!Z117)</f>
        <v>0</v>
      </c>
      <c r="Z116" s="42">
        <f>IF('Indicator Date hidden'!AA117="x","x",Z$2-'Indicator Date hidden'!AA117)</f>
        <v>0</v>
      </c>
      <c r="AA116" s="42">
        <f>IF('Indicator Date hidden'!AB117="x","x",AA$2-'Indicator Date hidden'!AB117)</f>
        <v>0</v>
      </c>
      <c r="AB116" s="42">
        <f>IF('Indicator Date hidden'!AC117="x","x",AB$2-'Indicator Date hidden'!AC117)</f>
        <v>0</v>
      </c>
      <c r="AC116" s="42">
        <f>IF('Indicator Date hidden'!AD117="x","x",AC$2-'Indicator Date hidden'!AD117)</f>
        <v>-2</v>
      </c>
      <c r="AD116" s="42">
        <f>IF('Indicator Date hidden'!AE117="x","x",AD$2-'Indicator Date hidden'!AE117)</f>
        <v>0</v>
      </c>
      <c r="AE116" s="42">
        <f>IF('Indicator Date hidden'!AF117="x","x",AE$2-'Indicator Date hidden'!AF117)</f>
        <v>0</v>
      </c>
      <c r="AF116" s="42">
        <f>IF('Indicator Date hidden'!AG117="x","x",AF$2-'Indicator Date hidden'!AG117)</f>
        <v>0</v>
      </c>
      <c r="AG116" s="42">
        <f>IF('Indicator Date hidden'!AH117="x","x",AG$2-'Indicator Date hidden'!AH117)</f>
        <v>0</v>
      </c>
      <c r="AH116" s="42">
        <f>IF('Indicator Date hidden'!AI117="x","x",AH$2-'Indicator Date hidden'!AI117)</f>
        <v>3</v>
      </c>
      <c r="AI116" s="42">
        <f>IF('Indicator Date hidden'!AJ117="x","x",AI$2-'Indicator Date hidden'!AJ117)</f>
        <v>0</v>
      </c>
      <c r="AJ116" s="42">
        <f>IF('Indicator Date hidden'!AK117="x","x",AJ$2-'Indicator Date hidden'!AK117)</f>
        <v>0</v>
      </c>
      <c r="AK116" s="42">
        <f>IF('Indicator Date hidden'!AL117="x","x",AK$2-'Indicator Date hidden'!AL117)</f>
        <v>0</v>
      </c>
      <c r="AL116" s="42">
        <f>IF('Indicator Date hidden'!AM117="x","x",AL$2-'Indicator Date hidden'!AM117)</f>
        <v>0</v>
      </c>
      <c r="AM116" s="42">
        <f>IF('Indicator Date hidden'!AN117="x","x",AM$2-'Indicator Date hidden'!AN117)</f>
        <v>0</v>
      </c>
      <c r="AN116" s="42">
        <f>IF('Indicator Date hidden'!AO117="x","x",AN$2-'Indicator Date hidden'!AO117)</f>
        <v>0</v>
      </c>
      <c r="AO116" s="42">
        <f>IF('Indicator Date hidden'!AP117="x","x",AO$2-'Indicator Date hidden'!AP117)</f>
        <v>4</v>
      </c>
      <c r="AP116" s="42">
        <f>IF('Indicator Date hidden'!AQ117="x","x",AP$2-'Indicator Date hidden'!AQ117)</f>
        <v>0</v>
      </c>
      <c r="AQ116" s="42">
        <f>IF('Indicator Date hidden'!AR117="x","x",AQ$2-'Indicator Date hidden'!AR117)</f>
        <v>0</v>
      </c>
      <c r="AR116" s="42">
        <f>IF('Indicator Date hidden'!AS117="x","x",AR$2-'Indicator Date hidden'!AS117)</f>
        <v>0</v>
      </c>
      <c r="AS116" s="42" t="str">
        <f>IF('Indicator Date hidden'!AT117="x","x",AS$2-'Indicator Date hidden'!AT117)</f>
        <v>x</v>
      </c>
      <c r="AT116" s="42">
        <f>IF('Indicator Date hidden'!AU117="x","x",AT$2-'Indicator Date hidden'!AU117)</f>
        <v>0</v>
      </c>
      <c r="AU116" s="42">
        <f>IF('Indicator Date hidden'!AV117="x","x",AU$2-'Indicator Date hidden'!AV117)</f>
        <v>0</v>
      </c>
      <c r="AV116" s="42">
        <f>IF('Indicator Date hidden'!AW117="x","x",AV$2-'Indicator Date hidden'!AW117)</f>
        <v>0</v>
      </c>
      <c r="AW116" s="42">
        <f>IF('Indicator Date hidden'!AX117="x","x",AW$2-'Indicator Date hidden'!AX117)</f>
        <v>-2</v>
      </c>
      <c r="AX116" s="42">
        <f>IF('Indicator Date hidden'!AY117="x","x",AX$2-'Indicator Date hidden'!AY117)</f>
        <v>-1</v>
      </c>
      <c r="AY116" s="42">
        <f>IF('Indicator Date hidden'!AZ117="x","x",AY$2-'Indicator Date hidden'!AZ117)</f>
        <v>0</v>
      </c>
      <c r="AZ116" s="42" t="str">
        <f>IF('Indicator Date hidden'!BA117="x","x",AZ$2-'Indicator Date hidden'!BA117)</f>
        <v>x</v>
      </c>
      <c r="BA116" s="42">
        <f>IF('Indicator Date hidden'!BB117="x","x",BA$2-'Indicator Date hidden'!BB117)</f>
        <v>0</v>
      </c>
      <c r="BB116" s="42">
        <f>IF('Indicator Date hidden'!BC117="x","x",BB$2-'Indicator Date hidden'!BC117)</f>
        <v>0</v>
      </c>
      <c r="BC116" s="42">
        <f>IF('Indicator Date hidden'!BD117="x","x",BC$2-'Indicator Date hidden'!BD117)</f>
        <v>0</v>
      </c>
      <c r="BD116" s="42">
        <f>IF('Indicator Date hidden'!BE117="x","x",BD$2-'Indicator Date hidden'!BE117)</f>
        <v>0</v>
      </c>
      <c r="BE116" s="42">
        <f>IF('Indicator Date hidden'!BF117="x","x",BE$2-'Indicator Date hidden'!BF117)</f>
        <v>0</v>
      </c>
      <c r="BF116" s="42">
        <f>IF('Indicator Date hidden'!BG117="x","x",BF$2-'Indicator Date hidden'!BG117)</f>
        <v>0</v>
      </c>
      <c r="BG116" s="42">
        <f>IF('Indicator Date hidden'!BH117="x","x",BG$2-'Indicator Date hidden'!BH117)</f>
        <v>0</v>
      </c>
      <c r="BH116" s="42">
        <f>IF('Indicator Date hidden'!BI117="x","x",BH$2-'Indicator Date hidden'!BI117)</f>
        <v>0</v>
      </c>
      <c r="BI116" s="42">
        <f>IF('Indicator Date hidden'!BJ117="x","x",BI$2-'Indicator Date hidden'!BJ117)</f>
        <v>3</v>
      </c>
      <c r="BJ116" s="42">
        <f>IF('Indicator Date hidden'!BK117="x","x",BJ$2-'Indicator Date hidden'!BK117)</f>
        <v>1</v>
      </c>
      <c r="BK116" s="42">
        <f>IF('Indicator Date hidden'!BL117="x","x",BK$2-'Indicator Date hidden'!BL117)</f>
        <v>0</v>
      </c>
      <c r="BL116" s="42">
        <f>IF('Indicator Date hidden'!BM117="x","x",BL$2-'Indicator Date hidden'!BM117)</f>
        <v>0</v>
      </c>
      <c r="BM116" s="42">
        <f>IF('Indicator Date hidden'!BN117="x","x",BM$2-'Indicator Date hidden'!BN117)</f>
        <v>0</v>
      </c>
      <c r="BN116" s="42">
        <f>IF('Indicator Date hidden'!BO117="x","x",BN$2-'Indicator Date hidden'!BO117)</f>
        <v>0</v>
      </c>
      <c r="BO116" s="42">
        <f>IF('Indicator Date hidden'!BP117="x","x",BO$2-'Indicator Date hidden'!BP117)</f>
        <v>3</v>
      </c>
      <c r="BP116" s="42">
        <f>IF('Indicator Date hidden'!BQ117="x","x",BP$2-'Indicator Date hidden'!BQ117)</f>
        <v>0</v>
      </c>
      <c r="BQ116" s="42">
        <f>IF('Indicator Date hidden'!BR117="x","x",BQ$2-'Indicator Date hidden'!BR117)</f>
        <v>0</v>
      </c>
      <c r="BR116" s="42">
        <f>IF('Indicator Date hidden'!BS117="x","x",BR$2-'Indicator Date hidden'!BS117)</f>
        <v>0</v>
      </c>
      <c r="BS116" s="42">
        <f>IF('Indicator Date hidden'!BT117="x","x",BS$2-'Indicator Date hidden'!BT117)</f>
        <v>1</v>
      </c>
      <c r="BT116" s="42">
        <f>IF('Indicator Date hidden'!BU117="x","x",BT$2-'Indicator Date hidden'!BU117)</f>
        <v>0</v>
      </c>
      <c r="BU116">
        <f t="shared" si="15"/>
        <v>13</v>
      </c>
      <c r="BV116" s="43">
        <f t="shared" si="16"/>
        <v>0.19696969696969696</v>
      </c>
      <c r="BW116">
        <f t="shared" si="17"/>
        <v>7</v>
      </c>
      <c r="BX116" s="43">
        <f t="shared" si="18"/>
        <v>0.9569474348265532</v>
      </c>
      <c r="BY116" s="46">
        <f t="shared" si="19"/>
        <v>0</v>
      </c>
    </row>
    <row r="117" spans="1:77">
      <c r="A117" t="str">
        <f>'Indicator Data'!B120</f>
        <v>MNE</v>
      </c>
      <c r="B117" s="42">
        <f>IF('Indicator Date hidden'!C118="x","x",B$2-'Indicator Date hidden'!C118)</f>
        <v>0</v>
      </c>
      <c r="C117" s="42">
        <f>IF('Indicator Date hidden'!D118="x","x",C$2-'Indicator Date hidden'!D118)</f>
        <v>0</v>
      </c>
      <c r="D117" s="42">
        <f>IF('Indicator Date hidden'!E118="x","x",D$2-'Indicator Date hidden'!E118)</f>
        <v>0</v>
      </c>
      <c r="E117" s="42">
        <f>IF('Indicator Date hidden'!F118="x","x",E$2-'Indicator Date hidden'!F118)</f>
        <v>0</v>
      </c>
      <c r="F117" s="42">
        <f>IF('Indicator Date hidden'!G118="x","x",F$2-'Indicator Date hidden'!G118)</f>
        <v>0</v>
      </c>
      <c r="G117" s="42">
        <f>IF('Indicator Date hidden'!H118="x","x",G$2-'Indicator Date hidden'!H118)</f>
        <v>0</v>
      </c>
      <c r="H117" s="42">
        <f>IF('Indicator Date hidden'!I118="x","x",H$2-'Indicator Date hidden'!I118)</f>
        <v>0</v>
      </c>
      <c r="I117" s="42">
        <f>IF('Indicator Date hidden'!J118="x","x",I$2-'Indicator Date hidden'!J118)</f>
        <v>0</v>
      </c>
      <c r="J117" s="42">
        <f>IF('Indicator Date hidden'!K118="x","x",J$2-'Indicator Date hidden'!K118)</f>
        <v>0</v>
      </c>
      <c r="K117" s="42">
        <f>IF('Indicator Date hidden'!L118="x","x",K$2-'Indicator Date hidden'!L118)</f>
        <v>0</v>
      </c>
      <c r="L117" s="42">
        <f>IF('Indicator Date hidden'!M118="x","x",L$2-'Indicator Date hidden'!M118)</f>
        <v>0</v>
      </c>
      <c r="M117" s="42" t="str">
        <f>IF('Indicator Date hidden'!N118="x","x",M$2-'Indicator Date hidden'!N118)</f>
        <v>x</v>
      </c>
      <c r="N117" s="42" t="str">
        <f>IF('Indicator Date hidden'!O118="x","x",N$2-'Indicator Date hidden'!O118)</f>
        <v>x</v>
      </c>
      <c r="O117" s="42" t="str">
        <f>IF('Indicator Date hidden'!P118="x","x",O$2-'Indicator Date hidden'!P118)</f>
        <v>x</v>
      </c>
      <c r="P117" s="42">
        <f>IF('Indicator Date hidden'!Q118="x","x",P$2-'Indicator Date hidden'!Q118)</f>
        <v>0</v>
      </c>
      <c r="Q117" s="42">
        <f>IF('Indicator Date hidden'!R118="x","x",Q$2-'Indicator Date hidden'!R118)</f>
        <v>0</v>
      </c>
      <c r="R117" s="42">
        <f>IF('Indicator Date hidden'!S118="x","x",R$2-'Indicator Date hidden'!S118)</f>
        <v>0</v>
      </c>
      <c r="S117" s="42">
        <f>IF('Indicator Date hidden'!T118="x","x",S$2-'Indicator Date hidden'!T118)</f>
        <v>0</v>
      </c>
      <c r="T117" s="42">
        <f>IF('Indicator Date hidden'!U118="x","x",T$2-'Indicator Date hidden'!U118)</f>
        <v>0</v>
      </c>
      <c r="U117" s="42">
        <f>IF('Indicator Date hidden'!V118="x","x",U$2-'Indicator Date hidden'!V118)</f>
        <v>0</v>
      </c>
      <c r="V117" s="42">
        <f>IF('Indicator Date hidden'!W118="x","x",V$2-'Indicator Date hidden'!W118)</f>
        <v>0</v>
      </c>
      <c r="W117" s="42">
        <f>IF('Indicator Date hidden'!X118="x","x",W$2-'Indicator Date hidden'!X118)</f>
        <v>0</v>
      </c>
      <c r="X117" s="42">
        <f>IF('Indicator Date hidden'!Y118="x","x",X$2-'Indicator Date hidden'!Y118)</f>
        <v>3</v>
      </c>
      <c r="Y117" s="42">
        <f>IF('Indicator Date hidden'!Z118="x","x",Y$2-'Indicator Date hidden'!Z118)</f>
        <v>0</v>
      </c>
      <c r="Z117" s="42">
        <f>IF('Indicator Date hidden'!AA118="x","x",Z$2-'Indicator Date hidden'!AA118)</f>
        <v>2</v>
      </c>
      <c r="AA117" s="42">
        <f>IF('Indicator Date hidden'!AB118="x","x",AA$2-'Indicator Date hidden'!AB118)</f>
        <v>1</v>
      </c>
      <c r="AB117" s="42">
        <f>IF('Indicator Date hidden'!AC118="x","x",AB$2-'Indicator Date hidden'!AC118)</f>
        <v>0</v>
      </c>
      <c r="AC117" s="42">
        <f>IF('Indicator Date hidden'!AD118="x","x",AC$2-'Indicator Date hidden'!AD118)</f>
        <v>-2</v>
      </c>
      <c r="AD117" s="42">
        <f>IF('Indicator Date hidden'!AE118="x","x",AD$2-'Indicator Date hidden'!AE118)</f>
        <v>0</v>
      </c>
      <c r="AE117" s="42">
        <f>IF('Indicator Date hidden'!AF118="x","x",AE$2-'Indicator Date hidden'!AF118)</f>
        <v>0</v>
      </c>
      <c r="AF117" s="42">
        <f>IF('Indicator Date hidden'!AG118="x","x",AF$2-'Indicator Date hidden'!AG118)</f>
        <v>0</v>
      </c>
      <c r="AG117" s="42">
        <f>IF('Indicator Date hidden'!AH118="x","x",AG$2-'Indicator Date hidden'!AH118)</f>
        <v>0</v>
      </c>
      <c r="AH117" s="42">
        <f>IF('Indicator Date hidden'!AI118="x","x",AH$2-'Indicator Date hidden'!AI118)</f>
        <v>3</v>
      </c>
      <c r="AI117" s="42">
        <f>IF('Indicator Date hidden'!AJ118="x","x",AI$2-'Indicator Date hidden'!AJ118)</f>
        <v>0</v>
      </c>
      <c r="AJ117" s="42">
        <f>IF('Indicator Date hidden'!AK118="x","x",AJ$2-'Indicator Date hidden'!AK118)</f>
        <v>0</v>
      </c>
      <c r="AK117" s="42">
        <f>IF('Indicator Date hidden'!AL118="x","x",AK$2-'Indicator Date hidden'!AL118)</f>
        <v>0</v>
      </c>
      <c r="AL117" s="42">
        <f>IF('Indicator Date hidden'!AM118="x","x",AL$2-'Indicator Date hidden'!AM118)</f>
        <v>0</v>
      </c>
      <c r="AM117" s="42">
        <f>IF('Indicator Date hidden'!AN118="x","x",AM$2-'Indicator Date hidden'!AN118)</f>
        <v>0</v>
      </c>
      <c r="AN117" s="42">
        <f>IF('Indicator Date hidden'!AO118="x","x",AN$2-'Indicator Date hidden'!AO118)</f>
        <v>0</v>
      </c>
      <c r="AO117" s="42">
        <f>IF('Indicator Date hidden'!AP118="x","x",AO$2-'Indicator Date hidden'!AP118)</f>
        <v>4</v>
      </c>
      <c r="AP117" s="42">
        <f>IF('Indicator Date hidden'!AQ118="x","x",AP$2-'Indicator Date hidden'!AQ118)</f>
        <v>0</v>
      </c>
      <c r="AQ117" s="42">
        <f>IF('Indicator Date hidden'!AR118="x","x",AQ$2-'Indicator Date hidden'!AR118)</f>
        <v>0</v>
      </c>
      <c r="AR117" s="42">
        <f>IF('Indicator Date hidden'!AS118="x","x",AR$2-'Indicator Date hidden'!AS118)</f>
        <v>0</v>
      </c>
      <c r="AS117" s="42" t="str">
        <f>IF('Indicator Date hidden'!AT118="x","x",AS$2-'Indicator Date hidden'!AT118)</f>
        <v>x</v>
      </c>
      <c r="AT117" s="42">
        <f>IF('Indicator Date hidden'!AU118="x","x",AT$2-'Indicator Date hidden'!AU118)</f>
        <v>0</v>
      </c>
      <c r="AU117" s="42">
        <f>IF('Indicator Date hidden'!AV118="x","x",AU$2-'Indicator Date hidden'!AV118)</f>
        <v>0</v>
      </c>
      <c r="AV117" s="42">
        <f>IF('Indicator Date hidden'!AW118="x","x",AV$2-'Indicator Date hidden'!AW118)</f>
        <v>1</v>
      </c>
      <c r="AW117" s="42">
        <f>IF('Indicator Date hidden'!AX118="x","x",AW$2-'Indicator Date hidden'!AX118)</f>
        <v>-2</v>
      </c>
      <c r="AX117" s="42">
        <f>IF('Indicator Date hidden'!AY118="x","x",AX$2-'Indicator Date hidden'!AY118)</f>
        <v>-1</v>
      </c>
      <c r="AY117" s="42">
        <f>IF('Indicator Date hidden'!AZ118="x","x",AY$2-'Indicator Date hidden'!AZ118)</f>
        <v>0</v>
      </c>
      <c r="AZ117" s="42" t="str">
        <f>IF('Indicator Date hidden'!BA118="x","x",AZ$2-'Indicator Date hidden'!BA118)</f>
        <v>x</v>
      </c>
      <c r="BA117" s="42">
        <f>IF('Indicator Date hidden'!BB118="x","x",BA$2-'Indicator Date hidden'!BB118)</f>
        <v>0</v>
      </c>
      <c r="BB117" s="42" t="str">
        <f>IF('Indicator Date hidden'!BC118="x","x",BB$2-'Indicator Date hidden'!BC118)</f>
        <v>x</v>
      </c>
      <c r="BC117" s="42">
        <f>IF('Indicator Date hidden'!BD118="x","x",BC$2-'Indicator Date hidden'!BD118)</f>
        <v>0</v>
      </c>
      <c r="BD117" s="42">
        <f>IF('Indicator Date hidden'!BE118="x","x",BD$2-'Indicator Date hidden'!BE118)</f>
        <v>0</v>
      </c>
      <c r="BE117" s="42">
        <f>IF('Indicator Date hidden'!BF118="x","x",BE$2-'Indicator Date hidden'!BF118)</f>
        <v>2</v>
      </c>
      <c r="BF117" s="42">
        <f>IF('Indicator Date hidden'!BG118="x","x",BF$2-'Indicator Date hidden'!BG118)</f>
        <v>0</v>
      </c>
      <c r="BG117" s="42">
        <f>IF('Indicator Date hidden'!BH118="x","x",BG$2-'Indicator Date hidden'!BH118)</f>
        <v>0</v>
      </c>
      <c r="BH117" s="42">
        <f>IF('Indicator Date hidden'!BI118="x","x",BH$2-'Indicator Date hidden'!BI118)</f>
        <v>0</v>
      </c>
      <c r="BI117" s="42">
        <f>IF('Indicator Date hidden'!BJ118="x","x",BI$2-'Indicator Date hidden'!BJ118)</f>
        <v>2</v>
      </c>
      <c r="BJ117" s="42">
        <f>IF('Indicator Date hidden'!BK118="x","x",BJ$2-'Indicator Date hidden'!BK118)</f>
        <v>0</v>
      </c>
      <c r="BK117" s="42">
        <f>IF('Indicator Date hidden'!BL118="x","x",BK$2-'Indicator Date hidden'!BL118)</f>
        <v>0</v>
      </c>
      <c r="BL117" s="42">
        <f>IF('Indicator Date hidden'!BM118="x","x",BL$2-'Indicator Date hidden'!BM118)</f>
        <v>0</v>
      </c>
      <c r="BM117" s="42">
        <f>IF('Indicator Date hidden'!BN118="x","x",BM$2-'Indicator Date hidden'!BN118)</f>
        <v>0</v>
      </c>
      <c r="BN117" s="42">
        <f>IF('Indicator Date hidden'!BO118="x","x",BN$2-'Indicator Date hidden'!BO118)</f>
        <v>0</v>
      </c>
      <c r="BO117" s="42">
        <f>IF('Indicator Date hidden'!BP118="x","x",BO$2-'Indicator Date hidden'!BP118)</f>
        <v>0</v>
      </c>
      <c r="BP117" s="42">
        <f>IF('Indicator Date hidden'!BQ118="x","x",BP$2-'Indicator Date hidden'!BQ118)</f>
        <v>0</v>
      </c>
      <c r="BQ117" s="42">
        <f>IF('Indicator Date hidden'!BR118="x","x",BQ$2-'Indicator Date hidden'!BR118)</f>
        <v>0</v>
      </c>
      <c r="BR117" s="42" t="str">
        <f>IF('Indicator Date hidden'!BS118="x","x",BR$2-'Indicator Date hidden'!BS118)</f>
        <v>x</v>
      </c>
      <c r="BS117" s="42">
        <f>IF('Indicator Date hidden'!BT118="x","x",BS$2-'Indicator Date hidden'!BT118)</f>
        <v>1</v>
      </c>
      <c r="BT117" s="42">
        <f>IF('Indicator Date hidden'!BU118="x","x",BT$2-'Indicator Date hidden'!BU118)</f>
        <v>0</v>
      </c>
      <c r="BU117">
        <f t="shared" si="15"/>
        <v>14</v>
      </c>
      <c r="BV117" s="43">
        <f t="shared" si="16"/>
        <v>0.21875</v>
      </c>
      <c r="BW117">
        <f t="shared" si="17"/>
        <v>9</v>
      </c>
      <c r="BX117" s="43">
        <f t="shared" si="18"/>
        <v>0.9264979425233496</v>
      </c>
      <c r="BY117" s="46">
        <f t="shared" si="19"/>
        <v>0</v>
      </c>
    </row>
    <row r="118" spans="1:77">
      <c r="A118" t="str">
        <f>'Indicator Data'!B121</f>
        <v>MAR</v>
      </c>
      <c r="B118" s="42">
        <f>IF('Indicator Date hidden'!C119="x","x",B$2-'Indicator Date hidden'!C119)</f>
        <v>0</v>
      </c>
      <c r="C118" s="42">
        <f>IF('Indicator Date hidden'!D119="x","x",C$2-'Indicator Date hidden'!D119)</f>
        <v>0</v>
      </c>
      <c r="D118" s="42">
        <f>IF('Indicator Date hidden'!E119="x","x",D$2-'Indicator Date hidden'!E119)</f>
        <v>0</v>
      </c>
      <c r="E118" s="42">
        <f>IF('Indicator Date hidden'!F119="x","x",E$2-'Indicator Date hidden'!F119)</f>
        <v>0</v>
      </c>
      <c r="F118" s="42">
        <f>IF('Indicator Date hidden'!G119="x","x",F$2-'Indicator Date hidden'!G119)</f>
        <v>0</v>
      </c>
      <c r="G118" s="42">
        <f>IF('Indicator Date hidden'!H119="x","x",G$2-'Indicator Date hidden'!H119)</f>
        <v>0</v>
      </c>
      <c r="H118" s="42">
        <f>IF('Indicator Date hidden'!I119="x","x",H$2-'Indicator Date hidden'!I119)</f>
        <v>0</v>
      </c>
      <c r="I118" s="42">
        <f>IF('Indicator Date hidden'!J119="x","x",I$2-'Indicator Date hidden'!J119)</f>
        <v>0</v>
      </c>
      <c r="J118" s="42">
        <f>IF('Indicator Date hidden'!K119="x","x",J$2-'Indicator Date hidden'!K119)</f>
        <v>0</v>
      </c>
      <c r="K118" s="42">
        <f>IF('Indicator Date hidden'!L119="x","x",K$2-'Indicator Date hidden'!L119)</f>
        <v>0</v>
      </c>
      <c r="L118" s="42">
        <f>IF('Indicator Date hidden'!M119="x","x",L$2-'Indicator Date hidden'!M119)</f>
        <v>0</v>
      </c>
      <c r="M118" s="42">
        <f>IF('Indicator Date hidden'!N119="x","x",M$2-'Indicator Date hidden'!N119)</f>
        <v>0</v>
      </c>
      <c r="N118" s="42">
        <f>IF('Indicator Date hidden'!O119="x","x",N$2-'Indicator Date hidden'!O119)</f>
        <v>0</v>
      </c>
      <c r="O118" s="42">
        <f>IF('Indicator Date hidden'!P119="x","x",O$2-'Indicator Date hidden'!P119)</f>
        <v>0</v>
      </c>
      <c r="P118" s="42">
        <f>IF('Indicator Date hidden'!Q119="x","x",P$2-'Indicator Date hidden'!Q119)</f>
        <v>0</v>
      </c>
      <c r="Q118" s="42">
        <f>IF('Indicator Date hidden'!R119="x","x",Q$2-'Indicator Date hidden'!R119)</f>
        <v>0</v>
      </c>
      <c r="R118" s="42">
        <f>IF('Indicator Date hidden'!S119="x","x",R$2-'Indicator Date hidden'!S119)</f>
        <v>0</v>
      </c>
      <c r="S118" s="42">
        <f>IF('Indicator Date hidden'!T119="x","x",S$2-'Indicator Date hidden'!T119)</f>
        <v>0</v>
      </c>
      <c r="T118" s="42">
        <f>IF('Indicator Date hidden'!U119="x","x",T$2-'Indicator Date hidden'!U119)</f>
        <v>0</v>
      </c>
      <c r="U118" s="42">
        <f>IF('Indicator Date hidden'!V119="x","x",U$2-'Indicator Date hidden'!V119)</f>
        <v>0</v>
      </c>
      <c r="V118" s="42">
        <f>IF('Indicator Date hidden'!W119="x","x",V$2-'Indicator Date hidden'!W119)</f>
        <v>0</v>
      </c>
      <c r="W118" s="42">
        <f>IF('Indicator Date hidden'!X119="x","x",W$2-'Indicator Date hidden'!X119)</f>
        <v>0</v>
      </c>
      <c r="X118" s="42">
        <f>IF('Indicator Date hidden'!Y119="x","x",X$2-'Indicator Date hidden'!Y119)</f>
        <v>7</v>
      </c>
      <c r="Y118" s="42">
        <f>IF('Indicator Date hidden'!Z119="x","x",Y$2-'Indicator Date hidden'!Z119)</f>
        <v>0</v>
      </c>
      <c r="Z118" s="42" t="str">
        <f>IF('Indicator Date hidden'!AA119="x","x",Z$2-'Indicator Date hidden'!AA119)</f>
        <v>x</v>
      </c>
      <c r="AA118" s="42">
        <f>IF('Indicator Date hidden'!AB119="x","x",AA$2-'Indicator Date hidden'!AB119)</f>
        <v>1</v>
      </c>
      <c r="AB118" s="42">
        <f>IF('Indicator Date hidden'!AC119="x","x",AB$2-'Indicator Date hidden'!AC119)</f>
        <v>0</v>
      </c>
      <c r="AC118" s="42">
        <f>IF('Indicator Date hidden'!AD119="x","x",AC$2-'Indicator Date hidden'!AD119)</f>
        <v>-2</v>
      </c>
      <c r="AD118" s="42">
        <f>IF('Indicator Date hidden'!AE119="x","x",AD$2-'Indicator Date hidden'!AE119)</f>
        <v>0</v>
      </c>
      <c r="AE118" s="42">
        <f>IF('Indicator Date hidden'!AF119="x","x",AE$2-'Indicator Date hidden'!AF119)</f>
        <v>0</v>
      </c>
      <c r="AF118" s="42">
        <f>IF('Indicator Date hidden'!AG119="x","x",AF$2-'Indicator Date hidden'!AG119)</f>
        <v>0</v>
      </c>
      <c r="AG118" s="42">
        <f>IF('Indicator Date hidden'!AH119="x","x",AG$2-'Indicator Date hidden'!AH119)</f>
        <v>0</v>
      </c>
      <c r="AH118" s="42">
        <f>IF('Indicator Date hidden'!AI119="x","x",AH$2-'Indicator Date hidden'!AI119)</f>
        <v>4</v>
      </c>
      <c r="AI118" s="42">
        <f>IF('Indicator Date hidden'!AJ119="x","x",AI$2-'Indicator Date hidden'!AJ119)</f>
        <v>0</v>
      </c>
      <c r="AJ118" s="42">
        <f>IF('Indicator Date hidden'!AK119="x","x",AJ$2-'Indicator Date hidden'!AK119)</f>
        <v>0</v>
      </c>
      <c r="AK118" s="42">
        <f>IF('Indicator Date hidden'!AL119="x","x",AK$2-'Indicator Date hidden'!AL119)</f>
        <v>0</v>
      </c>
      <c r="AL118" s="42">
        <f>IF('Indicator Date hidden'!AM119="x","x",AL$2-'Indicator Date hidden'!AM119)</f>
        <v>0</v>
      </c>
      <c r="AM118" s="42">
        <f>IF('Indicator Date hidden'!AN119="x","x",AM$2-'Indicator Date hidden'!AN119)</f>
        <v>0</v>
      </c>
      <c r="AN118" s="42">
        <f>IF('Indicator Date hidden'!AO119="x","x",AN$2-'Indicator Date hidden'!AO119)</f>
        <v>0</v>
      </c>
      <c r="AO118" s="42">
        <f>IF('Indicator Date hidden'!AP119="x","x",AO$2-'Indicator Date hidden'!AP119)</f>
        <v>3</v>
      </c>
      <c r="AP118" s="42">
        <f>IF('Indicator Date hidden'!AQ119="x","x",AP$2-'Indicator Date hidden'!AQ119)</f>
        <v>0</v>
      </c>
      <c r="AQ118" s="42">
        <f>IF('Indicator Date hidden'!AR119="x","x",AQ$2-'Indicator Date hidden'!AR119)</f>
        <v>0</v>
      </c>
      <c r="AR118" s="42">
        <f>IF('Indicator Date hidden'!AS119="x","x",AR$2-'Indicator Date hidden'!AS119)</f>
        <v>0</v>
      </c>
      <c r="AS118" s="42">
        <f>IF('Indicator Date hidden'!AT119="x","x",AS$2-'Indicator Date hidden'!AT119)</f>
        <v>0</v>
      </c>
      <c r="AT118" s="42">
        <f>IF('Indicator Date hidden'!AU119="x","x",AT$2-'Indicator Date hidden'!AU119)</f>
        <v>0</v>
      </c>
      <c r="AU118" s="42">
        <f>IF('Indicator Date hidden'!AV119="x","x",AU$2-'Indicator Date hidden'!AV119)</f>
        <v>0</v>
      </c>
      <c r="AV118" s="42">
        <f>IF('Indicator Date hidden'!AW119="x","x",AV$2-'Indicator Date hidden'!AW119)</f>
        <v>9</v>
      </c>
      <c r="AW118" s="42">
        <f>IF('Indicator Date hidden'!AX119="x","x",AW$2-'Indicator Date hidden'!AX119)</f>
        <v>-2</v>
      </c>
      <c r="AX118" s="42">
        <f>IF('Indicator Date hidden'!AY119="x","x",AX$2-'Indicator Date hidden'!AY119)</f>
        <v>-1</v>
      </c>
      <c r="AY118" s="42">
        <f>IF('Indicator Date hidden'!AZ119="x","x",AY$2-'Indicator Date hidden'!AZ119)</f>
        <v>0</v>
      </c>
      <c r="AZ118" s="42" t="str">
        <f>IF('Indicator Date hidden'!BA119="x","x",AZ$2-'Indicator Date hidden'!BA119)</f>
        <v>x</v>
      </c>
      <c r="BA118" s="42">
        <f>IF('Indicator Date hidden'!BB119="x","x",BA$2-'Indicator Date hidden'!BB119)</f>
        <v>0</v>
      </c>
      <c r="BB118" s="42">
        <f>IF('Indicator Date hidden'!BC119="x","x",BB$2-'Indicator Date hidden'!BC119)</f>
        <v>0</v>
      </c>
      <c r="BC118" s="42">
        <f>IF('Indicator Date hidden'!BD119="x","x",BC$2-'Indicator Date hidden'!BD119)</f>
        <v>0</v>
      </c>
      <c r="BD118" s="42">
        <f>IF('Indicator Date hidden'!BE119="x","x",BD$2-'Indicator Date hidden'!BE119)</f>
        <v>0</v>
      </c>
      <c r="BE118" s="42">
        <f>IF('Indicator Date hidden'!BF119="x","x",BE$2-'Indicator Date hidden'!BF119)</f>
        <v>2</v>
      </c>
      <c r="BF118" s="42">
        <f>IF('Indicator Date hidden'!BG119="x","x",BF$2-'Indicator Date hidden'!BG119)</f>
        <v>0</v>
      </c>
      <c r="BG118" s="42">
        <f>IF('Indicator Date hidden'!BH119="x","x",BG$2-'Indicator Date hidden'!BH119)</f>
        <v>0</v>
      </c>
      <c r="BH118" s="42">
        <f>IF('Indicator Date hidden'!BI119="x","x",BH$2-'Indicator Date hidden'!BI119)</f>
        <v>0</v>
      </c>
      <c r="BI118" s="42">
        <f>IF('Indicator Date hidden'!BJ119="x","x",BI$2-'Indicator Date hidden'!BJ119)</f>
        <v>1</v>
      </c>
      <c r="BJ118" s="42">
        <f>IF('Indicator Date hidden'!BK119="x","x",BJ$2-'Indicator Date hidden'!BK119)</f>
        <v>1</v>
      </c>
      <c r="BK118" s="42">
        <f>IF('Indicator Date hidden'!BL119="x","x",BK$2-'Indicator Date hidden'!BL119)</f>
        <v>1</v>
      </c>
      <c r="BL118" s="42">
        <f>IF('Indicator Date hidden'!BM119="x","x",BL$2-'Indicator Date hidden'!BM119)</f>
        <v>0</v>
      </c>
      <c r="BM118" s="42">
        <f>IF('Indicator Date hidden'!BN119="x","x",BM$2-'Indicator Date hidden'!BN119)</f>
        <v>0</v>
      </c>
      <c r="BN118" s="42">
        <f>IF('Indicator Date hidden'!BO119="x","x",BN$2-'Indicator Date hidden'!BO119)</f>
        <v>0</v>
      </c>
      <c r="BO118" s="42">
        <f>IF('Indicator Date hidden'!BP119="x","x",BO$2-'Indicator Date hidden'!BP119)</f>
        <v>4</v>
      </c>
      <c r="BP118" s="42">
        <f>IF('Indicator Date hidden'!BQ119="x","x",BP$2-'Indicator Date hidden'!BQ119)</f>
        <v>0</v>
      </c>
      <c r="BQ118" s="42">
        <f>IF('Indicator Date hidden'!BR119="x","x",BQ$2-'Indicator Date hidden'!BR119)</f>
        <v>0</v>
      </c>
      <c r="BR118" s="42">
        <f>IF('Indicator Date hidden'!BS119="x","x",BR$2-'Indicator Date hidden'!BS119)</f>
        <v>0</v>
      </c>
      <c r="BS118" s="42">
        <f>IF('Indicator Date hidden'!BT119="x","x",BS$2-'Indicator Date hidden'!BT119)</f>
        <v>1</v>
      </c>
      <c r="BT118" s="42">
        <f>IF('Indicator Date hidden'!BU119="x","x",BT$2-'Indicator Date hidden'!BU119)</f>
        <v>0</v>
      </c>
      <c r="BU118">
        <f t="shared" si="15"/>
        <v>29</v>
      </c>
      <c r="BV118" s="43">
        <f t="shared" si="16"/>
        <v>0.42028985507246375</v>
      </c>
      <c r="BW118">
        <f t="shared" si="17"/>
        <v>11</v>
      </c>
      <c r="BX118" s="43">
        <f t="shared" si="18"/>
        <v>1.6007769590126464</v>
      </c>
      <c r="BY118" s="46">
        <f t="shared" si="19"/>
        <v>0</v>
      </c>
    </row>
    <row r="119" spans="1:77">
      <c r="A119" t="str">
        <f>'Indicator Data'!B122</f>
        <v>MOZ</v>
      </c>
      <c r="B119" s="42">
        <f>IF('Indicator Date hidden'!C120="x","x",B$2-'Indicator Date hidden'!C120)</f>
        <v>0</v>
      </c>
      <c r="C119" s="42">
        <f>IF('Indicator Date hidden'!D120="x","x",C$2-'Indicator Date hidden'!D120)</f>
        <v>0</v>
      </c>
      <c r="D119" s="42">
        <f>IF('Indicator Date hidden'!E120="x","x",D$2-'Indicator Date hidden'!E120)</f>
        <v>0</v>
      </c>
      <c r="E119" s="42">
        <f>IF('Indicator Date hidden'!F120="x","x",E$2-'Indicator Date hidden'!F120)</f>
        <v>0</v>
      </c>
      <c r="F119" s="42">
        <f>IF('Indicator Date hidden'!G120="x","x",F$2-'Indicator Date hidden'!G120)</f>
        <v>0</v>
      </c>
      <c r="G119" s="42">
        <f>IF('Indicator Date hidden'!H120="x","x",G$2-'Indicator Date hidden'!H120)</f>
        <v>0</v>
      </c>
      <c r="H119" s="42">
        <f>IF('Indicator Date hidden'!I120="x","x",H$2-'Indicator Date hidden'!I120)</f>
        <v>0</v>
      </c>
      <c r="I119" s="42">
        <f>IF('Indicator Date hidden'!J120="x","x",I$2-'Indicator Date hidden'!J120)</f>
        <v>0</v>
      </c>
      <c r="J119" s="42">
        <f>IF('Indicator Date hidden'!K120="x","x",J$2-'Indicator Date hidden'!K120)</f>
        <v>0</v>
      </c>
      <c r="K119" s="42">
        <f>IF('Indicator Date hidden'!L120="x","x",K$2-'Indicator Date hidden'!L120)</f>
        <v>0</v>
      </c>
      <c r="L119" s="42">
        <f>IF('Indicator Date hidden'!M120="x","x",L$2-'Indicator Date hidden'!M120)</f>
        <v>0</v>
      </c>
      <c r="M119" s="42">
        <f>IF('Indicator Date hidden'!N120="x","x",M$2-'Indicator Date hidden'!N120)</f>
        <v>0</v>
      </c>
      <c r="N119" s="42">
        <f>IF('Indicator Date hidden'!O120="x","x",N$2-'Indicator Date hidden'!O120)</f>
        <v>0</v>
      </c>
      <c r="O119" s="42">
        <f>IF('Indicator Date hidden'!P120="x","x",O$2-'Indicator Date hidden'!P120)</f>
        <v>0</v>
      </c>
      <c r="P119" s="42">
        <f>IF('Indicator Date hidden'!Q120="x","x",P$2-'Indicator Date hidden'!Q120)</f>
        <v>0</v>
      </c>
      <c r="Q119" s="42">
        <f>IF('Indicator Date hidden'!R120="x","x",Q$2-'Indicator Date hidden'!R120)</f>
        <v>0</v>
      </c>
      <c r="R119" s="42">
        <f>IF('Indicator Date hidden'!S120="x","x",R$2-'Indicator Date hidden'!S120)</f>
        <v>0</v>
      </c>
      <c r="S119" s="42">
        <f>IF('Indicator Date hidden'!T120="x","x",S$2-'Indicator Date hidden'!T120)</f>
        <v>0</v>
      </c>
      <c r="T119" s="42">
        <f>IF('Indicator Date hidden'!U120="x","x",T$2-'Indicator Date hidden'!U120)</f>
        <v>0</v>
      </c>
      <c r="U119" s="42">
        <f>IF('Indicator Date hidden'!V120="x","x",U$2-'Indicator Date hidden'!V120)</f>
        <v>0</v>
      </c>
      <c r="V119" s="42">
        <f>IF('Indicator Date hidden'!W120="x","x",V$2-'Indicator Date hidden'!W120)</f>
        <v>0</v>
      </c>
      <c r="W119" s="42">
        <f>IF('Indicator Date hidden'!X120="x","x",W$2-'Indicator Date hidden'!X120)</f>
        <v>0</v>
      </c>
      <c r="X119" s="42">
        <f>IF('Indicator Date hidden'!Y120="x","x",X$2-'Indicator Date hidden'!Y120)</f>
        <v>3</v>
      </c>
      <c r="Y119" s="42">
        <f>IF('Indicator Date hidden'!Z120="x","x",Y$2-'Indicator Date hidden'!Z120)</f>
        <v>0</v>
      </c>
      <c r="Z119" s="42" t="str">
        <f>IF('Indicator Date hidden'!AA120="x","x",Z$2-'Indicator Date hidden'!AA120)</f>
        <v>x</v>
      </c>
      <c r="AA119" s="42">
        <f>IF('Indicator Date hidden'!AB120="x","x",AA$2-'Indicator Date hidden'!AB120)</f>
        <v>1</v>
      </c>
      <c r="AB119" s="42">
        <f>IF('Indicator Date hidden'!AC120="x","x",AB$2-'Indicator Date hidden'!AC120)</f>
        <v>0</v>
      </c>
      <c r="AC119" s="42">
        <f>IF('Indicator Date hidden'!AD120="x","x",AC$2-'Indicator Date hidden'!AD120)</f>
        <v>-2</v>
      </c>
      <c r="AD119" s="42">
        <f>IF('Indicator Date hidden'!AE120="x","x",AD$2-'Indicator Date hidden'!AE120)</f>
        <v>0</v>
      </c>
      <c r="AE119" s="42">
        <f>IF('Indicator Date hidden'!AF120="x","x",AE$2-'Indicator Date hidden'!AF120)</f>
        <v>0</v>
      </c>
      <c r="AF119" s="42">
        <f>IF('Indicator Date hidden'!AG120="x","x",AF$2-'Indicator Date hidden'!AG120)</f>
        <v>0</v>
      </c>
      <c r="AG119" s="42">
        <f>IF('Indicator Date hidden'!AH120="x","x",AG$2-'Indicator Date hidden'!AH120)</f>
        <v>0</v>
      </c>
      <c r="AH119" s="42">
        <f>IF('Indicator Date hidden'!AI120="x","x",AH$2-'Indicator Date hidden'!AI120)</f>
        <v>2</v>
      </c>
      <c r="AI119" s="42">
        <f>IF('Indicator Date hidden'!AJ120="x","x",AI$2-'Indicator Date hidden'!AJ120)</f>
        <v>0</v>
      </c>
      <c r="AJ119" s="42">
        <f>IF('Indicator Date hidden'!AK120="x","x",AJ$2-'Indicator Date hidden'!AK120)</f>
        <v>0</v>
      </c>
      <c r="AK119" s="42">
        <f>IF('Indicator Date hidden'!AL120="x","x",AK$2-'Indicator Date hidden'!AL120)</f>
        <v>0</v>
      </c>
      <c r="AL119" s="42">
        <f>IF('Indicator Date hidden'!AM120="x","x",AL$2-'Indicator Date hidden'!AM120)</f>
        <v>0</v>
      </c>
      <c r="AM119" s="42">
        <f>IF('Indicator Date hidden'!AN120="x","x",AM$2-'Indicator Date hidden'!AN120)</f>
        <v>0</v>
      </c>
      <c r="AN119" s="42">
        <f>IF('Indicator Date hidden'!AO120="x","x",AN$2-'Indicator Date hidden'!AO120)</f>
        <v>0</v>
      </c>
      <c r="AO119" s="42">
        <f>IF('Indicator Date hidden'!AP120="x","x",AO$2-'Indicator Date hidden'!AP120)</f>
        <v>0</v>
      </c>
      <c r="AP119" s="42">
        <f>IF('Indicator Date hidden'!AQ120="x","x",AP$2-'Indicator Date hidden'!AQ120)</f>
        <v>0</v>
      </c>
      <c r="AQ119" s="42">
        <f>IF('Indicator Date hidden'!AR120="x","x",AQ$2-'Indicator Date hidden'!AR120)</f>
        <v>0</v>
      </c>
      <c r="AR119" s="42">
        <f>IF('Indicator Date hidden'!AS120="x","x",AR$2-'Indicator Date hidden'!AS120)</f>
        <v>0</v>
      </c>
      <c r="AS119" s="42">
        <f>IF('Indicator Date hidden'!AT120="x","x",AS$2-'Indicator Date hidden'!AT120)</f>
        <v>0</v>
      </c>
      <c r="AT119" s="42">
        <f>IF('Indicator Date hidden'!AU120="x","x",AT$2-'Indicator Date hidden'!AU120)</f>
        <v>0</v>
      </c>
      <c r="AU119" s="42">
        <f>IF('Indicator Date hidden'!AV120="x","x",AU$2-'Indicator Date hidden'!AV120)</f>
        <v>0</v>
      </c>
      <c r="AV119" s="42">
        <f>IF('Indicator Date hidden'!AW120="x","x",AV$2-'Indicator Date hidden'!AW120)</f>
        <v>3</v>
      </c>
      <c r="AW119" s="42">
        <f>IF('Indicator Date hidden'!AX120="x","x",AW$2-'Indicator Date hidden'!AX120)</f>
        <v>-2</v>
      </c>
      <c r="AX119" s="42">
        <f>IF('Indicator Date hidden'!AY120="x","x",AX$2-'Indicator Date hidden'!AY120)</f>
        <v>-1</v>
      </c>
      <c r="AY119" s="42">
        <f>IF('Indicator Date hidden'!AZ120="x","x",AY$2-'Indicator Date hidden'!AZ120)</f>
        <v>0</v>
      </c>
      <c r="AZ119" s="42">
        <f>IF('Indicator Date hidden'!BA120="x","x",AZ$2-'Indicator Date hidden'!BA120)</f>
        <v>0</v>
      </c>
      <c r="BA119" s="42">
        <f>IF('Indicator Date hidden'!BB120="x","x",BA$2-'Indicator Date hidden'!BB120)</f>
        <v>0</v>
      </c>
      <c r="BB119" s="42">
        <f>IF('Indicator Date hidden'!BC120="x","x",BB$2-'Indicator Date hidden'!BC120)</f>
        <v>0</v>
      </c>
      <c r="BC119" s="42">
        <f>IF('Indicator Date hidden'!BD120="x","x",BC$2-'Indicator Date hidden'!BD120)</f>
        <v>0</v>
      </c>
      <c r="BD119" s="42">
        <f>IF('Indicator Date hidden'!BE120="x","x",BD$2-'Indicator Date hidden'!BE120)</f>
        <v>0</v>
      </c>
      <c r="BE119" s="42">
        <f>IF('Indicator Date hidden'!BF120="x","x",BE$2-'Indicator Date hidden'!BF120)</f>
        <v>0</v>
      </c>
      <c r="BF119" s="42">
        <f>IF('Indicator Date hidden'!BG120="x","x",BF$2-'Indicator Date hidden'!BG120)</f>
        <v>0</v>
      </c>
      <c r="BG119" s="42">
        <f>IF('Indicator Date hidden'!BH120="x","x",BG$2-'Indicator Date hidden'!BH120)</f>
        <v>0</v>
      </c>
      <c r="BH119" s="42">
        <f>IF('Indicator Date hidden'!BI120="x","x",BH$2-'Indicator Date hidden'!BI120)</f>
        <v>0</v>
      </c>
      <c r="BI119" s="42">
        <f>IF('Indicator Date hidden'!BJ120="x","x",BI$2-'Indicator Date hidden'!BJ120)</f>
        <v>3</v>
      </c>
      <c r="BJ119" s="42">
        <f>IF('Indicator Date hidden'!BK120="x","x",BJ$2-'Indicator Date hidden'!BK120)</f>
        <v>1</v>
      </c>
      <c r="BK119" s="42">
        <f>IF('Indicator Date hidden'!BL120="x","x",BK$2-'Indicator Date hidden'!BL120)</f>
        <v>0</v>
      </c>
      <c r="BL119" s="42">
        <f>IF('Indicator Date hidden'!BM120="x","x",BL$2-'Indicator Date hidden'!BM120)</f>
        <v>0</v>
      </c>
      <c r="BM119" s="42">
        <f>IF('Indicator Date hidden'!BN120="x","x",BM$2-'Indicator Date hidden'!BN120)</f>
        <v>0</v>
      </c>
      <c r="BN119" s="42">
        <f>IF('Indicator Date hidden'!BO120="x","x",BN$2-'Indicator Date hidden'!BO120)</f>
        <v>0</v>
      </c>
      <c r="BO119" s="42">
        <f>IF('Indicator Date hidden'!BP120="x","x",BO$2-'Indicator Date hidden'!BP120)</f>
        <v>0</v>
      </c>
      <c r="BP119" s="42">
        <f>IF('Indicator Date hidden'!BQ120="x","x",BP$2-'Indicator Date hidden'!BQ120)</f>
        <v>0</v>
      </c>
      <c r="BQ119" s="42">
        <f>IF('Indicator Date hidden'!BR120="x","x",BQ$2-'Indicator Date hidden'!BR120)</f>
        <v>0</v>
      </c>
      <c r="BR119" s="42">
        <f>IF('Indicator Date hidden'!BS120="x","x",BR$2-'Indicator Date hidden'!BS120)</f>
        <v>0</v>
      </c>
      <c r="BS119" s="42">
        <f>IF('Indicator Date hidden'!BT120="x","x",BS$2-'Indicator Date hidden'!BT120)</f>
        <v>1</v>
      </c>
      <c r="BT119" s="42">
        <f>IF('Indicator Date hidden'!BU120="x","x",BT$2-'Indicator Date hidden'!BU120)</f>
        <v>0</v>
      </c>
      <c r="BU119">
        <f t="shared" si="15"/>
        <v>9</v>
      </c>
      <c r="BV119" s="43">
        <f t="shared" si="16"/>
        <v>0.12857142857142856</v>
      </c>
      <c r="BW119">
        <f t="shared" si="17"/>
        <v>7</v>
      </c>
      <c r="BX119" s="43">
        <f t="shared" si="18"/>
        <v>0.77314623587056042</v>
      </c>
      <c r="BY119" s="46">
        <f t="shared" si="19"/>
        <v>0</v>
      </c>
    </row>
    <row r="120" spans="1:77">
      <c r="A120" t="str">
        <f>'Indicator Data'!B123</f>
        <v>MMR</v>
      </c>
      <c r="B120" s="42">
        <f>IF('Indicator Date hidden'!C121="x","x",B$2-'Indicator Date hidden'!C121)</f>
        <v>0</v>
      </c>
      <c r="C120" s="42">
        <f>IF('Indicator Date hidden'!D121="x","x",C$2-'Indicator Date hidden'!D121)</f>
        <v>0</v>
      </c>
      <c r="D120" s="42">
        <f>IF('Indicator Date hidden'!E121="x","x",D$2-'Indicator Date hidden'!E121)</f>
        <v>0</v>
      </c>
      <c r="E120" s="42">
        <f>IF('Indicator Date hidden'!F121="x","x",E$2-'Indicator Date hidden'!F121)</f>
        <v>0</v>
      </c>
      <c r="F120" s="42">
        <f>IF('Indicator Date hidden'!G121="x","x",F$2-'Indicator Date hidden'!G121)</f>
        <v>0</v>
      </c>
      <c r="G120" s="42">
        <f>IF('Indicator Date hidden'!H121="x","x",G$2-'Indicator Date hidden'!H121)</f>
        <v>0</v>
      </c>
      <c r="H120" s="42">
        <f>IF('Indicator Date hidden'!I121="x","x",H$2-'Indicator Date hidden'!I121)</f>
        <v>0</v>
      </c>
      <c r="I120" s="42">
        <f>IF('Indicator Date hidden'!J121="x","x",I$2-'Indicator Date hidden'!J121)</f>
        <v>0</v>
      </c>
      <c r="J120" s="42">
        <f>IF('Indicator Date hidden'!K121="x","x",J$2-'Indicator Date hidden'!K121)</f>
        <v>0</v>
      </c>
      <c r="K120" s="42">
        <f>IF('Indicator Date hidden'!L121="x","x",K$2-'Indicator Date hidden'!L121)</f>
        <v>0</v>
      </c>
      <c r="L120" s="42">
        <f>IF('Indicator Date hidden'!M121="x","x",L$2-'Indicator Date hidden'!M121)</f>
        <v>0</v>
      </c>
      <c r="M120" s="42" t="str">
        <f>IF('Indicator Date hidden'!N121="x","x",M$2-'Indicator Date hidden'!N121)</f>
        <v>x</v>
      </c>
      <c r="N120" s="42" t="str">
        <f>IF('Indicator Date hidden'!O121="x","x",N$2-'Indicator Date hidden'!O121)</f>
        <v>x</v>
      </c>
      <c r="O120" s="42" t="str">
        <f>IF('Indicator Date hidden'!P121="x","x",O$2-'Indicator Date hidden'!P121)</f>
        <v>x</v>
      </c>
      <c r="P120" s="42">
        <f>IF('Indicator Date hidden'!Q121="x","x",P$2-'Indicator Date hidden'!Q121)</f>
        <v>0</v>
      </c>
      <c r="Q120" s="42">
        <f>IF('Indicator Date hidden'!R121="x","x",Q$2-'Indicator Date hidden'!R121)</f>
        <v>0</v>
      </c>
      <c r="R120" s="42">
        <f>IF('Indicator Date hidden'!S121="x","x",R$2-'Indicator Date hidden'!S121)</f>
        <v>0</v>
      </c>
      <c r="S120" s="42">
        <f>IF('Indicator Date hidden'!T121="x","x",S$2-'Indicator Date hidden'!T121)</f>
        <v>0</v>
      </c>
      <c r="T120" s="42">
        <f>IF('Indicator Date hidden'!U121="x","x",T$2-'Indicator Date hidden'!U121)</f>
        <v>0</v>
      </c>
      <c r="U120" s="42">
        <f>IF('Indicator Date hidden'!V121="x","x",U$2-'Indicator Date hidden'!V121)</f>
        <v>0</v>
      </c>
      <c r="V120" s="42">
        <f>IF('Indicator Date hidden'!W121="x","x",V$2-'Indicator Date hidden'!W121)</f>
        <v>0</v>
      </c>
      <c r="W120" s="42">
        <f>IF('Indicator Date hidden'!X121="x","x",W$2-'Indicator Date hidden'!X121)</f>
        <v>0</v>
      </c>
      <c r="X120" s="42">
        <f>IF('Indicator Date hidden'!Y121="x","x",X$2-'Indicator Date hidden'!Y121)</f>
        <v>5</v>
      </c>
      <c r="Y120" s="42">
        <f>IF('Indicator Date hidden'!Z121="x","x",Y$2-'Indicator Date hidden'!Z121)</f>
        <v>0</v>
      </c>
      <c r="Z120" s="42">
        <f>IF('Indicator Date hidden'!AA121="x","x",Z$2-'Indicator Date hidden'!AA121)</f>
        <v>0</v>
      </c>
      <c r="AA120" s="42">
        <f>IF('Indicator Date hidden'!AB121="x","x",AA$2-'Indicator Date hidden'!AB121)</f>
        <v>1</v>
      </c>
      <c r="AB120" s="42">
        <f>IF('Indicator Date hidden'!AC121="x","x",AB$2-'Indicator Date hidden'!AC121)</f>
        <v>0</v>
      </c>
      <c r="AC120" s="42">
        <f>IF('Indicator Date hidden'!AD121="x","x",AC$2-'Indicator Date hidden'!AD121)</f>
        <v>-2</v>
      </c>
      <c r="AD120" s="42">
        <f>IF('Indicator Date hidden'!AE121="x","x",AD$2-'Indicator Date hidden'!AE121)</f>
        <v>0</v>
      </c>
      <c r="AE120" s="42">
        <f>IF('Indicator Date hidden'!AF121="x","x",AE$2-'Indicator Date hidden'!AF121)</f>
        <v>0</v>
      </c>
      <c r="AF120" s="42">
        <f>IF('Indicator Date hidden'!AG121="x","x",AF$2-'Indicator Date hidden'!AG121)</f>
        <v>0</v>
      </c>
      <c r="AG120" s="42">
        <f>IF('Indicator Date hidden'!AH121="x","x",AG$2-'Indicator Date hidden'!AH121)</f>
        <v>0</v>
      </c>
      <c r="AH120" s="42">
        <f>IF('Indicator Date hidden'!AI121="x","x",AH$2-'Indicator Date hidden'!AI121)</f>
        <v>6</v>
      </c>
      <c r="AI120" s="42">
        <f>IF('Indicator Date hidden'!AJ121="x","x",AI$2-'Indicator Date hidden'!AJ121)</f>
        <v>0</v>
      </c>
      <c r="AJ120" s="42">
        <f>IF('Indicator Date hidden'!AK121="x","x",AJ$2-'Indicator Date hidden'!AK121)</f>
        <v>0</v>
      </c>
      <c r="AK120" s="42">
        <f>IF('Indicator Date hidden'!AL121="x","x",AK$2-'Indicator Date hidden'!AL121)</f>
        <v>0</v>
      </c>
      <c r="AL120" s="42">
        <f>IF('Indicator Date hidden'!AM121="x","x",AL$2-'Indicator Date hidden'!AM121)</f>
        <v>0</v>
      </c>
      <c r="AM120" s="42">
        <f>IF('Indicator Date hidden'!AN121="x","x",AM$2-'Indicator Date hidden'!AN121)</f>
        <v>0</v>
      </c>
      <c r="AN120" s="42">
        <f>IF('Indicator Date hidden'!AO121="x","x",AN$2-'Indicator Date hidden'!AO121)</f>
        <v>0</v>
      </c>
      <c r="AO120" s="42">
        <f>IF('Indicator Date hidden'!AP121="x","x",AO$2-'Indicator Date hidden'!AP121)</f>
        <v>4</v>
      </c>
      <c r="AP120" s="42">
        <f>IF('Indicator Date hidden'!AQ121="x","x",AP$2-'Indicator Date hidden'!AQ121)</f>
        <v>0</v>
      </c>
      <c r="AQ120" s="42">
        <f>IF('Indicator Date hidden'!AR121="x","x",AQ$2-'Indicator Date hidden'!AR121)</f>
        <v>0</v>
      </c>
      <c r="AR120" s="42">
        <f>IF('Indicator Date hidden'!AS121="x","x",AR$2-'Indicator Date hidden'!AS121)</f>
        <v>0</v>
      </c>
      <c r="AS120" s="42">
        <f>IF('Indicator Date hidden'!AT121="x","x",AS$2-'Indicator Date hidden'!AT121)</f>
        <v>0</v>
      </c>
      <c r="AT120" s="42">
        <f>IF('Indicator Date hidden'!AU121="x","x",AT$2-'Indicator Date hidden'!AU121)</f>
        <v>0</v>
      </c>
      <c r="AU120" s="42">
        <f>IF('Indicator Date hidden'!AV121="x","x",AU$2-'Indicator Date hidden'!AV121)</f>
        <v>0</v>
      </c>
      <c r="AV120" s="42">
        <f>IF('Indicator Date hidden'!AW121="x","x",AV$2-'Indicator Date hidden'!AW121)</f>
        <v>5</v>
      </c>
      <c r="AW120" s="42">
        <f>IF('Indicator Date hidden'!AX121="x","x",AW$2-'Indicator Date hidden'!AX121)</f>
        <v>-2</v>
      </c>
      <c r="AX120" s="42">
        <f>IF('Indicator Date hidden'!AY121="x","x",AX$2-'Indicator Date hidden'!AY121)</f>
        <v>-1</v>
      </c>
      <c r="AY120" s="42">
        <f>IF('Indicator Date hidden'!AZ121="x","x",AY$2-'Indicator Date hidden'!AZ121)</f>
        <v>0</v>
      </c>
      <c r="AZ120" s="42">
        <f>IF('Indicator Date hidden'!BA121="x","x",AZ$2-'Indicator Date hidden'!BA121)</f>
        <v>0</v>
      </c>
      <c r="BA120" s="42">
        <f>IF('Indicator Date hidden'!BB121="x","x",BA$2-'Indicator Date hidden'!BB121)</f>
        <v>0</v>
      </c>
      <c r="BB120" s="42">
        <f>IF('Indicator Date hidden'!BC121="x","x",BB$2-'Indicator Date hidden'!BC121)</f>
        <v>-1</v>
      </c>
      <c r="BC120" s="42">
        <f>IF('Indicator Date hidden'!BD121="x","x",BC$2-'Indicator Date hidden'!BD121)</f>
        <v>0</v>
      </c>
      <c r="BD120" s="42">
        <f>IF('Indicator Date hidden'!BE121="x","x",BD$2-'Indicator Date hidden'!BE121)</f>
        <v>0</v>
      </c>
      <c r="BE120" s="42">
        <f>IF('Indicator Date hidden'!BF121="x","x",BE$2-'Indicator Date hidden'!BF121)</f>
        <v>2</v>
      </c>
      <c r="BF120" s="42">
        <f>IF('Indicator Date hidden'!BG121="x","x",BF$2-'Indicator Date hidden'!BG121)</f>
        <v>0</v>
      </c>
      <c r="BG120" s="42">
        <f>IF('Indicator Date hidden'!BH121="x","x",BG$2-'Indicator Date hidden'!BH121)</f>
        <v>0</v>
      </c>
      <c r="BH120" s="42">
        <f>IF('Indicator Date hidden'!BI121="x","x",BH$2-'Indicator Date hidden'!BI121)</f>
        <v>0</v>
      </c>
      <c r="BI120" s="42">
        <f>IF('Indicator Date hidden'!BJ121="x","x",BI$2-'Indicator Date hidden'!BJ121)</f>
        <v>4</v>
      </c>
      <c r="BJ120" s="42">
        <f>IF('Indicator Date hidden'!BK121="x","x",BJ$2-'Indicator Date hidden'!BK121)</f>
        <v>1</v>
      </c>
      <c r="BK120" s="42">
        <f>IF('Indicator Date hidden'!BL121="x","x",BK$2-'Indicator Date hidden'!BL121)</f>
        <v>0</v>
      </c>
      <c r="BL120" s="42">
        <f>IF('Indicator Date hidden'!BM121="x","x",BL$2-'Indicator Date hidden'!BM121)</f>
        <v>0</v>
      </c>
      <c r="BM120" s="42">
        <f>IF('Indicator Date hidden'!BN121="x","x",BM$2-'Indicator Date hidden'!BN121)</f>
        <v>0</v>
      </c>
      <c r="BN120" s="42">
        <f>IF('Indicator Date hidden'!BO121="x","x",BN$2-'Indicator Date hidden'!BO121)</f>
        <v>0</v>
      </c>
      <c r="BO120" s="42">
        <f>IF('Indicator Date hidden'!BP121="x","x",BO$2-'Indicator Date hidden'!BP121)</f>
        <v>2</v>
      </c>
      <c r="BP120" s="42">
        <f>IF('Indicator Date hidden'!BQ121="x","x",BP$2-'Indicator Date hidden'!BQ121)</f>
        <v>0</v>
      </c>
      <c r="BQ120" s="42">
        <f>IF('Indicator Date hidden'!BR121="x","x",BQ$2-'Indicator Date hidden'!BR121)</f>
        <v>0</v>
      </c>
      <c r="BR120" s="42">
        <f>IF('Indicator Date hidden'!BS121="x","x",BR$2-'Indicator Date hidden'!BS121)</f>
        <v>0</v>
      </c>
      <c r="BS120" s="42">
        <f>IF('Indicator Date hidden'!BT121="x","x",BS$2-'Indicator Date hidden'!BT121)</f>
        <v>1</v>
      </c>
      <c r="BT120" s="42">
        <f>IF('Indicator Date hidden'!BU121="x","x",BT$2-'Indicator Date hidden'!BU121)</f>
        <v>0</v>
      </c>
      <c r="BU120">
        <f t="shared" si="15"/>
        <v>25</v>
      </c>
      <c r="BV120" s="43">
        <f t="shared" si="16"/>
        <v>0.36764705882352944</v>
      </c>
      <c r="BW120">
        <f t="shared" si="17"/>
        <v>10</v>
      </c>
      <c r="BX120" s="43">
        <f t="shared" si="18"/>
        <v>1.3816487568109457</v>
      </c>
      <c r="BY120" s="46">
        <f t="shared" si="19"/>
        <v>0</v>
      </c>
    </row>
    <row r="121" spans="1:77">
      <c r="A121" t="str">
        <f>'Indicator Data'!B124</f>
        <v>NAM</v>
      </c>
      <c r="B121" s="42">
        <f>IF('Indicator Date hidden'!C122="x","x",B$2-'Indicator Date hidden'!C122)</f>
        <v>0</v>
      </c>
      <c r="C121" s="42">
        <f>IF('Indicator Date hidden'!D122="x","x",C$2-'Indicator Date hidden'!D122)</f>
        <v>0</v>
      </c>
      <c r="D121" s="42">
        <f>IF('Indicator Date hidden'!E122="x","x",D$2-'Indicator Date hidden'!E122)</f>
        <v>0</v>
      </c>
      <c r="E121" s="42">
        <f>IF('Indicator Date hidden'!F122="x","x",E$2-'Indicator Date hidden'!F122)</f>
        <v>0</v>
      </c>
      <c r="F121" s="42">
        <f>IF('Indicator Date hidden'!G122="x","x",F$2-'Indicator Date hidden'!G122)</f>
        <v>0</v>
      </c>
      <c r="G121" s="42">
        <f>IF('Indicator Date hidden'!H122="x","x",G$2-'Indicator Date hidden'!H122)</f>
        <v>0</v>
      </c>
      <c r="H121" s="42">
        <f>IF('Indicator Date hidden'!I122="x","x",H$2-'Indicator Date hidden'!I122)</f>
        <v>0</v>
      </c>
      <c r="I121" s="42">
        <f>IF('Indicator Date hidden'!J122="x","x",I$2-'Indicator Date hidden'!J122)</f>
        <v>0</v>
      </c>
      <c r="J121" s="42">
        <f>IF('Indicator Date hidden'!K122="x","x",J$2-'Indicator Date hidden'!K122)</f>
        <v>0</v>
      </c>
      <c r="K121" s="42">
        <f>IF('Indicator Date hidden'!L122="x","x",K$2-'Indicator Date hidden'!L122)</f>
        <v>0</v>
      </c>
      <c r="L121" s="42">
        <f>IF('Indicator Date hidden'!M122="x","x",L$2-'Indicator Date hidden'!M122)</f>
        <v>0</v>
      </c>
      <c r="M121" s="42">
        <f>IF('Indicator Date hidden'!N122="x","x",M$2-'Indicator Date hidden'!N122)</f>
        <v>0</v>
      </c>
      <c r="N121" s="42">
        <f>IF('Indicator Date hidden'!O122="x","x",N$2-'Indicator Date hidden'!O122)</f>
        <v>0</v>
      </c>
      <c r="O121" s="42">
        <f>IF('Indicator Date hidden'!P122="x","x",O$2-'Indicator Date hidden'!P122)</f>
        <v>0</v>
      </c>
      <c r="P121" s="42">
        <f>IF('Indicator Date hidden'!Q122="x","x",P$2-'Indicator Date hidden'!Q122)</f>
        <v>0</v>
      </c>
      <c r="Q121" s="42">
        <f>IF('Indicator Date hidden'!R122="x","x",Q$2-'Indicator Date hidden'!R122)</f>
        <v>0</v>
      </c>
      <c r="R121" s="42">
        <f>IF('Indicator Date hidden'!S122="x","x",R$2-'Indicator Date hidden'!S122)</f>
        <v>0</v>
      </c>
      <c r="S121" s="42">
        <f>IF('Indicator Date hidden'!T122="x","x",S$2-'Indicator Date hidden'!T122)</f>
        <v>0</v>
      </c>
      <c r="T121" s="42">
        <f>IF('Indicator Date hidden'!U122="x","x",T$2-'Indicator Date hidden'!U122)</f>
        <v>0</v>
      </c>
      <c r="U121" s="42">
        <f>IF('Indicator Date hidden'!V122="x","x",U$2-'Indicator Date hidden'!V122)</f>
        <v>0</v>
      </c>
      <c r="V121" s="42">
        <f>IF('Indicator Date hidden'!W122="x","x",V$2-'Indicator Date hidden'!W122)</f>
        <v>0</v>
      </c>
      <c r="W121" s="42">
        <f>IF('Indicator Date hidden'!X122="x","x",W$2-'Indicator Date hidden'!X122)</f>
        <v>0</v>
      </c>
      <c r="X121" s="42">
        <f>IF('Indicator Date hidden'!Y122="x","x",X$2-'Indicator Date hidden'!Y122)</f>
        <v>8</v>
      </c>
      <c r="Y121" s="42">
        <f>IF('Indicator Date hidden'!Z122="x","x",Y$2-'Indicator Date hidden'!Z122)</f>
        <v>0</v>
      </c>
      <c r="Z121" s="42">
        <f>IF('Indicator Date hidden'!AA122="x","x",Z$2-'Indicator Date hidden'!AA122)</f>
        <v>5</v>
      </c>
      <c r="AA121" s="42">
        <f>IF('Indicator Date hidden'!AB122="x","x",AA$2-'Indicator Date hidden'!AB122)</f>
        <v>1</v>
      </c>
      <c r="AB121" s="42">
        <f>IF('Indicator Date hidden'!AC122="x","x",AB$2-'Indicator Date hidden'!AC122)</f>
        <v>0</v>
      </c>
      <c r="AC121" s="42">
        <f>IF('Indicator Date hidden'!AD122="x","x",AC$2-'Indicator Date hidden'!AD122)</f>
        <v>-2</v>
      </c>
      <c r="AD121" s="42">
        <f>IF('Indicator Date hidden'!AE122="x","x",AD$2-'Indicator Date hidden'!AE122)</f>
        <v>0</v>
      </c>
      <c r="AE121" s="42">
        <f>IF('Indicator Date hidden'!AF122="x","x",AE$2-'Indicator Date hidden'!AF122)</f>
        <v>0</v>
      </c>
      <c r="AF121" s="42">
        <f>IF('Indicator Date hidden'!AG122="x","x",AF$2-'Indicator Date hidden'!AG122)</f>
        <v>0</v>
      </c>
      <c r="AG121" s="42">
        <f>IF('Indicator Date hidden'!AH122="x","x",AG$2-'Indicator Date hidden'!AH122)</f>
        <v>0</v>
      </c>
      <c r="AH121" s="42">
        <f>IF('Indicator Date hidden'!AI122="x","x",AH$2-'Indicator Date hidden'!AI122)</f>
        <v>8</v>
      </c>
      <c r="AI121" s="42">
        <f>IF('Indicator Date hidden'!AJ122="x","x",AI$2-'Indicator Date hidden'!AJ122)</f>
        <v>0</v>
      </c>
      <c r="AJ121" s="42">
        <f>IF('Indicator Date hidden'!AK122="x","x",AJ$2-'Indicator Date hidden'!AK122)</f>
        <v>0</v>
      </c>
      <c r="AK121" s="42">
        <f>IF('Indicator Date hidden'!AL122="x","x",AK$2-'Indicator Date hidden'!AL122)</f>
        <v>0</v>
      </c>
      <c r="AL121" s="42">
        <f>IF('Indicator Date hidden'!AM122="x","x",AL$2-'Indicator Date hidden'!AM122)</f>
        <v>0</v>
      </c>
      <c r="AM121" s="42">
        <f>IF('Indicator Date hidden'!AN122="x","x",AM$2-'Indicator Date hidden'!AN122)</f>
        <v>0</v>
      </c>
      <c r="AN121" s="42">
        <f>IF('Indicator Date hidden'!AO122="x","x",AN$2-'Indicator Date hidden'!AO122)</f>
        <v>0</v>
      </c>
      <c r="AO121" s="42">
        <f>IF('Indicator Date hidden'!AP122="x","x",AO$2-'Indicator Date hidden'!AP122)</f>
        <v>9</v>
      </c>
      <c r="AP121" s="42">
        <f>IF('Indicator Date hidden'!AQ122="x","x",AP$2-'Indicator Date hidden'!AQ122)</f>
        <v>0</v>
      </c>
      <c r="AQ121" s="42">
        <f>IF('Indicator Date hidden'!AR122="x","x",AQ$2-'Indicator Date hidden'!AR122)</f>
        <v>0</v>
      </c>
      <c r="AR121" s="42">
        <f>IF('Indicator Date hidden'!AS122="x","x",AR$2-'Indicator Date hidden'!AS122)</f>
        <v>0</v>
      </c>
      <c r="AS121" s="42">
        <f>IF('Indicator Date hidden'!AT122="x","x",AS$2-'Indicator Date hidden'!AT122)</f>
        <v>0</v>
      </c>
      <c r="AT121" s="42">
        <f>IF('Indicator Date hidden'!AU122="x","x",AT$2-'Indicator Date hidden'!AU122)</f>
        <v>0</v>
      </c>
      <c r="AU121" s="42">
        <f>IF('Indicator Date hidden'!AV122="x","x",AU$2-'Indicator Date hidden'!AV122)</f>
        <v>0</v>
      </c>
      <c r="AV121" s="42">
        <f>IF('Indicator Date hidden'!AW122="x","x",AV$2-'Indicator Date hidden'!AW122)</f>
        <v>7</v>
      </c>
      <c r="AW121" s="42">
        <f>IF('Indicator Date hidden'!AX122="x","x",AW$2-'Indicator Date hidden'!AX122)</f>
        <v>-2</v>
      </c>
      <c r="AX121" s="42">
        <f>IF('Indicator Date hidden'!AY122="x","x",AX$2-'Indicator Date hidden'!AY122)</f>
        <v>-1</v>
      </c>
      <c r="AY121" s="42">
        <f>IF('Indicator Date hidden'!AZ122="x","x",AY$2-'Indicator Date hidden'!AZ122)</f>
        <v>0</v>
      </c>
      <c r="AZ121" s="42" t="str">
        <f>IF('Indicator Date hidden'!BA122="x","x",AZ$2-'Indicator Date hidden'!BA122)</f>
        <v>x</v>
      </c>
      <c r="BA121" s="42">
        <f>IF('Indicator Date hidden'!BB122="x","x",BA$2-'Indicator Date hidden'!BB122)</f>
        <v>0</v>
      </c>
      <c r="BB121" s="42">
        <f>IF('Indicator Date hidden'!BC122="x","x",BB$2-'Indicator Date hidden'!BC122)</f>
        <v>1</v>
      </c>
      <c r="BC121" s="42">
        <f>IF('Indicator Date hidden'!BD122="x","x",BC$2-'Indicator Date hidden'!BD122)</f>
        <v>0</v>
      </c>
      <c r="BD121" s="42">
        <f>IF('Indicator Date hidden'!BE122="x","x",BD$2-'Indicator Date hidden'!BE122)</f>
        <v>0</v>
      </c>
      <c r="BE121" s="42">
        <f>IF('Indicator Date hidden'!BF122="x","x",BE$2-'Indicator Date hidden'!BF122)</f>
        <v>2</v>
      </c>
      <c r="BF121" s="42">
        <f>IF('Indicator Date hidden'!BG122="x","x",BF$2-'Indicator Date hidden'!BG122)</f>
        <v>0</v>
      </c>
      <c r="BG121" s="42">
        <f>IF('Indicator Date hidden'!BH122="x","x",BG$2-'Indicator Date hidden'!BH122)</f>
        <v>0</v>
      </c>
      <c r="BH121" s="42">
        <f>IF('Indicator Date hidden'!BI122="x","x",BH$2-'Indicator Date hidden'!BI122)</f>
        <v>0</v>
      </c>
      <c r="BI121" s="42">
        <f>IF('Indicator Date hidden'!BJ122="x","x",BI$2-'Indicator Date hidden'!BJ122)</f>
        <v>2</v>
      </c>
      <c r="BJ121" s="42">
        <f>IF('Indicator Date hidden'!BK122="x","x",BJ$2-'Indicator Date hidden'!BK122)</f>
        <v>1</v>
      </c>
      <c r="BK121" s="42">
        <f>IF('Indicator Date hidden'!BL122="x","x",BK$2-'Indicator Date hidden'!BL122)</f>
        <v>0</v>
      </c>
      <c r="BL121" s="42">
        <f>IF('Indicator Date hidden'!BM122="x","x",BL$2-'Indicator Date hidden'!BM122)</f>
        <v>0</v>
      </c>
      <c r="BM121" s="42">
        <f>IF('Indicator Date hidden'!BN122="x","x",BM$2-'Indicator Date hidden'!BN122)</f>
        <v>0</v>
      </c>
      <c r="BN121" s="42">
        <f>IF('Indicator Date hidden'!BO122="x","x",BN$2-'Indicator Date hidden'!BO122)</f>
        <v>0</v>
      </c>
      <c r="BO121" s="42">
        <f>IF('Indicator Date hidden'!BP122="x","x",BO$2-'Indicator Date hidden'!BP122)</f>
        <v>3</v>
      </c>
      <c r="BP121" s="42">
        <f>IF('Indicator Date hidden'!BQ122="x","x",BP$2-'Indicator Date hidden'!BQ122)</f>
        <v>0</v>
      </c>
      <c r="BQ121" s="42">
        <f>IF('Indicator Date hidden'!BR122="x","x",BQ$2-'Indicator Date hidden'!BR122)</f>
        <v>0</v>
      </c>
      <c r="BR121" s="42">
        <f>IF('Indicator Date hidden'!BS122="x","x",BR$2-'Indicator Date hidden'!BS122)</f>
        <v>0</v>
      </c>
      <c r="BS121" s="42">
        <f>IF('Indicator Date hidden'!BT122="x","x",BS$2-'Indicator Date hidden'!BT122)</f>
        <v>1</v>
      </c>
      <c r="BT121" s="42">
        <f>IF('Indicator Date hidden'!BU122="x","x",BT$2-'Indicator Date hidden'!BU122)</f>
        <v>0</v>
      </c>
      <c r="BU121">
        <f t="shared" si="15"/>
        <v>43</v>
      </c>
      <c r="BV121" s="43">
        <f t="shared" si="16"/>
        <v>0.61428571428571432</v>
      </c>
      <c r="BW121">
        <f t="shared" si="17"/>
        <v>12</v>
      </c>
      <c r="BX121" s="43">
        <f t="shared" si="18"/>
        <v>2.0233837087050648</v>
      </c>
      <c r="BY121" s="46">
        <f t="shared" si="19"/>
        <v>0</v>
      </c>
    </row>
    <row r="122" spans="1:77">
      <c r="A122" t="str">
        <f>'Indicator Data'!B125</f>
        <v>NRU</v>
      </c>
      <c r="B122" s="42">
        <f>IF('Indicator Date hidden'!C123="x","x",B$2-'Indicator Date hidden'!C123)</f>
        <v>0</v>
      </c>
      <c r="C122" s="42">
        <f>IF('Indicator Date hidden'!D123="x","x",C$2-'Indicator Date hidden'!D123)</f>
        <v>0</v>
      </c>
      <c r="D122" s="42">
        <f>IF('Indicator Date hidden'!E123="x","x",D$2-'Indicator Date hidden'!E123)</f>
        <v>0</v>
      </c>
      <c r="E122" s="42">
        <f>IF('Indicator Date hidden'!F123="x","x",E$2-'Indicator Date hidden'!F123)</f>
        <v>0</v>
      </c>
      <c r="F122" s="42">
        <f>IF('Indicator Date hidden'!G123="x","x",F$2-'Indicator Date hidden'!G123)</f>
        <v>0</v>
      </c>
      <c r="G122" s="42">
        <f>IF('Indicator Date hidden'!H123="x","x",G$2-'Indicator Date hidden'!H123)</f>
        <v>0</v>
      </c>
      <c r="H122" s="42">
        <f>IF('Indicator Date hidden'!I123="x","x",H$2-'Indicator Date hidden'!I123)</f>
        <v>0</v>
      </c>
      <c r="I122" s="42">
        <f>IF('Indicator Date hidden'!J123="x","x",I$2-'Indicator Date hidden'!J123)</f>
        <v>0</v>
      </c>
      <c r="J122" s="42">
        <f>IF('Indicator Date hidden'!K123="x","x",J$2-'Indicator Date hidden'!K123)</f>
        <v>0</v>
      </c>
      <c r="K122" s="42" t="str">
        <f>IF('Indicator Date hidden'!L123="x","x",K$2-'Indicator Date hidden'!L123)</f>
        <v>x</v>
      </c>
      <c r="L122" s="42" t="str">
        <f>IF('Indicator Date hidden'!M123="x","x",L$2-'Indicator Date hidden'!M123)</f>
        <v>x</v>
      </c>
      <c r="M122" s="42" t="str">
        <f>IF('Indicator Date hidden'!N123="x","x",M$2-'Indicator Date hidden'!N123)</f>
        <v>x</v>
      </c>
      <c r="N122" s="42" t="str">
        <f>IF('Indicator Date hidden'!O123="x","x",N$2-'Indicator Date hidden'!O123)</f>
        <v>x</v>
      </c>
      <c r="O122" s="42" t="str">
        <f>IF('Indicator Date hidden'!P123="x","x",O$2-'Indicator Date hidden'!P123)</f>
        <v>x</v>
      </c>
      <c r="P122" s="42">
        <f>IF('Indicator Date hidden'!Q123="x","x",P$2-'Indicator Date hidden'!Q123)</f>
        <v>0</v>
      </c>
      <c r="Q122" s="42">
        <f>IF('Indicator Date hidden'!R123="x","x",Q$2-'Indicator Date hidden'!R123)</f>
        <v>0</v>
      </c>
      <c r="R122" s="42">
        <f>IF('Indicator Date hidden'!S123="x","x",R$2-'Indicator Date hidden'!S123)</f>
        <v>0</v>
      </c>
      <c r="S122" s="42">
        <f>IF('Indicator Date hidden'!T123="x","x",S$2-'Indicator Date hidden'!T123)</f>
        <v>0</v>
      </c>
      <c r="T122" s="42">
        <f>IF('Indicator Date hidden'!U123="x","x",T$2-'Indicator Date hidden'!U123)</f>
        <v>0</v>
      </c>
      <c r="U122" s="42">
        <f>IF('Indicator Date hidden'!V123="x","x",U$2-'Indicator Date hidden'!V123)</f>
        <v>0</v>
      </c>
      <c r="V122" s="42">
        <f>IF('Indicator Date hidden'!W123="x","x",V$2-'Indicator Date hidden'!W123)</f>
        <v>0</v>
      </c>
      <c r="W122" s="42">
        <f>IF('Indicator Date hidden'!X123="x","x",W$2-'Indicator Date hidden'!X123)</f>
        <v>0</v>
      </c>
      <c r="X122" s="42" t="str">
        <f>IF('Indicator Date hidden'!Y123="x","x",X$2-'Indicator Date hidden'!Y123)</f>
        <v>x</v>
      </c>
      <c r="Y122" s="42">
        <f>IF('Indicator Date hidden'!Z123="x","x",Y$2-'Indicator Date hidden'!Z123)</f>
        <v>1</v>
      </c>
      <c r="Z122" s="42" t="str">
        <f>IF('Indicator Date hidden'!AA123="x","x",Z$2-'Indicator Date hidden'!AA123)</f>
        <v>x</v>
      </c>
      <c r="AA122" s="42" t="str">
        <f>IF('Indicator Date hidden'!AB123="x","x",AA$2-'Indicator Date hidden'!AB123)</f>
        <v>x</v>
      </c>
      <c r="AB122" s="42" t="str">
        <f>IF('Indicator Date hidden'!AC123="x","x",AB$2-'Indicator Date hidden'!AC123)</f>
        <v>x</v>
      </c>
      <c r="AC122" s="42">
        <f>IF('Indicator Date hidden'!AD123="x","x",AC$2-'Indicator Date hidden'!AD123)</f>
        <v>-2</v>
      </c>
      <c r="AD122" s="42">
        <f>IF('Indicator Date hidden'!AE123="x","x",AD$2-'Indicator Date hidden'!AE123)</f>
        <v>0</v>
      </c>
      <c r="AE122" s="42">
        <f>IF('Indicator Date hidden'!AF123="x","x",AE$2-'Indicator Date hidden'!AF123)</f>
        <v>16</v>
      </c>
      <c r="AF122" s="42" t="str">
        <f>IF('Indicator Date hidden'!AG123="x","x",AF$2-'Indicator Date hidden'!AG123)</f>
        <v>x</v>
      </c>
      <c r="AG122" s="42">
        <f>IF('Indicator Date hidden'!AH123="x","x",AG$2-'Indicator Date hidden'!AH123)</f>
        <v>0</v>
      </c>
      <c r="AH122" s="42" t="str">
        <f>IF('Indicator Date hidden'!AI123="x","x",AH$2-'Indicator Date hidden'!AI123)</f>
        <v>x</v>
      </c>
      <c r="AI122" s="42">
        <f>IF('Indicator Date hidden'!AJ123="x","x",AI$2-'Indicator Date hidden'!AJ123)</f>
        <v>0</v>
      </c>
      <c r="AJ122" s="42">
        <f>IF('Indicator Date hidden'!AK123="x","x",AJ$2-'Indicator Date hidden'!AK123)</f>
        <v>0</v>
      </c>
      <c r="AK122" s="42">
        <f>IF('Indicator Date hidden'!AL123="x","x",AK$2-'Indicator Date hidden'!AL123)</f>
        <v>0</v>
      </c>
      <c r="AL122" s="42">
        <f>IF('Indicator Date hidden'!AM123="x","x",AL$2-'Indicator Date hidden'!AM123)</f>
        <v>0</v>
      </c>
      <c r="AM122" s="42" t="str">
        <f>IF('Indicator Date hidden'!AN123="x","x",AM$2-'Indicator Date hidden'!AN123)</f>
        <v>x</v>
      </c>
      <c r="AN122" s="42">
        <f>IF('Indicator Date hidden'!AO123="x","x",AN$2-'Indicator Date hidden'!AO123)</f>
        <v>0</v>
      </c>
      <c r="AO122" s="42" t="str">
        <f>IF('Indicator Date hidden'!AP123="x","x",AO$2-'Indicator Date hidden'!AP123)</f>
        <v>x</v>
      </c>
      <c r="AP122" s="42">
        <f>IF('Indicator Date hidden'!AQ123="x","x",AP$2-'Indicator Date hidden'!AQ123)</f>
        <v>0</v>
      </c>
      <c r="AQ122" s="42" t="str">
        <f>IF('Indicator Date hidden'!AR123="x","x",AQ$2-'Indicator Date hidden'!AR123)</f>
        <v>x</v>
      </c>
      <c r="AR122" s="42" t="str">
        <f>IF('Indicator Date hidden'!AS123="x","x",AR$2-'Indicator Date hidden'!AS123)</f>
        <v>x</v>
      </c>
      <c r="AS122" s="42" t="str">
        <f>IF('Indicator Date hidden'!AT123="x","x",AS$2-'Indicator Date hidden'!AT123)</f>
        <v>x</v>
      </c>
      <c r="AT122" s="42">
        <f>IF('Indicator Date hidden'!AU123="x","x",AT$2-'Indicator Date hidden'!AU123)</f>
        <v>0</v>
      </c>
      <c r="AU122" s="42" t="str">
        <f>IF('Indicator Date hidden'!AV123="x","x",AU$2-'Indicator Date hidden'!AV123)</f>
        <v>x</v>
      </c>
      <c r="AV122" s="42">
        <f>IF('Indicator Date hidden'!AW123="x","x",AV$2-'Indicator Date hidden'!AW123)</f>
        <v>10</v>
      </c>
      <c r="AW122" s="42" t="str">
        <f>IF('Indicator Date hidden'!AX123="x","x",AW$2-'Indicator Date hidden'!AX123)</f>
        <v>x</v>
      </c>
      <c r="AX122" s="42" t="str">
        <f>IF('Indicator Date hidden'!AY123="x","x",AX$2-'Indicator Date hidden'!AY123)</f>
        <v>x</v>
      </c>
      <c r="AY122" s="42" t="str">
        <f>IF('Indicator Date hidden'!AZ123="x","x",AY$2-'Indicator Date hidden'!AZ123)</f>
        <v>x</v>
      </c>
      <c r="AZ122" s="42" t="str">
        <f>IF('Indicator Date hidden'!BA123="x","x",AZ$2-'Indicator Date hidden'!BA123)</f>
        <v>x</v>
      </c>
      <c r="BA122" s="42">
        <f>IF('Indicator Date hidden'!BB123="x","x",BA$2-'Indicator Date hidden'!BB123)</f>
        <v>0</v>
      </c>
      <c r="BB122" s="42" t="str">
        <f>IF('Indicator Date hidden'!BC123="x","x",BB$2-'Indicator Date hidden'!BC123)</f>
        <v>x</v>
      </c>
      <c r="BC122" s="42">
        <f>IF('Indicator Date hidden'!BD123="x","x",BC$2-'Indicator Date hidden'!BD123)</f>
        <v>0</v>
      </c>
      <c r="BD122" s="42">
        <f>IF('Indicator Date hidden'!BE123="x","x",BD$2-'Indicator Date hidden'!BE123)</f>
        <v>0</v>
      </c>
      <c r="BE122" s="42">
        <f>IF('Indicator Date hidden'!BF123="x","x",BE$2-'Indicator Date hidden'!BF123)</f>
        <v>2</v>
      </c>
      <c r="BF122" s="42">
        <f>IF('Indicator Date hidden'!BG123="x","x",BF$2-'Indicator Date hidden'!BG123)</f>
        <v>0</v>
      </c>
      <c r="BG122" s="42" t="str">
        <f>IF('Indicator Date hidden'!BH123="x","x",BG$2-'Indicator Date hidden'!BH123)</f>
        <v>x</v>
      </c>
      <c r="BH122" s="42">
        <f>IF('Indicator Date hidden'!BI123="x","x",BH$2-'Indicator Date hidden'!BI123)</f>
        <v>0</v>
      </c>
      <c r="BI122" s="42" t="str">
        <f>IF('Indicator Date hidden'!BJ123="x","x",BI$2-'Indicator Date hidden'!BJ123)</f>
        <v>x</v>
      </c>
      <c r="BJ122" s="42">
        <f>IF('Indicator Date hidden'!BK123="x","x",BJ$2-'Indicator Date hidden'!BK123)</f>
        <v>1</v>
      </c>
      <c r="BK122" s="42">
        <f>IF('Indicator Date hidden'!BL123="x","x",BK$2-'Indicator Date hidden'!BL123)</f>
        <v>1</v>
      </c>
      <c r="BL122" s="42">
        <f>IF('Indicator Date hidden'!BM123="x","x",BL$2-'Indicator Date hidden'!BM123)</f>
        <v>0</v>
      </c>
      <c r="BM122" s="42">
        <f>IF('Indicator Date hidden'!BN123="x","x",BM$2-'Indicator Date hidden'!BN123)</f>
        <v>0</v>
      </c>
      <c r="BN122" s="42">
        <f>IF('Indicator Date hidden'!BO123="x","x",BN$2-'Indicator Date hidden'!BO123)</f>
        <v>0</v>
      </c>
      <c r="BO122" s="42">
        <f>IF('Indicator Date hidden'!BP123="x","x",BO$2-'Indicator Date hidden'!BP123)</f>
        <v>6</v>
      </c>
      <c r="BP122" s="42">
        <f>IF('Indicator Date hidden'!BQ123="x","x",BP$2-'Indicator Date hidden'!BQ123)</f>
        <v>0</v>
      </c>
      <c r="BQ122" s="42">
        <f>IF('Indicator Date hidden'!BR123="x","x",BQ$2-'Indicator Date hidden'!BR123)</f>
        <v>0</v>
      </c>
      <c r="BR122" s="42">
        <f>IF('Indicator Date hidden'!BS123="x","x",BR$2-'Indicator Date hidden'!BS123)</f>
        <v>0</v>
      </c>
      <c r="BS122" s="42">
        <f>IF('Indicator Date hidden'!BT123="x","x",BS$2-'Indicator Date hidden'!BT123)</f>
        <v>1</v>
      </c>
      <c r="BT122" s="42" t="str">
        <f>IF('Indicator Date hidden'!BU123="x","x",BT$2-'Indicator Date hidden'!BU123)</f>
        <v>x</v>
      </c>
      <c r="BU122">
        <f t="shared" si="15"/>
        <v>36</v>
      </c>
      <c r="BV122" s="43">
        <f t="shared" si="16"/>
        <v>0.78260869565217395</v>
      </c>
      <c r="BW122">
        <f t="shared" si="17"/>
        <v>8</v>
      </c>
      <c r="BX122" s="43">
        <f t="shared" si="18"/>
        <v>2.8583443328510612</v>
      </c>
      <c r="BY122" s="46">
        <f t="shared" si="19"/>
        <v>0</v>
      </c>
    </row>
    <row r="123" spans="1:77">
      <c r="A123" t="str">
        <f>'Indicator Data'!B126</f>
        <v>NPL</v>
      </c>
      <c r="B123" s="42">
        <f>IF('Indicator Date hidden'!C124="x","x",B$2-'Indicator Date hidden'!C124)</f>
        <v>0</v>
      </c>
      <c r="C123" s="42">
        <f>IF('Indicator Date hidden'!D124="x","x",C$2-'Indicator Date hidden'!D124)</f>
        <v>0</v>
      </c>
      <c r="D123" s="42">
        <f>IF('Indicator Date hidden'!E124="x","x",D$2-'Indicator Date hidden'!E124)</f>
        <v>0</v>
      </c>
      <c r="E123" s="42">
        <f>IF('Indicator Date hidden'!F124="x","x",E$2-'Indicator Date hidden'!F124)</f>
        <v>0</v>
      </c>
      <c r="F123" s="42">
        <f>IF('Indicator Date hidden'!G124="x","x",F$2-'Indicator Date hidden'!G124)</f>
        <v>0</v>
      </c>
      <c r="G123" s="42">
        <f>IF('Indicator Date hidden'!H124="x","x",G$2-'Indicator Date hidden'!H124)</f>
        <v>0</v>
      </c>
      <c r="H123" s="42">
        <f>IF('Indicator Date hidden'!I124="x","x",H$2-'Indicator Date hidden'!I124)</f>
        <v>0</v>
      </c>
      <c r="I123" s="42">
        <f>IF('Indicator Date hidden'!J124="x","x",I$2-'Indicator Date hidden'!J124)</f>
        <v>0</v>
      </c>
      <c r="J123" s="42">
        <f>IF('Indicator Date hidden'!K124="x","x",J$2-'Indicator Date hidden'!K124)</f>
        <v>0</v>
      </c>
      <c r="K123" s="42">
        <f>IF('Indicator Date hidden'!L124="x","x",K$2-'Indicator Date hidden'!L124)</f>
        <v>0</v>
      </c>
      <c r="L123" s="42">
        <f>IF('Indicator Date hidden'!M124="x","x",L$2-'Indicator Date hidden'!M124)</f>
        <v>0</v>
      </c>
      <c r="M123" s="42" t="str">
        <f>IF('Indicator Date hidden'!N124="x","x",M$2-'Indicator Date hidden'!N124)</f>
        <v>x</v>
      </c>
      <c r="N123" s="42" t="str">
        <f>IF('Indicator Date hidden'!O124="x","x",N$2-'Indicator Date hidden'!O124)</f>
        <v>x</v>
      </c>
      <c r="O123" s="42" t="str">
        <f>IF('Indicator Date hidden'!P124="x","x",O$2-'Indicator Date hidden'!P124)</f>
        <v>x</v>
      </c>
      <c r="P123" s="42">
        <f>IF('Indicator Date hidden'!Q124="x","x",P$2-'Indicator Date hidden'!Q124)</f>
        <v>0</v>
      </c>
      <c r="Q123" s="42">
        <f>IF('Indicator Date hidden'!R124="x","x",Q$2-'Indicator Date hidden'!R124)</f>
        <v>0</v>
      </c>
      <c r="R123" s="42">
        <f>IF('Indicator Date hidden'!S124="x","x",R$2-'Indicator Date hidden'!S124)</f>
        <v>0</v>
      </c>
      <c r="S123" s="42">
        <f>IF('Indicator Date hidden'!T124="x","x",S$2-'Indicator Date hidden'!T124)</f>
        <v>0</v>
      </c>
      <c r="T123" s="42">
        <f>IF('Indicator Date hidden'!U124="x","x",T$2-'Indicator Date hidden'!U124)</f>
        <v>0</v>
      </c>
      <c r="U123" s="42">
        <f>IF('Indicator Date hidden'!V124="x","x",U$2-'Indicator Date hidden'!V124)</f>
        <v>0</v>
      </c>
      <c r="V123" s="42">
        <f>IF('Indicator Date hidden'!W124="x","x",V$2-'Indicator Date hidden'!W124)</f>
        <v>0</v>
      </c>
      <c r="W123" s="42">
        <f>IF('Indicator Date hidden'!X124="x","x",W$2-'Indicator Date hidden'!X124)</f>
        <v>0</v>
      </c>
      <c r="X123" s="42">
        <f>IF('Indicator Date hidden'!Y124="x","x",X$2-'Indicator Date hidden'!Y124)</f>
        <v>2</v>
      </c>
      <c r="Y123" s="42">
        <f>IF('Indicator Date hidden'!Z124="x","x",Y$2-'Indicator Date hidden'!Z124)</f>
        <v>0</v>
      </c>
      <c r="Z123" s="42">
        <f>IF('Indicator Date hidden'!AA124="x","x",Z$2-'Indicator Date hidden'!AA124)</f>
        <v>0</v>
      </c>
      <c r="AA123" s="42">
        <f>IF('Indicator Date hidden'!AB124="x","x",AA$2-'Indicator Date hidden'!AB124)</f>
        <v>0</v>
      </c>
      <c r="AB123" s="42">
        <f>IF('Indicator Date hidden'!AC124="x","x",AB$2-'Indicator Date hidden'!AC124)</f>
        <v>0</v>
      </c>
      <c r="AC123" s="42">
        <f>IF('Indicator Date hidden'!AD124="x","x",AC$2-'Indicator Date hidden'!AD124)</f>
        <v>-2</v>
      </c>
      <c r="AD123" s="42">
        <f>IF('Indicator Date hidden'!AE124="x","x",AD$2-'Indicator Date hidden'!AE124)</f>
        <v>0</v>
      </c>
      <c r="AE123" s="42">
        <f>IF('Indicator Date hidden'!AF124="x","x",AE$2-'Indicator Date hidden'!AF124)</f>
        <v>0</v>
      </c>
      <c r="AF123" s="42">
        <f>IF('Indicator Date hidden'!AG124="x","x",AF$2-'Indicator Date hidden'!AG124)</f>
        <v>0</v>
      </c>
      <c r="AG123" s="42">
        <f>IF('Indicator Date hidden'!AH124="x","x",AG$2-'Indicator Date hidden'!AH124)</f>
        <v>0</v>
      </c>
      <c r="AH123" s="42">
        <f>IF('Indicator Date hidden'!AI124="x","x",AH$2-'Indicator Date hidden'!AI124)</f>
        <v>2</v>
      </c>
      <c r="AI123" s="42">
        <f>IF('Indicator Date hidden'!AJ124="x","x",AI$2-'Indicator Date hidden'!AJ124)</f>
        <v>0</v>
      </c>
      <c r="AJ123" s="42">
        <f>IF('Indicator Date hidden'!AK124="x","x",AJ$2-'Indicator Date hidden'!AK124)</f>
        <v>0</v>
      </c>
      <c r="AK123" s="42">
        <f>IF('Indicator Date hidden'!AL124="x","x",AK$2-'Indicator Date hidden'!AL124)</f>
        <v>0</v>
      </c>
      <c r="AL123" s="42">
        <f>IF('Indicator Date hidden'!AM124="x","x",AL$2-'Indicator Date hidden'!AM124)</f>
        <v>0</v>
      </c>
      <c r="AM123" s="42">
        <f>IF('Indicator Date hidden'!AN124="x","x",AM$2-'Indicator Date hidden'!AN124)</f>
        <v>0</v>
      </c>
      <c r="AN123" s="42">
        <f>IF('Indicator Date hidden'!AO124="x","x",AN$2-'Indicator Date hidden'!AO124)</f>
        <v>0</v>
      </c>
      <c r="AO123" s="42">
        <f>IF('Indicator Date hidden'!AP124="x","x",AO$2-'Indicator Date hidden'!AP124)</f>
        <v>0</v>
      </c>
      <c r="AP123" s="42">
        <f>IF('Indicator Date hidden'!AQ124="x","x",AP$2-'Indicator Date hidden'!AQ124)</f>
        <v>0</v>
      </c>
      <c r="AQ123" s="42">
        <f>IF('Indicator Date hidden'!AR124="x","x",AQ$2-'Indicator Date hidden'!AR124)</f>
        <v>0</v>
      </c>
      <c r="AR123" s="42">
        <f>IF('Indicator Date hidden'!AS124="x","x",AR$2-'Indicator Date hidden'!AS124)</f>
        <v>0</v>
      </c>
      <c r="AS123" s="42">
        <f>IF('Indicator Date hidden'!AT124="x","x",AS$2-'Indicator Date hidden'!AT124)</f>
        <v>0</v>
      </c>
      <c r="AT123" s="42">
        <f>IF('Indicator Date hidden'!AU124="x","x",AT$2-'Indicator Date hidden'!AU124)</f>
        <v>0</v>
      </c>
      <c r="AU123" s="42">
        <f>IF('Indicator Date hidden'!AV124="x","x",AU$2-'Indicator Date hidden'!AV124)</f>
        <v>0</v>
      </c>
      <c r="AV123" s="42">
        <f>IF('Indicator Date hidden'!AW124="x","x",AV$2-'Indicator Date hidden'!AW124)</f>
        <v>12</v>
      </c>
      <c r="AW123" s="42">
        <f>IF('Indicator Date hidden'!AX124="x","x",AW$2-'Indicator Date hidden'!AX124)</f>
        <v>-2</v>
      </c>
      <c r="AX123" s="42">
        <f>IF('Indicator Date hidden'!AY124="x","x",AX$2-'Indicator Date hidden'!AY124)</f>
        <v>-1</v>
      </c>
      <c r="AY123" s="42">
        <f>IF('Indicator Date hidden'!AZ124="x","x",AY$2-'Indicator Date hidden'!AZ124)</f>
        <v>0</v>
      </c>
      <c r="AZ123" s="42">
        <f>IF('Indicator Date hidden'!BA124="x","x",AZ$2-'Indicator Date hidden'!BA124)</f>
        <v>6</v>
      </c>
      <c r="BA123" s="42">
        <f>IF('Indicator Date hidden'!BB124="x","x",BA$2-'Indicator Date hidden'!BB124)</f>
        <v>0</v>
      </c>
      <c r="BB123" s="42">
        <f>IF('Indicator Date hidden'!BC124="x","x",BB$2-'Indicator Date hidden'!BC124)</f>
        <v>0</v>
      </c>
      <c r="BC123" s="42">
        <f>IF('Indicator Date hidden'!BD124="x","x",BC$2-'Indicator Date hidden'!BD124)</f>
        <v>0</v>
      </c>
      <c r="BD123" s="42">
        <f>IF('Indicator Date hidden'!BE124="x","x",BD$2-'Indicator Date hidden'!BE124)</f>
        <v>0</v>
      </c>
      <c r="BE123" s="42">
        <f>IF('Indicator Date hidden'!BF124="x","x",BE$2-'Indicator Date hidden'!BF124)</f>
        <v>0</v>
      </c>
      <c r="BF123" s="42">
        <f>IF('Indicator Date hidden'!BG124="x","x",BF$2-'Indicator Date hidden'!BG124)</f>
        <v>0</v>
      </c>
      <c r="BG123" s="42">
        <f>IF('Indicator Date hidden'!BH124="x","x",BG$2-'Indicator Date hidden'!BH124)</f>
        <v>0</v>
      </c>
      <c r="BH123" s="42">
        <f>IF('Indicator Date hidden'!BI124="x","x",BH$2-'Indicator Date hidden'!BI124)</f>
        <v>0</v>
      </c>
      <c r="BI123" s="42">
        <f>IF('Indicator Date hidden'!BJ124="x","x",BI$2-'Indicator Date hidden'!BJ124)</f>
        <v>2</v>
      </c>
      <c r="BJ123" s="42">
        <f>IF('Indicator Date hidden'!BK124="x","x",BJ$2-'Indicator Date hidden'!BK124)</f>
        <v>1</v>
      </c>
      <c r="BK123" s="42">
        <f>IF('Indicator Date hidden'!BL124="x","x",BK$2-'Indicator Date hidden'!BL124)</f>
        <v>1</v>
      </c>
      <c r="BL123" s="42">
        <f>IF('Indicator Date hidden'!BM124="x","x",BL$2-'Indicator Date hidden'!BM124)</f>
        <v>0</v>
      </c>
      <c r="BM123" s="42">
        <f>IF('Indicator Date hidden'!BN124="x","x",BM$2-'Indicator Date hidden'!BN124)</f>
        <v>0</v>
      </c>
      <c r="BN123" s="42">
        <f>IF('Indicator Date hidden'!BO124="x","x",BN$2-'Indicator Date hidden'!BO124)</f>
        <v>0</v>
      </c>
      <c r="BO123" s="42">
        <f>IF('Indicator Date hidden'!BP124="x","x",BO$2-'Indicator Date hidden'!BP124)</f>
        <v>0</v>
      </c>
      <c r="BP123" s="42">
        <f>IF('Indicator Date hidden'!BQ124="x","x",BP$2-'Indicator Date hidden'!BQ124)</f>
        <v>0</v>
      </c>
      <c r="BQ123" s="42">
        <f>IF('Indicator Date hidden'!BR124="x","x",BQ$2-'Indicator Date hidden'!BR124)</f>
        <v>0</v>
      </c>
      <c r="BR123" s="42">
        <f>IF('Indicator Date hidden'!BS124="x","x",BR$2-'Indicator Date hidden'!BS124)</f>
        <v>0</v>
      </c>
      <c r="BS123" s="42">
        <f>IF('Indicator Date hidden'!BT124="x","x",BS$2-'Indicator Date hidden'!BT124)</f>
        <v>1</v>
      </c>
      <c r="BT123" s="42">
        <f>IF('Indicator Date hidden'!BU124="x","x",BT$2-'Indicator Date hidden'!BU124)</f>
        <v>0</v>
      </c>
      <c r="BU123">
        <f t="shared" si="15"/>
        <v>22</v>
      </c>
      <c r="BV123" s="43">
        <f t="shared" si="16"/>
        <v>0.3235294117647059</v>
      </c>
      <c r="BW123">
        <f t="shared" si="17"/>
        <v>8</v>
      </c>
      <c r="BX123" s="43">
        <f t="shared" si="18"/>
        <v>1.7015665487200855</v>
      </c>
      <c r="BY123" s="46">
        <f t="shared" si="19"/>
        <v>0</v>
      </c>
    </row>
    <row r="124" spans="1:77">
      <c r="A124" t="str">
        <f>'Indicator Data'!B127</f>
        <v>NLD</v>
      </c>
      <c r="B124" s="42">
        <f>IF('Indicator Date hidden'!C125="x","x",B$2-'Indicator Date hidden'!C125)</f>
        <v>0</v>
      </c>
      <c r="C124" s="42">
        <f>IF('Indicator Date hidden'!D125="x","x",C$2-'Indicator Date hidden'!D125)</f>
        <v>0</v>
      </c>
      <c r="D124" s="42">
        <f>IF('Indicator Date hidden'!E125="x","x",D$2-'Indicator Date hidden'!E125)</f>
        <v>0</v>
      </c>
      <c r="E124" s="42">
        <f>IF('Indicator Date hidden'!F125="x","x",E$2-'Indicator Date hidden'!F125)</f>
        <v>0</v>
      </c>
      <c r="F124" s="42">
        <f>IF('Indicator Date hidden'!G125="x","x",F$2-'Indicator Date hidden'!G125)</f>
        <v>0</v>
      </c>
      <c r="G124" s="42">
        <f>IF('Indicator Date hidden'!H125="x","x",G$2-'Indicator Date hidden'!H125)</f>
        <v>0</v>
      </c>
      <c r="H124" s="42">
        <f>IF('Indicator Date hidden'!I125="x","x",H$2-'Indicator Date hidden'!I125)</f>
        <v>0</v>
      </c>
      <c r="I124" s="42">
        <f>IF('Indicator Date hidden'!J125="x","x",I$2-'Indicator Date hidden'!J125)</f>
        <v>0</v>
      </c>
      <c r="J124" s="42">
        <f>IF('Indicator Date hidden'!K125="x","x",J$2-'Indicator Date hidden'!K125)</f>
        <v>0</v>
      </c>
      <c r="K124" s="42">
        <f>IF('Indicator Date hidden'!L125="x","x",K$2-'Indicator Date hidden'!L125)</f>
        <v>0</v>
      </c>
      <c r="L124" s="42">
        <f>IF('Indicator Date hidden'!M125="x","x",L$2-'Indicator Date hidden'!M125)</f>
        <v>0</v>
      </c>
      <c r="M124" s="42" t="str">
        <f>IF('Indicator Date hidden'!N125="x","x",M$2-'Indicator Date hidden'!N125)</f>
        <v>x</v>
      </c>
      <c r="N124" s="42" t="str">
        <f>IF('Indicator Date hidden'!O125="x","x",N$2-'Indicator Date hidden'!O125)</f>
        <v>x</v>
      </c>
      <c r="O124" s="42" t="str">
        <f>IF('Indicator Date hidden'!P125="x","x",O$2-'Indicator Date hidden'!P125)</f>
        <v>x</v>
      </c>
      <c r="P124" s="42">
        <f>IF('Indicator Date hidden'!Q125="x","x",P$2-'Indicator Date hidden'!Q125)</f>
        <v>0</v>
      </c>
      <c r="Q124" s="42">
        <f>IF('Indicator Date hidden'!R125="x","x",Q$2-'Indicator Date hidden'!R125)</f>
        <v>0</v>
      </c>
      <c r="R124" s="42">
        <f>IF('Indicator Date hidden'!S125="x","x",R$2-'Indicator Date hidden'!S125)</f>
        <v>0</v>
      </c>
      <c r="S124" s="42">
        <f>IF('Indicator Date hidden'!T125="x","x",S$2-'Indicator Date hidden'!T125)</f>
        <v>0</v>
      </c>
      <c r="T124" s="42">
        <f>IF('Indicator Date hidden'!U125="x","x",T$2-'Indicator Date hidden'!U125)</f>
        <v>0</v>
      </c>
      <c r="U124" s="42">
        <f>IF('Indicator Date hidden'!V125="x","x",U$2-'Indicator Date hidden'!V125)</f>
        <v>0</v>
      </c>
      <c r="V124" s="42">
        <f>IF('Indicator Date hidden'!W125="x","x",V$2-'Indicator Date hidden'!W125)</f>
        <v>0</v>
      </c>
      <c r="W124" s="42">
        <f>IF('Indicator Date hidden'!X125="x","x",W$2-'Indicator Date hidden'!X125)</f>
        <v>0</v>
      </c>
      <c r="X124" s="42">
        <f>IF('Indicator Date hidden'!Y125="x","x",X$2-'Indicator Date hidden'!Y125)</f>
        <v>10</v>
      </c>
      <c r="Y124" s="42">
        <f>IF('Indicator Date hidden'!Z125="x","x",Y$2-'Indicator Date hidden'!Z125)</f>
        <v>0</v>
      </c>
      <c r="Z124" s="42" t="str">
        <f>IF('Indicator Date hidden'!AA125="x","x",Z$2-'Indicator Date hidden'!AA125)</f>
        <v>x</v>
      </c>
      <c r="AA124" s="42">
        <f>IF('Indicator Date hidden'!AB125="x","x",AA$2-'Indicator Date hidden'!AB125)</f>
        <v>1</v>
      </c>
      <c r="AB124" s="42">
        <f>IF('Indicator Date hidden'!AC125="x","x",AB$2-'Indicator Date hidden'!AC125)</f>
        <v>0</v>
      </c>
      <c r="AC124" s="42" t="str">
        <f>IF('Indicator Date hidden'!AD125="x","x",AC$2-'Indicator Date hidden'!AD125)</f>
        <v>x</v>
      </c>
      <c r="AD124" s="42">
        <f>IF('Indicator Date hidden'!AE125="x","x",AD$2-'Indicator Date hidden'!AE125)</f>
        <v>0</v>
      </c>
      <c r="AE124" s="42">
        <f>IF('Indicator Date hidden'!AF125="x","x",AE$2-'Indicator Date hidden'!AF125)</f>
        <v>0</v>
      </c>
      <c r="AF124" s="42">
        <f>IF('Indicator Date hidden'!AG125="x","x",AF$2-'Indicator Date hidden'!AG125)</f>
        <v>0</v>
      </c>
      <c r="AG124" s="42">
        <f>IF('Indicator Date hidden'!AH125="x","x",AG$2-'Indicator Date hidden'!AH125)</f>
        <v>0</v>
      </c>
      <c r="AH124" s="42" t="str">
        <f>IF('Indicator Date hidden'!AI125="x","x",AH$2-'Indicator Date hidden'!AI125)</f>
        <v>x</v>
      </c>
      <c r="AI124" s="42">
        <f>IF('Indicator Date hidden'!AJ125="x","x",AI$2-'Indicator Date hidden'!AJ125)</f>
        <v>0</v>
      </c>
      <c r="AJ124" s="42">
        <f>IF('Indicator Date hidden'!AK125="x","x",AJ$2-'Indicator Date hidden'!AK125)</f>
        <v>0</v>
      </c>
      <c r="AK124" s="42">
        <f>IF('Indicator Date hidden'!AL125="x","x",AK$2-'Indicator Date hidden'!AL125)</f>
        <v>0</v>
      </c>
      <c r="AL124" s="42" t="str">
        <f>IF('Indicator Date hidden'!AM125="x","x",AL$2-'Indicator Date hidden'!AM125)</f>
        <v>x</v>
      </c>
      <c r="AM124" s="42">
        <f>IF('Indicator Date hidden'!AN125="x","x",AM$2-'Indicator Date hidden'!AN125)</f>
        <v>0</v>
      </c>
      <c r="AN124" s="42">
        <f>IF('Indicator Date hidden'!AO125="x","x",AN$2-'Indicator Date hidden'!AO125)</f>
        <v>0</v>
      </c>
      <c r="AO124" s="42" t="str">
        <f>IF('Indicator Date hidden'!AP125="x","x",AO$2-'Indicator Date hidden'!AP125)</f>
        <v>x</v>
      </c>
      <c r="AP124" s="42">
        <f>IF('Indicator Date hidden'!AQ125="x","x",AP$2-'Indicator Date hidden'!AQ125)</f>
        <v>0</v>
      </c>
      <c r="AQ124" s="42">
        <f>IF('Indicator Date hidden'!AR125="x","x",AQ$2-'Indicator Date hidden'!AR125)</f>
        <v>1</v>
      </c>
      <c r="AR124" s="42">
        <f>IF('Indicator Date hidden'!AS125="x","x",AR$2-'Indicator Date hidden'!AS125)</f>
        <v>1</v>
      </c>
      <c r="AS124" s="42" t="str">
        <f>IF('Indicator Date hidden'!AT125="x","x",AS$2-'Indicator Date hidden'!AT125)</f>
        <v>x</v>
      </c>
      <c r="AT124" s="42">
        <f>IF('Indicator Date hidden'!AU125="x","x",AT$2-'Indicator Date hidden'!AU125)</f>
        <v>2</v>
      </c>
      <c r="AU124" s="42">
        <f>IF('Indicator Date hidden'!AV125="x","x",AU$2-'Indicator Date hidden'!AV125)</f>
        <v>0</v>
      </c>
      <c r="AV124" s="42">
        <f>IF('Indicator Date hidden'!AW125="x","x",AV$2-'Indicator Date hidden'!AW125)</f>
        <v>1</v>
      </c>
      <c r="AW124" s="42">
        <f>IF('Indicator Date hidden'!AX125="x","x",AW$2-'Indicator Date hidden'!AX125)</f>
        <v>-2</v>
      </c>
      <c r="AX124" s="42">
        <f>IF('Indicator Date hidden'!AY125="x","x",AX$2-'Indicator Date hidden'!AY125)</f>
        <v>-1</v>
      </c>
      <c r="AY124" s="42">
        <f>IF('Indicator Date hidden'!AZ125="x","x",AY$2-'Indicator Date hidden'!AZ125)</f>
        <v>0</v>
      </c>
      <c r="AZ124" s="42" t="str">
        <f>IF('Indicator Date hidden'!BA125="x","x",AZ$2-'Indicator Date hidden'!BA125)</f>
        <v>x</v>
      </c>
      <c r="BA124" s="42">
        <f>IF('Indicator Date hidden'!BB125="x","x",BA$2-'Indicator Date hidden'!BB125)</f>
        <v>0</v>
      </c>
      <c r="BB124" s="42" t="str">
        <f>IF('Indicator Date hidden'!BC125="x","x",BB$2-'Indicator Date hidden'!BC125)</f>
        <v>x</v>
      </c>
      <c r="BC124" s="42">
        <f>IF('Indicator Date hidden'!BD125="x","x",BC$2-'Indicator Date hidden'!BD125)</f>
        <v>0</v>
      </c>
      <c r="BD124" s="42">
        <f>IF('Indicator Date hidden'!BE125="x","x",BD$2-'Indicator Date hidden'!BE125)</f>
        <v>0</v>
      </c>
      <c r="BE124" s="42">
        <f>IF('Indicator Date hidden'!BF125="x","x",BE$2-'Indicator Date hidden'!BF125)</f>
        <v>0</v>
      </c>
      <c r="BF124" s="42">
        <f>IF('Indicator Date hidden'!BG125="x","x",BF$2-'Indicator Date hidden'!BG125)</f>
        <v>0</v>
      </c>
      <c r="BG124" s="42">
        <f>IF('Indicator Date hidden'!BH125="x","x",BG$2-'Indicator Date hidden'!BH125)</f>
        <v>0</v>
      </c>
      <c r="BH124" s="42">
        <f>IF('Indicator Date hidden'!BI125="x","x",BH$2-'Indicator Date hidden'!BI125)</f>
        <v>0</v>
      </c>
      <c r="BI124" s="42" t="str">
        <f>IF('Indicator Date hidden'!BJ125="x","x",BI$2-'Indicator Date hidden'!BJ125)</f>
        <v>x</v>
      </c>
      <c r="BJ124" s="42">
        <f>IF('Indicator Date hidden'!BK125="x","x",BJ$2-'Indicator Date hidden'!BK125)</f>
        <v>0</v>
      </c>
      <c r="BK124" s="42">
        <f>IF('Indicator Date hidden'!BL125="x","x",BK$2-'Indicator Date hidden'!BL125)</f>
        <v>0</v>
      </c>
      <c r="BL124" s="42">
        <f>IF('Indicator Date hidden'!BM125="x","x",BL$2-'Indicator Date hidden'!BM125)</f>
        <v>0</v>
      </c>
      <c r="BM124" s="42">
        <f>IF('Indicator Date hidden'!BN125="x","x",BM$2-'Indicator Date hidden'!BN125)</f>
        <v>0</v>
      </c>
      <c r="BN124" s="42">
        <f>IF('Indicator Date hidden'!BO125="x","x",BN$2-'Indicator Date hidden'!BO125)</f>
        <v>0</v>
      </c>
      <c r="BO124" s="42">
        <f>IF('Indicator Date hidden'!BP125="x","x",BO$2-'Indicator Date hidden'!BP125)</f>
        <v>1</v>
      </c>
      <c r="BP124" s="42">
        <f>IF('Indicator Date hidden'!BQ125="x","x",BP$2-'Indicator Date hidden'!BQ125)</f>
        <v>2</v>
      </c>
      <c r="BQ124" s="42">
        <f>IF('Indicator Date hidden'!BR125="x","x",BQ$2-'Indicator Date hidden'!BR125)</f>
        <v>2</v>
      </c>
      <c r="BR124" s="42">
        <f>IF('Indicator Date hidden'!BS125="x","x",BR$2-'Indicator Date hidden'!BS125)</f>
        <v>2</v>
      </c>
      <c r="BS124" s="42">
        <f>IF('Indicator Date hidden'!BT125="x","x",BS$2-'Indicator Date hidden'!BT125)</f>
        <v>1</v>
      </c>
      <c r="BT124" s="42">
        <f>IF('Indicator Date hidden'!BU125="x","x",BT$2-'Indicator Date hidden'!BU125)</f>
        <v>0</v>
      </c>
      <c r="BU124">
        <f t="shared" si="15"/>
        <v>21</v>
      </c>
      <c r="BV124" s="43">
        <f t="shared" si="16"/>
        <v>0.3559322033898305</v>
      </c>
      <c r="BW124">
        <f t="shared" si="17"/>
        <v>11</v>
      </c>
      <c r="BX124" s="43">
        <f t="shared" si="18"/>
        <v>1.4233252050994587</v>
      </c>
      <c r="BY124" s="46">
        <f t="shared" si="19"/>
        <v>0</v>
      </c>
    </row>
    <row r="125" spans="1:77">
      <c r="A125" t="str">
        <f>'Indicator Data'!B128</f>
        <v>NZL</v>
      </c>
      <c r="B125" s="42">
        <f>IF('Indicator Date hidden'!C126="x","x",B$2-'Indicator Date hidden'!C126)</f>
        <v>0</v>
      </c>
      <c r="C125" s="42">
        <f>IF('Indicator Date hidden'!D126="x","x",C$2-'Indicator Date hidden'!D126)</f>
        <v>0</v>
      </c>
      <c r="D125" s="42">
        <f>IF('Indicator Date hidden'!E126="x","x",D$2-'Indicator Date hidden'!E126)</f>
        <v>0</v>
      </c>
      <c r="E125" s="42">
        <f>IF('Indicator Date hidden'!F126="x","x",E$2-'Indicator Date hidden'!F126)</f>
        <v>0</v>
      </c>
      <c r="F125" s="42">
        <f>IF('Indicator Date hidden'!G126="x","x",F$2-'Indicator Date hidden'!G126)</f>
        <v>0</v>
      </c>
      <c r="G125" s="42">
        <f>IF('Indicator Date hidden'!H126="x","x",G$2-'Indicator Date hidden'!H126)</f>
        <v>0</v>
      </c>
      <c r="H125" s="42">
        <f>IF('Indicator Date hidden'!I126="x","x",H$2-'Indicator Date hidden'!I126)</f>
        <v>0</v>
      </c>
      <c r="I125" s="42">
        <f>IF('Indicator Date hidden'!J126="x","x",I$2-'Indicator Date hidden'!J126)</f>
        <v>0</v>
      </c>
      <c r="J125" s="42">
        <f>IF('Indicator Date hidden'!K126="x","x",J$2-'Indicator Date hidden'!K126)</f>
        <v>0</v>
      </c>
      <c r="K125" s="42">
        <f>IF('Indicator Date hidden'!L126="x","x",K$2-'Indicator Date hidden'!L126)</f>
        <v>0</v>
      </c>
      <c r="L125" s="42" t="str">
        <f>IF('Indicator Date hidden'!M126="x","x",L$2-'Indicator Date hidden'!M126)</f>
        <v>x</v>
      </c>
      <c r="M125" s="42" t="str">
        <f>IF('Indicator Date hidden'!N126="x","x",M$2-'Indicator Date hidden'!N126)</f>
        <v>x</v>
      </c>
      <c r="N125" s="42" t="str">
        <f>IF('Indicator Date hidden'!O126="x","x",N$2-'Indicator Date hidden'!O126)</f>
        <v>x</v>
      </c>
      <c r="O125" s="42" t="str">
        <f>IF('Indicator Date hidden'!P126="x","x",O$2-'Indicator Date hidden'!P126)</f>
        <v>x</v>
      </c>
      <c r="P125" s="42">
        <f>IF('Indicator Date hidden'!Q126="x","x",P$2-'Indicator Date hidden'!Q126)</f>
        <v>0</v>
      </c>
      <c r="Q125" s="42">
        <f>IF('Indicator Date hidden'!R126="x","x",Q$2-'Indicator Date hidden'!R126)</f>
        <v>0</v>
      </c>
      <c r="R125" s="42">
        <f>IF('Indicator Date hidden'!S126="x","x",R$2-'Indicator Date hidden'!S126)</f>
        <v>0</v>
      </c>
      <c r="S125" s="42">
        <f>IF('Indicator Date hidden'!T126="x","x",S$2-'Indicator Date hidden'!T126)</f>
        <v>0</v>
      </c>
      <c r="T125" s="42">
        <f>IF('Indicator Date hidden'!U126="x","x",T$2-'Indicator Date hidden'!U126)</f>
        <v>0</v>
      </c>
      <c r="U125" s="42">
        <f>IF('Indicator Date hidden'!V126="x","x",U$2-'Indicator Date hidden'!V126)</f>
        <v>0</v>
      </c>
      <c r="V125" s="42">
        <f>IF('Indicator Date hidden'!W126="x","x",V$2-'Indicator Date hidden'!W126)</f>
        <v>0</v>
      </c>
      <c r="W125" s="42">
        <f>IF('Indicator Date hidden'!X126="x","x",W$2-'Indicator Date hidden'!X126)</f>
        <v>0</v>
      </c>
      <c r="X125" s="42">
        <f>IF('Indicator Date hidden'!Y126="x","x",X$2-'Indicator Date hidden'!Y126)</f>
        <v>3</v>
      </c>
      <c r="Y125" s="42">
        <f>IF('Indicator Date hidden'!Z126="x","x",Y$2-'Indicator Date hidden'!Z126)</f>
        <v>0</v>
      </c>
      <c r="Z125" s="42" t="str">
        <f>IF('Indicator Date hidden'!AA126="x","x",Z$2-'Indicator Date hidden'!AA126)</f>
        <v>x</v>
      </c>
      <c r="AA125" s="42">
        <f>IF('Indicator Date hidden'!AB126="x","x",AA$2-'Indicator Date hidden'!AB126)</f>
        <v>1</v>
      </c>
      <c r="AB125" s="42">
        <f>IF('Indicator Date hidden'!AC126="x","x",AB$2-'Indicator Date hidden'!AC126)</f>
        <v>0</v>
      </c>
      <c r="AC125" s="42">
        <f>IF('Indicator Date hidden'!AD126="x","x",AC$2-'Indicator Date hidden'!AD126)</f>
        <v>-2</v>
      </c>
      <c r="AD125" s="42">
        <f>IF('Indicator Date hidden'!AE126="x","x",AD$2-'Indicator Date hidden'!AE126)</f>
        <v>0</v>
      </c>
      <c r="AE125" s="42">
        <f>IF('Indicator Date hidden'!AF126="x","x",AE$2-'Indicator Date hidden'!AF126)</f>
        <v>0</v>
      </c>
      <c r="AF125" s="42">
        <f>IF('Indicator Date hidden'!AG126="x","x",AF$2-'Indicator Date hidden'!AG126)</f>
        <v>0</v>
      </c>
      <c r="AG125" s="42">
        <f>IF('Indicator Date hidden'!AH126="x","x",AG$2-'Indicator Date hidden'!AH126)</f>
        <v>0</v>
      </c>
      <c r="AH125" s="42" t="str">
        <f>IF('Indicator Date hidden'!AI126="x","x",AH$2-'Indicator Date hidden'!AI126)</f>
        <v>x</v>
      </c>
      <c r="AI125" s="42">
        <f>IF('Indicator Date hidden'!AJ126="x","x",AI$2-'Indicator Date hidden'!AJ126)</f>
        <v>0</v>
      </c>
      <c r="AJ125" s="42">
        <f>IF('Indicator Date hidden'!AK126="x","x",AJ$2-'Indicator Date hidden'!AK126)</f>
        <v>0</v>
      </c>
      <c r="AK125" s="42">
        <f>IF('Indicator Date hidden'!AL126="x","x",AK$2-'Indicator Date hidden'!AL126)</f>
        <v>0</v>
      </c>
      <c r="AL125" s="42" t="str">
        <f>IF('Indicator Date hidden'!AM126="x","x",AL$2-'Indicator Date hidden'!AM126)</f>
        <v>x</v>
      </c>
      <c r="AM125" s="42">
        <f>IF('Indicator Date hidden'!AN126="x","x",AM$2-'Indicator Date hidden'!AN126)</f>
        <v>0</v>
      </c>
      <c r="AN125" s="42">
        <f>IF('Indicator Date hidden'!AO126="x","x",AN$2-'Indicator Date hidden'!AO126)</f>
        <v>0</v>
      </c>
      <c r="AO125" s="42" t="str">
        <f>IF('Indicator Date hidden'!AP126="x","x",AO$2-'Indicator Date hidden'!AP126)</f>
        <v>x</v>
      </c>
      <c r="AP125" s="42">
        <f>IF('Indicator Date hidden'!AQ126="x","x",AP$2-'Indicator Date hidden'!AQ126)</f>
        <v>0</v>
      </c>
      <c r="AQ125" s="42">
        <f>IF('Indicator Date hidden'!AR126="x","x",AQ$2-'Indicator Date hidden'!AR126)</f>
        <v>0</v>
      </c>
      <c r="AR125" s="42">
        <f>IF('Indicator Date hidden'!AS126="x","x",AR$2-'Indicator Date hidden'!AS126)</f>
        <v>1</v>
      </c>
      <c r="AS125" s="42" t="str">
        <f>IF('Indicator Date hidden'!AT126="x","x",AS$2-'Indicator Date hidden'!AT126)</f>
        <v>x</v>
      </c>
      <c r="AT125" s="42">
        <f>IF('Indicator Date hidden'!AU126="x","x",AT$2-'Indicator Date hidden'!AU126)</f>
        <v>0</v>
      </c>
      <c r="AU125" s="42">
        <f>IF('Indicator Date hidden'!AV126="x","x",AU$2-'Indicator Date hidden'!AV126)</f>
        <v>0</v>
      </c>
      <c r="AV125" s="42" t="str">
        <f>IF('Indicator Date hidden'!AW126="x","x",AV$2-'Indicator Date hidden'!AW126)</f>
        <v>x</v>
      </c>
      <c r="AW125" s="42">
        <f>IF('Indicator Date hidden'!AX126="x","x",AW$2-'Indicator Date hidden'!AX126)</f>
        <v>-2</v>
      </c>
      <c r="AX125" s="42">
        <f>IF('Indicator Date hidden'!AY126="x","x",AX$2-'Indicator Date hidden'!AY126)</f>
        <v>-1</v>
      </c>
      <c r="AY125" s="42">
        <f>IF('Indicator Date hidden'!AZ126="x","x",AY$2-'Indicator Date hidden'!AZ126)</f>
        <v>0</v>
      </c>
      <c r="AZ125" s="42" t="str">
        <f>IF('Indicator Date hidden'!BA126="x","x",AZ$2-'Indicator Date hidden'!BA126)</f>
        <v>x</v>
      </c>
      <c r="BA125" s="42">
        <f>IF('Indicator Date hidden'!BB126="x","x",BA$2-'Indicator Date hidden'!BB126)</f>
        <v>0</v>
      </c>
      <c r="BB125" s="42" t="str">
        <f>IF('Indicator Date hidden'!BC126="x","x",BB$2-'Indicator Date hidden'!BC126)</f>
        <v>x</v>
      </c>
      <c r="BC125" s="42">
        <f>IF('Indicator Date hidden'!BD126="x","x",BC$2-'Indicator Date hidden'!BD126)</f>
        <v>0</v>
      </c>
      <c r="BD125" s="42">
        <f>IF('Indicator Date hidden'!BE126="x","x",BD$2-'Indicator Date hidden'!BE126)</f>
        <v>0</v>
      </c>
      <c r="BE125" s="42">
        <f>IF('Indicator Date hidden'!BF126="x","x",BE$2-'Indicator Date hidden'!BF126)</f>
        <v>0</v>
      </c>
      <c r="BF125" s="42">
        <f>IF('Indicator Date hidden'!BG126="x","x",BF$2-'Indicator Date hidden'!BG126)</f>
        <v>0</v>
      </c>
      <c r="BG125" s="42">
        <f>IF('Indicator Date hidden'!BH126="x","x",BG$2-'Indicator Date hidden'!BH126)</f>
        <v>0</v>
      </c>
      <c r="BH125" s="42">
        <f>IF('Indicator Date hidden'!BI126="x","x",BH$2-'Indicator Date hidden'!BI126)</f>
        <v>0</v>
      </c>
      <c r="BI125" s="42" t="str">
        <f>IF('Indicator Date hidden'!BJ126="x","x",BI$2-'Indicator Date hidden'!BJ126)</f>
        <v>x</v>
      </c>
      <c r="BJ125" s="42">
        <f>IF('Indicator Date hidden'!BK126="x","x",BJ$2-'Indicator Date hidden'!BK126)</f>
        <v>1</v>
      </c>
      <c r="BK125" s="42">
        <f>IF('Indicator Date hidden'!BL126="x","x",BK$2-'Indicator Date hidden'!BL126)</f>
        <v>0</v>
      </c>
      <c r="BL125" s="42">
        <f>IF('Indicator Date hidden'!BM126="x","x",BL$2-'Indicator Date hidden'!BM126)</f>
        <v>0</v>
      </c>
      <c r="BM125" s="42">
        <f>IF('Indicator Date hidden'!BN126="x","x",BM$2-'Indicator Date hidden'!BN126)</f>
        <v>0</v>
      </c>
      <c r="BN125" s="42">
        <f>IF('Indicator Date hidden'!BO126="x","x",BN$2-'Indicator Date hidden'!BO126)</f>
        <v>0</v>
      </c>
      <c r="BO125" s="42">
        <f>IF('Indicator Date hidden'!BP126="x","x",BO$2-'Indicator Date hidden'!BP126)</f>
        <v>0</v>
      </c>
      <c r="BP125" s="42">
        <f>IF('Indicator Date hidden'!BQ126="x","x",BP$2-'Indicator Date hidden'!BQ126)</f>
        <v>0</v>
      </c>
      <c r="BQ125" s="42">
        <f>IF('Indicator Date hidden'!BR126="x","x",BQ$2-'Indicator Date hidden'!BR126)</f>
        <v>0</v>
      </c>
      <c r="BR125" s="42">
        <f>IF('Indicator Date hidden'!BS126="x","x",BR$2-'Indicator Date hidden'!BS126)</f>
        <v>0</v>
      </c>
      <c r="BS125" s="42">
        <f>IF('Indicator Date hidden'!BT126="x","x",BS$2-'Indicator Date hidden'!BT126)</f>
        <v>1</v>
      </c>
      <c r="BT125" s="42">
        <f>IF('Indicator Date hidden'!BU126="x","x",BT$2-'Indicator Date hidden'!BU126)</f>
        <v>0</v>
      </c>
      <c r="BU125">
        <f t="shared" si="15"/>
        <v>2</v>
      </c>
      <c r="BV125" s="43">
        <f t="shared" si="16"/>
        <v>3.4482758620689655E-2</v>
      </c>
      <c r="BW125">
        <f t="shared" si="17"/>
        <v>5</v>
      </c>
      <c r="BX125" s="43">
        <f t="shared" si="18"/>
        <v>0.61491567241817269</v>
      </c>
      <c r="BY125" s="46">
        <f t="shared" si="19"/>
        <v>0</v>
      </c>
    </row>
    <row r="126" spans="1:77">
      <c r="A126" t="str">
        <f>'Indicator Data'!B129</f>
        <v>NIC</v>
      </c>
      <c r="B126" s="42">
        <f>IF('Indicator Date hidden'!C127="x","x",B$2-'Indicator Date hidden'!C127)</f>
        <v>0</v>
      </c>
      <c r="C126" s="42">
        <f>IF('Indicator Date hidden'!D127="x","x",C$2-'Indicator Date hidden'!D127)</f>
        <v>0</v>
      </c>
      <c r="D126" s="42">
        <f>IF('Indicator Date hidden'!E127="x","x",D$2-'Indicator Date hidden'!E127)</f>
        <v>0</v>
      </c>
      <c r="E126" s="42">
        <f>IF('Indicator Date hidden'!F127="x","x",E$2-'Indicator Date hidden'!F127)</f>
        <v>0</v>
      </c>
      <c r="F126" s="42">
        <f>IF('Indicator Date hidden'!G127="x","x",F$2-'Indicator Date hidden'!G127)</f>
        <v>0</v>
      </c>
      <c r="G126" s="42">
        <f>IF('Indicator Date hidden'!H127="x","x",G$2-'Indicator Date hidden'!H127)</f>
        <v>0</v>
      </c>
      <c r="H126" s="42">
        <f>IF('Indicator Date hidden'!I127="x","x",H$2-'Indicator Date hidden'!I127)</f>
        <v>0</v>
      </c>
      <c r="I126" s="42">
        <f>IF('Indicator Date hidden'!J127="x","x",I$2-'Indicator Date hidden'!J127)</f>
        <v>0</v>
      </c>
      <c r="J126" s="42">
        <f>IF('Indicator Date hidden'!K127="x","x",J$2-'Indicator Date hidden'!K127)</f>
        <v>0</v>
      </c>
      <c r="K126" s="42">
        <f>IF('Indicator Date hidden'!L127="x","x",K$2-'Indicator Date hidden'!L127)</f>
        <v>0</v>
      </c>
      <c r="L126" s="42" t="str">
        <f>IF('Indicator Date hidden'!M127="x","x",L$2-'Indicator Date hidden'!M127)</f>
        <v>x</v>
      </c>
      <c r="M126" s="42" t="str">
        <f>IF('Indicator Date hidden'!N127="x","x",M$2-'Indicator Date hidden'!N127)</f>
        <v>x</v>
      </c>
      <c r="N126" s="42" t="str">
        <f>IF('Indicator Date hidden'!O127="x","x",N$2-'Indicator Date hidden'!O127)</f>
        <v>x</v>
      </c>
      <c r="O126" s="42" t="str">
        <f>IF('Indicator Date hidden'!P127="x","x",O$2-'Indicator Date hidden'!P127)</f>
        <v>x</v>
      </c>
      <c r="P126" s="42">
        <f>IF('Indicator Date hidden'!Q127="x","x",P$2-'Indicator Date hidden'!Q127)</f>
        <v>0</v>
      </c>
      <c r="Q126" s="42">
        <f>IF('Indicator Date hidden'!R127="x","x",Q$2-'Indicator Date hidden'!R127)</f>
        <v>0</v>
      </c>
      <c r="R126" s="42">
        <f>IF('Indicator Date hidden'!S127="x","x",R$2-'Indicator Date hidden'!S127)</f>
        <v>0</v>
      </c>
      <c r="S126" s="42">
        <f>IF('Indicator Date hidden'!T127="x","x",S$2-'Indicator Date hidden'!T127)</f>
        <v>0</v>
      </c>
      <c r="T126" s="42">
        <f>IF('Indicator Date hidden'!U127="x","x",T$2-'Indicator Date hidden'!U127)</f>
        <v>0</v>
      </c>
      <c r="U126" s="42">
        <f>IF('Indicator Date hidden'!V127="x","x",U$2-'Indicator Date hidden'!V127)</f>
        <v>0</v>
      </c>
      <c r="V126" s="42">
        <f>IF('Indicator Date hidden'!W127="x","x",V$2-'Indicator Date hidden'!W127)</f>
        <v>0</v>
      </c>
      <c r="W126" s="42">
        <f>IF('Indicator Date hidden'!X127="x","x",W$2-'Indicator Date hidden'!X127)</f>
        <v>0</v>
      </c>
      <c r="X126" s="42">
        <f>IF('Indicator Date hidden'!Y127="x","x",X$2-'Indicator Date hidden'!Y127)</f>
        <v>16</v>
      </c>
      <c r="Y126" s="42">
        <f>IF('Indicator Date hidden'!Z127="x","x",Y$2-'Indicator Date hidden'!Z127)</f>
        <v>2</v>
      </c>
      <c r="Z126" s="42" t="str">
        <f>IF('Indicator Date hidden'!AA127="x","x",Z$2-'Indicator Date hidden'!AA127)</f>
        <v>x</v>
      </c>
      <c r="AA126" s="42">
        <f>IF('Indicator Date hidden'!AB127="x","x",AA$2-'Indicator Date hidden'!AB127)</f>
        <v>0</v>
      </c>
      <c r="AB126" s="42">
        <f>IF('Indicator Date hidden'!AC127="x","x",AB$2-'Indicator Date hidden'!AC127)</f>
        <v>0</v>
      </c>
      <c r="AC126" s="42">
        <f>IF('Indicator Date hidden'!AD127="x","x",AC$2-'Indicator Date hidden'!AD127)</f>
        <v>0</v>
      </c>
      <c r="AD126" s="42">
        <f>IF('Indicator Date hidden'!AE127="x","x",AD$2-'Indicator Date hidden'!AE127)</f>
        <v>0</v>
      </c>
      <c r="AE126" s="42">
        <f>IF('Indicator Date hidden'!AF127="x","x",AE$2-'Indicator Date hidden'!AF127)</f>
        <v>0</v>
      </c>
      <c r="AF126" s="42">
        <f>IF('Indicator Date hidden'!AG127="x","x",AF$2-'Indicator Date hidden'!AG127)</f>
        <v>0</v>
      </c>
      <c r="AG126" s="42">
        <f>IF('Indicator Date hidden'!AH127="x","x",AG$2-'Indicator Date hidden'!AH127)</f>
        <v>0</v>
      </c>
      <c r="AH126" s="42">
        <f>IF('Indicator Date hidden'!AI127="x","x",AH$2-'Indicator Date hidden'!AI127)</f>
        <v>10</v>
      </c>
      <c r="AI126" s="42">
        <f>IF('Indicator Date hidden'!AJ127="x","x",AI$2-'Indicator Date hidden'!AJ127)</f>
        <v>0</v>
      </c>
      <c r="AJ126" s="42">
        <f>IF('Indicator Date hidden'!AK127="x","x",AJ$2-'Indicator Date hidden'!AK127)</f>
        <v>0</v>
      </c>
      <c r="AK126" s="42">
        <f>IF('Indicator Date hidden'!AL127="x","x",AK$2-'Indicator Date hidden'!AL127)</f>
        <v>0</v>
      </c>
      <c r="AL126" s="42">
        <f>IF('Indicator Date hidden'!AM127="x","x",AL$2-'Indicator Date hidden'!AM127)</f>
        <v>0</v>
      </c>
      <c r="AM126" s="42">
        <f>IF('Indicator Date hidden'!AN127="x","x",AM$2-'Indicator Date hidden'!AN127)</f>
        <v>0</v>
      </c>
      <c r="AN126" s="42">
        <f>IF('Indicator Date hidden'!AO127="x","x",AN$2-'Indicator Date hidden'!AO127)</f>
        <v>0</v>
      </c>
      <c r="AO126" s="42">
        <f>IF('Indicator Date hidden'!AP127="x","x",AO$2-'Indicator Date hidden'!AP127)</f>
        <v>10</v>
      </c>
      <c r="AP126" s="42">
        <f>IF('Indicator Date hidden'!AQ127="x","x",AP$2-'Indicator Date hidden'!AQ127)</f>
        <v>0</v>
      </c>
      <c r="AQ126" s="42">
        <f>IF('Indicator Date hidden'!AR127="x","x",AQ$2-'Indicator Date hidden'!AR127)</f>
        <v>0</v>
      </c>
      <c r="AR126" s="42">
        <f>IF('Indicator Date hidden'!AS127="x","x",AR$2-'Indicator Date hidden'!AS127)</f>
        <v>0</v>
      </c>
      <c r="AS126" s="42">
        <f>IF('Indicator Date hidden'!AT127="x","x",AS$2-'Indicator Date hidden'!AT127)</f>
        <v>0</v>
      </c>
      <c r="AT126" s="42">
        <f>IF('Indicator Date hidden'!AU127="x","x",AT$2-'Indicator Date hidden'!AU127)</f>
        <v>0</v>
      </c>
      <c r="AU126" s="42">
        <f>IF('Indicator Date hidden'!AV127="x","x",AU$2-'Indicator Date hidden'!AV127)</f>
        <v>0</v>
      </c>
      <c r="AV126" s="42">
        <f>IF('Indicator Date hidden'!AW127="x","x",AV$2-'Indicator Date hidden'!AW127)</f>
        <v>8</v>
      </c>
      <c r="AW126" s="42">
        <f>IF('Indicator Date hidden'!AX127="x","x",AW$2-'Indicator Date hidden'!AX127)</f>
        <v>-2</v>
      </c>
      <c r="AX126" s="42">
        <f>IF('Indicator Date hidden'!AY127="x","x",AX$2-'Indicator Date hidden'!AY127)</f>
        <v>-1</v>
      </c>
      <c r="AY126" s="42">
        <f>IF('Indicator Date hidden'!AZ127="x","x",AY$2-'Indicator Date hidden'!AZ127)</f>
        <v>0</v>
      </c>
      <c r="AZ126" s="42">
        <f>IF('Indicator Date hidden'!BA127="x","x",AZ$2-'Indicator Date hidden'!BA127)</f>
        <v>0</v>
      </c>
      <c r="BA126" s="42">
        <f>IF('Indicator Date hidden'!BB127="x","x",BA$2-'Indicator Date hidden'!BB127)</f>
        <v>0</v>
      </c>
      <c r="BB126" s="42">
        <f>IF('Indicator Date hidden'!BC127="x","x",BB$2-'Indicator Date hidden'!BC127)</f>
        <v>0</v>
      </c>
      <c r="BC126" s="42">
        <f>IF('Indicator Date hidden'!BD127="x","x",BC$2-'Indicator Date hidden'!BD127)</f>
        <v>0</v>
      </c>
      <c r="BD126" s="42">
        <f>IF('Indicator Date hidden'!BE127="x","x",BD$2-'Indicator Date hidden'!BE127)</f>
        <v>0</v>
      </c>
      <c r="BE126" s="42">
        <f>IF('Indicator Date hidden'!BF127="x","x",BE$2-'Indicator Date hidden'!BF127)</f>
        <v>2</v>
      </c>
      <c r="BF126" s="42">
        <f>IF('Indicator Date hidden'!BG127="x","x",BF$2-'Indicator Date hidden'!BG127)</f>
        <v>0</v>
      </c>
      <c r="BG126" s="42">
        <f>IF('Indicator Date hidden'!BH127="x","x",BG$2-'Indicator Date hidden'!BH127)</f>
        <v>0</v>
      </c>
      <c r="BH126" s="42">
        <f>IF('Indicator Date hidden'!BI127="x","x",BH$2-'Indicator Date hidden'!BI127)</f>
        <v>0</v>
      </c>
      <c r="BI126" s="42">
        <f>IF('Indicator Date hidden'!BJ127="x","x",BI$2-'Indicator Date hidden'!BJ127)</f>
        <v>8</v>
      </c>
      <c r="BJ126" s="42">
        <f>IF('Indicator Date hidden'!BK127="x","x",BJ$2-'Indicator Date hidden'!BK127)</f>
        <v>1</v>
      </c>
      <c r="BK126" s="42">
        <f>IF('Indicator Date hidden'!BL127="x","x",BK$2-'Indicator Date hidden'!BL127)</f>
        <v>1</v>
      </c>
      <c r="BL126" s="42">
        <f>IF('Indicator Date hidden'!BM127="x","x",BL$2-'Indicator Date hidden'!BM127)</f>
        <v>0</v>
      </c>
      <c r="BM126" s="42">
        <f>IF('Indicator Date hidden'!BN127="x","x",BM$2-'Indicator Date hidden'!BN127)</f>
        <v>0</v>
      </c>
      <c r="BN126" s="42">
        <f>IF('Indicator Date hidden'!BO127="x","x",BN$2-'Indicator Date hidden'!BO127)</f>
        <v>0</v>
      </c>
      <c r="BO126" s="42">
        <f>IF('Indicator Date hidden'!BP127="x","x",BO$2-'Indicator Date hidden'!BP127)</f>
        <v>3</v>
      </c>
      <c r="BP126" s="42">
        <f>IF('Indicator Date hidden'!BQ127="x","x",BP$2-'Indicator Date hidden'!BQ127)</f>
        <v>0</v>
      </c>
      <c r="BQ126" s="42">
        <f>IF('Indicator Date hidden'!BR127="x","x",BQ$2-'Indicator Date hidden'!BR127)</f>
        <v>0</v>
      </c>
      <c r="BR126" s="42">
        <f>IF('Indicator Date hidden'!BS127="x","x",BR$2-'Indicator Date hidden'!BS127)</f>
        <v>0</v>
      </c>
      <c r="BS126" s="42">
        <f>IF('Indicator Date hidden'!BT127="x","x",BS$2-'Indicator Date hidden'!BT127)</f>
        <v>1</v>
      </c>
      <c r="BT126" s="42">
        <f>IF('Indicator Date hidden'!BU127="x","x",BT$2-'Indicator Date hidden'!BU127)</f>
        <v>0</v>
      </c>
      <c r="BU126">
        <f t="shared" si="15"/>
        <v>59</v>
      </c>
      <c r="BV126" s="43">
        <f t="shared" si="16"/>
        <v>0.89393939393939392</v>
      </c>
      <c r="BW126">
        <f t="shared" si="17"/>
        <v>11</v>
      </c>
      <c r="BX126" s="43">
        <f t="shared" si="18"/>
        <v>2.9031267776719631</v>
      </c>
      <c r="BY126" s="46">
        <f t="shared" si="19"/>
        <v>0</v>
      </c>
    </row>
    <row r="127" spans="1:77">
      <c r="A127" t="str">
        <f>'Indicator Data'!B130</f>
        <v>NER</v>
      </c>
      <c r="B127" s="42">
        <f>IF('Indicator Date hidden'!C128="x","x",B$2-'Indicator Date hidden'!C128)</f>
        <v>0</v>
      </c>
      <c r="C127" s="42">
        <f>IF('Indicator Date hidden'!D128="x","x",C$2-'Indicator Date hidden'!D128)</f>
        <v>0</v>
      </c>
      <c r="D127" s="42">
        <f>IF('Indicator Date hidden'!E128="x","x",D$2-'Indicator Date hidden'!E128)</f>
        <v>0</v>
      </c>
      <c r="E127" s="42">
        <f>IF('Indicator Date hidden'!F128="x","x",E$2-'Indicator Date hidden'!F128)</f>
        <v>0</v>
      </c>
      <c r="F127" s="42">
        <f>IF('Indicator Date hidden'!G128="x","x",F$2-'Indicator Date hidden'!G128)</f>
        <v>0</v>
      </c>
      <c r="G127" s="42">
        <f>IF('Indicator Date hidden'!H128="x","x",G$2-'Indicator Date hidden'!H128)</f>
        <v>0</v>
      </c>
      <c r="H127" s="42">
        <f>IF('Indicator Date hidden'!I128="x","x",H$2-'Indicator Date hidden'!I128)</f>
        <v>0</v>
      </c>
      <c r="I127" s="42">
        <f>IF('Indicator Date hidden'!J128="x","x",I$2-'Indicator Date hidden'!J128)</f>
        <v>0</v>
      </c>
      <c r="J127" s="42">
        <f>IF('Indicator Date hidden'!K128="x","x",J$2-'Indicator Date hidden'!K128)</f>
        <v>0</v>
      </c>
      <c r="K127" s="42">
        <f>IF('Indicator Date hidden'!L128="x","x",K$2-'Indicator Date hidden'!L128)</f>
        <v>0</v>
      </c>
      <c r="L127" s="42">
        <f>IF('Indicator Date hidden'!M128="x","x",L$2-'Indicator Date hidden'!M128)</f>
        <v>0</v>
      </c>
      <c r="M127" s="42">
        <f>IF('Indicator Date hidden'!N128="x","x",M$2-'Indicator Date hidden'!N128)</f>
        <v>0</v>
      </c>
      <c r="N127" s="42">
        <f>IF('Indicator Date hidden'!O128="x","x",N$2-'Indicator Date hidden'!O128)</f>
        <v>0</v>
      </c>
      <c r="O127" s="42">
        <f>IF('Indicator Date hidden'!P128="x","x",O$2-'Indicator Date hidden'!P128)</f>
        <v>0</v>
      </c>
      <c r="P127" s="42">
        <f>IF('Indicator Date hidden'!Q128="x","x",P$2-'Indicator Date hidden'!Q128)</f>
        <v>0</v>
      </c>
      <c r="Q127" s="42">
        <f>IF('Indicator Date hidden'!R128="x","x",Q$2-'Indicator Date hidden'!R128)</f>
        <v>0</v>
      </c>
      <c r="R127" s="42">
        <f>IF('Indicator Date hidden'!S128="x","x",R$2-'Indicator Date hidden'!S128)</f>
        <v>0</v>
      </c>
      <c r="S127" s="42">
        <f>IF('Indicator Date hidden'!T128="x","x",S$2-'Indicator Date hidden'!T128)</f>
        <v>0</v>
      </c>
      <c r="T127" s="42">
        <f>IF('Indicator Date hidden'!U128="x","x",T$2-'Indicator Date hidden'!U128)</f>
        <v>0</v>
      </c>
      <c r="U127" s="42">
        <f>IF('Indicator Date hidden'!V128="x","x",U$2-'Indicator Date hidden'!V128)</f>
        <v>0</v>
      </c>
      <c r="V127" s="42">
        <f>IF('Indicator Date hidden'!W128="x","x",V$2-'Indicator Date hidden'!W128)</f>
        <v>0</v>
      </c>
      <c r="W127" s="42">
        <f>IF('Indicator Date hidden'!X128="x","x",W$2-'Indicator Date hidden'!X128)</f>
        <v>0</v>
      </c>
      <c r="X127" s="42">
        <f>IF('Indicator Date hidden'!Y128="x","x",X$2-'Indicator Date hidden'!Y128)</f>
        <v>9</v>
      </c>
      <c r="Y127" s="42">
        <f>IF('Indicator Date hidden'!Z128="x","x",Y$2-'Indicator Date hidden'!Z128)</f>
        <v>0</v>
      </c>
      <c r="Z127" s="42">
        <f>IF('Indicator Date hidden'!AA128="x","x",Z$2-'Indicator Date hidden'!AA128)</f>
        <v>0</v>
      </c>
      <c r="AA127" s="42" t="str">
        <f>IF('Indicator Date hidden'!AB128="x","x",AA$2-'Indicator Date hidden'!AB128)</f>
        <v>x</v>
      </c>
      <c r="AB127" s="42">
        <f>IF('Indicator Date hidden'!AC128="x","x",AB$2-'Indicator Date hidden'!AC128)</f>
        <v>0</v>
      </c>
      <c r="AC127" s="42">
        <f>IF('Indicator Date hidden'!AD128="x","x",AC$2-'Indicator Date hidden'!AD128)</f>
        <v>-2</v>
      </c>
      <c r="AD127" s="42">
        <f>IF('Indicator Date hidden'!AE128="x","x",AD$2-'Indicator Date hidden'!AE128)</f>
        <v>0</v>
      </c>
      <c r="AE127" s="42">
        <f>IF('Indicator Date hidden'!AF128="x","x",AE$2-'Indicator Date hidden'!AF128)</f>
        <v>0</v>
      </c>
      <c r="AF127" s="42">
        <f>IF('Indicator Date hidden'!AG128="x","x",AF$2-'Indicator Date hidden'!AG128)</f>
        <v>0</v>
      </c>
      <c r="AG127" s="42">
        <f>IF('Indicator Date hidden'!AH128="x","x",AG$2-'Indicator Date hidden'!AH128)</f>
        <v>0</v>
      </c>
      <c r="AH127" s="42">
        <f>IF('Indicator Date hidden'!AI128="x","x",AH$2-'Indicator Date hidden'!AI128)</f>
        <v>9</v>
      </c>
      <c r="AI127" s="42">
        <f>IF('Indicator Date hidden'!AJ128="x","x",AI$2-'Indicator Date hidden'!AJ128)</f>
        <v>0</v>
      </c>
      <c r="AJ127" s="42">
        <f>IF('Indicator Date hidden'!AK128="x","x",AJ$2-'Indicator Date hidden'!AK128)</f>
        <v>0</v>
      </c>
      <c r="AK127" s="42">
        <f>IF('Indicator Date hidden'!AL128="x","x",AK$2-'Indicator Date hidden'!AL128)</f>
        <v>0</v>
      </c>
      <c r="AL127" s="42">
        <f>IF('Indicator Date hidden'!AM128="x","x",AL$2-'Indicator Date hidden'!AM128)</f>
        <v>0</v>
      </c>
      <c r="AM127" s="42">
        <f>IF('Indicator Date hidden'!AN128="x","x",AM$2-'Indicator Date hidden'!AN128)</f>
        <v>0</v>
      </c>
      <c r="AN127" s="42">
        <f>IF('Indicator Date hidden'!AO128="x","x",AN$2-'Indicator Date hidden'!AO128)</f>
        <v>0</v>
      </c>
      <c r="AO127" s="42">
        <f>IF('Indicator Date hidden'!AP128="x","x",AO$2-'Indicator Date hidden'!AP128)</f>
        <v>0</v>
      </c>
      <c r="AP127" s="42">
        <f>IF('Indicator Date hidden'!AQ128="x","x",AP$2-'Indicator Date hidden'!AQ128)</f>
        <v>0</v>
      </c>
      <c r="AQ127" s="42">
        <f>IF('Indicator Date hidden'!AR128="x","x",AQ$2-'Indicator Date hidden'!AR128)</f>
        <v>0</v>
      </c>
      <c r="AR127" s="42">
        <f>IF('Indicator Date hidden'!AS128="x","x",AR$2-'Indicator Date hidden'!AS128)</f>
        <v>0</v>
      </c>
      <c r="AS127" s="42">
        <f>IF('Indicator Date hidden'!AT128="x","x",AS$2-'Indicator Date hidden'!AT128)</f>
        <v>0</v>
      </c>
      <c r="AT127" s="42">
        <f>IF('Indicator Date hidden'!AU128="x","x",AT$2-'Indicator Date hidden'!AU128)</f>
        <v>0</v>
      </c>
      <c r="AU127" s="42">
        <f>IF('Indicator Date hidden'!AV128="x","x",AU$2-'Indicator Date hidden'!AV128)</f>
        <v>0</v>
      </c>
      <c r="AV127" s="42">
        <f>IF('Indicator Date hidden'!AW128="x","x",AV$2-'Indicator Date hidden'!AW128)</f>
        <v>1</v>
      </c>
      <c r="AW127" s="42">
        <f>IF('Indicator Date hidden'!AX128="x","x",AW$2-'Indicator Date hidden'!AX128)</f>
        <v>-2</v>
      </c>
      <c r="AX127" s="42">
        <f>IF('Indicator Date hidden'!AY128="x","x",AX$2-'Indicator Date hidden'!AY128)</f>
        <v>-1</v>
      </c>
      <c r="AY127" s="42">
        <f>IF('Indicator Date hidden'!AZ128="x","x",AY$2-'Indicator Date hidden'!AZ128)</f>
        <v>0</v>
      </c>
      <c r="AZ127" s="42">
        <f>IF('Indicator Date hidden'!BA128="x","x",AZ$2-'Indicator Date hidden'!BA128)</f>
        <v>0</v>
      </c>
      <c r="BA127" s="42">
        <f>IF('Indicator Date hidden'!BB128="x","x",BA$2-'Indicator Date hidden'!BB128)</f>
        <v>0</v>
      </c>
      <c r="BB127" s="42" t="str">
        <f>IF('Indicator Date hidden'!BC128="x","x",BB$2-'Indicator Date hidden'!BC128)</f>
        <v>x</v>
      </c>
      <c r="BC127" s="42">
        <f>IF('Indicator Date hidden'!BD128="x","x",BC$2-'Indicator Date hidden'!BD128)</f>
        <v>0</v>
      </c>
      <c r="BD127" s="42">
        <f>IF('Indicator Date hidden'!BE128="x","x",BD$2-'Indicator Date hidden'!BE128)</f>
        <v>0</v>
      </c>
      <c r="BE127" s="42">
        <f>IF('Indicator Date hidden'!BF128="x","x",BE$2-'Indicator Date hidden'!BF128)</f>
        <v>0</v>
      </c>
      <c r="BF127" s="42">
        <f>IF('Indicator Date hidden'!BG128="x","x",BF$2-'Indicator Date hidden'!BG128)</f>
        <v>0</v>
      </c>
      <c r="BG127" s="42">
        <f>IF('Indicator Date hidden'!BH128="x","x",BG$2-'Indicator Date hidden'!BH128)</f>
        <v>0</v>
      </c>
      <c r="BH127" s="42">
        <f>IF('Indicator Date hidden'!BI128="x","x",BH$2-'Indicator Date hidden'!BI128)</f>
        <v>0</v>
      </c>
      <c r="BI127" s="42">
        <f>IF('Indicator Date hidden'!BJ128="x","x",BI$2-'Indicator Date hidden'!BJ128)</f>
        <v>1</v>
      </c>
      <c r="BJ127" s="42">
        <f>IF('Indicator Date hidden'!BK128="x","x",BJ$2-'Indicator Date hidden'!BK128)</f>
        <v>1</v>
      </c>
      <c r="BK127" s="42">
        <f>IF('Indicator Date hidden'!BL128="x","x",BK$2-'Indicator Date hidden'!BL128)</f>
        <v>1</v>
      </c>
      <c r="BL127" s="42">
        <f>IF('Indicator Date hidden'!BM128="x","x",BL$2-'Indicator Date hidden'!BM128)</f>
        <v>0</v>
      </c>
      <c r="BM127" s="42">
        <f>IF('Indicator Date hidden'!BN128="x","x",BM$2-'Indicator Date hidden'!BN128)</f>
        <v>0</v>
      </c>
      <c r="BN127" s="42">
        <f>IF('Indicator Date hidden'!BO128="x","x",BN$2-'Indicator Date hidden'!BO128)</f>
        <v>0</v>
      </c>
      <c r="BO127" s="42">
        <f>IF('Indicator Date hidden'!BP128="x","x",BO$2-'Indicator Date hidden'!BP128)</f>
        <v>1</v>
      </c>
      <c r="BP127" s="42">
        <f>IF('Indicator Date hidden'!BQ128="x","x",BP$2-'Indicator Date hidden'!BQ128)</f>
        <v>0</v>
      </c>
      <c r="BQ127" s="42">
        <f>IF('Indicator Date hidden'!BR128="x","x",BQ$2-'Indicator Date hidden'!BR128)</f>
        <v>0</v>
      </c>
      <c r="BR127" s="42">
        <f>IF('Indicator Date hidden'!BS128="x","x",BR$2-'Indicator Date hidden'!BS128)</f>
        <v>0</v>
      </c>
      <c r="BS127" s="42">
        <f>IF('Indicator Date hidden'!BT128="x","x",BS$2-'Indicator Date hidden'!BT128)</f>
        <v>1</v>
      </c>
      <c r="BT127" s="42">
        <f>IF('Indicator Date hidden'!BU128="x","x",BT$2-'Indicator Date hidden'!BU128)</f>
        <v>0</v>
      </c>
      <c r="BU127">
        <f t="shared" si="15"/>
        <v>19</v>
      </c>
      <c r="BV127" s="43">
        <f t="shared" si="16"/>
        <v>0.27536231884057971</v>
      </c>
      <c r="BW127">
        <f t="shared" si="17"/>
        <v>8</v>
      </c>
      <c r="BX127" s="43">
        <f t="shared" si="18"/>
        <v>1.5777810319138352</v>
      </c>
      <c r="BY127" s="46">
        <f t="shared" si="19"/>
        <v>0</v>
      </c>
    </row>
    <row r="128" spans="1:77">
      <c r="A128" t="str">
        <f>'Indicator Data'!B131</f>
        <v>NGA</v>
      </c>
      <c r="B128" s="42">
        <f>IF('Indicator Date hidden'!C129="x","x",B$2-'Indicator Date hidden'!C129)</f>
        <v>0</v>
      </c>
      <c r="C128" s="42">
        <f>IF('Indicator Date hidden'!D129="x","x",C$2-'Indicator Date hidden'!D129)</f>
        <v>0</v>
      </c>
      <c r="D128" s="42">
        <f>IF('Indicator Date hidden'!E129="x","x",D$2-'Indicator Date hidden'!E129)</f>
        <v>0</v>
      </c>
      <c r="E128" s="42">
        <f>IF('Indicator Date hidden'!F129="x","x",E$2-'Indicator Date hidden'!F129)</f>
        <v>0</v>
      </c>
      <c r="F128" s="42">
        <f>IF('Indicator Date hidden'!G129="x","x",F$2-'Indicator Date hidden'!G129)</f>
        <v>0</v>
      </c>
      <c r="G128" s="42">
        <f>IF('Indicator Date hidden'!H129="x","x",G$2-'Indicator Date hidden'!H129)</f>
        <v>0</v>
      </c>
      <c r="H128" s="42">
        <f>IF('Indicator Date hidden'!I129="x","x",H$2-'Indicator Date hidden'!I129)</f>
        <v>0</v>
      </c>
      <c r="I128" s="42">
        <f>IF('Indicator Date hidden'!J129="x","x",I$2-'Indicator Date hidden'!J129)</f>
        <v>0</v>
      </c>
      <c r="J128" s="42">
        <f>IF('Indicator Date hidden'!K129="x","x",J$2-'Indicator Date hidden'!K129)</f>
        <v>0</v>
      </c>
      <c r="K128" s="42">
        <f>IF('Indicator Date hidden'!L129="x","x",K$2-'Indicator Date hidden'!L129)</f>
        <v>0</v>
      </c>
      <c r="L128" s="42">
        <f>IF('Indicator Date hidden'!M129="x","x",L$2-'Indicator Date hidden'!M129)</f>
        <v>0</v>
      </c>
      <c r="M128" s="42">
        <f>IF('Indicator Date hidden'!N129="x","x",M$2-'Indicator Date hidden'!N129)</f>
        <v>0</v>
      </c>
      <c r="N128" s="42">
        <f>IF('Indicator Date hidden'!O129="x","x",N$2-'Indicator Date hidden'!O129)</f>
        <v>0</v>
      </c>
      <c r="O128" s="42">
        <f>IF('Indicator Date hidden'!P129="x","x",O$2-'Indicator Date hidden'!P129)</f>
        <v>0</v>
      </c>
      <c r="P128" s="42">
        <f>IF('Indicator Date hidden'!Q129="x","x",P$2-'Indicator Date hidden'!Q129)</f>
        <v>0</v>
      </c>
      <c r="Q128" s="42">
        <f>IF('Indicator Date hidden'!R129="x","x",Q$2-'Indicator Date hidden'!R129)</f>
        <v>0</v>
      </c>
      <c r="R128" s="42">
        <f>IF('Indicator Date hidden'!S129="x","x",R$2-'Indicator Date hidden'!S129)</f>
        <v>0</v>
      </c>
      <c r="S128" s="42">
        <f>IF('Indicator Date hidden'!T129="x","x",S$2-'Indicator Date hidden'!T129)</f>
        <v>0</v>
      </c>
      <c r="T128" s="42">
        <f>IF('Indicator Date hidden'!U129="x","x",T$2-'Indicator Date hidden'!U129)</f>
        <v>0</v>
      </c>
      <c r="U128" s="42">
        <f>IF('Indicator Date hidden'!V129="x","x",U$2-'Indicator Date hidden'!V129)</f>
        <v>0</v>
      </c>
      <c r="V128" s="42">
        <f>IF('Indicator Date hidden'!W129="x","x",V$2-'Indicator Date hidden'!W129)</f>
        <v>0</v>
      </c>
      <c r="W128" s="42">
        <f>IF('Indicator Date hidden'!X129="x","x",W$2-'Indicator Date hidden'!X129)</f>
        <v>0</v>
      </c>
      <c r="X128" s="42">
        <f>IF('Indicator Date hidden'!Y129="x","x",X$2-'Indicator Date hidden'!Y129)</f>
        <v>3</v>
      </c>
      <c r="Y128" s="42">
        <f>IF('Indicator Date hidden'!Z129="x","x",Y$2-'Indicator Date hidden'!Z129)</f>
        <v>0</v>
      </c>
      <c r="Z128" s="42">
        <f>IF('Indicator Date hidden'!AA129="x","x",Z$2-'Indicator Date hidden'!AA129)</f>
        <v>0</v>
      </c>
      <c r="AA128" s="42">
        <f>IF('Indicator Date hidden'!AB129="x","x",AA$2-'Indicator Date hidden'!AB129)</f>
        <v>1</v>
      </c>
      <c r="AB128" s="42">
        <f>IF('Indicator Date hidden'!AC129="x","x",AB$2-'Indicator Date hidden'!AC129)</f>
        <v>0</v>
      </c>
      <c r="AC128" s="42">
        <f>IF('Indicator Date hidden'!AD129="x","x",AC$2-'Indicator Date hidden'!AD129)</f>
        <v>-2</v>
      </c>
      <c r="AD128" s="42">
        <f>IF('Indicator Date hidden'!AE129="x","x",AD$2-'Indicator Date hidden'!AE129)</f>
        <v>0</v>
      </c>
      <c r="AE128" s="42">
        <f>IF('Indicator Date hidden'!AF129="x","x",AE$2-'Indicator Date hidden'!AF129)</f>
        <v>0</v>
      </c>
      <c r="AF128" s="42">
        <f>IF('Indicator Date hidden'!AG129="x","x",AF$2-'Indicator Date hidden'!AG129)</f>
        <v>0</v>
      </c>
      <c r="AG128" s="42">
        <f>IF('Indicator Date hidden'!AH129="x","x",AG$2-'Indicator Date hidden'!AH129)</f>
        <v>0</v>
      </c>
      <c r="AH128" s="42">
        <f>IF('Indicator Date hidden'!AI129="x","x",AH$2-'Indicator Date hidden'!AI129)</f>
        <v>0</v>
      </c>
      <c r="AI128" s="42">
        <f>IF('Indicator Date hidden'!AJ129="x","x",AI$2-'Indicator Date hidden'!AJ129)</f>
        <v>0</v>
      </c>
      <c r="AJ128" s="42">
        <f>IF('Indicator Date hidden'!AK129="x","x",AJ$2-'Indicator Date hidden'!AK129)</f>
        <v>0</v>
      </c>
      <c r="AK128" s="42">
        <f>IF('Indicator Date hidden'!AL129="x","x",AK$2-'Indicator Date hidden'!AL129)</f>
        <v>0</v>
      </c>
      <c r="AL128" s="42">
        <f>IF('Indicator Date hidden'!AM129="x","x",AL$2-'Indicator Date hidden'!AM129)</f>
        <v>0</v>
      </c>
      <c r="AM128" s="42">
        <f>IF('Indicator Date hidden'!AN129="x","x",AM$2-'Indicator Date hidden'!AN129)</f>
        <v>0</v>
      </c>
      <c r="AN128" s="42">
        <f>IF('Indicator Date hidden'!AO129="x","x",AN$2-'Indicator Date hidden'!AO129)</f>
        <v>0</v>
      </c>
      <c r="AO128" s="42">
        <f>IF('Indicator Date hidden'!AP129="x","x",AO$2-'Indicator Date hidden'!AP129)</f>
        <v>2</v>
      </c>
      <c r="AP128" s="42">
        <f>IF('Indicator Date hidden'!AQ129="x","x",AP$2-'Indicator Date hidden'!AQ129)</f>
        <v>0</v>
      </c>
      <c r="AQ128" s="42">
        <f>IF('Indicator Date hidden'!AR129="x","x",AQ$2-'Indicator Date hidden'!AR129)</f>
        <v>1</v>
      </c>
      <c r="AR128" s="42" t="str">
        <f>IF('Indicator Date hidden'!AS129="x","x",AR$2-'Indicator Date hidden'!AS129)</f>
        <v>x</v>
      </c>
      <c r="AS128" s="42">
        <f>IF('Indicator Date hidden'!AT129="x","x",AS$2-'Indicator Date hidden'!AT129)</f>
        <v>0</v>
      </c>
      <c r="AT128" s="42">
        <f>IF('Indicator Date hidden'!AU129="x","x",AT$2-'Indicator Date hidden'!AU129)</f>
        <v>0</v>
      </c>
      <c r="AU128" s="42">
        <f>IF('Indicator Date hidden'!AV129="x","x",AU$2-'Indicator Date hidden'!AV129)</f>
        <v>0</v>
      </c>
      <c r="AV128" s="42">
        <f>IF('Indicator Date hidden'!AW129="x","x",AV$2-'Indicator Date hidden'!AW129)</f>
        <v>4</v>
      </c>
      <c r="AW128" s="42">
        <f>IF('Indicator Date hidden'!AX129="x","x",AW$2-'Indicator Date hidden'!AX129)</f>
        <v>-2</v>
      </c>
      <c r="AX128" s="42">
        <f>IF('Indicator Date hidden'!AY129="x","x",AX$2-'Indicator Date hidden'!AY129)</f>
        <v>-1</v>
      </c>
      <c r="AY128" s="42">
        <f>IF('Indicator Date hidden'!AZ129="x","x",AY$2-'Indicator Date hidden'!AZ129)</f>
        <v>0</v>
      </c>
      <c r="AZ128" s="42">
        <f>IF('Indicator Date hidden'!BA129="x","x",AZ$2-'Indicator Date hidden'!BA129)</f>
        <v>0</v>
      </c>
      <c r="BA128" s="42">
        <f>IF('Indicator Date hidden'!BB129="x","x",BA$2-'Indicator Date hidden'!BB129)</f>
        <v>0</v>
      </c>
      <c r="BB128" s="42">
        <f>IF('Indicator Date hidden'!BC129="x","x",BB$2-'Indicator Date hidden'!BC129)</f>
        <v>-1</v>
      </c>
      <c r="BC128" s="42">
        <f>IF('Indicator Date hidden'!BD129="x","x",BC$2-'Indicator Date hidden'!BD129)</f>
        <v>0</v>
      </c>
      <c r="BD128" s="42">
        <f>IF('Indicator Date hidden'!BE129="x","x",BD$2-'Indicator Date hidden'!BE129)</f>
        <v>0</v>
      </c>
      <c r="BE128" s="42">
        <f>IF('Indicator Date hidden'!BF129="x","x",BE$2-'Indicator Date hidden'!BF129)</f>
        <v>0</v>
      </c>
      <c r="BF128" s="42">
        <f>IF('Indicator Date hidden'!BG129="x","x",BF$2-'Indicator Date hidden'!BG129)</f>
        <v>0</v>
      </c>
      <c r="BG128" s="42">
        <f>IF('Indicator Date hidden'!BH129="x","x",BG$2-'Indicator Date hidden'!BH129)</f>
        <v>0</v>
      </c>
      <c r="BH128" s="42">
        <f>IF('Indicator Date hidden'!BI129="x","x",BH$2-'Indicator Date hidden'!BI129)</f>
        <v>0</v>
      </c>
      <c r="BI128" s="42">
        <f>IF('Indicator Date hidden'!BJ129="x","x",BI$2-'Indicator Date hidden'!BJ129)</f>
        <v>5</v>
      </c>
      <c r="BJ128" s="42">
        <f>IF('Indicator Date hidden'!BK129="x","x",BJ$2-'Indicator Date hidden'!BK129)</f>
        <v>1</v>
      </c>
      <c r="BK128" s="42">
        <f>IF('Indicator Date hidden'!BL129="x","x",BK$2-'Indicator Date hidden'!BL129)</f>
        <v>0</v>
      </c>
      <c r="BL128" s="42">
        <f>IF('Indicator Date hidden'!BM129="x","x",BL$2-'Indicator Date hidden'!BM129)</f>
        <v>0</v>
      </c>
      <c r="BM128" s="42">
        <f>IF('Indicator Date hidden'!BN129="x","x",BM$2-'Indicator Date hidden'!BN129)</f>
        <v>0</v>
      </c>
      <c r="BN128" s="42">
        <f>IF('Indicator Date hidden'!BO129="x","x",BN$2-'Indicator Date hidden'!BO129)</f>
        <v>0</v>
      </c>
      <c r="BO128" s="42">
        <f>IF('Indicator Date hidden'!BP129="x","x",BO$2-'Indicator Date hidden'!BP129)</f>
        <v>0</v>
      </c>
      <c r="BP128" s="42">
        <f>IF('Indicator Date hidden'!BQ129="x","x",BP$2-'Indicator Date hidden'!BQ129)</f>
        <v>0</v>
      </c>
      <c r="BQ128" s="42">
        <f>IF('Indicator Date hidden'!BR129="x","x",BQ$2-'Indicator Date hidden'!BR129)</f>
        <v>0</v>
      </c>
      <c r="BR128" s="42">
        <f>IF('Indicator Date hidden'!BS129="x","x",BR$2-'Indicator Date hidden'!BS129)</f>
        <v>0</v>
      </c>
      <c r="BS128" s="42">
        <f>IF('Indicator Date hidden'!BT129="x","x",BS$2-'Indicator Date hidden'!BT129)</f>
        <v>1</v>
      </c>
      <c r="BT128" s="42">
        <f>IF('Indicator Date hidden'!BU129="x","x",BT$2-'Indicator Date hidden'!BU129)</f>
        <v>0</v>
      </c>
      <c r="BU128">
        <f t="shared" si="15"/>
        <v>12</v>
      </c>
      <c r="BV128" s="43">
        <f t="shared" si="16"/>
        <v>0.17142857142857143</v>
      </c>
      <c r="BW128">
        <f t="shared" si="17"/>
        <v>8</v>
      </c>
      <c r="BX128" s="43">
        <f t="shared" si="18"/>
        <v>0.97058787151217307</v>
      </c>
      <c r="BY128" s="46">
        <f t="shared" si="19"/>
        <v>0</v>
      </c>
    </row>
    <row r="129" spans="1:77">
      <c r="A129" t="str">
        <f>'Indicator Data'!B132</f>
        <v>MKD</v>
      </c>
      <c r="B129" s="42">
        <f>IF('Indicator Date hidden'!C130="x","x",B$2-'Indicator Date hidden'!C130)</f>
        <v>0</v>
      </c>
      <c r="C129" s="42">
        <f>IF('Indicator Date hidden'!D130="x","x",C$2-'Indicator Date hidden'!D130)</f>
        <v>0</v>
      </c>
      <c r="D129" s="42">
        <f>IF('Indicator Date hidden'!E130="x","x",D$2-'Indicator Date hidden'!E130)</f>
        <v>0</v>
      </c>
      <c r="E129" s="42">
        <f>IF('Indicator Date hidden'!F130="x","x",E$2-'Indicator Date hidden'!F130)</f>
        <v>0</v>
      </c>
      <c r="F129" s="42">
        <f>IF('Indicator Date hidden'!G130="x","x",F$2-'Indicator Date hidden'!G130)</f>
        <v>0</v>
      </c>
      <c r="G129" s="42">
        <f>IF('Indicator Date hidden'!H130="x","x",G$2-'Indicator Date hidden'!H130)</f>
        <v>0</v>
      </c>
      <c r="H129" s="42">
        <f>IF('Indicator Date hidden'!I130="x","x",H$2-'Indicator Date hidden'!I130)</f>
        <v>0</v>
      </c>
      <c r="I129" s="42">
        <f>IF('Indicator Date hidden'!J130="x","x",I$2-'Indicator Date hidden'!J130)</f>
        <v>0</v>
      </c>
      <c r="J129" s="42">
        <f>IF('Indicator Date hidden'!K130="x","x",J$2-'Indicator Date hidden'!K130)</f>
        <v>0</v>
      </c>
      <c r="K129" s="42">
        <f>IF('Indicator Date hidden'!L130="x","x",K$2-'Indicator Date hidden'!L130)</f>
        <v>0</v>
      </c>
      <c r="L129" s="42">
        <f>IF('Indicator Date hidden'!M130="x","x",L$2-'Indicator Date hidden'!M130)</f>
        <v>0</v>
      </c>
      <c r="M129" s="42" t="str">
        <f>IF('Indicator Date hidden'!N130="x","x",M$2-'Indicator Date hidden'!N130)</f>
        <v>x</v>
      </c>
      <c r="N129" s="42" t="str">
        <f>IF('Indicator Date hidden'!O130="x","x",N$2-'Indicator Date hidden'!O130)</f>
        <v>x</v>
      </c>
      <c r="O129" s="42" t="str">
        <f>IF('Indicator Date hidden'!P130="x","x",O$2-'Indicator Date hidden'!P130)</f>
        <v>x</v>
      </c>
      <c r="P129" s="42">
        <f>IF('Indicator Date hidden'!Q130="x","x",P$2-'Indicator Date hidden'!Q130)</f>
        <v>0</v>
      </c>
      <c r="Q129" s="42">
        <f>IF('Indicator Date hidden'!R130="x","x",Q$2-'Indicator Date hidden'!R130)</f>
        <v>0</v>
      </c>
      <c r="R129" s="42">
        <f>IF('Indicator Date hidden'!S130="x","x",R$2-'Indicator Date hidden'!S130)</f>
        <v>0</v>
      </c>
      <c r="S129" s="42">
        <f>IF('Indicator Date hidden'!T130="x","x",S$2-'Indicator Date hidden'!T130)</f>
        <v>0</v>
      </c>
      <c r="T129" s="42">
        <f>IF('Indicator Date hidden'!U130="x","x",T$2-'Indicator Date hidden'!U130)</f>
        <v>0</v>
      </c>
      <c r="U129" s="42">
        <f>IF('Indicator Date hidden'!V130="x","x",U$2-'Indicator Date hidden'!V130)</f>
        <v>0</v>
      </c>
      <c r="V129" s="42">
        <f>IF('Indicator Date hidden'!W130="x","x",V$2-'Indicator Date hidden'!W130)</f>
        <v>0</v>
      </c>
      <c r="W129" s="42">
        <f>IF('Indicator Date hidden'!X130="x","x",W$2-'Indicator Date hidden'!X130)</f>
        <v>0</v>
      </c>
      <c r="X129" s="42">
        <f>IF('Indicator Date hidden'!Y130="x","x",X$2-'Indicator Date hidden'!Y130)</f>
        <v>3</v>
      </c>
      <c r="Y129" s="42">
        <f>IF('Indicator Date hidden'!Z130="x","x",Y$2-'Indicator Date hidden'!Z130)</f>
        <v>0</v>
      </c>
      <c r="Z129" s="42">
        <f>IF('Indicator Date hidden'!AA130="x","x",Z$2-'Indicator Date hidden'!AA130)</f>
        <v>2</v>
      </c>
      <c r="AA129" s="42">
        <f>IF('Indicator Date hidden'!AB130="x","x",AA$2-'Indicator Date hidden'!AB130)</f>
        <v>1</v>
      </c>
      <c r="AB129" s="42">
        <f>IF('Indicator Date hidden'!AC130="x","x",AB$2-'Indicator Date hidden'!AC130)</f>
        <v>0</v>
      </c>
      <c r="AC129" s="42">
        <f>IF('Indicator Date hidden'!AD130="x","x",AC$2-'Indicator Date hidden'!AD130)</f>
        <v>-2</v>
      </c>
      <c r="AD129" s="42">
        <f>IF('Indicator Date hidden'!AE130="x","x",AD$2-'Indicator Date hidden'!AE130)</f>
        <v>0</v>
      </c>
      <c r="AE129" s="42">
        <f>IF('Indicator Date hidden'!AF130="x","x",AE$2-'Indicator Date hidden'!AF130)</f>
        <v>0</v>
      </c>
      <c r="AF129" s="42">
        <f>IF('Indicator Date hidden'!AG130="x","x",AF$2-'Indicator Date hidden'!AG130)</f>
        <v>0</v>
      </c>
      <c r="AG129" s="42">
        <f>IF('Indicator Date hidden'!AH130="x","x",AG$2-'Indicator Date hidden'!AH130)</f>
        <v>0</v>
      </c>
      <c r="AH129" s="42">
        <f>IF('Indicator Date hidden'!AI130="x","x",AH$2-'Indicator Date hidden'!AI130)</f>
        <v>3</v>
      </c>
      <c r="AI129" s="42">
        <f>IF('Indicator Date hidden'!AJ130="x","x",AI$2-'Indicator Date hidden'!AJ130)</f>
        <v>0</v>
      </c>
      <c r="AJ129" s="42">
        <f>IF('Indicator Date hidden'!AK130="x","x",AJ$2-'Indicator Date hidden'!AK130)</f>
        <v>0</v>
      </c>
      <c r="AK129" s="42">
        <f>IF('Indicator Date hidden'!AL130="x","x",AK$2-'Indicator Date hidden'!AL130)</f>
        <v>0</v>
      </c>
      <c r="AL129" s="42">
        <f>IF('Indicator Date hidden'!AM130="x","x",AL$2-'Indicator Date hidden'!AM130)</f>
        <v>0</v>
      </c>
      <c r="AM129" s="42">
        <f>IF('Indicator Date hidden'!AN130="x","x",AM$2-'Indicator Date hidden'!AN130)</f>
        <v>0</v>
      </c>
      <c r="AN129" s="42">
        <f>IF('Indicator Date hidden'!AO130="x","x",AN$2-'Indicator Date hidden'!AO130)</f>
        <v>0</v>
      </c>
      <c r="AO129" s="42">
        <f>IF('Indicator Date hidden'!AP130="x","x",AO$2-'Indicator Date hidden'!AP130)</f>
        <v>3</v>
      </c>
      <c r="AP129" s="42">
        <f>IF('Indicator Date hidden'!AQ130="x","x",AP$2-'Indicator Date hidden'!AQ130)</f>
        <v>0</v>
      </c>
      <c r="AQ129" s="42">
        <f>IF('Indicator Date hidden'!AR130="x","x",AQ$2-'Indicator Date hidden'!AR130)</f>
        <v>0</v>
      </c>
      <c r="AR129" s="42">
        <f>IF('Indicator Date hidden'!AS130="x","x",AR$2-'Indicator Date hidden'!AS130)</f>
        <v>0</v>
      </c>
      <c r="AS129" s="42" t="str">
        <f>IF('Indicator Date hidden'!AT130="x","x",AS$2-'Indicator Date hidden'!AT130)</f>
        <v>x</v>
      </c>
      <c r="AT129" s="42">
        <f>IF('Indicator Date hidden'!AU130="x","x",AT$2-'Indicator Date hidden'!AU130)</f>
        <v>0</v>
      </c>
      <c r="AU129" s="42">
        <f>IF('Indicator Date hidden'!AV130="x","x",AU$2-'Indicator Date hidden'!AV130)</f>
        <v>0</v>
      </c>
      <c r="AV129" s="42">
        <f>IF('Indicator Date hidden'!AW130="x","x",AV$2-'Indicator Date hidden'!AW130)</f>
        <v>3</v>
      </c>
      <c r="AW129" s="42">
        <f>IF('Indicator Date hidden'!AX130="x","x",AW$2-'Indicator Date hidden'!AX130)</f>
        <v>-2</v>
      </c>
      <c r="AX129" s="42">
        <f>IF('Indicator Date hidden'!AY130="x","x",AX$2-'Indicator Date hidden'!AY130)</f>
        <v>-1</v>
      </c>
      <c r="AY129" s="42">
        <f>IF('Indicator Date hidden'!AZ130="x","x",AY$2-'Indicator Date hidden'!AZ130)</f>
        <v>0</v>
      </c>
      <c r="AZ129" s="42">
        <f>IF('Indicator Date hidden'!BA130="x","x",AZ$2-'Indicator Date hidden'!BA130)</f>
        <v>0</v>
      </c>
      <c r="BA129" s="42">
        <f>IF('Indicator Date hidden'!BB130="x","x",BA$2-'Indicator Date hidden'!BB130)</f>
        <v>0</v>
      </c>
      <c r="BB129" s="42" t="str">
        <f>IF('Indicator Date hidden'!BC130="x","x",BB$2-'Indicator Date hidden'!BC130)</f>
        <v>x</v>
      </c>
      <c r="BC129" s="42">
        <f>IF('Indicator Date hidden'!BD130="x","x",BC$2-'Indicator Date hidden'!BD130)</f>
        <v>0</v>
      </c>
      <c r="BD129" s="42">
        <f>IF('Indicator Date hidden'!BE130="x","x",BD$2-'Indicator Date hidden'!BE130)</f>
        <v>0</v>
      </c>
      <c r="BE129" s="42">
        <f>IF('Indicator Date hidden'!BF130="x","x",BE$2-'Indicator Date hidden'!BF130)</f>
        <v>0</v>
      </c>
      <c r="BF129" s="42">
        <f>IF('Indicator Date hidden'!BG130="x","x",BF$2-'Indicator Date hidden'!BG130)</f>
        <v>0</v>
      </c>
      <c r="BG129" s="42">
        <f>IF('Indicator Date hidden'!BH130="x","x",BG$2-'Indicator Date hidden'!BH130)</f>
        <v>0</v>
      </c>
      <c r="BH129" s="42">
        <f>IF('Indicator Date hidden'!BI130="x","x",BH$2-'Indicator Date hidden'!BI130)</f>
        <v>0</v>
      </c>
      <c r="BI129" s="42">
        <f>IF('Indicator Date hidden'!BJ130="x","x",BI$2-'Indicator Date hidden'!BJ130)</f>
        <v>11</v>
      </c>
      <c r="BJ129" s="42">
        <f>IF('Indicator Date hidden'!BK130="x","x",BJ$2-'Indicator Date hidden'!BK130)</f>
        <v>1</v>
      </c>
      <c r="BK129" s="42">
        <f>IF('Indicator Date hidden'!BL130="x","x",BK$2-'Indicator Date hidden'!BL130)</f>
        <v>0</v>
      </c>
      <c r="BL129" s="42">
        <f>IF('Indicator Date hidden'!BM130="x","x",BL$2-'Indicator Date hidden'!BM130)</f>
        <v>0</v>
      </c>
      <c r="BM129" s="42">
        <f>IF('Indicator Date hidden'!BN130="x","x",BM$2-'Indicator Date hidden'!BN130)</f>
        <v>0</v>
      </c>
      <c r="BN129" s="42">
        <f>IF('Indicator Date hidden'!BO130="x","x",BN$2-'Indicator Date hidden'!BO130)</f>
        <v>0</v>
      </c>
      <c r="BO129" s="42">
        <f>IF('Indicator Date hidden'!BP130="x","x",BO$2-'Indicator Date hidden'!BP130)</f>
        <v>6</v>
      </c>
      <c r="BP129" s="42">
        <f>IF('Indicator Date hidden'!BQ130="x","x",BP$2-'Indicator Date hidden'!BQ130)</f>
        <v>0</v>
      </c>
      <c r="BQ129" s="42">
        <f>IF('Indicator Date hidden'!BR130="x","x",BQ$2-'Indicator Date hidden'!BR130)</f>
        <v>0</v>
      </c>
      <c r="BR129" s="42">
        <f>IF('Indicator Date hidden'!BS130="x","x",BR$2-'Indicator Date hidden'!BS130)</f>
        <v>0</v>
      </c>
      <c r="BS129" s="42">
        <f>IF('Indicator Date hidden'!BT130="x","x",BS$2-'Indicator Date hidden'!BT130)</f>
        <v>1</v>
      </c>
      <c r="BT129" s="42">
        <f>IF('Indicator Date hidden'!BU130="x","x",BT$2-'Indicator Date hidden'!BU130)</f>
        <v>0</v>
      </c>
      <c r="BU129">
        <f t="shared" si="15"/>
        <v>29</v>
      </c>
      <c r="BV129" s="43">
        <f t="shared" si="16"/>
        <v>0.43939393939393939</v>
      </c>
      <c r="BW129">
        <f t="shared" si="17"/>
        <v>10</v>
      </c>
      <c r="BX129" s="43">
        <f t="shared" si="18"/>
        <v>1.7244128370812315</v>
      </c>
      <c r="BY129" s="46">
        <f t="shared" si="19"/>
        <v>0</v>
      </c>
    </row>
    <row r="130" spans="1:77">
      <c r="A130" t="str">
        <f>'Indicator Data'!B133</f>
        <v>NOR</v>
      </c>
      <c r="B130" s="42">
        <f>IF('Indicator Date hidden'!C131="x","x",B$2-'Indicator Date hidden'!C131)</f>
        <v>0</v>
      </c>
      <c r="C130" s="42">
        <f>IF('Indicator Date hidden'!D131="x","x",C$2-'Indicator Date hidden'!D131)</f>
        <v>0</v>
      </c>
      <c r="D130" s="42">
        <f>IF('Indicator Date hidden'!E131="x","x",D$2-'Indicator Date hidden'!E131)</f>
        <v>0</v>
      </c>
      <c r="E130" s="42">
        <f>IF('Indicator Date hidden'!F131="x","x",E$2-'Indicator Date hidden'!F131)</f>
        <v>0</v>
      </c>
      <c r="F130" s="42">
        <f>IF('Indicator Date hidden'!G131="x","x",F$2-'Indicator Date hidden'!G131)</f>
        <v>0</v>
      </c>
      <c r="G130" s="42">
        <f>IF('Indicator Date hidden'!H131="x","x",G$2-'Indicator Date hidden'!H131)</f>
        <v>0</v>
      </c>
      <c r="H130" s="42">
        <f>IF('Indicator Date hidden'!I131="x","x",H$2-'Indicator Date hidden'!I131)</f>
        <v>0</v>
      </c>
      <c r="I130" s="42">
        <f>IF('Indicator Date hidden'!J131="x","x",I$2-'Indicator Date hidden'!J131)</f>
        <v>0</v>
      </c>
      <c r="J130" s="42">
        <f>IF('Indicator Date hidden'!K131="x","x",J$2-'Indicator Date hidden'!K131)</f>
        <v>0</v>
      </c>
      <c r="K130" s="42">
        <f>IF('Indicator Date hidden'!L131="x","x",K$2-'Indicator Date hidden'!L131)</f>
        <v>0</v>
      </c>
      <c r="L130" s="42">
        <f>IF('Indicator Date hidden'!M131="x","x",L$2-'Indicator Date hidden'!M131)</f>
        <v>0</v>
      </c>
      <c r="M130" s="42" t="str">
        <f>IF('Indicator Date hidden'!N131="x","x",M$2-'Indicator Date hidden'!N131)</f>
        <v>x</v>
      </c>
      <c r="N130" s="42" t="str">
        <f>IF('Indicator Date hidden'!O131="x","x",N$2-'Indicator Date hidden'!O131)</f>
        <v>x</v>
      </c>
      <c r="O130" s="42" t="str">
        <f>IF('Indicator Date hidden'!P131="x","x",O$2-'Indicator Date hidden'!P131)</f>
        <v>x</v>
      </c>
      <c r="P130" s="42">
        <f>IF('Indicator Date hidden'!Q131="x","x",P$2-'Indicator Date hidden'!Q131)</f>
        <v>0</v>
      </c>
      <c r="Q130" s="42">
        <f>IF('Indicator Date hidden'!R131="x","x",Q$2-'Indicator Date hidden'!R131)</f>
        <v>0</v>
      </c>
      <c r="R130" s="42">
        <f>IF('Indicator Date hidden'!S131="x","x",R$2-'Indicator Date hidden'!S131)</f>
        <v>0</v>
      </c>
      <c r="S130" s="42">
        <f>IF('Indicator Date hidden'!T131="x","x",S$2-'Indicator Date hidden'!T131)</f>
        <v>0</v>
      </c>
      <c r="T130" s="42">
        <f>IF('Indicator Date hidden'!U131="x","x",T$2-'Indicator Date hidden'!U131)</f>
        <v>0</v>
      </c>
      <c r="U130" s="42">
        <f>IF('Indicator Date hidden'!V131="x","x",U$2-'Indicator Date hidden'!V131)</f>
        <v>0</v>
      </c>
      <c r="V130" s="42">
        <f>IF('Indicator Date hidden'!W131="x","x",V$2-'Indicator Date hidden'!W131)</f>
        <v>0</v>
      </c>
      <c r="W130" s="42">
        <f>IF('Indicator Date hidden'!X131="x","x",W$2-'Indicator Date hidden'!X131)</f>
        <v>0</v>
      </c>
      <c r="X130" s="42">
        <f>IF('Indicator Date hidden'!Y131="x","x",X$2-'Indicator Date hidden'!Y131)</f>
        <v>10</v>
      </c>
      <c r="Y130" s="42">
        <f>IF('Indicator Date hidden'!Z131="x","x",Y$2-'Indicator Date hidden'!Z131)</f>
        <v>0</v>
      </c>
      <c r="Z130" s="42" t="str">
        <f>IF('Indicator Date hidden'!AA131="x","x",Z$2-'Indicator Date hidden'!AA131)</f>
        <v>x</v>
      </c>
      <c r="AA130" s="42">
        <f>IF('Indicator Date hidden'!AB131="x","x",AA$2-'Indicator Date hidden'!AB131)</f>
        <v>1</v>
      </c>
      <c r="AB130" s="42">
        <f>IF('Indicator Date hidden'!AC131="x","x",AB$2-'Indicator Date hidden'!AC131)</f>
        <v>0</v>
      </c>
      <c r="AC130" s="42">
        <f>IF('Indicator Date hidden'!AD131="x","x",AC$2-'Indicator Date hidden'!AD131)</f>
        <v>-2</v>
      </c>
      <c r="AD130" s="42">
        <f>IF('Indicator Date hidden'!AE131="x","x",AD$2-'Indicator Date hidden'!AE131)</f>
        <v>0</v>
      </c>
      <c r="AE130" s="42">
        <f>IF('Indicator Date hidden'!AF131="x","x",AE$2-'Indicator Date hidden'!AF131)</f>
        <v>0</v>
      </c>
      <c r="AF130" s="42">
        <f>IF('Indicator Date hidden'!AG131="x","x",AF$2-'Indicator Date hidden'!AG131)</f>
        <v>0</v>
      </c>
      <c r="AG130" s="42">
        <f>IF('Indicator Date hidden'!AH131="x","x",AG$2-'Indicator Date hidden'!AH131)</f>
        <v>0</v>
      </c>
      <c r="AH130" s="42" t="str">
        <f>IF('Indicator Date hidden'!AI131="x","x",AH$2-'Indicator Date hidden'!AI131)</f>
        <v>x</v>
      </c>
      <c r="AI130" s="42">
        <f>IF('Indicator Date hidden'!AJ131="x","x",AI$2-'Indicator Date hidden'!AJ131)</f>
        <v>0</v>
      </c>
      <c r="AJ130" s="42">
        <f>IF('Indicator Date hidden'!AK131="x","x",AJ$2-'Indicator Date hidden'!AK131)</f>
        <v>0</v>
      </c>
      <c r="AK130" s="42">
        <f>IF('Indicator Date hidden'!AL131="x","x",AK$2-'Indicator Date hidden'!AL131)</f>
        <v>0</v>
      </c>
      <c r="AL130" s="42" t="str">
        <f>IF('Indicator Date hidden'!AM131="x","x",AL$2-'Indicator Date hidden'!AM131)</f>
        <v>x</v>
      </c>
      <c r="AM130" s="42">
        <f>IF('Indicator Date hidden'!AN131="x","x",AM$2-'Indicator Date hidden'!AN131)</f>
        <v>0</v>
      </c>
      <c r="AN130" s="42">
        <f>IF('Indicator Date hidden'!AO131="x","x",AN$2-'Indicator Date hidden'!AO131)</f>
        <v>0</v>
      </c>
      <c r="AO130" s="42" t="str">
        <f>IF('Indicator Date hidden'!AP131="x","x",AO$2-'Indicator Date hidden'!AP131)</f>
        <v>x</v>
      </c>
      <c r="AP130" s="42">
        <f>IF('Indicator Date hidden'!AQ131="x","x",AP$2-'Indicator Date hidden'!AQ131)</f>
        <v>0</v>
      </c>
      <c r="AQ130" s="42">
        <f>IF('Indicator Date hidden'!AR131="x","x",AQ$2-'Indicator Date hidden'!AR131)</f>
        <v>1</v>
      </c>
      <c r="AR130" s="42" t="str">
        <f>IF('Indicator Date hidden'!AS131="x","x",AR$2-'Indicator Date hidden'!AS131)</f>
        <v>x</v>
      </c>
      <c r="AS130" s="42" t="str">
        <f>IF('Indicator Date hidden'!AT131="x","x",AS$2-'Indicator Date hidden'!AT131)</f>
        <v>x</v>
      </c>
      <c r="AT130" s="42">
        <f>IF('Indicator Date hidden'!AU131="x","x",AT$2-'Indicator Date hidden'!AU131)</f>
        <v>0</v>
      </c>
      <c r="AU130" s="42">
        <f>IF('Indicator Date hidden'!AV131="x","x",AU$2-'Indicator Date hidden'!AV131)</f>
        <v>0</v>
      </c>
      <c r="AV130" s="42">
        <f>IF('Indicator Date hidden'!AW131="x","x",AV$2-'Indicator Date hidden'!AW131)</f>
        <v>3</v>
      </c>
      <c r="AW130" s="42">
        <f>IF('Indicator Date hidden'!AX131="x","x",AW$2-'Indicator Date hidden'!AX131)</f>
        <v>-2</v>
      </c>
      <c r="AX130" s="42">
        <f>IF('Indicator Date hidden'!AY131="x","x",AX$2-'Indicator Date hidden'!AY131)</f>
        <v>-1</v>
      </c>
      <c r="AY130" s="42">
        <f>IF('Indicator Date hidden'!AZ131="x","x",AY$2-'Indicator Date hidden'!AZ131)</f>
        <v>0</v>
      </c>
      <c r="AZ130" s="42" t="str">
        <f>IF('Indicator Date hidden'!BA131="x","x",AZ$2-'Indicator Date hidden'!BA131)</f>
        <v>x</v>
      </c>
      <c r="BA130" s="42">
        <f>IF('Indicator Date hidden'!BB131="x","x",BA$2-'Indicator Date hidden'!BB131)</f>
        <v>0</v>
      </c>
      <c r="BB130" s="42" t="str">
        <f>IF('Indicator Date hidden'!BC131="x","x",BB$2-'Indicator Date hidden'!BC131)</f>
        <v>x</v>
      </c>
      <c r="BC130" s="42">
        <f>IF('Indicator Date hidden'!BD131="x","x",BC$2-'Indicator Date hidden'!BD131)</f>
        <v>0</v>
      </c>
      <c r="BD130" s="42">
        <f>IF('Indicator Date hidden'!BE131="x","x",BD$2-'Indicator Date hidden'!BE131)</f>
        <v>0</v>
      </c>
      <c r="BE130" s="42">
        <f>IF('Indicator Date hidden'!BF131="x","x",BE$2-'Indicator Date hidden'!BF131)</f>
        <v>0</v>
      </c>
      <c r="BF130" s="42">
        <f>IF('Indicator Date hidden'!BG131="x","x",BF$2-'Indicator Date hidden'!BG131)</f>
        <v>0</v>
      </c>
      <c r="BG130" s="42">
        <f>IF('Indicator Date hidden'!BH131="x","x",BG$2-'Indicator Date hidden'!BH131)</f>
        <v>0</v>
      </c>
      <c r="BH130" s="42">
        <f>IF('Indicator Date hidden'!BI131="x","x",BH$2-'Indicator Date hidden'!BI131)</f>
        <v>0</v>
      </c>
      <c r="BI130" s="42" t="str">
        <f>IF('Indicator Date hidden'!BJ131="x","x",BI$2-'Indicator Date hidden'!BJ131)</f>
        <v>x</v>
      </c>
      <c r="BJ130" s="42">
        <f>IF('Indicator Date hidden'!BK131="x","x",BJ$2-'Indicator Date hidden'!BK131)</f>
        <v>0</v>
      </c>
      <c r="BK130" s="42">
        <f>IF('Indicator Date hidden'!BL131="x","x",BK$2-'Indicator Date hidden'!BL131)</f>
        <v>0</v>
      </c>
      <c r="BL130" s="42">
        <f>IF('Indicator Date hidden'!BM131="x","x",BL$2-'Indicator Date hidden'!BM131)</f>
        <v>0</v>
      </c>
      <c r="BM130" s="42">
        <f>IF('Indicator Date hidden'!BN131="x","x",BM$2-'Indicator Date hidden'!BN131)</f>
        <v>0</v>
      </c>
      <c r="BN130" s="42">
        <f>IF('Indicator Date hidden'!BO131="x","x",BN$2-'Indicator Date hidden'!BO131)</f>
        <v>0</v>
      </c>
      <c r="BO130" s="42">
        <f>IF('Indicator Date hidden'!BP131="x","x",BO$2-'Indicator Date hidden'!BP131)</f>
        <v>0</v>
      </c>
      <c r="BP130" s="42">
        <f>IF('Indicator Date hidden'!BQ131="x","x",BP$2-'Indicator Date hidden'!BQ131)</f>
        <v>0</v>
      </c>
      <c r="BQ130" s="42">
        <f>IF('Indicator Date hidden'!BR131="x","x",BQ$2-'Indicator Date hidden'!BR131)</f>
        <v>0</v>
      </c>
      <c r="BR130" s="42">
        <f>IF('Indicator Date hidden'!BS131="x","x",BR$2-'Indicator Date hidden'!BS131)</f>
        <v>0</v>
      </c>
      <c r="BS130" s="42">
        <f>IF('Indicator Date hidden'!BT131="x","x",BS$2-'Indicator Date hidden'!BT131)</f>
        <v>1</v>
      </c>
      <c r="BT130" s="42">
        <f>IF('Indicator Date hidden'!BU131="x","x",BT$2-'Indicator Date hidden'!BU131)</f>
        <v>0</v>
      </c>
      <c r="BU130">
        <f t="shared" si="15"/>
        <v>11</v>
      </c>
      <c r="BV130" s="43">
        <f t="shared" si="16"/>
        <v>0.1864406779661017</v>
      </c>
      <c r="BW130">
        <f t="shared" si="17"/>
        <v>5</v>
      </c>
      <c r="BX130" s="43">
        <f t="shared" si="18"/>
        <v>1.4198899010932711</v>
      </c>
      <c r="BY130" s="46">
        <f t="shared" si="19"/>
        <v>0</v>
      </c>
    </row>
    <row r="131" spans="1:77">
      <c r="A131" t="str">
        <f>'Indicator Data'!B134</f>
        <v>OMN</v>
      </c>
      <c r="B131" s="42">
        <f>IF('Indicator Date hidden'!C132="x","x",B$2-'Indicator Date hidden'!C132)</f>
        <v>0</v>
      </c>
      <c r="C131" s="42">
        <f>IF('Indicator Date hidden'!D132="x","x",C$2-'Indicator Date hidden'!D132)</f>
        <v>0</v>
      </c>
      <c r="D131" s="42">
        <f>IF('Indicator Date hidden'!E132="x","x",D$2-'Indicator Date hidden'!E132)</f>
        <v>0</v>
      </c>
      <c r="E131" s="42">
        <f>IF('Indicator Date hidden'!F132="x","x",E$2-'Indicator Date hidden'!F132)</f>
        <v>0</v>
      </c>
      <c r="F131" s="42">
        <f>IF('Indicator Date hidden'!G132="x","x",F$2-'Indicator Date hidden'!G132)</f>
        <v>0</v>
      </c>
      <c r="G131" s="42">
        <f>IF('Indicator Date hidden'!H132="x","x",G$2-'Indicator Date hidden'!H132)</f>
        <v>0</v>
      </c>
      <c r="H131" s="42">
        <f>IF('Indicator Date hidden'!I132="x","x",H$2-'Indicator Date hidden'!I132)</f>
        <v>0</v>
      </c>
      <c r="I131" s="42">
        <f>IF('Indicator Date hidden'!J132="x","x",I$2-'Indicator Date hidden'!J132)</f>
        <v>0</v>
      </c>
      <c r="J131" s="42">
        <f>IF('Indicator Date hidden'!K132="x","x",J$2-'Indicator Date hidden'!K132)</f>
        <v>0</v>
      </c>
      <c r="K131" s="42">
        <f>IF('Indicator Date hidden'!L132="x","x",K$2-'Indicator Date hidden'!L132)</f>
        <v>0</v>
      </c>
      <c r="L131" s="42">
        <f>IF('Indicator Date hidden'!M132="x","x",L$2-'Indicator Date hidden'!M132)</f>
        <v>0</v>
      </c>
      <c r="M131" s="42" t="str">
        <f>IF('Indicator Date hidden'!N132="x","x",M$2-'Indicator Date hidden'!N132)</f>
        <v>x</v>
      </c>
      <c r="N131" s="42" t="str">
        <f>IF('Indicator Date hidden'!O132="x","x",N$2-'Indicator Date hidden'!O132)</f>
        <v>x</v>
      </c>
      <c r="O131" s="42" t="str">
        <f>IF('Indicator Date hidden'!P132="x","x",O$2-'Indicator Date hidden'!P132)</f>
        <v>x</v>
      </c>
      <c r="P131" s="42">
        <f>IF('Indicator Date hidden'!Q132="x","x",P$2-'Indicator Date hidden'!Q132)</f>
        <v>0</v>
      </c>
      <c r="Q131" s="42">
        <f>IF('Indicator Date hidden'!R132="x","x",Q$2-'Indicator Date hidden'!R132)</f>
        <v>0</v>
      </c>
      <c r="R131" s="42">
        <f>IF('Indicator Date hidden'!S132="x","x",R$2-'Indicator Date hidden'!S132)</f>
        <v>0</v>
      </c>
      <c r="S131" s="42">
        <f>IF('Indicator Date hidden'!T132="x","x",S$2-'Indicator Date hidden'!T132)</f>
        <v>0</v>
      </c>
      <c r="T131" s="42">
        <f>IF('Indicator Date hidden'!U132="x","x",T$2-'Indicator Date hidden'!U132)</f>
        <v>0</v>
      </c>
      <c r="U131" s="42">
        <f>IF('Indicator Date hidden'!V132="x","x",U$2-'Indicator Date hidden'!V132)</f>
        <v>0</v>
      </c>
      <c r="V131" s="42">
        <f>IF('Indicator Date hidden'!W132="x","x",V$2-'Indicator Date hidden'!W132)</f>
        <v>0</v>
      </c>
      <c r="W131" s="42">
        <f>IF('Indicator Date hidden'!X132="x","x",W$2-'Indicator Date hidden'!X132)</f>
        <v>0</v>
      </c>
      <c r="X131" s="42" t="str">
        <f>IF('Indicator Date hidden'!Y132="x","x",X$2-'Indicator Date hidden'!Y132)</f>
        <v>x</v>
      </c>
      <c r="Y131" s="42">
        <f>IF('Indicator Date hidden'!Z132="x","x",Y$2-'Indicator Date hidden'!Z132)</f>
        <v>0</v>
      </c>
      <c r="Z131" s="42">
        <f>IF('Indicator Date hidden'!AA132="x","x",Z$2-'Indicator Date hidden'!AA132)</f>
        <v>1</v>
      </c>
      <c r="AA131" s="42">
        <f>IF('Indicator Date hidden'!AB132="x","x",AA$2-'Indicator Date hidden'!AB132)</f>
        <v>1</v>
      </c>
      <c r="AB131" s="42">
        <f>IF('Indicator Date hidden'!AC132="x","x",AB$2-'Indicator Date hidden'!AC132)</f>
        <v>0</v>
      </c>
      <c r="AC131" s="42">
        <f>IF('Indicator Date hidden'!AD132="x","x",AC$2-'Indicator Date hidden'!AD132)</f>
        <v>-2</v>
      </c>
      <c r="AD131" s="42">
        <f>IF('Indicator Date hidden'!AE132="x","x",AD$2-'Indicator Date hidden'!AE132)</f>
        <v>0</v>
      </c>
      <c r="AE131" s="42">
        <f>IF('Indicator Date hidden'!AF132="x","x",AE$2-'Indicator Date hidden'!AF132)</f>
        <v>0</v>
      </c>
      <c r="AF131" s="42">
        <f>IF('Indicator Date hidden'!AG132="x","x",AF$2-'Indicator Date hidden'!AG132)</f>
        <v>0</v>
      </c>
      <c r="AG131" s="42">
        <f>IF('Indicator Date hidden'!AH132="x","x",AG$2-'Indicator Date hidden'!AH132)</f>
        <v>0</v>
      </c>
      <c r="AH131" s="42" t="str">
        <f>IF('Indicator Date hidden'!AI132="x","x",AH$2-'Indicator Date hidden'!AI132)</f>
        <v>x</v>
      </c>
      <c r="AI131" s="42">
        <f>IF('Indicator Date hidden'!AJ132="x","x",AI$2-'Indicator Date hidden'!AJ132)</f>
        <v>0</v>
      </c>
      <c r="AJ131" s="42">
        <f>IF('Indicator Date hidden'!AK132="x","x",AJ$2-'Indicator Date hidden'!AK132)</f>
        <v>0</v>
      </c>
      <c r="AK131" s="42">
        <f>IF('Indicator Date hidden'!AL132="x","x",AK$2-'Indicator Date hidden'!AL132)</f>
        <v>0</v>
      </c>
      <c r="AL131" s="42" t="str">
        <f>IF('Indicator Date hidden'!AM132="x","x",AL$2-'Indicator Date hidden'!AM132)</f>
        <v>x</v>
      </c>
      <c r="AM131" s="42">
        <f>IF('Indicator Date hidden'!AN132="x","x",AM$2-'Indicator Date hidden'!AN132)</f>
        <v>0</v>
      </c>
      <c r="AN131" s="42">
        <f>IF('Indicator Date hidden'!AO132="x","x",AN$2-'Indicator Date hidden'!AO132)</f>
        <v>0</v>
      </c>
      <c r="AO131" s="42">
        <f>IF('Indicator Date hidden'!AP132="x","x",AO$2-'Indicator Date hidden'!AP132)</f>
        <v>5</v>
      </c>
      <c r="AP131" s="42">
        <f>IF('Indicator Date hidden'!AQ132="x","x",AP$2-'Indicator Date hidden'!AQ132)</f>
        <v>0</v>
      </c>
      <c r="AQ131" s="42">
        <f>IF('Indicator Date hidden'!AR132="x","x",AQ$2-'Indicator Date hidden'!AR132)</f>
        <v>0</v>
      </c>
      <c r="AR131" s="42">
        <f>IF('Indicator Date hidden'!AS132="x","x",AR$2-'Indicator Date hidden'!AS132)</f>
        <v>0</v>
      </c>
      <c r="AS131" s="42">
        <f>IF('Indicator Date hidden'!AT132="x","x",AS$2-'Indicator Date hidden'!AT132)</f>
        <v>0</v>
      </c>
      <c r="AT131" s="42">
        <f>IF('Indicator Date hidden'!AU132="x","x",AT$2-'Indicator Date hidden'!AU132)</f>
        <v>0</v>
      </c>
      <c r="AU131" s="42">
        <f>IF('Indicator Date hidden'!AV132="x","x",AU$2-'Indicator Date hidden'!AV132)</f>
        <v>0</v>
      </c>
      <c r="AV131" s="42" t="str">
        <f>IF('Indicator Date hidden'!AW132="x","x",AV$2-'Indicator Date hidden'!AW132)</f>
        <v>x</v>
      </c>
      <c r="AW131" s="42">
        <f>IF('Indicator Date hidden'!AX132="x","x",AW$2-'Indicator Date hidden'!AX132)</f>
        <v>-2</v>
      </c>
      <c r="AX131" s="42">
        <f>IF('Indicator Date hidden'!AY132="x","x",AX$2-'Indicator Date hidden'!AY132)</f>
        <v>-1</v>
      </c>
      <c r="AY131" s="42">
        <f>IF('Indicator Date hidden'!AZ132="x","x",AY$2-'Indicator Date hidden'!AZ132)</f>
        <v>0</v>
      </c>
      <c r="AZ131" s="42" t="str">
        <f>IF('Indicator Date hidden'!BA132="x","x",AZ$2-'Indicator Date hidden'!BA132)</f>
        <v>x</v>
      </c>
      <c r="BA131" s="42">
        <f>IF('Indicator Date hidden'!BB132="x","x",BA$2-'Indicator Date hidden'!BB132)</f>
        <v>0</v>
      </c>
      <c r="BB131" s="42" t="str">
        <f>IF('Indicator Date hidden'!BC132="x","x",BB$2-'Indicator Date hidden'!BC132)</f>
        <v>x</v>
      </c>
      <c r="BC131" s="42">
        <f>IF('Indicator Date hidden'!BD132="x","x",BC$2-'Indicator Date hidden'!BD132)</f>
        <v>0</v>
      </c>
      <c r="BD131" s="42">
        <f>IF('Indicator Date hidden'!BE132="x","x",BD$2-'Indicator Date hidden'!BE132)</f>
        <v>0</v>
      </c>
      <c r="BE131" s="42" t="str">
        <f>IF('Indicator Date hidden'!BF132="x","x",BE$2-'Indicator Date hidden'!BF132)</f>
        <v>x</v>
      </c>
      <c r="BF131" s="42">
        <f>IF('Indicator Date hidden'!BG132="x","x",BF$2-'Indicator Date hidden'!BG132)</f>
        <v>0</v>
      </c>
      <c r="BG131" s="42">
        <f>IF('Indicator Date hidden'!BH132="x","x",BG$2-'Indicator Date hidden'!BH132)</f>
        <v>0</v>
      </c>
      <c r="BH131" s="42">
        <f>IF('Indicator Date hidden'!BI132="x","x",BH$2-'Indicator Date hidden'!BI132)</f>
        <v>0</v>
      </c>
      <c r="BI131" s="42">
        <f>IF('Indicator Date hidden'!BJ132="x","x",BI$2-'Indicator Date hidden'!BJ132)</f>
        <v>1</v>
      </c>
      <c r="BJ131" s="42">
        <f>IF('Indicator Date hidden'!BK132="x","x",BJ$2-'Indicator Date hidden'!BK132)</f>
        <v>1</v>
      </c>
      <c r="BK131" s="42">
        <f>IF('Indicator Date hidden'!BL132="x","x",BK$2-'Indicator Date hidden'!BL132)</f>
        <v>1</v>
      </c>
      <c r="BL131" s="42">
        <f>IF('Indicator Date hidden'!BM132="x","x",BL$2-'Indicator Date hidden'!BM132)</f>
        <v>0</v>
      </c>
      <c r="BM131" s="42">
        <f>IF('Indicator Date hidden'!BN132="x","x",BM$2-'Indicator Date hidden'!BN132)</f>
        <v>0</v>
      </c>
      <c r="BN131" s="42">
        <f>IF('Indicator Date hidden'!BO132="x","x",BN$2-'Indicator Date hidden'!BO132)</f>
        <v>0</v>
      </c>
      <c r="BO131" s="42">
        <f>IF('Indicator Date hidden'!BP132="x","x",BO$2-'Indicator Date hidden'!BP132)</f>
        <v>1</v>
      </c>
      <c r="BP131" s="42">
        <f>IF('Indicator Date hidden'!BQ132="x","x",BP$2-'Indicator Date hidden'!BQ132)</f>
        <v>0</v>
      </c>
      <c r="BQ131" s="42">
        <f>IF('Indicator Date hidden'!BR132="x","x",BQ$2-'Indicator Date hidden'!BR132)</f>
        <v>0</v>
      </c>
      <c r="BR131" s="42">
        <f>IF('Indicator Date hidden'!BS132="x","x",BR$2-'Indicator Date hidden'!BS132)</f>
        <v>0</v>
      </c>
      <c r="BS131" s="42">
        <f>IF('Indicator Date hidden'!BT132="x","x",BS$2-'Indicator Date hidden'!BT132)</f>
        <v>1</v>
      </c>
      <c r="BT131" s="42">
        <f>IF('Indicator Date hidden'!BU132="x","x",BT$2-'Indicator Date hidden'!BU132)</f>
        <v>0</v>
      </c>
      <c r="BU131">
        <f t="shared" ref="BU131:BU162" si="20">SUM(B131:BT131)</f>
        <v>7</v>
      </c>
      <c r="BV131" s="43">
        <f t="shared" ref="BV131:BV162" si="21">BU131/COUNT(B131:BT131)</f>
        <v>0.11475409836065574</v>
      </c>
      <c r="BW131">
        <f t="shared" ref="BW131:BW162" si="22">COUNTIF(B131:BT131,"&gt;0")</f>
        <v>8</v>
      </c>
      <c r="BX131" s="43">
        <f t="shared" ref="BX131:BX162" si="23">_xlfn.STDEV.P(B131:BT131)</f>
        <v>0.81176514118950471</v>
      </c>
      <c r="BY131" s="46">
        <f t="shared" ref="BY131:BY162" si="24">MEDIAN(B131:BT131)</f>
        <v>0</v>
      </c>
    </row>
    <row r="132" spans="1:77">
      <c r="A132" t="str">
        <f>'Indicator Data'!B135</f>
        <v>PAK</v>
      </c>
      <c r="B132" s="42">
        <f>IF('Indicator Date hidden'!C133="x","x",B$2-'Indicator Date hidden'!C133)</f>
        <v>0</v>
      </c>
      <c r="C132" s="42">
        <f>IF('Indicator Date hidden'!D133="x","x",C$2-'Indicator Date hidden'!D133)</f>
        <v>0</v>
      </c>
      <c r="D132" s="42">
        <f>IF('Indicator Date hidden'!E133="x","x",D$2-'Indicator Date hidden'!E133)</f>
        <v>0</v>
      </c>
      <c r="E132" s="42">
        <f>IF('Indicator Date hidden'!F133="x","x",E$2-'Indicator Date hidden'!F133)</f>
        <v>0</v>
      </c>
      <c r="F132" s="42">
        <f>IF('Indicator Date hidden'!G133="x","x",F$2-'Indicator Date hidden'!G133)</f>
        <v>0</v>
      </c>
      <c r="G132" s="42">
        <f>IF('Indicator Date hidden'!H133="x","x",G$2-'Indicator Date hidden'!H133)</f>
        <v>0</v>
      </c>
      <c r="H132" s="42">
        <f>IF('Indicator Date hidden'!I133="x","x",H$2-'Indicator Date hidden'!I133)</f>
        <v>0</v>
      </c>
      <c r="I132" s="42">
        <f>IF('Indicator Date hidden'!J133="x","x",I$2-'Indicator Date hidden'!J133)</f>
        <v>0</v>
      </c>
      <c r="J132" s="42">
        <f>IF('Indicator Date hidden'!K133="x","x",J$2-'Indicator Date hidden'!K133)</f>
        <v>0</v>
      </c>
      <c r="K132" s="42">
        <f>IF('Indicator Date hidden'!L133="x","x",K$2-'Indicator Date hidden'!L133)</f>
        <v>0</v>
      </c>
      <c r="L132" s="42">
        <f>IF('Indicator Date hidden'!M133="x","x",L$2-'Indicator Date hidden'!M133)</f>
        <v>0</v>
      </c>
      <c r="M132" s="42" t="str">
        <f>IF('Indicator Date hidden'!N133="x","x",M$2-'Indicator Date hidden'!N133)</f>
        <v>x</v>
      </c>
      <c r="N132" s="42" t="str">
        <f>IF('Indicator Date hidden'!O133="x","x",N$2-'Indicator Date hidden'!O133)</f>
        <v>x</v>
      </c>
      <c r="O132" s="42" t="str">
        <f>IF('Indicator Date hidden'!P133="x","x",O$2-'Indicator Date hidden'!P133)</f>
        <v>x</v>
      </c>
      <c r="P132" s="42">
        <f>IF('Indicator Date hidden'!Q133="x","x",P$2-'Indicator Date hidden'!Q133)</f>
        <v>0</v>
      </c>
      <c r="Q132" s="42">
        <f>IF('Indicator Date hidden'!R133="x","x",Q$2-'Indicator Date hidden'!R133)</f>
        <v>0</v>
      </c>
      <c r="R132" s="42">
        <f>IF('Indicator Date hidden'!S133="x","x",R$2-'Indicator Date hidden'!S133)</f>
        <v>0</v>
      </c>
      <c r="S132" s="42">
        <f>IF('Indicator Date hidden'!T133="x","x",S$2-'Indicator Date hidden'!T133)</f>
        <v>0</v>
      </c>
      <c r="T132" s="42">
        <f>IF('Indicator Date hidden'!U133="x","x",T$2-'Indicator Date hidden'!U133)</f>
        <v>0</v>
      </c>
      <c r="U132" s="42">
        <f>IF('Indicator Date hidden'!V133="x","x",U$2-'Indicator Date hidden'!V133)</f>
        <v>0</v>
      </c>
      <c r="V132" s="42">
        <f>IF('Indicator Date hidden'!W133="x","x",V$2-'Indicator Date hidden'!W133)</f>
        <v>0</v>
      </c>
      <c r="W132" s="42">
        <f>IF('Indicator Date hidden'!X133="x","x",W$2-'Indicator Date hidden'!X133)</f>
        <v>0</v>
      </c>
      <c r="X132" s="42">
        <f>IF('Indicator Date hidden'!Y133="x","x",X$2-'Indicator Date hidden'!Y133)</f>
        <v>8</v>
      </c>
      <c r="Y132" s="42">
        <f>IF('Indicator Date hidden'!Z133="x","x",Y$2-'Indicator Date hidden'!Z133)</f>
        <v>0</v>
      </c>
      <c r="Z132" s="42">
        <f>IF('Indicator Date hidden'!AA133="x","x",Z$2-'Indicator Date hidden'!AA133)</f>
        <v>0</v>
      </c>
      <c r="AA132" s="42">
        <f>IF('Indicator Date hidden'!AB133="x","x",AA$2-'Indicator Date hidden'!AB133)</f>
        <v>1</v>
      </c>
      <c r="AB132" s="42">
        <f>IF('Indicator Date hidden'!AC133="x","x",AB$2-'Indicator Date hidden'!AC133)</f>
        <v>0</v>
      </c>
      <c r="AC132" s="42">
        <f>IF('Indicator Date hidden'!AD133="x","x",AC$2-'Indicator Date hidden'!AD133)</f>
        <v>-2</v>
      </c>
      <c r="AD132" s="42">
        <f>IF('Indicator Date hidden'!AE133="x","x",AD$2-'Indicator Date hidden'!AE133)</f>
        <v>0</v>
      </c>
      <c r="AE132" s="42">
        <f>IF('Indicator Date hidden'!AF133="x","x",AE$2-'Indicator Date hidden'!AF133)</f>
        <v>0</v>
      </c>
      <c r="AF132" s="42">
        <f>IF('Indicator Date hidden'!AG133="x","x",AF$2-'Indicator Date hidden'!AG133)</f>
        <v>0</v>
      </c>
      <c r="AG132" s="42">
        <f>IF('Indicator Date hidden'!AH133="x","x",AG$2-'Indicator Date hidden'!AH133)</f>
        <v>0</v>
      </c>
      <c r="AH132" s="42">
        <f>IF('Indicator Date hidden'!AI133="x","x",AH$2-'Indicator Date hidden'!AI133)</f>
        <v>4</v>
      </c>
      <c r="AI132" s="42">
        <f>IF('Indicator Date hidden'!AJ133="x","x",AI$2-'Indicator Date hidden'!AJ133)</f>
        <v>0</v>
      </c>
      <c r="AJ132" s="42">
        <f>IF('Indicator Date hidden'!AK133="x","x",AJ$2-'Indicator Date hidden'!AK133)</f>
        <v>0</v>
      </c>
      <c r="AK132" s="42">
        <f>IF('Indicator Date hidden'!AL133="x","x",AK$2-'Indicator Date hidden'!AL133)</f>
        <v>0</v>
      </c>
      <c r="AL132" s="42">
        <f>IF('Indicator Date hidden'!AM133="x","x",AL$2-'Indicator Date hidden'!AM133)</f>
        <v>0</v>
      </c>
      <c r="AM132" s="42">
        <f>IF('Indicator Date hidden'!AN133="x","x",AM$2-'Indicator Date hidden'!AN133)</f>
        <v>0</v>
      </c>
      <c r="AN132" s="42">
        <f>IF('Indicator Date hidden'!AO133="x","x",AN$2-'Indicator Date hidden'!AO133)</f>
        <v>0</v>
      </c>
      <c r="AO132" s="42">
        <f>IF('Indicator Date hidden'!AP133="x","x",AO$2-'Indicator Date hidden'!AP133)</f>
        <v>4</v>
      </c>
      <c r="AP132" s="42">
        <f>IF('Indicator Date hidden'!AQ133="x","x",AP$2-'Indicator Date hidden'!AQ133)</f>
        <v>0</v>
      </c>
      <c r="AQ132" s="42">
        <f>IF('Indicator Date hidden'!AR133="x","x",AQ$2-'Indicator Date hidden'!AR133)</f>
        <v>0</v>
      </c>
      <c r="AR132" s="42" t="str">
        <f>IF('Indicator Date hidden'!AS133="x","x",AR$2-'Indicator Date hidden'!AS133)</f>
        <v>x</v>
      </c>
      <c r="AS132" s="42">
        <f>IF('Indicator Date hidden'!AT133="x","x",AS$2-'Indicator Date hidden'!AT133)</f>
        <v>0</v>
      </c>
      <c r="AT132" s="42">
        <f>IF('Indicator Date hidden'!AU133="x","x",AT$2-'Indicator Date hidden'!AU133)</f>
        <v>0</v>
      </c>
      <c r="AU132" s="42">
        <f>IF('Indicator Date hidden'!AV133="x","x",AU$2-'Indicator Date hidden'!AV133)</f>
        <v>0</v>
      </c>
      <c r="AV132" s="42">
        <f>IF('Indicator Date hidden'!AW133="x","x",AV$2-'Indicator Date hidden'!AW133)</f>
        <v>4</v>
      </c>
      <c r="AW132" s="42">
        <f>IF('Indicator Date hidden'!AX133="x","x",AW$2-'Indicator Date hidden'!AX133)</f>
        <v>-2</v>
      </c>
      <c r="AX132" s="42">
        <f>IF('Indicator Date hidden'!AY133="x","x",AX$2-'Indicator Date hidden'!AY133)</f>
        <v>-1</v>
      </c>
      <c r="AY132" s="42">
        <f>IF('Indicator Date hidden'!AZ133="x","x",AY$2-'Indicator Date hidden'!AZ133)</f>
        <v>0</v>
      </c>
      <c r="AZ132" s="42">
        <f>IF('Indicator Date hidden'!BA133="x","x",AZ$2-'Indicator Date hidden'!BA133)</f>
        <v>0</v>
      </c>
      <c r="BA132" s="42">
        <f>IF('Indicator Date hidden'!BB133="x","x",BA$2-'Indicator Date hidden'!BB133)</f>
        <v>0</v>
      </c>
      <c r="BB132" s="42">
        <f>IF('Indicator Date hidden'!BC133="x","x",BB$2-'Indicator Date hidden'!BC133)</f>
        <v>-1</v>
      </c>
      <c r="BC132" s="42">
        <f>IF('Indicator Date hidden'!BD133="x","x",BC$2-'Indicator Date hidden'!BD133)</f>
        <v>0</v>
      </c>
      <c r="BD132" s="42">
        <f>IF('Indicator Date hidden'!BE133="x","x",BD$2-'Indicator Date hidden'!BE133)</f>
        <v>0</v>
      </c>
      <c r="BE132" s="42">
        <f>IF('Indicator Date hidden'!BF133="x","x",BE$2-'Indicator Date hidden'!BF133)</f>
        <v>0</v>
      </c>
      <c r="BF132" s="42">
        <f>IF('Indicator Date hidden'!BG133="x","x",BF$2-'Indicator Date hidden'!BG133)</f>
        <v>0</v>
      </c>
      <c r="BG132" s="42">
        <f>IF('Indicator Date hidden'!BH133="x","x",BG$2-'Indicator Date hidden'!BH133)</f>
        <v>0</v>
      </c>
      <c r="BH132" s="42">
        <f>IF('Indicator Date hidden'!BI133="x","x",BH$2-'Indicator Date hidden'!BI133)</f>
        <v>0</v>
      </c>
      <c r="BI132" s="42">
        <f>IF('Indicator Date hidden'!BJ133="x","x",BI$2-'Indicator Date hidden'!BJ133)</f>
        <v>4</v>
      </c>
      <c r="BJ132" s="42">
        <f>IF('Indicator Date hidden'!BK133="x","x",BJ$2-'Indicator Date hidden'!BK133)</f>
        <v>1</v>
      </c>
      <c r="BK132" s="42">
        <f>IF('Indicator Date hidden'!BL133="x","x",BK$2-'Indicator Date hidden'!BL133)</f>
        <v>0</v>
      </c>
      <c r="BL132" s="42">
        <f>IF('Indicator Date hidden'!BM133="x","x",BL$2-'Indicator Date hidden'!BM133)</f>
        <v>0</v>
      </c>
      <c r="BM132" s="42">
        <f>IF('Indicator Date hidden'!BN133="x","x",BM$2-'Indicator Date hidden'!BN133)</f>
        <v>0</v>
      </c>
      <c r="BN132" s="42">
        <f>IF('Indicator Date hidden'!BO133="x","x",BN$2-'Indicator Date hidden'!BO133)</f>
        <v>0</v>
      </c>
      <c r="BO132" s="42">
        <f>IF('Indicator Date hidden'!BP133="x","x",BO$2-'Indicator Date hidden'!BP133)</f>
        <v>2</v>
      </c>
      <c r="BP132" s="42">
        <f>IF('Indicator Date hidden'!BQ133="x","x",BP$2-'Indicator Date hidden'!BQ133)</f>
        <v>0</v>
      </c>
      <c r="BQ132" s="42">
        <f>IF('Indicator Date hidden'!BR133="x","x",BQ$2-'Indicator Date hidden'!BR133)</f>
        <v>0</v>
      </c>
      <c r="BR132" s="42">
        <f>IF('Indicator Date hidden'!BS133="x","x",BR$2-'Indicator Date hidden'!BS133)</f>
        <v>0</v>
      </c>
      <c r="BS132" s="42">
        <f>IF('Indicator Date hidden'!BT133="x","x",BS$2-'Indicator Date hidden'!BT133)</f>
        <v>1</v>
      </c>
      <c r="BT132" s="42">
        <f>IF('Indicator Date hidden'!BU133="x","x",BT$2-'Indicator Date hidden'!BU133)</f>
        <v>0</v>
      </c>
      <c r="BU132">
        <f t="shared" si="20"/>
        <v>23</v>
      </c>
      <c r="BV132" s="43">
        <f t="shared" si="21"/>
        <v>0.34328358208955223</v>
      </c>
      <c r="BW132">
        <f t="shared" si="22"/>
        <v>9</v>
      </c>
      <c r="BX132" s="43">
        <f t="shared" si="23"/>
        <v>1.4305018303886849</v>
      </c>
      <c r="BY132" s="46">
        <f t="shared" si="24"/>
        <v>0</v>
      </c>
    </row>
    <row r="133" spans="1:77">
      <c r="A133" t="str">
        <f>'Indicator Data'!B136</f>
        <v>PLW</v>
      </c>
      <c r="B133" s="42">
        <f>IF('Indicator Date hidden'!C134="x","x",B$2-'Indicator Date hidden'!C134)</f>
        <v>0</v>
      </c>
      <c r="C133" s="42">
        <f>IF('Indicator Date hidden'!D134="x","x",C$2-'Indicator Date hidden'!D134)</f>
        <v>0</v>
      </c>
      <c r="D133" s="42">
        <f>IF('Indicator Date hidden'!E134="x","x",D$2-'Indicator Date hidden'!E134)</f>
        <v>0</v>
      </c>
      <c r="E133" s="42">
        <f>IF('Indicator Date hidden'!F134="x","x",E$2-'Indicator Date hidden'!F134)</f>
        <v>0</v>
      </c>
      <c r="F133" s="42">
        <f>IF('Indicator Date hidden'!G134="x","x",F$2-'Indicator Date hidden'!G134)</f>
        <v>0</v>
      </c>
      <c r="G133" s="42">
        <f>IF('Indicator Date hidden'!H134="x","x",G$2-'Indicator Date hidden'!H134)</f>
        <v>0</v>
      </c>
      <c r="H133" s="42">
        <f>IF('Indicator Date hidden'!I134="x","x",H$2-'Indicator Date hidden'!I134)</f>
        <v>0</v>
      </c>
      <c r="I133" s="42">
        <f>IF('Indicator Date hidden'!J134="x","x",I$2-'Indicator Date hidden'!J134)</f>
        <v>0</v>
      </c>
      <c r="J133" s="42">
        <f>IF('Indicator Date hidden'!K134="x","x",J$2-'Indicator Date hidden'!K134)</f>
        <v>0</v>
      </c>
      <c r="K133" s="42" t="str">
        <f>IF('Indicator Date hidden'!L134="x","x",K$2-'Indicator Date hidden'!L134)</f>
        <v>x</v>
      </c>
      <c r="L133" s="42">
        <f>IF('Indicator Date hidden'!M134="x","x",L$2-'Indicator Date hidden'!M134)</f>
        <v>0</v>
      </c>
      <c r="M133" s="42" t="str">
        <f>IF('Indicator Date hidden'!N134="x","x",M$2-'Indicator Date hidden'!N134)</f>
        <v>x</v>
      </c>
      <c r="N133" s="42" t="str">
        <f>IF('Indicator Date hidden'!O134="x","x",N$2-'Indicator Date hidden'!O134)</f>
        <v>x</v>
      </c>
      <c r="O133" s="42" t="str">
        <f>IF('Indicator Date hidden'!P134="x","x",O$2-'Indicator Date hidden'!P134)</f>
        <v>x</v>
      </c>
      <c r="P133" s="42">
        <f>IF('Indicator Date hidden'!Q134="x","x",P$2-'Indicator Date hidden'!Q134)</f>
        <v>0</v>
      </c>
      <c r="Q133" s="42">
        <f>IF('Indicator Date hidden'!R134="x","x",Q$2-'Indicator Date hidden'!R134)</f>
        <v>0</v>
      </c>
      <c r="R133" s="42">
        <f>IF('Indicator Date hidden'!S134="x","x",R$2-'Indicator Date hidden'!S134)</f>
        <v>0</v>
      </c>
      <c r="S133" s="42">
        <f>IF('Indicator Date hidden'!T134="x","x",S$2-'Indicator Date hidden'!T134)</f>
        <v>0</v>
      </c>
      <c r="T133" s="42">
        <f>IF('Indicator Date hidden'!U134="x","x",T$2-'Indicator Date hidden'!U134)</f>
        <v>0</v>
      </c>
      <c r="U133" s="42">
        <f>IF('Indicator Date hidden'!V134="x","x",U$2-'Indicator Date hidden'!V134)</f>
        <v>0</v>
      </c>
      <c r="V133" s="42">
        <f>IF('Indicator Date hidden'!W134="x","x",V$2-'Indicator Date hidden'!W134)</f>
        <v>0</v>
      </c>
      <c r="W133" s="42">
        <f>IF('Indicator Date hidden'!X134="x","x",W$2-'Indicator Date hidden'!X134)</f>
        <v>0</v>
      </c>
      <c r="X133" s="42" t="str">
        <f>IF('Indicator Date hidden'!Y134="x","x",X$2-'Indicator Date hidden'!Y134)</f>
        <v>x</v>
      </c>
      <c r="Y133" s="42">
        <f>IF('Indicator Date hidden'!Z134="x","x",Y$2-'Indicator Date hidden'!Z134)</f>
        <v>0</v>
      </c>
      <c r="Z133" s="42" t="str">
        <f>IF('Indicator Date hidden'!AA134="x","x",Z$2-'Indicator Date hidden'!AA134)</f>
        <v>x</v>
      </c>
      <c r="AA133" s="42">
        <f>IF('Indicator Date hidden'!AB134="x","x",AA$2-'Indicator Date hidden'!AB134)</f>
        <v>4</v>
      </c>
      <c r="AB133" s="42">
        <f>IF('Indicator Date hidden'!AC134="x","x",AB$2-'Indicator Date hidden'!AC134)</f>
        <v>0</v>
      </c>
      <c r="AC133" s="42">
        <f>IF('Indicator Date hidden'!AD134="x","x",AC$2-'Indicator Date hidden'!AD134)</f>
        <v>-2</v>
      </c>
      <c r="AD133" s="42">
        <f>IF('Indicator Date hidden'!AE134="x","x",AD$2-'Indicator Date hidden'!AE134)</f>
        <v>0</v>
      </c>
      <c r="AE133" s="42">
        <f>IF('Indicator Date hidden'!AF134="x","x",AE$2-'Indicator Date hidden'!AF134)</f>
        <v>16</v>
      </c>
      <c r="AF133" s="42" t="str">
        <f>IF('Indicator Date hidden'!AG134="x","x",AF$2-'Indicator Date hidden'!AG134)</f>
        <v>x</v>
      </c>
      <c r="AG133" s="42">
        <f>IF('Indicator Date hidden'!AH134="x","x",AG$2-'Indicator Date hidden'!AH134)</f>
        <v>0</v>
      </c>
      <c r="AH133" s="42" t="str">
        <f>IF('Indicator Date hidden'!AI134="x","x",AH$2-'Indicator Date hidden'!AI134)</f>
        <v>x</v>
      </c>
      <c r="AI133" s="42">
        <f>IF('Indicator Date hidden'!AJ134="x","x",AI$2-'Indicator Date hidden'!AJ134)</f>
        <v>0</v>
      </c>
      <c r="AJ133" s="42">
        <f>IF('Indicator Date hidden'!AK134="x","x",AJ$2-'Indicator Date hidden'!AK134)</f>
        <v>0</v>
      </c>
      <c r="AK133" s="42">
        <f>IF('Indicator Date hidden'!AL134="x","x",AK$2-'Indicator Date hidden'!AL134)</f>
        <v>0</v>
      </c>
      <c r="AL133" s="42">
        <f>IF('Indicator Date hidden'!AM134="x","x",AL$2-'Indicator Date hidden'!AM134)</f>
        <v>0</v>
      </c>
      <c r="AM133" s="42">
        <f>IF('Indicator Date hidden'!AN134="x","x",AM$2-'Indicator Date hidden'!AN134)</f>
        <v>0</v>
      </c>
      <c r="AN133" s="42">
        <f>IF('Indicator Date hidden'!AO134="x","x",AN$2-'Indicator Date hidden'!AO134)</f>
        <v>0</v>
      </c>
      <c r="AO133" s="42" t="str">
        <f>IF('Indicator Date hidden'!AP134="x","x",AO$2-'Indicator Date hidden'!AP134)</f>
        <v>x</v>
      </c>
      <c r="AP133" s="42">
        <f>IF('Indicator Date hidden'!AQ134="x","x",AP$2-'Indicator Date hidden'!AQ134)</f>
        <v>0</v>
      </c>
      <c r="AQ133" s="42" t="str">
        <f>IF('Indicator Date hidden'!AR134="x","x",AQ$2-'Indicator Date hidden'!AR134)</f>
        <v>x</v>
      </c>
      <c r="AR133" s="42" t="str">
        <f>IF('Indicator Date hidden'!AS134="x","x",AR$2-'Indicator Date hidden'!AS134)</f>
        <v>x</v>
      </c>
      <c r="AS133" s="42" t="str">
        <f>IF('Indicator Date hidden'!AT134="x","x",AS$2-'Indicator Date hidden'!AT134)</f>
        <v>x</v>
      </c>
      <c r="AT133" s="42">
        <f>IF('Indicator Date hidden'!AU134="x","x",AT$2-'Indicator Date hidden'!AU134)</f>
        <v>0</v>
      </c>
      <c r="AU133" s="42" t="str">
        <f>IF('Indicator Date hidden'!AV134="x","x",AU$2-'Indicator Date hidden'!AV134)</f>
        <v>x</v>
      </c>
      <c r="AV133" s="42" t="str">
        <f>IF('Indicator Date hidden'!AW134="x","x",AV$2-'Indicator Date hidden'!AW134)</f>
        <v>x</v>
      </c>
      <c r="AW133" s="42">
        <f>IF('Indicator Date hidden'!AX134="x","x",AW$2-'Indicator Date hidden'!AX134)</f>
        <v>-2</v>
      </c>
      <c r="AX133" s="42">
        <f>IF('Indicator Date hidden'!AY134="x","x",AX$2-'Indicator Date hidden'!AY134)</f>
        <v>-1</v>
      </c>
      <c r="AY133" s="42">
        <f>IF('Indicator Date hidden'!AZ134="x","x",AY$2-'Indicator Date hidden'!AZ134)</f>
        <v>0</v>
      </c>
      <c r="AZ133" s="42" t="str">
        <f>IF('Indicator Date hidden'!BA134="x","x",AZ$2-'Indicator Date hidden'!BA134)</f>
        <v>x</v>
      </c>
      <c r="BA133" s="42" t="str">
        <f>IF('Indicator Date hidden'!BB134="x","x",BA$2-'Indicator Date hidden'!BB134)</f>
        <v>x</v>
      </c>
      <c r="BB133" s="42" t="str">
        <f>IF('Indicator Date hidden'!BC134="x","x",BB$2-'Indicator Date hidden'!BC134)</f>
        <v>x</v>
      </c>
      <c r="BC133" s="42">
        <f>IF('Indicator Date hidden'!BD134="x","x",BC$2-'Indicator Date hidden'!BD134)</f>
        <v>0</v>
      </c>
      <c r="BD133" s="42">
        <f>IF('Indicator Date hidden'!BE134="x","x",BD$2-'Indicator Date hidden'!BE134)</f>
        <v>0</v>
      </c>
      <c r="BE133" s="42">
        <f>IF('Indicator Date hidden'!BF134="x","x",BE$2-'Indicator Date hidden'!BF134)</f>
        <v>2</v>
      </c>
      <c r="BF133" s="42">
        <f>IF('Indicator Date hidden'!BG134="x","x",BF$2-'Indicator Date hidden'!BG134)</f>
        <v>0</v>
      </c>
      <c r="BG133" s="42" t="str">
        <f>IF('Indicator Date hidden'!BH134="x","x",BG$2-'Indicator Date hidden'!BH134)</f>
        <v>x</v>
      </c>
      <c r="BH133" s="42">
        <f>IF('Indicator Date hidden'!BI134="x","x",BH$2-'Indicator Date hidden'!BI134)</f>
        <v>0</v>
      </c>
      <c r="BI133" s="42">
        <f>IF('Indicator Date hidden'!BJ134="x","x",BI$2-'Indicator Date hidden'!BJ134)</f>
        <v>8</v>
      </c>
      <c r="BJ133" s="42" t="str">
        <f>IF('Indicator Date hidden'!BK134="x","x",BJ$2-'Indicator Date hidden'!BK134)</f>
        <v>x</v>
      </c>
      <c r="BK133" s="42">
        <f>IF('Indicator Date hidden'!BL134="x","x",BK$2-'Indicator Date hidden'!BL134)</f>
        <v>0</v>
      </c>
      <c r="BL133" s="42">
        <f>IF('Indicator Date hidden'!BM134="x","x",BL$2-'Indicator Date hidden'!BM134)</f>
        <v>0</v>
      </c>
      <c r="BM133" s="42">
        <f>IF('Indicator Date hidden'!BN134="x","x",BM$2-'Indicator Date hidden'!BN134)</f>
        <v>0</v>
      </c>
      <c r="BN133" s="42">
        <f>IF('Indicator Date hidden'!BO134="x","x",BN$2-'Indicator Date hidden'!BO134)</f>
        <v>0</v>
      </c>
      <c r="BO133" s="42">
        <f>IF('Indicator Date hidden'!BP134="x","x",BO$2-'Indicator Date hidden'!BP134)</f>
        <v>1</v>
      </c>
      <c r="BP133" s="42">
        <f>IF('Indicator Date hidden'!BQ134="x","x",BP$2-'Indicator Date hidden'!BQ134)</f>
        <v>0</v>
      </c>
      <c r="BQ133" s="42">
        <f>IF('Indicator Date hidden'!BR134="x","x",BQ$2-'Indicator Date hidden'!BR134)</f>
        <v>0</v>
      </c>
      <c r="BR133" s="42">
        <f>IF('Indicator Date hidden'!BS134="x","x",BR$2-'Indicator Date hidden'!BS134)</f>
        <v>0</v>
      </c>
      <c r="BS133" s="42">
        <f>IF('Indicator Date hidden'!BT134="x","x",BS$2-'Indicator Date hidden'!BT134)</f>
        <v>1</v>
      </c>
      <c r="BT133" s="42" t="str">
        <f>IF('Indicator Date hidden'!BU134="x","x",BT$2-'Indicator Date hidden'!BU134)</f>
        <v>x</v>
      </c>
      <c r="BU133">
        <f t="shared" si="20"/>
        <v>27</v>
      </c>
      <c r="BV133" s="43">
        <f t="shared" si="21"/>
        <v>0.52941176470588236</v>
      </c>
      <c r="BW133">
        <f t="shared" si="22"/>
        <v>6</v>
      </c>
      <c r="BX133" s="43">
        <f t="shared" si="23"/>
        <v>2.5694505491578301</v>
      </c>
      <c r="BY133" s="46">
        <f t="shared" si="24"/>
        <v>0</v>
      </c>
    </row>
    <row r="134" spans="1:77">
      <c r="A134" t="str">
        <f>'Indicator Data'!B137</f>
        <v>PSE</v>
      </c>
      <c r="B134" s="42">
        <f>IF('Indicator Date hidden'!C135="x","x",B$2-'Indicator Date hidden'!C135)</f>
        <v>0</v>
      </c>
      <c r="C134" s="42">
        <f>IF('Indicator Date hidden'!D135="x","x",C$2-'Indicator Date hidden'!D135)</f>
        <v>0</v>
      </c>
      <c r="D134" s="42">
        <f>IF('Indicator Date hidden'!E135="x","x",D$2-'Indicator Date hidden'!E135)</f>
        <v>0</v>
      </c>
      <c r="E134" s="42">
        <f>IF('Indicator Date hidden'!F135="x","x",E$2-'Indicator Date hidden'!F135)</f>
        <v>0</v>
      </c>
      <c r="F134" s="42">
        <f>IF('Indicator Date hidden'!G135="x","x",F$2-'Indicator Date hidden'!G135)</f>
        <v>0</v>
      </c>
      <c r="G134" s="42">
        <f>IF('Indicator Date hidden'!H135="x","x",G$2-'Indicator Date hidden'!H135)</f>
        <v>0</v>
      </c>
      <c r="H134" s="42">
        <f>IF('Indicator Date hidden'!I135="x","x",H$2-'Indicator Date hidden'!I135)</f>
        <v>0</v>
      </c>
      <c r="I134" s="42">
        <f>IF('Indicator Date hidden'!J135="x","x",I$2-'Indicator Date hidden'!J135)</f>
        <v>0</v>
      </c>
      <c r="J134" s="42">
        <f>IF('Indicator Date hidden'!K135="x","x",J$2-'Indicator Date hidden'!K135)</f>
        <v>0</v>
      </c>
      <c r="K134" s="42" t="str">
        <f>IF('Indicator Date hidden'!L135="x","x",K$2-'Indicator Date hidden'!L135)</f>
        <v>x</v>
      </c>
      <c r="L134" s="42">
        <f>IF('Indicator Date hidden'!M135="x","x",L$2-'Indicator Date hidden'!M135)</f>
        <v>0</v>
      </c>
      <c r="M134" s="42" t="str">
        <f>IF('Indicator Date hidden'!N135="x","x",M$2-'Indicator Date hidden'!N135)</f>
        <v>x</v>
      </c>
      <c r="N134" s="42" t="str">
        <f>IF('Indicator Date hidden'!O135="x","x",N$2-'Indicator Date hidden'!O135)</f>
        <v>x</v>
      </c>
      <c r="O134" s="42" t="str">
        <f>IF('Indicator Date hidden'!P135="x","x",O$2-'Indicator Date hidden'!P135)</f>
        <v>x</v>
      </c>
      <c r="P134" s="42">
        <f>IF('Indicator Date hidden'!Q135="x","x",P$2-'Indicator Date hidden'!Q135)</f>
        <v>0</v>
      </c>
      <c r="Q134" s="42">
        <f>IF('Indicator Date hidden'!R135="x","x",Q$2-'Indicator Date hidden'!R135)</f>
        <v>0</v>
      </c>
      <c r="R134" s="42">
        <f>IF('Indicator Date hidden'!S135="x","x",R$2-'Indicator Date hidden'!S135)</f>
        <v>0</v>
      </c>
      <c r="S134" s="42">
        <f>IF('Indicator Date hidden'!T135="x","x",S$2-'Indicator Date hidden'!T135)</f>
        <v>0</v>
      </c>
      <c r="T134" s="42">
        <f>IF('Indicator Date hidden'!U135="x","x",T$2-'Indicator Date hidden'!U135)</f>
        <v>0</v>
      </c>
      <c r="U134" s="42">
        <f>IF('Indicator Date hidden'!V135="x","x",U$2-'Indicator Date hidden'!V135)</f>
        <v>0</v>
      </c>
      <c r="V134" s="42">
        <f>IF('Indicator Date hidden'!W135="x","x",V$2-'Indicator Date hidden'!W135)</f>
        <v>0</v>
      </c>
      <c r="W134" s="42">
        <f>IF('Indicator Date hidden'!X135="x","x",W$2-'Indicator Date hidden'!X135)</f>
        <v>0</v>
      </c>
      <c r="X134" s="42">
        <f>IF('Indicator Date hidden'!Y135="x","x",X$2-'Indicator Date hidden'!Y135)</f>
        <v>2</v>
      </c>
      <c r="Y134" s="42">
        <f>IF('Indicator Date hidden'!Z135="x","x",Y$2-'Indicator Date hidden'!Z135)</f>
        <v>0</v>
      </c>
      <c r="Z134" s="42">
        <f>IF('Indicator Date hidden'!AA135="x","x",Z$2-'Indicator Date hidden'!AA135)</f>
        <v>0</v>
      </c>
      <c r="AA134" s="42">
        <f>IF('Indicator Date hidden'!AB135="x","x",AA$2-'Indicator Date hidden'!AB135)</f>
        <v>0</v>
      </c>
      <c r="AB134" s="42" t="str">
        <f>IF('Indicator Date hidden'!AC135="x","x",AB$2-'Indicator Date hidden'!AC135)</f>
        <v>x</v>
      </c>
      <c r="AC134" s="42">
        <f>IF('Indicator Date hidden'!AD135="x","x",AC$2-'Indicator Date hidden'!AD135)</f>
        <v>-2</v>
      </c>
      <c r="AD134" s="42">
        <f>IF('Indicator Date hidden'!AE135="x","x",AD$2-'Indicator Date hidden'!AE135)</f>
        <v>0</v>
      </c>
      <c r="AE134" s="42">
        <f>IF('Indicator Date hidden'!AF135="x","x",AE$2-'Indicator Date hidden'!AF135)</f>
        <v>0</v>
      </c>
      <c r="AF134" s="42">
        <f>IF('Indicator Date hidden'!AG135="x","x",AF$2-'Indicator Date hidden'!AG135)</f>
        <v>0</v>
      </c>
      <c r="AG134" s="42">
        <f>IF('Indicator Date hidden'!AH135="x","x",AG$2-'Indicator Date hidden'!AH135)</f>
        <v>0</v>
      </c>
      <c r="AH134" s="42">
        <f>IF('Indicator Date hidden'!AI135="x","x",AH$2-'Indicator Date hidden'!AI135)</f>
        <v>2</v>
      </c>
      <c r="AI134" s="42">
        <f>IF('Indicator Date hidden'!AJ135="x","x",AI$2-'Indicator Date hidden'!AJ135)</f>
        <v>0</v>
      </c>
      <c r="AJ134" s="42">
        <f>IF('Indicator Date hidden'!AK135="x","x",AJ$2-'Indicator Date hidden'!AK135)</f>
        <v>0</v>
      </c>
      <c r="AK134" s="42">
        <f>IF('Indicator Date hidden'!AL135="x","x",AK$2-'Indicator Date hidden'!AL135)</f>
        <v>0</v>
      </c>
      <c r="AL134" s="42">
        <f>IF('Indicator Date hidden'!AM135="x","x",AL$2-'Indicator Date hidden'!AM135)</f>
        <v>0</v>
      </c>
      <c r="AM134" s="42">
        <f>IF('Indicator Date hidden'!AN135="x","x",AM$2-'Indicator Date hidden'!AN135)</f>
        <v>0</v>
      </c>
      <c r="AN134" s="42">
        <f>IF('Indicator Date hidden'!AO135="x","x",AN$2-'Indicator Date hidden'!AO135)</f>
        <v>0</v>
      </c>
      <c r="AO134" s="42">
        <f>IF('Indicator Date hidden'!AP135="x","x",AO$2-'Indicator Date hidden'!AP135)</f>
        <v>2</v>
      </c>
      <c r="AP134" s="42">
        <f>IF('Indicator Date hidden'!AQ135="x","x",AP$2-'Indicator Date hidden'!AQ135)</f>
        <v>0</v>
      </c>
      <c r="AQ134" s="42" t="str">
        <f>IF('Indicator Date hidden'!AR135="x","x",AQ$2-'Indicator Date hidden'!AR135)</f>
        <v>x</v>
      </c>
      <c r="AR134" s="42" t="str">
        <f>IF('Indicator Date hidden'!AS135="x","x",AR$2-'Indicator Date hidden'!AS135)</f>
        <v>x</v>
      </c>
      <c r="AS134" s="42" t="str">
        <f>IF('Indicator Date hidden'!AT135="x","x",AS$2-'Indicator Date hidden'!AT135)</f>
        <v>x</v>
      </c>
      <c r="AT134" s="42" t="str">
        <f>IF('Indicator Date hidden'!AU135="x","x",AT$2-'Indicator Date hidden'!AU135)</f>
        <v>x</v>
      </c>
      <c r="AU134" s="42" t="str">
        <f>IF('Indicator Date hidden'!AV135="x","x",AU$2-'Indicator Date hidden'!AV135)</f>
        <v>x</v>
      </c>
      <c r="AV134" s="42">
        <f>IF('Indicator Date hidden'!AW135="x","x",AV$2-'Indicator Date hidden'!AW135)</f>
        <v>6</v>
      </c>
      <c r="AW134" s="42">
        <f>IF('Indicator Date hidden'!AX135="x","x",AW$2-'Indicator Date hidden'!AX135)</f>
        <v>-2</v>
      </c>
      <c r="AX134" s="42">
        <f>IF('Indicator Date hidden'!AY135="x","x",AX$2-'Indicator Date hidden'!AY135)</f>
        <v>-1</v>
      </c>
      <c r="AY134" s="42">
        <f>IF('Indicator Date hidden'!AZ135="x","x",AY$2-'Indicator Date hidden'!AZ135)</f>
        <v>0</v>
      </c>
      <c r="AZ134" s="42">
        <f>IF('Indicator Date hidden'!BA135="x","x",AZ$2-'Indicator Date hidden'!BA135)</f>
        <v>0</v>
      </c>
      <c r="BA134" s="42" t="str">
        <f>IF('Indicator Date hidden'!BB135="x","x",BA$2-'Indicator Date hidden'!BB135)</f>
        <v>x</v>
      </c>
      <c r="BB134" s="42">
        <f>IF('Indicator Date hidden'!BC135="x","x",BB$2-'Indicator Date hidden'!BC135)</f>
        <v>0</v>
      </c>
      <c r="BC134" s="42">
        <f>IF('Indicator Date hidden'!BD135="x","x",BC$2-'Indicator Date hidden'!BD135)</f>
        <v>0</v>
      </c>
      <c r="BD134" s="42">
        <f>IF('Indicator Date hidden'!BE135="x","x",BD$2-'Indicator Date hidden'!BE135)</f>
        <v>0</v>
      </c>
      <c r="BE134" s="42">
        <f>IF('Indicator Date hidden'!BF135="x","x",BE$2-'Indicator Date hidden'!BF135)</f>
        <v>0</v>
      </c>
      <c r="BF134" s="42">
        <f>IF('Indicator Date hidden'!BG135="x","x",BF$2-'Indicator Date hidden'!BG135)</f>
        <v>0</v>
      </c>
      <c r="BG134" s="42" t="str">
        <f>IF('Indicator Date hidden'!BH135="x","x",BG$2-'Indicator Date hidden'!BH135)</f>
        <v>x</v>
      </c>
      <c r="BH134" s="42">
        <f>IF('Indicator Date hidden'!BI135="x","x",BH$2-'Indicator Date hidden'!BI135)</f>
        <v>0</v>
      </c>
      <c r="BI134" s="42">
        <f>IF('Indicator Date hidden'!BJ135="x","x",BI$2-'Indicator Date hidden'!BJ135)</f>
        <v>1</v>
      </c>
      <c r="BJ134" s="42">
        <f>IF('Indicator Date hidden'!BK135="x","x",BJ$2-'Indicator Date hidden'!BK135)</f>
        <v>0</v>
      </c>
      <c r="BK134" s="42">
        <f>IF('Indicator Date hidden'!BL135="x","x",BK$2-'Indicator Date hidden'!BL135)</f>
        <v>1</v>
      </c>
      <c r="BL134" s="42">
        <f>IF('Indicator Date hidden'!BM135="x","x",BL$2-'Indicator Date hidden'!BM135)</f>
        <v>0</v>
      </c>
      <c r="BM134" s="42">
        <f>IF('Indicator Date hidden'!BN135="x","x",BM$2-'Indicator Date hidden'!BN135)</f>
        <v>0</v>
      </c>
      <c r="BN134" s="42">
        <f>IF('Indicator Date hidden'!BO135="x","x",BN$2-'Indicator Date hidden'!BO135)</f>
        <v>0</v>
      </c>
      <c r="BO134" s="42">
        <f>IF('Indicator Date hidden'!BP135="x","x",BO$2-'Indicator Date hidden'!BP135)</f>
        <v>3</v>
      </c>
      <c r="BP134" s="42">
        <f>IF('Indicator Date hidden'!BQ135="x","x",BP$2-'Indicator Date hidden'!BQ135)</f>
        <v>0</v>
      </c>
      <c r="BQ134" s="42">
        <f>IF('Indicator Date hidden'!BR135="x","x",BQ$2-'Indicator Date hidden'!BR135)</f>
        <v>0</v>
      </c>
      <c r="BR134" s="42">
        <f>IF('Indicator Date hidden'!BS135="x","x",BR$2-'Indicator Date hidden'!BS135)</f>
        <v>0</v>
      </c>
      <c r="BS134" s="42" t="str">
        <f>IF('Indicator Date hidden'!BT135="x","x",BS$2-'Indicator Date hidden'!BT135)</f>
        <v>x</v>
      </c>
      <c r="BT134" s="42">
        <f>IF('Indicator Date hidden'!BU135="x","x",BT$2-'Indicator Date hidden'!BU135)</f>
        <v>0</v>
      </c>
      <c r="BU134">
        <f t="shared" si="20"/>
        <v>12</v>
      </c>
      <c r="BV134" s="43">
        <f t="shared" si="21"/>
        <v>0.20689655172413793</v>
      </c>
      <c r="BW134">
        <f t="shared" si="22"/>
        <v>7</v>
      </c>
      <c r="BX134" s="43">
        <f t="shared" si="23"/>
        <v>1.0628300005118925</v>
      </c>
      <c r="BY134" s="46">
        <f t="shared" si="24"/>
        <v>0</v>
      </c>
    </row>
    <row r="135" spans="1:77">
      <c r="A135" t="str">
        <f>'Indicator Data'!B138</f>
        <v>PAN</v>
      </c>
      <c r="B135" s="42">
        <f>IF('Indicator Date hidden'!C136="x","x",B$2-'Indicator Date hidden'!C136)</f>
        <v>0</v>
      </c>
      <c r="C135" s="42">
        <f>IF('Indicator Date hidden'!D136="x","x",C$2-'Indicator Date hidden'!D136)</f>
        <v>0</v>
      </c>
      <c r="D135" s="42">
        <f>IF('Indicator Date hidden'!E136="x","x",D$2-'Indicator Date hidden'!E136)</f>
        <v>0</v>
      </c>
      <c r="E135" s="42">
        <f>IF('Indicator Date hidden'!F136="x","x",E$2-'Indicator Date hidden'!F136)</f>
        <v>0</v>
      </c>
      <c r="F135" s="42">
        <f>IF('Indicator Date hidden'!G136="x","x",F$2-'Indicator Date hidden'!G136)</f>
        <v>0</v>
      </c>
      <c r="G135" s="42">
        <f>IF('Indicator Date hidden'!H136="x","x",G$2-'Indicator Date hidden'!H136)</f>
        <v>0</v>
      </c>
      <c r="H135" s="42">
        <f>IF('Indicator Date hidden'!I136="x","x",H$2-'Indicator Date hidden'!I136)</f>
        <v>0</v>
      </c>
      <c r="I135" s="42">
        <f>IF('Indicator Date hidden'!J136="x","x",I$2-'Indicator Date hidden'!J136)</f>
        <v>0</v>
      </c>
      <c r="J135" s="42">
        <f>IF('Indicator Date hidden'!K136="x","x",J$2-'Indicator Date hidden'!K136)</f>
        <v>0</v>
      </c>
      <c r="K135" s="42">
        <f>IF('Indicator Date hidden'!L136="x","x",K$2-'Indicator Date hidden'!L136)</f>
        <v>0</v>
      </c>
      <c r="L135" s="42" t="str">
        <f>IF('Indicator Date hidden'!M136="x","x",L$2-'Indicator Date hidden'!M136)</f>
        <v>x</v>
      </c>
      <c r="M135" s="42" t="str">
        <f>IF('Indicator Date hidden'!N136="x","x",M$2-'Indicator Date hidden'!N136)</f>
        <v>x</v>
      </c>
      <c r="N135" s="42" t="str">
        <f>IF('Indicator Date hidden'!O136="x","x",N$2-'Indicator Date hidden'!O136)</f>
        <v>x</v>
      </c>
      <c r="O135" s="42" t="str">
        <f>IF('Indicator Date hidden'!P136="x","x",O$2-'Indicator Date hidden'!P136)</f>
        <v>x</v>
      </c>
      <c r="P135" s="42">
        <f>IF('Indicator Date hidden'!Q136="x","x",P$2-'Indicator Date hidden'!Q136)</f>
        <v>0</v>
      </c>
      <c r="Q135" s="42">
        <f>IF('Indicator Date hidden'!R136="x","x",Q$2-'Indicator Date hidden'!R136)</f>
        <v>0</v>
      </c>
      <c r="R135" s="42">
        <f>IF('Indicator Date hidden'!S136="x","x",R$2-'Indicator Date hidden'!S136)</f>
        <v>0</v>
      </c>
      <c r="S135" s="42">
        <f>IF('Indicator Date hidden'!T136="x","x",S$2-'Indicator Date hidden'!T136)</f>
        <v>0</v>
      </c>
      <c r="T135" s="42">
        <f>IF('Indicator Date hidden'!U136="x","x",T$2-'Indicator Date hidden'!U136)</f>
        <v>0</v>
      </c>
      <c r="U135" s="42">
        <f>IF('Indicator Date hidden'!V136="x","x",U$2-'Indicator Date hidden'!V136)</f>
        <v>0</v>
      </c>
      <c r="V135" s="42">
        <f>IF('Indicator Date hidden'!W136="x","x",V$2-'Indicator Date hidden'!W136)</f>
        <v>0</v>
      </c>
      <c r="W135" s="42">
        <f>IF('Indicator Date hidden'!X136="x","x",W$2-'Indicator Date hidden'!X136)</f>
        <v>0</v>
      </c>
      <c r="X135" s="42">
        <f>IF('Indicator Date hidden'!Y136="x","x",X$2-'Indicator Date hidden'!Y136)</f>
        <v>8</v>
      </c>
      <c r="Y135" s="42">
        <f>IF('Indicator Date hidden'!Z136="x","x",Y$2-'Indicator Date hidden'!Z136)</f>
        <v>0</v>
      </c>
      <c r="Z135" s="42" t="str">
        <f>IF('Indicator Date hidden'!AA136="x","x",Z$2-'Indicator Date hidden'!AA136)</f>
        <v>x</v>
      </c>
      <c r="AA135" s="42">
        <f>IF('Indicator Date hidden'!AB136="x","x",AA$2-'Indicator Date hidden'!AB136)</f>
        <v>1</v>
      </c>
      <c r="AB135" s="42">
        <f>IF('Indicator Date hidden'!AC136="x","x",AB$2-'Indicator Date hidden'!AC136)</f>
        <v>0</v>
      </c>
      <c r="AC135" s="42">
        <f>IF('Indicator Date hidden'!AD136="x","x",AC$2-'Indicator Date hidden'!AD136)</f>
        <v>-2</v>
      </c>
      <c r="AD135" s="42">
        <f>IF('Indicator Date hidden'!AE136="x","x",AD$2-'Indicator Date hidden'!AE136)</f>
        <v>0</v>
      </c>
      <c r="AE135" s="42">
        <f>IF('Indicator Date hidden'!AF136="x","x",AE$2-'Indicator Date hidden'!AF136)</f>
        <v>0</v>
      </c>
      <c r="AF135" s="42">
        <f>IF('Indicator Date hidden'!AG136="x","x",AF$2-'Indicator Date hidden'!AG136)</f>
        <v>0</v>
      </c>
      <c r="AG135" s="42">
        <f>IF('Indicator Date hidden'!AH136="x","x",AG$2-'Indicator Date hidden'!AH136)</f>
        <v>0</v>
      </c>
      <c r="AH135" s="42" t="str">
        <f>IF('Indicator Date hidden'!AI136="x","x",AH$2-'Indicator Date hidden'!AI136)</f>
        <v>x</v>
      </c>
      <c r="AI135" s="42">
        <f>IF('Indicator Date hidden'!AJ136="x","x",AI$2-'Indicator Date hidden'!AJ136)</f>
        <v>0</v>
      </c>
      <c r="AJ135" s="42">
        <f>IF('Indicator Date hidden'!AK136="x","x",AJ$2-'Indicator Date hidden'!AK136)</f>
        <v>0</v>
      </c>
      <c r="AK135" s="42">
        <f>IF('Indicator Date hidden'!AL136="x","x",AK$2-'Indicator Date hidden'!AL136)</f>
        <v>0</v>
      </c>
      <c r="AL135" s="42">
        <f>IF('Indicator Date hidden'!AM136="x","x",AL$2-'Indicator Date hidden'!AM136)</f>
        <v>0</v>
      </c>
      <c r="AM135" s="42">
        <f>IF('Indicator Date hidden'!AN136="x","x",AM$2-'Indicator Date hidden'!AN136)</f>
        <v>0</v>
      </c>
      <c r="AN135" s="42">
        <f>IF('Indicator Date hidden'!AO136="x","x",AN$2-'Indicator Date hidden'!AO136)</f>
        <v>0</v>
      </c>
      <c r="AO135" s="42">
        <f>IF('Indicator Date hidden'!AP136="x","x",AO$2-'Indicator Date hidden'!AP136)</f>
        <v>3</v>
      </c>
      <c r="AP135" s="42">
        <f>IF('Indicator Date hidden'!AQ136="x","x",AP$2-'Indicator Date hidden'!AQ136)</f>
        <v>0</v>
      </c>
      <c r="AQ135" s="42">
        <f>IF('Indicator Date hidden'!AR136="x","x",AQ$2-'Indicator Date hidden'!AR136)</f>
        <v>0</v>
      </c>
      <c r="AR135" s="42">
        <f>IF('Indicator Date hidden'!AS136="x","x",AR$2-'Indicator Date hidden'!AS136)</f>
        <v>0</v>
      </c>
      <c r="AS135" s="42">
        <f>IF('Indicator Date hidden'!AT136="x","x",AS$2-'Indicator Date hidden'!AT136)</f>
        <v>0</v>
      </c>
      <c r="AT135" s="42">
        <f>IF('Indicator Date hidden'!AU136="x","x",AT$2-'Indicator Date hidden'!AU136)</f>
        <v>0</v>
      </c>
      <c r="AU135" s="42">
        <f>IF('Indicator Date hidden'!AV136="x","x",AU$2-'Indicator Date hidden'!AV136)</f>
        <v>0</v>
      </c>
      <c r="AV135" s="42">
        <f>IF('Indicator Date hidden'!AW136="x","x",AV$2-'Indicator Date hidden'!AW136)</f>
        <v>-1</v>
      </c>
      <c r="AW135" s="42">
        <f>IF('Indicator Date hidden'!AX136="x","x",AW$2-'Indicator Date hidden'!AX136)</f>
        <v>-2</v>
      </c>
      <c r="AX135" s="42">
        <f>IF('Indicator Date hidden'!AY136="x","x",AX$2-'Indicator Date hidden'!AY136)</f>
        <v>-1</v>
      </c>
      <c r="AY135" s="42">
        <f>IF('Indicator Date hidden'!AZ136="x","x",AY$2-'Indicator Date hidden'!AZ136)</f>
        <v>0</v>
      </c>
      <c r="AZ135" s="42" t="str">
        <f>IF('Indicator Date hidden'!BA136="x","x",AZ$2-'Indicator Date hidden'!BA136)</f>
        <v>x</v>
      </c>
      <c r="BA135" s="42">
        <f>IF('Indicator Date hidden'!BB136="x","x",BA$2-'Indicator Date hidden'!BB136)</f>
        <v>0</v>
      </c>
      <c r="BB135" s="42" t="str">
        <f>IF('Indicator Date hidden'!BC136="x","x",BB$2-'Indicator Date hidden'!BC136)</f>
        <v>x</v>
      </c>
      <c r="BC135" s="42">
        <f>IF('Indicator Date hidden'!BD136="x","x",BC$2-'Indicator Date hidden'!BD136)</f>
        <v>0</v>
      </c>
      <c r="BD135" s="42">
        <f>IF('Indicator Date hidden'!BE136="x","x",BD$2-'Indicator Date hidden'!BE136)</f>
        <v>0</v>
      </c>
      <c r="BE135" s="42">
        <f>IF('Indicator Date hidden'!BF136="x","x",BE$2-'Indicator Date hidden'!BF136)</f>
        <v>2</v>
      </c>
      <c r="BF135" s="42">
        <f>IF('Indicator Date hidden'!BG136="x","x",BF$2-'Indicator Date hidden'!BG136)</f>
        <v>0</v>
      </c>
      <c r="BG135" s="42">
        <f>IF('Indicator Date hidden'!BH136="x","x",BG$2-'Indicator Date hidden'!BH136)</f>
        <v>0</v>
      </c>
      <c r="BH135" s="42">
        <f>IF('Indicator Date hidden'!BI136="x","x",BH$2-'Indicator Date hidden'!BI136)</f>
        <v>0</v>
      </c>
      <c r="BI135" s="42">
        <f>IF('Indicator Date hidden'!BJ136="x","x",BI$2-'Indicator Date hidden'!BJ136)</f>
        <v>4</v>
      </c>
      <c r="BJ135" s="42">
        <f>IF('Indicator Date hidden'!BK136="x","x",BJ$2-'Indicator Date hidden'!BK136)</f>
        <v>1</v>
      </c>
      <c r="BK135" s="42">
        <f>IF('Indicator Date hidden'!BL136="x","x",BK$2-'Indicator Date hidden'!BL136)</f>
        <v>0</v>
      </c>
      <c r="BL135" s="42">
        <f>IF('Indicator Date hidden'!BM136="x","x",BL$2-'Indicator Date hidden'!BM136)</f>
        <v>0</v>
      </c>
      <c r="BM135" s="42">
        <f>IF('Indicator Date hidden'!BN136="x","x",BM$2-'Indicator Date hidden'!BN136)</f>
        <v>0</v>
      </c>
      <c r="BN135" s="42">
        <f>IF('Indicator Date hidden'!BO136="x","x",BN$2-'Indicator Date hidden'!BO136)</f>
        <v>0</v>
      </c>
      <c r="BO135" s="42">
        <f>IF('Indicator Date hidden'!BP136="x","x",BO$2-'Indicator Date hidden'!BP136)</f>
        <v>1</v>
      </c>
      <c r="BP135" s="42">
        <f>IF('Indicator Date hidden'!BQ136="x","x",BP$2-'Indicator Date hidden'!BQ136)</f>
        <v>0</v>
      </c>
      <c r="BQ135" s="42">
        <f>IF('Indicator Date hidden'!BR136="x","x",BQ$2-'Indicator Date hidden'!BR136)</f>
        <v>0</v>
      </c>
      <c r="BR135" s="42">
        <f>IF('Indicator Date hidden'!BS136="x","x",BR$2-'Indicator Date hidden'!BS136)</f>
        <v>0</v>
      </c>
      <c r="BS135" s="42">
        <f>IF('Indicator Date hidden'!BT136="x","x",BS$2-'Indicator Date hidden'!BT136)</f>
        <v>1</v>
      </c>
      <c r="BT135" s="42">
        <f>IF('Indicator Date hidden'!BU136="x","x",BT$2-'Indicator Date hidden'!BU136)</f>
        <v>0</v>
      </c>
      <c r="BU135">
        <f t="shared" si="20"/>
        <v>15</v>
      </c>
      <c r="BV135" s="43">
        <f t="shared" si="21"/>
        <v>0.23809523809523808</v>
      </c>
      <c r="BW135">
        <f t="shared" si="22"/>
        <v>8</v>
      </c>
      <c r="BX135" s="43">
        <f t="shared" si="23"/>
        <v>1.2812975282927344</v>
      </c>
      <c r="BY135" s="46">
        <f t="shared" si="24"/>
        <v>0</v>
      </c>
    </row>
    <row r="136" spans="1:77">
      <c r="A136" t="str">
        <f>'Indicator Data'!B139</f>
        <v>PNG</v>
      </c>
      <c r="B136" s="42">
        <f>IF('Indicator Date hidden'!C137="x","x",B$2-'Indicator Date hidden'!C137)</f>
        <v>0</v>
      </c>
      <c r="C136" s="42">
        <f>IF('Indicator Date hidden'!D137="x","x",C$2-'Indicator Date hidden'!D137)</f>
        <v>0</v>
      </c>
      <c r="D136" s="42">
        <f>IF('Indicator Date hidden'!E137="x","x",D$2-'Indicator Date hidden'!E137)</f>
        <v>0</v>
      </c>
      <c r="E136" s="42">
        <f>IF('Indicator Date hidden'!F137="x","x",E$2-'Indicator Date hidden'!F137)</f>
        <v>0</v>
      </c>
      <c r="F136" s="42">
        <f>IF('Indicator Date hidden'!G137="x","x",F$2-'Indicator Date hidden'!G137)</f>
        <v>0</v>
      </c>
      <c r="G136" s="42">
        <f>IF('Indicator Date hidden'!H137="x","x",G$2-'Indicator Date hidden'!H137)</f>
        <v>0</v>
      </c>
      <c r="H136" s="42">
        <f>IF('Indicator Date hidden'!I137="x","x",H$2-'Indicator Date hidden'!I137)</f>
        <v>0</v>
      </c>
      <c r="I136" s="42">
        <f>IF('Indicator Date hidden'!J137="x","x",I$2-'Indicator Date hidden'!J137)</f>
        <v>0</v>
      </c>
      <c r="J136" s="42">
        <f>IF('Indicator Date hidden'!K137="x","x",J$2-'Indicator Date hidden'!K137)</f>
        <v>0</v>
      </c>
      <c r="K136" s="42">
        <f>IF('Indicator Date hidden'!L137="x","x",K$2-'Indicator Date hidden'!L137)</f>
        <v>0</v>
      </c>
      <c r="L136" s="42">
        <f>IF('Indicator Date hidden'!M137="x","x",L$2-'Indicator Date hidden'!M137)</f>
        <v>0</v>
      </c>
      <c r="M136" s="42" t="str">
        <f>IF('Indicator Date hidden'!N137="x","x",M$2-'Indicator Date hidden'!N137)</f>
        <v>x</v>
      </c>
      <c r="N136" s="42" t="str">
        <f>IF('Indicator Date hidden'!O137="x","x",N$2-'Indicator Date hidden'!O137)</f>
        <v>x</v>
      </c>
      <c r="O136" s="42" t="str">
        <f>IF('Indicator Date hidden'!P137="x","x",O$2-'Indicator Date hidden'!P137)</f>
        <v>x</v>
      </c>
      <c r="P136" s="42">
        <f>IF('Indicator Date hidden'!Q137="x","x",P$2-'Indicator Date hidden'!Q137)</f>
        <v>0</v>
      </c>
      <c r="Q136" s="42">
        <f>IF('Indicator Date hidden'!R137="x","x",Q$2-'Indicator Date hidden'!R137)</f>
        <v>0</v>
      </c>
      <c r="R136" s="42">
        <f>IF('Indicator Date hidden'!S137="x","x",R$2-'Indicator Date hidden'!S137)</f>
        <v>0</v>
      </c>
      <c r="S136" s="42">
        <f>IF('Indicator Date hidden'!T137="x","x",S$2-'Indicator Date hidden'!T137)</f>
        <v>0</v>
      </c>
      <c r="T136" s="42">
        <f>IF('Indicator Date hidden'!U137="x","x",T$2-'Indicator Date hidden'!U137)</f>
        <v>0</v>
      </c>
      <c r="U136" s="42">
        <f>IF('Indicator Date hidden'!V137="x","x",U$2-'Indicator Date hidden'!V137)</f>
        <v>0</v>
      </c>
      <c r="V136" s="42">
        <f>IF('Indicator Date hidden'!W137="x","x",V$2-'Indicator Date hidden'!W137)</f>
        <v>0</v>
      </c>
      <c r="W136" s="42">
        <f>IF('Indicator Date hidden'!X137="x","x",W$2-'Indicator Date hidden'!X137)</f>
        <v>0</v>
      </c>
      <c r="X136" s="42" t="str">
        <f>IF('Indicator Date hidden'!Y137="x","x",X$2-'Indicator Date hidden'!Y137)</f>
        <v>x</v>
      </c>
      <c r="Y136" s="42">
        <f>IF('Indicator Date hidden'!Z137="x","x",Y$2-'Indicator Date hidden'!Z137)</f>
        <v>0</v>
      </c>
      <c r="Z136" s="42">
        <f>IF('Indicator Date hidden'!AA137="x","x",Z$2-'Indicator Date hidden'!AA137)</f>
        <v>0</v>
      </c>
      <c r="AA136" s="42">
        <f>IF('Indicator Date hidden'!AB137="x","x",AA$2-'Indicator Date hidden'!AB137)</f>
        <v>1</v>
      </c>
      <c r="AB136" s="42" t="str">
        <f>IF('Indicator Date hidden'!AC137="x","x",AB$2-'Indicator Date hidden'!AC137)</f>
        <v>x</v>
      </c>
      <c r="AC136" s="42">
        <f>IF('Indicator Date hidden'!AD137="x","x",AC$2-'Indicator Date hidden'!AD137)</f>
        <v>-2</v>
      </c>
      <c r="AD136" s="42">
        <f>IF('Indicator Date hidden'!AE137="x","x",AD$2-'Indicator Date hidden'!AE137)</f>
        <v>0</v>
      </c>
      <c r="AE136" s="42">
        <f>IF('Indicator Date hidden'!AF137="x","x",AE$2-'Indicator Date hidden'!AF137)</f>
        <v>0</v>
      </c>
      <c r="AF136" s="42">
        <f>IF('Indicator Date hidden'!AG137="x","x",AF$2-'Indicator Date hidden'!AG137)</f>
        <v>0</v>
      </c>
      <c r="AG136" s="42">
        <f>IF('Indicator Date hidden'!AH137="x","x",AG$2-'Indicator Date hidden'!AH137)</f>
        <v>0</v>
      </c>
      <c r="AH136" s="42">
        <f>IF('Indicator Date hidden'!AI137="x","x",AH$2-'Indicator Date hidden'!AI137)</f>
        <v>5</v>
      </c>
      <c r="AI136" s="42">
        <f>IF('Indicator Date hidden'!AJ137="x","x",AI$2-'Indicator Date hidden'!AJ137)</f>
        <v>0</v>
      </c>
      <c r="AJ136" s="42">
        <f>IF('Indicator Date hidden'!AK137="x","x",AJ$2-'Indicator Date hidden'!AK137)</f>
        <v>0</v>
      </c>
      <c r="AK136" s="42">
        <f>IF('Indicator Date hidden'!AL137="x","x",AK$2-'Indicator Date hidden'!AL137)</f>
        <v>0</v>
      </c>
      <c r="AL136" s="42">
        <f>IF('Indicator Date hidden'!AM137="x","x",AL$2-'Indicator Date hidden'!AM137)</f>
        <v>0</v>
      </c>
      <c r="AM136" s="42">
        <f>IF('Indicator Date hidden'!AN137="x","x",AM$2-'Indicator Date hidden'!AN137)</f>
        <v>0</v>
      </c>
      <c r="AN136" s="42">
        <f>IF('Indicator Date hidden'!AO137="x","x",AN$2-'Indicator Date hidden'!AO137)</f>
        <v>0</v>
      </c>
      <c r="AO136" s="42">
        <f>IF('Indicator Date hidden'!AP137="x","x",AO$2-'Indicator Date hidden'!AP137)</f>
        <v>12</v>
      </c>
      <c r="AP136" s="42">
        <f>IF('Indicator Date hidden'!AQ137="x","x",AP$2-'Indicator Date hidden'!AQ137)</f>
        <v>0</v>
      </c>
      <c r="AQ136" s="42">
        <f>IF('Indicator Date hidden'!AR137="x","x",AQ$2-'Indicator Date hidden'!AR137)</f>
        <v>0</v>
      </c>
      <c r="AR136" s="42">
        <f>IF('Indicator Date hidden'!AS137="x","x",AR$2-'Indicator Date hidden'!AS137)</f>
        <v>0</v>
      </c>
      <c r="AS136" s="42">
        <f>IF('Indicator Date hidden'!AT137="x","x",AS$2-'Indicator Date hidden'!AT137)</f>
        <v>0</v>
      </c>
      <c r="AT136" s="42">
        <f>IF('Indicator Date hidden'!AU137="x","x",AT$2-'Indicator Date hidden'!AU137)</f>
        <v>0</v>
      </c>
      <c r="AU136" s="42">
        <f>IF('Indicator Date hidden'!AV137="x","x",AU$2-'Indicator Date hidden'!AV137)</f>
        <v>0</v>
      </c>
      <c r="AV136" s="42" t="str">
        <f>IF('Indicator Date hidden'!AW137="x","x",AV$2-'Indicator Date hidden'!AW137)</f>
        <v>x</v>
      </c>
      <c r="AW136" s="42">
        <f>IF('Indicator Date hidden'!AX137="x","x",AW$2-'Indicator Date hidden'!AX137)</f>
        <v>-2</v>
      </c>
      <c r="AX136" s="42">
        <f>IF('Indicator Date hidden'!AY137="x","x",AX$2-'Indicator Date hidden'!AY137)</f>
        <v>-1</v>
      </c>
      <c r="AY136" s="42">
        <f>IF('Indicator Date hidden'!AZ137="x","x",AY$2-'Indicator Date hidden'!AZ137)</f>
        <v>0</v>
      </c>
      <c r="AZ136" s="42">
        <f>IF('Indicator Date hidden'!BA137="x","x",AZ$2-'Indicator Date hidden'!BA137)</f>
        <v>0</v>
      </c>
      <c r="BA136" s="42">
        <f>IF('Indicator Date hidden'!BB137="x","x",BA$2-'Indicator Date hidden'!BB137)</f>
        <v>0</v>
      </c>
      <c r="BB136" s="42" t="str">
        <f>IF('Indicator Date hidden'!BC137="x","x",BB$2-'Indicator Date hidden'!BC137)</f>
        <v>x</v>
      </c>
      <c r="BC136" s="42">
        <f>IF('Indicator Date hidden'!BD137="x","x",BC$2-'Indicator Date hidden'!BD137)</f>
        <v>0</v>
      </c>
      <c r="BD136" s="42">
        <f>IF('Indicator Date hidden'!BE137="x","x",BD$2-'Indicator Date hidden'!BE137)</f>
        <v>0</v>
      </c>
      <c r="BE136" s="42">
        <f>IF('Indicator Date hidden'!BF137="x","x",BE$2-'Indicator Date hidden'!BF137)</f>
        <v>2</v>
      </c>
      <c r="BF136" s="42">
        <f>IF('Indicator Date hidden'!BG137="x","x",BF$2-'Indicator Date hidden'!BG137)</f>
        <v>0</v>
      </c>
      <c r="BG136" s="42">
        <f>IF('Indicator Date hidden'!BH137="x","x",BG$2-'Indicator Date hidden'!BH137)</f>
        <v>0</v>
      </c>
      <c r="BH136" s="42">
        <f>IF('Indicator Date hidden'!BI137="x","x",BH$2-'Indicator Date hidden'!BI137)</f>
        <v>0</v>
      </c>
      <c r="BI136" s="42" t="str">
        <f>IF('Indicator Date hidden'!BJ137="x","x",BI$2-'Indicator Date hidden'!BJ137)</f>
        <v>x</v>
      </c>
      <c r="BJ136" s="42">
        <f>IF('Indicator Date hidden'!BK137="x","x",BJ$2-'Indicator Date hidden'!BK137)</f>
        <v>1</v>
      </c>
      <c r="BK136" s="42">
        <f>IF('Indicator Date hidden'!BL137="x","x",BK$2-'Indicator Date hidden'!BL137)</f>
        <v>1</v>
      </c>
      <c r="BL136" s="42">
        <f>IF('Indicator Date hidden'!BM137="x","x",BL$2-'Indicator Date hidden'!BM137)</f>
        <v>0</v>
      </c>
      <c r="BM136" s="42">
        <f>IF('Indicator Date hidden'!BN137="x","x",BM$2-'Indicator Date hidden'!BN137)</f>
        <v>0</v>
      </c>
      <c r="BN136" s="42">
        <f>IF('Indicator Date hidden'!BO137="x","x",BN$2-'Indicator Date hidden'!BO137)</f>
        <v>0</v>
      </c>
      <c r="BO136" s="42">
        <f>IF('Indicator Date hidden'!BP137="x","x",BO$2-'Indicator Date hidden'!BP137)</f>
        <v>0</v>
      </c>
      <c r="BP136" s="42">
        <f>IF('Indicator Date hidden'!BQ137="x","x",BP$2-'Indicator Date hidden'!BQ137)</f>
        <v>0</v>
      </c>
      <c r="BQ136" s="42">
        <f>IF('Indicator Date hidden'!BR137="x","x",BQ$2-'Indicator Date hidden'!BR137)</f>
        <v>0</v>
      </c>
      <c r="BR136" s="42">
        <f>IF('Indicator Date hidden'!BS137="x","x",BR$2-'Indicator Date hidden'!BS137)</f>
        <v>0</v>
      </c>
      <c r="BS136" s="42">
        <f>IF('Indicator Date hidden'!BT137="x","x",BS$2-'Indicator Date hidden'!BT137)</f>
        <v>1</v>
      </c>
      <c r="BT136" s="42">
        <f>IF('Indicator Date hidden'!BU137="x","x",BT$2-'Indicator Date hidden'!BU137)</f>
        <v>0</v>
      </c>
      <c r="BU136">
        <f t="shared" si="20"/>
        <v>18</v>
      </c>
      <c r="BV136" s="43">
        <f t="shared" si="21"/>
        <v>0.2857142857142857</v>
      </c>
      <c r="BW136">
        <f t="shared" si="22"/>
        <v>7</v>
      </c>
      <c r="BX136" s="43">
        <f t="shared" si="23"/>
        <v>1.6943282737768759</v>
      </c>
      <c r="BY136" s="46">
        <f t="shared" si="24"/>
        <v>0</v>
      </c>
    </row>
    <row r="137" spans="1:77">
      <c r="A137" t="str">
        <f>'Indicator Data'!B140</f>
        <v>PRY</v>
      </c>
      <c r="B137" s="42">
        <f>IF('Indicator Date hidden'!C138="x","x",B$2-'Indicator Date hidden'!C138)</f>
        <v>0</v>
      </c>
      <c r="C137" s="42">
        <f>IF('Indicator Date hidden'!D138="x","x",C$2-'Indicator Date hidden'!D138)</f>
        <v>0</v>
      </c>
      <c r="D137" s="42">
        <f>IF('Indicator Date hidden'!E138="x","x",D$2-'Indicator Date hidden'!E138)</f>
        <v>0</v>
      </c>
      <c r="E137" s="42">
        <f>IF('Indicator Date hidden'!F138="x","x",E$2-'Indicator Date hidden'!F138)</f>
        <v>0</v>
      </c>
      <c r="F137" s="42">
        <f>IF('Indicator Date hidden'!G138="x","x",F$2-'Indicator Date hidden'!G138)</f>
        <v>0</v>
      </c>
      <c r="G137" s="42">
        <f>IF('Indicator Date hidden'!H138="x","x",G$2-'Indicator Date hidden'!H138)</f>
        <v>0</v>
      </c>
      <c r="H137" s="42">
        <f>IF('Indicator Date hidden'!I138="x","x",H$2-'Indicator Date hidden'!I138)</f>
        <v>0</v>
      </c>
      <c r="I137" s="42">
        <f>IF('Indicator Date hidden'!J138="x","x",I$2-'Indicator Date hidden'!J138)</f>
        <v>0</v>
      </c>
      <c r="J137" s="42">
        <f>IF('Indicator Date hidden'!K138="x","x",J$2-'Indicator Date hidden'!K138)</f>
        <v>0</v>
      </c>
      <c r="K137" s="42">
        <f>IF('Indicator Date hidden'!L138="x","x",K$2-'Indicator Date hidden'!L138)</f>
        <v>0</v>
      </c>
      <c r="L137" s="42" t="str">
        <f>IF('Indicator Date hidden'!M138="x","x",L$2-'Indicator Date hidden'!M138)</f>
        <v>x</v>
      </c>
      <c r="M137" s="42" t="str">
        <f>IF('Indicator Date hidden'!N138="x","x",M$2-'Indicator Date hidden'!N138)</f>
        <v>x</v>
      </c>
      <c r="N137" s="42" t="str">
        <f>IF('Indicator Date hidden'!O138="x","x",N$2-'Indicator Date hidden'!O138)</f>
        <v>x</v>
      </c>
      <c r="O137" s="42" t="str">
        <f>IF('Indicator Date hidden'!P138="x","x",O$2-'Indicator Date hidden'!P138)</f>
        <v>x</v>
      </c>
      <c r="P137" s="42">
        <f>IF('Indicator Date hidden'!Q138="x","x",P$2-'Indicator Date hidden'!Q138)</f>
        <v>0</v>
      </c>
      <c r="Q137" s="42">
        <f>IF('Indicator Date hidden'!R138="x","x",Q$2-'Indicator Date hidden'!R138)</f>
        <v>0</v>
      </c>
      <c r="R137" s="42">
        <f>IF('Indicator Date hidden'!S138="x","x",R$2-'Indicator Date hidden'!S138)</f>
        <v>0</v>
      </c>
      <c r="S137" s="42">
        <f>IF('Indicator Date hidden'!T138="x","x",S$2-'Indicator Date hidden'!T138)</f>
        <v>0</v>
      </c>
      <c r="T137" s="42">
        <f>IF('Indicator Date hidden'!U138="x","x",T$2-'Indicator Date hidden'!U138)</f>
        <v>0</v>
      </c>
      <c r="U137" s="42">
        <f>IF('Indicator Date hidden'!V138="x","x",U$2-'Indicator Date hidden'!V138)</f>
        <v>0</v>
      </c>
      <c r="V137" s="42">
        <f>IF('Indicator Date hidden'!W138="x","x",V$2-'Indicator Date hidden'!W138)</f>
        <v>0</v>
      </c>
      <c r="W137" s="42">
        <f>IF('Indicator Date hidden'!X138="x","x",W$2-'Indicator Date hidden'!X138)</f>
        <v>0</v>
      </c>
      <c r="X137" s="42">
        <f>IF('Indicator Date hidden'!Y138="x","x",X$2-'Indicator Date hidden'!Y138)</f>
        <v>5</v>
      </c>
      <c r="Y137" s="42">
        <f>IF('Indicator Date hidden'!Z138="x","x",Y$2-'Indicator Date hidden'!Z138)</f>
        <v>0</v>
      </c>
      <c r="Z137" s="42">
        <f>IF('Indicator Date hidden'!AA138="x","x",Z$2-'Indicator Date hidden'!AA138)</f>
        <v>2</v>
      </c>
      <c r="AA137" s="42">
        <f>IF('Indicator Date hidden'!AB138="x","x",AA$2-'Indicator Date hidden'!AB138)</f>
        <v>0</v>
      </c>
      <c r="AB137" s="42">
        <f>IF('Indicator Date hidden'!AC138="x","x",AB$2-'Indicator Date hidden'!AC138)</f>
        <v>0</v>
      </c>
      <c r="AC137" s="42">
        <f>IF('Indicator Date hidden'!AD138="x","x",AC$2-'Indicator Date hidden'!AD138)</f>
        <v>-2</v>
      </c>
      <c r="AD137" s="42">
        <f>IF('Indicator Date hidden'!AE138="x","x",AD$2-'Indicator Date hidden'!AE138)</f>
        <v>0</v>
      </c>
      <c r="AE137" s="42">
        <f>IF('Indicator Date hidden'!AF138="x","x",AE$2-'Indicator Date hidden'!AF138)</f>
        <v>0</v>
      </c>
      <c r="AF137" s="42">
        <f>IF('Indicator Date hidden'!AG138="x","x",AF$2-'Indicator Date hidden'!AG138)</f>
        <v>0</v>
      </c>
      <c r="AG137" s="42">
        <f>IF('Indicator Date hidden'!AH138="x","x",AG$2-'Indicator Date hidden'!AH138)</f>
        <v>0</v>
      </c>
      <c r="AH137" s="42">
        <f>IF('Indicator Date hidden'!AI138="x","x",AH$2-'Indicator Date hidden'!AI138)</f>
        <v>5</v>
      </c>
      <c r="AI137" s="42">
        <f>IF('Indicator Date hidden'!AJ138="x","x",AI$2-'Indicator Date hidden'!AJ138)</f>
        <v>0</v>
      </c>
      <c r="AJ137" s="42">
        <f>IF('Indicator Date hidden'!AK138="x","x",AJ$2-'Indicator Date hidden'!AK138)</f>
        <v>0</v>
      </c>
      <c r="AK137" s="42">
        <f>IF('Indicator Date hidden'!AL138="x","x",AK$2-'Indicator Date hidden'!AL138)</f>
        <v>0</v>
      </c>
      <c r="AL137" s="42">
        <f>IF('Indicator Date hidden'!AM138="x","x",AL$2-'Indicator Date hidden'!AM138)</f>
        <v>0</v>
      </c>
      <c r="AM137" s="42">
        <f>IF('Indicator Date hidden'!AN138="x","x",AM$2-'Indicator Date hidden'!AN138)</f>
        <v>0</v>
      </c>
      <c r="AN137" s="42">
        <f>IF('Indicator Date hidden'!AO138="x","x",AN$2-'Indicator Date hidden'!AO138)</f>
        <v>0</v>
      </c>
      <c r="AO137" s="42">
        <f>IF('Indicator Date hidden'!AP138="x","x",AO$2-'Indicator Date hidden'!AP138)</f>
        <v>6</v>
      </c>
      <c r="AP137" s="42">
        <f>IF('Indicator Date hidden'!AQ138="x","x",AP$2-'Indicator Date hidden'!AQ138)</f>
        <v>0</v>
      </c>
      <c r="AQ137" s="42">
        <f>IF('Indicator Date hidden'!AR138="x","x",AQ$2-'Indicator Date hidden'!AR138)</f>
        <v>0</v>
      </c>
      <c r="AR137" s="42" t="str">
        <f>IF('Indicator Date hidden'!AS138="x","x",AR$2-'Indicator Date hidden'!AS138)</f>
        <v>x</v>
      </c>
      <c r="AS137" s="42">
        <f>IF('Indicator Date hidden'!AT138="x","x",AS$2-'Indicator Date hidden'!AT138)</f>
        <v>0</v>
      </c>
      <c r="AT137" s="42">
        <f>IF('Indicator Date hidden'!AU138="x","x",AT$2-'Indicator Date hidden'!AU138)</f>
        <v>0</v>
      </c>
      <c r="AU137" s="42">
        <f>IF('Indicator Date hidden'!AV138="x","x",AU$2-'Indicator Date hidden'!AV138)</f>
        <v>0</v>
      </c>
      <c r="AV137" s="42">
        <f>IF('Indicator Date hidden'!AW138="x","x",AV$2-'Indicator Date hidden'!AW138)</f>
        <v>0</v>
      </c>
      <c r="AW137" s="42">
        <f>IF('Indicator Date hidden'!AX138="x","x",AW$2-'Indicator Date hidden'!AX138)</f>
        <v>-2</v>
      </c>
      <c r="AX137" s="42">
        <f>IF('Indicator Date hidden'!AY138="x","x",AX$2-'Indicator Date hidden'!AY138)</f>
        <v>-1</v>
      </c>
      <c r="AY137" s="42">
        <f>IF('Indicator Date hidden'!AZ138="x","x",AY$2-'Indicator Date hidden'!AZ138)</f>
        <v>0</v>
      </c>
      <c r="AZ137" s="42" t="str">
        <f>IF('Indicator Date hidden'!BA138="x","x",AZ$2-'Indicator Date hidden'!BA138)</f>
        <v>x</v>
      </c>
      <c r="BA137" s="42">
        <f>IF('Indicator Date hidden'!BB138="x","x",BA$2-'Indicator Date hidden'!BB138)</f>
        <v>0</v>
      </c>
      <c r="BB137" s="42" t="str">
        <f>IF('Indicator Date hidden'!BC138="x","x",BB$2-'Indicator Date hidden'!BC138)</f>
        <v>x</v>
      </c>
      <c r="BC137" s="42">
        <f>IF('Indicator Date hidden'!BD138="x","x",BC$2-'Indicator Date hidden'!BD138)</f>
        <v>0</v>
      </c>
      <c r="BD137" s="42">
        <f>IF('Indicator Date hidden'!BE138="x","x",BD$2-'Indicator Date hidden'!BE138)</f>
        <v>0</v>
      </c>
      <c r="BE137" s="42">
        <f>IF('Indicator Date hidden'!BF138="x","x",BE$2-'Indicator Date hidden'!BF138)</f>
        <v>2</v>
      </c>
      <c r="BF137" s="42">
        <f>IF('Indicator Date hidden'!BG138="x","x",BF$2-'Indicator Date hidden'!BG138)</f>
        <v>0</v>
      </c>
      <c r="BG137" s="42">
        <f>IF('Indicator Date hidden'!BH138="x","x",BG$2-'Indicator Date hidden'!BH138)</f>
        <v>0</v>
      </c>
      <c r="BH137" s="42">
        <f>IF('Indicator Date hidden'!BI138="x","x",BH$2-'Indicator Date hidden'!BI138)</f>
        <v>0</v>
      </c>
      <c r="BI137" s="42">
        <f>IF('Indicator Date hidden'!BJ138="x","x",BI$2-'Indicator Date hidden'!BJ138)</f>
        <v>3</v>
      </c>
      <c r="BJ137" s="42">
        <f>IF('Indicator Date hidden'!BK138="x","x",BJ$2-'Indicator Date hidden'!BK138)</f>
        <v>0</v>
      </c>
      <c r="BK137" s="42">
        <f>IF('Indicator Date hidden'!BL138="x","x",BK$2-'Indicator Date hidden'!BL138)</f>
        <v>0</v>
      </c>
      <c r="BL137" s="42">
        <f>IF('Indicator Date hidden'!BM138="x","x",BL$2-'Indicator Date hidden'!BM138)</f>
        <v>0</v>
      </c>
      <c r="BM137" s="42">
        <f>IF('Indicator Date hidden'!BN138="x","x",BM$2-'Indicator Date hidden'!BN138)</f>
        <v>0</v>
      </c>
      <c r="BN137" s="42">
        <f>IF('Indicator Date hidden'!BO138="x","x",BN$2-'Indicator Date hidden'!BO138)</f>
        <v>0</v>
      </c>
      <c r="BO137" s="42">
        <f>IF('Indicator Date hidden'!BP138="x","x",BO$2-'Indicator Date hidden'!BP138)</f>
        <v>0</v>
      </c>
      <c r="BP137" s="42">
        <f>IF('Indicator Date hidden'!BQ138="x","x",BP$2-'Indicator Date hidden'!BQ138)</f>
        <v>0</v>
      </c>
      <c r="BQ137" s="42">
        <f>IF('Indicator Date hidden'!BR138="x","x",BQ$2-'Indicator Date hidden'!BR138)</f>
        <v>0</v>
      </c>
      <c r="BR137" s="42">
        <f>IF('Indicator Date hidden'!BS138="x","x",BR$2-'Indicator Date hidden'!BS138)</f>
        <v>0</v>
      </c>
      <c r="BS137" s="42">
        <f>IF('Indicator Date hidden'!BT138="x","x",BS$2-'Indicator Date hidden'!BT138)</f>
        <v>1</v>
      </c>
      <c r="BT137" s="42">
        <f>IF('Indicator Date hidden'!BU138="x","x",BT$2-'Indicator Date hidden'!BU138)</f>
        <v>0</v>
      </c>
      <c r="BU137">
        <f t="shared" si="20"/>
        <v>19</v>
      </c>
      <c r="BV137" s="43">
        <f t="shared" si="21"/>
        <v>0.296875</v>
      </c>
      <c r="BW137">
        <f t="shared" si="22"/>
        <v>7</v>
      </c>
      <c r="BX137" s="43">
        <f t="shared" si="23"/>
        <v>1.2951796147156578</v>
      </c>
      <c r="BY137" s="46">
        <f t="shared" si="24"/>
        <v>0</v>
      </c>
    </row>
    <row r="138" spans="1:77">
      <c r="A138" t="str">
        <f>'Indicator Data'!B141</f>
        <v>PER</v>
      </c>
      <c r="B138" s="42">
        <f>IF('Indicator Date hidden'!C139="x","x",B$2-'Indicator Date hidden'!C139)</f>
        <v>0</v>
      </c>
      <c r="C138" s="42">
        <f>IF('Indicator Date hidden'!D139="x","x",C$2-'Indicator Date hidden'!D139)</f>
        <v>0</v>
      </c>
      <c r="D138" s="42">
        <f>IF('Indicator Date hidden'!E139="x","x",D$2-'Indicator Date hidden'!E139)</f>
        <v>0</v>
      </c>
      <c r="E138" s="42">
        <f>IF('Indicator Date hidden'!F139="x","x",E$2-'Indicator Date hidden'!F139)</f>
        <v>0</v>
      </c>
      <c r="F138" s="42">
        <f>IF('Indicator Date hidden'!G139="x","x",F$2-'Indicator Date hidden'!G139)</f>
        <v>0</v>
      </c>
      <c r="G138" s="42">
        <f>IF('Indicator Date hidden'!H139="x","x",G$2-'Indicator Date hidden'!H139)</f>
        <v>0</v>
      </c>
      <c r="H138" s="42">
        <f>IF('Indicator Date hidden'!I139="x","x",H$2-'Indicator Date hidden'!I139)</f>
        <v>0</v>
      </c>
      <c r="I138" s="42">
        <f>IF('Indicator Date hidden'!J139="x","x",I$2-'Indicator Date hidden'!J139)</f>
        <v>0</v>
      </c>
      <c r="J138" s="42">
        <f>IF('Indicator Date hidden'!K139="x","x",J$2-'Indicator Date hidden'!K139)</f>
        <v>0</v>
      </c>
      <c r="K138" s="42">
        <f>IF('Indicator Date hidden'!L139="x","x",K$2-'Indicator Date hidden'!L139)</f>
        <v>0</v>
      </c>
      <c r="L138" s="42" t="str">
        <f>IF('Indicator Date hidden'!M139="x","x",L$2-'Indicator Date hidden'!M139)</f>
        <v>x</v>
      </c>
      <c r="M138" s="42" t="str">
        <f>IF('Indicator Date hidden'!N139="x","x",M$2-'Indicator Date hidden'!N139)</f>
        <v>x</v>
      </c>
      <c r="N138" s="42" t="str">
        <f>IF('Indicator Date hidden'!O139="x","x",N$2-'Indicator Date hidden'!O139)</f>
        <v>x</v>
      </c>
      <c r="O138" s="42" t="str">
        <f>IF('Indicator Date hidden'!P139="x","x",O$2-'Indicator Date hidden'!P139)</f>
        <v>x</v>
      </c>
      <c r="P138" s="42">
        <f>IF('Indicator Date hidden'!Q139="x","x",P$2-'Indicator Date hidden'!Q139)</f>
        <v>0</v>
      </c>
      <c r="Q138" s="42">
        <f>IF('Indicator Date hidden'!R139="x","x",Q$2-'Indicator Date hidden'!R139)</f>
        <v>0</v>
      </c>
      <c r="R138" s="42">
        <f>IF('Indicator Date hidden'!S139="x","x",R$2-'Indicator Date hidden'!S139)</f>
        <v>0</v>
      </c>
      <c r="S138" s="42">
        <f>IF('Indicator Date hidden'!T139="x","x",S$2-'Indicator Date hidden'!T139)</f>
        <v>0</v>
      </c>
      <c r="T138" s="42">
        <f>IF('Indicator Date hidden'!U139="x","x",T$2-'Indicator Date hidden'!U139)</f>
        <v>0</v>
      </c>
      <c r="U138" s="42">
        <f>IF('Indicator Date hidden'!V139="x","x",U$2-'Indicator Date hidden'!V139)</f>
        <v>0</v>
      </c>
      <c r="V138" s="42">
        <f>IF('Indicator Date hidden'!W139="x","x",V$2-'Indicator Date hidden'!W139)</f>
        <v>0</v>
      </c>
      <c r="W138" s="42">
        <f>IF('Indicator Date hidden'!X139="x","x",W$2-'Indicator Date hidden'!X139)</f>
        <v>0</v>
      </c>
      <c r="X138" s="42">
        <f>IF('Indicator Date hidden'!Y139="x","x",X$2-'Indicator Date hidden'!Y139)</f>
        <v>4</v>
      </c>
      <c r="Y138" s="42">
        <f>IF('Indicator Date hidden'!Z139="x","x",Y$2-'Indicator Date hidden'!Z139)</f>
        <v>0</v>
      </c>
      <c r="Z138" s="42" t="str">
        <f>IF('Indicator Date hidden'!AA139="x","x",Z$2-'Indicator Date hidden'!AA139)</f>
        <v>x</v>
      </c>
      <c r="AA138" s="42">
        <f>IF('Indicator Date hidden'!AB139="x","x",AA$2-'Indicator Date hidden'!AB139)</f>
        <v>1</v>
      </c>
      <c r="AB138" s="42">
        <f>IF('Indicator Date hidden'!AC139="x","x",AB$2-'Indicator Date hidden'!AC139)</f>
        <v>0</v>
      </c>
      <c r="AC138" s="42">
        <f>IF('Indicator Date hidden'!AD139="x","x",AC$2-'Indicator Date hidden'!AD139)</f>
        <v>-2</v>
      </c>
      <c r="AD138" s="42">
        <f>IF('Indicator Date hidden'!AE139="x","x",AD$2-'Indicator Date hidden'!AE139)</f>
        <v>0</v>
      </c>
      <c r="AE138" s="42">
        <f>IF('Indicator Date hidden'!AF139="x","x",AE$2-'Indicator Date hidden'!AF139)</f>
        <v>0</v>
      </c>
      <c r="AF138" s="42">
        <f>IF('Indicator Date hidden'!AG139="x","x",AF$2-'Indicator Date hidden'!AG139)</f>
        <v>0</v>
      </c>
      <c r="AG138" s="42">
        <f>IF('Indicator Date hidden'!AH139="x","x",AG$2-'Indicator Date hidden'!AH139)</f>
        <v>0</v>
      </c>
      <c r="AH138" s="42">
        <f>IF('Indicator Date hidden'!AI139="x","x",AH$2-'Indicator Date hidden'!AI139)</f>
        <v>0</v>
      </c>
      <c r="AI138" s="42">
        <f>IF('Indicator Date hidden'!AJ139="x","x",AI$2-'Indicator Date hidden'!AJ139)</f>
        <v>0</v>
      </c>
      <c r="AJ138" s="42">
        <f>IF('Indicator Date hidden'!AK139="x","x",AJ$2-'Indicator Date hidden'!AK139)</f>
        <v>0</v>
      </c>
      <c r="AK138" s="42">
        <f>IF('Indicator Date hidden'!AL139="x","x",AK$2-'Indicator Date hidden'!AL139)</f>
        <v>0</v>
      </c>
      <c r="AL138" s="42">
        <f>IF('Indicator Date hidden'!AM139="x","x",AL$2-'Indicator Date hidden'!AM139)</f>
        <v>0</v>
      </c>
      <c r="AM138" s="42">
        <f>IF('Indicator Date hidden'!AN139="x","x",AM$2-'Indicator Date hidden'!AN139)</f>
        <v>0</v>
      </c>
      <c r="AN138" s="42">
        <f>IF('Indicator Date hidden'!AO139="x","x",AN$2-'Indicator Date hidden'!AO139)</f>
        <v>0</v>
      </c>
      <c r="AO138" s="42">
        <f>IF('Indicator Date hidden'!AP139="x","x",AO$2-'Indicator Date hidden'!AP139)</f>
        <v>0</v>
      </c>
      <c r="AP138" s="42">
        <f>IF('Indicator Date hidden'!AQ139="x","x",AP$2-'Indicator Date hidden'!AQ139)</f>
        <v>0</v>
      </c>
      <c r="AQ138" s="42">
        <f>IF('Indicator Date hidden'!AR139="x","x",AQ$2-'Indicator Date hidden'!AR139)</f>
        <v>0</v>
      </c>
      <c r="AR138" s="42">
        <f>IF('Indicator Date hidden'!AS139="x","x",AR$2-'Indicator Date hidden'!AS139)</f>
        <v>0</v>
      </c>
      <c r="AS138" s="42">
        <f>IF('Indicator Date hidden'!AT139="x","x",AS$2-'Indicator Date hidden'!AT139)</f>
        <v>0</v>
      </c>
      <c r="AT138" s="42">
        <f>IF('Indicator Date hidden'!AU139="x","x",AT$2-'Indicator Date hidden'!AU139)</f>
        <v>0</v>
      </c>
      <c r="AU138" s="42">
        <f>IF('Indicator Date hidden'!AV139="x","x",AU$2-'Indicator Date hidden'!AV139)</f>
        <v>0</v>
      </c>
      <c r="AV138" s="42">
        <f>IF('Indicator Date hidden'!AW139="x","x",AV$2-'Indicator Date hidden'!AW139)</f>
        <v>0</v>
      </c>
      <c r="AW138" s="42">
        <f>IF('Indicator Date hidden'!AX139="x","x",AW$2-'Indicator Date hidden'!AX139)</f>
        <v>-2</v>
      </c>
      <c r="AX138" s="42">
        <f>IF('Indicator Date hidden'!AY139="x","x",AX$2-'Indicator Date hidden'!AY139)</f>
        <v>-1</v>
      </c>
      <c r="AY138" s="42">
        <f>IF('Indicator Date hidden'!AZ139="x","x",AY$2-'Indicator Date hidden'!AZ139)</f>
        <v>0</v>
      </c>
      <c r="AZ138" s="42">
        <f>IF('Indicator Date hidden'!BA139="x","x",AZ$2-'Indicator Date hidden'!BA139)</f>
        <v>0</v>
      </c>
      <c r="BA138" s="42">
        <f>IF('Indicator Date hidden'!BB139="x","x",BA$2-'Indicator Date hidden'!BB139)</f>
        <v>0</v>
      </c>
      <c r="BB138" s="42">
        <f>IF('Indicator Date hidden'!BC139="x","x",BB$2-'Indicator Date hidden'!BC139)</f>
        <v>0</v>
      </c>
      <c r="BC138" s="42">
        <f>IF('Indicator Date hidden'!BD139="x","x",BC$2-'Indicator Date hidden'!BD139)</f>
        <v>0</v>
      </c>
      <c r="BD138" s="42">
        <f>IF('Indicator Date hidden'!BE139="x","x",BD$2-'Indicator Date hidden'!BE139)</f>
        <v>0</v>
      </c>
      <c r="BE138" s="42">
        <f>IF('Indicator Date hidden'!BF139="x","x",BE$2-'Indicator Date hidden'!BF139)</f>
        <v>0</v>
      </c>
      <c r="BF138" s="42">
        <f>IF('Indicator Date hidden'!BG139="x","x",BF$2-'Indicator Date hidden'!BG139)</f>
        <v>0</v>
      </c>
      <c r="BG138" s="42">
        <f>IF('Indicator Date hidden'!BH139="x","x",BG$2-'Indicator Date hidden'!BH139)</f>
        <v>0</v>
      </c>
      <c r="BH138" s="42">
        <f>IF('Indicator Date hidden'!BI139="x","x",BH$2-'Indicator Date hidden'!BI139)</f>
        <v>0</v>
      </c>
      <c r="BI138" s="42">
        <f>IF('Indicator Date hidden'!BJ139="x","x",BI$2-'Indicator Date hidden'!BJ139)</f>
        <v>3</v>
      </c>
      <c r="BJ138" s="42">
        <f>IF('Indicator Date hidden'!BK139="x","x",BJ$2-'Indicator Date hidden'!BK139)</f>
        <v>0</v>
      </c>
      <c r="BK138" s="42">
        <f>IF('Indicator Date hidden'!BL139="x","x",BK$2-'Indicator Date hidden'!BL139)</f>
        <v>0</v>
      </c>
      <c r="BL138" s="42">
        <f>IF('Indicator Date hidden'!BM139="x","x",BL$2-'Indicator Date hidden'!BM139)</f>
        <v>0</v>
      </c>
      <c r="BM138" s="42">
        <f>IF('Indicator Date hidden'!BN139="x","x",BM$2-'Indicator Date hidden'!BN139)</f>
        <v>0</v>
      </c>
      <c r="BN138" s="42">
        <f>IF('Indicator Date hidden'!BO139="x","x",BN$2-'Indicator Date hidden'!BO139)</f>
        <v>0</v>
      </c>
      <c r="BO138" s="42">
        <f>IF('Indicator Date hidden'!BP139="x","x",BO$2-'Indicator Date hidden'!BP139)</f>
        <v>0</v>
      </c>
      <c r="BP138" s="42">
        <f>IF('Indicator Date hidden'!BQ139="x","x",BP$2-'Indicator Date hidden'!BQ139)</f>
        <v>0</v>
      </c>
      <c r="BQ138" s="42">
        <f>IF('Indicator Date hidden'!BR139="x","x",BQ$2-'Indicator Date hidden'!BR139)</f>
        <v>0</v>
      </c>
      <c r="BR138" s="42">
        <f>IF('Indicator Date hidden'!BS139="x","x",BR$2-'Indicator Date hidden'!BS139)</f>
        <v>0</v>
      </c>
      <c r="BS138" s="42">
        <f>IF('Indicator Date hidden'!BT139="x","x",BS$2-'Indicator Date hidden'!BT139)</f>
        <v>1</v>
      </c>
      <c r="BT138" s="42">
        <f>IF('Indicator Date hidden'!BU139="x","x",BT$2-'Indicator Date hidden'!BU139)</f>
        <v>0</v>
      </c>
      <c r="BU138">
        <f t="shared" si="20"/>
        <v>4</v>
      </c>
      <c r="BV138" s="43">
        <f t="shared" si="21"/>
        <v>6.0606060606060608E-2</v>
      </c>
      <c r="BW138">
        <f t="shared" si="22"/>
        <v>4</v>
      </c>
      <c r="BX138" s="43">
        <f t="shared" si="23"/>
        <v>0.73605804857521939</v>
      </c>
      <c r="BY138" s="46">
        <f t="shared" si="24"/>
        <v>0</v>
      </c>
    </row>
    <row r="139" spans="1:77">
      <c r="A139" t="str">
        <f>'Indicator Data'!B142</f>
        <v>PHL</v>
      </c>
      <c r="B139" s="42">
        <f>IF('Indicator Date hidden'!C140="x","x",B$2-'Indicator Date hidden'!C140)</f>
        <v>0</v>
      </c>
      <c r="C139" s="42">
        <f>IF('Indicator Date hidden'!D140="x","x",C$2-'Indicator Date hidden'!D140)</f>
        <v>0</v>
      </c>
      <c r="D139" s="42">
        <f>IF('Indicator Date hidden'!E140="x","x",D$2-'Indicator Date hidden'!E140)</f>
        <v>0</v>
      </c>
      <c r="E139" s="42">
        <f>IF('Indicator Date hidden'!F140="x","x",E$2-'Indicator Date hidden'!F140)</f>
        <v>0</v>
      </c>
      <c r="F139" s="42">
        <f>IF('Indicator Date hidden'!G140="x","x",F$2-'Indicator Date hidden'!G140)</f>
        <v>0</v>
      </c>
      <c r="G139" s="42">
        <f>IF('Indicator Date hidden'!H140="x","x",G$2-'Indicator Date hidden'!H140)</f>
        <v>0</v>
      </c>
      <c r="H139" s="42">
        <f>IF('Indicator Date hidden'!I140="x","x",H$2-'Indicator Date hidden'!I140)</f>
        <v>0</v>
      </c>
      <c r="I139" s="42">
        <f>IF('Indicator Date hidden'!J140="x","x",I$2-'Indicator Date hidden'!J140)</f>
        <v>0</v>
      </c>
      <c r="J139" s="42">
        <f>IF('Indicator Date hidden'!K140="x","x",J$2-'Indicator Date hidden'!K140)</f>
        <v>0</v>
      </c>
      <c r="K139" s="42">
        <f>IF('Indicator Date hidden'!L140="x","x",K$2-'Indicator Date hidden'!L140)</f>
        <v>0</v>
      </c>
      <c r="L139" s="42">
        <f>IF('Indicator Date hidden'!M140="x","x",L$2-'Indicator Date hidden'!M140)</f>
        <v>0</v>
      </c>
      <c r="M139" s="42" t="str">
        <f>IF('Indicator Date hidden'!N140="x","x",M$2-'Indicator Date hidden'!N140)</f>
        <v>x</v>
      </c>
      <c r="N139" s="42" t="str">
        <f>IF('Indicator Date hidden'!O140="x","x",N$2-'Indicator Date hidden'!O140)</f>
        <v>x</v>
      </c>
      <c r="O139" s="42" t="str">
        <f>IF('Indicator Date hidden'!P140="x","x",O$2-'Indicator Date hidden'!P140)</f>
        <v>x</v>
      </c>
      <c r="P139" s="42">
        <f>IF('Indicator Date hidden'!Q140="x","x",P$2-'Indicator Date hidden'!Q140)</f>
        <v>0</v>
      </c>
      <c r="Q139" s="42">
        <f>IF('Indicator Date hidden'!R140="x","x",Q$2-'Indicator Date hidden'!R140)</f>
        <v>0</v>
      </c>
      <c r="R139" s="42">
        <f>IF('Indicator Date hidden'!S140="x","x",R$2-'Indicator Date hidden'!S140)</f>
        <v>0</v>
      </c>
      <c r="S139" s="42">
        <f>IF('Indicator Date hidden'!T140="x","x",S$2-'Indicator Date hidden'!T140)</f>
        <v>0</v>
      </c>
      <c r="T139" s="42">
        <f>IF('Indicator Date hidden'!U140="x","x",T$2-'Indicator Date hidden'!U140)</f>
        <v>0</v>
      </c>
      <c r="U139" s="42">
        <f>IF('Indicator Date hidden'!V140="x","x",U$2-'Indicator Date hidden'!V140)</f>
        <v>0</v>
      </c>
      <c r="V139" s="42">
        <f>IF('Indicator Date hidden'!W140="x","x",V$2-'Indicator Date hidden'!W140)</f>
        <v>0</v>
      </c>
      <c r="W139" s="42">
        <f>IF('Indicator Date hidden'!X140="x","x",W$2-'Indicator Date hidden'!X140)</f>
        <v>0</v>
      </c>
      <c r="X139" s="42">
        <f>IF('Indicator Date hidden'!Y140="x","x",X$2-'Indicator Date hidden'!Y140)</f>
        <v>4</v>
      </c>
      <c r="Y139" s="42">
        <f>IF('Indicator Date hidden'!Z140="x","x",Y$2-'Indicator Date hidden'!Z140)</f>
        <v>0</v>
      </c>
      <c r="Z139" s="42">
        <f>IF('Indicator Date hidden'!AA140="x","x",Z$2-'Indicator Date hidden'!AA140)</f>
        <v>0</v>
      </c>
      <c r="AA139" s="42">
        <f>IF('Indicator Date hidden'!AB140="x","x",AA$2-'Indicator Date hidden'!AB140)</f>
        <v>2</v>
      </c>
      <c r="AB139" s="42">
        <f>IF('Indicator Date hidden'!AC140="x","x",AB$2-'Indicator Date hidden'!AC140)</f>
        <v>0</v>
      </c>
      <c r="AC139" s="42">
        <f>IF('Indicator Date hidden'!AD140="x","x",AC$2-'Indicator Date hidden'!AD140)</f>
        <v>-2</v>
      </c>
      <c r="AD139" s="42">
        <f>IF('Indicator Date hidden'!AE140="x","x",AD$2-'Indicator Date hidden'!AE140)</f>
        <v>0</v>
      </c>
      <c r="AE139" s="42">
        <f>IF('Indicator Date hidden'!AF140="x","x",AE$2-'Indicator Date hidden'!AF140)</f>
        <v>0</v>
      </c>
      <c r="AF139" s="42">
        <f>IF('Indicator Date hidden'!AG140="x","x",AF$2-'Indicator Date hidden'!AG140)</f>
        <v>0</v>
      </c>
      <c r="AG139" s="42">
        <f>IF('Indicator Date hidden'!AH140="x","x",AG$2-'Indicator Date hidden'!AH140)</f>
        <v>0</v>
      </c>
      <c r="AH139" s="42">
        <f>IF('Indicator Date hidden'!AI140="x","x",AH$2-'Indicator Date hidden'!AI140)</f>
        <v>4</v>
      </c>
      <c r="AI139" s="42">
        <f>IF('Indicator Date hidden'!AJ140="x","x",AI$2-'Indicator Date hidden'!AJ140)</f>
        <v>0</v>
      </c>
      <c r="AJ139" s="42">
        <f>IF('Indicator Date hidden'!AK140="x","x",AJ$2-'Indicator Date hidden'!AK140)</f>
        <v>0</v>
      </c>
      <c r="AK139" s="42">
        <f>IF('Indicator Date hidden'!AL140="x","x",AK$2-'Indicator Date hidden'!AL140)</f>
        <v>0</v>
      </c>
      <c r="AL139" s="42">
        <f>IF('Indicator Date hidden'!AM140="x","x",AL$2-'Indicator Date hidden'!AM140)</f>
        <v>0</v>
      </c>
      <c r="AM139" s="42">
        <f>IF('Indicator Date hidden'!AN140="x","x",AM$2-'Indicator Date hidden'!AN140)</f>
        <v>0</v>
      </c>
      <c r="AN139" s="42">
        <f>IF('Indicator Date hidden'!AO140="x","x",AN$2-'Indicator Date hidden'!AO140)</f>
        <v>0</v>
      </c>
      <c r="AO139" s="42">
        <f>IF('Indicator Date hidden'!AP140="x","x",AO$2-'Indicator Date hidden'!AP140)</f>
        <v>1</v>
      </c>
      <c r="AP139" s="42">
        <f>IF('Indicator Date hidden'!AQ140="x","x",AP$2-'Indicator Date hidden'!AQ140)</f>
        <v>0</v>
      </c>
      <c r="AQ139" s="42">
        <f>IF('Indicator Date hidden'!AR140="x","x",AQ$2-'Indicator Date hidden'!AR140)</f>
        <v>0</v>
      </c>
      <c r="AR139" s="42">
        <f>IF('Indicator Date hidden'!AS140="x","x",AR$2-'Indicator Date hidden'!AS140)</f>
        <v>0</v>
      </c>
      <c r="AS139" s="42">
        <f>IF('Indicator Date hidden'!AT140="x","x",AS$2-'Indicator Date hidden'!AT140)</f>
        <v>0</v>
      </c>
      <c r="AT139" s="42">
        <f>IF('Indicator Date hidden'!AU140="x","x",AT$2-'Indicator Date hidden'!AU140)</f>
        <v>0</v>
      </c>
      <c r="AU139" s="42">
        <f>IF('Indicator Date hidden'!AV140="x","x",AU$2-'Indicator Date hidden'!AV140)</f>
        <v>0</v>
      </c>
      <c r="AV139" s="42">
        <f>IF('Indicator Date hidden'!AW140="x","x",AV$2-'Indicator Date hidden'!AW140)</f>
        <v>1</v>
      </c>
      <c r="AW139" s="42">
        <f>IF('Indicator Date hidden'!AX140="x","x",AW$2-'Indicator Date hidden'!AX140)</f>
        <v>-2</v>
      </c>
      <c r="AX139" s="42">
        <f>IF('Indicator Date hidden'!AY140="x","x",AX$2-'Indicator Date hidden'!AY140)</f>
        <v>-1</v>
      </c>
      <c r="AY139" s="42">
        <f>IF('Indicator Date hidden'!AZ140="x","x",AY$2-'Indicator Date hidden'!AZ140)</f>
        <v>0</v>
      </c>
      <c r="AZ139" s="42">
        <f>IF('Indicator Date hidden'!BA140="x","x",AZ$2-'Indicator Date hidden'!BA140)</f>
        <v>0</v>
      </c>
      <c r="BA139" s="42">
        <f>IF('Indicator Date hidden'!BB140="x","x",BA$2-'Indicator Date hidden'!BB140)</f>
        <v>0</v>
      </c>
      <c r="BB139" s="42">
        <f>IF('Indicator Date hidden'!BC140="x","x",BB$2-'Indicator Date hidden'!BC140)</f>
        <v>0</v>
      </c>
      <c r="BC139" s="42">
        <f>IF('Indicator Date hidden'!BD140="x","x",BC$2-'Indicator Date hidden'!BD140)</f>
        <v>0</v>
      </c>
      <c r="BD139" s="42">
        <f>IF('Indicator Date hidden'!BE140="x","x",BD$2-'Indicator Date hidden'!BE140)</f>
        <v>0</v>
      </c>
      <c r="BE139" s="42">
        <f>IF('Indicator Date hidden'!BF140="x","x",BE$2-'Indicator Date hidden'!BF140)</f>
        <v>0</v>
      </c>
      <c r="BF139" s="42">
        <f>IF('Indicator Date hidden'!BG140="x","x",BF$2-'Indicator Date hidden'!BG140)</f>
        <v>0</v>
      </c>
      <c r="BG139" s="42">
        <f>IF('Indicator Date hidden'!BH140="x","x",BG$2-'Indicator Date hidden'!BH140)</f>
        <v>0</v>
      </c>
      <c r="BH139" s="42">
        <f>IF('Indicator Date hidden'!BI140="x","x",BH$2-'Indicator Date hidden'!BI140)</f>
        <v>0</v>
      </c>
      <c r="BI139" s="42">
        <f>IF('Indicator Date hidden'!BJ140="x","x",BI$2-'Indicator Date hidden'!BJ140)</f>
        <v>3</v>
      </c>
      <c r="BJ139" s="42">
        <f>IF('Indicator Date hidden'!BK140="x","x",BJ$2-'Indicator Date hidden'!BK140)</f>
        <v>1</v>
      </c>
      <c r="BK139" s="42">
        <f>IF('Indicator Date hidden'!BL140="x","x",BK$2-'Indicator Date hidden'!BL140)</f>
        <v>0</v>
      </c>
      <c r="BL139" s="42">
        <f>IF('Indicator Date hidden'!BM140="x","x",BL$2-'Indicator Date hidden'!BM140)</f>
        <v>0</v>
      </c>
      <c r="BM139" s="42">
        <f>IF('Indicator Date hidden'!BN140="x","x",BM$2-'Indicator Date hidden'!BN140)</f>
        <v>0</v>
      </c>
      <c r="BN139" s="42">
        <f>IF('Indicator Date hidden'!BO140="x","x",BN$2-'Indicator Date hidden'!BO140)</f>
        <v>0</v>
      </c>
      <c r="BO139" s="42">
        <f>IF('Indicator Date hidden'!BP140="x","x",BO$2-'Indicator Date hidden'!BP140)</f>
        <v>0</v>
      </c>
      <c r="BP139" s="42">
        <f>IF('Indicator Date hidden'!BQ140="x","x",BP$2-'Indicator Date hidden'!BQ140)</f>
        <v>0</v>
      </c>
      <c r="BQ139" s="42">
        <f>IF('Indicator Date hidden'!BR140="x","x",BQ$2-'Indicator Date hidden'!BR140)</f>
        <v>0</v>
      </c>
      <c r="BR139" s="42">
        <f>IF('Indicator Date hidden'!BS140="x","x",BR$2-'Indicator Date hidden'!BS140)</f>
        <v>0</v>
      </c>
      <c r="BS139" s="42">
        <f>IF('Indicator Date hidden'!BT140="x","x",BS$2-'Indicator Date hidden'!BT140)</f>
        <v>0</v>
      </c>
      <c r="BT139" s="42">
        <f>IF('Indicator Date hidden'!BU140="x","x",BT$2-'Indicator Date hidden'!BU140)</f>
        <v>0</v>
      </c>
      <c r="BU139">
        <f t="shared" si="20"/>
        <v>11</v>
      </c>
      <c r="BV139" s="43">
        <f t="shared" si="21"/>
        <v>0.16176470588235295</v>
      </c>
      <c r="BW139">
        <f t="shared" si="22"/>
        <v>7</v>
      </c>
      <c r="BX139" s="43">
        <f t="shared" si="23"/>
        <v>0.90114786469726649</v>
      </c>
      <c r="BY139" s="46">
        <f t="shared" si="24"/>
        <v>0</v>
      </c>
    </row>
    <row r="140" spans="1:77">
      <c r="A140" t="str">
        <f>'Indicator Data'!B143</f>
        <v>POL</v>
      </c>
      <c r="B140" s="42">
        <f>IF('Indicator Date hidden'!C141="x","x",B$2-'Indicator Date hidden'!C141)</f>
        <v>0</v>
      </c>
      <c r="C140" s="42">
        <f>IF('Indicator Date hidden'!D141="x","x",C$2-'Indicator Date hidden'!D141)</f>
        <v>0</v>
      </c>
      <c r="D140" s="42">
        <f>IF('Indicator Date hidden'!E141="x","x",D$2-'Indicator Date hidden'!E141)</f>
        <v>0</v>
      </c>
      <c r="E140" s="42">
        <f>IF('Indicator Date hidden'!F141="x","x",E$2-'Indicator Date hidden'!F141)</f>
        <v>0</v>
      </c>
      <c r="F140" s="42">
        <f>IF('Indicator Date hidden'!G141="x","x",F$2-'Indicator Date hidden'!G141)</f>
        <v>0</v>
      </c>
      <c r="G140" s="42">
        <f>IF('Indicator Date hidden'!H141="x","x",G$2-'Indicator Date hidden'!H141)</f>
        <v>0</v>
      </c>
      <c r="H140" s="42">
        <f>IF('Indicator Date hidden'!I141="x","x",H$2-'Indicator Date hidden'!I141)</f>
        <v>0</v>
      </c>
      <c r="I140" s="42">
        <f>IF('Indicator Date hidden'!J141="x","x",I$2-'Indicator Date hidden'!J141)</f>
        <v>0</v>
      </c>
      <c r="J140" s="42">
        <f>IF('Indicator Date hidden'!K141="x","x",J$2-'Indicator Date hidden'!K141)</f>
        <v>0</v>
      </c>
      <c r="K140" s="42">
        <f>IF('Indicator Date hidden'!L141="x","x",K$2-'Indicator Date hidden'!L141)</f>
        <v>0</v>
      </c>
      <c r="L140" s="42">
        <f>IF('Indicator Date hidden'!M141="x","x",L$2-'Indicator Date hidden'!M141)</f>
        <v>0</v>
      </c>
      <c r="M140" s="42" t="str">
        <f>IF('Indicator Date hidden'!N141="x","x",M$2-'Indicator Date hidden'!N141)</f>
        <v>x</v>
      </c>
      <c r="N140" s="42" t="str">
        <f>IF('Indicator Date hidden'!O141="x","x",N$2-'Indicator Date hidden'!O141)</f>
        <v>x</v>
      </c>
      <c r="O140" s="42" t="str">
        <f>IF('Indicator Date hidden'!P141="x","x",O$2-'Indicator Date hidden'!P141)</f>
        <v>x</v>
      </c>
      <c r="P140" s="42">
        <f>IF('Indicator Date hidden'!Q141="x","x",P$2-'Indicator Date hidden'!Q141)</f>
        <v>0</v>
      </c>
      <c r="Q140" s="42">
        <f>IF('Indicator Date hidden'!R141="x","x",Q$2-'Indicator Date hidden'!R141)</f>
        <v>0</v>
      </c>
      <c r="R140" s="42">
        <f>IF('Indicator Date hidden'!S141="x","x",R$2-'Indicator Date hidden'!S141)</f>
        <v>0</v>
      </c>
      <c r="S140" s="42">
        <f>IF('Indicator Date hidden'!T141="x","x",S$2-'Indicator Date hidden'!T141)</f>
        <v>0</v>
      </c>
      <c r="T140" s="42">
        <f>IF('Indicator Date hidden'!U141="x","x",T$2-'Indicator Date hidden'!U141)</f>
        <v>0</v>
      </c>
      <c r="U140" s="42">
        <f>IF('Indicator Date hidden'!V141="x","x",U$2-'Indicator Date hidden'!V141)</f>
        <v>0</v>
      </c>
      <c r="V140" s="42">
        <f>IF('Indicator Date hidden'!W141="x","x",V$2-'Indicator Date hidden'!W141)</f>
        <v>0</v>
      </c>
      <c r="W140" s="42">
        <f>IF('Indicator Date hidden'!X141="x","x",W$2-'Indicator Date hidden'!X141)</f>
        <v>0</v>
      </c>
      <c r="X140" s="42">
        <f>IF('Indicator Date hidden'!Y141="x","x",X$2-'Indicator Date hidden'!Y141)</f>
        <v>10</v>
      </c>
      <c r="Y140" s="42">
        <f>IF('Indicator Date hidden'!Z141="x","x",Y$2-'Indicator Date hidden'!Z141)</f>
        <v>0</v>
      </c>
      <c r="Z140" s="42" t="str">
        <f>IF('Indicator Date hidden'!AA141="x","x",Z$2-'Indicator Date hidden'!AA141)</f>
        <v>x</v>
      </c>
      <c r="AA140" s="42">
        <f>IF('Indicator Date hidden'!AB141="x","x",AA$2-'Indicator Date hidden'!AB141)</f>
        <v>1</v>
      </c>
      <c r="AB140" s="42" t="str">
        <f>IF('Indicator Date hidden'!AC141="x","x",AB$2-'Indicator Date hidden'!AC141)</f>
        <v>x</v>
      </c>
      <c r="AC140" s="42">
        <f>IF('Indicator Date hidden'!AD141="x","x",AC$2-'Indicator Date hidden'!AD141)</f>
        <v>-2</v>
      </c>
      <c r="AD140" s="42">
        <f>IF('Indicator Date hidden'!AE141="x","x",AD$2-'Indicator Date hidden'!AE141)</f>
        <v>0</v>
      </c>
      <c r="AE140" s="42">
        <f>IF('Indicator Date hidden'!AF141="x","x",AE$2-'Indicator Date hidden'!AF141)</f>
        <v>0</v>
      </c>
      <c r="AF140" s="42">
        <f>IF('Indicator Date hidden'!AG141="x","x",AF$2-'Indicator Date hidden'!AG141)</f>
        <v>0</v>
      </c>
      <c r="AG140" s="42">
        <f>IF('Indicator Date hidden'!AH141="x","x",AG$2-'Indicator Date hidden'!AH141)</f>
        <v>0</v>
      </c>
      <c r="AH140" s="42" t="str">
        <f>IF('Indicator Date hidden'!AI141="x","x",AH$2-'Indicator Date hidden'!AI141)</f>
        <v>x</v>
      </c>
      <c r="AI140" s="42">
        <f>IF('Indicator Date hidden'!AJ141="x","x",AI$2-'Indicator Date hidden'!AJ141)</f>
        <v>0</v>
      </c>
      <c r="AJ140" s="42">
        <f>IF('Indicator Date hidden'!AK141="x","x",AJ$2-'Indicator Date hidden'!AK141)</f>
        <v>0</v>
      </c>
      <c r="AK140" s="42">
        <f>IF('Indicator Date hidden'!AL141="x","x",AK$2-'Indicator Date hidden'!AL141)</f>
        <v>0</v>
      </c>
      <c r="AL140" s="42" t="str">
        <f>IF('Indicator Date hidden'!AM141="x","x",AL$2-'Indicator Date hidden'!AM141)</f>
        <v>x</v>
      </c>
      <c r="AM140" s="42">
        <f>IF('Indicator Date hidden'!AN141="x","x",AM$2-'Indicator Date hidden'!AN141)</f>
        <v>0</v>
      </c>
      <c r="AN140" s="42">
        <f>IF('Indicator Date hidden'!AO141="x","x",AN$2-'Indicator Date hidden'!AO141)</f>
        <v>0</v>
      </c>
      <c r="AO140" s="42">
        <f>IF('Indicator Date hidden'!AP141="x","x",AO$2-'Indicator Date hidden'!AP141)</f>
        <v>11</v>
      </c>
      <c r="AP140" s="42">
        <f>IF('Indicator Date hidden'!AQ141="x","x",AP$2-'Indicator Date hidden'!AQ141)</f>
        <v>0</v>
      </c>
      <c r="AQ140" s="42">
        <f>IF('Indicator Date hidden'!AR141="x","x",AQ$2-'Indicator Date hidden'!AR141)</f>
        <v>1</v>
      </c>
      <c r="AR140" s="42">
        <f>IF('Indicator Date hidden'!AS141="x","x",AR$2-'Indicator Date hidden'!AS141)</f>
        <v>1</v>
      </c>
      <c r="AS140" s="42" t="str">
        <f>IF('Indicator Date hidden'!AT141="x","x",AS$2-'Indicator Date hidden'!AT141)</f>
        <v>x</v>
      </c>
      <c r="AT140" s="42">
        <f>IF('Indicator Date hidden'!AU141="x","x",AT$2-'Indicator Date hidden'!AU141)</f>
        <v>0</v>
      </c>
      <c r="AU140" s="42">
        <f>IF('Indicator Date hidden'!AV141="x","x",AU$2-'Indicator Date hidden'!AV141)</f>
        <v>0</v>
      </c>
      <c r="AV140" s="42">
        <f>IF('Indicator Date hidden'!AW141="x","x",AV$2-'Indicator Date hidden'!AW141)</f>
        <v>1</v>
      </c>
      <c r="AW140" s="42">
        <f>IF('Indicator Date hidden'!AX141="x","x",AW$2-'Indicator Date hidden'!AX141)</f>
        <v>-2</v>
      </c>
      <c r="AX140" s="42">
        <f>IF('Indicator Date hidden'!AY141="x","x",AX$2-'Indicator Date hidden'!AY141)</f>
        <v>-1</v>
      </c>
      <c r="AY140" s="42">
        <f>IF('Indicator Date hidden'!AZ141="x","x",AY$2-'Indicator Date hidden'!AZ141)</f>
        <v>0</v>
      </c>
      <c r="AZ140" s="42" t="str">
        <f>IF('Indicator Date hidden'!BA141="x","x",AZ$2-'Indicator Date hidden'!BA141)</f>
        <v>x</v>
      </c>
      <c r="BA140" s="42">
        <f>IF('Indicator Date hidden'!BB141="x","x",BA$2-'Indicator Date hidden'!BB141)</f>
        <v>0</v>
      </c>
      <c r="BB140" s="42" t="str">
        <f>IF('Indicator Date hidden'!BC141="x","x",BB$2-'Indicator Date hidden'!BC141)</f>
        <v>x</v>
      </c>
      <c r="BC140" s="42">
        <f>IF('Indicator Date hidden'!BD141="x","x",BC$2-'Indicator Date hidden'!BD141)</f>
        <v>0</v>
      </c>
      <c r="BD140" s="42">
        <f>IF('Indicator Date hidden'!BE141="x","x",BD$2-'Indicator Date hidden'!BE141)</f>
        <v>0</v>
      </c>
      <c r="BE140" s="42">
        <f>IF('Indicator Date hidden'!BF141="x","x",BE$2-'Indicator Date hidden'!BF141)</f>
        <v>0</v>
      </c>
      <c r="BF140" s="42">
        <f>IF('Indicator Date hidden'!BG141="x","x",BF$2-'Indicator Date hidden'!BG141)</f>
        <v>0</v>
      </c>
      <c r="BG140" s="42">
        <f>IF('Indicator Date hidden'!BH141="x","x",BG$2-'Indicator Date hidden'!BH141)</f>
        <v>0</v>
      </c>
      <c r="BH140" s="42">
        <f>IF('Indicator Date hidden'!BI141="x","x",BH$2-'Indicator Date hidden'!BI141)</f>
        <v>0</v>
      </c>
      <c r="BI140" s="42">
        <f>IF('Indicator Date hidden'!BJ141="x","x",BI$2-'Indicator Date hidden'!BJ141)</f>
        <v>2</v>
      </c>
      <c r="BJ140" s="42">
        <f>IF('Indicator Date hidden'!BK141="x","x",BJ$2-'Indicator Date hidden'!BK141)</f>
        <v>0</v>
      </c>
      <c r="BK140" s="42">
        <f>IF('Indicator Date hidden'!BL141="x","x",BK$2-'Indicator Date hidden'!BL141)</f>
        <v>0</v>
      </c>
      <c r="BL140" s="42">
        <f>IF('Indicator Date hidden'!BM141="x","x",BL$2-'Indicator Date hidden'!BM141)</f>
        <v>0</v>
      </c>
      <c r="BM140" s="42">
        <f>IF('Indicator Date hidden'!BN141="x","x",BM$2-'Indicator Date hidden'!BN141)</f>
        <v>0</v>
      </c>
      <c r="BN140" s="42">
        <f>IF('Indicator Date hidden'!BO141="x","x",BN$2-'Indicator Date hidden'!BO141)</f>
        <v>0</v>
      </c>
      <c r="BO140" s="42">
        <f>IF('Indicator Date hidden'!BP141="x","x",BO$2-'Indicator Date hidden'!BP141)</f>
        <v>1</v>
      </c>
      <c r="BP140" s="42">
        <f>IF('Indicator Date hidden'!BQ141="x","x",BP$2-'Indicator Date hidden'!BQ141)</f>
        <v>0</v>
      </c>
      <c r="BQ140" s="42">
        <f>IF('Indicator Date hidden'!BR141="x","x",BQ$2-'Indicator Date hidden'!BR141)</f>
        <v>0</v>
      </c>
      <c r="BR140" s="42">
        <f>IF('Indicator Date hidden'!BS141="x","x",BR$2-'Indicator Date hidden'!BS141)</f>
        <v>0</v>
      </c>
      <c r="BS140" s="42">
        <f>IF('Indicator Date hidden'!BT141="x","x",BS$2-'Indicator Date hidden'!BT141)</f>
        <v>0</v>
      </c>
      <c r="BT140" s="42">
        <f>IF('Indicator Date hidden'!BU141="x","x",BT$2-'Indicator Date hidden'!BU141)</f>
        <v>0</v>
      </c>
      <c r="BU140">
        <f t="shared" si="20"/>
        <v>23</v>
      </c>
      <c r="BV140" s="43">
        <f t="shared" si="21"/>
        <v>0.37704918032786883</v>
      </c>
      <c r="BW140">
        <f t="shared" si="22"/>
        <v>8</v>
      </c>
      <c r="BX140" s="43">
        <f t="shared" si="23"/>
        <v>1.9431589493655244</v>
      </c>
      <c r="BY140" s="46">
        <f t="shared" si="24"/>
        <v>0</v>
      </c>
    </row>
    <row r="141" spans="1:77">
      <c r="A141" t="str">
        <f>'Indicator Data'!B144</f>
        <v>PRT</v>
      </c>
      <c r="B141" s="42">
        <f>IF('Indicator Date hidden'!C142="x","x",B$2-'Indicator Date hidden'!C142)</f>
        <v>0</v>
      </c>
      <c r="C141" s="42">
        <f>IF('Indicator Date hidden'!D142="x","x",C$2-'Indicator Date hidden'!D142)</f>
        <v>0</v>
      </c>
      <c r="D141" s="42">
        <f>IF('Indicator Date hidden'!E142="x","x",D$2-'Indicator Date hidden'!E142)</f>
        <v>0</v>
      </c>
      <c r="E141" s="42">
        <f>IF('Indicator Date hidden'!F142="x","x",E$2-'Indicator Date hidden'!F142)</f>
        <v>0</v>
      </c>
      <c r="F141" s="42">
        <f>IF('Indicator Date hidden'!G142="x","x",F$2-'Indicator Date hidden'!G142)</f>
        <v>0</v>
      </c>
      <c r="G141" s="42">
        <f>IF('Indicator Date hidden'!H142="x","x",G$2-'Indicator Date hidden'!H142)</f>
        <v>0</v>
      </c>
      <c r="H141" s="42">
        <f>IF('Indicator Date hidden'!I142="x","x",H$2-'Indicator Date hidden'!I142)</f>
        <v>0</v>
      </c>
      <c r="I141" s="42">
        <f>IF('Indicator Date hidden'!J142="x","x",I$2-'Indicator Date hidden'!J142)</f>
        <v>0</v>
      </c>
      <c r="J141" s="42">
        <f>IF('Indicator Date hidden'!K142="x","x",J$2-'Indicator Date hidden'!K142)</f>
        <v>0</v>
      </c>
      <c r="K141" s="42">
        <f>IF('Indicator Date hidden'!L142="x","x",K$2-'Indicator Date hidden'!L142)</f>
        <v>0</v>
      </c>
      <c r="L141" s="42">
        <f>IF('Indicator Date hidden'!M142="x","x",L$2-'Indicator Date hidden'!M142)</f>
        <v>0</v>
      </c>
      <c r="M141" s="42" t="str">
        <f>IF('Indicator Date hidden'!N142="x","x",M$2-'Indicator Date hidden'!N142)</f>
        <v>x</v>
      </c>
      <c r="N141" s="42" t="str">
        <f>IF('Indicator Date hidden'!O142="x","x",N$2-'Indicator Date hidden'!O142)</f>
        <v>x</v>
      </c>
      <c r="O141" s="42" t="str">
        <f>IF('Indicator Date hidden'!P142="x","x",O$2-'Indicator Date hidden'!P142)</f>
        <v>x</v>
      </c>
      <c r="P141" s="42">
        <f>IF('Indicator Date hidden'!Q142="x","x",P$2-'Indicator Date hidden'!Q142)</f>
        <v>0</v>
      </c>
      <c r="Q141" s="42">
        <f>IF('Indicator Date hidden'!R142="x","x",Q$2-'Indicator Date hidden'!R142)</f>
        <v>0</v>
      </c>
      <c r="R141" s="42">
        <f>IF('Indicator Date hidden'!S142="x","x",R$2-'Indicator Date hidden'!S142)</f>
        <v>0</v>
      </c>
      <c r="S141" s="42">
        <f>IF('Indicator Date hidden'!T142="x","x",S$2-'Indicator Date hidden'!T142)</f>
        <v>0</v>
      </c>
      <c r="T141" s="42">
        <f>IF('Indicator Date hidden'!U142="x","x",T$2-'Indicator Date hidden'!U142)</f>
        <v>0</v>
      </c>
      <c r="U141" s="42">
        <f>IF('Indicator Date hidden'!V142="x","x",U$2-'Indicator Date hidden'!V142)</f>
        <v>0</v>
      </c>
      <c r="V141" s="42">
        <f>IF('Indicator Date hidden'!W142="x","x",V$2-'Indicator Date hidden'!W142)</f>
        <v>0</v>
      </c>
      <c r="W141" s="42">
        <f>IF('Indicator Date hidden'!X142="x","x",W$2-'Indicator Date hidden'!X142)</f>
        <v>0</v>
      </c>
      <c r="X141" s="42">
        <f>IF('Indicator Date hidden'!Y142="x","x",X$2-'Indicator Date hidden'!Y142)</f>
        <v>10</v>
      </c>
      <c r="Y141" s="42">
        <f>IF('Indicator Date hidden'!Z142="x","x",Y$2-'Indicator Date hidden'!Z142)</f>
        <v>0</v>
      </c>
      <c r="Z141" s="42" t="str">
        <f>IF('Indicator Date hidden'!AA142="x","x",Z$2-'Indicator Date hidden'!AA142)</f>
        <v>x</v>
      </c>
      <c r="AA141" s="42">
        <f>IF('Indicator Date hidden'!AB142="x","x",AA$2-'Indicator Date hidden'!AB142)</f>
        <v>0</v>
      </c>
      <c r="AB141" s="42">
        <f>IF('Indicator Date hidden'!AC142="x","x",AB$2-'Indicator Date hidden'!AC142)</f>
        <v>0</v>
      </c>
      <c r="AC141" s="42">
        <f>IF('Indicator Date hidden'!AD142="x","x",AC$2-'Indicator Date hidden'!AD142)</f>
        <v>-2</v>
      </c>
      <c r="AD141" s="42">
        <f>IF('Indicator Date hidden'!AE142="x","x",AD$2-'Indicator Date hidden'!AE142)</f>
        <v>0</v>
      </c>
      <c r="AE141" s="42">
        <f>IF('Indicator Date hidden'!AF142="x","x",AE$2-'Indicator Date hidden'!AF142)</f>
        <v>0</v>
      </c>
      <c r="AF141" s="42">
        <f>IF('Indicator Date hidden'!AG142="x","x",AF$2-'Indicator Date hidden'!AG142)</f>
        <v>0</v>
      </c>
      <c r="AG141" s="42">
        <f>IF('Indicator Date hidden'!AH142="x","x",AG$2-'Indicator Date hidden'!AH142)</f>
        <v>0</v>
      </c>
      <c r="AH141" s="42" t="str">
        <f>IF('Indicator Date hidden'!AI142="x","x",AH$2-'Indicator Date hidden'!AI142)</f>
        <v>x</v>
      </c>
      <c r="AI141" s="42">
        <f>IF('Indicator Date hidden'!AJ142="x","x",AI$2-'Indicator Date hidden'!AJ142)</f>
        <v>0</v>
      </c>
      <c r="AJ141" s="42">
        <f>IF('Indicator Date hidden'!AK142="x","x",AJ$2-'Indicator Date hidden'!AK142)</f>
        <v>0</v>
      </c>
      <c r="AK141" s="42">
        <f>IF('Indicator Date hidden'!AL142="x","x",AK$2-'Indicator Date hidden'!AL142)</f>
        <v>0</v>
      </c>
      <c r="AL141" s="42" t="str">
        <f>IF('Indicator Date hidden'!AM142="x","x",AL$2-'Indicator Date hidden'!AM142)</f>
        <v>x</v>
      </c>
      <c r="AM141" s="42">
        <f>IF('Indicator Date hidden'!AN142="x","x",AM$2-'Indicator Date hidden'!AN142)</f>
        <v>0</v>
      </c>
      <c r="AN141" s="42">
        <f>IF('Indicator Date hidden'!AO142="x","x",AN$2-'Indicator Date hidden'!AO142)</f>
        <v>0</v>
      </c>
      <c r="AO141" s="42">
        <f>IF('Indicator Date hidden'!AP142="x","x",AO$2-'Indicator Date hidden'!AP142)</f>
        <v>6</v>
      </c>
      <c r="AP141" s="42">
        <f>IF('Indicator Date hidden'!AQ142="x","x",AP$2-'Indicator Date hidden'!AQ142)</f>
        <v>0</v>
      </c>
      <c r="AQ141" s="42">
        <f>IF('Indicator Date hidden'!AR142="x","x",AQ$2-'Indicator Date hidden'!AR142)</f>
        <v>0</v>
      </c>
      <c r="AR141" s="42">
        <f>IF('Indicator Date hidden'!AS142="x","x",AR$2-'Indicator Date hidden'!AS142)</f>
        <v>1</v>
      </c>
      <c r="AS141" s="42" t="str">
        <f>IF('Indicator Date hidden'!AT142="x","x",AS$2-'Indicator Date hidden'!AT142)</f>
        <v>x</v>
      </c>
      <c r="AT141" s="42">
        <f>IF('Indicator Date hidden'!AU142="x","x",AT$2-'Indicator Date hidden'!AU142)</f>
        <v>0</v>
      </c>
      <c r="AU141" s="42">
        <f>IF('Indicator Date hidden'!AV142="x","x",AU$2-'Indicator Date hidden'!AV142)</f>
        <v>0</v>
      </c>
      <c r="AV141" s="42">
        <f>IF('Indicator Date hidden'!AW142="x","x",AV$2-'Indicator Date hidden'!AW142)</f>
        <v>1</v>
      </c>
      <c r="AW141" s="42">
        <f>IF('Indicator Date hidden'!AX142="x","x",AW$2-'Indicator Date hidden'!AX142)</f>
        <v>-2</v>
      </c>
      <c r="AX141" s="42">
        <f>IF('Indicator Date hidden'!AY142="x","x",AX$2-'Indicator Date hidden'!AY142)</f>
        <v>-1</v>
      </c>
      <c r="AY141" s="42">
        <f>IF('Indicator Date hidden'!AZ142="x","x",AY$2-'Indicator Date hidden'!AZ142)</f>
        <v>0</v>
      </c>
      <c r="AZ141" s="42" t="str">
        <f>IF('Indicator Date hidden'!BA142="x","x",AZ$2-'Indicator Date hidden'!BA142)</f>
        <v>x</v>
      </c>
      <c r="BA141" s="42">
        <f>IF('Indicator Date hidden'!BB142="x","x",BA$2-'Indicator Date hidden'!BB142)</f>
        <v>0</v>
      </c>
      <c r="BB141" s="42" t="str">
        <f>IF('Indicator Date hidden'!BC142="x","x",BB$2-'Indicator Date hidden'!BC142)</f>
        <v>x</v>
      </c>
      <c r="BC141" s="42">
        <f>IF('Indicator Date hidden'!BD142="x","x",BC$2-'Indicator Date hidden'!BD142)</f>
        <v>0</v>
      </c>
      <c r="BD141" s="42">
        <f>IF('Indicator Date hidden'!BE142="x","x",BD$2-'Indicator Date hidden'!BE142)</f>
        <v>0</v>
      </c>
      <c r="BE141" s="42">
        <f>IF('Indicator Date hidden'!BF142="x","x",BE$2-'Indicator Date hidden'!BF142)</f>
        <v>0</v>
      </c>
      <c r="BF141" s="42">
        <f>IF('Indicator Date hidden'!BG142="x","x",BF$2-'Indicator Date hidden'!BG142)</f>
        <v>0</v>
      </c>
      <c r="BG141" s="42">
        <f>IF('Indicator Date hidden'!BH142="x","x",BG$2-'Indicator Date hidden'!BH142)</f>
        <v>0</v>
      </c>
      <c r="BH141" s="42">
        <f>IF('Indicator Date hidden'!BI142="x","x",BH$2-'Indicator Date hidden'!BI142)</f>
        <v>0</v>
      </c>
      <c r="BI141" s="42">
        <f>IF('Indicator Date hidden'!BJ142="x","x",BI$2-'Indicator Date hidden'!BJ142)</f>
        <v>2</v>
      </c>
      <c r="BJ141" s="42">
        <f>IF('Indicator Date hidden'!BK142="x","x",BJ$2-'Indicator Date hidden'!BK142)</f>
        <v>0</v>
      </c>
      <c r="BK141" s="42">
        <f>IF('Indicator Date hidden'!BL142="x","x",BK$2-'Indicator Date hidden'!BL142)</f>
        <v>0</v>
      </c>
      <c r="BL141" s="42">
        <f>IF('Indicator Date hidden'!BM142="x","x",BL$2-'Indicator Date hidden'!BM142)</f>
        <v>0</v>
      </c>
      <c r="BM141" s="42">
        <f>IF('Indicator Date hidden'!BN142="x","x",BM$2-'Indicator Date hidden'!BN142)</f>
        <v>0</v>
      </c>
      <c r="BN141" s="42">
        <f>IF('Indicator Date hidden'!BO142="x","x",BN$2-'Indicator Date hidden'!BO142)</f>
        <v>0</v>
      </c>
      <c r="BO141" s="42">
        <f>IF('Indicator Date hidden'!BP142="x","x",BO$2-'Indicator Date hidden'!BP142)</f>
        <v>1</v>
      </c>
      <c r="BP141" s="42">
        <f>IF('Indicator Date hidden'!BQ142="x","x",BP$2-'Indicator Date hidden'!BQ142)</f>
        <v>0</v>
      </c>
      <c r="BQ141" s="42">
        <f>IF('Indicator Date hidden'!BR142="x","x",BQ$2-'Indicator Date hidden'!BR142)</f>
        <v>0</v>
      </c>
      <c r="BR141" s="42">
        <f>IF('Indicator Date hidden'!BS142="x","x",BR$2-'Indicator Date hidden'!BS142)</f>
        <v>0</v>
      </c>
      <c r="BS141" s="42">
        <f>IF('Indicator Date hidden'!BT142="x","x",BS$2-'Indicator Date hidden'!BT142)</f>
        <v>0</v>
      </c>
      <c r="BT141" s="42">
        <f>IF('Indicator Date hidden'!BU142="x","x",BT$2-'Indicator Date hidden'!BU142)</f>
        <v>0</v>
      </c>
      <c r="BU141">
        <f t="shared" si="20"/>
        <v>16</v>
      </c>
      <c r="BV141" s="43">
        <f t="shared" si="21"/>
        <v>0.25806451612903225</v>
      </c>
      <c r="BW141">
        <f t="shared" si="22"/>
        <v>6</v>
      </c>
      <c r="BX141" s="43">
        <f t="shared" si="23"/>
        <v>1.5443495746562352</v>
      </c>
      <c r="BY141" s="46">
        <f t="shared" si="24"/>
        <v>0</v>
      </c>
    </row>
    <row r="142" spans="1:77">
      <c r="A142" t="str">
        <f>'Indicator Data'!B145</f>
        <v>QAT</v>
      </c>
      <c r="B142" s="42">
        <f>IF('Indicator Date hidden'!C143="x","x",B$2-'Indicator Date hidden'!C143)</f>
        <v>0</v>
      </c>
      <c r="C142" s="42">
        <f>IF('Indicator Date hidden'!D143="x","x",C$2-'Indicator Date hidden'!D143)</f>
        <v>0</v>
      </c>
      <c r="D142" s="42">
        <f>IF('Indicator Date hidden'!E143="x","x",D$2-'Indicator Date hidden'!E143)</f>
        <v>0</v>
      </c>
      <c r="E142" s="42">
        <f>IF('Indicator Date hidden'!F143="x","x",E$2-'Indicator Date hidden'!F143)</f>
        <v>0</v>
      </c>
      <c r="F142" s="42">
        <f>IF('Indicator Date hidden'!G143="x","x",F$2-'Indicator Date hidden'!G143)</f>
        <v>0</v>
      </c>
      <c r="G142" s="42">
        <f>IF('Indicator Date hidden'!H143="x","x",G$2-'Indicator Date hidden'!H143)</f>
        <v>0</v>
      </c>
      <c r="H142" s="42">
        <f>IF('Indicator Date hidden'!I143="x","x",H$2-'Indicator Date hidden'!I143)</f>
        <v>0</v>
      </c>
      <c r="I142" s="42">
        <f>IF('Indicator Date hidden'!J143="x","x",I$2-'Indicator Date hidden'!J143)</f>
        <v>0</v>
      </c>
      <c r="J142" s="42">
        <f>IF('Indicator Date hidden'!K143="x","x",J$2-'Indicator Date hidden'!K143)</f>
        <v>0</v>
      </c>
      <c r="K142" s="42">
        <f>IF('Indicator Date hidden'!L143="x","x",K$2-'Indicator Date hidden'!L143)</f>
        <v>0</v>
      </c>
      <c r="L142" s="42">
        <f>IF('Indicator Date hidden'!M143="x","x",L$2-'Indicator Date hidden'!M143)</f>
        <v>0</v>
      </c>
      <c r="M142" s="42" t="str">
        <f>IF('Indicator Date hidden'!N143="x","x",M$2-'Indicator Date hidden'!N143)</f>
        <v>x</v>
      </c>
      <c r="N142" s="42" t="str">
        <f>IF('Indicator Date hidden'!O143="x","x",N$2-'Indicator Date hidden'!O143)</f>
        <v>x</v>
      </c>
      <c r="O142" s="42" t="str">
        <f>IF('Indicator Date hidden'!P143="x","x",O$2-'Indicator Date hidden'!P143)</f>
        <v>x</v>
      </c>
      <c r="P142" s="42">
        <f>IF('Indicator Date hidden'!Q143="x","x",P$2-'Indicator Date hidden'!Q143)</f>
        <v>0</v>
      </c>
      <c r="Q142" s="42">
        <f>IF('Indicator Date hidden'!R143="x","x",Q$2-'Indicator Date hidden'!R143)</f>
        <v>0</v>
      </c>
      <c r="R142" s="42">
        <f>IF('Indicator Date hidden'!S143="x","x",R$2-'Indicator Date hidden'!S143)</f>
        <v>0</v>
      </c>
      <c r="S142" s="42">
        <f>IF('Indicator Date hidden'!T143="x","x",S$2-'Indicator Date hidden'!T143)</f>
        <v>0</v>
      </c>
      <c r="T142" s="42">
        <f>IF('Indicator Date hidden'!U143="x","x",T$2-'Indicator Date hidden'!U143)</f>
        <v>0</v>
      </c>
      <c r="U142" s="42">
        <f>IF('Indicator Date hidden'!V143="x","x",U$2-'Indicator Date hidden'!V143)</f>
        <v>0</v>
      </c>
      <c r="V142" s="42">
        <f>IF('Indicator Date hidden'!W143="x","x",V$2-'Indicator Date hidden'!W143)</f>
        <v>0</v>
      </c>
      <c r="W142" s="42">
        <f>IF('Indicator Date hidden'!X143="x","x",W$2-'Indicator Date hidden'!X143)</f>
        <v>0</v>
      </c>
      <c r="X142" s="42">
        <f>IF('Indicator Date hidden'!Y143="x","x",X$2-'Indicator Date hidden'!Y143)</f>
        <v>9</v>
      </c>
      <c r="Y142" s="42">
        <f>IF('Indicator Date hidden'!Z143="x","x",Y$2-'Indicator Date hidden'!Z143)</f>
        <v>0</v>
      </c>
      <c r="Z142" s="42" t="str">
        <f>IF('Indicator Date hidden'!AA143="x","x",Z$2-'Indicator Date hidden'!AA143)</f>
        <v>x</v>
      </c>
      <c r="AA142" s="42">
        <f>IF('Indicator Date hidden'!AB143="x","x",AA$2-'Indicator Date hidden'!AB143)</f>
        <v>0</v>
      </c>
      <c r="AB142" s="42">
        <f>IF('Indicator Date hidden'!AC143="x","x",AB$2-'Indicator Date hidden'!AC143)</f>
        <v>0</v>
      </c>
      <c r="AC142" s="42">
        <f>IF('Indicator Date hidden'!AD143="x","x",AC$2-'Indicator Date hidden'!AD143)</f>
        <v>-2</v>
      </c>
      <c r="AD142" s="42">
        <f>IF('Indicator Date hidden'!AE143="x","x",AD$2-'Indicator Date hidden'!AE143)</f>
        <v>0</v>
      </c>
      <c r="AE142" s="42">
        <f>IF('Indicator Date hidden'!AF143="x","x",AE$2-'Indicator Date hidden'!AF143)</f>
        <v>0</v>
      </c>
      <c r="AF142" s="42">
        <f>IF('Indicator Date hidden'!AG143="x","x",AF$2-'Indicator Date hidden'!AG143)</f>
        <v>0</v>
      </c>
      <c r="AG142" s="42">
        <f>IF('Indicator Date hidden'!AH143="x","x",AG$2-'Indicator Date hidden'!AH143)</f>
        <v>0</v>
      </c>
      <c r="AH142" s="42" t="str">
        <f>IF('Indicator Date hidden'!AI143="x","x",AH$2-'Indicator Date hidden'!AI143)</f>
        <v>x</v>
      </c>
      <c r="AI142" s="42">
        <f>IF('Indicator Date hidden'!AJ143="x","x",AI$2-'Indicator Date hidden'!AJ143)</f>
        <v>0</v>
      </c>
      <c r="AJ142" s="42">
        <f>IF('Indicator Date hidden'!AK143="x","x",AJ$2-'Indicator Date hidden'!AK143)</f>
        <v>0</v>
      </c>
      <c r="AK142" s="42">
        <f>IF('Indicator Date hidden'!AL143="x","x",AK$2-'Indicator Date hidden'!AL143)</f>
        <v>0</v>
      </c>
      <c r="AL142" s="42" t="str">
        <f>IF('Indicator Date hidden'!AM143="x","x",AL$2-'Indicator Date hidden'!AM143)</f>
        <v>x</v>
      </c>
      <c r="AM142" s="42">
        <f>IF('Indicator Date hidden'!AN143="x","x",AM$2-'Indicator Date hidden'!AN143)</f>
        <v>1</v>
      </c>
      <c r="AN142" s="42">
        <f>IF('Indicator Date hidden'!AO143="x","x",AN$2-'Indicator Date hidden'!AO143)</f>
        <v>0</v>
      </c>
      <c r="AO142" s="42" t="str">
        <f>IF('Indicator Date hidden'!AP143="x","x",AO$2-'Indicator Date hidden'!AP143)</f>
        <v>x</v>
      </c>
      <c r="AP142" s="42">
        <f>IF('Indicator Date hidden'!AQ143="x","x",AP$2-'Indicator Date hidden'!AQ143)</f>
        <v>0</v>
      </c>
      <c r="AQ142" s="42">
        <f>IF('Indicator Date hidden'!AR143="x","x",AQ$2-'Indicator Date hidden'!AR143)</f>
        <v>0</v>
      </c>
      <c r="AR142" s="42">
        <f>IF('Indicator Date hidden'!AS143="x","x",AR$2-'Indicator Date hidden'!AS143)</f>
        <v>0</v>
      </c>
      <c r="AS142" s="42" t="str">
        <f>IF('Indicator Date hidden'!AT143="x","x",AS$2-'Indicator Date hidden'!AT143)</f>
        <v>x</v>
      </c>
      <c r="AT142" s="42">
        <f>IF('Indicator Date hidden'!AU143="x","x",AT$2-'Indicator Date hidden'!AU143)</f>
        <v>0</v>
      </c>
      <c r="AU142" s="42">
        <f>IF('Indicator Date hidden'!AV143="x","x",AU$2-'Indicator Date hidden'!AV143)</f>
        <v>0</v>
      </c>
      <c r="AV142" s="42" t="str">
        <f>IF('Indicator Date hidden'!AW143="x","x",AV$2-'Indicator Date hidden'!AW143)</f>
        <v>x</v>
      </c>
      <c r="AW142" s="42">
        <f>IF('Indicator Date hidden'!AX143="x","x",AW$2-'Indicator Date hidden'!AX143)</f>
        <v>-2</v>
      </c>
      <c r="AX142" s="42">
        <f>IF('Indicator Date hidden'!AY143="x","x",AX$2-'Indicator Date hidden'!AY143)</f>
        <v>-1</v>
      </c>
      <c r="AY142" s="42">
        <f>IF('Indicator Date hidden'!AZ143="x","x",AY$2-'Indicator Date hidden'!AZ143)</f>
        <v>0</v>
      </c>
      <c r="AZ142" s="42" t="str">
        <f>IF('Indicator Date hidden'!BA143="x","x",AZ$2-'Indicator Date hidden'!BA143)</f>
        <v>x</v>
      </c>
      <c r="BA142" s="42">
        <f>IF('Indicator Date hidden'!BB143="x","x",BA$2-'Indicator Date hidden'!BB143)</f>
        <v>0</v>
      </c>
      <c r="BB142" s="42" t="str">
        <f>IF('Indicator Date hidden'!BC143="x","x",BB$2-'Indicator Date hidden'!BC143)</f>
        <v>x</v>
      </c>
      <c r="BC142" s="42">
        <f>IF('Indicator Date hidden'!BD143="x","x",BC$2-'Indicator Date hidden'!BD143)</f>
        <v>0</v>
      </c>
      <c r="BD142" s="42">
        <f>IF('Indicator Date hidden'!BE143="x","x",BD$2-'Indicator Date hidden'!BE143)</f>
        <v>0</v>
      </c>
      <c r="BE142" s="42">
        <f>IF('Indicator Date hidden'!BF143="x","x",BE$2-'Indicator Date hidden'!BF143)</f>
        <v>0</v>
      </c>
      <c r="BF142" s="42">
        <f>IF('Indicator Date hidden'!BG143="x","x",BF$2-'Indicator Date hidden'!BG143)</f>
        <v>0</v>
      </c>
      <c r="BG142" s="42">
        <f>IF('Indicator Date hidden'!BH143="x","x",BG$2-'Indicator Date hidden'!BH143)</f>
        <v>0</v>
      </c>
      <c r="BH142" s="42">
        <f>IF('Indicator Date hidden'!BI143="x","x",BH$2-'Indicator Date hidden'!BI143)</f>
        <v>0</v>
      </c>
      <c r="BI142" s="42">
        <f>IF('Indicator Date hidden'!BJ143="x","x",BI$2-'Indicator Date hidden'!BJ143)</f>
        <v>9</v>
      </c>
      <c r="BJ142" s="42">
        <f>IF('Indicator Date hidden'!BK143="x","x",BJ$2-'Indicator Date hidden'!BK143)</f>
        <v>1</v>
      </c>
      <c r="BK142" s="42">
        <f>IF('Indicator Date hidden'!BL143="x","x",BK$2-'Indicator Date hidden'!BL143)</f>
        <v>0</v>
      </c>
      <c r="BL142" s="42">
        <f>IF('Indicator Date hidden'!BM143="x","x",BL$2-'Indicator Date hidden'!BM143)</f>
        <v>0</v>
      </c>
      <c r="BM142" s="42">
        <f>IF('Indicator Date hidden'!BN143="x","x",BM$2-'Indicator Date hidden'!BN143)</f>
        <v>0</v>
      </c>
      <c r="BN142" s="42">
        <f>IF('Indicator Date hidden'!BO143="x","x",BN$2-'Indicator Date hidden'!BO143)</f>
        <v>0</v>
      </c>
      <c r="BO142" s="42">
        <f>IF('Indicator Date hidden'!BP143="x","x",BO$2-'Indicator Date hidden'!BP143)</f>
        <v>3</v>
      </c>
      <c r="BP142" s="42">
        <f>IF('Indicator Date hidden'!BQ143="x","x",BP$2-'Indicator Date hidden'!BQ143)</f>
        <v>0</v>
      </c>
      <c r="BQ142" s="42">
        <f>IF('Indicator Date hidden'!BR143="x","x",BQ$2-'Indicator Date hidden'!BR143)</f>
        <v>0</v>
      </c>
      <c r="BR142" s="42">
        <f>IF('Indicator Date hidden'!BS143="x","x",BR$2-'Indicator Date hidden'!BS143)</f>
        <v>0</v>
      </c>
      <c r="BS142" s="42">
        <f>IF('Indicator Date hidden'!BT143="x","x",BS$2-'Indicator Date hidden'!BT143)</f>
        <v>1</v>
      </c>
      <c r="BT142" s="42">
        <f>IF('Indicator Date hidden'!BU143="x","x",BT$2-'Indicator Date hidden'!BU143)</f>
        <v>0</v>
      </c>
      <c r="BU142">
        <f t="shared" si="20"/>
        <v>19</v>
      </c>
      <c r="BV142" s="43">
        <f t="shared" si="21"/>
        <v>0.31666666666666665</v>
      </c>
      <c r="BW142">
        <f t="shared" si="22"/>
        <v>6</v>
      </c>
      <c r="BX142" s="43">
        <f t="shared" si="23"/>
        <v>1.7174755375906297</v>
      </c>
      <c r="BY142" s="46">
        <f t="shared" si="24"/>
        <v>0</v>
      </c>
    </row>
    <row r="143" spans="1:77">
      <c r="A143" t="str">
        <f>'Indicator Data'!B146</f>
        <v>ROU</v>
      </c>
      <c r="B143" s="42">
        <f>IF('Indicator Date hidden'!C144="x","x",B$2-'Indicator Date hidden'!C144)</f>
        <v>0</v>
      </c>
      <c r="C143" s="42">
        <f>IF('Indicator Date hidden'!D144="x","x",C$2-'Indicator Date hidden'!D144)</f>
        <v>0</v>
      </c>
      <c r="D143" s="42">
        <f>IF('Indicator Date hidden'!E144="x","x",D$2-'Indicator Date hidden'!E144)</f>
        <v>0</v>
      </c>
      <c r="E143" s="42">
        <f>IF('Indicator Date hidden'!F144="x","x",E$2-'Indicator Date hidden'!F144)</f>
        <v>0</v>
      </c>
      <c r="F143" s="42">
        <f>IF('Indicator Date hidden'!G144="x","x",F$2-'Indicator Date hidden'!G144)</f>
        <v>0</v>
      </c>
      <c r="G143" s="42">
        <f>IF('Indicator Date hidden'!H144="x","x",G$2-'Indicator Date hidden'!H144)</f>
        <v>0</v>
      </c>
      <c r="H143" s="42">
        <f>IF('Indicator Date hidden'!I144="x","x",H$2-'Indicator Date hidden'!I144)</f>
        <v>0</v>
      </c>
      <c r="I143" s="42">
        <f>IF('Indicator Date hidden'!J144="x","x",I$2-'Indicator Date hidden'!J144)</f>
        <v>0</v>
      </c>
      <c r="J143" s="42">
        <f>IF('Indicator Date hidden'!K144="x","x",J$2-'Indicator Date hidden'!K144)</f>
        <v>0</v>
      </c>
      <c r="K143" s="42">
        <f>IF('Indicator Date hidden'!L144="x","x",K$2-'Indicator Date hidden'!L144)</f>
        <v>0</v>
      </c>
      <c r="L143" s="42">
        <f>IF('Indicator Date hidden'!M144="x","x",L$2-'Indicator Date hidden'!M144)</f>
        <v>0</v>
      </c>
      <c r="M143" s="42" t="str">
        <f>IF('Indicator Date hidden'!N144="x","x",M$2-'Indicator Date hidden'!N144)</f>
        <v>x</v>
      </c>
      <c r="N143" s="42" t="str">
        <f>IF('Indicator Date hidden'!O144="x","x",N$2-'Indicator Date hidden'!O144)</f>
        <v>x</v>
      </c>
      <c r="O143" s="42" t="str">
        <f>IF('Indicator Date hidden'!P144="x","x",O$2-'Indicator Date hidden'!P144)</f>
        <v>x</v>
      </c>
      <c r="P143" s="42">
        <f>IF('Indicator Date hidden'!Q144="x","x",P$2-'Indicator Date hidden'!Q144)</f>
        <v>0</v>
      </c>
      <c r="Q143" s="42">
        <f>IF('Indicator Date hidden'!R144="x","x",Q$2-'Indicator Date hidden'!R144)</f>
        <v>0</v>
      </c>
      <c r="R143" s="42">
        <f>IF('Indicator Date hidden'!S144="x","x",R$2-'Indicator Date hidden'!S144)</f>
        <v>0</v>
      </c>
      <c r="S143" s="42">
        <f>IF('Indicator Date hidden'!T144="x","x",S$2-'Indicator Date hidden'!T144)</f>
        <v>0</v>
      </c>
      <c r="T143" s="42">
        <f>IF('Indicator Date hidden'!U144="x","x",T$2-'Indicator Date hidden'!U144)</f>
        <v>0</v>
      </c>
      <c r="U143" s="42">
        <f>IF('Indicator Date hidden'!V144="x","x",U$2-'Indicator Date hidden'!V144)</f>
        <v>0</v>
      </c>
      <c r="V143" s="42">
        <f>IF('Indicator Date hidden'!W144="x","x",V$2-'Indicator Date hidden'!W144)</f>
        <v>0</v>
      </c>
      <c r="W143" s="42">
        <f>IF('Indicator Date hidden'!X144="x","x",W$2-'Indicator Date hidden'!X144)</f>
        <v>0</v>
      </c>
      <c r="X143" s="42">
        <f>IF('Indicator Date hidden'!Y144="x","x",X$2-'Indicator Date hidden'!Y144)</f>
        <v>10</v>
      </c>
      <c r="Y143" s="42">
        <f>IF('Indicator Date hidden'!Z144="x","x",Y$2-'Indicator Date hidden'!Z144)</f>
        <v>0</v>
      </c>
      <c r="Z143" s="42" t="str">
        <f>IF('Indicator Date hidden'!AA144="x","x",Z$2-'Indicator Date hidden'!AA144)</f>
        <v>x</v>
      </c>
      <c r="AA143" s="42">
        <f>IF('Indicator Date hidden'!AB144="x","x",AA$2-'Indicator Date hidden'!AB144)</f>
        <v>1</v>
      </c>
      <c r="AB143" s="42">
        <f>IF('Indicator Date hidden'!AC144="x","x",AB$2-'Indicator Date hidden'!AC144)</f>
        <v>0</v>
      </c>
      <c r="AC143" s="42">
        <f>IF('Indicator Date hidden'!AD144="x","x",AC$2-'Indicator Date hidden'!AD144)</f>
        <v>-2</v>
      </c>
      <c r="AD143" s="42">
        <f>IF('Indicator Date hidden'!AE144="x","x",AD$2-'Indicator Date hidden'!AE144)</f>
        <v>0</v>
      </c>
      <c r="AE143" s="42">
        <f>IF('Indicator Date hidden'!AF144="x","x",AE$2-'Indicator Date hidden'!AF144)</f>
        <v>0</v>
      </c>
      <c r="AF143" s="42">
        <f>IF('Indicator Date hidden'!AG144="x","x",AF$2-'Indicator Date hidden'!AG144)</f>
        <v>0</v>
      </c>
      <c r="AG143" s="42">
        <f>IF('Indicator Date hidden'!AH144="x","x",AG$2-'Indicator Date hidden'!AH144)</f>
        <v>0</v>
      </c>
      <c r="AH143" s="42" t="str">
        <f>IF('Indicator Date hidden'!AI144="x","x",AH$2-'Indicator Date hidden'!AI144)</f>
        <v>x</v>
      </c>
      <c r="AI143" s="42">
        <f>IF('Indicator Date hidden'!AJ144="x","x",AI$2-'Indicator Date hidden'!AJ144)</f>
        <v>0</v>
      </c>
      <c r="AJ143" s="42">
        <f>IF('Indicator Date hidden'!AK144="x","x",AJ$2-'Indicator Date hidden'!AK144)</f>
        <v>0</v>
      </c>
      <c r="AK143" s="42">
        <f>IF('Indicator Date hidden'!AL144="x","x",AK$2-'Indicator Date hidden'!AL144)</f>
        <v>0</v>
      </c>
      <c r="AL143" s="42" t="str">
        <f>IF('Indicator Date hidden'!AM144="x","x",AL$2-'Indicator Date hidden'!AM144)</f>
        <v>x</v>
      </c>
      <c r="AM143" s="42">
        <f>IF('Indicator Date hidden'!AN144="x","x",AM$2-'Indicator Date hidden'!AN144)</f>
        <v>0</v>
      </c>
      <c r="AN143" s="42">
        <f>IF('Indicator Date hidden'!AO144="x","x",AN$2-'Indicator Date hidden'!AO144)</f>
        <v>0</v>
      </c>
      <c r="AO143" s="42" t="str">
        <f>IF('Indicator Date hidden'!AP144="x","x",AO$2-'Indicator Date hidden'!AP144)</f>
        <v>x</v>
      </c>
      <c r="AP143" s="42">
        <f>IF('Indicator Date hidden'!AQ144="x","x",AP$2-'Indicator Date hidden'!AQ144)</f>
        <v>0</v>
      </c>
      <c r="AQ143" s="42">
        <f>IF('Indicator Date hidden'!AR144="x","x",AQ$2-'Indicator Date hidden'!AR144)</f>
        <v>0</v>
      </c>
      <c r="AR143" s="42">
        <f>IF('Indicator Date hidden'!AS144="x","x",AR$2-'Indicator Date hidden'!AS144)</f>
        <v>0</v>
      </c>
      <c r="AS143" s="42" t="str">
        <f>IF('Indicator Date hidden'!AT144="x","x",AS$2-'Indicator Date hidden'!AT144)</f>
        <v>x</v>
      </c>
      <c r="AT143" s="42">
        <f>IF('Indicator Date hidden'!AU144="x","x",AT$2-'Indicator Date hidden'!AU144)</f>
        <v>0</v>
      </c>
      <c r="AU143" s="42">
        <f>IF('Indicator Date hidden'!AV144="x","x",AU$2-'Indicator Date hidden'!AV144)</f>
        <v>0</v>
      </c>
      <c r="AV143" s="42">
        <f>IF('Indicator Date hidden'!AW144="x","x",AV$2-'Indicator Date hidden'!AW144)</f>
        <v>1</v>
      </c>
      <c r="AW143" s="42">
        <f>IF('Indicator Date hidden'!AX144="x","x",AW$2-'Indicator Date hidden'!AX144)</f>
        <v>-2</v>
      </c>
      <c r="AX143" s="42">
        <f>IF('Indicator Date hidden'!AY144="x","x",AX$2-'Indicator Date hidden'!AY144)</f>
        <v>-1</v>
      </c>
      <c r="AY143" s="42">
        <f>IF('Indicator Date hidden'!AZ144="x","x",AY$2-'Indicator Date hidden'!AZ144)</f>
        <v>0</v>
      </c>
      <c r="AZ143" s="42" t="str">
        <f>IF('Indicator Date hidden'!BA144="x","x",AZ$2-'Indicator Date hidden'!BA144)</f>
        <v>x</v>
      </c>
      <c r="BA143" s="42">
        <f>IF('Indicator Date hidden'!BB144="x","x",BA$2-'Indicator Date hidden'!BB144)</f>
        <v>0</v>
      </c>
      <c r="BB143" s="42">
        <f>IF('Indicator Date hidden'!BC144="x","x",BB$2-'Indicator Date hidden'!BC144)</f>
        <v>0</v>
      </c>
      <c r="BC143" s="42">
        <f>IF('Indicator Date hidden'!BD144="x","x",BC$2-'Indicator Date hidden'!BD144)</f>
        <v>0</v>
      </c>
      <c r="BD143" s="42">
        <f>IF('Indicator Date hidden'!BE144="x","x",BD$2-'Indicator Date hidden'!BE144)</f>
        <v>0</v>
      </c>
      <c r="BE143" s="42">
        <f>IF('Indicator Date hidden'!BF144="x","x",BE$2-'Indicator Date hidden'!BF144)</f>
        <v>0</v>
      </c>
      <c r="BF143" s="42">
        <f>IF('Indicator Date hidden'!BG144="x","x",BF$2-'Indicator Date hidden'!BG144)</f>
        <v>0</v>
      </c>
      <c r="BG143" s="42">
        <f>IF('Indicator Date hidden'!BH144="x","x",BG$2-'Indicator Date hidden'!BH144)</f>
        <v>0</v>
      </c>
      <c r="BH143" s="42">
        <f>IF('Indicator Date hidden'!BI144="x","x",BH$2-'Indicator Date hidden'!BI144)</f>
        <v>0</v>
      </c>
      <c r="BI143" s="42">
        <f>IF('Indicator Date hidden'!BJ144="x","x",BI$2-'Indicator Date hidden'!BJ144)</f>
        <v>2</v>
      </c>
      <c r="BJ143" s="42">
        <f>IF('Indicator Date hidden'!BK144="x","x",BJ$2-'Indicator Date hidden'!BK144)</f>
        <v>0</v>
      </c>
      <c r="BK143" s="42">
        <f>IF('Indicator Date hidden'!BL144="x","x",BK$2-'Indicator Date hidden'!BL144)</f>
        <v>0</v>
      </c>
      <c r="BL143" s="42">
        <f>IF('Indicator Date hidden'!BM144="x","x",BL$2-'Indicator Date hidden'!BM144)</f>
        <v>0</v>
      </c>
      <c r="BM143" s="42">
        <f>IF('Indicator Date hidden'!BN144="x","x",BM$2-'Indicator Date hidden'!BN144)</f>
        <v>0</v>
      </c>
      <c r="BN143" s="42">
        <f>IF('Indicator Date hidden'!BO144="x","x",BN$2-'Indicator Date hidden'!BO144)</f>
        <v>0</v>
      </c>
      <c r="BO143" s="42">
        <f>IF('Indicator Date hidden'!BP144="x","x",BO$2-'Indicator Date hidden'!BP144)</f>
        <v>4</v>
      </c>
      <c r="BP143" s="42">
        <f>IF('Indicator Date hidden'!BQ144="x","x",BP$2-'Indicator Date hidden'!BQ144)</f>
        <v>0</v>
      </c>
      <c r="BQ143" s="42">
        <f>IF('Indicator Date hidden'!BR144="x","x",BQ$2-'Indicator Date hidden'!BR144)</f>
        <v>0</v>
      </c>
      <c r="BR143" s="42">
        <f>IF('Indicator Date hidden'!BS144="x","x",BR$2-'Indicator Date hidden'!BS144)</f>
        <v>0</v>
      </c>
      <c r="BS143" s="42">
        <f>IF('Indicator Date hidden'!BT144="x","x",BS$2-'Indicator Date hidden'!BT144)</f>
        <v>1</v>
      </c>
      <c r="BT143" s="42">
        <f>IF('Indicator Date hidden'!BU144="x","x",BT$2-'Indicator Date hidden'!BU144)</f>
        <v>0</v>
      </c>
      <c r="BU143">
        <f t="shared" si="20"/>
        <v>14</v>
      </c>
      <c r="BV143" s="43">
        <f t="shared" si="21"/>
        <v>0.22580645161290322</v>
      </c>
      <c r="BW143">
        <f t="shared" si="22"/>
        <v>6</v>
      </c>
      <c r="BX143" s="43">
        <f t="shared" si="23"/>
        <v>1.4415421271938278</v>
      </c>
      <c r="BY143" s="46">
        <f t="shared" si="24"/>
        <v>0</v>
      </c>
    </row>
    <row r="144" spans="1:77">
      <c r="A144" t="str">
        <f>'Indicator Data'!B147</f>
        <v>RUS</v>
      </c>
      <c r="B144" s="42">
        <f>IF('Indicator Date hidden'!C145="x","x",B$2-'Indicator Date hidden'!C145)</f>
        <v>0</v>
      </c>
      <c r="C144" s="42">
        <f>IF('Indicator Date hidden'!D145="x","x",C$2-'Indicator Date hidden'!D145)</f>
        <v>0</v>
      </c>
      <c r="D144" s="42">
        <f>IF('Indicator Date hidden'!E145="x","x",D$2-'Indicator Date hidden'!E145)</f>
        <v>0</v>
      </c>
      <c r="E144" s="42">
        <f>IF('Indicator Date hidden'!F145="x","x",E$2-'Indicator Date hidden'!F145)</f>
        <v>0</v>
      </c>
      <c r="F144" s="42">
        <f>IF('Indicator Date hidden'!G145="x","x",F$2-'Indicator Date hidden'!G145)</f>
        <v>0</v>
      </c>
      <c r="G144" s="42">
        <f>IF('Indicator Date hidden'!H145="x","x",G$2-'Indicator Date hidden'!H145)</f>
        <v>0</v>
      </c>
      <c r="H144" s="42">
        <f>IF('Indicator Date hidden'!I145="x","x",H$2-'Indicator Date hidden'!I145)</f>
        <v>0</v>
      </c>
      <c r="I144" s="42">
        <f>IF('Indicator Date hidden'!J145="x","x",I$2-'Indicator Date hidden'!J145)</f>
        <v>0</v>
      </c>
      <c r="J144" s="42">
        <f>IF('Indicator Date hidden'!K145="x","x",J$2-'Indicator Date hidden'!K145)</f>
        <v>0</v>
      </c>
      <c r="K144" s="42">
        <f>IF('Indicator Date hidden'!L145="x","x",K$2-'Indicator Date hidden'!L145)</f>
        <v>0</v>
      </c>
      <c r="L144" s="42">
        <f>IF('Indicator Date hidden'!M145="x","x",L$2-'Indicator Date hidden'!M145)</f>
        <v>0</v>
      </c>
      <c r="M144" s="42" t="str">
        <f>IF('Indicator Date hidden'!N145="x","x",M$2-'Indicator Date hidden'!N145)</f>
        <v>x</v>
      </c>
      <c r="N144" s="42" t="str">
        <f>IF('Indicator Date hidden'!O145="x","x",N$2-'Indicator Date hidden'!O145)</f>
        <v>x</v>
      </c>
      <c r="O144" s="42" t="str">
        <f>IF('Indicator Date hidden'!P145="x","x",O$2-'Indicator Date hidden'!P145)</f>
        <v>x</v>
      </c>
      <c r="P144" s="42">
        <f>IF('Indicator Date hidden'!Q145="x","x",P$2-'Indicator Date hidden'!Q145)</f>
        <v>0</v>
      </c>
      <c r="Q144" s="42">
        <f>IF('Indicator Date hidden'!R145="x","x",Q$2-'Indicator Date hidden'!R145)</f>
        <v>0</v>
      </c>
      <c r="R144" s="42">
        <f>IF('Indicator Date hidden'!S145="x","x",R$2-'Indicator Date hidden'!S145)</f>
        <v>0</v>
      </c>
      <c r="S144" s="42">
        <f>IF('Indicator Date hidden'!T145="x","x",S$2-'Indicator Date hidden'!T145)</f>
        <v>0</v>
      </c>
      <c r="T144" s="42">
        <f>IF('Indicator Date hidden'!U145="x","x",T$2-'Indicator Date hidden'!U145)</f>
        <v>0</v>
      </c>
      <c r="U144" s="42">
        <f>IF('Indicator Date hidden'!V145="x","x",U$2-'Indicator Date hidden'!V145)</f>
        <v>0</v>
      </c>
      <c r="V144" s="42">
        <f>IF('Indicator Date hidden'!W145="x","x",V$2-'Indicator Date hidden'!W145)</f>
        <v>0</v>
      </c>
      <c r="W144" s="42">
        <f>IF('Indicator Date hidden'!X145="x","x",W$2-'Indicator Date hidden'!X145)</f>
        <v>0</v>
      </c>
      <c r="X144" s="42">
        <f>IF('Indicator Date hidden'!Y145="x","x",X$2-'Indicator Date hidden'!Y145)</f>
        <v>11</v>
      </c>
      <c r="Y144" s="42">
        <f>IF('Indicator Date hidden'!Z145="x","x",Y$2-'Indicator Date hidden'!Z145)</f>
        <v>0</v>
      </c>
      <c r="Z144" s="42" t="str">
        <f>IF('Indicator Date hidden'!AA145="x","x",Z$2-'Indicator Date hidden'!AA145)</f>
        <v>x</v>
      </c>
      <c r="AA144" s="42">
        <f>IF('Indicator Date hidden'!AB145="x","x",AA$2-'Indicator Date hidden'!AB145)</f>
        <v>0</v>
      </c>
      <c r="AB144" s="42">
        <f>IF('Indicator Date hidden'!AC145="x","x",AB$2-'Indicator Date hidden'!AC145)</f>
        <v>0</v>
      </c>
      <c r="AC144" s="42">
        <f>IF('Indicator Date hidden'!AD145="x","x",AC$2-'Indicator Date hidden'!AD145)</f>
        <v>-2</v>
      </c>
      <c r="AD144" s="42">
        <f>IF('Indicator Date hidden'!AE145="x","x",AD$2-'Indicator Date hidden'!AE145)</f>
        <v>0</v>
      </c>
      <c r="AE144" s="42">
        <f>IF('Indicator Date hidden'!AF145="x","x",AE$2-'Indicator Date hidden'!AF145)</f>
        <v>0</v>
      </c>
      <c r="AF144" s="42">
        <f>IF('Indicator Date hidden'!AG145="x","x",AF$2-'Indicator Date hidden'!AG145)</f>
        <v>0</v>
      </c>
      <c r="AG144" s="42">
        <f>IF('Indicator Date hidden'!AH145="x","x",AG$2-'Indicator Date hidden'!AH145)</f>
        <v>0</v>
      </c>
      <c r="AH144" s="42" t="str">
        <f>IF('Indicator Date hidden'!AI145="x","x",AH$2-'Indicator Date hidden'!AI145)</f>
        <v>x</v>
      </c>
      <c r="AI144" s="42">
        <f>IF('Indicator Date hidden'!AJ145="x","x",AI$2-'Indicator Date hidden'!AJ145)</f>
        <v>0</v>
      </c>
      <c r="AJ144" s="42">
        <f>IF('Indicator Date hidden'!AK145="x","x",AJ$2-'Indicator Date hidden'!AK145)</f>
        <v>0</v>
      </c>
      <c r="AK144" s="42">
        <f>IF('Indicator Date hidden'!AL145="x","x",AK$2-'Indicator Date hidden'!AL145)</f>
        <v>0</v>
      </c>
      <c r="AL144" s="42" t="str">
        <f>IF('Indicator Date hidden'!AM145="x","x",AL$2-'Indicator Date hidden'!AM145)</f>
        <v>x</v>
      </c>
      <c r="AM144" s="42">
        <f>IF('Indicator Date hidden'!AN145="x","x",AM$2-'Indicator Date hidden'!AN145)</f>
        <v>0</v>
      </c>
      <c r="AN144" s="42">
        <f>IF('Indicator Date hidden'!AO145="x","x",AN$2-'Indicator Date hidden'!AO145)</f>
        <v>0</v>
      </c>
      <c r="AO144" s="42" t="str">
        <f>IF('Indicator Date hidden'!AP145="x","x",AO$2-'Indicator Date hidden'!AP145)</f>
        <v>x</v>
      </c>
      <c r="AP144" s="42">
        <f>IF('Indicator Date hidden'!AQ145="x","x",AP$2-'Indicator Date hidden'!AQ145)</f>
        <v>0</v>
      </c>
      <c r="AQ144" s="42" t="str">
        <f>IF('Indicator Date hidden'!AR145="x","x",AQ$2-'Indicator Date hidden'!AR145)</f>
        <v>x</v>
      </c>
      <c r="AR144" s="42" t="str">
        <f>IF('Indicator Date hidden'!AS145="x","x",AR$2-'Indicator Date hidden'!AS145)</f>
        <v>x</v>
      </c>
      <c r="AS144" s="42" t="str">
        <f>IF('Indicator Date hidden'!AT145="x","x",AS$2-'Indicator Date hidden'!AT145)</f>
        <v>x</v>
      </c>
      <c r="AT144" s="42">
        <f>IF('Indicator Date hidden'!AU145="x","x",AT$2-'Indicator Date hidden'!AU145)</f>
        <v>0</v>
      </c>
      <c r="AU144" s="42">
        <f>IF('Indicator Date hidden'!AV145="x","x",AU$2-'Indicator Date hidden'!AV145)</f>
        <v>0</v>
      </c>
      <c r="AV144" s="42">
        <f>IF('Indicator Date hidden'!AW145="x","x",AV$2-'Indicator Date hidden'!AW145)</f>
        <v>2</v>
      </c>
      <c r="AW144" s="42">
        <f>IF('Indicator Date hidden'!AX145="x","x",AW$2-'Indicator Date hidden'!AX145)</f>
        <v>-2</v>
      </c>
      <c r="AX144" s="42">
        <f>IF('Indicator Date hidden'!AY145="x","x",AX$2-'Indicator Date hidden'!AY145)</f>
        <v>-1</v>
      </c>
      <c r="AY144" s="42">
        <f>IF('Indicator Date hidden'!AZ145="x","x",AY$2-'Indicator Date hidden'!AZ145)</f>
        <v>0</v>
      </c>
      <c r="AZ144" s="42">
        <f>IF('Indicator Date hidden'!BA145="x","x",AZ$2-'Indicator Date hidden'!BA145)</f>
        <v>0</v>
      </c>
      <c r="BA144" s="42">
        <f>IF('Indicator Date hidden'!BB145="x","x",BA$2-'Indicator Date hidden'!BB145)</f>
        <v>0</v>
      </c>
      <c r="BB144" s="42">
        <f>IF('Indicator Date hidden'!BC145="x","x",BB$2-'Indicator Date hidden'!BC145)</f>
        <v>-1</v>
      </c>
      <c r="BC144" s="42">
        <f>IF('Indicator Date hidden'!BD145="x","x",BC$2-'Indicator Date hidden'!BD145)</f>
        <v>0</v>
      </c>
      <c r="BD144" s="42">
        <f>IF('Indicator Date hidden'!BE145="x","x",BD$2-'Indicator Date hidden'!BE145)</f>
        <v>0</v>
      </c>
      <c r="BE144" s="42" t="str">
        <f>IF('Indicator Date hidden'!BF145="x","x",BE$2-'Indicator Date hidden'!BF145)</f>
        <v>x</v>
      </c>
      <c r="BF144" s="42">
        <f>IF('Indicator Date hidden'!BG145="x","x",BF$2-'Indicator Date hidden'!BG145)</f>
        <v>0</v>
      </c>
      <c r="BG144" s="42">
        <f>IF('Indicator Date hidden'!BH145="x","x",BG$2-'Indicator Date hidden'!BH145)</f>
        <v>0</v>
      </c>
      <c r="BH144" s="42">
        <f>IF('Indicator Date hidden'!BI145="x","x",BH$2-'Indicator Date hidden'!BI145)</f>
        <v>0</v>
      </c>
      <c r="BI144" s="42">
        <f>IF('Indicator Date hidden'!BJ145="x","x",BI$2-'Indicator Date hidden'!BJ145)</f>
        <v>2</v>
      </c>
      <c r="BJ144" s="42">
        <f>IF('Indicator Date hidden'!BK145="x","x",BJ$2-'Indicator Date hidden'!BK145)</f>
        <v>0</v>
      </c>
      <c r="BK144" s="42">
        <f>IF('Indicator Date hidden'!BL145="x","x",BK$2-'Indicator Date hidden'!BL145)</f>
        <v>1</v>
      </c>
      <c r="BL144" s="42">
        <f>IF('Indicator Date hidden'!BM145="x","x",BL$2-'Indicator Date hidden'!BM145)</f>
        <v>0</v>
      </c>
      <c r="BM144" s="42">
        <f>IF('Indicator Date hidden'!BN145="x","x",BM$2-'Indicator Date hidden'!BN145)</f>
        <v>0</v>
      </c>
      <c r="BN144" s="42">
        <f>IF('Indicator Date hidden'!BO145="x","x",BN$2-'Indicator Date hidden'!BO145)</f>
        <v>0</v>
      </c>
      <c r="BO144" s="42">
        <f>IF('Indicator Date hidden'!BP145="x","x",BO$2-'Indicator Date hidden'!BP145)</f>
        <v>1</v>
      </c>
      <c r="BP144" s="42">
        <f>IF('Indicator Date hidden'!BQ145="x","x",BP$2-'Indicator Date hidden'!BQ145)</f>
        <v>0</v>
      </c>
      <c r="BQ144" s="42">
        <f>IF('Indicator Date hidden'!BR145="x","x",BQ$2-'Indicator Date hidden'!BR145)</f>
        <v>0</v>
      </c>
      <c r="BR144" s="42">
        <f>IF('Indicator Date hidden'!BS145="x","x",BR$2-'Indicator Date hidden'!BS145)</f>
        <v>0</v>
      </c>
      <c r="BS144" s="42">
        <f>IF('Indicator Date hidden'!BT145="x","x",BS$2-'Indicator Date hidden'!BT145)</f>
        <v>1</v>
      </c>
      <c r="BT144" s="42">
        <f>IF('Indicator Date hidden'!BU145="x","x",BT$2-'Indicator Date hidden'!BU145)</f>
        <v>0</v>
      </c>
      <c r="BU144">
        <f t="shared" si="20"/>
        <v>12</v>
      </c>
      <c r="BV144" s="43">
        <f t="shared" si="21"/>
        <v>0.2</v>
      </c>
      <c r="BW144">
        <f t="shared" si="22"/>
        <v>6</v>
      </c>
      <c r="BX144" s="43">
        <f t="shared" si="23"/>
        <v>1.5253414918196733</v>
      </c>
      <c r="BY144" s="46">
        <f t="shared" si="24"/>
        <v>0</v>
      </c>
    </row>
    <row r="145" spans="1:77">
      <c r="A145" t="str">
        <f>'Indicator Data'!B148</f>
        <v>RWA</v>
      </c>
      <c r="B145" s="42">
        <f>IF('Indicator Date hidden'!C146="x","x",B$2-'Indicator Date hidden'!C146)</f>
        <v>0</v>
      </c>
      <c r="C145" s="42">
        <f>IF('Indicator Date hidden'!D146="x","x",C$2-'Indicator Date hidden'!D146)</f>
        <v>0</v>
      </c>
      <c r="D145" s="42">
        <f>IF('Indicator Date hidden'!E146="x","x",D$2-'Indicator Date hidden'!E146)</f>
        <v>0</v>
      </c>
      <c r="E145" s="42">
        <f>IF('Indicator Date hidden'!F146="x","x",E$2-'Indicator Date hidden'!F146)</f>
        <v>0</v>
      </c>
      <c r="F145" s="42">
        <f>IF('Indicator Date hidden'!G146="x","x",F$2-'Indicator Date hidden'!G146)</f>
        <v>0</v>
      </c>
      <c r="G145" s="42">
        <f>IF('Indicator Date hidden'!H146="x","x",G$2-'Indicator Date hidden'!H146)</f>
        <v>0</v>
      </c>
      <c r="H145" s="42">
        <f>IF('Indicator Date hidden'!I146="x","x",H$2-'Indicator Date hidden'!I146)</f>
        <v>0</v>
      </c>
      <c r="I145" s="42">
        <f>IF('Indicator Date hidden'!J146="x","x",I$2-'Indicator Date hidden'!J146)</f>
        <v>0</v>
      </c>
      <c r="J145" s="42">
        <f>IF('Indicator Date hidden'!K146="x","x",J$2-'Indicator Date hidden'!K146)</f>
        <v>0</v>
      </c>
      <c r="K145" s="42">
        <f>IF('Indicator Date hidden'!L146="x","x",K$2-'Indicator Date hidden'!L146)</f>
        <v>0</v>
      </c>
      <c r="L145" s="42">
        <f>IF('Indicator Date hidden'!M146="x","x",L$2-'Indicator Date hidden'!M146)</f>
        <v>0</v>
      </c>
      <c r="M145" s="42">
        <f>IF('Indicator Date hidden'!N146="x","x",M$2-'Indicator Date hidden'!N146)</f>
        <v>0</v>
      </c>
      <c r="N145" s="42">
        <f>IF('Indicator Date hidden'!O146="x","x",N$2-'Indicator Date hidden'!O146)</f>
        <v>0</v>
      </c>
      <c r="O145" s="42">
        <f>IF('Indicator Date hidden'!P146="x","x",O$2-'Indicator Date hidden'!P146)</f>
        <v>0</v>
      </c>
      <c r="P145" s="42">
        <f>IF('Indicator Date hidden'!Q146="x","x",P$2-'Indicator Date hidden'!Q146)</f>
        <v>0</v>
      </c>
      <c r="Q145" s="42">
        <f>IF('Indicator Date hidden'!R146="x","x",Q$2-'Indicator Date hidden'!R146)</f>
        <v>0</v>
      </c>
      <c r="R145" s="42">
        <f>IF('Indicator Date hidden'!S146="x","x",R$2-'Indicator Date hidden'!S146)</f>
        <v>0</v>
      </c>
      <c r="S145" s="42">
        <f>IF('Indicator Date hidden'!T146="x","x",S$2-'Indicator Date hidden'!T146)</f>
        <v>0</v>
      </c>
      <c r="T145" s="42">
        <f>IF('Indicator Date hidden'!U146="x","x",T$2-'Indicator Date hidden'!U146)</f>
        <v>0</v>
      </c>
      <c r="U145" s="42">
        <f>IF('Indicator Date hidden'!V146="x","x",U$2-'Indicator Date hidden'!V146)</f>
        <v>0</v>
      </c>
      <c r="V145" s="42">
        <f>IF('Indicator Date hidden'!W146="x","x",V$2-'Indicator Date hidden'!W146)</f>
        <v>0</v>
      </c>
      <c r="W145" s="42">
        <f>IF('Indicator Date hidden'!X146="x","x",W$2-'Indicator Date hidden'!X146)</f>
        <v>0</v>
      </c>
      <c r="X145" s="42">
        <f>IF('Indicator Date hidden'!Y146="x","x",X$2-'Indicator Date hidden'!Y146)</f>
        <v>1</v>
      </c>
      <c r="Y145" s="42">
        <f>IF('Indicator Date hidden'!Z146="x","x",Y$2-'Indicator Date hidden'!Z146)</f>
        <v>0</v>
      </c>
      <c r="Z145" s="42">
        <f>IF('Indicator Date hidden'!AA146="x","x",Z$2-'Indicator Date hidden'!AA146)</f>
        <v>0</v>
      </c>
      <c r="AA145" s="42">
        <f>IF('Indicator Date hidden'!AB146="x","x",AA$2-'Indicator Date hidden'!AB146)</f>
        <v>1</v>
      </c>
      <c r="AB145" s="42">
        <f>IF('Indicator Date hidden'!AC146="x","x",AB$2-'Indicator Date hidden'!AC146)</f>
        <v>0</v>
      </c>
      <c r="AC145" s="42">
        <f>IF('Indicator Date hidden'!AD146="x","x",AC$2-'Indicator Date hidden'!AD146)</f>
        <v>-2</v>
      </c>
      <c r="AD145" s="42">
        <f>IF('Indicator Date hidden'!AE146="x","x",AD$2-'Indicator Date hidden'!AE146)</f>
        <v>0</v>
      </c>
      <c r="AE145" s="42">
        <f>IF('Indicator Date hidden'!AF146="x","x",AE$2-'Indicator Date hidden'!AF146)</f>
        <v>0</v>
      </c>
      <c r="AF145" s="42">
        <f>IF('Indicator Date hidden'!AG146="x","x",AF$2-'Indicator Date hidden'!AG146)</f>
        <v>0</v>
      </c>
      <c r="AG145" s="42">
        <f>IF('Indicator Date hidden'!AH146="x","x",AG$2-'Indicator Date hidden'!AH146)</f>
        <v>0</v>
      </c>
      <c r="AH145" s="42">
        <f>IF('Indicator Date hidden'!AI146="x","x",AH$2-'Indicator Date hidden'!AI146)</f>
        <v>2</v>
      </c>
      <c r="AI145" s="42">
        <f>IF('Indicator Date hidden'!AJ146="x","x",AI$2-'Indicator Date hidden'!AJ146)</f>
        <v>0</v>
      </c>
      <c r="AJ145" s="42">
        <f>IF('Indicator Date hidden'!AK146="x","x",AJ$2-'Indicator Date hidden'!AK146)</f>
        <v>0</v>
      </c>
      <c r="AK145" s="42">
        <f>IF('Indicator Date hidden'!AL146="x","x",AK$2-'Indicator Date hidden'!AL146)</f>
        <v>0</v>
      </c>
      <c r="AL145" s="42">
        <f>IF('Indicator Date hidden'!AM146="x","x",AL$2-'Indicator Date hidden'!AM146)</f>
        <v>0</v>
      </c>
      <c r="AM145" s="42">
        <f>IF('Indicator Date hidden'!AN146="x","x",AM$2-'Indicator Date hidden'!AN146)</f>
        <v>0</v>
      </c>
      <c r="AN145" s="42">
        <f>IF('Indicator Date hidden'!AO146="x","x",AN$2-'Indicator Date hidden'!AO146)</f>
        <v>0</v>
      </c>
      <c r="AO145" s="42">
        <f>IF('Indicator Date hidden'!AP146="x","x",AO$2-'Indicator Date hidden'!AP146)</f>
        <v>2</v>
      </c>
      <c r="AP145" s="42">
        <f>IF('Indicator Date hidden'!AQ146="x","x",AP$2-'Indicator Date hidden'!AQ146)</f>
        <v>0</v>
      </c>
      <c r="AQ145" s="42">
        <f>IF('Indicator Date hidden'!AR146="x","x",AQ$2-'Indicator Date hidden'!AR146)</f>
        <v>0</v>
      </c>
      <c r="AR145" s="42">
        <f>IF('Indicator Date hidden'!AS146="x","x",AR$2-'Indicator Date hidden'!AS146)</f>
        <v>0</v>
      </c>
      <c r="AS145" s="42">
        <f>IF('Indicator Date hidden'!AT146="x","x",AS$2-'Indicator Date hidden'!AT146)</f>
        <v>0</v>
      </c>
      <c r="AT145" s="42">
        <f>IF('Indicator Date hidden'!AU146="x","x",AT$2-'Indicator Date hidden'!AU146)</f>
        <v>0</v>
      </c>
      <c r="AU145" s="42">
        <f>IF('Indicator Date hidden'!AV146="x","x",AU$2-'Indicator Date hidden'!AV146)</f>
        <v>0</v>
      </c>
      <c r="AV145" s="42">
        <f>IF('Indicator Date hidden'!AW146="x","x",AV$2-'Indicator Date hidden'!AW146)</f>
        <v>6</v>
      </c>
      <c r="AW145" s="42">
        <f>IF('Indicator Date hidden'!AX146="x","x",AW$2-'Indicator Date hidden'!AX146)</f>
        <v>-2</v>
      </c>
      <c r="AX145" s="42">
        <f>IF('Indicator Date hidden'!AY146="x","x",AX$2-'Indicator Date hidden'!AY146)</f>
        <v>-1</v>
      </c>
      <c r="AY145" s="42">
        <f>IF('Indicator Date hidden'!AZ146="x","x",AY$2-'Indicator Date hidden'!AZ146)</f>
        <v>0</v>
      </c>
      <c r="AZ145" s="42" t="str">
        <f>IF('Indicator Date hidden'!BA146="x","x",AZ$2-'Indicator Date hidden'!BA146)</f>
        <v>x</v>
      </c>
      <c r="BA145" s="42">
        <f>IF('Indicator Date hidden'!BB146="x","x",BA$2-'Indicator Date hidden'!BB146)</f>
        <v>0</v>
      </c>
      <c r="BB145" s="42">
        <f>IF('Indicator Date hidden'!BC146="x","x",BB$2-'Indicator Date hidden'!BC146)</f>
        <v>-1</v>
      </c>
      <c r="BC145" s="42">
        <f>IF('Indicator Date hidden'!BD146="x","x",BC$2-'Indicator Date hidden'!BD146)</f>
        <v>0</v>
      </c>
      <c r="BD145" s="42">
        <f>IF('Indicator Date hidden'!BE146="x","x",BD$2-'Indicator Date hidden'!BE146)</f>
        <v>0</v>
      </c>
      <c r="BE145" s="42">
        <f>IF('Indicator Date hidden'!BF146="x","x",BE$2-'Indicator Date hidden'!BF146)</f>
        <v>0</v>
      </c>
      <c r="BF145" s="42">
        <f>IF('Indicator Date hidden'!BG146="x","x",BF$2-'Indicator Date hidden'!BG146)</f>
        <v>0</v>
      </c>
      <c r="BG145" s="42">
        <f>IF('Indicator Date hidden'!BH146="x","x",BG$2-'Indicator Date hidden'!BH146)</f>
        <v>0</v>
      </c>
      <c r="BH145" s="42">
        <f>IF('Indicator Date hidden'!BI146="x","x",BH$2-'Indicator Date hidden'!BI146)</f>
        <v>0</v>
      </c>
      <c r="BI145" s="42">
        <f>IF('Indicator Date hidden'!BJ146="x","x",BI$2-'Indicator Date hidden'!BJ146)</f>
        <v>1</v>
      </c>
      <c r="BJ145" s="42">
        <f>IF('Indicator Date hidden'!BK146="x","x",BJ$2-'Indicator Date hidden'!BK146)</f>
        <v>1</v>
      </c>
      <c r="BK145" s="42">
        <f>IF('Indicator Date hidden'!BL146="x","x",BK$2-'Indicator Date hidden'!BL146)</f>
        <v>0</v>
      </c>
      <c r="BL145" s="42">
        <f>IF('Indicator Date hidden'!BM146="x","x",BL$2-'Indicator Date hidden'!BM146)</f>
        <v>0</v>
      </c>
      <c r="BM145" s="42">
        <f>IF('Indicator Date hidden'!BN146="x","x",BM$2-'Indicator Date hidden'!BN146)</f>
        <v>0</v>
      </c>
      <c r="BN145" s="42">
        <f>IF('Indicator Date hidden'!BO146="x","x",BN$2-'Indicator Date hidden'!BO146)</f>
        <v>0</v>
      </c>
      <c r="BO145" s="42">
        <f>IF('Indicator Date hidden'!BP146="x","x",BO$2-'Indicator Date hidden'!BP146)</f>
        <v>2</v>
      </c>
      <c r="BP145" s="42">
        <f>IF('Indicator Date hidden'!BQ146="x","x",BP$2-'Indicator Date hidden'!BQ146)</f>
        <v>0</v>
      </c>
      <c r="BQ145" s="42">
        <f>IF('Indicator Date hidden'!BR146="x","x",BQ$2-'Indicator Date hidden'!BR146)</f>
        <v>0</v>
      </c>
      <c r="BR145" s="42">
        <f>IF('Indicator Date hidden'!BS146="x","x",BR$2-'Indicator Date hidden'!BS146)</f>
        <v>0</v>
      </c>
      <c r="BS145" s="42">
        <f>IF('Indicator Date hidden'!BT146="x","x",BS$2-'Indicator Date hidden'!BT146)</f>
        <v>1</v>
      </c>
      <c r="BT145" s="42">
        <f>IF('Indicator Date hidden'!BU146="x","x",BT$2-'Indicator Date hidden'!BU146)</f>
        <v>0</v>
      </c>
      <c r="BU145">
        <f t="shared" si="20"/>
        <v>11</v>
      </c>
      <c r="BV145" s="43">
        <f t="shared" si="21"/>
        <v>0.15714285714285714</v>
      </c>
      <c r="BW145">
        <f t="shared" si="22"/>
        <v>9</v>
      </c>
      <c r="BX145" s="43">
        <f t="shared" si="23"/>
        <v>0.93557796171616803</v>
      </c>
      <c r="BY145" s="46">
        <f t="shared" si="24"/>
        <v>0</v>
      </c>
    </row>
    <row r="146" spans="1:77">
      <c r="A146" t="str">
        <f>'Indicator Data'!B149</f>
        <v>KNA</v>
      </c>
      <c r="B146" s="42">
        <f>IF('Indicator Date hidden'!C147="x","x",B$2-'Indicator Date hidden'!C147)</f>
        <v>0</v>
      </c>
      <c r="C146" s="42">
        <f>IF('Indicator Date hidden'!D147="x","x",C$2-'Indicator Date hidden'!D147)</f>
        <v>0</v>
      </c>
      <c r="D146" s="42">
        <f>IF('Indicator Date hidden'!E147="x","x",D$2-'Indicator Date hidden'!E147)</f>
        <v>0</v>
      </c>
      <c r="E146" s="42">
        <f>IF('Indicator Date hidden'!F147="x","x",E$2-'Indicator Date hidden'!F147)</f>
        <v>0</v>
      </c>
      <c r="F146" s="42">
        <f>IF('Indicator Date hidden'!G147="x","x",F$2-'Indicator Date hidden'!G147)</f>
        <v>0</v>
      </c>
      <c r="G146" s="42">
        <f>IF('Indicator Date hidden'!H147="x","x",G$2-'Indicator Date hidden'!H147)</f>
        <v>0</v>
      </c>
      <c r="H146" s="42">
        <f>IF('Indicator Date hidden'!I147="x","x",H$2-'Indicator Date hidden'!I147)</f>
        <v>0</v>
      </c>
      <c r="I146" s="42">
        <f>IF('Indicator Date hidden'!J147="x","x",I$2-'Indicator Date hidden'!J147)</f>
        <v>0</v>
      </c>
      <c r="J146" s="42">
        <f>IF('Indicator Date hidden'!K147="x","x",J$2-'Indicator Date hidden'!K147)</f>
        <v>0</v>
      </c>
      <c r="K146" s="42">
        <f>IF('Indicator Date hidden'!L147="x","x",K$2-'Indicator Date hidden'!L147)</f>
        <v>0</v>
      </c>
      <c r="L146" s="42" t="str">
        <f>IF('Indicator Date hidden'!M147="x","x",L$2-'Indicator Date hidden'!M147)</f>
        <v>x</v>
      </c>
      <c r="M146" s="42" t="str">
        <f>IF('Indicator Date hidden'!N147="x","x",M$2-'Indicator Date hidden'!N147)</f>
        <v>x</v>
      </c>
      <c r="N146" s="42" t="str">
        <f>IF('Indicator Date hidden'!O147="x","x",N$2-'Indicator Date hidden'!O147)</f>
        <v>x</v>
      </c>
      <c r="O146" s="42" t="str">
        <f>IF('Indicator Date hidden'!P147="x","x",O$2-'Indicator Date hidden'!P147)</f>
        <v>x</v>
      </c>
      <c r="P146" s="42">
        <f>IF('Indicator Date hidden'!Q147="x","x",P$2-'Indicator Date hidden'!Q147)</f>
        <v>0</v>
      </c>
      <c r="Q146" s="42">
        <f>IF('Indicator Date hidden'!R147="x","x",Q$2-'Indicator Date hidden'!R147)</f>
        <v>0</v>
      </c>
      <c r="R146" s="42">
        <f>IF('Indicator Date hidden'!S147="x","x",R$2-'Indicator Date hidden'!S147)</f>
        <v>0</v>
      </c>
      <c r="S146" s="42">
        <f>IF('Indicator Date hidden'!T147="x","x",S$2-'Indicator Date hidden'!T147)</f>
        <v>0</v>
      </c>
      <c r="T146" s="42">
        <f>IF('Indicator Date hidden'!U147="x","x",T$2-'Indicator Date hidden'!U147)</f>
        <v>0</v>
      </c>
      <c r="U146" s="42">
        <f>IF('Indicator Date hidden'!V147="x","x",U$2-'Indicator Date hidden'!V147)</f>
        <v>0</v>
      </c>
      <c r="V146" s="42">
        <f>IF('Indicator Date hidden'!W147="x","x",V$2-'Indicator Date hidden'!W147)</f>
        <v>0</v>
      </c>
      <c r="W146" s="42">
        <f>IF('Indicator Date hidden'!X147="x","x",W$2-'Indicator Date hidden'!X147)</f>
        <v>0</v>
      </c>
      <c r="X146" s="42" t="str">
        <f>IF('Indicator Date hidden'!Y147="x","x",X$2-'Indicator Date hidden'!Y147)</f>
        <v>x</v>
      </c>
      <c r="Y146" s="42">
        <f>IF('Indicator Date hidden'!Z147="x","x",Y$2-'Indicator Date hidden'!Z147)</f>
        <v>5</v>
      </c>
      <c r="Z146" s="42" t="str">
        <f>IF('Indicator Date hidden'!AA147="x","x",Z$2-'Indicator Date hidden'!AA147)</f>
        <v>x</v>
      </c>
      <c r="AA146" s="42" t="str">
        <f>IF('Indicator Date hidden'!AB147="x","x",AA$2-'Indicator Date hidden'!AB147)</f>
        <v>x</v>
      </c>
      <c r="AB146" s="42">
        <f>IF('Indicator Date hidden'!AC147="x","x",AB$2-'Indicator Date hidden'!AC147)</f>
        <v>0</v>
      </c>
      <c r="AC146" s="42" t="str">
        <f>IF('Indicator Date hidden'!AD147="x","x",AC$2-'Indicator Date hidden'!AD147)</f>
        <v>x</v>
      </c>
      <c r="AD146" s="42">
        <f>IF('Indicator Date hidden'!AE147="x","x",AD$2-'Indicator Date hidden'!AE147)</f>
        <v>0</v>
      </c>
      <c r="AE146" s="42">
        <f>IF('Indicator Date hidden'!AF147="x","x",AE$2-'Indicator Date hidden'!AF147)</f>
        <v>16</v>
      </c>
      <c r="AF146" s="42" t="str">
        <f>IF('Indicator Date hidden'!AG147="x","x",AF$2-'Indicator Date hidden'!AG147)</f>
        <v>x</v>
      </c>
      <c r="AG146" s="42">
        <f>IF('Indicator Date hidden'!AH147="x","x",AG$2-'Indicator Date hidden'!AH147)</f>
        <v>0</v>
      </c>
      <c r="AH146" s="42" t="str">
        <f>IF('Indicator Date hidden'!AI147="x","x",AH$2-'Indicator Date hidden'!AI147)</f>
        <v>x</v>
      </c>
      <c r="AI146" s="42">
        <f>IF('Indicator Date hidden'!AJ147="x","x",AI$2-'Indicator Date hidden'!AJ147)</f>
        <v>0</v>
      </c>
      <c r="AJ146" s="42">
        <f>IF('Indicator Date hidden'!AK147="x","x",AJ$2-'Indicator Date hidden'!AK147)</f>
        <v>0</v>
      </c>
      <c r="AK146" s="42">
        <f>IF('Indicator Date hidden'!AL147="x","x",AK$2-'Indicator Date hidden'!AL147)</f>
        <v>0</v>
      </c>
      <c r="AL146" s="42" t="str">
        <f>IF('Indicator Date hidden'!AM147="x","x",AL$2-'Indicator Date hidden'!AM147)</f>
        <v>x</v>
      </c>
      <c r="AM146" s="42">
        <f>IF('Indicator Date hidden'!AN147="x","x",AM$2-'Indicator Date hidden'!AN147)</f>
        <v>0</v>
      </c>
      <c r="AN146" s="42">
        <f>IF('Indicator Date hidden'!AO147="x","x",AN$2-'Indicator Date hidden'!AO147)</f>
        <v>0</v>
      </c>
      <c r="AO146" s="42" t="str">
        <f>IF('Indicator Date hidden'!AP147="x","x",AO$2-'Indicator Date hidden'!AP147)</f>
        <v>x</v>
      </c>
      <c r="AP146" s="42">
        <f>IF('Indicator Date hidden'!AQ147="x","x",AP$2-'Indicator Date hidden'!AQ147)</f>
        <v>0</v>
      </c>
      <c r="AQ146" s="42" t="str">
        <f>IF('Indicator Date hidden'!AR147="x","x",AQ$2-'Indicator Date hidden'!AR147)</f>
        <v>x</v>
      </c>
      <c r="AR146" s="42" t="str">
        <f>IF('Indicator Date hidden'!AS147="x","x",AR$2-'Indicator Date hidden'!AS147)</f>
        <v>x</v>
      </c>
      <c r="AS146" s="42" t="str">
        <f>IF('Indicator Date hidden'!AT147="x","x",AS$2-'Indicator Date hidden'!AT147)</f>
        <v>x</v>
      </c>
      <c r="AT146" s="42">
        <f>IF('Indicator Date hidden'!AU147="x","x",AT$2-'Indicator Date hidden'!AU147)</f>
        <v>0</v>
      </c>
      <c r="AU146" s="42" t="str">
        <f>IF('Indicator Date hidden'!AV147="x","x",AU$2-'Indicator Date hidden'!AV147)</f>
        <v>x</v>
      </c>
      <c r="AV146" s="42" t="str">
        <f>IF('Indicator Date hidden'!AW147="x","x",AV$2-'Indicator Date hidden'!AW147)</f>
        <v>x</v>
      </c>
      <c r="AW146" s="42">
        <f>IF('Indicator Date hidden'!AX147="x","x",AW$2-'Indicator Date hidden'!AX147)</f>
        <v>-2</v>
      </c>
      <c r="AX146" s="42">
        <f>IF('Indicator Date hidden'!AY147="x","x",AX$2-'Indicator Date hidden'!AY147)</f>
        <v>-1</v>
      </c>
      <c r="AY146" s="42">
        <f>IF('Indicator Date hidden'!AZ147="x","x",AY$2-'Indicator Date hidden'!AZ147)</f>
        <v>0</v>
      </c>
      <c r="AZ146" s="42" t="str">
        <f>IF('Indicator Date hidden'!BA147="x","x",AZ$2-'Indicator Date hidden'!BA147)</f>
        <v>x</v>
      </c>
      <c r="BA146" s="42">
        <f>IF('Indicator Date hidden'!BB147="x","x",BA$2-'Indicator Date hidden'!BB147)</f>
        <v>0</v>
      </c>
      <c r="BB146" s="42" t="str">
        <f>IF('Indicator Date hidden'!BC147="x","x",BB$2-'Indicator Date hidden'!BC147)</f>
        <v>x</v>
      </c>
      <c r="BC146" s="42">
        <f>IF('Indicator Date hidden'!BD147="x","x",BC$2-'Indicator Date hidden'!BD147)</f>
        <v>0</v>
      </c>
      <c r="BD146" s="42">
        <f>IF('Indicator Date hidden'!BE147="x","x",BD$2-'Indicator Date hidden'!BE147)</f>
        <v>0</v>
      </c>
      <c r="BE146" s="42">
        <f>IF('Indicator Date hidden'!BF147="x","x",BE$2-'Indicator Date hidden'!BF147)</f>
        <v>0</v>
      </c>
      <c r="BF146" s="42">
        <f>IF('Indicator Date hidden'!BG147="x","x",BF$2-'Indicator Date hidden'!BG147)</f>
        <v>0</v>
      </c>
      <c r="BG146" s="42" t="str">
        <f>IF('Indicator Date hidden'!BH147="x","x",BG$2-'Indicator Date hidden'!BH147)</f>
        <v>x</v>
      </c>
      <c r="BH146" s="42">
        <f>IF('Indicator Date hidden'!BI147="x","x",BH$2-'Indicator Date hidden'!BI147)</f>
        <v>0</v>
      </c>
      <c r="BI146" s="42" t="str">
        <f>IF('Indicator Date hidden'!BJ147="x","x",BI$2-'Indicator Date hidden'!BJ147)</f>
        <v>x</v>
      </c>
      <c r="BJ146" s="42">
        <f>IF('Indicator Date hidden'!BK147="x","x",BJ$2-'Indicator Date hidden'!BK147)</f>
        <v>1</v>
      </c>
      <c r="BK146" s="42">
        <f>IF('Indicator Date hidden'!BL147="x","x",BK$2-'Indicator Date hidden'!BL147)</f>
        <v>1</v>
      </c>
      <c r="BL146" s="42">
        <f>IF('Indicator Date hidden'!BM147="x","x",BL$2-'Indicator Date hidden'!BM147)</f>
        <v>0</v>
      </c>
      <c r="BM146" s="42">
        <f>IF('Indicator Date hidden'!BN147="x","x",BM$2-'Indicator Date hidden'!BN147)</f>
        <v>0</v>
      </c>
      <c r="BN146" s="42">
        <f>IF('Indicator Date hidden'!BO147="x","x",BN$2-'Indicator Date hidden'!BO147)</f>
        <v>0</v>
      </c>
      <c r="BO146" s="42">
        <f>IF('Indicator Date hidden'!BP147="x","x",BO$2-'Indicator Date hidden'!BP147)</f>
        <v>3</v>
      </c>
      <c r="BP146" s="42">
        <f>IF('Indicator Date hidden'!BQ147="x","x",BP$2-'Indicator Date hidden'!BQ147)</f>
        <v>0</v>
      </c>
      <c r="BQ146" s="42">
        <f>IF('Indicator Date hidden'!BR147="x","x",BQ$2-'Indicator Date hidden'!BR147)</f>
        <v>0</v>
      </c>
      <c r="BR146" s="42" t="str">
        <f>IF('Indicator Date hidden'!BS147="x","x",BR$2-'Indicator Date hidden'!BS147)</f>
        <v>x</v>
      </c>
      <c r="BS146" s="42">
        <f>IF('Indicator Date hidden'!BT147="x","x",BS$2-'Indicator Date hidden'!BT147)</f>
        <v>1</v>
      </c>
      <c r="BT146" s="42" t="str">
        <f>IF('Indicator Date hidden'!BU147="x","x",BT$2-'Indicator Date hidden'!BU147)</f>
        <v>x</v>
      </c>
      <c r="BU146">
        <f t="shared" si="20"/>
        <v>24</v>
      </c>
      <c r="BV146" s="43">
        <f t="shared" si="21"/>
        <v>0.5</v>
      </c>
      <c r="BW146">
        <f t="shared" si="22"/>
        <v>6</v>
      </c>
      <c r="BX146" s="43">
        <f t="shared" si="23"/>
        <v>2.4409697526461347</v>
      </c>
      <c r="BY146" s="46">
        <f t="shared" si="24"/>
        <v>0</v>
      </c>
    </row>
    <row r="147" spans="1:77">
      <c r="A147" t="str">
        <f>'Indicator Data'!B150</f>
        <v>LCA</v>
      </c>
      <c r="B147" s="42">
        <f>IF('Indicator Date hidden'!C148="x","x",B$2-'Indicator Date hidden'!C148)</f>
        <v>0</v>
      </c>
      <c r="C147" s="42">
        <f>IF('Indicator Date hidden'!D148="x","x",C$2-'Indicator Date hidden'!D148)</f>
        <v>0</v>
      </c>
      <c r="D147" s="42">
        <f>IF('Indicator Date hidden'!E148="x","x",D$2-'Indicator Date hidden'!E148)</f>
        <v>0</v>
      </c>
      <c r="E147" s="42">
        <f>IF('Indicator Date hidden'!F148="x","x",E$2-'Indicator Date hidden'!F148)</f>
        <v>0</v>
      </c>
      <c r="F147" s="42">
        <f>IF('Indicator Date hidden'!G148="x","x",F$2-'Indicator Date hidden'!G148)</f>
        <v>0</v>
      </c>
      <c r="G147" s="42">
        <f>IF('Indicator Date hidden'!H148="x","x",G$2-'Indicator Date hidden'!H148)</f>
        <v>0</v>
      </c>
      <c r="H147" s="42">
        <f>IF('Indicator Date hidden'!I148="x","x",H$2-'Indicator Date hidden'!I148)</f>
        <v>0</v>
      </c>
      <c r="I147" s="42">
        <f>IF('Indicator Date hidden'!J148="x","x",I$2-'Indicator Date hidden'!J148)</f>
        <v>0</v>
      </c>
      <c r="J147" s="42">
        <f>IF('Indicator Date hidden'!K148="x","x",J$2-'Indicator Date hidden'!K148)</f>
        <v>0</v>
      </c>
      <c r="K147" s="42">
        <f>IF('Indicator Date hidden'!L148="x","x",K$2-'Indicator Date hidden'!L148)</f>
        <v>0</v>
      </c>
      <c r="L147" s="42" t="str">
        <f>IF('Indicator Date hidden'!M148="x","x",L$2-'Indicator Date hidden'!M148)</f>
        <v>x</v>
      </c>
      <c r="M147" s="42" t="str">
        <f>IF('Indicator Date hidden'!N148="x","x",M$2-'Indicator Date hidden'!N148)</f>
        <v>x</v>
      </c>
      <c r="N147" s="42" t="str">
        <f>IF('Indicator Date hidden'!O148="x","x",N$2-'Indicator Date hidden'!O148)</f>
        <v>x</v>
      </c>
      <c r="O147" s="42" t="str">
        <f>IF('Indicator Date hidden'!P148="x","x",O$2-'Indicator Date hidden'!P148)</f>
        <v>x</v>
      </c>
      <c r="P147" s="42">
        <f>IF('Indicator Date hidden'!Q148="x","x",P$2-'Indicator Date hidden'!Q148)</f>
        <v>0</v>
      </c>
      <c r="Q147" s="42">
        <f>IF('Indicator Date hidden'!R148="x","x",Q$2-'Indicator Date hidden'!R148)</f>
        <v>0</v>
      </c>
      <c r="R147" s="42">
        <f>IF('Indicator Date hidden'!S148="x","x",R$2-'Indicator Date hidden'!S148)</f>
        <v>0</v>
      </c>
      <c r="S147" s="42">
        <f>IF('Indicator Date hidden'!T148="x","x",S$2-'Indicator Date hidden'!T148)</f>
        <v>0</v>
      </c>
      <c r="T147" s="42">
        <f>IF('Indicator Date hidden'!U148="x","x",T$2-'Indicator Date hidden'!U148)</f>
        <v>0</v>
      </c>
      <c r="U147" s="42">
        <f>IF('Indicator Date hidden'!V148="x","x",U$2-'Indicator Date hidden'!V148)</f>
        <v>0</v>
      </c>
      <c r="V147" s="42">
        <f>IF('Indicator Date hidden'!W148="x","x",V$2-'Indicator Date hidden'!W148)</f>
        <v>0</v>
      </c>
      <c r="W147" s="42">
        <f>IF('Indicator Date hidden'!X148="x","x",W$2-'Indicator Date hidden'!X148)</f>
        <v>0</v>
      </c>
      <c r="X147" s="42">
        <f>IF('Indicator Date hidden'!Y148="x","x",X$2-'Indicator Date hidden'!Y148)</f>
        <v>9</v>
      </c>
      <c r="Y147" s="42">
        <f>IF('Indicator Date hidden'!Z148="x","x",Y$2-'Indicator Date hidden'!Z148)</f>
        <v>0</v>
      </c>
      <c r="Z147" s="42" t="str">
        <f>IF('Indicator Date hidden'!AA148="x","x",Z$2-'Indicator Date hidden'!AA148)</f>
        <v>x</v>
      </c>
      <c r="AA147" s="42">
        <f>IF('Indicator Date hidden'!AB148="x","x",AA$2-'Indicator Date hidden'!AB148)</f>
        <v>1</v>
      </c>
      <c r="AB147" s="42">
        <f>IF('Indicator Date hidden'!AC148="x","x",AB$2-'Indicator Date hidden'!AC148)</f>
        <v>0</v>
      </c>
      <c r="AC147" s="42">
        <f>IF('Indicator Date hidden'!AD148="x","x",AC$2-'Indicator Date hidden'!AD148)</f>
        <v>-2</v>
      </c>
      <c r="AD147" s="42">
        <f>IF('Indicator Date hidden'!AE148="x","x",AD$2-'Indicator Date hidden'!AE148)</f>
        <v>0</v>
      </c>
      <c r="AE147" s="42">
        <f>IF('Indicator Date hidden'!AF148="x","x",AE$2-'Indicator Date hidden'!AF148)</f>
        <v>16</v>
      </c>
      <c r="AF147" s="42" t="str">
        <f>IF('Indicator Date hidden'!AG148="x","x",AF$2-'Indicator Date hidden'!AG148)</f>
        <v>x</v>
      </c>
      <c r="AG147" s="42">
        <f>IF('Indicator Date hidden'!AH148="x","x",AG$2-'Indicator Date hidden'!AH148)</f>
        <v>0</v>
      </c>
      <c r="AH147" s="42">
        <f>IF('Indicator Date hidden'!AI148="x","x",AH$2-'Indicator Date hidden'!AI148)</f>
        <v>9</v>
      </c>
      <c r="AI147" s="42">
        <f>IF('Indicator Date hidden'!AJ148="x","x",AI$2-'Indicator Date hidden'!AJ148)</f>
        <v>0</v>
      </c>
      <c r="AJ147" s="42">
        <f>IF('Indicator Date hidden'!AK148="x","x",AJ$2-'Indicator Date hidden'!AK148)</f>
        <v>0</v>
      </c>
      <c r="AK147" s="42">
        <f>IF('Indicator Date hidden'!AL148="x","x",AK$2-'Indicator Date hidden'!AL148)</f>
        <v>0</v>
      </c>
      <c r="AL147" s="42">
        <f>IF('Indicator Date hidden'!AM148="x","x",AL$2-'Indicator Date hidden'!AM148)</f>
        <v>0</v>
      </c>
      <c r="AM147" s="42">
        <f>IF('Indicator Date hidden'!AN148="x","x",AM$2-'Indicator Date hidden'!AN148)</f>
        <v>0</v>
      </c>
      <c r="AN147" s="42">
        <f>IF('Indicator Date hidden'!AO148="x","x",AN$2-'Indicator Date hidden'!AO148)</f>
        <v>0</v>
      </c>
      <c r="AO147" s="42">
        <f>IF('Indicator Date hidden'!AP148="x","x",AO$2-'Indicator Date hidden'!AP148)</f>
        <v>10</v>
      </c>
      <c r="AP147" s="42">
        <f>IF('Indicator Date hidden'!AQ148="x","x",AP$2-'Indicator Date hidden'!AQ148)</f>
        <v>0</v>
      </c>
      <c r="AQ147" s="42" t="str">
        <f>IF('Indicator Date hidden'!AR148="x","x",AQ$2-'Indicator Date hidden'!AR148)</f>
        <v>x</v>
      </c>
      <c r="AR147" s="42" t="str">
        <f>IF('Indicator Date hidden'!AS148="x","x",AR$2-'Indicator Date hidden'!AS148)</f>
        <v>x</v>
      </c>
      <c r="AS147" s="42" t="str">
        <f>IF('Indicator Date hidden'!AT148="x","x",AS$2-'Indicator Date hidden'!AT148)</f>
        <v>x</v>
      </c>
      <c r="AT147" s="42">
        <f>IF('Indicator Date hidden'!AU148="x","x",AT$2-'Indicator Date hidden'!AU148)</f>
        <v>0</v>
      </c>
      <c r="AU147" s="42">
        <f>IF('Indicator Date hidden'!AV148="x","x",AU$2-'Indicator Date hidden'!AV148)</f>
        <v>0</v>
      </c>
      <c r="AV147" s="42">
        <f>IF('Indicator Date hidden'!AW148="x","x",AV$2-'Indicator Date hidden'!AW148)</f>
        <v>7</v>
      </c>
      <c r="AW147" s="42">
        <f>IF('Indicator Date hidden'!AX148="x","x",AW$2-'Indicator Date hidden'!AX148)</f>
        <v>-2</v>
      </c>
      <c r="AX147" s="42">
        <f>IF('Indicator Date hidden'!AY148="x","x",AX$2-'Indicator Date hidden'!AY148)</f>
        <v>-1</v>
      </c>
      <c r="AY147" s="42">
        <f>IF('Indicator Date hidden'!AZ148="x","x",AY$2-'Indicator Date hidden'!AZ148)</f>
        <v>0</v>
      </c>
      <c r="AZ147" s="42" t="str">
        <f>IF('Indicator Date hidden'!BA148="x","x",AZ$2-'Indicator Date hidden'!BA148)</f>
        <v>x</v>
      </c>
      <c r="BA147" s="42">
        <f>IF('Indicator Date hidden'!BB148="x","x",BA$2-'Indicator Date hidden'!BB148)</f>
        <v>0</v>
      </c>
      <c r="BB147" s="42">
        <f>IF('Indicator Date hidden'!BC148="x","x",BB$2-'Indicator Date hidden'!BC148)</f>
        <v>0</v>
      </c>
      <c r="BC147" s="42">
        <f>IF('Indicator Date hidden'!BD148="x","x",BC$2-'Indicator Date hidden'!BD148)</f>
        <v>0</v>
      </c>
      <c r="BD147" s="42">
        <f>IF('Indicator Date hidden'!BE148="x","x",BD$2-'Indicator Date hidden'!BE148)</f>
        <v>0</v>
      </c>
      <c r="BE147" s="42">
        <f>IF('Indicator Date hidden'!BF148="x","x",BE$2-'Indicator Date hidden'!BF148)</f>
        <v>2</v>
      </c>
      <c r="BF147" s="42">
        <f>IF('Indicator Date hidden'!BG148="x","x",BF$2-'Indicator Date hidden'!BG148)</f>
        <v>0</v>
      </c>
      <c r="BG147" s="42">
        <f>IF('Indicator Date hidden'!BH148="x","x",BG$2-'Indicator Date hidden'!BH148)</f>
        <v>0</v>
      </c>
      <c r="BH147" s="42">
        <f>IF('Indicator Date hidden'!BI148="x","x",BH$2-'Indicator Date hidden'!BI148)</f>
        <v>0</v>
      </c>
      <c r="BI147" s="42" t="str">
        <f>IF('Indicator Date hidden'!BJ148="x","x",BI$2-'Indicator Date hidden'!BJ148)</f>
        <v>x</v>
      </c>
      <c r="BJ147" s="42">
        <f>IF('Indicator Date hidden'!BK148="x","x",BJ$2-'Indicator Date hidden'!BK148)</f>
        <v>1</v>
      </c>
      <c r="BK147" s="42">
        <f>IF('Indicator Date hidden'!BL148="x","x",BK$2-'Indicator Date hidden'!BL148)</f>
        <v>1</v>
      </c>
      <c r="BL147" s="42">
        <f>IF('Indicator Date hidden'!BM148="x","x",BL$2-'Indicator Date hidden'!BM148)</f>
        <v>0</v>
      </c>
      <c r="BM147" s="42">
        <f>IF('Indicator Date hidden'!BN148="x","x",BM$2-'Indicator Date hidden'!BN148)</f>
        <v>0</v>
      </c>
      <c r="BN147" s="42">
        <f>IF('Indicator Date hidden'!BO148="x","x",BN$2-'Indicator Date hidden'!BO148)</f>
        <v>0</v>
      </c>
      <c r="BO147" s="42">
        <f>IF('Indicator Date hidden'!BP148="x","x",BO$2-'Indicator Date hidden'!BP148)</f>
        <v>4</v>
      </c>
      <c r="BP147" s="42">
        <f>IF('Indicator Date hidden'!BQ148="x","x",BP$2-'Indicator Date hidden'!BQ148)</f>
        <v>0</v>
      </c>
      <c r="BQ147" s="42">
        <f>IF('Indicator Date hidden'!BR148="x","x",BQ$2-'Indicator Date hidden'!BR148)</f>
        <v>0</v>
      </c>
      <c r="BR147" s="42" t="str">
        <f>IF('Indicator Date hidden'!BS148="x","x",BR$2-'Indicator Date hidden'!BS148)</f>
        <v>x</v>
      </c>
      <c r="BS147" s="42">
        <f>IF('Indicator Date hidden'!BT148="x","x",BS$2-'Indicator Date hidden'!BT148)</f>
        <v>1</v>
      </c>
      <c r="BT147" s="42">
        <f>IF('Indicator Date hidden'!BU148="x","x",BT$2-'Indicator Date hidden'!BU148)</f>
        <v>0</v>
      </c>
      <c r="BU147">
        <f t="shared" si="20"/>
        <v>56</v>
      </c>
      <c r="BV147" s="43">
        <f t="shared" si="21"/>
        <v>0.94915254237288138</v>
      </c>
      <c r="BW147">
        <f t="shared" si="22"/>
        <v>11</v>
      </c>
      <c r="BX147" s="43">
        <f t="shared" si="23"/>
        <v>3.0444377110939262</v>
      </c>
      <c r="BY147" s="46">
        <f t="shared" si="24"/>
        <v>0</v>
      </c>
    </row>
    <row r="148" spans="1:77">
      <c r="A148" t="str">
        <f>'Indicator Data'!B151</f>
        <v>VCT</v>
      </c>
      <c r="B148" s="42">
        <f>IF('Indicator Date hidden'!C149="x","x",B$2-'Indicator Date hidden'!C149)</f>
        <v>0</v>
      </c>
      <c r="C148" s="42">
        <f>IF('Indicator Date hidden'!D149="x","x",C$2-'Indicator Date hidden'!D149)</f>
        <v>0</v>
      </c>
      <c r="D148" s="42">
        <f>IF('Indicator Date hidden'!E149="x","x",D$2-'Indicator Date hidden'!E149)</f>
        <v>0</v>
      </c>
      <c r="E148" s="42">
        <f>IF('Indicator Date hidden'!F149="x","x",E$2-'Indicator Date hidden'!F149)</f>
        <v>0</v>
      </c>
      <c r="F148" s="42">
        <f>IF('Indicator Date hidden'!G149="x","x",F$2-'Indicator Date hidden'!G149)</f>
        <v>0</v>
      </c>
      <c r="G148" s="42">
        <f>IF('Indicator Date hidden'!H149="x","x",G$2-'Indicator Date hidden'!H149)</f>
        <v>0</v>
      </c>
      <c r="H148" s="42">
        <f>IF('Indicator Date hidden'!I149="x","x",H$2-'Indicator Date hidden'!I149)</f>
        <v>0</v>
      </c>
      <c r="I148" s="42">
        <f>IF('Indicator Date hidden'!J149="x","x",I$2-'Indicator Date hidden'!J149)</f>
        <v>0</v>
      </c>
      <c r="J148" s="42">
        <f>IF('Indicator Date hidden'!K149="x","x",J$2-'Indicator Date hidden'!K149)</f>
        <v>0</v>
      </c>
      <c r="K148" s="42" t="str">
        <f>IF('Indicator Date hidden'!L149="x","x",K$2-'Indicator Date hidden'!L149)</f>
        <v>x</v>
      </c>
      <c r="L148" s="42" t="str">
        <f>IF('Indicator Date hidden'!M149="x","x",L$2-'Indicator Date hidden'!M149)</f>
        <v>x</v>
      </c>
      <c r="M148" s="42" t="str">
        <f>IF('Indicator Date hidden'!N149="x","x",M$2-'Indicator Date hidden'!N149)</f>
        <v>x</v>
      </c>
      <c r="N148" s="42" t="str">
        <f>IF('Indicator Date hidden'!O149="x","x",N$2-'Indicator Date hidden'!O149)</f>
        <v>x</v>
      </c>
      <c r="O148" s="42" t="str">
        <f>IF('Indicator Date hidden'!P149="x","x",O$2-'Indicator Date hidden'!P149)</f>
        <v>x</v>
      </c>
      <c r="P148" s="42">
        <f>IF('Indicator Date hidden'!Q149="x","x",P$2-'Indicator Date hidden'!Q149)</f>
        <v>0</v>
      </c>
      <c r="Q148" s="42">
        <f>IF('Indicator Date hidden'!R149="x","x",Q$2-'Indicator Date hidden'!R149)</f>
        <v>0</v>
      </c>
      <c r="R148" s="42">
        <f>IF('Indicator Date hidden'!S149="x","x",R$2-'Indicator Date hidden'!S149)</f>
        <v>0</v>
      </c>
      <c r="S148" s="42">
        <f>IF('Indicator Date hidden'!T149="x","x",S$2-'Indicator Date hidden'!T149)</f>
        <v>0</v>
      </c>
      <c r="T148" s="42">
        <f>IF('Indicator Date hidden'!U149="x","x",T$2-'Indicator Date hidden'!U149)</f>
        <v>0</v>
      </c>
      <c r="U148" s="42">
        <f>IF('Indicator Date hidden'!V149="x","x",U$2-'Indicator Date hidden'!V149)</f>
        <v>0</v>
      </c>
      <c r="V148" s="42">
        <f>IF('Indicator Date hidden'!W149="x","x",V$2-'Indicator Date hidden'!W149)</f>
        <v>0</v>
      </c>
      <c r="W148" s="42">
        <f>IF('Indicator Date hidden'!X149="x","x",W$2-'Indicator Date hidden'!X149)</f>
        <v>0</v>
      </c>
      <c r="X148" s="42" t="str">
        <f>IF('Indicator Date hidden'!Y149="x","x",X$2-'Indicator Date hidden'!Y149)</f>
        <v>x</v>
      </c>
      <c r="Y148" s="42">
        <f>IF('Indicator Date hidden'!Z149="x","x",Y$2-'Indicator Date hidden'!Z149)</f>
        <v>4</v>
      </c>
      <c r="Z148" s="42" t="str">
        <f>IF('Indicator Date hidden'!AA149="x","x",Z$2-'Indicator Date hidden'!AA149)</f>
        <v>x</v>
      </c>
      <c r="AA148" s="42">
        <f>IF('Indicator Date hidden'!AB149="x","x",AA$2-'Indicator Date hidden'!AB149)</f>
        <v>2</v>
      </c>
      <c r="AB148" s="42" t="str">
        <f>IF('Indicator Date hidden'!AC149="x","x",AB$2-'Indicator Date hidden'!AC149)</f>
        <v>x</v>
      </c>
      <c r="AC148" s="42">
        <f>IF('Indicator Date hidden'!AD149="x","x",AC$2-'Indicator Date hidden'!AD149)</f>
        <v>-2</v>
      </c>
      <c r="AD148" s="42">
        <f>IF('Indicator Date hidden'!AE149="x","x",AD$2-'Indicator Date hidden'!AE149)</f>
        <v>0</v>
      </c>
      <c r="AE148" s="42">
        <f>IF('Indicator Date hidden'!AF149="x","x",AE$2-'Indicator Date hidden'!AF149)</f>
        <v>16</v>
      </c>
      <c r="AF148" s="42" t="str">
        <f>IF('Indicator Date hidden'!AG149="x","x",AF$2-'Indicator Date hidden'!AG149)</f>
        <v>x</v>
      </c>
      <c r="AG148" s="42">
        <f>IF('Indicator Date hidden'!AH149="x","x",AG$2-'Indicator Date hidden'!AH149)</f>
        <v>0</v>
      </c>
      <c r="AH148" s="42" t="str">
        <f>IF('Indicator Date hidden'!AI149="x","x",AH$2-'Indicator Date hidden'!AI149)</f>
        <v>x</v>
      </c>
      <c r="AI148" s="42">
        <f>IF('Indicator Date hidden'!AJ149="x","x",AI$2-'Indicator Date hidden'!AJ149)</f>
        <v>0</v>
      </c>
      <c r="AJ148" s="42">
        <f>IF('Indicator Date hidden'!AK149="x","x",AJ$2-'Indicator Date hidden'!AK149)</f>
        <v>0</v>
      </c>
      <c r="AK148" s="42">
        <f>IF('Indicator Date hidden'!AL149="x","x",AK$2-'Indicator Date hidden'!AL149)</f>
        <v>0</v>
      </c>
      <c r="AL148" s="42">
        <f>IF('Indicator Date hidden'!AM149="x","x",AL$2-'Indicator Date hidden'!AM149)</f>
        <v>0</v>
      </c>
      <c r="AM148" s="42">
        <f>IF('Indicator Date hidden'!AN149="x","x",AM$2-'Indicator Date hidden'!AN149)</f>
        <v>0</v>
      </c>
      <c r="AN148" s="42">
        <f>IF('Indicator Date hidden'!AO149="x","x",AN$2-'Indicator Date hidden'!AO149)</f>
        <v>0</v>
      </c>
      <c r="AO148" s="42" t="str">
        <f>IF('Indicator Date hidden'!AP149="x","x",AO$2-'Indicator Date hidden'!AP149)</f>
        <v>x</v>
      </c>
      <c r="AP148" s="42">
        <f>IF('Indicator Date hidden'!AQ149="x","x",AP$2-'Indicator Date hidden'!AQ149)</f>
        <v>0</v>
      </c>
      <c r="AQ148" s="42" t="str">
        <f>IF('Indicator Date hidden'!AR149="x","x",AQ$2-'Indicator Date hidden'!AR149)</f>
        <v>x</v>
      </c>
      <c r="AR148" s="42" t="str">
        <f>IF('Indicator Date hidden'!AS149="x","x",AR$2-'Indicator Date hidden'!AS149)</f>
        <v>x</v>
      </c>
      <c r="AS148" s="42" t="str">
        <f>IF('Indicator Date hidden'!AT149="x","x",AS$2-'Indicator Date hidden'!AT149)</f>
        <v>x</v>
      </c>
      <c r="AT148" s="42">
        <f>IF('Indicator Date hidden'!AU149="x","x",AT$2-'Indicator Date hidden'!AU149)</f>
        <v>0</v>
      </c>
      <c r="AU148" s="42">
        <f>IF('Indicator Date hidden'!AV149="x","x",AU$2-'Indicator Date hidden'!AV149)</f>
        <v>1</v>
      </c>
      <c r="AV148" s="42" t="str">
        <f>IF('Indicator Date hidden'!AW149="x","x",AV$2-'Indicator Date hidden'!AW149)</f>
        <v>x</v>
      </c>
      <c r="AW148" s="42">
        <f>IF('Indicator Date hidden'!AX149="x","x",AW$2-'Indicator Date hidden'!AX149)</f>
        <v>-2</v>
      </c>
      <c r="AX148" s="42">
        <f>IF('Indicator Date hidden'!AY149="x","x",AX$2-'Indicator Date hidden'!AY149)</f>
        <v>-1</v>
      </c>
      <c r="AY148" s="42">
        <f>IF('Indicator Date hidden'!AZ149="x","x",AY$2-'Indicator Date hidden'!AZ149)</f>
        <v>0</v>
      </c>
      <c r="AZ148" s="42" t="str">
        <f>IF('Indicator Date hidden'!BA149="x","x",AZ$2-'Indicator Date hidden'!BA149)</f>
        <v>x</v>
      </c>
      <c r="BA148" s="42">
        <f>IF('Indicator Date hidden'!BB149="x","x",BA$2-'Indicator Date hidden'!BB149)</f>
        <v>1</v>
      </c>
      <c r="BB148" s="42">
        <f>IF('Indicator Date hidden'!BC149="x","x",BB$2-'Indicator Date hidden'!BC149)</f>
        <v>0</v>
      </c>
      <c r="BC148" s="42">
        <f>IF('Indicator Date hidden'!BD149="x","x",BC$2-'Indicator Date hidden'!BD149)</f>
        <v>0</v>
      </c>
      <c r="BD148" s="42">
        <f>IF('Indicator Date hidden'!BE149="x","x",BD$2-'Indicator Date hidden'!BE149)</f>
        <v>0</v>
      </c>
      <c r="BE148" s="42" t="str">
        <f>IF('Indicator Date hidden'!BF149="x","x",BE$2-'Indicator Date hidden'!BF149)</f>
        <v>x</v>
      </c>
      <c r="BF148" s="42">
        <f>IF('Indicator Date hidden'!BG149="x","x",BF$2-'Indicator Date hidden'!BG149)</f>
        <v>0</v>
      </c>
      <c r="BG148" s="42">
        <f>IF('Indicator Date hidden'!BH149="x","x",BG$2-'Indicator Date hidden'!BH149)</f>
        <v>0</v>
      </c>
      <c r="BH148" s="42">
        <f>IF('Indicator Date hidden'!BI149="x","x",BH$2-'Indicator Date hidden'!BI149)</f>
        <v>0</v>
      </c>
      <c r="BI148" s="42" t="str">
        <f>IF('Indicator Date hidden'!BJ149="x","x",BI$2-'Indicator Date hidden'!BJ149)</f>
        <v>x</v>
      </c>
      <c r="BJ148" s="42">
        <f>IF('Indicator Date hidden'!BK149="x","x",BJ$2-'Indicator Date hidden'!BK149)</f>
        <v>1</v>
      </c>
      <c r="BK148" s="42">
        <f>IF('Indicator Date hidden'!BL149="x","x",BK$2-'Indicator Date hidden'!BL149)</f>
        <v>0</v>
      </c>
      <c r="BL148" s="42">
        <f>IF('Indicator Date hidden'!BM149="x","x",BL$2-'Indicator Date hidden'!BM149)</f>
        <v>0</v>
      </c>
      <c r="BM148" s="42">
        <f>IF('Indicator Date hidden'!BN149="x","x",BM$2-'Indicator Date hidden'!BN149)</f>
        <v>0</v>
      </c>
      <c r="BN148" s="42">
        <f>IF('Indicator Date hidden'!BO149="x","x",BN$2-'Indicator Date hidden'!BO149)</f>
        <v>0</v>
      </c>
      <c r="BO148" s="42">
        <f>IF('Indicator Date hidden'!BP149="x","x",BO$2-'Indicator Date hidden'!BP149)</f>
        <v>9</v>
      </c>
      <c r="BP148" s="42">
        <f>IF('Indicator Date hidden'!BQ149="x","x",BP$2-'Indicator Date hidden'!BQ149)</f>
        <v>0</v>
      </c>
      <c r="BQ148" s="42">
        <f>IF('Indicator Date hidden'!BR149="x","x",BQ$2-'Indicator Date hidden'!BR149)</f>
        <v>0</v>
      </c>
      <c r="BR148" s="42" t="str">
        <f>IF('Indicator Date hidden'!BS149="x","x",BR$2-'Indicator Date hidden'!BS149)</f>
        <v>x</v>
      </c>
      <c r="BS148" s="42">
        <f>IF('Indicator Date hidden'!BT149="x","x",BS$2-'Indicator Date hidden'!BT149)</f>
        <v>1</v>
      </c>
      <c r="BT148" s="42">
        <f>IF('Indicator Date hidden'!BU149="x","x",BT$2-'Indicator Date hidden'!BU149)</f>
        <v>0</v>
      </c>
      <c r="BU148">
        <f t="shared" si="20"/>
        <v>30</v>
      </c>
      <c r="BV148" s="43">
        <f t="shared" si="21"/>
        <v>0.57692307692307687</v>
      </c>
      <c r="BW148">
        <f t="shared" si="22"/>
        <v>8</v>
      </c>
      <c r="BX148" s="43">
        <f t="shared" si="23"/>
        <v>2.6043318488046459</v>
      </c>
      <c r="BY148" s="46">
        <f t="shared" si="24"/>
        <v>0</v>
      </c>
    </row>
    <row r="149" spans="1:77">
      <c r="A149" t="str">
        <f>'Indicator Data'!B152</f>
        <v>WSM</v>
      </c>
      <c r="B149" s="42">
        <f>IF('Indicator Date hidden'!C150="x","x",B$2-'Indicator Date hidden'!C150)</f>
        <v>0</v>
      </c>
      <c r="C149" s="42">
        <f>IF('Indicator Date hidden'!D150="x","x",C$2-'Indicator Date hidden'!D150)</f>
        <v>0</v>
      </c>
      <c r="D149" s="42">
        <f>IF('Indicator Date hidden'!E150="x","x",D$2-'Indicator Date hidden'!E150)</f>
        <v>0</v>
      </c>
      <c r="E149" s="42">
        <f>IF('Indicator Date hidden'!F150="x","x",E$2-'Indicator Date hidden'!F150)</f>
        <v>0</v>
      </c>
      <c r="F149" s="42">
        <f>IF('Indicator Date hidden'!G150="x","x",F$2-'Indicator Date hidden'!G150)</f>
        <v>0</v>
      </c>
      <c r="G149" s="42">
        <f>IF('Indicator Date hidden'!H150="x","x",G$2-'Indicator Date hidden'!H150)</f>
        <v>0</v>
      </c>
      <c r="H149" s="42">
        <f>IF('Indicator Date hidden'!I150="x","x",H$2-'Indicator Date hidden'!I150)</f>
        <v>0</v>
      </c>
      <c r="I149" s="42">
        <f>IF('Indicator Date hidden'!J150="x","x",I$2-'Indicator Date hidden'!J150)</f>
        <v>0</v>
      </c>
      <c r="J149" s="42">
        <f>IF('Indicator Date hidden'!K150="x","x",J$2-'Indicator Date hidden'!K150)</f>
        <v>0</v>
      </c>
      <c r="K149" s="42" t="str">
        <f>IF('Indicator Date hidden'!L150="x","x",K$2-'Indicator Date hidden'!L150)</f>
        <v>x</v>
      </c>
      <c r="L149" s="42" t="str">
        <f>IF('Indicator Date hidden'!M150="x","x",L$2-'Indicator Date hidden'!M150)</f>
        <v>x</v>
      </c>
      <c r="M149" s="42" t="str">
        <f>IF('Indicator Date hidden'!N150="x","x",M$2-'Indicator Date hidden'!N150)</f>
        <v>x</v>
      </c>
      <c r="N149" s="42" t="str">
        <f>IF('Indicator Date hidden'!O150="x","x",N$2-'Indicator Date hidden'!O150)</f>
        <v>x</v>
      </c>
      <c r="O149" s="42" t="str">
        <f>IF('Indicator Date hidden'!P150="x","x",O$2-'Indicator Date hidden'!P150)</f>
        <v>x</v>
      </c>
      <c r="P149" s="42">
        <f>IF('Indicator Date hidden'!Q150="x","x",P$2-'Indicator Date hidden'!Q150)</f>
        <v>0</v>
      </c>
      <c r="Q149" s="42">
        <f>IF('Indicator Date hidden'!R150="x","x",Q$2-'Indicator Date hidden'!R150)</f>
        <v>0</v>
      </c>
      <c r="R149" s="42">
        <f>IF('Indicator Date hidden'!S150="x","x",R$2-'Indicator Date hidden'!S150)</f>
        <v>0</v>
      </c>
      <c r="S149" s="42">
        <f>IF('Indicator Date hidden'!T150="x","x",S$2-'Indicator Date hidden'!T150)</f>
        <v>0</v>
      </c>
      <c r="T149" s="42">
        <f>IF('Indicator Date hidden'!U150="x","x",T$2-'Indicator Date hidden'!U150)</f>
        <v>0</v>
      </c>
      <c r="U149" s="42">
        <f>IF('Indicator Date hidden'!V150="x","x",U$2-'Indicator Date hidden'!V150)</f>
        <v>0</v>
      </c>
      <c r="V149" s="42">
        <f>IF('Indicator Date hidden'!W150="x","x",V$2-'Indicator Date hidden'!W150)</f>
        <v>0</v>
      </c>
      <c r="W149" s="42">
        <f>IF('Indicator Date hidden'!X150="x","x",W$2-'Indicator Date hidden'!X150)</f>
        <v>0</v>
      </c>
      <c r="X149" s="42">
        <f>IF('Indicator Date hidden'!Y150="x","x",X$2-'Indicator Date hidden'!Y150)</f>
        <v>2</v>
      </c>
      <c r="Y149" s="42">
        <f>IF('Indicator Date hidden'!Z150="x","x",Y$2-'Indicator Date hidden'!Z150)</f>
        <v>0</v>
      </c>
      <c r="Z149" s="42">
        <f>IF('Indicator Date hidden'!AA150="x","x",Z$2-'Indicator Date hidden'!AA150)</f>
        <v>0</v>
      </c>
      <c r="AA149" s="42">
        <f>IF('Indicator Date hidden'!AB150="x","x",AA$2-'Indicator Date hidden'!AB150)</f>
        <v>1</v>
      </c>
      <c r="AB149" s="42" t="str">
        <f>IF('Indicator Date hidden'!AC150="x","x",AB$2-'Indicator Date hidden'!AC150)</f>
        <v>x</v>
      </c>
      <c r="AC149" s="42">
        <f>IF('Indicator Date hidden'!AD150="x","x",AC$2-'Indicator Date hidden'!AD150)</f>
        <v>-2</v>
      </c>
      <c r="AD149" s="42">
        <f>IF('Indicator Date hidden'!AE150="x","x",AD$2-'Indicator Date hidden'!AE150)</f>
        <v>0</v>
      </c>
      <c r="AE149" s="42">
        <f>IF('Indicator Date hidden'!AF150="x","x",AE$2-'Indicator Date hidden'!AF150)</f>
        <v>16</v>
      </c>
      <c r="AF149" s="42" t="str">
        <f>IF('Indicator Date hidden'!AG150="x","x",AF$2-'Indicator Date hidden'!AG150)</f>
        <v>x</v>
      </c>
      <c r="AG149" s="42">
        <f>IF('Indicator Date hidden'!AH150="x","x",AG$2-'Indicator Date hidden'!AH150)</f>
        <v>0</v>
      </c>
      <c r="AH149" s="42">
        <f>IF('Indicator Date hidden'!AI150="x","x",AH$2-'Indicator Date hidden'!AI150)</f>
        <v>2</v>
      </c>
      <c r="AI149" s="42">
        <f>IF('Indicator Date hidden'!AJ150="x","x",AI$2-'Indicator Date hidden'!AJ150)</f>
        <v>0</v>
      </c>
      <c r="AJ149" s="42">
        <f>IF('Indicator Date hidden'!AK150="x","x",AJ$2-'Indicator Date hidden'!AK150)</f>
        <v>0</v>
      </c>
      <c r="AK149" s="42">
        <f>IF('Indicator Date hidden'!AL150="x","x",AK$2-'Indicator Date hidden'!AL150)</f>
        <v>0</v>
      </c>
      <c r="AL149" s="42">
        <f>IF('Indicator Date hidden'!AM150="x","x",AL$2-'Indicator Date hidden'!AM150)</f>
        <v>0</v>
      </c>
      <c r="AM149" s="42">
        <f>IF('Indicator Date hidden'!AN150="x","x",AM$2-'Indicator Date hidden'!AN150)</f>
        <v>0</v>
      </c>
      <c r="AN149" s="42">
        <f>IF('Indicator Date hidden'!AO150="x","x",AN$2-'Indicator Date hidden'!AO150)</f>
        <v>0</v>
      </c>
      <c r="AO149" s="42">
        <f>IF('Indicator Date hidden'!AP150="x","x",AO$2-'Indicator Date hidden'!AP150)</f>
        <v>3</v>
      </c>
      <c r="AP149" s="42">
        <f>IF('Indicator Date hidden'!AQ150="x","x",AP$2-'Indicator Date hidden'!AQ150)</f>
        <v>0</v>
      </c>
      <c r="AQ149" s="42" t="str">
        <f>IF('Indicator Date hidden'!AR150="x","x",AQ$2-'Indicator Date hidden'!AR150)</f>
        <v>x</v>
      </c>
      <c r="AR149" s="42" t="str">
        <f>IF('Indicator Date hidden'!AS150="x","x",AR$2-'Indicator Date hidden'!AS150)</f>
        <v>x</v>
      </c>
      <c r="AS149" s="42" t="str">
        <f>IF('Indicator Date hidden'!AT150="x","x",AS$2-'Indicator Date hidden'!AT150)</f>
        <v>x</v>
      </c>
      <c r="AT149" s="42">
        <f>IF('Indicator Date hidden'!AU150="x","x",AT$2-'Indicator Date hidden'!AU150)</f>
        <v>0</v>
      </c>
      <c r="AU149" s="42">
        <f>IF('Indicator Date hidden'!AV150="x","x",AU$2-'Indicator Date hidden'!AV150)</f>
        <v>0</v>
      </c>
      <c r="AV149" s="42">
        <f>IF('Indicator Date hidden'!AW150="x","x",AV$2-'Indicator Date hidden'!AW150)</f>
        <v>9</v>
      </c>
      <c r="AW149" s="42">
        <f>IF('Indicator Date hidden'!AX150="x","x",AW$2-'Indicator Date hidden'!AX150)</f>
        <v>-2</v>
      </c>
      <c r="AX149" s="42">
        <f>IF('Indicator Date hidden'!AY150="x","x",AX$2-'Indicator Date hidden'!AY150)</f>
        <v>-1</v>
      </c>
      <c r="AY149" s="42">
        <f>IF('Indicator Date hidden'!AZ150="x","x",AY$2-'Indicator Date hidden'!AZ150)</f>
        <v>0</v>
      </c>
      <c r="AZ149" s="42" t="str">
        <f>IF('Indicator Date hidden'!BA150="x","x",AZ$2-'Indicator Date hidden'!BA150)</f>
        <v>x</v>
      </c>
      <c r="BA149" s="42">
        <f>IF('Indicator Date hidden'!BB150="x","x",BA$2-'Indicator Date hidden'!BB150)</f>
        <v>5</v>
      </c>
      <c r="BB149" s="42" t="str">
        <f>IF('Indicator Date hidden'!BC150="x","x",BB$2-'Indicator Date hidden'!BC150)</f>
        <v>x</v>
      </c>
      <c r="BC149" s="42">
        <f>IF('Indicator Date hidden'!BD150="x","x",BC$2-'Indicator Date hidden'!BD150)</f>
        <v>0</v>
      </c>
      <c r="BD149" s="42">
        <f>IF('Indicator Date hidden'!BE150="x","x",BD$2-'Indicator Date hidden'!BE150)</f>
        <v>0</v>
      </c>
      <c r="BE149" s="42">
        <f>IF('Indicator Date hidden'!BF150="x","x",BE$2-'Indicator Date hidden'!BF150)</f>
        <v>2</v>
      </c>
      <c r="BF149" s="42">
        <f>IF('Indicator Date hidden'!BG150="x","x",BF$2-'Indicator Date hidden'!BG150)</f>
        <v>0</v>
      </c>
      <c r="BG149" s="42" t="str">
        <f>IF('Indicator Date hidden'!BH150="x","x",BG$2-'Indicator Date hidden'!BH150)</f>
        <v>x</v>
      </c>
      <c r="BH149" s="42">
        <f>IF('Indicator Date hidden'!BI150="x","x",BH$2-'Indicator Date hidden'!BI150)</f>
        <v>0</v>
      </c>
      <c r="BI149" s="42">
        <f>IF('Indicator Date hidden'!BJ150="x","x",BI$2-'Indicator Date hidden'!BJ150)</f>
        <v>2</v>
      </c>
      <c r="BJ149" s="42">
        <f>IF('Indicator Date hidden'!BK150="x","x",BJ$2-'Indicator Date hidden'!BK150)</f>
        <v>1</v>
      </c>
      <c r="BK149" s="42">
        <f>IF('Indicator Date hidden'!BL150="x","x",BK$2-'Indicator Date hidden'!BL150)</f>
        <v>0</v>
      </c>
      <c r="BL149" s="42">
        <f>IF('Indicator Date hidden'!BM150="x","x",BL$2-'Indicator Date hidden'!BM150)</f>
        <v>0</v>
      </c>
      <c r="BM149" s="42">
        <f>IF('Indicator Date hidden'!BN150="x","x",BM$2-'Indicator Date hidden'!BN150)</f>
        <v>0</v>
      </c>
      <c r="BN149" s="42">
        <f>IF('Indicator Date hidden'!BO150="x","x",BN$2-'Indicator Date hidden'!BO150)</f>
        <v>0</v>
      </c>
      <c r="BO149" s="42">
        <f>IF('Indicator Date hidden'!BP150="x","x",BO$2-'Indicator Date hidden'!BP150)</f>
        <v>1</v>
      </c>
      <c r="BP149" s="42">
        <f>IF('Indicator Date hidden'!BQ150="x","x",BP$2-'Indicator Date hidden'!BQ150)</f>
        <v>0</v>
      </c>
      <c r="BQ149" s="42">
        <f>IF('Indicator Date hidden'!BR150="x","x",BQ$2-'Indicator Date hidden'!BR150)</f>
        <v>0</v>
      </c>
      <c r="BR149" s="42">
        <f>IF('Indicator Date hidden'!BS150="x","x",BR$2-'Indicator Date hidden'!BS150)</f>
        <v>0</v>
      </c>
      <c r="BS149" s="42">
        <f>IF('Indicator Date hidden'!BT150="x","x",BS$2-'Indicator Date hidden'!BT150)</f>
        <v>1</v>
      </c>
      <c r="BT149" s="42">
        <f>IF('Indicator Date hidden'!BU150="x","x",BT$2-'Indicator Date hidden'!BU150)</f>
        <v>0</v>
      </c>
      <c r="BU149">
        <f t="shared" si="20"/>
        <v>40</v>
      </c>
      <c r="BV149" s="43">
        <f t="shared" si="21"/>
        <v>0.68965517241379315</v>
      </c>
      <c r="BW149">
        <f t="shared" si="22"/>
        <v>12</v>
      </c>
      <c r="BX149" s="43">
        <f t="shared" si="23"/>
        <v>2.5339549063274256</v>
      </c>
      <c r="BY149" s="46">
        <f t="shared" si="24"/>
        <v>0</v>
      </c>
    </row>
    <row r="150" spans="1:77">
      <c r="A150" t="str">
        <f>'Indicator Data'!B153</f>
        <v>STP</v>
      </c>
      <c r="B150" s="42">
        <f>IF('Indicator Date hidden'!C151="x","x",B$2-'Indicator Date hidden'!C151)</f>
        <v>0</v>
      </c>
      <c r="C150" s="42">
        <f>IF('Indicator Date hidden'!D151="x","x",C$2-'Indicator Date hidden'!D151)</f>
        <v>0</v>
      </c>
      <c r="D150" s="42">
        <f>IF('Indicator Date hidden'!E151="x","x",D$2-'Indicator Date hidden'!E151)</f>
        <v>0</v>
      </c>
      <c r="E150" s="42">
        <f>IF('Indicator Date hidden'!F151="x","x",E$2-'Indicator Date hidden'!F151)</f>
        <v>0</v>
      </c>
      <c r="F150" s="42">
        <f>IF('Indicator Date hidden'!G151="x","x",F$2-'Indicator Date hidden'!G151)</f>
        <v>0</v>
      </c>
      <c r="G150" s="42">
        <f>IF('Indicator Date hidden'!H151="x","x",G$2-'Indicator Date hidden'!H151)</f>
        <v>0</v>
      </c>
      <c r="H150" s="42">
        <f>IF('Indicator Date hidden'!I151="x","x",H$2-'Indicator Date hidden'!I151)</f>
        <v>0</v>
      </c>
      <c r="I150" s="42">
        <f>IF('Indicator Date hidden'!J151="x","x",I$2-'Indicator Date hidden'!J151)</f>
        <v>0</v>
      </c>
      <c r="J150" s="42">
        <f>IF('Indicator Date hidden'!K151="x","x",J$2-'Indicator Date hidden'!K151)</f>
        <v>0</v>
      </c>
      <c r="K150" s="42">
        <f>IF('Indicator Date hidden'!L151="x","x",K$2-'Indicator Date hidden'!L151)</f>
        <v>0</v>
      </c>
      <c r="L150" s="42">
        <f>IF('Indicator Date hidden'!M151="x","x",L$2-'Indicator Date hidden'!M151)</f>
        <v>0</v>
      </c>
      <c r="M150" s="42">
        <f>IF('Indicator Date hidden'!N151="x","x",M$2-'Indicator Date hidden'!N151)</f>
        <v>0</v>
      </c>
      <c r="N150" s="42">
        <f>IF('Indicator Date hidden'!O151="x","x",N$2-'Indicator Date hidden'!O151)</f>
        <v>0</v>
      </c>
      <c r="O150" s="42">
        <f>IF('Indicator Date hidden'!P151="x","x",O$2-'Indicator Date hidden'!P151)</f>
        <v>0</v>
      </c>
      <c r="P150" s="42">
        <f>IF('Indicator Date hidden'!Q151="x","x",P$2-'Indicator Date hidden'!Q151)</f>
        <v>0</v>
      </c>
      <c r="Q150" s="42">
        <f>IF('Indicator Date hidden'!R151="x","x",Q$2-'Indicator Date hidden'!R151)</f>
        <v>0</v>
      </c>
      <c r="R150" s="42">
        <f>IF('Indicator Date hidden'!S151="x","x",R$2-'Indicator Date hidden'!S151)</f>
        <v>0</v>
      </c>
      <c r="S150" s="42">
        <f>IF('Indicator Date hidden'!T151="x","x",S$2-'Indicator Date hidden'!T151)</f>
        <v>0</v>
      </c>
      <c r="T150" s="42">
        <f>IF('Indicator Date hidden'!U151="x","x",T$2-'Indicator Date hidden'!U151)</f>
        <v>0</v>
      </c>
      <c r="U150" s="42">
        <f>IF('Indicator Date hidden'!V151="x","x",U$2-'Indicator Date hidden'!V151)</f>
        <v>0</v>
      </c>
      <c r="V150" s="42">
        <f>IF('Indicator Date hidden'!W151="x","x",V$2-'Indicator Date hidden'!W151)</f>
        <v>0</v>
      </c>
      <c r="W150" s="42">
        <f>IF('Indicator Date hidden'!X151="x","x",W$2-'Indicator Date hidden'!X151)</f>
        <v>0</v>
      </c>
      <c r="X150" s="42">
        <f>IF('Indicator Date hidden'!Y151="x","x",X$2-'Indicator Date hidden'!Y151)</f>
        <v>2</v>
      </c>
      <c r="Y150" s="42">
        <f>IF('Indicator Date hidden'!Z151="x","x",Y$2-'Indicator Date hidden'!Z151)</f>
        <v>0</v>
      </c>
      <c r="Z150" s="42">
        <f>IF('Indicator Date hidden'!AA151="x","x",Z$2-'Indicator Date hidden'!AA151)</f>
        <v>0</v>
      </c>
      <c r="AA150" s="42">
        <f>IF('Indicator Date hidden'!AB151="x","x",AA$2-'Indicator Date hidden'!AB151)</f>
        <v>1</v>
      </c>
      <c r="AB150" s="42">
        <f>IF('Indicator Date hidden'!AC151="x","x",AB$2-'Indicator Date hidden'!AC151)</f>
        <v>0</v>
      </c>
      <c r="AC150" s="42">
        <f>IF('Indicator Date hidden'!AD151="x","x",AC$2-'Indicator Date hidden'!AD151)</f>
        <v>-2</v>
      </c>
      <c r="AD150" s="42">
        <f>IF('Indicator Date hidden'!AE151="x","x",AD$2-'Indicator Date hidden'!AE151)</f>
        <v>0</v>
      </c>
      <c r="AE150" s="42">
        <f>IF('Indicator Date hidden'!AF151="x","x",AE$2-'Indicator Date hidden'!AF151)</f>
        <v>16</v>
      </c>
      <c r="AF150" s="42" t="str">
        <f>IF('Indicator Date hidden'!AG151="x","x",AF$2-'Indicator Date hidden'!AG151)</f>
        <v>x</v>
      </c>
      <c r="AG150" s="42">
        <f>IF('Indicator Date hidden'!AH151="x","x",AG$2-'Indicator Date hidden'!AH151)</f>
        <v>0</v>
      </c>
      <c r="AH150" s="42">
        <f>IF('Indicator Date hidden'!AI151="x","x",AH$2-'Indicator Date hidden'!AI151)</f>
        <v>2</v>
      </c>
      <c r="AI150" s="42">
        <f>IF('Indicator Date hidden'!AJ151="x","x",AI$2-'Indicator Date hidden'!AJ151)</f>
        <v>0</v>
      </c>
      <c r="AJ150" s="42">
        <f>IF('Indicator Date hidden'!AK151="x","x",AJ$2-'Indicator Date hidden'!AK151)</f>
        <v>0</v>
      </c>
      <c r="AK150" s="42">
        <f>IF('Indicator Date hidden'!AL151="x","x",AK$2-'Indicator Date hidden'!AL151)</f>
        <v>0</v>
      </c>
      <c r="AL150" s="42">
        <f>IF('Indicator Date hidden'!AM151="x","x",AL$2-'Indicator Date hidden'!AM151)</f>
        <v>0</v>
      </c>
      <c r="AM150" s="42">
        <f>IF('Indicator Date hidden'!AN151="x","x",AM$2-'Indicator Date hidden'!AN151)</f>
        <v>0</v>
      </c>
      <c r="AN150" s="42">
        <f>IF('Indicator Date hidden'!AO151="x","x",AN$2-'Indicator Date hidden'!AO151)</f>
        <v>0</v>
      </c>
      <c r="AO150" s="42">
        <f>IF('Indicator Date hidden'!AP151="x","x",AO$2-'Indicator Date hidden'!AP151)</f>
        <v>3</v>
      </c>
      <c r="AP150" s="42">
        <f>IF('Indicator Date hidden'!AQ151="x","x",AP$2-'Indicator Date hidden'!AQ151)</f>
        <v>0</v>
      </c>
      <c r="AQ150" s="42">
        <f>IF('Indicator Date hidden'!AR151="x","x",AQ$2-'Indicator Date hidden'!AR151)</f>
        <v>0</v>
      </c>
      <c r="AR150" s="42">
        <f>IF('Indicator Date hidden'!AS151="x","x",AR$2-'Indicator Date hidden'!AS151)</f>
        <v>0</v>
      </c>
      <c r="AS150" s="42">
        <f>IF('Indicator Date hidden'!AT151="x","x",AS$2-'Indicator Date hidden'!AT151)</f>
        <v>0</v>
      </c>
      <c r="AT150" s="42">
        <f>IF('Indicator Date hidden'!AU151="x","x",AT$2-'Indicator Date hidden'!AU151)</f>
        <v>0</v>
      </c>
      <c r="AU150" s="42">
        <f>IF('Indicator Date hidden'!AV151="x","x",AU$2-'Indicator Date hidden'!AV151)</f>
        <v>1</v>
      </c>
      <c r="AV150" s="42">
        <f>IF('Indicator Date hidden'!AW151="x","x",AV$2-'Indicator Date hidden'!AW151)</f>
        <v>5</v>
      </c>
      <c r="AW150" s="42">
        <f>IF('Indicator Date hidden'!AX151="x","x",AW$2-'Indicator Date hidden'!AX151)</f>
        <v>-2</v>
      </c>
      <c r="AX150" s="42">
        <f>IF('Indicator Date hidden'!AY151="x","x",AX$2-'Indicator Date hidden'!AY151)</f>
        <v>-1</v>
      </c>
      <c r="AY150" s="42">
        <f>IF('Indicator Date hidden'!AZ151="x","x",AY$2-'Indicator Date hidden'!AZ151)</f>
        <v>0</v>
      </c>
      <c r="AZ150" s="42" t="str">
        <f>IF('Indicator Date hidden'!BA151="x","x",AZ$2-'Indicator Date hidden'!BA151)</f>
        <v>x</v>
      </c>
      <c r="BA150" s="42" t="str">
        <f>IF('Indicator Date hidden'!BB151="x","x",BA$2-'Indicator Date hidden'!BB151)</f>
        <v>x</v>
      </c>
      <c r="BB150" s="42" t="str">
        <f>IF('Indicator Date hidden'!BC151="x","x",BB$2-'Indicator Date hidden'!BC151)</f>
        <v>x</v>
      </c>
      <c r="BC150" s="42">
        <f>IF('Indicator Date hidden'!BD151="x","x",BC$2-'Indicator Date hidden'!BD151)</f>
        <v>0</v>
      </c>
      <c r="BD150" s="42">
        <f>IF('Indicator Date hidden'!BE151="x","x",BD$2-'Indicator Date hidden'!BE151)</f>
        <v>0</v>
      </c>
      <c r="BE150" s="42" t="str">
        <f>IF('Indicator Date hidden'!BF151="x","x",BE$2-'Indicator Date hidden'!BF151)</f>
        <v>x</v>
      </c>
      <c r="BF150" s="42">
        <f>IF('Indicator Date hidden'!BG151="x","x",BF$2-'Indicator Date hidden'!BG151)</f>
        <v>0</v>
      </c>
      <c r="BG150" s="42">
        <f>IF('Indicator Date hidden'!BH151="x","x",BG$2-'Indicator Date hidden'!BH151)</f>
        <v>0</v>
      </c>
      <c r="BH150" s="42">
        <f>IF('Indicator Date hidden'!BI151="x","x",BH$2-'Indicator Date hidden'!BI151)</f>
        <v>0</v>
      </c>
      <c r="BI150" s="42">
        <f>IF('Indicator Date hidden'!BJ151="x","x",BI$2-'Indicator Date hidden'!BJ151)</f>
        <v>1</v>
      </c>
      <c r="BJ150" s="42">
        <f>IF('Indicator Date hidden'!BK151="x","x",BJ$2-'Indicator Date hidden'!BK151)</f>
        <v>1</v>
      </c>
      <c r="BK150" s="42">
        <f>IF('Indicator Date hidden'!BL151="x","x",BK$2-'Indicator Date hidden'!BL151)</f>
        <v>0</v>
      </c>
      <c r="BL150" s="42">
        <f>IF('Indicator Date hidden'!BM151="x","x",BL$2-'Indicator Date hidden'!BM151)</f>
        <v>0</v>
      </c>
      <c r="BM150" s="42">
        <f>IF('Indicator Date hidden'!BN151="x","x",BM$2-'Indicator Date hidden'!BN151)</f>
        <v>0</v>
      </c>
      <c r="BN150" s="42">
        <f>IF('Indicator Date hidden'!BO151="x","x",BN$2-'Indicator Date hidden'!BO151)</f>
        <v>0</v>
      </c>
      <c r="BO150" s="42">
        <f>IF('Indicator Date hidden'!BP151="x","x",BO$2-'Indicator Date hidden'!BP151)</f>
        <v>2</v>
      </c>
      <c r="BP150" s="42">
        <f>IF('Indicator Date hidden'!BQ151="x","x",BP$2-'Indicator Date hidden'!BQ151)</f>
        <v>0</v>
      </c>
      <c r="BQ150" s="42">
        <f>IF('Indicator Date hidden'!BR151="x","x",BQ$2-'Indicator Date hidden'!BR151)</f>
        <v>0</v>
      </c>
      <c r="BR150" s="42">
        <f>IF('Indicator Date hidden'!BS151="x","x",BR$2-'Indicator Date hidden'!BS151)</f>
        <v>0</v>
      </c>
      <c r="BS150" s="42">
        <f>IF('Indicator Date hidden'!BT151="x","x",BS$2-'Indicator Date hidden'!BT151)</f>
        <v>1</v>
      </c>
      <c r="BT150" s="42">
        <f>IF('Indicator Date hidden'!BU151="x","x",BT$2-'Indicator Date hidden'!BU151)</f>
        <v>0</v>
      </c>
      <c r="BU150">
        <f t="shared" si="20"/>
        <v>30</v>
      </c>
      <c r="BV150" s="43">
        <f t="shared" si="21"/>
        <v>0.45454545454545453</v>
      </c>
      <c r="BW150">
        <f t="shared" si="22"/>
        <v>11</v>
      </c>
      <c r="BX150" s="43">
        <f t="shared" si="23"/>
        <v>2.1403895013830669</v>
      </c>
      <c r="BY150" s="46">
        <f t="shared" si="24"/>
        <v>0</v>
      </c>
    </row>
    <row r="151" spans="1:77">
      <c r="A151" t="str">
        <f>'Indicator Data'!B154</f>
        <v>SAU</v>
      </c>
      <c r="B151" s="42">
        <f>IF('Indicator Date hidden'!C152="x","x",B$2-'Indicator Date hidden'!C152)</f>
        <v>0</v>
      </c>
      <c r="C151" s="42">
        <f>IF('Indicator Date hidden'!D152="x","x",C$2-'Indicator Date hidden'!D152)</f>
        <v>0</v>
      </c>
      <c r="D151" s="42">
        <f>IF('Indicator Date hidden'!E152="x","x",D$2-'Indicator Date hidden'!E152)</f>
        <v>0</v>
      </c>
      <c r="E151" s="42">
        <f>IF('Indicator Date hidden'!F152="x","x",E$2-'Indicator Date hidden'!F152)</f>
        <v>0</v>
      </c>
      <c r="F151" s="42">
        <f>IF('Indicator Date hidden'!G152="x","x",F$2-'Indicator Date hidden'!G152)</f>
        <v>0</v>
      </c>
      <c r="G151" s="42">
        <f>IF('Indicator Date hidden'!H152="x","x",G$2-'Indicator Date hidden'!H152)</f>
        <v>0</v>
      </c>
      <c r="H151" s="42">
        <f>IF('Indicator Date hidden'!I152="x","x",H$2-'Indicator Date hidden'!I152)</f>
        <v>0</v>
      </c>
      <c r="I151" s="42">
        <f>IF('Indicator Date hidden'!J152="x","x",I$2-'Indicator Date hidden'!J152)</f>
        <v>0</v>
      </c>
      <c r="J151" s="42">
        <f>IF('Indicator Date hidden'!K152="x","x",J$2-'Indicator Date hidden'!K152)</f>
        <v>0</v>
      </c>
      <c r="K151" s="42">
        <f>IF('Indicator Date hidden'!L152="x","x",K$2-'Indicator Date hidden'!L152)</f>
        <v>0</v>
      </c>
      <c r="L151" s="42">
        <f>IF('Indicator Date hidden'!M152="x","x",L$2-'Indicator Date hidden'!M152)</f>
        <v>0</v>
      </c>
      <c r="M151" s="42" t="str">
        <f>IF('Indicator Date hidden'!N152="x","x",M$2-'Indicator Date hidden'!N152)</f>
        <v>x</v>
      </c>
      <c r="N151" s="42" t="str">
        <f>IF('Indicator Date hidden'!O152="x","x",N$2-'Indicator Date hidden'!O152)</f>
        <v>x</v>
      </c>
      <c r="O151" s="42" t="str">
        <f>IF('Indicator Date hidden'!P152="x","x",O$2-'Indicator Date hidden'!P152)</f>
        <v>x</v>
      </c>
      <c r="P151" s="42">
        <f>IF('Indicator Date hidden'!Q152="x","x",P$2-'Indicator Date hidden'!Q152)</f>
        <v>0</v>
      </c>
      <c r="Q151" s="42">
        <f>IF('Indicator Date hidden'!R152="x","x",Q$2-'Indicator Date hidden'!R152)</f>
        <v>0</v>
      </c>
      <c r="R151" s="42">
        <f>IF('Indicator Date hidden'!S152="x","x",R$2-'Indicator Date hidden'!S152)</f>
        <v>0</v>
      </c>
      <c r="S151" s="42">
        <f>IF('Indicator Date hidden'!T152="x","x",S$2-'Indicator Date hidden'!T152)</f>
        <v>0</v>
      </c>
      <c r="T151" s="42">
        <f>IF('Indicator Date hidden'!U152="x","x",T$2-'Indicator Date hidden'!U152)</f>
        <v>0</v>
      </c>
      <c r="U151" s="42">
        <f>IF('Indicator Date hidden'!V152="x","x",U$2-'Indicator Date hidden'!V152)</f>
        <v>0</v>
      </c>
      <c r="V151" s="42">
        <f>IF('Indicator Date hidden'!W152="x","x",V$2-'Indicator Date hidden'!W152)</f>
        <v>0</v>
      </c>
      <c r="W151" s="42">
        <f>IF('Indicator Date hidden'!X152="x","x",W$2-'Indicator Date hidden'!X152)</f>
        <v>0</v>
      </c>
      <c r="X151" s="42" t="str">
        <f>IF('Indicator Date hidden'!Y152="x","x",X$2-'Indicator Date hidden'!Y152)</f>
        <v>x</v>
      </c>
      <c r="Y151" s="42">
        <f>IF('Indicator Date hidden'!Z152="x","x",Y$2-'Indicator Date hidden'!Z152)</f>
        <v>0</v>
      </c>
      <c r="Z151" s="42" t="str">
        <f>IF('Indicator Date hidden'!AA152="x","x",Z$2-'Indicator Date hidden'!AA152)</f>
        <v>x</v>
      </c>
      <c r="AA151" s="42">
        <f>IF('Indicator Date hidden'!AB152="x","x",AA$2-'Indicator Date hidden'!AB152)</f>
        <v>1</v>
      </c>
      <c r="AB151" s="42">
        <f>IF('Indicator Date hidden'!AC152="x","x",AB$2-'Indicator Date hidden'!AC152)</f>
        <v>0</v>
      </c>
      <c r="AC151" s="42">
        <f>IF('Indicator Date hidden'!AD152="x","x",AC$2-'Indicator Date hidden'!AD152)</f>
        <v>-2</v>
      </c>
      <c r="AD151" s="42">
        <f>IF('Indicator Date hidden'!AE152="x","x",AD$2-'Indicator Date hidden'!AE152)</f>
        <v>0</v>
      </c>
      <c r="AE151" s="42">
        <f>IF('Indicator Date hidden'!AF152="x","x",AE$2-'Indicator Date hidden'!AF152)</f>
        <v>0</v>
      </c>
      <c r="AF151" s="42">
        <f>IF('Indicator Date hidden'!AG152="x","x",AF$2-'Indicator Date hidden'!AG152)</f>
        <v>0</v>
      </c>
      <c r="AG151" s="42">
        <f>IF('Indicator Date hidden'!AH152="x","x",AG$2-'Indicator Date hidden'!AH152)</f>
        <v>0</v>
      </c>
      <c r="AH151" s="42" t="str">
        <f>IF('Indicator Date hidden'!AI152="x","x",AH$2-'Indicator Date hidden'!AI152)</f>
        <v>x</v>
      </c>
      <c r="AI151" s="42">
        <f>IF('Indicator Date hidden'!AJ152="x","x",AI$2-'Indicator Date hidden'!AJ152)</f>
        <v>0</v>
      </c>
      <c r="AJ151" s="42">
        <f>IF('Indicator Date hidden'!AK152="x","x",AJ$2-'Indicator Date hidden'!AK152)</f>
        <v>0</v>
      </c>
      <c r="AK151" s="42">
        <f>IF('Indicator Date hidden'!AL152="x","x",AK$2-'Indicator Date hidden'!AL152)</f>
        <v>0</v>
      </c>
      <c r="AL151" s="42" t="str">
        <f>IF('Indicator Date hidden'!AM152="x","x",AL$2-'Indicator Date hidden'!AM152)</f>
        <v>x</v>
      </c>
      <c r="AM151" s="42">
        <f>IF('Indicator Date hidden'!AN152="x","x",AM$2-'Indicator Date hidden'!AN152)</f>
        <v>0</v>
      </c>
      <c r="AN151" s="42">
        <f>IF('Indicator Date hidden'!AO152="x","x",AN$2-'Indicator Date hidden'!AO152)</f>
        <v>0</v>
      </c>
      <c r="AO151" s="42">
        <f>IF('Indicator Date hidden'!AP152="x","x",AO$2-'Indicator Date hidden'!AP152)</f>
        <v>2</v>
      </c>
      <c r="AP151" s="42">
        <f>IF('Indicator Date hidden'!AQ152="x","x",AP$2-'Indicator Date hidden'!AQ152)</f>
        <v>0</v>
      </c>
      <c r="AQ151" s="42">
        <f>IF('Indicator Date hidden'!AR152="x","x",AQ$2-'Indicator Date hidden'!AR152)</f>
        <v>0</v>
      </c>
      <c r="AR151" s="42">
        <f>IF('Indicator Date hidden'!AS152="x","x",AR$2-'Indicator Date hidden'!AS152)</f>
        <v>0</v>
      </c>
      <c r="AS151" s="42">
        <f>IF('Indicator Date hidden'!AT152="x","x",AS$2-'Indicator Date hidden'!AT152)</f>
        <v>0</v>
      </c>
      <c r="AT151" s="42">
        <f>IF('Indicator Date hidden'!AU152="x","x",AT$2-'Indicator Date hidden'!AU152)</f>
        <v>0</v>
      </c>
      <c r="AU151" s="42">
        <f>IF('Indicator Date hidden'!AV152="x","x",AU$2-'Indicator Date hidden'!AV152)</f>
        <v>0</v>
      </c>
      <c r="AV151" s="42" t="str">
        <f>IF('Indicator Date hidden'!AW152="x","x",AV$2-'Indicator Date hidden'!AW152)</f>
        <v>x</v>
      </c>
      <c r="AW151" s="42">
        <f>IF('Indicator Date hidden'!AX152="x","x",AW$2-'Indicator Date hidden'!AX152)</f>
        <v>-2</v>
      </c>
      <c r="AX151" s="42">
        <f>IF('Indicator Date hidden'!AY152="x","x",AX$2-'Indicator Date hidden'!AY152)</f>
        <v>-1</v>
      </c>
      <c r="AY151" s="42">
        <f>IF('Indicator Date hidden'!AZ152="x","x",AY$2-'Indicator Date hidden'!AZ152)</f>
        <v>0</v>
      </c>
      <c r="AZ151" s="42" t="str">
        <f>IF('Indicator Date hidden'!BA152="x","x",AZ$2-'Indicator Date hidden'!BA152)</f>
        <v>x</v>
      </c>
      <c r="BA151" s="42">
        <f>IF('Indicator Date hidden'!BB152="x","x",BA$2-'Indicator Date hidden'!BB152)</f>
        <v>0</v>
      </c>
      <c r="BB151" s="42">
        <f>IF('Indicator Date hidden'!BC152="x","x",BB$2-'Indicator Date hidden'!BC152)</f>
        <v>0</v>
      </c>
      <c r="BC151" s="42">
        <f>IF('Indicator Date hidden'!BD152="x","x",BC$2-'Indicator Date hidden'!BD152)</f>
        <v>0</v>
      </c>
      <c r="BD151" s="42">
        <f>IF('Indicator Date hidden'!BE152="x","x",BD$2-'Indicator Date hidden'!BE152)</f>
        <v>0</v>
      </c>
      <c r="BE151" s="42" t="str">
        <f>IF('Indicator Date hidden'!BF152="x","x",BE$2-'Indicator Date hidden'!BF152)</f>
        <v>x</v>
      </c>
      <c r="BF151" s="42">
        <f>IF('Indicator Date hidden'!BG152="x","x",BF$2-'Indicator Date hidden'!BG152)</f>
        <v>0</v>
      </c>
      <c r="BG151" s="42">
        <f>IF('Indicator Date hidden'!BH152="x","x",BG$2-'Indicator Date hidden'!BH152)</f>
        <v>0</v>
      </c>
      <c r="BH151" s="42">
        <f>IF('Indicator Date hidden'!BI152="x","x",BH$2-'Indicator Date hidden'!BI152)</f>
        <v>0</v>
      </c>
      <c r="BI151" s="42">
        <f>IF('Indicator Date hidden'!BJ152="x","x",BI$2-'Indicator Date hidden'!BJ152)</f>
        <v>3</v>
      </c>
      <c r="BJ151" s="42">
        <f>IF('Indicator Date hidden'!BK152="x","x",BJ$2-'Indicator Date hidden'!BK152)</f>
        <v>0</v>
      </c>
      <c r="BK151" s="42">
        <f>IF('Indicator Date hidden'!BL152="x","x",BK$2-'Indicator Date hidden'!BL152)</f>
        <v>0</v>
      </c>
      <c r="BL151" s="42">
        <f>IF('Indicator Date hidden'!BM152="x","x",BL$2-'Indicator Date hidden'!BM152)</f>
        <v>0</v>
      </c>
      <c r="BM151" s="42">
        <f>IF('Indicator Date hidden'!BN152="x","x",BM$2-'Indicator Date hidden'!BN152)</f>
        <v>0</v>
      </c>
      <c r="BN151" s="42">
        <f>IF('Indicator Date hidden'!BO152="x","x",BN$2-'Indicator Date hidden'!BO152)</f>
        <v>0</v>
      </c>
      <c r="BO151" s="42">
        <f>IF('Indicator Date hidden'!BP152="x","x",BO$2-'Indicator Date hidden'!BP152)</f>
        <v>0</v>
      </c>
      <c r="BP151" s="42">
        <f>IF('Indicator Date hidden'!BQ152="x","x",BP$2-'Indicator Date hidden'!BQ152)</f>
        <v>0</v>
      </c>
      <c r="BQ151" s="42">
        <f>IF('Indicator Date hidden'!BR152="x","x",BQ$2-'Indicator Date hidden'!BR152)</f>
        <v>0</v>
      </c>
      <c r="BR151" s="42">
        <f>IF('Indicator Date hidden'!BS152="x","x",BR$2-'Indicator Date hidden'!BS152)</f>
        <v>0</v>
      </c>
      <c r="BS151" s="42">
        <f>IF('Indicator Date hidden'!BT152="x","x",BS$2-'Indicator Date hidden'!BT152)</f>
        <v>1</v>
      </c>
      <c r="BT151" s="42">
        <f>IF('Indicator Date hidden'!BU152="x","x",BT$2-'Indicator Date hidden'!BU152)</f>
        <v>0</v>
      </c>
      <c r="BU151">
        <f t="shared" si="20"/>
        <v>2</v>
      </c>
      <c r="BV151" s="43">
        <f t="shared" si="21"/>
        <v>3.2786885245901641E-2</v>
      </c>
      <c r="BW151">
        <f t="shared" si="22"/>
        <v>4</v>
      </c>
      <c r="BX151" s="43">
        <f t="shared" si="23"/>
        <v>0.62639256309976399</v>
      </c>
      <c r="BY151" s="46">
        <f t="shared" si="24"/>
        <v>0</v>
      </c>
    </row>
    <row r="152" spans="1:77">
      <c r="A152" t="str">
        <f>'Indicator Data'!B155</f>
        <v>SEN</v>
      </c>
      <c r="B152" s="42">
        <f>IF('Indicator Date hidden'!C153="x","x",B$2-'Indicator Date hidden'!C153)</f>
        <v>0</v>
      </c>
      <c r="C152" s="42">
        <f>IF('Indicator Date hidden'!D153="x","x",C$2-'Indicator Date hidden'!D153)</f>
        <v>0</v>
      </c>
      <c r="D152" s="42">
        <f>IF('Indicator Date hidden'!E153="x","x",D$2-'Indicator Date hidden'!E153)</f>
        <v>0</v>
      </c>
      <c r="E152" s="42">
        <f>IF('Indicator Date hidden'!F153="x","x",E$2-'Indicator Date hidden'!F153)</f>
        <v>0</v>
      </c>
      <c r="F152" s="42">
        <f>IF('Indicator Date hidden'!G153="x","x",F$2-'Indicator Date hidden'!G153)</f>
        <v>0</v>
      </c>
      <c r="G152" s="42">
        <f>IF('Indicator Date hidden'!H153="x","x",G$2-'Indicator Date hidden'!H153)</f>
        <v>0</v>
      </c>
      <c r="H152" s="42">
        <f>IF('Indicator Date hidden'!I153="x","x",H$2-'Indicator Date hidden'!I153)</f>
        <v>0</v>
      </c>
      <c r="I152" s="42">
        <f>IF('Indicator Date hidden'!J153="x","x",I$2-'Indicator Date hidden'!J153)</f>
        <v>0</v>
      </c>
      <c r="J152" s="42">
        <f>IF('Indicator Date hidden'!K153="x","x",J$2-'Indicator Date hidden'!K153)</f>
        <v>0</v>
      </c>
      <c r="K152" s="42">
        <f>IF('Indicator Date hidden'!L153="x","x",K$2-'Indicator Date hidden'!L153)</f>
        <v>0</v>
      </c>
      <c r="L152" s="42">
        <f>IF('Indicator Date hidden'!M153="x","x",L$2-'Indicator Date hidden'!M153)</f>
        <v>0</v>
      </c>
      <c r="M152" s="42">
        <f>IF('Indicator Date hidden'!N153="x","x",M$2-'Indicator Date hidden'!N153)</f>
        <v>0</v>
      </c>
      <c r="N152" s="42">
        <f>IF('Indicator Date hidden'!O153="x","x",N$2-'Indicator Date hidden'!O153)</f>
        <v>0</v>
      </c>
      <c r="O152" s="42">
        <f>IF('Indicator Date hidden'!P153="x","x",O$2-'Indicator Date hidden'!P153)</f>
        <v>0</v>
      </c>
      <c r="P152" s="42">
        <f>IF('Indicator Date hidden'!Q153="x","x",P$2-'Indicator Date hidden'!Q153)</f>
        <v>0</v>
      </c>
      <c r="Q152" s="42">
        <f>IF('Indicator Date hidden'!R153="x","x",Q$2-'Indicator Date hidden'!R153)</f>
        <v>0</v>
      </c>
      <c r="R152" s="42">
        <f>IF('Indicator Date hidden'!S153="x","x",R$2-'Indicator Date hidden'!S153)</f>
        <v>0</v>
      </c>
      <c r="S152" s="42">
        <f>IF('Indicator Date hidden'!T153="x","x",S$2-'Indicator Date hidden'!T153)</f>
        <v>0</v>
      </c>
      <c r="T152" s="42">
        <f>IF('Indicator Date hidden'!U153="x","x",T$2-'Indicator Date hidden'!U153)</f>
        <v>0</v>
      </c>
      <c r="U152" s="42">
        <f>IF('Indicator Date hidden'!V153="x","x",U$2-'Indicator Date hidden'!V153)</f>
        <v>0</v>
      </c>
      <c r="V152" s="42">
        <f>IF('Indicator Date hidden'!W153="x","x",V$2-'Indicator Date hidden'!W153)</f>
        <v>0</v>
      </c>
      <c r="W152" s="42">
        <f>IF('Indicator Date hidden'!X153="x","x",W$2-'Indicator Date hidden'!X153)</f>
        <v>0</v>
      </c>
      <c r="X152" s="42">
        <f>IF('Indicator Date hidden'!Y153="x","x",X$2-'Indicator Date hidden'!Y153)</f>
        <v>4</v>
      </c>
      <c r="Y152" s="42">
        <f>IF('Indicator Date hidden'!Z153="x","x",Y$2-'Indicator Date hidden'!Z153)</f>
        <v>0</v>
      </c>
      <c r="Z152" s="42">
        <f>IF('Indicator Date hidden'!AA153="x","x",Z$2-'Indicator Date hidden'!AA153)</f>
        <v>0</v>
      </c>
      <c r="AA152" s="42">
        <f>IF('Indicator Date hidden'!AB153="x","x",AA$2-'Indicator Date hidden'!AB153)</f>
        <v>1</v>
      </c>
      <c r="AB152" s="42">
        <f>IF('Indicator Date hidden'!AC153="x","x",AB$2-'Indicator Date hidden'!AC153)</f>
        <v>0</v>
      </c>
      <c r="AC152" s="42">
        <f>IF('Indicator Date hidden'!AD153="x","x",AC$2-'Indicator Date hidden'!AD153)</f>
        <v>-2</v>
      </c>
      <c r="AD152" s="42">
        <f>IF('Indicator Date hidden'!AE153="x","x",AD$2-'Indicator Date hidden'!AE153)</f>
        <v>0</v>
      </c>
      <c r="AE152" s="42">
        <f>IF('Indicator Date hidden'!AF153="x","x",AE$2-'Indicator Date hidden'!AF153)</f>
        <v>0</v>
      </c>
      <c r="AF152" s="42">
        <f>IF('Indicator Date hidden'!AG153="x","x",AF$2-'Indicator Date hidden'!AG153)</f>
        <v>0</v>
      </c>
      <c r="AG152" s="42">
        <f>IF('Indicator Date hidden'!AH153="x","x",AG$2-'Indicator Date hidden'!AH153)</f>
        <v>0</v>
      </c>
      <c r="AH152" s="42">
        <f>IF('Indicator Date hidden'!AI153="x","x",AH$2-'Indicator Date hidden'!AI153)</f>
        <v>2</v>
      </c>
      <c r="AI152" s="42">
        <f>IF('Indicator Date hidden'!AJ153="x","x",AI$2-'Indicator Date hidden'!AJ153)</f>
        <v>0</v>
      </c>
      <c r="AJ152" s="42">
        <f>IF('Indicator Date hidden'!AK153="x","x",AJ$2-'Indicator Date hidden'!AK153)</f>
        <v>0</v>
      </c>
      <c r="AK152" s="42">
        <f>IF('Indicator Date hidden'!AL153="x","x",AK$2-'Indicator Date hidden'!AL153)</f>
        <v>0</v>
      </c>
      <c r="AL152" s="42">
        <f>IF('Indicator Date hidden'!AM153="x","x",AL$2-'Indicator Date hidden'!AM153)</f>
        <v>0</v>
      </c>
      <c r="AM152" s="42">
        <f>IF('Indicator Date hidden'!AN153="x","x",AM$2-'Indicator Date hidden'!AN153)</f>
        <v>0</v>
      </c>
      <c r="AN152" s="42">
        <f>IF('Indicator Date hidden'!AO153="x","x",AN$2-'Indicator Date hidden'!AO153)</f>
        <v>0</v>
      </c>
      <c r="AO152" s="42">
        <f>IF('Indicator Date hidden'!AP153="x","x",AO$2-'Indicator Date hidden'!AP153)</f>
        <v>3</v>
      </c>
      <c r="AP152" s="42">
        <f>IF('Indicator Date hidden'!AQ153="x","x",AP$2-'Indicator Date hidden'!AQ153)</f>
        <v>0</v>
      </c>
      <c r="AQ152" s="42">
        <f>IF('Indicator Date hidden'!AR153="x","x",AQ$2-'Indicator Date hidden'!AR153)</f>
        <v>0</v>
      </c>
      <c r="AR152" s="42">
        <f>IF('Indicator Date hidden'!AS153="x","x",AR$2-'Indicator Date hidden'!AS153)</f>
        <v>0</v>
      </c>
      <c r="AS152" s="42">
        <f>IF('Indicator Date hidden'!AT153="x","x",AS$2-'Indicator Date hidden'!AT153)</f>
        <v>0</v>
      </c>
      <c r="AT152" s="42">
        <f>IF('Indicator Date hidden'!AU153="x","x",AT$2-'Indicator Date hidden'!AU153)</f>
        <v>0</v>
      </c>
      <c r="AU152" s="42">
        <f>IF('Indicator Date hidden'!AV153="x","x",AU$2-'Indicator Date hidden'!AV153)</f>
        <v>0</v>
      </c>
      <c r="AV152" s="42">
        <f>IF('Indicator Date hidden'!AW153="x","x",AV$2-'Indicator Date hidden'!AW153)</f>
        <v>1</v>
      </c>
      <c r="AW152" s="42">
        <f>IF('Indicator Date hidden'!AX153="x","x",AW$2-'Indicator Date hidden'!AX153)</f>
        <v>-2</v>
      </c>
      <c r="AX152" s="42">
        <f>IF('Indicator Date hidden'!AY153="x","x",AX$2-'Indicator Date hidden'!AY153)</f>
        <v>-1</v>
      </c>
      <c r="AY152" s="42">
        <f>IF('Indicator Date hidden'!AZ153="x","x",AY$2-'Indicator Date hidden'!AZ153)</f>
        <v>0</v>
      </c>
      <c r="AZ152" s="42">
        <f>IF('Indicator Date hidden'!BA153="x","x",AZ$2-'Indicator Date hidden'!BA153)</f>
        <v>0</v>
      </c>
      <c r="BA152" s="42">
        <f>IF('Indicator Date hidden'!BB153="x","x",BA$2-'Indicator Date hidden'!BB153)</f>
        <v>0</v>
      </c>
      <c r="BB152" s="42">
        <f>IF('Indicator Date hidden'!BC153="x","x",BB$2-'Indicator Date hidden'!BC153)</f>
        <v>0</v>
      </c>
      <c r="BC152" s="42">
        <f>IF('Indicator Date hidden'!BD153="x","x",BC$2-'Indicator Date hidden'!BD153)</f>
        <v>0</v>
      </c>
      <c r="BD152" s="42">
        <f>IF('Indicator Date hidden'!BE153="x","x",BD$2-'Indicator Date hidden'!BE153)</f>
        <v>0</v>
      </c>
      <c r="BE152" s="42">
        <f>IF('Indicator Date hidden'!BF153="x","x",BE$2-'Indicator Date hidden'!BF153)</f>
        <v>0</v>
      </c>
      <c r="BF152" s="42">
        <f>IF('Indicator Date hidden'!BG153="x","x",BF$2-'Indicator Date hidden'!BG153)</f>
        <v>0</v>
      </c>
      <c r="BG152" s="42">
        <f>IF('Indicator Date hidden'!BH153="x","x",BG$2-'Indicator Date hidden'!BH153)</f>
        <v>0</v>
      </c>
      <c r="BH152" s="42">
        <f>IF('Indicator Date hidden'!BI153="x","x",BH$2-'Indicator Date hidden'!BI153)</f>
        <v>0</v>
      </c>
      <c r="BI152" s="42">
        <f>IF('Indicator Date hidden'!BJ153="x","x",BI$2-'Indicator Date hidden'!BJ153)</f>
        <v>1</v>
      </c>
      <c r="BJ152" s="42">
        <f>IF('Indicator Date hidden'!BK153="x","x",BJ$2-'Indicator Date hidden'!BK153)</f>
        <v>1</v>
      </c>
      <c r="BK152" s="42">
        <f>IF('Indicator Date hidden'!BL153="x","x",BK$2-'Indicator Date hidden'!BL153)</f>
        <v>0</v>
      </c>
      <c r="BL152" s="42">
        <f>IF('Indicator Date hidden'!BM153="x","x",BL$2-'Indicator Date hidden'!BM153)</f>
        <v>0</v>
      </c>
      <c r="BM152" s="42">
        <f>IF('Indicator Date hidden'!BN153="x","x",BM$2-'Indicator Date hidden'!BN153)</f>
        <v>0</v>
      </c>
      <c r="BN152" s="42">
        <f>IF('Indicator Date hidden'!BO153="x","x",BN$2-'Indicator Date hidden'!BO153)</f>
        <v>0</v>
      </c>
      <c r="BO152" s="42">
        <f>IF('Indicator Date hidden'!BP153="x","x",BO$2-'Indicator Date hidden'!BP153)</f>
        <v>1</v>
      </c>
      <c r="BP152" s="42">
        <f>IF('Indicator Date hidden'!BQ153="x","x",BP$2-'Indicator Date hidden'!BQ153)</f>
        <v>0</v>
      </c>
      <c r="BQ152" s="42">
        <f>IF('Indicator Date hidden'!BR153="x","x",BQ$2-'Indicator Date hidden'!BR153)</f>
        <v>0</v>
      </c>
      <c r="BR152" s="42">
        <f>IF('Indicator Date hidden'!BS153="x","x",BR$2-'Indicator Date hidden'!BS153)</f>
        <v>0</v>
      </c>
      <c r="BS152" s="42">
        <f>IF('Indicator Date hidden'!BT153="x","x",BS$2-'Indicator Date hidden'!BT153)</f>
        <v>1</v>
      </c>
      <c r="BT152" s="42">
        <f>IF('Indicator Date hidden'!BU153="x","x",BT$2-'Indicator Date hidden'!BU153)</f>
        <v>0</v>
      </c>
      <c r="BU152">
        <f t="shared" si="20"/>
        <v>10</v>
      </c>
      <c r="BV152" s="43">
        <f t="shared" si="21"/>
        <v>0.14084507042253522</v>
      </c>
      <c r="BW152">
        <f t="shared" si="22"/>
        <v>9</v>
      </c>
      <c r="BX152" s="43">
        <f t="shared" si="23"/>
        <v>0.77451983576718419</v>
      </c>
      <c r="BY152" s="46">
        <f t="shared" si="24"/>
        <v>0</v>
      </c>
    </row>
    <row r="153" spans="1:77">
      <c r="A153" t="str">
        <f>'Indicator Data'!B156</f>
        <v>SRB</v>
      </c>
      <c r="B153" s="42">
        <f>IF('Indicator Date hidden'!C154="x","x",B$2-'Indicator Date hidden'!C154)</f>
        <v>0</v>
      </c>
      <c r="C153" s="42">
        <f>IF('Indicator Date hidden'!D154="x","x",C$2-'Indicator Date hidden'!D154)</f>
        <v>0</v>
      </c>
      <c r="D153" s="42">
        <f>IF('Indicator Date hidden'!E154="x","x",D$2-'Indicator Date hidden'!E154)</f>
        <v>0</v>
      </c>
      <c r="E153" s="42">
        <f>IF('Indicator Date hidden'!F154="x","x",E$2-'Indicator Date hidden'!F154)</f>
        <v>0</v>
      </c>
      <c r="F153" s="42">
        <f>IF('Indicator Date hidden'!G154="x","x",F$2-'Indicator Date hidden'!G154)</f>
        <v>0</v>
      </c>
      <c r="G153" s="42">
        <f>IF('Indicator Date hidden'!H154="x","x",G$2-'Indicator Date hidden'!H154)</f>
        <v>0</v>
      </c>
      <c r="H153" s="42">
        <f>IF('Indicator Date hidden'!I154="x","x",H$2-'Indicator Date hidden'!I154)</f>
        <v>0</v>
      </c>
      <c r="I153" s="42">
        <f>IF('Indicator Date hidden'!J154="x","x",I$2-'Indicator Date hidden'!J154)</f>
        <v>0</v>
      </c>
      <c r="J153" s="42">
        <f>IF('Indicator Date hidden'!K154="x","x",J$2-'Indicator Date hidden'!K154)</f>
        <v>0</v>
      </c>
      <c r="K153" s="42">
        <f>IF('Indicator Date hidden'!L154="x","x",K$2-'Indicator Date hidden'!L154)</f>
        <v>0</v>
      </c>
      <c r="L153" s="42">
        <f>IF('Indicator Date hidden'!M154="x","x",L$2-'Indicator Date hidden'!M154)</f>
        <v>0</v>
      </c>
      <c r="M153" s="42" t="str">
        <f>IF('Indicator Date hidden'!N154="x","x",M$2-'Indicator Date hidden'!N154)</f>
        <v>x</v>
      </c>
      <c r="N153" s="42" t="str">
        <f>IF('Indicator Date hidden'!O154="x","x",N$2-'Indicator Date hidden'!O154)</f>
        <v>x</v>
      </c>
      <c r="O153" s="42" t="str">
        <f>IF('Indicator Date hidden'!P154="x","x",O$2-'Indicator Date hidden'!P154)</f>
        <v>x</v>
      </c>
      <c r="P153" s="42">
        <f>IF('Indicator Date hidden'!Q154="x","x",P$2-'Indicator Date hidden'!Q154)</f>
        <v>0</v>
      </c>
      <c r="Q153" s="42">
        <f>IF('Indicator Date hidden'!R154="x","x",Q$2-'Indicator Date hidden'!R154)</f>
        <v>0</v>
      </c>
      <c r="R153" s="42">
        <f>IF('Indicator Date hidden'!S154="x","x",R$2-'Indicator Date hidden'!S154)</f>
        <v>0</v>
      </c>
      <c r="S153" s="42">
        <f>IF('Indicator Date hidden'!T154="x","x",S$2-'Indicator Date hidden'!T154)</f>
        <v>0</v>
      </c>
      <c r="T153" s="42">
        <f>IF('Indicator Date hidden'!U154="x","x",T$2-'Indicator Date hidden'!U154)</f>
        <v>0</v>
      </c>
      <c r="U153" s="42">
        <f>IF('Indicator Date hidden'!V154="x","x",U$2-'Indicator Date hidden'!V154)</f>
        <v>0</v>
      </c>
      <c r="V153" s="42">
        <f>IF('Indicator Date hidden'!W154="x","x",V$2-'Indicator Date hidden'!W154)</f>
        <v>0</v>
      </c>
      <c r="W153" s="42">
        <f>IF('Indicator Date hidden'!X154="x","x",W$2-'Indicator Date hidden'!X154)</f>
        <v>0</v>
      </c>
      <c r="X153" s="42">
        <f>IF('Indicator Date hidden'!Y154="x","x",X$2-'Indicator Date hidden'!Y154)</f>
        <v>2</v>
      </c>
      <c r="Y153" s="42">
        <f>IF('Indicator Date hidden'!Z154="x","x",Y$2-'Indicator Date hidden'!Z154)</f>
        <v>0</v>
      </c>
      <c r="Z153" s="42" t="str">
        <f>IF('Indicator Date hidden'!AA154="x","x",Z$2-'Indicator Date hidden'!AA154)</f>
        <v>x</v>
      </c>
      <c r="AA153" s="42">
        <f>IF('Indicator Date hidden'!AB154="x","x",AA$2-'Indicator Date hidden'!AB154)</f>
        <v>1</v>
      </c>
      <c r="AB153" s="42">
        <f>IF('Indicator Date hidden'!AC154="x","x",AB$2-'Indicator Date hidden'!AC154)</f>
        <v>0</v>
      </c>
      <c r="AC153" s="42">
        <f>IF('Indicator Date hidden'!AD154="x","x",AC$2-'Indicator Date hidden'!AD154)</f>
        <v>-2</v>
      </c>
      <c r="AD153" s="42">
        <f>IF('Indicator Date hidden'!AE154="x","x",AD$2-'Indicator Date hidden'!AE154)</f>
        <v>0</v>
      </c>
      <c r="AE153" s="42">
        <f>IF('Indicator Date hidden'!AF154="x","x",AE$2-'Indicator Date hidden'!AF154)</f>
        <v>0</v>
      </c>
      <c r="AF153" s="42">
        <f>IF('Indicator Date hidden'!AG154="x","x",AF$2-'Indicator Date hidden'!AG154)</f>
        <v>0</v>
      </c>
      <c r="AG153" s="42">
        <f>IF('Indicator Date hidden'!AH154="x","x",AG$2-'Indicator Date hidden'!AH154)</f>
        <v>0</v>
      </c>
      <c r="AH153" s="42">
        <f>IF('Indicator Date hidden'!AI154="x","x",AH$2-'Indicator Date hidden'!AI154)</f>
        <v>2</v>
      </c>
      <c r="AI153" s="42">
        <f>IF('Indicator Date hidden'!AJ154="x","x",AI$2-'Indicator Date hidden'!AJ154)</f>
        <v>0</v>
      </c>
      <c r="AJ153" s="42">
        <f>IF('Indicator Date hidden'!AK154="x","x",AJ$2-'Indicator Date hidden'!AK154)</f>
        <v>0</v>
      </c>
      <c r="AK153" s="42">
        <f>IF('Indicator Date hidden'!AL154="x","x",AK$2-'Indicator Date hidden'!AL154)</f>
        <v>0</v>
      </c>
      <c r="AL153" s="42">
        <f>IF('Indicator Date hidden'!AM154="x","x",AL$2-'Indicator Date hidden'!AM154)</f>
        <v>0</v>
      </c>
      <c r="AM153" s="42">
        <f>IF('Indicator Date hidden'!AN154="x","x",AM$2-'Indicator Date hidden'!AN154)</f>
        <v>0</v>
      </c>
      <c r="AN153" s="42">
        <f>IF('Indicator Date hidden'!AO154="x","x",AN$2-'Indicator Date hidden'!AO154)</f>
        <v>0</v>
      </c>
      <c r="AO153" s="42">
        <f>IF('Indicator Date hidden'!AP154="x","x",AO$2-'Indicator Date hidden'!AP154)</f>
        <v>3</v>
      </c>
      <c r="AP153" s="42">
        <f>IF('Indicator Date hidden'!AQ154="x","x",AP$2-'Indicator Date hidden'!AQ154)</f>
        <v>0</v>
      </c>
      <c r="AQ153" s="42">
        <f>IF('Indicator Date hidden'!AR154="x","x",AQ$2-'Indicator Date hidden'!AR154)</f>
        <v>0</v>
      </c>
      <c r="AR153" s="42">
        <f>IF('Indicator Date hidden'!AS154="x","x",AR$2-'Indicator Date hidden'!AS154)</f>
        <v>0</v>
      </c>
      <c r="AS153" s="42" t="str">
        <f>IF('Indicator Date hidden'!AT154="x","x",AS$2-'Indicator Date hidden'!AT154)</f>
        <v>x</v>
      </c>
      <c r="AT153" s="42">
        <f>IF('Indicator Date hidden'!AU154="x","x",AT$2-'Indicator Date hidden'!AU154)</f>
        <v>0</v>
      </c>
      <c r="AU153" s="42">
        <f>IF('Indicator Date hidden'!AV154="x","x",AU$2-'Indicator Date hidden'!AV154)</f>
        <v>0</v>
      </c>
      <c r="AV153" s="42">
        <f>IF('Indicator Date hidden'!AW154="x","x",AV$2-'Indicator Date hidden'!AW154)</f>
        <v>1</v>
      </c>
      <c r="AW153" s="42">
        <f>IF('Indicator Date hidden'!AX154="x","x",AW$2-'Indicator Date hidden'!AX154)</f>
        <v>-2</v>
      </c>
      <c r="AX153" s="42">
        <f>IF('Indicator Date hidden'!AY154="x","x",AX$2-'Indicator Date hidden'!AY154)</f>
        <v>-1</v>
      </c>
      <c r="AY153" s="42">
        <f>IF('Indicator Date hidden'!AZ154="x","x",AY$2-'Indicator Date hidden'!AZ154)</f>
        <v>0</v>
      </c>
      <c r="AZ153" s="42">
        <f>IF('Indicator Date hidden'!BA154="x","x",AZ$2-'Indicator Date hidden'!BA154)</f>
        <v>0</v>
      </c>
      <c r="BA153" s="42">
        <f>IF('Indicator Date hidden'!BB154="x","x",BA$2-'Indicator Date hidden'!BB154)</f>
        <v>0</v>
      </c>
      <c r="BB153" s="42">
        <f>IF('Indicator Date hidden'!BC154="x","x",BB$2-'Indicator Date hidden'!BC154)</f>
        <v>-1</v>
      </c>
      <c r="BC153" s="42">
        <f>IF('Indicator Date hidden'!BD154="x","x",BC$2-'Indicator Date hidden'!BD154)</f>
        <v>0</v>
      </c>
      <c r="BD153" s="42">
        <f>IF('Indicator Date hidden'!BE154="x","x",BD$2-'Indicator Date hidden'!BE154)</f>
        <v>0</v>
      </c>
      <c r="BE153" s="42">
        <f>IF('Indicator Date hidden'!BF154="x","x",BE$2-'Indicator Date hidden'!BF154)</f>
        <v>0</v>
      </c>
      <c r="BF153" s="42">
        <f>IF('Indicator Date hidden'!BG154="x","x",BF$2-'Indicator Date hidden'!BG154)</f>
        <v>0</v>
      </c>
      <c r="BG153" s="42">
        <f>IF('Indicator Date hidden'!BH154="x","x",BG$2-'Indicator Date hidden'!BH154)</f>
        <v>0</v>
      </c>
      <c r="BH153" s="42">
        <f>IF('Indicator Date hidden'!BI154="x","x",BH$2-'Indicator Date hidden'!BI154)</f>
        <v>0</v>
      </c>
      <c r="BI153" s="42">
        <f>IF('Indicator Date hidden'!BJ154="x","x",BI$2-'Indicator Date hidden'!BJ154)</f>
        <v>4</v>
      </c>
      <c r="BJ153" s="42">
        <f>IF('Indicator Date hidden'!BK154="x","x",BJ$2-'Indicator Date hidden'!BK154)</f>
        <v>0</v>
      </c>
      <c r="BK153" s="42">
        <f>IF('Indicator Date hidden'!BL154="x","x",BK$2-'Indicator Date hidden'!BL154)</f>
        <v>1</v>
      </c>
      <c r="BL153" s="42">
        <f>IF('Indicator Date hidden'!BM154="x","x",BL$2-'Indicator Date hidden'!BM154)</f>
        <v>0</v>
      </c>
      <c r="BM153" s="42">
        <f>IF('Indicator Date hidden'!BN154="x","x",BM$2-'Indicator Date hidden'!BN154)</f>
        <v>0</v>
      </c>
      <c r="BN153" s="42">
        <f>IF('Indicator Date hidden'!BO154="x","x",BN$2-'Indicator Date hidden'!BO154)</f>
        <v>0</v>
      </c>
      <c r="BO153" s="42">
        <f>IF('Indicator Date hidden'!BP154="x","x",BO$2-'Indicator Date hidden'!BP154)</f>
        <v>5</v>
      </c>
      <c r="BP153" s="42">
        <f>IF('Indicator Date hidden'!BQ154="x","x",BP$2-'Indicator Date hidden'!BQ154)</f>
        <v>0</v>
      </c>
      <c r="BQ153" s="42">
        <f>IF('Indicator Date hidden'!BR154="x","x",BQ$2-'Indicator Date hidden'!BR154)</f>
        <v>0</v>
      </c>
      <c r="BR153" s="42">
        <f>IF('Indicator Date hidden'!BS154="x","x",BR$2-'Indicator Date hidden'!BS154)</f>
        <v>0</v>
      </c>
      <c r="BS153" s="42">
        <f>IF('Indicator Date hidden'!BT154="x","x",BS$2-'Indicator Date hidden'!BT154)</f>
        <v>1</v>
      </c>
      <c r="BT153" s="42">
        <f>IF('Indicator Date hidden'!BU154="x","x",BT$2-'Indicator Date hidden'!BU154)</f>
        <v>0</v>
      </c>
      <c r="BU153">
        <f t="shared" si="20"/>
        <v>14</v>
      </c>
      <c r="BV153" s="43">
        <f t="shared" si="21"/>
        <v>0.21212121212121213</v>
      </c>
      <c r="BW153">
        <f t="shared" si="22"/>
        <v>9</v>
      </c>
      <c r="BX153" s="43">
        <f t="shared" si="23"/>
        <v>1.0226992139809821</v>
      </c>
      <c r="BY153" s="46">
        <f t="shared" si="24"/>
        <v>0</v>
      </c>
    </row>
    <row r="154" spans="1:77">
      <c r="A154" t="str">
        <f>'Indicator Data'!B157</f>
        <v>SYC</v>
      </c>
      <c r="B154" s="42">
        <f>IF('Indicator Date hidden'!C155="x","x",B$2-'Indicator Date hidden'!C155)</f>
        <v>0</v>
      </c>
      <c r="C154" s="42">
        <f>IF('Indicator Date hidden'!D155="x","x",C$2-'Indicator Date hidden'!D155)</f>
        <v>0</v>
      </c>
      <c r="D154" s="42">
        <f>IF('Indicator Date hidden'!E155="x","x",D$2-'Indicator Date hidden'!E155)</f>
        <v>0</v>
      </c>
      <c r="E154" s="42">
        <f>IF('Indicator Date hidden'!F155="x","x",E$2-'Indicator Date hidden'!F155)</f>
        <v>0</v>
      </c>
      <c r="F154" s="42">
        <f>IF('Indicator Date hidden'!G155="x","x",F$2-'Indicator Date hidden'!G155)</f>
        <v>0</v>
      </c>
      <c r="G154" s="42">
        <f>IF('Indicator Date hidden'!H155="x","x",G$2-'Indicator Date hidden'!H155)</f>
        <v>0</v>
      </c>
      <c r="H154" s="42">
        <f>IF('Indicator Date hidden'!I155="x","x",H$2-'Indicator Date hidden'!I155)</f>
        <v>0</v>
      </c>
      <c r="I154" s="42">
        <f>IF('Indicator Date hidden'!J155="x","x",I$2-'Indicator Date hidden'!J155)</f>
        <v>0</v>
      </c>
      <c r="J154" s="42">
        <f>IF('Indicator Date hidden'!K155="x","x",J$2-'Indicator Date hidden'!K155)</f>
        <v>0</v>
      </c>
      <c r="K154" s="42" t="str">
        <f>IF('Indicator Date hidden'!L155="x","x",K$2-'Indicator Date hidden'!L155)</f>
        <v>x</v>
      </c>
      <c r="L154" s="42">
        <f>IF('Indicator Date hidden'!M155="x","x",L$2-'Indicator Date hidden'!M155)</f>
        <v>0</v>
      </c>
      <c r="M154" s="42">
        <f>IF('Indicator Date hidden'!N155="x","x",M$2-'Indicator Date hidden'!N155)</f>
        <v>0</v>
      </c>
      <c r="N154" s="42">
        <f>IF('Indicator Date hidden'!O155="x","x",N$2-'Indicator Date hidden'!O155)</f>
        <v>0</v>
      </c>
      <c r="O154" s="42">
        <f>IF('Indicator Date hidden'!P155="x","x",O$2-'Indicator Date hidden'!P155)</f>
        <v>0</v>
      </c>
      <c r="P154" s="42">
        <f>IF('Indicator Date hidden'!Q155="x","x",P$2-'Indicator Date hidden'!Q155)</f>
        <v>0</v>
      </c>
      <c r="Q154" s="42">
        <f>IF('Indicator Date hidden'!R155="x","x",Q$2-'Indicator Date hidden'!R155)</f>
        <v>0</v>
      </c>
      <c r="R154" s="42">
        <f>IF('Indicator Date hidden'!S155="x","x",R$2-'Indicator Date hidden'!S155)</f>
        <v>0</v>
      </c>
      <c r="S154" s="42">
        <f>IF('Indicator Date hidden'!T155="x","x",S$2-'Indicator Date hidden'!T155)</f>
        <v>0</v>
      </c>
      <c r="T154" s="42">
        <f>IF('Indicator Date hidden'!U155="x","x",T$2-'Indicator Date hidden'!U155)</f>
        <v>0</v>
      </c>
      <c r="U154" s="42">
        <f>IF('Indicator Date hidden'!V155="x","x",U$2-'Indicator Date hidden'!V155)</f>
        <v>0</v>
      </c>
      <c r="V154" s="42">
        <f>IF('Indicator Date hidden'!W155="x","x",V$2-'Indicator Date hidden'!W155)</f>
        <v>0</v>
      </c>
      <c r="W154" s="42">
        <f>IF('Indicator Date hidden'!X155="x","x",W$2-'Indicator Date hidden'!X155)</f>
        <v>0</v>
      </c>
      <c r="X154" s="42" t="str">
        <f>IF('Indicator Date hidden'!Y155="x","x",X$2-'Indicator Date hidden'!Y155)</f>
        <v>x</v>
      </c>
      <c r="Y154" s="42">
        <f>IF('Indicator Date hidden'!Z155="x","x",Y$2-'Indicator Date hidden'!Z155)</f>
        <v>0</v>
      </c>
      <c r="Z154" s="42" t="str">
        <f>IF('Indicator Date hidden'!AA155="x","x",Z$2-'Indicator Date hidden'!AA155)</f>
        <v>x</v>
      </c>
      <c r="AA154" s="42">
        <f>IF('Indicator Date hidden'!AB155="x","x",AA$2-'Indicator Date hidden'!AB155)</f>
        <v>1</v>
      </c>
      <c r="AB154" s="42">
        <f>IF('Indicator Date hidden'!AC155="x","x",AB$2-'Indicator Date hidden'!AC155)</f>
        <v>0</v>
      </c>
      <c r="AC154" s="42">
        <f>IF('Indicator Date hidden'!AD155="x","x",AC$2-'Indicator Date hidden'!AD155)</f>
        <v>-2</v>
      </c>
      <c r="AD154" s="42">
        <f>IF('Indicator Date hidden'!AE155="x","x",AD$2-'Indicator Date hidden'!AE155)</f>
        <v>0</v>
      </c>
      <c r="AE154" s="42">
        <f>IF('Indicator Date hidden'!AF155="x","x",AE$2-'Indicator Date hidden'!AF155)</f>
        <v>16</v>
      </c>
      <c r="AF154" s="42" t="str">
        <f>IF('Indicator Date hidden'!AG155="x","x",AF$2-'Indicator Date hidden'!AG155)</f>
        <v>x</v>
      </c>
      <c r="AG154" s="42">
        <f>IF('Indicator Date hidden'!AH155="x","x",AG$2-'Indicator Date hidden'!AH155)</f>
        <v>0</v>
      </c>
      <c r="AH154" s="42">
        <f>IF('Indicator Date hidden'!AI155="x","x",AH$2-'Indicator Date hidden'!AI155)</f>
        <v>2</v>
      </c>
      <c r="AI154" s="42">
        <f>IF('Indicator Date hidden'!AJ155="x","x",AI$2-'Indicator Date hidden'!AJ155)</f>
        <v>0</v>
      </c>
      <c r="AJ154" s="42">
        <f>IF('Indicator Date hidden'!AK155="x","x",AJ$2-'Indicator Date hidden'!AK155)</f>
        <v>0</v>
      </c>
      <c r="AK154" s="42">
        <f>IF('Indicator Date hidden'!AL155="x","x",AK$2-'Indicator Date hidden'!AL155)</f>
        <v>0</v>
      </c>
      <c r="AL154" s="42" t="str">
        <f>IF('Indicator Date hidden'!AM155="x","x",AL$2-'Indicator Date hidden'!AM155)</f>
        <v>x</v>
      </c>
      <c r="AM154" s="42">
        <f>IF('Indicator Date hidden'!AN155="x","x",AM$2-'Indicator Date hidden'!AN155)</f>
        <v>0</v>
      </c>
      <c r="AN154" s="42">
        <f>IF('Indicator Date hidden'!AO155="x","x",AN$2-'Indicator Date hidden'!AO155)</f>
        <v>0</v>
      </c>
      <c r="AO154" s="42">
        <f>IF('Indicator Date hidden'!AP155="x","x",AO$2-'Indicator Date hidden'!AP155)</f>
        <v>10</v>
      </c>
      <c r="AP154" s="42">
        <f>IF('Indicator Date hidden'!AQ155="x","x",AP$2-'Indicator Date hidden'!AQ155)</f>
        <v>0</v>
      </c>
      <c r="AQ154" s="42" t="str">
        <f>IF('Indicator Date hidden'!AR155="x","x",AQ$2-'Indicator Date hidden'!AR155)</f>
        <v>x</v>
      </c>
      <c r="AR154" s="42" t="str">
        <f>IF('Indicator Date hidden'!AS155="x","x",AR$2-'Indicator Date hidden'!AS155)</f>
        <v>x</v>
      </c>
      <c r="AS154" s="42" t="str">
        <f>IF('Indicator Date hidden'!AT155="x","x",AS$2-'Indicator Date hidden'!AT155)</f>
        <v>x</v>
      </c>
      <c r="AT154" s="42">
        <f>IF('Indicator Date hidden'!AU155="x","x",AT$2-'Indicator Date hidden'!AU155)</f>
        <v>0</v>
      </c>
      <c r="AU154" s="42" t="str">
        <f>IF('Indicator Date hidden'!AV155="x","x",AU$2-'Indicator Date hidden'!AV155)</f>
        <v>x</v>
      </c>
      <c r="AV154" s="42">
        <f>IF('Indicator Date hidden'!AW155="x","x",AV$2-'Indicator Date hidden'!AW155)</f>
        <v>4</v>
      </c>
      <c r="AW154" s="42">
        <f>IF('Indicator Date hidden'!AX155="x","x",AW$2-'Indicator Date hidden'!AX155)</f>
        <v>-2</v>
      </c>
      <c r="AX154" s="42">
        <f>IF('Indicator Date hidden'!AY155="x","x",AX$2-'Indicator Date hidden'!AY155)</f>
        <v>-1</v>
      </c>
      <c r="AY154" s="42">
        <f>IF('Indicator Date hidden'!AZ155="x","x",AY$2-'Indicator Date hidden'!AZ155)</f>
        <v>0</v>
      </c>
      <c r="AZ154" s="42" t="str">
        <f>IF('Indicator Date hidden'!BA155="x","x",AZ$2-'Indicator Date hidden'!BA155)</f>
        <v>x</v>
      </c>
      <c r="BA154" s="42" t="str">
        <f>IF('Indicator Date hidden'!BB155="x","x",BA$2-'Indicator Date hidden'!BB155)</f>
        <v>x</v>
      </c>
      <c r="BB154" s="42" t="str">
        <f>IF('Indicator Date hidden'!BC155="x","x",BB$2-'Indicator Date hidden'!BC155)</f>
        <v>x</v>
      </c>
      <c r="BC154" s="42">
        <f>IF('Indicator Date hidden'!BD155="x","x",BC$2-'Indicator Date hidden'!BD155)</f>
        <v>0</v>
      </c>
      <c r="BD154" s="42">
        <f>IF('Indicator Date hidden'!BE155="x","x",BD$2-'Indicator Date hidden'!BE155)</f>
        <v>0</v>
      </c>
      <c r="BE154" s="42">
        <f>IF('Indicator Date hidden'!BF155="x","x",BE$2-'Indicator Date hidden'!BF155)</f>
        <v>0</v>
      </c>
      <c r="BF154" s="42">
        <f>IF('Indicator Date hidden'!BG155="x","x",BF$2-'Indicator Date hidden'!BG155)</f>
        <v>0</v>
      </c>
      <c r="BG154" s="42">
        <f>IF('Indicator Date hidden'!BH155="x","x",BG$2-'Indicator Date hidden'!BH155)</f>
        <v>0</v>
      </c>
      <c r="BH154" s="42">
        <f>IF('Indicator Date hidden'!BI155="x","x",BH$2-'Indicator Date hidden'!BI155)</f>
        <v>0</v>
      </c>
      <c r="BI154" s="42">
        <f>IF('Indicator Date hidden'!BJ155="x","x",BI$2-'Indicator Date hidden'!BJ155)</f>
        <v>3</v>
      </c>
      <c r="BJ154" s="42">
        <f>IF('Indicator Date hidden'!BK155="x","x",BJ$2-'Indicator Date hidden'!BK155)</f>
        <v>1</v>
      </c>
      <c r="BK154" s="42">
        <f>IF('Indicator Date hidden'!BL155="x","x",BK$2-'Indicator Date hidden'!BL155)</f>
        <v>0</v>
      </c>
      <c r="BL154" s="42">
        <f>IF('Indicator Date hidden'!BM155="x","x",BL$2-'Indicator Date hidden'!BM155)</f>
        <v>0</v>
      </c>
      <c r="BM154" s="42">
        <f>IF('Indicator Date hidden'!BN155="x","x",BM$2-'Indicator Date hidden'!BN155)</f>
        <v>0</v>
      </c>
      <c r="BN154" s="42">
        <f>IF('Indicator Date hidden'!BO155="x","x",BN$2-'Indicator Date hidden'!BO155)</f>
        <v>0</v>
      </c>
      <c r="BO154" s="42">
        <f>IF('Indicator Date hidden'!BP155="x","x",BO$2-'Indicator Date hidden'!BP155)</f>
        <v>2</v>
      </c>
      <c r="BP154" s="42">
        <f>IF('Indicator Date hidden'!BQ155="x","x",BP$2-'Indicator Date hidden'!BQ155)</f>
        <v>0</v>
      </c>
      <c r="BQ154" s="42">
        <f>IF('Indicator Date hidden'!BR155="x","x",BQ$2-'Indicator Date hidden'!BR155)</f>
        <v>0</v>
      </c>
      <c r="BR154" s="42">
        <f>IF('Indicator Date hidden'!BS155="x","x",BR$2-'Indicator Date hidden'!BS155)</f>
        <v>0</v>
      </c>
      <c r="BS154" s="42">
        <f>IF('Indicator Date hidden'!BT155="x","x",BS$2-'Indicator Date hidden'!BT155)</f>
        <v>1</v>
      </c>
      <c r="BT154" s="42">
        <f>IF('Indicator Date hidden'!BU155="x","x",BT$2-'Indicator Date hidden'!BU155)</f>
        <v>0</v>
      </c>
      <c r="BU154">
        <f t="shared" si="20"/>
        <v>35</v>
      </c>
      <c r="BV154" s="43">
        <f t="shared" si="21"/>
        <v>0.59322033898305082</v>
      </c>
      <c r="BW154">
        <f t="shared" si="22"/>
        <v>9</v>
      </c>
      <c r="BX154" s="43">
        <f t="shared" si="23"/>
        <v>2.5386413293154195</v>
      </c>
      <c r="BY154" s="46">
        <f t="shared" si="24"/>
        <v>0</v>
      </c>
    </row>
    <row r="155" spans="1:77">
      <c r="A155" t="str">
        <f>'Indicator Data'!B158</f>
        <v>SLE</v>
      </c>
      <c r="B155" s="42">
        <f>IF('Indicator Date hidden'!C156="x","x",B$2-'Indicator Date hidden'!C156)</f>
        <v>0</v>
      </c>
      <c r="C155" s="42">
        <f>IF('Indicator Date hidden'!D156="x","x",C$2-'Indicator Date hidden'!D156)</f>
        <v>0</v>
      </c>
      <c r="D155" s="42">
        <f>IF('Indicator Date hidden'!E156="x","x",D$2-'Indicator Date hidden'!E156)</f>
        <v>0</v>
      </c>
      <c r="E155" s="42">
        <f>IF('Indicator Date hidden'!F156="x","x",E$2-'Indicator Date hidden'!F156)</f>
        <v>0</v>
      </c>
      <c r="F155" s="42">
        <f>IF('Indicator Date hidden'!G156="x","x",F$2-'Indicator Date hidden'!G156)</f>
        <v>0</v>
      </c>
      <c r="G155" s="42">
        <f>IF('Indicator Date hidden'!H156="x","x",G$2-'Indicator Date hidden'!H156)</f>
        <v>0</v>
      </c>
      <c r="H155" s="42">
        <f>IF('Indicator Date hidden'!I156="x","x",H$2-'Indicator Date hidden'!I156)</f>
        <v>0</v>
      </c>
      <c r="I155" s="42">
        <f>IF('Indicator Date hidden'!J156="x","x",I$2-'Indicator Date hidden'!J156)</f>
        <v>0</v>
      </c>
      <c r="J155" s="42">
        <f>IF('Indicator Date hidden'!K156="x","x",J$2-'Indicator Date hidden'!K156)</f>
        <v>0</v>
      </c>
      <c r="K155" s="42">
        <f>IF('Indicator Date hidden'!L156="x","x",K$2-'Indicator Date hidden'!L156)</f>
        <v>0</v>
      </c>
      <c r="L155" s="42">
        <f>IF('Indicator Date hidden'!M156="x","x",L$2-'Indicator Date hidden'!M156)</f>
        <v>0</v>
      </c>
      <c r="M155" s="42">
        <f>IF('Indicator Date hidden'!N156="x","x",M$2-'Indicator Date hidden'!N156)</f>
        <v>0</v>
      </c>
      <c r="N155" s="42">
        <f>IF('Indicator Date hidden'!O156="x","x",N$2-'Indicator Date hidden'!O156)</f>
        <v>0</v>
      </c>
      <c r="O155" s="42">
        <f>IF('Indicator Date hidden'!P156="x","x",O$2-'Indicator Date hidden'!P156)</f>
        <v>0</v>
      </c>
      <c r="P155" s="42">
        <f>IF('Indicator Date hidden'!Q156="x","x",P$2-'Indicator Date hidden'!Q156)</f>
        <v>0</v>
      </c>
      <c r="Q155" s="42">
        <f>IF('Indicator Date hidden'!R156="x","x",Q$2-'Indicator Date hidden'!R156)</f>
        <v>0</v>
      </c>
      <c r="R155" s="42">
        <f>IF('Indicator Date hidden'!S156="x","x",R$2-'Indicator Date hidden'!S156)</f>
        <v>0</v>
      </c>
      <c r="S155" s="42">
        <f>IF('Indicator Date hidden'!T156="x","x",S$2-'Indicator Date hidden'!T156)</f>
        <v>0</v>
      </c>
      <c r="T155" s="42">
        <f>IF('Indicator Date hidden'!U156="x","x",T$2-'Indicator Date hidden'!U156)</f>
        <v>0</v>
      </c>
      <c r="U155" s="42">
        <f>IF('Indicator Date hidden'!V156="x","x",U$2-'Indicator Date hidden'!V156)</f>
        <v>0</v>
      </c>
      <c r="V155" s="42">
        <f>IF('Indicator Date hidden'!W156="x","x",V$2-'Indicator Date hidden'!W156)</f>
        <v>0</v>
      </c>
      <c r="W155" s="42">
        <f>IF('Indicator Date hidden'!X156="x","x",W$2-'Indicator Date hidden'!X156)</f>
        <v>0</v>
      </c>
      <c r="X155" s="42">
        <f>IF('Indicator Date hidden'!Y156="x","x",X$2-'Indicator Date hidden'!Y156)</f>
        <v>2</v>
      </c>
      <c r="Y155" s="42">
        <f>IF('Indicator Date hidden'!Z156="x","x",Y$2-'Indicator Date hidden'!Z156)</f>
        <v>0</v>
      </c>
      <c r="Z155" s="42">
        <f>IF('Indicator Date hidden'!AA156="x","x",Z$2-'Indicator Date hidden'!AA156)</f>
        <v>0</v>
      </c>
      <c r="AA155" s="42">
        <f>IF('Indicator Date hidden'!AB156="x","x",AA$2-'Indicator Date hidden'!AB156)</f>
        <v>4</v>
      </c>
      <c r="AB155" s="42">
        <f>IF('Indicator Date hidden'!AC156="x","x",AB$2-'Indicator Date hidden'!AC156)</f>
        <v>0</v>
      </c>
      <c r="AC155" s="42">
        <f>IF('Indicator Date hidden'!AD156="x","x",AC$2-'Indicator Date hidden'!AD156)</f>
        <v>-2</v>
      </c>
      <c r="AD155" s="42">
        <f>IF('Indicator Date hidden'!AE156="x","x",AD$2-'Indicator Date hidden'!AE156)</f>
        <v>0</v>
      </c>
      <c r="AE155" s="42">
        <f>IF('Indicator Date hidden'!AF156="x","x",AE$2-'Indicator Date hidden'!AF156)</f>
        <v>0</v>
      </c>
      <c r="AF155" s="42">
        <f>IF('Indicator Date hidden'!AG156="x","x",AF$2-'Indicator Date hidden'!AG156)</f>
        <v>0</v>
      </c>
      <c r="AG155" s="42">
        <f>IF('Indicator Date hidden'!AH156="x","x",AG$2-'Indicator Date hidden'!AH156)</f>
        <v>0</v>
      </c>
      <c r="AH155" s="42">
        <f>IF('Indicator Date hidden'!AI156="x","x",AH$2-'Indicator Date hidden'!AI156)</f>
        <v>2</v>
      </c>
      <c r="AI155" s="42">
        <f>IF('Indicator Date hidden'!AJ156="x","x",AI$2-'Indicator Date hidden'!AJ156)</f>
        <v>0</v>
      </c>
      <c r="AJ155" s="42">
        <f>IF('Indicator Date hidden'!AK156="x","x",AJ$2-'Indicator Date hidden'!AK156)</f>
        <v>0</v>
      </c>
      <c r="AK155" s="42">
        <f>IF('Indicator Date hidden'!AL156="x","x",AK$2-'Indicator Date hidden'!AL156)</f>
        <v>0</v>
      </c>
      <c r="AL155" s="42">
        <f>IF('Indicator Date hidden'!AM156="x","x",AL$2-'Indicator Date hidden'!AM156)</f>
        <v>0</v>
      </c>
      <c r="AM155" s="42">
        <f>IF('Indicator Date hidden'!AN156="x","x",AM$2-'Indicator Date hidden'!AN156)</f>
        <v>0</v>
      </c>
      <c r="AN155" s="42">
        <f>IF('Indicator Date hidden'!AO156="x","x",AN$2-'Indicator Date hidden'!AO156)</f>
        <v>0</v>
      </c>
      <c r="AO155" s="42">
        <f>IF('Indicator Date hidden'!AP156="x","x",AO$2-'Indicator Date hidden'!AP156)</f>
        <v>1</v>
      </c>
      <c r="AP155" s="42">
        <f>IF('Indicator Date hidden'!AQ156="x","x",AP$2-'Indicator Date hidden'!AQ156)</f>
        <v>0</v>
      </c>
      <c r="AQ155" s="42">
        <f>IF('Indicator Date hidden'!AR156="x","x",AQ$2-'Indicator Date hidden'!AR156)</f>
        <v>0</v>
      </c>
      <c r="AR155" s="42">
        <f>IF('Indicator Date hidden'!AS156="x","x",AR$2-'Indicator Date hidden'!AS156)</f>
        <v>0</v>
      </c>
      <c r="AS155" s="42">
        <f>IF('Indicator Date hidden'!AT156="x","x",AS$2-'Indicator Date hidden'!AT156)</f>
        <v>0</v>
      </c>
      <c r="AT155" s="42">
        <f>IF('Indicator Date hidden'!AU156="x","x",AT$2-'Indicator Date hidden'!AU156)</f>
        <v>0</v>
      </c>
      <c r="AU155" s="42">
        <f>IF('Indicator Date hidden'!AV156="x","x",AU$2-'Indicator Date hidden'!AV156)</f>
        <v>0</v>
      </c>
      <c r="AV155" s="42">
        <f>IF('Indicator Date hidden'!AW156="x","x",AV$2-'Indicator Date hidden'!AW156)</f>
        <v>4</v>
      </c>
      <c r="AW155" s="42">
        <f>IF('Indicator Date hidden'!AX156="x","x",AW$2-'Indicator Date hidden'!AX156)</f>
        <v>-2</v>
      </c>
      <c r="AX155" s="42">
        <f>IF('Indicator Date hidden'!AY156="x","x",AX$2-'Indicator Date hidden'!AY156)</f>
        <v>-1</v>
      </c>
      <c r="AY155" s="42">
        <f>IF('Indicator Date hidden'!AZ156="x","x",AY$2-'Indicator Date hidden'!AZ156)</f>
        <v>0</v>
      </c>
      <c r="AZ155" s="42">
        <f>IF('Indicator Date hidden'!BA156="x","x",AZ$2-'Indicator Date hidden'!BA156)</f>
        <v>0</v>
      </c>
      <c r="BA155" s="42">
        <f>IF('Indicator Date hidden'!BB156="x","x",BA$2-'Indicator Date hidden'!BB156)</f>
        <v>0</v>
      </c>
      <c r="BB155" s="42">
        <f>IF('Indicator Date hidden'!BC156="x","x",BB$2-'Indicator Date hidden'!BC156)</f>
        <v>0</v>
      </c>
      <c r="BC155" s="42">
        <f>IF('Indicator Date hidden'!BD156="x","x",BC$2-'Indicator Date hidden'!BD156)</f>
        <v>0</v>
      </c>
      <c r="BD155" s="42">
        <f>IF('Indicator Date hidden'!BE156="x","x",BD$2-'Indicator Date hidden'!BE156)</f>
        <v>0</v>
      </c>
      <c r="BE155" s="42">
        <f>IF('Indicator Date hidden'!BF156="x","x",BE$2-'Indicator Date hidden'!BF156)</f>
        <v>2</v>
      </c>
      <c r="BF155" s="42">
        <f>IF('Indicator Date hidden'!BG156="x","x",BF$2-'Indicator Date hidden'!BG156)</f>
        <v>0</v>
      </c>
      <c r="BG155" s="42">
        <f>IF('Indicator Date hidden'!BH156="x","x",BG$2-'Indicator Date hidden'!BH156)</f>
        <v>0</v>
      </c>
      <c r="BH155" s="42">
        <f>IF('Indicator Date hidden'!BI156="x","x",BH$2-'Indicator Date hidden'!BI156)</f>
        <v>0</v>
      </c>
      <c r="BI155" s="42">
        <f>IF('Indicator Date hidden'!BJ156="x","x",BI$2-'Indicator Date hidden'!BJ156)</f>
        <v>1</v>
      </c>
      <c r="BJ155" s="42">
        <f>IF('Indicator Date hidden'!BK156="x","x",BJ$2-'Indicator Date hidden'!BK156)</f>
        <v>2</v>
      </c>
      <c r="BK155" s="42">
        <f>IF('Indicator Date hidden'!BL156="x","x",BK$2-'Indicator Date hidden'!BL156)</f>
        <v>1</v>
      </c>
      <c r="BL155" s="42">
        <f>IF('Indicator Date hidden'!BM156="x","x",BL$2-'Indicator Date hidden'!BM156)</f>
        <v>0</v>
      </c>
      <c r="BM155" s="42">
        <f>IF('Indicator Date hidden'!BN156="x","x",BM$2-'Indicator Date hidden'!BN156)</f>
        <v>0</v>
      </c>
      <c r="BN155" s="42">
        <f>IF('Indicator Date hidden'!BO156="x","x",BN$2-'Indicator Date hidden'!BO156)</f>
        <v>0</v>
      </c>
      <c r="BO155" s="42">
        <f>IF('Indicator Date hidden'!BP156="x","x",BO$2-'Indicator Date hidden'!BP156)</f>
        <v>1</v>
      </c>
      <c r="BP155" s="42">
        <f>IF('Indicator Date hidden'!BQ156="x","x",BP$2-'Indicator Date hidden'!BQ156)</f>
        <v>0</v>
      </c>
      <c r="BQ155" s="42">
        <f>IF('Indicator Date hidden'!BR156="x","x",BQ$2-'Indicator Date hidden'!BR156)</f>
        <v>0</v>
      </c>
      <c r="BR155" s="42">
        <f>IF('Indicator Date hidden'!BS156="x","x",BR$2-'Indicator Date hidden'!BS156)</f>
        <v>0</v>
      </c>
      <c r="BS155" s="42">
        <f>IF('Indicator Date hidden'!BT156="x","x",BS$2-'Indicator Date hidden'!BT156)</f>
        <v>1</v>
      </c>
      <c r="BT155" s="42">
        <f>IF('Indicator Date hidden'!BU156="x","x",BT$2-'Indicator Date hidden'!BU156)</f>
        <v>0</v>
      </c>
      <c r="BU155">
        <f t="shared" si="20"/>
        <v>16</v>
      </c>
      <c r="BV155" s="43">
        <f t="shared" si="21"/>
        <v>0.22535211267605634</v>
      </c>
      <c r="BW155">
        <f t="shared" si="22"/>
        <v>11</v>
      </c>
      <c r="BX155" s="43">
        <f t="shared" si="23"/>
        <v>0.90689352292987313</v>
      </c>
      <c r="BY155" s="46">
        <f t="shared" si="24"/>
        <v>0</v>
      </c>
    </row>
    <row r="156" spans="1:77">
      <c r="A156" t="str">
        <f>'Indicator Data'!B159</f>
        <v>SGP</v>
      </c>
      <c r="B156" s="42">
        <f>IF('Indicator Date hidden'!C157="x","x",B$2-'Indicator Date hidden'!C157)</f>
        <v>0</v>
      </c>
      <c r="C156" s="42">
        <f>IF('Indicator Date hidden'!D157="x","x",C$2-'Indicator Date hidden'!D157)</f>
        <v>0</v>
      </c>
      <c r="D156" s="42">
        <f>IF('Indicator Date hidden'!E157="x","x",D$2-'Indicator Date hidden'!E157)</f>
        <v>0</v>
      </c>
      <c r="E156" s="42">
        <f>IF('Indicator Date hidden'!F157="x","x",E$2-'Indicator Date hidden'!F157)</f>
        <v>0</v>
      </c>
      <c r="F156" s="42">
        <f>IF('Indicator Date hidden'!G157="x","x",F$2-'Indicator Date hidden'!G157)</f>
        <v>0</v>
      </c>
      <c r="G156" s="42">
        <f>IF('Indicator Date hidden'!H157="x","x",G$2-'Indicator Date hidden'!H157)</f>
        <v>0</v>
      </c>
      <c r="H156" s="42">
        <f>IF('Indicator Date hidden'!I157="x","x",H$2-'Indicator Date hidden'!I157)</f>
        <v>0</v>
      </c>
      <c r="I156" s="42">
        <f>IF('Indicator Date hidden'!J157="x","x",I$2-'Indicator Date hidden'!J157)</f>
        <v>0</v>
      </c>
      <c r="J156" s="42">
        <f>IF('Indicator Date hidden'!K157="x","x",J$2-'Indicator Date hidden'!K157)</f>
        <v>0</v>
      </c>
      <c r="K156" s="42">
        <f>IF('Indicator Date hidden'!L157="x","x",K$2-'Indicator Date hidden'!L157)</f>
        <v>0</v>
      </c>
      <c r="L156" s="42">
        <f>IF('Indicator Date hidden'!M157="x","x",L$2-'Indicator Date hidden'!M157)</f>
        <v>0</v>
      </c>
      <c r="M156" s="42" t="str">
        <f>IF('Indicator Date hidden'!N157="x","x",M$2-'Indicator Date hidden'!N157)</f>
        <v>x</v>
      </c>
      <c r="N156" s="42" t="str">
        <f>IF('Indicator Date hidden'!O157="x","x",N$2-'Indicator Date hidden'!O157)</f>
        <v>x</v>
      </c>
      <c r="O156" s="42" t="str">
        <f>IF('Indicator Date hidden'!P157="x","x",O$2-'Indicator Date hidden'!P157)</f>
        <v>x</v>
      </c>
      <c r="P156" s="42">
        <f>IF('Indicator Date hidden'!Q157="x","x",P$2-'Indicator Date hidden'!Q157)</f>
        <v>0</v>
      </c>
      <c r="Q156" s="42">
        <f>IF('Indicator Date hidden'!R157="x","x",Q$2-'Indicator Date hidden'!R157)</f>
        <v>0</v>
      </c>
      <c r="R156" s="42">
        <f>IF('Indicator Date hidden'!S157="x","x",R$2-'Indicator Date hidden'!S157)</f>
        <v>0</v>
      </c>
      <c r="S156" s="42">
        <f>IF('Indicator Date hidden'!T157="x","x",S$2-'Indicator Date hidden'!T157)</f>
        <v>0</v>
      </c>
      <c r="T156" s="42">
        <f>IF('Indicator Date hidden'!U157="x","x",T$2-'Indicator Date hidden'!U157)</f>
        <v>0</v>
      </c>
      <c r="U156" s="42">
        <f>IF('Indicator Date hidden'!V157="x","x",U$2-'Indicator Date hidden'!V157)</f>
        <v>0</v>
      </c>
      <c r="V156" s="42">
        <f>IF('Indicator Date hidden'!W157="x","x",V$2-'Indicator Date hidden'!W157)</f>
        <v>0</v>
      </c>
      <c r="W156" s="42">
        <f>IF('Indicator Date hidden'!X157="x","x",W$2-'Indicator Date hidden'!X157)</f>
        <v>0</v>
      </c>
      <c r="X156" s="42">
        <f>IF('Indicator Date hidden'!Y157="x","x",X$2-'Indicator Date hidden'!Y157)</f>
        <v>1</v>
      </c>
      <c r="Y156" s="42">
        <f>IF('Indicator Date hidden'!Z157="x","x",Y$2-'Indicator Date hidden'!Z157)</f>
        <v>0</v>
      </c>
      <c r="Z156" s="42" t="str">
        <f>IF('Indicator Date hidden'!AA157="x","x",Z$2-'Indicator Date hidden'!AA157)</f>
        <v>x</v>
      </c>
      <c r="AA156" s="42">
        <f>IF('Indicator Date hidden'!AB157="x","x",AA$2-'Indicator Date hidden'!AB157)</f>
        <v>1</v>
      </c>
      <c r="AB156" s="42">
        <f>IF('Indicator Date hidden'!AC157="x","x",AB$2-'Indicator Date hidden'!AC157)</f>
        <v>0</v>
      </c>
      <c r="AC156" s="42">
        <f>IF('Indicator Date hidden'!AD157="x","x",AC$2-'Indicator Date hidden'!AD157)</f>
        <v>-2</v>
      </c>
      <c r="AD156" s="42">
        <f>IF('Indicator Date hidden'!AE157="x","x",AD$2-'Indicator Date hidden'!AE157)</f>
        <v>0</v>
      </c>
      <c r="AE156" s="42">
        <f>IF('Indicator Date hidden'!AF157="x","x",AE$2-'Indicator Date hidden'!AF157)</f>
        <v>0</v>
      </c>
      <c r="AF156" s="42">
        <f>IF('Indicator Date hidden'!AG157="x","x",AF$2-'Indicator Date hidden'!AG157)</f>
        <v>0</v>
      </c>
      <c r="AG156" s="42">
        <f>IF('Indicator Date hidden'!AH157="x","x",AG$2-'Indicator Date hidden'!AH157)</f>
        <v>0</v>
      </c>
      <c r="AH156" s="42" t="str">
        <f>IF('Indicator Date hidden'!AI157="x","x",AH$2-'Indicator Date hidden'!AI157)</f>
        <v>x</v>
      </c>
      <c r="AI156" s="42">
        <f>IF('Indicator Date hidden'!AJ157="x","x",AI$2-'Indicator Date hidden'!AJ157)</f>
        <v>0</v>
      </c>
      <c r="AJ156" s="42">
        <f>IF('Indicator Date hidden'!AK157="x","x",AJ$2-'Indicator Date hidden'!AK157)</f>
        <v>0</v>
      </c>
      <c r="AK156" s="42">
        <f>IF('Indicator Date hidden'!AL157="x","x",AK$2-'Indicator Date hidden'!AL157)</f>
        <v>0</v>
      </c>
      <c r="AL156" s="42" t="str">
        <f>IF('Indicator Date hidden'!AM157="x","x",AL$2-'Indicator Date hidden'!AM157)</f>
        <v>x</v>
      </c>
      <c r="AM156" s="42">
        <f>IF('Indicator Date hidden'!AN157="x","x",AM$2-'Indicator Date hidden'!AN157)</f>
        <v>0</v>
      </c>
      <c r="AN156" s="42">
        <f>IF('Indicator Date hidden'!AO157="x","x",AN$2-'Indicator Date hidden'!AO157)</f>
        <v>0</v>
      </c>
      <c r="AO156" s="42" t="str">
        <f>IF('Indicator Date hidden'!AP157="x","x",AO$2-'Indicator Date hidden'!AP157)</f>
        <v>x</v>
      </c>
      <c r="AP156" s="42">
        <f>IF('Indicator Date hidden'!AQ157="x","x",AP$2-'Indicator Date hidden'!AQ157)</f>
        <v>0</v>
      </c>
      <c r="AQ156" s="42">
        <f>IF('Indicator Date hidden'!AR157="x","x",AQ$2-'Indicator Date hidden'!AR157)</f>
        <v>1</v>
      </c>
      <c r="AR156" s="42" t="str">
        <f>IF('Indicator Date hidden'!AS157="x","x",AR$2-'Indicator Date hidden'!AS157)</f>
        <v>x</v>
      </c>
      <c r="AS156" s="42" t="str">
        <f>IF('Indicator Date hidden'!AT157="x","x",AS$2-'Indicator Date hidden'!AT157)</f>
        <v>x</v>
      </c>
      <c r="AT156" s="42">
        <f>IF('Indicator Date hidden'!AU157="x","x",AT$2-'Indicator Date hidden'!AU157)</f>
        <v>0</v>
      </c>
      <c r="AU156" s="42">
        <f>IF('Indicator Date hidden'!AV157="x","x",AU$2-'Indicator Date hidden'!AV157)</f>
        <v>0</v>
      </c>
      <c r="AV156" s="42" t="str">
        <f>IF('Indicator Date hidden'!AW157="x","x",AV$2-'Indicator Date hidden'!AW157)</f>
        <v>x</v>
      </c>
      <c r="AW156" s="42">
        <f>IF('Indicator Date hidden'!AX157="x","x",AW$2-'Indicator Date hidden'!AX157)</f>
        <v>-2</v>
      </c>
      <c r="AX156" s="42">
        <f>IF('Indicator Date hidden'!AY157="x","x",AX$2-'Indicator Date hidden'!AY157)</f>
        <v>-1</v>
      </c>
      <c r="AY156" s="42">
        <f>IF('Indicator Date hidden'!AZ157="x","x",AY$2-'Indicator Date hidden'!AZ157)</f>
        <v>0</v>
      </c>
      <c r="AZ156" s="42" t="str">
        <f>IF('Indicator Date hidden'!BA157="x","x",AZ$2-'Indicator Date hidden'!BA157)</f>
        <v>x</v>
      </c>
      <c r="BA156" s="42">
        <f>IF('Indicator Date hidden'!BB157="x","x",BA$2-'Indicator Date hidden'!BB157)</f>
        <v>0</v>
      </c>
      <c r="BB156" s="42" t="str">
        <f>IF('Indicator Date hidden'!BC157="x","x",BB$2-'Indicator Date hidden'!BC157)</f>
        <v>x</v>
      </c>
      <c r="BC156" s="42">
        <f>IF('Indicator Date hidden'!BD157="x","x",BC$2-'Indicator Date hidden'!BD157)</f>
        <v>0</v>
      </c>
      <c r="BD156" s="42">
        <f>IF('Indicator Date hidden'!BE157="x","x",BD$2-'Indicator Date hidden'!BE157)</f>
        <v>0</v>
      </c>
      <c r="BE156" s="42">
        <f>IF('Indicator Date hidden'!BF157="x","x",BE$2-'Indicator Date hidden'!BF157)</f>
        <v>2</v>
      </c>
      <c r="BF156" s="42">
        <f>IF('Indicator Date hidden'!BG157="x","x",BF$2-'Indicator Date hidden'!BG157)</f>
        <v>0</v>
      </c>
      <c r="BG156" s="42">
        <f>IF('Indicator Date hidden'!BH157="x","x",BG$2-'Indicator Date hidden'!BH157)</f>
        <v>0</v>
      </c>
      <c r="BH156" s="42">
        <f>IF('Indicator Date hidden'!BI157="x","x",BH$2-'Indicator Date hidden'!BI157)</f>
        <v>0</v>
      </c>
      <c r="BI156" s="42">
        <f>IF('Indicator Date hidden'!BJ157="x","x",BI$2-'Indicator Date hidden'!BJ157)</f>
        <v>2</v>
      </c>
      <c r="BJ156" s="42">
        <f>IF('Indicator Date hidden'!BK157="x","x",BJ$2-'Indicator Date hidden'!BK157)</f>
        <v>0</v>
      </c>
      <c r="BK156" s="42">
        <f>IF('Indicator Date hidden'!BL157="x","x",BK$2-'Indicator Date hidden'!BL157)</f>
        <v>0</v>
      </c>
      <c r="BL156" s="42">
        <f>IF('Indicator Date hidden'!BM157="x","x",BL$2-'Indicator Date hidden'!BM157)</f>
        <v>0</v>
      </c>
      <c r="BM156" s="42">
        <f>IF('Indicator Date hidden'!BN157="x","x",BM$2-'Indicator Date hidden'!BN157)</f>
        <v>0</v>
      </c>
      <c r="BN156" s="42">
        <f>IF('Indicator Date hidden'!BO157="x","x",BN$2-'Indicator Date hidden'!BO157)</f>
        <v>0</v>
      </c>
      <c r="BO156" s="42">
        <f>IF('Indicator Date hidden'!BP157="x","x",BO$2-'Indicator Date hidden'!BP157)</f>
        <v>2</v>
      </c>
      <c r="BP156" s="42">
        <f>IF('Indicator Date hidden'!BQ157="x","x",BP$2-'Indicator Date hidden'!BQ157)</f>
        <v>0</v>
      </c>
      <c r="BQ156" s="42">
        <f>IF('Indicator Date hidden'!BR157="x","x",BQ$2-'Indicator Date hidden'!BR157)</f>
        <v>0</v>
      </c>
      <c r="BR156" s="42">
        <f>IF('Indicator Date hidden'!BS157="x","x",BR$2-'Indicator Date hidden'!BS157)</f>
        <v>0</v>
      </c>
      <c r="BS156" s="42">
        <f>IF('Indicator Date hidden'!BT157="x","x",BS$2-'Indicator Date hidden'!BT157)</f>
        <v>1</v>
      </c>
      <c r="BT156" s="42">
        <f>IF('Indicator Date hidden'!BU157="x","x",BT$2-'Indicator Date hidden'!BU157)</f>
        <v>0</v>
      </c>
      <c r="BU156">
        <f t="shared" si="20"/>
        <v>5</v>
      </c>
      <c r="BV156" s="43">
        <f t="shared" si="21"/>
        <v>8.4745762711864403E-2</v>
      </c>
      <c r="BW156">
        <f t="shared" si="22"/>
        <v>7</v>
      </c>
      <c r="BX156" s="43">
        <f t="shared" si="23"/>
        <v>0.64540450049694142</v>
      </c>
      <c r="BY156" s="46">
        <f t="shared" si="24"/>
        <v>0</v>
      </c>
    </row>
    <row r="157" spans="1:77">
      <c r="A157" t="str">
        <f>'Indicator Data'!B160</f>
        <v>SVK</v>
      </c>
      <c r="B157" s="42">
        <f>IF('Indicator Date hidden'!C158="x","x",B$2-'Indicator Date hidden'!C158)</f>
        <v>0</v>
      </c>
      <c r="C157" s="42">
        <f>IF('Indicator Date hidden'!D158="x","x",C$2-'Indicator Date hidden'!D158)</f>
        <v>0</v>
      </c>
      <c r="D157" s="42">
        <f>IF('Indicator Date hidden'!E158="x","x",D$2-'Indicator Date hidden'!E158)</f>
        <v>0</v>
      </c>
      <c r="E157" s="42">
        <f>IF('Indicator Date hidden'!F158="x","x",E$2-'Indicator Date hidden'!F158)</f>
        <v>0</v>
      </c>
      <c r="F157" s="42">
        <f>IF('Indicator Date hidden'!G158="x","x",F$2-'Indicator Date hidden'!G158)</f>
        <v>0</v>
      </c>
      <c r="G157" s="42">
        <f>IF('Indicator Date hidden'!H158="x","x",G$2-'Indicator Date hidden'!H158)</f>
        <v>0</v>
      </c>
      <c r="H157" s="42">
        <f>IF('Indicator Date hidden'!I158="x","x",H$2-'Indicator Date hidden'!I158)</f>
        <v>0</v>
      </c>
      <c r="I157" s="42">
        <f>IF('Indicator Date hidden'!J158="x","x",I$2-'Indicator Date hidden'!J158)</f>
        <v>0</v>
      </c>
      <c r="J157" s="42">
        <f>IF('Indicator Date hidden'!K158="x","x",J$2-'Indicator Date hidden'!K158)</f>
        <v>0</v>
      </c>
      <c r="K157" s="42">
        <f>IF('Indicator Date hidden'!L158="x","x",K$2-'Indicator Date hidden'!L158)</f>
        <v>0</v>
      </c>
      <c r="L157" s="42">
        <f>IF('Indicator Date hidden'!M158="x","x",L$2-'Indicator Date hidden'!M158)</f>
        <v>0</v>
      </c>
      <c r="M157" s="42" t="str">
        <f>IF('Indicator Date hidden'!N158="x","x",M$2-'Indicator Date hidden'!N158)</f>
        <v>x</v>
      </c>
      <c r="N157" s="42" t="str">
        <f>IF('Indicator Date hidden'!O158="x","x",N$2-'Indicator Date hidden'!O158)</f>
        <v>x</v>
      </c>
      <c r="O157" s="42" t="str">
        <f>IF('Indicator Date hidden'!P158="x","x",O$2-'Indicator Date hidden'!P158)</f>
        <v>x</v>
      </c>
      <c r="P157" s="42">
        <f>IF('Indicator Date hidden'!Q158="x","x",P$2-'Indicator Date hidden'!Q158)</f>
        <v>0</v>
      </c>
      <c r="Q157" s="42">
        <f>IF('Indicator Date hidden'!R158="x","x",Q$2-'Indicator Date hidden'!R158)</f>
        <v>0</v>
      </c>
      <c r="R157" s="42">
        <f>IF('Indicator Date hidden'!S158="x","x",R$2-'Indicator Date hidden'!S158)</f>
        <v>0</v>
      </c>
      <c r="S157" s="42">
        <f>IF('Indicator Date hidden'!T158="x","x",S$2-'Indicator Date hidden'!T158)</f>
        <v>0</v>
      </c>
      <c r="T157" s="42">
        <f>IF('Indicator Date hidden'!U158="x","x",T$2-'Indicator Date hidden'!U158)</f>
        <v>0</v>
      </c>
      <c r="U157" s="42">
        <f>IF('Indicator Date hidden'!V158="x","x",U$2-'Indicator Date hidden'!V158)</f>
        <v>0</v>
      </c>
      <c r="V157" s="42">
        <f>IF('Indicator Date hidden'!W158="x","x",V$2-'Indicator Date hidden'!W158)</f>
        <v>0</v>
      </c>
      <c r="W157" s="42">
        <f>IF('Indicator Date hidden'!X158="x","x",W$2-'Indicator Date hidden'!X158)</f>
        <v>0</v>
      </c>
      <c r="X157" s="42">
        <f>IF('Indicator Date hidden'!Y158="x","x",X$2-'Indicator Date hidden'!Y158)</f>
        <v>10</v>
      </c>
      <c r="Y157" s="42">
        <f>IF('Indicator Date hidden'!Z158="x","x",Y$2-'Indicator Date hidden'!Z158)</f>
        <v>0</v>
      </c>
      <c r="Z157" s="42" t="str">
        <f>IF('Indicator Date hidden'!AA158="x","x",Z$2-'Indicator Date hidden'!AA158)</f>
        <v>x</v>
      </c>
      <c r="AA157" s="42">
        <f>IF('Indicator Date hidden'!AB158="x","x",AA$2-'Indicator Date hidden'!AB158)</f>
        <v>1</v>
      </c>
      <c r="AB157" s="42">
        <f>IF('Indicator Date hidden'!AC158="x","x",AB$2-'Indicator Date hidden'!AC158)</f>
        <v>0</v>
      </c>
      <c r="AC157" s="42">
        <f>IF('Indicator Date hidden'!AD158="x","x",AC$2-'Indicator Date hidden'!AD158)</f>
        <v>-2</v>
      </c>
      <c r="AD157" s="42">
        <f>IF('Indicator Date hidden'!AE158="x","x",AD$2-'Indicator Date hidden'!AE158)</f>
        <v>0</v>
      </c>
      <c r="AE157" s="42">
        <f>IF('Indicator Date hidden'!AF158="x","x",AE$2-'Indicator Date hidden'!AF158)</f>
        <v>0</v>
      </c>
      <c r="AF157" s="42">
        <f>IF('Indicator Date hidden'!AG158="x","x",AF$2-'Indicator Date hidden'!AG158)</f>
        <v>0</v>
      </c>
      <c r="AG157" s="42">
        <f>IF('Indicator Date hidden'!AH158="x","x",AG$2-'Indicator Date hidden'!AH158)</f>
        <v>0</v>
      </c>
      <c r="AH157" s="42" t="str">
        <f>IF('Indicator Date hidden'!AI158="x","x",AH$2-'Indicator Date hidden'!AI158)</f>
        <v>x</v>
      </c>
      <c r="AI157" s="42">
        <f>IF('Indicator Date hidden'!AJ158="x","x",AI$2-'Indicator Date hidden'!AJ158)</f>
        <v>0</v>
      </c>
      <c r="AJ157" s="42">
        <f>IF('Indicator Date hidden'!AK158="x","x",AJ$2-'Indicator Date hidden'!AK158)</f>
        <v>0</v>
      </c>
      <c r="AK157" s="42">
        <f>IF('Indicator Date hidden'!AL158="x","x",AK$2-'Indicator Date hidden'!AL158)</f>
        <v>0</v>
      </c>
      <c r="AL157" s="42" t="str">
        <f>IF('Indicator Date hidden'!AM158="x","x",AL$2-'Indicator Date hidden'!AM158)</f>
        <v>x</v>
      </c>
      <c r="AM157" s="42">
        <f>IF('Indicator Date hidden'!AN158="x","x",AM$2-'Indicator Date hidden'!AN158)</f>
        <v>0</v>
      </c>
      <c r="AN157" s="42">
        <f>IF('Indicator Date hidden'!AO158="x","x",AN$2-'Indicator Date hidden'!AO158)</f>
        <v>0</v>
      </c>
      <c r="AO157" s="42" t="str">
        <f>IF('Indicator Date hidden'!AP158="x","x",AO$2-'Indicator Date hidden'!AP158)</f>
        <v>x</v>
      </c>
      <c r="AP157" s="42">
        <f>IF('Indicator Date hidden'!AQ158="x","x",AP$2-'Indicator Date hidden'!AQ158)</f>
        <v>0</v>
      </c>
      <c r="AQ157" s="42">
        <f>IF('Indicator Date hidden'!AR158="x","x",AQ$2-'Indicator Date hidden'!AR158)</f>
        <v>0</v>
      </c>
      <c r="AR157" s="42">
        <f>IF('Indicator Date hidden'!AS158="x","x",AR$2-'Indicator Date hidden'!AS158)</f>
        <v>0</v>
      </c>
      <c r="AS157" s="42" t="str">
        <f>IF('Indicator Date hidden'!AT158="x","x",AS$2-'Indicator Date hidden'!AT158)</f>
        <v>x</v>
      </c>
      <c r="AT157" s="42">
        <f>IF('Indicator Date hidden'!AU158="x","x",AT$2-'Indicator Date hidden'!AU158)</f>
        <v>0</v>
      </c>
      <c r="AU157" s="42">
        <f>IF('Indicator Date hidden'!AV158="x","x",AU$2-'Indicator Date hidden'!AV158)</f>
        <v>0</v>
      </c>
      <c r="AV157" s="42">
        <f>IF('Indicator Date hidden'!AW158="x","x",AV$2-'Indicator Date hidden'!AW158)</f>
        <v>1</v>
      </c>
      <c r="AW157" s="42">
        <f>IF('Indicator Date hidden'!AX158="x","x",AW$2-'Indicator Date hidden'!AX158)</f>
        <v>-2</v>
      </c>
      <c r="AX157" s="42">
        <f>IF('Indicator Date hidden'!AY158="x","x",AX$2-'Indicator Date hidden'!AY158)</f>
        <v>-1</v>
      </c>
      <c r="AY157" s="42">
        <f>IF('Indicator Date hidden'!AZ158="x","x",AY$2-'Indicator Date hidden'!AZ158)</f>
        <v>0</v>
      </c>
      <c r="AZ157" s="42" t="str">
        <f>IF('Indicator Date hidden'!BA158="x","x",AZ$2-'Indicator Date hidden'!BA158)</f>
        <v>x</v>
      </c>
      <c r="BA157" s="42">
        <f>IF('Indicator Date hidden'!BB158="x","x",BA$2-'Indicator Date hidden'!BB158)</f>
        <v>0</v>
      </c>
      <c r="BB157" s="42">
        <f>IF('Indicator Date hidden'!BC158="x","x",BB$2-'Indicator Date hidden'!BC158)</f>
        <v>0</v>
      </c>
      <c r="BC157" s="42">
        <f>IF('Indicator Date hidden'!BD158="x","x",BC$2-'Indicator Date hidden'!BD158)</f>
        <v>0</v>
      </c>
      <c r="BD157" s="42">
        <f>IF('Indicator Date hidden'!BE158="x","x",BD$2-'Indicator Date hidden'!BE158)</f>
        <v>0</v>
      </c>
      <c r="BE157" s="42">
        <f>IF('Indicator Date hidden'!BF158="x","x",BE$2-'Indicator Date hidden'!BF158)</f>
        <v>0</v>
      </c>
      <c r="BF157" s="42">
        <f>IF('Indicator Date hidden'!BG158="x","x",BF$2-'Indicator Date hidden'!BG158)</f>
        <v>0</v>
      </c>
      <c r="BG157" s="42">
        <f>IF('Indicator Date hidden'!BH158="x","x",BG$2-'Indicator Date hidden'!BH158)</f>
        <v>0</v>
      </c>
      <c r="BH157" s="42">
        <f>IF('Indicator Date hidden'!BI158="x","x",BH$2-'Indicator Date hidden'!BI158)</f>
        <v>0</v>
      </c>
      <c r="BI157" s="42" t="str">
        <f>IF('Indicator Date hidden'!BJ158="x","x",BI$2-'Indicator Date hidden'!BJ158)</f>
        <v>x</v>
      </c>
      <c r="BJ157" s="42">
        <f>IF('Indicator Date hidden'!BK158="x","x",BJ$2-'Indicator Date hidden'!BK158)</f>
        <v>1</v>
      </c>
      <c r="BK157" s="42">
        <f>IF('Indicator Date hidden'!BL158="x","x",BK$2-'Indicator Date hidden'!BL158)</f>
        <v>0</v>
      </c>
      <c r="BL157" s="42">
        <f>IF('Indicator Date hidden'!BM158="x","x",BL$2-'Indicator Date hidden'!BM158)</f>
        <v>0</v>
      </c>
      <c r="BM157" s="42">
        <f>IF('Indicator Date hidden'!BN158="x","x",BM$2-'Indicator Date hidden'!BN158)</f>
        <v>0</v>
      </c>
      <c r="BN157" s="42">
        <f>IF('Indicator Date hidden'!BO158="x","x",BN$2-'Indicator Date hidden'!BO158)</f>
        <v>0</v>
      </c>
      <c r="BO157" s="42">
        <f>IF('Indicator Date hidden'!BP158="x","x",BO$2-'Indicator Date hidden'!BP158)</f>
        <v>0</v>
      </c>
      <c r="BP157" s="42">
        <f>IF('Indicator Date hidden'!BQ158="x","x",BP$2-'Indicator Date hidden'!BQ158)</f>
        <v>0</v>
      </c>
      <c r="BQ157" s="42">
        <f>IF('Indicator Date hidden'!BR158="x","x",BQ$2-'Indicator Date hidden'!BR158)</f>
        <v>0</v>
      </c>
      <c r="BR157" s="42">
        <f>IF('Indicator Date hidden'!BS158="x","x",BR$2-'Indicator Date hidden'!BS158)</f>
        <v>0</v>
      </c>
      <c r="BS157" s="42">
        <f>IF('Indicator Date hidden'!BT158="x","x",BS$2-'Indicator Date hidden'!BT158)</f>
        <v>1</v>
      </c>
      <c r="BT157" s="42">
        <f>IF('Indicator Date hidden'!BU158="x","x",BT$2-'Indicator Date hidden'!BU158)</f>
        <v>0</v>
      </c>
      <c r="BU157">
        <f t="shared" si="20"/>
        <v>9</v>
      </c>
      <c r="BV157" s="43">
        <f t="shared" si="21"/>
        <v>0.14754098360655737</v>
      </c>
      <c r="BW157">
        <f t="shared" si="22"/>
        <v>5</v>
      </c>
      <c r="BX157" s="43">
        <f t="shared" si="23"/>
        <v>1.353030182423826</v>
      </c>
      <c r="BY157" s="46">
        <f t="shared" si="24"/>
        <v>0</v>
      </c>
    </row>
    <row r="158" spans="1:77">
      <c r="A158" t="str">
        <f>'Indicator Data'!B161</f>
        <v>SVN</v>
      </c>
      <c r="B158" s="42">
        <f>IF('Indicator Date hidden'!C159="x","x",B$2-'Indicator Date hidden'!C159)</f>
        <v>0</v>
      </c>
      <c r="C158" s="42">
        <f>IF('Indicator Date hidden'!D159="x","x",C$2-'Indicator Date hidden'!D159)</f>
        <v>0</v>
      </c>
      <c r="D158" s="42">
        <f>IF('Indicator Date hidden'!E159="x","x",D$2-'Indicator Date hidden'!E159)</f>
        <v>0</v>
      </c>
      <c r="E158" s="42">
        <f>IF('Indicator Date hidden'!F159="x","x",E$2-'Indicator Date hidden'!F159)</f>
        <v>0</v>
      </c>
      <c r="F158" s="42">
        <f>IF('Indicator Date hidden'!G159="x","x",F$2-'Indicator Date hidden'!G159)</f>
        <v>0</v>
      </c>
      <c r="G158" s="42">
        <f>IF('Indicator Date hidden'!H159="x","x",G$2-'Indicator Date hidden'!H159)</f>
        <v>0</v>
      </c>
      <c r="H158" s="42">
        <f>IF('Indicator Date hidden'!I159="x","x",H$2-'Indicator Date hidden'!I159)</f>
        <v>0</v>
      </c>
      <c r="I158" s="42">
        <f>IF('Indicator Date hidden'!J159="x","x",I$2-'Indicator Date hidden'!J159)</f>
        <v>0</v>
      </c>
      <c r="J158" s="42">
        <f>IF('Indicator Date hidden'!K159="x","x",J$2-'Indicator Date hidden'!K159)</f>
        <v>0</v>
      </c>
      <c r="K158" s="42">
        <f>IF('Indicator Date hidden'!L159="x","x",K$2-'Indicator Date hidden'!L159)</f>
        <v>0</v>
      </c>
      <c r="L158" s="42">
        <f>IF('Indicator Date hidden'!M159="x","x",L$2-'Indicator Date hidden'!M159)</f>
        <v>0</v>
      </c>
      <c r="M158" s="42" t="str">
        <f>IF('Indicator Date hidden'!N159="x","x",M$2-'Indicator Date hidden'!N159)</f>
        <v>x</v>
      </c>
      <c r="N158" s="42" t="str">
        <f>IF('Indicator Date hidden'!O159="x","x",N$2-'Indicator Date hidden'!O159)</f>
        <v>x</v>
      </c>
      <c r="O158" s="42" t="str">
        <f>IF('Indicator Date hidden'!P159="x","x",O$2-'Indicator Date hidden'!P159)</f>
        <v>x</v>
      </c>
      <c r="P158" s="42">
        <f>IF('Indicator Date hidden'!Q159="x","x",P$2-'Indicator Date hidden'!Q159)</f>
        <v>0</v>
      </c>
      <c r="Q158" s="42">
        <f>IF('Indicator Date hidden'!R159="x","x",Q$2-'Indicator Date hidden'!R159)</f>
        <v>0</v>
      </c>
      <c r="R158" s="42">
        <f>IF('Indicator Date hidden'!S159="x","x",R$2-'Indicator Date hidden'!S159)</f>
        <v>0</v>
      </c>
      <c r="S158" s="42">
        <f>IF('Indicator Date hidden'!T159="x","x",S$2-'Indicator Date hidden'!T159)</f>
        <v>0</v>
      </c>
      <c r="T158" s="42">
        <f>IF('Indicator Date hidden'!U159="x","x",T$2-'Indicator Date hidden'!U159)</f>
        <v>0</v>
      </c>
      <c r="U158" s="42">
        <f>IF('Indicator Date hidden'!V159="x","x",U$2-'Indicator Date hidden'!V159)</f>
        <v>0</v>
      </c>
      <c r="V158" s="42">
        <f>IF('Indicator Date hidden'!W159="x","x",V$2-'Indicator Date hidden'!W159)</f>
        <v>0</v>
      </c>
      <c r="W158" s="42">
        <f>IF('Indicator Date hidden'!X159="x","x",W$2-'Indicator Date hidden'!X159)</f>
        <v>0</v>
      </c>
      <c r="X158" s="42">
        <f>IF('Indicator Date hidden'!Y159="x","x",X$2-'Indicator Date hidden'!Y159)</f>
        <v>6</v>
      </c>
      <c r="Y158" s="42">
        <f>IF('Indicator Date hidden'!Z159="x","x",Y$2-'Indicator Date hidden'!Z159)</f>
        <v>0</v>
      </c>
      <c r="Z158" s="42" t="str">
        <f>IF('Indicator Date hidden'!AA159="x","x",Z$2-'Indicator Date hidden'!AA159)</f>
        <v>x</v>
      </c>
      <c r="AA158" s="42">
        <f>IF('Indicator Date hidden'!AB159="x","x",AA$2-'Indicator Date hidden'!AB159)</f>
        <v>1</v>
      </c>
      <c r="AB158" s="42" t="str">
        <f>IF('Indicator Date hidden'!AC159="x","x",AB$2-'Indicator Date hidden'!AC159)</f>
        <v>x</v>
      </c>
      <c r="AC158" s="42">
        <f>IF('Indicator Date hidden'!AD159="x","x",AC$2-'Indicator Date hidden'!AD159)</f>
        <v>-2</v>
      </c>
      <c r="AD158" s="42">
        <f>IF('Indicator Date hidden'!AE159="x","x",AD$2-'Indicator Date hidden'!AE159)</f>
        <v>0</v>
      </c>
      <c r="AE158" s="42">
        <f>IF('Indicator Date hidden'!AF159="x","x",AE$2-'Indicator Date hidden'!AF159)</f>
        <v>0</v>
      </c>
      <c r="AF158" s="42">
        <f>IF('Indicator Date hidden'!AG159="x","x",AF$2-'Indicator Date hidden'!AG159)</f>
        <v>0</v>
      </c>
      <c r="AG158" s="42">
        <f>IF('Indicator Date hidden'!AH159="x","x",AG$2-'Indicator Date hidden'!AH159)</f>
        <v>0</v>
      </c>
      <c r="AH158" s="42" t="str">
        <f>IF('Indicator Date hidden'!AI159="x","x",AH$2-'Indicator Date hidden'!AI159)</f>
        <v>x</v>
      </c>
      <c r="AI158" s="42">
        <f>IF('Indicator Date hidden'!AJ159="x","x",AI$2-'Indicator Date hidden'!AJ159)</f>
        <v>0</v>
      </c>
      <c r="AJ158" s="42">
        <f>IF('Indicator Date hidden'!AK159="x","x",AJ$2-'Indicator Date hidden'!AK159)</f>
        <v>0</v>
      </c>
      <c r="AK158" s="42">
        <f>IF('Indicator Date hidden'!AL159="x","x",AK$2-'Indicator Date hidden'!AL159)</f>
        <v>0</v>
      </c>
      <c r="AL158" s="42" t="str">
        <f>IF('Indicator Date hidden'!AM159="x","x",AL$2-'Indicator Date hidden'!AM159)</f>
        <v>x</v>
      </c>
      <c r="AM158" s="42">
        <f>IF('Indicator Date hidden'!AN159="x","x",AM$2-'Indicator Date hidden'!AN159)</f>
        <v>0</v>
      </c>
      <c r="AN158" s="42">
        <f>IF('Indicator Date hidden'!AO159="x","x",AN$2-'Indicator Date hidden'!AO159)</f>
        <v>0</v>
      </c>
      <c r="AO158" s="42" t="str">
        <f>IF('Indicator Date hidden'!AP159="x","x",AO$2-'Indicator Date hidden'!AP159)</f>
        <v>x</v>
      </c>
      <c r="AP158" s="42">
        <f>IF('Indicator Date hidden'!AQ159="x","x",AP$2-'Indicator Date hidden'!AQ159)</f>
        <v>0</v>
      </c>
      <c r="AQ158" s="42">
        <f>IF('Indicator Date hidden'!AR159="x","x",AQ$2-'Indicator Date hidden'!AR159)</f>
        <v>0</v>
      </c>
      <c r="AR158" s="42" t="str">
        <f>IF('Indicator Date hidden'!AS159="x","x",AR$2-'Indicator Date hidden'!AS159)</f>
        <v>x</v>
      </c>
      <c r="AS158" s="42" t="str">
        <f>IF('Indicator Date hidden'!AT159="x","x",AS$2-'Indicator Date hidden'!AT159)</f>
        <v>x</v>
      </c>
      <c r="AT158" s="42">
        <f>IF('Indicator Date hidden'!AU159="x","x",AT$2-'Indicator Date hidden'!AU159)</f>
        <v>0</v>
      </c>
      <c r="AU158" s="42">
        <f>IF('Indicator Date hidden'!AV159="x","x",AU$2-'Indicator Date hidden'!AV159)</f>
        <v>0</v>
      </c>
      <c r="AV158" s="42">
        <f>IF('Indicator Date hidden'!AW159="x","x",AV$2-'Indicator Date hidden'!AW159)</f>
        <v>1</v>
      </c>
      <c r="AW158" s="42">
        <f>IF('Indicator Date hidden'!AX159="x","x",AW$2-'Indicator Date hidden'!AX159)</f>
        <v>-2</v>
      </c>
      <c r="AX158" s="42">
        <f>IF('Indicator Date hidden'!AY159="x","x",AX$2-'Indicator Date hidden'!AY159)</f>
        <v>-1</v>
      </c>
      <c r="AY158" s="42">
        <f>IF('Indicator Date hidden'!AZ159="x","x",AY$2-'Indicator Date hidden'!AZ159)</f>
        <v>0</v>
      </c>
      <c r="AZ158" s="42" t="str">
        <f>IF('Indicator Date hidden'!BA159="x","x",AZ$2-'Indicator Date hidden'!BA159)</f>
        <v>x</v>
      </c>
      <c r="BA158" s="42">
        <f>IF('Indicator Date hidden'!BB159="x","x",BA$2-'Indicator Date hidden'!BB159)</f>
        <v>0</v>
      </c>
      <c r="BB158" s="42" t="str">
        <f>IF('Indicator Date hidden'!BC159="x","x",BB$2-'Indicator Date hidden'!BC159)</f>
        <v>x</v>
      </c>
      <c r="BC158" s="42">
        <f>IF('Indicator Date hidden'!BD159="x","x",BC$2-'Indicator Date hidden'!BD159)</f>
        <v>0</v>
      </c>
      <c r="BD158" s="42">
        <f>IF('Indicator Date hidden'!BE159="x","x",BD$2-'Indicator Date hidden'!BE159)</f>
        <v>0</v>
      </c>
      <c r="BE158" s="42">
        <f>IF('Indicator Date hidden'!BF159="x","x",BE$2-'Indicator Date hidden'!BF159)</f>
        <v>0</v>
      </c>
      <c r="BF158" s="42">
        <f>IF('Indicator Date hidden'!BG159="x","x",BF$2-'Indicator Date hidden'!BG159)</f>
        <v>0</v>
      </c>
      <c r="BG158" s="42">
        <f>IF('Indicator Date hidden'!BH159="x","x",BG$2-'Indicator Date hidden'!BH159)</f>
        <v>0</v>
      </c>
      <c r="BH158" s="42">
        <f>IF('Indicator Date hidden'!BI159="x","x",BH$2-'Indicator Date hidden'!BI159)</f>
        <v>0</v>
      </c>
      <c r="BI158" s="42" t="str">
        <f>IF('Indicator Date hidden'!BJ159="x","x",BI$2-'Indicator Date hidden'!BJ159)</f>
        <v>x</v>
      </c>
      <c r="BJ158" s="42">
        <f>IF('Indicator Date hidden'!BK159="x","x",BJ$2-'Indicator Date hidden'!BK159)</f>
        <v>0</v>
      </c>
      <c r="BK158" s="42">
        <f>IF('Indicator Date hidden'!BL159="x","x",BK$2-'Indicator Date hidden'!BL159)</f>
        <v>0</v>
      </c>
      <c r="BL158" s="42">
        <f>IF('Indicator Date hidden'!BM159="x","x",BL$2-'Indicator Date hidden'!BM159)</f>
        <v>0</v>
      </c>
      <c r="BM158" s="42">
        <f>IF('Indicator Date hidden'!BN159="x","x",BM$2-'Indicator Date hidden'!BN159)</f>
        <v>0</v>
      </c>
      <c r="BN158" s="42">
        <f>IF('Indicator Date hidden'!BO159="x","x",BN$2-'Indicator Date hidden'!BO159)</f>
        <v>0</v>
      </c>
      <c r="BO158" s="42">
        <f>IF('Indicator Date hidden'!BP159="x","x",BO$2-'Indicator Date hidden'!BP159)</f>
        <v>1</v>
      </c>
      <c r="BP158" s="42">
        <f>IF('Indicator Date hidden'!BQ159="x","x",BP$2-'Indicator Date hidden'!BQ159)</f>
        <v>0</v>
      </c>
      <c r="BQ158" s="42">
        <f>IF('Indicator Date hidden'!BR159="x","x",BQ$2-'Indicator Date hidden'!BR159)</f>
        <v>0</v>
      </c>
      <c r="BR158" s="42">
        <f>IF('Indicator Date hidden'!BS159="x","x",BR$2-'Indicator Date hidden'!BS159)</f>
        <v>0</v>
      </c>
      <c r="BS158" s="42">
        <f>IF('Indicator Date hidden'!BT159="x","x",BS$2-'Indicator Date hidden'!BT159)</f>
        <v>0</v>
      </c>
      <c r="BT158" s="42">
        <f>IF('Indicator Date hidden'!BU159="x","x",BT$2-'Indicator Date hidden'!BU159)</f>
        <v>0</v>
      </c>
      <c r="BU158">
        <f t="shared" si="20"/>
        <v>4</v>
      </c>
      <c r="BV158" s="43">
        <f t="shared" si="21"/>
        <v>6.8965517241379309E-2</v>
      </c>
      <c r="BW158">
        <f t="shared" si="22"/>
        <v>4</v>
      </c>
      <c r="BX158" s="43">
        <f t="shared" si="23"/>
        <v>0.90709975434247625</v>
      </c>
      <c r="BY158" s="46">
        <f t="shared" si="24"/>
        <v>0</v>
      </c>
    </row>
    <row r="159" spans="1:77">
      <c r="A159" t="str">
        <f>'Indicator Data'!B162</f>
        <v>SLB</v>
      </c>
      <c r="B159" s="42">
        <f>IF('Indicator Date hidden'!C160="x","x",B$2-'Indicator Date hidden'!C160)</f>
        <v>0</v>
      </c>
      <c r="C159" s="42">
        <f>IF('Indicator Date hidden'!D160="x","x",C$2-'Indicator Date hidden'!D160)</f>
        <v>0</v>
      </c>
      <c r="D159" s="42">
        <f>IF('Indicator Date hidden'!E160="x","x",D$2-'Indicator Date hidden'!E160)</f>
        <v>0</v>
      </c>
      <c r="E159" s="42">
        <f>IF('Indicator Date hidden'!F160="x","x",E$2-'Indicator Date hidden'!F160)</f>
        <v>0</v>
      </c>
      <c r="F159" s="42">
        <f>IF('Indicator Date hidden'!G160="x","x",F$2-'Indicator Date hidden'!G160)</f>
        <v>0</v>
      </c>
      <c r="G159" s="42">
        <f>IF('Indicator Date hidden'!H160="x","x",G$2-'Indicator Date hidden'!H160)</f>
        <v>0</v>
      </c>
      <c r="H159" s="42">
        <f>IF('Indicator Date hidden'!I160="x","x",H$2-'Indicator Date hidden'!I160)</f>
        <v>0</v>
      </c>
      <c r="I159" s="42">
        <f>IF('Indicator Date hidden'!J160="x","x",I$2-'Indicator Date hidden'!J160)</f>
        <v>0</v>
      </c>
      <c r="J159" s="42">
        <f>IF('Indicator Date hidden'!K160="x","x",J$2-'Indicator Date hidden'!K160)</f>
        <v>0</v>
      </c>
      <c r="K159" s="42">
        <f>IF('Indicator Date hidden'!L160="x","x",K$2-'Indicator Date hidden'!L160)</f>
        <v>0</v>
      </c>
      <c r="L159" s="42">
        <f>IF('Indicator Date hidden'!M160="x","x",L$2-'Indicator Date hidden'!M160)</f>
        <v>0</v>
      </c>
      <c r="M159" s="42" t="str">
        <f>IF('Indicator Date hidden'!N160="x","x",M$2-'Indicator Date hidden'!N160)</f>
        <v>x</v>
      </c>
      <c r="N159" s="42" t="str">
        <f>IF('Indicator Date hidden'!O160="x","x",N$2-'Indicator Date hidden'!O160)</f>
        <v>x</v>
      </c>
      <c r="O159" s="42" t="str">
        <f>IF('Indicator Date hidden'!P160="x","x",O$2-'Indicator Date hidden'!P160)</f>
        <v>x</v>
      </c>
      <c r="P159" s="42">
        <f>IF('Indicator Date hidden'!Q160="x","x",P$2-'Indicator Date hidden'!Q160)</f>
        <v>0</v>
      </c>
      <c r="Q159" s="42">
        <f>IF('Indicator Date hidden'!R160="x","x",Q$2-'Indicator Date hidden'!R160)</f>
        <v>0</v>
      </c>
      <c r="R159" s="42">
        <f>IF('Indicator Date hidden'!S160="x","x",R$2-'Indicator Date hidden'!S160)</f>
        <v>0</v>
      </c>
      <c r="S159" s="42">
        <f>IF('Indicator Date hidden'!T160="x","x",S$2-'Indicator Date hidden'!T160)</f>
        <v>0</v>
      </c>
      <c r="T159" s="42">
        <f>IF('Indicator Date hidden'!U160="x","x",T$2-'Indicator Date hidden'!U160)</f>
        <v>0</v>
      </c>
      <c r="U159" s="42">
        <f>IF('Indicator Date hidden'!V160="x","x",U$2-'Indicator Date hidden'!V160)</f>
        <v>0</v>
      </c>
      <c r="V159" s="42">
        <f>IF('Indicator Date hidden'!W160="x","x",V$2-'Indicator Date hidden'!W160)</f>
        <v>0</v>
      </c>
      <c r="W159" s="42">
        <f>IF('Indicator Date hidden'!X160="x","x",W$2-'Indicator Date hidden'!X160)</f>
        <v>0</v>
      </c>
      <c r="X159" s="42" t="str">
        <f>IF('Indicator Date hidden'!Y160="x","x",X$2-'Indicator Date hidden'!Y160)</f>
        <v>x</v>
      </c>
      <c r="Y159" s="42">
        <f>IF('Indicator Date hidden'!Z160="x","x",Y$2-'Indicator Date hidden'!Z160)</f>
        <v>1</v>
      </c>
      <c r="Z159" s="42">
        <f>IF('Indicator Date hidden'!AA160="x","x",Z$2-'Indicator Date hidden'!AA160)</f>
        <v>3</v>
      </c>
      <c r="AA159" s="42">
        <f>IF('Indicator Date hidden'!AB160="x","x",AA$2-'Indicator Date hidden'!AB160)</f>
        <v>5</v>
      </c>
      <c r="AB159" s="42">
        <f>IF('Indicator Date hidden'!AC160="x","x",AB$2-'Indicator Date hidden'!AC160)</f>
        <v>0</v>
      </c>
      <c r="AC159" s="42">
        <f>IF('Indicator Date hidden'!AD160="x","x",AC$2-'Indicator Date hidden'!AD160)</f>
        <v>-2</v>
      </c>
      <c r="AD159" s="42">
        <f>IF('Indicator Date hidden'!AE160="x","x",AD$2-'Indicator Date hidden'!AE160)</f>
        <v>0</v>
      </c>
      <c r="AE159" s="42">
        <f>IF('Indicator Date hidden'!AF160="x","x",AE$2-'Indicator Date hidden'!AF160)</f>
        <v>0</v>
      </c>
      <c r="AF159" s="42">
        <f>IF('Indicator Date hidden'!AG160="x","x",AF$2-'Indicator Date hidden'!AG160)</f>
        <v>0</v>
      </c>
      <c r="AG159" s="42">
        <f>IF('Indicator Date hidden'!AH160="x","x",AG$2-'Indicator Date hidden'!AH160)</f>
        <v>0</v>
      </c>
      <c r="AH159" s="42" t="str">
        <f>IF('Indicator Date hidden'!AI160="x","x",AH$2-'Indicator Date hidden'!AI160)</f>
        <v>x</v>
      </c>
      <c r="AI159" s="42">
        <f>IF('Indicator Date hidden'!AJ160="x","x",AI$2-'Indicator Date hidden'!AJ160)</f>
        <v>0</v>
      </c>
      <c r="AJ159" s="42">
        <f>IF('Indicator Date hidden'!AK160="x","x",AJ$2-'Indicator Date hidden'!AK160)</f>
        <v>0</v>
      </c>
      <c r="AK159" s="42">
        <f>IF('Indicator Date hidden'!AL160="x","x",AK$2-'Indicator Date hidden'!AL160)</f>
        <v>0</v>
      </c>
      <c r="AL159" s="42">
        <f>IF('Indicator Date hidden'!AM160="x","x",AL$2-'Indicator Date hidden'!AM160)</f>
        <v>0</v>
      </c>
      <c r="AM159" s="42">
        <f>IF('Indicator Date hidden'!AN160="x","x",AM$2-'Indicator Date hidden'!AN160)</f>
        <v>0</v>
      </c>
      <c r="AN159" s="42">
        <f>IF('Indicator Date hidden'!AO160="x","x",AN$2-'Indicator Date hidden'!AO160)</f>
        <v>0</v>
      </c>
      <c r="AO159" s="42">
        <f>IF('Indicator Date hidden'!AP160="x","x",AO$2-'Indicator Date hidden'!AP160)</f>
        <v>7</v>
      </c>
      <c r="AP159" s="42">
        <f>IF('Indicator Date hidden'!AQ160="x","x",AP$2-'Indicator Date hidden'!AQ160)</f>
        <v>0</v>
      </c>
      <c r="AQ159" s="42" t="str">
        <f>IF('Indicator Date hidden'!AR160="x","x",AQ$2-'Indicator Date hidden'!AR160)</f>
        <v>x</v>
      </c>
      <c r="AR159" s="42" t="str">
        <f>IF('Indicator Date hidden'!AS160="x","x",AR$2-'Indicator Date hidden'!AS160)</f>
        <v>x</v>
      </c>
      <c r="AS159" s="42">
        <f>IF('Indicator Date hidden'!AT160="x","x",AS$2-'Indicator Date hidden'!AT160)</f>
        <v>0</v>
      </c>
      <c r="AT159" s="42">
        <f>IF('Indicator Date hidden'!AU160="x","x",AT$2-'Indicator Date hidden'!AU160)</f>
        <v>0</v>
      </c>
      <c r="AU159" s="42" t="str">
        <f>IF('Indicator Date hidden'!AV160="x","x",AU$2-'Indicator Date hidden'!AV160)</f>
        <v>x</v>
      </c>
      <c r="AV159" s="42">
        <f>IF('Indicator Date hidden'!AW160="x","x",AV$2-'Indicator Date hidden'!AW160)</f>
        <v>10</v>
      </c>
      <c r="AW159" s="42">
        <f>IF('Indicator Date hidden'!AX160="x","x",AW$2-'Indicator Date hidden'!AX160)</f>
        <v>-2</v>
      </c>
      <c r="AX159" s="42">
        <f>IF('Indicator Date hidden'!AY160="x","x",AX$2-'Indicator Date hidden'!AY160)</f>
        <v>-1</v>
      </c>
      <c r="AY159" s="42">
        <f>IF('Indicator Date hidden'!AZ160="x","x",AY$2-'Indicator Date hidden'!AZ160)</f>
        <v>0</v>
      </c>
      <c r="AZ159" s="42">
        <f>IF('Indicator Date hidden'!BA160="x","x",AZ$2-'Indicator Date hidden'!BA160)</f>
        <v>0</v>
      </c>
      <c r="BA159" s="42">
        <f>IF('Indicator Date hidden'!BB160="x","x",BA$2-'Indicator Date hidden'!BB160)</f>
        <v>0</v>
      </c>
      <c r="BB159" s="42" t="str">
        <f>IF('Indicator Date hidden'!BC160="x","x",BB$2-'Indicator Date hidden'!BC160)</f>
        <v>x</v>
      </c>
      <c r="BC159" s="42">
        <f>IF('Indicator Date hidden'!BD160="x","x",BC$2-'Indicator Date hidden'!BD160)</f>
        <v>0</v>
      </c>
      <c r="BD159" s="42">
        <f>IF('Indicator Date hidden'!BE160="x","x",BD$2-'Indicator Date hidden'!BE160)</f>
        <v>0</v>
      </c>
      <c r="BE159" s="42">
        <f>IF('Indicator Date hidden'!BF160="x","x",BE$2-'Indicator Date hidden'!BF160)</f>
        <v>2</v>
      </c>
      <c r="BF159" s="42">
        <f>IF('Indicator Date hidden'!BG160="x","x",BF$2-'Indicator Date hidden'!BG160)</f>
        <v>0</v>
      </c>
      <c r="BG159" s="42">
        <f>IF('Indicator Date hidden'!BH160="x","x",BG$2-'Indicator Date hidden'!BH160)</f>
        <v>0</v>
      </c>
      <c r="BH159" s="42">
        <f>IF('Indicator Date hidden'!BI160="x","x",BH$2-'Indicator Date hidden'!BI160)</f>
        <v>0</v>
      </c>
      <c r="BI159" s="42" t="str">
        <f>IF('Indicator Date hidden'!BJ160="x","x",BI$2-'Indicator Date hidden'!BJ160)</f>
        <v>x</v>
      </c>
      <c r="BJ159" s="42">
        <f>IF('Indicator Date hidden'!BK160="x","x",BJ$2-'Indicator Date hidden'!BK160)</f>
        <v>1</v>
      </c>
      <c r="BK159" s="42">
        <f>IF('Indicator Date hidden'!BL160="x","x",BK$2-'Indicator Date hidden'!BL160)</f>
        <v>1</v>
      </c>
      <c r="BL159" s="42">
        <f>IF('Indicator Date hidden'!BM160="x","x",BL$2-'Indicator Date hidden'!BM160)</f>
        <v>0</v>
      </c>
      <c r="BM159" s="42">
        <f>IF('Indicator Date hidden'!BN160="x","x",BM$2-'Indicator Date hidden'!BN160)</f>
        <v>0</v>
      </c>
      <c r="BN159" s="42">
        <f>IF('Indicator Date hidden'!BO160="x","x",BN$2-'Indicator Date hidden'!BO160)</f>
        <v>0</v>
      </c>
      <c r="BO159" s="42">
        <f>IF('Indicator Date hidden'!BP160="x","x",BO$2-'Indicator Date hidden'!BP160)</f>
        <v>5</v>
      </c>
      <c r="BP159" s="42">
        <f>IF('Indicator Date hidden'!BQ160="x","x",BP$2-'Indicator Date hidden'!BQ160)</f>
        <v>0</v>
      </c>
      <c r="BQ159" s="42">
        <f>IF('Indicator Date hidden'!BR160="x","x",BQ$2-'Indicator Date hidden'!BR160)</f>
        <v>0</v>
      </c>
      <c r="BR159" s="42">
        <f>IF('Indicator Date hidden'!BS160="x","x",BR$2-'Indicator Date hidden'!BS160)</f>
        <v>0</v>
      </c>
      <c r="BS159" s="42">
        <f>IF('Indicator Date hidden'!BT160="x","x",BS$2-'Indicator Date hidden'!BT160)</f>
        <v>1</v>
      </c>
      <c r="BT159" s="42">
        <f>IF('Indicator Date hidden'!BU160="x","x",BT$2-'Indicator Date hidden'!BU160)</f>
        <v>0</v>
      </c>
      <c r="BU159">
        <f t="shared" si="20"/>
        <v>31</v>
      </c>
      <c r="BV159" s="43">
        <f t="shared" si="21"/>
        <v>0.50819672131147542</v>
      </c>
      <c r="BW159">
        <f t="shared" si="22"/>
        <v>10</v>
      </c>
      <c r="BX159" s="43">
        <f t="shared" si="23"/>
        <v>1.8520962940981771</v>
      </c>
      <c r="BY159" s="46">
        <f t="shared" si="24"/>
        <v>0</v>
      </c>
    </row>
    <row r="160" spans="1:77">
      <c r="A160" t="str">
        <f>'Indicator Data'!B163</f>
        <v>SOM</v>
      </c>
      <c r="B160" s="42">
        <f>IF('Indicator Date hidden'!C161="x","x",B$2-'Indicator Date hidden'!C161)</f>
        <v>0</v>
      </c>
      <c r="C160" s="42">
        <f>IF('Indicator Date hidden'!D161="x","x",C$2-'Indicator Date hidden'!D161)</f>
        <v>0</v>
      </c>
      <c r="D160" s="42">
        <f>IF('Indicator Date hidden'!E161="x","x",D$2-'Indicator Date hidden'!E161)</f>
        <v>0</v>
      </c>
      <c r="E160" s="42">
        <f>IF('Indicator Date hidden'!F161="x","x",E$2-'Indicator Date hidden'!F161)</f>
        <v>0</v>
      </c>
      <c r="F160" s="42">
        <f>IF('Indicator Date hidden'!G161="x","x",F$2-'Indicator Date hidden'!G161)</f>
        <v>0</v>
      </c>
      <c r="G160" s="42">
        <f>IF('Indicator Date hidden'!H161="x","x",G$2-'Indicator Date hidden'!H161)</f>
        <v>0</v>
      </c>
      <c r="H160" s="42">
        <f>IF('Indicator Date hidden'!I161="x","x",H$2-'Indicator Date hidden'!I161)</f>
        <v>0</v>
      </c>
      <c r="I160" s="42">
        <f>IF('Indicator Date hidden'!J161="x","x",I$2-'Indicator Date hidden'!J161)</f>
        <v>0</v>
      </c>
      <c r="J160" s="42">
        <f>IF('Indicator Date hidden'!K161="x","x",J$2-'Indicator Date hidden'!K161)</f>
        <v>0</v>
      </c>
      <c r="K160" s="42">
        <f>IF('Indicator Date hidden'!L161="x","x",K$2-'Indicator Date hidden'!L161)</f>
        <v>0</v>
      </c>
      <c r="L160" s="42">
        <f>IF('Indicator Date hidden'!M161="x","x",L$2-'Indicator Date hidden'!M161)</f>
        <v>0</v>
      </c>
      <c r="M160" s="42">
        <f>IF('Indicator Date hidden'!N161="x","x",M$2-'Indicator Date hidden'!N161)</f>
        <v>0</v>
      </c>
      <c r="N160" s="42">
        <f>IF('Indicator Date hidden'!O161="x","x",N$2-'Indicator Date hidden'!O161)</f>
        <v>0</v>
      </c>
      <c r="O160" s="42">
        <f>IF('Indicator Date hidden'!P161="x","x",O$2-'Indicator Date hidden'!P161)</f>
        <v>0</v>
      </c>
      <c r="P160" s="42">
        <f>IF('Indicator Date hidden'!Q161="x","x",P$2-'Indicator Date hidden'!Q161)</f>
        <v>0</v>
      </c>
      <c r="Q160" s="42">
        <f>IF('Indicator Date hidden'!R161="x","x",Q$2-'Indicator Date hidden'!R161)</f>
        <v>0</v>
      </c>
      <c r="R160" s="42">
        <f>IF('Indicator Date hidden'!S161="x","x",R$2-'Indicator Date hidden'!S161)</f>
        <v>0</v>
      </c>
      <c r="S160" s="42">
        <f>IF('Indicator Date hidden'!T161="x","x",S$2-'Indicator Date hidden'!T161)</f>
        <v>0</v>
      </c>
      <c r="T160" s="42">
        <f>IF('Indicator Date hidden'!U161="x","x",T$2-'Indicator Date hidden'!U161)</f>
        <v>0</v>
      </c>
      <c r="U160" s="42">
        <f>IF('Indicator Date hidden'!V161="x","x",U$2-'Indicator Date hidden'!V161)</f>
        <v>0</v>
      </c>
      <c r="V160" s="42">
        <f>IF('Indicator Date hidden'!W161="x","x",V$2-'Indicator Date hidden'!W161)</f>
        <v>0</v>
      </c>
      <c r="W160" s="42">
        <f>IF('Indicator Date hidden'!X161="x","x",W$2-'Indicator Date hidden'!X161)</f>
        <v>0</v>
      </c>
      <c r="X160" s="42">
        <f>IF('Indicator Date hidden'!Y161="x","x",X$2-'Indicator Date hidden'!Y161)</f>
        <v>10</v>
      </c>
      <c r="Y160" s="42">
        <f>IF('Indicator Date hidden'!Z161="x","x",Y$2-'Indicator Date hidden'!Z161)</f>
        <v>0</v>
      </c>
      <c r="Z160" s="42">
        <f>IF('Indicator Date hidden'!AA161="x","x",Z$2-'Indicator Date hidden'!AA161)</f>
        <v>0</v>
      </c>
      <c r="AA160" s="42">
        <f>IF('Indicator Date hidden'!AB161="x","x",AA$2-'Indicator Date hidden'!AB161)</f>
        <v>0</v>
      </c>
      <c r="AB160" s="42" t="str">
        <f>IF('Indicator Date hidden'!AC161="x","x",AB$2-'Indicator Date hidden'!AC161)</f>
        <v>x</v>
      </c>
      <c r="AC160" s="42">
        <f>IF('Indicator Date hidden'!AD161="x","x",AC$2-'Indicator Date hidden'!AD161)</f>
        <v>-2</v>
      </c>
      <c r="AD160" s="42">
        <f>IF('Indicator Date hidden'!AE161="x","x",AD$2-'Indicator Date hidden'!AE161)</f>
        <v>0</v>
      </c>
      <c r="AE160" s="42">
        <f>IF('Indicator Date hidden'!AF161="x","x",AE$2-'Indicator Date hidden'!AF161)</f>
        <v>0</v>
      </c>
      <c r="AF160" s="42">
        <f>IF('Indicator Date hidden'!AG161="x","x",AF$2-'Indicator Date hidden'!AG161)</f>
        <v>0</v>
      </c>
      <c r="AG160" s="42">
        <f>IF('Indicator Date hidden'!AH161="x","x",AG$2-'Indicator Date hidden'!AH161)</f>
        <v>0</v>
      </c>
      <c r="AH160" s="42" t="str">
        <f>IF('Indicator Date hidden'!AI161="x","x",AH$2-'Indicator Date hidden'!AI161)</f>
        <v>x</v>
      </c>
      <c r="AI160" s="42">
        <f>IF('Indicator Date hidden'!AJ161="x","x",AI$2-'Indicator Date hidden'!AJ161)</f>
        <v>0</v>
      </c>
      <c r="AJ160" s="42">
        <f>IF('Indicator Date hidden'!AK161="x","x",AJ$2-'Indicator Date hidden'!AK161)</f>
        <v>0</v>
      </c>
      <c r="AK160" s="42">
        <f>IF('Indicator Date hidden'!AL161="x","x",AK$2-'Indicator Date hidden'!AL161)</f>
        <v>0</v>
      </c>
      <c r="AL160" s="42">
        <f>IF('Indicator Date hidden'!AM161="x","x",AL$2-'Indicator Date hidden'!AM161)</f>
        <v>0</v>
      </c>
      <c r="AM160" s="42">
        <f>IF('Indicator Date hidden'!AN161="x","x",AM$2-'Indicator Date hidden'!AN161)</f>
        <v>0</v>
      </c>
      <c r="AN160" s="42">
        <f>IF('Indicator Date hidden'!AO161="x","x",AN$2-'Indicator Date hidden'!AO161)</f>
        <v>0</v>
      </c>
      <c r="AO160" s="42" t="str">
        <f>IF('Indicator Date hidden'!AP161="x","x",AO$2-'Indicator Date hidden'!AP161)</f>
        <v>x</v>
      </c>
      <c r="AP160" s="42">
        <f>IF('Indicator Date hidden'!AQ161="x","x",AP$2-'Indicator Date hidden'!AQ161)</f>
        <v>0</v>
      </c>
      <c r="AQ160" s="42">
        <f>IF('Indicator Date hidden'!AR161="x","x",AQ$2-'Indicator Date hidden'!AR161)</f>
        <v>1</v>
      </c>
      <c r="AR160" s="42" t="str">
        <f>IF('Indicator Date hidden'!AS161="x","x",AR$2-'Indicator Date hidden'!AS161)</f>
        <v>x</v>
      </c>
      <c r="AS160" s="42">
        <f>IF('Indicator Date hidden'!AT161="x","x",AS$2-'Indicator Date hidden'!AT161)</f>
        <v>0</v>
      </c>
      <c r="AT160" s="42">
        <f>IF('Indicator Date hidden'!AU161="x","x",AT$2-'Indicator Date hidden'!AU161)</f>
        <v>0</v>
      </c>
      <c r="AU160" s="42">
        <f>IF('Indicator Date hidden'!AV161="x","x",AU$2-'Indicator Date hidden'!AV161)</f>
        <v>0</v>
      </c>
      <c r="AV160" s="42" t="str">
        <f>IF('Indicator Date hidden'!AW161="x","x",AV$2-'Indicator Date hidden'!AW161)</f>
        <v>x</v>
      </c>
      <c r="AW160" s="42">
        <f>IF('Indicator Date hidden'!AX161="x","x",AW$2-'Indicator Date hidden'!AX161)</f>
        <v>-2</v>
      </c>
      <c r="AX160" s="42">
        <f>IF('Indicator Date hidden'!AY161="x","x",AX$2-'Indicator Date hidden'!AY161)</f>
        <v>-1</v>
      </c>
      <c r="AY160" s="42">
        <f>IF('Indicator Date hidden'!AZ161="x","x",AY$2-'Indicator Date hidden'!AZ161)</f>
        <v>0</v>
      </c>
      <c r="AZ160" s="42">
        <f>IF('Indicator Date hidden'!BA161="x","x",AZ$2-'Indicator Date hidden'!BA161)</f>
        <v>0</v>
      </c>
      <c r="BA160" s="42">
        <f>IF('Indicator Date hidden'!BB161="x","x",BA$2-'Indicator Date hidden'!BB161)</f>
        <v>0</v>
      </c>
      <c r="BB160" s="42">
        <f>IF('Indicator Date hidden'!BC161="x","x",BB$2-'Indicator Date hidden'!BC161)</f>
        <v>-1</v>
      </c>
      <c r="BC160" s="42">
        <f>IF('Indicator Date hidden'!BD161="x","x",BC$2-'Indicator Date hidden'!BD161)</f>
        <v>0</v>
      </c>
      <c r="BD160" s="42">
        <f>IF('Indicator Date hidden'!BE161="x","x",BD$2-'Indicator Date hidden'!BE161)</f>
        <v>0</v>
      </c>
      <c r="BE160" s="42" t="str">
        <f>IF('Indicator Date hidden'!BF161="x","x",BE$2-'Indicator Date hidden'!BF161)</f>
        <v>x</v>
      </c>
      <c r="BF160" s="42">
        <f>IF('Indicator Date hidden'!BG161="x","x",BF$2-'Indicator Date hidden'!BG161)</f>
        <v>0</v>
      </c>
      <c r="BG160" s="42">
        <f>IF('Indicator Date hidden'!BH161="x","x",BG$2-'Indicator Date hidden'!BH161)</f>
        <v>0</v>
      </c>
      <c r="BH160" s="42">
        <f>IF('Indicator Date hidden'!BI161="x","x",BH$2-'Indicator Date hidden'!BI161)</f>
        <v>0</v>
      </c>
      <c r="BI160" s="42">
        <f>IF('Indicator Date hidden'!BJ161="x","x",BI$2-'Indicator Date hidden'!BJ161)</f>
        <v>1</v>
      </c>
      <c r="BJ160" s="42">
        <f>IF('Indicator Date hidden'!BK161="x","x",BJ$2-'Indicator Date hidden'!BK161)</f>
        <v>5</v>
      </c>
      <c r="BK160" s="42">
        <f>IF('Indicator Date hidden'!BL161="x","x",BK$2-'Indicator Date hidden'!BL161)</f>
        <v>0</v>
      </c>
      <c r="BL160" s="42">
        <f>IF('Indicator Date hidden'!BM161="x","x",BL$2-'Indicator Date hidden'!BM161)</f>
        <v>0</v>
      </c>
      <c r="BM160" s="42">
        <f>IF('Indicator Date hidden'!BN161="x","x",BM$2-'Indicator Date hidden'!BN161)</f>
        <v>0</v>
      </c>
      <c r="BN160" s="42">
        <f>IF('Indicator Date hidden'!BO161="x","x",BN$2-'Indicator Date hidden'!BO161)</f>
        <v>0</v>
      </c>
      <c r="BO160" s="42">
        <f>IF('Indicator Date hidden'!BP161="x","x",BO$2-'Indicator Date hidden'!BP161)</f>
        <v>7</v>
      </c>
      <c r="BP160" s="42">
        <f>IF('Indicator Date hidden'!BQ161="x","x",BP$2-'Indicator Date hidden'!BQ161)</f>
        <v>0</v>
      </c>
      <c r="BQ160" s="42">
        <f>IF('Indicator Date hidden'!BR161="x","x",BQ$2-'Indicator Date hidden'!BR161)</f>
        <v>0</v>
      </c>
      <c r="BR160" s="42" t="str">
        <f>IF('Indicator Date hidden'!BS161="x","x",BR$2-'Indicator Date hidden'!BS161)</f>
        <v>x</v>
      </c>
      <c r="BS160" s="42" t="str">
        <f>IF('Indicator Date hidden'!BT161="x","x",BS$2-'Indicator Date hidden'!BT161)</f>
        <v>x</v>
      </c>
      <c r="BT160" s="42">
        <f>IF('Indicator Date hidden'!BU161="x","x",BT$2-'Indicator Date hidden'!BU161)</f>
        <v>0</v>
      </c>
      <c r="BU160">
        <f t="shared" si="20"/>
        <v>18</v>
      </c>
      <c r="BV160" s="43">
        <f t="shared" si="21"/>
        <v>0.2857142857142857</v>
      </c>
      <c r="BW160">
        <f t="shared" si="22"/>
        <v>5</v>
      </c>
      <c r="BX160" s="43">
        <f t="shared" si="23"/>
        <v>1.6943282737768759</v>
      </c>
      <c r="BY160" s="46">
        <f t="shared" si="24"/>
        <v>0</v>
      </c>
    </row>
    <row r="161" spans="1:77">
      <c r="A161" t="str">
        <f>'Indicator Data'!B164</f>
        <v>ZAF</v>
      </c>
      <c r="B161" s="42">
        <f>IF('Indicator Date hidden'!C162="x","x",B$2-'Indicator Date hidden'!C162)</f>
        <v>0</v>
      </c>
      <c r="C161" s="42">
        <f>IF('Indicator Date hidden'!D162="x","x",C$2-'Indicator Date hidden'!D162)</f>
        <v>0</v>
      </c>
      <c r="D161" s="42">
        <f>IF('Indicator Date hidden'!E162="x","x",D$2-'Indicator Date hidden'!E162)</f>
        <v>0</v>
      </c>
      <c r="E161" s="42">
        <f>IF('Indicator Date hidden'!F162="x","x",E$2-'Indicator Date hidden'!F162)</f>
        <v>0</v>
      </c>
      <c r="F161" s="42">
        <f>IF('Indicator Date hidden'!G162="x","x",F$2-'Indicator Date hidden'!G162)</f>
        <v>0</v>
      </c>
      <c r="G161" s="42">
        <f>IF('Indicator Date hidden'!H162="x","x",G$2-'Indicator Date hidden'!H162)</f>
        <v>0</v>
      </c>
      <c r="H161" s="42">
        <f>IF('Indicator Date hidden'!I162="x","x",H$2-'Indicator Date hidden'!I162)</f>
        <v>0</v>
      </c>
      <c r="I161" s="42">
        <f>IF('Indicator Date hidden'!J162="x","x",I$2-'Indicator Date hidden'!J162)</f>
        <v>0</v>
      </c>
      <c r="J161" s="42">
        <f>IF('Indicator Date hidden'!K162="x","x",J$2-'Indicator Date hidden'!K162)</f>
        <v>0</v>
      </c>
      <c r="K161" s="42">
        <f>IF('Indicator Date hidden'!L162="x","x",K$2-'Indicator Date hidden'!L162)</f>
        <v>0</v>
      </c>
      <c r="L161" s="42">
        <f>IF('Indicator Date hidden'!M162="x","x",L$2-'Indicator Date hidden'!M162)</f>
        <v>0</v>
      </c>
      <c r="M161" s="42">
        <f>IF('Indicator Date hidden'!N162="x","x",M$2-'Indicator Date hidden'!N162)</f>
        <v>0</v>
      </c>
      <c r="N161" s="42">
        <f>IF('Indicator Date hidden'!O162="x","x",N$2-'Indicator Date hidden'!O162)</f>
        <v>0</v>
      </c>
      <c r="O161" s="42">
        <f>IF('Indicator Date hidden'!P162="x","x",O$2-'Indicator Date hidden'!P162)</f>
        <v>0</v>
      </c>
      <c r="P161" s="42">
        <f>IF('Indicator Date hidden'!Q162="x","x",P$2-'Indicator Date hidden'!Q162)</f>
        <v>0</v>
      </c>
      <c r="Q161" s="42">
        <f>IF('Indicator Date hidden'!R162="x","x",Q$2-'Indicator Date hidden'!R162)</f>
        <v>0</v>
      </c>
      <c r="R161" s="42">
        <f>IF('Indicator Date hidden'!S162="x","x",R$2-'Indicator Date hidden'!S162)</f>
        <v>0</v>
      </c>
      <c r="S161" s="42">
        <f>IF('Indicator Date hidden'!T162="x","x",S$2-'Indicator Date hidden'!T162)</f>
        <v>0</v>
      </c>
      <c r="T161" s="42">
        <f>IF('Indicator Date hidden'!U162="x","x",T$2-'Indicator Date hidden'!U162)</f>
        <v>0</v>
      </c>
      <c r="U161" s="42">
        <f>IF('Indicator Date hidden'!V162="x","x",U$2-'Indicator Date hidden'!V162)</f>
        <v>0</v>
      </c>
      <c r="V161" s="42">
        <f>IF('Indicator Date hidden'!W162="x","x",V$2-'Indicator Date hidden'!W162)</f>
        <v>0</v>
      </c>
      <c r="W161" s="42">
        <f>IF('Indicator Date hidden'!X162="x","x",W$2-'Indicator Date hidden'!X162)</f>
        <v>0</v>
      </c>
      <c r="X161" s="42">
        <f>IF('Indicator Date hidden'!Y162="x","x",X$2-'Indicator Date hidden'!Y162)</f>
        <v>5</v>
      </c>
      <c r="Y161" s="42">
        <f>IF('Indicator Date hidden'!Z162="x","x",Y$2-'Indicator Date hidden'!Z162)</f>
        <v>0</v>
      </c>
      <c r="Z161" s="42">
        <f>IF('Indicator Date hidden'!AA162="x","x",Z$2-'Indicator Date hidden'!AA162)</f>
        <v>2</v>
      </c>
      <c r="AA161" s="42">
        <f>IF('Indicator Date hidden'!AB162="x","x",AA$2-'Indicator Date hidden'!AB162)</f>
        <v>1</v>
      </c>
      <c r="AB161" s="42">
        <f>IF('Indicator Date hidden'!AC162="x","x",AB$2-'Indicator Date hidden'!AC162)</f>
        <v>0</v>
      </c>
      <c r="AC161" s="42">
        <f>IF('Indicator Date hidden'!AD162="x","x",AC$2-'Indicator Date hidden'!AD162)</f>
        <v>-2</v>
      </c>
      <c r="AD161" s="42">
        <f>IF('Indicator Date hidden'!AE162="x","x",AD$2-'Indicator Date hidden'!AE162)</f>
        <v>0</v>
      </c>
      <c r="AE161" s="42">
        <f>IF('Indicator Date hidden'!AF162="x","x",AE$2-'Indicator Date hidden'!AF162)</f>
        <v>0</v>
      </c>
      <c r="AF161" s="42">
        <f>IF('Indicator Date hidden'!AG162="x","x",AF$2-'Indicator Date hidden'!AG162)</f>
        <v>0</v>
      </c>
      <c r="AG161" s="42">
        <f>IF('Indicator Date hidden'!AH162="x","x",AG$2-'Indicator Date hidden'!AH162)</f>
        <v>0</v>
      </c>
      <c r="AH161" s="42">
        <f>IF('Indicator Date hidden'!AI162="x","x",AH$2-'Indicator Date hidden'!AI162)</f>
        <v>5</v>
      </c>
      <c r="AI161" s="42">
        <f>IF('Indicator Date hidden'!AJ162="x","x",AI$2-'Indicator Date hidden'!AJ162)</f>
        <v>0</v>
      </c>
      <c r="AJ161" s="42">
        <f>IF('Indicator Date hidden'!AK162="x","x",AJ$2-'Indicator Date hidden'!AK162)</f>
        <v>0</v>
      </c>
      <c r="AK161" s="42">
        <f>IF('Indicator Date hidden'!AL162="x","x",AK$2-'Indicator Date hidden'!AL162)</f>
        <v>0</v>
      </c>
      <c r="AL161" s="42">
        <f>IF('Indicator Date hidden'!AM162="x","x",AL$2-'Indicator Date hidden'!AM162)</f>
        <v>0</v>
      </c>
      <c r="AM161" s="42">
        <f>IF('Indicator Date hidden'!AN162="x","x",AM$2-'Indicator Date hidden'!AN162)</f>
        <v>0</v>
      </c>
      <c r="AN161" s="42">
        <f>IF('Indicator Date hidden'!AO162="x","x",AN$2-'Indicator Date hidden'!AO162)</f>
        <v>0</v>
      </c>
      <c r="AO161" s="42">
        <f>IF('Indicator Date hidden'!AP162="x","x",AO$2-'Indicator Date hidden'!AP162)</f>
        <v>5</v>
      </c>
      <c r="AP161" s="42">
        <f>IF('Indicator Date hidden'!AQ162="x","x",AP$2-'Indicator Date hidden'!AQ162)</f>
        <v>0</v>
      </c>
      <c r="AQ161" s="42">
        <f>IF('Indicator Date hidden'!AR162="x","x",AQ$2-'Indicator Date hidden'!AR162)</f>
        <v>0</v>
      </c>
      <c r="AR161" s="42">
        <f>IF('Indicator Date hidden'!AS162="x","x",AR$2-'Indicator Date hidden'!AS162)</f>
        <v>0</v>
      </c>
      <c r="AS161" s="42">
        <f>IF('Indicator Date hidden'!AT162="x","x",AS$2-'Indicator Date hidden'!AT162)</f>
        <v>0</v>
      </c>
      <c r="AT161" s="42">
        <f>IF('Indicator Date hidden'!AU162="x","x",AT$2-'Indicator Date hidden'!AU162)</f>
        <v>0</v>
      </c>
      <c r="AU161" s="42">
        <f>IF('Indicator Date hidden'!AV162="x","x",AU$2-'Indicator Date hidden'!AV162)</f>
        <v>0</v>
      </c>
      <c r="AV161" s="42">
        <f>IF('Indicator Date hidden'!AW162="x","x",AV$2-'Indicator Date hidden'!AW162)</f>
        <v>8</v>
      </c>
      <c r="AW161" s="42">
        <f>IF('Indicator Date hidden'!AX162="x","x",AW$2-'Indicator Date hidden'!AX162)</f>
        <v>-2</v>
      </c>
      <c r="AX161" s="42">
        <f>IF('Indicator Date hidden'!AY162="x","x",AX$2-'Indicator Date hidden'!AY162)</f>
        <v>-1</v>
      </c>
      <c r="AY161" s="42">
        <f>IF('Indicator Date hidden'!AZ162="x","x",AY$2-'Indicator Date hidden'!AZ162)</f>
        <v>0</v>
      </c>
      <c r="AZ161" s="42">
        <f>IF('Indicator Date hidden'!BA162="x","x",AZ$2-'Indicator Date hidden'!BA162)</f>
        <v>0</v>
      </c>
      <c r="BA161" s="42">
        <f>IF('Indicator Date hidden'!BB162="x","x",BA$2-'Indicator Date hidden'!BB162)</f>
        <v>0</v>
      </c>
      <c r="BB161" s="42">
        <f>IF('Indicator Date hidden'!BC162="x","x",BB$2-'Indicator Date hidden'!BC162)</f>
        <v>0</v>
      </c>
      <c r="BC161" s="42">
        <f>IF('Indicator Date hidden'!BD162="x","x",BC$2-'Indicator Date hidden'!BD162)</f>
        <v>0</v>
      </c>
      <c r="BD161" s="42">
        <f>IF('Indicator Date hidden'!BE162="x","x",BD$2-'Indicator Date hidden'!BE162)</f>
        <v>0</v>
      </c>
      <c r="BE161" s="42">
        <f>IF('Indicator Date hidden'!BF162="x","x",BE$2-'Indicator Date hidden'!BF162)</f>
        <v>0</v>
      </c>
      <c r="BF161" s="42">
        <f>IF('Indicator Date hidden'!BG162="x","x",BF$2-'Indicator Date hidden'!BG162)</f>
        <v>0</v>
      </c>
      <c r="BG161" s="42">
        <f>IF('Indicator Date hidden'!BH162="x","x",BG$2-'Indicator Date hidden'!BH162)</f>
        <v>0</v>
      </c>
      <c r="BH161" s="42">
        <f>IF('Indicator Date hidden'!BI162="x","x",BH$2-'Indicator Date hidden'!BI162)</f>
        <v>0</v>
      </c>
      <c r="BI161" s="42">
        <f>IF('Indicator Date hidden'!BJ162="x","x",BI$2-'Indicator Date hidden'!BJ162)</f>
        <v>2</v>
      </c>
      <c r="BJ161" s="42">
        <f>IF('Indicator Date hidden'!BK162="x","x",BJ$2-'Indicator Date hidden'!BK162)</f>
        <v>1</v>
      </c>
      <c r="BK161" s="42">
        <f>IF('Indicator Date hidden'!BL162="x","x",BK$2-'Indicator Date hidden'!BL162)</f>
        <v>0</v>
      </c>
      <c r="BL161" s="42">
        <f>IF('Indicator Date hidden'!BM162="x","x",BL$2-'Indicator Date hidden'!BM162)</f>
        <v>0</v>
      </c>
      <c r="BM161" s="42">
        <f>IF('Indicator Date hidden'!BN162="x","x",BM$2-'Indicator Date hidden'!BN162)</f>
        <v>0</v>
      </c>
      <c r="BN161" s="42">
        <f>IF('Indicator Date hidden'!BO162="x","x",BN$2-'Indicator Date hidden'!BO162)</f>
        <v>0</v>
      </c>
      <c r="BO161" s="42">
        <f>IF('Indicator Date hidden'!BP162="x","x",BO$2-'Indicator Date hidden'!BP162)</f>
        <v>0</v>
      </c>
      <c r="BP161" s="42">
        <f>IF('Indicator Date hidden'!BQ162="x","x",BP$2-'Indicator Date hidden'!BQ162)</f>
        <v>0</v>
      </c>
      <c r="BQ161" s="42">
        <f>IF('Indicator Date hidden'!BR162="x","x",BQ$2-'Indicator Date hidden'!BR162)</f>
        <v>0</v>
      </c>
      <c r="BR161" s="42">
        <f>IF('Indicator Date hidden'!BS162="x","x",BR$2-'Indicator Date hidden'!BS162)</f>
        <v>0</v>
      </c>
      <c r="BS161" s="42">
        <f>IF('Indicator Date hidden'!BT162="x","x",BS$2-'Indicator Date hidden'!BT162)</f>
        <v>1</v>
      </c>
      <c r="BT161" s="42">
        <f>IF('Indicator Date hidden'!BU162="x","x",BT$2-'Indicator Date hidden'!BU162)</f>
        <v>0</v>
      </c>
      <c r="BU161">
        <f t="shared" si="20"/>
        <v>25</v>
      </c>
      <c r="BV161" s="43">
        <f t="shared" si="21"/>
        <v>0.352112676056338</v>
      </c>
      <c r="BW161">
        <f t="shared" si="22"/>
        <v>9</v>
      </c>
      <c r="BX161" s="43">
        <f t="shared" si="23"/>
        <v>1.4544597908085168</v>
      </c>
      <c r="BY161" s="46">
        <f t="shared" si="24"/>
        <v>0</v>
      </c>
    </row>
    <row r="162" spans="1:77">
      <c r="A162" t="str">
        <f>'Indicator Data'!B165</f>
        <v>SSD</v>
      </c>
      <c r="B162" s="42">
        <f>IF('Indicator Date hidden'!C163="x","x",B$2-'Indicator Date hidden'!C163)</f>
        <v>0</v>
      </c>
      <c r="C162" s="42">
        <f>IF('Indicator Date hidden'!D163="x","x",C$2-'Indicator Date hidden'!D163)</f>
        <v>0</v>
      </c>
      <c r="D162" s="42">
        <f>IF('Indicator Date hidden'!E163="x","x",D$2-'Indicator Date hidden'!E163)</f>
        <v>0</v>
      </c>
      <c r="E162" s="42">
        <f>IF('Indicator Date hidden'!F163="x","x",E$2-'Indicator Date hidden'!F163)</f>
        <v>0</v>
      </c>
      <c r="F162" s="42">
        <f>IF('Indicator Date hidden'!G163="x","x",F$2-'Indicator Date hidden'!G163)</f>
        <v>0</v>
      </c>
      <c r="G162" s="42">
        <f>IF('Indicator Date hidden'!H163="x","x",G$2-'Indicator Date hidden'!H163)</f>
        <v>0</v>
      </c>
      <c r="H162" s="42">
        <f>IF('Indicator Date hidden'!I163="x","x",H$2-'Indicator Date hidden'!I163)</f>
        <v>0</v>
      </c>
      <c r="I162" s="42">
        <f>IF('Indicator Date hidden'!J163="x","x",I$2-'Indicator Date hidden'!J163)</f>
        <v>0</v>
      </c>
      <c r="J162" s="42">
        <f>IF('Indicator Date hidden'!K163="x","x",J$2-'Indicator Date hidden'!K163)</f>
        <v>0</v>
      </c>
      <c r="K162" s="42">
        <f>IF('Indicator Date hidden'!L163="x","x",K$2-'Indicator Date hidden'!L163)</f>
        <v>0</v>
      </c>
      <c r="L162" s="42">
        <f>IF('Indicator Date hidden'!M163="x","x",L$2-'Indicator Date hidden'!M163)</f>
        <v>0</v>
      </c>
      <c r="M162" s="42">
        <f>IF('Indicator Date hidden'!N163="x","x",M$2-'Indicator Date hidden'!N163)</f>
        <v>0</v>
      </c>
      <c r="N162" s="42">
        <f>IF('Indicator Date hidden'!O163="x","x",N$2-'Indicator Date hidden'!O163)</f>
        <v>0</v>
      </c>
      <c r="O162" s="42">
        <f>IF('Indicator Date hidden'!P163="x","x",O$2-'Indicator Date hidden'!P163)</f>
        <v>0</v>
      </c>
      <c r="P162" s="42">
        <f>IF('Indicator Date hidden'!Q163="x","x",P$2-'Indicator Date hidden'!Q163)</f>
        <v>0</v>
      </c>
      <c r="Q162" s="42">
        <f>IF('Indicator Date hidden'!R163="x","x",Q$2-'Indicator Date hidden'!R163)</f>
        <v>0</v>
      </c>
      <c r="R162" s="42">
        <f>IF('Indicator Date hidden'!S163="x","x",R$2-'Indicator Date hidden'!S163)</f>
        <v>0</v>
      </c>
      <c r="S162" s="42">
        <f>IF('Indicator Date hidden'!T163="x","x",S$2-'Indicator Date hidden'!T163)</f>
        <v>0</v>
      </c>
      <c r="T162" s="42">
        <f>IF('Indicator Date hidden'!U163="x","x",T$2-'Indicator Date hidden'!U163)</f>
        <v>0</v>
      </c>
      <c r="U162" s="42">
        <f>IF('Indicator Date hidden'!V163="x","x",U$2-'Indicator Date hidden'!V163)</f>
        <v>0</v>
      </c>
      <c r="V162" s="42">
        <f>IF('Indicator Date hidden'!W163="x","x",V$2-'Indicator Date hidden'!W163)</f>
        <v>0</v>
      </c>
      <c r="W162" s="42">
        <f>IF('Indicator Date hidden'!X163="x","x",W$2-'Indicator Date hidden'!X163)</f>
        <v>0</v>
      </c>
      <c r="X162" s="42">
        <f>IF('Indicator Date hidden'!Y163="x","x",X$2-'Indicator Date hidden'!Y163)</f>
        <v>11</v>
      </c>
      <c r="Y162" s="42">
        <f>IF('Indicator Date hidden'!Z163="x","x",Y$2-'Indicator Date hidden'!Z163)</f>
        <v>0</v>
      </c>
      <c r="Z162" s="42">
        <f>IF('Indicator Date hidden'!AA163="x","x",Z$2-'Indicator Date hidden'!AA163)</f>
        <v>0</v>
      </c>
      <c r="AA162" s="42">
        <f>IF('Indicator Date hidden'!AB163="x","x",AA$2-'Indicator Date hidden'!AB163)</f>
        <v>2</v>
      </c>
      <c r="AB162" s="42">
        <f>IF('Indicator Date hidden'!AC163="x","x",AB$2-'Indicator Date hidden'!AC163)</f>
        <v>0</v>
      </c>
      <c r="AC162" s="42">
        <f>IF('Indicator Date hidden'!AD163="x","x",AC$2-'Indicator Date hidden'!AD163)</f>
        <v>-2</v>
      </c>
      <c r="AD162" s="42">
        <f>IF('Indicator Date hidden'!AE163="x","x",AD$2-'Indicator Date hidden'!AE163)</f>
        <v>0</v>
      </c>
      <c r="AE162" s="42">
        <f>IF('Indicator Date hidden'!AF163="x","x",AE$2-'Indicator Date hidden'!AF163)</f>
        <v>0</v>
      </c>
      <c r="AF162" s="42">
        <f>IF('Indicator Date hidden'!AG163="x","x",AF$2-'Indicator Date hidden'!AG163)</f>
        <v>0</v>
      </c>
      <c r="AG162" s="42">
        <f>IF('Indicator Date hidden'!AH163="x","x",AG$2-'Indicator Date hidden'!AH163)</f>
        <v>0</v>
      </c>
      <c r="AH162" s="42" t="str">
        <f>IF('Indicator Date hidden'!AI163="x","x",AH$2-'Indicator Date hidden'!AI163)</f>
        <v>x</v>
      </c>
      <c r="AI162" s="42">
        <f>IF('Indicator Date hidden'!AJ163="x","x",AI$2-'Indicator Date hidden'!AJ163)</f>
        <v>0</v>
      </c>
      <c r="AJ162" s="42">
        <f>IF('Indicator Date hidden'!AK163="x","x",AJ$2-'Indicator Date hidden'!AK163)</f>
        <v>0</v>
      </c>
      <c r="AK162" s="42">
        <f>IF('Indicator Date hidden'!AL163="x","x",AK$2-'Indicator Date hidden'!AL163)</f>
        <v>0</v>
      </c>
      <c r="AL162" s="42" t="str">
        <f>IF('Indicator Date hidden'!AM163="x","x",AL$2-'Indicator Date hidden'!AM163)</f>
        <v>x</v>
      </c>
      <c r="AM162" s="42" t="str">
        <f>IF('Indicator Date hidden'!AN163="x","x",AM$2-'Indicator Date hidden'!AN163)</f>
        <v>x</v>
      </c>
      <c r="AN162" s="42">
        <f>IF('Indicator Date hidden'!AO163="x","x",AN$2-'Indicator Date hidden'!AO163)</f>
        <v>0</v>
      </c>
      <c r="AO162" s="42">
        <f>IF('Indicator Date hidden'!AP163="x","x",AO$2-'Indicator Date hidden'!AP163)</f>
        <v>12</v>
      </c>
      <c r="AP162" s="42">
        <f>IF('Indicator Date hidden'!AQ163="x","x",AP$2-'Indicator Date hidden'!AQ163)</f>
        <v>0</v>
      </c>
      <c r="AQ162" s="42">
        <f>IF('Indicator Date hidden'!AR163="x","x",AQ$2-'Indicator Date hidden'!AR163)</f>
        <v>0</v>
      </c>
      <c r="AR162" s="42" t="str">
        <f>IF('Indicator Date hidden'!AS163="x","x",AR$2-'Indicator Date hidden'!AS163)</f>
        <v>x</v>
      </c>
      <c r="AS162" s="42">
        <f>IF('Indicator Date hidden'!AT163="x","x",AS$2-'Indicator Date hidden'!AT163)</f>
        <v>0</v>
      </c>
      <c r="AT162" s="42">
        <f>IF('Indicator Date hidden'!AU163="x","x",AT$2-'Indicator Date hidden'!AU163)</f>
        <v>0</v>
      </c>
      <c r="AU162" s="42">
        <f>IF('Indicator Date hidden'!AV163="x","x",AU$2-'Indicator Date hidden'!AV163)</f>
        <v>1</v>
      </c>
      <c r="AV162" s="42">
        <f>IF('Indicator Date hidden'!AW163="x","x",AV$2-'Indicator Date hidden'!AW163)</f>
        <v>6</v>
      </c>
      <c r="AW162" s="42">
        <f>IF('Indicator Date hidden'!AX163="x","x",AW$2-'Indicator Date hidden'!AX163)</f>
        <v>-2</v>
      </c>
      <c r="AX162" s="42">
        <f>IF('Indicator Date hidden'!AY163="x","x",AX$2-'Indicator Date hidden'!AY163)</f>
        <v>-1</v>
      </c>
      <c r="AY162" s="42">
        <f>IF('Indicator Date hidden'!AZ163="x","x",AY$2-'Indicator Date hidden'!AZ163)</f>
        <v>0</v>
      </c>
      <c r="AZ162" s="42">
        <f>IF('Indicator Date hidden'!BA163="x","x",AZ$2-'Indicator Date hidden'!BA163)</f>
        <v>0</v>
      </c>
      <c r="BA162" s="42">
        <f>IF('Indicator Date hidden'!BB163="x","x",BA$2-'Indicator Date hidden'!BB163)</f>
        <v>0</v>
      </c>
      <c r="BB162" s="42">
        <f>IF('Indicator Date hidden'!BC163="x","x",BB$2-'Indicator Date hidden'!BC163)</f>
        <v>-1</v>
      </c>
      <c r="BC162" s="42">
        <f>IF('Indicator Date hidden'!BD163="x","x",BC$2-'Indicator Date hidden'!BD163)</f>
        <v>0</v>
      </c>
      <c r="BD162" s="42">
        <f>IF('Indicator Date hidden'!BE163="x","x",BD$2-'Indicator Date hidden'!BE163)</f>
        <v>0</v>
      </c>
      <c r="BE162" s="42" t="str">
        <f>IF('Indicator Date hidden'!BF163="x","x",BE$2-'Indicator Date hidden'!BF163)</f>
        <v>x</v>
      </c>
      <c r="BF162" s="42">
        <f>IF('Indicator Date hidden'!BG163="x","x",BF$2-'Indicator Date hidden'!BG163)</f>
        <v>0</v>
      </c>
      <c r="BG162" s="42">
        <f>IF('Indicator Date hidden'!BH163="x","x",BG$2-'Indicator Date hidden'!BH163)</f>
        <v>0</v>
      </c>
      <c r="BH162" s="42">
        <f>IF('Indicator Date hidden'!BI163="x","x",BH$2-'Indicator Date hidden'!BI163)</f>
        <v>0</v>
      </c>
      <c r="BI162" s="42">
        <f>IF('Indicator Date hidden'!BJ163="x","x",BI$2-'Indicator Date hidden'!BJ163)</f>
        <v>5</v>
      </c>
      <c r="BJ162" s="42">
        <f>IF('Indicator Date hidden'!BK163="x","x",BJ$2-'Indicator Date hidden'!BK163)</f>
        <v>2</v>
      </c>
      <c r="BK162" s="42">
        <f>IF('Indicator Date hidden'!BL163="x","x",BK$2-'Indicator Date hidden'!BL163)</f>
        <v>0</v>
      </c>
      <c r="BL162" s="42">
        <f>IF('Indicator Date hidden'!BM163="x","x",BL$2-'Indicator Date hidden'!BM163)</f>
        <v>0</v>
      </c>
      <c r="BM162" s="42">
        <f>IF('Indicator Date hidden'!BN163="x","x",BM$2-'Indicator Date hidden'!BN163)</f>
        <v>0</v>
      </c>
      <c r="BN162" s="42">
        <f>IF('Indicator Date hidden'!BO163="x","x",BN$2-'Indicator Date hidden'!BO163)</f>
        <v>0</v>
      </c>
      <c r="BO162" s="42">
        <f>IF('Indicator Date hidden'!BP163="x","x",BO$2-'Indicator Date hidden'!BP163)</f>
        <v>3</v>
      </c>
      <c r="BP162" s="42">
        <f>IF('Indicator Date hidden'!BQ163="x","x",BP$2-'Indicator Date hidden'!BQ163)</f>
        <v>0</v>
      </c>
      <c r="BQ162" s="42" t="str">
        <f>IF('Indicator Date hidden'!BR163="x","x",BQ$2-'Indicator Date hidden'!BR163)</f>
        <v>x</v>
      </c>
      <c r="BR162" s="42" t="str">
        <f>IF('Indicator Date hidden'!BS163="x","x",BR$2-'Indicator Date hidden'!BS163)</f>
        <v>x</v>
      </c>
      <c r="BS162" s="42">
        <f>IF('Indicator Date hidden'!BT163="x","x",BS$2-'Indicator Date hidden'!BT163)</f>
        <v>1</v>
      </c>
      <c r="BT162" s="42">
        <f>IF('Indicator Date hidden'!BU163="x","x",BT$2-'Indicator Date hidden'!BU163)</f>
        <v>0</v>
      </c>
      <c r="BU162">
        <f t="shared" si="20"/>
        <v>37</v>
      </c>
      <c r="BV162" s="43">
        <f t="shared" si="21"/>
        <v>0.578125</v>
      </c>
      <c r="BW162">
        <f t="shared" si="22"/>
        <v>9</v>
      </c>
      <c r="BX162" s="43">
        <f t="shared" si="23"/>
        <v>2.2831220914298473</v>
      </c>
      <c r="BY162" s="46">
        <f t="shared" si="24"/>
        <v>0</v>
      </c>
    </row>
    <row r="163" spans="1:77">
      <c r="A163" t="str">
        <f>'Indicator Data'!B166</f>
        <v>ESP</v>
      </c>
      <c r="B163" s="42">
        <f>IF('Indicator Date hidden'!C164="x","x",B$2-'Indicator Date hidden'!C164)</f>
        <v>0</v>
      </c>
      <c r="C163" s="42">
        <f>IF('Indicator Date hidden'!D164="x","x",C$2-'Indicator Date hidden'!D164)</f>
        <v>0</v>
      </c>
      <c r="D163" s="42">
        <f>IF('Indicator Date hidden'!E164="x","x",D$2-'Indicator Date hidden'!E164)</f>
        <v>0</v>
      </c>
      <c r="E163" s="42">
        <f>IF('Indicator Date hidden'!F164="x","x",E$2-'Indicator Date hidden'!F164)</f>
        <v>0</v>
      </c>
      <c r="F163" s="42">
        <f>IF('Indicator Date hidden'!G164="x","x",F$2-'Indicator Date hidden'!G164)</f>
        <v>0</v>
      </c>
      <c r="G163" s="42">
        <f>IF('Indicator Date hidden'!H164="x","x",G$2-'Indicator Date hidden'!H164)</f>
        <v>0</v>
      </c>
      <c r="H163" s="42">
        <f>IF('Indicator Date hidden'!I164="x","x",H$2-'Indicator Date hidden'!I164)</f>
        <v>0</v>
      </c>
      <c r="I163" s="42">
        <f>IF('Indicator Date hidden'!J164="x","x",I$2-'Indicator Date hidden'!J164)</f>
        <v>0</v>
      </c>
      <c r="J163" s="42">
        <f>IF('Indicator Date hidden'!K164="x","x",J$2-'Indicator Date hidden'!K164)</f>
        <v>0</v>
      </c>
      <c r="K163" s="42">
        <f>IF('Indicator Date hidden'!L164="x","x",K$2-'Indicator Date hidden'!L164)</f>
        <v>0</v>
      </c>
      <c r="L163" s="42">
        <f>IF('Indicator Date hidden'!M164="x","x",L$2-'Indicator Date hidden'!M164)</f>
        <v>0</v>
      </c>
      <c r="M163" s="42" t="str">
        <f>IF('Indicator Date hidden'!N164="x","x",M$2-'Indicator Date hidden'!N164)</f>
        <v>x</v>
      </c>
      <c r="N163" s="42" t="str">
        <f>IF('Indicator Date hidden'!O164="x","x",N$2-'Indicator Date hidden'!O164)</f>
        <v>x</v>
      </c>
      <c r="O163" s="42" t="str">
        <f>IF('Indicator Date hidden'!P164="x","x",O$2-'Indicator Date hidden'!P164)</f>
        <v>x</v>
      </c>
      <c r="P163" s="42">
        <f>IF('Indicator Date hidden'!Q164="x","x",P$2-'Indicator Date hidden'!Q164)</f>
        <v>0</v>
      </c>
      <c r="Q163" s="42">
        <f>IF('Indicator Date hidden'!R164="x","x",Q$2-'Indicator Date hidden'!R164)</f>
        <v>0</v>
      </c>
      <c r="R163" s="42">
        <f>IF('Indicator Date hidden'!S164="x","x",R$2-'Indicator Date hidden'!S164)</f>
        <v>0</v>
      </c>
      <c r="S163" s="42">
        <f>IF('Indicator Date hidden'!T164="x","x",S$2-'Indicator Date hidden'!T164)</f>
        <v>0</v>
      </c>
      <c r="T163" s="42">
        <f>IF('Indicator Date hidden'!U164="x","x",T$2-'Indicator Date hidden'!U164)</f>
        <v>0</v>
      </c>
      <c r="U163" s="42">
        <f>IF('Indicator Date hidden'!V164="x","x",U$2-'Indicator Date hidden'!V164)</f>
        <v>0</v>
      </c>
      <c r="V163" s="42">
        <f>IF('Indicator Date hidden'!W164="x","x",V$2-'Indicator Date hidden'!W164)</f>
        <v>0</v>
      </c>
      <c r="W163" s="42">
        <f>IF('Indicator Date hidden'!X164="x","x",W$2-'Indicator Date hidden'!X164)</f>
        <v>0</v>
      </c>
      <c r="X163" s="42">
        <f>IF('Indicator Date hidden'!Y164="x","x",X$2-'Indicator Date hidden'!Y164)</f>
        <v>10</v>
      </c>
      <c r="Y163" s="42">
        <f>IF('Indicator Date hidden'!Z164="x","x",Y$2-'Indicator Date hidden'!Z164)</f>
        <v>0</v>
      </c>
      <c r="Z163" s="42" t="str">
        <f>IF('Indicator Date hidden'!AA164="x","x",Z$2-'Indicator Date hidden'!AA164)</f>
        <v>x</v>
      </c>
      <c r="AA163" s="42">
        <f>IF('Indicator Date hidden'!AB164="x","x",AA$2-'Indicator Date hidden'!AB164)</f>
        <v>0</v>
      </c>
      <c r="AB163" s="42">
        <f>IF('Indicator Date hidden'!AC164="x","x",AB$2-'Indicator Date hidden'!AC164)</f>
        <v>0</v>
      </c>
      <c r="AC163" s="42">
        <f>IF('Indicator Date hidden'!AD164="x","x",AC$2-'Indicator Date hidden'!AD164)</f>
        <v>-2</v>
      </c>
      <c r="AD163" s="42">
        <f>IF('Indicator Date hidden'!AE164="x","x",AD$2-'Indicator Date hidden'!AE164)</f>
        <v>0</v>
      </c>
      <c r="AE163" s="42">
        <f>IF('Indicator Date hidden'!AF164="x","x",AE$2-'Indicator Date hidden'!AF164)</f>
        <v>0</v>
      </c>
      <c r="AF163" s="42">
        <f>IF('Indicator Date hidden'!AG164="x","x",AF$2-'Indicator Date hidden'!AG164)</f>
        <v>0</v>
      </c>
      <c r="AG163" s="42">
        <f>IF('Indicator Date hidden'!AH164="x","x",AG$2-'Indicator Date hidden'!AH164)</f>
        <v>0</v>
      </c>
      <c r="AH163" s="42" t="str">
        <f>IF('Indicator Date hidden'!AI164="x","x",AH$2-'Indicator Date hidden'!AI164)</f>
        <v>x</v>
      </c>
      <c r="AI163" s="42">
        <f>IF('Indicator Date hidden'!AJ164="x","x",AI$2-'Indicator Date hidden'!AJ164)</f>
        <v>0</v>
      </c>
      <c r="AJ163" s="42">
        <f>IF('Indicator Date hidden'!AK164="x","x",AJ$2-'Indicator Date hidden'!AK164)</f>
        <v>0</v>
      </c>
      <c r="AK163" s="42">
        <f>IF('Indicator Date hidden'!AL164="x","x",AK$2-'Indicator Date hidden'!AL164)</f>
        <v>0</v>
      </c>
      <c r="AL163" s="42" t="str">
        <f>IF('Indicator Date hidden'!AM164="x","x",AL$2-'Indicator Date hidden'!AM164)</f>
        <v>x</v>
      </c>
      <c r="AM163" s="42">
        <f>IF('Indicator Date hidden'!AN164="x","x",AM$2-'Indicator Date hidden'!AN164)</f>
        <v>0</v>
      </c>
      <c r="AN163" s="42">
        <f>IF('Indicator Date hidden'!AO164="x","x",AN$2-'Indicator Date hidden'!AO164)</f>
        <v>0</v>
      </c>
      <c r="AO163" s="42" t="str">
        <f>IF('Indicator Date hidden'!AP164="x","x",AO$2-'Indicator Date hidden'!AP164)</f>
        <v>x</v>
      </c>
      <c r="AP163" s="42">
        <f>IF('Indicator Date hidden'!AQ164="x","x",AP$2-'Indicator Date hidden'!AQ164)</f>
        <v>0</v>
      </c>
      <c r="AQ163" s="42">
        <f>IF('Indicator Date hidden'!AR164="x","x",AQ$2-'Indicator Date hidden'!AR164)</f>
        <v>0</v>
      </c>
      <c r="AR163" s="42" t="str">
        <f>IF('Indicator Date hidden'!AS164="x","x",AR$2-'Indicator Date hidden'!AS164)</f>
        <v>x</v>
      </c>
      <c r="AS163" s="42" t="str">
        <f>IF('Indicator Date hidden'!AT164="x","x",AS$2-'Indicator Date hidden'!AT164)</f>
        <v>x</v>
      </c>
      <c r="AT163" s="42">
        <f>IF('Indicator Date hidden'!AU164="x","x",AT$2-'Indicator Date hidden'!AU164)</f>
        <v>0</v>
      </c>
      <c r="AU163" s="42">
        <f>IF('Indicator Date hidden'!AV164="x","x",AU$2-'Indicator Date hidden'!AV164)</f>
        <v>0</v>
      </c>
      <c r="AV163" s="42">
        <f>IF('Indicator Date hidden'!AW164="x","x",AV$2-'Indicator Date hidden'!AW164)</f>
        <v>1</v>
      </c>
      <c r="AW163" s="42">
        <f>IF('Indicator Date hidden'!AX164="x","x",AW$2-'Indicator Date hidden'!AX164)</f>
        <v>-2</v>
      </c>
      <c r="AX163" s="42">
        <f>IF('Indicator Date hidden'!AY164="x","x",AX$2-'Indicator Date hidden'!AY164)</f>
        <v>-1</v>
      </c>
      <c r="AY163" s="42">
        <f>IF('Indicator Date hidden'!AZ164="x","x",AY$2-'Indicator Date hidden'!AZ164)</f>
        <v>0</v>
      </c>
      <c r="AZ163" s="42" t="str">
        <f>IF('Indicator Date hidden'!BA164="x","x",AZ$2-'Indicator Date hidden'!BA164)</f>
        <v>x</v>
      </c>
      <c r="BA163" s="42">
        <f>IF('Indicator Date hidden'!BB164="x","x",BA$2-'Indicator Date hidden'!BB164)</f>
        <v>0</v>
      </c>
      <c r="BB163" s="42" t="str">
        <f>IF('Indicator Date hidden'!BC164="x","x",BB$2-'Indicator Date hidden'!BC164)</f>
        <v>x</v>
      </c>
      <c r="BC163" s="42">
        <f>IF('Indicator Date hidden'!BD164="x","x",BC$2-'Indicator Date hidden'!BD164)</f>
        <v>0</v>
      </c>
      <c r="BD163" s="42">
        <f>IF('Indicator Date hidden'!BE164="x","x",BD$2-'Indicator Date hidden'!BE164)</f>
        <v>0</v>
      </c>
      <c r="BE163" s="42">
        <f>IF('Indicator Date hidden'!BF164="x","x",BE$2-'Indicator Date hidden'!BF164)</f>
        <v>0</v>
      </c>
      <c r="BF163" s="42">
        <f>IF('Indicator Date hidden'!BG164="x","x",BF$2-'Indicator Date hidden'!BG164)</f>
        <v>0</v>
      </c>
      <c r="BG163" s="42">
        <f>IF('Indicator Date hidden'!BH164="x","x",BG$2-'Indicator Date hidden'!BH164)</f>
        <v>0</v>
      </c>
      <c r="BH163" s="42">
        <f>IF('Indicator Date hidden'!BI164="x","x",BH$2-'Indicator Date hidden'!BI164)</f>
        <v>0</v>
      </c>
      <c r="BI163" s="42">
        <f>IF('Indicator Date hidden'!BJ164="x","x",BI$2-'Indicator Date hidden'!BJ164)</f>
        <v>3</v>
      </c>
      <c r="BJ163" s="42">
        <f>IF('Indicator Date hidden'!BK164="x","x",BJ$2-'Indicator Date hidden'!BK164)</f>
        <v>0</v>
      </c>
      <c r="BK163" s="42">
        <f>IF('Indicator Date hidden'!BL164="x","x",BK$2-'Indicator Date hidden'!BL164)</f>
        <v>0</v>
      </c>
      <c r="BL163" s="42">
        <f>IF('Indicator Date hidden'!BM164="x","x",BL$2-'Indicator Date hidden'!BM164)</f>
        <v>0</v>
      </c>
      <c r="BM163" s="42">
        <f>IF('Indicator Date hidden'!BN164="x","x",BM$2-'Indicator Date hidden'!BN164)</f>
        <v>0</v>
      </c>
      <c r="BN163" s="42">
        <f>IF('Indicator Date hidden'!BO164="x","x",BN$2-'Indicator Date hidden'!BO164)</f>
        <v>0</v>
      </c>
      <c r="BO163" s="42">
        <f>IF('Indicator Date hidden'!BP164="x","x",BO$2-'Indicator Date hidden'!BP164)</f>
        <v>1</v>
      </c>
      <c r="BP163" s="42">
        <f>IF('Indicator Date hidden'!BQ164="x","x",BP$2-'Indicator Date hidden'!BQ164)</f>
        <v>0</v>
      </c>
      <c r="BQ163" s="42">
        <f>IF('Indicator Date hidden'!BR164="x","x",BQ$2-'Indicator Date hidden'!BR164)</f>
        <v>0</v>
      </c>
      <c r="BR163" s="42">
        <f>IF('Indicator Date hidden'!BS164="x","x",BR$2-'Indicator Date hidden'!BS164)</f>
        <v>0</v>
      </c>
      <c r="BS163" s="42">
        <f>IF('Indicator Date hidden'!BT164="x","x",BS$2-'Indicator Date hidden'!BT164)</f>
        <v>1</v>
      </c>
      <c r="BT163" s="42">
        <f>IF('Indicator Date hidden'!BU164="x","x",BT$2-'Indicator Date hidden'!BU164)</f>
        <v>0</v>
      </c>
      <c r="BU163">
        <f t="shared" ref="BU163:BU193" si="25">SUM(B163:BT163)</f>
        <v>11</v>
      </c>
      <c r="BV163" s="43">
        <f t="shared" ref="BV163:BV193" si="26">BU163/COUNT(B163:BT163)</f>
        <v>0.18333333333333332</v>
      </c>
      <c r="BW163">
        <f t="shared" ref="BW163:BW193" si="27">COUNTIF(B163:BT163,"&gt;0")</f>
        <v>5</v>
      </c>
      <c r="BX163" s="43">
        <f t="shared" ref="BX163:BX193" si="28">_xlfn.STDEV.P(B163:BT163)</f>
        <v>1.4082100537759115</v>
      </c>
      <c r="BY163" s="46">
        <f t="shared" ref="BY163:BY193" si="29">MEDIAN(B163:BT163)</f>
        <v>0</v>
      </c>
    </row>
    <row r="164" spans="1:77">
      <c r="A164" t="str">
        <f>'Indicator Data'!B167</f>
        <v>LKA</v>
      </c>
      <c r="B164" s="42">
        <f>IF('Indicator Date hidden'!C165="x","x",B$2-'Indicator Date hidden'!C165)</f>
        <v>0</v>
      </c>
      <c r="C164" s="42">
        <f>IF('Indicator Date hidden'!D165="x","x",C$2-'Indicator Date hidden'!D165)</f>
        <v>0</v>
      </c>
      <c r="D164" s="42">
        <f>IF('Indicator Date hidden'!E165="x","x",D$2-'Indicator Date hidden'!E165)</f>
        <v>0</v>
      </c>
      <c r="E164" s="42">
        <f>IF('Indicator Date hidden'!F165="x","x",E$2-'Indicator Date hidden'!F165)</f>
        <v>0</v>
      </c>
      <c r="F164" s="42">
        <f>IF('Indicator Date hidden'!G165="x","x",F$2-'Indicator Date hidden'!G165)</f>
        <v>0</v>
      </c>
      <c r="G164" s="42">
        <f>IF('Indicator Date hidden'!H165="x","x",G$2-'Indicator Date hidden'!H165)</f>
        <v>0</v>
      </c>
      <c r="H164" s="42">
        <f>IF('Indicator Date hidden'!I165="x","x",H$2-'Indicator Date hidden'!I165)</f>
        <v>0</v>
      </c>
      <c r="I164" s="42">
        <f>IF('Indicator Date hidden'!J165="x","x",I$2-'Indicator Date hidden'!J165)</f>
        <v>0</v>
      </c>
      <c r="J164" s="42">
        <f>IF('Indicator Date hidden'!K165="x","x",J$2-'Indicator Date hidden'!K165)</f>
        <v>0</v>
      </c>
      <c r="K164" s="42">
        <f>IF('Indicator Date hidden'!L165="x","x",K$2-'Indicator Date hidden'!L165)</f>
        <v>0</v>
      </c>
      <c r="L164" s="42">
        <f>IF('Indicator Date hidden'!M165="x","x",L$2-'Indicator Date hidden'!M165)</f>
        <v>0</v>
      </c>
      <c r="M164" s="42" t="str">
        <f>IF('Indicator Date hidden'!N165="x","x",M$2-'Indicator Date hidden'!N165)</f>
        <v>x</v>
      </c>
      <c r="N164" s="42" t="str">
        <f>IF('Indicator Date hidden'!O165="x","x",N$2-'Indicator Date hidden'!O165)</f>
        <v>x</v>
      </c>
      <c r="O164" s="42" t="str">
        <f>IF('Indicator Date hidden'!P165="x","x",O$2-'Indicator Date hidden'!P165)</f>
        <v>x</v>
      </c>
      <c r="P164" s="42">
        <f>IF('Indicator Date hidden'!Q165="x","x",P$2-'Indicator Date hidden'!Q165)</f>
        <v>0</v>
      </c>
      <c r="Q164" s="42">
        <f>IF('Indicator Date hidden'!R165="x","x",Q$2-'Indicator Date hidden'!R165)</f>
        <v>0</v>
      </c>
      <c r="R164" s="42">
        <f>IF('Indicator Date hidden'!S165="x","x",R$2-'Indicator Date hidden'!S165)</f>
        <v>0</v>
      </c>
      <c r="S164" s="42">
        <f>IF('Indicator Date hidden'!T165="x","x",S$2-'Indicator Date hidden'!T165)</f>
        <v>0</v>
      </c>
      <c r="T164" s="42">
        <f>IF('Indicator Date hidden'!U165="x","x",T$2-'Indicator Date hidden'!U165)</f>
        <v>0</v>
      </c>
      <c r="U164" s="42">
        <f>IF('Indicator Date hidden'!V165="x","x",U$2-'Indicator Date hidden'!V165)</f>
        <v>0</v>
      </c>
      <c r="V164" s="42">
        <f>IF('Indicator Date hidden'!W165="x","x",V$2-'Indicator Date hidden'!W165)</f>
        <v>0</v>
      </c>
      <c r="W164" s="42">
        <f>IF('Indicator Date hidden'!X165="x","x",W$2-'Indicator Date hidden'!X165)</f>
        <v>0</v>
      </c>
      <c r="X164" s="42" t="str">
        <f>IF('Indicator Date hidden'!Y165="x","x",X$2-'Indicator Date hidden'!Y165)</f>
        <v>x</v>
      </c>
      <c r="Y164" s="42">
        <f>IF('Indicator Date hidden'!Z165="x","x",Y$2-'Indicator Date hidden'!Z165)</f>
        <v>0</v>
      </c>
      <c r="Z164" s="42">
        <f>IF('Indicator Date hidden'!AA165="x","x",Z$2-'Indicator Date hidden'!AA165)</f>
        <v>0</v>
      </c>
      <c r="AA164" s="42">
        <f>IF('Indicator Date hidden'!AB165="x","x",AA$2-'Indicator Date hidden'!AB165)</f>
        <v>1</v>
      </c>
      <c r="AB164" s="42">
        <f>IF('Indicator Date hidden'!AC165="x","x",AB$2-'Indicator Date hidden'!AC165)</f>
        <v>0</v>
      </c>
      <c r="AC164" s="42">
        <f>IF('Indicator Date hidden'!AD165="x","x",AC$2-'Indicator Date hidden'!AD165)</f>
        <v>-2</v>
      </c>
      <c r="AD164" s="42">
        <f>IF('Indicator Date hidden'!AE165="x","x",AD$2-'Indicator Date hidden'!AE165)</f>
        <v>0</v>
      </c>
      <c r="AE164" s="42">
        <f>IF('Indicator Date hidden'!AF165="x","x",AE$2-'Indicator Date hidden'!AF165)</f>
        <v>0</v>
      </c>
      <c r="AF164" s="42">
        <f>IF('Indicator Date hidden'!AG165="x","x",AF$2-'Indicator Date hidden'!AG165)</f>
        <v>0</v>
      </c>
      <c r="AG164" s="42">
        <f>IF('Indicator Date hidden'!AH165="x","x",AG$2-'Indicator Date hidden'!AH165)</f>
        <v>0</v>
      </c>
      <c r="AH164" s="42">
        <f>IF('Indicator Date hidden'!AI165="x","x",AH$2-'Indicator Date hidden'!AI165)</f>
        <v>5</v>
      </c>
      <c r="AI164" s="42">
        <f>IF('Indicator Date hidden'!AJ165="x","x",AI$2-'Indicator Date hidden'!AJ165)</f>
        <v>0</v>
      </c>
      <c r="AJ164" s="42">
        <f>IF('Indicator Date hidden'!AK165="x","x",AJ$2-'Indicator Date hidden'!AK165)</f>
        <v>0</v>
      </c>
      <c r="AK164" s="42">
        <f>IF('Indicator Date hidden'!AL165="x","x",AK$2-'Indicator Date hidden'!AL165)</f>
        <v>0</v>
      </c>
      <c r="AL164" s="42">
        <f>IF('Indicator Date hidden'!AM165="x","x",AL$2-'Indicator Date hidden'!AM165)</f>
        <v>0</v>
      </c>
      <c r="AM164" s="42">
        <f>IF('Indicator Date hidden'!AN165="x","x",AM$2-'Indicator Date hidden'!AN165)</f>
        <v>0</v>
      </c>
      <c r="AN164" s="42">
        <f>IF('Indicator Date hidden'!AO165="x","x",AN$2-'Indicator Date hidden'!AO165)</f>
        <v>0</v>
      </c>
      <c r="AO164" s="42">
        <f>IF('Indicator Date hidden'!AP165="x","x",AO$2-'Indicator Date hidden'!AP165)</f>
        <v>6</v>
      </c>
      <c r="AP164" s="42">
        <f>IF('Indicator Date hidden'!AQ165="x","x",AP$2-'Indicator Date hidden'!AQ165)</f>
        <v>0</v>
      </c>
      <c r="AQ164" s="42">
        <f>IF('Indicator Date hidden'!AR165="x","x",AQ$2-'Indicator Date hidden'!AR165)</f>
        <v>0</v>
      </c>
      <c r="AR164" s="42">
        <f>IF('Indicator Date hidden'!AS165="x","x",AR$2-'Indicator Date hidden'!AS165)</f>
        <v>0</v>
      </c>
      <c r="AS164" s="42">
        <f>IF('Indicator Date hidden'!AT165="x","x",AS$2-'Indicator Date hidden'!AT165)</f>
        <v>1</v>
      </c>
      <c r="AT164" s="42">
        <f>IF('Indicator Date hidden'!AU165="x","x",AT$2-'Indicator Date hidden'!AU165)</f>
        <v>0</v>
      </c>
      <c r="AU164" s="42">
        <f>IF('Indicator Date hidden'!AV165="x","x",AU$2-'Indicator Date hidden'!AV165)</f>
        <v>0</v>
      </c>
      <c r="AV164" s="42">
        <f>IF('Indicator Date hidden'!AW165="x","x",AV$2-'Indicator Date hidden'!AW165)</f>
        <v>3</v>
      </c>
      <c r="AW164" s="42">
        <f>IF('Indicator Date hidden'!AX165="x","x",AW$2-'Indicator Date hidden'!AX165)</f>
        <v>-2</v>
      </c>
      <c r="AX164" s="42">
        <f>IF('Indicator Date hidden'!AY165="x","x",AX$2-'Indicator Date hidden'!AY165)</f>
        <v>-1</v>
      </c>
      <c r="AY164" s="42">
        <f>IF('Indicator Date hidden'!AZ165="x","x",AY$2-'Indicator Date hidden'!AZ165)</f>
        <v>0</v>
      </c>
      <c r="AZ164" s="42">
        <f>IF('Indicator Date hidden'!BA165="x","x",AZ$2-'Indicator Date hidden'!BA165)</f>
        <v>0</v>
      </c>
      <c r="BA164" s="42">
        <f>IF('Indicator Date hidden'!BB165="x","x",BA$2-'Indicator Date hidden'!BB165)</f>
        <v>0</v>
      </c>
      <c r="BB164" s="42">
        <f>IF('Indicator Date hidden'!BC165="x","x",BB$2-'Indicator Date hidden'!BC165)</f>
        <v>-1</v>
      </c>
      <c r="BC164" s="42">
        <f>IF('Indicator Date hidden'!BD165="x","x",BC$2-'Indicator Date hidden'!BD165)</f>
        <v>0</v>
      </c>
      <c r="BD164" s="42">
        <f>IF('Indicator Date hidden'!BE165="x","x",BD$2-'Indicator Date hidden'!BE165)</f>
        <v>0</v>
      </c>
      <c r="BE164" s="42">
        <f>IF('Indicator Date hidden'!BF165="x","x",BE$2-'Indicator Date hidden'!BF165)</f>
        <v>0</v>
      </c>
      <c r="BF164" s="42">
        <f>IF('Indicator Date hidden'!BG165="x","x",BF$2-'Indicator Date hidden'!BG165)</f>
        <v>0</v>
      </c>
      <c r="BG164" s="42">
        <f>IF('Indicator Date hidden'!BH165="x","x",BG$2-'Indicator Date hidden'!BH165)</f>
        <v>0</v>
      </c>
      <c r="BH164" s="42">
        <f>IF('Indicator Date hidden'!BI165="x","x",BH$2-'Indicator Date hidden'!BI165)</f>
        <v>0</v>
      </c>
      <c r="BI164" s="42">
        <f>IF('Indicator Date hidden'!BJ165="x","x",BI$2-'Indicator Date hidden'!BJ165)</f>
        <v>1</v>
      </c>
      <c r="BJ164" s="42">
        <f>IF('Indicator Date hidden'!BK165="x","x",BJ$2-'Indicator Date hidden'!BK165)</f>
        <v>1</v>
      </c>
      <c r="BK164" s="42">
        <f>IF('Indicator Date hidden'!BL165="x","x",BK$2-'Indicator Date hidden'!BL165)</f>
        <v>0</v>
      </c>
      <c r="BL164" s="42">
        <f>IF('Indicator Date hidden'!BM165="x","x",BL$2-'Indicator Date hidden'!BM165)</f>
        <v>0</v>
      </c>
      <c r="BM164" s="42">
        <f>IF('Indicator Date hidden'!BN165="x","x",BM$2-'Indicator Date hidden'!BN165)</f>
        <v>0</v>
      </c>
      <c r="BN164" s="42">
        <f>IF('Indicator Date hidden'!BO165="x","x",BN$2-'Indicator Date hidden'!BO165)</f>
        <v>0</v>
      </c>
      <c r="BO164" s="42">
        <f>IF('Indicator Date hidden'!BP165="x","x",BO$2-'Indicator Date hidden'!BP165)</f>
        <v>0</v>
      </c>
      <c r="BP164" s="42">
        <f>IF('Indicator Date hidden'!BQ165="x","x",BP$2-'Indicator Date hidden'!BQ165)</f>
        <v>0</v>
      </c>
      <c r="BQ164" s="42">
        <f>IF('Indicator Date hidden'!BR165="x","x",BQ$2-'Indicator Date hidden'!BR165)</f>
        <v>0</v>
      </c>
      <c r="BR164" s="42" t="str">
        <f>IF('Indicator Date hidden'!BS165="x","x",BR$2-'Indicator Date hidden'!BS165)</f>
        <v>x</v>
      </c>
      <c r="BS164" s="42">
        <f>IF('Indicator Date hidden'!BT165="x","x",BS$2-'Indicator Date hidden'!BT165)</f>
        <v>1</v>
      </c>
      <c r="BT164" s="42">
        <f>IF('Indicator Date hidden'!BU165="x","x",BT$2-'Indicator Date hidden'!BU165)</f>
        <v>0</v>
      </c>
      <c r="BU164">
        <f t="shared" si="25"/>
        <v>13</v>
      </c>
      <c r="BV164" s="43">
        <f t="shared" si="26"/>
        <v>0.19696969696969696</v>
      </c>
      <c r="BW164">
        <f t="shared" si="27"/>
        <v>8</v>
      </c>
      <c r="BX164" s="43">
        <f t="shared" si="28"/>
        <v>1.117623248843032</v>
      </c>
      <c r="BY164" s="46">
        <f t="shared" si="29"/>
        <v>0</v>
      </c>
    </row>
    <row r="165" spans="1:77">
      <c r="A165" t="str">
        <f>'Indicator Data'!B168</f>
        <v>SDN</v>
      </c>
      <c r="B165" s="42">
        <f>IF('Indicator Date hidden'!C166="x","x",B$2-'Indicator Date hidden'!C166)</f>
        <v>0</v>
      </c>
      <c r="C165" s="42">
        <f>IF('Indicator Date hidden'!D166="x","x",C$2-'Indicator Date hidden'!D166)</f>
        <v>0</v>
      </c>
      <c r="D165" s="42">
        <f>IF('Indicator Date hidden'!E166="x","x",D$2-'Indicator Date hidden'!E166)</f>
        <v>0</v>
      </c>
      <c r="E165" s="42">
        <f>IF('Indicator Date hidden'!F166="x","x",E$2-'Indicator Date hidden'!F166)</f>
        <v>0</v>
      </c>
      <c r="F165" s="42">
        <f>IF('Indicator Date hidden'!G166="x","x",F$2-'Indicator Date hidden'!G166)</f>
        <v>0</v>
      </c>
      <c r="G165" s="42">
        <f>IF('Indicator Date hidden'!H166="x","x",G$2-'Indicator Date hidden'!H166)</f>
        <v>0</v>
      </c>
      <c r="H165" s="42">
        <f>IF('Indicator Date hidden'!I166="x","x",H$2-'Indicator Date hidden'!I166)</f>
        <v>0</v>
      </c>
      <c r="I165" s="42">
        <f>IF('Indicator Date hidden'!J166="x","x",I$2-'Indicator Date hidden'!J166)</f>
        <v>0</v>
      </c>
      <c r="J165" s="42">
        <f>IF('Indicator Date hidden'!K166="x","x",J$2-'Indicator Date hidden'!K166)</f>
        <v>0</v>
      </c>
      <c r="K165" s="42">
        <f>IF('Indicator Date hidden'!L166="x","x",K$2-'Indicator Date hidden'!L166)</f>
        <v>0</v>
      </c>
      <c r="L165" s="42">
        <f>IF('Indicator Date hidden'!M166="x","x",L$2-'Indicator Date hidden'!M166)</f>
        <v>0</v>
      </c>
      <c r="M165" s="42">
        <f>IF('Indicator Date hidden'!N166="x","x",M$2-'Indicator Date hidden'!N166)</f>
        <v>0</v>
      </c>
      <c r="N165" s="42">
        <f>IF('Indicator Date hidden'!O166="x","x",N$2-'Indicator Date hidden'!O166)</f>
        <v>0</v>
      </c>
      <c r="O165" s="42">
        <f>IF('Indicator Date hidden'!P166="x","x",O$2-'Indicator Date hidden'!P166)</f>
        <v>0</v>
      </c>
      <c r="P165" s="42">
        <f>IF('Indicator Date hidden'!Q166="x","x",P$2-'Indicator Date hidden'!Q166)</f>
        <v>0</v>
      </c>
      <c r="Q165" s="42">
        <f>IF('Indicator Date hidden'!R166="x","x",Q$2-'Indicator Date hidden'!R166)</f>
        <v>0</v>
      </c>
      <c r="R165" s="42">
        <f>IF('Indicator Date hidden'!S166="x","x",R$2-'Indicator Date hidden'!S166)</f>
        <v>0</v>
      </c>
      <c r="S165" s="42">
        <f>IF('Indicator Date hidden'!T166="x","x",S$2-'Indicator Date hidden'!T166)</f>
        <v>0</v>
      </c>
      <c r="T165" s="42">
        <f>IF('Indicator Date hidden'!U166="x","x",T$2-'Indicator Date hidden'!U166)</f>
        <v>0</v>
      </c>
      <c r="U165" s="42">
        <f>IF('Indicator Date hidden'!V166="x","x",U$2-'Indicator Date hidden'!V166)</f>
        <v>0</v>
      </c>
      <c r="V165" s="42">
        <f>IF('Indicator Date hidden'!W166="x","x",V$2-'Indicator Date hidden'!W166)</f>
        <v>0</v>
      </c>
      <c r="W165" s="42">
        <f>IF('Indicator Date hidden'!X166="x","x",W$2-'Indicator Date hidden'!X166)</f>
        <v>0</v>
      </c>
      <c r="X165" s="42">
        <f>IF('Indicator Date hidden'!Y166="x","x",X$2-'Indicator Date hidden'!Y166)</f>
        <v>7</v>
      </c>
      <c r="Y165" s="42">
        <f>IF('Indicator Date hidden'!Z166="x","x",Y$2-'Indicator Date hidden'!Z166)</f>
        <v>2</v>
      </c>
      <c r="Z165" s="42">
        <f>IF('Indicator Date hidden'!AA166="x","x",Z$2-'Indicator Date hidden'!AA166)</f>
        <v>0</v>
      </c>
      <c r="AA165" s="42">
        <f>IF('Indicator Date hidden'!AB166="x","x",AA$2-'Indicator Date hidden'!AB166)</f>
        <v>0</v>
      </c>
      <c r="AB165" s="42">
        <f>IF('Indicator Date hidden'!AC166="x","x",AB$2-'Indicator Date hidden'!AC166)</f>
        <v>0</v>
      </c>
      <c r="AC165" s="42">
        <f>IF('Indicator Date hidden'!AD166="x","x",AC$2-'Indicator Date hidden'!AD166)</f>
        <v>-2</v>
      </c>
      <c r="AD165" s="42">
        <f>IF('Indicator Date hidden'!AE166="x","x",AD$2-'Indicator Date hidden'!AE166)</f>
        <v>0</v>
      </c>
      <c r="AE165" s="42">
        <f>IF('Indicator Date hidden'!AF166="x","x",AE$2-'Indicator Date hidden'!AF166)</f>
        <v>0</v>
      </c>
      <c r="AF165" s="42">
        <f>IF('Indicator Date hidden'!AG166="x","x",AF$2-'Indicator Date hidden'!AG166)</f>
        <v>0</v>
      </c>
      <c r="AG165" s="42">
        <f>IF('Indicator Date hidden'!AH166="x","x",AG$2-'Indicator Date hidden'!AH166)</f>
        <v>0</v>
      </c>
      <c r="AH165" s="42">
        <f>IF('Indicator Date hidden'!AI166="x","x",AH$2-'Indicator Date hidden'!AI166)</f>
        <v>7</v>
      </c>
      <c r="AI165" s="42">
        <f>IF('Indicator Date hidden'!AJ166="x","x",AI$2-'Indicator Date hidden'!AJ166)</f>
        <v>0</v>
      </c>
      <c r="AJ165" s="42">
        <f>IF('Indicator Date hidden'!AK166="x","x",AJ$2-'Indicator Date hidden'!AK166)</f>
        <v>0</v>
      </c>
      <c r="AK165" s="42">
        <f>IF('Indicator Date hidden'!AL166="x","x",AK$2-'Indicator Date hidden'!AL166)</f>
        <v>0</v>
      </c>
      <c r="AL165" s="42">
        <f>IF('Indicator Date hidden'!AM166="x","x",AL$2-'Indicator Date hidden'!AM166)</f>
        <v>0</v>
      </c>
      <c r="AM165" s="42">
        <f>IF('Indicator Date hidden'!AN166="x","x",AM$2-'Indicator Date hidden'!AN166)</f>
        <v>0</v>
      </c>
      <c r="AN165" s="42">
        <f>IF('Indicator Date hidden'!AO166="x","x",AN$2-'Indicator Date hidden'!AO166)</f>
        <v>0</v>
      </c>
      <c r="AO165" s="42">
        <f>IF('Indicator Date hidden'!AP166="x","x",AO$2-'Indicator Date hidden'!AP166)</f>
        <v>8</v>
      </c>
      <c r="AP165" s="42">
        <f>IF('Indicator Date hidden'!AQ166="x","x",AP$2-'Indicator Date hidden'!AQ166)</f>
        <v>0</v>
      </c>
      <c r="AQ165" s="42">
        <f>IF('Indicator Date hidden'!AR166="x","x",AQ$2-'Indicator Date hidden'!AR166)</f>
        <v>0</v>
      </c>
      <c r="AR165" s="42">
        <f>IF('Indicator Date hidden'!AS166="x","x",AR$2-'Indicator Date hidden'!AS166)</f>
        <v>0</v>
      </c>
      <c r="AS165" s="42">
        <f>IF('Indicator Date hidden'!AT166="x","x",AS$2-'Indicator Date hidden'!AT166)</f>
        <v>0</v>
      </c>
      <c r="AT165" s="42">
        <f>IF('Indicator Date hidden'!AU166="x","x",AT$2-'Indicator Date hidden'!AU166)</f>
        <v>0</v>
      </c>
      <c r="AU165" s="42">
        <f>IF('Indicator Date hidden'!AV166="x","x",AU$2-'Indicator Date hidden'!AV166)</f>
        <v>0</v>
      </c>
      <c r="AV165" s="42">
        <f>IF('Indicator Date hidden'!AW166="x","x",AV$2-'Indicator Date hidden'!AW166)</f>
        <v>8</v>
      </c>
      <c r="AW165" s="42">
        <f>IF('Indicator Date hidden'!AX166="x","x",AW$2-'Indicator Date hidden'!AX166)</f>
        <v>-2</v>
      </c>
      <c r="AX165" s="42">
        <f>IF('Indicator Date hidden'!AY166="x","x",AX$2-'Indicator Date hidden'!AY166)</f>
        <v>-1</v>
      </c>
      <c r="AY165" s="42">
        <f>IF('Indicator Date hidden'!AZ166="x","x",AY$2-'Indicator Date hidden'!AZ166)</f>
        <v>0</v>
      </c>
      <c r="AZ165" s="42">
        <f>IF('Indicator Date hidden'!BA166="x","x",AZ$2-'Indicator Date hidden'!BA166)</f>
        <v>0</v>
      </c>
      <c r="BA165" s="42">
        <f>IF('Indicator Date hidden'!BB166="x","x",BA$2-'Indicator Date hidden'!BB166)</f>
        <v>0</v>
      </c>
      <c r="BB165" s="42">
        <f>IF('Indicator Date hidden'!BC166="x","x",BB$2-'Indicator Date hidden'!BC166)</f>
        <v>-1</v>
      </c>
      <c r="BC165" s="42">
        <f>IF('Indicator Date hidden'!BD166="x","x",BC$2-'Indicator Date hidden'!BD166)</f>
        <v>0</v>
      </c>
      <c r="BD165" s="42">
        <f>IF('Indicator Date hidden'!BE166="x","x",BD$2-'Indicator Date hidden'!BE166)</f>
        <v>0</v>
      </c>
      <c r="BE165" s="42">
        <f>IF('Indicator Date hidden'!BF166="x","x",BE$2-'Indicator Date hidden'!BF166)</f>
        <v>2</v>
      </c>
      <c r="BF165" s="42">
        <f>IF('Indicator Date hidden'!BG166="x","x",BF$2-'Indicator Date hidden'!BG166)</f>
        <v>0</v>
      </c>
      <c r="BG165" s="42">
        <f>IF('Indicator Date hidden'!BH166="x","x",BG$2-'Indicator Date hidden'!BH166)</f>
        <v>0</v>
      </c>
      <c r="BH165" s="42">
        <f>IF('Indicator Date hidden'!BI166="x","x",BH$2-'Indicator Date hidden'!BI166)</f>
        <v>0</v>
      </c>
      <c r="BI165" s="42">
        <f>IF('Indicator Date hidden'!BJ166="x","x",BI$2-'Indicator Date hidden'!BJ166)</f>
        <v>5</v>
      </c>
      <c r="BJ165" s="42">
        <f>IF('Indicator Date hidden'!BK166="x","x",BJ$2-'Indicator Date hidden'!BK166)</f>
        <v>2</v>
      </c>
      <c r="BK165" s="42">
        <f>IF('Indicator Date hidden'!BL166="x","x",BK$2-'Indicator Date hidden'!BL166)</f>
        <v>0</v>
      </c>
      <c r="BL165" s="42">
        <f>IF('Indicator Date hidden'!BM166="x","x",BL$2-'Indicator Date hidden'!BM166)</f>
        <v>0</v>
      </c>
      <c r="BM165" s="42">
        <f>IF('Indicator Date hidden'!BN166="x","x",BM$2-'Indicator Date hidden'!BN166)</f>
        <v>0</v>
      </c>
      <c r="BN165" s="42">
        <f>IF('Indicator Date hidden'!BO166="x","x",BN$2-'Indicator Date hidden'!BO166)</f>
        <v>0</v>
      </c>
      <c r="BO165" s="42">
        <f>IF('Indicator Date hidden'!BP166="x","x",BO$2-'Indicator Date hidden'!BP166)</f>
        <v>4</v>
      </c>
      <c r="BP165" s="42">
        <f>IF('Indicator Date hidden'!BQ166="x","x",BP$2-'Indicator Date hidden'!BQ166)</f>
        <v>0</v>
      </c>
      <c r="BQ165" s="42">
        <f>IF('Indicator Date hidden'!BR166="x","x",BQ$2-'Indicator Date hidden'!BR166)</f>
        <v>0</v>
      </c>
      <c r="BR165" s="42">
        <f>IF('Indicator Date hidden'!BS166="x","x",BR$2-'Indicator Date hidden'!BS166)</f>
        <v>0</v>
      </c>
      <c r="BS165" s="42">
        <f>IF('Indicator Date hidden'!BT166="x","x",BS$2-'Indicator Date hidden'!BT166)</f>
        <v>1</v>
      </c>
      <c r="BT165" s="42">
        <f>IF('Indicator Date hidden'!BU166="x","x",BT$2-'Indicator Date hidden'!BU166)</f>
        <v>0</v>
      </c>
      <c r="BU165">
        <f t="shared" si="25"/>
        <v>40</v>
      </c>
      <c r="BV165" s="43">
        <f t="shared" si="26"/>
        <v>0.56338028169014087</v>
      </c>
      <c r="BW165">
        <f t="shared" si="27"/>
        <v>10</v>
      </c>
      <c r="BX165" s="43">
        <f t="shared" si="28"/>
        <v>1.9409043511869046</v>
      </c>
      <c r="BY165" s="46">
        <f t="shared" si="29"/>
        <v>0</v>
      </c>
    </row>
    <row r="166" spans="1:77">
      <c r="A166" t="str">
        <f>'Indicator Data'!B169</f>
        <v>SUR</v>
      </c>
      <c r="B166" s="42">
        <f>IF('Indicator Date hidden'!C167="x","x",B$2-'Indicator Date hidden'!C167)</f>
        <v>0</v>
      </c>
      <c r="C166" s="42">
        <f>IF('Indicator Date hidden'!D167="x","x",C$2-'Indicator Date hidden'!D167)</f>
        <v>0</v>
      </c>
      <c r="D166" s="42">
        <f>IF('Indicator Date hidden'!E167="x","x",D$2-'Indicator Date hidden'!E167)</f>
        <v>0</v>
      </c>
      <c r="E166" s="42">
        <f>IF('Indicator Date hidden'!F167="x","x",E$2-'Indicator Date hidden'!F167)</f>
        <v>0</v>
      </c>
      <c r="F166" s="42">
        <f>IF('Indicator Date hidden'!G167="x","x",F$2-'Indicator Date hidden'!G167)</f>
        <v>0</v>
      </c>
      <c r="G166" s="42">
        <f>IF('Indicator Date hidden'!H167="x","x",G$2-'Indicator Date hidden'!H167)</f>
        <v>0</v>
      </c>
      <c r="H166" s="42">
        <f>IF('Indicator Date hidden'!I167="x","x",H$2-'Indicator Date hidden'!I167)</f>
        <v>0</v>
      </c>
      <c r="I166" s="42">
        <f>IF('Indicator Date hidden'!J167="x","x",I$2-'Indicator Date hidden'!J167)</f>
        <v>0</v>
      </c>
      <c r="J166" s="42">
        <f>IF('Indicator Date hidden'!K167="x","x",J$2-'Indicator Date hidden'!K167)</f>
        <v>0</v>
      </c>
      <c r="K166" s="42">
        <f>IF('Indicator Date hidden'!L167="x","x",K$2-'Indicator Date hidden'!L167)</f>
        <v>0</v>
      </c>
      <c r="L166" s="42" t="str">
        <f>IF('Indicator Date hidden'!M167="x","x",L$2-'Indicator Date hidden'!M167)</f>
        <v>x</v>
      </c>
      <c r="M166" s="42" t="str">
        <f>IF('Indicator Date hidden'!N167="x","x",M$2-'Indicator Date hidden'!N167)</f>
        <v>x</v>
      </c>
      <c r="N166" s="42" t="str">
        <f>IF('Indicator Date hidden'!O167="x","x",N$2-'Indicator Date hidden'!O167)</f>
        <v>x</v>
      </c>
      <c r="O166" s="42" t="str">
        <f>IF('Indicator Date hidden'!P167="x","x",O$2-'Indicator Date hidden'!P167)</f>
        <v>x</v>
      </c>
      <c r="P166" s="42">
        <f>IF('Indicator Date hidden'!Q167="x","x",P$2-'Indicator Date hidden'!Q167)</f>
        <v>0</v>
      </c>
      <c r="Q166" s="42">
        <f>IF('Indicator Date hidden'!R167="x","x",Q$2-'Indicator Date hidden'!R167)</f>
        <v>0</v>
      </c>
      <c r="R166" s="42">
        <f>IF('Indicator Date hidden'!S167="x","x",R$2-'Indicator Date hidden'!S167)</f>
        <v>0</v>
      </c>
      <c r="S166" s="42">
        <f>IF('Indicator Date hidden'!T167="x","x",S$2-'Indicator Date hidden'!T167)</f>
        <v>0</v>
      </c>
      <c r="T166" s="42">
        <f>IF('Indicator Date hidden'!U167="x","x",T$2-'Indicator Date hidden'!U167)</f>
        <v>0</v>
      </c>
      <c r="U166" s="42">
        <f>IF('Indicator Date hidden'!V167="x","x",U$2-'Indicator Date hidden'!V167)</f>
        <v>0</v>
      </c>
      <c r="V166" s="42">
        <f>IF('Indicator Date hidden'!W167="x","x",V$2-'Indicator Date hidden'!W167)</f>
        <v>0</v>
      </c>
      <c r="W166" s="42">
        <f>IF('Indicator Date hidden'!X167="x","x",W$2-'Indicator Date hidden'!X167)</f>
        <v>0</v>
      </c>
      <c r="X166" s="42">
        <f>IF('Indicator Date hidden'!Y167="x","x",X$2-'Indicator Date hidden'!Y167)</f>
        <v>3</v>
      </c>
      <c r="Y166" s="42">
        <f>IF('Indicator Date hidden'!Z167="x","x",Y$2-'Indicator Date hidden'!Z167)</f>
        <v>0</v>
      </c>
      <c r="Z166" s="42">
        <f>IF('Indicator Date hidden'!AA167="x","x",Z$2-'Indicator Date hidden'!AA167)</f>
        <v>0</v>
      </c>
      <c r="AA166" s="42">
        <f>IF('Indicator Date hidden'!AB167="x","x",AA$2-'Indicator Date hidden'!AB167)</f>
        <v>1</v>
      </c>
      <c r="AB166" s="42">
        <f>IF('Indicator Date hidden'!AC167="x","x",AB$2-'Indicator Date hidden'!AC167)</f>
        <v>0</v>
      </c>
      <c r="AC166" s="42">
        <f>IF('Indicator Date hidden'!AD167="x","x",AC$2-'Indicator Date hidden'!AD167)</f>
        <v>-2</v>
      </c>
      <c r="AD166" s="42">
        <f>IF('Indicator Date hidden'!AE167="x","x",AD$2-'Indicator Date hidden'!AE167)</f>
        <v>0</v>
      </c>
      <c r="AE166" s="42">
        <f>IF('Indicator Date hidden'!AF167="x","x",AE$2-'Indicator Date hidden'!AF167)</f>
        <v>0</v>
      </c>
      <c r="AF166" s="42">
        <f>IF('Indicator Date hidden'!AG167="x","x",AF$2-'Indicator Date hidden'!AG167)</f>
        <v>0</v>
      </c>
      <c r="AG166" s="42">
        <f>IF('Indicator Date hidden'!AH167="x","x",AG$2-'Indicator Date hidden'!AH167)</f>
        <v>0</v>
      </c>
      <c r="AH166" s="42">
        <f>IF('Indicator Date hidden'!AI167="x","x",AH$2-'Indicator Date hidden'!AI167)</f>
        <v>3</v>
      </c>
      <c r="AI166" s="42">
        <f>IF('Indicator Date hidden'!AJ167="x","x",AI$2-'Indicator Date hidden'!AJ167)</f>
        <v>0</v>
      </c>
      <c r="AJ166" s="42">
        <f>IF('Indicator Date hidden'!AK167="x","x",AJ$2-'Indicator Date hidden'!AK167)</f>
        <v>0</v>
      </c>
      <c r="AK166" s="42">
        <f>IF('Indicator Date hidden'!AL167="x","x",AK$2-'Indicator Date hidden'!AL167)</f>
        <v>0</v>
      </c>
      <c r="AL166" s="42">
        <f>IF('Indicator Date hidden'!AM167="x","x",AL$2-'Indicator Date hidden'!AM167)</f>
        <v>0</v>
      </c>
      <c r="AM166" s="42">
        <f>IF('Indicator Date hidden'!AN167="x","x",AM$2-'Indicator Date hidden'!AN167)</f>
        <v>0</v>
      </c>
      <c r="AN166" s="42">
        <f>IF('Indicator Date hidden'!AO167="x","x",AN$2-'Indicator Date hidden'!AO167)</f>
        <v>0</v>
      </c>
      <c r="AO166" s="42">
        <f>IF('Indicator Date hidden'!AP167="x","x",AO$2-'Indicator Date hidden'!AP167)</f>
        <v>4</v>
      </c>
      <c r="AP166" s="42">
        <f>IF('Indicator Date hidden'!AQ167="x","x",AP$2-'Indicator Date hidden'!AQ167)</f>
        <v>0</v>
      </c>
      <c r="AQ166" s="42">
        <f>IF('Indicator Date hidden'!AR167="x","x",AQ$2-'Indicator Date hidden'!AR167)</f>
        <v>0</v>
      </c>
      <c r="AR166" s="42">
        <f>IF('Indicator Date hidden'!AS167="x","x",AR$2-'Indicator Date hidden'!AS167)</f>
        <v>0</v>
      </c>
      <c r="AS166" s="42">
        <f>IF('Indicator Date hidden'!AT167="x","x",AS$2-'Indicator Date hidden'!AT167)</f>
        <v>0</v>
      </c>
      <c r="AT166" s="42">
        <f>IF('Indicator Date hidden'!AU167="x","x",AT$2-'Indicator Date hidden'!AU167)</f>
        <v>0</v>
      </c>
      <c r="AU166" s="42">
        <f>IF('Indicator Date hidden'!AV167="x","x",AU$2-'Indicator Date hidden'!AV167)</f>
        <v>0</v>
      </c>
      <c r="AV166" s="42">
        <f>IF('Indicator Date hidden'!AW167="x","x",AV$2-'Indicator Date hidden'!AW167)</f>
        <v>0</v>
      </c>
      <c r="AW166" s="42">
        <f>IF('Indicator Date hidden'!AX167="x","x",AW$2-'Indicator Date hidden'!AX167)</f>
        <v>-2</v>
      </c>
      <c r="AX166" s="42">
        <f>IF('Indicator Date hidden'!AY167="x","x",AX$2-'Indicator Date hidden'!AY167)</f>
        <v>-1</v>
      </c>
      <c r="AY166" s="42">
        <f>IF('Indicator Date hidden'!AZ167="x","x",AY$2-'Indicator Date hidden'!AZ167)</f>
        <v>0</v>
      </c>
      <c r="AZ166" s="42" t="str">
        <f>IF('Indicator Date hidden'!BA167="x","x",AZ$2-'Indicator Date hidden'!BA167)</f>
        <v>x</v>
      </c>
      <c r="BA166" s="42">
        <f>IF('Indicator Date hidden'!BB167="x","x",BA$2-'Indicator Date hidden'!BB167)</f>
        <v>0</v>
      </c>
      <c r="BB166" s="42" t="str">
        <f>IF('Indicator Date hidden'!BC167="x","x",BB$2-'Indicator Date hidden'!BC167)</f>
        <v>x</v>
      </c>
      <c r="BC166" s="42">
        <f>IF('Indicator Date hidden'!BD167="x","x",BC$2-'Indicator Date hidden'!BD167)</f>
        <v>0</v>
      </c>
      <c r="BD166" s="42">
        <f>IF('Indicator Date hidden'!BE167="x","x",BD$2-'Indicator Date hidden'!BE167)</f>
        <v>0</v>
      </c>
      <c r="BE166" s="42" t="str">
        <f>IF('Indicator Date hidden'!BF167="x","x",BE$2-'Indicator Date hidden'!BF167)</f>
        <v>x</v>
      </c>
      <c r="BF166" s="42">
        <f>IF('Indicator Date hidden'!BG167="x","x",BF$2-'Indicator Date hidden'!BG167)</f>
        <v>0</v>
      </c>
      <c r="BG166" s="42">
        <f>IF('Indicator Date hidden'!BH167="x","x",BG$2-'Indicator Date hidden'!BH167)</f>
        <v>0</v>
      </c>
      <c r="BH166" s="42">
        <f>IF('Indicator Date hidden'!BI167="x","x",BH$2-'Indicator Date hidden'!BI167)</f>
        <v>0</v>
      </c>
      <c r="BI166" s="42">
        <f>IF('Indicator Date hidden'!BJ167="x","x",BI$2-'Indicator Date hidden'!BJ167)</f>
        <v>2</v>
      </c>
      <c r="BJ166" s="42">
        <f>IF('Indicator Date hidden'!BK167="x","x",BJ$2-'Indicator Date hidden'!BK167)</f>
        <v>1</v>
      </c>
      <c r="BK166" s="42">
        <f>IF('Indicator Date hidden'!BL167="x","x",BK$2-'Indicator Date hidden'!BL167)</f>
        <v>0</v>
      </c>
      <c r="BL166" s="42">
        <f>IF('Indicator Date hidden'!BM167="x","x",BL$2-'Indicator Date hidden'!BM167)</f>
        <v>0</v>
      </c>
      <c r="BM166" s="42">
        <f>IF('Indicator Date hidden'!BN167="x","x",BM$2-'Indicator Date hidden'!BN167)</f>
        <v>0</v>
      </c>
      <c r="BN166" s="42">
        <f>IF('Indicator Date hidden'!BO167="x","x",BN$2-'Indicator Date hidden'!BO167)</f>
        <v>0</v>
      </c>
      <c r="BO166" s="42">
        <f>IF('Indicator Date hidden'!BP167="x","x",BO$2-'Indicator Date hidden'!BP167)</f>
        <v>3</v>
      </c>
      <c r="BP166" s="42">
        <f>IF('Indicator Date hidden'!BQ167="x","x",BP$2-'Indicator Date hidden'!BQ167)</f>
        <v>0</v>
      </c>
      <c r="BQ166" s="42">
        <f>IF('Indicator Date hidden'!BR167="x","x",BQ$2-'Indicator Date hidden'!BR167)</f>
        <v>0</v>
      </c>
      <c r="BR166" s="42" t="str">
        <f>IF('Indicator Date hidden'!BS167="x","x",BR$2-'Indicator Date hidden'!BS167)</f>
        <v>x</v>
      </c>
      <c r="BS166" s="42">
        <f>IF('Indicator Date hidden'!BT167="x","x",BS$2-'Indicator Date hidden'!BT167)</f>
        <v>1</v>
      </c>
      <c r="BT166" s="42">
        <f>IF('Indicator Date hidden'!BU167="x","x",BT$2-'Indicator Date hidden'!BU167)</f>
        <v>0</v>
      </c>
      <c r="BU166">
        <f t="shared" si="25"/>
        <v>13</v>
      </c>
      <c r="BV166" s="43">
        <f t="shared" si="26"/>
        <v>0.20634920634920634</v>
      </c>
      <c r="BW166">
        <f t="shared" si="27"/>
        <v>8</v>
      </c>
      <c r="BX166" s="43">
        <f t="shared" si="28"/>
        <v>0.94547762614828135</v>
      </c>
      <c r="BY166" s="46">
        <f t="shared" si="29"/>
        <v>0</v>
      </c>
    </row>
    <row r="167" spans="1:77">
      <c r="A167" t="str">
        <f>'Indicator Data'!B170</f>
        <v>SWE</v>
      </c>
      <c r="B167" s="42">
        <f>IF('Indicator Date hidden'!C168="x","x",B$2-'Indicator Date hidden'!C168)</f>
        <v>0</v>
      </c>
      <c r="C167" s="42">
        <f>IF('Indicator Date hidden'!D168="x","x",C$2-'Indicator Date hidden'!D168)</f>
        <v>0</v>
      </c>
      <c r="D167" s="42">
        <f>IF('Indicator Date hidden'!E168="x","x",D$2-'Indicator Date hidden'!E168)</f>
        <v>0</v>
      </c>
      <c r="E167" s="42">
        <f>IF('Indicator Date hidden'!F168="x","x",E$2-'Indicator Date hidden'!F168)</f>
        <v>0</v>
      </c>
      <c r="F167" s="42">
        <f>IF('Indicator Date hidden'!G168="x","x",F$2-'Indicator Date hidden'!G168)</f>
        <v>0</v>
      </c>
      <c r="G167" s="42">
        <f>IF('Indicator Date hidden'!H168="x","x",G$2-'Indicator Date hidden'!H168)</f>
        <v>0</v>
      </c>
      <c r="H167" s="42">
        <f>IF('Indicator Date hidden'!I168="x","x",H$2-'Indicator Date hidden'!I168)</f>
        <v>0</v>
      </c>
      <c r="I167" s="42">
        <f>IF('Indicator Date hidden'!J168="x","x",I$2-'Indicator Date hidden'!J168)</f>
        <v>0</v>
      </c>
      <c r="J167" s="42">
        <f>IF('Indicator Date hidden'!K168="x","x",J$2-'Indicator Date hidden'!K168)</f>
        <v>0</v>
      </c>
      <c r="K167" s="42">
        <f>IF('Indicator Date hidden'!L168="x","x",K$2-'Indicator Date hidden'!L168)</f>
        <v>0</v>
      </c>
      <c r="L167" s="42">
        <f>IF('Indicator Date hidden'!M168="x","x",L$2-'Indicator Date hidden'!M168)</f>
        <v>0</v>
      </c>
      <c r="M167" s="42" t="str">
        <f>IF('Indicator Date hidden'!N168="x","x",M$2-'Indicator Date hidden'!N168)</f>
        <v>x</v>
      </c>
      <c r="N167" s="42" t="str">
        <f>IF('Indicator Date hidden'!O168="x","x",N$2-'Indicator Date hidden'!O168)</f>
        <v>x</v>
      </c>
      <c r="O167" s="42" t="str">
        <f>IF('Indicator Date hidden'!P168="x","x",O$2-'Indicator Date hidden'!P168)</f>
        <v>x</v>
      </c>
      <c r="P167" s="42">
        <f>IF('Indicator Date hidden'!Q168="x","x",P$2-'Indicator Date hidden'!Q168)</f>
        <v>0</v>
      </c>
      <c r="Q167" s="42">
        <f>IF('Indicator Date hidden'!R168="x","x",Q$2-'Indicator Date hidden'!R168)</f>
        <v>0</v>
      </c>
      <c r="R167" s="42">
        <f>IF('Indicator Date hidden'!S168="x","x",R$2-'Indicator Date hidden'!S168)</f>
        <v>0</v>
      </c>
      <c r="S167" s="42">
        <f>IF('Indicator Date hidden'!T168="x","x",S$2-'Indicator Date hidden'!T168)</f>
        <v>0</v>
      </c>
      <c r="T167" s="42">
        <f>IF('Indicator Date hidden'!U168="x","x",T$2-'Indicator Date hidden'!U168)</f>
        <v>0</v>
      </c>
      <c r="U167" s="42">
        <f>IF('Indicator Date hidden'!V168="x","x",U$2-'Indicator Date hidden'!V168)</f>
        <v>0</v>
      </c>
      <c r="V167" s="42">
        <f>IF('Indicator Date hidden'!W168="x","x",V$2-'Indicator Date hidden'!W168)</f>
        <v>0</v>
      </c>
      <c r="W167" s="42">
        <f>IF('Indicator Date hidden'!X168="x","x",W$2-'Indicator Date hidden'!X168)</f>
        <v>0</v>
      </c>
      <c r="X167" s="42" t="str">
        <f>IF('Indicator Date hidden'!Y168="x","x",X$2-'Indicator Date hidden'!Y168)</f>
        <v>x</v>
      </c>
      <c r="Y167" s="42">
        <f>IF('Indicator Date hidden'!Z168="x","x",Y$2-'Indicator Date hidden'!Z168)</f>
        <v>0</v>
      </c>
      <c r="Z167" s="42" t="str">
        <f>IF('Indicator Date hidden'!AA168="x","x",Z$2-'Indicator Date hidden'!AA168)</f>
        <v>x</v>
      </c>
      <c r="AA167" s="42">
        <f>IF('Indicator Date hidden'!AB168="x","x",AA$2-'Indicator Date hidden'!AB168)</f>
        <v>1</v>
      </c>
      <c r="AB167" s="42">
        <f>IF('Indicator Date hidden'!AC168="x","x",AB$2-'Indicator Date hidden'!AC168)</f>
        <v>0</v>
      </c>
      <c r="AC167" s="42">
        <f>IF('Indicator Date hidden'!AD168="x","x",AC$2-'Indicator Date hidden'!AD168)</f>
        <v>-2</v>
      </c>
      <c r="AD167" s="42">
        <f>IF('Indicator Date hidden'!AE168="x","x",AD$2-'Indicator Date hidden'!AE168)</f>
        <v>0</v>
      </c>
      <c r="AE167" s="42">
        <f>IF('Indicator Date hidden'!AF168="x","x",AE$2-'Indicator Date hidden'!AF168)</f>
        <v>0</v>
      </c>
      <c r="AF167" s="42">
        <f>IF('Indicator Date hidden'!AG168="x","x",AF$2-'Indicator Date hidden'!AG168)</f>
        <v>0</v>
      </c>
      <c r="AG167" s="42">
        <f>IF('Indicator Date hidden'!AH168="x","x",AG$2-'Indicator Date hidden'!AH168)</f>
        <v>0</v>
      </c>
      <c r="AH167" s="42" t="str">
        <f>IF('Indicator Date hidden'!AI168="x","x",AH$2-'Indicator Date hidden'!AI168)</f>
        <v>x</v>
      </c>
      <c r="AI167" s="42">
        <f>IF('Indicator Date hidden'!AJ168="x","x",AI$2-'Indicator Date hidden'!AJ168)</f>
        <v>0</v>
      </c>
      <c r="AJ167" s="42">
        <f>IF('Indicator Date hidden'!AK168="x","x",AJ$2-'Indicator Date hidden'!AK168)</f>
        <v>0</v>
      </c>
      <c r="AK167" s="42">
        <f>IF('Indicator Date hidden'!AL168="x","x",AK$2-'Indicator Date hidden'!AL168)</f>
        <v>0</v>
      </c>
      <c r="AL167" s="42" t="str">
        <f>IF('Indicator Date hidden'!AM168="x","x",AL$2-'Indicator Date hidden'!AM168)</f>
        <v>x</v>
      </c>
      <c r="AM167" s="42">
        <f>IF('Indicator Date hidden'!AN168="x","x",AM$2-'Indicator Date hidden'!AN168)</f>
        <v>0</v>
      </c>
      <c r="AN167" s="42">
        <f>IF('Indicator Date hidden'!AO168="x","x",AN$2-'Indicator Date hidden'!AO168)</f>
        <v>0</v>
      </c>
      <c r="AO167" s="42" t="str">
        <f>IF('Indicator Date hidden'!AP168="x","x",AO$2-'Indicator Date hidden'!AP168)</f>
        <v>x</v>
      </c>
      <c r="AP167" s="42">
        <f>IF('Indicator Date hidden'!AQ168="x","x",AP$2-'Indicator Date hidden'!AQ168)</f>
        <v>0</v>
      </c>
      <c r="AQ167" s="42" t="str">
        <f>IF('Indicator Date hidden'!AR168="x","x",AQ$2-'Indicator Date hidden'!AR168)</f>
        <v>x</v>
      </c>
      <c r="AR167" s="42" t="str">
        <f>IF('Indicator Date hidden'!AS168="x","x",AR$2-'Indicator Date hidden'!AS168)</f>
        <v>x</v>
      </c>
      <c r="AS167" s="42" t="str">
        <f>IF('Indicator Date hidden'!AT168="x","x",AS$2-'Indicator Date hidden'!AT168)</f>
        <v>x</v>
      </c>
      <c r="AT167" s="42">
        <f>IF('Indicator Date hidden'!AU168="x","x",AT$2-'Indicator Date hidden'!AU168)</f>
        <v>0</v>
      </c>
      <c r="AU167" s="42">
        <f>IF('Indicator Date hidden'!AV168="x","x",AU$2-'Indicator Date hidden'!AV168)</f>
        <v>0</v>
      </c>
      <c r="AV167" s="42">
        <f>IF('Indicator Date hidden'!AW168="x","x",AV$2-'Indicator Date hidden'!AW168)</f>
        <v>1</v>
      </c>
      <c r="AW167" s="42">
        <f>IF('Indicator Date hidden'!AX168="x","x",AW$2-'Indicator Date hidden'!AX168)</f>
        <v>-2</v>
      </c>
      <c r="AX167" s="42">
        <f>IF('Indicator Date hidden'!AY168="x","x",AX$2-'Indicator Date hidden'!AY168)</f>
        <v>-1</v>
      </c>
      <c r="AY167" s="42">
        <f>IF('Indicator Date hidden'!AZ168="x","x",AY$2-'Indicator Date hidden'!AZ168)</f>
        <v>0</v>
      </c>
      <c r="AZ167" s="42" t="str">
        <f>IF('Indicator Date hidden'!BA168="x","x",AZ$2-'Indicator Date hidden'!BA168)</f>
        <v>x</v>
      </c>
      <c r="BA167" s="42">
        <f>IF('Indicator Date hidden'!BB168="x","x",BA$2-'Indicator Date hidden'!BB168)</f>
        <v>0</v>
      </c>
      <c r="BB167" s="42" t="str">
        <f>IF('Indicator Date hidden'!BC168="x","x",BB$2-'Indicator Date hidden'!BC168)</f>
        <v>x</v>
      </c>
      <c r="BC167" s="42">
        <f>IF('Indicator Date hidden'!BD168="x","x",BC$2-'Indicator Date hidden'!BD168)</f>
        <v>0</v>
      </c>
      <c r="BD167" s="42">
        <f>IF('Indicator Date hidden'!BE168="x","x",BD$2-'Indicator Date hidden'!BE168)</f>
        <v>0</v>
      </c>
      <c r="BE167" s="42">
        <f>IF('Indicator Date hidden'!BF168="x","x",BE$2-'Indicator Date hidden'!BF168)</f>
        <v>0</v>
      </c>
      <c r="BF167" s="42">
        <f>IF('Indicator Date hidden'!BG168="x","x",BF$2-'Indicator Date hidden'!BG168)</f>
        <v>0</v>
      </c>
      <c r="BG167" s="42">
        <f>IF('Indicator Date hidden'!BH168="x","x",BG$2-'Indicator Date hidden'!BH168)</f>
        <v>0</v>
      </c>
      <c r="BH167" s="42">
        <f>IF('Indicator Date hidden'!BI168="x","x",BH$2-'Indicator Date hidden'!BI168)</f>
        <v>0</v>
      </c>
      <c r="BI167" s="42" t="str">
        <f>IF('Indicator Date hidden'!BJ168="x","x",BI$2-'Indicator Date hidden'!BJ168)</f>
        <v>x</v>
      </c>
      <c r="BJ167" s="42">
        <f>IF('Indicator Date hidden'!BK168="x","x",BJ$2-'Indicator Date hidden'!BK168)</f>
        <v>0</v>
      </c>
      <c r="BK167" s="42">
        <f>IF('Indicator Date hidden'!BL168="x","x",BK$2-'Indicator Date hidden'!BL168)</f>
        <v>0</v>
      </c>
      <c r="BL167" s="42">
        <f>IF('Indicator Date hidden'!BM168="x","x",BL$2-'Indicator Date hidden'!BM168)</f>
        <v>0</v>
      </c>
      <c r="BM167" s="42">
        <f>IF('Indicator Date hidden'!BN168="x","x",BM$2-'Indicator Date hidden'!BN168)</f>
        <v>0</v>
      </c>
      <c r="BN167" s="42">
        <f>IF('Indicator Date hidden'!BO168="x","x",BN$2-'Indicator Date hidden'!BO168)</f>
        <v>0</v>
      </c>
      <c r="BO167" s="42">
        <f>IF('Indicator Date hidden'!BP168="x","x",BO$2-'Indicator Date hidden'!BP168)</f>
        <v>1</v>
      </c>
      <c r="BP167" s="42">
        <f>IF('Indicator Date hidden'!BQ168="x","x",BP$2-'Indicator Date hidden'!BQ168)</f>
        <v>0</v>
      </c>
      <c r="BQ167" s="42">
        <f>IF('Indicator Date hidden'!BR168="x","x",BQ$2-'Indicator Date hidden'!BR168)</f>
        <v>0</v>
      </c>
      <c r="BR167" s="42">
        <f>IF('Indicator Date hidden'!BS168="x","x",BR$2-'Indicator Date hidden'!BS168)</f>
        <v>0</v>
      </c>
      <c r="BS167" s="42">
        <f>IF('Indicator Date hidden'!BT168="x","x",BS$2-'Indicator Date hidden'!BT168)</f>
        <v>0</v>
      </c>
      <c r="BT167" s="42">
        <f>IF('Indicator Date hidden'!BU168="x","x",BT$2-'Indicator Date hidden'!BU168)</f>
        <v>0</v>
      </c>
      <c r="BU167">
        <f t="shared" si="25"/>
        <v>-2</v>
      </c>
      <c r="BV167" s="43">
        <f t="shared" si="26"/>
        <v>-3.5087719298245612E-2</v>
      </c>
      <c r="BW167">
        <f t="shared" si="27"/>
        <v>3</v>
      </c>
      <c r="BX167" s="43">
        <f t="shared" si="28"/>
        <v>0.45748788808439639</v>
      </c>
      <c r="BY167" s="46">
        <f t="shared" si="29"/>
        <v>0</v>
      </c>
    </row>
    <row r="168" spans="1:77">
      <c r="A168" t="str">
        <f>'Indicator Data'!B171</f>
        <v>CHE</v>
      </c>
      <c r="B168" s="42">
        <f>IF('Indicator Date hidden'!C169="x","x",B$2-'Indicator Date hidden'!C169)</f>
        <v>0</v>
      </c>
      <c r="C168" s="42">
        <f>IF('Indicator Date hidden'!D169="x","x",C$2-'Indicator Date hidden'!D169)</f>
        <v>0</v>
      </c>
      <c r="D168" s="42">
        <f>IF('Indicator Date hidden'!E169="x","x",D$2-'Indicator Date hidden'!E169)</f>
        <v>0</v>
      </c>
      <c r="E168" s="42">
        <f>IF('Indicator Date hidden'!F169="x","x",E$2-'Indicator Date hidden'!F169)</f>
        <v>0</v>
      </c>
      <c r="F168" s="42">
        <f>IF('Indicator Date hidden'!G169="x","x",F$2-'Indicator Date hidden'!G169)</f>
        <v>0</v>
      </c>
      <c r="G168" s="42">
        <f>IF('Indicator Date hidden'!H169="x","x",G$2-'Indicator Date hidden'!H169)</f>
        <v>0</v>
      </c>
      <c r="H168" s="42">
        <f>IF('Indicator Date hidden'!I169="x","x",H$2-'Indicator Date hidden'!I169)</f>
        <v>0</v>
      </c>
      <c r="I168" s="42">
        <f>IF('Indicator Date hidden'!J169="x","x",I$2-'Indicator Date hidden'!J169)</f>
        <v>0</v>
      </c>
      <c r="J168" s="42">
        <f>IF('Indicator Date hidden'!K169="x","x",J$2-'Indicator Date hidden'!K169)</f>
        <v>0</v>
      </c>
      <c r="K168" s="42">
        <f>IF('Indicator Date hidden'!L169="x","x",K$2-'Indicator Date hidden'!L169)</f>
        <v>0</v>
      </c>
      <c r="L168" s="42">
        <f>IF('Indicator Date hidden'!M169="x","x",L$2-'Indicator Date hidden'!M169)</f>
        <v>0</v>
      </c>
      <c r="M168" s="42" t="str">
        <f>IF('Indicator Date hidden'!N169="x","x",M$2-'Indicator Date hidden'!N169)</f>
        <v>x</v>
      </c>
      <c r="N168" s="42" t="str">
        <f>IF('Indicator Date hidden'!O169="x","x",N$2-'Indicator Date hidden'!O169)</f>
        <v>x</v>
      </c>
      <c r="O168" s="42" t="str">
        <f>IF('Indicator Date hidden'!P169="x","x",O$2-'Indicator Date hidden'!P169)</f>
        <v>x</v>
      </c>
      <c r="P168" s="42">
        <f>IF('Indicator Date hidden'!Q169="x","x",P$2-'Indicator Date hidden'!Q169)</f>
        <v>0</v>
      </c>
      <c r="Q168" s="42">
        <f>IF('Indicator Date hidden'!R169="x","x",Q$2-'Indicator Date hidden'!R169)</f>
        <v>0</v>
      </c>
      <c r="R168" s="42">
        <f>IF('Indicator Date hidden'!S169="x","x",R$2-'Indicator Date hidden'!S169)</f>
        <v>0</v>
      </c>
      <c r="S168" s="42">
        <f>IF('Indicator Date hidden'!T169="x","x",S$2-'Indicator Date hidden'!T169)</f>
        <v>0</v>
      </c>
      <c r="T168" s="42">
        <f>IF('Indicator Date hidden'!U169="x","x",T$2-'Indicator Date hidden'!U169)</f>
        <v>0</v>
      </c>
      <c r="U168" s="42">
        <f>IF('Indicator Date hidden'!V169="x","x",U$2-'Indicator Date hidden'!V169)</f>
        <v>0</v>
      </c>
      <c r="V168" s="42">
        <f>IF('Indicator Date hidden'!W169="x","x",V$2-'Indicator Date hidden'!W169)</f>
        <v>0</v>
      </c>
      <c r="W168" s="42">
        <f>IF('Indicator Date hidden'!X169="x","x",W$2-'Indicator Date hidden'!X169)</f>
        <v>0</v>
      </c>
      <c r="X168" s="42" t="str">
        <f>IF('Indicator Date hidden'!Y169="x","x",X$2-'Indicator Date hidden'!Y169)</f>
        <v>x</v>
      </c>
      <c r="Y168" s="42">
        <f>IF('Indicator Date hidden'!Z169="x","x",Y$2-'Indicator Date hidden'!Z169)</f>
        <v>0</v>
      </c>
      <c r="Z168" s="42" t="str">
        <f>IF('Indicator Date hidden'!AA169="x","x",Z$2-'Indicator Date hidden'!AA169)</f>
        <v>x</v>
      </c>
      <c r="AA168" s="42">
        <f>IF('Indicator Date hidden'!AB169="x","x",AA$2-'Indicator Date hidden'!AB169)</f>
        <v>1</v>
      </c>
      <c r="AB168" s="42" t="str">
        <f>IF('Indicator Date hidden'!AC169="x","x",AB$2-'Indicator Date hidden'!AC169)</f>
        <v>x</v>
      </c>
      <c r="AC168" s="42">
        <f>IF('Indicator Date hidden'!AD169="x","x",AC$2-'Indicator Date hidden'!AD169)</f>
        <v>-2</v>
      </c>
      <c r="AD168" s="42">
        <f>IF('Indicator Date hidden'!AE169="x","x",AD$2-'Indicator Date hidden'!AE169)</f>
        <v>0</v>
      </c>
      <c r="AE168" s="42">
        <f>IF('Indicator Date hidden'!AF169="x","x",AE$2-'Indicator Date hidden'!AF169)</f>
        <v>0</v>
      </c>
      <c r="AF168" s="42">
        <f>IF('Indicator Date hidden'!AG169="x","x",AF$2-'Indicator Date hidden'!AG169)</f>
        <v>0</v>
      </c>
      <c r="AG168" s="42">
        <f>IF('Indicator Date hidden'!AH169="x","x",AG$2-'Indicator Date hidden'!AH169)</f>
        <v>0</v>
      </c>
      <c r="AH168" s="42" t="str">
        <f>IF('Indicator Date hidden'!AI169="x","x",AH$2-'Indicator Date hidden'!AI169)</f>
        <v>x</v>
      </c>
      <c r="AI168" s="42">
        <f>IF('Indicator Date hidden'!AJ169="x","x",AI$2-'Indicator Date hidden'!AJ169)</f>
        <v>0</v>
      </c>
      <c r="AJ168" s="42">
        <f>IF('Indicator Date hidden'!AK169="x","x",AJ$2-'Indicator Date hidden'!AK169)</f>
        <v>0</v>
      </c>
      <c r="AK168" s="42">
        <f>IF('Indicator Date hidden'!AL169="x","x",AK$2-'Indicator Date hidden'!AL169)</f>
        <v>0</v>
      </c>
      <c r="AL168" s="42" t="str">
        <f>IF('Indicator Date hidden'!AM169="x","x",AL$2-'Indicator Date hidden'!AM169)</f>
        <v>x</v>
      </c>
      <c r="AM168" s="42">
        <f>IF('Indicator Date hidden'!AN169="x","x",AM$2-'Indicator Date hidden'!AN169)</f>
        <v>0</v>
      </c>
      <c r="AN168" s="42">
        <f>IF('Indicator Date hidden'!AO169="x","x",AN$2-'Indicator Date hidden'!AO169)</f>
        <v>0</v>
      </c>
      <c r="AO168" s="42" t="str">
        <f>IF('Indicator Date hidden'!AP169="x","x",AO$2-'Indicator Date hidden'!AP169)</f>
        <v>x</v>
      </c>
      <c r="AP168" s="42">
        <f>IF('Indicator Date hidden'!AQ169="x","x",AP$2-'Indicator Date hidden'!AQ169)</f>
        <v>0</v>
      </c>
      <c r="AQ168" s="42">
        <f>IF('Indicator Date hidden'!AR169="x","x",AQ$2-'Indicator Date hidden'!AR169)</f>
        <v>1</v>
      </c>
      <c r="AR168" s="42">
        <f>IF('Indicator Date hidden'!AS169="x","x",AR$2-'Indicator Date hidden'!AS169)</f>
        <v>1</v>
      </c>
      <c r="AS168" s="42" t="str">
        <f>IF('Indicator Date hidden'!AT169="x","x",AS$2-'Indicator Date hidden'!AT169)</f>
        <v>x</v>
      </c>
      <c r="AT168" s="42">
        <f>IF('Indicator Date hidden'!AU169="x","x",AT$2-'Indicator Date hidden'!AU169)</f>
        <v>0</v>
      </c>
      <c r="AU168" s="42">
        <f>IF('Indicator Date hidden'!AV169="x","x",AU$2-'Indicator Date hidden'!AV169)</f>
        <v>0</v>
      </c>
      <c r="AV168" s="42">
        <f>IF('Indicator Date hidden'!AW169="x","x",AV$2-'Indicator Date hidden'!AW169)</f>
        <v>2</v>
      </c>
      <c r="AW168" s="42">
        <f>IF('Indicator Date hidden'!AX169="x","x",AW$2-'Indicator Date hidden'!AX169)</f>
        <v>-2</v>
      </c>
      <c r="AX168" s="42">
        <f>IF('Indicator Date hidden'!AY169="x","x",AX$2-'Indicator Date hidden'!AY169)</f>
        <v>-1</v>
      </c>
      <c r="AY168" s="42">
        <f>IF('Indicator Date hidden'!AZ169="x","x",AY$2-'Indicator Date hidden'!AZ169)</f>
        <v>0</v>
      </c>
      <c r="AZ168" s="42" t="str">
        <f>IF('Indicator Date hidden'!BA169="x","x",AZ$2-'Indicator Date hidden'!BA169)</f>
        <v>x</v>
      </c>
      <c r="BA168" s="42">
        <f>IF('Indicator Date hidden'!BB169="x","x",BA$2-'Indicator Date hidden'!BB169)</f>
        <v>0</v>
      </c>
      <c r="BB168" s="42" t="str">
        <f>IF('Indicator Date hidden'!BC169="x","x",BB$2-'Indicator Date hidden'!BC169)</f>
        <v>x</v>
      </c>
      <c r="BC168" s="42">
        <f>IF('Indicator Date hidden'!BD169="x","x",BC$2-'Indicator Date hidden'!BD169)</f>
        <v>0</v>
      </c>
      <c r="BD168" s="42">
        <f>IF('Indicator Date hidden'!BE169="x","x",BD$2-'Indicator Date hidden'!BE169)</f>
        <v>0</v>
      </c>
      <c r="BE168" s="42">
        <f>IF('Indicator Date hidden'!BF169="x","x",BE$2-'Indicator Date hidden'!BF169)</f>
        <v>0</v>
      </c>
      <c r="BF168" s="42">
        <f>IF('Indicator Date hidden'!BG169="x","x",BF$2-'Indicator Date hidden'!BG169)</f>
        <v>0</v>
      </c>
      <c r="BG168" s="42">
        <f>IF('Indicator Date hidden'!BH169="x","x",BG$2-'Indicator Date hidden'!BH169)</f>
        <v>0</v>
      </c>
      <c r="BH168" s="42">
        <f>IF('Indicator Date hidden'!BI169="x","x",BH$2-'Indicator Date hidden'!BI169)</f>
        <v>0</v>
      </c>
      <c r="BI168" s="42" t="str">
        <f>IF('Indicator Date hidden'!BJ169="x","x",BI$2-'Indicator Date hidden'!BJ169)</f>
        <v>x</v>
      </c>
      <c r="BJ168" s="42">
        <f>IF('Indicator Date hidden'!BK169="x","x",BJ$2-'Indicator Date hidden'!BK169)</f>
        <v>1</v>
      </c>
      <c r="BK168" s="42">
        <f>IF('Indicator Date hidden'!BL169="x","x",BK$2-'Indicator Date hidden'!BL169)</f>
        <v>0</v>
      </c>
      <c r="BL168" s="42">
        <f>IF('Indicator Date hidden'!BM169="x","x",BL$2-'Indicator Date hidden'!BM169)</f>
        <v>0</v>
      </c>
      <c r="BM168" s="42">
        <f>IF('Indicator Date hidden'!BN169="x","x",BM$2-'Indicator Date hidden'!BN169)</f>
        <v>0</v>
      </c>
      <c r="BN168" s="42">
        <f>IF('Indicator Date hidden'!BO169="x","x",BN$2-'Indicator Date hidden'!BO169)</f>
        <v>0</v>
      </c>
      <c r="BO168" s="42">
        <f>IF('Indicator Date hidden'!BP169="x","x",BO$2-'Indicator Date hidden'!BP169)</f>
        <v>0</v>
      </c>
      <c r="BP168" s="42">
        <f>IF('Indicator Date hidden'!BQ169="x","x",BP$2-'Indicator Date hidden'!BQ169)</f>
        <v>0</v>
      </c>
      <c r="BQ168" s="42">
        <f>IF('Indicator Date hidden'!BR169="x","x",BQ$2-'Indicator Date hidden'!BR169)</f>
        <v>0</v>
      </c>
      <c r="BR168" s="42">
        <f>IF('Indicator Date hidden'!BS169="x","x",BR$2-'Indicator Date hidden'!BS169)</f>
        <v>0</v>
      </c>
      <c r="BS168" s="42">
        <f>IF('Indicator Date hidden'!BT169="x","x",BS$2-'Indicator Date hidden'!BT169)</f>
        <v>1</v>
      </c>
      <c r="BT168" s="42">
        <f>IF('Indicator Date hidden'!BU169="x","x",BT$2-'Indicator Date hidden'!BU169)</f>
        <v>0</v>
      </c>
      <c r="BU168">
        <f t="shared" si="25"/>
        <v>2</v>
      </c>
      <c r="BV168" s="43">
        <f t="shared" si="26"/>
        <v>3.4482758620689655E-2</v>
      </c>
      <c r="BW168">
        <f t="shared" si="27"/>
        <v>6</v>
      </c>
      <c r="BX168" s="43">
        <f t="shared" si="28"/>
        <v>0.55601777574472755</v>
      </c>
      <c r="BY168" s="46">
        <f t="shared" si="29"/>
        <v>0</v>
      </c>
    </row>
    <row r="169" spans="1:77">
      <c r="A169" t="str">
        <f>'Indicator Data'!B172</f>
        <v>SYR</v>
      </c>
      <c r="B169" s="42">
        <f>IF('Indicator Date hidden'!C170="x","x",B$2-'Indicator Date hidden'!C170)</f>
        <v>0</v>
      </c>
      <c r="C169" s="42">
        <f>IF('Indicator Date hidden'!D170="x","x",C$2-'Indicator Date hidden'!D170)</f>
        <v>0</v>
      </c>
      <c r="D169" s="42">
        <f>IF('Indicator Date hidden'!E170="x","x",D$2-'Indicator Date hidden'!E170)</f>
        <v>0</v>
      </c>
      <c r="E169" s="42">
        <f>IF('Indicator Date hidden'!F170="x","x",E$2-'Indicator Date hidden'!F170)</f>
        <v>0</v>
      </c>
      <c r="F169" s="42">
        <f>IF('Indicator Date hidden'!G170="x","x",F$2-'Indicator Date hidden'!G170)</f>
        <v>0</v>
      </c>
      <c r="G169" s="42">
        <f>IF('Indicator Date hidden'!H170="x","x",G$2-'Indicator Date hidden'!H170)</f>
        <v>0</v>
      </c>
      <c r="H169" s="42">
        <f>IF('Indicator Date hidden'!I170="x","x",H$2-'Indicator Date hidden'!I170)</f>
        <v>0</v>
      </c>
      <c r="I169" s="42">
        <f>IF('Indicator Date hidden'!J170="x","x",I$2-'Indicator Date hidden'!J170)</f>
        <v>0</v>
      </c>
      <c r="J169" s="42">
        <f>IF('Indicator Date hidden'!K170="x","x",J$2-'Indicator Date hidden'!K170)</f>
        <v>0</v>
      </c>
      <c r="K169" s="42">
        <f>IF('Indicator Date hidden'!L170="x","x",K$2-'Indicator Date hidden'!L170)</f>
        <v>0</v>
      </c>
      <c r="L169" s="42">
        <f>IF('Indicator Date hidden'!M170="x","x",L$2-'Indicator Date hidden'!M170)</f>
        <v>0</v>
      </c>
      <c r="M169" s="42" t="str">
        <f>IF('Indicator Date hidden'!N170="x","x",M$2-'Indicator Date hidden'!N170)</f>
        <v>x</v>
      </c>
      <c r="N169" s="42" t="str">
        <f>IF('Indicator Date hidden'!O170="x","x",N$2-'Indicator Date hidden'!O170)</f>
        <v>x</v>
      </c>
      <c r="O169" s="42" t="str">
        <f>IF('Indicator Date hidden'!P170="x","x",O$2-'Indicator Date hidden'!P170)</f>
        <v>x</v>
      </c>
      <c r="P169" s="42">
        <f>IF('Indicator Date hidden'!Q170="x","x",P$2-'Indicator Date hidden'!Q170)</f>
        <v>0</v>
      </c>
      <c r="Q169" s="42">
        <f>IF('Indicator Date hidden'!R170="x","x",Q$2-'Indicator Date hidden'!R170)</f>
        <v>0</v>
      </c>
      <c r="R169" s="42">
        <f>IF('Indicator Date hidden'!S170="x","x",R$2-'Indicator Date hidden'!S170)</f>
        <v>0</v>
      </c>
      <c r="S169" s="42">
        <f>IF('Indicator Date hidden'!T170="x","x",S$2-'Indicator Date hidden'!T170)</f>
        <v>0</v>
      </c>
      <c r="T169" s="42">
        <f>IF('Indicator Date hidden'!U170="x","x",T$2-'Indicator Date hidden'!U170)</f>
        <v>0</v>
      </c>
      <c r="U169" s="42">
        <f>IF('Indicator Date hidden'!V170="x","x",U$2-'Indicator Date hidden'!V170)</f>
        <v>0</v>
      </c>
      <c r="V169" s="42">
        <f>IF('Indicator Date hidden'!W170="x","x",V$2-'Indicator Date hidden'!W170)</f>
        <v>0</v>
      </c>
      <c r="W169" s="42">
        <f>IF('Indicator Date hidden'!X170="x","x",W$2-'Indicator Date hidden'!X170)</f>
        <v>0</v>
      </c>
      <c r="X169" s="42">
        <f>IF('Indicator Date hidden'!Y170="x","x",X$2-'Indicator Date hidden'!Y170)</f>
        <v>15</v>
      </c>
      <c r="Y169" s="42">
        <f>IF('Indicator Date hidden'!Z170="x","x",Y$2-'Indicator Date hidden'!Z170)</f>
        <v>6</v>
      </c>
      <c r="Z169" s="42">
        <f>IF('Indicator Date hidden'!AA170="x","x",Z$2-'Indicator Date hidden'!AA170)</f>
        <v>0</v>
      </c>
      <c r="AA169" s="42">
        <f>IF('Indicator Date hidden'!AB170="x","x",AA$2-'Indicator Date hidden'!AB170)</f>
        <v>0</v>
      </c>
      <c r="AB169" s="42">
        <f>IF('Indicator Date hidden'!AC170="x","x",AB$2-'Indicator Date hidden'!AC170)</f>
        <v>0</v>
      </c>
      <c r="AC169" s="42">
        <f>IF('Indicator Date hidden'!AD170="x","x",AC$2-'Indicator Date hidden'!AD170)</f>
        <v>-2</v>
      </c>
      <c r="AD169" s="42">
        <f>IF('Indicator Date hidden'!AE170="x","x",AD$2-'Indicator Date hidden'!AE170)</f>
        <v>0</v>
      </c>
      <c r="AE169" s="42">
        <f>IF('Indicator Date hidden'!AF170="x","x",AE$2-'Indicator Date hidden'!AF170)</f>
        <v>0</v>
      </c>
      <c r="AF169" s="42">
        <f>IF('Indicator Date hidden'!AG170="x","x",AF$2-'Indicator Date hidden'!AG170)</f>
        <v>0</v>
      </c>
      <c r="AG169" s="42">
        <f>IF('Indicator Date hidden'!AH170="x","x",AG$2-'Indicator Date hidden'!AH170)</f>
        <v>0</v>
      </c>
      <c r="AH169" s="42" t="str">
        <f>IF('Indicator Date hidden'!AI170="x","x",AH$2-'Indicator Date hidden'!AI170)</f>
        <v>x</v>
      </c>
      <c r="AI169" s="42">
        <f>IF('Indicator Date hidden'!AJ170="x","x",AI$2-'Indicator Date hidden'!AJ170)</f>
        <v>0</v>
      </c>
      <c r="AJ169" s="42">
        <f>IF('Indicator Date hidden'!AK170="x","x",AJ$2-'Indicator Date hidden'!AK170)</f>
        <v>0</v>
      </c>
      <c r="AK169" s="42">
        <f>IF('Indicator Date hidden'!AL170="x","x",AK$2-'Indicator Date hidden'!AL170)</f>
        <v>0</v>
      </c>
      <c r="AL169" s="42">
        <f>IF('Indicator Date hidden'!AM170="x","x",AL$2-'Indicator Date hidden'!AM170)</f>
        <v>1</v>
      </c>
      <c r="AM169" s="42">
        <f>IF('Indicator Date hidden'!AN170="x","x",AM$2-'Indicator Date hidden'!AN170)</f>
        <v>2</v>
      </c>
      <c r="AN169" s="42">
        <f>IF('Indicator Date hidden'!AO170="x","x",AN$2-'Indicator Date hidden'!AO170)</f>
        <v>0</v>
      </c>
      <c r="AO169" s="42">
        <f>IF('Indicator Date hidden'!AP170="x","x",AO$2-'Indicator Date hidden'!AP170)</f>
        <v>12</v>
      </c>
      <c r="AP169" s="42">
        <f>IF('Indicator Date hidden'!AQ170="x","x",AP$2-'Indicator Date hidden'!AQ170)</f>
        <v>0</v>
      </c>
      <c r="AQ169" s="42">
        <f>IF('Indicator Date hidden'!AR170="x","x",AQ$2-'Indicator Date hidden'!AR170)</f>
        <v>0</v>
      </c>
      <c r="AR169" s="42">
        <f>IF('Indicator Date hidden'!AS170="x","x",AR$2-'Indicator Date hidden'!AS170)</f>
        <v>0</v>
      </c>
      <c r="AS169" s="42">
        <f>IF('Indicator Date hidden'!AT170="x","x",AS$2-'Indicator Date hidden'!AT170)</f>
        <v>0</v>
      </c>
      <c r="AT169" s="42">
        <f>IF('Indicator Date hidden'!AU170="x","x",AT$2-'Indicator Date hidden'!AU170)</f>
        <v>0</v>
      </c>
      <c r="AU169" s="42">
        <f>IF('Indicator Date hidden'!AV170="x","x",AU$2-'Indicator Date hidden'!AV170)</f>
        <v>0</v>
      </c>
      <c r="AV169" s="42">
        <f>IF('Indicator Date hidden'!AW170="x","x",AV$2-'Indicator Date hidden'!AW170)</f>
        <v>0</v>
      </c>
      <c r="AW169" s="42">
        <f>IF('Indicator Date hidden'!AX170="x","x",AW$2-'Indicator Date hidden'!AX170)</f>
        <v>-2</v>
      </c>
      <c r="AX169" s="42">
        <f>IF('Indicator Date hidden'!AY170="x","x",AX$2-'Indicator Date hidden'!AY170)</f>
        <v>-1</v>
      </c>
      <c r="AY169" s="42">
        <f>IF('Indicator Date hidden'!AZ170="x","x",AY$2-'Indicator Date hidden'!AZ170)</f>
        <v>0</v>
      </c>
      <c r="AZ169" s="42">
        <f>IF('Indicator Date hidden'!BA170="x","x",AZ$2-'Indicator Date hidden'!BA170)</f>
        <v>0</v>
      </c>
      <c r="BA169" s="42">
        <f>IF('Indicator Date hidden'!BB170="x","x",BA$2-'Indicator Date hidden'!BB170)</f>
        <v>0</v>
      </c>
      <c r="BB169" s="42">
        <f>IF('Indicator Date hidden'!BC170="x","x",BB$2-'Indicator Date hidden'!BC170)</f>
        <v>-1</v>
      </c>
      <c r="BC169" s="42">
        <f>IF('Indicator Date hidden'!BD170="x","x",BC$2-'Indicator Date hidden'!BD170)</f>
        <v>0</v>
      </c>
      <c r="BD169" s="42">
        <f>IF('Indicator Date hidden'!BE170="x","x",BD$2-'Indicator Date hidden'!BE170)</f>
        <v>0</v>
      </c>
      <c r="BE169" s="42">
        <f>IF('Indicator Date hidden'!BF170="x","x",BE$2-'Indicator Date hidden'!BF170)</f>
        <v>2</v>
      </c>
      <c r="BF169" s="42">
        <f>IF('Indicator Date hidden'!BG170="x","x",BF$2-'Indicator Date hidden'!BG170)</f>
        <v>0</v>
      </c>
      <c r="BG169" s="42">
        <f>IF('Indicator Date hidden'!BH170="x","x",BG$2-'Indicator Date hidden'!BH170)</f>
        <v>0</v>
      </c>
      <c r="BH169" s="42">
        <f>IF('Indicator Date hidden'!BI170="x","x",BH$2-'Indicator Date hidden'!BI170)</f>
        <v>0</v>
      </c>
      <c r="BI169" s="42">
        <f>IF('Indicator Date hidden'!BJ170="x","x",BI$2-'Indicator Date hidden'!BJ170)</f>
        <v>2</v>
      </c>
      <c r="BJ169" s="42">
        <f>IF('Indicator Date hidden'!BK170="x","x",BJ$2-'Indicator Date hidden'!BK170)</f>
        <v>2</v>
      </c>
      <c r="BK169" s="42">
        <f>IF('Indicator Date hidden'!BL170="x","x",BK$2-'Indicator Date hidden'!BL170)</f>
        <v>1</v>
      </c>
      <c r="BL169" s="42">
        <f>IF('Indicator Date hidden'!BM170="x","x",BL$2-'Indicator Date hidden'!BM170)</f>
        <v>0</v>
      </c>
      <c r="BM169" s="42">
        <f>IF('Indicator Date hidden'!BN170="x","x",BM$2-'Indicator Date hidden'!BN170)</f>
        <v>0</v>
      </c>
      <c r="BN169" s="42">
        <f>IF('Indicator Date hidden'!BO170="x","x",BN$2-'Indicator Date hidden'!BO170)</f>
        <v>0</v>
      </c>
      <c r="BO169" s="42">
        <f>IF('Indicator Date hidden'!BP170="x","x",BO$2-'Indicator Date hidden'!BP170)</f>
        <v>5</v>
      </c>
      <c r="BP169" s="42">
        <f>IF('Indicator Date hidden'!BQ170="x","x",BP$2-'Indicator Date hidden'!BQ170)</f>
        <v>0</v>
      </c>
      <c r="BQ169" s="42">
        <f>IF('Indicator Date hidden'!BR170="x","x",BQ$2-'Indicator Date hidden'!BR170)</f>
        <v>0</v>
      </c>
      <c r="BR169" s="42" t="str">
        <f>IF('Indicator Date hidden'!BS170="x","x",BR$2-'Indicator Date hidden'!BS170)</f>
        <v>x</v>
      </c>
      <c r="BS169" s="42" t="str">
        <f>IF('Indicator Date hidden'!BT170="x","x",BS$2-'Indicator Date hidden'!BT170)</f>
        <v>x</v>
      </c>
      <c r="BT169" s="42">
        <f>IF('Indicator Date hidden'!BU170="x","x",BT$2-'Indicator Date hidden'!BU170)</f>
        <v>0</v>
      </c>
      <c r="BU169">
        <f t="shared" si="25"/>
        <v>42</v>
      </c>
      <c r="BV169" s="43">
        <f t="shared" si="26"/>
        <v>0.64615384615384619</v>
      </c>
      <c r="BW169">
        <f t="shared" si="27"/>
        <v>10</v>
      </c>
      <c r="BX169" s="43">
        <f t="shared" si="28"/>
        <v>2.5746143503939454</v>
      </c>
      <c r="BY169" s="46">
        <f t="shared" si="29"/>
        <v>0</v>
      </c>
    </row>
    <row r="170" spans="1:77">
      <c r="A170" t="str">
        <f>'Indicator Data'!B173</f>
        <v>TJK</v>
      </c>
      <c r="B170" s="42">
        <f>IF('Indicator Date hidden'!C171="x","x",B$2-'Indicator Date hidden'!C171)</f>
        <v>0</v>
      </c>
      <c r="C170" s="42">
        <f>IF('Indicator Date hidden'!D171="x","x",C$2-'Indicator Date hidden'!D171)</f>
        <v>0</v>
      </c>
      <c r="D170" s="42">
        <f>IF('Indicator Date hidden'!E171="x","x",D$2-'Indicator Date hidden'!E171)</f>
        <v>0</v>
      </c>
      <c r="E170" s="42">
        <f>IF('Indicator Date hidden'!F171="x","x",E$2-'Indicator Date hidden'!F171)</f>
        <v>0</v>
      </c>
      <c r="F170" s="42">
        <f>IF('Indicator Date hidden'!G171="x","x",F$2-'Indicator Date hidden'!G171)</f>
        <v>0</v>
      </c>
      <c r="G170" s="42">
        <f>IF('Indicator Date hidden'!H171="x","x",G$2-'Indicator Date hidden'!H171)</f>
        <v>0</v>
      </c>
      <c r="H170" s="42">
        <f>IF('Indicator Date hidden'!I171="x","x",H$2-'Indicator Date hidden'!I171)</f>
        <v>0</v>
      </c>
      <c r="I170" s="42">
        <f>IF('Indicator Date hidden'!J171="x","x",I$2-'Indicator Date hidden'!J171)</f>
        <v>0</v>
      </c>
      <c r="J170" s="42">
        <f>IF('Indicator Date hidden'!K171="x","x",J$2-'Indicator Date hidden'!K171)</f>
        <v>0</v>
      </c>
      <c r="K170" s="42">
        <f>IF('Indicator Date hidden'!L171="x","x",K$2-'Indicator Date hidden'!L171)</f>
        <v>0</v>
      </c>
      <c r="L170" s="42">
        <f>IF('Indicator Date hidden'!M171="x","x",L$2-'Indicator Date hidden'!M171)</f>
        <v>0</v>
      </c>
      <c r="M170" s="42" t="str">
        <f>IF('Indicator Date hidden'!N171="x","x",M$2-'Indicator Date hidden'!N171)</f>
        <v>x</v>
      </c>
      <c r="N170" s="42" t="str">
        <f>IF('Indicator Date hidden'!O171="x","x",N$2-'Indicator Date hidden'!O171)</f>
        <v>x</v>
      </c>
      <c r="O170" s="42" t="str">
        <f>IF('Indicator Date hidden'!P171="x","x",O$2-'Indicator Date hidden'!P171)</f>
        <v>x</v>
      </c>
      <c r="P170" s="42">
        <f>IF('Indicator Date hidden'!Q171="x","x",P$2-'Indicator Date hidden'!Q171)</f>
        <v>0</v>
      </c>
      <c r="Q170" s="42">
        <f>IF('Indicator Date hidden'!R171="x","x",Q$2-'Indicator Date hidden'!R171)</f>
        <v>0</v>
      </c>
      <c r="R170" s="42">
        <f>IF('Indicator Date hidden'!S171="x","x",R$2-'Indicator Date hidden'!S171)</f>
        <v>0</v>
      </c>
      <c r="S170" s="42">
        <f>IF('Indicator Date hidden'!T171="x","x",S$2-'Indicator Date hidden'!T171)</f>
        <v>0</v>
      </c>
      <c r="T170" s="42">
        <f>IF('Indicator Date hidden'!U171="x","x",T$2-'Indicator Date hidden'!U171)</f>
        <v>0</v>
      </c>
      <c r="U170" s="42">
        <f>IF('Indicator Date hidden'!V171="x","x",U$2-'Indicator Date hidden'!V171)</f>
        <v>0</v>
      </c>
      <c r="V170" s="42">
        <f>IF('Indicator Date hidden'!W171="x","x",V$2-'Indicator Date hidden'!W171)</f>
        <v>0</v>
      </c>
      <c r="W170" s="42">
        <f>IF('Indicator Date hidden'!X171="x","x",W$2-'Indicator Date hidden'!X171)</f>
        <v>0</v>
      </c>
      <c r="X170" s="42">
        <f>IF('Indicator Date hidden'!Y171="x","x",X$2-'Indicator Date hidden'!Y171)</f>
        <v>4</v>
      </c>
      <c r="Y170" s="42">
        <f>IF('Indicator Date hidden'!Z171="x","x",Y$2-'Indicator Date hidden'!Z171)</f>
        <v>0</v>
      </c>
      <c r="Z170" s="42">
        <f>IF('Indicator Date hidden'!AA171="x","x",Z$2-'Indicator Date hidden'!AA171)</f>
        <v>0</v>
      </c>
      <c r="AA170" s="42">
        <f>IF('Indicator Date hidden'!AB171="x","x",AA$2-'Indicator Date hidden'!AB171)</f>
        <v>4</v>
      </c>
      <c r="AB170" s="42" t="str">
        <f>IF('Indicator Date hidden'!AC171="x","x",AB$2-'Indicator Date hidden'!AC171)</f>
        <v>x</v>
      </c>
      <c r="AC170" s="42">
        <f>IF('Indicator Date hidden'!AD171="x","x",AC$2-'Indicator Date hidden'!AD171)</f>
        <v>-2</v>
      </c>
      <c r="AD170" s="42">
        <f>IF('Indicator Date hidden'!AE171="x","x",AD$2-'Indicator Date hidden'!AE171)</f>
        <v>0</v>
      </c>
      <c r="AE170" s="42">
        <f>IF('Indicator Date hidden'!AF171="x","x",AE$2-'Indicator Date hidden'!AF171)</f>
        <v>0</v>
      </c>
      <c r="AF170" s="42">
        <f>IF('Indicator Date hidden'!AG171="x","x",AF$2-'Indicator Date hidden'!AG171)</f>
        <v>0</v>
      </c>
      <c r="AG170" s="42">
        <f>IF('Indicator Date hidden'!AH171="x","x",AG$2-'Indicator Date hidden'!AH171)</f>
        <v>0</v>
      </c>
      <c r="AH170" s="42">
        <f>IF('Indicator Date hidden'!AI171="x","x",AH$2-'Indicator Date hidden'!AI171)</f>
        <v>4</v>
      </c>
      <c r="AI170" s="42">
        <f>IF('Indicator Date hidden'!AJ171="x","x",AI$2-'Indicator Date hidden'!AJ171)</f>
        <v>0</v>
      </c>
      <c r="AJ170" s="42">
        <f>IF('Indicator Date hidden'!AK171="x","x",AJ$2-'Indicator Date hidden'!AK171)</f>
        <v>0</v>
      </c>
      <c r="AK170" s="42">
        <f>IF('Indicator Date hidden'!AL171="x","x",AK$2-'Indicator Date hidden'!AL171)</f>
        <v>0</v>
      </c>
      <c r="AL170" s="42">
        <f>IF('Indicator Date hidden'!AM171="x","x",AL$2-'Indicator Date hidden'!AM171)</f>
        <v>0</v>
      </c>
      <c r="AM170" s="42">
        <f>IF('Indicator Date hidden'!AN171="x","x",AM$2-'Indicator Date hidden'!AN171)</f>
        <v>0</v>
      </c>
      <c r="AN170" s="42">
        <f>IF('Indicator Date hidden'!AO171="x","x",AN$2-'Indicator Date hidden'!AO171)</f>
        <v>0</v>
      </c>
      <c r="AO170" s="42">
        <f>IF('Indicator Date hidden'!AP171="x","x",AO$2-'Indicator Date hidden'!AP171)</f>
        <v>5</v>
      </c>
      <c r="AP170" s="42">
        <f>IF('Indicator Date hidden'!AQ171="x","x",AP$2-'Indicator Date hidden'!AQ171)</f>
        <v>0</v>
      </c>
      <c r="AQ170" s="42">
        <f>IF('Indicator Date hidden'!AR171="x","x",AQ$2-'Indicator Date hidden'!AR171)</f>
        <v>0</v>
      </c>
      <c r="AR170" s="42">
        <f>IF('Indicator Date hidden'!AS171="x","x",AR$2-'Indicator Date hidden'!AS171)</f>
        <v>0</v>
      </c>
      <c r="AS170" s="42">
        <f>IF('Indicator Date hidden'!AT171="x","x",AS$2-'Indicator Date hidden'!AT171)</f>
        <v>0</v>
      </c>
      <c r="AT170" s="42">
        <f>IF('Indicator Date hidden'!AU171="x","x",AT$2-'Indicator Date hidden'!AU171)</f>
        <v>0</v>
      </c>
      <c r="AU170" s="42">
        <f>IF('Indicator Date hidden'!AV171="x","x",AU$2-'Indicator Date hidden'!AV171)</f>
        <v>0</v>
      </c>
      <c r="AV170" s="42">
        <f>IF('Indicator Date hidden'!AW171="x","x",AV$2-'Indicator Date hidden'!AW171)</f>
        <v>7</v>
      </c>
      <c r="AW170" s="42">
        <f>IF('Indicator Date hidden'!AX171="x","x",AW$2-'Indicator Date hidden'!AX171)</f>
        <v>-2</v>
      </c>
      <c r="AX170" s="42">
        <f>IF('Indicator Date hidden'!AY171="x","x",AX$2-'Indicator Date hidden'!AY171)</f>
        <v>-1</v>
      </c>
      <c r="AY170" s="42">
        <f>IF('Indicator Date hidden'!AZ171="x","x",AY$2-'Indicator Date hidden'!AZ171)</f>
        <v>0</v>
      </c>
      <c r="AZ170" s="42">
        <f>IF('Indicator Date hidden'!BA171="x","x",AZ$2-'Indicator Date hidden'!BA171)</f>
        <v>2</v>
      </c>
      <c r="BA170" s="42">
        <f>IF('Indicator Date hidden'!BB171="x","x",BA$2-'Indicator Date hidden'!BB171)</f>
        <v>0</v>
      </c>
      <c r="BB170" s="42">
        <f>IF('Indicator Date hidden'!BC171="x","x",BB$2-'Indicator Date hidden'!BC171)</f>
        <v>0</v>
      </c>
      <c r="BC170" s="42">
        <f>IF('Indicator Date hidden'!BD171="x","x",BC$2-'Indicator Date hidden'!BD171)</f>
        <v>0</v>
      </c>
      <c r="BD170" s="42">
        <f>IF('Indicator Date hidden'!BE171="x","x",BD$2-'Indicator Date hidden'!BE171)</f>
        <v>0</v>
      </c>
      <c r="BE170" s="42">
        <f>IF('Indicator Date hidden'!BF171="x","x",BE$2-'Indicator Date hidden'!BF171)</f>
        <v>2</v>
      </c>
      <c r="BF170" s="42">
        <f>IF('Indicator Date hidden'!BG171="x","x",BF$2-'Indicator Date hidden'!BG171)</f>
        <v>0</v>
      </c>
      <c r="BG170" s="42">
        <f>IF('Indicator Date hidden'!BH171="x","x",BG$2-'Indicator Date hidden'!BH171)</f>
        <v>0</v>
      </c>
      <c r="BH170" s="42">
        <f>IF('Indicator Date hidden'!BI171="x","x",BH$2-'Indicator Date hidden'!BI171)</f>
        <v>0</v>
      </c>
      <c r="BI170" s="42" t="str">
        <f>IF('Indicator Date hidden'!BJ171="x","x",BI$2-'Indicator Date hidden'!BJ171)</f>
        <v>x</v>
      </c>
      <c r="BJ170" s="42">
        <f>IF('Indicator Date hidden'!BK171="x","x",BJ$2-'Indicator Date hidden'!BK171)</f>
        <v>5</v>
      </c>
      <c r="BK170" s="42">
        <f>IF('Indicator Date hidden'!BL171="x","x",BK$2-'Indicator Date hidden'!BL171)</f>
        <v>1</v>
      </c>
      <c r="BL170" s="42">
        <f>IF('Indicator Date hidden'!BM171="x","x",BL$2-'Indicator Date hidden'!BM171)</f>
        <v>0</v>
      </c>
      <c r="BM170" s="42">
        <f>IF('Indicator Date hidden'!BN171="x","x",BM$2-'Indicator Date hidden'!BN171)</f>
        <v>0</v>
      </c>
      <c r="BN170" s="42">
        <f>IF('Indicator Date hidden'!BO171="x","x",BN$2-'Indicator Date hidden'!BO171)</f>
        <v>0</v>
      </c>
      <c r="BO170" s="42">
        <f>IF('Indicator Date hidden'!BP171="x","x",BO$2-'Indicator Date hidden'!BP171)</f>
        <v>7</v>
      </c>
      <c r="BP170" s="42">
        <f>IF('Indicator Date hidden'!BQ171="x","x",BP$2-'Indicator Date hidden'!BQ171)</f>
        <v>0</v>
      </c>
      <c r="BQ170" s="42">
        <f>IF('Indicator Date hidden'!BR171="x","x",BQ$2-'Indicator Date hidden'!BR171)</f>
        <v>0</v>
      </c>
      <c r="BR170" s="42" t="str">
        <f>IF('Indicator Date hidden'!BS171="x","x",BR$2-'Indicator Date hidden'!BS171)</f>
        <v>x</v>
      </c>
      <c r="BS170" s="42">
        <f>IF('Indicator Date hidden'!BT171="x","x",BS$2-'Indicator Date hidden'!BT171)</f>
        <v>1</v>
      </c>
      <c r="BT170" s="42">
        <f>IF('Indicator Date hidden'!BU171="x","x",BT$2-'Indicator Date hidden'!BU171)</f>
        <v>0</v>
      </c>
      <c r="BU170">
        <f t="shared" si="25"/>
        <v>37</v>
      </c>
      <c r="BV170" s="43">
        <f t="shared" si="26"/>
        <v>0.56923076923076921</v>
      </c>
      <c r="BW170">
        <f t="shared" si="27"/>
        <v>11</v>
      </c>
      <c r="BX170" s="43">
        <f t="shared" si="28"/>
        <v>1.7273299160997746</v>
      </c>
      <c r="BY170" s="46">
        <f t="shared" si="29"/>
        <v>0</v>
      </c>
    </row>
    <row r="171" spans="1:77">
      <c r="A171" t="str">
        <f>'Indicator Data'!B174</f>
        <v>TZA</v>
      </c>
      <c r="B171" s="42">
        <f>IF('Indicator Date hidden'!C172="x","x",B$2-'Indicator Date hidden'!C172)</f>
        <v>0</v>
      </c>
      <c r="C171" s="42">
        <f>IF('Indicator Date hidden'!D172="x","x",C$2-'Indicator Date hidden'!D172)</f>
        <v>0</v>
      </c>
      <c r="D171" s="42">
        <f>IF('Indicator Date hidden'!E172="x","x",D$2-'Indicator Date hidden'!E172)</f>
        <v>0</v>
      </c>
      <c r="E171" s="42">
        <f>IF('Indicator Date hidden'!F172="x","x",E$2-'Indicator Date hidden'!F172)</f>
        <v>0</v>
      </c>
      <c r="F171" s="42">
        <f>IF('Indicator Date hidden'!G172="x","x",F$2-'Indicator Date hidden'!G172)</f>
        <v>0</v>
      </c>
      <c r="G171" s="42">
        <f>IF('Indicator Date hidden'!H172="x","x",G$2-'Indicator Date hidden'!H172)</f>
        <v>0</v>
      </c>
      <c r="H171" s="42">
        <f>IF('Indicator Date hidden'!I172="x","x",H$2-'Indicator Date hidden'!I172)</f>
        <v>0</v>
      </c>
      <c r="I171" s="42">
        <f>IF('Indicator Date hidden'!J172="x","x",I$2-'Indicator Date hidden'!J172)</f>
        <v>0</v>
      </c>
      <c r="J171" s="42">
        <f>IF('Indicator Date hidden'!K172="x","x",J$2-'Indicator Date hidden'!K172)</f>
        <v>0</v>
      </c>
      <c r="K171" s="42">
        <f>IF('Indicator Date hidden'!L172="x","x",K$2-'Indicator Date hidden'!L172)</f>
        <v>0</v>
      </c>
      <c r="L171" s="42">
        <f>IF('Indicator Date hidden'!M172="x","x",L$2-'Indicator Date hidden'!M172)</f>
        <v>0</v>
      </c>
      <c r="M171" s="42">
        <f>IF('Indicator Date hidden'!N172="x","x",M$2-'Indicator Date hidden'!N172)</f>
        <v>0</v>
      </c>
      <c r="N171" s="42">
        <f>IF('Indicator Date hidden'!O172="x","x",N$2-'Indicator Date hidden'!O172)</f>
        <v>0</v>
      </c>
      <c r="O171" s="42">
        <f>IF('Indicator Date hidden'!P172="x","x",O$2-'Indicator Date hidden'!P172)</f>
        <v>0</v>
      </c>
      <c r="P171" s="42">
        <f>IF('Indicator Date hidden'!Q172="x","x",P$2-'Indicator Date hidden'!Q172)</f>
        <v>0</v>
      </c>
      <c r="Q171" s="42">
        <f>IF('Indicator Date hidden'!R172="x","x",Q$2-'Indicator Date hidden'!R172)</f>
        <v>0</v>
      </c>
      <c r="R171" s="42">
        <f>IF('Indicator Date hidden'!S172="x","x",R$2-'Indicator Date hidden'!S172)</f>
        <v>0</v>
      </c>
      <c r="S171" s="42">
        <f>IF('Indicator Date hidden'!T172="x","x",S$2-'Indicator Date hidden'!T172)</f>
        <v>0</v>
      </c>
      <c r="T171" s="42">
        <f>IF('Indicator Date hidden'!U172="x","x",T$2-'Indicator Date hidden'!U172)</f>
        <v>0</v>
      </c>
      <c r="U171" s="42">
        <f>IF('Indicator Date hidden'!V172="x","x",U$2-'Indicator Date hidden'!V172)</f>
        <v>0</v>
      </c>
      <c r="V171" s="42">
        <f>IF('Indicator Date hidden'!W172="x","x",V$2-'Indicator Date hidden'!W172)</f>
        <v>0</v>
      </c>
      <c r="W171" s="42">
        <f>IF('Indicator Date hidden'!X172="x","x",W$2-'Indicator Date hidden'!X172)</f>
        <v>0</v>
      </c>
      <c r="X171" s="42">
        <f>IF('Indicator Date hidden'!Y172="x","x",X$2-'Indicator Date hidden'!Y172)</f>
        <v>6</v>
      </c>
      <c r="Y171" s="42">
        <f>IF('Indicator Date hidden'!Z172="x","x",Y$2-'Indicator Date hidden'!Z172)</f>
        <v>0</v>
      </c>
      <c r="Z171" s="42">
        <f>IF('Indicator Date hidden'!AA172="x","x",Z$2-'Indicator Date hidden'!AA172)</f>
        <v>0</v>
      </c>
      <c r="AA171" s="42">
        <f>IF('Indicator Date hidden'!AB172="x","x",AA$2-'Indicator Date hidden'!AB172)</f>
        <v>1</v>
      </c>
      <c r="AB171" s="42">
        <f>IF('Indicator Date hidden'!AC172="x","x",AB$2-'Indicator Date hidden'!AC172)</f>
        <v>0</v>
      </c>
      <c r="AC171" s="42">
        <f>IF('Indicator Date hidden'!AD172="x","x",AC$2-'Indicator Date hidden'!AD172)</f>
        <v>-2</v>
      </c>
      <c r="AD171" s="42">
        <f>IF('Indicator Date hidden'!AE172="x","x",AD$2-'Indicator Date hidden'!AE172)</f>
        <v>0</v>
      </c>
      <c r="AE171" s="42">
        <f>IF('Indicator Date hidden'!AF172="x","x",AE$2-'Indicator Date hidden'!AF172)</f>
        <v>0</v>
      </c>
      <c r="AF171" s="42">
        <f>IF('Indicator Date hidden'!AG172="x","x",AF$2-'Indicator Date hidden'!AG172)</f>
        <v>0</v>
      </c>
      <c r="AG171" s="42">
        <f>IF('Indicator Date hidden'!AH172="x","x",AG$2-'Indicator Date hidden'!AH172)</f>
        <v>0</v>
      </c>
      <c r="AH171" s="42">
        <f>IF('Indicator Date hidden'!AI172="x","x",AH$2-'Indicator Date hidden'!AI172)</f>
        <v>6</v>
      </c>
      <c r="AI171" s="42">
        <f>IF('Indicator Date hidden'!AJ172="x","x",AI$2-'Indicator Date hidden'!AJ172)</f>
        <v>0</v>
      </c>
      <c r="AJ171" s="42">
        <f>IF('Indicator Date hidden'!AK172="x","x",AJ$2-'Indicator Date hidden'!AK172)</f>
        <v>0</v>
      </c>
      <c r="AK171" s="42">
        <f>IF('Indicator Date hidden'!AL172="x","x",AK$2-'Indicator Date hidden'!AL172)</f>
        <v>0</v>
      </c>
      <c r="AL171" s="42">
        <f>IF('Indicator Date hidden'!AM172="x","x",AL$2-'Indicator Date hidden'!AM172)</f>
        <v>0</v>
      </c>
      <c r="AM171" s="42">
        <f>IF('Indicator Date hidden'!AN172="x","x",AM$2-'Indicator Date hidden'!AN172)</f>
        <v>0</v>
      </c>
      <c r="AN171" s="42">
        <f>IF('Indicator Date hidden'!AO172="x","x",AN$2-'Indicator Date hidden'!AO172)</f>
        <v>0</v>
      </c>
      <c r="AO171" s="42">
        <f>IF('Indicator Date hidden'!AP172="x","x",AO$2-'Indicator Date hidden'!AP172)</f>
        <v>0</v>
      </c>
      <c r="AP171" s="42">
        <f>IF('Indicator Date hidden'!AQ172="x","x",AP$2-'Indicator Date hidden'!AQ172)</f>
        <v>0</v>
      </c>
      <c r="AQ171" s="42">
        <f>IF('Indicator Date hidden'!AR172="x","x",AQ$2-'Indicator Date hidden'!AR172)</f>
        <v>0</v>
      </c>
      <c r="AR171" s="42">
        <f>IF('Indicator Date hidden'!AS172="x","x",AR$2-'Indicator Date hidden'!AS172)</f>
        <v>0</v>
      </c>
      <c r="AS171" s="42">
        <f>IF('Indicator Date hidden'!AT172="x","x",AS$2-'Indicator Date hidden'!AT172)</f>
        <v>0</v>
      </c>
      <c r="AT171" s="42">
        <f>IF('Indicator Date hidden'!AU172="x","x",AT$2-'Indicator Date hidden'!AU172)</f>
        <v>0</v>
      </c>
      <c r="AU171" s="42">
        <f>IF('Indicator Date hidden'!AV172="x","x",AU$2-'Indicator Date hidden'!AV172)</f>
        <v>0</v>
      </c>
      <c r="AV171" s="42">
        <f>IF('Indicator Date hidden'!AW172="x","x",AV$2-'Indicator Date hidden'!AW172)</f>
        <v>4</v>
      </c>
      <c r="AW171" s="42">
        <f>IF('Indicator Date hidden'!AX172="x","x",AW$2-'Indicator Date hidden'!AX172)</f>
        <v>-2</v>
      </c>
      <c r="AX171" s="42">
        <f>IF('Indicator Date hidden'!AY172="x","x",AX$2-'Indicator Date hidden'!AY172)</f>
        <v>-1</v>
      </c>
      <c r="AY171" s="42">
        <f>IF('Indicator Date hidden'!AZ172="x","x",AY$2-'Indicator Date hidden'!AZ172)</f>
        <v>0</v>
      </c>
      <c r="AZ171" s="42" t="str">
        <f>IF('Indicator Date hidden'!BA172="x","x",AZ$2-'Indicator Date hidden'!BA172)</f>
        <v>x</v>
      </c>
      <c r="BA171" s="42">
        <f>IF('Indicator Date hidden'!BB172="x","x",BA$2-'Indicator Date hidden'!BB172)</f>
        <v>0</v>
      </c>
      <c r="BB171" s="42">
        <f>IF('Indicator Date hidden'!BC172="x","x",BB$2-'Indicator Date hidden'!BC172)</f>
        <v>0</v>
      </c>
      <c r="BC171" s="42">
        <f>IF('Indicator Date hidden'!BD172="x","x",BC$2-'Indicator Date hidden'!BD172)</f>
        <v>0</v>
      </c>
      <c r="BD171" s="42">
        <f>IF('Indicator Date hidden'!BE172="x","x",BD$2-'Indicator Date hidden'!BE172)</f>
        <v>0</v>
      </c>
      <c r="BE171" s="42">
        <f>IF('Indicator Date hidden'!BF172="x","x",BE$2-'Indicator Date hidden'!BF172)</f>
        <v>0</v>
      </c>
      <c r="BF171" s="42">
        <f>IF('Indicator Date hidden'!BG172="x","x",BF$2-'Indicator Date hidden'!BG172)</f>
        <v>0</v>
      </c>
      <c r="BG171" s="42">
        <f>IF('Indicator Date hidden'!BH172="x","x",BG$2-'Indicator Date hidden'!BH172)</f>
        <v>0</v>
      </c>
      <c r="BH171" s="42">
        <f>IF('Indicator Date hidden'!BI172="x","x",BH$2-'Indicator Date hidden'!BI172)</f>
        <v>0</v>
      </c>
      <c r="BI171" s="42">
        <f>IF('Indicator Date hidden'!BJ172="x","x",BI$2-'Indicator Date hidden'!BJ172)</f>
        <v>1</v>
      </c>
      <c r="BJ171" s="42">
        <f>IF('Indicator Date hidden'!BK172="x","x",BJ$2-'Indicator Date hidden'!BK172)</f>
        <v>1</v>
      </c>
      <c r="BK171" s="42">
        <f>IF('Indicator Date hidden'!BL172="x","x",BK$2-'Indicator Date hidden'!BL172)</f>
        <v>0</v>
      </c>
      <c r="BL171" s="42">
        <f>IF('Indicator Date hidden'!BM172="x","x",BL$2-'Indicator Date hidden'!BM172)</f>
        <v>0</v>
      </c>
      <c r="BM171" s="42">
        <f>IF('Indicator Date hidden'!BN172="x","x",BM$2-'Indicator Date hidden'!BN172)</f>
        <v>0</v>
      </c>
      <c r="BN171" s="42">
        <f>IF('Indicator Date hidden'!BO172="x","x",BN$2-'Indicator Date hidden'!BO172)</f>
        <v>0</v>
      </c>
      <c r="BO171" s="42">
        <f>IF('Indicator Date hidden'!BP172="x","x",BO$2-'Indicator Date hidden'!BP172)</f>
        <v>3</v>
      </c>
      <c r="BP171" s="42">
        <f>IF('Indicator Date hidden'!BQ172="x","x",BP$2-'Indicator Date hidden'!BQ172)</f>
        <v>0</v>
      </c>
      <c r="BQ171" s="42">
        <f>IF('Indicator Date hidden'!BR172="x","x",BQ$2-'Indicator Date hidden'!BR172)</f>
        <v>0</v>
      </c>
      <c r="BR171" s="42">
        <f>IF('Indicator Date hidden'!BS172="x","x",BR$2-'Indicator Date hidden'!BS172)</f>
        <v>0</v>
      </c>
      <c r="BS171" s="42">
        <f>IF('Indicator Date hidden'!BT172="x","x",BS$2-'Indicator Date hidden'!BT172)</f>
        <v>1</v>
      </c>
      <c r="BT171" s="42">
        <f>IF('Indicator Date hidden'!BU172="x","x",BT$2-'Indicator Date hidden'!BU172)</f>
        <v>0</v>
      </c>
      <c r="BU171">
        <f t="shared" si="25"/>
        <v>18</v>
      </c>
      <c r="BV171" s="43">
        <f t="shared" si="26"/>
        <v>0.25714285714285712</v>
      </c>
      <c r="BW171">
        <f t="shared" si="27"/>
        <v>8</v>
      </c>
      <c r="BX171" s="43">
        <f t="shared" si="28"/>
        <v>1.2269091744905078</v>
      </c>
      <c r="BY171" s="46">
        <f t="shared" si="29"/>
        <v>0</v>
      </c>
    </row>
    <row r="172" spans="1:77">
      <c r="A172" t="str">
        <f>'Indicator Data'!B175</f>
        <v>THA</v>
      </c>
      <c r="B172" s="42">
        <f>IF('Indicator Date hidden'!C173="x","x",B$2-'Indicator Date hidden'!C173)</f>
        <v>0</v>
      </c>
      <c r="C172" s="42">
        <f>IF('Indicator Date hidden'!D173="x","x",C$2-'Indicator Date hidden'!D173)</f>
        <v>0</v>
      </c>
      <c r="D172" s="42">
        <f>IF('Indicator Date hidden'!E173="x","x",D$2-'Indicator Date hidden'!E173)</f>
        <v>0</v>
      </c>
      <c r="E172" s="42">
        <f>IF('Indicator Date hidden'!F173="x","x",E$2-'Indicator Date hidden'!F173)</f>
        <v>0</v>
      </c>
      <c r="F172" s="42">
        <f>IF('Indicator Date hidden'!G173="x","x",F$2-'Indicator Date hidden'!G173)</f>
        <v>0</v>
      </c>
      <c r="G172" s="42">
        <f>IF('Indicator Date hidden'!H173="x","x",G$2-'Indicator Date hidden'!H173)</f>
        <v>0</v>
      </c>
      <c r="H172" s="42">
        <f>IF('Indicator Date hidden'!I173="x","x",H$2-'Indicator Date hidden'!I173)</f>
        <v>0</v>
      </c>
      <c r="I172" s="42">
        <f>IF('Indicator Date hidden'!J173="x","x",I$2-'Indicator Date hidden'!J173)</f>
        <v>0</v>
      </c>
      <c r="J172" s="42">
        <f>IF('Indicator Date hidden'!K173="x","x",J$2-'Indicator Date hidden'!K173)</f>
        <v>0</v>
      </c>
      <c r="K172" s="42">
        <f>IF('Indicator Date hidden'!L173="x","x",K$2-'Indicator Date hidden'!L173)</f>
        <v>0</v>
      </c>
      <c r="L172" s="42">
        <f>IF('Indicator Date hidden'!M173="x","x",L$2-'Indicator Date hidden'!M173)</f>
        <v>0</v>
      </c>
      <c r="M172" s="42" t="str">
        <f>IF('Indicator Date hidden'!N173="x","x",M$2-'Indicator Date hidden'!N173)</f>
        <v>x</v>
      </c>
      <c r="N172" s="42" t="str">
        <f>IF('Indicator Date hidden'!O173="x","x",N$2-'Indicator Date hidden'!O173)</f>
        <v>x</v>
      </c>
      <c r="O172" s="42" t="str">
        <f>IF('Indicator Date hidden'!P173="x","x",O$2-'Indicator Date hidden'!P173)</f>
        <v>x</v>
      </c>
      <c r="P172" s="42">
        <f>IF('Indicator Date hidden'!Q173="x","x",P$2-'Indicator Date hidden'!Q173)</f>
        <v>0</v>
      </c>
      <c r="Q172" s="42">
        <f>IF('Indicator Date hidden'!R173="x","x",Q$2-'Indicator Date hidden'!R173)</f>
        <v>0</v>
      </c>
      <c r="R172" s="42">
        <f>IF('Indicator Date hidden'!S173="x","x",R$2-'Indicator Date hidden'!S173)</f>
        <v>0</v>
      </c>
      <c r="S172" s="42">
        <f>IF('Indicator Date hidden'!T173="x","x",S$2-'Indicator Date hidden'!T173)</f>
        <v>0</v>
      </c>
      <c r="T172" s="42">
        <f>IF('Indicator Date hidden'!U173="x","x",T$2-'Indicator Date hidden'!U173)</f>
        <v>0</v>
      </c>
      <c r="U172" s="42">
        <f>IF('Indicator Date hidden'!V173="x","x",U$2-'Indicator Date hidden'!V173)</f>
        <v>0</v>
      </c>
      <c r="V172" s="42">
        <f>IF('Indicator Date hidden'!W173="x","x",V$2-'Indicator Date hidden'!W173)</f>
        <v>0</v>
      </c>
      <c r="W172" s="42">
        <f>IF('Indicator Date hidden'!X173="x","x",W$2-'Indicator Date hidden'!X173)</f>
        <v>0</v>
      </c>
      <c r="X172" s="42">
        <f>IF('Indicator Date hidden'!Y173="x","x",X$2-'Indicator Date hidden'!Y173)</f>
        <v>2</v>
      </c>
      <c r="Y172" s="42">
        <f>IF('Indicator Date hidden'!Z173="x","x",Y$2-'Indicator Date hidden'!Z173)</f>
        <v>0</v>
      </c>
      <c r="Z172" s="42">
        <f>IF('Indicator Date hidden'!AA173="x","x",Z$2-'Indicator Date hidden'!AA173)</f>
        <v>0</v>
      </c>
      <c r="AA172" s="42">
        <f>IF('Indicator Date hidden'!AB173="x","x",AA$2-'Indicator Date hidden'!AB173)</f>
        <v>0</v>
      </c>
      <c r="AB172" s="42">
        <f>IF('Indicator Date hidden'!AC173="x","x",AB$2-'Indicator Date hidden'!AC173)</f>
        <v>0</v>
      </c>
      <c r="AC172" s="42">
        <f>IF('Indicator Date hidden'!AD173="x","x",AC$2-'Indicator Date hidden'!AD173)</f>
        <v>-2</v>
      </c>
      <c r="AD172" s="42">
        <f>IF('Indicator Date hidden'!AE173="x","x",AD$2-'Indicator Date hidden'!AE173)</f>
        <v>0</v>
      </c>
      <c r="AE172" s="42">
        <f>IF('Indicator Date hidden'!AF173="x","x",AE$2-'Indicator Date hidden'!AF173)</f>
        <v>0</v>
      </c>
      <c r="AF172" s="42">
        <f>IF('Indicator Date hidden'!AG173="x","x",AF$2-'Indicator Date hidden'!AG173)</f>
        <v>0</v>
      </c>
      <c r="AG172" s="42">
        <f>IF('Indicator Date hidden'!AH173="x","x",AG$2-'Indicator Date hidden'!AH173)</f>
        <v>0</v>
      </c>
      <c r="AH172" s="42">
        <f>IF('Indicator Date hidden'!AI173="x","x",AH$2-'Indicator Date hidden'!AI173)</f>
        <v>2</v>
      </c>
      <c r="AI172" s="42">
        <f>IF('Indicator Date hidden'!AJ173="x","x",AI$2-'Indicator Date hidden'!AJ173)</f>
        <v>0</v>
      </c>
      <c r="AJ172" s="42">
        <f>IF('Indicator Date hidden'!AK173="x","x",AJ$2-'Indicator Date hidden'!AK173)</f>
        <v>0</v>
      </c>
      <c r="AK172" s="42">
        <f>IF('Indicator Date hidden'!AL173="x","x",AK$2-'Indicator Date hidden'!AL173)</f>
        <v>0</v>
      </c>
      <c r="AL172" s="42">
        <f>IF('Indicator Date hidden'!AM173="x","x",AL$2-'Indicator Date hidden'!AM173)</f>
        <v>0</v>
      </c>
      <c r="AM172" s="42">
        <f>IF('Indicator Date hidden'!AN173="x","x",AM$2-'Indicator Date hidden'!AN173)</f>
        <v>0</v>
      </c>
      <c r="AN172" s="42">
        <f>IF('Indicator Date hidden'!AO173="x","x",AN$2-'Indicator Date hidden'!AO173)</f>
        <v>0</v>
      </c>
      <c r="AO172" s="42">
        <f>IF('Indicator Date hidden'!AP173="x","x",AO$2-'Indicator Date hidden'!AP173)</f>
        <v>0</v>
      </c>
      <c r="AP172" s="42">
        <f>IF('Indicator Date hidden'!AQ173="x","x",AP$2-'Indicator Date hidden'!AQ173)</f>
        <v>0</v>
      </c>
      <c r="AQ172" s="42">
        <f>IF('Indicator Date hidden'!AR173="x","x",AQ$2-'Indicator Date hidden'!AR173)</f>
        <v>0</v>
      </c>
      <c r="AR172" s="42">
        <f>IF('Indicator Date hidden'!AS173="x","x",AR$2-'Indicator Date hidden'!AS173)</f>
        <v>0</v>
      </c>
      <c r="AS172" s="42">
        <f>IF('Indicator Date hidden'!AT173="x","x",AS$2-'Indicator Date hidden'!AT173)</f>
        <v>0</v>
      </c>
      <c r="AT172" s="42">
        <f>IF('Indicator Date hidden'!AU173="x","x",AT$2-'Indicator Date hidden'!AU173)</f>
        <v>0</v>
      </c>
      <c r="AU172" s="42">
        <f>IF('Indicator Date hidden'!AV173="x","x",AU$2-'Indicator Date hidden'!AV173)</f>
        <v>0</v>
      </c>
      <c r="AV172" s="42">
        <f>IF('Indicator Date hidden'!AW173="x","x",AV$2-'Indicator Date hidden'!AW173)</f>
        <v>1</v>
      </c>
      <c r="AW172" s="42">
        <f>IF('Indicator Date hidden'!AX173="x","x",AW$2-'Indicator Date hidden'!AX173)</f>
        <v>-2</v>
      </c>
      <c r="AX172" s="42">
        <f>IF('Indicator Date hidden'!AY173="x","x",AX$2-'Indicator Date hidden'!AY173)</f>
        <v>-1</v>
      </c>
      <c r="AY172" s="42">
        <f>IF('Indicator Date hidden'!AZ173="x","x",AY$2-'Indicator Date hidden'!AZ173)</f>
        <v>0</v>
      </c>
      <c r="AZ172" s="42">
        <f>IF('Indicator Date hidden'!BA173="x","x",AZ$2-'Indicator Date hidden'!BA173)</f>
        <v>0</v>
      </c>
      <c r="BA172" s="42">
        <f>IF('Indicator Date hidden'!BB173="x","x",BA$2-'Indicator Date hidden'!BB173)</f>
        <v>0</v>
      </c>
      <c r="BB172" s="42" t="str">
        <f>IF('Indicator Date hidden'!BC173="x","x",BB$2-'Indicator Date hidden'!BC173)</f>
        <v>x</v>
      </c>
      <c r="BC172" s="42">
        <f>IF('Indicator Date hidden'!BD173="x","x",BC$2-'Indicator Date hidden'!BD173)</f>
        <v>0</v>
      </c>
      <c r="BD172" s="42">
        <f>IF('Indicator Date hidden'!BE173="x","x",BD$2-'Indicator Date hidden'!BE173)</f>
        <v>0</v>
      </c>
      <c r="BE172" s="42">
        <f>IF('Indicator Date hidden'!BF173="x","x",BE$2-'Indicator Date hidden'!BF173)</f>
        <v>0</v>
      </c>
      <c r="BF172" s="42">
        <f>IF('Indicator Date hidden'!BG173="x","x",BF$2-'Indicator Date hidden'!BG173)</f>
        <v>0</v>
      </c>
      <c r="BG172" s="42">
        <f>IF('Indicator Date hidden'!BH173="x","x",BG$2-'Indicator Date hidden'!BH173)</f>
        <v>0</v>
      </c>
      <c r="BH172" s="42">
        <f>IF('Indicator Date hidden'!BI173="x","x",BH$2-'Indicator Date hidden'!BI173)</f>
        <v>0</v>
      </c>
      <c r="BI172" s="42">
        <f>IF('Indicator Date hidden'!BJ173="x","x",BI$2-'Indicator Date hidden'!BJ173)</f>
        <v>2</v>
      </c>
      <c r="BJ172" s="42">
        <f>IF('Indicator Date hidden'!BK173="x","x",BJ$2-'Indicator Date hidden'!BK173)</f>
        <v>0</v>
      </c>
      <c r="BK172" s="42">
        <f>IF('Indicator Date hidden'!BL173="x","x",BK$2-'Indicator Date hidden'!BL173)</f>
        <v>0</v>
      </c>
      <c r="BL172" s="42">
        <f>IF('Indicator Date hidden'!BM173="x","x",BL$2-'Indicator Date hidden'!BM173)</f>
        <v>0</v>
      </c>
      <c r="BM172" s="42">
        <f>IF('Indicator Date hidden'!BN173="x","x",BM$2-'Indicator Date hidden'!BN173)</f>
        <v>0</v>
      </c>
      <c r="BN172" s="42">
        <f>IF('Indicator Date hidden'!BO173="x","x",BN$2-'Indicator Date hidden'!BO173)</f>
        <v>0</v>
      </c>
      <c r="BO172" s="42">
        <f>IF('Indicator Date hidden'!BP173="x","x",BO$2-'Indicator Date hidden'!BP173)</f>
        <v>1</v>
      </c>
      <c r="BP172" s="42">
        <f>IF('Indicator Date hidden'!BQ173="x","x",BP$2-'Indicator Date hidden'!BQ173)</f>
        <v>0</v>
      </c>
      <c r="BQ172" s="42">
        <f>IF('Indicator Date hidden'!BR173="x","x",BQ$2-'Indicator Date hidden'!BR173)</f>
        <v>0</v>
      </c>
      <c r="BR172" s="42" t="str">
        <f>IF('Indicator Date hidden'!BS173="x","x",BR$2-'Indicator Date hidden'!BS173)</f>
        <v>x</v>
      </c>
      <c r="BS172" s="42">
        <f>IF('Indicator Date hidden'!BT173="x","x",BS$2-'Indicator Date hidden'!BT173)</f>
        <v>1</v>
      </c>
      <c r="BT172" s="42">
        <f>IF('Indicator Date hidden'!BU173="x","x",BT$2-'Indicator Date hidden'!BU173)</f>
        <v>0</v>
      </c>
      <c r="BU172">
        <f t="shared" si="25"/>
        <v>4</v>
      </c>
      <c r="BV172" s="43">
        <f t="shared" si="26"/>
        <v>6.0606060606060608E-2</v>
      </c>
      <c r="BW172">
        <f t="shared" si="27"/>
        <v>6</v>
      </c>
      <c r="BX172" s="43">
        <f t="shared" si="28"/>
        <v>0.59996939009767669</v>
      </c>
      <c r="BY172" s="46">
        <f t="shared" si="29"/>
        <v>0</v>
      </c>
    </row>
    <row r="173" spans="1:77">
      <c r="A173" t="str">
        <f>'Indicator Data'!B176</f>
        <v>TLS</v>
      </c>
      <c r="B173" s="42">
        <f>IF('Indicator Date hidden'!C174="x","x",B$2-'Indicator Date hidden'!C174)</f>
        <v>0</v>
      </c>
      <c r="C173" s="42">
        <f>IF('Indicator Date hidden'!D174="x","x",C$2-'Indicator Date hidden'!D174)</f>
        <v>0</v>
      </c>
      <c r="D173" s="42">
        <f>IF('Indicator Date hidden'!E174="x","x",D$2-'Indicator Date hidden'!E174)</f>
        <v>0</v>
      </c>
      <c r="E173" s="42">
        <f>IF('Indicator Date hidden'!F174="x","x",E$2-'Indicator Date hidden'!F174)</f>
        <v>0</v>
      </c>
      <c r="F173" s="42">
        <f>IF('Indicator Date hidden'!G174="x","x",F$2-'Indicator Date hidden'!G174)</f>
        <v>0</v>
      </c>
      <c r="G173" s="42">
        <f>IF('Indicator Date hidden'!H174="x","x",G$2-'Indicator Date hidden'!H174)</f>
        <v>0</v>
      </c>
      <c r="H173" s="42">
        <f>IF('Indicator Date hidden'!I174="x","x",H$2-'Indicator Date hidden'!I174)</f>
        <v>0</v>
      </c>
      <c r="I173" s="42">
        <f>IF('Indicator Date hidden'!J174="x","x",I$2-'Indicator Date hidden'!J174)</f>
        <v>0</v>
      </c>
      <c r="J173" s="42">
        <f>IF('Indicator Date hidden'!K174="x","x",J$2-'Indicator Date hidden'!K174)</f>
        <v>0</v>
      </c>
      <c r="K173" s="42">
        <f>IF('Indicator Date hidden'!L174="x","x",K$2-'Indicator Date hidden'!L174)</f>
        <v>0</v>
      </c>
      <c r="L173" s="42">
        <f>IF('Indicator Date hidden'!M174="x","x",L$2-'Indicator Date hidden'!M174)</f>
        <v>0</v>
      </c>
      <c r="M173" s="42" t="str">
        <f>IF('Indicator Date hidden'!N174="x","x",M$2-'Indicator Date hidden'!N174)</f>
        <v>x</v>
      </c>
      <c r="N173" s="42" t="str">
        <f>IF('Indicator Date hidden'!O174="x","x",N$2-'Indicator Date hidden'!O174)</f>
        <v>x</v>
      </c>
      <c r="O173" s="42" t="str">
        <f>IF('Indicator Date hidden'!P174="x","x",O$2-'Indicator Date hidden'!P174)</f>
        <v>x</v>
      </c>
      <c r="P173" s="42">
        <f>IF('Indicator Date hidden'!Q174="x","x",P$2-'Indicator Date hidden'!Q174)</f>
        <v>0</v>
      </c>
      <c r="Q173" s="42">
        <f>IF('Indicator Date hidden'!R174="x","x",Q$2-'Indicator Date hidden'!R174)</f>
        <v>0</v>
      </c>
      <c r="R173" s="42">
        <f>IF('Indicator Date hidden'!S174="x","x",R$2-'Indicator Date hidden'!S174)</f>
        <v>0</v>
      </c>
      <c r="S173" s="42">
        <f>IF('Indicator Date hidden'!T174="x","x",S$2-'Indicator Date hidden'!T174)</f>
        <v>0</v>
      </c>
      <c r="T173" s="42">
        <f>IF('Indicator Date hidden'!U174="x","x",T$2-'Indicator Date hidden'!U174)</f>
        <v>0</v>
      </c>
      <c r="U173" s="42">
        <f>IF('Indicator Date hidden'!V174="x","x",U$2-'Indicator Date hidden'!V174)</f>
        <v>0</v>
      </c>
      <c r="V173" s="42">
        <f>IF('Indicator Date hidden'!W174="x","x",V$2-'Indicator Date hidden'!W174)</f>
        <v>0</v>
      </c>
      <c r="W173" s="42">
        <f>IF('Indicator Date hidden'!X174="x","x",W$2-'Indicator Date hidden'!X174)</f>
        <v>0</v>
      </c>
      <c r="X173" s="42">
        <f>IF('Indicator Date hidden'!Y174="x","x",X$2-'Indicator Date hidden'!Y174)</f>
        <v>5</v>
      </c>
      <c r="Y173" s="42">
        <f>IF('Indicator Date hidden'!Z174="x","x",Y$2-'Indicator Date hidden'!Z174)</f>
        <v>0</v>
      </c>
      <c r="Z173" s="42">
        <f>IF('Indicator Date hidden'!AA174="x","x",Z$2-'Indicator Date hidden'!AA174)</f>
        <v>2</v>
      </c>
      <c r="AA173" s="42" t="str">
        <f>IF('Indicator Date hidden'!AB174="x","x",AA$2-'Indicator Date hidden'!AB174)</f>
        <v>x</v>
      </c>
      <c r="AB173" s="42">
        <f>IF('Indicator Date hidden'!AC174="x","x",AB$2-'Indicator Date hidden'!AC174)</f>
        <v>0</v>
      </c>
      <c r="AC173" s="42">
        <f>IF('Indicator Date hidden'!AD174="x","x",AC$2-'Indicator Date hidden'!AD174)</f>
        <v>-2</v>
      </c>
      <c r="AD173" s="42">
        <f>IF('Indicator Date hidden'!AE174="x","x",AD$2-'Indicator Date hidden'!AE174)</f>
        <v>0</v>
      </c>
      <c r="AE173" s="42">
        <f>IF('Indicator Date hidden'!AF174="x","x",AE$2-'Indicator Date hidden'!AF174)</f>
        <v>0</v>
      </c>
      <c r="AF173" s="42">
        <f>IF('Indicator Date hidden'!AG174="x","x",AF$2-'Indicator Date hidden'!AG174)</f>
        <v>0</v>
      </c>
      <c r="AG173" s="42">
        <f>IF('Indicator Date hidden'!AH174="x","x",AG$2-'Indicator Date hidden'!AH174)</f>
        <v>0</v>
      </c>
      <c r="AH173" s="42">
        <f>IF('Indicator Date hidden'!AI174="x","x",AH$2-'Indicator Date hidden'!AI174)</f>
        <v>5</v>
      </c>
      <c r="AI173" s="42">
        <f>IF('Indicator Date hidden'!AJ174="x","x",AI$2-'Indicator Date hidden'!AJ174)</f>
        <v>0</v>
      </c>
      <c r="AJ173" s="42">
        <f>IF('Indicator Date hidden'!AK174="x","x",AJ$2-'Indicator Date hidden'!AK174)</f>
        <v>0</v>
      </c>
      <c r="AK173" s="42">
        <f>IF('Indicator Date hidden'!AL174="x","x",AK$2-'Indicator Date hidden'!AL174)</f>
        <v>0</v>
      </c>
      <c r="AL173" s="42">
        <f>IF('Indicator Date hidden'!AM174="x","x",AL$2-'Indicator Date hidden'!AM174)</f>
        <v>0</v>
      </c>
      <c r="AM173" s="42">
        <f>IF('Indicator Date hidden'!AN174="x","x",AM$2-'Indicator Date hidden'!AN174)</f>
        <v>0</v>
      </c>
      <c r="AN173" s="42">
        <f>IF('Indicator Date hidden'!AO174="x","x",AN$2-'Indicator Date hidden'!AO174)</f>
        <v>0</v>
      </c>
      <c r="AO173" s="42">
        <f>IF('Indicator Date hidden'!AP174="x","x",AO$2-'Indicator Date hidden'!AP174)</f>
        <v>2</v>
      </c>
      <c r="AP173" s="42">
        <f>IF('Indicator Date hidden'!AQ174="x","x",AP$2-'Indicator Date hidden'!AQ174)</f>
        <v>0</v>
      </c>
      <c r="AQ173" s="42">
        <f>IF('Indicator Date hidden'!AR174="x","x",AQ$2-'Indicator Date hidden'!AR174)</f>
        <v>0</v>
      </c>
      <c r="AR173" s="42">
        <f>IF('Indicator Date hidden'!AS174="x","x",AR$2-'Indicator Date hidden'!AS174)</f>
        <v>0</v>
      </c>
      <c r="AS173" s="42">
        <f>IF('Indicator Date hidden'!AT174="x","x",AS$2-'Indicator Date hidden'!AT174)</f>
        <v>0</v>
      </c>
      <c r="AT173" s="42">
        <f>IF('Indicator Date hidden'!AU174="x","x",AT$2-'Indicator Date hidden'!AU174)</f>
        <v>0</v>
      </c>
      <c r="AU173" s="42">
        <f>IF('Indicator Date hidden'!AV174="x","x",AU$2-'Indicator Date hidden'!AV174)</f>
        <v>0</v>
      </c>
      <c r="AV173" s="42">
        <f>IF('Indicator Date hidden'!AW174="x","x",AV$2-'Indicator Date hidden'!AW174)</f>
        <v>8</v>
      </c>
      <c r="AW173" s="42">
        <f>IF('Indicator Date hidden'!AX174="x","x",AW$2-'Indicator Date hidden'!AX174)</f>
        <v>-2</v>
      </c>
      <c r="AX173" s="42">
        <f>IF('Indicator Date hidden'!AY174="x","x",AX$2-'Indicator Date hidden'!AY174)</f>
        <v>-1</v>
      </c>
      <c r="AY173" s="42">
        <f>IF('Indicator Date hidden'!AZ174="x","x",AY$2-'Indicator Date hidden'!AZ174)</f>
        <v>0</v>
      </c>
      <c r="AZ173" s="42">
        <f>IF('Indicator Date hidden'!BA174="x","x",AZ$2-'Indicator Date hidden'!BA174)</f>
        <v>9</v>
      </c>
      <c r="BA173" s="42">
        <f>IF('Indicator Date hidden'!BB174="x","x",BA$2-'Indicator Date hidden'!BB174)</f>
        <v>8</v>
      </c>
      <c r="BB173" s="42" t="str">
        <f>IF('Indicator Date hidden'!BC174="x","x",BB$2-'Indicator Date hidden'!BC174)</f>
        <v>x</v>
      </c>
      <c r="BC173" s="42">
        <f>IF('Indicator Date hidden'!BD174="x","x",BC$2-'Indicator Date hidden'!BD174)</f>
        <v>0</v>
      </c>
      <c r="BD173" s="42">
        <f>IF('Indicator Date hidden'!BE174="x","x",BD$2-'Indicator Date hidden'!BE174)</f>
        <v>0</v>
      </c>
      <c r="BE173" s="42">
        <f>IF('Indicator Date hidden'!BF174="x","x",BE$2-'Indicator Date hidden'!BF174)</f>
        <v>2</v>
      </c>
      <c r="BF173" s="42">
        <f>IF('Indicator Date hidden'!BG174="x","x",BF$2-'Indicator Date hidden'!BG174)</f>
        <v>0</v>
      </c>
      <c r="BG173" s="42">
        <f>IF('Indicator Date hidden'!BH174="x","x",BG$2-'Indicator Date hidden'!BH174)</f>
        <v>0</v>
      </c>
      <c r="BH173" s="42">
        <f>IF('Indicator Date hidden'!BI174="x","x",BH$2-'Indicator Date hidden'!BI174)</f>
        <v>0</v>
      </c>
      <c r="BI173" s="42">
        <f>IF('Indicator Date hidden'!BJ174="x","x",BI$2-'Indicator Date hidden'!BJ174)</f>
        <v>3</v>
      </c>
      <c r="BJ173" s="42">
        <f>IF('Indicator Date hidden'!BK174="x","x",BJ$2-'Indicator Date hidden'!BK174)</f>
        <v>1</v>
      </c>
      <c r="BK173" s="42">
        <f>IF('Indicator Date hidden'!BL174="x","x",BK$2-'Indicator Date hidden'!BL174)</f>
        <v>0</v>
      </c>
      <c r="BL173" s="42">
        <f>IF('Indicator Date hidden'!BM174="x","x",BL$2-'Indicator Date hidden'!BM174)</f>
        <v>0</v>
      </c>
      <c r="BM173" s="42">
        <f>IF('Indicator Date hidden'!BN174="x","x",BM$2-'Indicator Date hidden'!BN174)</f>
        <v>0</v>
      </c>
      <c r="BN173" s="42">
        <f>IF('Indicator Date hidden'!BO174="x","x",BN$2-'Indicator Date hidden'!BO174)</f>
        <v>0</v>
      </c>
      <c r="BO173" s="42">
        <f>IF('Indicator Date hidden'!BP174="x","x",BO$2-'Indicator Date hidden'!BP174)</f>
        <v>1</v>
      </c>
      <c r="BP173" s="42">
        <f>IF('Indicator Date hidden'!BQ174="x","x",BP$2-'Indicator Date hidden'!BQ174)</f>
        <v>0</v>
      </c>
      <c r="BQ173" s="42">
        <f>IF('Indicator Date hidden'!BR174="x","x",BQ$2-'Indicator Date hidden'!BR174)</f>
        <v>0</v>
      </c>
      <c r="BR173" s="42" t="str">
        <f>IF('Indicator Date hidden'!BS174="x","x",BR$2-'Indicator Date hidden'!BS174)</f>
        <v>x</v>
      </c>
      <c r="BS173" s="42">
        <f>IF('Indicator Date hidden'!BT174="x","x",BS$2-'Indicator Date hidden'!BT174)</f>
        <v>1</v>
      </c>
      <c r="BT173" s="42">
        <f>IF('Indicator Date hidden'!BU174="x","x",BT$2-'Indicator Date hidden'!BU174)</f>
        <v>0</v>
      </c>
      <c r="BU173">
        <f t="shared" si="25"/>
        <v>42</v>
      </c>
      <c r="BV173" s="43">
        <f t="shared" si="26"/>
        <v>0.64615384615384619</v>
      </c>
      <c r="BW173">
        <f t="shared" si="27"/>
        <v>12</v>
      </c>
      <c r="BX173" s="43">
        <f t="shared" si="28"/>
        <v>2.0186116266900584</v>
      </c>
      <c r="BY173" s="46">
        <f t="shared" si="29"/>
        <v>0</v>
      </c>
    </row>
    <row r="174" spans="1:77">
      <c r="A174" t="str">
        <f>'Indicator Data'!B177</f>
        <v>TGO</v>
      </c>
      <c r="B174" s="42">
        <f>IF('Indicator Date hidden'!C175="x","x",B$2-'Indicator Date hidden'!C175)</f>
        <v>0</v>
      </c>
      <c r="C174" s="42">
        <f>IF('Indicator Date hidden'!D175="x","x",C$2-'Indicator Date hidden'!D175)</f>
        <v>0</v>
      </c>
      <c r="D174" s="42">
        <f>IF('Indicator Date hidden'!E175="x","x",D$2-'Indicator Date hidden'!E175)</f>
        <v>0</v>
      </c>
      <c r="E174" s="42">
        <f>IF('Indicator Date hidden'!F175="x","x",E$2-'Indicator Date hidden'!F175)</f>
        <v>0</v>
      </c>
      <c r="F174" s="42">
        <f>IF('Indicator Date hidden'!G175="x","x",F$2-'Indicator Date hidden'!G175)</f>
        <v>0</v>
      </c>
      <c r="G174" s="42">
        <f>IF('Indicator Date hidden'!H175="x","x",G$2-'Indicator Date hidden'!H175)</f>
        <v>0</v>
      </c>
      <c r="H174" s="42">
        <f>IF('Indicator Date hidden'!I175="x","x",H$2-'Indicator Date hidden'!I175)</f>
        <v>0</v>
      </c>
      <c r="I174" s="42">
        <f>IF('Indicator Date hidden'!J175="x","x",I$2-'Indicator Date hidden'!J175)</f>
        <v>0</v>
      </c>
      <c r="J174" s="42">
        <f>IF('Indicator Date hidden'!K175="x","x",J$2-'Indicator Date hidden'!K175)</f>
        <v>0</v>
      </c>
      <c r="K174" s="42">
        <f>IF('Indicator Date hidden'!L175="x","x",K$2-'Indicator Date hidden'!L175)</f>
        <v>0</v>
      </c>
      <c r="L174" s="42">
        <f>IF('Indicator Date hidden'!M175="x","x",L$2-'Indicator Date hidden'!M175)</f>
        <v>0</v>
      </c>
      <c r="M174" s="42">
        <f>IF('Indicator Date hidden'!N175="x","x",M$2-'Indicator Date hidden'!N175)</f>
        <v>0</v>
      </c>
      <c r="N174" s="42">
        <f>IF('Indicator Date hidden'!O175="x","x",N$2-'Indicator Date hidden'!O175)</f>
        <v>0</v>
      </c>
      <c r="O174" s="42">
        <f>IF('Indicator Date hidden'!P175="x","x",O$2-'Indicator Date hidden'!P175)</f>
        <v>0</v>
      </c>
      <c r="P174" s="42">
        <f>IF('Indicator Date hidden'!Q175="x","x",P$2-'Indicator Date hidden'!Q175)</f>
        <v>0</v>
      </c>
      <c r="Q174" s="42">
        <f>IF('Indicator Date hidden'!R175="x","x",Q$2-'Indicator Date hidden'!R175)</f>
        <v>0</v>
      </c>
      <c r="R174" s="42">
        <f>IF('Indicator Date hidden'!S175="x","x",R$2-'Indicator Date hidden'!S175)</f>
        <v>0</v>
      </c>
      <c r="S174" s="42">
        <f>IF('Indicator Date hidden'!T175="x","x",S$2-'Indicator Date hidden'!T175)</f>
        <v>0</v>
      </c>
      <c r="T174" s="42">
        <f>IF('Indicator Date hidden'!U175="x","x",T$2-'Indicator Date hidden'!U175)</f>
        <v>0</v>
      </c>
      <c r="U174" s="42">
        <f>IF('Indicator Date hidden'!V175="x","x",U$2-'Indicator Date hidden'!V175)</f>
        <v>0</v>
      </c>
      <c r="V174" s="42">
        <f>IF('Indicator Date hidden'!W175="x","x",V$2-'Indicator Date hidden'!W175)</f>
        <v>0</v>
      </c>
      <c r="W174" s="42">
        <f>IF('Indicator Date hidden'!X175="x","x",W$2-'Indicator Date hidden'!X175)</f>
        <v>0</v>
      </c>
      <c r="X174" s="42">
        <f>IF('Indicator Date hidden'!Y175="x","x",X$2-'Indicator Date hidden'!Y175)</f>
        <v>4</v>
      </c>
      <c r="Y174" s="42">
        <f>IF('Indicator Date hidden'!Z175="x","x",Y$2-'Indicator Date hidden'!Z175)</f>
        <v>0</v>
      </c>
      <c r="Z174" s="42">
        <f>IF('Indicator Date hidden'!AA175="x","x",Z$2-'Indicator Date hidden'!AA175)</f>
        <v>0</v>
      </c>
      <c r="AA174" s="42">
        <f>IF('Indicator Date hidden'!AB175="x","x",AA$2-'Indicator Date hidden'!AB175)</f>
        <v>2</v>
      </c>
      <c r="AB174" s="42">
        <f>IF('Indicator Date hidden'!AC175="x","x",AB$2-'Indicator Date hidden'!AC175)</f>
        <v>0</v>
      </c>
      <c r="AC174" s="42">
        <f>IF('Indicator Date hidden'!AD175="x","x",AC$2-'Indicator Date hidden'!AD175)</f>
        <v>-2</v>
      </c>
      <c r="AD174" s="42">
        <f>IF('Indicator Date hidden'!AE175="x","x",AD$2-'Indicator Date hidden'!AE175)</f>
        <v>0</v>
      </c>
      <c r="AE174" s="42">
        <f>IF('Indicator Date hidden'!AF175="x","x",AE$2-'Indicator Date hidden'!AF175)</f>
        <v>0</v>
      </c>
      <c r="AF174" s="42">
        <f>IF('Indicator Date hidden'!AG175="x","x",AF$2-'Indicator Date hidden'!AG175)</f>
        <v>0</v>
      </c>
      <c r="AG174" s="42">
        <f>IF('Indicator Date hidden'!AH175="x","x",AG$2-'Indicator Date hidden'!AH175)</f>
        <v>0</v>
      </c>
      <c r="AH174" s="42">
        <f>IF('Indicator Date hidden'!AI175="x","x",AH$2-'Indicator Date hidden'!AI175)</f>
        <v>4</v>
      </c>
      <c r="AI174" s="42">
        <f>IF('Indicator Date hidden'!AJ175="x","x",AI$2-'Indicator Date hidden'!AJ175)</f>
        <v>0</v>
      </c>
      <c r="AJ174" s="42">
        <f>IF('Indicator Date hidden'!AK175="x","x",AJ$2-'Indicator Date hidden'!AK175)</f>
        <v>0</v>
      </c>
      <c r="AK174" s="42">
        <f>IF('Indicator Date hidden'!AL175="x","x",AK$2-'Indicator Date hidden'!AL175)</f>
        <v>0</v>
      </c>
      <c r="AL174" s="42">
        <f>IF('Indicator Date hidden'!AM175="x","x",AL$2-'Indicator Date hidden'!AM175)</f>
        <v>0</v>
      </c>
      <c r="AM174" s="42">
        <f>IF('Indicator Date hidden'!AN175="x","x",AM$2-'Indicator Date hidden'!AN175)</f>
        <v>0</v>
      </c>
      <c r="AN174" s="42">
        <f>IF('Indicator Date hidden'!AO175="x","x",AN$2-'Indicator Date hidden'!AO175)</f>
        <v>0</v>
      </c>
      <c r="AO174" s="42">
        <f>IF('Indicator Date hidden'!AP175="x","x",AO$2-'Indicator Date hidden'!AP175)</f>
        <v>5</v>
      </c>
      <c r="AP174" s="42">
        <f>IF('Indicator Date hidden'!AQ175="x","x",AP$2-'Indicator Date hidden'!AQ175)</f>
        <v>0</v>
      </c>
      <c r="AQ174" s="42">
        <f>IF('Indicator Date hidden'!AR175="x","x",AQ$2-'Indicator Date hidden'!AR175)</f>
        <v>0</v>
      </c>
      <c r="AR174" s="42">
        <f>IF('Indicator Date hidden'!AS175="x","x",AR$2-'Indicator Date hidden'!AS175)</f>
        <v>0</v>
      </c>
      <c r="AS174" s="42">
        <f>IF('Indicator Date hidden'!AT175="x","x",AS$2-'Indicator Date hidden'!AT175)</f>
        <v>0</v>
      </c>
      <c r="AT174" s="42">
        <f>IF('Indicator Date hidden'!AU175="x","x",AT$2-'Indicator Date hidden'!AU175)</f>
        <v>0</v>
      </c>
      <c r="AU174" s="42">
        <f>IF('Indicator Date hidden'!AV175="x","x",AU$2-'Indicator Date hidden'!AV175)</f>
        <v>0</v>
      </c>
      <c r="AV174" s="42">
        <f>IF('Indicator Date hidden'!AW175="x","x",AV$2-'Indicator Date hidden'!AW175)</f>
        <v>1</v>
      </c>
      <c r="AW174" s="42">
        <f>IF('Indicator Date hidden'!AX175="x","x",AW$2-'Indicator Date hidden'!AX175)</f>
        <v>-2</v>
      </c>
      <c r="AX174" s="42">
        <f>IF('Indicator Date hidden'!AY175="x","x",AX$2-'Indicator Date hidden'!AY175)</f>
        <v>-1</v>
      </c>
      <c r="AY174" s="42">
        <f>IF('Indicator Date hidden'!AZ175="x","x",AY$2-'Indicator Date hidden'!AZ175)</f>
        <v>0</v>
      </c>
      <c r="AZ174" s="42">
        <f>IF('Indicator Date hidden'!BA175="x","x",AZ$2-'Indicator Date hidden'!BA175)</f>
        <v>0</v>
      </c>
      <c r="BA174" s="42">
        <f>IF('Indicator Date hidden'!BB175="x","x",BA$2-'Indicator Date hidden'!BB175)</f>
        <v>0</v>
      </c>
      <c r="BB174" s="42">
        <f>IF('Indicator Date hidden'!BC175="x","x",BB$2-'Indicator Date hidden'!BC175)</f>
        <v>0</v>
      </c>
      <c r="BC174" s="42">
        <f>IF('Indicator Date hidden'!BD175="x","x",BC$2-'Indicator Date hidden'!BD175)</f>
        <v>0</v>
      </c>
      <c r="BD174" s="42">
        <f>IF('Indicator Date hidden'!BE175="x","x",BD$2-'Indicator Date hidden'!BE175)</f>
        <v>0</v>
      </c>
      <c r="BE174" s="42">
        <f>IF('Indicator Date hidden'!BF175="x","x",BE$2-'Indicator Date hidden'!BF175)</f>
        <v>0</v>
      </c>
      <c r="BF174" s="42">
        <f>IF('Indicator Date hidden'!BG175="x","x",BF$2-'Indicator Date hidden'!BG175)</f>
        <v>0</v>
      </c>
      <c r="BG174" s="42">
        <f>IF('Indicator Date hidden'!BH175="x","x",BG$2-'Indicator Date hidden'!BH175)</f>
        <v>0</v>
      </c>
      <c r="BH174" s="42">
        <f>IF('Indicator Date hidden'!BI175="x","x",BH$2-'Indicator Date hidden'!BI175)</f>
        <v>0</v>
      </c>
      <c r="BI174" s="42">
        <f>IF('Indicator Date hidden'!BJ175="x","x",BI$2-'Indicator Date hidden'!BJ175)</f>
        <v>4</v>
      </c>
      <c r="BJ174" s="42">
        <f>IF('Indicator Date hidden'!BK175="x","x",BJ$2-'Indicator Date hidden'!BK175)</f>
        <v>1</v>
      </c>
      <c r="BK174" s="42">
        <f>IF('Indicator Date hidden'!BL175="x","x",BK$2-'Indicator Date hidden'!BL175)</f>
        <v>0</v>
      </c>
      <c r="BL174" s="42">
        <f>IF('Indicator Date hidden'!BM175="x","x",BL$2-'Indicator Date hidden'!BM175)</f>
        <v>0</v>
      </c>
      <c r="BM174" s="42">
        <f>IF('Indicator Date hidden'!BN175="x","x",BM$2-'Indicator Date hidden'!BN175)</f>
        <v>0</v>
      </c>
      <c r="BN174" s="42">
        <f>IF('Indicator Date hidden'!BO175="x","x",BN$2-'Indicator Date hidden'!BO175)</f>
        <v>0</v>
      </c>
      <c r="BO174" s="42">
        <f>IF('Indicator Date hidden'!BP175="x","x",BO$2-'Indicator Date hidden'!BP175)</f>
        <v>0</v>
      </c>
      <c r="BP174" s="42">
        <f>IF('Indicator Date hidden'!BQ175="x","x",BP$2-'Indicator Date hidden'!BQ175)</f>
        <v>0</v>
      </c>
      <c r="BQ174" s="42">
        <f>IF('Indicator Date hidden'!BR175="x","x",BQ$2-'Indicator Date hidden'!BR175)</f>
        <v>0</v>
      </c>
      <c r="BR174" s="42">
        <f>IF('Indicator Date hidden'!BS175="x","x",BR$2-'Indicator Date hidden'!BS175)</f>
        <v>0</v>
      </c>
      <c r="BS174" s="42">
        <f>IF('Indicator Date hidden'!BT175="x","x",BS$2-'Indicator Date hidden'!BT175)</f>
        <v>1</v>
      </c>
      <c r="BT174" s="42">
        <f>IF('Indicator Date hidden'!BU175="x","x",BT$2-'Indicator Date hidden'!BU175)</f>
        <v>0</v>
      </c>
      <c r="BU174">
        <f t="shared" si="25"/>
        <v>17</v>
      </c>
      <c r="BV174" s="43">
        <f t="shared" si="26"/>
        <v>0.23943661971830985</v>
      </c>
      <c r="BW174">
        <f t="shared" si="27"/>
        <v>8</v>
      </c>
      <c r="BX174" s="43">
        <f t="shared" si="28"/>
        <v>1.0937052765249113</v>
      </c>
      <c r="BY174" s="46">
        <f t="shared" si="29"/>
        <v>0</v>
      </c>
    </row>
    <row r="175" spans="1:77">
      <c r="A175" t="str">
        <f>'Indicator Data'!B178</f>
        <v>TON</v>
      </c>
      <c r="B175" s="42">
        <f>IF('Indicator Date hidden'!C176="x","x",B$2-'Indicator Date hidden'!C176)</f>
        <v>0</v>
      </c>
      <c r="C175" s="42">
        <f>IF('Indicator Date hidden'!D176="x","x",C$2-'Indicator Date hidden'!D176)</f>
        <v>0</v>
      </c>
      <c r="D175" s="42">
        <f>IF('Indicator Date hidden'!E176="x","x",D$2-'Indicator Date hidden'!E176)</f>
        <v>0</v>
      </c>
      <c r="E175" s="42">
        <f>IF('Indicator Date hidden'!F176="x","x",E$2-'Indicator Date hidden'!F176)</f>
        <v>0</v>
      </c>
      <c r="F175" s="42">
        <f>IF('Indicator Date hidden'!G176="x","x",F$2-'Indicator Date hidden'!G176)</f>
        <v>0</v>
      </c>
      <c r="G175" s="42">
        <f>IF('Indicator Date hidden'!H176="x","x",G$2-'Indicator Date hidden'!H176)</f>
        <v>0</v>
      </c>
      <c r="H175" s="42">
        <f>IF('Indicator Date hidden'!I176="x","x",H$2-'Indicator Date hidden'!I176)</f>
        <v>0</v>
      </c>
      <c r="I175" s="42">
        <f>IF('Indicator Date hidden'!J176="x","x",I$2-'Indicator Date hidden'!J176)</f>
        <v>0</v>
      </c>
      <c r="J175" s="42">
        <f>IF('Indicator Date hidden'!K176="x","x",J$2-'Indicator Date hidden'!K176)</f>
        <v>0</v>
      </c>
      <c r="K175" s="42" t="str">
        <f>IF('Indicator Date hidden'!L176="x","x",K$2-'Indicator Date hidden'!L176)</f>
        <v>x</v>
      </c>
      <c r="L175" s="42" t="str">
        <f>IF('Indicator Date hidden'!M176="x","x",L$2-'Indicator Date hidden'!M176)</f>
        <v>x</v>
      </c>
      <c r="M175" s="42" t="str">
        <f>IF('Indicator Date hidden'!N176="x","x",M$2-'Indicator Date hidden'!N176)</f>
        <v>x</v>
      </c>
      <c r="N175" s="42" t="str">
        <f>IF('Indicator Date hidden'!O176="x","x",N$2-'Indicator Date hidden'!O176)</f>
        <v>x</v>
      </c>
      <c r="O175" s="42" t="str">
        <f>IF('Indicator Date hidden'!P176="x","x",O$2-'Indicator Date hidden'!P176)</f>
        <v>x</v>
      </c>
      <c r="P175" s="42">
        <f>IF('Indicator Date hidden'!Q176="x","x",P$2-'Indicator Date hidden'!Q176)</f>
        <v>0</v>
      </c>
      <c r="Q175" s="42">
        <f>IF('Indicator Date hidden'!R176="x","x",Q$2-'Indicator Date hidden'!R176)</f>
        <v>0</v>
      </c>
      <c r="R175" s="42">
        <f>IF('Indicator Date hidden'!S176="x","x",R$2-'Indicator Date hidden'!S176)</f>
        <v>0</v>
      </c>
      <c r="S175" s="42">
        <f>IF('Indicator Date hidden'!T176="x","x",S$2-'Indicator Date hidden'!T176)</f>
        <v>0</v>
      </c>
      <c r="T175" s="42">
        <f>IF('Indicator Date hidden'!U176="x","x",T$2-'Indicator Date hidden'!U176)</f>
        <v>0</v>
      </c>
      <c r="U175" s="42">
        <f>IF('Indicator Date hidden'!V176="x","x",U$2-'Indicator Date hidden'!V176)</f>
        <v>0</v>
      </c>
      <c r="V175" s="42">
        <f>IF('Indicator Date hidden'!W176="x","x",V$2-'Indicator Date hidden'!W176)</f>
        <v>0</v>
      </c>
      <c r="W175" s="42">
        <f>IF('Indicator Date hidden'!X176="x","x",W$2-'Indicator Date hidden'!X176)</f>
        <v>0</v>
      </c>
      <c r="X175" s="42">
        <f>IF('Indicator Date hidden'!Y176="x","x",X$2-'Indicator Date hidden'!Y176)</f>
        <v>2</v>
      </c>
      <c r="Y175" s="42">
        <f>IF('Indicator Date hidden'!Z176="x","x",Y$2-'Indicator Date hidden'!Z176)</f>
        <v>0</v>
      </c>
      <c r="Z175" s="42">
        <f>IF('Indicator Date hidden'!AA176="x","x",Z$2-'Indicator Date hidden'!AA176)</f>
        <v>0</v>
      </c>
      <c r="AA175" s="42">
        <f>IF('Indicator Date hidden'!AB176="x","x",AA$2-'Indicator Date hidden'!AB176)</f>
        <v>1</v>
      </c>
      <c r="AB175" s="42">
        <f>IF('Indicator Date hidden'!AC176="x","x",AB$2-'Indicator Date hidden'!AC176)</f>
        <v>0</v>
      </c>
      <c r="AC175" s="42">
        <f>IF('Indicator Date hidden'!AD176="x","x",AC$2-'Indicator Date hidden'!AD176)</f>
        <v>-2</v>
      </c>
      <c r="AD175" s="42">
        <f>IF('Indicator Date hidden'!AE176="x","x",AD$2-'Indicator Date hidden'!AE176)</f>
        <v>0</v>
      </c>
      <c r="AE175" s="42">
        <f>IF('Indicator Date hidden'!AF176="x","x",AE$2-'Indicator Date hidden'!AF176)</f>
        <v>16</v>
      </c>
      <c r="AF175" s="42" t="str">
        <f>IF('Indicator Date hidden'!AG176="x","x",AF$2-'Indicator Date hidden'!AG176)</f>
        <v>x</v>
      </c>
      <c r="AG175" s="42">
        <f>IF('Indicator Date hidden'!AH176="x","x",AG$2-'Indicator Date hidden'!AH176)</f>
        <v>0</v>
      </c>
      <c r="AH175" s="42">
        <f>IF('Indicator Date hidden'!AI176="x","x",AH$2-'Indicator Date hidden'!AI176)</f>
        <v>2</v>
      </c>
      <c r="AI175" s="42">
        <f>IF('Indicator Date hidden'!AJ176="x","x",AI$2-'Indicator Date hidden'!AJ176)</f>
        <v>0</v>
      </c>
      <c r="AJ175" s="42">
        <f>IF('Indicator Date hidden'!AK176="x","x",AJ$2-'Indicator Date hidden'!AK176)</f>
        <v>0</v>
      </c>
      <c r="AK175" s="42">
        <f>IF('Indicator Date hidden'!AL176="x","x",AK$2-'Indicator Date hidden'!AL176)</f>
        <v>0</v>
      </c>
      <c r="AL175" s="42">
        <f>IF('Indicator Date hidden'!AM176="x","x",AL$2-'Indicator Date hidden'!AM176)</f>
        <v>0</v>
      </c>
      <c r="AM175" s="42">
        <f>IF('Indicator Date hidden'!AN176="x","x",AM$2-'Indicator Date hidden'!AN176)</f>
        <v>1</v>
      </c>
      <c r="AN175" s="42">
        <f>IF('Indicator Date hidden'!AO176="x","x",AN$2-'Indicator Date hidden'!AO176)</f>
        <v>0</v>
      </c>
      <c r="AO175" s="42">
        <f>IF('Indicator Date hidden'!AP176="x","x",AO$2-'Indicator Date hidden'!AP176)</f>
        <v>3</v>
      </c>
      <c r="AP175" s="42">
        <f>IF('Indicator Date hidden'!AQ176="x","x",AP$2-'Indicator Date hidden'!AQ176)</f>
        <v>0</v>
      </c>
      <c r="AQ175" s="42" t="str">
        <f>IF('Indicator Date hidden'!AR176="x","x",AQ$2-'Indicator Date hidden'!AR176)</f>
        <v>x</v>
      </c>
      <c r="AR175" s="42" t="str">
        <f>IF('Indicator Date hidden'!AS176="x","x",AR$2-'Indicator Date hidden'!AS176)</f>
        <v>x</v>
      </c>
      <c r="AS175" s="42" t="str">
        <f>IF('Indicator Date hidden'!AT176="x","x",AS$2-'Indicator Date hidden'!AT176)</f>
        <v>x</v>
      </c>
      <c r="AT175" s="42">
        <f>IF('Indicator Date hidden'!AU176="x","x",AT$2-'Indicator Date hidden'!AU176)</f>
        <v>0</v>
      </c>
      <c r="AU175" s="42">
        <f>IF('Indicator Date hidden'!AV176="x","x",AU$2-'Indicator Date hidden'!AV176)</f>
        <v>0</v>
      </c>
      <c r="AV175" s="42">
        <f>IF('Indicator Date hidden'!AW176="x","x",AV$2-'Indicator Date hidden'!AW176)</f>
        <v>1</v>
      </c>
      <c r="AW175" s="42">
        <f>IF('Indicator Date hidden'!AX176="x","x",AW$2-'Indicator Date hidden'!AX176)</f>
        <v>-2</v>
      </c>
      <c r="AX175" s="42">
        <f>IF('Indicator Date hidden'!AY176="x","x",AX$2-'Indicator Date hidden'!AY176)</f>
        <v>-1</v>
      </c>
      <c r="AY175" s="42">
        <f>IF('Indicator Date hidden'!AZ176="x","x",AY$2-'Indicator Date hidden'!AZ176)</f>
        <v>0</v>
      </c>
      <c r="AZ175" s="42" t="str">
        <f>IF('Indicator Date hidden'!BA176="x","x",AZ$2-'Indicator Date hidden'!BA176)</f>
        <v>x</v>
      </c>
      <c r="BA175" s="42" t="str">
        <f>IF('Indicator Date hidden'!BB176="x","x",BA$2-'Indicator Date hidden'!BB176)</f>
        <v>x</v>
      </c>
      <c r="BB175" s="42" t="str">
        <f>IF('Indicator Date hidden'!BC176="x","x",BB$2-'Indicator Date hidden'!BC176)</f>
        <v>x</v>
      </c>
      <c r="BC175" s="42">
        <f>IF('Indicator Date hidden'!BD176="x","x",BC$2-'Indicator Date hidden'!BD176)</f>
        <v>0</v>
      </c>
      <c r="BD175" s="42">
        <f>IF('Indicator Date hidden'!BE176="x","x",BD$2-'Indicator Date hidden'!BE176)</f>
        <v>0</v>
      </c>
      <c r="BE175" s="42">
        <f>IF('Indicator Date hidden'!BF176="x","x",BE$2-'Indicator Date hidden'!BF176)</f>
        <v>2</v>
      </c>
      <c r="BF175" s="42">
        <f>IF('Indicator Date hidden'!BG176="x","x",BF$2-'Indicator Date hidden'!BG176)</f>
        <v>0</v>
      </c>
      <c r="BG175" s="42" t="str">
        <f>IF('Indicator Date hidden'!BH176="x","x",BG$2-'Indicator Date hidden'!BH176)</f>
        <v>x</v>
      </c>
      <c r="BH175" s="42">
        <f>IF('Indicator Date hidden'!BI176="x","x",BH$2-'Indicator Date hidden'!BI176)</f>
        <v>0</v>
      </c>
      <c r="BI175" s="42">
        <f>IF('Indicator Date hidden'!BJ176="x","x",BI$2-'Indicator Date hidden'!BJ176)</f>
        <v>2</v>
      </c>
      <c r="BJ175" s="42">
        <f>IF('Indicator Date hidden'!BK176="x","x",BJ$2-'Indicator Date hidden'!BK176)</f>
        <v>1</v>
      </c>
      <c r="BK175" s="42">
        <f>IF('Indicator Date hidden'!BL176="x","x",BK$2-'Indicator Date hidden'!BL176)</f>
        <v>1</v>
      </c>
      <c r="BL175" s="42">
        <f>IF('Indicator Date hidden'!BM176="x","x",BL$2-'Indicator Date hidden'!BM176)</f>
        <v>0</v>
      </c>
      <c r="BM175" s="42">
        <f>IF('Indicator Date hidden'!BN176="x","x",BM$2-'Indicator Date hidden'!BN176)</f>
        <v>0</v>
      </c>
      <c r="BN175" s="42">
        <f>IF('Indicator Date hidden'!BO176="x","x",BN$2-'Indicator Date hidden'!BO176)</f>
        <v>0</v>
      </c>
      <c r="BO175" s="42">
        <f>IF('Indicator Date hidden'!BP176="x","x",BO$2-'Indicator Date hidden'!BP176)</f>
        <v>0</v>
      </c>
      <c r="BP175" s="42">
        <f>IF('Indicator Date hidden'!BQ176="x","x",BP$2-'Indicator Date hidden'!BQ176)</f>
        <v>0</v>
      </c>
      <c r="BQ175" s="42">
        <f>IF('Indicator Date hidden'!BR176="x","x",BQ$2-'Indicator Date hidden'!BR176)</f>
        <v>0</v>
      </c>
      <c r="BR175" s="42">
        <f>IF('Indicator Date hidden'!BS176="x","x",BR$2-'Indicator Date hidden'!BS176)</f>
        <v>0</v>
      </c>
      <c r="BS175" s="42">
        <f>IF('Indicator Date hidden'!BT176="x","x",BS$2-'Indicator Date hidden'!BT176)</f>
        <v>1</v>
      </c>
      <c r="BT175" s="42">
        <f>IF('Indicator Date hidden'!BU176="x","x",BT$2-'Indicator Date hidden'!BU176)</f>
        <v>0</v>
      </c>
      <c r="BU175">
        <f t="shared" si="25"/>
        <v>28</v>
      </c>
      <c r="BV175" s="43">
        <f t="shared" si="26"/>
        <v>0.48275862068965519</v>
      </c>
      <c r="BW175">
        <f t="shared" si="27"/>
        <v>12</v>
      </c>
      <c r="BX175" s="43">
        <f t="shared" si="28"/>
        <v>2.2068965517241379</v>
      </c>
      <c r="BY175" s="46">
        <f t="shared" si="29"/>
        <v>0</v>
      </c>
    </row>
    <row r="176" spans="1:77">
      <c r="A176" t="str">
        <f>'Indicator Data'!B179</f>
        <v>TTO</v>
      </c>
      <c r="B176" s="42">
        <f>IF('Indicator Date hidden'!C177="x","x",B$2-'Indicator Date hidden'!C177)</f>
        <v>0</v>
      </c>
      <c r="C176" s="42">
        <f>IF('Indicator Date hidden'!D177="x","x",C$2-'Indicator Date hidden'!D177)</f>
        <v>0</v>
      </c>
      <c r="D176" s="42">
        <f>IF('Indicator Date hidden'!E177="x","x",D$2-'Indicator Date hidden'!E177)</f>
        <v>0</v>
      </c>
      <c r="E176" s="42">
        <f>IF('Indicator Date hidden'!F177="x","x",E$2-'Indicator Date hidden'!F177)</f>
        <v>0</v>
      </c>
      <c r="F176" s="42">
        <f>IF('Indicator Date hidden'!G177="x","x",F$2-'Indicator Date hidden'!G177)</f>
        <v>0</v>
      </c>
      <c r="G176" s="42">
        <f>IF('Indicator Date hidden'!H177="x","x",G$2-'Indicator Date hidden'!H177)</f>
        <v>0</v>
      </c>
      <c r="H176" s="42">
        <f>IF('Indicator Date hidden'!I177="x","x",H$2-'Indicator Date hidden'!I177)</f>
        <v>0</v>
      </c>
      <c r="I176" s="42">
        <f>IF('Indicator Date hidden'!J177="x","x",I$2-'Indicator Date hidden'!J177)</f>
        <v>0</v>
      </c>
      <c r="J176" s="42">
        <f>IF('Indicator Date hidden'!K177="x","x",J$2-'Indicator Date hidden'!K177)</f>
        <v>0</v>
      </c>
      <c r="K176" s="42">
        <f>IF('Indicator Date hidden'!L177="x","x",K$2-'Indicator Date hidden'!L177)</f>
        <v>0</v>
      </c>
      <c r="L176" s="42" t="str">
        <f>IF('Indicator Date hidden'!M177="x","x",L$2-'Indicator Date hidden'!M177)</f>
        <v>x</v>
      </c>
      <c r="M176" s="42" t="str">
        <f>IF('Indicator Date hidden'!N177="x","x",M$2-'Indicator Date hidden'!N177)</f>
        <v>x</v>
      </c>
      <c r="N176" s="42" t="str">
        <f>IF('Indicator Date hidden'!O177="x","x",N$2-'Indicator Date hidden'!O177)</f>
        <v>x</v>
      </c>
      <c r="O176" s="42" t="str">
        <f>IF('Indicator Date hidden'!P177="x","x",O$2-'Indicator Date hidden'!P177)</f>
        <v>x</v>
      </c>
      <c r="P176" s="42">
        <f>IF('Indicator Date hidden'!Q177="x","x",P$2-'Indicator Date hidden'!Q177)</f>
        <v>0</v>
      </c>
      <c r="Q176" s="42">
        <f>IF('Indicator Date hidden'!R177="x","x",Q$2-'Indicator Date hidden'!R177)</f>
        <v>0</v>
      </c>
      <c r="R176" s="42">
        <f>IF('Indicator Date hidden'!S177="x","x",R$2-'Indicator Date hidden'!S177)</f>
        <v>0</v>
      </c>
      <c r="S176" s="42">
        <f>IF('Indicator Date hidden'!T177="x","x",S$2-'Indicator Date hidden'!T177)</f>
        <v>0</v>
      </c>
      <c r="T176" s="42">
        <f>IF('Indicator Date hidden'!U177="x","x",T$2-'Indicator Date hidden'!U177)</f>
        <v>0</v>
      </c>
      <c r="U176" s="42">
        <f>IF('Indicator Date hidden'!V177="x","x",U$2-'Indicator Date hidden'!V177)</f>
        <v>0</v>
      </c>
      <c r="V176" s="42">
        <f>IF('Indicator Date hidden'!W177="x","x",V$2-'Indicator Date hidden'!W177)</f>
        <v>0</v>
      </c>
      <c r="W176" s="42">
        <f>IF('Indicator Date hidden'!X177="x","x",W$2-'Indicator Date hidden'!X177)</f>
        <v>0</v>
      </c>
      <c r="X176" s="42">
        <f>IF('Indicator Date hidden'!Y177="x","x",X$2-'Indicator Date hidden'!Y177)</f>
        <v>10</v>
      </c>
      <c r="Y176" s="42">
        <f>IF('Indicator Date hidden'!Z177="x","x",Y$2-'Indicator Date hidden'!Z177)</f>
        <v>0</v>
      </c>
      <c r="Z176" s="42" t="str">
        <f>IF('Indicator Date hidden'!AA177="x","x",Z$2-'Indicator Date hidden'!AA177)</f>
        <v>x</v>
      </c>
      <c r="AA176" s="42">
        <f>IF('Indicator Date hidden'!AB177="x","x",AA$2-'Indicator Date hidden'!AB177)</f>
        <v>2</v>
      </c>
      <c r="AB176" s="42" t="str">
        <f>IF('Indicator Date hidden'!AC177="x","x",AB$2-'Indicator Date hidden'!AC177)</f>
        <v>x</v>
      </c>
      <c r="AC176" s="42">
        <f>IF('Indicator Date hidden'!AD177="x","x",AC$2-'Indicator Date hidden'!AD177)</f>
        <v>-2</v>
      </c>
      <c r="AD176" s="42">
        <f>IF('Indicator Date hidden'!AE177="x","x",AD$2-'Indicator Date hidden'!AE177)</f>
        <v>0</v>
      </c>
      <c r="AE176" s="42">
        <f>IF('Indicator Date hidden'!AF177="x","x",AE$2-'Indicator Date hidden'!AF177)</f>
        <v>0</v>
      </c>
      <c r="AF176" s="42">
        <f>IF('Indicator Date hidden'!AG177="x","x",AF$2-'Indicator Date hidden'!AG177)</f>
        <v>0</v>
      </c>
      <c r="AG176" s="42">
        <f>IF('Indicator Date hidden'!AH177="x","x",AG$2-'Indicator Date hidden'!AH177)</f>
        <v>0</v>
      </c>
      <c r="AH176" s="42">
        <f>IF('Indicator Date hidden'!AI177="x","x",AH$2-'Indicator Date hidden'!AI177)</f>
        <v>10</v>
      </c>
      <c r="AI176" s="42">
        <f>IF('Indicator Date hidden'!AJ177="x","x",AI$2-'Indicator Date hidden'!AJ177)</f>
        <v>0</v>
      </c>
      <c r="AJ176" s="42">
        <f>IF('Indicator Date hidden'!AK177="x","x",AJ$2-'Indicator Date hidden'!AK177)</f>
        <v>0</v>
      </c>
      <c r="AK176" s="42">
        <f>IF('Indicator Date hidden'!AL177="x","x",AK$2-'Indicator Date hidden'!AL177)</f>
        <v>0</v>
      </c>
      <c r="AL176" s="42" t="str">
        <f>IF('Indicator Date hidden'!AM177="x","x",AL$2-'Indicator Date hidden'!AM177)</f>
        <v>x</v>
      </c>
      <c r="AM176" s="42">
        <f>IF('Indicator Date hidden'!AN177="x","x",AM$2-'Indicator Date hidden'!AN177)</f>
        <v>0</v>
      </c>
      <c r="AN176" s="42">
        <f>IF('Indicator Date hidden'!AO177="x","x",AN$2-'Indicator Date hidden'!AO177)</f>
        <v>0</v>
      </c>
      <c r="AO176" s="42">
        <f>IF('Indicator Date hidden'!AP177="x","x",AO$2-'Indicator Date hidden'!AP177)</f>
        <v>11</v>
      </c>
      <c r="AP176" s="42">
        <f>IF('Indicator Date hidden'!AQ177="x","x",AP$2-'Indicator Date hidden'!AQ177)</f>
        <v>0</v>
      </c>
      <c r="AQ176" s="42">
        <f>IF('Indicator Date hidden'!AR177="x","x",AQ$2-'Indicator Date hidden'!AR177)</f>
        <v>0</v>
      </c>
      <c r="AR176" s="42" t="str">
        <f>IF('Indicator Date hidden'!AS177="x","x",AR$2-'Indicator Date hidden'!AS177)</f>
        <v>x</v>
      </c>
      <c r="AS176" s="42" t="str">
        <f>IF('Indicator Date hidden'!AT177="x","x",AS$2-'Indicator Date hidden'!AT177)</f>
        <v>x</v>
      </c>
      <c r="AT176" s="42">
        <f>IF('Indicator Date hidden'!AU177="x","x",AT$2-'Indicator Date hidden'!AU177)</f>
        <v>0</v>
      </c>
      <c r="AU176" s="42">
        <f>IF('Indicator Date hidden'!AV177="x","x",AU$2-'Indicator Date hidden'!AV177)</f>
        <v>0</v>
      </c>
      <c r="AV176" s="42" t="str">
        <f>IF('Indicator Date hidden'!AW177="x","x",AV$2-'Indicator Date hidden'!AW177)</f>
        <v>x</v>
      </c>
      <c r="AW176" s="42">
        <f>IF('Indicator Date hidden'!AX177="x","x",AW$2-'Indicator Date hidden'!AX177)</f>
        <v>-2</v>
      </c>
      <c r="AX176" s="42">
        <f>IF('Indicator Date hidden'!AY177="x","x",AX$2-'Indicator Date hidden'!AY177)</f>
        <v>-1</v>
      </c>
      <c r="AY176" s="42">
        <f>IF('Indicator Date hidden'!AZ177="x","x",AY$2-'Indicator Date hidden'!AZ177)</f>
        <v>0</v>
      </c>
      <c r="AZ176" s="42" t="str">
        <f>IF('Indicator Date hidden'!BA177="x","x",AZ$2-'Indicator Date hidden'!BA177)</f>
        <v>x</v>
      </c>
      <c r="BA176" s="42">
        <f>IF('Indicator Date hidden'!BB177="x","x",BA$2-'Indicator Date hidden'!BB177)</f>
        <v>0</v>
      </c>
      <c r="BB176" s="42">
        <f>IF('Indicator Date hidden'!BC177="x","x",BB$2-'Indicator Date hidden'!BC177)</f>
        <v>0</v>
      </c>
      <c r="BC176" s="42">
        <f>IF('Indicator Date hidden'!BD177="x","x",BC$2-'Indicator Date hidden'!BD177)</f>
        <v>0</v>
      </c>
      <c r="BD176" s="42">
        <f>IF('Indicator Date hidden'!BE177="x","x",BD$2-'Indicator Date hidden'!BE177)</f>
        <v>0</v>
      </c>
      <c r="BE176" s="42">
        <f>IF('Indicator Date hidden'!BF177="x","x",BE$2-'Indicator Date hidden'!BF177)</f>
        <v>2</v>
      </c>
      <c r="BF176" s="42">
        <f>IF('Indicator Date hidden'!BG177="x","x",BF$2-'Indicator Date hidden'!BG177)</f>
        <v>0</v>
      </c>
      <c r="BG176" s="42">
        <f>IF('Indicator Date hidden'!BH177="x","x",BG$2-'Indicator Date hidden'!BH177)</f>
        <v>0</v>
      </c>
      <c r="BH176" s="42">
        <f>IF('Indicator Date hidden'!BI177="x","x",BH$2-'Indicator Date hidden'!BI177)</f>
        <v>0</v>
      </c>
      <c r="BI176" s="42" t="str">
        <f>IF('Indicator Date hidden'!BJ177="x","x",BI$2-'Indicator Date hidden'!BJ177)</f>
        <v>x</v>
      </c>
      <c r="BJ176" s="42">
        <f>IF('Indicator Date hidden'!BK177="x","x",BJ$2-'Indicator Date hidden'!BK177)</f>
        <v>1</v>
      </c>
      <c r="BK176" s="42">
        <f>IF('Indicator Date hidden'!BL177="x","x",BK$2-'Indicator Date hidden'!BL177)</f>
        <v>0</v>
      </c>
      <c r="BL176" s="42">
        <f>IF('Indicator Date hidden'!BM177="x","x",BL$2-'Indicator Date hidden'!BM177)</f>
        <v>0</v>
      </c>
      <c r="BM176" s="42">
        <f>IF('Indicator Date hidden'!BN177="x","x",BM$2-'Indicator Date hidden'!BN177)</f>
        <v>0</v>
      </c>
      <c r="BN176" s="42">
        <f>IF('Indicator Date hidden'!BO177="x","x",BN$2-'Indicator Date hidden'!BO177)</f>
        <v>0</v>
      </c>
      <c r="BO176" s="42">
        <f>IF('Indicator Date hidden'!BP177="x","x",BO$2-'Indicator Date hidden'!BP177)</f>
        <v>0</v>
      </c>
      <c r="BP176" s="42">
        <f>IF('Indicator Date hidden'!BQ177="x","x",BP$2-'Indicator Date hidden'!BQ177)</f>
        <v>0</v>
      </c>
      <c r="BQ176" s="42">
        <f>IF('Indicator Date hidden'!BR177="x","x",BQ$2-'Indicator Date hidden'!BR177)</f>
        <v>0</v>
      </c>
      <c r="BR176" s="42">
        <f>IF('Indicator Date hidden'!BS177="x","x",BR$2-'Indicator Date hidden'!BS177)</f>
        <v>0</v>
      </c>
      <c r="BS176" s="42">
        <f>IF('Indicator Date hidden'!BT177="x","x",BS$2-'Indicator Date hidden'!BT177)</f>
        <v>1</v>
      </c>
      <c r="BT176" s="42">
        <f>IF('Indicator Date hidden'!BU177="x","x",BT$2-'Indicator Date hidden'!BU177)</f>
        <v>0</v>
      </c>
      <c r="BU176">
        <f t="shared" si="25"/>
        <v>32</v>
      </c>
      <c r="BV176" s="43">
        <f t="shared" si="26"/>
        <v>0.5423728813559322</v>
      </c>
      <c r="BW176">
        <f t="shared" si="27"/>
        <v>7</v>
      </c>
      <c r="BX176" s="43">
        <f t="shared" si="28"/>
        <v>2.338491719458601</v>
      </c>
      <c r="BY176" s="46">
        <f t="shared" si="29"/>
        <v>0</v>
      </c>
    </row>
    <row r="177" spans="1:77">
      <c r="A177" t="str">
        <f>'Indicator Data'!B180</f>
        <v>TUN</v>
      </c>
      <c r="B177" s="42">
        <f>IF('Indicator Date hidden'!C178="x","x",B$2-'Indicator Date hidden'!C178)</f>
        <v>0</v>
      </c>
      <c r="C177" s="42">
        <f>IF('Indicator Date hidden'!D178="x","x",C$2-'Indicator Date hidden'!D178)</f>
        <v>0</v>
      </c>
      <c r="D177" s="42">
        <f>IF('Indicator Date hidden'!E178="x","x",D$2-'Indicator Date hidden'!E178)</f>
        <v>0</v>
      </c>
      <c r="E177" s="42">
        <f>IF('Indicator Date hidden'!F178="x","x",E$2-'Indicator Date hidden'!F178)</f>
        <v>0</v>
      </c>
      <c r="F177" s="42">
        <f>IF('Indicator Date hidden'!G178="x","x",F$2-'Indicator Date hidden'!G178)</f>
        <v>0</v>
      </c>
      <c r="G177" s="42">
        <f>IF('Indicator Date hidden'!H178="x","x",G$2-'Indicator Date hidden'!H178)</f>
        <v>0</v>
      </c>
      <c r="H177" s="42">
        <f>IF('Indicator Date hidden'!I178="x","x",H$2-'Indicator Date hidden'!I178)</f>
        <v>0</v>
      </c>
      <c r="I177" s="42">
        <f>IF('Indicator Date hidden'!J178="x","x",I$2-'Indicator Date hidden'!J178)</f>
        <v>0</v>
      </c>
      <c r="J177" s="42">
        <f>IF('Indicator Date hidden'!K178="x","x",J$2-'Indicator Date hidden'!K178)</f>
        <v>0</v>
      </c>
      <c r="K177" s="42">
        <f>IF('Indicator Date hidden'!L178="x","x",K$2-'Indicator Date hidden'!L178)</f>
        <v>0</v>
      </c>
      <c r="L177" s="42">
        <f>IF('Indicator Date hidden'!M178="x","x",L$2-'Indicator Date hidden'!M178)</f>
        <v>0</v>
      </c>
      <c r="M177" s="42">
        <f>IF('Indicator Date hidden'!N178="x","x",M$2-'Indicator Date hidden'!N178)</f>
        <v>0</v>
      </c>
      <c r="N177" s="42">
        <f>IF('Indicator Date hidden'!O178="x","x",N$2-'Indicator Date hidden'!O178)</f>
        <v>0</v>
      </c>
      <c r="O177" s="42">
        <f>IF('Indicator Date hidden'!P178="x","x",O$2-'Indicator Date hidden'!P178)</f>
        <v>0</v>
      </c>
      <c r="P177" s="42">
        <f>IF('Indicator Date hidden'!Q178="x","x",P$2-'Indicator Date hidden'!Q178)</f>
        <v>0</v>
      </c>
      <c r="Q177" s="42">
        <f>IF('Indicator Date hidden'!R178="x","x",Q$2-'Indicator Date hidden'!R178)</f>
        <v>0</v>
      </c>
      <c r="R177" s="42">
        <f>IF('Indicator Date hidden'!S178="x","x",R$2-'Indicator Date hidden'!S178)</f>
        <v>0</v>
      </c>
      <c r="S177" s="42">
        <f>IF('Indicator Date hidden'!T178="x","x",S$2-'Indicator Date hidden'!T178)</f>
        <v>0</v>
      </c>
      <c r="T177" s="42">
        <f>IF('Indicator Date hidden'!U178="x","x",T$2-'Indicator Date hidden'!U178)</f>
        <v>0</v>
      </c>
      <c r="U177" s="42">
        <f>IF('Indicator Date hidden'!V178="x","x",U$2-'Indicator Date hidden'!V178)</f>
        <v>0</v>
      </c>
      <c r="V177" s="42">
        <f>IF('Indicator Date hidden'!W178="x","x",V$2-'Indicator Date hidden'!W178)</f>
        <v>0</v>
      </c>
      <c r="W177" s="42">
        <f>IF('Indicator Date hidden'!X178="x","x",W$2-'Indicator Date hidden'!X178)</f>
        <v>0</v>
      </c>
      <c r="X177" s="42">
        <f>IF('Indicator Date hidden'!Y178="x","x",X$2-'Indicator Date hidden'!Y178)</f>
        <v>3</v>
      </c>
      <c r="Y177" s="42">
        <f>IF('Indicator Date hidden'!Z178="x","x",Y$2-'Indicator Date hidden'!Z178)</f>
        <v>0</v>
      </c>
      <c r="Z177" s="42">
        <f>IF('Indicator Date hidden'!AA178="x","x",Z$2-'Indicator Date hidden'!AA178)</f>
        <v>0</v>
      </c>
      <c r="AA177" s="42">
        <f>IF('Indicator Date hidden'!AB178="x","x",AA$2-'Indicator Date hidden'!AB178)</f>
        <v>1</v>
      </c>
      <c r="AB177" s="42">
        <f>IF('Indicator Date hidden'!AC178="x","x",AB$2-'Indicator Date hidden'!AC178)</f>
        <v>0</v>
      </c>
      <c r="AC177" s="42">
        <f>IF('Indicator Date hidden'!AD178="x","x",AC$2-'Indicator Date hidden'!AD178)</f>
        <v>-2</v>
      </c>
      <c r="AD177" s="42">
        <f>IF('Indicator Date hidden'!AE178="x","x",AD$2-'Indicator Date hidden'!AE178)</f>
        <v>0</v>
      </c>
      <c r="AE177" s="42">
        <f>IF('Indicator Date hidden'!AF178="x","x",AE$2-'Indicator Date hidden'!AF178)</f>
        <v>0</v>
      </c>
      <c r="AF177" s="42">
        <f>IF('Indicator Date hidden'!AG178="x","x",AF$2-'Indicator Date hidden'!AG178)</f>
        <v>0</v>
      </c>
      <c r="AG177" s="42">
        <f>IF('Indicator Date hidden'!AH178="x","x",AG$2-'Indicator Date hidden'!AH178)</f>
        <v>0</v>
      </c>
      <c r="AH177" s="42">
        <f>IF('Indicator Date hidden'!AI178="x","x",AH$2-'Indicator Date hidden'!AI178)</f>
        <v>3</v>
      </c>
      <c r="AI177" s="42">
        <f>IF('Indicator Date hidden'!AJ178="x","x",AI$2-'Indicator Date hidden'!AJ178)</f>
        <v>0</v>
      </c>
      <c r="AJ177" s="42">
        <f>IF('Indicator Date hidden'!AK178="x","x",AJ$2-'Indicator Date hidden'!AK178)</f>
        <v>0</v>
      </c>
      <c r="AK177" s="42">
        <f>IF('Indicator Date hidden'!AL178="x","x",AK$2-'Indicator Date hidden'!AL178)</f>
        <v>0</v>
      </c>
      <c r="AL177" s="42">
        <f>IF('Indicator Date hidden'!AM178="x","x",AL$2-'Indicator Date hidden'!AM178)</f>
        <v>0</v>
      </c>
      <c r="AM177" s="42">
        <f>IF('Indicator Date hidden'!AN178="x","x",AM$2-'Indicator Date hidden'!AN178)</f>
        <v>0</v>
      </c>
      <c r="AN177" s="42">
        <f>IF('Indicator Date hidden'!AO178="x","x",AN$2-'Indicator Date hidden'!AO178)</f>
        <v>0</v>
      </c>
      <c r="AO177" s="42">
        <f>IF('Indicator Date hidden'!AP178="x","x",AO$2-'Indicator Date hidden'!AP178)</f>
        <v>4</v>
      </c>
      <c r="AP177" s="42">
        <f>IF('Indicator Date hidden'!AQ178="x","x",AP$2-'Indicator Date hidden'!AQ178)</f>
        <v>0</v>
      </c>
      <c r="AQ177" s="42">
        <f>IF('Indicator Date hidden'!AR178="x","x",AQ$2-'Indicator Date hidden'!AR178)</f>
        <v>0</v>
      </c>
      <c r="AR177" s="42" t="str">
        <f>IF('Indicator Date hidden'!AS178="x","x",AR$2-'Indicator Date hidden'!AS178)</f>
        <v>x</v>
      </c>
      <c r="AS177" s="42" t="str">
        <f>IF('Indicator Date hidden'!AT178="x","x",AS$2-'Indicator Date hidden'!AT178)</f>
        <v>x</v>
      </c>
      <c r="AT177" s="42">
        <f>IF('Indicator Date hidden'!AU178="x","x",AT$2-'Indicator Date hidden'!AU178)</f>
        <v>0</v>
      </c>
      <c r="AU177" s="42">
        <f>IF('Indicator Date hidden'!AV178="x","x",AU$2-'Indicator Date hidden'!AV178)</f>
        <v>0</v>
      </c>
      <c r="AV177" s="42">
        <f>IF('Indicator Date hidden'!AW178="x","x",AV$2-'Indicator Date hidden'!AW178)</f>
        <v>1</v>
      </c>
      <c r="AW177" s="42">
        <f>IF('Indicator Date hidden'!AX178="x","x",AW$2-'Indicator Date hidden'!AX178)</f>
        <v>-2</v>
      </c>
      <c r="AX177" s="42">
        <f>IF('Indicator Date hidden'!AY178="x","x",AX$2-'Indicator Date hidden'!AY178)</f>
        <v>-1</v>
      </c>
      <c r="AY177" s="42">
        <f>IF('Indicator Date hidden'!AZ178="x","x",AY$2-'Indicator Date hidden'!AZ178)</f>
        <v>0</v>
      </c>
      <c r="AZ177" s="42" t="str">
        <f>IF('Indicator Date hidden'!BA178="x","x",AZ$2-'Indicator Date hidden'!BA178)</f>
        <v>x</v>
      </c>
      <c r="BA177" s="42">
        <f>IF('Indicator Date hidden'!BB178="x","x",BA$2-'Indicator Date hidden'!BB178)</f>
        <v>0</v>
      </c>
      <c r="BB177" s="42">
        <f>IF('Indicator Date hidden'!BC178="x","x",BB$2-'Indicator Date hidden'!BC178)</f>
        <v>0</v>
      </c>
      <c r="BC177" s="42">
        <f>IF('Indicator Date hidden'!BD178="x","x",BC$2-'Indicator Date hidden'!BD178)</f>
        <v>0</v>
      </c>
      <c r="BD177" s="42">
        <f>IF('Indicator Date hidden'!BE178="x","x",BD$2-'Indicator Date hidden'!BE178)</f>
        <v>0</v>
      </c>
      <c r="BE177" s="42">
        <f>IF('Indicator Date hidden'!BF178="x","x",BE$2-'Indicator Date hidden'!BF178)</f>
        <v>2</v>
      </c>
      <c r="BF177" s="42">
        <f>IF('Indicator Date hidden'!BG178="x","x",BF$2-'Indicator Date hidden'!BG178)</f>
        <v>0</v>
      </c>
      <c r="BG177" s="42">
        <f>IF('Indicator Date hidden'!BH178="x","x",BG$2-'Indicator Date hidden'!BH178)</f>
        <v>0</v>
      </c>
      <c r="BH177" s="42">
        <f>IF('Indicator Date hidden'!BI178="x","x",BH$2-'Indicator Date hidden'!BI178)</f>
        <v>0</v>
      </c>
      <c r="BI177" s="42">
        <f>IF('Indicator Date hidden'!BJ178="x","x",BI$2-'Indicator Date hidden'!BJ178)</f>
        <v>4</v>
      </c>
      <c r="BJ177" s="42">
        <f>IF('Indicator Date hidden'!BK178="x","x",BJ$2-'Indicator Date hidden'!BK178)</f>
        <v>1</v>
      </c>
      <c r="BK177" s="42">
        <f>IF('Indicator Date hidden'!BL178="x","x",BK$2-'Indicator Date hidden'!BL178)</f>
        <v>0</v>
      </c>
      <c r="BL177" s="42">
        <f>IF('Indicator Date hidden'!BM178="x","x",BL$2-'Indicator Date hidden'!BM178)</f>
        <v>0</v>
      </c>
      <c r="BM177" s="42">
        <f>IF('Indicator Date hidden'!BN178="x","x",BM$2-'Indicator Date hidden'!BN178)</f>
        <v>0</v>
      </c>
      <c r="BN177" s="42">
        <f>IF('Indicator Date hidden'!BO178="x","x",BN$2-'Indicator Date hidden'!BO178)</f>
        <v>0</v>
      </c>
      <c r="BO177" s="42">
        <f>IF('Indicator Date hidden'!BP178="x","x",BO$2-'Indicator Date hidden'!BP178)</f>
        <v>4</v>
      </c>
      <c r="BP177" s="42">
        <f>IF('Indicator Date hidden'!BQ178="x","x",BP$2-'Indicator Date hidden'!BQ178)</f>
        <v>0</v>
      </c>
      <c r="BQ177" s="42">
        <f>IF('Indicator Date hidden'!BR178="x","x",BQ$2-'Indicator Date hidden'!BR178)</f>
        <v>0</v>
      </c>
      <c r="BR177" s="42">
        <f>IF('Indicator Date hidden'!BS178="x","x",BR$2-'Indicator Date hidden'!BS178)</f>
        <v>0</v>
      </c>
      <c r="BS177" s="42">
        <f>IF('Indicator Date hidden'!BT178="x","x",BS$2-'Indicator Date hidden'!BT178)</f>
        <v>1</v>
      </c>
      <c r="BT177" s="42">
        <f>IF('Indicator Date hidden'!BU178="x","x",BT$2-'Indicator Date hidden'!BU178)</f>
        <v>0</v>
      </c>
      <c r="BU177">
        <f t="shared" si="25"/>
        <v>19</v>
      </c>
      <c r="BV177" s="43">
        <f t="shared" si="26"/>
        <v>0.27941176470588236</v>
      </c>
      <c r="BW177">
        <f t="shared" si="27"/>
        <v>10</v>
      </c>
      <c r="BX177" s="43">
        <f t="shared" si="28"/>
        <v>1.0688860093752104</v>
      </c>
      <c r="BY177" s="46">
        <f t="shared" si="29"/>
        <v>0</v>
      </c>
    </row>
    <row r="178" spans="1:77">
      <c r="A178" t="str">
        <f>'Indicator Data'!B181</f>
        <v>TUR</v>
      </c>
      <c r="B178" s="42">
        <f>IF('Indicator Date hidden'!C179="x","x",B$2-'Indicator Date hidden'!C179)</f>
        <v>0</v>
      </c>
      <c r="C178" s="42">
        <f>IF('Indicator Date hidden'!D179="x","x",C$2-'Indicator Date hidden'!D179)</f>
        <v>0</v>
      </c>
      <c r="D178" s="42">
        <f>IF('Indicator Date hidden'!E179="x","x",D$2-'Indicator Date hidden'!E179)</f>
        <v>0</v>
      </c>
      <c r="E178" s="42">
        <f>IF('Indicator Date hidden'!F179="x","x",E$2-'Indicator Date hidden'!F179)</f>
        <v>0</v>
      </c>
      <c r="F178" s="42">
        <f>IF('Indicator Date hidden'!G179="x","x",F$2-'Indicator Date hidden'!G179)</f>
        <v>0</v>
      </c>
      <c r="G178" s="42">
        <f>IF('Indicator Date hidden'!H179="x","x",G$2-'Indicator Date hidden'!H179)</f>
        <v>0</v>
      </c>
      <c r="H178" s="42">
        <f>IF('Indicator Date hidden'!I179="x","x",H$2-'Indicator Date hidden'!I179)</f>
        <v>0</v>
      </c>
      <c r="I178" s="42">
        <f>IF('Indicator Date hidden'!J179="x","x",I$2-'Indicator Date hidden'!J179)</f>
        <v>0</v>
      </c>
      <c r="J178" s="42">
        <f>IF('Indicator Date hidden'!K179="x","x",J$2-'Indicator Date hidden'!K179)</f>
        <v>0</v>
      </c>
      <c r="K178" s="42">
        <f>IF('Indicator Date hidden'!L179="x","x",K$2-'Indicator Date hidden'!L179)</f>
        <v>0</v>
      </c>
      <c r="L178" s="42">
        <f>IF('Indicator Date hidden'!M179="x","x",L$2-'Indicator Date hidden'!M179)</f>
        <v>0</v>
      </c>
      <c r="M178" s="42" t="str">
        <f>IF('Indicator Date hidden'!N179="x","x",M$2-'Indicator Date hidden'!N179)</f>
        <v>x</v>
      </c>
      <c r="N178" s="42" t="str">
        <f>IF('Indicator Date hidden'!O179="x","x",N$2-'Indicator Date hidden'!O179)</f>
        <v>x</v>
      </c>
      <c r="O178" s="42" t="str">
        <f>IF('Indicator Date hidden'!P179="x","x",O$2-'Indicator Date hidden'!P179)</f>
        <v>x</v>
      </c>
      <c r="P178" s="42">
        <f>IF('Indicator Date hidden'!Q179="x","x",P$2-'Indicator Date hidden'!Q179)</f>
        <v>0</v>
      </c>
      <c r="Q178" s="42">
        <f>IF('Indicator Date hidden'!R179="x","x",Q$2-'Indicator Date hidden'!R179)</f>
        <v>0</v>
      </c>
      <c r="R178" s="42">
        <f>IF('Indicator Date hidden'!S179="x","x",R$2-'Indicator Date hidden'!S179)</f>
        <v>0</v>
      </c>
      <c r="S178" s="42">
        <f>IF('Indicator Date hidden'!T179="x","x",S$2-'Indicator Date hidden'!T179)</f>
        <v>0</v>
      </c>
      <c r="T178" s="42">
        <f>IF('Indicator Date hidden'!U179="x","x",T$2-'Indicator Date hidden'!U179)</f>
        <v>0</v>
      </c>
      <c r="U178" s="42">
        <f>IF('Indicator Date hidden'!V179="x","x",U$2-'Indicator Date hidden'!V179)</f>
        <v>0</v>
      </c>
      <c r="V178" s="42">
        <f>IF('Indicator Date hidden'!W179="x","x",V$2-'Indicator Date hidden'!W179)</f>
        <v>0</v>
      </c>
      <c r="W178" s="42">
        <f>IF('Indicator Date hidden'!X179="x","x",W$2-'Indicator Date hidden'!X179)</f>
        <v>0</v>
      </c>
      <c r="X178" s="42">
        <f>IF('Indicator Date hidden'!Y179="x","x",X$2-'Indicator Date hidden'!Y179)</f>
        <v>17</v>
      </c>
      <c r="Y178" s="42">
        <f>IF('Indicator Date hidden'!Z179="x","x",Y$2-'Indicator Date hidden'!Z179)</f>
        <v>0</v>
      </c>
      <c r="Z178" s="42" t="str">
        <f>IF('Indicator Date hidden'!AA179="x","x",Z$2-'Indicator Date hidden'!AA179)</f>
        <v>x</v>
      </c>
      <c r="AA178" s="42">
        <f>IF('Indicator Date hidden'!AB179="x","x",AA$2-'Indicator Date hidden'!AB179)</f>
        <v>0</v>
      </c>
      <c r="AB178" s="42">
        <f>IF('Indicator Date hidden'!AC179="x","x",AB$2-'Indicator Date hidden'!AC179)</f>
        <v>0</v>
      </c>
      <c r="AC178" s="42" t="str">
        <f>IF('Indicator Date hidden'!AD179="x","x",AC$2-'Indicator Date hidden'!AD179)</f>
        <v>x</v>
      </c>
      <c r="AD178" s="42">
        <f>IF('Indicator Date hidden'!AE179="x","x",AD$2-'Indicator Date hidden'!AE179)</f>
        <v>0</v>
      </c>
      <c r="AE178" s="42">
        <f>IF('Indicator Date hidden'!AF179="x","x",AE$2-'Indicator Date hidden'!AF179)</f>
        <v>0</v>
      </c>
      <c r="AF178" s="42">
        <f>IF('Indicator Date hidden'!AG179="x","x",AF$2-'Indicator Date hidden'!AG179)</f>
        <v>0</v>
      </c>
      <c r="AG178" s="42">
        <f>IF('Indicator Date hidden'!AH179="x","x",AG$2-'Indicator Date hidden'!AH179)</f>
        <v>0</v>
      </c>
      <c r="AH178" s="42" t="str">
        <f>IF('Indicator Date hidden'!AI179="x","x",AH$2-'Indicator Date hidden'!AI179)</f>
        <v>x</v>
      </c>
      <c r="AI178" s="42">
        <f>IF('Indicator Date hidden'!AJ179="x","x",AI$2-'Indicator Date hidden'!AJ179)</f>
        <v>0</v>
      </c>
      <c r="AJ178" s="42">
        <f>IF('Indicator Date hidden'!AK179="x","x",AJ$2-'Indicator Date hidden'!AK179)</f>
        <v>0</v>
      </c>
      <c r="AK178" s="42">
        <f>IF('Indicator Date hidden'!AL179="x","x",AK$2-'Indicator Date hidden'!AL179)</f>
        <v>0</v>
      </c>
      <c r="AL178" s="42">
        <f>IF('Indicator Date hidden'!AM179="x","x",AL$2-'Indicator Date hidden'!AM179)</f>
        <v>0</v>
      </c>
      <c r="AM178" s="42">
        <f>IF('Indicator Date hidden'!AN179="x","x",AM$2-'Indicator Date hidden'!AN179)</f>
        <v>0</v>
      </c>
      <c r="AN178" s="42">
        <f>IF('Indicator Date hidden'!AO179="x","x",AN$2-'Indicator Date hidden'!AO179)</f>
        <v>0</v>
      </c>
      <c r="AO178" s="42">
        <f>IF('Indicator Date hidden'!AP179="x","x",AO$2-'Indicator Date hidden'!AP179)</f>
        <v>4</v>
      </c>
      <c r="AP178" s="42">
        <f>IF('Indicator Date hidden'!AQ179="x","x",AP$2-'Indicator Date hidden'!AQ179)</f>
        <v>0</v>
      </c>
      <c r="AQ178" s="42" t="str">
        <f>IF('Indicator Date hidden'!AR179="x","x",AQ$2-'Indicator Date hidden'!AR179)</f>
        <v>x</v>
      </c>
      <c r="AR178" s="42" t="str">
        <f>IF('Indicator Date hidden'!AS179="x","x",AR$2-'Indicator Date hidden'!AS179)</f>
        <v>x</v>
      </c>
      <c r="AS178" s="42" t="str">
        <f>IF('Indicator Date hidden'!AT179="x","x",AS$2-'Indicator Date hidden'!AT179)</f>
        <v>x</v>
      </c>
      <c r="AT178" s="42" t="str">
        <f>IF('Indicator Date hidden'!AU179="x","x",AT$2-'Indicator Date hidden'!AU179)</f>
        <v>x</v>
      </c>
      <c r="AU178" s="42">
        <f>IF('Indicator Date hidden'!AV179="x","x",AU$2-'Indicator Date hidden'!AV179)</f>
        <v>0</v>
      </c>
      <c r="AV178" s="42">
        <f>IF('Indicator Date hidden'!AW179="x","x",AV$2-'Indicator Date hidden'!AW179)</f>
        <v>1</v>
      </c>
      <c r="AW178" s="42">
        <f>IF('Indicator Date hidden'!AX179="x","x",AW$2-'Indicator Date hidden'!AX179)</f>
        <v>-2</v>
      </c>
      <c r="AX178" s="42">
        <f>IF('Indicator Date hidden'!AY179="x","x",AX$2-'Indicator Date hidden'!AY179)</f>
        <v>-1</v>
      </c>
      <c r="AY178" s="42">
        <f>IF('Indicator Date hidden'!AZ179="x","x",AY$2-'Indicator Date hidden'!AZ179)</f>
        <v>0</v>
      </c>
      <c r="AZ178" s="42">
        <f>IF('Indicator Date hidden'!BA179="x","x",AZ$2-'Indicator Date hidden'!BA179)</f>
        <v>0</v>
      </c>
      <c r="BA178" s="42">
        <f>IF('Indicator Date hidden'!BB179="x","x",BA$2-'Indicator Date hidden'!BB179)</f>
        <v>0</v>
      </c>
      <c r="BB178" s="42">
        <f>IF('Indicator Date hidden'!BC179="x","x",BB$2-'Indicator Date hidden'!BC179)</f>
        <v>0</v>
      </c>
      <c r="BC178" s="42">
        <f>IF('Indicator Date hidden'!BD179="x","x",BC$2-'Indicator Date hidden'!BD179)</f>
        <v>0</v>
      </c>
      <c r="BD178" s="42">
        <f>IF('Indicator Date hidden'!BE179="x","x",BD$2-'Indicator Date hidden'!BE179)</f>
        <v>0</v>
      </c>
      <c r="BE178" s="42">
        <f>IF('Indicator Date hidden'!BF179="x","x",BE$2-'Indicator Date hidden'!BF179)</f>
        <v>0</v>
      </c>
      <c r="BF178" s="42">
        <f>IF('Indicator Date hidden'!BG179="x","x",BF$2-'Indicator Date hidden'!BG179)</f>
        <v>0</v>
      </c>
      <c r="BG178" s="42">
        <f>IF('Indicator Date hidden'!BH179="x","x",BG$2-'Indicator Date hidden'!BH179)</f>
        <v>0</v>
      </c>
      <c r="BH178" s="42">
        <f>IF('Indicator Date hidden'!BI179="x","x",BH$2-'Indicator Date hidden'!BI179)</f>
        <v>0</v>
      </c>
      <c r="BI178" s="42">
        <f>IF('Indicator Date hidden'!BJ179="x","x",BI$2-'Indicator Date hidden'!BJ179)</f>
        <v>4</v>
      </c>
      <c r="BJ178" s="42">
        <f>IF('Indicator Date hidden'!BK179="x","x",BJ$2-'Indicator Date hidden'!BK179)</f>
        <v>0</v>
      </c>
      <c r="BK178" s="42">
        <f>IF('Indicator Date hidden'!BL179="x","x",BK$2-'Indicator Date hidden'!BL179)</f>
        <v>0</v>
      </c>
      <c r="BL178" s="42">
        <f>IF('Indicator Date hidden'!BM179="x","x",BL$2-'Indicator Date hidden'!BM179)</f>
        <v>0</v>
      </c>
      <c r="BM178" s="42">
        <f>IF('Indicator Date hidden'!BN179="x","x",BM$2-'Indicator Date hidden'!BN179)</f>
        <v>0</v>
      </c>
      <c r="BN178" s="42">
        <f>IF('Indicator Date hidden'!BO179="x","x",BN$2-'Indicator Date hidden'!BO179)</f>
        <v>0</v>
      </c>
      <c r="BO178" s="42">
        <f>IF('Indicator Date hidden'!BP179="x","x",BO$2-'Indicator Date hidden'!BP179)</f>
        <v>1</v>
      </c>
      <c r="BP178" s="42">
        <f>IF('Indicator Date hidden'!BQ179="x","x",BP$2-'Indicator Date hidden'!BQ179)</f>
        <v>3</v>
      </c>
      <c r="BQ178" s="42">
        <f>IF('Indicator Date hidden'!BR179="x","x",BQ$2-'Indicator Date hidden'!BR179)</f>
        <v>3</v>
      </c>
      <c r="BR178" s="42">
        <f>IF('Indicator Date hidden'!BS179="x","x",BR$2-'Indicator Date hidden'!BS179)</f>
        <v>3</v>
      </c>
      <c r="BS178" s="42">
        <f>IF('Indicator Date hidden'!BT179="x","x",BS$2-'Indicator Date hidden'!BT179)</f>
        <v>1</v>
      </c>
      <c r="BT178" s="42">
        <f>IF('Indicator Date hidden'!BU179="x","x",BT$2-'Indicator Date hidden'!BU179)</f>
        <v>0</v>
      </c>
      <c r="BU178">
        <f t="shared" si="25"/>
        <v>34</v>
      </c>
      <c r="BV178" s="43">
        <f t="shared" si="26"/>
        <v>0.55737704918032782</v>
      </c>
      <c r="BW178">
        <f t="shared" si="27"/>
        <v>9</v>
      </c>
      <c r="BX178" s="43">
        <f t="shared" si="28"/>
        <v>2.350616174286547</v>
      </c>
      <c r="BY178" s="46">
        <f t="shared" si="29"/>
        <v>0</v>
      </c>
    </row>
    <row r="179" spans="1:77">
      <c r="A179" t="str">
        <f>'Indicator Data'!B182</f>
        <v>TKM</v>
      </c>
      <c r="B179" s="42">
        <f>IF('Indicator Date hidden'!C180="x","x",B$2-'Indicator Date hidden'!C180)</f>
        <v>0</v>
      </c>
      <c r="C179" s="42">
        <f>IF('Indicator Date hidden'!D180="x","x",C$2-'Indicator Date hidden'!D180)</f>
        <v>0</v>
      </c>
      <c r="D179" s="42">
        <f>IF('Indicator Date hidden'!E180="x","x",D$2-'Indicator Date hidden'!E180)</f>
        <v>0</v>
      </c>
      <c r="E179" s="42">
        <f>IF('Indicator Date hidden'!F180="x","x",E$2-'Indicator Date hidden'!F180)</f>
        <v>0</v>
      </c>
      <c r="F179" s="42">
        <f>IF('Indicator Date hidden'!G180="x","x",F$2-'Indicator Date hidden'!G180)</f>
        <v>0</v>
      </c>
      <c r="G179" s="42">
        <f>IF('Indicator Date hidden'!H180="x","x",G$2-'Indicator Date hidden'!H180)</f>
        <v>0</v>
      </c>
      <c r="H179" s="42">
        <f>IF('Indicator Date hidden'!I180="x","x",H$2-'Indicator Date hidden'!I180)</f>
        <v>0</v>
      </c>
      <c r="I179" s="42">
        <f>IF('Indicator Date hidden'!J180="x","x",I$2-'Indicator Date hidden'!J180)</f>
        <v>0</v>
      </c>
      <c r="J179" s="42">
        <f>IF('Indicator Date hidden'!K180="x","x",J$2-'Indicator Date hidden'!K180)</f>
        <v>0</v>
      </c>
      <c r="K179" s="42">
        <f>IF('Indicator Date hidden'!L180="x","x",K$2-'Indicator Date hidden'!L180)</f>
        <v>0</v>
      </c>
      <c r="L179" s="42">
        <f>IF('Indicator Date hidden'!M180="x","x",L$2-'Indicator Date hidden'!M180)</f>
        <v>0</v>
      </c>
      <c r="M179" s="42" t="str">
        <f>IF('Indicator Date hidden'!N180="x","x",M$2-'Indicator Date hidden'!N180)</f>
        <v>x</v>
      </c>
      <c r="N179" s="42" t="str">
        <f>IF('Indicator Date hidden'!O180="x","x",N$2-'Indicator Date hidden'!O180)</f>
        <v>x</v>
      </c>
      <c r="O179" s="42" t="str">
        <f>IF('Indicator Date hidden'!P180="x","x",O$2-'Indicator Date hidden'!P180)</f>
        <v>x</v>
      </c>
      <c r="P179" s="42">
        <f>IF('Indicator Date hidden'!Q180="x","x",P$2-'Indicator Date hidden'!Q180)</f>
        <v>0</v>
      </c>
      <c r="Q179" s="42">
        <f>IF('Indicator Date hidden'!R180="x","x",Q$2-'Indicator Date hidden'!R180)</f>
        <v>0</v>
      </c>
      <c r="R179" s="42">
        <f>IF('Indicator Date hidden'!S180="x","x",R$2-'Indicator Date hidden'!S180)</f>
        <v>0</v>
      </c>
      <c r="S179" s="42">
        <f>IF('Indicator Date hidden'!T180="x","x",S$2-'Indicator Date hidden'!T180)</f>
        <v>0</v>
      </c>
      <c r="T179" s="42">
        <f>IF('Indicator Date hidden'!U180="x","x",T$2-'Indicator Date hidden'!U180)</f>
        <v>0</v>
      </c>
      <c r="U179" s="42">
        <f>IF('Indicator Date hidden'!V180="x","x",U$2-'Indicator Date hidden'!V180)</f>
        <v>0</v>
      </c>
      <c r="V179" s="42">
        <f>IF('Indicator Date hidden'!W180="x","x",V$2-'Indicator Date hidden'!W180)</f>
        <v>0</v>
      </c>
      <c r="W179" s="42">
        <f>IF('Indicator Date hidden'!X180="x","x",W$2-'Indicator Date hidden'!X180)</f>
        <v>0</v>
      </c>
      <c r="X179" s="42">
        <f>IF('Indicator Date hidden'!Y180="x","x",X$2-'Indicator Date hidden'!Y180)</f>
        <v>2</v>
      </c>
      <c r="Y179" s="42">
        <f>IF('Indicator Date hidden'!Z180="x","x",Y$2-'Indicator Date hidden'!Z180)</f>
        <v>0</v>
      </c>
      <c r="Z179" s="42">
        <f>IF('Indicator Date hidden'!AA180="x","x",Z$2-'Indicator Date hidden'!AA180)</f>
        <v>2</v>
      </c>
      <c r="AA179" s="42">
        <f>IF('Indicator Date hidden'!AB180="x","x",AA$2-'Indicator Date hidden'!AB180)</f>
        <v>1</v>
      </c>
      <c r="AB179" s="42">
        <f>IF('Indicator Date hidden'!AC180="x","x",AB$2-'Indicator Date hidden'!AC180)</f>
        <v>0</v>
      </c>
      <c r="AC179" s="42">
        <f>IF('Indicator Date hidden'!AD180="x","x",AC$2-'Indicator Date hidden'!AD180)</f>
        <v>-2</v>
      </c>
      <c r="AD179" s="42">
        <f>IF('Indicator Date hidden'!AE180="x","x",AD$2-'Indicator Date hidden'!AE180)</f>
        <v>0</v>
      </c>
      <c r="AE179" s="42">
        <f>IF('Indicator Date hidden'!AF180="x","x",AE$2-'Indicator Date hidden'!AF180)</f>
        <v>0</v>
      </c>
      <c r="AF179" s="42">
        <f>IF('Indicator Date hidden'!AG180="x","x",AF$2-'Indicator Date hidden'!AG180)</f>
        <v>0</v>
      </c>
      <c r="AG179" s="42">
        <f>IF('Indicator Date hidden'!AH180="x","x",AG$2-'Indicator Date hidden'!AH180)</f>
        <v>0</v>
      </c>
      <c r="AH179" s="42">
        <f>IF('Indicator Date hidden'!AI180="x","x",AH$2-'Indicator Date hidden'!AI180)</f>
        <v>2</v>
      </c>
      <c r="AI179" s="42">
        <f>IF('Indicator Date hidden'!AJ180="x","x",AI$2-'Indicator Date hidden'!AJ180)</f>
        <v>0</v>
      </c>
      <c r="AJ179" s="42">
        <f>IF('Indicator Date hidden'!AK180="x","x",AJ$2-'Indicator Date hidden'!AK180)</f>
        <v>0</v>
      </c>
      <c r="AK179" s="42">
        <f>IF('Indicator Date hidden'!AL180="x","x",AK$2-'Indicator Date hidden'!AL180)</f>
        <v>0</v>
      </c>
      <c r="AL179" s="42">
        <f>IF('Indicator Date hidden'!AM180="x","x",AL$2-'Indicator Date hidden'!AM180)</f>
        <v>0</v>
      </c>
      <c r="AM179" s="42">
        <f>IF('Indicator Date hidden'!AN180="x","x",AM$2-'Indicator Date hidden'!AN180)</f>
        <v>1</v>
      </c>
      <c r="AN179" s="42">
        <f>IF('Indicator Date hidden'!AO180="x","x",AN$2-'Indicator Date hidden'!AO180)</f>
        <v>0</v>
      </c>
      <c r="AO179" s="42">
        <f>IF('Indicator Date hidden'!AP180="x","x",AO$2-'Indicator Date hidden'!AP180)</f>
        <v>3</v>
      </c>
      <c r="AP179" s="42">
        <f>IF('Indicator Date hidden'!AQ180="x","x",AP$2-'Indicator Date hidden'!AQ180)</f>
        <v>0</v>
      </c>
      <c r="AQ179" s="42" t="str">
        <f>IF('Indicator Date hidden'!AR180="x","x",AQ$2-'Indicator Date hidden'!AR180)</f>
        <v>x</v>
      </c>
      <c r="AR179" s="42" t="str">
        <f>IF('Indicator Date hidden'!AS180="x","x",AR$2-'Indicator Date hidden'!AS180)</f>
        <v>x</v>
      </c>
      <c r="AS179" s="42">
        <f>IF('Indicator Date hidden'!AT180="x","x",AS$2-'Indicator Date hidden'!AT180)</f>
        <v>2</v>
      </c>
      <c r="AT179" s="42">
        <f>IF('Indicator Date hidden'!AU180="x","x",AT$2-'Indicator Date hidden'!AU180)</f>
        <v>0</v>
      </c>
      <c r="AU179" s="42">
        <f>IF('Indicator Date hidden'!AV180="x","x",AU$2-'Indicator Date hidden'!AV180)</f>
        <v>1</v>
      </c>
      <c r="AV179" s="42" t="str">
        <f>IF('Indicator Date hidden'!AW180="x","x",AV$2-'Indicator Date hidden'!AW180)</f>
        <v>x</v>
      </c>
      <c r="AW179" s="42">
        <f>IF('Indicator Date hidden'!AX180="x","x",AW$2-'Indicator Date hidden'!AX180)</f>
        <v>-2</v>
      </c>
      <c r="AX179" s="42">
        <f>IF('Indicator Date hidden'!AY180="x","x",AX$2-'Indicator Date hidden'!AY180)</f>
        <v>-1</v>
      </c>
      <c r="AY179" s="42">
        <f>IF('Indicator Date hidden'!AZ180="x","x",AY$2-'Indicator Date hidden'!AZ180)</f>
        <v>0</v>
      </c>
      <c r="AZ179" s="42">
        <f>IF('Indicator Date hidden'!BA180="x","x",AZ$2-'Indicator Date hidden'!BA180)</f>
        <v>9</v>
      </c>
      <c r="BA179" s="42">
        <f>IF('Indicator Date hidden'!BB180="x","x",BA$2-'Indicator Date hidden'!BB180)</f>
        <v>0</v>
      </c>
      <c r="BB179" s="42">
        <f>IF('Indicator Date hidden'!BC180="x","x",BB$2-'Indicator Date hidden'!BC180)</f>
        <v>0</v>
      </c>
      <c r="BC179" s="42">
        <f>IF('Indicator Date hidden'!BD180="x","x",BC$2-'Indicator Date hidden'!BD180)</f>
        <v>0</v>
      </c>
      <c r="BD179" s="42">
        <f>IF('Indicator Date hidden'!BE180="x","x",BD$2-'Indicator Date hidden'!BE180)</f>
        <v>0</v>
      </c>
      <c r="BE179" s="42" t="str">
        <f>IF('Indicator Date hidden'!BF180="x","x",BE$2-'Indicator Date hidden'!BF180)</f>
        <v>x</v>
      </c>
      <c r="BF179" s="42">
        <f>IF('Indicator Date hidden'!BG180="x","x",BF$2-'Indicator Date hidden'!BG180)</f>
        <v>0</v>
      </c>
      <c r="BG179" s="42">
        <f>IF('Indicator Date hidden'!BH180="x","x",BG$2-'Indicator Date hidden'!BH180)</f>
        <v>0</v>
      </c>
      <c r="BH179" s="42">
        <f>IF('Indicator Date hidden'!BI180="x","x",BH$2-'Indicator Date hidden'!BI180)</f>
        <v>0</v>
      </c>
      <c r="BI179" s="42" t="str">
        <f>IF('Indicator Date hidden'!BJ180="x","x",BI$2-'Indicator Date hidden'!BJ180)</f>
        <v>x</v>
      </c>
      <c r="BJ179" s="42">
        <f>IF('Indicator Date hidden'!BK180="x","x",BJ$2-'Indicator Date hidden'!BK180)</f>
        <v>5</v>
      </c>
      <c r="BK179" s="42">
        <f>IF('Indicator Date hidden'!BL180="x","x",BK$2-'Indicator Date hidden'!BL180)</f>
        <v>1</v>
      </c>
      <c r="BL179" s="42">
        <f>IF('Indicator Date hidden'!BM180="x","x",BL$2-'Indicator Date hidden'!BM180)</f>
        <v>0</v>
      </c>
      <c r="BM179" s="42">
        <f>IF('Indicator Date hidden'!BN180="x","x",BM$2-'Indicator Date hidden'!BN180)</f>
        <v>0</v>
      </c>
      <c r="BN179" s="42">
        <f>IF('Indicator Date hidden'!BO180="x","x",BN$2-'Indicator Date hidden'!BO180)</f>
        <v>0</v>
      </c>
      <c r="BO179" s="42">
        <f>IF('Indicator Date hidden'!BP180="x","x",BO$2-'Indicator Date hidden'!BP180)</f>
        <v>7</v>
      </c>
      <c r="BP179" s="42">
        <f>IF('Indicator Date hidden'!BQ180="x","x",BP$2-'Indicator Date hidden'!BQ180)</f>
        <v>0</v>
      </c>
      <c r="BQ179" s="42">
        <f>IF('Indicator Date hidden'!BR180="x","x",BQ$2-'Indicator Date hidden'!BR180)</f>
        <v>0</v>
      </c>
      <c r="BR179" s="42">
        <f>IF('Indicator Date hidden'!BS180="x","x",BR$2-'Indicator Date hidden'!BS180)</f>
        <v>0</v>
      </c>
      <c r="BS179" s="42">
        <f>IF('Indicator Date hidden'!BT180="x","x",BS$2-'Indicator Date hidden'!BT180)</f>
        <v>1</v>
      </c>
      <c r="BT179" s="42">
        <f>IF('Indicator Date hidden'!BU180="x","x",BT$2-'Indicator Date hidden'!BU180)</f>
        <v>0</v>
      </c>
      <c r="BU179">
        <f t="shared" si="25"/>
        <v>32</v>
      </c>
      <c r="BV179" s="43">
        <f t="shared" si="26"/>
        <v>0.50793650793650791</v>
      </c>
      <c r="BW179">
        <f t="shared" si="27"/>
        <v>13</v>
      </c>
      <c r="BX179" s="43">
        <f t="shared" si="28"/>
        <v>1.6796921096648472</v>
      </c>
      <c r="BY179" s="46">
        <f t="shared" si="29"/>
        <v>0</v>
      </c>
    </row>
    <row r="180" spans="1:77">
      <c r="A180" t="str">
        <f>'Indicator Data'!B183</f>
        <v>TUV</v>
      </c>
      <c r="B180" s="42">
        <f>IF('Indicator Date hidden'!C181="x","x",B$2-'Indicator Date hidden'!C181)</f>
        <v>0</v>
      </c>
      <c r="C180" s="42">
        <f>IF('Indicator Date hidden'!D181="x","x",C$2-'Indicator Date hidden'!D181)</f>
        <v>0</v>
      </c>
      <c r="D180" s="42">
        <f>IF('Indicator Date hidden'!E181="x","x",D$2-'Indicator Date hidden'!E181)</f>
        <v>0</v>
      </c>
      <c r="E180" s="42">
        <f>IF('Indicator Date hidden'!F181="x","x",E$2-'Indicator Date hidden'!F181)</f>
        <v>0</v>
      </c>
      <c r="F180" s="42">
        <f>IF('Indicator Date hidden'!G181="x","x",F$2-'Indicator Date hidden'!G181)</f>
        <v>0</v>
      </c>
      <c r="G180" s="42">
        <f>IF('Indicator Date hidden'!H181="x","x",G$2-'Indicator Date hidden'!H181)</f>
        <v>0</v>
      </c>
      <c r="H180" s="42">
        <f>IF('Indicator Date hidden'!I181="x","x",H$2-'Indicator Date hidden'!I181)</f>
        <v>0</v>
      </c>
      <c r="I180" s="42">
        <f>IF('Indicator Date hidden'!J181="x","x",I$2-'Indicator Date hidden'!J181)</f>
        <v>0</v>
      </c>
      <c r="J180" s="42">
        <f>IF('Indicator Date hidden'!K181="x","x",J$2-'Indicator Date hidden'!K181)</f>
        <v>0</v>
      </c>
      <c r="K180" s="42" t="str">
        <f>IF('Indicator Date hidden'!L181="x","x",K$2-'Indicator Date hidden'!L181)</f>
        <v>x</v>
      </c>
      <c r="L180" s="42" t="str">
        <f>IF('Indicator Date hidden'!M181="x","x",L$2-'Indicator Date hidden'!M181)</f>
        <v>x</v>
      </c>
      <c r="M180" s="42" t="str">
        <f>IF('Indicator Date hidden'!N181="x","x",M$2-'Indicator Date hidden'!N181)</f>
        <v>x</v>
      </c>
      <c r="N180" s="42" t="str">
        <f>IF('Indicator Date hidden'!O181="x","x",N$2-'Indicator Date hidden'!O181)</f>
        <v>x</v>
      </c>
      <c r="O180" s="42" t="str">
        <f>IF('Indicator Date hidden'!P181="x","x",O$2-'Indicator Date hidden'!P181)</f>
        <v>x</v>
      </c>
      <c r="P180" s="42">
        <f>IF('Indicator Date hidden'!Q181="x","x",P$2-'Indicator Date hidden'!Q181)</f>
        <v>0</v>
      </c>
      <c r="Q180" s="42">
        <f>IF('Indicator Date hidden'!R181="x","x",Q$2-'Indicator Date hidden'!R181)</f>
        <v>0</v>
      </c>
      <c r="R180" s="42">
        <f>IF('Indicator Date hidden'!S181="x","x",R$2-'Indicator Date hidden'!S181)</f>
        <v>0</v>
      </c>
      <c r="S180" s="42">
        <f>IF('Indicator Date hidden'!T181="x","x",S$2-'Indicator Date hidden'!T181)</f>
        <v>0</v>
      </c>
      <c r="T180" s="42">
        <f>IF('Indicator Date hidden'!U181="x","x",T$2-'Indicator Date hidden'!U181)</f>
        <v>0</v>
      </c>
      <c r="U180" s="42">
        <f>IF('Indicator Date hidden'!V181="x","x",U$2-'Indicator Date hidden'!V181)</f>
        <v>0</v>
      </c>
      <c r="V180" s="42">
        <f>IF('Indicator Date hidden'!W181="x","x",V$2-'Indicator Date hidden'!W181)</f>
        <v>0</v>
      </c>
      <c r="W180" s="42">
        <f>IF('Indicator Date hidden'!X181="x","x",W$2-'Indicator Date hidden'!X181)</f>
        <v>0</v>
      </c>
      <c r="X180" s="42">
        <f>IF('Indicator Date hidden'!Y181="x","x",X$2-'Indicator Date hidden'!Y181)</f>
        <v>2</v>
      </c>
      <c r="Y180" s="42">
        <f>IF('Indicator Date hidden'!Z181="x","x",Y$2-'Indicator Date hidden'!Z181)</f>
        <v>0</v>
      </c>
      <c r="Z180" s="42">
        <f>IF('Indicator Date hidden'!AA181="x","x",Z$2-'Indicator Date hidden'!AA181)</f>
        <v>0</v>
      </c>
      <c r="AA180" s="42" t="str">
        <f>IF('Indicator Date hidden'!AB181="x","x",AA$2-'Indicator Date hidden'!AB181)</f>
        <v>x</v>
      </c>
      <c r="AB180" s="42">
        <f>IF('Indicator Date hidden'!AC181="x","x",AB$2-'Indicator Date hidden'!AC181)</f>
        <v>0</v>
      </c>
      <c r="AC180" s="42">
        <f>IF('Indicator Date hidden'!AD181="x","x",AC$2-'Indicator Date hidden'!AD181)</f>
        <v>-2</v>
      </c>
      <c r="AD180" s="42">
        <f>IF('Indicator Date hidden'!AE181="x","x",AD$2-'Indicator Date hidden'!AE181)</f>
        <v>0</v>
      </c>
      <c r="AE180" s="42">
        <f>IF('Indicator Date hidden'!AF181="x","x",AE$2-'Indicator Date hidden'!AF181)</f>
        <v>16</v>
      </c>
      <c r="AF180" s="42" t="str">
        <f>IF('Indicator Date hidden'!AG181="x","x",AF$2-'Indicator Date hidden'!AG181)</f>
        <v>x</v>
      </c>
      <c r="AG180" s="42">
        <f>IF('Indicator Date hidden'!AH181="x","x",AG$2-'Indicator Date hidden'!AH181)</f>
        <v>0</v>
      </c>
      <c r="AH180" s="42">
        <f>IF('Indicator Date hidden'!AI181="x","x",AH$2-'Indicator Date hidden'!AI181)</f>
        <v>2</v>
      </c>
      <c r="AI180" s="42">
        <f>IF('Indicator Date hidden'!AJ181="x","x",AI$2-'Indicator Date hidden'!AJ181)</f>
        <v>0</v>
      </c>
      <c r="AJ180" s="42">
        <f>IF('Indicator Date hidden'!AK181="x","x",AJ$2-'Indicator Date hidden'!AK181)</f>
        <v>0</v>
      </c>
      <c r="AK180" s="42">
        <f>IF('Indicator Date hidden'!AL181="x","x",AK$2-'Indicator Date hidden'!AL181)</f>
        <v>0</v>
      </c>
      <c r="AL180" s="42">
        <f>IF('Indicator Date hidden'!AM181="x","x",AL$2-'Indicator Date hidden'!AM181)</f>
        <v>0</v>
      </c>
      <c r="AM180" s="42">
        <f>IF('Indicator Date hidden'!AN181="x","x",AM$2-'Indicator Date hidden'!AN181)</f>
        <v>0</v>
      </c>
      <c r="AN180" s="42">
        <f>IF('Indicator Date hidden'!AO181="x","x",AN$2-'Indicator Date hidden'!AO181)</f>
        <v>0</v>
      </c>
      <c r="AO180" s="42">
        <f>IF('Indicator Date hidden'!AP181="x","x",AO$2-'Indicator Date hidden'!AP181)</f>
        <v>3</v>
      </c>
      <c r="AP180" s="42">
        <f>IF('Indicator Date hidden'!AQ181="x","x",AP$2-'Indicator Date hidden'!AQ181)</f>
        <v>0</v>
      </c>
      <c r="AQ180" s="42" t="str">
        <f>IF('Indicator Date hidden'!AR181="x","x",AQ$2-'Indicator Date hidden'!AR181)</f>
        <v>x</v>
      </c>
      <c r="AR180" s="42" t="str">
        <f>IF('Indicator Date hidden'!AS181="x","x",AR$2-'Indicator Date hidden'!AS181)</f>
        <v>x</v>
      </c>
      <c r="AS180" s="42" t="str">
        <f>IF('Indicator Date hidden'!AT181="x","x",AS$2-'Indicator Date hidden'!AT181)</f>
        <v>x</v>
      </c>
      <c r="AT180" s="42">
        <f>IF('Indicator Date hidden'!AU181="x","x",AT$2-'Indicator Date hidden'!AU181)</f>
        <v>0</v>
      </c>
      <c r="AU180" s="42" t="str">
        <f>IF('Indicator Date hidden'!AV181="x","x",AU$2-'Indicator Date hidden'!AV181)</f>
        <v>x</v>
      </c>
      <c r="AV180" s="42">
        <f>IF('Indicator Date hidden'!AW181="x","x",AV$2-'Indicator Date hidden'!AW181)</f>
        <v>12</v>
      </c>
      <c r="AW180" s="42">
        <f>IF('Indicator Date hidden'!AX181="x","x",AW$2-'Indicator Date hidden'!AX181)</f>
        <v>-2</v>
      </c>
      <c r="AX180" s="42">
        <f>IF('Indicator Date hidden'!AY181="x","x",AX$2-'Indicator Date hidden'!AY181)</f>
        <v>-1</v>
      </c>
      <c r="AY180" s="42">
        <f>IF('Indicator Date hidden'!AZ181="x","x",AY$2-'Indicator Date hidden'!AZ181)</f>
        <v>0</v>
      </c>
      <c r="AZ180" s="42" t="str">
        <f>IF('Indicator Date hidden'!BA181="x","x",AZ$2-'Indicator Date hidden'!BA181)</f>
        <v>x</v>
      </c>
      <c r="BA180" s="42" t="str">
        <f>IF('Indicator Date hidden'!BB181="x","x",BA$2-'Indicator Date hidden'!BB181)</f>
        <v>x</v>
      </c>
      <c r="BB180" s="42" t="str">
        <f>IF('Indicator Date hidden'!BC181="x","x",BB$2-'Indicator Date hidden'!BC181)</f>
        <v>x</v>
      </c>
      <c r="BC180" s="42">
        <f>IF('Indicator Date hidden'!BD181="x","x",BC$2-'Indicator Date hidden'!BD181)</f>
        <v>0</v>
      </c>
      <c r="BD180" s="42">
        <f>IF('Indicator Date hidden'!BE181="x","x",BD$2-'Indicator Date hidden'!BE181)</f>
        <v>0</v>
      </c>
      <c r="BE180" s="42" t="str">
        <f>IF('Indicator Date hidden'!BF181="x","x",BE$2-'Indicator Date hidden'!BF181)</f>
        <v>x</v>
      </c>
      <c r="BF180" s="42">
        <f>IF('Indicator Date hidden'!BG181="x","x",BF$2-'Indicator Date hidden'!BG181)</f>
        <v>0</v>
      </c>
      <c r="BG180" s="42" t="str">
        <f>IF('Indicator Date hidden'!BH181="x","x",BG$2-'Indicator Date hidden'!BH181)</f>
        <v>x</v>
      </c>
      <c r="BH180" s="42">
        <f>IF('Indicator Date hidden'!BI181="x","x",BH$2-'Indicator Date hidden'!BI181)</f>
        <v>0</v>
      </c>
      <c r="BI180" s="42" t="str">
        <f>IF('Indicator Date hidden'!BJ181="x","x",BI$2-'Indicator Date hidden'!BJ181)</f>
        <v>x</v>
      </c>
      <c r="BJ180" s="42">
        <f>IF('Indicator Date hidden'!BK181="x","x",BJ$2-'Indicator Date hidden'!BK181)</f>
        <v>1</v>
      </c>
      <c r="BK180" s="42">
        <f>IF('Indicator Date hidden'!BL181="x","x",BK$2-'Indicator Date hidden'!BL181)</f>
        <v>1</v>
      </c>
      <c r="BL180" s="42">
        <f>IF('Indicator Date hidden'!BM181="x","x",BL$2-'Indicator Date hidden'!BM181)</f>
        <v>0</v>
      </c>
      <c r="BM180" s="42">
        <f>IF('Indicator Date hidden'!BN181="x","x",BM$2-'Indicator Date hidden'!BN181)</f>
        <v>0</v>
      </c>
      <c r="BN180" s="42">
        <f>IF('Indicator Date hidden'!BO181="x","x",BN$2-'Indicator Date hidden'!BO181)</f>
        <v>0</v>
      </c>
      <c r="BO180" s="42">
        <f>IF('Indicator Date hidden'!BP181="x","x",BO$2-'Indicator Date hidden'!BP181)</f>
        <v>1</v>
      </c>
      <c r="BP180" s="42">
        <f>IF('Indicator Date hidden'!BQ181="x","x",BP$2-'Indicator Date hidden'!BQ181)</f>
        <v>0</v>
      </c>
      <c r="BQ180" s="42">
        <f>IF('Indicator Date hidden'!BR181="x","x",BQ$2-'Indicator Date hidden'!BR181)</f>
        <v>0</v>
      </c>
      <c r="BR180" s="42">
        <f>IF('Indicator Date hidden'!BS181="x","x",BR$2-'Indicator Date hidden'!BS181)</f>
        <v>0</v>
      </c>
      <c r="BS180" s="42">
        <f>IF('Indicator Date hidden'!BT181="x","x",BS$2-'Indicator Date hidden'!BT181)</f>
        <v>1</v>
      </c>
      <c r="BT180" s="42" t="str">
        <f>IF('Indicator Date hidden'!BU181="x","x",BT$2-'Indicator Date hidden'!BU181)</f>
        <v>x</v>
      </c>
      <c r="BU180">
        <f t="shared" si="25"/>
        <v>34</v>
      </c>
      <c r="BV180" s="43">
        <f t="shared" si="26"/>
        <v>0.64150943396226412</v>
      </c>
      <c r="BW180">
        <f t="shared" si="27"/>
        <v>9</v>
      </c>
      <c r="BX180" s="43">
        <f t="shared" si="28"/>
        <v>2.7751888572324637</v>
      </c>
      <c r="BY180" s="46">
        <f t="shared" si="29"/>
        <v>0</v>
      </c>
    </row>
    <row r="181" spans="1:77">
      <c r="A181" t="str">
        <f>'Indicator Data'!B184</f>
        <v>UGA</v>
      </c>
      <c r="B181" s="42">
        <f>IF('Indicator Date hidden'!C182="x","x",B$2-'Indicator Date hidden'!C182)</f>
        <v>0</v>
      </c>
      <c r="C181" s="42">
        <f>IF('Indicator Date hidden'!D182="x","x",C$2-'Indicator Date hidden'!D182)</f>
        <v>0</v>
      </c>
      <c r="D181" s="42">
        <f>IF('Indicator Date hidden'!E182="x","x",D$2-'Indicator Date hidden'!E182)</f>
        <v>0</v>
      </c>
      <c r="E181" s="42">
        <f>IF('Indicator Date hidden'!F182="x","x",E$2-'Indicator Date hidden'!F182)</f>
        <v>0</v>
      </c>
      <c r="F181" s="42">
        <f>IF('Indicator Date hidden'!G182="x","x",F$2-'Indicator Date hidden'!G182)</f>
        <v>0</v>
      </c>
      <c r="G181" s="42">
        <f>IF('Indicator Date hidden'!H182="x","x",G$2-'Indicator Date hidden'!H182)</f>
        <v>0</v>
      </c>
      <c r="H181" s="42">
        <f>IF('Indicator Date hidden'!I182="x","x",H$2-'Indicator Date hidden'!I182)</f>
        <v>0</v>
      </c>
      <c r="I181" s="42">
        <f>IF('Indicator Date hidden'!J182="x","x",I$2-'Indicator Date hidden'!J182)</f>
        <v>0</v>
      </c>
      <c r="J181" s="42">
        <f>IF('Indicator Date hidden'!K182="x","x",J$2-'Indicator Date hidden'!K182)</f>
        <v>0</v>
      </c>
      <c r="K181" s="42">
        <f>IF('Indicator Date hidden'!L182="x","x",K$2-'Indicator Date hidden'!L182)</f>
        <v>0</v>
      </c>
      <c r="L181" s="42">
        <f>IF('Indicator Date hidden'!M182="x","x",L$2-'Indicator Date hidden'!M182)</f>
        <v>0</v>
      </c>
      <c r="M181" s="42">
        <f>IF('Indicator Date hidden'!N182="x","x",M$2-'Indicator Date hidden'!N182)</f>
        <v>0</v>
      </c>
      <c r="N181" s="42">
        <f>IF('Indicator Date hidden'!O182="x","x",N$2-'Indicator Date hidden'!O182)</f>
        <v>0</v>
      </c>
      <c r="O181" s="42">
        <f>IF('Indicator Date hidden'!P182="x","x",O$2-'Indicator Date hidden'!P182)</f>
        <v>0</v>
      </c>
      <c r="P181" s="42">
        <f>IF('Indicator Date hidden'!Q182="x","x",P$2-'Indicator Date hidden'!Q182)</f>
        <v>0</v>
      </c>
      <c r="Q181" s="42">
        <f>IF('Indicator Date hidden'!R182="x","x",Q$2-'Indicator Date hidden'!R182)</f>
        <v>0</v>
      </c>
      <c r="R181" s="42">
        <f>IF('Indicator Date hidden'!S182="x","x",R$2-'Indicator Date hidden'!S182)</f>
        <v>0</v>
      </c>
      <c r="S181" s="42">
        <f>IF('Indicator Date hidden'!T182="x","x",S$2-'Indicator Date hidden'!T182)</f>
        <v>0</v>
      </c>
      <c r="T181" s="42">
        <f>IF('Indicator Date hidden'!U182="x","x",T$2-'Indicator Date hidden'!U182)</f>
        <v>0</v>
      </c>
      <c r="U181" s="42">
        <f>IF('Indicator Date hidden'!V182="x","x",U$2-'Indicator Date hidden'!V182)</f>
        <v>0</v>
      </c>
      <c r="V181" s="42">
        <f>IF('Indicator Date hidden'!W182="x","x",V$2-'Indicator Date hidden'!W182)</f>
        <v>0</v>
      </c>
      <c r="W181" s="42">
        <f>IF('Indicator Date hidden'!X182="x","x",W$2-'Indicator Date hidden'!X182)</f>
        <v>0</v>
      </c>
      <c r="X181" s="42">
        <f>IF('Indicator Date hidden'!Y182="x","x",X$2-'Indicator Date hidden'!Y182)</f>
        <v>2</v>
      </c>
      <c r="Y181" s="42">
        <f>IF('Indicator Date hidden'!Z182="x","x",Y$2-'Indicator Date hidden'!Z182)</f>
        <v>0</v>
      </c>
      <c r="Z181" s="42">
        <f>IF('Indicator Date hidden'!AA182="x","x",Z$2-'Indicator Date hidden'!AA182)</f>
        <v>0</v>
      </c>
      <c r="AA181" s="42">
        <f>IF('Indicator Date hidden'!AB182="x","x",AA$2-'Indicator Date hidden'!AB182)</f>
        <v>1</v>
      </c>
      <c r="AB181" s="42">
        <f>IF('Indicator Date hidden'!AC182="x","x",AB$2-'Indicator Date hidden'!AC182)</f>
        <v>0</v>
      </c>
      <c r="AC181" s="42">
        <f>IF('Indicator Date hidden'!AD182="x","x",AC$2-'Indicator Date hidden'!AD182)</f>
        <v>-2</v>
      </c>
      <c r="AD181" s="42">
        <f>IF('Indicator Date hidden'!AE182="x","x",AD$2-'Indicator Date hidden'!AE182)</f>
        <v>0</v>
      </c>
      <c r="AE181" s="42">
        <f>IF('Indicator Date hidden'!AF182="x","x",AE$2-'Indicator Date hidden'!AF182)</f>
        <v>0</v>
      </c>
      <c r="AF181" s="42">
        <f>IF('Indicator Date hidden'!AG182="x","x",AF$2-'Indicator Date hidden'!AG182)</f>
        <v>0</v>
      </c>
      <c r="AG181" s="42">
        <f>IF('Indicator Date hidden'!AH182="x","x",AG$2-'Indicator Date hidden'!AH182)</f>
        <v>0</v>
      </c>
      <c r="AH181" s="42">
        <f>IF('Indicator Date hidden'!AI182="x","x",AH$2-'Indicator Date hidden'!AI182)</f>
        <v>5</v>
      </c>
      <c r="AI181" s="42">
        <f>IF('Indicator Date hidden'!AJ182="x","x",AI$2-'Indicator Date hidden'!AJ182)</f>
        <v>0</v>
      </c>
      <c r="AJ181" s="42">
        <f>IF('Indicator Date hidden'!AK182="x","x",AJ$2-'Indicator Date hidden'!AK182)</f>
        <v>0</v>
      </c>
      <c r="AK181" s="42">
        <f>IF('Indicator Date hidden'!AL182="x","x",AK$2-'Indicator Date hidden'!AL182)</f>
        <v>0</v>
      </c>
      <c r="AL181" s="42">
        <f>IF('Indicator Date hidden'!AM182="x","x",AL$2-'Indicator Date hidden'!AM182)</f>
        <v>0</v>
      </c>
      <c r="AM181" s="42">
        <f>IF('Indicator Date hidden'!AN182="x","x",AM$2-'Indicator Date hidden'!AN182)</f>
        <v>0</v>
      </c>
      <c r="AN181" s="42">
        <f>IF('Indicator Date hidden'!AO182="x","x",AN$2-'Indicator Date hidden'!AO182)</f>
        <v>0</v>
      </c>
      <c r="AO181" s="42">
        <f>IF('Indicator Date hidden'!AP182="x","x",AO$2-'Indicator Date hidden'!AP182)</f>
        <v>2</v>
      </c>
      <c r="AP181" s="42">
        <f>IF('Indicator Date hidden'!AQ182="x","x",AP$2-'Indicator Date hidden'!AQ182)</f>
        <v>0</v>
      </c>
      <c r="AQ181" s="42">
        <f>IF('Indicator Date hidden'!AR182="x","x",AQ$2-'Indicator Date hidden'!AR182)</f>
        <v>0</v>
      </c>
      <c r="AR181" s="42">
        <f>IF('Indicator Date hidden'!AS182="x","x",AR$2-'Indicator Date hidden'!AS182)</f>
        <v>0</v>
      </c>
      <c r="AS181" s="42">
        <f>IF('Indicator Date hidden'!AT182="x","x",AS$2-'Indicator Date hidden'!AT182)</f>
        <v>0</v>
      </c>
      <c r="AT181" s="42">
        <f>IF('Indicator Date hidden'!AU182="x","x",AT$2-'Indicator Date hidden'!AU182)</f>
        <v>0</v>
      </c>
      <c r="AU181" s="42">
        <f>IF('Indicator Date hidden'!AV182="x","x",AU$2-'Indicator Date hidden'!AV182)</f>
        <v>0</v>
      </c>
      <c r="AV181" s="42">
        <f>IF('Indicator Date hidden'!AW182="x","x",AV$2-'Indicator Date hidden'!AW182)</f>
        <v>3</v>
      </c>
      <c r="AW181" s="42">
        <f>IF('Indicator Date hidden'!AX182="x","x",AW$2-'Indicator Date hidden'!AX182)</f>
        <v>-2</v>
      </c>
      <c r="AX181" s="42">
        <f>IF('Indicator Date hidden'!AY182="x","x",AX$2-'Indicator Date hidden'!AY182)</f>
        <v>-1</v>
      </c>
      <c r="AY181" s="42">
        <f>IF('Indicator Date hidden'!AZ182="x","x",AY$2-'Indicator Date hidden'!AZ182)</f>
        <v>0</v>
      </c>
      <c r="AZ181" s="42">
        <f>IF('Indicator Date hidden'!BA182="x","x",AZ$2-'Indicator Date hidden'!BA182)</f>
        <v>0</v>
      </c>
      <c r="BA181" s="42">
        <f>IF('Indicator Date hidden'!BB182="x","x",BA$2-'Indicator Date hidden'!BB182)</f>
        <v>0</v>
      </c>
      <c r="BB181" s="42">
        <f>IF('Indicator Date hidden'!BC182="x","x",BB$2-'Indicator Date hidden'!BC182)</f>
        <v>0</v>
      </c>
      <c r="BC181" s="42">
        <f>IF('Indicator Date hidden'!BD182="x","x",BC$2-'Indicator Date hidden'!BD182)</f>
        <v>0</v>
      </c>
      <c r="BD181" s="42">
        <f>IF('Indicator Date hidden'!BE182="x","x",BD$2-'Indicator Date hidden'!BE182)</f>
        <v>0</v>
      </c>
      <c r="BE181" s="42" t="str">
        <f>IF('Indicator Date hidden'!BF182="x","x",BE$2-'Indicator Date hidden'!BF182)</f>
        <v>x</v>
      </c>
      <c r="BF181" s="42">
        <f>IF('Indicator Date hidden'!BG182="x","x",BF$2-'Indicator Date hidden'!BG182)</f>
        <v>0</v>
      </c>
      <c r="BG181" s="42">
        <f>IF('Indicator Date hidden'!BH182="x","x",BG$2-'Indicator Date hidden'!BH182)</f>
        <v>0</v>
      </c>
      <c r="BH181" s="42">
        <f>IF('Indicator Date hidden'!BI182="x","x",BH$2-'Indicator Date hidden'!BI182)</f>
        <v>0</v>
      </c>
      <c r="BI181" s="42">
        <f>IF('Indicator Date hidden'!BJ182="x","x",BI$2-'Indicator Date hidden'!BJ182)</f>
        <v>1</v>
      </c>
      <c r="BJ181" s="42">
        <f>IF('Indicator Date hidden'!BK182="x","x",BJ$2-'Indicator Date hidden'!BK182)</f>
        <v>1</v>
      </c>
      <c r="BK181" s="42">
        <f>IF('Indicator Date hidden'!BL182="x","x",BK$2-'Indicator Date hidden'!BL182)</f>
        <v>0</v>
      </c>
      <c r="BL181" s="42">
        <f>IF('Indicator Date hidden'!BM182="x","x",BL$2-'Indicator Date hidden'!BM182)</f>
        <v>0</v>
      </c>
      <c r="BM181" s="42">
        <f>IF('Indicator Date hidden'!BN182="x","x",BM$2-'Indicator Date hidden'!BN182)</f>
        <v>0</v>
      </c>
      <c r="BN181" s="42">
        <f>IF('Indicator Date hidden'!BO182="x","x",BN$2-'Indicator Date hidden'!BO182)</f>
        <v>0</v>
      </c>
      <c r="BO181" s="42">
        <f>IF('Indicator Date hidden'!BP182="x","x",BO$2-'Indicator Date hidden'!BP182)</f>
        <v>1</v>
      </c>
      <c r="BP181" s="42">
        <f>IF('Indicator Date hidden'!BQ182="x","x",BP$2-'Indicator Date hidden'!BQ182)</f>
        <v>0</v>
      </c>
      <c r="BQ181" s="42">
        <f>IF('Indicator Date hidden'!BR182="x","x",BQ$2-'Indicator Date hidden'!BR182)</f>
        <v>0</v>
      </c>
      <c r="BR181" s="42">
        <f>IF('Indicator Date hidden'!BS182="x","x",BR$2-'Indicator Date hidden'!BS182)</f>
        <v>0</v>
      </c>
      <c r="BS181" s="42">
        <f>IF('Indicator Date hidden'!BT182="x","x",BS$2-'Indicator Date hidden'!BT182)</f>
        <v>1</v>
      </c>
      <c r="BT181" s="42">
        <f>IF('Indicator Date hidden'!BU182="x","x",BT$2-'Indicator Date hidden'!BU182)</f>
        <v>0</v>
      </c>
      <c r="BU181">
        <f t="shared" si="25"/>
        <v>12</v>
      </c>
      <c r="BV181" s="43">
        <f t="shared" si="26"/>
        <v>0.17142857142857143</v>
      </c>
      <c r="BW181">
        <f t="shared" si="27"/>
        <v>9</v>
      </c>
      <c r="BX181" s="43">
        <f t="shared" si="28"/>
        <v>0.87784522832784095</v>
      </c>
      <c r="BY181" s="46">
        <f t="shared" si="29"/>
        <v>0</v>
      </c>
    </row>
    <row r="182" spans="1:77">
      <c r="A182" t="str">
        <f>'Indicator Data'!B185</f>
        <v>UKR</v>
      </c>
      <c r="B182" s="42">
        <f>IF('Indicator Date hidden'!C183="x","x",B$2-'Indicator Date hidden'!C183)</f>
        <v>0</v>
      </c>
      <c r="C182" s="42">
        <f>IF('Indicator Date hidden'!D183="x","x",C$2-'Indicator Date hidden'!D183)</f>
        <v>0</v>
      </c>
      <c r="D182" s="42">
        <f>IF('Indicator Date hidden'!E183="x","x",D$2-'Indicator Date hidden'!E183)</f>
        <v>0</v>
      </c>
      <c r="E182" s="42">
        <f>IF('Indicator Date hidden'!F183="x","x",E$2-'Indicator Date hidden'!F183)</f>
        <v>0</v>
      </c>
      <c r="F182" s="42">
        <f>IF('Indicator Date hidden'!G183="x","x",F$2-'Indicator Date hidden'!G183)</f>
        <v>0</v>
      </c>
      <c r="G182" s="42">
        <f>IF('Indicator Date hidden'!H183="x","x",G$2-'Indicator Date hidden'!H183)</f>
        <v>0</v>
      </c>
      <c r="H182" s="42">
        <f>IF('Indicator Date hidden'!I183="x","x",H$2-'Indicator Date hidden'!I183)</f>
        <v>0</v>
      </c>
      <c r="I182" s="42">
        <f>IF('Indicator Date hidden'!J183="x","x",I$2-'Indicator Date hidden'!J183)</f>
        <v>0</v>
      </c>
      <c r="J182" s="42">
        <f>IF('Indicator Date hidden'!K183="x","x",J$2-'Indicator Date hidden'!K183)</f>
        <v>0</v>
      </c>
      <c r="K182" s="42">
        <f>IF('Indicator Date hidden'!L183="x","x",K$2-'Indicator Date hidden'!L183)</f>
        <v>0</v>
      </c>
      <c r="L182" s="42">
        <f>IF('Indicator Date hidden'!M183="x","x",L$2-'Indicator Date hidden'!M183)</f>
        <v>0</v>
      </c>
      <c r="M182" s="42" t="str">
        <f>IF('Indicator Date hidden'!N183="x","x",M$2-'Indicator Date hidden'!N183)</f>
        <v>x</v>
      </c>
      <c r="N182" s="42" t="str">
        <f>IF('Indicator Date hidden'!O183="x","x",N$2-'Indicator Date hidden'!O183)</f>
        <v>x</v>
      </c>
      <c r="O182" s="42" t="str">
        <f>IF('Indicator Date hidden'!P183="x","x",O$2-'Indicator Date hidden'!P183)</f>
        <v>x</v>
      </c>
      <c r="P182" s="42">
        <f>IF('Indicator Date hidden'!Q183="x","x",P$2-'Indicator Date hidden'!Q183)</f>
        <v>0</v>
      </c>
      <c r="Q182" s="42">
        <f>IF('Indicator Date hidden'!R183="x","x",Q$2-'Indicator Date hidden'!R183)</f>
        <v>0</v>
      </c>
      <c r="R182" s="42">
        <f>IF('Indicator Date hidden'!S183="x","x",R$2-'Indicator Date hidden'!S183)</f>
        <v>0</v>
      </c>
      <c r="S182" s="42">
        <f>IF('Indicator Date hidden'!T183="x","x",S$2-'Indicator Date hidden'!T183)</f>
        <v>0</v>
      </c>
      <c r="T182" s="42">
        <f>IF('Indicator Date hidden'!U183="x","x",T$2-'Indicator Date hidden'!U183)</f>
        <v>0</v>
      </c>
      <c r="U182" s="42">
        <f>IF('Indicator Date hidden'!V183="x","x",U$2-'Indicator Date hidden'!V183)</f>
        <v>0</v>
      </c>
      <c r="V182" s="42">
        <f>IF('Indicator Date hidden'!W183="x","x",V$2-'Indicator Date hidden'!W183)</f>
        <v>0</v>
      </c>
      <c r="W182" s="42">
        <f>IF('Indicator Date hidden'!X183="x","x",W$2-'Indicator Date hidden'!X183)</f>
        <v>0</v>
      </c>
      <c r="X182" s="42">
        <f>IF('Indicator Date hidden'!Y183="x","x",X$2-'Indicator Date hidden'!Y183)</f>
        <v>9</v>
      </c>
      <c r="Y182" s="42">
        <f>IF('Indicator Date hidden'!Z183="x","x",Y$2-'Indicator Date hidden'!Z183)</f>
        <v>0</v>
      </c>
      <c r="Z182" s="42" t="str">
        <f>IF('Indicator Date hidden'!AA183="x","x",Z$2-'Indicator Date hidden'!AA183)</f>
        <v>x</v>
      </c>
      <c r="AA182" s="42">
        <f>IF('Indicator Date hidden'!AB183="x","x",AA$2-'Indicator Date hidden'!AB183)</f>
        <v>1</v>
      </c>
      <c r="AB182" s="42">
        <f>IF('Indicator Date hidden'!AC183="x","x",AB$2-'Indicator Date hidden'!AC183)</f>
        <v>0</v>
      </c>
      <c r="AC182" s="42" t="str">
        <f>IF('Indicator Date hidden'!AD183="x","x",AC$2-'Indicator Date hidden'!AD183)</f>
        <v>x</v>
      </c>
      <c r="AD182" s="42">
        <f>IF('Indicator Date hidden'!AE183="x","x",AD$2-'Indicator Date hidden'!AE183)</f>
        <v>0</v>
      </c>
      <c r="AE182" s="42">
        <f>IF('Indicator Date hidden'!AF183="x","x",AE$2-'Indicator Date hidden'!AF183)</f>
        <v>0</v>
      </c>
      <c r="AF182" s="42">
        <f>IF('Indicator Date hidden'!AG183="x","x",AF$2-'Indicator Date hidden'!AG183)</f>
        <v>0</v>
      </c>
      <c r="AG182" s="42">
        <f>IF('Indicator Date hidden'!AH183="x","x",AG$2-'Indicator Date hidden'!AH183)</f>
        <v>0</v>
      </c>
      <c r="AH182" s="42">
        <f>IF('Indicator Date hidden'!AI183="x","x",AH$2-'Indicator Date hidden'!AI183)</f>
        <v>9</v>
      </c>
      <c r="AI182" s="42">
        <f>IF('Indicator Date hidden'!AJ183="x","x",AI$2-'Indicator Date hidden'!AJ183)</f>
        <v>0</v>
      </c>
      <c r="AJ182" s="42">
        <f>IF('Indicator Date hidden'!AK183="x","x",AJ$2-'Indicator Date hidden'!AK183)</f>
        <v>0</v>
      </c>
      <c r="AK182" s="42">
        <f>IF('Indicator Date hidden'!AL183="x","x",AK$2-'Indicator Date hidden'!AL183)</f>
        <v>0</v>
      </c>
      <c r="AL182" s="42">
        <f>IF('Indicator Date hidden'!AM183="x","x",AL$2-'Indicator Date hidden'!AM183)</f>
        <v>0</v>
      </c>
      <c r="AM182" s="42">
        <f>IF('Indicator Date hidden'!AN183="x","x",AM$2-'Indicator Date hidden'!AN183)</f>
        <v>0</v>
      </c>
      <c r="AN182" s="42">
        <f>IF('Indicator Date hidden'!AO183="x","x",AN$2-'Indicator Date hidden'!AO183)</f>
        <v>0</v>
      </c>
      <c r="AO182" s="42" t="str">
        <f>IF('Indicator Date hidden'!AP183="x","x",AO$2-'Indicator Date hidden'!AP183)</f>
        <v>x</v>
      </c>
      <c r="AP182" s="42">
        <f>IF('Indicator Date hidden'!AQ183="x","x",AP$2-'Indicator Date hidden'!AQ183)</f>
        <v>0</v>
      </c>
      <c r="AQ182" s="42">
        <f>IF('Indicator Date hidden'!AR183="x","x",AQ$2-'Indicator Date hidden'!AR183)</f>
        <v>1</v>
      </c>
      <c r="AR182" s="42" t="str">
        <f>IF('Indicator Date hidden'!AS183="x","x",AR$2-'Indicator Date hidden'!AS183)</f>
        <v>x</v>
      </c>
      <c r="AS182" s="42" t="str">
        <f>IF('Indicator Date hidden'!AT183="x","x",AS$2-'Indicator Date hidden'!AT183)</f>
        <v>x</v>
      </c>
      <c r="AT182" s="42">
        <f>IF('Indicator Date hidden'!AU183="x","x",AT$2-'Indicator Date hidden'!AU183)</f>
        <v>0</v>
      </c>
      <c r="AU182" s="42">
        <f>IF('Indicator Date hidden'!AV183="x","x",AU$2-'Indicator Date hidden'!AV183)</f>
        <v>0</v>
      </c>
      <c r="AV182" s="42">
        <f>IF('Indicator Date hidden'!AW183="x","x",AV$2-'Indicator Date hidden'!AW183)</f>
        <v>2</v>
      </c>
      <c r="AW182" s="42">
        <f>IF('Indicator Date hidden'!AX183="x","x",AW$2-'Indicator Date hidden'!AX183)</f>
        <v>-2</v>
      </c>
      <c r="AX182" s="42">
        <f>IF('Indicator Date hidden'!AY183="x","x",AX$2-'Indicator Date hidden'!AY183)</f>
        <v>-1</v>
      </c>
      <c r="AY182" s="42">
        <f>IF('Indicator Date hidden'!AZ183="x","x",AY$2-'Indicator Date hidden'!AZ183)</f>
        <v>0</v>
      </c>
      <c r="AZ182" s="42">
        <f>IF('Indicator Date hidden'!BA183="x","x",AZ$2-'Indicator Date hidden'!BA183)</f>
        <v>0</v>
      </c>
      <c r="BA182" s="42">
        <f>IF('Indicator Date hidden'!BB183="x","x",BA$2-'Indicator Date hidden'!BB183)</f>
        <v>0</v>
      </c>
      <c r="BB182" s="42">
        <f>IF('Indicator Date hidden'!BC183="x","x",BB$2-'Indicator Date hidden'!BC183)</f>
        <v>-1</v>
      </c>
      <c r="BC182" s="42">
        <f>IF('Indicator Date hidden'!BD183="x","x",BC$2-'Indicator Date hidden'!BD183)</f>
        <v>0</v>
      </c>
      <c r="BD182" s="42">
        <f>IF('Indicator Date hidden'!BE183="x","x",BD$2-'Indicator Date hidden'!BE183)</f>
        <v>0</v>
      </c>
      <c r="BE182" s="42" t="str">
        <f>IF('Indicator Date hidden'!BF183="x","x",BE$2-'Indicator Date hidden'!BF183)</f>
        <v>x</v>
      </c>
      <c r="BF182" s="42">
        <f>IF('Indicator Date hidden'!BG183="x","x",BF$2-'Indicator Date hidden'!BG183)</f>
        <v>0</v>
      </c>
      <c r="BG182" s="42">
        <f>IF('Indicator Date hidden'!BH183="x","x",BG$2-'Indicator Date hidden'!BH183)</f>
        <v>0</v>
      </c>
      <c r="BH182" s="42">
        <f>IF('Indicator Date hidden'!BI183="x","x",BH$2-'Indicator Date hidden'!BI183)</f>
        <v>0</v>
      </c>
      <c r="BI182" s="42">
        <f>IF('Indicator Date hidden'!BJ183="x","x",BI$2-'Indicator Date hidden'!BJ183)</f>
        <v>2</v>
      </c>
      <c r="BJ182" s="42">
        <f>IF('Indicator Date hidden'!BK183="x","x",BJ$2-'Indicator Date hidden'!BK183)</f>
        <v>1</v>
      </c>
      <c r="BK182" s="42">
        <f>IF('Indicator Date hidden'!BL183="x","x",BK$2-'Indicator Date hidden'!BL183)</f>
        <v>1</v>
      </c>
      <c r="BL182" s="42">
        <f>IF('Indicator Date hidden'!BM183="x","x",BL$2-'Indicator Date hidden'!BM183)</f>
        <v>0</v>
      </c>
      <c r="BM182" s="42">
        <f>IF('Indicator Date hidden'!BN183="x","x",BM$2-'Indicator Date hidden'!BN183)</f>
        <v>0</v>
      </c>
      <c r="BN182" s="42">
        <f>IF('Indicator Date hidden'!BO183="x","x",BN$2-'Indicator Date hidden'!BO183)</f>
        <v>0</v>
      </c>
      <c r="BO182" s="42">
        <f>IF('Indicator Date hidden'!BP183="x","x",BO$2-'Indicator Date hidden'!BP183)</f>
        <v>7</v>
      </c>
      <c r="BP182" s="42">
        <f>IF('Indicator Date hidden'!BQ183="x","x",BP$2-'Indicator Date hidden'!BQ183)</f>
        <v>0</v>
      </c>
      <c r="BQ182" s="42">
        <f>IF('Indicator Date hidden'!BR183="x","x",BQ$2-'Indicator Date hidden'!BR183)</f>
        <v>0</v>
      </c>
      <c r="BR182" s="42" t="str">
        <f>IF('Indicator Date hidden'!BS183="x","x",BR$2-'Indicator Date hidden'!BS183)</f>
        <v>x</v>
      </c>
      <c r="BS182" s="42">
        <f>IF('Indicator Date hidden'!BT183="x","x",BS$2-'Indicator Date hidden'!BT183)</f>
        <v>1</v>
      </c>
      <c r="BT182" s="42">
        <f>IF('Indicator Date hidden'!BU183="x","x",BT$2-'Indicator Date hidden'!BU183)</f>
        <v>0</v>
      </c>
      <c r="BU182">
        <f t="shared" si="25"/>
        <v>30</v>
      </c>
      <c r="BV182" s="43">
        <f t="shared" si="26"/>
        <v>0.49180327868852458</v>
      </c>
      <c r="BW182">
        <f t="shared" si="27"/>
        <v>10</v>
      </c>
      <c r="BX182" s="43">
        <f t="shared" si="28"/>
        <v>1.8784624931975369</v>
      </c>
      <c r="BY182" s="46">
        <f t="shared" si="29"/>
        <v>0</v>
      </c>
    </row>
    <row r="183" spans="1:77">
      <c r="A183" t="str">
        <f>'Indicator Data'!B186</f>
        <v>ARE</v>
      </c>
      <c r="B183" s="42">
        <f>IF('Indicator Date hidden'!C184="x","x",B$2-'Indicator Date hidden'!C184)</f>
        <v>0</v>
      </c>
      <c r="C183" s="42">
        <f>IF('Indicator Date hidden'!D184="x","x",C$2-'Indicator Date hidden'!D184)</f>
        <v>0</v>
      </c>
      <c r="D183" s="42">
        <f>IF('Indicator Date hidden'!E184="x","x",D$2-'Indicator Date hidden'!E184)</f>
        <v>0</v>
      </c>
      <c r="E183" s="42">
        <f>IF('Indicator Date hidden'!F184="x","x",E$2-'Indicator Date hidden'!F184)</f>
        <v>0</v>
      </c>
      <c r="F183" s="42">
        <f>IF('Indicator Date hidden'!G184="x","x",F$2-'Indicator Date hidden'!G184)</f>
        <v>0</v>
      </c>
      <c r="G183" s="42">
        <f>IF('Indicator Date hidden'!H184="x","x",G$2-'Indicator Date hidden'!H184)</f>
        <v>0</v>
      </c>
      <c r="H183" s="42">
        <f>IF('Indicator Date hidden'!I184="x","x",H$2-'Indicator Date hidden'!I184)</f>
        <v>0</v>
      </c>
      <c r="I183" s="42">
        <f>IF('Indicator Date hidden'!J184="x","x",I$2-'Indicator Date hidden'!J184)</f>
        <v>0</v>
      </c>
      <c r="J183" s="42">
        <f>IF('Indicator Date hidden'!K184="x","x",J$2-'Indicator Date hidden'!K184)</f>
        <v>0</v>
      </c>
      <c r="K183" s="42">
        <f>IF('Indicator Date hidden'!L184="x","x",K$2-'Indicator Date hidden'!L184)</f>
        <v>0</v>
      </c>
      <c r="L183" s="42">
        <f>IF('Indicator Date hidden'!M184="x","x",L$2-'Indicator Date hidden'!M184)</f>
        <v>0</v>
      </c>
      <c r="M183" s="42" t="str">
        <f>IF('Indicator Date hidden'!N184="x","x",M$2-'Indicator Date hidden'!N184)</f>
        <v>x</v>
      </c>
      <c r="N183" s="42" t="str">
        <f>IF('Indicator Date hidden'!O184="x","x",N$2-'Indicator Date hidden'!O184)</f>
        <v>x</v>
      </c>
      <c r="O183" s="42" t="str">
        <f>IF('Indicator Date hidden'!P184="x","x",O$2-'Indicator Date hidden'!P184)</f>
        <v>x</v>
      </c>
      <c r="P183" s="42">
        <f>IF('Indicator Date hidden'!Q184="x","x",P$2-'Indicator Date hidden'!Q184)</f>
        <v>0</v>
      </c>
      <c r="Q183" s="42">
        <f>IF('Indicator Date hidden'!R184="x","x",Q$2-'Indicator Date hidden'!R184)</f>
        <v>0</v>
      </c>
      <c r="R183" s="42">
        <f>IF('Indicator Date hidden'!S184="x","x",R$2-'Indicator Date hidden'!S184)</f>
        <v>0</v>
      </c>
      <c r="S183" s="42">
        <f>IF('Indicator Date hidden'!T184="x","x",S$2-'Indicator Date hidden'!T184)</f>
        <v>0</v>
      </c>
      <c r="T183" s="42">
        <f>IF('Indicator Date hidden'!U184="x","x",T$2-'Indicator Date hidden'!U184)</f>
        <v>0</v>
      </c>
      <c r="U183" s="42">
        <f>IF('Indicator Date hidden'!V184="x","x",U$2-'Indicator Date hidden'!V184)</f>
        <v>0</v>
      </c>
      <c r="V183" s="42">
        <f>IF('Indicator Date hidden'!W184="x","x",V$2-'Indicator Date hidden'!W184)</f>
        <v>0</v>
      </c>
      <c r="W183" s="42">
        <f>IF('Indicator Date hidden'!X184="x","x",W$2-'Indicator Date hidden'!X184)</f>
        <v>0</v>
      </c>
      <c r="X183" s="42" t="str">
        <f>IF('Indicator Date hidden'!Y184="x","x",X$2-'Indicator Date hidden'!Y184)</f>
        <v>x</v>
      </c>
      <c r="Y183" s="42">
        <f>IF('Indicator Date hidden'!Z184="x","x",Y$2-'Indicator Date hidden'!Z184)</f>
        <v>0</v>
      </c>
      <c r="Z183" s="42" t="str">
        <f>IF('Indicator Date hidden'!AA184="x","x",Z$2-'Indicator Date hidden'!AA184)</f>
        <v>x</v>
      </c>
      <c r="AA183" s="42">
        <f>IF('Indicator Date hidden'!AB184="x","x",AA$2-'Indicator Date hidden'!AB184)</f>
        <v>0</v>
      </c>
      <c r="AB183" s="42">
        <f>IF('Indicator Date hidden'!AC184="x","x",AB$2-'Indicator Date hidden'!AC184)</f>
        <v>0</v>
      </c>
      <c r="AC183" s="42">
        <f>IF('Indicator Date hidden'!AD184="x","x",AC$2-'Indicator Date hidden'!AD184)</f>
        <v>-2</v>
      </c>
      <c r="AD183" s="42">
        <f>IF('Indicator Date hidden'!AE184="x","x",AD$2-'Indicator Date hidden'!AE184)</f>
        <v>0</v>
      </c>
      <c r="AE183" s="42">
        <f>IF('Indicator Date hidden'!AF184="x","x",AE$2-'Indicator Date hidden'!AF184)</f>
        <v>0</v>
      </c>
      <c r="AF183" s="42">
        <f>IF('Indicator Date hidden'!AG184="x","x",AF$2-'Indicator Date hidden'!AG184)</f>
        <v>0</v>
      </c>
      <c r="AG183" s="42">
        <f>IF('Indicator Date hidden'!AH184="x","x",AG$2-'Indicator Date hidden'!AH184)</f>
        <v>0</v>
      </c>
      <c r="AH183" s="42" t="str">
        <f>IF('Indicator Date hidden'!AI184="x","x",AH$2-'Indicator Date hidden'!AI184)</f>
        <v>x</v>
      </c>
      <c r="AI183" s="42">
        <f>IF('Indicator Date hidden'!AJ184="x","x",AI$2-'Indicator Date hidden'!AJ184)</f>
        <v>0</v>
      </c>
      <c r="AJ183" s="42">
        <f>IF('Indicator Date hidden'!AK184="x","x",AJ$2-'Indicator Date hidden'!AK184)</f>
        <v>0</v>
      </c>
      <c r="AK183" s="42">
        <f>IF('Indicator Date hidden'!AL184="x","x",AK$2-'Indicator Date hidden'!AL184)</f>
        <v>0</v>
      </c>
      <c r="AL183" s="42" t="str">
        <f>IF('Indicator Date hidden'!AM184="x","x",AL$2-'Indicator Date hidden'!AM184)</f>
        <v>x</v>
      </c>
      <c r="AM183" s="42" t="str">
        <f>IF('Indicator Date hidden'!AN184="x","x",AM$2-'Indicator Date hidden'!AN184)</f>
        <v>x</v>
      </c>
      <c r="AN183" s="42">
        <f>IF('Indicator Date hidden'!AO184="x","x",AN$2-'Indicator Date hidden'!AO184)</f>
        <v>0</v>
      </c>
      <c r="AO183" s="42" t="str">
        <f>IF('Indicator Date hidden'!AP184="x","x",AO$2-'Indicator Date hidden'!AP184)</f>
        <v>x</v>
      </c>
      <c r="AP183" s="42">
        <f>IF('Indicator Date hidden'!AQ184="x","x",AP$2-'Indicator Date hidden'!AQ184)</f>
        <v>0</v>
      </c>
      <c r="AQ183" s="42">
        <f>IF('Indicator Date hidden'!AR184="x","x",AQ$2-'Indicator Date hidden'!AR184)</f>
        <v>0</v>
      </c>
      <c r="AR183" s="42" t="str">
        <f>IF('Indicator Date hidden'!AS184="x","x",AR$2-'Indicator Date hidden'!AS184)</f>
        <v>x</v>
      </c>
      <c r="AS183" s="42">
        <f>IF('Indicator Date hidden'!AT184="x","x",AS$2-'Indicator Date hidden'!AT184)</f>
        <v>0</v>
      </c>
      <c r="AT183" s="42">
        <f>IF('Indicator Date hidden'!AU184="x","x",AT$2-'Indicator Date hidden'!AU184)</f>
        <v>0</v>
      </c>
      <c r="AU183" s="42">
        <f>IF('Indicator Date hidden'!AV184="x","x",AU$2-'Indicator Date hidden'!AV184)</f>
        <v>0</v>
      </c>
      <c r="AV183" s="42">
        <f>IF('Indicator Date hidden'!AW184="x","x",AV$2-'Indicator Date hidden'!AW184)</f>
        <v>4</v>
      </c>
      <c r="AW183" s="42">
        <f>IF('Indicator Date hidden'!AX184="x","x",AW$2-'Indicator Date hidden'!AX184)</f>
        <v>-2</v>
      </c>
      <c r="AX183" s="42">
        <f>IF('Indicator Date hidden'!AY184="x","x",AX$2-'Indicator Date hidden'!AY184)</f>
        <v>-1</v>
      </c>
      <c r="AY183" s="42">
        <f>IF('Indicator Date hidden'!AZ184="x","x",AY$2-'Indicator Date hidden'!AZ184)</f>
        <v>0</v>
      </c>
      <c r="AZ183" s="42" t="str">
        <f>IF('Indicator Date hidden'!BA184="x","x",AZ$2-'Indicator Date hidden'!BA184)</f>
        <v>x</v>
      </c>
      <c r="BA183" s="42">
        <f>IF('Indicator Date hidden'!BB184="x","x",BA$2-'Indicator Date hidden'!BB184)</f>
        <v>0</v>
      </c>
      <c r="BB183" s="42">
        <f>IF('Indicator Date hidden'!BC184="x","x",BB$2-'Indicator Date hidden'!BC184)</f>
        <v>0</v>
      </c>
      <c r="BC183" s="42">
        <f>IF('Indicator Date hidden'!BD184="x","x",BC$2-'Indicator Date hidden'!BD184)</f>
        <v>0</v>
      </c>
      <c r="BD183" s="42">
        <f>IF('Indicator Date hidden'!BE184="x","x",BD$2-'Indicator Date hidden'!BE184)</f>
        <v>0</v>
      </c>
      <c r="BE183" s="42">
        <f>IF('Indicator Date hidden'!BF184="x","x",BE$2-'Indicator Date hidden'!BF184)</f>
        <v>0</v>
      </c>
      <c r="BF183" s="42">
        <f>IF('Indicator Date hidden'!BG184="x","x",BF$2-'Indicator Date hidden'!BG184)</f>
        <v>0</v>
      </c>
      <c r="BG183" s="42">
        <f>IF('Indicator Date hidden'!BH184="x","x",BG$2-'Indicator Date hidden'!BH184)</f>
        <v>0</v>
      </c>
      <c r="BH183" s="42">
        <f>IF('Indicator Date hidden'!BI184="x","x",BH$2-'Indicator Date hidden'!BI184)</f>
        <v>0</v>
      </c>
      <c r="BI183" s="42">
        <f>IF('Indicator Date hidden'!BJ184="x","x",BI$2-'Indicator Date hidden'!BJ184)</f>
        <v>1</v>
      </c>
      <c r="BJ183" s="42">
        <f>IF('Indicator Date hidden'!BK184="x","x",BJ$2-'Indicator Date hidden'!BK184)</f>
        <v>0</v>
      </c>
      <c r="BK183" s="42">
        <f>IF('Indicator Date hidden'!BL184="x","x",BK$2-'Indicator Date hidden'!BL184)</f>
        <v>0</v>
      </c>
      <c r="BL183" s="42">
        <f>IF('Indicator Date hidden'!BM184="x","x",BL$2-'Indicator Date hidden'!BM184)</f>
        <v>0</v>
      </c>
      <c r="BM183" s="42">
        <f>IF('Indicator Date hidden'!BN184="x","x",BM$2-'Indicator Date hidden'!BN184)</f>
        <v>0</v>
      </c>
      <c r="BN183" s="42">
        <f>IF('Indicator Date hidden'!BO184="x","x",BN$2-'Indicator Date hidden'!BO184)</f>
        <v>0</v>
      </c>
      <c r="BO183" s="42">
        <f>IF('Indicator Date hidden'!BP184="x","x",BO$2-'Indicator Date hidden'!BP184)</f>
        <v>1</v>
      </c>
      <c r="BP183" s="42">
        <f>IF('Indicator Date hidden'!BQ184="x","x",BP$2-'Indicator Date hidden'!BQ184)</f>
        <v>0</v>
      </c>
      <c r="BQ183" s="42">
        <f>IF('Indicator Date hidden'!BR184="x","x",BQ$2-'Indicator Date hidden'!BR184)</f>
        <v>0</v>
      </c>
      <c r="BR183" s="42">
        <f>IF('Indicator Date hidden'!BS184="x","x",BR$2-'Indicator Date hidden'!BS184)</f>
        <v>0</v>
      </c>
      <c r="BS183" s="42">
        <f>IF('Indicator Date hidden'!BT184="x","x",BS$2-'Indicator Date hidden'!BT184)</f>
        <v>1</v>
      </c>
      <c r="BT183" s="42">
        <f>IF('Indicator Date hidden'!BU184="x","x",BT$2-'Indicator Date hidden'!BU184)</f>
        <v>0</v>
      </c>
      <c r="BU183">
        <f t="shared" si="25"/>
        <v>2</v>
      </c>
      <c r="BV183" s="43">
        <f t="shared" si="26"/>
        <v>3.3333333333333333E-2</v>
      </c>
      <c r="BW183">
        <f t="shared" si="27"/>
        <v>4</v>
      </c>
      <c r="BX183" s="43">
        <f t="shared" si="28"/>
        <v>0.682316316348624</v>
      </c>
      <c r="BY183" s="46">
        <f t="shared" si="29"/>
        <v>0</v>
      </c>
    </row>
    <row r="184" spans="1:77">
      <c r="A184" t="str">
        <f>'Indicator Data'!B187</f>
        <v>GBR</v>
      </c>
      <c r="B184" s="42">
        <f>IF('Indicator Date hidden'!C185="x","x",B$2-'Indicator Date hidden'!C185)</f>
        <v>0</v>
      </c>
      <c r="C184" s="42">
        <f>IF('Indicator Date hidden'!D185="x","x",C$2-'Indicator Date hidden'!D185)</f>
        <v>0</v>
      </c>
      <c r="D184" s="42">
        <f>IF('Indicator Date hidden'!E185="x","x",D$2-'Indicator Date hidden'!E185)</f>
        <v>0</v>
      </c>
      <c r="E184" s="42">
        <f>IF('Indicator Date hidden'!F185="x","x",E$2-'Indicator Date hidden'!F185)</f>
        <v>0</v>
      </c>
      <c r="F184" s="42">
        <f>IF('Indicator Date hidden'!G185="x","x",F$2-'Indicator Date hidden'!G185)</f>
        <v>0</v>
      </c>
      <c r="G184" s="42">
        <f>IF('Indicator Date hidden'!H185="x","x",G$2-'Indicator Date hidden'!H185)</f>
        <v>0</v>
      </c>
      <c r="H184" s="42">
        <f>IF('Indicator Date hidden'!I185="x","x",H$2-'Indicator Date hidden'!I185)</f>
        <v>0</v>
      </c>
      <c r="I184" s="42">
        <f>IF('Indicator Date hidden'!J185="x","x",I$2-'Indicator Date hidden'!J185)</f>
        <v>0</v>
      </c>
      <c r="J184" s="42">
        <f>IF('Indicator Date hidden'!K185="x","x",J$2-'Indicator Date hidden'!K185)</f>
        <v>0</v>
      </c>
      <c r="K184" s="42">
        <f>IF('Indicator Date hidden'!L185="x","x",K$2-'Indicator Date hidden'!L185)</f>
        <v>0</v>
      </c>
      <c r="L184" s="42">
        <f>IF('Indicator Date hidden'!M185="x","x",L$2-'Indicator Date hidden'!M185)</f>
        <v>0</v>
      </c>
      <c r="M184" s="42" t="str">
        <f>IF('Indicator Date hidden'!N185="x","x",M$2-'Indicator Date hidden'!N185)</f>
        <v>x</v>
      </c>
      <c r="N184" s="42" t="str">
        <f>IF('Indicator Date hidden'!O185="x","x",N$2-'Indicator Date hidden'!O185)</f>
        <v>x</v>
      </c>
      <c r="O184" s="42" t="str">
        <f>IF('Indicator Date hidden'!P185="x","x",O$2-'Indicator Date hidden'!P185)</f>
        <v>x</v>
      </c>
      <c r="P184" s="42">
        <f>IF('Indicator Date hidden'!Q185="x","x",P$2-'Indicator Date hidden'!Q185)</f>
        <v>0</v>
      </c>
      <c r="Q184" s="42">
        <f>IF('Indicator Date hidden'!R185="x","x",Q$2-'Indicator Date hidden'!R185)</f>
        <v>0</v>
      </c>
      <c r="R184" s="42">
        <f>IF('Indicator Date hidden'!S185="x","x",R$2-'Indicator Date hidden'!S185)</f>
        <v>0</v>
      </c>
      <c r="S184" s="42">
        <f>IF('Indicator Date hidden'!T185="x","x",S$2-'Indicator Date hidden'!T185)</f>
        <v>0</v>
      </c>
      <c r="T184" s="42">
        <f>IF('Indicator Date hidden'!U185="x","x",T$2-'Indicator Date hidden'!U185)</f>
        <v>0</v>
      </c>
      <c r="U184" s="42">
        <f>IF('Indicator Date hidden'!V185="x","x",U$2-'Indicator Date hidden'!V185)</f>
        <v>0</v>
      </c>
      <c r="V184" s="42">
        <f>IF('Indicator Date hidden'!W185="x","x",V$2-'Indicator Date hidden'!W185)</f>
        <v>0</v>
      </c>
      <c r="W184" s="42">
        <f>IF('Indicator Date hidden'!X185="x","x",W$2-'Indicator Date hidden'!X185)</f>
        <v>0</v>
      </c>
      <c r="X184" s="42">
        <f>IF('Indicator Date hidden'!Y185="x","x",X$2-'Indicator Date hidden'!Y185)</f>
        <v>10</v>
      </c>
      <c r="Y184" s="42">
        <f>IF('Indicator Date hidden'!Z185="x","x",Y$2-'Indicator Date hidden'!Z185)</f>
        <v>0</v>
      </c>
      <c r="Z184" s="42" t="str">
        <f>IF('Indicator Date hidden'!AA185="x","x",Z$2-'Indicator Date hidden'!AA185)</f>
        <v>x</v>
      </c>
      <c r="AA184" s="42">
        <f>IF('Indicator Date hidden'!AB185="x","x",AA$2-'Indicator Date hidden'!AB185)</f>
        <v>1</v>
      </c>
      <c r="AB184" s="42">
        <f>IF('Indicator Date hidden'!AC185="x","x",AB$2-'Indicator Date hidden'!AC185)</f>
        <v>0</v>
      </c>
      <c r="AC184" s="42">
        <f>IF('Indicator Date hidden'!AD185="x","x",AC$2-'Indicator Date hidden'!AD185)</f>
        <v>-2</v>
      </c>
      <c r="AD184" s="42">
        <f>IF('Indicator Date hidden'!AE185="x","x",AD$2-'Indicator Date hidden'!AE185)</f>
        <v>0</v>
      </c>
      <c r="AE184" s="42">
        <f>IF('Indicator Date hidden'!AF185="x","x",AE$2-'Indicator Date hidden'!AF185)</f>
        <v>0</v>
      </c>
      <c r="AF184" s="42">
        <f>IF('Indicator Date hidden'!AG185="x","x",AF$2-'Indicator Date hidden'!AG185)</f>
        <v>0</v>
      </c>
      <c r="AG184" s="42">
        <f>IF('Indicator Date hidden'!AH185="x","x",AG$2-'Indicator Date hidden'!AH185)</f>
        <v>0</v>
      </c>
      <c r="AH184" s="42" t="str">
        <f>IF('Indicator Date hidden'!AI185="x","x",AH$2-'Indicator Date hidden'!AI185)</f>
        <v>x</v>
      </c>
      <c r="AI184" s="42">
        <f>IF('Indicator Date hidden'!AJ185="x","x",AI$2-'Indicator Date hidden'!AJ185)</f>
        <v>0</v>
      </c>
      <c r="AJ184" s="42">
        <f>IF('Indicator Date hidden'!AK185="x","x",AJ$2-'Indicator Date hidden'!AK185)</f>
        <v>0</v>
      </c>
      <c r="AK184" s="42">
        <f>IF('Indicator Date hidden'!AL185="x","x",AK$2-'Indicator Date hidden'!AL185)</f>
        <v>0</v>
      </c>
      <c r="AL184" s="42" t="str">
        <f>IF('Indicator Date hidden'!AM185="x","x",AL$2-'Indicator Date hidden'!AM185)</f>
        <v>x</v>
      </c>
      <c r="AM184" s="42">
        <f>IF('Indicator Date hidden'!AN185="x","x",AM$2-'Indicator Date hidden'!AN185)</f>
        <v>0</v>
      </c>
      <c r="AN184" s="42">
        <f>IF('Indicator Date hidden'!AO185="x","x",AN$2-'Indicator Date hidden'!AO185)</f>
        <v>0</v>
      </c>
      <c r="AO184" s="42" t="str">
        <f>IF('Indicator Date hidden'!AP185="x","x",AO$2-'Indicator Date hidden'!AP185)</f>
        <v>x</v>
      </c>
      <c r="AP184" s="42">
        <f>IF('Indicator Date hidden'!AQ185="x","x",AP$2-'Indicator Date hidden'!AQ185)</f>
        <v>0</v>
      </c>
      <c r="AQ184" s="42" t="str">
        <f>IF('Indicator Date hidden'!AR185="x","x",AQ$2-'Indicator Date hidden'!AR185)</f>
        <v>x</v>
      </c>
      <c r="AR184" s="42" t="str">
        <f>IF('Indicator Date hidden'!AS185="x","x",AR$2-'Indicator Date hidden'!AS185)</f>
        <v>x</v>
      </c>
      <c r="AS184" s="42" t="str">
        <f>IF('Indicator Date hidden'!AT185="x","x",AS$2-'Indicator Date hidden'!AT185)</f>
        <v>x</v>
      </c>
      <c r="AT184" s="42">
        <f>IF('Indicator Date hidden'!AU185="x","x",AT$2-'Indicator Date hidden'!AU185)</f>
        <v>0</v>
      </c>
      <c r="AU184" s="42">
        <f>IF('Indicator Date hidden'!AV185="x","x",AU$2-'Indicator Date hidden'!AV185)</f>
        <v>0</v>
      </c>
      <c r="AV184" s="42">
        <f>IF('Indicator Date hidden'!AW185="x","x",AV$2-'Indicator Date hidden'!AW185)</f>
        <v>1</v>
      </c>
      <c r="AW184" s="42">
        <f>IF('Indicator Date hidden'!AX185="x","x",AW$2-'Indicator Date hidden'!AX185)</f>
        <v>-2</v>
      </c>
      <c r="AX184" s="42">
        <f>IF('Indicator Date hidden'!AY185="x","x",AX$2-'Indicator Date hidden'!AY185)</f>
        <v>-1</v>
      </c>
      <c r="AY184" s="42">
        <f>IF('Indicator Date hidden'!AZ185="x","x",AY$2-'Indicator Date hidden'!AZ185)</f>
        <v>0</v>
      </c>
      <c r="AZ184" s="42" t="str">
        <f>IF('Indicator Date hidden'!BA185="x","x",AZ$2-'Indicator Date hidden'!BA185)</f>
        <v>x</v>
      </c>
      <c r="BA184" s="42">
        <f>IF('Indicator Date hidden'!BB185="x","x",BA$2-'Indicator Date hidden'!BB185)</f>
        <v>0</v>
      </c>
      <c r="BB184" s="42" t="str">
        <f>IF('Indicator Date hidden'!BC185="x","x",BB$2-'Indicator Date hidden'!BC185)</f>
        <v>x</v>
      </c>
      <c r="BC184" s="42">
        <f>IF('Indicator Date hidden'!BD185="x","x",BC$2-'Indicator Date hidden'!BD185)</f>
        <v>0</v>
      </c>
      <c r="BD184" s="42">
        <f>IF('Indicator Date hidden'!BE185="x","x",BD$2-'Indicator Date hidden'!BE185)</f>
        <v>0</v>
      </c>
      <c r="BE184" s="42">
        <f>IF('Indicator Date hidden'!BF185="x","x",BE$2-'Indicator Date hidden'!BF185)</f>
        <v>0</v>
      </c>
      <c r="BF184" s="42">
        <f>IF('Indicator Date hidden'!BG185="x","x",BF$2-'Indicator Date hidden'!BG185)</f>
        <v>0</v>
      </c>
      <c r="BG184" s="42">
        <f>IF('Indicator Date hidden'!BH185="x","x",BG$2-'Indicator Date hidden'!BH185)</f>
        <v>0</v>
      </c>
      <c r="BH184" s="42">
        <f>IF('Indicator Date hidden'!BI185="x","x",BH$2-'Indicator Date hidden'!BI185)</f>
        <v>0</v>
      </c>
      <c r="BI184" s="42" t="str">
        <f>IF('Indicator Date hidden'!BJ185="x","x",BI$2-'Indicator Date hidden'!BJ185)</f>
        <v>x</v>
      </c>
      <c r="BJ184" s="42">
        <f>IF('Indicator Date hidden'!BK185="x","x",BJ$2-'Indicator Date hidden'!BK185)</f>
        <v>1</v>
      </c>
      <c r="BK184" s="42">
        <f>IF('Indicator Date hidden'!BL185="x","x",BK$2-'Indicator Date hidden'!BL185)</f>
        <v>0</v>
      </c>
      <c r="BL184" s="42">
        <f>IF('Indicator Date hidden'!BM185="x","x",BL$2-'Indicator Date hidden'!BM185)</f>
        <v>0</v>
      </c>
      <c r="BM184" s="42">
        <f>IF('Indicator Date hidden'!BN185="x","x",BM$2-'Indicator Date hidden'!BN185)</f>
        <v>0</v>
      </c>
      <c r="BN184" s="42">
        <f>IF('Indicator Date hidden'!BO185="x","x",BN$2-'Indicator Date hidden'!BO185)</f>
        <v>0</v>
      </c>
      <c r="BO184" s="42">
        <f>IF('Indicator Date hidden'!BP185="x","x",BO$2-'Indicator Date hidden'!BP185)</f>
        <v>0</v>
      </c>
      <c r="BP184" s="42">
        <f>IF('Indicator Date hidden'!BQ185="x","x",BP$2-'Indicator Date hidden'!BQ185)</f>
        <v>0</v>
      </c>
      <c r="BQ184" s="42">
        <f>IF('Indicator Date hidden'!BR185="x","x",BQ$2-'Indicator Date hidden'!BR185)</f>
        <v>0</v>
      </c>
      <c r="BR184" s="42">
        <f>IF('Indicator Date hidden'!BS185="x","x",BR$2-'Indicator Date hidden'!BS185)</f>
        <v>0</v>
      </c>
      <c r="BS184" s="42">
        <f>IF('Indicator Date hidden'!BT185="x","x",BS$2-'Indicator Date hidden'!BT185)</f>
        <v>0</v>
      </c>
      <c r="BT184" s="42">
        <f>IF('Indicator Date hidden'!BU185="x","x",BT$2-'Indicator Date hidden'!BU185)</f>
        <v>0</v>
      </c>
      <c r="BU184">
        <f t="shared" si="25"/>
        <v>8</v>
      </c>
      <c r="BV184" s="43">
        <f t="shared" si="26"/>
        <v>0.13793103448275862</v>
      </c>
      <c r="BW184">
        <f t="shared" si="27"/>
        <v>4</v>
      </c>
      <c r="BX184" s="43">
        <f t="shared" si="28"/>
        <v>1.3827543210871325</v>
      </c>
      <c r="BY184" s="46">
        <f t="shared" si="29"/>
        <v>0</v>
      </c>
    </row>
    <row r="185" spans="1:77">
      <c r="A185" t="str">
        <f>'Indicator Data'!B188</f>
        <v>USA</v>
      </c>
      <c r="B185" s="42">
        <f>IF('Indicator Date hidden'!C186="x","x",B$2-'Indicator Date hidden'!C186)</f>
        <v>0</v>
      </c>
      <c r="C185" s="42">
        <f>IF('Indicator Date hidden'!D186="x","x",C$2-'Indicator Date hidden'!D186)</f>
        <v>0</v>
      </c>
      <c r="D185" s="42">
        <f>IF('Indicator Date hidden'!E186="x","x",D$2-'Indicator Date hidden'!E186)</f>
        <v>0</v>
      </c>
      <c r="E185" s="42">
        <f>IF('Indicator Date hidden'!F186="x","x",E$2-'Indicator Date hidden'!F186)</f>
        <v>0</v>
      </c>
      <c r="F185" s="42">
        <f>IF('Indicator Date hidden'!G186="x","x",F$2-'Indicator Date hidden'!G186)</f>
        <v>0</v>
      </c>
      <c r="G185" s="42">
        <f>IF('Indicator Date hidden'!H186="x","x",G$2-'Indicator Date hidden'!H186)</f>
        <v>0</v>
      </c>
      <c r="H185" s="42">
        <f>IF('Indicator Date hidden'!I186="x","x",H$2-'Indicator Date hidden'!I186)</f>
        <v>0</v>
      </c>
      <c r="I185" s="42">
        <f>IF('Indicator Date hidden'!J186="x","x",I$2-'Indicator Date hidden'!J186)</f>
        <v>0</v>
      </c>
      <c r="J185" s="42">
        <f>IF('Indicator Date hidden'!K186="x","x",J$2-'Indicator Date hidden'!K186)</f>
        <v>0</v>
      </c>
      <c r="K185" s="42">
        <f>IF('Indicator Date hidden'!L186="x","x",K$2-'Indicator Date hidden'!L186)</f>
        <v>0</v>
      </c>
      <c r="L185" s="42" t="str">
        <f>IF('Indicator Date hidden'!M186="x","x",L$2-'Indicator Date hidden'!M186)</f>
        <v>x</v>
      </c>
      <c r="M185" s="42" t="str">
        <f>IF('Indicator Date hidden'!N186="x","x",M$2-'Indicator Date hidden'!N186)</f>
        <v>x</v>
      </c>
      <c r="N185" s="42" t="str">
        <f>IF('Indicator Date hidden'!O186="x","x",N$2-'Indicator Date hidden'!O186)</f>
        <v>x</v>
      </c>
      <c r="O185" s="42" t="str">
        <f>IF('Indicator Date hidden'!P186="x","x",O$2-'Indicator Date hidden'!P186)</f>
        <v>x</v>
      </c>
      <c r="P185" s="42">
        <f>IF('Indicator Date hidden'!Q186="x","x",P$2-'Indicator Date hidden'!Q186)</f>
        <v>0</v>
      </c>
      <c r="Q185" s="42">
        <f>IF('Indicator Date hidden'!R186="x","x",Q$2-'Indicator Date hidden'!R186)</f>
        <v>0</v>
      </c>
      <c r="R185" s="42">
        <f>IF('Indicator Date hidden'!S186="x","x",R$2-'Indicator Date hidden'!S186)</f>
        <v>0</v>
      </c>
      <c r="S185" s="42">
        <f>IF('Indicator Date hidden'!T186="x","x",S$2-'Indicator Date hidden'!T186)</f>
        <v>0</v>
      </c>
      <c r="T185" s="42">
        <f>IF('Indicator Date hidden'!U186="x","x",T$2-'Indicator Date hidden'!U186)</f>
        <v>0</v>
      </c>
      <c r="U185" s="42">
        <f>IF('Indicator Date hidden'!V186="x","x",U$2-'Indicator Date hidden'!V186)</f>
        <v>0</v>
      </c>
      <c r="V185" s="42">
        <f>IF('Indicator Date hidden'!W186="x","x",V$2-'Indicator Date hidden'!W186)</f>
        <v>0</v>
      </c>
      <c r="W185" s="42">
        <f>IF('Indicator Date hidden'!X186="x","x",W$2-'Indicator Date hidden'!X186)</f>
        <v>0</v>
      </c>
      <c r="X185" s="42">
        <f>IF('Indicator Date hidden'!Y186="x","x",X$2-'Indicator Date hidden'!Y186)</f>
        <v>6</v>
      </c>
      <c r="Y185" s="42">
        <f>IF('Indicator Date hidden'!Z186="x","x",Y$2-'Indicator Date hidden'!Z186)</f>
        <v>0</v>
      </c>
      <c r="Z185" s="42" t="str">
        <f>IF('Indicator Date hidden'!AA186="x","x",Z$2-'Indicator Date hidden'!AA186)</f>
        <v>x</v>
      </c>
      <c r="AA185" s="42">
        <f>IF('Indicator Date hidden'!AB186="x","x",AA$2-'Indicator Date hidden'!AB186)</f>
        <v>1</v>
      </c>
      <c r="AB185" s="42">
        <f>IF('Indicator Date hidden'!AC186="x","x",AB$2-'Indicator Date hidden'!AC186)</f>
        <v>0</v>
      </c>
      <c r="AC185" s="42">
        <f>IF('Indicator Date hidden'!AD186="x","x",AC$2-'Indicator Date hidden'!AD186)</f>
        <v>-2</v>
      </c>
      <c r="AD185" s="42">
        <f>IF('Indicator Date hidden'!AE186="x","x",AD$2-'Indicator Date hidden'!AE186)</f>
        <v>0</v>
      </c>
      <c r="AE185" s="42">
        <f>IF('Indicator Date hidden'!AF186="x","x",AE$2-'Indicator Date hidden'!AF186)</f>
        <v>0</v>
      </c>
      <c r="AF185" s="42">
        <f>IF('Indicator Date hidden'!AG186="x","x",AF$2-'Indicator Date hidden'!AG186)</f>
        <v>0</v>
      </c>
      <c r="AG185" s="42">
        <f>IF('Indicator Date hidden'!AH186="x","x",AG$2-'Indicator Date hidden'!AH186)</f>
        <v>0</v>
      </c>
      <c r="AH185" s="42" t="str">
        <f>IF('Indicator Date hidden'!AI186="x","x",AH$2-'Indicator Date hidden'!AI186)</f>
        <v>x</v>
      </c>
      <c r="AI185" s="42">
        <f>IF('Indicator Date hidden'!AJ186="x","x",AI$2-'Indicator Date hidden'!AJ186)</f>
        <v>0</v>
      </c>
      <c r="AJ185" s="42">
        <f>IF('Indicator Date hidden'!AK186="x","x",AJ$2-'Indicator Date hidden'!AK186)</f>
        <v>0</v>
      </c>
      <c r="AK185" s="42">
        <f>IF('Indicator Date hidden'!AL186="x","x",AK$2-'Indicator Date hidden'!AL186)</f>
        <v>0</v>
      </c>
      <c r="AL185" s="42" t="str">
        <f>IF('Indicator Date hidden'!AM186="x","x",AL$2-'Indicator Date hidden'!AM186)</f>
        <v>x</v>
      </c>
      <c r="AM185" s="42">
        <f>IF('Indicator Date hidden'!AN186="x","x",AM$2-'Indicator Date hidden'!AN186)</f>
        <v>0</v>
      </c>
      <c r="AN185" s="42">
        <f>IF('Indicator Date hidden'!AO186="x","x",AN$2-'Indicator Date hidden'!AO186)</f>
        <v>0</v>
      </c>
      <c r="AO185" s="42">
        <f>IF('Indicator Date hidden'!AP186="x","x",AO$2-'Indicator Date hidden'!AP186)</f>
        <v>4</v>
      </c>
      <c r="AP185" s="42">
        <f>IF('Indicator Date hidden'!AQ186="x","x",AP$2-'Indicator Date hidden'!AQ186)</f>
        <v>0</v>
      </c>
      <c r="AQ185" s="42">
        <f>IF('Indicator Date hidden'!AR186="x","x",AQ$2-'Indicator Date hidden'!AR186)</f>
        <v>1</v>
      </c>
      <c r="AR185" s="42">
        <f>IF('Indicator Date hidden'!AS186="x","x",AR$2-'Indicator Date hidden'!AS186)</f>
        <v>1</v>
      </c>
      <c r="AS185" s="42" t="str">
        <f>IF('Indicator Date hidden'!AT186="x","x",AS$2-'Indicator Date hidden'!AT186)</f>
        <v>x</v>
      </c>
      <c r="AT185" s="42">
        <f>IF('Indicator Date hidden'!AU186="x","x",AT$2-'Indicator Date hidden'!AU186)</f>
        <v>0</v>
      </c>
      <c r="AU185" s="42">
        <f>IF('Indicator Date hidden'!AV186="x","x",AU$2-'Indicator Date hidden'!AV186)</f>
        <v>0</v>
      </c>
      <c r="AV185" s="42">
        <f>IF('Indicator Date hidden'!AW186="x","x",AV$2-'Indicator Date hidden'!AW186)</f>
        <v>1</v>
      </c>
      <c r="AW185" s="42">
        <f>IF('Indicator Date hidden'!AX186="x","x",AW$2-'Indicator Date hidden'!AX186)</f>
        <v>-2</v>
      </c>
      <c r="AX185" s="42">
        <f>IF('Indicator Date hidden'!AY186="x","x",AX$2-'Indicator Date hidden'!AY186)</f>
        <v>-1</v>
      </c>
      <c r="AY185" s="42">
        <f>IF('Indicator Date hidden'!AZ186="x","x",AY$2-'Indicator Date hidden'!AZ186)</f>
        <v>0</v>
      </c>
      <c r="AZ185" s="42" t="str">
        <f>IF('Indicator Date hidden'!BA186="x","x",AZ$2-'Indicator Date hidden'!BA186)</f>
        <v>x</v>
      </c>
      <c r="BA185" s="42">
        <f>IF('Indicator Date hidden'!BB186="x","x",BA$2-'Indicator Date hidden'!BB186)</f>
        <v>0</v>
      </c>
      <c r="BB185" s="42">
        <f>IF('Indicator Date hidden'!BC186="x","x",BB$2-'Indicator Date hidden'!BC186)</f>
        <v>0</v>
      </c>
      <c r="BC185" s="42">
        <f>IF('Indicator Date hidden'!BD186="x","x",BC$2-'Indicator Date hidden'!BD186)</f>
        <v>0</v>
      </c>
      <c r="BD185" s="42">
        <f>IF('Indicator Date hidden'!BE186="x","x",BD$2-'Indicator Date hidden'!BE186)</f>
        <v>0</v>
      </c>
      <c r="BE185" s="42">
        <f>IF('Indicator Date hidden'!BF186="x","x",BE$2-'Indicator Date hidden'!BF186)</f>
        <v>2</v>
      </c>
      <c r="BF185" s="42">
        <f>IF('Indicator Date hidden'!BG186="x","x",BF$2-'Indicator Date hidden'!BG186)</f>
        <v>0</v>
      </c>
      <c r="BG185" s="42">
        <f>IF('Indicator Date hidden'!BH186="x","x",BG$2-'Indicator Date hidden'!BH186)</f>
        <v>0</v>
      </c>
      <c r="BH185" s="42">
        <f>IF('Indicator Date hidden'!BI186="x","x",BH$2-'Indicator Date hidden'!BI186)</f>
        <v>0</v>
      </c>
      <c r="BI185" s="42" t="str">
        <f>IF('Indicator Date hidden'!BJ186="x","x",BI$2-'Indicator Date hidden'!BJ186)</f>
        <v>x</v>
      </c>
      <c r="BJ185" s="42">
        <f>IF('Indicator Date hidden'!BK186="x","x",BJ$2-'Indicator Date hidden'!BK186)</f>
        <v>1</v>
      </c>
      <c r="BK185" s="42">
        <f>IF('Indicator Date hidden'!BL186="x","x",BK$2-'Indicator Date hidden'!BL186)</f>
        <v>0</v>
      </c>
      <c r="BL185" s="42">
        <f>IF('Indicator Date hidden'!BM186="x","x",BL$2-'Indicator Date hidden'!BM186)</f>
        <v>0</v>
      </c>
      <c r="BM185" s="42">
        <f>IF('Indicator Date hidden'!BN186="x","x",BM$2-'Indicator Date hidden'!BN186)</f>
        <v>0</v>
      </c>
      <c r="BN185" s="42">
        <f>IF('Indicator Date hidden'!BO186="x","x",BN$2-'Indicator Date hidden'!BO186)</f>
        <v>0</v>
      </c>
      <c r="BO185" s="42">
        <f>IF('Indicator Date hidden'!BP186="x","x",BO$2-'Indicator Date hidden'!BP186)</f>
        <v>1</v>
      </c>
      <c r="BP185" s="42">
        <f>IF('Indicator Date hidden'!BQ186="x","x",BP$2-'Indicator Date hidden'!BQ186)</f>
        <v>0</v>
      </c>
      <c r="BQ185" s="42">
        <f>IF('Indicator Date hidden'!BR186="x","x",BQ$2-'Indicator Date hidden'!BR186)</f>
        <v>0</v>
      </c>
      <c r="BR185" s="42">
        <f>IF('Indicator Date hidden'!BS186="x","x",BR$2-'Indicator Date hidden'!BS186)</f>
        <v>0</v>
      </c>
      <c r="BS185" s="42">
        <f>IF('Indicator Date hidden'!BT186="x","x",BS$2-'Indicator Date hidden'!BT186)</f>
        <v>0</v>
      </c>
      <c r="BT185" s="42">
        <f>IF('Indicator Date hidden'!BU186="x","x",BT$2-'Indicator Date hidden'!BU186)</f>
        <v>0</v>
      </c>
      <c r="BU185">
        <f t="shared" si="25"/>
        <v>13</v>
      </c>
      <c r="BV185" s="43">
        <f t="shared" si="26"/>
        <v>0.21311475409836064</v>
      </c>
      <c r="BW185">
        <f t="shared" si="27"/>
        <v>9</v>
      </c>
      <c r="BX185" s="43">
        <f t="shared" si="28"/>
        <v>1.0575994174615941</v>
      </c>
      <c r="BY185" s="46">
        <f t="shared" si="29"/>
        <v>0</v>
      </c>
    </row>
    <row r="186" spans="1:77">
      <c r="A186" t="str">
        <f>'Indicator Data'!B189</f>
        <v>URY</v>
      </c>
      <c r="B186" s="42">
        <f>IF('Indicator Date hidden'!C187="x","x",B$2-'Indicator Date hidden'!C187)</f>
        <v>0</v>
      </c>
      <c r="C186" s="42">
        <f>IF('Indicator Date hidden'!D187="x","x",C$2-'Indicator Date hidden'!D187)</f>
        <v>0</v>
      </c>
      <c r="D186" s="42">
        <f>IF('Indicator Date hidden'!E187="x","x",D$2-'Indicator Date hidden'!E187)</f>
        <v>0</v>
      </c>
      <c r="E186" s="42">
        <f>IF('Indicator Date hidden'!F187="x","x",E$2-'Indicator Date hidden'!F187)</f>
        <v>0</v>
      </c>
      <c r="F186" s="42">
        <f>IF('Indicator Date hidden'!G187="x","x",F$2-'Indicator Date hidden'!G187)</f>
        <v>0</v>
      </c>
      <c r="G186" s="42">
        <f>IF('Indicator Date hidden'!H187="x","x",G$2-'Indicator Date hidden'!H187)</f>
        <v>0</v>
      </c>
      <c r="H186" s="42">
        <f>IF('Indicator Date hidden'!I187="x","x",H$2-'Indicator Date hidden'!I187)</f>
        <v>0</v>
      </c>
      <c r="I186" s="42">
        <f>IF('Indicator Date hidden'!J187="x","x",I$2-'Indicator Date hidden'!J187)</f>
        <v>0</v>
      </c>
      <c r="J186" s="42">
        <f>IF('Indicator Date hidden'!K187="x","x",J$2-'Indicator Date hidden'!K187)</f>
        <v>0</v>
      </c>
      <c r="K186" s="42">
        <f>IF('Indicator Date hidden'!L187="x","x",K$2-'Indicator Date hidden'!L187)</f>
        <v>0</v>
      </c>
      <c r="L186" s="42" t="str">
        <f>IF('Indicator Date hidden'!M187="x","x",L$2-'Indicator Date hidden'!M187)</f>
        <v>x</v>
      </c>
      <c r="M186" s="42" t="str">
        <f>IF('Indicator Date hidden'!N187="x","x",M$2-'Indicator Date hidden'!N187)</f>
        <v>x</v>
      </c>
      <c r="N186" s="42" t="str">
        <f>IF('Indicator Date hidden'!O187="x","x",N$2-'Indicator Date hidden'!O187)</f>
        <v>x</v>
      </c>
      <c r="O186" s="42" t="str">
        <f>IF('Indicator Date hidden'!P187="x","x",O$2-'Indicator Date hidden'!P187)</f>
        <v>x</v>
      </c>
      <c r="P186" s="42">
        <f>IF('Indicator Date hidden'!Q187="x","x",P$2-'Indicator Date hidden'!Q187)</f>
        <v>0</v>
      </c>
      <c r="Q186" s="42">
        <f>IF('Indicator Date hidden'!R187="x","x",Q$2-'Indicator Date hidden'!R187)</f>
        <v>0</v>
      </c>
      <c r="R186" s="42">
        <f>IF('Indicator Date hidden'!S187="x","x",R$2-'Indicator Date hidden'!S187)</f>
        <v>0</v>
      </c>
      <c r="S186" s="42">
        <f>IF('Indicator Date hidden'!T187="x","x",S$2-'Indicator Date hidden'!T187)</f>
        <v>0</v>
      </c>
      <c r="T186" s="42">
        <f>IF('Indicator Date hidden'!U187="x","x",T$2-'Indicator Date hidden'!U187)</f>
        <v>0</v>
      </c>
      <c r="U186" s="42">
        <f>IF('Indicator Date hidden'!V187="x","x",U$2-'Indicator Date hidden'!V187)</f>
        <v>0</v>
      </c>
      <c r="V186" s="42">
        <f>IF('Indicator Date hidden'!W187="x","x",V$2-'Indicator Date hidden'!W187)</f>
        <v>0</v>
      </c>
      <c r="W186" s="42">
        <f>IF('Indicator Date hidden'!X187="x","x",W$2-'Indicator Date hidden'!X187)</f>
        <v>0</v>
      </c>
      <c r="X186" s="42">
        <f>IF('Indicator Date hidden'!Y187="x","x",X$2-'Indicator Date hidden'!Y187)</f>
        <v>9</v>
      </c>
      <c r="Y186" s="42">
        <f>IF('Indicator Date hidden'!Z187="x","x",Y$2-'Indicator Date hidden'!Z187)</f>
        <v>0</v>
      </c>
      <c r="Z186" s="42" t="str">
        <f>IF('Indicator Date hidden'!AA187="x","x",Z$2-'Indicator Date hidden'!AA187)</f>
        <v>x</v>
      </c>
      <c r="AA186" s="42">
        <f>IF('Indicator Date hidden'!AB187="x","x",AA$2-'Indicator Date hidden'!AB187)</f>
        <v>0</v>
      </c>
      <c r="AB186" s="42">
        <f>IF('Indicator Date hidden'!AC187="x","x",AB$2-'Indicator Date hidden'!AC187)</f>
        <v>0</v>
      </c>
      <c r="AC186" s="42">
        <f>IF('Indicator Date hidden'!AD187="x","x",AC$2-'Indicator Date hidden'!AD187)</f>
        <v>-2</v>
      </c>
      <c r="AD186" s="42">
        <f>IF('Indicator Date hidden'!AE187="x","x",AD$2-'Indicator Date hidden'!AE187)</f>
        <v>0</v>
      </c>
      <c r="AE186" s="42">
        <f>IF('Indicator Date hidden'!AF187="x","x",AE$2-'Indicator Date hidden'!AF187)</f>
        <v>0</v>
      </c>
      <c r="AF186" s="42">
        <f>IF('Indicator Date hidden'!AG187="x","x",AF$2-'Indicator Date hidden'!AG187)</f>
        <v>0</v>
      </c>
      <c r="AG186" s="42">
        <f>IF('Indicator Date hidden'!AH187="x","x",AG$2-'Indicator Date hidden'!AH187)</f>
        <v>0</v>
      </c>
      <c r="AH186" s="42" t="str">
        <f>IF('Indicator Date hidden'!AI187="x","x",AH$2-'Indicator Date hidden'!AI187)</f>
        <v>x</v>
      </c>
      <c r="AI186" s="42">
        <f>IF('Indicator Date hidden'!AJ187="x","x",AI$2-'Indicator Date hidden'!AJ187)</f>
        <v>0</v>
      </c>
      <c r="AJ186" s="42">
        <f>IF('Indicator Date hidden'!AK187="x","x",AJ$2-'Indicator Date hidden'!AK187)</f>
        <v>0</v>
      </c>
      <c r="AK186" s="42">
        <f>IF('Indicator Date hidden'!AL187="x","x",AK$2-'Indicator Date hidden'!AL187)</f>
        <v>0</v>
      </c>
      <c r="AL186" s="42" t="str">
        <f>IF('Indicator Date hidden'!AM187="x","x",AL$2-'Indicator Date hidden'!AM187)</f>
        <v>x</v>
      </c>
      <c r="AM186" s="42">
        <f>IF('Indicator Date hidden'!AN187="x","x",AM$2-'Indicator Date hidden'!AN187)</f>
        <v>0</v>
      </c>
      <c r="AN186" s="42">
        <f>IF('Indicator Date hidden'!AO187="x","x",AN$2-'Indicator Date hidden'!AO187)</f>
        <v>0</v>
      </c>
      <c r="AO186" s="42">
        <f>IF('Indicator Date hidden'!AP187="x","x",AO$2-'Indicator Date hidden'!AP187)</f>
        <v>4</v>
      </c>
      <c r="AP186" s="42">
        <f>IF('Indicator Date hidden'!AQ187="x","x",AP$2-'Indicator Date hidden'!AQ187)</f>
        <v>0</v>
      </c>
      <c r="AQ186" s="42">
        <f>IF('Indicator Date hidden'!AR187="x","x",AQ$2-'Indicator Date hidden'!AR187)</f>
        <v>0</v>
      </c>
      <c r="AR186" s="42">
        <f>IF('Indicator Date hidden'!AS187="x","x",AR$2-'Indicator Date hidden'!AS187)</f>
        <v>0</v>
      </c>
      <c r="AS186" s="42" t="str">
        <f>IF('Indicator Date hidden'!AT187="x","x",AS$2-'Indicator Date hidden'!AT187)</f>
        <v>x</v>
      </c>
      <c r="AT186" s="42">
        <f>IF('Indicator Date hidden'!AU187="x","x",AT$2-'Indicator Date hidden'!AU187)</f>
        <v>0</v>
      </c>
      <c r="AU186" s="42">
        <f>IF('Indicator Date hidden'!AV187="x","x",AU$2-'Indicator Date hidden'!AV187)</f>
        <v>0</v>
      </c>
      <c r="AV186" s="42">
        <f>IF('Indicator Date hidden'!AW187="x","x",AV$2-'Indicator Date hidden'!AW187)</f>
        <v>0</v>
      </c>
      <c r="AW186" s="42">
        <f>IF('Indicator Date hidden'!AX187="x","x",AW$2-'Indicator Date hidden'!AX187)</f>
        <v>-2</v>
      </c>
      <c r="AX186" s="42">
        <f>IF('Indicator Date hidden'!AY187="x","x",AX$2-'Indicator Date hidden'!AY187)</f>
        <v>-1</v>
      </c>
      <c r="AY186" s="42">
        <f>IF('Indicator Date hidden'!AZ187="x","x",AY$2-'Indicator Date hidden'!AZ187)</f>
        <v>0</v>
      </c>
      <c r="AZ186" s="42" t="str">
        <f>IF('Indicator Date hidden'!BA187="x","x",AZ$2-'Indicator Date hidden'!BA187)</f>
        <v>x</v>
      </c>
      <c r="BA186" s="42">
        <f>IF('Indicator Date hidden'!BB187="x","x",BA$2-'Indicator Date hidden'!BB187)</f>
        <v>0</v>
      </c>
      <c r="BB186" s="42" t="str">
        <f>IF('Indicator Date hidden'!BC187="x","x",BB$2-'Indicator Date hidden'!BC187)</f>
        <v>x</v>
      </c>
      <c r="BC186" s="42">
        <f>IF('Indicator Date hidden'!BD187="x","x",BC$2-'Indicator Date hidden'!BD187)</f>
        <v>0</v>
      </c>
      <c r="BD186" s="42">
        <f>IF('Indicator Date hidden'!BE187="x","x",BD$2-'Indicator Date hidden'!BE187)</f>
        <v>0</v>
      </c>
      <c r="BE186" s="42">
        <f>IF('Indicator Date hidden'!BF187="x","x",BE$2-'Indicator Date hidden'!BF187)</f>
        <v>2</v>
      </c>
      <c r="BF186" s="42">
        <f>IF('Indicator Date hidden'!BG187="x","x",BF$2-'Indicator Date hidden'!BG187)</f>
        <v>0</v>
      </c>
      <c r="BG186" s="42">
        <f>IF('Indicator Date hidden'!BH187="x","x",BG$2-'Indicator Date hidden'!BH187)</f>
        <v>0</v>
      </c>
      <c r="BH186" s="42">
        <f>IF('Indicator Date hidden'!BI187="x","x",BH$2-'Indicator Date hidden'!BI187)</f>
        <v>0</v>
      </c>
      <c r="BI186" s="42">
        <f>IF('Indicator Date hidden'!BJ187="x","x",BI$2-'Indicator Date hidden'!BJ187)</f>
        <v>4</v>
      </c>
      <c r="BJ186" s="42">
        <f>IF('Indicator Date hidden'!BK187="x","x",BJ$2-'Indicator Date hidden'!BK187)</f>
        <v>0</v>
      </c>
      <c r="BK186" s="42">
        <f>IF('Indicator Date hidden'!BL187="x","x",BK$2-'Indicator Date hidden'!BL187)</f>
        <v>0</v>
      </c>
      <c r="BL186" s="42">
        <f>IF('Indicator Date hidden'!BM187="x","x",BL$2-'Indicator Date hidden'!BM187)</f>
        <v>0</v>
      </c>
      <c r="BM186" s="42">
        <f>IF('Indicator Date hidden'!BN187="x","x",BM$2-'Indicator Date hidden'!BN187)</f>
        <v>0</v>
      </c>
      <c r="BN186" s="42">
        <f>IF('Indicator Date hidden'!BO187="x","x",BN$2-'Indicator Date hidden'!BO187)</f>
        <v>0</v>
      </c>
      <c r="BO186" s="42">
        <f>IF('Indicator Date hidden'!BP187="x","x",BO$2-'Indicator Date hidden'!BP187)</f>
        <v>0</v>
      </c>
      <c r="BP186" s="42">
        <f>IF('Indicator Date hidden'!BQ187="x","x",BP$2-'Indicator Date hidden'!BQ187)</f>
        <v>0</v>
      </c>
      <c r="BQ186" s="42">
        <f>IF('Indicator Date hidden'!BR187="x","x",BQ$2-'Indicator Date hidden'!BR187)</f>
        <v>0</v>
      </c>
      <c r="BR186" s="42">
        <f>IF('Indicator Date hidden'!BS187="x","x",BR$2-'Indicator Date hidden'!BS187)</f>
        <v>0</v>
      </c>
      <c r="BS186" s="42">
        <f>IF('Indicator Date hidden'!BT187="x","x",BS$2-'Indicator Date hidden'!BT187)</f>
        <v>1</v>
      </c>
      <c r="BT186" s="42">
        <f>IF('Indicator Date hidden'!BU187="x","x",BT$2-'Indicator Date hidden'!BU187)</f>
        <v>0</v>
      </c>
      <c r="BU186">
        <f t="shared" si="25"/>
        <v>15</v>
      </c>
      <c r="BV186" s="43">
        <f t="shared" si="26"/>
        <v>0.24590163934426229</v>
      </c>
      <c r="BW186">
        <f t="shared" si="27"/>
        <v>5</v>
      </c>
      <c r="BX186" s="43">
        <f t="shared" si="28"/>
        <v>1.4217944988227231</v>
      </c>
      <c r="BY186" s="46">
        <f t="shared" si="29"/>
        <v>0</v>
      </c>
    </row>
    <row r="187" spans="1:77">
      <c r="A187" t="str">
        <f>'Indicator Data'!B190</f>
        <v>UZB</v>
      </c>
      <c r="B187" s="42">
        <f>IF('Indicator Date hidden'!C188="x","x",B$2-'Indicator Date hidden'!C188)</f>
        <v>0</v>
      </c>
      <c r="C187" s="42">
        <f>IF('Indicator Date hidden'!D188="x","x",C$2-'Indicator Date hidden'!D188)</f>
        <v>0</v>
      </c>
      <c r="D187" s="42">
        <f>IF('Indicator Date hidden'!E188="x","x",D$2-'Indicator Date hidden'!E188)</f>
        <v>0</v>
      </c>
      <c r="E187" s="42">
        <f>IF('Indicator Date hidden'!F188="x","x",E$2-'Indicator Date hidden'!F188)</f>
        <v>0</v>
      </c>
      <c r="F187" s="42">
        <f>IF('Indicator Date hidden'!G188="x","x",F$2-'Indicator Date hidden'!G188)</f>
        <v>0</v>
      </c>
      <c r="G187" s="42">
        <f>IF('Indicator Date hidden'!H188="x","x",G$2-'Indicator Date hidden'!H188)</f>
        <v>0</v>
      </c>
      <c r="H187" s="42">
        <f>IF('Indicator Date hidden'!I188="x","x",H$2-'Indicator Date hidden'!I188)</f>
        <v>0</v>
      </c>
      <c r="I187" s="42">
        <f>IF('Indicator Date hidden'!J188="x","x",I$2-'Indicator Date hidden'!J188)</f>
        <v>0</v>
      </c>
      <c r="J187" s="42">
        <f>IF('Indicator Date hidden'!K188="x","x",J$2-'Indicator Date hidden'!K188)</f>
        <v>0</v>
      </c>
      <c r="K187" s="42">
        <f>IF('Indicator Date hidden'!L188="x","x",K$2-'Indicator Date hidden'!L188)</f>
        <v>0</v>
      </c>
      <c r="L187" s="42">
        <f>IF('Indicator Date hidden'!M188="x","x",L$2-'Indicator Date hidden'!M188)</f>
        <v>0</v>
      </c>
      <c r="M187" s="42" t="str">
        <f>IF('Indicator Date hidden'!N188="x","x",M$2-'Indicator Date hidden'!N188)</f>
        <v>x</v>
      </c>
      <c r="N187" s="42" t="str">
        <f>IF('Indicator Date hidden'!O188="x","x",N$2-'Indicator Date hidden'!O188)</f>
        <v>x</v>
      </c>
      <c r="O187" s="42" t="str">
        <f>IF('Indicator Date hidden'!P188="x","x",O$2-'Indicator Date hidden'!P188)</f>
        <v>x</v>
      </c>
      <c r="P187" s="42">
        <f>IF('Indicator Date hidden'!Q188="x","x",P$2-'Indicator Date hidden'!Q188)</f>
        <v>0</v>
      </c>
      <c r="Q187" s="42">
        <f>IF('Indicator Date hidden'!R188="x","x",Q$2-'Indicator Date hidden'!R188)</f>
        <v>0</v>
      </c>
      <c r="R187" s="42">
        <f>IF('Indicator Date hidden'!S188="x","x",R$2-'Indicator Date hidden'!S188)</f>
        <v>0</v>
      </c>
      <c r="S187" s="42">
        <f>IF('Indicator Date hidden'!T188="x","x",S$2-'Indicator Date hidden'!T188)</f>
        <v>0</v>
      </c>
      <c r="T187" s="42">
        <f>IF('Indicator Date hidden'!U188="x","x",T$2-'Indicator Date hidden'!U188)</f>
        <v>0</v>
      </c>
      <c r="U187" s="42">
        <f>IF('Indicator Date hidden'!V188="x","x",U$2-'Indicator Date hidden'!V188)</f>
        <v>0</v>
      </c>
      <c r="V187" s="42">
        <f>IF('Indicator Date hidden'!W188="x","x",V$2-'Indicator Date hidden'!W188)</f>
        <v>0</v>
      </c>
      <c r="W187" s="42">
        <f>IF('Indicator Date hidden'!X188="x","x",W$2-'Indicator Date hidden'!X188)</f>
        <v>0</v>
      </c>
      <c r="X187" s="42">
        <f>IF('Indicator Date hidden'!Y188="x","x",X$2-'Indicator Date hidden'!Y188)</f>
        <v>15</v>
      </c>
      <c r="Y187" s="42">
        <f>IF('Indicator Date hidden'!Z188="x","x",Y$2-'Indicator Date hidden'!Z188)</f>
        <v>0</v>
      </c>
      <c r="Z187" s="42">
        <f>IF('Indicator Date hidden'!AA188="x","x",Z$2-'Indicator Date hidden'!AA188)</f>
        <v>0</v>
      </c>
      <c r="AA187" s="42">
        <f>IF('Indicator Date hidden'!AB188="x","x",AA$2-'Indicator Date hidden'!AB188)</f>
        <v>0</v>
      </c>
      <c r="AB187" s="42">
        <f>IF('Indicator Date hidden'!AC188="x","x",AB$2-'Indicator Date hidden'!AC188)</f>
        <v>0</v>
      </c>
      <c r="AC187" s="42">
        <f>IF('Indicator Date hidden'!AD188="x","x",AC$2-'Indicator Date hidden'!AD188)</f>
        <v>-2</v>
      </c>
      <c r="AD187" s="42">
        <f>IF('Indicator Date hidden'!AE188="x","x",AD$2-'Indicator Date hidden'!AE188)</f>
        <v>0</v>
      </c>
      <c r="AE187" s="42">
        <f>IF('Indicator Date hidden'!AF188="x","x",AE$2-'Indicator Date hidden'!AF188)</f>
        <v>0</v>
      </c>
      <c r="AF187" s="42">
        <f>IF('Indicator Date hidden'!AG188="x","x",AF$2-'Indicator Date hidden'!AG188)</f>
        <v>0</v>
      </c>
      <c r="AG187" s="42">
        <f>IF('Indicator Date hidden'!AH188="x","x",AG$2-'Indicator Date hidden'!AH188)</f>
        <v>0</v>
      </c>
      <c r="AH187" s="42">
        <f>IF('Indicator Date hidden'!AI188="x","x",AH$2-'Indicator Date hidden'!AI188)</f>
        <v>0</v>
      </c>
      <c r="AI187" s="42">
        <f>IF('Indicator Date hidden'!AJ188="x","x",AI$2-'Indicator Date hidden'!AJ188)</f>
        <v>0</v>
      </c>
      <c r="AJ187" s="42">
        <f>IF('Indicator Date hidden'!AK188="x","x",AJ$2-'Indicator Date hidden'!AK188)</f>
        <v>0</v>
      </c>
      <c r="AK187" s="42">
        <f>IF('Indicator Date hidden'!AL188="x","x",AK$2-'Indicator Date hidden'!AL188)</f>
        <v>0</v>
      </c>
      <c r="AL187" s="42">
        <f>IF('Indicator Date hidden'!AM188="x","x",AL$2-'Indicator Date hidden'!AM188)</f>
        <v>0</v>
      </c>
      <c r="AM187" s="42">
        <f>IF('Indicator Date hidden'!AN188="x","x",AM$2-'Indicator Date hidden'!AN188)</f>
        <v>0</v>
      </c>
      <c r="AN187" s="42">
        <f>IF('Indicator Date hidden'!AO188="x","x",AN$2-'Indicator Date hidden'!AO188)</f>
        <v>0</v>
      </c>
      <c r="AO187" s="42">
        <f>IF('Indicator Date hidden'!AP188="x","x",AO$2-'Indicator Date hidden'!AP188)</f>
        <v>1</v>
      </c>
      <c r="AP187" s="42">
        <f>IF('Indicator Date hidden'!AQ188="x","x",AP$2-'Indicator Date hidden'!AQ188)</f>
        <v>0</v>
      </c>
      <c r="AQ187" s="42">
        <f>IF('Indicator Date hidden'!AR188="x","x",AQ$2-'Indicator Date hidden'!AR188)</f>
        <v>1</v>
      </c>
      <c r="AR187" s="42" t="str">
        <f>IF('Indicator Date hidden'!AS188="x","x",AR$2-'Indicator Date hidden'!AS188)</f>
        <v>x</v>
      </c>
      <c r="AS187" s="42">
        <f>IF('Indicator Date hidden'!AT188="x","x",AS$2-'Indicator Date hidden'!AT188)</f>
        <v>2</v>
      </c>
      <c r="AT187" s="42">
        <f>IF('Indicator Date hidden'!AU188="x","x",AT$2-'Indicator Date hidden'!AU188)</f>
        <v>0</v>
      </c>
      <c r="AU187" s="42">
        <f>IF('Indicator Date hidden'!AV188="x","x",AU$2-'Indicator Date hidden'!AV188)</f>
        <v>0</v>
      </c>
      <c r="AV187" s="42">
        <f>IF('Indicator Date hidden'!AW188="x","x",AV$2-'Indicator Date hidden'!AW188)</f>
        <v>0</v>
      </c>
      <c r="AW187" s="42">
        <f>IF('Indicator Date hidden'!AX188="x","x",AW$2-'Indicator Date hidden'!AX188)</f>
        <v>-2</v>
      </c>
      <c r="AX187" s="42">
        <f>IF('Indicator Date hidden'!AY188="x","x",AX$2-'Indicator Date hidden'!AY188)</f>
        <v>-1</v>
      </c>
      <c r="AY187" s="42">
        <f>IF('Indicator Date hidden'!AZ188="x","x",AY$2-'Indicator Date hidden'!AZ188)</f>
        <v>0</v>
      </c>
      <c r="AZ187" s="42">
        <f>IF('Indicator Date hidden'!BA188="x","x",AZ$2-'Indicator Date hidden'!BA188)</f>
        <v>9</v>
      </c>
      <c r="BA187" s="42">
        <f>IF('Indicator Date hidden'!BB188="x","x",BA$2-'Indicator Date hidden'!BB188)</f>
        <v>0</v>
      </c>
      <c r="BB187" s="42">
        <f>IF('Indicator Date hidden'!BC188="x","x",BB$2-'Indicator Date hidden'!BC188)</f>
        <v>0</v>
      </c>
      <c r="BC187" s="42">
        <f>IF('Indicator Date hidden'!BD188="x","x",BC$2-'Indicator Date hidden'!BD188)</f>
        <v>0</v>
      </c>
      <c r="BD187" s="42">
        <f>IF('Indicator Date hidden'!BE188="x","x",BD$2-'Indicator Date hidden'!BE188)</f>
        <v>0</v>
      </c>
      <c r="BE187" s="42">
        <f>IF('Indicator Date hidden'!BF188="x","x",BE$2-'Indicator Date hidden'!BF188)</f>
        <v>2</v>
      </c>
      <c r="BF187" s="42">
        <f>IF('Indicator Date hidden'!BG188="x","x",BF$2-'Indicator Date hidden'!BG188)</f>
        <v>0</v>
      </c>
      <c r="BG187" s="42">
        <f>IF('Indicator Date hidden'!BH188="x","x",BG$2-'Indicator Date hidden'!BH188)</f>
        <v>0</v>
      </c>
      <c r="BH187" s="42">
        <f>IF('Indicator Date hidden'!BI188="x","x",BH$2-'Indicator Date hidden'!BI188)</f>
        <v>0</v>
      </c>
      <c r="BI187" s="42">
        <f>IF('Indicator Date hidden'!BJ188="x","x",BI$2-'Indicator Date hidden'!BJ188)</f>
        <v>1</v>
      </c>
      <c r="BJ187" s="42">
        <f>IF('Indicator Date hidden'!BK188="x","x",BJ$2-'Indicator Date hidden'!BK188)</f>
        <v>1</v>
      </c>
      <c r="BK187" s="42">
        <f>IF('Indicator Date hidden'!BL188="x","x",BK$2-'Indicator Date hidden'!BL188)</f>
        <v>0</v>
      </c>
      <c r="BL187" s="42">
        <f>IF('Indicator Date hidden'!BM188="x","x",BL$2-'Indicator Date hidden'!BM188)</f>
        <v>0</v>
      </c>
      <c r="BM187" s="42">
        <f>IF('Indicator Date hidden'!BN188="x","x",BM$2-'Indicator Date hidden'!BN188)</f>
        <v>0</v>
      </c>
      <c r="BN187" s="42">
        <f>IF('Indicator Date hidden'!BO188="x","x",BN$2-'Indicator Date hidden'!BO188)</f>
        <v>0</v>
      </c>
      <c r="BO187" s="42">
        <f>IF('Indicator Date hidden'!BP188="x","x",BO$2-'Indicator Date hidden'!BP188)</f>
        <v>7</v>
      </c>
      <c r="BP187" s="42">
        <f>IF('Indicator Date hidden'!BQ188="x","x",BP$2-'Indicator Date hidden'!BQ188)</f>
        <v>0</v>
      </c>
      <c r="BQ187" s="42">
        <f>IF('Indicator Date hidden'!BR188="x","x",BQ$2-'Indicator Date hidden'!BR188)</f>
        <v>0</v>
      </c>
      <c r="BR187" s="42">
        <f>IF('Indicator Date hidden'!BS188="x","x",BR$2-'Indicator Date hidden'!BS188)</f>
        <v>0</v>
      </c>
      <c r="BS187" s="42">
        <f>IF('Indicator Date hidden'!BT188="x","x",BS$2-'Indicator Date hidden'!BT188)</f>
        <v>1</v>
      </c>
      <c r="BT187" s="42">
        <f>IF('Indicator Date hidden'!BU188="x","x",BT$2-'Indicator Date hidden'!BU188)</f>
        <v>0</v>
      </c>
      <c r="BU187">
        <f t="shared" si="25"/>
        <v>35</v>
      </c>
      <c r="BV187" s="43">
        <f t="shared" si="26"/>
        <v>0.52238805970149249</v>
      </c>
      <c r="BW187">
        <f t="shared" si="27"/>
        <v>10</v>
      </c>
      <c r="BX187" s="43">
        <f t="shared" si="28"/>
        <v>2.3138661125318163</v>
      </c>
      <c r="BY187" s="46">
        <f t="shared" si="29"/>
        <v>0</v>
      </c>
    </row>
    <row r="188" spans="1:77">
      <c r="A188" t="str">
        <f>'Indicator Data'!B191</f>
        <v>VUT</v>
      </c>
      <c r="B188" s="42">
        <f>IF('Indicator Date hidden'!C189="x","x",B$2-'Indicator Date hidden'!C189)</f>
        <v>0</v>
      </c>
      <c r="C188" s="42">
        <f>IF('Indicator Date hidden'!D189="x","x",C$2-'Indicator Date hidden'!D189)</f>
        <v>0</v>
      </c>
      <c r="D188" s="42">
        <f>IF('Indicator Date hidden'!E189="x","x",D$2-'Indicator Date hidden'!E189)</f>
        <v>0</v>
      </c>
      <c r="E188" s="42">
        <f>IF('Indicator Date hidden'!F189="x","x",E$2-'Indicator Date hidden'!F189)</f>
        <v>0</v>
      </c>
      <c r="F188" s="42">
        <f>IF('Indicator Date hidden'!G189="x","x",F$2-'Indicator Date hidden'!G189)</f>
        <v>0</v>
      </c>
      <c r="G188" s="42">
        <f>IF('Indicator Date hidden'!H189="x","x",G$2-'Indicator Date hidden'!H189)</f>
        <v>0</v>
      </c>
      <c r="H188" s="42">
        <f>IF('Indicator Date hidden'!I189="x","x",H$2-'Indicator Date hidden'!I189)</f>
        <v>0</v>
      </c>
      <c r="I188" s="42">
        <f>IF('Indicator Date hidden'!J189="x","x",I$2-'Indicator Date hidden'!J189)</f>
        <v>0</v>
      </c>
      <c r="J188" s="42">
        <f>IF('Indicator Date hidden'!K189="x","x",J$2-'Indicator Date hidden'!K189)</f>
        <v>0</v>
      </c>
      <c r="K188" s="42">
        <f>IF('Indicator Date hidden'!L189="x","x",K$2-'Indicator Date hidden'!L189)</f>
        <v>0</v>
      </c>
      <c r="L188" s="42">
        <f>IF('Indicator Date hidden'!M189="x","x",L$2-'Indicator Date hidden'!M189)</f>
        <v>0</v>
      </c>
      <c r="M188" s="42" t="str">
        <f>IF('Indicator Date hidden'!N189="x","x",M$2-'Indicator Date hidden'!N189)</f>
        <v>x</v>
      </c>
      <c r="N188" s="42" t="str">
        <f>IF('Indicator Date hidden'!O189="x","x",N$2-'Indicator Date hidden'!O189)</f>
        <v>x</v>
      </c>
      <c r="O188" s="42" t="str">
        <f>IF('Indicator Date hidden'!P189="x","x",O$2-'Indicator Date hidden'!P189)</f>
        <v>x</v>
      </c>
      <c r="P188" s="42">
        <f>IF('Indicator Date hidden'!Q189="x","x",P$2-'Indicator Date hidden'!Q189)</f>
        <v>0</v>
      </c>
      <c r="Q188" s="42">
        <f>IF('Indicator Date hidden'!R189="x","x",Q$2-'Indicator Date hidden'!R189)</f>
        <v>0</v>
      </c>
      <c r="R188" s="42">
        <f>IF('Indicator Date hidden'!S189="x","x",R$2-'Indicator Date hidden'!S189)</f>
        <v>0</v>
      </c>
      <c r="S188" s="42">
        <f>IF('Indicator Date hidden'!T189="x","x",S$2-'Indicator Date hidden'!T189)</f>
        <v>0</v>
      </c>
      <c r="T188" s="42">
        <f>IF('Indicator Date hidden'!U189="x","x",T$2-'Indicator Date hidden'!U189)</f>
        <v>0</v>
      </c>
      <c r="U188" s="42">
        <f>IF('Indicator Date hidden'!V189="x","x",U$2-'Indicator Date hidden'!V189)</f>
        <v>0</v>
      </c>
      <c r="V188" s="42">
        <f>IF('Indicator Date hidden'!W189="x","x",V$2-'Indicator Date hidden'!W189)</f>
        <v>0</v>
      </c>
      <c r="W188" s="42">
        <f>IF('Indicator Date hidden'!X189="x","x",W$2-'Indicator Date hidden'!X189)</f>
        <v>0</v>
      </c>
      <c r="X188" s="42">
        <f>IF('Indicator Date hidden'!Y189="x","x",X$2-'Indicator Date hidden'!Y189)</f>
        <v>14</v>
      </c>
      <c r="Y188" s="42">
        <f>IF('Indicator Date hidden'!Z189="x","x",Y$2-'Indicator Date hidden'!Z189)</f>
        <v>0</v>
      </c>
      <c r="Z188" s="42">
        <f>IF('Indicator Date hidden'!AA189="x","x",Z$2-'Indicator Date hidden'!AA189)</f>
        <v>0</v>
      </c>
      <c r="AA188" s="42">
        <f>IF('Indicator Date hidden'!AB189="x","x",AA$2-'Indicator Date hidden'!AB189)</f>
        <v>4</v>
      </c>
      <c r="AB188" s="42">
        <f>IF('Indicator Date hidden'!AC189="x","x",AB$2-'Indicator Date hidden'!AC189)</f>
        <v>0</v>
      </c>
      <c r="AC188" s="42">
        <f>IF('Indicator Date hidden'!AD189="x","x",AC$2-'Indicator Date hidden'!AD189)</f>
        <v>-2</v>
      </c>
      <c r="AD188" s="42">
        <f>IF('Indicator Date hidden'!AE189="x","x",AD$2-'Indicator Date hidden'!AE189)</f>
        <v>0</v>
      </c>
      <c r="AE188" s="42">
        <f>IF('Indicator Date hidden'!AF189="x","x",AE$2-'Indicator Date hidden'!AF189)</f>
        <v>16</v>
      </c>
      <c r="AF188" s="42" t="str">
        <f>IF('Indicator Date hidden'!AG189="x","x",AF$2-'Indicator Date hidden'!AG189)</f>
        <v>x</v>
      </c>
      <c r="AG188" s="42">
        <f>IF('Indicator Date hidden'!AH189="x","x",AG$2-'Indicator Date hidden'!AH189)</f>
        <v>0</v>
      </c>
      <c r="AH188" s="42" t="str">
        <f>IF('Indicator Date hidden'!AI189="x","x",AH$2-'Indicator Date hidden'!AI189)</f>
        <v>x</v>
      </c>
      <c r="AI188" s="42">
        <f>IF('Indicator Date hidden'!AJ189="x","x",AI$2-'Indicator Date hidden'!AJ189)</f>
        <v>0</v>
      </c>
      <c r="AJ188" s="42">
        <f>IF('Indicator Date hidden'!AK189="x","x",AJ$2-'Indicator Date hidden'!AK189)</f>
        <v>0</v>
      </c>
      <c r="AK188" s="42">
        <f>IF('Indicator Date hidden'!AL189="x","x",AK$2-'Indicator Date hidden'!AL189)</f>
        <v>0</v>
      </c>
      <c r="AL188" s="42">
        <f>IF('Indicator Date hidden'!AM189="x","x",AL$2-'Indicator Date hidden'!AM189)</f>
        <v>0</v>
      </c>
      <c r="AM188" s="42">
        <f>IF('Indicator Date hidden'!AN189="x","x",AM$2-'Indicator Date hidden'!AN189)</f>
        <v>0</v>
      </c>
      <c r="AN188" s="42">
        <f>IF('Indicator Date hidden'!AO189="x","x",AN$2-'Indicator Date hidden'!AO189)</f>
        <v>0</v>
      </c>
      <c r="AO188" s="42">
        <f>IF('Indicator Date hidden'!AP189="x","x",AO$2-'Indicator Date hidden'!AP189)</f>
        <v>9</v>
      </c>
      <c r="AP188" s="42">
        <f>IF('Indicator Date hidden'!AQ189="x","x",AP$2-'Indicator Date hidden'!AQ189)</f>
        <v>0</v>
      </c>
      <c r="AQ188" s="42" t="str">
        <f>IF('Indicator Date hidden'!AR189="x","x",AQ$2-'Indicator Date hidden'!AR189)</f>
        <v>x</v>
      </c>
      <c r="AR188" s="42" t="str">
        <f>IF('Indicator Date hidden'!AS189="x","x",AR$2-'Indicator Date hidden'!AS189)</f>
        <v>x</v>
      </c>
      <c r="AS188" s="42">
        <f>IF('Indicator Date hidden'!AT189="x","x",AS$2-'Indicator Date hidden'!AT189)</f>
        <v>0</v>
      </c>
      <c r="AT188" s="42">
        <f>IF('Indicator Date hidden'!AU189="x","x",AT$2-'Indicator Date hidden'!AU189)</f>
        <v>0</v>
      </c>
      <c r="AU188" s="42" t="str">
        <f>IF('Indicator Date hidden'!AV189="x","x",AU$2-'Indicator Date hidden'!AV189)</f>
        <v>x</v>
      </c>
      <c r="AV188" s="42">
        <f>IF('Indicator Date hidden'!AW189="x","x",AV$2-'Indicator Date hidden'!AW189)</f>
        <v>3</v>
      </c>
      <c r="AW188" s="42">
        <f>IF('Indicator Date hidden'!AX189="x","x",AW$2-'Indicator Date hidden'!AX189)</f>
        <v>-2</v>
      </c>
      <c r="AX188" s="42">
        <f>IF('Indicator Date hidden'!AY189="x","x",AX$2-'Indicator Date hidden'!AY189)</f>
        <v>-1</v>
      </c>
      <c r="AY188" s="42">
        <f>IF('Indicator Date hidden'!AZ189="x","x",AY$2-'Indicator Date hidden'!AZ189)</f>
        <v>0</v>
      </c>
      <c r="AZ188" s="42" t="str">
        <f>IF('Indicator Date hidden'!BA189="x","x",AZ$2-'Indicator Date hidden'!BA189)</f>
        <v>x</v>
      </c>
      <c r="BA188" s="42">
        <f>IF('Indicator Date hidden'!BB189="x","x",BA$2-'Indicator Date hidden'!BB189)</f>
        <v>0</v>
      </c>
      <c r="BB188" s="42" t="str">
        <f>IF('Indicator Date hidden'!BC189="x","x",BB$2-'Indicator Date hidden'!BC189)</f>
        <v>x</v>
      </c>
      <c r="BC188" s="42">
        <f>IF('Indicator Date hidden'!BD189="x","x",BC$2-'Indicator Date hidden'!BD189)</f>
        <v>0</v>
      </c>
      <c r="BD188" s="42">
        <f>IF('Indicator Date hidden'!BE189="x","x",BD$2-'Indicator Date hidden'!BE189)</f>
        <v>0</v>
      </c>
      <c r="BE188" s="42">
        <f>IF('Indicator Date hidden'!BF189="x","x",BE$2-'Indicator Date hidden'!BF189)</f>
        <v>2</v>
      </c>
      <c r="BF188" s="42">
        <f>IF('Indicator Date hidden'!BG189="x","x",BF$2-'Indicator Date hidden'!BG189)</f>
        <v>0</v>
      </c>
      <c r="BG188" s="42">
        <f>IF('Indicator Date hidden'!BH189="x","x",BG$2-'Indicator Date hidden'!BH189)</f>
        <v>0</v>
      </c>
      <c r="BH188" s="42">
        <f>IF('Indicator Date hidden'!BI189="x","x",BH$2-'Indicator Date hidden'!BI189)</f>
        <v>0</v>
      </c>
      <c r="BI188" s="42">
        <f>IF('Indicator Date hidden'!BJ189="x","x",BI$2-'Indicator Date hidden'!BJ189)</f>
        <v>2</v>
      </c>
      <c r="BJ188" s="42">
        <f>IF('Indicator Date hidden'!BK189="x","x",BJ$2-'Indicator Date hidden'!BK189)</f>
        <v>1</v>
      </c>
      <c r="BK188" s="42">
        <f>IF('Indicator Date hidden'!BL189="x","x",BK$2-'Indicator Date hidden'!BL189)</f>
        <v>0</v>
      </c>
      <c r="BL188" s="42">
        <f>IF('Indicator Date hidden'!BM189="x","x",BL$2-'Indicator Date hidden'!BM189)</f>
        <v>0</v>
      </c>
      <c r="BM188" s="42">
        <f>IF('Indicator Date hidden'!BN189="x","x",BM$2-'Indicator Date hidden'!BN189)</f>
        <v>0</v>
      </c>
      <c r="BN188" s="42">
        <f>IF('Indicator Date hidden'!BO189="x","x",BN$2-'Indicator Date hidden'!BO189)</f>
        <v>0</v>
      </c>
      <c r="BO188" s="42">
        <f>IF('Indicator Date hidden'!BP189="x","x",BO$2-'Indicator Date hidden'!BP189)</f>
        <v>2</v>
      </c>
      <c r="BP188" s="42">
        <f>IF('Indicator Date hidden'!BQ189="x","x",BP$2-'Indicator Date hidden'!BQ189)</f>
        <v>0</v>
      </c>
      <c r="BQ188" s="42" t="str">
        <f>IF('Indicator Date hidden'!BR189="x","x",BQ$2-'Indicator Date hidden'!BR189)</f>
        <v>x</v>
      </c>
      <c r="BR188" s="42">
        <f>IF('Indicator Date hidden'!BS189="x","x",BR$2-'Indicator Date hidden'!BS189)</f>
        <v>0</v>
      </c>
      <c r="BS188" s="42">
        <f>IF('Indicator Date hidden'!BT189="x","x",BS$2-'Indicator Date hidden'!BT189)</f>
        <v>1</v>
      </c>
      <c r="BT188" s="42">
        <f>IF('Indicator Date hidden'!BU189="x","x",BT$2-'Indicator Date hidden'!BU189)</f>
        <v>0</v>
      </c>
      <c r="BU188">
        <f t="shared" si="25"/>
        <v>49</v>
      </c>
      <c r="BV188" s="43">
        <f t="shared" si="26"/>
        <v>0.81666666666666665</v>
      </c>
      <c r="BW188">
        <f t="shared" si="27"/>
        <v>10</v>
      </c>
      <c r="BX188" s="43">
        <f t="shared" si="28"/>
        <v>3.0027302391138782</v>
      </c>
      <c r="BY188" s="46">
        <f t="shared" si="29"/>
        <v>0</v>
      </c>
    </row>
    <row r="189" spans="1:77">
      <c r="A189" t="str">
        <f>'Indicator Data'!B192</f>
        <v>VEN</v>
      </c>
      <c r="B189" s="42">
        <f>IF('Indicator Date hidden'!C190="x","x",B$2-'Indicator Date hidden'!C190)</f>
        <v>0</v>
      </c>
      <c r="C189" s="42">
        <f>IF('Indicator Date hidden'!D190="x","x",C$2-'Indicator Date hidden'!D190)</f>
        <v>0</v>
      </c>
      <c r="D189" s="42">
        <f>IF('Indicator Date hidden'!E190="x","x",D$2-'Indicator Date hidden'!E190)</f>
        <v>0</v>
      </c>
      <c r="E189" s="42">
        <f>IF('Indicator Date hidden'!F190="x","x",E$2-'Indicator Date hidden'!F190)</f>
        <v>0</v>
      </c>
      <c r="F189" s="42">
        <f>IF('Indicator Date hidden'!G190="x","x",F$2-'Indicator Date hidden'!G190)</f>
        <v>0</v>
      </c>
      <c r="G189" s="42">
        <f>IF('Indicator Date hidden'!H190="x","x",G$2-'Indicator Date hidden'!H190)</f>
        <v>0</v>
      </c>
      <c r="H189" s="42">
        <f>IF('Indicator Date hidden'!I190="x","x",H$2-'Indicator Date hidden'!I190)</f>
        <v>0</v>
      </c>
      <c r="I189" s="42">
        <f>IF('Indicator Date hidden'!J190="x","x",I$2-'Indicator Date hidden'!J190)</f>
        <v>0</v>
      </c>
      <c r="J189" s="42">
        <f>IF('Indicator Date hidden'!K190="x","x",J$2-'Indicator Date hidden'!K190)</f>
        <v>0</v>
      </c>
      <c r="K189" s="42">
        <f>IF('Indicator Date hidden'!L190="x","x",K$2-'Indicator Date hidden'!L190)</f>
        <v>0</v>
      </c>
      <c r="L189" s="42" t="str">
        <f>IF('Indicator Date hidden'!M190="x","x",L$2-'Indicator Date hidden'!M190)</f>
        <v>x</v>
      </c>
      <c r="M189" s="42" t="str">
        <f>IF('Indicator Date hidden'!N190="x","x",M$2-'Indicator Date hidden'!N190)</f>
        <v>x</v>
      </c>
      <c r="N189" s="42" t="str">
        <f>IF('Indicator Date hidden'!O190="x","x",N$2-'Indicator Date hidden'!O190)</f>
        <v>x</v>
      </c>
      <c r="O189" s="42" t="str">
        <f>IF('Indicator Date hidden'!P190="x","x",O$2-'Indicator Date hidden'!P190)</f>
        <v>x</v>
      </c>
      <c r="P189" s="42">
        <f>IF('Indicator Date hidden'!Q190="x","x",P$2-'Indicator Date hidden'!Q190)</f>
        <v>0</v>
      </c>
      <c r="Q189" s="42">
        <f>IF('Indicator Date hidden'!R190="x","x",Q$2-'Indicator Date hidden'!R190)</f>
        <v>0</v>
      </c>
      <c r="R189" s="42">
        <f>IF('Indicator Date hidden'!S190="x","x",R$2-'Indicator Date hidden'!S190)</f>
        <v>0</v>
      </c>
      <c r="S189" s="42">
        <f>IF('Indicator Date hidden'!T190="x","x",S$2-'Indicator Date hidden'!T190)</f>
        <v>0</v>
      </c>
      <c r="T189" s="42">
        <f>IF('Indicator Date hidden'!U190="x","x",T$2-'Indicator Date hidden'!U190)</f>
        <v>0</v>
      </c>
      <c r="U189" s="42">
        <f>IF('Indicator Date hidden'!V190="x","x",U$2-'Indicator Date hidden'!V190)</f>
        <v>0</v>
      </c>
      <c r="V189" s="42">
        <f>IF('Indicator Date hidden'!W190="x","x",V$2-'Indicator Date hidden'!W190)</f>
        <v>0</v>
      </c>
      <c r="W189" s="42">
        <f>IF('Indicator Date hidden'!X190="x","x",W$2-'Indicator Date hidden'!X190)</f>
        <v>0</v>
      </c>
      <c r="X189" s="42" t="str">
        <f>IF('Indicator Date hidden'!Y190="x","x",X$2-'Indicator Date hidden'!Y190)</f>
        <v>x</v>
      </c>
      <c r="Y189" s="42">
        <f>IF('Indicator Date hidden'!Z190="x","x",Y$2-'Indicator Date hidden'!Z190)</f>
        <v>1</v>
      </c>
      <c r="Z189" s="42" t="str">
        <f>IF('Indicator Date hidden'!AA190="x","x",Z$2-'Indicator Date hidden'!AA190)</f>
        <v>x</v>
      </c>
      <c r="AA189" s="42">
        <f>IF('Indicator Date hidden'!AB190="x","x",AA$2-'Indicator Date hidden'!AB190)</f>
        <v>1</v>
      </c>
      <c r="AB189" s="42">
        <f>IF('Indicator Date hidden'!AC190="x","x",AB$2-'Indicator Date hidden'!AC190)</f>
        <v>0</v>
      </c>
      <c r="AC189" s="42">
        <f>IF('Indicator Date hidden'!AD190="x","x",AC$2-'Indicator Date hidden'!AD190)</f>
        <v>-2</v>
      </c>
      <c r="AD189" s="42">
        <f>IF('Indicator Date hidden'!AE190="x","x",AD$2-'Indicator Date hidden'!AE190)</f>
        <v>0</v>
      </c>
      <c r="AE189" s="42">
        <f>IF('Indicator Date hidden'!AF190="x","x",AE$2-'Indicator Date hidden'!AF190)</f>
        <v>0</v>
      </c>
      <c r="AF189" s="42">
        <f>IF('Indicator Date hidden'!AG190="x","x",AF$2-'Indicator Date hidden'!AG190)</f>
        <v>0</v>
      </c>
      <c r="AG189" s="42">
        <f>IF('Indicator Date hidden'!AH190="x","x",AG$2-'Indicator Date hidden'!AH190)</f>
        <v>0</v>
      </c>
      <c r="AH189" s="42" t="str">
        <f>IF('Indicator Date hidden'!AI190="x","x",AH$2-'Indicator Date hidden'!AI190)</f>
        <v>x</v>
      </c>
      <c r="AI189" s="42">
        <f>IF('Indicator Date hidden'!AJ190="x","x",AI$2-'Indicator Date hidden'!AJ190)</f>
        <v>0</v>
      </c>
      <c r="AJ189" s="42">
        <f>IF('Indicator Date hidden'!AK190="x","x",AJ$2-'Indicator Date hidden'!AK190)</f>
        <v>0</v>
      </c>
      <c r="AK189" s="42">
        <f>IF('Indicator Date hidden'!AL190="x","x",AK$2-'Indicator Date hidden'!AL190)</f>
        <v>0</v>
      </c>
      <c r="AL189" s="42" t="str">
        <f>IF('Indicator Date hidden'!AM190="x","x",AL$2-'Indicator Date hidden'!AM190)</f>
        <v>x</v>
      </c>
      <c r="AM189" s="42" t="str">
        <f>IF('Indicator Date hidden'!AN190="x","x",AM$2-'Indicator Date hidden'!AN190)</f>
        <v>x</v>
      </c>
      <c r="AN189" s="42">
        <f>IF('Indicator Date hidden'!AO190="x","x",AN$2-'Indicator Date hidden'!AO190)</f>
        <v>0</v>
      </c>
      <c r="AO189" s="42" t="str">
        <f>IF('Indicator Date hidden'!AP190="x","x",AO$2-'Indicator Date hidden'!AP190)</f>
        <v>x</v>
      </c>
      <c r="AP189" s="42">
        <f>IF('Indicator Date hidden'!AQ190="x","x",AP$2-'Indicator Date hidden'!AQ190)</f>
        <v>0</v>
      </c>
      <c r="AQ189" s="42">
        <f>IF('Indicator Date hidden'!AR190="x","x",AQ$2-'Indicator Date hidden'!AR190)</f>
        <v>0</v>
      </c>
      <c r="AR189" s="42" t="str">
        <f>IF('Indicator Date hidden'!AS190="x","x",AR$2-'Indicator Date hidden'!AS190)</f>
        <v>x</v>
      </c>
      <c r="AS189" s="42">
        <f>IF('Indicator Date hidden'!AT190="x","x",AS$2-'Indicator Date hidden'!AT190)</f>
        <v>0</v>
      </c>
      <c r="AT189" s="42">
        <f>IF('Indicator Date hidden'!AU190="x","x",AT$2-'Indicator Date hidden'!AU190)</f>
        <v>0</v>
      </c>
      <c r="AU189" s="42">
        <f>IF('Indicator Date hidden'!AV190="x","x",AU$2-'Indicator Date hidden'!AV190)</f>
        <v>0</v>
      </c>
      <c r="AV189" s="42" t="str">
        <f>IF('Indicator Date hidden'!AW190="x","x",AV$2-'Indicator Date hidden'!AW190)</f>
        <v>x</v>
      </c>
      <c r="AW189" s="42">
        <f>IF('Indicator Date hidden'!AX190="x","x",AW$2-'Indicator Date hidden'!AX190)</f>
        <v>-2</v>
      </c>
      <c r="AX189" s="42">
        <f>IF('Indicator Date hidden'!AY190="x","x",AX$2-'Indicator Date hidden'!AY190)</f>
        <v>-1</v>
      </c>
      <c r="AY189" s="42">
        <f>IF('Indicator Date hidden'!AZ190="x","x",AY$2-'Indicator Date hidden'!AZ190)</f>
        <v>0</v>
      </c>
      <c r="AZ189" s="42" t="str">
        <f>IF('Indicator Date hidden'!BA190="x","x",AZ$2-'Indicator Date hidden'!BA190)</f>
        <v>x</v>
      </c>
      <c r="BA189" s="42">
        <f>IF('Indicator Date hidden'!BB190="x","x",BA$2-'Indicator Date hidden'!BB190)</f>
        <v>0</v>
      </c>
      <c r="BB189" s="42">
        <f>IF('Indicator Date hidden'!BC190="x","x",BB$2-'Indicator Date hidden'!BC190)</f>
        <v>0</v>
      </c>
      <c r="BC189" s="42">
        <f>IF('Indicator Date hidden'!BD190="x","x",BC$2-'Indicator Date hidden'!BD190)</f>
        <v>0</v>
      </c>
      <c r="BD189" s="42">
        <f>IF('Indicator Date hidden'!BE190="x","x",BD$2-'Indicator Date hidden'!BE190)</f>
        <v>0</v>
      </c>
      <c r="BE189" s="42">
        <f>IF('Indicator Date hidden'!BF190="x","x",BE$2-'Indicator Date hidden'!BF190)</f>
        <v>0</v>
      </c>
      <c r="BF189" s="42">
        <f>IF('Indicator Date hidden'!BG190="x","x",BF$2-'Indicator Date hidden'!BG190)</f>
        <v>0</v>
      </c>
      <c r="BG189" s="42">
        <f>IF('Indicator Date hidden'!BH190="x","x",BG$2-'Indicator Date hidden'!BH190)</f>
        <v>0</v>
      </c>
      <c r="BH189" s="42">
        <f>IF('Indicator Date hidden'!BI190="x","x",BH$2-'Indicator Date hidden'!BI190)</f>
        <v>0</v>
      </c>
      <c r="BI189" s="42">
        <f>IF('Indicator Date hidden'!BJ190="x","x",BI$2-'Indicator Date hidden'!BJ190)</f>
        <v>1</v>
      </c>
      <c r="BJ189" s="42">
        <f>IF('Indicator Date hidden'!BK190="x","x",BJ$2-'Indicator Date hidden'!BK190)</f>
        <v>5</v>
      </c>
      <c r="BK189" s="42">
        <f>IF('Indicator Date hidden'!BL190="x","x",BK$2-'Indicator Date hidden'!BL190)</f>
        <v>0</v>
      </c>
      <c r="BL189" s="42">
        <f>IF('Indicator Date hidden'!BM190="x","x",BL$2-'Indicator Date hidden'!BM190)</f>
        <v>0</v>
      </c>
      <c r="BM189" s="42">
        <f>IF('Indicator Date hidden'!BN190="x","x",BM$2-'Indicator Date hidden'!BN190)</f>
        <v>0</v>
      </c>
      <c r="BN189" s="42">
        <f>IF('Indicator Date hidden'!BO190="x","x",BN$2-'Indicator Date hidden'!BO190)</f>
        <v>0</v>
      </c>
      <c r="BO189" s="42">
        <f>IF('Indicator Date hidden'!BP190="x","x",BO$2-'Indicator Date hidden'!BP190)</f>
        <v>4</v>
      </c>
      <c r="BP189" s="42">
        <f>IF('Indicator Date hidden'!BQ190="x","x",BP$2-'Indicator Date hidden'!BQ190)</f>
        <v>0</v>
      </c>
      <c r="BQ189" s="42">
        <f>IF('Indicator Date hidden'!BR190="x","x",BQ$2-'Indicator Date hidden'!BR190)</f>
        <v>0</v>
      </c>
      <c r="BR189" s="42">
        <f>IF('Indicator Date hidden'!BS190="x","x",BR$2-'Indicator Date hidden'!BS190)</f>
        <v>0</v>
      </c>
      <c r="BS189" s="42">
        <f>IF('Indicator Date hidden'!BT190="x","x",BS$2-'Indicator Date hidden'!BT190)</f>
        <v>1</v>
      </c>
      <c r="BT189" s="42">
        <f>IF('Indicator Date hidden'!BU190="x","x",BT$2-'Indicator Date hidden'!BU190)</f>
        <v>0</v>
      </c>
      <c r="BU189">
        <f t="shared" si="25"/>
        <v>8</v>
      </c>
      <c r="BV189" s="43">
        <f t="shared" si="26"/>
        <v>0.13793103448275862</v>
      </c>
      <c r="BW189">
        <f t="shared" si="27"/>
        <v>6</v>
      </c>
      <c r="BX189" s="43">
        <f t="shared" si="28"/>
        <v>0.95499189131905027</v>
      </c>
      <c r="BY189" s="46">
        <f t="shared" si="29"/>
        <v>0</v>
      </c>
    </row>
    <row r="190" spans="1:77">
      <c r="A190" t="str">
        <f>'Indicator Data'!B193</f>
        <v>VNM</v>
      </c>
      <c r="B190" s="42">
        <f>IF('Indicator Date hidden'!C191="x","x",B$2-'Indicator Date hidden'!C191)</f>
        <v>0</v>
      </c>
      <c r="C190" s="42">
        <f>IF('Indicator Date hidden'!D191="x","x",C$2-'Indicator Date hidden'!D191)</f>
        <v>0</v>
      </c>
      <c r="D190" s="42">
        <f>IF('Indicator Date hidden'!E191="x","x",D$2-'Indicator Date hidden'!E191)</f>
        <v>0</v>
      </c>
      <c r="E190" s="42">
        <f>IF('Indicator Date hidden'!F191="x","x",E$2-'Indicator Date hidden'!F191)</f>
        <v>0</v>
      </c>
      <c r="F190" s="42">
        <f>IF('Indicator Date hidden'!G191="x","x",F$2-'Indicator Date hidden'!G191)</f>
        <v>0</v>
      </c>
      <c r="G190" s="42">
        <f>IF('Indicator Date hidden'!H191="x","x",G$2-'Indicator Date hidden'!H191)</f>
        <v>0</v>
      </c>
      <c r="H190" s="42">
        <f>IF('Indicator Date hidden'!I191="x","x",H$2-'Indicator Date hidden'!I191)</f>
        <v>0</v>
      </c>
      <c r="I190" s="42">
        <f>IF('Indicator Date hidden'!J191="x","x",I$2-'Indicator Date hidden'!J191)</f>
        <v>0</v>
      </c>
      <c r="J190" s="42">
        <f>IF('Indicator Date hidden'!K191="x","x",J$2-'Indicator Date hidden'!K191)</f>
        <v>0</v>
      </c>
      <c r="K190" s="42">
        <f>IF('Indicator Date hidden'!L191="x","x",K$2-'Indicator Date hidden'!L191)</f>
        <v>0</v>
      </c>
      <c r="L190" s="42">
        <f>IF('Indicator Date hidden'!M191="x","x",L$2-'Indicator Date hidden'!M191)</f>
        <v>0</v>
      </c>
      <c r="M190" s="42" t="str">
        <f>IF('Indicator Date hidden'!N191="x","x",M$2-'Indicator Date hidden'!N191)</f>
        <v>x</v>
      </c>
      <c r="N190" s="42" t="str">
        <f>IF('Indicator Date hidden'!O191="x","x",N$2-'Indicator Date hidden'!O191)</f>
        <v>x</v>
      </c>
      <c r="O190" s="42" t="str">
        <f>IF('Indicator Date hidden'!P191="x","x",O$2-'Indicator Date hidden'!P191)</f>
        <v>x</v>
      </c>
      <c r="P190" s="42">
        <f>IF('Indicator Date hidden'!Q191="x","x",P$2-'Indicator Date hidden'!Q191)</f>
        <v>0</v>
      </c>
      <c r="Q190" s="42">
        <f>IF('Indicator Date hidden'!R191="x","x",Q$2-'Indicator Date hidden'!R191)</f>
        <v>0</v>
      </c>
      <c r="R190" s="42">
        <f>IF('Indicator Date hidden'!S191="x","x",R$2-'Indicator Date hidden'!S191)</f>
        <v>0</v>
      </c>
      <c r="S190" s="42">
        <f>IF('Indicator Date hidden'!T191="x","x",S$2-'Indicator Date hidden'!T191)</f>
        <v>0</v>
      </c>
      <c r="T190" s="42">
        <f>IF('Indicator Date hidden'!U191="x","x",T$2-'Indicator Date hidden'!U191)</f>
        <v>0</v>
      </c>
      <c r="U190" s="42">
        <f>IF('Indicator Date hidden'!V191="x","x",U$2-'Indicator Date hidden'!V191)</f>
        <v>0</v>
      </c>
      <c r="V190" s="42">
        <f>IF('Indicator Date hidden'!W191="x","x",V$2-'Indicator Date hidden'!W191)</f>
        <v>0</v>
      </c>
      <c r="W190" s="42">
        <f>IF('Indicator Date hidden'!X191="x","x",W$2-'Indicator Date hidden'!X191)</f>
        <v>0</v>
      </c>
      <c r="X190" s="42">
        <f>IF('Indicator Date hidden'!Y191="x","x",X$2-'Indicator Date hidden'!Y191)</f>
        <v>1</v>
      </c>
      <c r="Y190" s="42">
        <f>IF('Indicator Date hidden'!Z191="x","x",Y$2-'Indicator Date hidden'!Z191)</f>
        <v>0</v>
      </c>
      <c r="Z190" s="42">
        <f>IF('Indicator Date hidden'!AA191="x","x",Z$2-'Indicator Date hidden'!AA191)</f>
        <v>0</v>
      </c>
      <c r="AA190" s="42">
        <f>IF('Indicator Date hidden'!AB191="x","x",AA$2-'Indicator Date hidden'!AB191)</f>
        <v>1</v>
      </c>
      <c r="AB190" s="42">
        <f>IF('Indicator Date hidden'!AC191="x","x",AB$2-'Indicator Date hidden'!AC191)</f>
        <v>0</v>
      </c>
      <c r="AC190" s="42">
        <f>IF('Indicator Date hidden'!AD191="x","x",AC$2-'Indicator Date hidden'!AD191)</f>
        <v>-2</v>
      </c>
      <c r="AD190" s="42">
        <f>IF('Indicator Date hidden'!AE191="x","x",AD$2-'Indicator Date hidden'!AE191)</f>
        <v>0</v>
      </c>
      <c r="AE190" s="42">
        <f>IF('Indicator Date hidden'!AF191="x","x",AE$2-'Indicator Date hidden'!AF191)</f>
        <v>0</v>
      </c>
      <c r="AF190" s="42">
        <f>IF('Indicator Date hidden'!AG191="x","x",AF$2-'Indicator Date hidden'!AG191)</f>
        <v>0</v>
      </c>
      <c r="AG190" s="42">
        <f>IF('Indicator Date hidden'!AH191="x","x",AG$2-'Indicator Date hidden'!AH191)</f>
        <v>0</v>
      </c>
      <c r="AH190" s="42">
        <f>IF('Indicator Date hidden'!AI191="x","x",AH$2-'Indicator Date hidden'!AI191)</f>
        <v>1</v>
      </c>
      <c r="AI190" s="42">
        <f>IF('Indicator Date hidden'!AJ191="x","x",AI$2-'Indicator Date hidden'!AJ191)</f>
        <v>0</v>
      </c>
      <c r="AJ190" s="42">
        <f>IF('Indicator Date hidden'!AK191="x","x",AJ$2-'Indicator Date hidden'!AK191)</f>
        <v>0</v>
      </c>
      <c r="AK190" s="42">
        <f>IF('Indicator Date hidden'!AL191="x","x",AK$2-'Indicator Date hidden'!AL191)</f>
        <v>0</v>
      </c>
      <c r="AL190" s="42">
        <f>IF('Indicator Date hidden'!AM191="x","x",AL$2-'Indicator Date hidden'!AM191)</f>
        <v>0</v>
      </c>
      <c r="AM190" s="42">
        <f>IF('Indicator Date hidden'!AN191="x","x",AM$2-'Indicator Date hidden'!AN191)</f>
        <v>0</v>
      </c>
      <c r="AN190" s="42">
        <f>IF('Indicator Date hidden'!AO191="x","x",AN$2-'Indicator Date hidden'!AO191)</f>
        <v>0</v>
      </c>
      <c r="AO190" s="42">
        <f>IF('Indicator Date hidden'!AP191="x","x",AO$2-'Indicator Date hidden'!AP191)</f>
        <v>2</v>
      </c>
      <c r="AP190" s="42">
        <f>IF('Indicator Date hidden'!AQ191="x","x",AP$2-'Indicator Date hidden'!AQ191)</f>
        <v>0</v>
      </c>
      <c r="AQ190" s="42">
        <f>IF('Indicator Date hidden'!AR191="x","x",AQ$2-'Indicator Date hidden'!AR191)</f>
        <v>0</v>
      </c>
      <c r="AR190" s="42">
        <f>IF('Indicator Date hidden'!AS191="x","x",AR$2-'Indicator Date hidden'!AS191)</f>
        <v>0</v>
      </c>
      <c r="AS190" s="42">
        <f>IF('Indicator Date hidden'!AT191="x","x",AS$2-'Indicator Date hidden'!AT191)</f>
        <v>0</v>
      </c>
      <c r="AT190" s="42">
        <f>IF('Indicator Date hidden'!AU191="x","x",AT$2-'Indicator Date hidden'!AU191)</f>
        <v>0</v>
      </c>
      <c r="AU190" s="42">
        <f>IF('Indicator Date hidden'!AV191="x","x",AU$2-'Indicator Date hidden'!AV191)</f>
        <v>0</v>
      </c>
      <c r="AV190" s="42">
        <f>IF('Indicator Date hidden'!AW191="x","x",AV$2-'Indicator Date hidden'!AW191)</f>
        <v>0</v>
      </c>
      <c r="AW190" s="42">
        <f>IF('Indicator Date hidden'!AX191="x","x",AW$2-'Indicator Date hidden'!AX191)</f>
        <v>-2</v>
      </c>
      <c r="AX190" s="42">
        <f>IF('Indicator Date hidden'!AY191="x","x",AX$2-'Indicator Date hidden'!AY191)</f>
        <v>-1</v>
      </c>
      <c r="AY190" s="42">
        <f>IF('Indicator Date hidden'!AZ191="x","x",AY$2-'Indicator Date hidden'!AZ191)</f>
        <v>0</v>
      </c>
      <c r="AZ190" s="42" t="str">
        <f>IF('Indicator Date hidden'!BA191="x","x",AZ$2-'Indicator Date hidden'!BA191)</f>
        <v>x</v>
      </c>
      <c r="BA190" s="42">
        <f>IF('Indicator Date hidden'!BB191="x","x",BA$2-'Indicator Date hidden'!BB191)</f>
        <v>0</v>
      </c>
      <c r="BB190" s="42">
        <f>IF('Indicator Date hidden'!BC191="x","x",BB$2-'Indicator Date hidden'!BC191)</f>
        <v>0</v>
      </c>
      <c r="BC190" s="42">
        <f>IF('Indicator Date hidden'!BD191="x","x",BC$2-'Indicator Date hidden'!BD191)</f>
        <v>0</v>
      </c>
      <c r="BD190" s="42">
        <f>IF('Indicator Date hidden'!BE191="x","x",BD$2-'Indicator Date hidden'!BE191)</f>
        <v>0</v>
      </c>
      <c r="BE190" s="42">
        <f>IF('Indicator Date hidden'!BF191="x","x",BE$2-'Indicator Date hidden'!BF191)</f>
        <v>0</v>
      </c>
      <c r="BF190" s="42">
        <f>IF('Indicator Date hidden'!BG191="x","x",BF$2-'Indicator Date hidden'!BG191)</f>
        <v>0</v>
      </c>
      <c r="BG190" s="42">
        <f>IF('Indicator Date hidden'!BH191="x","x",BG$2-'Indicator Date hidden'!BH191)</f>
        <v>0</v>
      </c>
      <c r="BH190" s="42">
        <f>IF('Indicator Date hidden'!BI191="x","x",BH$2-'Indicator Date hidden'!BI191)</f>
        <v>0</v>
      </c>
      <c r="BI190" s="42">
        <f>IF('Indicator Date hidden'!BJ191="x","x",BI$2-'Indicator Date hidden'!BJ191)</f>
        <v>1</v>
      </c>
      <c r="BJ190" s="42">
        <f>IF('Indicator Date hidden'!BK191="x","x",BJ$2-'Indicator Date hidden'!BK191)</f>
        <v>0</v>
      </c>
      <c r="BK190" s="42">
        <f>IF('Indicator Date hidden'!BL191="x","x",BK$2-'Indicator Date hidden'!BL191)</f>
        <v>0</v>
      </c>
      <c r="BL190" s="42">
        <f>IF('Indicator Date hidden'!BM191="x","x",BL$2-'Indicator Date hidden'!BM191)</f>
        <v>0</v>
      </c>
      <c r="BM190" s="42">
        <f>IF('Indicator Date hidden'!BN191="x","x",BM$2-'Indicator Date hidden'!BN191)</f>
        <v>0</v>
      </c>
      <c r="BN190" s="42">
        <f>IF('Indicator Date hidden'!BO191="x","x",BN$2-'Indicator Date hidden'!BO191)</f>
        <v>0</v>
      </c>
      <c r="BO190" s="42">
        <f>IF('Indicator Date hidden'!BP191="x","x",BO$2-'Indicator Date hidden'!BP191)</f>
        <v>5</v>
      </c>
      <c r="BP190" s="42">
        <f>IF('Indicator Date hidden'!BQ191="x","x",BP$2-'Indicator Date hidden'!BQ191)</f>
        <v>0</v>
      </c>
      <c r="BQ190" s="42">
        <f>IF('Indicator Date hidden'!BR191="x","x",BQ$2-'Indicator Date hidden'!BR191)</f>
        <v>0</v>
      </c>
      <c r="BR190" s="42" t="str">
        <f>IF('Indicator Date hidden'!BS191="x","x",BR$2-'Indicator Date hidden'!BS191)</f>
        <v>x</v>
      </c>
      <c r="BS190" s="42">
        <f>IF('Indicator Date hidden'!BT191="x","x",BS$2-'Indicator Date hidden'!BT191)</f>
        <v>1</v>
      </c>
      <c r="BT190" s="42">
        <f>IF('Indicator Date hidden'!BU191="x","x",BT$2-'Indicator Date hidden'!BU191)</f>
        <v>0</v>
      </c>
      <c r="BU190">
        <f t="shared" si="25"/>
        <v>7</v>
      </c>
      <c r="BV190" s="43">
        <f t="shared" si="26"/>
        <v>0.10606060606060606</v>
      </c>
      <c r="BW190">
        <f t="shared" si="27"/>
        <v>7</v>
      </c>
      <c r="BX190" s="43">
        <f t="shared" si="28"/>
        <v>0.80016641978853909</v>
      </c>
      <c r="BY190" s="46">
        <f t="shared" si="29"/>
        <v>0</v>
      </c>
    </row>
    <row r="191" spans="1:77">
      <c r="A191" t="str">
        <f>'Indicator Data'!B194</f>
        <v>YEM</v>
      </c>
      <c r="B191" s="42">
        <f>IF('Indicator Date hidden'!C192="x","x",B$2-'Indicator Date hidden'!C192)</f>
        <v>0</v>
      </c>
      <c r="C191" s="42">
        <f>IF('Indicator Date hidden'!D192="x","x",C$2-'Indicator Date hidden'!D192)</f>
        <v>0</v>
      </c>
      <c r="D191" s="42">
        <f>IF('Indicator Date hidden'!E192="x","x",D$2-'Indicator Date hidden'!E192)</f>
        <v>0</v>
      </c>
      <c r="E191" s="42">
        <f>IF('Indicator Date hidden'!F192="x","x",E$2-'Indicator Date hidden'!F192)</f>
        <v>0</v>
      </c>
      <c r="F191" s="42">
        <f>IF('Indicator Date hidden'!G192="x","x",F$2-'Indicator Date hidden'!G192)</f>
        <v>0</v>
      </c>
      <c r="G191" s="42">
        <f>IF('Indicator Date hidden'!H192="x","x",G$2-'Indicator Date hidden'!H192)</f>
        <v>0</v>
      </c>
      <c r="H191" s="42">
        <f>IF('Indicator Date hidden'!I192="x","x",H$2-'Indicator Date hidden'!I192)</f>
        <v>0</v>
      </c>
      <c r="I191" s="42">
        <f>IF('Indicator Date hidden'!J192="x","x",I$2-'Indicator Date hidden'!J192)</f>
        <v>0</v>
      </c>
      <c r="J191" s="42">
        <f>IF('Indicator Date hidden'!K192="x","x",J$2-'Indicator Date hidden'!K192)</f>
        <v>0</v>
      </c>
      <c r="K191" s="42">
        <f>IF('Indicator Date hidden'!L192="x","x",K$2-'Indicator Date hidden'!L192)</f>
        <v>0</v>
      </c>
      <c r="L191" s="42">
        <f>IF('Indicator Date hidden'!M192="x","x",L$2-'Indicator Date hidden'!M192)</f>
        <v>0</v>
      </c>
      <c r="M191" s="42" t="str">
        <f>IF('Indicator Date hidden'!N192="x","x",M$2-'Indicator Date hidden'!N192)</f>
        <v>x</v>
      </c>
      <c r="N191" s="42" t="str">
        <f>IF('Indicator Date hidden'!O192="x","x",N$2-'Indicator Date hidden'!O192)</f>
        <v>x</v>
      </c>
      <c r="O191" s="42" t="str">
        <f>IF('Indicator Date hidden'!P192="x","x",O$2-'Indicator Date hidden'!P192)</f>
        <v>x</v>
      </c>
      <c r="P191" s="42">
        <f>IF('Indicator Date hidden'!Q192="x","x",P$2-'Indicator Date hidden'!Q192)</f>
        <v>0</v>
      </c>
      <c r="Q191" s="42">
        <f>IF('Indicator Date hidden'!R192="x","x",Q$2-'Indicator Date hidden'!R192)</f>
        <v>0</v>
      </c>
      <c r="R191" s="42">
        <f>IF('Indicator Date hidden'!S192="x","x",R$2-'Indicator Date hidden'!S192)</f>
        <v>0</v>
      </c>
      <c r="S191" s="42">
        <f>IF('Indicator Date hidden'!T192="x","x",S$2-'Indicator Date hidden'!T192)</f>
        <v>0</v>
      </c>
      <c r="T191" s="42">
        <f>IF('Indicator Date hidden'!U192="x","x",T$2-'Indicator Date hidden'!U192)</f>
        <v>0</v>
      </c>
      <c r="U191" s="42">
        <f>IF('Indicator Date hidden'!V192="x","x",U$2-'Indicator Date hidden'!V192)</f>
        <v>0</v>
      </c>
      <c r="V191" s="42">
        <f>IF('Indicator Date hidden'!W192="x","x",V$2-'Indicator Date hidden'!W192)</f>
        <v>0</v>
      </c>
      <c r="W191" s="42">
        <f>IF('Indicator Date hidden'!X192="x","x",W$2-'Indicator Date hidden'!X192)</f>
        <v>0</v>
      </c>
      <c r="X191" s="42">
        <f>IF('Indicator Date hidden'!Y192="x","x",X$2-'Indicator Date hidden'!Y192)</f>
        <v>8</v>
      </c>
      <c r="Y191" s="42">
        <f>IF('Indicator Date hidden'!Z192="x","x",Y$2-'Indicator Date hidden'!Z192)</f>
        <v>0</v>
      </c>
      <c r="Z191" s="42">
        <f>IF('Indicator Date hidden'!AA192="x","x",Z$2-'Indicator Date hidden'!AA192)</f>
        <v>5</v>
      </c>
      <c r="AA191" s="42">
        <f>IF('Indicator Date hidden'!AB192="x","x",AA$2-'Indicator Date hidden'!AB192)</f>
        <v>3</v>
      </c>
      <c r="AB191" s="42">
        <f>IF('Indicator Date hidden'!AC192="x","x",AB$2-'Indicator Date hidden'!AC192)</f>
        <v>0</v>
      </c>
      <c r="AC191" s="42">
        <f>IF('Indicator Date hidden'!AD192="x","x",AC$2-'Indicator Date hidden'!AD192)</f>
        <v>-2</v>
      </c>
      <c r="AD191" s="42">
        <f>IF('Indicator Date hidden'!AE192="x","x",AD$2-'Indicator Date hidden'!AE192)</f>
        <v>0</v>
      </c>
      <c r="AE191" s="42">
        <f>IF('Indicator Date hidden'!AF192="x","x",AE$2-'Indicator Date hidden'!AF192)</f>
        <v>0</v>
      </c>
      <c r="AF191" s="42">
        <f>IF('Indicator Date hidden'!AG192="x","x",AF$2-'Indicator Date hidden'!AG192)</f>
        <v>0</v>
      </c>
      <c r="AG191" s="42">
        <f>IF('Indicator Date hidden'!AH192="x","x",AG$2-'Indicator Date hidden'!AH192)</f>
        <v>0</v>
      </c>
      <c r="AH191" s="42">
        <f>IF('Indicator Date hidden'!AI192="x","x",AH$2-'Indicator Date hidden'!AI192)</f>
        <v>8</v>
      </c>
      <c r="AI191" s="42">
        <f>IF('Indicator Date hidden'!AJ192="x","x",AI$2-'Indicator Date hidden'!AJ192)</f>
        <v>0</v>
      </c>
      <c r="AJ191" s="42">
        <f>IF('Indicator Date hidden'!AK192="x","x",AJ$2-'Indicator Date hidden'!AK192)</f>
        <v>0</v>
      </c>
      <c r="AK191" s="42">
        <f>IF('Indicator Date hidden'!AL192="x","x",AK$2-'Indicator Date hidden'!AL192)</f>
        <v>0</v>
      </c>
      <c r="AL191" s="42">
        <f>IF('Indicator Date hidden'!AM192="x","x",AL$2-'Indicator Date hidden'!AM192)</f>
        <v>2</v>
      </c>
      <c r="AM191" s="42">
        <f>IF('Indicator Date hidden'!AN192="x","x",AM$2-'Indicator Date hidden'!AN192)</f>
        <v>0</v>
      </c>
      <c r="AN191" s="42">
        <f>IF('Indicator Date hidden'!AO192="x","x",AN$2-'Indicator Date hidden'!AO192)</f>
        <v>0</v>
      </c>
      <c r="AO191" s="42">
        <f>IF('Indicator Date hidden'!AP192="x","x",AO$2-'Indicator Date hidden'!AP192)</f>
        <v>9</v>
      </c>
      <c r="AP191" s="42">
        <f>IF('Indicator Date hidden'!AQ192="x","x",AP$2-'Indicator Date hidden'!AQ192)</f>
        <v>0</v>
      </c>
      <c r="AQ191" s="42">
        <f>IF('Indicator Date hidden'!AR192="x","x",AQ$2-'Indicator Date hidden'!AR192)</f>
        <v>0</v>
      </c>
      <c r="AR191" s="42">
        <f>IF('Indicator Date hidden'!AS192="x","x",AR$2-'Indicator Date hidden'!AS192)</f>
        <v>0</v>
      </c>
      <c r="AS191" s="42">
        <f>IF('Indicator Date hidden'!AT192="x","x",AS$2-'Indicator Date hidden'!AT192)</f>
        <v>0</v>
      </c>
      <c r="AT191" s="42">
        <f>IF('Indicator Date hidden'!AU192="x","x",AT$2-'Indicator Date hidden'!AU192)</f>
        <v>0</v>
      </c>
      <c r="AU191" s="42">
        <f>IF('Indicator Date hidden'!AV192="x","x",AU$2-'Indicator Date hidden'!AV192)</f>
        <v>0</v>
      </c>
      <c r="AV191" s="42">
        <f>IF('Indicator Date hidden'!AW192="x","x",AV$2-'Indicator Date hidden'!AW192)</f>
        <v>8</v>
      </c>
      <c r="AW191" s="42">
        <f>IF('Indicator Date hidden'!AX192="x","x",AW$2-'Indicator Date hidden'!AX192)</f>
        <v>-2</v>
      </c>
      <c r="AX191" s="42">
        <f>IF('Indicator Date hidden'!AY192="x","x",AX$2-'Indicator Date hidden'!AY192)</f>
        <v>-1</v>
      </c>
      <c r="AY191" s="42">
        <f>IF('Indicator Date hidden'!AZ192="x","x",AY$2-'Indicator Date hidden'!AZ192)</f>
        <v>0</v>
      </c>
      <c r="AZ191" s="42">
        <f>IF('Indicator Date hidden'!BA192="x","x",AZ$2-'Indicator Date hidden'!BA192)</f>
        <v>0</v>
      </c>
      <c r="BA191" s="42">
        <f>IF('Indicator Date hidden'!BB192="x","x",BA$2-'Indicator Date hidden'!BB192)</f>
        <v>0</v>
      </c>
      <c r="BB191" s="42">
        <f>IF('Indicator Date hidden'!BC192="x","x",BB$2-'Indicator Date hidden'!BC192)</f>
        <v>-1</v>
      </c>
      <c r="BC191" s="42">
        <f>IF('Indicator Date hidden'!BD192="x","x",BC$2-'Indicator Date hidden'!BD192)</f>
        <v>0</v>
      </c>
      <c r="BD191" s="42">
        <f>IF('Indicator Date hidden'!BE192="x","x",BD$2-'Indicator Date hidden'!BE192)</f>
        <v>0</v>
      </c>
      <c r="BE191" s="42">
        <f>IF('Indicator Date hidden'!BF192="x","x",BE$2-'Indicator Date hidden'!BF192)</f>
        <v>0</v>
      </c>
      <c r="BF191" s="42">
        <f>IF('Indicator Date hidden'!BG192="x","x",BF$2-'Indicator Date hidden'!BG192)</f>
        <v>0</v>
      </c>
      <c r="BG191" s="42">
        <f>IF('Indicator Date hidden'!BH192="x","x",BG$2-'Indicator Date hidden'!BH192)</f>
        <v>0</v>
      </c>
      <c r="BH191" s="42">
        <f>IF('Indicator Date hidden'!BI192="x","x",BH$2-'Indicator Date hidden'!BI192)</f>
        <v>0</v>
      </c>
      <c r="BI191" s="42" t="str">
        <f>IF('Indicator Date hidden'!BJ192="x","x",BI$2-'Indicator Date hidden'!BJ192)</f>
        <v>x</v>
      </c>
      <c r="BJ191" s="42">
        <f>IF('Indicator Date hidden'!BK192="x","x",BJ$2-'Indicator Date hidden'!BK192)</f>
        <v>5</v>
      </c>
      <c r="BK191" s="42">
        <f>IF('Indicator Date hidden'!BL192="x","x",BK$2-'Indicator Date hidden'!BL192)</f>
        <v>1</v>
      </c>
      <c r="BL191" s="42">
        <f>IF('Indicator Date hidden'!BM192="x","x",BL$2-'Indicator Date hidden'!BM192)</f>
        <v>0</v>
      </c>
      <c r="BM191" s="42">
        <f>IF('Indicator Date hidden'!BN192="x","x",BM$2-'Indicator Date hidden'!BN192)</f>
        <v>0</v>
      </c>
      <c r="BN191" s="42">
        <f>IF('Indicator Date hidden'!BO192="x","x",BN$2-'Indicator Date hidden'!BO192)</f>
        <v>0</v>
      </c>
      <c r="BO191" s="42">
        <f>IF('Indicator Date hidden'!BP192="x","x",BO$2-'Indicator Date hidden'!BP192)</f>
        <v>7</v>
      </c>
      <c r="BP191" s="42">
        <f>IF('Indicator Date hidden'!BQ192="x","x",BP$2-'Indicator Date hidden'!BQ192)</f>
        <v>0</v>
      </c>
      <c r="BQ191" s="42">
        <f>IF('Indicator Date hidden'!BR192="x","x",BQ$2-'Indicator Date hidden'!BR192)</f>
        <v>0</v>
      </c>
      <c r="BR191" s="42">
        <f>IF('Indicator Date hidden'!BS192="x","x",BR$2-'Indicator Date hidden'!BS192)</f>
        <v>0</v>
      </c>
      <c r="BS191" s="42">
        <f>IF('Indicator Date hidden'!BT192="x","x",BS$2-'Indicator Date hidden'!BT192)</f>
        <v>7</v>
      </c>
      <c r="BT191" s="42">
        <f>IF('Indicator Date hidden'!BU192="x","x",BT$2-'Indicator Date hidden'!BU192)</f>
        <v>0</v>
      </c>
      <c r="BU191">
        <f t="shared" si="25"/>
        <v>57</v>
      </c>
      <c r="BV191" s="43">
        <f t="shared" si="26"/>
        <v>0.85074626865671643</v>
      </c>
      <c r="BW191">
        <f t="shared" si="27"/>
        <v>11</v>
      </c>
      <c r="BX191" s="43">
        <f t="shared" si="28"/>
        <v>2.4326984669586147</v>
      </c>
      <c r="BY191" s="46">
        <f t="shared" si="29"/>
        <v>0</v>
      </c>
    </row>
    <row r="192" spans="1:77">
      <c r="A192" t="str">
        <f>'Indicator Data'!B195</f>
        <v>ZMB</v>
      </c>
      <c r="B192" s="42">
        <f>IF('Indicator Date hidden'!C193="x","x",B$2-'Indicator Date hidden'!C193)</f>
        <v>0</v>
      </c>
      <c r="C192" s="42">
        <f>IF('Indicator Date hidden'!D193="x","x",C$2-'Indicator Date hidden'!D193)</f>
        <v>0</v>
      </c>
      <c r="D192" s="42">
        <f>IF('Indicator Date hidden'!E193="x","x",D$2-'Indicator Date hidden'!E193)</f>
        <v>0</v>
      </c>
      <c r="E192" s="42">
        <f>IF('Indicator Date hidden'!F193="x","x",E$2-'Indicator Date hidden'!F193)</f>
        <v>0</v>
      </c>
      <c r="F192" s="42">
        <f>IF('Indicator Date hidden'!G193="x","x",F$2-'Indicator Date hidden'!G193)</f>
        <v>0</v>
      </c>
      <c r="G192" s="42">
        <f>IF('Indicator Date hidden'!H193="x","x",G$2-'Indicator Date hidden'!H193)</f>
        <v>0</v>
      </c>
      <c r="H192" s="42">
        <f>IF('Indicator Date hidden'!I193="x","x",H$2-'Indicator Date hidden'!I193)</f>
        <v>0</v>
      </c>
      <c r="I192" s="42">
        <f>IF('Indicator Date hidden'!J193="x","x",I$2-'Indicator Date hidden'!J193)</f>
        <v>0</v>
      </c>
      <c r="J192" s="42">
        <f>IF('Indicator Date hidden'!K193="x","x",J$2-'Indicator Date hidden'!K193)</f>
        <v>0</v>
      </c>
      <c r="K192" s="42">
        <f>IF('Indicator Date hidden'!L193="x","x",K$2-'Indicator Date hidden'!L193)</f>
        <v>0</v>
      </c>
      <c r="L192" s="42">
        <f>IF('Indicator Date hidden'!M193="x","x",L$2-'Indicator Date hidden'!M193)</f>
        <v>0</v>
      </c>
      <c r="M192" s="42">
        <f>IF('Indicator Date hidden'!N193="x","x",M$2-'Indicator Date hidden'!N193)</f>
        <v>0</v>
      </c>
      <c r="N192" s="42">
        <f>IF('Indicator Date hidden'!O193="x","x",N$2-'Indicator Date hidden'!O193)</f>
        <v>0</v>
      </c>
      <c r="O192" s="42">
        <f>IF('Indicator Date hidden'!P193="x","x",O$2-'Indicator Date hidden'!P193)</f>
        <v>0</v>
      </c>
      <c r="P192" s="42">
        <f>IF('Indicator Date hidden'!Q193="x","x",P$2-'Indicator Date hidden'!Q193)</f>
        <v>0</v>
      </c>
      <c r="Q192" s="42">
        <f>IF('Indicator Date hidden'!R193="x","x",Q$2-'Indicator Date hidden'!R193)</f>
        <v>0</v>
      </c>
      <c r="R192" s="42">
        <f>IF('Indicator Date hidden'!S193="x","x",R$2-'Indicator Date hidden'!S193)</f>
        <v>0</v>
      </c>
      <c r="S192" s="42">
        <f>IF('Indicator Date hidden'!T193="x","x",S$2-'Indicator Date hidden'!T193)</f>
        <v>0</v>
      </c>
      <c r="T192" s="42">
        <f>IF('Indicator Date hidden'!U193="x","x",T$2-'Indicator Date hidden'!U193)</f>
        <v>0</v>
      </c>
      <c r="U192" s="42">
        <f>IF('Indicator Date hidden'!V193="x","x",U$2-'Indicator Date hidden'!V193)</f>
        <v>0</v>
      </c>
      <c r="V192" s="42">
        <f>IF('Indicator Date hidden'!W193="x","x",V$2-'Indicator Date hidden'!W193)</f>
        <v>0</v>
      </c>
      <c r="W192" s="42">
        <f>IF('Indicator Date hidden'!X193="x","x",W$2-'Indicator Date hidden'!X193)</f>
        <v>0</v>
      </c>
      <c r="X192" s="42">
        <f>IF('Indicator Date hidden'!Y193="x","x",X$2-'Indicator Date hidden'!Y193)</f>
        <v>3</v>
      </c>
      <c r="Y192" s="42">
        <f>IF('Indicator Date hidden'!Z193="x","x",Y$2-'Indicator Date hidden'!Z193)</f>
        <v>0</v>
      </c>
      <c r="Z192" s="42">
        <f>IF('Indicator Date hidden'!AA193="x","x",Z$2-'Indicator Date hidden'!AA193)</f>
        <v>0</v>
      </c>
      <c r="AA192" s="42">
        <f>IF('Indicator Date hidden'!AB193="x","x",AA$2-'Indicator Date hidden'!AB193)</f>
        <v>3</v>
      </c>
      <c r="AB192" s="42">
        <f>IF('Indicator Date hidden'!AC193="x","x",AB$2-'Indicator Date hidden'!AC193)</f>
        <v>0</v>
      </c>
      <c r="AC192" s="42">
        <f>IF('Indicator Date hidden'!AD193="x","x",AC$2-'Indicator Date hidden'!AD193)</f>
        <v>-2</v>
      </c>
      <c r="AD192" s="42">
        <f>IF('Indicator Date hidden'!AE193="x","x",AD$2-'Indicator Date hidden'!AE193)</f>
        <v>0</v>
      </c>
      <c r="AE192" s="42">
        <f>IF('Indicator Date hidden'!AF193="x","x",AE$2-'Indicator Date hidden'!AF193)</f>
        <v>0</v>
      </c>
      <c r="AF192" s="42">
        <f>IF('Indicator Date hidden'!AG193="x","x",AF$2-'Indicator Date hidden'!AG193)</f>
        <v>0</v>
      </c>
      <c r="AG192" s="42">
        <f>IF('Indicator Date hidden'!AH193="x","x",AG$2-'Indicator Date hidden'!AH193)</f>
        <v>0</v>
      </c>
      <c r="AH192" s="42">
        <f>IF('Indicator Date hidden'!AI193="x","x",AH$2-'Indicator Date hidden'!AI193)</f>
        <v>3</v>
      </c>
      <c r="AI192" s="42">
        <f>IF('Indicator Date hidden'!AJ193="x","x",AI$2-'Indicator Date hidden'!AJ193)</f>
        <v>0</v>
      </c>
      <c r="AJ192" s="42">
        <f>IF('Indicator Date hidden'!AK193="x","x",AJ$2-'Indicator Date hidden'!AK193)</f>
        <v>0</v>
      </c>
      <c r="AK192" s="42">
        <f>IF('Indicator Date hidden'!AL193="x","x",AK$2-'Indicator Date hidden'!AL193)</f>
        <v>0</v>
      </c>
      <c r="AL192" s="42">
        <f>IF('Indicator Date hidden'!AM193="x","x",AL$2-'Indicator Date hidden'!AM193)</f>
        <v>0</v>
      </c>
      <c r="AM192" s="42">
        <f>IF('Indicator Date hidden'!AN193="x","x",AM$2-'Indicator Date hidden'!AN193)</f>
        <v>0</v>
      </c>
      <c r="AN192" s="42">
        <f>IF('Indicator Date hidden'!AO193="x","x",AN$2-'Indicator Date hidden'!AO193)</f>
        <v>0</v>
      </c>
      <c r="AO192" s="42">
        <f>IF('Indicator Date hidden'!AP193="x","x",AO$2-'Indicator Date hidden'!AP193)</f>
        <v>4</v>
      </c>
      <c r="AP192" s="42">
        <f>IF('Indicator Date hidden'!AQ193="x","x",AP$2-'Indicator Date hidden'!AQ193)</f>
        <v>0</v>
      </c>
      <c r="AQ192" s="42">
        <f>IF('Indicator Date hidden'!AR193="x","x",AQ$2-'Indicator Date hidden'!AR193)</f>
        <v>0</v>
      </c>
      <c r="AR192" s="42">
        <f>IF('Indicator Date hidden'!AS193="x","x",AR$2-'Indicator Date hidden'!AS193)</f>
        <v>0</v>
      </c>
      <c r="AS192" s="42">
        <f>IF('Indicator Date hidden'!AT193="x","x",AS$2-'Indicator Date hidden'!AT193)</f>
        <v>0</v>
      </c>
      <c r="AT192" s="42">
        <f>IF('Indicator Date hidden'!AU193="x","x",AT$2-'Indicator Date hidden'!AU193)</f>
        <v>0</v>
      </c>
      <c r="AU192" s="42">
        <f>IF('Indicator Date hidden'!AV193="x","x",AU$2-'Indicator Date hidden'!AV193)</f>
        <v>0</v>
      </c>
      <c r="AV192" s="42">
        <f>IF('Indicator Date hidden'!AW193="x","x",AV$2-'Indicator Date hidden'!AW193)</f>
        <v>0</v>
      </c>
      <c r="AW192" s="42">
        <f>IF('Indicator Date hidden'!AX193="x","x",AW$2-'Indicator Date hidden'!AX193)</f>
        <v>-2</v>
      </c>
      <c r="AX192" s="42">
        <f>IF('Indicator Date hidden'!AY193="x","x",AX$2-'Indicator Date hidden'!AY193)</f>
        <v>-1</v>
      </c>
      <c r="AY192" s="42">
        <f>IF('Indicator Date hidden'!AZ193="x","x",AY$2-'Indicator Date hidden'!AZ193)</f>
        <v>0</v>
      </c>
      <c r="AZ192" s="42" t="str">
        <f>IF('Indicator Date hidden'!BA193="x","x",AZ$2-'Indicator Date hidden'!BA193)</f>
        <v>x</v>
      </c>
      <c r="BA192" s="42">
        <f>IF('Indicator Date hidden'!BB193="x","x",BA$2-'Indicator Date hidden'!BB193)</f>
        <v>0</v>
      </c>
      <c r="BB192" s="42" t="str">
        <f>IF('Indicator Date hidden'!BC193="x","x",BB$2-'Indicator Date hidden'!BC193)</f>
        <v>x</v>
      </c>
      <c r="BC192" s="42">
        <f>IF('Indicator Date hidden'!BD193="x","x",BC$2-'Indicator Date hidden'!BD193)</f>
        <v>0</v>
      </c>
      <c r="BD192" s="42">
        <f>IF('Indicator Date hidden'!BE193="x","x",BD$2-'Indicator Date hidden'!BE193)</f>
        <v>0</v>
      </c>
      <c r="BE192" s="42">
        <f>IF('Indicator Date hidden'!BF193="x","x",BE$2-'Indicator Date hidden'!BF193)</f>
        <v>2</v>
      </c>
      <c r="BF192" s="42">
        <f>IF('Indicator Date hidden'!BG193="x","x",BF$2-'Indicator Date hidden'!BG193)</f>
        <v>0</v>
      </c>
      <c r="BG192" s="42">
        <f>IF('Indicator Date hidden'!BH193="x","x",BG$2-'Indicator Date hidden'!BH193)</f>
        <v>0</v>
      </c>
      <c r="BH192" s="42">
        <f>IF('Indicator Date hidden'!BI193="x","x",BH$2-'Indicator Date hidden'!BI193)</f>
        <v>0</v>
      </c>
      <c r="BI192" s="42">
        <f>IF('Indicator Date hidden'!BJ193="x","x",BI$2-'Indicator Date hidden'!BJ193)</f>
        <v>3</v>
      </c>
      <c r="BJ192" s="42">
        <f>IF('Indicator Date hidden'!BK193="x","x",BJ$2-'Indicator Date hidden'!BK193)</f>
        <v>1</v>
      </c>
      <c r="BK192" s="42">
        <f>IF('Indicator Date hidden'!BL193="x","x",BK$2-'Indicator Date hidden'!BL193)</f>
        <v>0</v>
      </c>
      <c r="BL192" s="42">
        <f>IF('Indicator Date hidden'!BM193="x","x",BL$2-'Indicator Date hidden'!BM193)</f>
        <v>0</v>
      </c>
      <c r="BM192" s="42">
        <f>IF('Indicator Date hidden'!BN193="x","x",BM$2-'Indicator Date hidden'!BN193)</f>
        <v>0</v>
      </c>
      <c r="BN192" s="42">
        <f>IF('Indicator Date hidden'!BO193="x","x",BN$2-'Indicator Date hidden'!BO193)</f>
        <v>0</v>
      </c>
      <c r="BO192" s="42">
        <f>IF('Indicator Date hidden'!BP193="x","x",BO$2-'Indicator Date hidden'!BP193)</f>
        <v>0</v>
      </c>
      <c r="BP192" s="42">
        <f>IF('Indicator Date hidden'!BQ193="x","x",BP$2-'Indicator Date hidden'!BQ193)</f>
        <v>0</v>
      </c>
      <c r="BQ192" s="42">
        <f>IF('Indicator Date hidden'!BR193="x","x",BQ$2-'Indicator Date hidden'!BR193)</f>
        <v>0</v>
      </c>
      <c r="BR192" s="42">
        <f>IF('Indicator Date hidden'!BS193="x","x",BR$2-'Indicator Date hidden'!BS193)</f>
        <v>0</v>
      </c>
      <c r="BS192" s="42">
        <f>IF('Indicator Date hidden'!BT193="x","x",BS$2-'Indicator Date hidden'!BT193)</f>
        <v>1</v>
      </c>
      <c r="BT192" s="42">
        <f>IF('Indicator Date hidden'!BU193="x","x",BT$2-'Indicator Date hidden'!BU193)</f>
        <v>0</v>
      </c>
      <c r="BU192">
        <f t="shared" si="25"/>
        <v>15</v>
      </c>
      <c r="BV192" s="43">
        <f t="shared" si="26"/>
        <v>0.21739130434782608</v>
      </c>
      <c r="BW192">
        <f t="shared" si="27"/>
        <v>8</v>
      </c>
      <c r="BX192" s="43">
        <f t="shared" si="28"/>
        <v>0.96112200762836242</v>
      </c>
      <c r="BY192" s="46">
        <f t="shared" si="29"/>
        <v>0</v>
      </c>
    </row>
    <row r="193" spans="1:77">
      <c r="A193" t="str">
        <f>'Indicator Data'!B196</f>
        <v>ZWE</v>
      </c>
      <c r="B193" s="42">
        <f>IF('Indicator Date hidden'!C194="x","x",B$2-'Indicator Date hidden'!C194)</f>
        <v>0</v>
      </c>
      <c r="C193" s="42">
        <f>IF('Indicator Date hidden'!D194="x","x",C$2-'Indicator Date hidden'!D194)</f>
        <v>0</v>
      </c>
      <c r="D193" s="42">
        <f>IF('Indicator Date hidden'!E194="x","x",D$2-'Indicator Date hidden'!E194)</f>
        <v>0</v>
      </c>
      <c r="E193" s="42">
        <f>IF('Indicator Date hidden'!F194="x","x",E$2-'Indicator Date hidden'!F194)</f>
        <v>0</v>
      </c>
      <c r="F193" s="42">
        <f>IF('Indicator Date hidden'!G194="x","x",F$2-'Indicator Date hidden'!G194)</f>
        <v>0</v>
      </c>
      <c r="G193" s="42">
        <f>IF('Indicator Date hidden'!H194="x","x",G$2-'Indicator Date hidden'!H194)</f>
        <v>0</v>
      </c>
      <c r="H193" s="42">
        <f>IF('Indicator Date hidden'!I194="x","x",H$2-'Indicator Date hidden'!I194)</f>
        <v>0</v>
      </c>
      <c r="I193" s="42">
        <f>IF('Indicator Date hidden'!J194="x","x",I$2-'Indicator Date hidden'!J194)</f>
        <v>0</v>
      </c>
      <c r="J193" s="42">
        <f>IF('Indicator Date hidden'!K194="x","x",J$2-'Indicator Date hidden'!K194)</f>
        <v>0</v>
      </c>
      <c r="K193" s="42">
        <f>IF('Indicator Date hidden'!L194="x","x",K$2-'Indicator Date hidden'!L194)</f>
        <v>0</v>
      </c>
      <c r="L193" s="42">
        <f>IF('Indicator Date hidden'!M194="x","x",L$2-'Indicator Date hidden'!M194)</f>
        <v>0</v>
      </c>
      <c r="M193" s="42">
        <f>IF('Indicator Date hidden'!N194="x","x",M$2-'Indicator Date hidden'!N194)</f>
        <v>0</v>
      </c>
      <c r="N193" s="42">
        <f>IF('Indicator Date hidden'!O194="x","x",N$2-'Indicator Date hidden'!O194)</f>
        <v>0</v>
      </c>
      <c r="O193" s="42">
        <f>IF('Indicator Date hidden'!P194="x","x",O$2-'Indicator Date hidden'!P194)</f>
        <v>0</v>
      </c>
      <c r="P193" s="42">
        <f>IF('Indicator Date hidden'!Q194="x","x",P$2-'Indicator Date hidden'!Q194)</f>
        <v>0</v>
      </c>
      <c r="Q193" s="42">
        <f>IF('Indicator Date hidden'!R194="x","x",Q$2-'Indicator Date hidden'!R194)</f>
        <v>0</v>
      </c>
      <c r="R193" s="42">
        <f>IF('Indicator Date hidden'!S194="x","x",R$2-'Indicator Date hidden'!S194)</f>
        <v>0</v>
      </c>
      <c r="S193" s="42">
        <f>IF('Indicator Date hidden'!T194="x","x",S$2-'Indicator Date hidden'!T194)</f>
        <v>0</v>
      </c>
      <c r="T193" s="42">
        <f>IF('Indicator Date hidden'!U194="x","x",T$2-'Indicator Date hidden'!U194)</f>
        <v>0</v>
      </c>
      <c r="U193" s="42">
        <f>IF('Indicator Date hidden'!V194="x","x",U$2-'Indicator Date hidden'!V194)</f>
        <v>0</v>
      </c>
      <c r="V193" s="42">
        <f>IF('Indicator Date hidden'!W194="x","x",V$2-'Indicator Date hidden'!W194)</f>
        <v>0</v>
      </c>
      <c r="W193" s="42">
        <f>IF('Indicator Date hidden'!X194="x","x",W$2-'Indicator Date hidden'!X194)</f>
        <v>0</v>
      </c>
      <c r="X193" s="42">
        <f>IF('Indicator Date hidden'!Y194="x","x",X$2-'Indicator Date hidden'!Y194)</f>
        <v>2</v>
      </c>
      <c r="Y193" s="42">
        <f>IF('Indicator Date hidden'!Z194="x","x",Y$2-'Indicator Date hidden'!Z194)</f>
        <v>0</v>
      </c>
      <c r="Z193" s="42">
        <f>IF('Indicator Date hidden'!AA194="x","x",Z$2-'Indicator Date hidden'!AA194)</f>
        <v>0</v>
      </c>
      <c r="AA193" s="42">
        <f>IF('Indicator Date hidden'!AB194="x","x",AA$2-'Indicator Date hidden'!AB194)</f>
        <v>1</v>
      </c>
      <c r="AB193" s="42">
        <f>IF('Indicator Date hidden'!AC194="x","x",AB$2-'Indicator Date hidden'!AC194)</f>
        <v>0</v>
      </c>
      <c r="AC193" s="42">
        <f>IF('Indicator Date hidden'!AD194="x","x",AC$2-'Indicator Date hidden'!AD194)</f>
        <v>-2</v>
      </c>
      <c r="AD193" s="42">
        <f>IF('Indicator Date hidden'!AE194="x","x",AD$2-'Indicator Date hidden'!AE194)</f>
        <v>0</v>
      </c>
      <c r="AE193" s="42">
        <f>IF('Indicator Date hidden'!AF194="x","x",AE$2-'Indicator Date hidden'!AF194)</f>
        <v>0</v>
      </c>
      <c r="AF193" s="42">
        <f>IF('Indicator Date hidden'!AG194="x","x",AF$2-'Indicator Date hidden'!AG194)</f>
        <v>0</v>
      </c>
      <c r="AG193" s="42">
        <f>IF('Indicator Date hidden'!AH194="x","x",AG$2-'Indicator Date hidden'!AH194)</f>
        <v>0</v>
      </c>
      <c r="AH193" s="42">
        <f>IF('Indicator Date hidden'!AI194="x","x",AH$2-'Indicator Date hidden'!AI194)</f>
        <v>2</v>
      </c>
      <c r="AI193" s="42">
        <f>IF('Indicator Date hidden'!AJ194="x","x",AI$2-'Indicator Date hidden'!AJ194)</f>
        <v>0</v>
      </c>
      <c r="AJ193" s="42">
        <f>IF('Indicator Date hidden'!AK194="x","x",AJ$2-'Indicator Date hidden'!AK194)</f>
        <v>0</v>
      </c>
      <c r="AK193" s="42">
        <f>IF('Indicator Date hidden'!AL194="x","x",AK$2-'Indicator Date hidden'!AL194)</f>
        <v>0</v>
      </c>
      <c r="AL193" s="42">
        <f>IF('Indicator Date hidden'!AM194="x","x",AL$2-'Indicator Date hidden'!AM194)</f>
        <v>0</v>
      </c>
      <c r="AM193" s="42">
        <f>IF('Indicator Date hidden'!AN194="x","x",AM$2-'Indicator Date hidden'!AN194)</f>
        <v>0</v>
      </c>
      <c r="AN193" s="42">
        <f>IF('Indicator Date hidden'!AO194="x","x",AN$2-'Indicator Date hidden'!AO194)</f>
        <v>0</v>
      </c>
      <c r="AO193" s="42">
        <f>IF('Indicator Date hidden'!AP194="x","x",AO$2-'Indicator Date hidden'!AP194)</f>
        <v>3</v>
      </c>
      <c r="AP193" s="42">
        <f>IF('Indicator Date hidden'!AQ194="x","x",AP$2-'Indicator Date hidden'!AQ194)</f>
        <v>0</v>
      </c>
      <c r="AQ193" s="42">
        <f>IF('Indicator Date hidden'!AR194="x","x",AQ$2-'Indicator Date hidden'!AR194)</f>
        <v>0</v>
      </c>
      <c r="AR193" s="42">
        <f>IF('Indicator Date hidden'!AS194="x","x",AR$2-'Indicator Date hidden'!AS194)</f>
        <v>0</v>
      </c>
      <c r="AS193" s="42">
        <f>IF('Indicator Date hidden'!AT194="x","x",AS$2-'Indicator Date hidden'!AT194)</f>
        <v>0</v>
      </c>
      <c r="AT193" s="42">
        <f>IF('Indicator Date hidden'!AU194="x","x",AT$2-'Indicator Date hidden'!AU194)</f>
        <v>0</v>
      </c>
      <c r="AU193" s="42">
        <f>IF('Indicator Date hidden'!AV194="x","x",AU$2-'Indicator Date hidden'!AV194)</f>
        <v>0</v>
      </c>
      <c r="AV193" s="42">
        <f>IF('Indicator Date hidden'!AW194="x","x",AV$2-'Indicator Date hidden'!AW194)</f>
        <v>3</v>
      </c>
      <c r="AW193" s="42">
        <f>IF('Indicator Date hidden'!AX194="x","x",AW$2-'Indicator Date hidden'!AX194)</f>
        <v>-2</v>
      </c>
      <c r="AX193" s="42">
        <f>IF('Indicator Date hidden'!AY194="x","x",AX$2-'Indicator Date hidden'!AY194)</f>
        <v>-1</v>
      </c>
      <c r="AY193" s="42">
        <f>IF('Indicator Date hidden'!AZ194="x","x",AY$2-'Indicator Date hidden'!AZ194)</f>
        <v>0</v>
      </c>
      <c r="AZ193" s="42" t="str">
        <f>IF('Indicator Date hidden'!BA194="x","x",AZ$2-'Indicator Date hidden'!BA194)</f>
        <v>x</v>
      </c>
      <c r="BA193" s="42">
        <f>IF('Indicator Date hidden'!BB194="x","x",BA$2-'Indicator Date hidden'!BB194)</f>
        <v>0</v>
      </c>
      <c r="BB193" s="42">
        <f>IF('Indicator Date hidden'!BC194="x","x",BB$2-'Indicator Date hidden'!BC194)</f>
        <v>0</v>
      </c>
      <c r="BC193" s="42">
        <f>IF('Indicator Date hidden'!BD194="x","x",BC$2-'Indicator Date hidden'!BD194)</f>
        <v>0</v>
      </c>
      <c r="BD193" s="42">
        <f>IF('Indicator Date hidden'!BE194="x","x",BD$2-'Indicator Date hidden'!BE194)</f>
        <v>0</v>
      </c>
      <c r="BE193" s="42">
        <f>IF('Indicator Date hidden'!BF194="x","x",BE$2-'Indicator Date hidden'!BF194)</f>
        <v>0</v>
      </c>
      <c r="BF193" s="42">
        <f>IF('Indicator Date hidden'!BG194="x","x",BF$2-'Indicator Date hidden'!BG194)</f>
        <v>0</v>
      </c>
      <c r="BG193" s="42">
        <f>IF('Indicator Date hidden'!BH194="x","x",BG$2-'Indicator Date hidden'!BH194)</f>
        <v>0</v>
      </c>
      <c r="BH193" s="42">
        <f>IF('Indicator Date hidden'!BI194="x","x",BH$2-'Indicator Date hidden'!BI194)</f>
        <v>0</v>
      </c>
      <c r="BI193" s="42">
        <f>IF('Indicator Date hidden'!BJ194="x","x",BI$2-'Indicator Date hidden'!BJ194)</f>
        <v>1</v>
      </c>
      <c r="BJ193" s="42">
        <f>IF('Indicator Date hidden'!BK194="x","x",BJ$2-'Indicator Date hidden'!BK194)</f>
        <v>1</v>
      </c>
      <c r="BK193" s="42">
        <f>IF('Indicator Date hidden'!BL194="x","x",BK$2-'Indicator Date hidden'!BL194)</f>
        <v>0</v>
      </c>
      <c r="BL193" s="42">
        <f>IF('Indicator Date hidden'!BM194="x","x",BL$2-'Indicator Date hidden'!BM194)</f>
        <v>0</v>
      </c>
      <c r="BM193" s="42">
        <f>IF('Indicator Date hidden'!BN194="x","x",BM$2-'Indicator Date hidden'!BN194)</f>
        <v>0</v>
      </c>
      <c r="BN193" s="42">
        <f>IF('Indicator Date hidden'!BO194="x","x",BN$2-'Indicator Date hidden'!BO194)</f>
        <v>0</v>
      </c>
      <c r="BO193" s="42">
        <f>IF('Indicator Date hidden'!BP194="x","x",BO$2-'Indicator Date hidden'!BP194)</f>
        <v>1</v>
      </c>
      <c r="BP193" s="42">
        <f>IF('Indicator Date hidden'!BQ194="x","x",BP$2-'Indicator Date hidden'!BQ194)</f>
        <v>0</v>
      </c>
      <c r="BQ193" s="42">
        <f>IF('Indicator Date hidden'!BR194="x","x",BQ$2-'Indicator Date hidden'!BR194)</f>
        <v>0</v>
      </c>
      <c r="BR193" s="42">
        <f>IF('Indicator Date hidden'!BS194="x","x",BR$2-'Indicator Date hidden'!BS194)</f>
        <v>0</v>
      </c>
      <c r="BS193" s="42">
        <f>IF('Indicator Date hidden'!BT194="x","x",BS$2-'Indicator Date hidden'!BT194)</f>
        <v>1</v>
      </c>
      <c r="BT193" s="42">
        <f>IF('Indicator Date hidden'!BU194="x","x",BT$2-'Indicator Date hidden'!BU194)</f>
        <v>0</v>
      </c>
      <c r="BU193">
        <f t="shared" si="25"/>
        <v>10</v>
      </c>
      <c r="BV193" s="43">
        <f t="shared" si="26"/>
        <v>0.14285714285714285</v>
      </c>
      <c r="BW193">
        <f t="shared" si="27"/>
        <v>9</v>
      </c>
      <c r="BX193" s="43">
        <f t="shared" si="28"/>
        <v>0.74230748895809018</v>
      </c>
      <c r="BY193" s="46">
        <f t="shared" si="2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95"/>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5"/>
  <cols>
    <col min="1" max="1" width="49.42578125" style="1" bestFit="1" customWidth="1"/>
    <col min="2" max="2" width="5.5703125" style="1" bestFit="1" customWidth="1"/>
    <col min="3" max="49" width="11.42578125" style="1" customWidth="1"/>
    <col min="50" max="52" width="9.140625" style="1"/>
    <col min="53" max="53" width="9.140625" style="1" customWidth="1"/>
    <col min="54" max="16384" width="9.140625" style="1"/>
  </cols>
  <sheetData>
    <row r="1" spans="1:78">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row>
    <row r="2" spans="1:78"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River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Coastal Floods</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malaria (vector borne)</v>
      </c>
      <c r="R2" s="36" t="str">
        <f>'Indicator Data'!R2</f>
        <v>% of Populations at risk of malaria (vector borne)</v>
      </c>
      <c r="S2" s="36" t="str">
        <f>'Indicator Data'!S2</f>
        <v>Population exposed to Zika (vector borne)</v>
      </c>
      <c r="T2" s="36" t="str">
        <f>'Indicator Data'!T2</f>
        <v>Population at Risk to Aedes (vector borne)</v>
      </c>
      <c r="U2" s="36" t="str">
        <f>'Indicator Data'!U2</f>
        <v>Population exposed to Dengue (vector borne)</v>
      </c>
      <c r="V2" s="36" t="str">
        <f>'Indicator Data'!V2</f>
        <v>Population density (people per sq. km of land area)</v>
      </c>
      <c r="W2" s="36" t="str">
        <f>'Indicator Data'!W2</f>
        <v>Urban population growth (annual %)</v>
      </c>
      <c r="X2" s="36" t="str">
        <f>'Indicator Data'!X2</f>
        <v>Population living in urban areas (%)</v>
      </c>
      <c r="Y2" s="36" t="str">
        <f>'Indicator Data'!Y2</f>
        <v>Household size</v>
      </c>
      <c r="Z2" s="36" t="str">
        <f>'Indicator Data'!Z2</f>
        <v>People practicing open defecation (% of population)</v>
      </c>
      <c r="AA2" s="36" t="str">
        <f>'Indicator Data'!AA2</f>
        <v>People with basic handwashing facilities including soap and water (% of population)</v>
      </c>
      <c r="AB2" s="36" t="str">
        <f>'Indicator Data'!AB2</f>
        <v>Number of vets</v>
      </c>
      <c r="AC2" s="36" t="str">
        <f>'Indicator Data'!AC2</f>
        <v>IHR capacity score: Food safety</v>
      </c>
      <c r="AD2" s="36" t="str">
        <f>'Indicator Data'!AD2</f>
        <v>Population living in slums (% of urban population)</v>
      </c>
      <c r="AE2" s="36" t="str">
        <f>'Indicator Data'!AE2</f>
        <v>Children under 5 (% of population)</v>
      </c>
      <c r="AF2" s="36" t="str">
        <f>'Indicator Data'!AF2</f>
        <v>Projected Conflict Probability</v>
      </c>
      <c r="AG2" s="36" t="str">
        <f>'Indicator Data'!AG2</f>
        <v>Current  Conflict Intensity</v>
      </c>
      <c r="AH2" s="36" t="str">
        <f>'Indicator Data'!AH2</f>
        <v>Human Development Index</v>
      </c>
      <c r="AI2" s="36" t="str">
        <f>'Indicator Data'!AI2</f>
        <v>Multidimensional Poverty Index</v>
      </c>
      <c r="AJ2" s="36" t="str">
        <f>'Indicator Data'!AJ2</f>
        <v>Humanitarian Aid (FTS)</v>
      </c>
      <c r="AK2" s="36" t="str">
        <f>'Indicator Data'!AK2</f>
        <v>Development Aid (ODA)</v>
      </c>
      <c r="AL2" s="36" t="str">
        <f>'Indicator Data'!AL2</f>
        <v>Development Aid (ODA)</v>
      </c>
      <c r="AM2" s="36" t="str">
        <f>'Indicator Data'!AM2</f>
        <v>Net ODA received (% of GNI)</v>
      </c>
      <c r="AN2" s="36" t="str">
        <f>'Indicator Data'!AN2</f>
        <v>Volume of remittances (in USD) as a proportion of total GDP (%)</v>
      </c>
      <c r="AO2" s="36" t="str">
        <f>'Indicator Data'!AO2</f>
        <v>Mortality rate, under-5</v>
      </c>
      <c r="AP2" s="36" t="str">
        <f>'Indicator Data'!AP2</f>
        <v>U5 Under weight</v>
      </c>
      <c r="AQ2" s="36" t="str">
        <f>'Indicator Data'!AQ2</f>
        <v>Incidence of Tuberculosis</v>
      </c>
      <c r="AR2" s="36" t="str">
        <f>'Indicator Data'!AR2</f>
        <v>Estimated number of people living with HIV - Adult (&gt;15) rate</v>
      </c>
      <c r="AS2" s="36" t="str">
        <f>'Indicator Data'!AS2</f>
        <v>Incidence of HIV (per 1,000 uninfected population ages 15-49)</v>
      </c>
      <c r="AT2" s="36" t="str">
        <f>'Indicator Data'!AT2</f>
        <v>Malaria incidence per 1,000 population at risk</v>
      </c>
      <c r="AU2" s="36" t="str">
        <f>'Indicator Data'!AU2</f>
        <v>Number of people requiring interventions against neglected tropical diseases</v>
      </c>
      <c r="AV2" s="36" t="str">
        <f>'Indicator Data'!AV2</f>
        <v>Gender Inequality Index</v>
      </c>
      <c r="AW2" s="36" t="str">
        <f>'Indicator Data'!AW2</f>
        <v>Income Gini coefficient</v>
      </c>
      <c r="AX2" s="36" t="str">
        <f>'Indicator Data'!AX2</f>
        <v>People affected by Natural Disasters</v>
      </c>
      <c r="AY2" s="36" t="str">
        <f>'Indicator Data'!AY2</f>
        <v>People affected by Natural Disasters</v>
      </c>
      <c r="AZ2" s="36" t="str">
        <f>'Indicator Data'!AZ2</f>
        <v>People affected by Natural Disasters</v>
      </c>
      <c r="BA2" s="36" t="str">
        <f>'Indicator Data'!BA2</f>
        <v>Internally displaced persons (IDPs)</v>
      </c>
      <c r="BB2" s="36" t="str">
        <f>'Indicator Data'!BB2</f>
        <v>Refugees and asylum-seekers by country of asylum</v>
      </c>
      <c r="BC2" s="36" t="str">
        <f>'Indicator Data'!BC2</f>
        <v>Returned Refugees</v>
      </c>
      <c r="BD2" s="36" t="str">
        <f>'Indicator Data'!BD2</f>
        <v xml:space="preserve">Average Dietary Energy Supply Adequacy </v>
      </c>
      <c r="BE2" s="36" t="str">
        <f>'Indicator Data'!BE2</f>
        <v>Prevalence of Undernourishment</v>
      </c>
      <c r="BF2" s="36" t="str">
        <f>'Indicator Data'!BF2</f>
        <v>HFA Scores Last recent</v>
      </c>
      <c r="BG2" s="36" t="str">
        <f>'Indicator Data'!BG2</f>
        <v>Government Effectiveness</v>
      </c>
      <c r="BH2" s="36" t="str">
        <f>'Indicator Data'!BH2</f>
        <v>Corruption Perception Index</v>
      </c>
      <c r="BI2" s="36" t="str">
        <f>'Indicator Data'!BI2</f>
        <v>Access to electricity</v>
      </c>
      <c r="BJ2" s="36" t="str">
        <f>'Indicator Data'!BJ2</f>
        <v>Adult literacy rate</v>
      </c>
      <c r="BK2" s="36" t="str">
        <f>'Indicator Data'!BK2</f>
        <v>Individuals using the Internet</v>
      </c>
      <c r="BL2" s="36" t="str">
        <f>'Indicator Data'!BL2</f>
        <v>Mobile cellular subscriptions</v>
      </c>
      <c r="BM2" s="36" t="str">
        <f>'Indicator Data'!BM2</f>
        <v>Road lenght</v>
      </c>
      <c r="BN2" s="36" t="str">
        <f>'Indicator Data'!BN2</f>
        <v>People using at least basic sanitation services (% of population)</v>
      </c>
      <c r="BO2" s="36" t="str">
        <f>'Indicator Data'!BO2</f>
        <v>People using at least basic drinking water services (% of population)</v>
      </c>
      <c r="BP2" s="36" t="str">
        <f>'Indicator Data'!BP2</f>
        <v>Physicians Density</v>
      </c>
      <c r="BQ2" s="36" t="str">
        <f>'Indicator Data'!BQ2</f>
        <v>Proportion of the target population with access to 3 doses of diphtheria-tetanus-pertussis (DTP3) (%)</v>
      </c>
      <c r="BR2" s="36" t="str">
        <f>'Indicator Data'!BR2</f>
        <v>Proportion of the target population with access to measles-containing-vaccine second-dose (MCV2) (%)</v>
      </c>
      <c r="BS2" s="36" t="str">
        <f>'Indicator Data'!BS2</f>
        <v>Proportion of the target population with access to pneumococcal conjugate 3rd dose (PCV3) (%)</v>
      </c>
      <c r="BT2" s="36" t="str">
        <f>'Indicator Data'!BT2</f>
        <v>Current health expenditure per capita</v>
      </c>
      <c r="BU2" s="36" t="str">
        <f>'Indicator Data'!BU2</f>
        <v>Maternal Mortality Ratio (modeled estimate)</v>
      </c>
      <c r="BV2" s="36" t="str">
        <f>'Indicator Data'!BV2</f>
        <v>GDP per capita (current US$)</v>
      </c>
      <c r="BW2" s="36"/>
      <c r="BX2" s="36"/>
      <c r="BY2" s="36"/>
      <c r="BZ2" s="36"/>
    </row>
    <row r="3" spans="1:78" ht="25.5">
      <c r="A3" s="31" t="s">
        <v>453</v>
      </c>
      <c r="B3" s="23"/>
      <c r="C3" s="24">
        <f>'Indicator Data'!C3</f>
        <v>2024</v>
      </c>
      <c r="D3" s="24">
        <f>'Indicator Data'!D3</f>
        <v>2024</v>
      </c>
      <c r="E3" s="24">
        <f>'Indicator Data'!E3</f>
        <v>2024</v>
      </c>
      <c r="F3" s="24">
        <f>'Indicator Data'!F3</f>
        <v>2024</v>
      </c>
      <c r="G3" s="24">
        <f>'Indicator Data'!G3</f>
        <v>2024</v>
      </c>
      <c r="H3" s="24">
        <f>'Indicator Data'!H3</f>
        <v>2024</v>
      </c>
      <c r="I3" s="24">
        <f>'Indicator Data'!I3</f>
        <v>2024</v>
      </c>
      <c r="J3" s="24" t="str">
        <f>'Indicator Data'!J3</f>
        <v>1990-2024</v>
      </c>
      <c r="K3" s="24" t="str">
        <f>'Indicator Data'!K3</f>
        <v>1990-2024</v>
      </c>
      <c r="L3" s="24" t="str">
        <f>'Indicator Data'!L3</f>
        <v>1990-2024</v>
      </c>
      <c r="M3" s="24">
        <f>'Indicator Data'!M3</f>
        <v>2024</v>
      </c>
      <c r="N3" s="24">
        <f>'Indicator Data'!N3</f>
        <v>2024</v>
      </c>
      <c r="O3" s="24">
        <f>'Indicator Data'!O3</f>
        <v>2024</v>
      </c>
      <c r="P3" s="24">
        <f>'Indicator Data'!P3</f>
        <v>2024</v>
      </c>
      <c r="Q3" s="24">
        <f>'Indicator Data'!Q3</f>
        <v>2024</v>
      </c>
      <c r="R3" s="24">
        <f>'Indicator Data'!R3</f>
        <v>2024</v>
      </c>
      <c r="S3" s="24">
        <f>'Indicator Data'!S3</f>
        <v>2024</v>
      </c>
      <c r="T3" s="24">
        <f>'Indicator Data'!T3</f>
        <v>2024</v>
      </c>
      <c r="U3" s="24">
        <f>'Indicator Data'!U3</f>
        <v>2024</v>
      </c>
      <c r="V3" s="24">
        <f>'Indicator Data'!V3</f>
        <v>2021</v>
      </c>
      <c r="W3" s="24">
        <f>'Indicator Data'!W3</f>
        <v>2022</v>
      </c>
      <c r="X3" s="24">
        <f>'Indicator Data'!X3</f>
        <v>2022</v>
      </c>
      <c r="Y3" s="24" t="str">
        <f>'Indicator Data'!Y3</f>
        <v>2011-2021</v>
      </c>
      <c r="Z3" s="24" t="str">
        <f>'Indicator Data'!Z3</f>
        <v>2014-2022</v>
      </c>
      <c r="AA3" s="24" t="str">
        <f>'Indicator Data'!AA3</f>
        <v>2014-2022</v>
      </c>
      <c r="AB3" s="24" t="str">
        <f>'Indicator Data'!AB3</f>
        <v>2015-2019</v>
      </c>
      <c r="AC3" s="24" t="str">
        <f>'Indicator Data'!AC3</f>
        <v>2019-2020</v>
      </c>
      <c r="AD3" s="24">
        <f>'Indicator Data'!AD3</f>
        <v>2020</v>
      </c>
      <c r="AE3" s="24">
        <f>'Indicator Data'!AE3</f>
        <v>2024</v>
      </c>
      <c r="AF3" s="24">
        <f>'Indicator Data'!AF3</f>
        <v>2024</v>
      </c>
      <c r="AG3" s="24">
        <f>'Indicator Data'!AG3</f>
        <v>2024</v>
      </c>
      <c r="AH3" s="24">
        <f>'Indicator Data'!AH3</f>
        <v>2022</v>
      </c>
      <c r="AI3" s="24" t="str">
        <f>'Indicator Data'!AI3</f>
        <v>2011-2021</v>
      </c>
      <c r="AJ3" s="24" t="str">
        <f>'Indicator Data'!AJ3</f>
        <v>2021-2024</v>
      </c>
      <c r="AK3" s="24">
        <f>'Indicator Data'!AK3</f>
        <v>2021</v>
      </c>
      <c r="AL3" s="24">
        <f>'Indicator Data'!AL3</f>
        <v>2022</v>
      </c>
      <c r="AM3" s="24" t="str">
        <f>'Indicator Data'!AM3</f>
        <v>2019-2022</v>
      </c>
      <c r="AN3" s="24" t="str">
        <f>'Indicator Data'!AN3</f>
        <v>2020-2023</v>
      </c>
      <c r="AO3" s="24">
        <f>'Indicator Data'!AO3</f>
        <v>2022</v>
      </c>
      <c r="AP3" s="24" t="str">
        <f>'Indicator Data'!AP3</f>
        <v>2011-2022</v>
      </c>
      <c r="AQ3" s="24">
        <f>'Indicator Data'!AQ3</f>
        <v>2022</v>
      </c>
      <c r="AR3" s="24">
        <f>'Indicator Data'!AR3</f>
        <v>2022</v>
      </c>
      <c r="AS3" s="24">
        <f>'Indicator Data'!AS3</f>
        <v>2022</v>
      </c>
      <c r="AT3" s="24">
        <f>'Indicator Data'!AT3</f>
        <v>2022</v>
      </c>
      <c r="AU3" s="24">
        <f>'Indicator Data'!AU3</f>
        <v>2022</v>
      </c>
      <c r="AV3" s="24">
        <f>'Indicator Data'!AV3</f>
        <v>2022</v>
      </c>
      <c r="AW3" s="24" t="str">
        <f>'Indicator Data'!AW3</f>
        <v>2011-2022</v>
      </c>
      <c r="AX3" s="24">
        <f>'Indicator Data'!AX3</f>
        <v>2022</v>
      </c>
      <c r="AY3" s="24">
        <f>'Indicator Data'!AY3</f>
        <v>2023</v>
      </c>
      <c r="AZ3" s="24">
        <f>'Indicator Data'!AZ3</f>
        <v>2024</v>
      </c>
      <c r="BA3" s="24">
        <f>'Indicator Data'!BA3</f>
        <v>2024</v>
      </c>
      <c r="BB3" s="24">
        <f>'Indicator Data'!BB3</f>
        <v>2024</v>
      </c>
      <c r="BC3" s="24">
        <f>'Indicator Data'!BC3</f>
        <v>2023</v>
      </c>
      <c r="BD3" s="24">
        <f>'Indicator Data'!BD3</f>
        <v>2024</v>
      </c>
      <c r="BE3" s="24">
        <f>'Indicator Data'!BE3</f>
        <v>2024</v>
      </c>
      <c r="BF3" s="24" t="str">
        <f>'Indicator Data'!BF3</f>
        <v>2013-2015</v>
      </c>
      <c r="BG3" s="24">
        <f>'Indicator Data'!BG3</f>
        <v>2022</v>
      </c>
      <c r="BH3" s="24">
        <f>'Indicator Data'!BH3</f>
        <v>2023</v>
      </c>
      <c r="BI3" s="24">
        <f>'Indicator Data'!BI3</f>
        <v>2022</v>
      </c>
      <c r="BJ3" s="24" t="str">
        <f>'Indicator Data'!BJ3</f>
        <v>2011-2023</v>
      </c>
      <c r="BK3" s="24" t="str">
        <f>'Indicator Data'!BK3</f>
        <v>2017-2022</v>
      </c>
      <c r="BL3" s="24" t="str">
        <f>'Indicator Data'!BL3</f>
        <v>2020-2022</v>
      </c>
      <c r="BM3" s="24">
        <f>'Indicator Data'!BM3</f>
        <v>2014</v>
      </c>
      <c r="BN3" s="24" t="str">
        <f>'Indicator Data'!BN3</f>
        <v>2015-2022</v>
      </c>
      <c r="BO3" s="24" t="str">
        <f>'Indicator Data'!BO3</f>
        <v>2016-2022</v>
      </c>
      <c r="BP3" s="24" t="str">
        <f>'Indicator Data'!BP3</f>
        <v>2012-2021</v>
      </c>
      <c r="BQ3" s="24" t="str">
        <f>'Indicator Data'!BQ3</f>
        <v>2019-2022</v>
      </c>
      <c r="BR3" s="24" t="str">
        <f>'Indicator Data'!BR3</f>
        <v>2019-2022</v>
      </c>
      <c r="BS3" s="24" t="str">
        <f>'Indicator Data'!BS3</f>
        <v>2019-2022</v>
      </c>
      <c r="BT3" s="24" t="str">
        <f>'Indicator Data'!BT3</f>
        <v>2015-2022</v>
      </c>
      <c r="BU3" s="24">
        <f>'Indicator Data'!BU3</f>
        <v>2020</v>
      </c>
      <c r="BV3" s="24" t="str">
        <f>'Indicator Data'!BV3</f>
        <v>2020-2023</v>
      </c>
      <c r="BW3" s="24"/>
      <c r="BX3" s="24"/>
      <c r="BY3" s="24"/>
      <c r="BZ3" s="24"/>
    </row>
    <row r="4" spans="1:78">
      <c r="A4" s="32" t="s">
        <v>421</v>
      </c>
      <c r="B4" s="23"/>
      <c r="C4" s="24" t="s">
        <v>818</v>
      </c>
      <c r="D4" s="24" t="s">
        <v>818</v>
      </c>
      <c r="E4" s="24" t="s">
        <v>818</v>
      </c>
      <c r="F4" s="24" t="s">
        <v>818</v>
      </c>
      <c r="G4" s="24" t="s">
        <v>818</v>
      </c>
      <c r="H4" s="24" t="s">
        <v>818</v>
      </c>
      <c r="I4" s="24" t="s">
        <v>818</v>
      </c>
      <c r="J4" s="24" t="s">
        <v>818</v>
      </c>
      <c r="K4" s="24" t="s">
        <v>818</v>
      </c>
      <c r="L4" s="24" t="s">
        <v>818</v>
      </c>
      <c r="M4" s="24" t="s">
        <v>818</v>
      </c>
      <c r="N4" s="24" t="s">
        <v>818</v>
      </c>
      <c r="O4" s="24" t="s">
        <v>818</v>
      </c>
      <c r="P4" s="24" t="s">
        <v>818</v>
      </c>
      <c r="Q4" s="24" t="s">
        <v>818</v>
      </c>
      <c r="R4" s="24" t="s">
        <v>818</v>
      </c>
      <c r="S4" s="24" t="s">
        <v>818</v>
      </c>
      <c r="T4" s="24" t="s">
        <v>818</v>
      </c>
      <c r="U4" s="24" t="s">
        <v>818</v>
      </c>
      <c r="V4" s="24" t="s">
        <v>818</v>
      </c>
      <c r="W4" s="24" t="s">
        <v>818</v>
      </c>
      <c r="X4" s="24" t="s">
        <v>818</v>
      </c>
      <c r="Y4" s="24" t="s">
        <v>818</v>
      </c>
      <c r="Z4" s="24" t="s">
        <v>818</v>
      </c>
      <c r="AA4" s="24" t="s">
        <v>818</v>
      </c>
      <c r="AB4" s="24" t="s">
        <v>818</v>
      </c>
      <c r="AC4" s="24" t="s">
        <v>818</v>
      </c>
      <c r="AD4" s="24" t="s">
        <v>818</v>
      </c>
      <c r="AE4" s="24" t="s">
        <v>818</v>
      </c>
      <c r="AF4" s="24" t="s">
        <v>818</v>
      </c>
      <c r="AG4" s="24" t="s">
        <v>818</v>
      </c>
      <c r="AH4" s="24" t="s">
        <v>818</v>
      </c>
      <c r="AI4" s="24" t="s">
        <v>818</v>
      </c>
      <c r="AJ4" s="24" t="s">
        <v>818</v>
      </c>
      <c r="AK4" s="24" t="s">
        <v>818</v>
      </c>
      <c r="AL4" s="24" t="s">
        <v>818</v>
      </c>
      <c r="AM4" s="24" t="s">
        <v>818</v>
      </c>
      <c r="AN4" s="24" t="s">
        <v>818</v>
      </c>
      <c r="AO4" s="24" t="s">
        <v>818</v>
      </c>
      <c r="AP4" s="24" t="s">
        <v>818</v>
      </c>
      <c r="AQ4" s="24" t="s">
        <v>818</v>
      </c>
      <c r="AR4" s="24" t="s">
        <v>818</v>
      </c>
      <c r="AS4" s="24" t="s">
        <v>818</v>
      </c>
      <c r="AT4" s="24" t="s">
        <v>818</v>
      </c>
      <c r="AU4" s="24" t="s">
        <v>818</v>
      </c>
      <c r="AV4" s="24" t="s">
        <v>818</v>
      </c>
      <c r="AW4" s="24" t="s">
        <v>818</v>
      </c>
      <c r="AX4" s="24" t="s">
        <v>818</v>
      </c>
      <c r="AY4" s="24" t="s">
        <v>818</v>
      </c>
      <c r="AZ4" s="24" t="s">
        <v>818</v>
      </c>
      <c r="BA4" s="24" t="s">
        <v>818</v>
      </c>
      <c r="BB4" s="24" t="s">
        <v>818</v>
      </c>
      <c r="BC4" s="24" t="s">
        <v>818</v>
      </c>
      <c r="BD4" s="24" t="s">
        <v>818</v>
      </c>
      <c r="BE4" s="24" t="s">
        <v>818</v>
      </c>
      <c r="BF4" s="24" t="s">
        <v>818</v>
      </c>
      <c r="BG4" s="24" t="s">
        <v>818</v>
      </c>
      <c r="BH4" s="24" t="s">
        <v>818</v>
      </c>
      <c r="BI4" s="24" t="s">
        <v>818</v>
      </c>
      <c r="BJ4" s="24" t="s">
        <v>818</v>
      </c>
      <c r="BK4" s="24" t="s">
        <v>818</v>
      </c>
      <c r="BL4" s="24" t="s">
        <v>818</v>
      </c>
      <c r="BM4" s="24" t="s">
        <v>818</v>
      </c>
      <c r="BN4" s="24" t="s">
        <v>818</v>
      </c>
      <c r="BO4" s="24" t="s">
        <v>818</v>
      </c>
      <c r="BP4" s="24" t="s">
        <v>818</v>
      </c>
      <c r="BQ4" s="24" t="s">
        <v>818</v>
      </c>
      <c r="BR4" s="24" t="s">
        <v>818</v>
      </c>
      <c r="BS4" s="24" t="s">
        <v>818</v>
      </c>
      <c r="BT4" s="24" t="s">
        <v>818</v>
      </c>
      <c r="BU4" s="24" t="s">
        <v>818</v>
      </c>
      <c r="BV4" s="24" t="s">
        <v>818</v>
      </c>
      <c r="BW4" s="24"/>
      <c r="BX4" s="24"/>
      <c r="BY4" s="24"/>
      <c r="BZ4" s="24"/>
    </row>
    <row r="5" spans="1:78">
      <c r="A5" s="30" t="str">
        <f>'Indicator Data'!A6</f>
        <v>Afghanistan</v>
      </c>
      <c r="B5" s="23" t="str">
        <f>'Indicator Data'!B6</f>
        <v>AFG</v>
      </c>
      <c r="C5" s="39" t="s">
        <v>1132</v>
      </c>
      <c r="D5" s="39" t="s">
        <v>1132</v>
      </c>
      <c r="E5" s="39" t="s">
        <v>1133</v>
      </c>
      <c r="F5" s="39" t="s">
        <v>1133</v>
      </c>
      <c r="G5" s="39" t="s">
        <v>1133</v>
      </c>
      <c r="H5" s="39" t="s">
        <v>1133</v>
      </c>
      <c r="I5" s="39" t="s">
        <v>1133</v>
      </c>
      <c r="J5" s="39" t="s">
        <v>842</v>
      </c>
      <c r="K5" s="39" t="s">
        <v>842</v>
      </c>
      <c r="L5" s="39" t="s">
        <v>503</v>
      </c>
      <c r="M5" s="39" t="s">
        <v>839</v>
      </c>
      <c r="N5" s="39" t="s">
        <v>839</v>
      </c>
      <c r="O5" s="39" t="s">
        <v>839</v>
      </c>
      <c r="P5" s="39" t="s">
        <v>839</v>
      </c>
      <c r="Q5" s="39" t="s">
        <v>1051</v>
      </c>
      <c r="R5" s="39" t="s">
        <v>1051</v>
      </c>
      <c r="S5" s="39" t="s">
        <v>839</v>
      </c>
      <c r="T5" s="39" t="s">
        <v>839</v>
      </c>
      <c r="U5" s="39" t="s">
        <v>839</v>
      </c>
      <c r="V5" s="39" t="s">
        <v>514</v>
      </c>
      <c r="W5" s="39" t="s">
        <v>514</v>
      </c>
      <c r="X5" s="39" t="s">
        <v>514</v>
      </c>
      <c r="Y5" s="39" t="s">
        <v>1100</v>
      </c>
      <c r="Z5" s="39" t="s">
        <v>840</v>
      </c>
      <c r="AA5" s="39" t="s">
        <v>840</v>
      </c>
      <c r="AB5" s="61" t="s">
        <v>1138</v>
      </c>
      <c r="AC5" s="39" t="s">
        <v>830</v>
      </c>
      <c r="AD5" s="39" t="s">
        <v>1052</v>
      </c>
      <c r="AE5" s="39" t="s">
        <v>1100</v>
      </c>
      <c r="AF5" s="39" t="s">
        <v>839</v>
      </c>
      <c r="AG5" s="40" t="s">
        <v>1381</v>
      </c>
      <c r="AH5" s="39" t="s">
        <v>844</v>
      </c>
      <c r="AI5" s="39" t="s">
        <v>844</v>
      </c>
      <c r="AJ5" s="39" t="s">
        <v>846</v>
      </c>
      <c r="AK5" s="39" t="s">
        <v>847</v>
      </c>
      <c r="AL5" s="39" t="s">
        <v>847</v>
      </c>
      <c r="AM5" s="39" t="s">
        <v>1139</v>
      </c>
      <c r="AN5" s="39" t="s">
        <v>1139</v>
      </c>
      <c r="AO5" s="39" t="s">
        <v>830</v>
      </c>
      <c r="AP5" s="39" t="s">
        <v>830</v>
      </c>
      <c r="AQ5" s="39" t="s">
        <v>830</v>
      </c>
      <c r="AR5" s="39" t="s">
        <v>830</v>
      </c>
      <c r="AS5" s="39" t="s">
        <v>830</v>
      </c>
      <c r="AT5" s="39" t="s">
        <v>830</v>
      </c>
      <c r="AU5" s="39" t="s">
        <v>830</v>
      </c>
      <c r="AV5" s="39" t="s">
        <v>844</v>
      </c>
      <c r="AW5" s="39" t="s">
        <v>514</v>
      </c>
      <c r="AX5" s="39" t="s">
        <v>842</v>
      </c>
      <c r="AY5" s="39" t="s">
        <v>842</v>
      </c>
      <c r="AZ5" s="39" t="s">
        <v>842</v>
      </c>
      <c r="BA5" s="40" t="s">
        <v>914</v>
      </c>
      <c r="BB5" s="39" t="s">
        <v>841</v>
      </c>
      <c r="BC5" s="39" t="s">
        <v>841</v>
      </c>
      <c r="BD5" s="39" t="s">
        <v>503</v>
      </c>
      <c r="BE5" s="39" t="s">
        <v>503</v>
      </c>
      <c r="BF5" s="39" t="s">
        <v>1133</v>
      </c>
      <c r="BG5" s="39" t="s">
        <v>1140</v>
      </c>
      <c r="BH5" s="39" t="s">
        <v>838</v>
      </c>
      <c r="BI5" s="39" t="s">
        <v>514</v>
      </c>
      <c r="BJ5" s="39" t="s">
        <v>511</v>
      </c>
      <c r="BK5" s="39" t="s">
        <v>514</v>
      </c>
      <c r="BL5" s="39" t="s">
        <v>514</v>
      </c>
      <c r="BM5" s="39" t="s">
        <v>821</v>
      </c>
      <c r="BN5" s="39" t="s">
        <v>830</v>
      </c>
      <c r="BO5" s="39" t="s">
        <v>830</v>
      </c>
      <c r="BP5" s="39" t="s">
        <v>830</v>
      </c>
      <c r="BQ5" s="39" t="s">
        <v>830</v>
      </c>
      <c r="BR5" s="39" t="s">
        <v>830</v>
      </c>
      <c r="BS5" s="39" t="s">
        <v>830</v>
      </c>
      <c r="BT5" s="39"/>
      <c r="BU5" s="39" t="s">
        <v>845</v>
      </c>
      <c r="BV5" s="39" t="s">
        <v>514</v>
      </c>
    </row>
    <row r="6" spans="1:78">
      <c r="A6" s="30" t="str">
        <f>'Indicator Data'!A7</f>
        <v>Albania</v>
      </c>
      <c r="B6" s="23" t="str">
        <f>'Indicator Data'!B7</f>
        <v>ALB</v>
      </c>
      <c r="C6" s="39" t="s">
        <v>1132</v>
      </c>
      <c r="D6" s="39" t="s">
        <v>1132</v>
      </c>
      <c r="E6" s="39" t="s">
        <v>1133</v>
      </c>
      <c r="F6" s="39" t="s">
        <v>1133</v>
      </c>
      <c r="G6" s="39" t="s">
        <v>1133</v>
      </c>
      <c r="H6" s="39" t="s">
        <v>1133</v>
      </c>
      <c r="I6" s="39" t="s">
        <v>1133</v>
      </c>
      <c r="J6" s="39" t="s">
        <v>842</v>
      </c>
      <c r="K6" s="39" t="s">
        <v>842</v>
      </c>
      <c r="L6" s="39" t="s">
        <v>503</v>
      </c>
      <c r="M6" s="39" t="s">
        <v>839</v>
      </c>
      <c r="N6" s="39" t="s">
        <v>839</v>
      </c>
      <c r="O6" s="39" t="s">
        <v>839</v>
      </c>
      <c r="P6" s="39" t="s">
        <v>839</v>
      </c>
      <c r="Q6" s="39" t="s">
        <v>1051</v>
      </c>
      <c r="R6" s="39" t="s">
        <v>1051</v>
      </c>
      <c r="S6" s="39" t="s">
        <v>839</v>
      </c>
      <c r="T6" s="39" t="s">
        <v>839</v>
      </c>
      <c r="U6" s="39" t="s">
        <v>839</v>
      </c>
      <c r="V6" s="39" t="s">
        <v>514</v>
      </c>
      <c r="W6" s="39" t="s">
        <v>514</v>
      </c>
      <c r="X6" s="39" t="s">
        <v>514</v>
      </c>
      <c r="Y6" s="39" t="s">
        <v>1100</v>
      </c>
      <c r="Z6" s="39" t="s">
        <v>840</v>
      </c>
      <c r="AA6" s="39" t="s">
        <v>840</v>
      </c>
      <c r="AB6" s="61" t="s">
        <v>1138</v>
      </c>
      <c r="AC6" s="39" t="s">
        <v>830</v>
      </c>
      <c r="AD6" s="39" t="s">
        <v>1052</v>
      </c>
      <c r="AE6" s="39" t="s">
        <v>1100</v>
      </c>
      <c r="AF6" s="39" t="s">
        <v>839</v>
      </c>
      <c r="AG6" s="40" t="s">
        <v>1381</v>
      </c>
      <c r="AH6" s="39" t="s">
        <v>844</v>
      </c>
      <c r="AI6" s="39" t="s">
        <v>844</v>
      </c>
      <c r="AJ6" s="39" t="s">
        <v>846</v>
      </c>
      <c r="AK6" s="39" t="s">
        <v>847</v>
      </c>
      <c r="AL6" s="39" t="s">
        <v>847</v>
      </c>
      <c r="AM6" s="39" t="s">
        <v>1139</v>
      </c>
      <c r="AN6" s="39" t="s">
        <v>1139</v>
      </c>
      <c r="AO6" s="39" t="s">
        <v>830</v>
      </c>
      <c r="AP6" s="39" t="s">
        <v>830</v>
      </c>
      <c r="AQ6" s="39" t="s">
        <v>830</v>
      </c>
      <c r="AR6" s="39" t="s">
        <v>830</v>
      </c>
      <c r="AS6" s="39" t="s">
        <v>830</v>
      </c>
      <c r="AT6" s="39" t="s">
        <v>830</v>
      </c>
      <c r="AU6" s="39" t="s">
        <v>830</v>
      </c>
      <c r="AV6" s="39" t="s">
        <v>844</v>
      </c>
      <c r="AW6" s="39" t="s">
        <v>514</v>
      </c>
      <c r="AX6" s="39" t="s">
        <v>842</v>
      </c>
      <c r="AY6" s="39" t="s">
        <v>842</v>
      </c>
      <c r="AZ6" s="39" t="s">
        <v>842</v>
      </c>
      <c r="BA6" s="40" t="s">
        <v>819</v>
      </c>
      <c r="BB6" s="39" t="s">
        <v>841</v>
      </c>
      <c r="BC6" s="39" t="s">
        <v>841</v>
      </c>
      <c r="BD6" s="39" t="s">
        <v>503</v>
      </c>
      <c r="BE6" s="39" t="s">
        <v>503</v>
      </c>
      <c r="BF6" s="39" t="s">
        <v>1133</v>
      </c>
      <c r="BG6" s="39" t="s">
        <v>1140</v>
      </c>
      <c r="BH6" s="39" t="s">
        <v>838</v>
      </c>
      <c r="BI6" s="39" t="s">
        <v>514</v>
      </c>
      <c r="BJ6" s="39" t="s">
        <v>511</v>
      </c>
      <c r="BK6" s="39" t="s">
        <v>514</v>
      </c>
      <c r="BL6" s="39" t="s">
        <v>514</v>
      </c>
      <c r="BM6" s="39" t="s">
        <v>821</v>
      </c>
      <c r="BN6" s="39" t="s">
        <v>830</v>
      </c>
      <c r="BO6" s="39" t="s">
        <v>830</v>
      </c>
      <c r="BP6" s="39" t="s">
        <v>830</v>
      </c>
      <c r="BQ6" s="39" t="s">
        <v>830</v>
      </c>
      <c r="BR6" s="39" t="s">
        <v>830</v>
      </c>
      <c r="BS6" s="39" t="s">
        <v>830</v>
      </c>
      <c r="BT6" s="39"/>
      <c r="BU6" s="39" t="s">
        <v>845</v>
      </c>
      <c r="BV6" s="39" t="s">
        <v>514</v>
      </c>
    </row>
    <row r="7" spans="1:78">
      <c r="A7" s="30" t="str">
        <f>'Indicator Data'!A8</f>
        <v>Algeria</v>
      </c>
      <c r="B7" s="23" t="str">
        <f>'Indicator Data'!B8</f>
        <v>DZA</v>
      </c>
      <c r="C7" s="39" t="s">
        <v>1132</v>
      </c>
      <c r="D7" s="39" t="s">
        <v>1132</v>
      </c>
      <c r="E7" s="39" t="s">
        <v>1133</v>
      </c>
      <c r="F7" s="39" t="s">
        <v>1133</v>
      </c>
      <c r="G7" s="39" t="s">
        <v>1133</v>
      </c>
      <c r="H7" s="39" t="s">
        <v>1133</v>
      </c>
      <c r="I7" s="39" t="s">
        <v>1133</v>
      </c>
      <c r="J7" s="39" t="s">
        <v>842</v>
      </c>
      <c r="K7" s="39" t="s">
        <v>842</v>
      </c>
      <c r="L7" s="39" t="s">
        <v>503</v>
      </c>
      <c r="M7" s="39" t="s">
        <v>839</v>
      </c>
      <c r="N7" s="39" t="s">
        <v>839</v>
      </c>
      <c r="O7" s="39" t="s">
        <v>839</v>
      </c>
      <c r="P7" s="39" t="s">
        <v>839</v>
      </c>
      <c r="Q7" s="39" t="s">
        <v>1051</v>
      </c>
      <c r="R7" s="39" t="s">
        <v>1051</v>
      </c>
      <c r="S7" s="39" t="s">
        <v>839</v>
      </c>
      <c r="T7" s="39" t="s">
        <v>839</v>
      </c>
      <c r="U7" s="39" t="s">
        <v>839</v>
      </c>
      <c r="V7" s="39" t="s">
        <v>514</v>
      </c>
      <c r="W7" s="39" t="s">
        <v>514</v>
      </c>
      <c r="X7" s="39" t="s">
        <v>514</v>
      </c>
      <c r="Y7" s="39" t="s">
        <v>1100</v>
      </c>
      <c r="Z7" s="39" t="s">
        <v>840</v>
      </c>
      <c r="AA7" s="39" t="s">
        <v>840</v>
      </c>
      <c r="AB7" s="61" t="s">
        <v>1138</v>
      </c>
      <c r="AC7" s="39" t="s">
        <v>830</v>
      </c>
      <c r="AD7" s="39" t="s">
        <v>1052</v>
      </c>
      <c r="AE7" s="39" t="s">
        <v>1100</v>
      </c>
      <c r="AF7" s="39" t="s">
        <v>839</v>
      </c>
      <c r="AG7" s="40" t="s">
        <v>1381</v>
      </c>
      <c r="AH7" s="39" t="s">
        <v>844</v>
      </c>
      <c r="AI7" s="39" t="s">
        <v>844</v>
      </c>
      <c r="AJ7" s="39" t="s">
        <v>846</v>
      </c>
      <c r="AK7" s="39" t="s">
        <v>847</v>
      </c>
      <c r="AL7" s="39" t="s">
        <v>847</v>
      </c>
      <c r="AM7" s="39" t="s">
        <v>1139</v>
      </c>
      <c r="AN7" s="39" t="s">
        <v>1139</v>
      </c>
      <c r="AO7" s="39" t="s">
        <v>830</v>
      </c>
      <c r="AP7" s="39" t="s">
        <v>830</v>
      </c>
      <c r="AQ7" s="39" t="s">
        <v>830</v>
      </c>
      <c r="AR7" s="39" t="s">
        <v>830</v>
      </c>
      <c r="AS7" s="39" t="s">
        <v>830</v>
      </c>
      <c r="AT7" s="39" t="s">
        <v>830</v>
      </c>
      <c r="AU7" s="39" t="s">
        <v>830</v>
      </c>
      <c r="AV7" s="39" t="s">
        <v>844</v>
      </c>
      <c r="AW7" s="39" t="s">
        <v>514</v>
      </c>
      <c r="AX7" s="39" t="s">
        <v>842</v>
      </c>
      <c r="AY7" s="39" t="s">
        <v>842</v>
      </c>
      <c r="AZ7" s="39" t="s">
        <v>842</v>
      </c>
      <c r="BA7" s="40" t="s">
        <v>819</v>
      </c>
      <c r="BB7" s="39" t="s">
        <v>841</v>
      </c>
      <c r="BC7" s="39" t="s">
        <v>841</v>
      </c>
      <c r="BD7" s="39" t="s">
        <v>503</v>
      </c>
      <c r="BE7" s="39" t="s">
        <v>503</v>
      </c>
      <c r="BF7" s="39" t="s">
        <v>1133</v>
      </c>
      <c r="BG7" s="39" t="s">
        <v>1140</v>
      </c>
      <c r="BH7" s="39" t="s">
        <v>838</v>
      </c>
      <c r="BI7" s="39" t="s">
        <v>514</v>
      </c>
      <c r="BJ7" s="39" t="s">
        <v>511</v>
      </c>
      <c r="BK7" s="39" t="s">
        <v>514</v>
      </c>
      <c r="BL7" s="39" t="s">
        <v>514</v>
      </c>
      <c r="BM7" s="39" t="s">
        <v>821</v>
      </c>
      <c r="BN7" s="39" t="s">
        <v>830</v>
      </c>
      <c r="BO7" s="39" t="s">
        <v>830</v>
      </c>
      <c r="BP7" s="39" t="s">
        <v>830</v>
      </c>
      <c r="BQ7" s="39" t="s">
        <v>830</v>
      </c>
      <c r="BR7" s="39" t="s">
        <v>830</v>
      </c>
      <c r="BS7" s="39" t="s">
        <v>830</v>
      </c>
      <c r="BT7" s="39"/>
      <c r="BU7" s="39" t="s">
        <v>845</v>
      </c>
      <c r="BV7" s="39" t="s">
        <v>514</v>
      </c>
    </row>
    <row r="8" spans="1:78">
      <c r="A8" s="30" t="str">
        <f>'Indicator Data'!A9</f>
        <v>Angola</v>
      </c>
      <c r="B8" s="23" t="str">
        <f>'Indicator Data'!B9</f>
        <v>AGO</v>
      </c>
      <c r="C8" s="39" t="s">
        <v>1132</v>
      </c>
      <c r="D8" s="39" t="s">
        <v>1132</v>
      </c>
      <c r="E8" s="39" t="s">
        <v>1133</v>
      </c>
      <c r="F8" s="39" t="s">
        <v>1133</v>
      </c>
      <c r="G8" s="39" t="s">
        <v>1133</v>
      </c>
      <c r="H8" s="39" t="s">
        <v>1133</v>
      </c>
      <c r="I8" s="39" t="s">
        <v>1133</v>
      </c>
      <c r="J8" s="39" t="s">
        <v>842</v>
      </c>
      <c r="K8" s="39" t="s">
        <v>842</v>
      </c>
      <c r="L8" s="39" t="s">
        <v>503</v>
      </c>
      <c r="M8" s="39" t="s">
        <v>839</v>
      </c>
      <c r="N8" s="39" t="s">
        <v>839</v>
      </c>
      <c r="O8" s="39" t="s">
        <v>839</v>
      </c>
      <c r="P8" s="39" t="s">
        <v>839</v>
      </c>
      <c r="Q8" s="39" t="s">
        <v>1051</v>
      </c>
      <c r="R8" s="39" t="s">
        <v>1051</v>
      </c>
      <c r="S8" s="39" t="s">
        <v>839</v>
      </c>
      <c r="T8" s="39" t="s">
        <v>839</v>
      </c>
      <c r="U8" s="39" t="s">
        <v>839</v>
      </c>
      <c r="V8" s="39" t="s">
        <v>514</v>
      </c>
      <c r="W8" s="39" t="s">
        <v>514</v>
      </c>
      <c r="X8" s="39" t="s">
        <v>514</v>
      </c>
      <c r="Y8" s="39" t="s">
        <v>1100</v>
      </c>
      <c r="Z8" s="39" t="s">
        <v>840</v>
      </c>
      <c r="AA8" s="39" t="s">
        <v>840</v>
      </c>
      <c r="AB8" s="61" t="s">
        <v>1138</v>
      </c>
      <c r="AC8" s="39" t="s">
        <v>830</v>
      </c>
      <c r="AD8" s="39" t="s">
        <v>1052</v>
      </c>
      <c r="AE8" s="39" t="s">
        <v>1100</v>
      </c>
      <c r="AF8" s="39" t="s">
        <v>839</v>
      </c>
      <c r="AG8" s="40" t="s">
        <v>1381</v>
      </c>
      <c r="AH8" s="39" t="s">
        <v>844</v>
      </c>
      <c r="AI8" s="39" t="s">
        <v>844</v>
      </c>
      <c r="AJ8" s="39" t="s">
        <v>846</v>
      </c>
      <c r="AK8" s="39" t="s">
        <v>847</v>
      </c>
      <c r="AL8" s="39" t="s">
        <v>847</v>
      </c>
      <c r="AM8" s="39" t="s">
        <v>1139</v>
      </c>
      <c r="AN8" s="39" t="s">
        <v>1139</v>
      </c>
      <c r="AO8" s="39" t="s">
        <v>830</v>
      </c>
      <c r="AP8" s="39" t="s">
        <v>830</v>
      </c>
      <c r="AQ8" s="39" t="s">
        <v>830</v>
      </c>
      <c r="AR8" s="39" t="s">
        <v>830</v>
      </c>
      <c r="AS8" s="39" t="s">
        <v>830</v>
      </c>
      <c r="AT8" s="39" t="s">
        <v>830</v>
      </c>
      <c r="AU8" s="39" t="s">
        <v>830</v>
      </c>
      <c r="AV8" s="39" t="s">
        <v>844</v>
      </c>
      <c r="AW8" s="39" t="s">
        <v>514</v>
      </c>
      <c r="AX8" s="39" t="s">
        <v>842</v>
      </c>
      <c r="AY8" s="39" t="s">
        <v>842</v>
      </c>
      <c r="AZ8" s="39" t="s">
        <v>842</v>
      </c>
      <c r="BA8" s="40" t="s">
        <v>819</v>
      </c>
      <c r="BB8" s="39" t="s">
        <v>841</v>
      </c>
      <c r="BC8" s="39" t="s">
        <v>841</v>
      </c>
      <c r="BD8" s="39" t="s">
        <v>503</v>
      </c>
      <c r="BE8" s="39" t="s">
        <v>503</v>
      </c>
      <c r="BF8" s="39" t="s">
        <v>1133</v>
      </c>
      <c r="BG8" s="39" t="s">
        <v>1140</v>
      </c>
      <c r="BH8" s="39" t="s">
        <v>838</v>
      </c>
      <c r="BI8" s="39" t="s">
        <v>514</v>
      </c>
      <c r="BJ8" s="39" t="s">
        <v>511</v>
      </c>
      <c r="BK8" s="39" t="s">
        <v>514</v>
      </c>
      <c r="BL8" s="39" t="s">
        <v>514</v>
      </c>
      <c r="BM8" s="39" t="s">
        <v>821</v>
      </c>
      <c r="BN8" s="39" t="s">
        <v>830</v>
      </c>
      <c r="BO8" s="39" t="s">
        <v>830</v>
      </c>
      <c r="BP8" s="39" t="s">
        <v>830</v>
      </c>
      <c r="BQ8" s="39" t="s">
        <v>830</v>
      </c>
      <c r="BR8" s="39" t="s">
        <v>830</v>
      </c>
      <c r="BS8" s="39" t="s">
        <v>830</v>
      </c>
      <c r="BT8" s="39"/>
      <c r="BU8" s="39" t="s">
        <v>845</v>
      </c>
      <c r="BV8" s="39" t="s">
        <v>514</v>
      </c>
    </row>
    <row r="9" spans="1:78">
      <c r="A9" s="30" t="str">
        <f>'Indicator Data'!A10</f>
        <v>Antigua and Barbuda</v>
      </c>
      <c r="B9" s="23" t="str">
        <f>'Indicator Data'!B10</f>
        <v>ATG</v>
      </c>
      <c r="C9" s="39" t="s">
        <v>1132</v>
      </c>
      <c r="D9" s="39" t="s">
        <v>1132</v>
      </c>
      <c r="E9" s="39" t="s">
        <v>1133</v>
      </c>
      <c r="F9" s="39" t="s">
        <v>1133</v>
      </c>
      <c r="G9" s="39" t="s">
        <v>1133</v>
      </c>
      <c r="H9" s="39" t="s">
        <v>1133</v>
      </c>
      <c r="I9" s="39" t="s">
        <v>1133</v>
      </c>
      <c r="J9" s="39" t="s">
        <v>842</v>
      </c>
      <c r="K9" s="39" t="s">
        <v>842</v>
      </c>
      <c r="L9" s="39" t="s">
        <v>503</v>
      </c>
      <c r="M9" s="39" t="s">
        <v>839</v>
      </c>
      <c r="N9" s="39" t="s">
        <v>839</v>
      </c>
      <c r="O9" s="39" t="s">
        <v>839</v>
      </c>
      <c r="P9" s="39" t="s">
        <v>839</v>
      </c>
      <c r="Q9" s="39" t="s">
        <v>1051</v>
      </c>
      <c r="R9" s="39" t="s">
        <v>1051</v>
      </c>
      <c r="S9" s="39" t="s">
        <v>839</v>
      </c>
      <c r="T9" s="39" t="s">
        <v>839</v>
      </c>
      <c r="U9" s="39" t="s">
        <v>839</v>
      </c>
      <c r="V9" s="39" t="s">
        <v>514</v>
      </c>
      <c r="W9" s="39" t="s">
        <v>514</v>
      </c>
      <c r="X9" s="39" t="s">
        <v>514</v>
      </c>
      <c r="Y9" s="39" t="s">
        <v>1100</v>
      </c>
      <c r="Z9" s="39" t="s">
        <v>840</v>
      </c>
      <c r="AA9" s="39" t="s">
        <v>840</v>
      </c>
      <c r="AB9" s="61" t="s">
        <v>1138</v>
      </c>
      <c r="AC9" s="39" t="s">
        <v>830</v>
      </c>
      <c r="AD9" s="39" t="s">
        <v>1052</v>
      </c>
      <c r="AE9" s="39" t="s">
        <v>1100</v>
      </c>
      <c r="AF9" s="39" t="s">
        <v>839</v>
      </c>
      <c r="AG9" s="40" t="s">
        <v>1381</v>
      </c>
      <c r="AH9" s="39" t="s">
        <v>844</v>
      </c>
      <c r="AI9" s="39" t="s">
        <v>844</v>
      </c>
      <c r="AJ9" s="39" t="s">
        <v>846</v>
      </c>
      <c r="AK9" s="39" t="s">
        <v>847</v>
      </c>
      <c r="AL9" s="39" t="s">
        <v>847</v>
      </c>
      <c r="AM9" s="39" t="s">
        <v>1139</v>
      </c>
      <c r="AN9" s="39" t="s">
        <v>1139</v>
      </c>
      <c r="AO9" s="39" t="s">
        <v>830</v>
      </c>
      <c r="AP9" s="39" t="s">
        <v>830</v>
      </c>
      <c r="AQ9" s="39" t="s">
        <v>830</v>
      </c>
      <c r="AR9" s="39" t="s">
        <v>830</v>
      </c>
      <c r="AS9" s="39" t="s">
        <v>830</v>
      </c>
      <c r="AT9" s="39" t="s">
        <v>830</v>
      </c>
      <c r="AU9" s="39" t="s">
        <v>830</v>
      </c>
      <c r="AV9" s="39" t="s">
        <v>844</v>
      </c>
      <c r="AW9" s="39" t="s">
        <v>514</v>
      </c>
      <c r="AX9" s="39" t="s">
        <v>842</v>
      </c>
      <c r="AY9" s="39" t="s">
        <v>842</v>
      </c>
      <c r="AZ9" s="39" t="s">
        <v>842</v>
      </c>
      <c r="BA9" s="40" t="s">
        <v>819</v>
      </c>
      <c r="BB9" s="39" t="s">
        <v>841</v>
      </c>
      <c r="BC9" s="39" t="s">
        <v>841</v>
      </c>
      <c r="BD9" s="39" t="s">
        <v>503</v>
      </c>
      <c r="BE9" s="39" t="s">
        <v>503</v>
      </c>
      <c r="BF9" s="39" t="s">
        <v>1133</v>
      </c>
      <c r="BG9" s="39" t="s">
        <v>1140</v>
      </c>
      <c r="BH9" s="39" t="s">
        <v>838</v>
      </c>
      <c r="BI9" s="39" t="s">
        <v>514</v>
      </c>
      <c r="BJ9" s="39" t="s">
        <v>511</v>
      </c>
      <c r="BK9" s="39" t="s">
        <v>514</v>
      </c>
      <c r="BL9" s="39" t="s">
        <v>514</v>
      </c>
      <c r="BM9" s="39" t="s">
        <v>821</v>
      </c>
      <c r="BN9" s="39" t="s">
        <v>830</v>
      </c>
      <c r="BO9" s="39" t="s">
        <v>830</v>
      </c>
      <c r="BP9" s="39" t="s">
        <v>830</v>
      </c>
      <c r="BQ9" s="39" t="s">
        <v>830</v>
      </c>
      <c r="BR9" s="39" t="s">
        <v>830</v>
      </c>
      <c r="BS9" s="39" t="s">
        <v>830</v>
      </c>
      <c r="BT9" s="39"/>
      <c r="BU9" s="39" t="s">
        <v>845</v>
      </c>
      <c r="BV9" s="39" t="s">
        <v>514</v>
      </c>
    </row>
    <row r="10" spans="1:78">
      <c r="A10" s="30" t="str">
        <f>'Indicator Data'!A11</f>
        <v>Argentina</v>
      </c>
      <c r="B10" s="23" t="str">
        <f>'Indicator Data'!B11</f>
        <v>ARG</v>
      </c>
      <c r="C10" s="39" t="s">
        <v>1132</v>
      </c>
      <c r="D10" s="39" t="s">
        <v>1132</v>
      </c>
      <c r="E10" s="39" t="s">
        <v>1133</v>
      </c>
      <c r="F10" s="39" t="s">
        <v>1133</v>
      </c>
      <c r="G10" s="39" t="s">
        <v>1133</v>
      </c>
      <c r="H10" s="39" t="s">
        <v>1133</v>
      </c>
      <c r="I10" s="39" t="s">
        <v>1133</v>
      </c>
      <c r="J10" s="39" t="s">
        <v>842</v>
      </c>
      <c r="K10" s="39" t="s">
        <v>842</v>
      </c>
      <c r="L10" s="39" t="s">
        <v>503</v>
      </c>
      <c r="M10" s="39" t="s">
        <v>839</v>
      </c>
      <c r="N10" s="39" t="s">
        <v>839</v>
      </c>
      <c r="O10" s="39" t="s">
        <v>839</v>
      </c>
      <c r="P10" s="39" t="s">
        <v>839</v>
      </c>
      <c r="Q10" s="39" t="s">
        <v>1051</v>
      </c>
      <c r="R10" s="39" t="s">
        <v>1051</v>
      </c>
      <c r="S10" s="39" t="s">
        <v>839</v>
      </c>
      <c r="T10" s="39" t="s">
        <v>839</v>
      </c>
      <c r="U10" s="39" t="s">
        <v>839</v>
      </c>
      <c r="V10" s="39" t="s">
        <v>514</v>
      </c>
      <c r="W10" s="39" t="s">
        <v>514</v>
      </c>
      <c r="X10" s="39" t="s">
        <v>514</v>
      </c>
      <c r="Y10" s="39" t="s">
        <v>1100</v>
      </c>
      <c r="Z10" s="39" t="s">
        <v>840</v>
      </c>
      <c r="AA10" s="39" t="s">
        <v>840</v>
      </c>
      <c r="AB10" s="61" t="s">
        <v>1138</v>
      </c>
      <c r="AC10" s="39" t="s">
        <v>830</v>
      </c>
      <c r="AD10" s="39" t="s">
        <v>1052</v>
      </c>
      <c r="AE10" s="39" t="s">
        <v>1100</v>
      </c>
      <c r="AF10" s="39" t="s">
        <v>839</v>
      </c>
      <c r="AG10" s="40" t="s">
        <v>1381</v>
      </c>
      <c r="AH10" s="39" t="s">
        <v>844</v>
      </c>
      <c r="AI10" s="39" t="s">
        <v>844</v>
      </c>
      <c r="AJ10" s="39" t="s">
        <v>846</v>
      </c>
      <c r="AK10" s="39" t="s">
        <v>847</v>
      </c>
      <c r="AL10" s="39" t="s">
        <v>847</v>
      </c>
      <c r="AM10" s="39" t="s">
        <v>1139</v>
      </c>
      <c r="AN10" s="39" t="s">
        <v>1139</v>
      </c>
      <c r="AO10" s="39" t="s">
        <v>830</v>
      </c>
      <c r="AP10" s="39" t="s">
        <v>830</v>
      </c>
      <c r="AQ10" s="39" t="s">
        <v>830</v>
      </c>
      <c r="AR10" s="39" t="s">
        <v>830</v>
      </c>
      <c r="AS10" s="39" t="s">
        <v>830</v>
      </c>
      <c r="AT10" s="39" t="s">
        <v>830</v>
      </c>
      <c r="AU10" s="39" t="s">
        <v>830</v>
      </c>
      <c r="AV10" s="39" t="s">
        <v>844</v>
      </c>
      <c r="AW10" s="39" t="s">
        <v>514</v>
      </c>
      <c r="AX10" s="39" t="s">
        <v>842</v>
      </c>
      <c r="AY10" s="39" t="s">
        <v>842</v>
      </c>
      <c r="AZ10" s="39" t="s">
        <v>842</v>
      </c>
      <c r="BA10" s="40" t="s">
        <v>819</v>
      </c>
      <c r="BB10" s="39" t="s">
        <v>841</v>
      </c>
      <c r="BC10" s="39" t="s">
        <v>841</v>
      </c>
      <c r="BD10" s="39" t="s">
        <v>503</v>
      </c>
      <c r="BE10" s="39" t="s">
        <v>503</v>
      </c>
      <c r="BF10" s="39" t="s">
        <v>1133</v>
      </c>
      <c r="BG10" s="39" t="s">
        <v>1140</v>
      </c>
      <c r="BH10" s="39" t="s">
        <v>838</v>
      </c>
      <c r="BI10" s="39" t="s">
        <v>514</v>
      </c>
      <c r="BJ10" s="39" t="s">
        <v>511</v>
      </c>
      <c r="BK10" s="39" t="s">
        <v>514</v>
      </c>
      <c r="BL10" s="39" t="s">
        <v>514</v>
      </c>
      <c r="BM10" s="39" t="s">
        <v>821</v>
      </c>
      <c r="BN10" s="39" t="s">
        <v>830</v>
      </c>
      <c r="BO10" s="39" t="s">
        <v>830</v>
      </c>
      <c r="BP10" s="39" t="s">
        <v>830</v>
      </c>
      <c r="BQ10" s="39" t="s">
        <v>830</v>
      </c>
      <c r="BR10" s="39" t="s">
        <v>830</v>
      </c>
      <c r="BS10" s="39" t="s">
        <v>830</v>
      </c>
      <c r="BT10" s="39"/>
      <c r="BU10" s="39" t="s">
        <v>845</v>
      </c>
      <c r="BV10" s="39" t="s">
        <v>514</v>
      </c>
    </row>
    <row r="11" spans="1:78">
      <c r="A11" s="30" t="str">
        <f>'Indicator Data'!A12</f>
        <v>Armenia</v>
      </c>
      <c r="B11" s="23" t="str">
        <f>'Indicator Data'!B12</f>
        <v>ARM</v>
      </c>
      <c r="C11" s="39" t="s">
        <v>1132</v>
      </c>
      <c r="D11" s="39" t="s">
        <v>1132</v>
      </c>
      <c r="E11" s="39" t="s">
        <v>1133</v>
      </c>
      <c r="F11" s="39" t="s">
        <v>1133</v>
      </c>
      <c r="G11" s="39" t="s">
        <v>1133</v>
      </c>
      <c r="H11" s="39" t="s">
        <v>1133</v>
      </c>
      <c r="I11" s="39" t="s">
        <v>1133</v>
      </c>
      <c r="J11" s="39" t="s">
        <v>842</v>
      </c>
      <c r="K11" s="39" t="s">
        <v>842</v>
      </c>
      <c r="L11" s="39" t="s">
        <v>503</v>
      </c>
      <c r="M11" s="39" t="s">
        <v>839</v>
      </c>
      <c r="N11" s="39" t="s">
        <v>839</v>
      </c>
      <c r="O11" s="39" t="s">
        <v>839</v>
      </c>
      <c r="P11" s="39" t="s">
        <v>839</v>
      </c>
      <c r="Q11" s="39" t="s">
        <v>1051</v>
      </c>
      <c r="R11" s="39" t="s">
        <v>1051</v>
      </c>
      <c r="S11" s="39" t="s">
        <v>839</v>
      </c>
      <c r="T11" s="39" t="s">
        <v>839</v>
      </c>
      <c r="U11" s="39" t="s">
        <v>839</v>
      </c>
      <c r="V11" s="39" t="s">
        <v>514</v>
      </c>
      <c r="W11" s="39" t="s">
        <v>514</v>
      </c>
      <c r="X11" s="39" t="s">
        <v>514</v>
      </c>
      <c r="Y11" s="39" t="s">
        <v>1100</v>
      </c>
      <c r="Z11" s="39" t="s">
        <v>840</v>
      </c>
      <c r="AA11" s="39" t="s">
        <v>840</v>
      </c>
      <c r="AB11" s="61" t="s">
        <v>1138</v>
      </c>
      <c r="AC11" s="39" t="s">
        <v>830</v>
      </c>
      <c r="AD11" s="39" t="s">
        <v>1052</v>
      </c>
      <c r="AE11" s="39" t="s">
        <v>1100</v>
      </c>
      <c r="AF11" s="39" t="s">
        <v>839</v>
      </c>
      <c r="AG11" s="40" t="s">
        <v>1381</v>
      </c>
      <c r="AH11" s="39" t="s">
        <v>844</v>
      </c>
      <c r="AI11" s="39" t="s">
        <v>844</v>
      </c>
      <c r="AJ11" s="39" t="s">
        <v>846</v>
      </c>
      <c r="AK11" s="39" t="s">
        <v>847</v>
      </c>
      <c r="AL11" s="39" t="s">
        <v>847</v>
      </c>
      <c r="AM11" s="39" t="s">
        <v>1139</v>
      </c>
      <c r="AN11" s="39" t="s">
        <v>1139</v>
      </c>
      <c r="AO11" s="39" t="s">
        <v>830</v>
      </c>
      <c r="AP11" s="39" t="s">
        <v>830</v>
      </c>
      <c r="AQ11" s="39" t="s">
        <v>830</v>
      </c>
      <c r="AR11" s="39" t="s">
        <v>830</v>
      </c>
      <c r="AS11" s="39" t="s">
        <v>830</v>
      </c>
      <c r="AT11" s="39" t="s">
        <v>830</v>
      </c>
      <c r="AU11" s="39" t="s">
        <v>830</v>
      </c>
      <c r="AV11" s="39" t="s">
        <v>844</v>
      </c>
      <c r="AW11" s="39" t="s">
        <v>514</v>
      </c>
      <c r="AX11" s="39" t="s">
        <v>842</v>
      </c>
      <c r="AY11" s="39" t="s">
        <v>842</v>
      </c>
      <c r="AZ11" s="39" t="s">
        <v>842</v>
      </c>
      <c r="BA11" s="40" t="s">
        <v>819</v>
      </c>
      <c r="BB11" s="39" t="s">
        <v>841</v>
      </c>
      <c r="BC11" s="39" t="s">
        <v>841</v>
      </c>
      <c r="BD11" s="39" t="s">
        <v>503</v>
      </c>
      <c r="BE11" s="39" t="s">
        <v>503</v>
      </c>
      <c r="BF11" s="39" t="s">
        <v>1133</v>
      </c>
      <c r="BG11" s="39" t="s">
        <v>1140</v>
      </c>
      <c r="BH11" s="39" t="s">
        <v>838</v>
      </c>
      <c r="BI11" s="39" t="s">
        <v>514</v>
      </c>
      <c r="BJ11" s="39" t="s">
        <v>511</v>
      </c>
      <c r="BK11" s="39" t="s">
        <v>514</v>
      </c>
      <c r="BL11" s="39" t="s">
        <v>514</v>
      </c>
      <c r="BM11" s="39" t="s">
        <v>821</v>
      </c>
      <c r="BN11" s="39" t="s">
        <v>830</v>
      </c>
      <c r="BO11" s="39" t="s">
        <v>830</v>
      </c>
      <c r="BP11" s="39" t="s">
        <v>830</v>
      </c>
      <c r="BQ11" s="39" t="s">
        <v>830</v>
      </c>
      <c r="BR11" s="39" t="s">
        <v>830</v>
      </c>
      <c r="BS11" s="39" t="s">
        <v>830</v>
      </c>
      <c r="BT11" s="39"/>
      <c r="BU11" s="39" t="s">
        <v>845</v>
      </c>
      <c r="BV11" s="39" t="s">
        <v>514</v>
      </c>
    </row>
    <row r="12" spans="1:78">
      <c r="A12" s="30" t="str">
        <f>'Indicator Data'!A13</f>
        <v>Australia</v>
      </c>
      <c r="B12" s="23" t="str">
        <f>'Indicator Data'!B13</f>
        <v>AUS</v>
      </c>
      <c r="C12" s="39" t="s">
        <v>1132</v>
      </c>
      <c r="D12" s="39" t="s">
        <v>1132</v>
      </c>
      <c r="E12" s="39" t="s">
        <v>1133</v>
      </c>
      <c r="F12" s="39" t="s">
        <v>1133</v>
      </c>
      <c r="G12" s="39" t="s">
        <v>1133</v>
      </c>
      <c r="H12" s="39" t="s">
        <v>1133</v>
      </c>
      <c r="I12" s="39" t="s">
        <v>1133</v>
      </c>
      <c r="J12" s="39" t="s">
        <v>842</v>
      </c>
      <c r="K12" s="39" t="s">
        <v>842</v>
      </c>
      <c r="L12" s="39" t="s">
        <v>503</v>
      </c>
      <c r="M12" s="39" t="s">
        <v>839</v>
      </c>
      <c r="N12" s="39" t="s">
        <v>839</v>
      </c>
      <c r="O12" s="39" t="s">
        <v>839</v>
      </c>
      <c r="P12" s="39" t="s">
        <v>839</v>
      </c>
      <c r="Q12" s="39" t="s">
        <v>1051</v>
      </c>
      <c r="R12" s="39" t="s">
        <v>1051</v>
      </c>
      <c r="S12" s="39" t="s">
        <v>839</v>
      </c>
      <c r="T12" s="39" t="s">
        <v>839</v>
      </c>
      <c r="U12" s="39" t="s">
        <v>839</v>
      </c>
      <c r="V12" s="39" t="s">
        <v>514</v>
      </c>
      <c r="W12" s="39" t="s">
        <v>514</v>
      </c>
      <c r="X12" s="39" t="s">
        <v>514</v>
      </c>
      <c r="Y12" s="39" t="s">
        <v>1100</v>
      </c>
      <c r="Z12" s="39" t="s">
        <v>840</v>
      </c>
      <c r="AA12" s="39" t="s">
        <v>840</v>
      </c>
      <c r="AB12" s="61" t="s">
        <v>1138</v>
      </c>
      <c r="AC12" s="39" t="s">
        <v>830</v>
      </c>
      <c r="AD12" s="39" t="s">
        <v>1052</v>
      </c>
      <c r="AE12" s="39" t="s">
        <v>1100</v>
      </c>
      <c r="AF12" s="39" t="s">
        <v>839</v>
      </c>
      <c r="AG12" s="40" t="s">
        <v>1381</v>
      </c>
      <c r="AH12" s="39" t="s">
        <v>844</v>
      </c>
      <c r="AI12" s="39" t="s">
        <v>844</v>
      </c>
      <c r="AJ12" s="39" t="s">
        <v>846</v>
      </c>
      <c r="AK12" s="39" t="s">
        <v>847</v>
      </c>
      <c r="AL12" s="39" t="s">
        <v>847</v>
      </c>
      <c r="AM12" s="39" t="s">
        <v>1139</v>
      </c>
      <c r="AN12" s="39" t="s">
        <v>1139</v>
      </c>
      <c r="AO12" s="39" t="s">
        <v>830</v>
      </c>
      <c r="AP12" s="39" t="s">
        <v>830</v>
      </c>
      <c r="AQ12" s="39" t="s">
        <v>830</v>
      </c>
      <c r="AR12" s="39" t="s">
        <v>830</v>
      </c>
      <c r="AS12" s="39" t="s">
        <v>830</v>
      </c>
      <c r="AT12" s="39" t="s">
        <v>830</v>
      </c>
      <c r="AU12" s="39" t="s">
        <v>830</v>
      </c>
      <c r="AV12" s="39" t="s">
        <v>844</v>
      </c>
      <c r="AW12" s="39" t="s">
        <v>514</v>
      </c>
      <c r="AX12" s="39" t="s">
        <v>842</v>
      </c>
      <c r="AY12" s="39" t="s">
        <v>842</v>
      </c>
      <c r="AZ12" s="39" t="s">
        <v>842</v>
      </c>
      <c r="BA12" s="40" t="s">
        <v>819</v>
      </c>
      <c r="BB12" s="39" t="s">
        <v>841</v>
      </c>
      <c r="BC12" s="39" t="s">
        <v>841</v>
      </c>
      <c r="BD12" s="39" t="s">
        <v>503</v>
      </c>
      <c r="BE12" s="39" t="s">
        <v>503</v>
      </c>
      <c r="BF12" s="39" t="s">
        <v>1133</v>
      </c>
      <c r="BG12" s="39" t="s">
        <v>1140</v>
      </c>
      <c r="BH12" s="39" t="s">
        <v>838</v>
      </c>
      <c r="BI12" s="39" t="s">
        <v>514</v>
      </c>
      <c r="BJ12" s="39" t="s">
        <v>511</v>
      </c>
      <c r="BK12" s="39" t="s">
        <v>514</v>
      </c>
      <c r="BL12" s="39" t="s">
        <v>514</v>
      </c>
      <c r="BM12" s="39" t="s">
        <v>821</v>
      </c>
      <c r="BN12" s="39" t="s">
        <v>830</v>
      </c>
      <c r="BO12" s="39" t="s">
        <v>830</v>
      </c>
      <c r="BP12" s="39" t="s">
        <v>830</v>
      </c>
      <c r="BQ12" s="39" t="s">
        <v>830</v>
      </c>
      <c r="BR12" s="39" t="s">
        <v>830</v>
      </c>
      <c r="BS12" s="39" t="s">
        <v>830</v>
      </c>
      <c r="BT12" s="39"/>
      <c r="BU12" s="39" t="s">
        <v>845</v>
      </c>
      <c r="BV12" s="39" t="s">
        <v>514</v>
      </c>
    </row>
    <row r="13" spans="1:78">
      <c r="A13" s="30" t="str">
        <f>'Indicator Data'!A14</f>
        <v>Austria</v>
      </c>
      <c r="B13" s="23" t="str">
        <f>'Indicator Data'!B14</f>
        <v>AUT</v>
      </c>
      <c r="C13" s="39" t="s">
        <v>1132</v>
      </c>
      <c r="D13" s="39" t="s">
        <v>1132</v>
      </c>
      <c r="E13" s="39" t="s">
        <v>1133</v>
      </c>
      <c r="F13" s="39" t="s">
        <v>1133</v>
      </c>
      <c r="G13" s="39" t="s">
        <v>1133</v>
      </c>
      <c r="H13" s="39" t="s">
        <v>1133</v>
      </c>
      <c r="I13" s="39" t="s">
        <v>1133</v>
      </c>
      <c r="J13" s="39" t="s">
        <v>842</v>
      </c>
      <c r="K13" s="39" t="s">
        <v>842</v>
      </c>
      <c r="L13" s="39" t="s">
        <v>503</v>
      </c>
      <c r="M13" s="39" t="s">
        <v>839</v>
      </c>
      <c r="N13" s="39" t="s">
        <v>839</v>
      </c>
      <c r="O13" s="39" t="s">
        <v>839</v>
      </c>
      <c r="P13" s="39" t="s">
        <v>839</v>
      </c>
      <c r="Q13" s="39" t="s">
        <v>1051</v>
      </c>
      <c r="R13" s="39" t="s">
        <v>1051</v>
      </c>
      <c r="S13" s="39" t="s">
        <v>839</v>
      </c>
      <c r="T13" s="39" t="s">
        <v>839</v>
      </c>
      <c r="U13" s="39" t="s">
        <v>839</v>
      </c>
      <c r="V13" s="39" t="s">
        <v>514</v>
      </c>
      <c r="W13" s="39" t="s">
        <v>514</v>
      </c>
      <c r="X13" s="39" t="s">
        <v>514</v>
      </c>
      <c r="Y13" s="39" t="s">
        <v>1100</v>
      </c>
      <c r="Z13" s="39" t="s">
        <v>840</v>
      </c>
      <c r="AA13" s="39" t="s">
        <v>840</v>
      </c>
      <c r="AB13" s="61" t="s">
        <v>1138</v>
      </c>
      <c r="AC13" s="39" t="s">
        <v>830</v>
      </c>
      <c r="AD13" s="39" t="s">
        <v>1052</v>
      </c>
      <c r="AE13" s="39" t="s">
        <v>1100</v>
      </c>
      <c r="AF13" s="39" t="s">
        <v>839</v>
      </c>
      <c r="AG13" s="40" t="s">
        <v>1381</v>
      </c>
      <c r="AH13" s="39" t="s">
        <v>844</v>
      </c>
      <c r="AI13" s="39" t="s">
        <v>844</v>
      </c>
      <c r="AJ13" s="39" t="s">
        <v>846</v>
      </c>
      <c r="AK13" s="39" t="s">
        <v>847</v>
      </c>
      <c r="AL13" s="39" t="s">
        <v>847</v>
      </c>
      <c r="AM13" s="39" t="s">
        <v>1139</v>
      </c>
      <c r="AN13" s="39" t="s">
        <v>1139</v>
      </c>
      <c r="AO13" s="39" t="s">
        <v>830</v>
      </c>
      <c r="AP13" s="39" t="s">
        <v>830</v>
      </c>
      <c r="AQ13" s="39" t="s">
        <v>830</v>
      </c>
      <c r="AR13" s="39" t="s">
        <v>830</v>
      </c>
      <c r="AS13" s="39" t="s">
        <v>830</v>
      </c>
      <c r="AT13" s="39" t="s">
        <v>830</v>
      </c>
      <c r="AU13" s="39" t="s">
        <v>830</v>
      </c>
      <c r="AV13" s="39" t="s">
        <v>844</v>
      </c>
      <c r="AW13" s="39" t="s">
        <v>514</v>
      </c>
      <c r="AX13" s="39" t="s">
        <v>842</v>
      </c>
      <c r="AY13" s="39" t="s">
        <v>842</v>
      </c>
      <c r="AZ13" s="39" t="s">
        <v>842</v>
      </c>
      <c r="BA13" s="40" t="s">
        <v>819</v>
      </c>
      <c r="BB13" s="39" t="s">
        <v>841</v>
      </c>
      <c r="BC13" s="39" t="s">
        <v>841</v>
      </c>
      <c r="BD13" s="39" t="s">
        <v>503</v>
      </c>
      <c r="BE13" s="39" t="s">
        <v>503</v>
      </c>
      <c r="BF13" s="39" t="s">
        <v>1133</v>
      </c>
      <c r="BG13" s="39" t="s">
        <v>1140</v>
      </c>
      <c r="BH13" s="39" t="s">
        <v>838</v>
      </c>
      <c r="BI13" s="39" t="s">
        <v>514</v>
      </c>
      <c r="BJ13" s="39" t="s">
        <v>511</v>
      </c>
      <c r="BK13" s="39" t="s">
        <v>514</v>
      </c>
      <c r="BL13" s="39" t="s">
        <v>514</v>
      </c>
      <c r="BM13" s="39" t="s">
        <v>821</v>
      </c>
      <c r="BN13" s="39" t="s">
        <v>830</v>
      </c>
      <c r="BO13" s="39" t="s">
        <v>830</v>
      </c>
      <c r="BP13" s="39" t="s">
        <v>830</v>
      </c>
      <c r="BQ13" s="39" t="s">
        <v>830</v>
      </c>
      <c r="BR13" s="39" t="s">
        <v>830</v>
      </c>
      <c r="BS13" s="39" t="s">
        <v>830</v>
      </c>
      <c r="BT13" s="39"/>
      <c r="BU13" s="39" t="s">
        <v>845</v>
      </c>
      <c r="BV13" s="39" t="s">
        <v>514</v>
      </c>
    </row>
    <row r="14" spans="1:78">
      <c r="A14" s="30" t="str">
        <f>'Indicator Data'!A15</f>
        <v>Azerbaijan</v>
      </c>
      <c r="B14" s="23" t="str">
        <f>'Indicator Data'!B15</f>
        <v>AZE</v>
      </c>
      <c r="C14" s="39" t="s">
        <v>1132</v>
      </c>
      <c r="D14" s="39" t="s">
        <v>1132</v>
      </c>
      <c r="E14" s="39" t="s">
        <v>1133</v>
      </c>
      <c r="F14" s="39" t="s">
        <v>1133</v>
      </c>
      <c r="G14" s="39" t="s">
        <v>1133</v>
      </c>
      <c r="H14" s="39" t="s">
        <v>1133</v>
      </c>
      <c r="I14" s="39" t="s">
        <v>1133</v>
      </c>
      <c r="J14" s="39" t="s">
        <v>842</v>
      </c>
      <c r="K14" s="39" t="s">
        <v>842</v>
      </c>
      <c r="L14" s="39" t="s">
        <v>503</v>
      </c>
      <c r="M14" s="39" t="s">
        <v>839</v>
      </c>
      <c r="N14" s="39" t="s">
        <v>839</v>
      </c>
      <c r="O14" s="39" t="s">
        <v>839</v>
      </c>
      <c r="P14" s="39" t="s">
        <v>839</v>
      </c>
      <c r="Q14" s="39" t="s">
        <v>1051</v>
      </c>
      <c r="R14" s="39" t="s">
        <v>1051</v>
      </c>
      <c r="S14" s="39" t="s">
        <v>839</v>
      </c>
      <c r="T14" s="39" t="s">
        <v>839</v>
      </c>
      <c r="U14" s="39" t="s">
        <v>839</v>
      </c>
      <c r="V14" s="39" t="s">
        <v>514</v>
      </c>
      <c r="W14" s="39" t="s">
        <v>514</v>
      </c>
      <c r="X14" s="39" t="s">
        <v>514</v>
      </c>
      <c r="Y14" s="39" t="s">
        <v>1100</v>
      </c>
      <c r="Z14" s="39" t="s">
        <v>840</v>
      </c>
      <c r="AA14" s="39" t="s">
        <v>840</v>
      </c>
      <c r="AB14" s="61" t="s">
        <v>1138</v>
      </c>
      <c r="AC14" s="39" t="s">
        <v>830</v>
      </c>
      <c r="AD14" s="39" t="s">
        <v>1052</v>
      </c>
      <c r="AE14" s="39" t="s">
        <v>1100</v>
      </c>
      <c r="AF14" s="39" t="s">
        <v>839</v>
      </c>
      <c r="AG14" s="40" t="s">
        <v>1381</v>
      </c>
      <c r="AH14" s="39" t="s">
        <v>844</v>
      </c>
      <c r="AI14" s="39" t="s">
        <v>844</v>
      </c>
      <c r="AJ14" s="39" t="s">
        <v>846</v>
      </c>
      <c r="AK14" s="39" t="s">
        <v>847</v>
      </c>
      <c r="AL14" s="39" t="s">
        <v>847</v>
      </c>
      <c r="AM14" s="39" t="s">
        <v>1139</v>
      </c>
      <c r="AN14" s="39" t="s">
        <v>1139</v>
      </c>
      <c r="AO14" s="39" t="s">
        <v>830</v>
      </c>
      <c r="AP14" s="39" t="s">
        <v>830</v>
      </c>
      <c r="AQ14" s="39" t="s">
        <v>830</v>
      </c>
      <c r="AR14" s="39" t="s">
        <v>830</v>
      </c>
      <c r="AS14" s="39" t="s">
        <v>830</v>
      </c>
      <c r="AT14" s="39" t="s">
        <v>830</v>
      </c>
      <c r="AU14" s="39" t="s">
        <v>830</v>
      </c>
      <c r="AV14" s="39" t="s">
        <v>844</v>
      </c>
      <c r="AW14" s="39" t="s">
        <v>514</v>
      </c>
      <c r="AX14" s="39" t="s">
        <v>842</v>
      </c>
      <c r="AY14" s="39" t="s">
        <v>842</v>
      </c>
      <c r="AZ14" s="39" t="s">
        <v>842</v>
      </c>
      <c r="BA14" s="40" t="s">
        <v>822</v>
      </c>
      <c r="BB14" s="39" t="s">
        <v>841</v>
      </c>
      <c r="BC14" s="39" t="s">
        <v>841</v>
      </c>
      <c r="BD14" s="39" t="s">
        <v>503</v>
      </c>
      <c r="BE14" s="39" t="s">
        <v>503</v>
      </c>
      <c r="BF14" s="39" t="s">
        <v>1133</v>
      </c>
      <c r="BG14" s="39" t="s">
        <v>1140</v>
      </c>
      <c r="BH14" s="39" t="s">
        <v>838</v>
      </c>
      <c r="BI14" s="39" t="s">
        <v>514</v>
      </c>
      <c r="BJ14" s="39" t="s">
        <v>511</v>
      </c>
      <c r="BK14" s="39" t="s">
        <v>514</v>
      </c>
      <c r="BL14" s="39" t="s">
        <v>514</v>
      </c>
      <c r="BM14" s="39" t="s">
        <v>821</v>
      </c>
      <c r="BN14" s="39" t="s">
        <v>830</v>
      </c>
      <c r="BO14" s="39" t="s">
        <v>830</v>
      </c>
      <c r="BP14" s="39" t="s">
        <v>830</v>
      </c>
      <c r="BQ14" s="39" t="s">
        <v>830</v>
      </c>
      <c r="BR14" s="39" t="s">
        <v>830</v>
      </c>
      <c r="BS14" s="39" t="s">
        <v>830</v>
      </c>
      <c r="BT14" s="39"/>
      <c r="BU14" s="39" t="s">
        <v>845</v>
      </c>
      <c r="BV14" s="39" t="s">
        <v>514</v>
      </c>
    </row>
    <row r="15" spans="1:78">
      <c r="A15" s="30" t="str">
        <f>'Indicator Data'!A16</f>
        <v>Bahamas</v>
      </c>
      <c r="B15" s="23" t="str">
        <f>'Indicator Data'!B16</f>
        <v>BHS</v>
      </c>
      <c r="C15" s="39" t="s">
        <v>1132</v>
      </c>
      <c r="D15" s="39" t="s">
        <v>1132</v>
      </c>
      <c r="E15" s="39" t="s">
        <v>1133</v>
      </c>
      <c r="F15" s="39" t="s">
        <v>1133</v>
      </c>
      <c r="G15" s="39" t="s">
        <v>1133</v>
      </c>
      <c r="H15" s="39" t="s">
        <v>1133</v>
      </c>
      <c r="I15" s="39" t="s">
        <v>1133</v>
      </c>
      <c r="J15" s="39" t="s">
        <v>842</v>
      </c>
      <c r="K15" s="39" t="s">
        <v>842</v>
      </c>
      <c r="L15" s="39" t="s">
        <v>503</v>
      </c>
      <c r="M15" s="39" t="s">
        <v>839</v>
      </c>
      <c r="N15" s="39" t="s">
        <v>839</v>
      </c>
      <c r="O15" s="39" t="s">
        <v>839</v>
      </c>
      <c r="P15" s="39" t="s">
        <v>839</v>
      </c>
      <c r="Q15" s="39" t="s">
        <v>1051</v>
      </c>
      <c r="R15" s="39" t="s">
        <v>1051</v>
      </c>
      <c r="S15" s="39" t="s">
        <v>839</v>
      </c>
      <c r="T15" s="39" t="s">
        <v>839</v>
      </c>
      <c r="U15" s="39" t="s">
        <v>839</v>
      </c>
      <c r="V15" s="39" t="s">
        <v>514</v>
      </c>
      <c r="W15" s="39" t="s">
        <v>514</v>
      </c>
      <c r="X15" s="39" t="s">
        <v>514</v>
      </c>
      <c r="Y15" s="39" t="s">
        <v>1100</v>
      </c>
      <c r="Z15" s="39" t="s">
        <v>840</v>
      </c>
      <c r="AA15" s="39" t="s">
        <v>840</v>
      </c>
      <c r="AB15" s="61" t="s">
        <v>1138</v>
      </c>
      <c r="AC15" s="39" t="s">
        <v>830</v>
      </c>
      <c r="AD15" s="39" t="s">
        <v>1052</v>
      </c>
      <c r="AE15" s="39" t="s">
        <v>1100</v>
      </c>
      <c r="AF15" s="39" t="s">
        <v>839</v>
      </c>
      <c r="AG15" s="40" t="s">
        <v>1381</v>
      </c>
      <c r="AH15" s="39" t="s">
        <v>844</v>
      </c>
      <c r="AI15" s="39" t="s">
        <v>844</v>
      </c>
      <c r="AJ15" s="39" t="s">
        <v>846</v>
      </c>
      <c r="AK15" s="39" t="s">
        <v>847</v>
      </c>
      <c r="AL15" s="39" t="s">
        <v>847</v>
      </c>
      <c r="AM15" s="39" t="s">
        <v>1139</v>
      </c>
      <c r="AN15" s="39" t="s">
        <v>1139</v>
      </c>
      <c r="AO15" s="39" t="s">
        <v>830</v>
      </c>
      <c r="AP15" s="39" t="s">
        <v>830</v>
      </c>
      <c r="AQ15" s="39" t="s">
        <v>830</v>
      </c>
      <c r="AR15" s="39" t="s">
        <v>830</v>
      </c>
      <c r="AS15" s="39" t="s">
        <v>830</v>
      </c>
      <c r="AT15" s="39" t="s">
        <v>830</v>
      </c>
      <c r="AU15" s="39" t="s">
        <v>830</v>
      </c>
      <c r="AV15" s="39" t="s">
        <v>844</v>
      </c>
      <c r="AW15" s="39" t="s">
        <v>514</v>
      </c>
      <c r="AX15" s="39" t="s">
        <v>842</v>
      </c>
      <c r="AY15" s="39" t="s">
        <v>842</v>
      </c>
      <c r="AZ15" s="39" t="s">
        <v>842</v>
      </c>
      <c r="BA15" s="40" t="s">
        <v>819</v>
      </c>
      <c r="BB15" s="39" t="s">
        <v>841</v>
      </c>
      <c r="BC15" s="39" t="s">
        <v>841</v>
      </c>
      <c r="BD15" s="39" t="s">
        <v>503</v>
      </c>
      <c r="BE15" s="39" t="s">
        <v>503</v>
      </c>
      <c r="BF15" s="39" t="s">
        <v>1133</v>
      </c>
      <c r="BG15" s="39" t="s">
        <v>1140</v>
      </c>
      <c r="BH15" s="39" t="s">
        <v>838</v>
      </c>
      <c r="BI15" s="39" t="s">
        <v>514</v>
      </c>
      <c r="BJ15" s="39" t="s">
        <v>511</v>
      </c>
      <c r="BK15" s="39" t="s">
        <v>514</v>
      </c>
      <c r="BL15" s="39" t="s">
        <v>514</v>
      </c>
      <c r="BM15" s="39" t="s">
        <v>821</v>
      </c>
      <c r="BN15" s="39" t="s">
        <v>830</v>
      </c>
      <c r="BO15" s="39" t="s">
        <v>830</v>
      </c>
      <c r="BP15" s="39" t="s">
        <v>830</v>
      </c>
      <c r="BQ15" s="39" t="s">
        <v>830</v>
      </c>
      <c r="BR15" s="39" t="s">
        <v>830</v>
      </c>
      <c r="BS15" s="39" t="s">
        <v>830</v>
      </c>
      <c r="BT15" s="39"/>
      <c r="BU15" s="39" t="s">
        <v>845</v>
      </c>
      <c r="BV15" s="39" t="s">
        <v>514</v>
      </c>
    </row>
    <row r="16" spans="1:78">
      <c r="A16" s="30" t="str">
        <f>'Indicator Data'!A17</f>
        <v>Bahrain</v>
      </c>
      <c r="B16" s="23" t="str">
        <f>'Indicator Data'!B17</f>
        <v>BHR</v>
      </c>
      <c r="C16" s="39" t="s">
        <v>1132</v>
      </c>
      <c r="D16" s="39" t="s">
        <v>1132</v>
      </c>
      <c r="E16" s="39" t="s">
        <v>1133</v>
      </c>
      <c r="F16" s="39" t="s">
        <v>1133</v>
      </c>
      <c r="G16" s="39" t="s">
        <v>1133</v>
      </c>
      <c r="H16" s="39" t="s">
        <v>1133</v>
      </c>
      <c r="I16" s="39" t="s">
        <v>1133</v>
      </c>
      <c r="J16" s="39" t="s">
        <v>842</v>
      </c>
      <c r="K16" s="39" t="s">
        <v>842</v>
      </c>
      <c r="L16" s="39" t="s">
        <v>503</v>
      </c>
      <c r="M16" s="39" t="s">
        <v>839</v>
      </c>
      <c r="N16" s="39" t="s">
        <v>839</v>
      </c>
      <c r="O16" s="39" t="s">
        <v>839</v>
      </c>
      <c r="P16" s="39" t="s">
        <v>839</v>
      </c>
      <c r="Q16" s="39" t="s">
        <v>1051</v>
      </c>
      <c r="R16" s="39" t="s">
        <v>1051</v>
      </c>
      <c r="S16" s="39" t="s">
        <v>839</v>
      </c>
      <c r="T16" s="39" t="s">
        <v>839</v>
      </c>
      <c r="U16" s="39" t="s">
        <v>839</v>
      </c>
      <c r="V16" s="39" t="s">
        <v>514</v>
      </c>
      <c r="W16" s="39" t="s">
        <v>514</v>
      </c>
      <c r="X16" s="39" t="s">
        <v>514</v>
      </c>
      <c r="Y16" s="39" t="s">
        <v>1100</v>
      </c>
      <c r="Z16" s="39" t="s">
        <v>840</v>
      </c>
      <c r="AA16" s="39" t="s">
        <v>840</v>
      </c>
      <c r="AB16" s="61" t="s">
        <v>1138</v>
      </c>
      <c r="AC16" s="39" t="s">
        <v>830</v>
      </c>
      <c r="AD16" s="39" t="s">
        <v>1052</v>
      </c>
      <c r="AE16" s="39" t="s">
        <v>1100</v>
      </c>
      <c r="AF16" s="39" t="s">
        <v>839</v>
      </c>
      <c r="AG16" s="40" t="s">
        <v>1381</v>
      </c>
      <c r="AH16" s="39" t="s">
        <v>844</v>
      </c>
      <c r="AI16" s="39" t="s">
        <v>844</v>
      </c>
      <c r="AJ16" s="39" t="s">
        <v>846</v>
      </c>
      <c r="AK16" s="39" t="s">
        <v>847</v>
      </c>
      <c r="AL16" s="39" t="s">
        <v>847</v>
      </c>
      <c r="AM16" s="39" t="s">
        <v>1139</v>
      </c>
      <c r="AN16" s="39" t="s">
        <v>1139</v>
      </c>
      <c r="AO16" s="39" t="s">
        <v>830</v>
      </c>
      <c r="AP16" s="39" t="s">
        <v>830</v>
      </c>
      <c r="AQ16" s="39" t="s">
        <v>830</v>
      </c>
      <c r="AR16" s="39" t="s">
        <v>830</v>
      </c>
      <c r="AS16" s="39" t="s">
        <v>830</v>
      </c>
      <c r="AT16" s="39" t="s">
        <v>830</v>
      </c>
      <c r="AU16" s="39" t="s">
        <v>830</v>
      </c>
      <c r="AV16" s="39" t="s">
        <v>844</v>
      </c>
      <c r="AW16" s="39" t="s">
        <v>514</v>
      </c>
      <c r="AX16" s="39" t="s">
        <v>842</v>
      </c>
      <c r="AY16" s="39" t="s">
        <v>842</v>
      </c>
      <c r="AZ16" s="39" t="s">
        <v>842</v>
      </c>
      <c r="BA16" s="40" t="s">
        <v>819</v>
      </c>
      <c r="BB16" s="39" t="s">
        <v>841</v>
      </c>
      <c r="BC16" s="39" t="s">
        <v>841</v>
      </c>
      <c r="BD16" s="39" t="s">
        <v>503</v>
      </c>
      <c r="BE16" s="39" t="s">
        <v>503</v>
      </c>
      <c r="BF16" s="39" t="s">
        <v>1133</v>
      </c>
      <c r="BG16" s="39" t="s">
        <v>1140</v>
      </c>
      <c r="BH16" s="39" t="s">
        <v>838</v>
      </c>
      <c r="BI16" s="39" t="s">
        <v>514</v>
      </c>
      <c r="BJ16" s="39" t="s">
        <v>511</v>
      </c>
      <c r="BK16" s="39" t="s">
        <v>514</v>
      </c>
      <c r="BL16" s="39" t="s">
        <v>514</v>
      </c>
      <c r="BM16" s="39" t="s">
        <v>821</v>
      </c>
      <c r="BN16" s="39" t="s">
        <v>830</v>
      </c>
      <c r="BO16" s="39" t="s">
        <v>830</v>
      </c>
      <c r="BP16" s="39" t="s">
        <v>830</v>
      </c>
      <c r="BQ16" s="39" t="s">
        <v>830</v>
      </c>
      <c r="BR16" s="39" t="s">
        <v>830</v>
      </c>
      <c r="BS16" s="39" t="s">
        <v>830</v>
      </c>
      <c r="BT16" s="39"/>
      <c r="BU16" s="39" t="s">
        <v>845</v>
      </c>
      <c r="BV16" s="39" t="s">
        <v>514</v>
      </c>
    </row>
    <row r="17" spans="1:74">
      <c r="A17" s="30" t="str">
        <f>'Indicator Data'!A18</f>
        <v>Bangladesh</v>
      </c>
      <c r="B17" s="23" t="str">
        <f>'Indicator Data'!B18</f>
        <v>BGD</v>
      </c>
      <c r="C17" s="39" t="s">
        <v>1132</v>
      </c>
      <c r="D17" s="39" t="s">
        <v>1132</v>
      </c>
      <c r="E17" s="39" t="s">
        <v>1133</v>
      </c>
      <c r="F17" s="39" t="s">
        <v>1133</v>
      </c>
      <c r="G17" s="39" t="s">
        <v>1133</v>
      </c>
      <c r="H17" s="39" t="s">
        <v>1133</v>
      </c>
      <c r="I17" s="39" t="s">
        <v>1133</v>
      </c>
      <c r="J17" s="39" t="s">
        <v>842</v>
      </c>
      <c r="K17" s="39" t="s">
        <v>842</v>
      </c>
      <c r="L17" s="39" t="s">
        <v>503</v>
      </c>
      <c r="M17" s="39" t="s">
        <v>839</v>
      </c>
      <c r="N17" s="39" t="s">
        <v>839</v>
      </c>
      <c r="O17" s="39" t="s">
        <v>839</v>
      </c>
      <c r="P17" s="39" t="s">
        <v>839</v>
      </c>
      <c r="Q17" s="39" t="s">
        <v>1051</v>
      </c>
      <c r="R17" s="39" t="s">
        <v>1051</v>
      </c>
      <c r="S17" s="39" t="s">
        <v>839</v>
      </c>
      <c r="T17" s="39" t="s">
        <v>839</v>
      </c>
      <c r="U17" s="39" t="s">
        <v>839</v>
      </c>
      <c r="V17" s="39" t="s">
        <v>514</v>
      </c>
      <c r="W17" s="39" t="s">
        <v>514</v>
      </c>
      <c r="X17" s="39" t="s">
        <v>514</v>
      </c>
      <c r="Y17" s="39" t="s">
        <v>1100</v>
      </c>
      <c r="Z17" s="39" t="s">
        <v>840</v>
      </c>
      <c r="AA17" s="39" t="s">
        <v>840</v>
      </c>
      <c r="AB17" s="61" t="s">
        <v>1138</v>
      </c>
      <c r="AC17" s="39" t="s">
        <v>830</v>
      </c>
      <c r="AD17" s="39" t="s">
        <v>1052</v>
      </c>
      <c r="AE17" s="39" t="s">
        <v>1100</v>
      </c>
      <c r="AF17" s="39" t="s">
        <v>839</v>
      </c>
      <c r="AG17" s="40" t="s">
        <v>1381</v>
      </c>
      <c r="AH17" s="39" t="s">
        <v>844</v>
      </c>
      <c r="AI17" s="39" t="s">
        <v>844</v>
      </c>
      <c r="AJ17" s="39" t="s">
        <v>846</v>
      </c>
      <c r="AK17" s="39" t="s">
        <v>847</v>
      </c>
      <c r="AL17" s="39" t="s">
        <v>847</v>
      </c>
      <c r="AM17" s="39" t="s">
        <v>1139</v>
      </c>
      <c r="AN17" s="39" t="s">
        <v>1139</v>
      </c>
      <c r="AO17" s="39" t="s">
        <v>830</v>
      </c>
      <c r="AP17" s="39" t="s">
        <v>830</v>
      </c>
      <c r="AQ17" s="39" t="s">
        <v>830</v>
      </c>
      <c r="AR17" s="39" t="s">
        <v>830</v>
      </c>
      <c r="AS17" s="39" t="s">
        <v>830</v>
      </c>
      <c r="AT17" s="39" t="s">
        <v>830</v>
      </c>
      <c r="AU17" s="39" t="s">
        <v>830</v>
      </c>
      <c r="AV17" s="39" t="s">
        <v>844</v>
      </c>
      <c r="AW17" s="39" t="s">
        <v>514</v>
      </c>
      <c r="AX17" s="39" t="s">
        <v>842</v>
      </c>
      <c r="AY17" s="39" t="s">
        <v>842</v>
      </c>
      <c r="AZ17" s="39" t="s">
        <v>842</v>
      </c>
      <c r="BA17" s="40" t="s">
        <v>822</v>
      </c>
      <c r="BB17" s="39" t="s">
        <v>841</v>
      </c>
      <c r="BC17" s="39" t="s">
        <v>841</v>
      </c>
      <c r="BD17" s="39" t="s">
        <v>503</v>
      </c>
      <c r="BE17" s="39" t="s">
        <v>503</v>
      </c>
      <c r="BF17" s="39" t="s">
        <v>1133</v>
      </c>
      <c r="BG17" s="39" t="s">
        <v>1140</v>
      </c>
      <c r="BH17" s="39" t="s">
        <v>838</v>
      </c>
      <c r="BI17" s="39" t="s">
        <v>514</v>
      </c>
      <c r="BJ17" s="39" t="s">
        <v>511</v>
      </c>
      <c r="BK17" s="39" t="s">
        <v>514</v>
      </c>
      <c r="BL17" s="39" t="s">
        <v>514</v>
      </c>
      <c r="BM17" s="39" t="s">
        <v>821</v>
      </c>
      <c r="BN17" s="39" t="s">
        <v>830</v>
      </c>
      <c r="BO17" s="39" t="s">
        <v>830</v>
      </c>
      <c r="BP17" s="39" t="s">
        <v>830</v>
      </c>
      <c r="BQ17" s="39" t="s">
        <v>830</v>
      </c>
      <c r="BR17" s="39" t="s">
        <v>830</v>
      </c>
      <c r="BS17" s="39" t="s">
        <v>830</v>
      </c>
      <c r="BT17" s="39"/>
      <c r="BU17" s="39" t="s">
        <v>845</v>
      </c>
      <c r="BV17" s="39" t="s">
        <v>514</v>
      </c>
    </row>
    <row r="18" spans="1:74">
      <c r="A18" s="30" t="str">
        <f>'Indicator Data'!A19</f>
        <v>Barbados</v>
      </c>
      <c r="B18" s="23" t="str">
        <f>'Indicator Data'!B19</f>
        <v>BRB</v>
      </c>
      <c r="C18" s="39" t="s">
        <v>1132</v>
      </c>
      <c r="D18" s="39" t="s">
        <v>1132</v>
      </c>
      <c r="E18" s="39" t="s">
        <v>1133</v>
      </c>
      <c r="F18" s="39" t="s">
        <v>1133</v>
      </c>
      <c r="G18" s="39" t="s">
        <v>1133</v>
      </c>
      <c r="H18" s="39" t="s">
        <v>1133</v>
      </c>
      <c r="I18" s="39" t="s">
        <v>1133</v>
      </c>
      <c r="J18" s="39" t="s">
        <v>842</v>
      </c>
      <c r="K18" s="39" t="s">
        <v>842</v>
      </c>
      <c r="L18" s="39" t="s">
        <v>503</v>
      </c>
      <c r="M18" s="39" t="s">
        <v>839</v>
      </c>
      <c r="N18" s="39" t="s">
        <v>839</v>
      </c>
      <c r="O18" s="39" t="s">
        <v>839</v>
      </c>
      <c r="P18" s="39" t="s">
        <v>839</v>
      </c>
      <c r="Q18" s="39" t="s">
        <v>1051</v>
      </c>
      <c r="R18" s="39" t="s">
        <v>1051</v>
      </c>
      <c r="S18" s="39" t="s">
        <v>839</v>
      </c>
      <c r="T18" s="39" t="s">
        <v>839</v>
      </c>
      <c r="U18" s="39" t="s">
        <v>839</v>
      </c>
      <c r="V18" s="39" t="s">
        <v>514</v>
      </c>
      <c r="W18" s="39" t="s">
        <v>514</v>
      </c>
      <c r="X18" s="39" t="s">
        <v>514</v>
      </c>
      <c r="Y18" s="39" t="s">
        <v>1100</v>
      </c>
      <c r="Z18" s="39" t="s">
        <v>840</v>
      </c>
      <c r="AA18" s="39" t="s">
        <v>840</v>
      </c>
      <c r="AB18" s="61" t="s">
        <v>1138</v>
      </c>
      <c r="AC18" s="39" t="s">
        <v>830</v>
      </c>
      <c r="AD18" s="39" t="s">
        <v>1052</v>
      </c>
      <c r="AE18" s="39" t="s">
        <v>1100</v>
      </c>
      <c r="AF18" s="39" t="s">
        <v>839</v>
      </c>
      <c r="AG18" s="40" t="s">
        <v>1381</v>
      </c>
      <c r="AH18" s="39" t="s">
        <v>844</v>
      </c>
      <c r="AI18" s="39" t="s">
        <v>844</v>
      </c>
      <c r="AJ18" s="39" t="s">
        <v>846</v>
      </c>
      <c r="AK18" s="39" t="s">
        <v>847</v>
      </c>
      <c r="AL18" s="39" t="s">
        <v>847</v>
      </c>
      <c r="AM18" s="39" t="s">
        <v>1139</v>
      </c>
      <c r="AN18" s="39" t="s">
        <v>1139</v>
      </c>
      <c r="AO18" s="39" t="s">
        <v>830</v>
      </c>
      <c r="AP18" s="39" t="s">
        <v>830</v>
      </c>
      <c r="AQ18" s="39" t="s">
        <v>830</v>
      </c>
      <c r="AR18" s="39" t="s">
        <v>830</v>
      </c>
      <c r="AS18" s="39" t="s">
        <v>830</v>
      </c>
      <c r="AT18" s="39" t="s">
        <v>830</v>
      </c>
      <c r="AU18" s="39" t="s">
        <v>830</v>
      </c>
      <c r="AV18" s="39" t="s">
        <v>844</v>
      </c>
      <c r="AW18" s="39" t="s">
        <v>514</v>
      </c>
      <c r="AX18" s="39" t="s">
        <v>842</v>
      </c>
      <c r="AY18" s="39" t="s">
        <v>842</v>
      </c>
      <c r="AZ18" s="39" t="s">
        <v>842</v>
      </c>
      <c r="BA18" s="40" t="s">
        <v>819</v>
      </c>
      <c r="BB18" s="39" t="s">
        <v>841</v>
      </c>
      <c r="BC18" s="39" t="s">
        <v>841</v>
      </c>
      <c r="BD18" s="39" t="s">
        <v>503</v>
      </c>
      <c r="BE18" s="39" t="s">
        <v>503</v>
      </c>
      <c r="BF18" s="39" t="s">
        <v>1133</v>
      </c>
      <c r="BG18" s="39" t="s">
        <v>1140</v>
      </c>
      <c r="BH18" s="39" t="s">
        <v>838</v>
      </c>
      <c r="BI18" s="39" t="s">
        <v>514</v>
      </c>
      <c r="BJ18" s="39" t="s">
        <v>511</v>
      </c>
      <c r="BK18" s="39" t="s">
        <v>514</v>
      </c>
      <c r="BL18" s="39" t="s">
        <v>514</v>
      </c>
      <c r="BM18" s="39" t="s">
        <v>821</v>
      </c>
      <c r="BN18" s="39" t="s">
        <v>830</v>
      </c>
      <c r="BO18" s="39" t="s">
        <v>830</v>
      </c>
      <c r="BP18" s="39" t="s">
        <v>830</v>
      </c>
      <c r="BQ18" s="39" t="s">
        <v>830</v>
      </c>
      <c r="BR18" s="39" t="s">
        <v>830</v>
      </c>
      <c r="BS18" s="39" t="s">
        <v>830</v>
      </c>
      <c r="BT18" s="39"/>
      <c r="BU18" s="39" t="s">
        <v>845</v>
      </c>
      <c r="BV18" s="39" t="s">
        <v>514</v>
      </c>
    </row>
    <row r="19" spans="1:74">
      <c r="A19" s="30" t="str">
        <f>'Indicator Data'!A20</f>
        <v>Belarus</v>
      </c>
      <c r="B19" s="23" t="str">
        <f>'Indicator Data'!B20</f>
        <v>BLR</v>
      </c>
      <c r="C19" s="39" t="s">
        <v>1132</v>
      </c>
      <c r="D19" s="39" t="s">
        <v>1132</v>
      </c>
      <c r="E19" s="39" t="s">
        <v>1133</v>
      </c>
      <c r="F19" s="39" t="s">
        <v>1133</v>
      </c>
      <c r="G19" s="39" t="s">
        <v>1133</v>
      </c>
      <c r="H19" s="39" t="s">
        <v>1133</v>
      </c>
      <c r="I19" s="39" t="s">
        <v>1133</v>
      </c>
      <c r="J19" s="39" t="s">
        <v>842</v>
      </c>
      <c r="K19" s="39" t="s">
        <v>842</v>
      </c>
      <c r="L19" s="39" t="s">
        <v>503</v>
      </c>
      <c r="M19" s="39" t="s">
        <v>839</v>
      </c>
      <c r="N19" s="39" t="s">
        <v>839</v>
      </c>
      <c r="O19" s="39" t="s">
        <v>839</v>
      </c>
      <c r="P19" s="39" t="s">
        <v>839</v>
      </c>
      <c r="Q19" s="39" t="s">
        <v>1051</v>
      </c>
      <c r="R19" s="39" t="s">
        <v>1051</v>
      </c>
      <c r="S19" s="39" t="s">
        <v>839</v>
      </c>
      <c r="T19" s="39" t="s">
        <v>839</v>
      </c>
      <c r="U19" s="39" t="s">
        <v>839</v>
      </c>
      <c r="V19" s="39" t="s">
        <v>514</v>
      </c>
      <c r="W19" s="39" t="s">
        <v>514</v>
      </c>
      <c r="X19" s="39" t="s">
        <v>514</v>
      </c>
      <c r="Y19" s="39" t="s">
        <v>1100</v>
      </c>
      <c r="Z19" s="39" t="s">
        <v>840</v>
      </c>
      <c r="AA19" s="39" t="s">
        <v>840</v>
      </c>
      <c r="AB19" s="61" t="s">
        <v>1138</v>
      </c>
      <c r="AC19" s="39" t="s">
        <v>830</v>
      </c>
      <c r="AD19" s="39" t="s">
        <v>1052</v>
      </c>
      <c r="AE19" s="39" t="s">
        <v>1100</v>
      </c>
      <c r="AF19" s="39" t="s">
        <v>839</v>
      </c>
      <c r="AG19" s="40" t="s">
        <v>1381</v>
      </c>
      <c r="AH19" s="39" t="s">
        <v>844</v>
      </c>
      <c r="AI19" s="39" t="s">
        <v>844</v>
      </c>
      <c r="AJ19" s="39" t="s">
        <v>846</v>
      </c>
      <c r="AK19" s="39" t="s">
        <v>847</v>
      </c>
      <c r="AL19" s="39" t="s">
        <v>847</v>
      </c>
      <c r="AM19" s="39" t="s">
        <v>1139</v>
      </c>
      <c r="AN19" s="39" t="s">
        <v>1139</v>
      </c>
      <c r="AO19" s="39" t="s">
        <v>830</v>
      </c>
      <c r="AP19" s="39" t="s">
        <v>830</v>
      </c>
      <c r="AQ19" s="39" t="s">
        <v>830</v>
      </c>
      <c r="AR19" s="39" t="s">
        <v>830</v>
      </c>
      <c r="AS19" s="39" t="s">
        <v>830</v>
      </c>
      <c r="AT19" s="39" t="s">
        <v>830</v>
      </c>
      <c r="AU19" s="39" t="s">
        <v>830</v>
      </c>
      <c r="AV19" s="39" t="s">
        <v>844</v>
      </c>
      <c r="AW19" s="39" t="s">
        <v>514</v>
      </c>
      <c r="AX19" s="39" t="s">
        <v>842</v>
      </c>
      <c r="AY19" s="39" t="s">
        <v>842</v>
      </c>
      <c r="AZ19" s="39" t="s">
        <v>842</v>
      </c>
      <c r="BA19" s="40" t="s">
        <v>819</v>
      </c>
      <c r="BB19" s="39" t="s">
        <v>841</v>
      </c>
      <c r="BC19" s="39" t="s">
        <v>841</v>
      </c>
      <c r="BD19" s="39" t="s">
        <v>503</v>
      </c>
      <c r="BE19" s="39" t="s">
        <v>503</v>
      </c>
      <c r="BF19" s="39" t="s">
        <v>1133</v>
      </c>
      <c r="BG19" s="39" t="s">
        <v>1140</v>
      </c>
      <c r="BH19" s="39" t="s">
        <v>838</v>
      </c>
      <c r="BI19" s="39" t="s">
        <v>514</v>
      </c>
      <c r="BJ19" s="39" t="s">
        <v>511</v>
      </c>
      <c r="BK19" s="39" t="s">
        <v>514</v>
      </c>
      <c r="BL19" s="39" t="s">
        <v>514</v>
      </c>
      <c r="BM19" s="39" t="s">
        <v>821</v>
      </c>
      <c r="BN19" s="39" t="s">
        <v>830</v>
      </c>
      <c r="BO19" s="39" t="s">
        <v>830</v>
      </c>
      <c r="BP19" s="39" t="s">
        <v>830</v>
      </c>
      <c r="BQ19" s="39" t="s">
        <v>830</v>
      </c>
      <c r="BR19" s="39" t="s">
        <v>830</v>
      </c>
      <c r="BS19" s="39" t="s">
        <v>830</v>
      </c>
      <c r="BT19" s="39"/>
      <c r="BU19" s="39" t="s">
        <v>845</v>
      </c>
      <c r="BV19" s="39" t="s">
        <v>514</v>
      </c>
    </row>
    <row r="20" spans="1:74">
      <c r="A20" s="30" t="str">
        <f>'Indicator Data'!A21</f>
        <v>Belgium</v>
      </c>
      <c r="B20" s="23" t="str">
        <f>'Indicator Data'!B21</f>
        <v>BEL</v>
      </c>
      <c r="C20" s="39" t="s">
        <v>1132</v>
      </c>
      <c r="D20" s="39" t="s">
        <v>1132</v>
      </c>
      <c r="E20" s="39" t="s">
        <v>1133</v>
      </c>
      <c r="F20" s="39" t="s">
        <v>1133</v>
      </c>
      <c r="G20" s="39" t="s">
        <v>1133</v>
      </c>
      <c r="H20" s="39" t="s">
        <v>1133</v>
      </c>
      <c r="I20" s="39" t="s">
        <v>1133</v>
      </c>
      <c r="J20" s="39" t="s">
        <v>842</v>
      </c>
      <c r="K20" s="39" t="s">
        <v>842</v>
      </c>
      <c r="L20" s="39" t="s">
        <v>503</v>
      </c>
      <c r="M20" s="39" t="s">
        <v>839</v>
      </c>
      <c r="N20" s="39" t="s">
        <v>839</v>
      </c>
      <c r="O20" s="39" t="s">
        <v>839</v>
      </c>
      <c r="P20" s="39" t="s">
        <v>839</v>
      </c>
      <c r="Q20" s="39" t="s">
        <v>1051</v>
      </c>
      <c r="R20" s="39" t="s">
        <v>1051</v>
      </c>
      <c r="S20" s="39" t="s">
        <v>839</v>
      </c>
      <c r="T20" s="39" t="s">
        <v>839</v>
      </c>
      <c r="U20" s="39" t="s">
        <v>839</v>
      </c>
      <c r="V20" s="39" t="s">
        <v>514</v>
      </c>
      <c r="W20" s="39" t="s">
        <v>514</v>
      </c>
      <c r="X20" s="39" t="s">
        <v>514</v>
      </c>
      <c r="Y20" s="39" t="s">
        <v>1100</v>
      </c>
      <c r="Z20" s="39" t="s">
        <v>840</v>
      </c>
      <c r="AA20" s="39" t="s">
        <v>840</v>
      </c>
      <c r="AB20" s="61" t="s">
        <v>1138</v>
      </c>
      <c r="AC20" s="39" t="s">
        <v>830</v>
      </c>
      <c r="AD20" s="39" t="s">
        <v>1052</v>
      </c>
      <c r="AE20" s="39" t="s">
        <v>1100</v>
      </c>
      <c r="AF20" s="39" t="s">
        <v>839</v>
      </c>
      <c r="AG20" s="40" t="s">
        <v>1381</v>
      </c>
      <c r="AH20" s="39" t="s">
        <v>844</v>
      </c>
      <c r="AI20" s="39" t="s">
        <v>844</v>
      </c>
      <c r="AJ20" s="39" t="s">
        <v>846</v>
      </c>
      <c r="AK20" s="39" t="s">
        <v>847</v>
      </c>
      <c r="AL20" s="39" t="s">
        <v>847</v>
      </c>
      <c r="AM20" s="39" t="s">
        <v>1139</v>
      </c>
      <c r="AN20" s="39" t="s">
        <v>1139</v>
      </c>
      <c r="AO20" s="39" t="s">
        <v>830</v>
      </c>
      <c r="AP20" s="39" t="s">
        <v>830</v>
      </c>
      <c r="AQ20" s="39" t="s">
        <v>830</v>
      </c>
      <c r="AR20" s="39" t="s">
        <v>830</v>
      </c>
      <c r="AS20" s="39" t="s">
        <v>830</v>
      </c>
      <c r="AT20" s="39" t="s">
        <v>830</v>
      </c>
      <c r="AU20" s="39" t="s">
        <v>830</v>
      </c>
      <c r="AV20" s="39" t="s">
        <v>844</v>
      </c>
      <c r="AW20" s="39" t="s">
        <v>514</v>
      </c>
      <c r="AX20" s="39" t="s">
        <v>842</v>
      </c>
      <c r="AY20" s="39" t="s">
        <v>842</v>
      </c>
      <c r="AZ20" s="39" t="s">
        <v>842</v>
      </c>
      <c r="BA20" s="40" t="s">
        <v>819</v>
      </c>
      <c r="BB20" s="39" t="s">
        <v>841</v>
      </c>
      <c r="BC20" s="39" t="s">
        <v>841</v>
      </c>
      <c r="BD20" s="39" t="s">
        <v>503</v>
      </c>
      <c r="BE20" s="39" t="s">
        <v>503</v>
      </c>
      <c r="BF20" s="39" t="s">
        <v>1133</v>
      </c>
      <c r="BG20" s="39" t="s">
        <v>1140</v>
      </c>
      <c r="BH20" s="39" t="s">
        <v>838</v>
      </c>
      <c r="BI20" s="39" t="s">
        <v>514</v>
      </c>
      <c r="BJ20" s="39" t="s">
        <v>511</v>
      </c>
      <c r="BK20" s="39" t="s">
        <v>514</v>
      </c>
      <c r="BL20" s="39" t="s">
        <v>514</v>
      </c>
      <c r="BM20" s="39" t="s">
        <v>821</v>
      </c>
      <c r="BN20" s="39" t="s">
        <v>830</v>
      </c>
      <c r="BO20" s="39" t="s">
        <v>830</v>
      </c>
      <c r="BP20" s="39" t="s">
        <v>830</v>
      </c>
      <c r="BQ20" s="39" t="s">
        <v>830</v>
      </c>
      <c r="BR20" s="39" t="s">
        <v>830</v>
      </c>
      <c r="BS20" s="39" t="s">
        <v>830</v>
      </c>
      <c r="BT20" s="39"/>
      <c r="BU20" s="39" t="s">
        <v>845</v>
      </c>
      <c r="BV20" s="39" t="s">
        <v>514</v>
      </c>
    </row>
    <row r="21" spans="1:74">
      <c r="A21" s="30" t="str">
        <f>'Indicator Data'!A22</f>
        <v>Belize</v>
      </c>
      <c r="B21" s="23" t="str">
        <f>'Indicator Data'!B22</f>
        <v>BLZ</v>
      </c>
      <c r="C21" s="39" t="s">
        <v>1132</v>
      </c>
      <c r="D21" s="39" t="s">
        <v>1132</v>
      </c>
      <c r="E21" s="39" t="s">
        <v>1133</v>
      </c>
      <c r="F21" s="39" t="s">
        <v>1133</v>
      </c>
      <c r="G21" s="39" t="s">
        <v>1133</v>
      </c>
      <c r="H21" s="39" t="s">
        <v>1133</v>
      </c>
      <c r="I21" s="39" t="s">
        <v>1133</v>
      </c>
      <c r="J21" s="39" t="s">
        <v>842</v>
      </c>
      <c r="K21" s="39" t="s">
        <v>842</v>
      </c>
      <c r="L21" s="39" t="s">
        <v>503</v>
      </c>
      <c r="M21" s="39" t="s">
        <v>839</v>
      </c>
      <c r="N21" s="39" t="s">
        <v>839</v>
      </c>
      <c r="O21" s="39" t="s">
        <v>839</v>
      </c>
      <c r="P21" s="39" t="s">
        <v>839</v>
      </c>
      <c r="Q21" s="39" t="s">
        <v>1051</v>
      </c>
      <c r="R21" s="39" t="s">
        <v>1051</v>
      </c>
      <c r="S21" s="39" t="s">
        <v>839</v>
      </c>
      <c r="T21" s="39" t="s">
        <v>839</v>
      </c>
      <c r="U21" s="39" t="s">
        <v>839</v>
      </c>
      <c r="V21" s="39" t="s">
        <v>514</v>
      </c>
      <c r="W21" s="39" t="s">
        <v>514</v>
      </c>
      <c r="X21" s="39" t="s">
        <v>514</v>
      </c>
      <c r="Y21" s="39" t="s">
        <v>1100</v>
      </c>
      <c r="Z21" s="39" t="s">
        <v>840</v>
      </c>
      <c r="AA21" s="39" t="s">
        <v>840</v>
      </c>
      <c r="AB21" s="61" t="s">
        <v>1138</v>
      </c>
      <c r="AC21" s="39" t="s">
        <v>830</v>
      </c>
      <c r="AD21" s="39" t="s">
        <v>1052</v>
      </c>
      <c r="AE21" s="39" t="s">
        <v>1100</v>
      </c>
      <c r="AF21" s="39" t="s">
        <v>839</v>
      </c>
      <c r="AG21" s="40" t="s">
        <v>1381</v>
      </c>
      <c r="AH21" s="39" t="s">
        <v>844</v>
      </c>
      <c r="AI21" s="39" t="s">
        <v>844</v>
      </c>
      <c r="AJ21" s="39" t="s">
        <v>846</v>
      </c>
      <c r="AK21" s="39" t="s">
        <v>847</v>
      </c>
      <c r="AL21" s="39" t="s">
        <v>847</v>
      </c>
      <c r="AM21" s="39" t="s">
        <v>1139</v>
      </c>
      <c r="AN21" s="39" t="s">
        <v>1139</v>
      </c>
      <c r="AO21" s="39" t="s">
        <v>830</v>
      </c>
      <c r="AP21" s="39" t="s">
        <v>830</v>
      </c>
      <c r="AQ21" s="39" t="s">
        <v>830</v>
      </c>
      <c r="AR21" s="39" t="s">
        <v>830</v>
      </c>
      <c r="AS21" s="39" t="s">
        <v>830</v>
      </c>
      <c r="AT21" s="39" t="s">
        <v>830</v>
      </c>
      <c r="AU21" s="39" t="s">
        <v>830</v>
      </c>
      <c r="AV21" s="39" t="s">
        <v>844</v>
      </c>
      <c r="AW21" s="39" t="s">
        <v>514</v>
      </c>
      <c r="AX21" s="39" t="s">
        <v>842</v>
      </c>
      <c r="AY21" s="39" t="s">
        <v>842</v>
      </c>
      <c r="AZ21" s="39" t="s">
        <v>842</v>
      </c>
      <c r="BA21" s="40" t="s">
        <v>819</v>
      </c>
      <c r="BB21" s="39" t="s">
        <v>841</v>
      </c>
      <c r="BC21" s="39" t="s">
        <v>841</v>
      </c>
      <c r="BD21" s="39" t="s">
        <v>503</v>
      </c>
      <c r="BE21" s="39" t="s">
        <v>503</v>
      </c>
      <c r="BF21" s="39" t="s">
        <v>1133</v>
      </c>
      <c r="BG21" s="39" t="s">
        <v>1140</v>
      </c>
      <c r="BH21" s="39" t="s">
        <v>838</v>
      </c>
      <c r="BI21" s="39" t="s">
        <v>514</v>
      </c>
      <c r="BJ21" s="39" t="s">
        <v>511</v>
      </c>
      <c r="BK21" s="39" t="s">
        <v>514</v>
      </c>
      <c r="BL21" s="39" t="s">
        <v>514</v>
      </c>
      <c r="BM21" s="39" t="s">
        <v>821</v>
      </c>
      <c r="BN21" s="39" t="s">
        <v>830</v>
      </c>
      <c r="BO21" s="39" t="s">
        <v>830</v>
      </c>
      <c r="BP21" s="39" t="s">
        <v>830</v>
      </c>
      <c r="BQ21" s="39" t="s">
        <v>830</v>
      </c>
      <c r="BR21" s="39" t="s">
        <v>830</v>
      </c>
      <c r="BS21" s="39" t="s">
        <v>830</v>
      </c>
      <c r="BT21" s="39"/>
      <c r="BU21" s="39" t="s">
        <v>845</v>
      </c>
      <c r="BV21" s="39" t="s">
        <v>514</v>
      </c>
    </row>
    <row r="22" spans="1:74">
      <c r="A22" s="30" t="str">
        <f>'Indicator Data'!A23</f>
        <v>Benin</v>
      </c>
      <c r="B22" s="23" t="str">
        <f>'Indicator Data'!B23</f>
        <v>BEN</v>
      </c>
      <c r="C22" s="39" t="s">
        <v>1132</v>
      </c>
      <c r="D22" s="39" t="s">
        <v>1132</v>
      </c>
      <c r="E22" s="39" t="s">
        <v>1133</v>
      </c>
      <c r="F22" s="39" t="s">
        <v>1133</v>
      </c>
      <c r="G22" s="39" t="s">
        <v>1133</v>
      </c>
      <c r="H22" s="39" t="s">
        <v>1133</v>
      </c>
      <c r="I22" s="39" t="s">
        <v>1133</v>
      </c>
      <c r="J22" s="39" t="s">
        <v>842</v>
      </c>
      <c r="K22" s="39" t="s">
        <v>842</v>
      </c>
      <c r="L22" s="39" t="s">
        <v>503</v>
      </c>
      <c r="M22" s="39" t="s">
        <v>839</v>
      </c>
      <c r="N22" s="39" t="s">
        <v>839</v>
      </c>
      <c r="O22" s="39" t="s">
        <v>839</v>
      </c>
      <c r="P22" s="39" t="s">
        <v>839</v>
      </c>
      <c r="Q22" s="39" t="s">
        <v>1051</v>
      </c>
      <c r="R22" s="39" t="s">
        <v>1051</v>
      </c>
      <c r="S22" s="39" t="s">
        <v>839</v>
      </c>
      <c r="T22" s="39" t="s">
        <v>839</v>
      </c>
      <c r="U22" s="39" t="s">
        <v>839</v>
      </c>
      <c r="V22" s="39" t="s">
        <v>514</v>
      </c>
      <c r="W22" s="39" t="s">
        <v>514</v>
      </c>
      <c r="X22" s="39" t="s">
        <v>514</v>
      </c>
      <c r="Y22" s="39" t="s">
        <v>1100</v>
      </c>
      <c r="Z22" s="39" t="s">
        <v>840</v>
      </c>
      <c r="AA22" s="39" t="s">
        <v>840</v>
      </c>
      <c r="AB22" s="61" t="s">
        <v>1138</v>
      </c>
      <c r="AC22" s="39" t="s">
        <v>830</v>
      </c>
      <c r="AD22" s="39" t="s">
        <v>1052</v>
      </c>
      <c r="AE22" s="39" t="s">
        <v>1100</v>
      </c>
      <c r="AF22" s="39" t="s">
        <v>839</v>
      </c>
      <c r="AG22" s="40" t="s">
        <v>1381</v>
      </c>
      <c r="AH22" s="39" t="s">
        <v>844</v>
      </c>
      <c r="AI22" s="39" t="s">
        <v>844</v>
      </c>
      <c r="AJ22" s="39" t="s">
        <v>846</v>
      </c>
      <c r="AK22" s="39" t="s">
        <v>847</v>
      </c>
      <c r="AL22" s="39" t="s">
        <v>847</v>
      </c>
      <c r="AM22" s="39" t="s">
        <v>1139</v>
      </c>
      <c r="AN22" s="39" t="s">
        <v>1139</v>
      </c>
      <c r="AO22" s="39" t="s">
        <v>830</v>
      </c>
      <c r="AP22" s="39" t="s">
        <v>830</v>
      </c>
      <c r="AQ22" s="39" t="s">
        <v>830</v>
      </c>
      <c r="AR22" s="39" t="s">
        <v>830</v>
      </c>
      <c r="AS22" s="39" t="s">
        <v>830</v>
      </c>
      <c r="AT22" s="39" t="s">
        <v>830</v>
      </c>
      <c r="AU22" s="39" t="s">
        <v>830</v>
      </c>
      <c r="AV22" s="39" t="s">
        <v>844</v>
      </c>
      <c r="AW22" s="39" t="s">
        <v>514</v>
      </c>
      <c r="AX22" s="39" t="s">
        <v>842</v>
      </c>
      <c r="AY22" s="39" t="s">
        <v>842</v>
      </c>
      <c r="AZ22" s="39" t="s">
        <v>842</v>
      </c>
      <c r="BA22" s="40" t="s">
        <v>819</v>
      </c>
      <c r="BB22" s="39" t="s">
        <v>841</v>
      </c>
      <c r="BC22" s="39" t="s">
        <v>841</v>
      </c>
      <c r="BD22" s="39" t="s">
        <v>503</v>
      </c>
      <c r="BE22" s="39" t="s">
        <v>503</v>
      </c>
      <c r="BF22" s="39" t="s">
        <v>1133</v>
      </c>
      <c r="BG22" s="39" t="s">
        <v>1140</v>
      </c>
      <c r="BH22" s="39" t="s">
        <v>838</v>
      </c>
      <c r="BI22" s="39" t="s">
        <v>514</v>
      </c>
      <c r="BJ22" s="39" t="s">
        <v>511</v>
      </c>
      <c r="BK22" s="39" t="s">
        <v>514</v>
      </c>
      <c r="BL22" s="39" t="s">
        <v>514</v>
      </c>
      <c r="BM22" s="39" t="s">
        <v>821</v>
      </c>
      <c r="BN22" s="39" t="s">
        <v>830</v>
      </c>
      <c r="BO22" s="39" t="s">
        <v>830</v>
      </c>
      <c r="BP22" s="39" t="s">
        <v>830</v>
      </c>
      <c r="BQ22" s="39" t="s">
        <v>830</v>
      </c>
      <c r="BR22" s="39" t="s">
        <v>830</v>
      </c>
      <c r="BS22" s="39" t="s">
        <v>830</v>
      </c>
      <c r="BT22" s="39"/>
      <c r="BU22" s="39" t="s">
        <v>845</v>
      </c>
      <c r="BV22" s="39" t="s">
        <v>514</v>
      </c>
    </row>
    <row r="23" spans="1:74">
      <c r="A23" s="30" t="str">
        <f>'Indicator Data'!A24</f>
        <v>Bhutan</v>
      </c>
      <c r="B23" s="23" t="str">
        <f>'Indicator Data'!B24</f>
        <v>BTN</v>
      </c>
      <c r="C23" s="39" t="s">
        <v>1132</v>
      </c>
      <c r="D23" s="39" t="s">
        <v>1132</v>
      </c>
      <c r="E23" s="39" t="s">
        <v>1133</v>
      </c>
      <c r="F23" s="39" t="s">
        <v>1133</v>
      </c>
      <c r="G23" s="39" t="s">
        <v>1133</v>
      </c>
      <c r="H23" s="39" t="s">
        <v>1133</v>
      </c>
      <c r="I23" s="39" t="s">
        <v>1133</v>
      </c>
      <c r="J23" s="39" t="s">
        <v>842</v>
      </c>
      <c r="K23" s="39" t="s">
        <v>842</v>
      </c>
      <c r="L23" s="39" t="s">
        <v>503</v>
      </c>
      <c r="M23" s="39" t="s">
        <v>839</v>
      </c>
      <c r="N23" s="39" t="s">
        <v>839</v>
      </c>
      <c r="O23" s="39" t="s">
        <v>839</v>
      </c>
      <c r="P23" s="39" t="s">
        <v>839</v>
      </c>
      <c r="Q23" s="39" t="s">
        <v>1051</v>
      </c>
      <c r="R23" s="39" t="s">
        <v>1051</v>
      </c>
      <c r="S23" s="39" t="s">
        <v>839</v>
      </c>
      <c r="T23" s="39" t="s">
        <v>839</v>
      </c>
      <c r="U23" s="39" t="s">
        <v>839</v>
      </c>
      <c r="V23" s="39" t="s">
        <v>514</v>
      </c>
      <c r="W23" s="39" t="s">
        <v>514</v>
      </c>
      <c r="X23" s="39" t="s">
        <v>514</v>
      </c>
      <c r="Y23" s="39" t="s">
        <v>1100</v>
      </c>
      <c r="Z23" s="39" t="s">
        <v>840</v>
      </c>
      <c r="AA23" s="39" t="s">
        <v>840</v>
      </c>
      <c r="AB23" s="61" t="s">
        <v>1138</v>
      </c>
      <c r="AC23" s="39" t="s">
        <v>830</v>
      </c>
      <c r="AD23" s="39" t="s">
        <v>1052</v>
      </c>
      <c r="AE23" s="39" t="s">
        <v>1100</v>
      </c>
      <c r="AF23" s="39" t="s">
        <v>839</v>
      </c>
      <c r="AG23" s="40" t="s">
        <v>1381</v>
      </c>
      <c r="AH23" s="39" t="s">
        <v>844</v>
      </c>
      <c r="AI23" s="39" t="s">
        <v>844</v>
      </c>
      <c r="AJ23" s="39" t="s">
        <v>846</v>
      </c>
      <c r="AK23" s="39" t="s">
        <v>847</v>
      </c>
      <c r="AL23" s="39" t="s">
        <v>847</v>
      </c>
      <c r="AM23" s="39" t="s">
        <v>1139</v>
      </c>
      <c r="AN23" s="39" t="s">
        <v>1139</v>
      </c>
      <c r="AO23" s="39" t="s">
        <v>830</v>
      </c>
      <c r="AP23" s="39" t="s">
        <v>830</v>
      </c>
      <c r="AQ23" s="39" t="s">
        <v>830</v>
      </c>
      <c r="AR23" s="39" t="s">
        <v>830</v>
      </c>
      <c r="AS23" s="39" t="s">
        <v>830</v>
      </c>
      <c r="AT23" s="39" t="s">
        <v>830</v>
      </c>
      <c r="AU23" s="39" t="s">
        <v>830</v>
      </c>
      <c r="AV23" s="39" t="s">
        <v>844</v>
      </c>
      <c r="AW23" s="39" t="s">
        <v>514</v>
      </c>
      <c r="AX23" s="39" t="s">
        <v>842</v>
      </c>
      <c r="AY23" s="39" t="s">
        <v>842</v>
      </c>
      <c r="AZ23" s="39" t="s">
        <v>842</v>
      </c>
      <c r="BA23" s="40" t="s">
        <v>819</v>
      </c>
      <c r="BB23" s="39" t="s">
        <v>841</v>
      </c>
      <c r="BC23" s="39" t="s">
        <v>841</v>
      </c>
      <c r="BD23" s="39" t="s">
        <v>503</v>
      </c>
      <c r="BE23" s="39" t="s">
        <v>503</v>
      </c>
      <c r="BF23" s="39" t="s">
        <v>1133</v>
      </c>
      <c r="BG23" s="39" t="s">
        <v>1140</v>
      </c>
      <c r="BH23" s="39" t="s">
        <v>838</v>
      </c>
      <c r="BI23" s="39" t="s">
        <v>514</v>
      </c>
      <c r="BJ23" s="39" t="s">
        <v>511</v>
      </c>
      <c r="BK23" s="39" t="s">
        <v>514</v>
      </c>
      <c r="BL23" s="39" t="s">
        <v>514</v>
      </c>
      <c r="BM23" s="39" t="s">
        <v>821</v>
      </c>
      <c r="BN23" s="39" t="s">
        <v>830</v>
      </c>
      <c r="BO23" s="39" t="s">
        <v>830</v>
      </c>
      <c r="BP23" s="39" t="s">
        <v>830</v>
      </c>
      <c r="BQ23" s="39" t="s">
        <v>830</v>
      </c>
      <c r="BR23" s="39" t="s">
        <v>830</v>
      </c>
      <c r="BS23" s="39" t="s">
        <v>830</v>
      </c>
      <c r="BT23" s="39"/>
      <c r="BU23" s="39" t="s">
        <v>845</v>
      </c>
      <c r="BV23" s="39" t="s">
        <v>514</v>
      </c>
    </row>
    <row r="24" spans="1:74">
      <c r="A24" s="30" t="str">
        <f>'Indicator Data'!A25</f>
        <v>Bolivia</v>
      </c>
      <c r="B24" s="23" t="str">
        <f>'Indicator Data'!B25</f>
        <v>BOL</v>
      </c>
      <c r="C24" s="39" t="s">
        <v>1132</v>
      </c>
      <c r="D24" s="39" t="s">
        <v>1132</v>
      </c>
      <c r="E24" s="39" t="s">
        <v>1133</v>
      </c>
      <c r="F24" s="39" t="s">
        <v>1133</v>
      </c>
      <c r="G24" s="39" t="s">
        <v>1133</v>
      </c>
      <c r="H24" s="39" t="s">
        <v>1133</v>
      </c>
      <c r="I24" s="39" t="s">
        <v>1133</v>
      </c>
      <c r="J24" s="39" t="s">
        <v>842</v>
      </c>
      <c r="K24" s="39" t="s">
        <v>842</v>
      </c>
      <c r="L24" s="39" t="s">
        <v>503</v>
      </c>
      <c r="M24" s="39" t="s">
        <v>839</v>
      </c>
      <c r="N24" s="39" t="s">
        <v>839</v>
      </c>
      <c r="O24" s="39" t="s">
        <v>839</v>
      </c>
      <c r="P24" s="39" t="s">
        <v>839</v>
      </c>
      <c r="Q24" s="39" t="s">
        <v>1051</v>
      </c>
      <c r="R24" s="39" t="s">
        <v>1051</v>
      </c>
      <c r="S24" s="39" t="s">
        <v>839</v>
      </c>
      <c r="T24" s="39" t="s">
        <v>839</v>
      </c>
      <c r="U24" s="39" t="s">
        <v>839</v>
      </c>
      <c r="V24" s="39" t="s">
        <v>514</v>
      </c>
      <c r="W24" s="39" t="s">
        <v>514</v>
      </c>
      <c r="X24" s="39" t="s">
        <v>514</v>
      </c>
      <c r="Y24" s="39" t="s">
        <v>1100</v>
      </c>
      <c r="Z24" s="39" t="s">
        <v>840</v>
      </c>
      <c r="AA24" s="39" t="s">
        <v>840</v>
      </c>
      <c r="AB24" s="61" t="s">
        <v>1138</v>
      </c>
      <c r="AC24" s="39" t="s">
        <v>830</v>
      </c>
      <c r="AD24" s="39" t="s">
        <v>1052</v>
      </c>
      <c r="AE24" s="39" t="s">
        <v>1100</v>
      </c>
      <c r="AF24" s="39" t="s">
        <v>839</v>
      </c>
      <c r="AG24" s="40" t="s">
        <v>1381</v>
      </c>
      <c r="AH24" s="39" t="s">
        <v>844</v>
      </c>
      <c r="AI24" s="39" t="s">
        <v>844</v>
      </c>
      <c r="AJ24" s="39" t="s">
        <v>846</v>
      </c>
      <c r="AK24" s="39" t="s">
        <v>847</v>
      </c>
      <c r="AL24" s="39" t="s">
        <v>847</v>
      </c>
      <c r="AM24" s="39" t="s">
        <v>1139</v>
      </c>
      <c r="AN24" s="39" t="s">
        <v>1139</v>
      </c>
      <c r="AO24" s="39" t="s">
        <v>830</v>
      </c>
      <c r="AP24" s="39" t="s">
        <v>830</v>
      </c>
      <c r="AQ24" s="39" t="s">
        <v>830</v>
      </c>
      <c r="AR24" s="39" t="s">
        <v>830</v>
      </c>
      <c r="AS24" s="39" t="s">
        <v>830</v>
      </c>
      <c r="AT24" s="39" t="s">
        <v>830</v>
      </c>
      <c r="AU24" s="39" t="s">
        <v>830</v>
      </c>
      <c r="AV24" s="39" t="s">
        <v>844</v>
      </c>
      <c r="AW24" s="39" t="s">
        <v>514</v>
      </c>
      <c r="AX24" s="39" t="s">
        <v>842</v>
      </c>
      <c r="AY24" s="39" t="s">
        <v>842</v>
      </c>
      <c r="AZ24" s="39" t="s">
        <v>842</v>
      </c>
      <c r="BA24" s="40" t="s">
        <v>822</v>
      </c>
      <c r="BB24" s="39" t="s">
        <v>841</v>
      </c>
      <c r="BC24" s="39" t="s">
        <v>841</v>
      </c>
      <c r="BD24" s="39" t="s">
        <v>503</v>
      </c>
      <c r="BE24" s="39" t="s">
        <v>503</v>
      </c>
      <c r="BF24" s="39" t="s">
        <v>1133</v>
      </c>
      <c r="BG24" s="39" t="s">
        <v>1140</v>
      </c>
      <c r="BH24" s="39" t="s">
        <v>838</v>
      </c>
      <c r="BI24" s="39" t="s">
        <v>514</v>
      </c>
      <c r="BJ24" s="39" t="s">
        <v>511</v>
      </c>
      <c r="BK24" s="39" t="s">
        <v>514</v>
      </c>
      <c r="BL24" s="39" t="s">
        <v>514</v>
      </c>
      <c r="BM24" s="39" t="s">
        <v>821</v>
      </c>
      <c r="BN24" s="39" t="s">
        <v>830</v>
      </c>
      <c r="BO24" s="39" t="s">
        <v>830</v>
      </c>
      <c r="BP24" s="39" t="s">
        <v>830</v>
      </c>
      <c r="BQ24" s="39" t="s">
        <v>830</v>
      </c>
      <c r="BR24" s="39" t="s">
        <v>830</v>
      </c>
      <c r="BS24" s="39" t="s">
        <v>830</v>
      </c>
      <c r="BT24" s="39"/>
      <c r="BU24" s="39" t="s">
        <v>845</v>
      </c>
      <c r="BV24" s="39" t="s">
        <v>514</v>
      </c>
    </row>
    <row r="25" spans="1:74">
      <c r="A25" s="30" t="str">
        <f>'Indicator Data'!A26</f>
        <v>Bosnia and Herzegovina</v>
      </c>
      <c r="B25" s="23" t="str">
        <f>'Indicator Data'!B26</f>
        <v>BIH</v>
      </c>
      <c r="C25" s="39" t="s">
        <v>1132</v>
      </c>
      <c r="D25" s="39" t="s">
        <v>1132</v>
      </c>
      <c r="E25" s="39" t="s">
        <v>1133</v>
      </c>
      <c r="F25" s="39" t="s">
        <v>1133</v>
      </c>
      <c r="G25" s="39" t="s">
        <v>1133</v>
      </c>
      <c r="H25" s="39" t="s">
        <v>1133</v>
      </c>
      <c r="I25" s="39" t="s">
        <v>1133</v>
      </c>
      <c r="J25" s="39" t="s">
        <v>842</v>
      </c>
      <c r="K25" s="39" t="s">
        <v>842</v>
      </c>
      <c r="L25" s="39" t="s">
        <v>503</v>
      </c>
      <c r="M25" s="39" t="s">
        <v>839</v>
      </c>
      <c r="N25" s="39" t="s">
        <v>839</v>
      </c>
      <c r="O25" s="39" t="s">
        <v>839</v>
      </c>
      <c r="P25" s="39" t="s">
        <v>839</v>
      </c>
      <c r="Q25" s="39" t="s">
        <v>1051</v>
      </c>
      <c r="R25" s="39" t="s">
        <v>1051</v>
      </c>
      <c r="S25" s="39" t="s">
        <v>839</v>
      </c>
      <c r="T25" s="39" t="s">
        <v>839</v>
      </c>
      <c r="U25" s="39" t="s">
        <v>839</v>
      </c>
      <c r="V25" s="39" t="s">
        <v>514</v>
      </c>
      <c r="W25" s="39" t="s">
        <v>514</v>
      </c>
      <c r="X25" s="39" t="s">
        <v>514</v>
      </c>
      <c r="Y25" s="39" t="s">
        <v>1100</v>
      </c>
      <c r="Z25" s="39" t="s">
        <v>840</v>
      </c>
      <c r="AA25" s="39" t="s">
        <v>840</v>
      </c>
      <c r="AB25" s="61" t="s">
        <v>1138</v>
      </c>
      <c r="AC25" s="39" t="s">
        <v>830</v>
      </c>
      <c r="AD25" s="39" t="s">
        <v>1052</v>
      </c>
      <c r="AE25" s="39" t="s">
        <v>1100</v>
      </c>
      <c r="AF25" s="39" t="s">
        <v>839</v>
      </c>
      <c r="AG25" s="40" t="s">
        <v>1381</v>
      </c>
      <c r="AH25" s="39" t="s">
        <v>844</v>
      </c>
      <c r="AI25" s="39" t="s">
        <v>844</v>
      </c>
      <c r="AJ25" s="39" t="s">
        <v>846</v>
      </c>
      <c r="AK25" s="39" t="s">
        <v>847</v>
      </c>
      <c r="AL25" s="39" t="s">
        <v>847</v>
      </c>
      <c r="AM25" s="39" t="s">
        <v>1139</v>
      </c>
      <c r="AN25" s="39" t="s">
        <v>1139</v>
      </c>
      <c r="AO25" s="39" t="s">
        <v>830</v>
      </c>
      <c r="AP25" s="39" t="s">
        <v>830</v>
      </c>
      <c r="AQ25" s="39" t="s">
        <v>830</v>
      </c>
      <c r="AR25" s="39" t="s">
        <v>830</v>
      </c>
      <c r="AS25" s="39" t="s">
        <v>830</v>
      </c>
      <c r="AT25" s="39" t="s">
        <v>830</v>
      </c>
      <c r="AU25" s="39" t="s">
        <v>830</v>
      </c>
      <c r="AV25" s="39" t="s">
        <v>844</v>
      </c>
      <c r="AW25" s="39" t="s">
        <v>514</v>
      </c>
      <c r="AX25" s="39" t="s">
        <v>842</v>
      </c>
      <c r="AY25" s="39" t="s">
        <v>842</v>
      </c>
      <c r="AZ25" s="39" t="s">
        <v>842</v>
      </c>
      <c r="BA25" s="40" t="s">
        <v>822</v>
      </c>
      <c r="BB25" s="39" t="s">
        <v>841</v>
      </c>
      <c r="BC25" s="39" t="s">
        <v>841</v>
      </c>
      <c r="BD25" s="39" t="s">
        <v>503</v>
      </c>
      <c r="BE25" s="39" t="s">
        <v>503</v>
      </c>
      <c r="BF25" s="39" t="s">
        <v>1133</v>
      </c>
      <c r="BG25" s="39" t="s">
        <v>1140</v>
      </c>
      <c r="BH25" s="39" t="s">
        <v>838</v>
      </c>
      <c r="BI25" s="39" t="s">
        <v>514</v>
      </c>
      <c r="BJ25" s="39" t="s">
        <v>511</v>
      </c>
      <c r="BK25" s="39" t="s">
        <v>514</v>
      </c>
      <c r="BL25" s="39" t="s">
        <v>514</v>
      </c>
      <c r="BM25" s="39" t="s">
        <v>821</v>
      </c>
      <c r="BN25" s="39" t="s">
        <v>830</v>
      </c>
      <c r="BO25" s="39" t="s">
        <v>830</v>
      </c>
      <c r="BP25" s="39" t="s">
        <v>830</v>
      </c>
      <c r="BQ25" s="39" t="s">
        <v>830</v>
      </c>
      <c r="BR25" s="39" t="s">
        <v>830</v>
      </c>
      <c r="BS25" s="39" t="s">
        <v>830</v>
      </c>
      <c r="BT25" s="39"/>
      <c r="BU25" s="39" t="s">
        <v>845</v>
      </c>
      <c r="BV25" s="39" t="s">
        <v>514</v>
      </c>
    </row>
    <row r="26" spans="1:74">
      <c r="A26" s="30" t="str">
        <f>'Indicator Data'!A27</f>
        <v>Botswana</v>
      </c>
      <c r="B26" s="23" t="str">
        <f>'Indicator Data'!B27</f>
        <v>BWA</v>
      </c>
      <c r="C26" s="39" t="s">
        <v>1132</v>
      </c>
      <c r="D26" s="39" t="s">
        <v>1132</v>
      </c>
      <c r="E26" s="39" t="s">
        <v>1133</v>
      </c>
      <c r="F26" s="39" t="s">
        <v>1133</v>
      </c>
      <c r="G26" s="39" t="s">
        <v>1133</v>
      </c>
      <c r="H26" s="39" t="s">
        <v>1133</v>
      </c>
      <c r="I26" s="39" t="s">
        <v>1133</v>
      </c>
      <c r="J26" s="39" t="s">
        <v>842</v>
      </c>
      <c r="K26" s="39" t="s">
        <v>842</v>
      </c>
      <c r="L26" s="39" t="s">
        <v>503</v>
      </c>
      <c r="M26" s="39" t="s">
        <v>839</v>
      </c>
      <c r="N26" s="39" t="s">
        <v>839</v>
      </c>
      <c r="O26" s="39" t="s">
        <v>839</v>
      </c>
      <c r="P26" s="39" t="s">
        <v>839</v>
      </c>
      <c r="Q26" s="39" t="s">
        <v>1051</v>
      </c>
      <c r="R26" s="39" t="s">
        <v>1051</v>
      </c>
      <c r="S26" s="39" t="s">
        <v>839</v>
      </c>
      <c r="T26" s="39" t="s">
        <v>839</v>
      </c>
      <c r="U26" s="39" t="s">
        <v>839</v>
      </c>
      <c r="V26" s="39" t="s">
        <v>514</v>
      </c>
      <c r="W26" s="39" t="s">
        <v>514</v>
      </c>
      <c r="X26" s="39" t="s">
        <v>514</v>
      </c>
      <c r="Y26" s="39" t="s">
        <v>1100</v>
      </c>
      <c r="Z26" s="39" t="s">
        <v>840</v>
      </c>
      <c r="AA26" s="39" t="s">
        <v>840</v>
      </c>
      <c r="AB26" s="61" t="s">
        <v>1138</v>
      </c>
      <c r="AC26" s="39" t="s">
        <v>830</v>
      </c>
      <c r="AD26" s="39" t="s">
        <v>1052</v>
      </c>
      <c r="AE26" s="39" t="s">
        <v>1100</v>
      </c>
      <c r="AF26" s="39" t="s">
        <v>839</v>
      </c>
      <c r="AG26" s="40" t="s">
        <v>1381</v>
      </c>
      <c r="AH26" s="39" t="s">
        <v>844</v>
      </c>
      <c r="AI26" s="39" t="s">
        <v>844</v>
      </c>
      <c r="AJ26" s="39" t="s">
        <v>846</v>
      </c>
      <c r="AK26" s="39" t="s">
        <v>847</v>
      </c>
      <c r="AL26" s="39" t="s">
        <v>847</v>
      </c>
      <c r="AM26" s="39" t="s">
        <v>1139</v>
      </c>
      <c r="AN26" s="39" t="s">
        <v>1139</v>
      </c>
      <c r="AO26" s="39" t="s">
        <v>830</v>
      </c>
      <c r="AP26" s="39" t="s">
        <v>830</v>
      </c>
      <c r="AQ26" s="39" t="s">
        <v>830</v>
      </c>
      <c r="AR26" s="39" t="s">
        <v>830</v>
      </c>
      <c r="AS26" s="39" t="s">
        <v>830</v>
      </c>
      <c r="AT26" s="39" t="s">
        <v>830</v>
      </c>
      <c r="AU26" s="39" t="s">
        <v>830</v>
      </c>
      <c r="AV26" s="39" t="s">
        <v>844</v>
      </c>
      <c r="AW26" s="39" t="s">
        <v>514</v>
      </c>
      <c r="AX26" s="39" t="s">
        <v>842</v>
      </c>
      <c r="AY26" s="39" t="s">
        <v>842</v>
      </c>
      <c r="AZ26" s="39" t="s">
        <v>842</v>
      </c>
      <c r="BA26" s="40" t="s">
        <v>819</v>
      </c>
      <c r="BB26" s="39" t="s">
        <v>841</v>
      </c>
      <c r="BC26" s="39" t="s">
        <v>841</v>
      </c>
      <c r="BD26" s="39" t="s">
        <v>503</v>
      </c>
      <c r="BE26" s="39" t="s">
        <v>503</v>
      </c>
      <c r="BF26" s="39" t="s">
        <v>1133</v>
      </c>
      <c r="BG26" s="39" t="s">
        <v>1140</v>
      </c>
      <c r="BH26" s="39" t="s">
        <v>838</v>
      </c>
      <c r="BI26" s="39" t="s">
        <v>514</v>
      </c>
      <c r="BJ26" s="39" t="s">
        <v>511</v>
      </c>
      <c r="BK26" s="39" t="s">
        <v>514</v>
      </c>
      <c r="BL26" s="39" t="s">
        <v>514</v>
      </c>
      <c r="BM26" s="39" t="s">
        <v>821</v>
      </c>
      <c r="BN26" s="39" t="s">
        <v>830</v>
      </c>
      <c r="BO26" s="39" t="s">
        <v>830</v>
      </c>
      <c r="BP26" s="39" t="s">
        <v>830</v>
      </c>
      <c r="BQ26" s="39" t="s">
        <v>830</v>
      </c>
      <c r="BR26" s="39" t="s">
        <v>830</v>
      </c>
      <c r="BS26" s="39" t="s">
        <v>830</v>
      </c>
      <c r="BT26" s="39"/>
      <c r="BU26" s="39" t="s">
        <v>845</v>
      </c>
      <c r="BV26" s="39" t="s">
        <v>514</v>
      </c>
    </row>
    <row r="27" spans="1:74">
      <c r="A27" s="30" t="str">
        <f>'Indicator Data'!A28</f>
        <v>Brazil</v>
      </c>
      <c r="B27" s="23" t="str">
        <f>'Indicator Data'!B28</f>
        <v>BRA</v>
      </c>
      <c r="C27" s="39" t="s">
        <v>1132</v>
      </c>
      <c r="D27" s="39" t="s">
        <v>1132</v>
      </c>
      <c r="E27" s="39" t="s">
        <v>1133</v>
      </c>
      <c r="F27" s="39" t="s">
        <v>1133</v>
      </c>
      <c r="G27" s="39" t="s">
        <v>1133</v>
      </c>
      <c r="H27" s="39" t="s">
        <v>1133</v>
      </c>
      <c r="I27" s="39" t="s">
        <v>1133</v>
      </c>
      <c r="J27" s="39" t="s">
        <v>842</v>
      </c>
      <c r="K27" s="39" t="s">
        <v>842</v>
      </c>
      <c r="L27" s="39" t="s">
        <v>503</v>
      </c>
      <c r="M27" s="39" t="s">
        <v>839</v>
      </c>
      <c r="N27" s="39" t="s">
        <v>839</v>
      </c>
      <c r="O27" s="39" t="s">
        <v>839</v>
      </c>
      <c r="P27" s="39" t="s">
        <v>839</v>
      </c>
      <c r="Q27" s="39" t="s">
        <v>1051</v>
      </c>
      <c r="R27" s="39" t="s">
        <v>1051</v>
      </c>
      <c r="S27" s="39" t="s">
        <v>839</v>
      </c>
      <c r="T27" s="39" t="s">
        <v>839</v>
      </c>
      <c r="U27" s="39" t="s">
        <v>839</v>
      </c>
      <c r="V27" s="39" t="s">
        <v>514</v>
      </c>
      <c r="W27" s="39" t="s">
        <v>514</v>
      </c>
      <c r="X27" s="39" t="s">
        <v>514</v>
      </c>
      <c r="Y27" s="39" t="s">
        <v>1100</v>
      </c>
      <c r="Z27" s="39" t="s">
        <v>840</v>
      </c>
      <c r="AA27" s="39" t="s">
        <v>840</v>
      </c>
      <c r="AB27" s="61" t="s">
        <v>1138</v>
      </c>
      <c r="AC27" s="39" t="s">
        <v>830</v>
      </c>
      <c r="AD27" s="39" t="s">
        <v>1052</v>
      </c>
      <c r="AE27" s="39" t="s">
        <v>1100</v>
      </c>
      <c r="AF27" s="39" t="s">
        <v>839</v>
      </c>
      <c r="AG27" s="40" t="s">
        <v>1381</v>
      </c>
      <c r="AH27" s="39" t="s">
        <v>844</v>
      </c>
      <c r="AI27" s="39" t="s">
        <v>844</v>
      </c>
      <c r="AJ27" s="39" t="s">
        <v>846</v>
      </c>
      <c r="AK27" s="39" t="s">
        <v>847</v>
      </c>
      <c r="AL27" s="39" t="s">
        <v>847</v>
      </c>
      <c r="AM27" s="39" t="s">
        <v>1139</v>
      </c>
      <c r="AN27" s="39" t="s">
        <v>1139</v>
      </c>
      <c r="AO27" s="39" t="s">
        <v>830</v>
      </c>
      <c r="AP27" s="39" t="s">
        <v>830</v>
      </c>
      <c r="AQ27" s="39" t="s">
        <v>830</v>
      </c>
      <c r="AR27" s="39" t="s">
        <v>830</v>
      </c>
      <c r="AS27" s="39" t="s">
        <v>830</v>
      </c>
      <c r="AT27" s="39" t="s">
        <v>830</v>
      </c>
      <c r="AU27" s="39" t="s">
        <v>830</v>
      </c>
      <c r="AV27" s="39" t="s">
        <v>844</v>
      </c>
      <c r="AW27" s="39" t="s">
        <v>514</v>
      </c>
      <c r="AX27" s="39" t="s">
        <v>842</v>
      </c>
      <c r="AY27" s="39" t="s">
        <v>842</v>
      </c>
      <c r="AZ27" s="39" t="s">
        <v>842</v>
      </c>
      <c r="BA27" s="40" t="s">
        <v>819</v>
      </c>
      <c r="BB27" s="39" t="s">
        <v>841</v>
      </c>
      <c r="BC27" s="39" t="s">
        <v>841</v>
      </c>
      <c r="BD27" s="39" t="s">
        <v>503</v>
      </c>
      <c r="BE27" s="39" t="s">
        <v>503</v>
      </c>
      <c r="BF27" s="39" t="s">
        <v>1133</v>
      </c>
      <c r="BG27" s="39" t="s">
        <v>1140</v>
      </c>
      <c r="BH27" s="39" t="s">
        <v>838</v>
      </c>
      <c r="BI27" s="39" t="s">
        <v>514</v>
      </c>
      <c r="BJ27" s="39" t="s">
        <v>511</v>
      </c>
      <c r="BK27" s="39" t="s">
        <v>514</v>
      </c>
      <c r="BL27" s="39" t="s">
        <v>514</v>
      </c>
      <c r="BM27" s="39" t="s">
        <v>821</v>
      </c>
      <c r="BN27" s="39" t="s">
        <v>830</v>
      </c>
      <c r="BO27" s="39" t="s">
        <v>830</v>
      </c>
      <c r="BP27" s="39" t="s">
        <v>830</v>
      </c>
      <c r="BQ27" s="39" t="s">
        <v>830</v>
      </c>
      <c r="BR27" s="39" t="s">
        <v>830</v>
      </c>
      <c r="BS27" s="39" t="s">
        <v>830</v>
      </c>
      <c r="BT27" s="39"/>
      <c r="BU27" s="39" t="s">
        <v>845</v>
      </c>
      <c r="BV27" s="39" t="s">
        <v>514</v>
      </c>
    </row>
    <row r="28" spans="1:74">
      <c r="A28" s="30" t="str">
        <f>'Indicator Data'!A29</f>
        <v>Brunei Darussalam</v>
      </c>
      <c r="B28" s="23" t="str">
        <f>'Indicator Data'!B29</f>
        <v>BRN</v>
      </c>
      <c r="C28" s="39" t="s">
        <v>1132</v>
      </c>
      <c r="D28" s="39" t="s">
        <v>1132</v>
      </c>
      <c r="E28" s="39" t="s">
        <v>1133</v>
      </c>
      <c r="F28" s="39" t="s">
        <v>1133</v>
      </c>
      <c r="G28" s="39" t="s">
        <v>1133</v>
      </c>
      <c r="H28" s="39" t="s">
        <v>1133</v>
      </c>
      <c r="I28" s="39" t="s">
        <v>1133</v>
      </c>
      <c r="J28" s="39" t="s">
        <v>842</v>
      </c>
      <c r="K28" s="39" t="s">
        <v>842</v>
      </c>
      <c r="L28" s="39" t="s">
        <v>503</v>
      </c>
      <c r="M28" s="39" t="s">
        <v>839</v>
      </c>
      <c r="N28" s="39" t="s">
        <v>839</v>
      </c>
      <c r="O28" s="39" t="s">
        <v>839</v>
      </c>
      <c r="P28" s="39" t="s">
        <v>839</v>
      </c>
      <c r="Q28" s="39" t="s">
        <v>1051</v>
      </c>
      <c r="R28" s="39" t="s">
        <v>1051</v>
      </c>
      <c r="S28" s="39" t="s">
        <v>839</v>
      </c>
      <c r="T28" s="39" t="s">
        <v>839</v>
      </c>
      <c r="U28" s="39" t="s">
        <v>839</v>
      </c>
      <c r="V28" s="39" t="s">
        <v>514</v>
      </c>
      <c r="W28" s="39" t="s">
        <v>514</v>
      </c>
      <c r="X28" s="39" t="s">
        <v>514</v>
      </c>
      <c r="Y28" s="39" t="s">
        <v>1100</v>
      </c>
      <c r="Z28" s="39" t="s">
        <v>840</v>
      </c>
      <c r="AA28" s="39" t="s">
        <v>840</v>
      </c>
      <c r="AB28" s="61" t="s">
        <v>1138</v>
      </c>
      <c r="AC28" s="39" t="s">
        <v>830</v>
      </c>
      <c r="AD28" s="39" t="s">
        <v>1052</v>
      </c>
      <c r="AE28" s="39" t="s">
        <v>1100</v>
      </c>
      <c r="AF28" s="39" t="s">
        <v>839</v>
      </c>
      <c r="AG28" s="40" t="s">
        <v>1381</v>
      </c>
      <c r="AH28" s="39" t="s">
        <v>844</v>
      </c>
      <c r="AI28" s="39" t="s">
        <v>844</v>
      </c>
      <c r="AJ28" s="39" t="s">
        <v>846</v>
      </c>
      <c r="AK28" s="39" t="s">
        <v>847</v>
      </c>
      <c r="AL28" s="39" t="s">
        <v>847</v>
      </c>
      <c r="AM28" s="39" t="s">
        <v>1139</v>
      </c>
      <c r="AN28" s="39" t="s">
        <v>1139</v>
      </c>
      <c r="AO28" s="39" t="s">
        <v>830</v>
      </c>
      <c r="AP28" s="39" t="s">
        <v>830</v>
      </c>
      <c r="AQ28" s="39" t="s">
        <v>830</v>
      </c>
      <c r="AR28" s="39" t="s">
        <v>830</v>
      </c>
      <c r="AS28" s="39" t="s">
        <v>830</v>
      </c>
      <c r="AT28" s="39" t="s">
        <v>830</v>
      </c>
      <c r="AU28" s="39" t="s">
        <v>830</v>
      </c>
      <c r="AV28" s="39" t="s">
        <v>844</v>
      </c>
      <c r="AW28" s="39" t="s">
        <v>514</v>
      </c>
      <c r="AX28" s="39" t="s">
        <v>842</v>
      </c>
      <c r="AY28" s="39" t="s">
        <v>842</v>
      </c>
      <c r="AZ28" s="39" t="s">
        <v>842</v>
      </c>
      <c r="BA28" s="40" t="s">
        <v>819</v>
      </c>
      <c r="BB28" s="39" t="s">
        <v>841</v>
      </c>
      <c r="BC28" s="39" t="s">
        <v>841</v>
      </c>
      <c r="BD28" s="39" t="s">
        <v>503</v>
      </c>
      <c r="BE28" s="39" t="s">
        <v>503</v>
      </c>
      <c r="BF28" s="39" t="s">
        <v>1133</v>
      </c>
      <c r="BG28" s="39" t="s">
        <v>1140</v>
      </c>
      <c r="BH28" s="39" t="s">
        <v>838</v>
      </c>
      <c r="BI28" s="39" t="s">
        <v>514</v>
      </c>
      <c r="BJ28" s="39" t="s">
        <v>511</v>
      </c>
      <c r="BK28" s="39" t="s">
        <v>514</v>
      </c>
      <c r="BL28" s="39" t="s">
        <v>514</v>
      </c>
      <c r="BM28" s="39" t="s">
        <v>821</v>
      </c>
      <c r="BN28" s="39" t="s">
        <v>830</v>
      </c>
      <c r="BO28" s="39" t="s">
        <v>830</v>
      </c>
      <c r="BP28" s="39" t="s">
        <v>830</v>
      </c>
      <c r="BQ28" s="39" t="s">
        <v>830</v>
      </c>
      <c r="BR28" s="39" t="s">
        <v>830</v>
      </c>
      <c r="BS28" s="39" t="s">
        <v>830</v>
      </c>
      <c r="BT28" s="39"/>
      <c r="BU28" s="39" t="s">
        <v>845</v>
      </c>
      <c r="BV28" s="39" t="s">
        <v>514</v>
      </c>
    </row>
    <row r="29" spans="1:74">
      <c r="A29" s="30" t="str">
        <f>'Indicator Data'!A30</f>
        <v>Bulgaria</v>
      </c>
      <c r="B29" s="23" t="str">
        <f>'Indicator Data'!B30</f>
        <v>BGR</v>
      </c>
      <c r="C29" s="39" t="s">
        <v>1132</v>
      </c>
      <c r="D29" s="39" t="s">
        <v>1132</v>
      </c>
      <c r="E29" s="39" t="s">
        <v>1133</v>
      </c>
      <c r="F29" s="39" t="s">
        <v>1133</v>
      </c>
      <c r="G29" s="39" t="s">
        <v>1133</v>
      </c>
      <c r="H29" s="39" t="s">
        <v>1133</v>
      </c>
      <c r="I29" s="39" t="s">
        <v>1133</v>
      </c>
      <c r="J29" s="39" t="s">
        <v>842</v>
      </c>
      <c r="K29" s="39" t="s">
        <v>842</v>
      </c>
      <c r="L29" s="39" t="s">
        <v>503</v>
      </c>
      <c r="M29" s="39" t="s">
        <v>839</v>
      </c>
      <c r="N29" s="39" t="s">
        <v>839</v>
      </c>
      <c r="O29" s="39" t="s">
        <v>839</v>
      </c>
      <c r="P29" s="39" t="s">
        <v>839</v>
      </c>
      <c r="Q29" s="39" t="s">
        <v>1051</v>
      </c>
      <c r="R29" s="39" t="s">
        <v>1051</v>
      </c>
      <c r="S29" s="39" t="s">
        <v>839</v>
      </c>
      <c r="T29" s="39" t="s">
        <v>839</v>
      </c>
      <c r="U29" s="39" t="s">
        <v>839</v>
      </c>
      <c r="V29" s="39" t="s">
        <v>514</v>
      </c>
      <c r="W29" s="39" t="s">
        <v>514</v>
      </c>
      <c r="X29" s="39" t="s">
        <v>514</v>
      </c>
      <c r="Y29" s="39" t="s">
        <v>1100</v>
      </c>
      <c r="Z29" s="39" t="s">
        <v>840</v>
      </c>
      <c r="AA29" s="39" t="s">
        <v>840</v>
      </c>
      <c r="AB29" s="61" t="s">
        <v>1138</v>
      </c>
      <c r="AC29" s="39" t="s">
        <v>830</v>
      </c>
      <c r="AD29" s="39" t="s">
        <v>1052</v>
      </c>
      <c r="AE29" s="39" t="s">
        <v>1100</v>
      </c>
      <c r="AF29" s="39" t="s">
        <v>839</v>
      </c>
      <c r="AG29" s="40" t="s">
        <v>1381</v>
      </c>
      <c r="AH29" s="39" t="s">
        <v>844</v>
      </c>
      <c r="AI29" s="39" t="s">
        <v>844</v>
      </c>
      <c r="AJ29" s="39" t="s">
        <v>846</v>
      </c>
      <c r="AK29" s="39" t="s">
        <v>847</v>
      </c>
      <c r="AL29" s="39" t="s">
        <v>847</v>
      </c>
      <c r="AM29" s="39" t="s">
        <v>1139</v>
      </c>
      <c r="AN29" s="39" t="s">
        <v>1139</v>
      </c>
      <c r="AO29" s="39" t="s">
        <v>830</v>
      </c>
      <c r="AP29" s="39" t="s">
        <v>830</v>
      </c>
      <c r="AQ29" s="39" t="s">
        <v>830</v>
      </c>
      <c r="AR29" s="39" t="s">
        <v>830</v>
      </c>
      <c r="AS29" s="39" t="s">
        <v>830</v>
      </c>
      <c r="AT29" s="39" t="s">
        <v>830</v>
      </c>
      <c r="AU29" s="39" t="s">
        <v>830</v>
      </c>
      <c r="AV29" s="39" t="s">
        <v>844</v>
      </c>
      <c r="AW29" s="39" t="s">
        <v>514</v>
      </c>
      <c r="AX29" s="39" t="s">
        <v>842</v>
      </c>
      <c r="AY29" s="39" t="s">
        <v>842</v>
      </c>
      <c r="AZ29" s="39" t="s">
        <v>842</v>
      </c>
      <c r="BA29" s="40" t="s">
        <v>819</v>
      </c>
      <c r="BB29" s="39" t="s">
        <v>841</v>
      </c>
      <c r="BC29" s="39" t="s">
        <v>841</v>
      </c>
      <c r="BD29" s="39" t="s">
        <v>503</v>
      </c>
      <c r="BE29" s="39" t="s">
        <v>503</v>
      </c>
      <c r="BF29" s="39" t="s">
        <v>1133</v>
      </c>
      <c r="BG29" s="39" t="s">
        <v>1140</v>
      </c>
      <c r="BH29" s="39" t="s">
        <v>838</v>
      </c>
      <c r="BI29" s="39" t="s">
        <v>514</v>
      </c>
      <c r="BJ29" s="39" t="s">
        <v>511</v>
      </c>
      <c r="BK29" s="39" t="s">
        <v>514</v>
      </c>
      <c r="BL29" s="39" t="s">
        <v>514</v>
      </c>
      <c r="BM29" s="39" t="s">
        <v>821</v>
      </c>
      <c r="BN29" s="39" t="s">
        <v>830</v>
      </c>
      <c r="BO29" s="39" t="s">
        <v>830</v>
      </c>
      <c r="BP29" s="39" t="s">
        <v>830</v>
      </c>
      <c r="BQ29" s="39" t="s">
        <v>830</v>
      </c>
      <c r="BR29" s="39" t="s">
        <v>830</v>
      </c>
      <c r="BS29" s="39" t="s">
        <v>830</v>
      </c>
      <c r="BT29" s="39"/>
      <c r="BU29" s="39" t="s">
        <v>845</v>
      </c>
      <c r="BV29" s="39" t="s">
        <v>514</v>
      </c>
    </row>
    <row r="30" spans="1:74">
      <c r="A30" s="30" t="str">
        <f>'Indicator Data'!A31</f>
        <v>Burkina Faso</v>
      </c>
      <c r="B30" s="23" t="str">
        <f>'Indicator Data'!B31</f>
        <v>BFA</v>
      </c>
      <c r="C30" s="39" t="s">
        <v>1132</v>
      </c>
      <c r="D30" s="39" t="s">
        <v>1132</v>
      </c>
      <c r="E30" s="39" t="s">
        <v>1133</v>
      </c>
      <c r="F30" s="39" t="s">
        <v>1133</v>
      </c>
      <c r="G30" s="39" t="s">
        <v>1133</v>
      </c>
      <c r="H30" s="39" t="s">
        <v>1133</v>
      </c>
      <c r="I30" s="39" t="s">
        <v>1133</v>
      </c>
      <c r="J30" s="39" t="s">
        <v>842</v>
      </c>
      <c r="K30" s="39" t="s">
        <v>842</v>
      </c>
      <c r="L30" s="39" t="s">
        <v>503</v>
      </c>
      <c r="M30" s="39" t="s">
        <v>839</v>
      </c>
      <c r="N30" s="39" t="s">
        <v>839</v>
      </c>
      <c r="O30" s="39" t="s">
        <v>839</v>
      </c>
      <c r="P30" s="39" t="s">
        <v>839</v>
      </c>
      <c r="Q30" s="39" t="s">
        <v>1051</v>
      </c>
      <c r="R30" s="39" t="s">
        <v>1051</v>
      </c>
      <c r="S30" s="39" t="s">
        <v>839</v>
      </c>
      <c r="T30" s="39" t="s">
        <v>839</v>
      </c>
      <c r="U30" s="39" t="s">
        <v>839</v>
      </c>
      <c r="V30" s="39" t="s">
        <v>514</v>
      </c>
      <c r="W30" s="39" t="s">
        <v>514</v>
      </c>
      <c r="X30" s="39" t="s">
        <v>514</v>
      </c>
      <c r="Y30" s="39" t="s">
        <v>1100</v>
      </c>
      <c r="Z30" s="39" t="s">
        <v>840</v>
      </c>
      <c r="AA30" s="39" t="s">
        <v>840</v>
      </c>
      <c r="AB30" s="61" t="s">
        <v>1138</v>
      </c>
      <c r="AC30" s="39" t="s">
        <v>830</v>
      </c>
      <c r="AD30" s="39" t="s">
        <v>1052</v>
      </c>
      <c r="AE30" s="39" t="s">
        <v>1100</v>
      </c>
      <c r="AF30" s="39" t="s">
        <v>839</v>
      </c>
      <c r="AG30" s="40" t="s">
        <v>1381</v>
      </c>
      <c r="AH30" s="39" t="s">
        <v>844</v>
      </c>
      <c r="AI30" s="39" t="s">
        <v>844</v>
      </c>
      <c r="AJ30" s="39" t="s">
        <v>846</v>
      </c>
      <c r="AK30" s="39" t="s">
        <v>847</v>
      </c>
      <c r="AL30" s="39" t="s">
        <v>847</v>
      </c>
      <c r="AM30" s="39" t="s">
        <v>1139</v>
      </c>
      <c r="AN30" s="39" t="s">
        <v>1139</v>
      </c>
      <c r="AO30" s="39" t="s">
        <v>830</v>
      </c>
      <c r="AP30" s="39" t="s">
        <v>830</v>
      </c>
      <c r="AQ30" s="39" t="s">
        <v>830</v>
      </c>
      <c r="AR30" s="39" t="s">
        <v>830</v>
      </c>
      <c r="AS30" s="39" t="s">
        <v>830</v>
      </c>
      <c r="AT30" s="39" t="s">
        <v>830</v>
      </c>
      <c r="AU30" s="39" t="s">
        <v>830</v>
      </c>
      <c r="AV30" s="39" t="s">
        <v>844</v>
      </c>
      <c r="AW30" s="39" t="s">
        <v>514</v>
      </c>
      <c r="AX30" s="39" t="s">
        <v>842</v>
      </c>
      <c r="AY30" s="39" t="s">
        <v>842</v>
      </c>
      <c r="AZ30" s="39" t="s">
        <v>842</v>
      </c>
      <c r="BA30" s="40" t="s">
        <v>1230</v>
      </c>
      <c r="BB30" s="39" t="s">
        <v>841</v>
      </c>
      <c r="BC30" s="39" t="s">
        <v>841</v>
      </c>
      <c r="BD30" s="39" t="s">
        <v>503</v>
      </c>
      <c r="BE30" s="39" t="s">
        <v>503</v>
      </c>
      <c r="BF30" s="39" t="s">
        <v>1133</v>
      </c>
      <c r="BG30" s="39" t="s">
        <v>1140</v>
      </c>
      <c r="BH30" s="39" t="s">
        <v>838</v>
      </c>
      <c r="BI30" s="39" t="s">
        <v>514</v>
      </c>
      <c r="BJ30" s="39" t="s">
        <v>511</v>
      </c>
      <c r="BK30" s="39" t="s">
        <v>514</v>
      </c>
      <c r="BL30" s="39" t="s">
        <v>514</v>
      </c>
      <c r="BM30" s="39" t="s">
        <v>821</v>
      </c>
      <c r="BN30" s="39" t="s">
        <v>830</v>
      </c>
      <c r="BO30" s="39" t="s">
        <v>830</v>
      </c>
      <c r="BP30" s="39" t="s">
        <v>830</v>
      </c>
      <c r="BQ30" s="39" t="s">
        <v>830</v>
      </c>
      <c r="BR30" s="39" t="s">
        <v>830</v>
      </c>
      <c r="BS30" s="39" t="s">
        <v>830</v>
      </c>
      <c r="BT30" s="39"/>
      <c r="BU30" s="39" t="s">
        <v>845</v>
      </c>
      <c r="BV30" s="39" t="s">
        <v>514</v>
      </c>
    </row>
    <row r="31" spans="1:74">
      <c r="A31" s="30" t="str">
        <f>'Indicator Data'!A32</f>
        <v>Burundi</v>
      </c>
      <c r="B31" s="23" t="str">
        <f>'Indicator Data'!B32</f>
        <v>BDI</v>
      </c>
      <c r="C31" s="39" t="s">
        <v>1132</v>
      </c>
      <c r="D31" s="39" t="s">
        <v>1132</v>
      </c>
      <c r="E31" s="39" t="s">
        <v>1133</v>
      </c>
      <c r="F31" s="39" t="s">
        <v>1133</v>
      </c>
      <c r="G31" s="39" t="s">
        <v>1133</v>
      </c>
      <c r="H31" s="39" t="s">
        <v>1133</v>
      </c>
      <c r="I31" s="39" t="s">
        <v>1133</v>
      </c>
      <c r="J31" s="39" t="s">
        <v>842</v>
      </c>
      <c r="K31" s="39" t="s">
        <v>842</v>
      </c>
      <c r="L31" s="39" t="s">
        <v>503</v>
      </c>
      <c r="M31" s="39" t="s">
        <v>839</v>
      </c>
      <c r="N31" s="39" t="s">
        <v>839</v>
      </c>
      <c r="O31" s="39" t="s">
        <v>839</v>
      </c>
      <c r="P31" s="39" t="s">
        <v>839</v>
      </c>
      <c r="Q31" s="39" t="s">
        <v>1051</v>
      </c>
      <c r="R31" s="39" t="s">
        <v>1051</v>
      </c>
      <c r="S31" s="39" t="s">
        <v>839</v>
      </c>
      <c r="T31" s="39" t="s">
        <v>839</v>
      </c>
      <c r="U31" s="39" t="s">
        <v>839</v>
      </c>
      <c r="V31" s="39" t="s">
        <v>514</v>
      </c>
      <c r="W31" s="39" t="s">
        <v>514</v>
      </c>
      <c r="X31" s="39" t="s">
        <v>514</v>
      </c>
      <c r="Y31" s="39" t="s">
        <v>1100</v>
      </c>
      <c r="Z31" s="39" t="s">
        <v>840</v>
      </c>
      <c r="AA31" s="39" t="s">
        <v>840</v>
      </c>
      <c r="AB31" s="61" t="s">
        <v>1138</v>
      </c>
      <c r="AC31" s="39" t="s">
        <v>830</v>
      </c>
      <c r="AD31" s="39" t="s">
        <v>1052</v>
      </c>
      <c r="AE31" s="39" t="s">
        <v>1100</v>
      </c>
      <c r="AF31" s="39" t="s">
        <v>839</v>
      </c>
      <c r="AG31" s="40" t="s">
        <v>1381</v>
      </c>
      <c r="AH31" s="39" t="s">
        <v>844</v>
      </c>
      <c r="AI31" s="39" t="s">
        <v>844</v>
      </c>
      <c r="AJ31" s="39" t="s">
        <v>846</v>
      </c>
      <c r="AK31" s="39" t="s">
        <v>847</v>
      </c>
      <c r="AL31" s="39" t="s">
        <v>847</v>
      </c>
      <c r="AM31" s="39" t="s">
        <v>1139</v>
      </c>
      <c r="AN31" s="39" t="s">
        <v>1139</v>
      </c>
      <c r="AO31" s="39" t="s">
        <v>830</v>
      </c>
      <c r="AP31" s="39" t="s">
        <v>830</v>
      </c>
      <c r="AQ31" s="39" t="s">
        <v>830</v>
      </c>
      <c r="AR31" s="39" t="s">
        <v>830</v>
      </c>
      <c r="AS31" s="39" t="s">
        <v>830</v>
      </c>
      <c r="AT31" s="39" t="s">
        <v>830</v>
      </c>
      <c r="AU31" s="39" t="s">
        <v>830</v>
      </c>
      <c r="AV31" s="39" t="s">
        <v>844</v>
      </c>
      <c r="AW31" s="39" t="s">
        <v>514</v>
      </c>
      <c r="AX31" s="39" t="s">
        <v>842</v>
      </c>
      <c r="AY31" s="39" t="s">
        <v>842</v>
      </c>
      <c r="AZ31" s="39" t="s">
        <v>842</v>
      </c>
      <c r="BA31" s="40" t="s">
        <v>822</v>
      </c>
      <c r="BB31" s="39" t="s">
        <v>841</v>
      </c>
      <c r="BC31" s="39" t="s">
        <v>841</v>
      </c>
      <c r="BD31" s="39" t="s">
        <v>503</v>
      </c>
      <c r="BE31" s="39" t="s">
        <v>503</v>
      </c>
      <c r="BF31" s="39" t="s">
        <v>1133</v>
      </c>
      <c r="BG31" s="39" t="s">
        <v>1140</v>
      </c>
      <c r="BH31" s="39" t="s">
        <v>838</v>
      </c>
      <c r="BI31" s="39" t="s">
        <v>514</v>
      </c>
      <c r="BJ31" s="39" t="s">
        <v>511</v>
      </c>
      <c r="BK31" s="39" t="s">
        <v>514</v>
      </c>
      <c r="BL31" s="39" t="s">
        <v>514</v>
      </c>
      <c r="BM31" s="39" t="s">
        <v>821</v>
      </c>
      <c r="BN31" s="39" t="s">
        <v>830</v>
      </c>
      <c r="BO31" s="39" t="s">
        <v>830</v>
      </c>
      <c r="BP31" s="39" t="s">
        <v>830</v>
      </c>
      <c r="BQ31" s="39" t="s">
        <v>830</v>
      </c>
      <c r="BR31" s="39" t="s">
        <v>830</v>
      </c>
      <c r="BS31" s="39" t="s">
        <v>830</v>
      </c>
      <c r="BT31" s="39"/>
      <c r="BU31" s="39" t="s">
        <v>845</v>
      </c>
      <c r="BV31" s="39" t="s">
        <v>514</v>
      </c>
    </row>
    <row r="32" spans="1:74">
      <c r="A32" s="30" t="str">
        <f>'Indicator Data'!A33</f>
        <v>Cabo Verde</v>
      </c>
      <c r="B32" s="23" t="str">
        <f>'Indicator Data'!B33</f>
        <v>CPV</v>
      </c>
      <c r="C32" s="39" t="s">
        <v>1132</v>
      </c>
      <c r="D32" s="39" t="s">
        <v>1132</v>
      </c>
      <c r="E32" s="39" t="s">
        <v>1133</v>
      </c>
      <c r="F32" s="39" t="s">
        <v>1133</v>
      </c>
      <c r="G32" s="39" t="s">
        <v>1133</v>
      </c>
      <c r="H32" s="39" t="s">
        <v>1133</v>
      </c>
      <c r="I32" s="39" t="s">
        <v>1133</v>
      </c>
      <c r="J32" s="39" t="s">
        <v>842</v>
      </c>
      <c r="K32" s="39" t="s">
        <v>842</v>
      </c>
      <c r="L32" s="39" t="s">
        <v>503</v>
      </c>
      <c r="M32" s="39" t="s">
        <v>839</v>
      </c>
      <c r="N32" s="39" t="s">
        <v>839</v>
      </c>
      <c r="O32" s="39" t="s">
        <v>839</v>
      </c>
      <c r="P32" s="39" t="s">
        <v>839</v>
      </c>
      <c r="Q32" s="39" t="s">
        <v>1051</v>
      </c>
      <c r="R32" s="39" t="s">
        <v>1051</v>
      </c>
      <c r="S32" s="39" t="s">
        <v>839</v>
      </c>
      <c r="T32" s="39" t="s">
        <v>839</v>
      </c>
      <c r="U32" s="39" t="s">
        <v>839</v>
      </c>
      <c r="V32" s="39" t="s">
        <v>514</v>
      </c>
      <c r="W32" s="39" t="s">
        <v>514</v>
      </c>
      <c r="X32" s="39" t="s">
        <v>514</v>
      </c>
      <c r="Y32" s="39" t="s">
        <v>1100</v>
      </c>
      <c r="Z32" s="39" t="s">
        <v>840</v>
      </c>
      <c r="AA32" s="39" t="s">
        <v>840</v>
      </c>
      <c r="AB32" s="61" t="s">
        <v>1138</v>
      </c>
      <c r="AC32" s="39" t="s">
        <v>830</v>
      </c>
      <c r="AD32" s="39" t="s">
        <v>1052</v>
      </c>
      <c r="AE32" s="39" t="s">
        <v>1100</v>
      </c>
      <c r="AF32" s="39" t="s">
        <v>839</v>
      </c>
      <c r="AG32" s="40" t="s">
        <v>1381</v>
      </c>
      <c r="AH32" s="39" t="s">
        <v>844</v>
      </c>
      <c r="AI32" s="39" t="s">
        <v>844</v>
      </c>
      <c r="AJ32" s="39" t="s">
        <v>846</v>
      </c>
      <c r="AK32" s="39" t="s">
        <v>847</v>
      </c>
      <c r="AL32" s="39" t="s">
        <v>847</v>
      </c>
      <c r="AM32" s="39" t="s">
        <v>1139</v>
      </c>
      <c r="AN32" s="39" t="s">
        <v>1139</v>
      </c>
      <c r="AO32" s="39" t="s">
        <v>830</v>
      </c>
      <c r="AP32" s="39" t="s">
        <v>830</v>
      </c>
      <c r="AQ32" s="39" t="s">
        <v>830</v>
      </c>
      <c r="AR32" s="39" t="s">
        <v>830</v>
      </c>
      <c r="AS32" s="39" t="s">
        <v>830</v>
      </c>
      <c r="AT32" s="39" t="s">
        <v>830</v>
      </c>
      <c r="AU32" s="39" t="s">
        <v>830</v>
      </c>
      <c r="AV32" s="39" t="s">
        <v>844</v>
      </c>
      <c r="AW32" s="39" t="s">
        <v>514</v>
      </c>
      <c r="AX32" s="39" t="s">
        <v>842</v>
      </c>
      <c r="AY32" s="39" t="s">
        <v>842</v>
      </c>
      <c r="AZ32" s="39" t="s">
        <v>842</v>
      </c>
      <c r="BA32" s="40" t="s">
        <v>819</v>
      </c>
      <c r="BB32" s="39" t="s">
        <v>841</v>
      </c>
      <c r="BC32" s="39" t="s">
        <v>841</v>
      </c>
      <c r="BD32" s="39" t="s">
        <v>503</v>
      </c>
      <c r="BE32" s="39" t="s">
        <v>503</v>
      </c>
      <c r="BF32" s="39" t="s">
        <v>1133</v>
      </c>
      <c r="BG32" s="39" t="s">
        <v>1140</v>
      </c>
      <c r="BH32" s="39" t="s">
        <v>838</v>
      </c>
      <c r="BI32" s="39" t="s">
        <v>514</v>
      </c>
      <c r="BJ32" s="39" t="s">
        <v>511</v>
      </c>
      <c r="BK32" s="39" t="s">
        <v>514</v>
      </c>
      <c r="BL32" s="39" t="s">
        <v>514</v>
      </c>
      <c r="BM32" s="39" t="s">
        <v>821</v>
      </c>
      <c r="BN32" s="39" t="s">
        <v>830</v>
      </c>
      <c r="BO32" s="39" t="s">
        <v>830</v>
      </c>
      <c r="BP32" s="39" t="s">
        <v>830</v>
      </c>
      <c r="BQ32" s="39" t="s">
        <v>830</v>
      </c>
      <c r="BR32" s="39" t="s">
        <v>830</v>
      </c>
      <c r="BS32" s="39" t="s">
        <v>830</v>
      </c>
      <c r="BT32" s="39"/>
      <c r="BU32" s="39" t="s">
        <v>845</v>
      </c>
      <c r="BV32" s="39" t="s">
        <v>514</v>
      </c>
    </row>
    <row r="33" spans="1:74">
      <c r="A33" s="30" t="str">
        <f>'Indicator Data'!A34</f>
        <v>Cambodia</v>
      </c>
      <c r="B33" s="23" t="str">
        <f>'Indicator Data'!B34</f>
        <v>KHM</v>
      </c>
      <c r="C33" s="39" t="s">
        <v>1132</v>
      </c>
      <c r="D33" s="39" t="s">
        <v>1132</v>
      </c>
      <c r="E33" s="39" t="s">
        <v>1133</v>
      </c>
      <c r="F33" s="39" t="s">
        <v>1133</v>
      </c>
      <c r="G33" s="39" t="s">
        <v>1133</v>
      </c>
      <c r="H33" s="39" t="s">
        <v>1133</v>
      </c>
      <c r="I33" s="39" t="s">
        <v>1133</v>
      </c>
      <c r="J33" s="39" t="s">
        <v>842</v>
      </c>
      <c r="K33" s="39" t="s">
        <v>842</v>
      </c>
      <c r="L33" s="39" t="s">
        <v>503</v>
      </c>
      <c r="M33" s="39" t="s">
        <v>839</v>
      </c>
      <c r="N33" s="39" t="s">
        <v>839</v>
      </c>
      <c r="O33" s="39" t="s">
        <v>839</v>
      </c>
      <c r="P33" s="39" t="s">
        <v>839</v>
      </c>
      <c r="Q33" s="39" t="s">
        <v>1051</v>
      </c>
      <c r="R33" s="39" t="s">
        <v>1051</v>
      </c>
      <c r="S33" s="39" t="s">
        <v>839</v>
      </c>
      <c r="T33" s="39" t="s">
        <v>839</v>
      </c>
      <c r="U33" s="39" t="s">
        <v>839</v>
      </c>
      <c r="V33" s="39" t="s">
        <v>514</v>
      </c>
      <c r="W33" s="39" t="s">
        <v>514</v>
      </c>
      <c r="X33" s="39" t="s">
        <v>514</v>
      </c>
      <c r="Y33" s="39" t="s">
        <v>1100</v>
      </c>
      <c r="Z33" s="39" t="s">
        <v>840</v>
      </c>
      <c r="AA33" s="39" t="s">
        <v>840</v>
      </c>
      <c r="AB33" s="61" t="s">
        <v>1138</v>
      </c>
      <c r="AC33" s="39" t="s">
        <v>830</v>
      </c>
      <c r="AD33" s="39" t="s">
        <v>1052</v>
      </c>
      <c r="AE33" s="39" t="s">
        <v>1100</v>
      </c>
      <c r="AF33" s="39" t="s">
        <v>839</v>
      </c>
      <c r="AG33" s="40" t="s">
        <v>1381</v>
      </c>
      <c r="AH33" s="39" t="s">
        <v>844</v>
      </c>
      <c r="AI33" s="39" t="s">
        <v>844</v>
      </c>
      <c r="AJ33" s="39" t="s">
        <v>846</v>
      </c>
      <c r="AK33" s="39" t="s">
        <v>847</v>
      </c>
      <c r="AL33" s="39" t="s">
        <v>847</v>
      </c>
      <c r="AM33" s="39" t="s">
        <v>1139</v>
      </c>
      <c r="AN33" s="39" t="s">
        <v>1139</v>
      </c>
      <c r="AO33" s="39" t="s">
        <v>830</v>
      </c>
      <c r="AP33" s="39" t="s">
        <v>830</v>
      </c>
      <c r="AQ33" s="39" t="s">
        <v>830</v>
      </c>
      <c r="AR33" s="39" t="s">
        <v>830</v>
      </c>
      <c r="AS33" s="39" t="s">
        <v>830</v>
      </c>
      <c r="AT33" s="39" t="s">
        <v>830</v>
      </c>
      <c r="AU33" s="39" t="s">
        <v>830</v>
      </c>
      <c r="AV33" s="39" t="s">
        <v>844</v>
      </c>
      <c r="AW33" s="39" t="s">
        <v>514</v>
      </c>
      <c r="AX33" s="39" t="s">
        <v>842</v>
      </c>
      <c r="AY33" s="39" t="s">
        <v>842</v>
      </c>
      <c r="AZ33" s="39" t="s">
        <v>842</v>
      </c>
      <c r="BA33" s="40" t="s">
        <v>819</v>
      </c>
      <c r="BB33" s="39" t="s">
        <v>841</v>
      </c>
      <c r="BC33" s="39" t="s">
        <v>841</v>
      </c>
      <c r="BD33" s="39" t="s">
        <v>503</v>
      </c>
      <c r="BE33" s="39" t="s">
        <v>503</v>
      </c>
      <c r="BF33" s="39" t="s">
        <v>1133</v>
      </c>
      <c r="BG33" s="39" t="s">
        <v>1140</v>
      </c>
      <c r="BH33" s="39" t="s">
        <v>838</v>
      </c>
      <c r="BI33" s="39" t="s">
        <v>514</v>
      </c>
      <c r="BJ33" s="39" t="s">
        <v>511</v>
      </c>
      <c r="BK33" s="39" t="s">
        <v>514</v>
      </c>
      <c r="BL33" s="39" t="s">
        <v>514</v>
      </c>
      <c r="BM33" s="39" t="s">
        <v>821</v>
      </c>
      <c r="BN33" s="39" t="s">
        <v>830</v>
      </c>
      <c r="BO33" s="39" t="s">
        <v>830</v>
      </c>
      <c r="BP33" s="39" t="s">
        <v>830</v>
      </c>
      <c r="BQ33" s="39" t="s">
        <v>830</v>
      </c>
      <c r="BR33" s="39" t="s">
        <v>830</v>
      </c>
      <c r="BS33" s="39" t="s">
        <v>830</v>
      </c>
      <c r="BT33" s="39"/>
      <c r="BU33" s="39" t="s">
        <v>845</v>
      </c>
      <c r="BV33" s="39" t="s">
        <v>514</v>
      </c>
    </row>
    <row r="34" spans="1:74">
      <c r="A34" s="30" t="str">
        <f>'Indicator Data'!A35</f>
        <v>Cameroon</v>
      </c>
      <c r="B34" s="23" t="str">
        <f>'Indicator Data'!B35</f>
        <v>CMR</v>
      </c>
      <c r="C34" s="39" t="s">
        <v>1132</v>
      </c>
      <c r="D34" s="39" t="s">
        <v>1132</v>
      </c>
      <c r="E34" s="39" t="s">
        <v>1133</v>
      </c>
      <c r="F34" s="39" t="s">
        <v>1133</v>
      </c>
      <c r="G34" s="39" t="s">
        <v>1133</v>
      </c>
      <c r="H34" s="39" t="s">
        <v>1133</v>
      </c>
      <c r="I34" s="39" t="s">
        <v>1133</v>
      </c>
      <c r="J34" s="39" t="s">
        <v>842</v>
      </c>
      <c r="K34" s="39" t="s">
        <v>842</v>
      </c>
      <c r="L34" s="39" t="s">
        <v>503</v>
      </c>
      <c r="M34" s="39" t="s">
        <v>839</v>
      </c>
      <c r="N34" s="39" t="s">
        <v>839</v>
      </c>
      <c r="O34" s="39" t="s">
        <v>839</v>
      </c>
      <c r="P34" s="39" t="s">
        <v>839</v>
      </c>
      <c r="Q34" s="39" t="s">
        <v>1051</v>
      </c>
      <c r="R34" s="39" t="s">
        <v>1051</v>
      </c>
      <c r="S34" s="39" t="s">
        <v>839</v>
      </c>
      <c r="T34" s="39" t="s">
        <v>839</v>
      </c>
      <c r="U34" s="39" t="s">
        <v>839</v>
      </c>
      <c r="V34" s="39" t="s">
        <v>514</v>
      </c>
      <c r="W34" s="39" t="s">
        <v>514</v>
      </c>
      <c r="X34" s="39" t="s">
        <v>514</v>
      </c>
      <c r="Y34" s="39" t="s">
        <v>1100</v>
      </c>
      <c r="Z34" s="39" t="s">
        <v>840</v>
      </c>
      <c r="AA34" s="39" t="s">
        <v>840</v>
      </c>
      <c r="AB34" s="61" t="s">
        <v>1138</v>
      </c>
      <c r="AC34" s="39" t="s">
        <v>830</v>
      </c>
      <c r="AD34" s="39" t="s">
        <v>1052</v>
      </c>
      <c r="AE34" s="39" t="s">
        <v>1100</v>
      </c>
      <c r="AF34" s="39" t="s">
        <v>839</v>
      </c>
      <c r="AG34" s="40" t="s">
        <v>1381</v>
      </c>
      <c r="AH34" s="39" t="s">
        <v>844</v>
      </c>
      <c r="AI34" s="39" t="s">
        <v>844</v>
      </c>
      <c r="AJ34" s="39" t="s">
        <v>846</v>
      </c>
      <c r="AK34" s="39" t="s">
        <v>847</v>
      </c>
      <c r="AL34" s="39" t="s">
        <v>847</v>
      </c>
      <c r="AM34" s="39" t="s">
        <v>1139</v>
      </c>
      <c r="AN34" s="39" t="s">
        <v>1139</v>
      </c>
      <c r="AO34" s="39" t="s">
        <v>830</v>
      </c>
      <c r="AP34" s="39" t="s">
        <v>830</v>
      </c>
      <c r="AQ34" s="39" t="s">
        <v>830</v>
      </c>
      <c r="AR34" s="39" t="s">
        <v>830</v>
      </c>
      <c r="AS34" s="39" t="s">
        <v>830</v>
      </c>
      <c r="AT34" s="39" t="s">
        <v>830</v>
      </c>
      <c r="AU34" s="39" t="s">
        <v>830</v>
      </c>
      <c r="AV34" s="39" t="s">
        <v>844</v>
      </c>
      <c r="AW34" s="39" t="s">
        <v>514</v>
      </c>
      <c r="AX34" s="39" t="s">
        <v>842</v>
      </c>
      <c r="AY34" s="39" t="s">
        <v>842</v>
      </c>
      <c r="AZ34" s="39" t="s">
        <v>842</v>
      </c>
      <c r="BA34" s="40" t="s">
        <v>822</v>
      </c>
      <c r="BB34" s="39" t="s">
        <v>841</v>
      </c>
      <c r="BC34" s="39" t="s">
        <v>841</v>
      </c>
      <c r="BD34" s="39" t="s">
        <v>503</v>
      </c>
      <c r="BE34" s="39" t="s">
        <v>503</v>
      </c>
      <c r="BF34" s="39" t="s">
        <v>1133</v>
      </c>
      <c r="BG34" s="39" t="s">
        <v>1140</v>
      </c>
      <c r="BH34" s="39" t="s">
        <v>838</v>
      </c>
      <c r="BI34" s="39" t="s">
        <v>514</v>
      </c>
      <c r="BJ34" s="39" t="s">
        <v>511</v>
      </c>
      <c r="BK34" s="39" t="s">
        <v>514</v>
      </c>
      <c r="BL34" s="39" t="s">
        <v>514</v>
      </c>
      <c r="BM34" s="39" t="s">
        <v>821</v>
      </c>
      <c r="BN34" s="39" t="s">
        <v>830</v>
      </c>
      <c r="BO34" s="39" t="s">
        <v>830</v>
      </c>
      <c r="BP34" s="39" t="s">
        <v>830</v>
      </c>
      <c r="BQ34" s="39" t="s">
        <v>830</v>
      </c>
      <c r="BR34" s="39" t="s">
        <v>830</v>
      </c>
      <c r="BS34" s="39" t="s">
        <v>830</v>
      </c>
      <c r="BT34" s="39"/>
      <c r="BU34" s="39" t="s">
        <v>845</v>
      </c>
      <c r="BV34" s="39" t="s">
        <v>514</v>
      </c>
    </row>
    <row r="35" spans="1:74">
      <c r="A35" s="30" t="str">
        <f>'Indicator Data'!A36</f>
        <v>Canada</v>
      </c>
      <c r="B35" s="23" t="str">
        <f>'Indicator Data'!B36</f>
        <v>CAN</v>
      </c>
      <c r="C35" s="39" t="s">
        <v>1132</v>
      </c>
      <c r="D35" s="39" t="s">
        <v>1132</v>
      </c>
      <c r="E35" s="39" t="s">
        <v>1133</v>
      </c>
      <c r="F35" s="39" t="s">
        <v>1133</v>
      </c>
      <c r="G35" s="39" t="s">
        <v>1133</v>
      </c>
      <c r="H35" s="39" t="s">
        <v>1133</v>
      </c>
      <c r="I35" s="39" t="s">
        <v>1133</v>
      </c>
      <c r="J35" s="39" t="s">
        <v>842</v>
      </c>
      <c r="K35" s="39" t="s">
        <v>842</v>
      </c>
      <c r="L35" s="39" t="s">
        <v>503</v>
      </c>
      <c r="M35" s="39" t="s">
        <v>839</v>
      </c>
      <c r="N35" s="39" t="s">
        <v>839</v>
      </c>
      <c r="O35" s="39" t="s">
        <v>839</v>
      </c>
      <c r="P35" s="39" t="s">
        <v>839</v>
      </c>
      <c r="Q35" s="39" t="s">
        <v>1051</v>
      </c>
      <c r="R35" s="39" t="s">
        <v>1051</v>
      </c>
      <c r="S35" s="39" t="s">
        <v>839</v>
      </c>
      <c r="T35" s="39" t="s">
        <v>839</v>
      </c>
      <c r="U35" s="39" t="s">
        <v>839</v>
      </c>
      <c r="V35" s="39" t="s">
        <v>514</v>
      </c>
      <c r="W35" s="39" t="s">
        <v>514</v>
      </c>
      <c r="X35" s="39" t="s">
        <v>514</v>
      </c>
      <c r="Y35" s="39" t="s">
        <v>1100</v>
      </c>
      <c r="Z35" s="39" t="s">
        <v>840</v>
      </c>
      <c r="AA35" s="39" t="s">
        <v>840</v>
      </c>
      <c r="AB35" s="61" t="s">
        <v>1138</v>
      </c>
      <c r="AC35" s="39" t="s">
        <v>830</v>
      </c>
      <c r="AD35" s="39" t="s">
        <v>1052</v>
      </c>
      <c r="AE35" s="39" t="s">
        <v>1100</v>
      </c>
      <c r="AF35" s="39" t="s">
        <v>839</v>
      </c>
      <c r="AG35" s="40" t="s">
        <v>1381</v>
      </c>
      <c r="AH35" s="39" t="s">
        <v>844</v>
      </c>
      <c r="AI35" s="39" t="s">
        <v>844</v>
      </c>
      <c r="AJ35" s="39" t="s">
        <v>846</v>
      </c>
      <c r="AK35" s="39" t="s">
        <v>847</v>
      </c>
      <c r="AL35" s="39" t="s">
        <v>847</v>
      </c>
      <c r="AM35" s="39" t="s">
        <v>1139</v>
      </c>
      <c r="AN35" s="39" t="s">
        <v>1139</v>
      </c>
      <c r="AO35" s="39" t="s">
        <v>830</v>
      </c>
      <c r="AP35" s="39" t="s">
        <v>830</v>
      </c>
      <c r="AQ35" s="39" t="s">
        <v>830</v>
      </c>
      <c r="AR35" s="39" t="s">
        <v>830</v>
      </c>
      <c r="AS35" s="39" t="s">
        <v>830</v>
      </c>
      <c r="AT35" s="39" t="s">
        <v>830</v>
      </c>
      <c r="AU35" s="39" t="s">
        <v>830</v>
      </c>
      <c r="AV35" s="39" t="s">
        <v>844</v>
      </c>
      <c r="AW35" s="39" t="s">
        <v>514</v>
      </c>
      <c r="AX35" s="39" t="s">
        <v>842</v>
      </c>
      <c r="AY35" s="39" t="s">
        <v>842</v>
      </c>
      <c r="AZ35" s="39" t="s">
        <v>842</v>
      </c>
      <c r="BA35" s="40" t="s">
        <v>819</v>
      </c>
      <c r="BB35" s="39" t="s">
        <v>841</v>
      </c>
      <c r="BC35" s="39" t="s">
        <v>841</v>
      </c>
      <c r="BD35" s="39" t="s">
        <v>503</v>
      </c>
      <c r="BE35" s="39" t="s">
        <v>503</v>
      </c>
      <c r="BF35" s="39" t="s">
        <v>1133</v>
      </c>
      <c r="BG35" s="39" t="s">
        <v>1140</v>
      </c>
      <c r="BH35" s="39" t="s">
        <v>838</v>
      </c>
      <c r="BI35" s="39" t="s">
        <v>514</v>
      </c>
      <c r="BJ35" s="39" t="s">
        <v>511</v>
      </c>
      <c r="BK35" s="39" t="s">
        <v>514</v>
      </c>
      <c r="BL35" s="39" t="s">
        <v>514</v>
      </c>
      <c r="BM35" s="39" t="s">
        <v>821</v>
      </c>
      <c r="BN35" s="39" t="s">
        <v>830</v>
      </c>
      <c r="BO35" s="39" t="s">
        <v>830</v>
      </c>
      <c r="BP35" s="39" t="s">
        <v>830</v>
      </c>
      <c r="BQ35" s="39" t="s">
        <v>830</v>
      </c>
      <c r="BR35" s="39" t="s">
        <v>830</v>
      </c>
      <c r="BS35" s="39" t="s">
        <v>830</v>
      </c>
      <c r="BT35" s="39"/>
      <c r="BU35" s="39" t="s">
        <v>845</v>
      </c>
      <c r="BV35" s="39" t="s">
        <v>514</v>
      </c>
    </row>
    <row r="36" spans="1:74">
      <c r="A36" s="30" t="str">
        <f>'Indicator Data'!A37</f>
        <v>Central African Republic</v>
      </c>
      <c r="B36" s="23" t="str">
        <f>'Indicator Data'!B37</f>
        <v>CAF</v>
      </c>
      <c r="C36" s="39" t="s">
        <v>1132</v>
      </c>
      <c r="D36" s="39" t="s">
        <v>1132</v>
      </c>
      <c r="E36" s="39" t="s">
        <v>1133</v>
      </c>
      <c r="F36" s="39" t="s">
        <v>1133</v>
      </c>
      <c r="G36" s="39" t="s">
        <v>1133</v>
      </c>
      <c r="H36" s="39" t="s">
        <v>1133</v>
      </c>
      <c r="I36" s="39" t="s">
        <v>1133</v>
      </c>
      <c r="J36" s="39" t="s">
        <v>842</v>
      </c>
      <c r="K36" s="39" t="s">
        <v>842</v>
      </c>
      <c r="L36" s="39" t="s">
        <v>503</v>
      </c>
      <c r="M36" s="39" t="s">
        <v>839</v>
      </c>
      <c r="N36" s="39" t="s">
        <v>839</v>
      </c>
      <c r="O36" s="39" t="s">
        <v>839</v>
      </c>
      <c r="P36" s="39" t="s">
        <v>839</v>
      </c>
      <c r="Q36" s="39" t="s">
        <v>1051</v>
      </c>
      <c r="R36" s="39" t="s">
        <v>1051</v>
      </c>
      <c r="S36" s="39" t="s">
        <v>839</v>
      </c>
      <c r="T36" s="39" t="s">
        <v>839</v>
      </c>
      <c r="U36" s="39" t="s">
        <v>839</v>
      </c>
      <c r="V36" s="39" t="s">
        <v>514</v>
      </c>
      <c r="W36" s="39" t="s">
        <v>514</v>
      </c>
      <c r="X36" s="39" t="s">
        <v>514</v>
      </c>
      <c r="Y36" s="39" t="s">
        <v>1100</v>
      </c>
      <c r="Z36" s="39" t="s">
        <v>840</v>
      </c>
      <c r="AA36" s="39" t="s">
        <v>840</v>
      </c>
      <c r="AB36" s="61" t="s">
        <v>1138</v>
      </c>
      <c r="AC36" s="39" t="s">
        <v>830</v>
      </c>
      <c r="AD36" s="39" t="s">
        <v>1052</v>
      </c>
      <c r="AE36" s="39" t="s">
        <v>1100</v>
      </c>
      <c r="AF36" s="39" t="s">
        <v>839</v>
      </c>
      <c r="AG36" s="40" t="s">
        <v>1381</v>
      </c>
      <c r="AH36" s="39" t="s">
        <v>844</v>
      </c>
      <c r="AI36" s="39" t="s">
        <v>844</v>
      </c>
      <c r="AJ36" s="39" t="s">
        <v>846</v>
      </c>
      <c r="AK36" s="39" t="s">
        <v>847</v>
      </c>
      <c r="AL36" s="39" t="s">
        <v>847</v>
      </c>
      <c r="AM36" s="39" t="s">
        <v>1139</v>
      </c>
      <c r="AN36" s="39" t="s">
        <v>1139</v>
      </c>
      <c r="AO36" s="39" t="s">
        <v>830</v>
      </c>
      <c r="AP36" s="39" t="s">
        <v>830</v>
      </c>
      <c r="AQ36" s="39" t="s">
        <v>830</v>
      </c>
      <c r="AR36" s="39" t="s">
        <v>830</v>
      </c>
      <c r="AS36" s="39" t="s">
        <v>830</v>
      </c>
      <c r="AT36" s="39" t="s">
        <v>830</v>
      </c>
      <c r="AU36" s="39" t="s">
        <v>830</v>
      </c>
      <c r="AV36" s="39" t="s">
        <v>844</v>
      </c>
      <c r="AW36" s="39" t="s">
        <v>514</v>
      </c>
      <c r="AX36" s="39" t="s">
        <v>842</v>
      </c>
      <c r="AY36" s="39" t="s">
        <v>842</v>
      </c>
      <c r="AZ36" s="39" t="s">
        <v>842</v>
      </c>
      <c r="BA36" s="40" t="s">
        <v>822</v>
      </c>
      <c r="BB36" s="39" t="s">
        <v>841</v>
      </c>
      <c r="BC36" s="39" t="s">
        <v>841</v>
      </c>
      <c r="BD36" s="39" t="s">
        <v>503</v>
      </c>
      <c r="BE36" s="39" t="s">
        <v>503</v>
      </c>
      <c r="BF36" s="39" t="s">
        <v>1133</v>
      </c>
      <c r="BG36" s="39" t="s">
        <v>1140</v>
      </c>
      <c r="BH36" s="39" t="s">
        <v>838</v>
      </c>
      <c r="BI36" s="39" t="s">
        <v>514</v>
      </c>
      <c r="BJ36" s="39" t="s">
        <v>511</v>
      </c>
      <c r="BK36" s="39" t="s">
        <v>514</v>
      </c>
      <c r="BL36" s="39" t="s">
        <v>514</v>
      </c>
      <c r="BM36" s="39" t="s">
        <v>821</v>
      </c>
      <c r="BN36" s="39" t="s">
        <v>830</v>
      </c>
      <c r="BO36" s="39" t="s">
        <v>830</v>
      </c>
      <c r="BP36" s="39" t="s">
        <v>830</v>
      </c>
      <c r="BQ36" s="39" t="s">
        <v>830</v>
      </c>
      <c r="BR36" s="39" t="s">
        <v>830</v>
      </c>
      <c r="BS36" s="39" t="s">
        <v>830</v>
      </c>
      <c r="BT36" s="39"/>
      <c r="BU36" s="39" t="s">
        <v>845</v>
      </c>
      <c r="BV36" s="39" t="s">
        <v>514</v>
      </c>
    </row>
    <row r="37" spans="1:74">
      <c r="A37" s="30" t="str">
        <f>'Indicator Data'!A38</f>
        <v>Chad</v>
      </c>
      <c r="B37" s="23" t="str">
        <f>'Indicator Data'!B38</f>
        <v>TCD</v>
      </c>
      <c r="C37" s="39" t="s">
        <v>1132</v>
      </c>
      <c r="D37" s="39" t="s">
        <v>1132</v>
      </c>
      <c r="E37" s="39" t="s">
        <v>1133</v>
      </c>
      <c r="F37" s="39" t="s">
        <v>1133</v>
      </c>
      <c r="G37" s="39" t="s">
        <v>1133</v>
      </c>
      <c r="H37" s="39" t="s">
        <v>1133</v>
      </c>
      <c r="I37" s="39" t="s">
        <v>1133</v>
      </c>
      <c r="J37" s="39" t="s">
        <v>842</v>
      </c>
      <c r="K37" s="39" t="s">
        <v>842</v>
      </c>
      <c r="L37" s="39" t="s">
        <v>503</v>
      </c>
      <c r="M37" s="39" t="s">
        <v>839</v>
      </c>
      <c r="N37" s="39" t="s">
        <v>839</v>
      </c>
      <c r="O37" s="39" t="s">
        <v>839</v>
      </c>
      <c r="P37" s="39" t="s">
        <v>839</v>
      </c>
      <c r="Q37" s="39" t="s">
        <v>1051</v>
      </c>
      <c r="R37" s="39" t="s">
        <v>1051</v>
      </c>
      <c r="S37" s="39" t="s">
        <v>839</v>
      </c>
      <c r="T37" s="39" t="s">
        <v>839</v>
      </c>
      <c r="U37" s="39" t="s">
        <v>839</v>
      </c>
      <c r="V37" s="39" t="s">
        <v>514</v>
      </c>
      <c r="W37" s="39" t="s">
        <v>514</v>
      </c>
      <c r="X37" s="39" t="s">
        <v>514</v>
      </c>
      <c r="Y37" s="39" t="s">
        <v>1100</v>
      </c>
      <c r="Z37" s="39" t="s">
        <v>840</v>
      </c>
      <c r="AA37" s="39" t="s">
        <v>840</v>
      </c>
      <c r="AB37" s="61" t="s">
        <v>1138</v>
      </c>
      <c r="AC37" s="39" t="s">
        <v>830</v>
      </c>
      <c r="AD37" s="39" t="s">
        <v>1052</v>
      </c>
      <c r="AE37" s="39" t="s">
        <v>1100</v>
      </c>
      <c r="AF37" s="39" t="s">
        <v>839</v>
      </c>
      <c r="AG37" s="40" t="s">
        <v>1381</v>
      </c>
      <c r="AH37" s="39" t="s">
        <v>844</v>
      </c>
      <c r="AI37" s="39" t="s">
        <v>844</v>
      </c>
      <c r="AJ37" s="39" t="s">
        <v>846</v>
      </c>
      <c r="AK37" s="39" t="s">
        <v>847</v>
      </c>
      <c r="AL37" s="39" t="s">
        <v>847</v>
      </c>
      <c r="AM37" s="39" t="s">
        <v>1139</v>
      </c>
      <c r="AN37" s="39" t="s">
        <v>1139</v>
      </c>
      <c r="AO37" s="39" t="s">
        <v>830</v>
      </c>
      <c r="AP37" s="39" t="s">
        <v>830</v>
      </c>
      <c r="AQ37" s="39" t="s">
        <v>830</v>
      </c>
      <c r="AR37" s="39" t="s">
        <v>830</v>
      </c>
      <c r="AS37" s="39" t="s">
        <v>830</v>
      </c>
      <c r="AT37" s="39" t="s">
        <v>830</v>
      </c>
      <c r="AU37" s="39" t="s">
        <v>830</v>
      </c>
      <c r="AV37" s="39" t="s">
        <v>844</v>
      </c>
      <c r="AW37" s="39" t="s">
        <v>514</v>
      </c>
      <c r="AX37" s="39" t="s">
        <v>842</v>
      </c>
      <c r="AY37" s="39" t="s">
        <v>842</v>
      </c>
      <c r="AZ37" s="39" t="s">
        <v>842</v>
      </c>
      <c r="BA37" s="40" t="s">
        <v>914</v>
      </c>
      <c r="BB37" s="39" t="s">
        <v>841</v>
      </c>
      <c r="BC37" s="39" t="s">
        <v>841</v>
      </c>
      <c r="BD37" s="39" t="s">
        <v>503</v>
      </c>
      <c r="BE37" s="39" t="s">
        <v>503</v>
      </c>
      <c r="BF37" s="39" t="s">
        <v>1133</v>
      </c>
      <c r="BG37" s="39" t="s">
        <v>1140</v>
      </c>
      <c r="BH37" s="39" t="s">
        <v>838</v>
      </c>
      <c r="BI37" s="39" t="s">
        <v>514</v>
      </c>
      <c r="BJ37" s="39" t="s">
        <v>511</v>
      </c>
      <c r="BK37" s="39" t="s">
        <v>514</v>
      </c>
      <c r="BL37" s="39" t="s">
        <v>514</v>
      </c>
      <c r="BM37" s="39" t="s">
        <v>821</v>
      </c>
      <c r="BN37" s="39" t="s">
        <v>830</v>
      </c>
      <c r="BO37" s="39" t="s">
        <v>830</v>
      </c>
      <c r="BP37" s="39" t="s">
        <v>830</v>
      </c>
      <c r="BQ37" s="39" t="s">
        <v>830</v>
      </c>
      <c r="BR37" s="39" t="s">
        <v>830</v>
      </c>
      <c r="BS37" s="39" t="s">
        <v>830</v>
      </c>
      <c r="BT37" s="39"/>
      <c r="BU37" s="39" t="s">
        <v>845</v>
      </c>
      <c r="BV37" s="39" t="s">
        <v>514</v>
      </c>
    </row>
    <row r="38" spans="1:74">
      <c r="A38" s="30" t="str">
        <f>'Indicator Data'!A39</f>
        <v>Chile</v>
      </c>
      <c r="B38" s="23" t="str">
        <f>'Indicator Data'!B39</f>
        <v>CHL</v>
      </c>
      <c r="C38" s="39" t="s">
        <v>1132</v>
      </c>
      <c r="D38" s="39" t="s">
        <v>1132</v>
      </c>
      <c r="E38" s="39" t="s">
        <v>1133</v>
      </c>
      <c r="F38" s="39" t="s">
        <v>1133</v>
      </c>
      <c r="G38" s="39" t="s">
        <v>1133</v>
      </c>
      <c r="H38" s="39" t="s">
        <v>1133</v>
      </c>
      <c r="I38" s="39" t="s">
        <v>1133</v>
      </c>
      <c r="J38" s="39" t="s">
        <v>842</v>
      </c>
      <c r="K38" s="39" t="s">
        <v>842</v>
      </c>
      <c r="L38" s="39" t="s">
        <v>503</v>
      </c>
      <c r="M38" s="39" t="s">
        <v>839</v>
      </c>
      <c r="N38" s="39" t="s">
        <v>839</v>
      </c>
      <c r="O38" s="39" t="s">
        <v>839</v>
      </c>
      <c r="P38" s="39" t="s">
        <v>839</v>
      </c>
      <c r="Q38" s="39" t="s">
        <v>1051</v>
      </c>
      <c r="R38" s="39" t="s">
        <v>1051</v>
      </c>
      <c r="S38" s="39" t="s">
        <v>839</v>
      </c>
      <c r="T38" s="39" t="s">
        <v>839</v>
      </c>
      <c r="U38" s="39" t="s">
        <v>839</v>
      </c>
      <c r="V38" s="39" t="s">
        <v>514</v>
      </c>
      <c r="W38" s="39" t="s">
        <v>514</v>
      </c>
      <c r="X38" s="39" t="s">
        <v>514</v>
      </c>
      <c r="Y38" s="39" t="s">
        <v>1100</v>
      </c>
      <c r="Z38" s="39" t="s">
        <v>840</v>
      </c>
      <c r="AA38" s="39" t="s">
        <v>840</v>
      </c>
      <c r="AB38" s="61" t="s">
        <v>1138</v>
      </c>
      <c r="AC38" s="39" t="s">
        <v>830</v>
      </c>
      <c r="AD38" s="39" t="s">
        <v>1052</v>
      </c>
      <c r="AE38" s="39" t="s">
        <v>1100</v>
      </c>
      <c r="AF38" s="39" t="s">
        <v>839</v>
      </c>
      <c r="AG38" s="40" t="s">
        <v>1381</v>
      </c>
      <c r="AH38" s="39" t="s">
        <v>844</v>
      </c>
      <c r="AI38" s="39" t="s">
        <v>844</v>
      </c>
      <c r="AJ38" s="39" t="s">
        <v>846</v>
      </c>
      <c r="AK38" s="39" t="s">
        <v>847</v>
      </c>
      <c r="AL38" s="39" t="s">
        <v>847</v>
      </c>
      <c r="AM38" s="39" t="s">
        <v>1139</v>
      </c>
      <c r="AN38" s="39" t="s">
        <v>1139</v>
      </c>
      <c r="AO38" s="39" t="s">
        <v>830</v>
      </c>
      <c r="AP38" s="39" t="s">
        <v>830</v>
      </c>
      <c r="AQ38" s="39" t="s">
        <v>830</v>
      </c>
      <c r="AR38" s="39" t="s">
        <v>830</v>
      </c>
      <c r="AS38" s="39" t="s">
        <v>830</v>
      </c>
      <c r="AT38" s="39" t="s">
        <v>830</v>
      </c>
      <c r="AU38" s="39" t="s">
        <v>830</v>
      </c>
      <c r="AV38" s="39" t="s">
        <v>844</v>
      </c>
      <c r="AW38" s="39" t="s">
        <v>514</v>
      </c>
      <c r="AX38" s="39" t="s">
        <v>842</v>
      </c>
      <c r="AY38" s="39" t="s">
        <v>842</v>
      </c>
      <c r="AZ38" s="39" t="s">
        <v>842</v>
      </c>
      <c r="BA38" s="40" t="s">
        <v>819</v>
      </c>
      <c r="BB38" s="39" t="s">
        <v>841</v>
      </c>
      <c r="BC38" s="39" t="s">
        <v>841</v>
      </c>
      <c r="BD38" s="39" t="s">
        <v>503</v>
      </c>
      <c r="BE38" s="39" t="s">
        <v>503</v>
      </c>
      <c r="BF38" s="39" t="s">
        <v>1133</v>
      </c>
      <c r="BG38" s="39" t="s">
        <v>1140</v>
      </c>
      <c r="BH38" s="39" t="s">
        <v>838</v>
      </c>
      <c r="BI38" s="39" t="s">
        <v>514</v>
      </c>
      <c r="BJ38" s="39" t="s">
        <v>511</v>
      </c>
      <c r="BK38" s="39" t="s">
        <v>514</v>
      </c>
      <c r="BL38" s="39" t="s">
        <v>514</v>
      </c>
      <c r="BM38" s="39" t="s">
        <v>821</v>
      </c>
      <c r="BN38" s="39" t="s">
        <v>830</v>
      </c>
      <c r="BO38" s="39" t="s">
        <v>830</v>
      </c>
      <c r="BP38" s="39" t="s">
        <v>830</v>
      </c>
      <c r="BQ38" s="39" t="s">
        <v>830</v>
      </c>
      <c r="BR38" s="39" t="s">
        <v>830</v>
      </c>
      <c r="BS38" s="39" t="s">
        <v>830</v>
      </c>
      <c r="BT38" s="39"/>
      <c r="BU38" s="39" t="s">
        <v>845</v>
      </c>
      <c r="BV38" s="39" t="s">
        <v>514</v>
      </c>
    </row>
    <row r="39" spans="1:74">
      <c r="A39" s="30" t="str">
        <f>'Indicator Data'!A40</f>
        <v>China</v>
      </c>
      <c r="B39" s="23" t="str">
        <f>'Indicator Data'!B40</f>
        <v>CHN</v>
      </c>
      <c r="C39" s="39" t="s">
        <v>1132</v>
      </c>
      <c r="D39" s="39" t="s">
        <v>1132</v>
      </c>
      <c r="E39" s="39" t="s">
        <v>1133</v>
      </c>
      <c r="F39" s="39" t="s">
        <v>1133</v>
      </c>
      <c r="G39" s="39" t="s">
        <v>1133</v>
      </c>
      <c r="H39" s="39" t="s">
        <v>1133</v>
      </c>
      <c r="I39" s="39" t="s">
        <v>1133</v>
      </c>
      <c r="J39" s="39" t="s">
        <v>842</v>
      </c>
      <c r="K39" s="39" t="s">
        <v>842</v>
      </c>
      <c r="L39" s="39" t="s">
        <v>503</v>
      </c>
      <c r="M39" s="39" t="s">
        <v>839</v>
      </c>
      <c r="N39" s="39" t="s">
        <v>839</v>
      </c>
      <c r="O39" s="39" t="s">
        <v>839</v>
      </c>
      <c r="P39" s="39" t="s">
        <v>839</v>
      </c>
      <c r="Q39" s="39" t="s">
        <v>1051</v>
      </c>
      <c r="R39" s="39" t="s">
        <v>1051</v>
      </c>
      <c r="S39" s="39" t="s">
        <v>839</v>
      </c>
      <c r="T39" s="39" t="s">
        <v>839</v>
      </c>
      <c r="U39" s="39" t="s">
        <v>839</v>
      </c>
      <c r="V39" s="39" t="s">
        <v>514</v>
      </c>
      <c r="W39" s="39" t="s">
        <v>514</v>
      </c>
      <c r="X39" s="39" t="s">
        <v>514</v>
      </c>
      <c r="Y39" s="39" t="s">
        <v>1100</v>
      </c>
      <c r="Z39" s="39" t="s">
        <v>840</v>
      </c>
      <c r="AA39" s="39" t="s">
        <v>840</v>
      </c>
      <c r="AB39" s="61" t="s">
        <v>1138</v>
      </c>
      <c r="AC39" s="39" t="s">
        <v>830</v>
      </c>
      <c r="AD39" s="39" t="s">
        <v>1052</v>
      </c>
      <c r="AE39" s="39" t="s">
        <v>1100</v>
      </c>
      <c r="AF39" s="39" t="s">
        <v>839</v>
      </c>
      <c r="AG39" s="40" t="s">
        <v>1381</v>
      </c>
      <c r="AH39" s="39" t="s">
        <v>844</v>
      </c>
      <c r="AI39" s="39" t="s">
        <v>844</v>
      </c>
      <c r="AJ39" s="39" t="s">
        <v>846</v>
      </c>
      <c r="AK39" s="39" t="s">
        <v>847</v>
      </c>
      <c r="AL39" s="39" t="s">
        <v>847</v>
      </c>
      <c r="AM39" s="39" t="s">
        <v>1139</v>
      </c>
      <c r="AN39" s="39" t="s">
        <v>1139</v>
      </c>
      <c r="AO39" s="39" t="s">
        <v>830</v>
      </c>
      <c r="AP39" s="39" t="s">
        <v>830</v>
      </c>
      <c r="AQ39" s="39" t="s">
        <v>830</v>
      </c>
      <c r="AR39" s="39" t="s">
        <v>830</v>
      </c>
      <c r="AS39" s="39" t="s">
        <v>830</v>
      </c>
      <c r="AT39" s="39" t="s">
        <v>830</v>
      </c>
      <c r="AU39" s="39" t="s">
        <v>830</v>
      </c>
      <c r="AV39" s="39" t="s">
        <v>844</v>
      </c>
      <c r="AW39" s="39" t="s">
        <v>514</v>
      </c>
      <c r="AX39" s="39" t="s">
        <v>842</v>
      </c>
      <c r="AY39" s="39" t="s">
        <v>842</v>
      </c>
      <c r="AZ39" s="39" t="s">
        <v>842</v>
      </c>
      <c r="BA39" s="40" t="s">
        <v>819</v>
      </c>
      <c r="BB39" s="39" t="s">
        <v>841</v>
      </c>
      <c r="BC39" s="39" t="s">
        <v>841</v>
      </c>
      <c r="BD39" s="39" t="s">
        <v>503</v>
      </c>
      <c r="BE39" s="39" t="s">
        <v>503</v>
      </c>
      <c r="BF39" s="39" t="s">
        <v>1133</v>
      </c>
      <c r="BG39" s="39" t="s">
        <v>1140</v>
      </c>
      <c r="BH39" s="39" t="s">
        <v>838</v>
      </c>
      <c r="BI39" s="39" t="s">
        <v>514</v>
      </c>
      <c r="BJ39" s="39" t="s">
        <v>511</v>
      </c>
      <c r="BK39" s="39" t="s">
        <v>514</v>
      </c>
      <c r="BL39" s="39" t="s">
        <v>514</v>
      </c>
      <c r="BM39" s="39" t="s">
        <v>821</v>
      </c>
      <c r="BN39" s="39" t="s">
        <v>830</v>
      </c>
      <c r="BO39" s="39" t="s">
        <v>830</v>
      </c>
      <c r="BP39" s="39" t="s">
        <v>830</v>
      </c>
      <c r="BQ39" s="39" t="s">
        <v>830</v>
      </c>
      <c r="BR39" s="39" t="s">
        <v>830</v>
      </c>
      <c r="BS39" s="39" t="s">
        <v>830</v>
      </c>
      <c r="BT39" s="39"/>
      <c r="BU39" s="39" t="s">
        <v>845</v>
      </c>
      <c r="BV39" s="39" t="s">
        <v>514</v>
      </c>
    </row>
    <row r="40" spans="1:74">
      <c r="A40" s="30" t="str">
        <f>'Indicator Data'!A41</f>
        <v>Colombia</v>
      </c>
      <c r="B40" s="23" t="str">
        <f>'Indicator Data'!B41</f>
        <v>COL</v>
      </c>
      <c r="C40" s="39" t="s">
        <v>1132</v>
      </c>
      <c r="D40" s="39" t="s">
        <v>1132</v>
      </c>
      <c r="E40" s="39" t="s">
        <v>1133</v>
      </c>
      <c r="F40" s="39" t="s">
        <v>1133</v>
      </c>
      <c r="G40" s="39" t="s">
        <v>1133</v>
      </c>
      <c r="H40" s="39" t="s">
        <v>1133</v>
      </c>
      <c r="I40" s="39" t="s">
        <v>1133</v>
      </c>
      <c r="J40" s="39" t="s">
        <v>842</v>
      </c>
      <c r="K40" s="39" t="s">
        <v>842</v>
      </c>
      <c r="L40" s="39" t="s">
        <v>503</v>
      </c>
      <c r="M40" s="39" t="s">
        <v>839</v>
      </c>
      <c r="N40" s="39" t="s">
        <v>839</v>
      </c>
      <c r="O40" s="39" t="s">
        <v>839</v>
      </c>
      <c r="P40" s="39" t="s">
        <v>839</v>
      </c>
      <c r="Q40" s="39" t="s">
        <v>1051</v>
      </c>
      <c r="R40" s="39" t="s">
        <v>1051</v>
      </c>
      <c r="S40" s="39" t="s">
        <v>839</v>
      </c>
      <c r="T40" s="39" t="s">
        <v>839</v>
      </c>
      <c r="U40" s="39" t="s">
        <v>839</v>
      </c>
      <c r="V40" s="39" t="s">
        <v>514</v>
      </c>
      <c r="W40" s="39" t="s">
        <v>514</v>
      </c>
      <c r="X40" s="39" t="s">
        <v>514</v>
      </c>
      <c r="Y40" s="39" t="s">
        <v>1100</v>
      </c>
      <c r="Z40" s="39" t="s">
        <v>840</v>
      </c>
      <c r="AA40" s="39" t="s">
        <v>840</v>
      </c>
      <c r="AB40" s="61" t="s">
        <v>1138</v>
      </c>
      <c r="AC40" s="39" t="s">
        <v>830</v>
      </c>
      <c r="AD40" s="39" t="s">
        <v>1052</v>
      </c>
      <c r="AE40" s="39" t="s">
        <v>1100</v>
      </c>
      <c r="AF40" s="39" t="s">
        <v>839</v>
      </c>
      <c r="AG40" s="40" t="s">
        <v>1381</v>
      </c>
      <c r="AH40" s="39" t="s">
        <v>844</v>
      </c>
      <c r="AI40" s="39" t="s">
        <v>844</v>
      </c>
      <c r="AJ40" s="39" t="s">
        <v>846</v>
      </c>
      <c r="AK40" s="39" t="s">
        <v>847</v>
      </c>
      <c r="AL40" s="39" t="s">
        <v>847</v>
      </c>
      <c r="AM40" s="39" t="s">
        <v>1139</v>
      </c>
      <c r="AN40" s="39" t="s">
        <v>1139</v>
      </c>
      <c r="AO40" s="39" t="s">
        <v>830</v>
      </c>
      <c r="AP40" s="39" t="s">
        <v>830</v>
      </c>
      <c r="AQ40" s="39" t="s">
        <v>830</v>
      </c>
      <c r="AR40" s="39" t="s">
        <v>830</v>
      </c>
      <c r="AS40" s="39" t="s">
        <v>830</v>
      </c>
      <c r="AT40" s="39" t="s">
        <v>830</v>
      </c>
      <c r="AU40" s="39" t="s">
        <v>830</v>
      </c>
      <c r="AV40" s="39" t="s">
        <v>844</v>
      </c>
      <c r="AW40" s="39" t="s">
        <v>514</v>
      </c>
      <c r="AX40" s="39" t="s">
        <v>842</v>
      </c>
      <c r="AY40" s="39" t="s">
        <v>842</v>
      </c>
      <c r="AZ40" s="39" t="s">
        <v>842</v>
      </c>
      <c r="BA40" s="40" t="s">
        <v>822</v>
      </c>
      <c r="BB40" s="39" t="s">
        <v>841</v>
      </c>
      <c r="BC40" s="39" t="s">
        <v>841</v>
      </c>
      <c r="BD40" s="39" t="s">
        <v>503</v>
      </c>
      <c r="BE40" s="39" t="s">
        <v>503</v>
      </c>
      <c r="BF40" s="39" t="s">
        <v>1133</v>
      </c>
      <c r="BG40" s="39" t="s">
        <v>1140</v>
      </c>
      <c r="BH40" s="39" t="s">
        <v>838</v>
      </c>
      <c r="BI40" s="39" t="s">
        <v>514</v>
      </c>
      <c r="BJ40" s="39" t="s">
        <v>511</v>
      </c>
      <c r="BK40" s="39" t="s">
        <v>514</v>
      </c>
      <c r="BL40" s="39" t="s">
        <v>514</v>
      </c>
      <c r="BM40" s="39" t="s">
        <v>821</v>
      </c>
      <c r="BN40" s="39" t="s">
        <v>830</v>
      </c>
      <c r="BO40" s="39" t="s">
        <v>830</v>
      </c>
      <c r="BP40" s="39" t="s">
        <v>830</v>
      </c>
      <c r="BQ40" s="39" t="s">
        <v>830</v>
      </c>
      <c r="BR40" s="39" t="s">
        <v>830</v>
      </c>
      <c r="BS40" s="39" t="s">
        <v>830</v>
      </c>
      <c r="BT40" s="39"/>
      <c r="BU40" s="39" t="s">
        <v>845</v>
      </c>
      <c r="BV40" s="39" t="s">
        <v>514</v>
      </c>
    </row>
    <row r="41" spans="1:74">
      <c r="A41" s="30" t="str">
        <f>'Indicator Data'!A42</f>
        <v>Comoros</v>
      </c>
      <c r="B41" s="23" t="str">
        <f>'Indicator Data'!B42</f>
        <v>COM</v>
      </c>
      <c r="C41" s="39" t="s">
        <v>1132</v>
      </c>
      <c r="D41" s="39" t="s">
        <v>1132</v>
      </c>
      <c r="E41" s="39" t="s">
        <v>1133</v>
      </c>
      <c r="F41" s="39" t="s">
        <v>1133</v>
      </c>
      <c r="G41" s="39" t="s">
        <v>1133</v>
      </c>
      <c r="H41" s="39" t="s">
        <v>1133</v>
      </c>
      <c r="I41" s="39" t="s">
        <v>1133</v>
      </c>
      <c r="J41" s="39" t="s">
        <v>842</v>
      </c>
      <c r="K41" s="39" t="s">
        <v>842</v>
      </c>
      <c r="L41" s="39" t="s">
        <v>503</v>
      </c>
      <c r="M41" s="39" t="s">
        <v>839</v>
      </c>
      <c r="N41" s="39" t="s">
        <v>839</v>
      </c>
      <c r="O41" s="39" t="s">
        <v>839</v>
      </c>
      <c r="P41" s="39" t="s">
        <v>839</v>
      </c>
      <c r="Q41" s="39" t="s">
        <v>1051</v>
      </c>
      <c r="R41" s="39" t="s">
        <v>1051</v>
      </c>
      <c r="S41" s="39" t="s">
        <v>839</v>
      </c>
      <c r="T41" s="39" t="s">
        <v>839</v>
      </c>
      <c r="U41" s="39" t="s">
        <v>839</v>
      </c>
      <c r="V41" s="39" t="s">
        <v>514</v>
      </c>
      <c r="W41" s="39" t="s">
        <v>514</v>
      </c>
      <c r="X41" s="39" t="s">
        <v>514</v>
      </c>
      <c r="Y41" s="39" t="s">
        <v>1100</v>
      </c>
      <c r="Z41" s="39" t="s">
        <v>840</v>
      </c>
      <c r="AA41" s="39" t="s">
        <v>840</v>
      </c>
      <c r="AB41" s="61" t="s">
        <v>1138</v>
      </c>
      <c r="AC41" s="39" t="s">
        <v>830</v>
      </c>
      <c r="AD41" s="39" t="s">
        <v>1052</v>
      </c>
      <c r="AE41" s="39" t="s">
        <v>1100</v>
      </c>
      <c r="AF41" s="39" t="s">
        <v>839</v>
      </c>
      <c r="AG41" s="40" t="s">
        <v>1381</v>
      </c>
      <c r="AH41" s="39" t="s">
        <v>844</v>
      </c>
      <c r="AI41" s="39" t="s">
        <v>844</v>
      </c>
      <c r="AJ41" s="39" t="s">
        <v>846</v>
      </c>
      <c r="AK41" s="39" t="s">
        <v>847</v>
      </c>
      <c r="AL41" s="39" t="s">
        <v>847</v>
      </c>
      <c r="AM41" s="39" t="s">
        <v>1139</v>
      </c>
      <c r="AN41" s="39" t="s">
        <v>1139</v>
      </c>
      <c r="AO41" s="39" t="s">
        <v>830</v>
      </c>
      <c r="AP41" s="39" t="s">
        <v>830</v>
      </c>
      <c r="AQ41" s="39" t="s">
        <v>830</v>
      </c>
      <c r="AR41" s="39" t="s">
        <v>830</v>
      </c>
      <c r="AS41" s="39" t="s">
        <v>830</v>
      </c>
      <c r="AT41" s="39" t="s">
        <v>830</v>
      </c>
      <c r="AU41" s="39" t="s">
        <v>830</v>
      </c>
      <c r="AV41" s="39" t="s">
        <v>844</v>
      </c>
      <c r="AW41" s="39" t="s">
        <v>514</v>
      </c>
      <c r="AX41" s="39" t="s">
        <v>842</v>
      </c>
      <c r="AY41" s="39" t="s">
        <v>842</v>
      </c>
      <c r="AZ41" s="39" t="s">
        <v>842</v>
      </c>
      <c r="BA41" s="40" t="s">
        <v>819</v>
      </c>
      <c r="BB41" s="39" t="s">
        <v>841</v>
      </c>
      <c r="BC41" s="39" t="s">
        <v>841</v>
      </c>
      <c r="BD41" s="39" t="s">
        <v>503</v>
      </c>
      <c r="BE41" s="39" t="s">
        <v>503</v>
      </c>
      <c r="BF41" s="39" t="s">
        <v>1133</v>
      </c>
      <c r="BG41" s="39" t="s">
        <v>1140</v>
      </c>
      <c r="BH41" s="39" t="s">
        <v>838</v>
      </c>
      <c r="BI41" s="39" t="s">
        <v>514</v>
      </c>
      <c r="BJ41" s="39" t="s">
        <v>511</v>
      </c>
      <c r="BK41" s="39" t="s">
        <v>514</v>
      </c>
      <c r="BL41" s="39" t="s">
        <v>514</v>
      </c>
      <c r="BM41" s="39" t="s">
        <v>821</v>
      </c>
      <c r="BN41" s="39" t="s">
        <v>830</v>
      </c>
      <c r="BO41" s="39" t="s">
        <v>830</v>
      </c>
      <c r="BP41" s="39" t="s">
        <v>830</v>
      </c>
      <c r="BQ41" s="39" t="s">
        <v>830</v>
      </c>
      <c r="BR41" s="39" t="s">
        <v>830</v>
      </c>
      <c r="BS41" s="39" t="s">
        <v>830</v>
      </c>
      <c r="BT41" s="39"/>
      <c r="BU41" s="39" t="s">
        <v>845</v>
      </c>
      <c r="BV41" s="39" t="s">
        <v>514</v>
      </c>
    </row>
    <row r="42" spans="1:74">
      <c r="A42" s="30" t="str">
        <f>'Indicator Data'!A43</f>
        <v>Congo</v>
      </c>
      <c r="B42" s="23" t="str">
        <f>'Indicator Data'!B43</f>
        <v>COG</v>
      </c>
      <c r="C42" s="39" t="s">
        <v>1132</v>
      </c>
      <c r="D42" s="39" t="s">
        <v>1132</v>
      </c>
      <c r="E42" s="39" t="s">
        <v>1133</v>
      </c>
      <c r="F42" s="39" t="s">
        <v>1133</v>
      </c>
      <c r="G42" s="39" t="s">
        <v>1133</v>
      </c>
      <c r="H42" s="39" t="s">
        <v>1133</v>
      </c>
      <c r="I42" s="39" t="s">
        <v>1133</v>
      </c>
      <c r="J42" s="39" t="s">
        <v>842</v>
      </c>
      <c r="K42" s="39" t="s">
        <v>842</v>
      </c>
      <c r="L42" s="39" t="s">
        <v>503</v>
      </c>
      <c r="M42" s="39" t="s">
        <v>839</v>
      </c>
      <c r="N42" s="39" t="s">
        <v>839</v>
      </c>
      <c r="O42" s="39" t="s">
        <v>839</v>
      </c>
      <c r="P42" s="39" t="s">
        <v>839</v>
      </c>
      <c r="Q42" s="39" t="s">
        <v>1051</v>
      </c>
      <c r="R42" s="39" t="s">
        <v>1051</v>
      </c>
      <c r="S42" s="39" t="s">
        <v>839</v>
      </c>
      <c r="T42" s="39" t="s">
        <v>839</v>
      </c>
      <c r="U42" s="39" t="s">
        <v>839</v>
      </c>
      <c r="V42" s="39" t="s">
        <v>514</v>
      </c>
      <c r="W42" s="39" t="s">
        <v>514</v>
      </c>
      <c r="X42" s="39" t="s">
        <v>514</v>
      </c>
      <c r="Y42" s="39" t="s">
        <v>1100</v>
      </c>
      <c r="Z42" s="39" t="s">
        <v>840</v>
      </c>
      <c r="AA42" s="39" t="s">
        <v>840</v>
      </c>
      <c r="AB42" s="61" t="s">
        <v>1138</v>
      </c>
      <c r="AC42" s="39" t="s">
        <v>830</v>
      </c>
      <c r="AD42" s="39" t="s">
        <v>1052</v>
      </c>
      <c r="AE42" s="39" t="s">
        <v>1100</v>
      </c>
      <c r="AF42" s="39" t="s">
        <v>839</v>
      </c>
      <c r="AG42" s="40" t="s">
        <v>1381</v>
      </c>
      <c r="AH42" s="39" t="s">
        <v>844</v>
      </c>
      <c r="AI42" s="39" t="s">
        <v>844</v>
      </c>
      <c r="AJ42" s="39" t="s">
        <v>846</v>
      </c>
      <c r="AK42" s="39" t="s">
        <v>847</v>
      </c>
      <c r="AL42" s="39" t="s">
        <v>847</v>
      </c>
      <c r="AM42" s="39" t="s">
        <v>1139</v>
      </c>
      <c r="AN42" s="39" t="s">
        <v>1139</v>
      </c>
      <c r="AO42" s="39" t="s">
        <v>830</v>
      </c>
      <c r="AP42" s="39" t="s">
        <v>830</v>
      </c>
      <c r="AQ42" s="39" t="s">
        <v>830</v>
      </c>
      <c r="AR42" s="39" t="s">
        <v>830</v>
      </c>
      <c r="AS42" s="39" t="s">
        <v>830</v>
      </c>
      <c r="AT42" s="39" t="s">
        <v>830</v>
      </c>
      <c r="AU42" s="39" t="s">
        <v>830</v>
      </c>
      <c r="AV42" s="39" t="s">
        <v>844</v>
      </c>
      <c r="AW42" s="39" t="s">
        <v>514</v>
      </c>
      <c r="AX42" s="39" t="s">
        <v>842</v>
      </c>
      <c r="AY42" s="39" t="s">
        <v>842</v>
      </c>
      <c r="AZ42" s="39" t="s">
        <v>842</v>
      </c>
      <c r="BA42" s="40" t="s">
        <v>822</v>
      </c>
      <c r="BB42" s="39" t="s">
        <v>841</v>
      </c>
      <c r="BC42" s="39" t="s">
        <v>841</v>
      </c>
      <c r="BD42" s="39" t="s">
        <v>503</v>
      </c>
      <c r="BE42" s="39" t="s">
        <v>503</v>
      </c>
      <c r="BF42" s="39" t="s">
        <v>1133</v>
      </c>
      <c r="BG42" s="39" t="s">
        <v>1140</v>
      </c>
      <c r="BH42" s="39" t="s">
        <v>838</v>
      </c>
      <c r="BI42" s="39" t="s">
        <v>514</v>
      </c>
      <c r="BJ42" s="39" t="s">
        <v>511</v>
      </c>
      <c r="BK42" s="39" t="s">
        <v>514</v>
      </c>
      <c r="BL42" s="39" t="s">
        <v>514</v>
      </c>
      <c r="BM42" s="39" t="s">
        <v>821</v>
      </c>
      <c r="BN42" s="39" t="s">
        <v>830</v>
      </c>
      <c r="BO42" s="39" t="s">
        <v>830</v>
      </c>
      <c r="BP42" s="39" t="s">
        <v>830</v>
      </c>
      <c r="BQ42" s="39" t="s">
        <v>830</v>
      </c>
      <c r="BR42" s="39" t="s">
        <v>830</v>
      </c>
      <c r="BS42" s="39" t="s">
        <v>830</v>
      </c>
      <c r="BT42" s="39"/>
      <c r="BU42" s="39" t="s">
        <v>845</v>
      </c>
      <c r="BV42" s="39" t="s">
        <v>514</v>
      </c>
    </row>
    <row r="43" spans="1:74">
      <c r="A43" s="30" t="str">
        <f>'Indicator Data'!A44</f>
        <v>Congo DR</v>
      </c>
      <c r="B43" s="23" t="str">
        <f>'Indicator Data'!B44</f>
        <v>COD</v>
      </c>
      <c r="C43" s="39" t="s">
        <v>1132</v>
      </c>
      <c r="D43" s="39" t="s">
        <v>1132</v>
      </c>
      <c r="E43" s="39" t="s">
        <v>1133</v>
      </c>
      <c r="F43" s="39" t="s">
        <v>1133</v>
      </c>
      <c r="G43" s="39" t="s">
        <v>1133</v>
      </c>
      <c r="H43" s="39" t="s">
        <v>1133</v>
      </c>
      <c r="I43" s="39" t="s">
        <v>1133</v>
      </c>
      <c r="J43" s="39" t="s">
        <v>842</v>
      </c>
      <c r="K43" s="39" t="s">
        <v>842</v>
      </c>
      <c r="L43" s="39" t="s">
        <v>503</v>
      </c>
      <c r="M43" s="39" t="s">
        <v>839</v>
      </c>
      <c r="N43" s="39" t="s">
        <v>839</v>
      </c>
      <c r="O43" s="39" t="s">
        <v>839</v>
      </c>
      <c r="P43" s="39" t="s">
        <v>839</v>
      </c>
      <c r="Q43" s="39" t="s">
        <v>1051</v>
      </c>
      <c r="R43" s="39" t="s">
        <v>1051</v>
      </c>
      <c r="S43" s="39" t="s">
        <v>839</v>
      </c>
      <c r="T43" s="39" t="s">
        <v>839</v>
      </c>
      <c r="U43" s="39" t="s">
        <v>839</v>
      </c>
      <c r="V43" s="39" t="s">
        <v>514</v>
      </c>
      <c r="W43" s="39" t="s">
        <v>514</v>
      </c>
      <c r="X43" s="39" t="s">
        <v>514</v>
      </c>
      <c r="Y43" s="39" t="s">
        <v>1100</v>
      </c>
      <c r="Z43" s="39" t="s">
        <v>840</v>
      </c>
      <c r="AA43" s="39" t="s">
        <v>840</v>
      </c>
      <c r="AB43" s="61" t="s">
        <v>1138</v>
      </c>
      <c r="AC43" s="39" t="s">
        <v>830</v>
      </c>
      <c r="AD43" s="39" t="s">
        <v>1052</v>
      </c>
      <c r="AE43" s="39" t="s">
        <v>1100</v>
      </c>
      <c r="AF43" s="39" t="s">
        <v>839</v>
      </c>
      <c r="AG43" s="40" t="s">
        <v>1381</v>
      </c>
      <c r="AH43" s="39" t="s">
        <v>844</v>
      </c>
      <c r="AI43" s="39" t="s">
        <v>844</v>
      </c>
      <c r="AJ43" s="39" t="s">
        <v>846</v>
      </c>
      <c r="AK43" s="39" t="s">
        <v>847</v>
      </c>
      <c r="AL43" s="39" t="s">
        <v>847</v>
      </c>
      <c r="AM43" s="39" t="s">
        <v>1139</v>
      </c>
      <c r="AN43" s="39" t="s">
        <v>1139</v>
      </c>
      <c r="AO43" s="39" t="s">
        <v>830</v>
      </c>
      <c r="AP43" s="39" t="s">
        <v>830</v>
      </c>
      <c r="AQ43" s="39" t="s">
        <v>830</v>
      </c>
      <c r="AR43" s="39" t="s">
        <v>830</v>
      </c>
      <c r="AS43" s="39" t="s">
        <v>830</v>
      </c>
      <c r="AT43" s="39" t="s">
        <v>830</v>
      </c>
      <c r="AU43" s="39" t="s">
        <v>830</v>
      </c>
      <c r="AV43" s="39" t="s">
        <v>844</v>
      </c>
      <c r="AW43" s="39" t="s">
        <v>514</v>
      </c>
      <c r="AX43" s="39" t="s">
        <v>842</v>
      </c>
      <c r="AY43" s="39" t="s">
        <v>842</v>
      </c>
      <c r="AZ43" s="39" t="s">
        <v>842</v>
      </c>
      <c r="BA43" s="40" t="s">
        <v>822</v>
      </c>
      <c r="BB43" s="39" t="s">
        <v>841</v>
      </c>
      <c r="BC43" s="39" t="s">
        <v>841</v>
      </c>
      <c r="BD43" s="39" t="s">
        <v>503</v>
      </c>
      <c r="BE43" s="39" t="s">
        <v>503</v>
      </c>
      <c r="BF43" s="39" t="s">
        <v>1133</v>
      </c>
      <c r="BG43" s="39" t="s">
        <v>1140</v>
      </c>
      <c r="BH43" s="39" t="s">
        <v>838</v>
      </c>
      <c r="BI43" s="39" t="s">
        <v>514</v>
      </c>
      <c r="BJ43" s="39" t="s">
        <v>511</v>
      </c>
      <c r="BK43" s="39" t="s">
        <v>514</v>
      </c>
      <c r="BL43" s="39" t="s">
        <v>514</v>
      </c>
      <c r="BM43" s="39" t="s">
        <v>821</v>
      </c>
      <c r="BN43" s="39" t="s">
        <v>830</v>
      </c>
      <c r="BO43" s="39" t="s">
        <v>830</v>
      </c>
      <c r="BP43" s="39" t="s">
        <v>830</v>
      </c>
      <c r="BQ43" s="39" t="s">
        <v>830</v>
      </c>
      <c r="BR43" s="39" t="s">
        <v>830</v>
      </c>
      <c r="BS43" s="39" t="s">
        <v>830</v>
      </c>
      <c r="BT43" s="39"/>
      <c r="BU43" s="39" t="s">
        <v>845</v>
      </c>
      <c r="BV43" s="39" t="s">
        <v>514</v>
      </c>
    </row>
    <row r="44" spans="1:74">
      <c r="A44" s="30" t="str">
        <f>'Indicator Data'!A45</f>
        <v>Costa Rica</v>
      </c>
      <c r="B44" s="23" t="str">
        <f>'Indicator Data'!B45</f>
        <v>CRI</v>
      </c>
      <c r="C44" s="39" t="s">
        <v>1132</v>
      </c>
      <c r="D44" s="39" t="s">
        <v>1132</v>
      </c>
      <c r="E44" s="39" t="s">
        <v>1133</v>
      </c>
      <c r="F44" s="39" t="s">
        <v>1133</v>
      </c>
      <c r="G44" s="39" t="s">
        <v>1133</v>
      </c>
      <c r="H44" s="39" t="s">
        <v>1133</v>
      </c>
      <c r="I44" s="39" t="s">
        <v>1133</v>
      </c>
      <c r="J44" s="39" t="s">
        <v>842</v>
      </c>
      <c r="K44" s="39" t="s">
        <v>842</v>
      </c>
      <c r="L44" s="39" t="s">
        <v>503</v>
      </c>
      <c r="M44" s="39" t="s">
        <v>839</v>
      </c>
      <c r="N44" s="39" t="s">
        <v>839</v>
      </c>
      <c r="O44" s="39" t="s">
        <v>839</v>
      </c>
      <c r="P44" s="39" t="s">
        <v>839</v>
      </c>
      <c r="Q44" s="39" t="s">
        <v>1051</v>
      </c>
      <c r="R44" s="39" t="s">
        <v>1051</v>
      </c>
      <c r="S44" s="39" t="s">
        <v>839</v>
      </c>
      <c r="T44" s="39" t="s">
        <v>839</v>
      </c>
      <c r="U44" s="39" t="s">
        <v>839</v>
      </c>
      <c r="V44" s="39" t="s">
        <v>514</v>
      </c>
      <c r="W44" s="39" t="s">
        <v>514</v>
      </c>
      <c r="X44" s="39" t="s">
        <v>514</v>
      </c>
      <c r="Y44" s="39" t="s">
        <v>1100</v>
      </c>
      <c r="Z44" s="39" t="s">
        <v>840</v>
      </c>
      <c r="AA44" s="39" t="s">
        <v>840</v>
      </c>
      <c r="AB44" s="61" t="s">
        <v>1138</v>
      </c>
      <c r="AC44" s="39" t="s">
        <v>830</v>
      </c>
      <c r="AD44" s="39" t="s">
        <v>1052</v>
      </c>
      <c r="AE44" s="39" t="s">
        <v>1100</v>
      </c>
      <c r="AF44" s="39" t="s">
        <v>839</v>
      </c>
      <c r="AG44" s="40" t="s">
        <v>1381</v>
      </c>
      <c r="AH44" s="39" t="s">
        <v>844</v>
      </c>
      <c r="AI44" s="39" t="s">
        <v>844</v>
      </c>
      <c r="AJ44" s="39" t="s">
        <v>846</v>
      </c>
      <c r="AK44" s="39" t="s">
        <v>847</v>
      </c>
      <c r="AL44" s="39" t="s">
        <v>847</v>
      </c>
      <c r="AM44" s="39" t="s">
        <v>1139</v>
      </c>
      <c r="AN44" s="39" t="s">
        <v>1139</v>
      </c>
      <c r="AO44" s="39" t="s">
        <v>830</v>
      </c>
      <c r="AP44" s="39" t="s">
        <v>830</v>
      </c>
      <c r="AQ44" s="39" t="s">
        <v>830</v>
      </c>
      <c r="AR44" s="39" t="s">
        <v>830</v>
      </c>
      <c r="AS44" s="39" t="s">
        <v>830</v>
      </c>
      <c r="AT44" s="39" t="s">
        <v>830</v>
      </c>
      <c r="AU44" s="39" t="s">
        <v>830</v>
      </c>
      <c r="AV44" s="39" t="s">
        <v>844</v>
      </c>
      <c r="AW44" s="39" t="s">
        <v>514</v>
      </c>
      <c r="AX44" s="39" t="s">
        <v>842</v>
      </c>
      <c r="AY44" s="39" t="s">
        <v>842</v>
      </c>
      <c r="AZ44" s="39" t="s">
        <v>842</v>
      </c>
      <c r="BA44" s="40" t="s">
        <v>819</v>
      </c>
      <c r="BB44" s="39" t="s">
        <v>841</v>
      </c>
      <c r="BC44" s="39" t="s">
        <v>841</v>
      </c>
      <c r="BD44" s="39" t="s">
        <v>503</v>
      </c>
      <c r="BE44" s="39" t="s">
        <v>503</v>
      </c>
      <c r="BF44" s="39" t="s">
        <v>1133</v>
      </c>
      <c r="BG44" s="39" t="s">
        <v>1140</v>
      </c>
      <c r="BH44" s="39" t="s">
        <v>838</v>
      </c>
      <c r="BI44" s="39" t="s">
        <v>514</v>
      </c>
      <c r="BJ44" s="39" t="s">
        <v>511</v>
      </c>
      <c r="BK44" s="39" t="s">
        <v>514</v>
      </c>
      <c r="BL44" s="39" t="s">
        <v>514</v>
      </c>
      <c r="BM44" s="39" t="s">
        <v>821</v>
      </c>
      <c r="BN44" s="39" t="s">
        <v>830</v>
      </c>
      <c r="BO44" s="39" t="s">
        <v>830</v>
      </c>
      <c r="BP44" s="39" t="s">
        <v>830</v>
      </c>
      <c r="BQ44" s="39" t="s">
        <v>830</v>
      </c>
      <c r="BR44" s="39" t="s">
        <v>830</v>
      </c>
      <c r="BS44" s="39" t="s">
        <v>830</v>
      </c>
      <c r="BT44" s="39"/>
      <c r="BU44" s="39" t="s">
        <v>845</v>
      </c>
      <c r="BV44" s="39" t="s">
        <v>514</v>
      </c>
    </row>
    <row r="45" spans="1:74">
      <c r="A45" s="30" t="str">
        <f>'Indicator Data'!A46</f>
        <v>Côte d'Ivoire</v>
      </c>
      <c r="B45" s="23" t="str">
        <f>'Indicator Data'!B46</f>
        <v>CIV</v>
      </c>
      <c r="C45" s="39" t="s">
        <v>1132</v>
      </c>
      <c r="D45" s="39" t="s">
        <v>1132</v>
      </c>
      <c r="E45" s="39" t="s">
        <v>1133</v>
      </c>
      <c r="F45" s="39" t="s">
        <v>1133</v>
      </c>
      <c r="G45" s="39" t="s">
        <v>1133</v>
      </c>
      <c r="H45" s="39" t="s">
        <v>1133</v>
      </c>
      <c r="I45" s="39" t="s">
        <v>1133</v>
      </c>
      <c r="J45" s="39" t="s">
        <v>842</v>
      </c>
      <c r="K45" s="39" t="s">
        <v>842</v>
      </c>
      <c r="L45" s="39" t="s">
        <v>503</v>
      </c>
      <c r="M45" s="39" t="s">
        <v>839</v>
      </c>
      <c r="N45" s="39" t="s">
        <v>839</v>
      </c>
      <c r="O45" s="39" t="s">
        <v>839</v>
      </c>
      <c r="P45" s="39" t="s">
        <v>839</v>
      </c>
      <c r="Q45" s="39" t="s">
        <v>1051</v>
      </c>
      <c r="R45" s="39" t="s">
        <v>1051</v>
      </c>
      <c r="S45" s="39" t="s">
        <v>839</v>
      </c>
      <c r="T45" s="39" t="s">
        <v>839</v>
      </c>
      <c r="U45" s="39" t="s">
        <v>839</v>
      </c>
      <c r="V45" s="39" t="s">
        <v>514</v>
      </c>
      <c r="W45" s="39" t="s">
        <v>514</v>
      </c>
      <c r="X45" s="39" t="s">
        <v>514</v>
      </c>
      <c r="Y45" s="39" t="s">
        <v>1100</v>
      </c>
      <c r="Z45" s="39" t="s">
        <v>840</v>
      </c>
      <c r="AA45" s="39" t="s">
        <v>840</v>
      </c>
      <c r="AB45" s="61" t="s">
        <v>1138</v>
      </c>
      <c r="AC45" s="39" t="s">
        <v>830</v>
      </c>
      <c r="AD45" s="39" t="s">
        <v>1052</v>
      </c>
      <c r="AE45" s="39" t="s">
        <v>1100</v>
      </c>
      <c r="AF45" s="39" t="s">
        <v>839</v>
      </c>
      <c r="AG45" s="40" t="s">
        <v>1381</v>
      </c>
      <c r="AH45" s="39" t="s">
        <v>844</v>
      </c>
      <c r="AI45" s="39" t="s">
        <v>844</v>
      </c>
      <c r="AJ45" s="39" t="s">
        <v>846</v>
      </c>
      <c r="AK45" s="39" t="s">
        <v>847</v>
      </c>
      <c r="AL45" s="39" t="s">
        <v>847</v>
      </c>
      <c r="AM45" s="39" t="s">
        <v>1139</v>
      </c>
      <c r="AN45" s="39" t="s">
        <v>1139</v>
      </c>
      <c r="AO45" s="39" t="s">
        <v>830</v>
      </c>
      <c r="AP45" s="39" t="s">
        <v>830</v>
      </c>
      <c r="AQ45" s="39" t="s">
        <v>830</v>
      </c>
      <c r="AR45" s="39" t="s">
        <v>830</v>
      </c>
      <c r="AS45" s="39" t="s">
        <v>830</v>
      </c>
      <c r="AT45" s="39" t="s">
        <v>830</v>
      </c>
      <c r="AU45" s="39" t="s">
        <v>830</v>
      </c>
      <c r="AV45" s="39" t="s">
        <v>844</v>
      </c>
      <c r="AW45" s="39" t="s">
        <v>514</v>
      </c>
      <c r="AX45" s="39" t="s">
        <v>842</v>
      </c>
      <c r="AY45" s="39" t="s">
        <v>842</v>
      </c>
      <c r="AZ45" s="39" t="s">
        <v>842</v>
      </c>
      <c r="BA45" s="40" t="s">
        <v>822</v>
      </c>
      <c r="BB45" s="39" t="s">
        <v>841</v>
      </c>
      <c r="BC45" s="39" t="s">
        <v>841</v>
      </c>
      <c r="BD45" s="39" t="s">
        <v>503</v>
      </c>
      <c r="BE45" s="39" t="s">
        <v>503</v>
      </c>
      <c r="BF45" s="39" t="s">
        <v>1133</v>
      </c>
      <c r="BG45" s="39" t="s">
        <v>1140</v>
      </c>
      <c r="BH45" s="39" t="s">
        <v>838</v>
      </c>
      <c r="BI45" s="39" t="s">
        <v>514</v>
      </c>
      <c r="BJ45" s="39" t="s">
        <v>511</v>
      </c>
      <c r="BK45" s="39" t="s">
        <v>514</v>
      </c>
      <c r="BL45" s="39" t="s">
        <v>514</v>
      </c>
      <c r="BM45" s="39" t="s">
        <v>821</v>
      </c>
      <c r="BN45" s="39" t="s">
        <v>830</v>
      </c>
      <c r="BO45" s="39" t="s">
        <v>830</v>
      </c>
      <c r="BP45" s="39" t="s">
        <v>830</v>
      </c>
      <c r="BQ45" s="39" t="s">
        <v>830</v>
      </c>
      <c r="BR45" s="39" t="s">
        <v>830</v>
      </c>
      <c r="BS45" s="39" t="s">
        <v>830</v>
      </c>
      <c r="BT45" s="39"/>
      <c r="BU45" s="39" t="s">
        <v>845</v>
      </c>
      <c r="BV45" s="39" t="s">
        <v>514</v>
      </c>
    </row>
    <row r="46" spans="1:74">
      <c r="A46" s="30" t="str">
        <f>'Indicator Data'!A47</f>
        <v>Croatia</v>
      </c>
      <c r="B46" s="23" t="str">
        <f>'Indicator Data'!B47</f>
        <v>HRV</v>
      </c>
      <c r="C46" s="39" t="s">
        <v>1132</v>
      </c>
      <c r="D46" s="39" t="s">
        <v>1132</v>
      </c>
      <c r="E46" s="39" t="s">
        <v>1133</v>
      </c>
      <c r="F46" s="39" t="s">
        <v>1133</v>
      </c>
      <c r="G46" s="39" t="s">
        <v>1133</v>
      </c>
      <c r="H46" s="39" t="s">
        <v>1133</v>
      </c>
      <c r="I46" s="39" t="s">
        <v>1133</v>
      </c>
      <c r="J46" s="39" t="s">
        <v>842</v>
      </c>
      <c r="K46" s="39" t="s">
        <v>842</v>
      </c>
      <c r="L46" s="39" t="s">
        <v>503</v>
      </c>
      <c r="M46" s="39" t="s">
        <v>839</v>
      </c>
      <c r="N46" s="39" t="s">
        <v>839</v>
      </c>
      <c r="O46" s="39" t="s">
        <v>839</v>
      </c>
      <c r="P46" s="39" t="s">
        <v>839</v>
      </c>
      <c r="Q46" s="39" t="s">
        <v>1051</v>
      </c>
      <c r="R46" s="39" t="s">
        <v>1051</v>
      </c>
      <c r="S46" s="39" t="s">
        <v>839</v>
      </c>
      <c r="T46" s="39" t="s">
        <v>839</v>
      </c>
      <c r="U46" s="39" t="s">
        <v>839</v>
      </c>
      <c r="V46" s="39" t="s">
        <v>514</v>
      </c>
      <c r="W46" s="39" t="s">
        <v>514</v>
      </c>
      <c r="X46" s="39" t="s">
        <v>514</v>
      </c>
      <c r="Y46" s="39" t="s">
        <v>1100</v>
      </c>
      <c r="Z46" s="39" t="s">
        <v>840</v>
      </c>
      <c r="AA46" s="39" t="s">
        <v>840</v>
      </c>
      <c r="AB46" s="61" t="s">
        <v>1138</v>
      </c>
      <c r="AC46" s="39" t="s">
        <v>830</v>
      </c>
      <c r="AD46" s="39" t="s">
        <v>1052</v>
      </c>
      <c r="AE46" s="39" t="s">
        <v>1100</v>
      </c>
      <c r="AF46" s="39" t="s">
        <v>839</v>
      </c>
      <c r="AG46" s="40" t="s">
        <v>1381</v>
      </c>
      <c r="AH46" s="39" t="s">
        <v>844</v>
      </c>
      <c r="AI46" s="39" t="s">
        <v>844</v>
      </c>
      <c r="AJ46" s="39" t="s">
        <v>846</v>
      </c>
      <c r="AK46" s="39" t="s">
        <v>847</v>
      </c>
      <c r="AL46" s="39" t="s">
        <v>847</v>
      </c>
      <c r="AM46" s="39" t="s">
        <v>1139</v>
      </c>
      <c r="AN46" s="39" t="s">
        <v>1139</v>
      </c>
      <c r="AO46" s="39" t="s">
        <v>830</v>
      </c>
      <c r="AP46" s="39" t="s">
        <v>830</v>
      </c>
      <c r="AQ46" s="39" t="s">
        <v>830</v>
      </c>
      <c r="AR46" s="39" t="s">
        <v>830</v>
      </c>
      <c r="AS46" s="39" t="s">
        <v>830</v>
      </c>
      <c r="AT46" s="39" t="s">
        <v>830</v>
      </c>
      <c r="AU46" s="39" t="s">
        <v>830</v>
      </c>
      <c r="AV46" s="39" t="s">
        <v>844</v>
      </c>
      <c r="AW46" s="39" t="s">
        <v>514</v>
      </c>
      <c r="AX46" s="39" t="s">
        <v>842</v>
      </c>
      <c r="AY46" s="39" t="s">
        <v>842</v>
      </c>
      <c r="AZ46" s="39" t="s">
        <v>842</v>
      </c>
      <c r="BA46" s="40" t="s">
        <v>819</v>
      </c>
      <c r="BB46" s="39" t="s">
        <v>841</v>
      </c>
      <c r="BC46" s="39" t="s">
        <v>841</v>
      </c>
      <c r="BD46" s="39" t="s">
        <v>503</v>
      </c>
      <c r="BE46" s="39" t="s">
        <v>503</v>
      </c>
      <c r="BF46" s="39" t="s">
        <v>1133</v>
      </c>
      <c r="BG46" s="39" t="s">
        <v>1140</v>
      </c>
      <c r="BH46" s="39" t="s">
        <v>838</v>
      </c>
      <c r="BI46" s="39" t="s">
        <v>514</v>
      </c>
      <c r="BJ46" s="39" t="s">
        <v>511</v>
      </c>
      <c r="BK46" s="39" t="s">
        <v>514</v>
      </c>
      <c r="BL46" s="39" t="s">
        <v>514</v>
      </c>
      <c r="BM46" s="39" t="s">
        <v>821</v>
      </c>
      <c r="BN46" s="39" t="s">
        <v>830</v>
      </c>
      <c r="BO46" s="39" t="s">
        <v>830</v>
      </c>
      <c r="BP46" s="39" t="s">
        <v>830</v>
      </c>
      <c r="BQ46" s="39" t="s">
        <v>830</v>
      </c>
      <c r="BR46" s="39" t="s">
        <v>830</v>
      </c>
      <c r="BS46" s="39" t="s">
        <v>830</v>
      </c>
      <c r="BT46" s="39"/>
      <c r="BU46" s="39" t="s">
        <v>845</v>
      </c>
      <c r="BV46" s="39" t="s">
        <v>514</v>
      </c>
    </row>
    <row r="47" spans="1:74">
      <c r="A47" s="30" t="str">
        <f>'Indicator Data'!A48</f>
        <v>Cuba</v>
      </c>
      <c r="B47" s="23" t="str">
        <f>'Indicator Data'!B48</f>
        <v>CUB</v>
      </c>
      <c r="C47" s="39" t="s">
        <v>1132</v>
      </c>
      <c r="D47" s="39" t="s">
        <v>1132</v>
      </c>
      <c r="E47" s="39" t="s">
        <v>1133</v>
      </c>
      <c r="F47" s="39" t="s">
        <v>1133</v>
      </c>
      <c r="G47" s="39" t="s">
        <v>1133</v>
      </c>
      <c r="H47" s="39" t="s">
        <v>1133</v>
      </c>
      <c r="I47" s="39" t="s">
        <v>1133</v>
      </c>
      <c r="J47" s="39" t="s">
        <v>842</v>
      </c>
      <c r="K47" s="39" t="s">
        <v>842</v>
      </c>
      <c r="L47" s="39" t="s">
        <v>503</v>
      </c>
      <c r="M47" s="39" t="s">
        <v>839</v>
      </c>
      <c r="N47" s="39" t="s">
        <v>839</v>
      </c>
      <c r="O47" s="39" t="s">
        <v>839</v>
      </c>
      <c r="P47" s="39" t="s">
        <v>839</v>
      </c>
      <c r="Q47" s="39" t="s">
        <v>1051</v>
      </c>
      <c r="R47" s="39" t="s">
        <v>1051</v>
      </c>
      <c r="S47" s="39" t="s">
        <v>839</v>
      </c>
      <c r="T47" s="39" t="s">
        <v>839</v>
      </c>
      <c r="U47" s="39" t="s">
        <v>839</v>
      </c>
      <c r="V47" s="39" t="s">
        <v>514</v>
      </c>
      <c r="W47" s="39" t="s">
        <v>514</v>
      </c>
      <c r="X47" s="39" t="s">
        <v>514</v>
      </c>
      <c r="Y47" s="39" t="s">
        <v>1100</v>
      </c>
      <c r="Z47" s="39" t="s">
        <v>840</v>
      </c>
      <c r="AA47" s="39" t="s">
        <v>840</v>
      </c>
      <c r="AB47" s="61" t="s">
        <v>1138</v>
      </c>
      <c r="AC47" s="39" t="s">
        <v>830</v>
      </c>
      <c r="AD47" s="39" t="s">
        <v>1052</v>
      </c>
      <c r="AE47" s="39" t="s">
        <v>1100</v>
      </c>
      <c r="AF47" s="39" t="s">
        <v>839</v>
      </c>
      <c r="AG47" s="40" t="s">
        <v>1381</v>
      </c>
      <c r="AH47" s="39" t="s">
        <v>844</v>
      </c>
      <c r="AI47" s="39" t="s">
        <v>844</v>
      </c>
      <c r="AJ47" s="39" t="s">
        <v>846</v>
      </c>
      <c r="AK47" s="39" t="s">
        <v>847</v>
      </c>
      <c r="AL47" s="39" t="s">
        <v>847</v>
      </c>
      <c r="AM47" s="39" t="s">
        <v>1139</v>
      </c>
      <c r="AN47" s="39" t="s">
        <v>1139</v>
      </c>
      <c r="AO47" s="39" t="s">
        <v>830</v>
      </c>
      <c r="AP47" s="39" t="s">
        <v>830</v>
      </c>
      <c r="AQ47" s="39" t="s">
        <v>830</v>
      </c>
      <c r="AR47" s="39" t="s">
        <v>830</v>
      </c>
      <c r="AS47" s="39" t="s">
        <v>830</v>
      </c>
      <c r="AT47" s="39" t="s">
        <v>830</v>
      </c>
      <c r="AU47" s="39" t="s">
        <v>830</v>
      </c>
      <c r="AV47" s="39" t="s">
        <v>844</v>
      </c>
      <c r="AW47" s="39" t="s">
        <v>514</v>
      </c>
      <c r="AX47" s="39" t="s">
        <v>842</v>
      </c>
      <c r="AY47" s="39" t="s">
        <v>842</v>
      </c>
      <c r="AZ47" s="39" t="s">
        <v>842</v>
      </c>
      <c r="BA47" s="40" t="s">
        <v>819</v>
      </c>
      <c r="BB47" s="39" t="s">
        <v>841</v>
      </c>
      <c r="BC47" s="39" t="s">
        <v>841</v>
      </c>
      <c r="BD47" s="39" t="s">
        <v>503</v>
      </c>
      <c r="BE47" s="39" t="s">
        <v>503</v>
      </c>
      <c r="BF47" s="39" t="s">
        <v>1133</v>
      </c>
      <c r="BG47" s="39" t="s">
        <v>1140</v>
      </c>
      <c r="BH47" s="39" t="s">
        <v>838</v>
      </c>
      <c r="BI47" s="39" t="s">
        <v>514</v>
      </c>
      <c r="BJ47" s="39" t="s">
        <v>511</v>
      </c>
      <c r="BK47" s="39" t="s">
        <v>514</v>
      </c>
      <c r="BL47" s="39" t="s">
        <v>514</v>
      </c>
      <c r="BM47" s="39" t="s">
        <v>821</v>
      </c>
      <c r="BN47" s="39" t="s">
        <v>830</v>
      </c>
      <c r="BO47" s="39" t="s">
        <v>830</v>
      </c>
      <c r="BP47" s="39" t="s">
        <v>830</v>
      </c>
      <c r="BQ47" s="39" t="s">
        <v>830</v>
      </c>
      <c r="BR47" s="39" t="s">
        <v>830</v>
      </c>
      <c r="BS47" s="39" t="s">
        <v>830</v>
      </c>
      <c r="BT47" s="39"/>
      <c r="BU47" s="39" t="s">
        <v>845</v>
      </c>
      <c r="BV47" s="39" t="s">
        <v>514</v>
      </c>
    </row>
    <row r="48" spans="1:74">
      <c r="A48" s="30" t="str">
        <f>'Indicator Data'!A49</f>
        <v>Cyprus</v>
      </c>
      <c r="B48" s="23" t="str">
        <f>'Indicator Data'!B49</f>
        <v>CYP</v>
      </c>
      <c r="C48" s="39" t="s">
        <v>1132</v>
      </c>
      <c r="D48" s="39" t="s">
        <v>1132</v>
      </c>
      <c r="E48" s="39" t="s">
        <v>1133</v>
      </c>
      <c r="F48" s="39" t="s">
        <v>1133</v>
      </c>
      <c r="G48" s="39" t="s">
        <v>1133</v>
      </c>
      <c r="H48" s="39" t="s">
        <v>1133</v>
      </c>
      <c r="I48" s="39" t="s">
        <v>1133</v>
      </c>
      <c r="J48" s="39" t="s">
        <v>842</v>
      </c>
      <c r="K48" s="39" t="s">
        <v>842</v>
      </c>
      <c r="L48" s="39" t="s">
        <v>503</v>
      </c>
      <c r="M48" s="39" t="s">
        <v>839</v>
      </c>
      <c r="N48" s="39" t="s">
        <v>839</v>
      </c>
      <c r="O48" s="39" t="s">
        <v>839</v>
      </c>
      <c r="P48" s="39" t="s">
        <v>839</v>
      </c>
      <c r="Q48" s="39" t="s">
        <v>1051</v>
      </c>
      <c r="R48" s="39" t="s">
        <v>1051</v>
      </c>
      <c r="S48" s="39" t="s">
        <v>839</v>
      </c>
      <c r="T48" s="39" t="s">
        <v>839</v>
      </c>
      <c r="U48" s="39" t="s">
        <v>839</v>
      </c>
      <c r="V48" s="39" t="s">
        <v>514</v>
      </c>
      <c r="W48" s="39" t="s">
        <v>514</v>
      </c>
      <c r="X48" s="39" t="s">
        <v>514</v>
      </c>
      <c r="Y48" s="39" t="s">
        <v>1100</v>
      </c>
      <c r="Z48" s="39" t="s">
        <v>840</v>
      </c>
      <c r="AA48" s="39" t="s">
        <v>840</v>
      </c>
      <c r="AB48" s="61" t="s">
        <v>1138</v>
      </c>
      <c r="AC48" s="39" t="s">
        <v>830</v>
      </c>
      <c r="AD48" s="39" t="s">
        <v>1052</v>
      </c>
      <c r="AE48" s="39" t="s">
        <v>1100</v>
      </c>
      <c r="AF48" s="39" t="s">
        <v>839</v>
      </c>
      <c r="AG48" s="40" t="s">
        <v>1381</v>
      </c>
      <c r="AH48" s="39" t="s">
        <v>844</v>
      </c>
      <c r="AI48" s="39" t="s">
        <v>844</v>
      </c>
      <c r="AJ48" s="39" t="s">
        <v>846</v>
      </c>
      <c r="AK48" s="39" t="s">
        <v>847</v>
      </c>
      <c r="AL48" s="39" t="s">
        <v>847</v>
      </c>
      <c r="AM48" s="39" t="s">
        <v>1139</v>
      </c>
      <c r="AN48" s="39" t="s">
        <v>1139</v>
      </c>
      <c r="AO48" s="39" t="s">
        <v>830</v>
      </c>
      <c r="AP48" s="39" t="s">
        <v>830</v>
      </c>
      <c r="AQ48" s="39" t="s">
        <v>830</v>
      </c>
      <c r="AR48" s="39" t="s">
        <v>830</v>
      </c>
      <c r="AS48" s="39" t="s">
        <v>830</v>
      </c>
      <c r="AT48" s="39" t="s">
        <v>830</v>
      </c>
      <c r="AU48" s="39" t="s">
        <v>830</v>
      </c>
      <c r="AV48" s="39" t="s">
        <v>844</v>
      </c>
      <c r="AW48" s="39" t="s">
        <v>514</v>
      </c>
      <c r="AX48" s="39" t="s">
        <v>842</v>
      </c>
      <c r="AY48" s="39" t="s">
        <v>842</v>
      </c>
      <c r="AZ48" s="39" t="s">
        <v>842</v>
      </c>
      <c r="BA48" s="40" t="s">
        <v>822</v>
      </c>
      <c r="BB48" s="39" t="s">
        <v>841</v>
      </c>
      <c r="BC48" s="39" t="s">
        <v>841</v>
      </c>
      <c r="BD48" s="39" t="s">
        <v>503</v>
      </c>
      <c r="BE48" s="39" t="s">
        <v>503</v>
      </c>
      <c r="BF48" s="39" t="s">
        <v>1133</v>
      </c>
      <c r="BG48" s="39" t="s">
        <v>1140</v>
      </c>
      <c r="BH48" s="39" t="s">
        <v>838</v>
      </c>
      <c r="BI48" s="39" t="s">
        <v>514</v>
      </c>
      <c r="BJ48" s="39" t="s">
        <v>511</v>
      </c>
      <c r="BK48" s="39" t="s">
        <v>514</v>
      </c>
      <c r="BL48" s="39" t="s">
        <v>514</v>
      </c>
      <c r="BM48" s="39" t="s">
        <v>821</v>
      </c>
      <c r="BN48" s="39" t="s">
        <v>830</v>
      </c>
      <c r="BO48" s="39" t="s">
        <v>830</v>
      </c>
      <c r="BP48" s="39" t="s">
        <v>830</v>
      </c>
      <c r="BQ48" s="39" t="s">
        <v>830</v>
      </c>
      <c r="BR48" s="39" t="s">
        <v>830</v>
      </c>
      <c r="BS48" s="39" t="s">
        <v>830</v>
      </c>
      <c r="BT48" s="39"/>
      <c r="BU48" s="39" t="s">
        <v>845</v>
      </c>
      <c r="BV48" s="39" t="s">
        <v>514</v>
      </c>
    </row>
    <row r="49" spans="1:74">
      <c r="A49" s="30" t="str">
        <f>'Indicator Data'!A50</f>
        <v>Czech Republic</v>
      </c>
      <c r="B49" s="23" t="str">
        <f>'Indicator Data'!B50</f>
        <v>CZE</v>
      </c>
      <c r="C49" s="39" t="s">
        <v>1132</v>
      </c>
      <c r="D49" s="39" t="s">
        <v>1132</v>
      </c>
      <c r="E49" s="39" t="s">
        <v>1133</v>
      </c>
      <c r="F49" s="39" t="s">
        <v>1133</v>
      </c>
      <c r="G49" s="39" t="s">
        <v>1133</v>
      </c>
      <c r="H49" s="39" t="s">
        <v>1133</v>
      </c>
      <c r="I49" s="39" t="s">
        <v>1133</v>
      </c>
      <c r="J49" s="39" t="s">
        <v>842</v>
      </c>
      <c r="K49" s="39" t="s">
        <v>842</v>
      </c>
      <c r="L49" s="39" t="s">
        <v>503</v>
      </c>
      <c r="M49" s="39" t="s">
        <v>839</v>
      </c>
      <c r="N49" s="39" t="s">
        <v>839</v>
      </c>
      <c r="O49" s="39" t="s">
        <v>839</v>
      </c>
      <c r="P49" s="39" t="s">
        <v>839</v>
      </c>
      <c r="Q49" s="39" t="s">
        <v>1051</v>
      </c>
      <c r="R49" s="39" t="s">
        <v>1051</v>
      </c>
      <c r="S49" s="39" t="s">
        <v>839</v>
      </c>
      <c r="T49" s="39" t="s">
        <v>839</v>
      </c>
      <c r="U49" s="39" t="s">
        <v>839</v>
      </c>
      <c r="V49" s="39" t="s">
        <v>514</v>
      </c>
      <c r="W49" s="39" t="s">
        <v>514</v>
      </c>
      <c r="X49" s="39" t="s">
        <v>514</v>
      </c>
      <c r="Y49" s="39" t="s">
        <v>1100</v>
      </c>
      <c r="Z49" s="39" t="s">
        <v>840</v>
      </c>
      <c r="AA49" s="39" t="s">
        <v>840</v>
      </c>
      <c r="AB49" s="61" t="s">
        <v>1138</v>
      </c>
      <c r="AC49" s="39" t="s">
        <v>830</v>
      </c>
      <c r="AD49" s="39" t="s">
        <v>1052</v>
      </c>
      <c r="AE49" s="39" t="s">
        <v>1100</v>
      </c>
      <c r="AF49" s="39" t="s">
        <v>839</v>
      </c>
      <c r="AG49" s="40" t="s">
        <v>1381</v>
      </c>
      <c r="AH49" s="39" t="s">
        <v>844</v>
      </c>
      <c r="AI49" s="39" t="s">
        <v>844</v>
      </c>
      <c r="AJ49" s="39" t="s">
        <v>846</v>
      </c>
      <c r="AK49" s="39" t="s">
        <v>847</v>
      </c>
      <c r="AL49" s="39" t="s">
        <v>847</v>
      </c>
      <c r="AM49" s="39" t="s">
        <v>1139</v>
      </c>
      <c r="AN49" s="39" t="s">
        <v>1139</v>
      </c>
      <c r="AO49" s="39" t="s">
        <v>830</v>
      </c>
      <c r="AP49" s="39" t="s">
        <v>830</v>
      </c>
      <c r="AQ49" s="39" t="s">
        <v>830</v>
      </c>
      <c r="AR49" s="39" t="s">
        <v>830</v>
      </c>
      <c r="AS49" s="39" t="s">
        <v>830</v>
      </c>
      <c r="AT49" s="39" t="s">
        <v>830</v>
      </c>
      <c r="AU49" s="39" t="s">
        <v>830</v>
      </c>
      <c r="AV49" s="39" t="s">
        <v>844</v>
      </c>
      <c r="AW49" s="39" t="s">
        <v>514</v>
      </c>
      <c r="AX49" s="39" t="s">
        <v>842</v>
      </c>
      <c r="AY49" s="39" t="s">
        <v>842</v>
      </c>
      <c r="AZ49" s="39" t="s">
        <v>842</v>
      </c>
      <c r="BA49" s="40" t="s">
        <v>819</v>
      </c>
      <c r="BB49" s="39" t="s">
        <v>841</v>
      </c>
      <c r="BC49" s="39" t="s">
        <v>841</v>
      </c>
      <c r="BD49" s="39" t="s">
        <v>503</v>
      </c>
      <c r="BE49" s="39" t="s">
        <v>503</v>
      </c>
      <c r="BF49" s="39" t="s">
        <v>1133</v>
      </c>
      <c r="BG49" s="39" t="s">
        <v>1140</v>
      </c>
      <c r="BH49" s="39" t="s">
        <v>838</v>
      </c>
      <c r="BI49" s="39" t="s">
        <v>514</v>
      </c>
      <c r="BJ49" s="39" t="s">
        <v>511</v>
      </c>
      <c r="BK49" s="39" t="s">
        <v>514</v>
      </c>
      <c r="BL49" s="39" t="s">
        <v>514</v>
      </c>
      <c r="BM49" s="39" t="s">
        <v>821</v>
      </c>
      <c r="BN49" s="39" t="s">
        <v>830</v>
      </c>
      <c r="BO49" s="39" t="s">
        <v>830</v>
      </c>
      <c r="BP49" s="39" t="s">
        <v>830</v>
      </c>
      <c r="BQ49" s="39" t="s">
        <v>830</v>
      </c>
      <c r="BR49" s="39" t="s">
        <v>830</v>
      </c>
      <c r="BS49" s="39" t="s">
        <v>830</v>
      </c>
      <c r="BT49" s="39"/>
      <c r="BU49" s="39" t="s">
        <v>845</v>
      </c>
      <c r="BV49" s="39" t="s">
        <v>514</v>
      </c>
    </row>
    <row r="50" spans="1:74">
      <c r="A50" s="30" t="str">
        <f>'Indicator Data'!A51</f>
        <v>Denmark</v>
      </c>
      <c r="B50" s="23" t="str">
        <f>'Indicator Data'!B51</f>
        <v>DNK</v>
      </c>
      <c r="C50" s="39" t="s">
        <v>1132</v>
      </c>
      <c r="D50" s="39" t="s">
        <v>1132</v>
      </c>
      <c r="E50" s="39" t="s">
        <v>1133</v>
      </c>
      <c r="F50" s="39" t="s">
        <v>1133</v>
      </c>
      <c r="G50" s="39" t="s">
        <v>1133</v>
      </c>
      <c r="H50" s="39" t="s">
        <v>1133</v>
      </c>
      <c r="I50" s="39" t="s">
        <v>1133</v>
      </c>
      <c r="J50" s="39" t="s">
        <v>842</v>
      </c>
      <c r="K50" s="39" t="s">
        <v>842</v>
      </c>
      <c r="L50" s="39" t="s">
        <v>503</v>
      </c>
      <c r="M50" s="39" t="s">
        <v>839</v>
      </c>
      <c r="N50" s="39" t="s">
        <v>839</v>
      </c>
      <c r="O50" s="39" t="s">
        <v>839</v>
      </c>
      <c r="P50" s="39" t="s">
        <v>839</v>
      </c>
      <c r="Q50" s="39" t="s">
        <v>1051</v>
      </c>
      <c r="R50" s="39" t="s">
        <v>1051</v>
      </c>
      <c r="S50" s="39" t="s">
        <v>839</v>
      </c>
      <c r="T50" s="39" t="s">
        <v>839</v>
      </c>
      <c r="U50" s="39" t="s">
        <v>839</v>
      </c>
      <c r="V50" s="39" t="s">
        <v>514</v>
      </c>
      <c r="W50" s="39" t="s">
        <v>514</v>
      </c>
      <c r="X50" s="39" t="s">
        <v>514</v>
      </c>
      <c r="Y50" s="39" t="s">
        <v>1100</v>
      </c>
      <c r="Z50" s="39" t="s">
        <v>840</v>
      </c>
      <c r="AA50" s="39" t="s">
        <v>840</v>
      </c>
      <c r="AB50" s="61" t="s">
        <v>1138</v>
      </c>
      <c r="AC50" s="39" t="s">
        <v>830</v>
      </c>
      <c r="AD50" s="39" t="s">
        <v>1052</v>
      </c>
      <c r="AE50" s="39" t="s">
        <v>1100</v>
      </c>
      <c r="AF50" s="39" t="s">
        <v>839</v>
      </c>
      <c r="AG50" s="40" t="s">
        <v>1381</v>
      </c>
      <c r="AH50" s="39" t="s">
        <v>844</v>
      </c>
      <c r="AI50" s="39" t="s">
        <v>844</v>
      </c>
      <c r="AJ50" s="39" t="s">
        <v>846</v>
      </c>
      <c r="AK50" s="39" t="s">
        <v>847</v>
      </c>
      <c r="AL50" s="39" t="s">
        <v>847</v>
      </c>
      <c r="AM50" s="39" t="s">
        <v>1139</v>
      </c>
      <c r="AN50" s="39" t="s">
        <v>1139</v>
      </c>
      <c r="AO50" s="39" t="s">
        <v>830</v>
      </c>
      <c r="AP50" s="39" t="s">
        <v>830</v>
      </c>
      <c r="AQ50" s="39" t="s">
        <v>830</v>
      </c>
      <c r="AR50" s="39" t="s">
        <v>830</v>
      </c>
      <c r="AS50" s="39" t="s">
        <v>830</v>
      </c>
      <c r="AT50" s="39" t="s">
        <v>830</v>
      </c>
      <c r="AU50" s="39" t="s">
        <v>830</v>
      </c>
      <c r="AV50" s="39" t="s">
        <v>844</v>
      </c>
      <c r="AW50" s="39" t="s">
        <v>514</v>
      </c>
      <c r="AX50" s="39" t="s">
        <v>842</v>
      </c>
      <c r="AY50" s="39" t="s">
        <v>842</v>
      </c>
      <c r="AZ50" s="39" t="s">
        <v>842</v>
      </c>
      <c r="BA50" s="40" t="s">
        <v>819</v>
      </c>
      <c r="BB50" s="39" t="s">
        <v>841</v>
      </c>
      <c r="BC50" s="39" t="s">
        <v>841</v>
      </c>
      <c r="BD50" s="39" t="s">
        <v>503</v>
      </c>
      <c r="BE50" s="39" t="s">
        <v>503</v>
      </c>
      <c r="BF50" s="39" t="s">
        <v>1133</v>
      </c>
      <c r="BG50" s="39" t="s">
        <v>1140</v>
      </c>
      <c r="BH50" s="39" t="s">
        <v>838</v>
      </c>
      <c r="BI50" s="39" t="s">
        <v>514</v>
      </c>
      <c r="BJ50" s="39" t="s">
        <v>511</v>
      </c>
      <c r="BK50" s="39" t="s">
        <v>514</v>
      </c>
      <c r="BL50" s="39" t="s">
        <v>514</v>
      </c>
      <c r="BM50" s="39" t="s">
        <v>821</v>
      </c>
      <c r="BN50" s="39" t="s">
        <v>830</v>
      </c>
      <c r="BO50" s="39" t="s">
        <v>830</v>
      </c>
      <c r="BP50" s="39" t="s">
        <v>830</v>
      </c>
      <c r="BQ50" s="39" t="s">
        <v>830</v>
      </c>
      <c r="BR50" s="39" t="s">
        <v>830</v>
      </c>
      <c r="BS50" s="39" t="s">
        <v>830</v>
      </c>
      <c r="BT50" s="39"/>
      <c r="BU50" s="39" t="s">
        <v>845</v>
      </c>
      <c r="BV50" s="39" t="s">
        <v>514</v>
      </c>
    </row>
    <row r="51" spans="1:74">
      <c r="A51" s="30" t="str">
        <f>'Indicator Data'!A52</f>
        <v>Djibouti</v>
      </c>
      <c r="B51" s="23" t="str">
        <f>'Indicator Data'!B52</f>
        <v>DJI</v>
      </c>
      <c r="C51" s="39" t="s">
        <v>1132</v>
      </c>
      <c r="D51" s="39" t="s">
        <v>1132</v>
      </c>
      <c r="E51" s="39" t="s">
        <v>1133</v>
      </c>
      <c r="F51" s="39" t="s">
        <v>1133</v>
      </c>
      <c r="G51" s="39" t="s">
        <v>1133</v>
      </c>
      <c r="H51" s="39" t="s">
        <v>1133</v>
      </c>
      <c r="I51" s="39" t="s">
        <v>1133</v>
      </c>
      <c r="J51" s="39" t="s">
        <v>842</v>
      </c>
      <c r="K51" s="39" t="s">
        <v>842</v>
      </c>
      <c r="L51" s="39" t="s">
        <v>503</v>
      </c>
      <c r="M51" s="39" t="s">
        <v>839</v>
      </c>
      <c r="N51" s="39" t="s">
        <v>839</v>
      </c>
      <c r="O51" s="39" t="s">
        <v>839</v>
      </c>
      <c r="P51" s="39" t="s">
        <v>839</v>
      </c>
      <c r="Q51" s="39" t="s">
        <v>1051</v>
      </c>
      <c r="R51" s="39" t="s">
        <v>1051</v>
      </c>
      <c r="S51" s="39" t="s">
        <v>839</v>
      </c>
      <c r="T51" s="39" t="s">
        <v>839</v>
      </c>
      <c r="U51" s="39" t="s">
        <v>839</v>
      </c>
      <c r="V51" s="39" t="s">
        <v>514</v>
      </c>
      <c r="W51" s="39" t="s">
        <v>514</v>
      </c>
      <c r="X51" s="39" t="s">
        <v>514</v>
      </c>
      <c r="Y51" s="39" t="s">
        <v>1100</v>
      </c>
      <c r="Z51" s="39" t="s">
        <v>840</v>
      </c>
      <c r="AA51" s="39" t="s">
        <v>840</v>
      </c>
      <c r="AB51" s="61" t="s">
        <v>1138</v>
      </c>
      <c r="AC51" s="39" t="s">
        <v>830</v>
      </c>
      <c r="AD51" s="39" t="s">
        <v>1052</v>
      </c>
      <c r="AE51" s="39" t="s">
        <v>1100</v>
      </c>
      <c r="AF51" s="39" t="s">
        <v>839</v>
      </c>
      <c r="AG51" s="40" t="s">
        <v>1381</v>
      </c>
      <c r="AH51" s="39" t="s">
        <v>844</v>
      </c>
      <c r="AI51" s="39" t="s">
        <v>844</v>
      </c>
      <c r="AJ51" s="39" t="s">
        <v>846</v>
      </c>
      <c r="AK51" s="39" t="s">
        <v>847</v>
      </c>
      <c r="AL51" s="39" t="s">
        <v>847</v>
      </c>
      <c r="AM51" s="39" t="s">
        <v>1139</v>
      </c>
      <c r="AN51" s="39" t="s">
        <v>1139</v>
      </c>
      <c r="AO51" s="39" t="s">
        <v>830</v>
      </c>
      <c r="AP51" s="39" t="s">
        <v>830</v>
      </c>
      <c r="AQ51" s="39" t="s">
        <v>830</v>
      </c>
      <c r="AR51" s="39" t="s">
        <v>830</v>
      </c>
      <c r="AS51" s="39" t="s">
        <v>830</v>
      </c>
      <c r="AT51" s="39" t="s">
        <v>830</v>
      </c>
      <c r="AU51" s="39" t="s">
        <v>830</v>
      </c>
      <c r="AV51" s="39" t="s">
        <v>844</v>
      </c>
      <c r="AW51" s="39" t="s">
        <v>514</v>
      </c>
      <c r="AX51" s="39" t="s">
        <v>842</v>
      </c>
      <c r="AY51" s="39" t="s">
        <v>842</v>
      </c>
      <c r="AZ51" s="39" t="s">
        <v>842</v>
      </c>
      <c r="BA51" s="40" t="s">
        <v>819</v>
      </c>
      <c r="BB51" s="39" t="s">
        <v>841</v>
      </c>
      <c r="BC51" s="39" t="s">
        <v>841</v>
      </c>
      <c r="BD51" s="39" t="s">
        <v>503</v>
      </c>
      <c r="BE51" s="39" t="s">
        <v>503</v>
      </c>
      <c r="BF51" s="39" t="s">
        <v>1133</v>
      </c>
      <c r="BG51" s="39" t="s">
        <v>1140</v>
      </c>
      <c r="BH51" s="39" t="s">
        <v>838</v>
      </c>
      <c r="BI51" s="39" t="s">
        <v>514</v>
      </c>
      <c r="BJ51" s="39" t="s">
        <v>511</v>
      </c>
      <c r="BK51" s="39" t="s">
        <v>514</v>
      </c>
      <c r="BL51" s="39" t="s">
        <v>514</v>
      </c>
      <c r="BM51" s="39" t="s">
        <v>821</v>
      </c>
      <c r="BN51" s="39" t="s">
        <v>830</v>
      </c>
      <c r="BO51" s="39" t="s">
        <v>830</v>
      </c>
      <c r="BP51" s="39" t="s">
        <v>830</v>
      </c>
      <c r="BQ51" s="39" t="s">
        <v>830</v>
      </c>
      <c r="BR51" s="39" t="s">
        <v>830</v>
      </c>
      <c r="BS51" s="39" t="s">
        <v>830</v>
      </c>
      <c r="BT51" s="39"/>
      <c r="BU51" s="39" t="s">
        <v>845</v>
      </c>
      <c r="BV51" s="39" t="s">
        <v>514</v>
      </c>
    </row>
    <row r="52" spans="1:74">
      <c r="A52" s="30" t="str">
        <f>'Indicator Data'!A53</f>
        <v>Dominica</v>
      </c>
      <c r="B52" s="23" t="str">
        <f>'Indicator Data'!B53</f>
        <v>DMA</v>
      </c>
      <c r="C52" s="39" t="s">
        <v>1132</v>
      </c>
      <c r="D52" s="39" t="s">
        <v>1132</v>
      </c>
      <c r="E52" s="39" t="s">
        <v>1133</v>
      </c>
      <c r="F52" s="39" t="s">
        <v>1133</v>
      </c>
      <c r="G52" s="39" t="s">
        <v>1133</v>
      </c>
      <c r="H52" s="39" t="s">
        <v>1133</v>
      </c>
      <c r="I52" s="39" t="s">
        <v>1133</v>
      </c>
      <c r="J52" s="39" t="s">
        <v>842</v>
      </c>
      <c r="K52" s="39" t="s">
        <v>842</v>
      </c>
      <c r="L52" s="39" t="s">
        <v>503</v>
      </c>
      <c r="M52" s="39" t="s">
        <v>839</v>
      </c>
      <c r="N52" s="39" t="s">
        <v>839</v>
      </c>
      <c r="O52" s="39" t="s">
        <v>839</v>
      </c>
      <c r="P52" s="39" t="s">
        <v>839</v>
      </c>
      <c r="Q52" s="39" t="s">
        <v>1051</v>
      </c>
      <c r="R52" s="39" t="s">
        <v>1051</v>
      </c>
      <c r="S52" s="39" t="s">
        <v>839</v>
      </c>
      <c r="T52" s="39" t="s">
        <v>839</v>
      </c>
      <c r="U52" s="39" t="s">
        <v>839</v>
      </c>
      <c r="V52" s="39" t="s">
        <v>514</v>
      </c>
      <c r="W52" s="39" t="s">
        <v>514</v>
      </c>
      <c r="X52" s="39" t="s">
        <v>514</v>
      </c>
      <c r="Y52" s="39" t="s">
        <v>1100</v>
      </c>
      <c r="Z52" s="39" t="s">
        <v>840</v>
      </c>
      <c r="AA52" s="39" t="s">
        <v>840</v>
      </c>
      <c r="AB52" s="61" t="s">
        <v>1138</v>
      </c>
      <c r="AC52" s="39" t="s">
        <v>830</v>
      </c>
      <c r="AD52" s="39" t="s">
        <v>1052</v>
      </c>
      <c r="AE52" s="39" t="s">
        <v>1100</v>
      </c>
      <c r="AF52" s="39" t="s">
        <v>839</v>
      </c>
      <c r="AG52" s="40" t="s">
        <v>1381</v>
      </c>
      <c r="AH52" s="39" t="s">
        <v>844</v>
      </c>
      <c r="AI52" s="39" t="s">
        <v>844</v>
      </c>
      <c r="AJ52" s="39" t="s">
        <v>846</v>
      </c>
      <c r="AK52" s="39" t="s">
        <v>847</v>
      </c>
      <c r="AL52" s="39" t="s">
        <v>847</v>
      </c>
      <c r="AM52" s="39" t="s">
        <v>1139</v>
      </c>
      <c r="AN52" s="39" t="s">
        <v>1139</v>
      </c>
      <c r="AO52" s="39" t="s">
        <v>830</v>
      </c>
      <c r="AP52" s="39" t="s">
        <v>830</v>
      </c>
      <c r="AQ52" s="39" t="s">
        <v>830</v>
      </c>
      <c r="AR52" s="39" t="s">
        <v>830</v>
      </c>
      <c r="AS52" s="39" t="s">
        <v>830</v>
      </c>
      <c r="AT52" s="39" t="s">
        <v>830</v>
      </c>
      <c r="AU52" s="39" t="s">
        <v>830</v>
      </c>
      <c r="AV52" s="39" t="s">
        <v>844</v>
      </c>
      <c r="AW52" s="39" t="s">
        <v>514</v>
      </c>
      <c r="AX52" s="39" t="s">
        <v>842</v>
      </c>
      <c r="AY52" s="39" t="s">
        <v>842</v>
      </c>
      <c r="AZ52" s="39" t="s">
        <v>842</v>
      </c>
      <c r="BA52" s="40" t="s">
        <v>819</v>
      </c>
      <c r="BB52" s="39" t="s">
        <v>841</v>
      </c>
      <c r="BC52" s="39" t="s">
        <v>841</v>
      </c>
      <c r="BD52" s="39" t="s">
        <v>503</v>
      </c>
      <c r="BE52" s="39" t="s">
        <v>503</v>
      </c>
      <c r="BF52" s="39" t="s">
        <v>1133</v>
      </c>
      <c r="BG52" s="39" t="s">
        <v>1140</v>
      </c>
      <c r="BH52" s="39" t="s">
        <v>838</v>
      </c>
      <c r="BI52" s="39" t="s">
        <v>514</v>
      </c>
      <c r="BJ52" s="39" t="s">
        <v>511</v>
      </c>
      <c r="BK52" s="39" t="s">
        <v>514</v>
      </c>
      <c r="BL52" s="39" t="s">
        <v>514</v>
      </c>
      <c r="BM52" s="39" t="s">
        <v>821</v>
      </c>
      <c r="BN52" s="39" t="s">
        <v>830</v>
      </c>
      <c r="BO52" s="39" t="s">
        <v>830</v>
      </c>
      <c r="BP52" s="39" t="s">
        <v>830</v>
      </c>
      <c r="BQ52" s="39" t="s">
        <v>830</v>
      </c>
      <c r="BR52" s="39" t="s">
        <v>830</v>
      </c>
      <c r="BS52" s="39" t="s">
        <v>830</v>
      </c>
      <c r="BT52" s="39"/>
      <c r="BU52" s="39" t="s">
        <v>845</v>
      </c>
      <c r="BV52" s="39" t="s">
        <v>514</v>
      </c>
    </row>
    <row r="53" spans="1:74">
      <c r="A53" s="30" t="str">
        <f>'Indicator Data'!A54</f>
        <v>Dominican Republic</v>
      </c>
      <c r="B53" s="23" t="str">
        <f>'Indicator Data'!B54</f>
        <v>DOM</v>
      </c>
      <c r="C53" s="39" t="s">
        <v>1132</v>
      </c>
      <c r="D53" s="39" t="s">
        <v>1132</v>
      </c>
      <c r="E53" s="39" t="s">
        <v>1133</v>
      </c>
      <c r="F53" s="39" t="s">
        <v>1133</v>
      </c>
      <c r="G53" s="39" t="s">
        <v>1133</v>
      </c>
      <c r="H53" s="39" t="s">
        <v>1133</v>
      </c>
      <c r="I53" s="39" t="s">
        <v>1133</v>
      </c>
      <c r="J53" s="39" t="s">
        <v>842</v>
      </c>
      <c r="K53" s="39" t="s">
        <v>842</v>
      </c>
      <c r="L53" s="39" t="s">
        <v>503</v>
      </c>
      <c r="M53" s="39" t="s">
        <v>839</v>
      </c>
      <c r="N53" s="39" t="s">
        <v>839</v>
      </c>
      <c r="O53" s="39" t="s">
        <v>839</v>
      </c>
      <c r="P53" s="39" t="s">
        <v>839</v>
      </c>
      <c r="Q53" s="39" t="s">
        <v>1051</v>
      </c>
      <c r="R53" s="39" t="s">
        <v>1051</v>
      </c>
      <c r="S53" s="39" t="s">
        <v>839</v>
      </c>
      <c r="T53" s="39" t="s">
        <v>839</v>
      </c>
      <c r="U53" s="39" t="s">
        <v>839</v>
      </c>
      <c r="V53" s="39" t="s">
        <v>514</v>
      </c>
      <c r="W53" s="39" t="s">
        <v>514</v>
      </c>
      <c r="X53" s="39" t="s">
        <v>514</v>
      </c>
      <c r="Y53" s="39" t="s">
        <v>1100</v>
      </c>
      <c r="Z53" s="39" t="s">
        <v>840</v>
      </c>
      <c r="AA53" s="39" t="s">
        <v>840</v>
      </c>
      <c r="AB53" s="61" t="s">
        <v>1138</v>
      </c>
      <c r="AC53" s="39" t="s">
        <v>830</v>
      </c>
      <c r="AD53" s="39" t="s">
        <v>1052</v>
      </c>
      <c r="AE53" s="39" t="s">
        <v>1100</v>
      </c>
      <c r="AF53" s="39" t="s">
        <v>839</v>
      </c>
      <c r="AG53" s="40" t="s">
        <v>1381</v>
      </c>
      <c r="AH53" s="39" t="s">
        <v>844</v>
      </c>
      <c r="AI53" s="39" t="s">
        <v>844</v>
      </c>
      <c r="AJ53" s="39" t="s">
        <v>846</v>
      </c>
      <c r="AK53" s="39" t="s">
        <v>847</v>
      </c>
      <c r="AL53" s="39" t="s">
        <v>847</v>
      </c>
      <c r="AM53" s="39" t="s">
        <v>1139</v>
      </c>
      <c r="AN53" s="39" t="s">
        <v>1139</v>
      </c>
      <c r="AO53" s="39" t="s">
        <v>830</v>
      </c>
      <c r="AP53" s="39" t="s">
        <v>830</v>
      </c>
      <c r="AQ53" s="39" t="s">
        <v>830</v>
      </c>
      <c r="AR53" s="39" t="s">
        <v>830</v>
      </c>
      <c r="AS53" s="39" t="s">
        <v>830</v>
      </c>
      <c r="AT53" s="39" t="s">
        <v>830</v>
      </c>
      <c r="AU53" s="39" t="s">
        <v>830</v>
      </c>
      <c r="AV53" s="39" t="s">
        <v>844</v>
      </c>
      <c r="AW53" s="39" t="s">
        <v>514</v>
      </c>
      <c r="AX53" s="39" t="s">
        <v>842</v>
      </c>
      <c r="AY53" s="39" t="s">
        <v>842</v>
      </c>
      <c r="AZ53" s="39" t="s">
        <v>842</v>
      </c>
      <c r="BA53" s="40" t="s">
        <v>819</v>
      </c>
      <c r="BB53" s="39" t="s">
        <v>841</v>
      </c>
      <c r="BC53" s="39" t="s">
        <v>841</v>
      </c>
      <c r="BD53" s="39" t="s">
        <v>503</v>
      </c>
      <c r="BE53" s="39" t="s">
        <v>503</v>
      </c>
      <c r="BF53" s="39" t="s">
        <v>1133</v>
      </c>
      <c r="BG53" s="39" t="s">
        <v>1140</v>
      </c>
      <c r="BH53" s="39" t="s">
        <v>838</v>
      </c>
      <c r="BI53" s="39" t="s">
        <v>514</v>
      </c>
      <c r="BJ53" s="39" t="s">
        <v>511</v>
      </c>
      <c r="BK53" s="39" t="s">
        <v>514</v>
      </c>
      <c r="BL53" s="39" t="s">
        <v>514</v>
      </c>
      <c r="BM53" s="39" t="s">
        <v>821</v>
      </c>
      <c r="BN53" s="39" t="s">
        <v>830</v>
      </c>
      <c r="BO53" s="39" t="s">
        <v>830</v>
      </c>
      <c r="BP53" s="39" t="s">
        <v>830</v>
      </c>
      <c r="BQ53" s="39" t="s">
        <v>830</v>
      </c>
      <c r="BR53" s="39" t="s">
        <v>830</v>
      </c>
      <c r="BS53" s="39" t="s">
        <v>830</v>
      </c>
      <c r="BT53" s="39"/>
      <c r="BU53" s="39" t="s">
        <v>845</v>
      </c>
      <c r="BV53" s="39" t="s">
        <v>514</v>
      </c>
    </row>
    <row r="54" spans="1:74">
      <c r="A54" s="30" t="str">
        <f>'Indicator Data'!A55</f>
        <v>Ecuador</v>
      </c>
      <c r="B54" s="23" t="str">
        <f>'Indicator Data'!B55</f>
        <v>ECU</v>
      </c>
      <c r="C54" s="39" t="s">
        <v>1132</v>
      </c>
      <c r="D54" s="39" t="s">
        <v>1132</v>
      </c>
      <c r="E54" s="39" t="s">
        <v>1133</v>
      </c>
      <c r="F54" s="39" t="s">
        <v>1133</v>
      </c>
      <c r="G54" s="39" t="s">
        <v>1133</v>
      </c>
      <c r="H54" s="39" t="s">
        <v>1133</v>
      </c>
      <c r="I54" s="39" t="s">
        <v>1133</v>
      </c>
      <c r="J54" s="39" t="s">
        <v>842</v>
      </c>
      <c r="K54" s="39" t="s">
        <v>842</v>
      </c>
      <c r="L54" s="39" t="s">
        <v>503</v>
      </c>
      <c r="M54" s="39" t="s">
        <v>839</v>
      </c>
      <c r="N54" s="39" t="s">
        <v>839</v>
      </c>
      <c r="O54" s="39" t="s">
        <v>839</v>
      </c>
      <c r="P54" s="39" t="s">
        <v>839</v>
      </c>
      <c r="Q54" s="39" t="s">
        <v>1051</v>
      </c>
      <c r="R54" s="39" t="s">
        <v>1051</v>
      </c>
      <c r="S54" s="39" t="s">
        <v>839</v>
      </c>
      <c r="T54" s="39" t="s">
        <v>839</v>
      </c>
      <c r="U54" s="39" t="s">
        <v>839</v>
      </c>
      <c r="V54" s="39" t="s">
        <v>514</v>
      </c>
      <c r="W54" s="39" t="s">
        <v>514</v>
      </c>
      <c r="X54" s="39" t="s">
        <v>514</v>
      </c>
      <c r="Y54" s="39" t="s">
        <v>1100</v>
      </c>
      <c r="Z54" s="39" t="s">
        <v>840</v>
      </c>
      <c r="AA54" s="39" t="s">
        <v>840</v>
      </c>
      <c r="AB54" s="61" t="s">
        <v>1138</v>
      </c>
      <c r="AC54" s="39" t="s">
        <v>830</v>
      </c>
      <c r="AD54" s="39" t="s">
        <v>1052</v>
      </c>
      <c r="AE54" s="39" t="s">
        <v>1100</v>
      </c>
      <c r="AF54" s="39" t="s">
        <v>839</v>
      </c>
      <c r="AG54" s="40" t="s">
        <v>1381</v>
      </c>
      <c r="AH54" s="39" t="s">
        <v>844</v>
      </c>
      <c r="AI54" s="39" t="s">
        <v>844</v>
      </c>
      <c r="AJ54" s="39" t="s">
        <v>846</v>
      </c>
      <c r="AK54" s="39" t="s">
        <v>847</v>
      </c>
      <c r="AL54" s="39" t="s">
        <v>847</v>
      </c>
      <c r="AM54" s="39" t="s">
        <v>1139</v>
      </c>
      <c r="AN54" s="39" t="s">
        <v>1139</v>
      </c>
      <c r="AO54" s="39" t="s">
        <v>830</v>
      </c>
      <c r="AP54" s="39" t="s">
        <v>830</v>
      </c>
      <c r="AQ54" s="39" t="s">
        <v>830</v>
      </c>
      <c r="AR54" s="39" t="s">
        <v>830</v>
      </c>
      <c r="AS54" s="39" t="s">
        <v>830</v>
      </c>
      <c r="AT54" s="39" t="s">
        <v>830</v>
      </c>
      <c r="AU54" s="39" t="s">
        <v>830</v>
      </c>
      <c r="AV54" s="39" t="s">
        <v>844</v>
      </c>
      <c r="AW54" s="39" t="s">
        <v>514</v>
      </c>
      <c r="AX54" s="39" t="s">
        <v>842</v>
      </c>
      <c r="AY54" s="39" t="s">
        <v>842</v>
      </c>
      <c r="AZ54" s="39" t="s">
        <v>842</v>
      </c>
      <c r="BA54" s="40" t="s">
        <v>819</v>
      </c>
      <c r="BB54" s="39" t="s">
        <v>841</v>
      </c>
      <c r="BC54" s="39" t="s">
        <v>841</v>
      </c>
      <c r="BD54" s="39" t="s">
        <v>503</v>
      </c>
      <c r="BE54" s="39" t="s">
        <v>503</v>
      </c>
      <c r="BF54" s="39" t="s">
        <v>1133</v>
      </c>
      <c r="BG54" s="39" t="s">
        <v>1140</v>
      </c>
      <c r="BH54" s="39" t="s">
        <v>838</v>
      </c>
      <c r="BI54" s="39" t="s">
        <v>514</v>
      </c>
      <c r="BJ54" s="39" t="s">
        <v>511</v>
      </c>
      <c r="BK54" s="39" t="s">
        <v>514</v>
      </c>
      <c r="BL54" s="39" t="s">
        <v>514</v>
      </c>
      <c r="BM54" s="39" t="s">
        <v>821</v>
      </c>
      <c r="BN54" s="39" t="s">
        <v>830</v>
      </c>
      <c r="BO54" s="39" t="s">
        <v>830</v>
      </c>
      <c r="BP54" s="39" t="s">
        <v>830</v>
      </c>
      <c r="BQ54" s="39" t="s">
        <v>830</v>
      </c>
      <c r="BR54" s="39" t="s">
        <v>830</v>
      </c>
      <c r="BS54" s="39" t="s">
        <v>830</v>
      </c>
      <c r="BT54" s="39"/>
      <c r="BU54" s="39" t="s">
        <v>845</v>
      </c>
      <c r="BV54" s="39" t="s">
        <v>514</v>
      </c>
    </row>
    <row r="55" spans="1:74">
      <c r="A55" s="30" t="str">
        <f>'Indicator Data'!A56</f>
        <v>Egypt</v>
      </c>
      <c r="B55" s="23" t="str">
        <f>'Indicator Data'!B56</f>
        <v>EGY</v>
      </c>
      <c r="C55" s="39" t="s">
        <v>1132</v>
      </c>
      <c r="D55" s="39" t="s">
        <v>1132</v>
      </c>
      <c r="E55" s="39" t="s">
        <v>1133</v>
      </c>
      <c r="F55" s="39" t="s">
        <v>1133</v>
      </c>
      <c r="G55" s="39" t="s">
        <v>1133</v>
      </c>
      <c r="H55" s="39" t="s">
        <v>1133</v>
      </c>
      <c r="I55" s="39" t="s">
        <v>1133</v>
      </c>
      <c r="J55" s="39" t="s">
        <v>842</v>
      </c>
      <c r="K55" s="39" t="s">
        <v>842</v>
      </c>
      <c r="L55" s="39" t="s">
        <v>503</v>
      </c>
      <c r="M55" s="39" t="s">
        <v>839</v>
      </c>
      <c r="N55" s="39" t="s">
        <v>839</v>
      </c>
      <c r="O55" s="39" t="s">
        <v>839</v>
      </c>
      <c r="P55" s="39" t="s">
        <v>839</v>
      </c>
      <c r="Q55" s="39" t="s">
        <v>1051</v>
      </c>
      <c r="R55" s="39" t="s">
        <v>1051</v>
      </c>
      <c r="S55" s="39" t="s">
        <v>839</v>
      </c>
      <c r="T55" s="39" t="s">
        <v>839</v>
      </c>
      <c r="U55" s="39" t="s">
        <v>839</v>
      </c>
      <c r="V55" s="39" t="s">
        <v>514</v>
      </c>
      <c r="W55" s="39" t="s">
        <v>514</v>
      </c>
      <c r="X55" s="39" t="s">
        <v>514</v>
      </c>
      <c r="Y55" s="39" t="s">
        <v>1100</v>
      </c>
      <c r="Z55" s="39" t="s">
        <v>840</v>
      </c>
      <c r="AA55" s="39" t="s">
        <v>840</v>
      </c>
      <c r="AB55" s="61" t="s">
        <v>1138</v>
      </c>
      <c r="AC55" s="39" t="s">
        <v>830</v>
      </c>
      <c r="AD55" s="39" t="s">
        <v>1052</v>
      </c>
      <c r="AE55" s="39" t="s">
        <v>1100</v>
      </c>
      <c r="AF55" s="39" t="s">
        <v>839</v>
      </c>
      <c r="AG55" s="40" t="s">
        <v>1381</v>
      </c>
      <c r="AH55" s="39" t="s">
        <v>844</v>
      </c>
      <c r="AI55" s="39" t="s">
        <v>844</v>
      </c>
      <c r="AJ55" s="39" t="s">
        <v>846</v>
      </c>
      <c r="AK55" s="39" t="s">
        <v>847</v>
      </c>
      <c r="AL55" s="39" t="s">
        <v>847</v>
      </c>
      <c r="AM55" s="39" t="s">
        <v>1139</v>
      </c>
      <c r="AN55" s="39" t="s">
        <v>1139</v>
      </c>
      <c r="AO55" s="39" t="s">
        <v>830</v>
      </c>
      <c r="AP55" s="39" t="s">
        <v>830</v>
      </c>
      <c r="AQ55" s="39" t="s">
        <v>830</v>
      </c>
      <c r="AR55" s="39" t="s">
        <v>830</v>
      </c>
      <c r="AS55" s="39" t="s">
        <v>830</v>
      </c>
      <c r="AT55" s="39" t="s">
        <v>830</v>
      </c>
      <c r="AU55" s="39" t="s">
        <v>830</v>
      </c>
      <c r="AV55" s="39" t="s">
        <v>844</v>
      </c>
      <c r="AW55" s="39" t="s">
        <v>514</v>
      </c>
      <c r="AX55" s="39" t="s">
        <v>842</v>
      </c>
      <c r="AY55" s="39" t="s">
        <v>842</v>
      </c>
      <c r="AZ55" s="39" t="s">
        <v>842</v>
      </c>
      <c r="BA55" s="40" t="s">
        <v>822</v>
      </c>
      <c r="BB55" s="39" t="s">
        <v>841</v>
      </c>
      <c r="BC55" s="39" t="s">
        <v>841</v>
      </c>
      <c r="BD55" s="39" t="s">
        <v>503</v>
      </c>
      <c r="BE55" s="39" t="s">
        <v>503</v>
      </c>
      <c r="BF55" s="39" t="s">
        <v>1133</v>
      </c>
      <c r="BG55" s="39" t="s">
        <v>1140</v>
      </c>
      <c r="BH55" s="39" t="s">
        <v>838</v>
      </c>
      <c r="BI55" s="39" t="s">
        <v>514</v>
      </c>
      <c r="BJ55" s="39" t="s">
        <v>511</v>
      </c>
      <c r="BK55" s="39" t="s">
        <v>514</v>
      </c>
      <c r="BL55" s="39" t="s">
        <v>514</v>
      </c>
      <c r="BM55" s="39" t="s">
        <v>821</v>
      </c>
      <c r="BN55" s="39" t="s">
        <v>830</v>
      </c>
      <c r="BO55" s="39" t="s">
        <v>830</v>
      </c>
      <c r="BP55" s="39" t="s">
        <v>830</v>
      </c>
      <c r="BQ55" s="39" t="s">
        <v>830</v>
      </c>
      <c r="BR55" s="39" t="s">
        <v>830</v>
      </c>
      <c r="BS55" s="39" t="s">
        <v>830</v>
      </c>
      <c r="BT55" s="39"/>
      <c r="BU55" s="39" t="s">
        <v>845</v>
      </c>
      <c r="BV55" s="39" t="s">
        <v>514</v>
      </c>
    </row>
    <row r="56" spans="1:74">
      <c r="A56" s="30" t="str">
        <f>'Indicator Data'!A57</f>
        <v>El Salvador</v>
      </c>
      <c r="B56" s="23" t="str">
        <f>'Indicator Data'!B57</f>
        <v>SLV</v>
      </c>
      <c r="C56" s="39" t="s">
        <v>1132</v>
      </c>
      <c r="D56" s="39" t="s">
        <v>1132</v>
      </c>
      <c r="E56" s="39" t="s">
        <v>1133</v>
      </c>
      <c r="F56" s="39" t="s">
        <v>1133</v>
      </c>
      <c r="G56" s="39" t="s">
        <v>1133</v>
      </c>
      <c r="H56" s="39" t="s">
        <v>1133</v>
      </c>
      <c r="I56" s="39" t="s">
        <v>1133</v>
      </c>
      <c r="J56" s="39" t="s">
        <v>842</v>
      </c>
      <c r="K56" s="39" t="s">
        <v>842</v>
      </c>
      <c r="L56" s="39" t="s">
        <v>503</v>
      </c>
      <c r="M56" s="39" t="s">
        <v>839</v>
      </c>
      <c r="N56" s="39" t="s">
        <v>839</v>
      </c>
      <c r="O56" s="39" t="s">
        <v>839</v>
      </c>
      <c r="P56" s="39" t="s">
        <v>839</v>
      </c>
      <c r="Q56" s="39" t="s">
        <v>1051</v>
      </c>
      <c r="R56" s="39" t="s">
        <v>1051</v>
      </c>
      <c r="S56" s="39" t="s">
        <v>839</v>
      </c>
      <c r="T56" s="39" t="s">
        <v>839</v>
      </c>
      <c r="U56" s="39" t="s">
        <v>839</v>
      </c>
      <c r="V56" s="39" t="s">
        <v>514</v>
      </c>
      <c r="W56" s="39" t="s">
        <v>514</v>
      </c>
      <c r="X56" s="39" t="s">
        <v>514</v>
      </c>
      <c r="Y56" s="39" t="s">
        <v>1100</v>
      </c>
      <c r="Z56" s="39" t="s">
        <v>840</v>
      </c>
      <c r="AA56" s="39" t="s">
        <v>840</v>
      </c>
      <c r="AB56" s="61" t="s">
        <v>1138</v>
      </c>
      <c r="AC56" s="39" t="s">
        <v>830</v>
      </c>
      <c r="AD56" s="39" t="s">
        <v>1052</v>
      </c>
      <c r="AE56" s="39" t="s">
        <v>1100</v>
      </c>
      <c r="AF56" s="39" t="s">
        <v>839</v>
      </c>
      <c r="AG56" s="40" t="s">
        <v>1381</v>
      </c>
      <c r="AH56" s="39" t="s">
        <v>844</v>
      </c>
      <c r="AI56" s="39" t="s">
        <v>844</v>
      </c>
      <c r="AJ56" s="39" t="s">
        <v>846</v>
      </c>
      <c r="AK56" s="39" t="s">
        <v>847</v>
      </c>
      <c r="AL56" s="39" t="s">
        <v>847</v>
      </c>
      <c r="AM56" s="39" t="s">
        <v>1139</v>
      </c>
      <c r="AN56" s="39" t="s">
        <v>1139</v>
      </c>
      <c r="AO56" s="39" t="s">
        <v>830</v>
      </c>
      <c r="AP56" s="39" t="s">
        <v>830</v>
      </c>
      <c r="AQ56" s="39" t="s">
        <v>830</v>
      </c>
      <c r="AR56" s="39" t="s">
        <v>830</v>
      </c>
      <c r="AS56" s="39" t="s">
        <v>830</v>
      </c>
      <c r="AT56" s="39" t="s">
        <v>830</v>
      </c>
      <c r="AU56" s="39" t="s">
        <v>830</v>
      </c>
      <c r="AV56" s="39" t="s">
        <v>844</v>
      </c>
      <c r="AW56" s="39" t="s">
        <v>514</v>
      </c>
      <c r="AX56" s="39" t="s">
        <v>842</v>
      </c>
      <c r="AY56" s="39" t="s">
        <v>842</v>
      </c>
      <c r="AZ56" s="39" t="s">
        <v>842</v>
      </c>
      <c r="BA56" s="40" t="s">
        <v>841</v>
      </c>
      <c r="BB56" s="39" t="s">
        <v>841</v>
      </c>
      <c r="BC56" s="39" t="s">
        <v>841</v>
      </c>
      <c r="BD56" s="39" t="s">
        <v>503</v>
      </c>
      <c r="BE56" s="39" t="s">
        <v>503</v>
      </c>
      <c r="BF56" s="39" t="s">
        <v>1133</v>
      </c>
      <c r="BG56" s="39" t="s">
        <v>1140</v>
      </c>
      <c r="BH56" s="39" t="s">
        <v>838</v>
      </c>
      <c r="BI56" s="39" t="s">
        <v>514</v>
      </c>
      <c r="BJ56" s="39" t="s">
        <v>511</v>
      </c>
      <c r="BK56" s="39" t="s">
        <v>514</v>
      </c>
      <c r="BL56" s="39" t="s">
        <v>514</v>
      </c>
      <c r="BM56" s="39" t="s">
        <v>821</v>
      </c>
      <c r="BN56" s="39" t="s">
        <v>830</v>
      </c>
      <c r="BO56" s="39" t="s">
        <v>830</v>
      </c>
      <c r="BP56" s="39" t="s">
        <v>830</v>
      </c>
      <c r="BQ56" s="39" t="s">
        <v>830</v>
      </c>
      <c r="BR56" s="39" t="s">
        <v>830</v>
      </c>
      <c r="BS56" s="39" t="s">
        <v>830</v>
      </c>
      <c r="BT56" s="39"/>
      <c r="BU56" s="39" t="s">
        <v>845</v>
      </c>
      <c r="BV56" s="39" t="s">
        <v>514</v>
      </c>
    </row>
    <row r="57" spans="1:74">
      <c r="A57" s="30" t="str">
        <f>'Indicator Data'!A58</f>
        <v>Equatorial Guinea</v>
      </c>
      <c r="B57" s="23" t="str">
        <f>'Indicator Data'!B58</f>
        <v>GNQ</v>
      </c>
      <c r="C57" s="39" t="s">
        <v>1132</v>
      </c>
      <c r="D57" s="39" t="s">
        <v>1132</v>
      </c>
      <c r="E57" s="39" t="s">
        <v>1133</v>
      </c>
      <c r="F57" s="39" t="s">
        <v>1133</v>
      </c>
      <c r="G57" s="39" t="s">
        <v>1133</v>
      </c>
      <c r="H57" s="39" t="s">
        <v>1133</v>
      </c>
      <c r="I57" s="39" t="s">
        <v>1133</v>
      </c>
      <c r="J57" s="39" t="s">
        <v>842</v>
      </c>
      <c r="K57" s="39" t="s">
        <v>842</v>
      </c>
      <c r="L57" s="39" t="s">
        <v>503</v>
      </c>
      <c r="M57" s="39" t="s">
        <v>839</v>
      </c>
      <c r="N57" s="39" t="s">
        <v>839</v>
      </c>
      <c r="O57" s="39" t="s">
        <v>839</v>
      </c>
      <c r="P57" s="39" t="s">
        <v>839</v>
      </c>
      <c r="Q57" s="39" t="s">
        <v>1051</v>
      </c>
      <c r="R57" s="39" t="s">
        <v>1051</v>
      </c>
      <c r="S57" s="39" t="s">
        <v>839</v>
      </c>
      <c r="T57" s="39" t="s">
        <v>839</v>
      </c>
      <c r="U57" s="39" t="s">
        <v>839</v>
      </c>
      <c r="V57" s="39" t="s">
        <v>514</v>
      </c>
      <c r="W57" s="39" t="s">
        <v>514</v>
      </c>
      <c r="X57" s="39" t="s">
        <v>514</v>
      </c>
      <c r="Y57" s="39" t="s">
        <v>1100</v>
      </c>
      <c r="Z57" s="39" t="s">
        <v>840</v>
      </c>
      <c r="AA57" s="39" t="s">
        <v>840</v>
      </c>
      <c r="AB57" s="61" t="s">
        <v>1138</v>
      </c>
      <c r="AC57" s="39" t="s">
        <v>830</v>
      </c>
      <c r="AD57" s="39" t="s">
        <v>1052</v>
      </c>
      <c r="AE57" s="39" t="s">
        <v>1100</v>
      </c>
      <c r="AF57" s="39" t="s">
        <v>839</v>
      </c>
      <c r="AG57" s="40" t="s">
        <v>1381</v>
      </c>
      <c r="AH57" s="39" t="s">
        <v>844</v>
      </c>
      <c r="AI57" s="39" t="s">
        <v>844</v>
      </c>
      <c r="AJ57" s="39" t="s">
        <v>846</v>
      </c>
      <c r="AK57" s="39" t="s">
        <v>847</v>
      </c>
      <c r="AL57" s="39" t="s">
        <v>847</v>
      </c>
      <c r="AM57" s="39" t="s">
        <v>1139</v>
      </c>
      <c r="AN57" s="39" t="s">
        <v>1139</v>
      </c>
      <c r="AO57" s="39" t="s">
        <v>830</v>
      </c>
      <c r="AP57" s="39" t="s">
        <v>830</v>
      </c>
      <c r="AQ57" s="39" t="s">
        <v>830</v>
      </c>
      <c r="AR57" s="39" t="s">
        <v>830</v>
      </c>
      <c r="AS57" s="39" t="s">
        <v>830</v>
      </c>
      <c r="AT57" s="39" t="s">
        <v>830</v>
      </c>
      <c r="AU57" s="39" t="s">
        <v>830</v>
      </c>
      <c r="AV57" s="39" t="s">
        <v>844</v>
      </c>
      <c r="AW57" s="39" t="s">
        <v>514</v>
      </c>
      <c r="AX57" s="39" t="s">
        <v>842</v>
      </c>
      <c r="AY57" s="39" t="s">
        <v>842</v>
      </c>
      <c r="AZ57" s="39" t="s">
        <v>842</v>
      </c>
      <c r="BA57" s="40" t="s">
        <v>819</v>
      </c>
      <c r="BB57" s="39" t="s">
        <v>841</v>
      </c>
      <c r="BC57" s="39" t="s">
        <v>841</v>
      </c>
      <c r="BD57" s="39" t="s">
        <v>503</v>
      </c>
      <c r="BE57" s="39" t="s">
        <v>503</v>
      </c>
      <c r="BF57" s="39" t="s">
        <v>1133</v>
      </c>
      <c r="BG57" s="39" t="s">
        <v>1140</v>
      </c>
      <c r="BH57" s="39" t="s">
        <v>838</v>
      </c>
      <c r="BI57" s="39" t="s">
        <v>514</v>
      </c>
      <c r="BJ57" s="39" t="s">
        <v>511</v>
      </c>
      <c r="BK57" s="39" t="s">
        <v>514</v>
      </c>
      <c r="BL57" s="39" t="s">
        <v>514</v>
      </c>
      <c r="BM57" s="39" t="s">
        <v>821</v>
      </c>
      <c r="BN57" s="39" t="s">
        <v>830</v>
      </c>
      <c r="BO57" s="39" t="s">
        <v>830</v>
      </c>
      <c r="BP57" s="39" t="s">
        <v>830</v>
      </c>
      <c r="BQ57" s="39" t="s">
        <v>830</v>
      </c>
      <c r="BR57" s="39" t="s">
        <v>830</v>
      </c>
      <c r="BS57" s="39" t="s">
        <v>830</v>
      </c>
      <c r="BT57" s="39"/>
      <c r="BU57" s="39" t="s">
        <v>845</v>
      </c>
      <c r="BV57" s="39" t="s">
        <v>514</v>
      </c>
    </row>
    <row r="58" spans="1:74">
      <c r="A58" s="30" t="str">
        <f>'Indicator Data'!A59</f>
        <v>Eritrea</v>
      </c>
      <c r="B58" s="23" t="str">
        <f>'Indicator Data'!B59</f>
        <v>ERI</v>
      </c>
      <c r="C58" s="39" t="s">
        <v>1132</v>
      </c>
      <c r="D58" s="39" t="s">
        <v>1132</v>
      </c>
      <c r="E58" s="39" t="s">
        <v>1133</v>
      </c>
      <c r="F58" s="39" t="s">
        <v>1133</v>
      </c>
      <c r="G58" s="39" t="s">
        <v>1133</v>
      </c>
      <c r="H58" s="39" t="s">
        <v>1133</v>
      </c>
      <c r="I58" s="39" t="s">
        <v>1133</v>
      </c>
      <c r="J58" s="39" t="s">
        <v>842</v>
      </c>
      <c r="K58" s="39" t="s">
        <v>842</v>
      </c>
      <c r="L58" s="39" t="s">
        <v>503</v>
      </c>
      <c r="M58" s="39" t="s">
        <v>839</v>
      </c>
      <c r="N58" s="39" t="s">
        <v>839</v>
      </c>
      <c r="O58" s="39" t="s">
        <v>839</v>
      </c>
      <c r="P58" s="39" t="s">
        <v>839</v>
      </c>
      <c r="Q58" s="39" t="s">
        <v>1051</v>
      </c>
      <c r="R58" s="39" t="s">
        <v>1051</v>
      </c>
      <c r="S58" s="39" t="s">
        <v>839</v>
      </c>
      <c r="T58" s="39" t="s">
        <v>839</v>
      </c>
      <c r="U58" s="39" t="s">
        <v>839</v>
      </c>
      <c r="V58" s="39" t="s">
        <v>514</v>
      </c>
      <c r="W58" s="39" t="s">
        <v>514</v>
      </c>
      <c r="X58" s="39" t="s">
        <v>514</v>
      </c>
      <c r="Y58" s="39" t="s">
        <v>1100</v>
      </c>
      <c r="Z58" s="39" t="s">
        <v>840</v>
      </c>
      <c r="AA58" s="39" t="s">
        <v>840</v>
      </c>
      <c r="AB58" s="61" t="s">
        <v>1138</v>
      </c>
      <c r="AC58" s="39" t="s">
        <v>830</v>
      </c>
      <c r="AD58" s="39" t="s">
        <v>1052</v>
      </c>
      <c r="AE58" s="39" t="s">
        <v>1100</v>
      </c>
      <c r="AF58" s="39" t="s">
        <v>839</v>
      </c>
      <c r="AG58" s="40" t="s">
        <v>1381</v>
      </c>
      <c r="AH58" s="39" t="s">
        <v>844</v>
      </c>
      <c r="AI58" s="39" t="s">
        <v>844</v>
      </c>
      <c r="AJ58" s="39" t="s">
        <v>846</v>
      </c>
      <c r="AK58" s="39" t="s">
        <v>847</v>
      </c>
      <c r="AL58" s="39" t="s">
        <v>847</v>
      </c>
      <c r="AM58" s="39" t="s">
        <v>1139</v>
      </c>
      <c r="AN58" s="39" t="s">
        <v>1139</v>
      </c>
      <c r="AO58" s="39" t="s">
        <v>830</v>
      </c>
      <c r="AP58" s="39" t="s">
        <v>830</v>
      </c>
      <c r="AQ58" s="39" t="s">
        <v>830</v>
      </c>
      <c r="AR58" s="39" t="s">
        <v>830</v>
      </c>
      <c r="AS58" s="39" t="s">
        <v>830</v>
      </c>
      <c r="AT58" s="39" t="s">
        <v>830</v>
      </c>
      <c r="AU58" s="39" t="s">
        <v>830</v>
      </c>
      <c r="AV58" s="39" t="s">
        <v>844</v>
      </c>
      <c r="AW58" s="39" t="s">
        <v>514</v>
      </c>
      <c r="AX58" s="39" t="s">
        <v>842</v>
      </c>
      <c r="AY58" s="39" t="s">
        <v>842</v>
      </c>
      <c r="AZ58" s="39" t="s">
        <v>842</v>
      </c>
      <c r="BA58" s="40" t="s">
        <v>819</v>
      </c>
      <c r="BB58" s="39" t="s">
        <v>841</v>
      </c>
      <c r="BC58" s="39" t="s">
        <v>841</v>
      </c>
      <c r="BD58" s="39" t="s">
        <v>503</v>
      </c>
      <c r="BE58" s="39" t="s">
        <v>503</v>
      </c>
      <c r="BF58" s="39" t="s">
        <v>1133</v>
      </c>
      <c r="BG58" s="39" t="s">
        <v>1140</v>
      </c>
      <c r="BH58" s="39" t="s">
        <v>838</v>
      </c>
      <c r="BI58" s="39" t="s">
        <v>514</v>
      </c>
      <c r="BJ58" s="39" t="s">
        <v>511</v>
      </c>
      <c r="BK58" s="39" t="s">
        <v>514</v>
      </c>
      <c r="BL58" s="39" t="s">
        <v>514</v>
      </c>
      <c r="BM58" s="39" t="s">
        <v>821</v>
      </c>
      <c r="BN58" s="39" t="s">
        <v>830</v>
      </c>
      <c r="BO58" s="39" t="s">
        <v>830</v>
      </c>
      <c r="BP58" s="39" t="s">
        <v>830</v>
      </c>
      <c r="BQ58" s="39" t="s">
        <v>830</v>
      </c>
      <c r="BR58" s="39" t="s">
        <v>830</v>
      </c>
      <c r="BS58" s="39" t="s">
        <v>830</v>
      </c>
      <c r="BT58" s="39"/>
      <c r="BU58" s="39" t="s">
        <v>845</v>
      </c>
      <c r="BV58" s="39" t="s">
        <v>514</v>
      </c>
    </row>
    <row r="59" spans="1:74">
      <c r="A59" s="30" t="str">
        <f>'Indicator Data'!A60</f>
        <v>Estonia</v>
      </c>
      <c r="B59" s="23" t="str">
        <f>'Indicator Data'!B60</f>
        <v>EST</v>
      </c>
      <c r="C59" s="39" t="s">
        <v>1132</v>
      </c>
      <c r="D59" s="39" t="s">
        <v>1132</v>
      </c>
      <c r="E59" s="39" t="s">
        <v>1133</v>
      </c>
      <c r="F59" s="39" t="s">
        <v>1133</v>
      </c>
      <c r="G59" s="39" t="s">
        <v>1133</v>
      </c>
      <c r="H59" s="39" t="s">
        <v>1133</v>
      </c>
      <c r="I59" s="39" t="s">
        <v>1133</v>
      </c>
      <c r="J59" s="39" t="s">
        <v>842</v>
      </c>
      <c r="K59" s="39" t="s">
        <v>842</v>
      </c>
      <c r="L59" s="39" t="s">
        <v>503</v>
      </c>
      <c r="M59" s="39" t="s">
        <v>839</v>
      </c>
      <c r="N59" s="39" t="s">
        <v>839</v>
      </c>
      <c r="O59" s="39" t="s">
        <v>839</v>
      </c>
      <c r="P59" s="39" t="s">
        <v>839</v>
      </c>
      <c r="Q59" s="39" t="s">
        <v>1051</v>
      </c>
      <c r="R59" s="39" t="s">
        <v>1051</v>
      </c>
      <c r="S59" s="39" t="s">
        <v>839</v>
      </c>
      <c r="T59" s="39" t="s">
        <v>839</v>
      </c>
      <c r="U59" s="39" t="s">
        <v>839</v>
      </c>
      <c r="V59" s="39" t="s">
        <v>514</v>
      </c>
      <c r="W59" s="39" t="s">
        <v>514</v>
      </c>
      <c r="X59" s="39" t="s">
        <v>514</v>
      </c>
      <c r="Y59" s="39" t="s">
        <v>1100</v>
      </c>
      <c r="Z59" s="39" t="s">
        <v>840</v>
      </c>
      <c r="AA59" s="39" t="s">
        <v>840</v>
      </c>
      <c r="AB59" s="61" t="s">
        <v>1138</v>
      </c>
      <c r="AC59" s="39" t="s">
        <v>830</v>
      </c>
      <c r="AD59" s="39" t="s">
        <v>1052</v>
      </c>
      <c r="AE59" s="39" t="s">
        <v>1100</v>
      </c>
      <c r="AF59" s="39" t="s">
        <v>839</v>
      </c>
      <c r="AG59" s="40" t="s">
        <v>1381</v>
      </c>
      <c r="AH59" s="39" t="s">
        <v>844</v>
      </c>
      <c r="AI59" s="39" t="s">
        <v>844</v>
      </c>
      <c r="AJ59" s="39" t="s">
        <v>846</v>
      </c>
      <c r="AK59" s="39" t="s">
        <v>847</v>
      </c>
      <c r="AL59" s="39" t="s">
        <v>847</v>
      </c>
      <c r="AM59" s="39" t="s">
        <v>1139</v>
      </c>
      <c r="AN59" s="39" t="s">
        <v>1139</v>
      </c>
      <c r="AO59" s="39" t="s">
        <v>830</v>
      </c>
      <c r="AP59" s="39" t="s">
        <v>830</v>
      </c>
      <c r="AQ59" s="39" t="s">
        <v>830</v>
      </c>
      <c r="AR59" s="39" t="s">
        <v>830</v>
      </c>
      <c r="AS59" s="39" t="s">
        <v>830</v>
      </c>
      <c r="AT59" s="39" t="s">
        <v>830</v>
      </c>
      <c r="AU59" s="39" t="s">
        <v>830</v>
      </c>
      <c r="AV59" s="39" t="s">
        <v>844</v>
      </c>
      <c r="AW59" s="39" t="s">
        <v>514</v>
      </c>
      <c r="AX59" s="39" t="s">
        <v>842</v>
      </c>
      <c r="AY59" s="39" t="s">
        <v>842</v>
      </c>
      <c r="AZ59" s="39" t="s">
        <v>842</v>
      </c>
      <c r="BA59" s="40" t="s">
        <v>819</v>
      </c>
      <c r="BB59" s="39" t="s">
        <v>841</v>
      </c>
      <c r="BC59" s="39" t="s">
        <v>841</v>
      </c>
      <c r="BD59" s="39" t="s">
        <v>503</v>
      </c>
      <c r="BE59" s="39" t="s">
        <v>503</v>
      </c>
      <c r="BF59" s="39" t="s">
        <v>1133</v>
      </c>
      <c r="BG59" s="39" t="s">
        <v>1140</v>
      </c>
      <c r="BH59" s="39" t="s">
        <v>838</v>
      </c>
      <c r="BI59" s="39" t="s">
        <v>514</v>
      </c>
      <c r="BJ59" s="39" t="s">
        <v>511</v>
      </c>
      <c r="BK59" s="39" t="s">
        <v>514</v>
      </c>
      <c r="BL59" s="39" t="s">
        <v>514</v>
      </c>
      <c r="BM59" s="39" t="s">
        <v>821</v>
      </c>
      <c r="BN59" s="39" t="s">
        <v>830</v>
      </c>
      <c r="BO59" s="39" t="s">
        <v>830</v>
      </c>
      <c r="BP59" s="39" t="s">
        <v>830</v>
      </c>
      <c r="BQ59" s="39" t="s">
        <v>830</v>
      </c>
      <c r="BR59" s="39" t="s">
        <v>830</v>
      </c>
      <c r="BS59" s="39" t="s">
        <v>830</v>
      </c>
      <c r="BT59" s="39"/>
      <c r="BU59" s="39" t="s">
        <v>845</v>
      </c>
      <c r="BV59" s="39" t="s">
        <v>514</v>
      </c>
    </row>
    <row r="60" spans="1:74">
      <c r="A60" s="30" t="str">
        <f>'Indicator Data'!A61</f>
        <v>Eswatini</v>
      </c>
      <c r="B60" s="23" t="str">
        <f>'Indicator Data'!B61</f>
        <v>SWZ</v>
      </c>
      <c r="C60" s="39" t="s">
        <v>1132</v>
      </c>
      <c r="D60" s="39" t="s">
        <v>1132</v>
      </c>
      <c r="E60" s="39" t="s">
        <v>1133</v>
      </c>
      <c r="F60" s="39" t="s">
        <v>1133</v>
      </c>
      <c r="G60" s="39" t="s">
        <v>1133</v>
      </c>
      <c r="H60" s="39" t="s">
        <v>1133</v>
      </c>
      <c r="I60" s="39" t="s">
        <v>1133</v>
      </c>
      <c r="J60" s="39" t="s">
        <v>842</v>
      </c>
      <c r="K60" s="39" t="s">
        <v>842</v>
      </c>
      <c r="L60" s="39" t="s">
        <v>503</v>
      </c>
      <c r="M60" s="39" t="s">
        <v>839</v>
      </c>
      <c r="N60" s="39" t="s">
        <v>839</v>
      </c>
      <c r="O60" s="39" t="s">
        <v>839</v>
      </c>
      <c r="P60" s="39" t="s">
        <v>839</v>
      </c>
      <c r="Q60" s="39" t="s">
        <v>1051</v>
      </c>
      <c r="R60" s="39" t="s">
        <v>1051</v>
      </c>
      <c r="S60" s="39" t="s">
        <v>839</v>
      </c>
      <c r="T60" s="39" t="s">
        <v>839</v>
      </c>
      <c r="U60" s="39" t="s">
        <v>839</v>
      </c>
      <c r="V60" s="39" t="s">
        <v>514</v>
      </c>
      <c r="W60" s="39" t="s">
        <v>514</v>
      </c>
      <c r="X60" s="39" t="s">
        <v>514</v>
      </c>
      <c r="Y60" s="39" t="s">
        <v>1100</v>
      </c>
      <c r="Z60" s="39" t="s">
        <v>840</v>
      </c>
      <c r="AA60" s="39" t="s">
        <v>840</v>
      </c>
      <c r="AB60" s="61" t="s">
        <v>1138</v>
      </c>
      <c r="AC60" s="39" t="s">
        <v>830</v>
      </c>
      <c r="AD60" s="39" t="s">
        <v>1052</v>
      </c>
      <c r="AE60" s="39" t="s">
        <v>1100</v>
      </c>
      <c r="AF60" s="39" t="s">
        <v>839</v>
      </c>
      <c r="AG60" s="40" t="s">
        <v>1381</v>
      </c>
      <c r="AH60" s="39" t="s">
        <v>844</v>
      </c>
      <c r="AI60" s="39" t="s">
        <v>844</v>
      </c>
      <c r="AJ60" s="39" t="s">
        <v>846</v>
      </c>
      <c r="AK60" s="39" t="s">
        <v>847</v>
      </c>
      <c r="AL60" s="39" t="s">
        <v>847</v>
      </c>
      <c r="AM60" s="39" t="s">
        <v>1139</v>
      </c>
      <c r="AN60" s="39" t="s">
        <v>1139</v>
      </c>
      <c r="AO60" s="39" t="s">
        <v>830</v>
      </c>
      <c r="AP60" s="39" t="s">
        <v>830</v>
      </c>
      <c r="AQ60" s="39" t="s">
        <v>830</v>
      </c>
      <c r="AR60" s="39" t="s">
        <v>830</v>
      </c>
      <c r="AS60" s="39" t="s">
        <v>830</v>
      </c>
      <c r="AT60" s="39" t="s">
        <v>830</v>
      </c>
      <c r="AU60" s="39" t="s">
        <v>830</v>
      </c>
      <c r="AV60" s="39" t="s">
        <v>844</v>
      </c>
      <c r="AW60" s="39" t="s">
        <v>514</v>
      </c>
      <c r="AX60" s="39" t="s">
        <v>842</v>
      </c>
      <c r="AY60" s="39" t="s">
        <v>842</v>
      </c>
      <c r="AZ60" s="39" t="s">
        <v>842</v>
      </c>
      <c r="BA60" s="40" t="s">
        <v>819</v>
      </c>
      <c r="BB60" s="39" t="s">
        <v>841</v>
      </c>
      <c r="BC60" s="39" t="s">
        <v>841</v>
      </c>
      <c r="BD60" s="39" t="s">
        <v>503</v>
      </c>
      <c r="BE60" s="39" t="s">
        <v>503</v>
      </c>
      <c r="BF60" s="39" t="s">
        <v>1133</v>
      </c>
      <c r="BG60" s="39" t="s">
        <v>1140</v>
      </c>
      <c r="BH60" s="39" t="s">
        <v>838</v>
      </c>
      <c r="BI60" s="39" t="s">
        <v>514</v>
      </c>
      <c r="BJ60" s="39" t="s">
        <v>511</v>
      </c>
      <c r="BK60" s="39" t="s">
        <v>514</v>
      </c>
      <c r="BL60" s="39" t="s">
        <v>514</v>
      </c>
      <c r="BM60" s="39" t="s">
        <v>821</v>
      </c>
      <c r="BN60" s="39" t="s">
        <v>830</v>
      </c>
      <c r="BO60" s="39" t="s">
        <v>830</v>
      </c>
      <c r="BP60" s="39" t="s">
        <v>830</v>
      </c>
      <c r="BQ60" s="39" t="s">
        <v>830</v>
      </c>
      <c r="BR60" s="39" t="s">
        <v>830</v>
      </c>
      <c r="BS60" s="39" t="s">
        <v>830</v>
      </c>
      <c r="BT60" s="39"/>
      <c r="BU60" s="39" t="s">
        <v>845</v>
      </c>
      <c r="BV60" s="39" t="s">
        <v>514</v>
      </c>
    </row>
    <row r="61" spans="1:74">
      <c r="A61" s="30" t="str">
        <f>'Indicator Data'!A62</f>
        <v>Ethiopia</v>
      </c>
      <c r="B61" s="23" t="str">
        <f>'Indicator Data'!B62</f>
        <v>ETH</v>
      </c>
      <c r="C61" s="39" t="s">
        <v>1132</v>
      </c>
      <c r="D61" s="39" t="s">
        <v>1132</v>
      </c>
      <c r="E61" s="39" t="s">
        <v>1133</v>
      </c>
      <c r="F61" s="39" t="s">
        <v>1133</v>
      </c>
      <c r="G61" s="39" t="s">
        <v>1133</v>
      </c>
      <c r="H61" s="39" t="s">
        <v>1133</v>
      </c>
      <c r="I61" s="39" t="s">
        <v>1133</v>
      </c>
      <c r="J61" s="39" t="s">
        <v>842</v>
      </c>
      <c r="K61" s="39" t="s">
        <v>842</v>
      </c>
      <c r="L61" s="39" t="s">
        <v>503</v>
      </c>
      <c r="M61" s="39" t="s">
        <v>839</v>
      </c>
      <c r="N61" s="39" t="s">
        <v>839</v>
      </c>
      <c r="O61" s="39" t="s">
        <v>839</v>
      </c>
      <c r="P61" s="39" t="s">
        <v>839</v>
      </c>
      <c r="Q61" s="39" t="s">
        <v>1051</v>
      </c>
      <c r="R61" s="39" t="s">
        <v>1051</v>
      </c>
      <c r="S61" s="39" t="s">
        <v>839</v>
      </c>
      <c r="T61" s="39" t="s">
        <v>839</v>
      </c>
      <c r="U61" s="39" t="s">
        <v>839</v>
      </c>
      <c r="V61" s="39" t="s">
        <v>514</v>
      </c>
      <c r="W61" s="39" t="s">
        <v>514</v>
      </c>
      <c r="X61" s="39" t="s">
        <v>514</v>
      </c>
      <c r="Y61" s="39" t="s">
        <v>1100</v>
      </c>
      <c r="Z61" s="39" t="s">
        <v>840</v>
      </c>
      <c r="AA61" s="39" t="s">
        <v>840</v>
      </c>
      <c r="AB61" s="61" t="s">
        <v>1138</v>
      </c>
      <c r="AC61" s="39" t="s">
        <v>830</v>
      </c>
      <c r="AD61" s="39" t="s">
        <v>1052</v>
      </c>
      <c r="AE61" s="39" t="s">
        <v>1100</v>
      </c>
      <c r="AF61" s="39" t="s">
        <v>839</v>
      </c>
      <c r="AG61" s="40" t="s">
        <v>1381</v>
      </c>
      <c r="AH61" s="39" t="s">
        <v>844</v>
      </c>
      <c r="AI61" s="39" t="s">
        <v>844</v>
      </c>
      <c r="AJ61" s="39" t="s">
        <v>846</v>
      </c>
      <c r="AK61" s="39" t="s">
        <v>847</v>
      </c>
      <c r="AL61" s="39" t="s">
        <v>847</v>
      </c>
      <c r="AM61" s="39" t="s">
        <v>1139</v>
      </c>
      <c r="AN61" s="39" t="s">
        <v>1139</v>
      </c>
      <c r="AO61" s="39" t="s">
        <v>830</v>
      </c>
      <c r="AP61" s="39" t="s">
        <v>830</v>
      </c>
      <c r="AQ61" s="39" t="s">
        <v>830</v>
      </c>
      <c r="AR61" s="39" t="s">
        <v>830</v>
      </c>
      <c r="AS61" s="39" t="s">
        <v>830</v>
      </c>
      <c r="AT61" s="39" t="s">
        <v>830</v>
      </c>
      <c r="AU61" s="39" t="s">
        <v>830</v>
      </c>
      <c r="AV61" s="39" t="s">
        <v>844</v>
      </c>
      <c r="AW61" s="39" t="s">
        <v>514</v>
      </c>
      <c r="AX61" s="39" t="s">
        <v>842</v>
      </c>
      <c r="AY61" s="39" t="s">
        <v>842</v>
      </c>
      <c r="AZ61" s="39" t="s">
        <v>842</v>
      </c>
      <c r="BA61" s="40" t="s">
        <v>914</v>
      </c>
      <c r="BB61" s="39" t="s">
        <v>841</v>
      </c>
      <c r="BC61" s="39" t="s">
        <v>841</v>
      </c>
      <c r="BD61" s="39" t="s">
        <v>503</v>
      </c>
      <c r="BE61" s="39" t="s">
        <v>503</v>
      </c>
      <c r="BF61" s="39" t="s">
        <v>1133</v>
      </c>
      <c r="BG61" s="39" t="s">
        <v>1140</v>
      </c>
      <c r="BH61" s="39" t="s">
        <v>838</v>
      </c>
      <c r="BI61" s="39" t="s">
        <v>514</v>
      </c>
      <c r="BJ61" s="39" t="s">
        <v>511</v>
      </c>
      <c r="BK61" s="39" t="s">
        <v>514</v>
      </c>
      <c r="BL61" s="39" t="s">
        <v>514</v>
      </c>
      <c r="BM61" s="39" t="s">
        <v>821</v>
      </c>
      <c r="BN61" s="39" t="s">
        <v>830</v>
      </c>
      <c r="BO61" s="39" t="s">
        <v>830</v>
      </c>
      <c r="BP61" s="39" t="s">
        <v>830</v>
      </c>
      <c r="BQ61" s="39" t="s">
        <v>830</v>
      </c>
      <c r="BR61" s="39" t="s">
        <v>830</v>
      </c>
      <c r="BS61" s="39" t="s">
        <v>830</v>
      </c>
      <c r="BT61" s="39"/>
      <c r="BU61" s="39" t="s">
        <v>845</v>
      </c>
      <c r="BV61" s="39" t="s">
        <v>514</v>
      </c>
    </row>
    <row r="62" spans="1:74">
      <c r="A62" s="30" t="str">
        <f>'Indicator Data'!A63</f>
        <v>Fiji</v>
      </c>
      <c r="B62" s="23" t="str">
        <f>'Indicator Data'!B63</f>
        <v>FJI</v>
      </c>
      <c r="C62" s="39" t="s">
        <v>1132</v>
      </c>
      <c r="D62" s="39" t="s">
        <v>1132</v>
      </c>
      <c r="E62" s="39" t="s">
        <v>1133</v>
      </c>
      <c r="F62" s="39" t="s">
        <v>1133</v>
      </c>
      <c r="G62" s="39" t="s">
        <v>1133</v>
      </c>
      <c r="H62" s="39" t="s">
        <v>1133</v>
      </c>
      <c r="I62" s="39" t="s">
        <v>1133</v>
      </c>
      <c r="J62" s="39" t="s">
        <v>842</v>
      </c>
      <c r="K62" s="39" t="s">
        <v>842</v>
      </c>
      <c r="L62" s="39" t="s">
        <v>503</v>
      </c>
      <c r="M62" s="39" t="s">
        <v>839</v>
      </c>
      <c r="N62" s="39" t="s">
        <v>839</v>
      </c>
      <c r="O62" s="39" t="s">
        <v>839</v>
      </c>
      <c r="P62" s="39" t="s">
        <v>839</v>
      </c>
      <c r="Q62" s="39" t="s">
        <v>1051</v>
      </c>
      <c r="R62" s="39" t="s">
        <v>1051</v>
      </c>
      <c r="S62" s="39" t="s">
        <v>839</v>
      </c>
      <c r="T62" s="39" t="s">
        <v>839</v>
      </c>
      <c r="U62" s="39" t="s">
        <v>839</v>
      </c>
      <c r="V62" s="39" t="s">
        <v>514</v>
      </c>
      <c r="W62" s="39" t="s">
        <v>514</v>
      </c>
      <c r="X62" s="39" t="s">
        <v>514</v>
      </c>
      <c r="Y62" s="39" t="s">
        <v>1100</v>
      </c>
      <c r="Z62" s="39" t="s">
        <v>840</v>
      </c>
      <c r="AA62" s="39" t="s">
        <v>840</v>
      </c>
      <c r="AB62" s="61" t="s">
        <v>1138</v>
      </c>
      <c r="AC62" s="39" t="s">
        <v>830</v>
      </c>
      <c r="AD62" s="39" t="s">
        <v>1052</v>
      </c>
      <c r="AE62" s="39" t="s">
        <v>1100</v>
      </c>
      <c r="AF62" s="39" t="s">
        <v>839</v>
      </c>
      <c r="AG62" s="40" t="s">
        <v>1381</v>
      </c>
      <c r="AH62" s="39" t="s">
        <v>844</v>
      </c>
      <c r="AI62" s="39" t="s">
        <v>844</v>
      </c>
      <c r="AJ62" s="39" t="s">
        <v>846</v>
      </c>
      <c r="AK62" s="39" t="s">
        <v>847</v>
      </c>
      <c r="AL62" s="39" t="s">
        <v>847</v>
      </c>
      <c r="AM62" s="39" t="s">
        <v>1139</v>
      </c>
      <c r="AN62" s="39" t="s">
        <v>1139</v>
      </c>
      <c r="AO62" s="39" t="s">
        <v>830</v>
      </c>
      <c r="AP62" s="39" t="s">
        <v>830</v>
      </c>
      <c r="AQ62" s="39" t="s">
        <v>830</v>
      </c>
      <c r="AR62" s="39" t="s">
        <v>830</v>
      </c>
      <c r="AS62" s="39" t="s">
        <v>830</v>
      </c>
      <c r="AT62" s="39" t="s">
        <v>830</v>
      </c>
      <c r="AU62" s="39" t="s">
        <v>830</v>
      </c>
      <c r="AV62" s="39" t="s">
        <v>844</v>
      </c>
      <c r="AW62" s="39" t="s">
        <v>514</v>
      </c>
      <c r="AX62" s="39" t="s">
        <v>842</v>
      </c>
      <c r="AY62" s="39" t="s">
        <v>842</v>
      </c>
      <c r="AZ62" s="39" t="s">
        <v>842</v>
      </c>
      <c r="BA62" s="40" t="s">
        <v>819</v>
      </c>
      <c r="BB62" s="39" t="s">
        <v>841</v>
      </c>
      <c r="BC62" s="39" t="s">
        <v>841</v>
      </c>
      <c r="BD62" s="39" t="s">
        <v>503</v>
      </c>
      <c r="BE62" s="39" t="s">
        <v>503</v>
      </c>
      <c r="BF62" s="39" t="s">
        <v>1133</v>
      </c>
      <c r="BG62" s="39" t="s">
        <v>1140</v>
      </c>
      <c r="BH62" s="39" t="s">
        <v>838</v>
      </c>
      <c r="BI62" s="39" t="s">
        <v>514</v>
      </c>
      <c r="BJ62" s="39" t="s">
        <v>511</v>
      </c>
      <c r="BK62" s="39" t="s">
        <v>514</v>
      </c>
      <c r="BL62" s="39" t="s">
        <v>514</v>
      </c>
      <c r="BM62" s="39" t="s">
        <v>821</v>
      </c>
      <c r="BN62" s="39" t="s">
        <v>830</v>
      </c>
      <c r="BO62" s="39" t="s">
        <v>830</v>
      </c>
      <c r="BP62" s="39" t="s">
        <v>830</v>
      </c>
      <c r="BQ62" s="39" t="s">
        <v>830</v>
      </c>
      <c r="BR62" s="39" t="s">
        <v>830</v>
      </c>
      <c r="BS62" s="39" t="s">
        <v>830</v>
      </c>
      <c r="BT62" s="39"/>
      <c r="BU62" s="39" t="s">
        <v>845</v>
      </c>
      <c r="BV62" s="39" t="s">
        <v>514</v>
      </c>
    </row>
    <row r="63" spans="1:74">
      <c r="A63" s="30" t="str">
        <f>'Indicator Data'!A64</f>
        <v>Finland</v>
      </c>
      <c r="B63" s="23" t="str">
        <f>'Indicator Data'!B64</f>
        <v>FIN</v>
      </c>
      <c r="C63" s="39" t="s">
        <v>1132</v>
      </c>
      <c r="D63" s="39" t="s">
        <v>1132</v>
      </c>
      <c r="E63" s="39" t="s">
        <v>1133</v>
      </c>
      <c r="F63" s="39" t="s">
        <v>1133</v>
      </c>
      <c r="G63" s="39" t="s">
        <v>1133</v>
      </c>
      <c r="H63" s="39" t="s">
        <v>1133</v>
      </c>
      <c r="I63" s="39" t="s">
        <v>1133</v>
      </c>
      <c r="J63" s="39" t="s">
        <v>842</v>
      </c>
      <c r="K63" s="39" t="s">
        <v>842</v>
      </c>
      <c r="L63" s="39" t="s">
        <v>503</v>
      </c>
      <c r="M63" s="39" t="s">
        <v>839</v>
      </c>
      <c r="N63" s="39" t="s">
        <v>839</v>
      </c>
      <c r="O63" s="39" t="s">
        <v>839</v>
      </c>
      <c r="P63" s="39" t="s">
        <v>839</v>
      </c>
      <c r="Q63" s="39" t="s">
        <v>1051</v>
      </c>
      <c r="R63" s="39" t="s">
        <v>1051</v>
      </c>
      <c r="S63" s="39" t="s">
        <v>839</v>
      </c>
      <c r="T63" s="39" t="s">
        <v>839</v>
      </c>
      <c r="U63" s="39" t="s">
        <v>839</v>
      </c>
      <c r="V63" s="39" t="s">
        <v>514</v>
      </c>
      <c r="W63" s="39" t="s">
        <v>514</v>
      </c>
      <c r="X63" s="39" t="s">
        <v>514</v>
      </c>
      <c r="Y63" s="39" t="s">
        <v>1100</v>
      </c>
      <c r="Z63" s="39" t="s">
        <v>840</v>
      </c>
      <c r="AA63" s="39" t="s">
        <v>840</v>
      </c>
      <c r="AB63" s="61" t="s">
        <v>1138</v>
      </c>
      <c r="AC63" s="39" t="s">
        <v>830</v>
      </c>
      <c r="AD63" s="39" t="s">
        <v>1052</v>
      </c>
      <c r="AE63" s="39" t="s">
        <v>1100</v>
      </c>
      <c r="AF63" s="39" t="s">
        <v>839</v>
      </c>
      <c r="AG63" s="40" t="s">
        <v>1381</v>
      </c>
      <c r="AH63" s="39" t="s">
        <v>844</v>
      </c>
      <c r="AI63" s="39" t="s">
        <v>844</v>
      </c>
      <c r="AJ63" s="39" t="s">
        <v>846</v>
      </c>
      <c r="AK63" s="39" t="s">
        <v>847</v>
      </c>
      <c r="AL63" s="39" t="s">
        <v>847</v>
      </c>
      <c r="AM63" s="39" t="s">
        <v>1139</v>
      </c>
      <c r="AN63" s="39" t="s">
        <v>1139</v>
      </c>
      <c r="AO63" s="39" t="s">
        <v>830</v>
      </c>
      <c r="AP63" s="39" t="s">
        <v>830</v>
      </c>
      <c r="AQ63" s="39" t="s">
        <v>830</v>
      </c>
      <c r="AR63" s="39" t="s">
        <v>830</v>
      </c>
      <c r="AS63" s="39" t="s">
        <v>830</v>
      </c>
      <c r="AT63" s="39" t="s">
        <v>830</v>
      </c>
      <c r="AU63" s="39" t="s">
        <v>830</v>
      </c>
      <c r="AV63" s="39" t="s">
        <v>844</v>
      </c>
      <c r="AW63" s="39" t="s">
        <v>514</v>
      </c>
      <c r="AX63" s="39" t="s">
        <v>842</v>
      </c>
      <c r="AY63" s="39" t="s">
        <v>842</v>
      </c>
      <c r="AZ63" s="39" t="s">
        <v>842</v>
      </c>
      <c r="BA63" s="40" t="s">
        <v>819</v>
      </c>
      <c r="BB63" s="39" t="s">
        <v>841</v>
      </c>
      <c r="BC63" s="39" t="s">
        <v>841</v>
      </c>
      <c r="BD63" s="39" t="s">
        <v>503</v>
      </c>
      <c r="BE63" s="39" t="s">
        <v>503</v>
      </c>
      <c r="BF63" s="39" t="s">
        <v>1133</v>
      </c>
      <c r="BG63" s="39" t="s">
        <v>1140</v>
      </c>
      <c r="BH63" s="39" t="s">
        <v>838</v>
      </c>
      <c r="BI63" s="39" t="s">
        <v>514</v>
      </c>
      <c r="BJ63" s="39" t="s">
        <v>511</v>
      </c>
      <c r="BK63" s="39" t="s">
        <v>514</v>
      </c>
      <c r="BL63" s="39" t="s">
        <v>514</v>
      </c>
      <c r="BM63" s="39" t="s">
        <v>821</v>
      </c>
      <c r="BN63" s="39" t="s">
        <v>830</v>
      </c>
      <c r="BO63" s="39" t="s">
        <v>830</v>
      </c>
      <c r="BP63" s="39" t="s">
        <v>830</v>
      </c>
      <c r="BQ63" s="39" t="s">
        <v>830</v>
      </c>
      <c r="BR63" s="39" t="s">
        <v>830</v>
      </c>
      <c r="BS63" s="39" t="s">
        <v>830</v>
      </c>
      <c r="BT63" s="39"/>
      <c r="BU63" s="39" t="s">
        <v>845</v>
      </c>
      <c r="BV63" s="39" t="s">
        <v>514</v>
      </c>
    </row>
    <row r="64" spans="1:74">
      <c r="A64" s="30" t="str">
        <f>'Indicator Data'!A65</f>
        <v>France</v>
      </c>
      <c r="B64" s="23" t="str">
        <f>'Indicator Data'!B65</f>
        <v>FRA</v>
      </c>
      <c r="C64" s="39" t="s">
        <v>1132</v>
      </c>
      <c r="D64" s="39" t="s">
        <v>1132</v>
      </c>
      <c r="E64" s="39" t="s">
        <v>1133</v>
      </c>
      <c r="F64" s="39" t="s">
        <v>1133</v>
      </c>
      <c r="G64" s="39" t="s">
        <v>1133</v>
      </c>
      <c r="H64" s="39" t="s">
        <v>1133</v>
      </c>
      <c r="I64" s="39" t="s">
        <v>1133</v>
      </c>
      <c r="J64" s="39" t="s">
        <v>842</v>
      </c>
      <c r="K64" s="39" t="s">
        <v>842</v>
      </c>
      <c r="L64" s="39" t="s">
        <v>503</v>
      </c>
      <c r="M64" s="39" t="s">
        <v>839</v>
      </c>
      <c r="N64" s="39" t="s">
        <v>839</v>
      </c>
      <c r="O64" s="39" t="s">
        <v>839</v>
      </c>
      <c r="P64" s="39" t="s">
        <v>839</v>
      </c>
      <c r="Q64" s="39" t="s">
        <v>1051</v>
      </c>
      <c r="R64" s="39" t="s">
        <v>1051</v>
      </c>
      <c r="S64" s="39" t="s">
        <v>839</v>
      </c>
      <c r="T64" s="39" t="s">
        <v>839</v>
      </c>
      <c r="U64" s="39" t="s">
        <v>839</v>
      </c>
      <c r="V64" s="39" t="s">
        <v>514</v>
      </c>
      <c r="W64" s="39" t="s">
        <v>514</v>
      </c>
      <c r="X64" s="39" t="s">
        <v>514</v>
      </c>
      <c r="Y64" s="39" t="s">
        <v>1100</v>
      </c>
      <c r="Z64" s="39" t="s">
        <v>840</v>
      </c>
      <c r="AA64" s="39" t="s">
        <v>840</v>
      </c>
      <c r="AB64" s="61" t="s">
        <v>1138</v>
      </c>
      <c r="AC64" s="39" t="s">
        <v>830</v>
      </c>
      <c r="AD64" s="39" t="s">
        <v>1052</v>
      </c>
      <c r="AE64" s="39" t="s">
        <v>1100</v>
      </c>
      <c r="AF64" s="39" t="s">
        <v>839</v>
      </c>
      <c r="AG64" s="40" t="s">
        <v>1381</v>
      </c>
      <c r="AH64" s="39" t="s">
        <v>844</v>
      </c>
      <c r="AI64" s="39" t="s">
        <v>844</v>
      </c>
      <c r="AJ64" s="39" t="s">
        <v>846</v>
      </c>
      <c r="AK64" s="39" t="s">
        <v>847</v>
      </c>
      <c r="AL64" s="39" t="s">
        <v>847</v>
      </c>
      <c r="AM64" s="39" t="s">
        <v>1139</v>
      </c>
      <c r="AN64" s="39" t="s">
        <v>1139</v>
      </c>
      <c r="AO64" s="39" t="s">
        <v>830</v>
      </c>
      <c r="AP64" s="39" t="s">
        <v>830</v>
      </c>
      <c r="AQ64" s="39" t="s">
        <v>830</v>
      </c>
      <c r="AR64" s="39" t="s">
        <v>830</v>
      </c>
      <c r="AS64" s="39" t="s">
        <v>830</v>
      </c>
      <c r="AT64" s="39" t="s">
        <v>830</v>
      </c>
      <c r="AU64" s="39" t="s">
        <v>830</v>
      </c>
      <c r="AV64" s="39" t="s">
        <v>844</v>
      </c>
      <c r="AW64" s="39" t="s">
        <v>514</v>
      </c>
      <c r="AX64" s="39" t="s">
        <v>842</v>
      </c>
      <c r="AY64" s="39" t="s">
        <v>842</v>
      </c>
      <c r="AZ64" s="39" t="s">
        <v>842</v>
      </c>
      <c r="BA64" s="40" t="s">
        <v>819</v>
      </c>
      <c r="BB64" s="39" t="s">
        <v>841</v>
      </c>
      <c r="BC64" s="39" t="s">
        <v>841</v>
      </c>
      <c r="BD64" s="39" t="s">
        <v>503</v>
      </c>
      <c r="BE64" s="39" t="s">
        <v>503</v>
      </c>
      <c r="BF64" s="39" t="s">
        <v>1133</v>
      </c>
      <c r="BG64" s="39" t="s">
        <v>1140</v>
      </c>
      <c r="BH64" s="39" t="s">
        <v>838</v>
      </c>
      <c r="BI64" s="39" t="s">
        <v>514</v>
      </c>
      <c r="BJ64" s="39" t="s">
        <v>511</v>
      </c>
      <c r="BK64" s="39" t="s">
        <v>514</v>
      </c>
      <c r="BL64" s="39" t="s">
        <v>514</v>
      </c>
      <c r="BM64" s="39" t="s">
        <v>821</v>
      </c>
      <c r="BN64" s="39" t="s">
        <v>830</v>
      </c>
      <c r="BO64" s="39" t="s">
        <v>830</v>
      </c>
      <c r="BP64" s="39" t="s">
        <v>830</v>
      </c>
      <c r="BQ64" s="39" t="s">
        <v>830</v>
      </c>
      <c r="BR64" s="39" t="s">
        <v>830</v>
      </c>
      <c r="BS64" s="39" t="s">
        <v>830</v>
      </c>
      <c r="BT64" s="39"/>
      <c r="BU64" s="39" t="s">
        <v>845</v>
      </c>
      <c r="BV64" s="39" t="s">
        <v>514</v>
      </c>
    </row>
    <row r="65" spans="1:74">
      <c r="A65" s="30" t="str">
        <f>'Indicator Data'!A66</f>
        <v>Gabon</v>
      </c>
      <c r="B65" s="23" t="str">
        <f>'Indicator Data'!B66</f>
        <v>GAB</v>
      </c>
      <c r="C65" s="39" t="s">
        <v>1132</v>
      </c>
      <c r="D65" s="39" t="s">
        <v>1132</v>
      </c>
      <c r="E65" s="39" t="s">
        <v>1133</v>
      </c>
      <c r="F65" s="39" t="s">
        <v>1133</v>
      </c>
      <c r="G65" s="39" t="s">
        <v>1133</v>
      </c>
      <c r="H65" s="39" t="s">
        <v>1133</v>
      </c>
      <c r="I65" s="39" t="s">
        <v>1133</v>
      </c>
      <c r="J65" s="39" t="s">
        <v>842</v>
      </c>
      <c r="K65" s="39" t="s">
        <v>842</v>
      </c>
      <c r="L65" s="39" t="s">
        <v>503</v>
      </c>
      <c r="M65" s="39" t="s">
        <v>839</v>
      </c>
      <c r="N65" s="39" t="s">
        <v>839</v>
      </c>
      <c r="O65" s="39" t="s">
        <v>839</v>
      </c>
      <c r="P65" s="39" t="s">
        <v>839</v>
      </c>
      <c r="Q65" s="39" t="s">
        <v>1051</v>
      </c>
      <c r="R65" s="39" t="s">
        <v>1051</v>
      </c>
      <c r="S65" s="39" t="s">
        <v>839</v>
      </c>
      <c r="T65" s="39" t="s">
        <v>839</v>
      </c>
      <c r="U65" s="39" t="s">
        <v>839</v>
      </c>
      <c r="V65" s="39" t="s">
        <v>514</v>
      </c>
      <c r="W65" s="39" t="s">
        <v>514</v>
      </c>
      <c r="X65" s="39" t="s">
        <v>514</v>
      </c>
      <c r="Y65" s="39" t="s">
        <v>1100</v>
      </c>
      <c r="Z65" s="39" t="s">
        <v>840</v>
      </c>
      <c r="AA65" s="39" t="s">
        <v>840</v>
      </c>
      <c r="AB65" s="61" t="s">
        <v>1138</v>
      </c>
      <c r="AC65" s="39" t="s">
        <v>830</v>
      </c>
      <c r="AD65" s="39" t="s">
        <v>1052</v>
      </c>
      <c r="AE65" s="39" t="s">
        <v>1100</v>
      </c>
      <c r="AF65" s="39" t="s">
        <v>839</v>
      </c>
      <c r="AG65" s="40" t="s">
        <v>1381</v>
      </c>
      <c r="AH65" s="39" t="s">
        <v>844</v>
      </c>
      <c r="AI65" s="39" t="s">
        <v>844</v>
      </c>
      <c r="AJ65" s="39" t="s">
        <v>846</v>
      </c>
      <c r="AK65" s="39" t="s">
        <v>847</v>
      </c>
      <c r="AL65" s="39" t="s">
        <v>847</v>
      </c>
      <c r="AM65" s="39" t="s">
        <v>1139</v>
      </c>
      <c r="AN65" s="39" t="s">
        <v>1139</v>
      </c>
      <c r="AO65" s="39" t="s">
        <v>830</v>
      </c>
      <c r="AP65" s="39" t="s">
        <v>830</v>
      </c>
      <c r="AQ65" s="39" t="s">
        <v>830</v>
      </c>
      <c r="AR65" s="39" t="s">
        <v>830</v>
      </c>
      <c r="AS65" s="39" t="s">
        <v>830</v>
      </c>
      <c r="AT65" s="39" t="s">
        <v>830</v>
      </c>
      <c r="AU65" s="39" t="s">
        <v>830</v>
      </c>
      <c r="AV65" s="39" t="s">
        <v>844</v>
      </c>
      <c r="AW65" s="39" t="s">
        <v>514</v>
      </c>
      <c r="AX65" s="39" t="s">
        <v>842</v>
      </c>
      <c r="AY65" s="39" t="s">
        <v>842</v>
      </c>
      <c r="AZ65" s="39" t="s">
        <v>842</v>
      </c>
      <c r="BA65" s="40" t="s">
        <v>819</v>
      </c>
      <c r="BB65" s="39" t="s">
        <v>841</v>
      </c>
      <c r="BC65" s="39" t="s">
        <v>841</v>
      </c>
      <c r="BD65" s="39" t="s">
        <v>503</v>
      </c>
      <c r="BE65" s="39" t="s">
        <v>503</v>
      </c>
      <c r="BF65" s="39" t="s">
        <v>1133</v>
      </c>
      <c r="BG65" s="39" t="s">
        <v>1140</v>
      </c>
      <c r="BH65" s="39" t="s">
        <v>838</v>
      </c>
      <c r="BI65" s="39" t="s">
        <v>514</v>
      </c>
      <c r="BJ65" s="39" t="s">
        <v>511</v>
      </c>
      <c r="BK65" s="39" t="s">
        <v>514</v>
      </c>
      <c r="BL65" s="39" t="s">
        <v>514</v>
      </c>
      <c r="BM65" s="39" t="s">
        <v>821</v>
      </c>
      <c r="BN65" s="39" t="s">
        <v>830</v>
      </c>
      <c r="BO65" s="39" t="s">
        <v>830</v>
      </c>
      <c r="BP65" s="39" t="s">
        <v>830</v>
      </c>
      <c r="BQ65" s="39" t="s">
        <v>830</v>
      </c>
      <c r="BR65" s="39" t="s">
        <v>830</v>
      </c>
      <c r="BS65" s="39" t="s">
        <v>830</v>
      </c>
      <c r="BT65" s="39"/>
      <c r="BU65" s="39" t="s">
        <v>845</v>
      </c>
      <c r="BV65" s="39" t="s">
        <v>514</v>
      </c>
    </row>
    <row r="66" spans="1:74">
      <c r="A66" s="30" t="str">
        <f>'Indicator Data'!A67</f>
        <v>Gambia</v>
      </c>
      <c r="B66" s="23" t="str">
        <f>'Indicator Data'!B67</f>
        <v>GMB</v>
      </c>
      <c r="C66" s="39" t="s">
        <v>1132</v>
      </c>
      <c r="D66" s="39" t="s">
        <v>1132</v>
      </c>
      <c r="E66" s="39" t="s">
        <v>1133</v>
      </c>
      <c r="F66" s="39" t="s">
        <v>1133</v>
      </c>
      <c r="G66" s="39" t="s">
        <v>1133</v>
      </c>
      <c r="H66" s="39" t="s">
        <v>1133</v>
      </c>
      <c r="I66" s="39" t="s">
        <v>1133</v>
      </c>
      <c r="J66" s="39" t="s">
        <v>842</v>
      </c>
      <c r="K66" s="39" t="s">
        <v>842</v>
      </c>
      <c r="L66" s="39" t="s">
        <v>503</v>
      </c>
      <c r="M66" s="39" t="s">
        <v>839</v>
      </c>
      <c r="N66" s="39" t="s">
        <v>839</v>
      </c>
      <c r="O66" s="39" t="s">
        <v>839</v>
      </c>
      <c r="P66" s="39" t="s">
        <v>839</v>
      </c>
      <c r="Q66" s="39" t="s">
        <v>1051</v>
      </c>
      <c r="R66" s="39" t="s">
        <v>1051</v>
      </c>
      <c r="S66" s="39" t="s">
        <v>839</v>
      </c>
      <c r="T66" s="39" t="s">
        <v>839</v>
      </c>
      <c r="U66" s="39" t="s">
        <v>839</v>
      </c>
      <c r="V66" s="39" t="s">
        <v>514</v>
      </c>
      <c r="W66" s="39" t="s">
        <v>514</v>
      </c>
      <c r="X66" s="39" t="s">
        <v>514</v>
      </c>
      <c r="Y66" s="39" t="s">
        <v>1100</v>
      </c>
      <c r="Z66" s="39" t="s">
        <v>840</v>
      </c>
      <c r="AA66" s="39" t="s">
        <v>840</v>
      </c>
      <c r="AB66" s="61" t="s">
        <v>1138</v>
      </c>
      <c r="AC66" s="39" t="s">
        <v>830</v>
      </c>
      <c r="AD66" s="39" t="s">
        <v>1052</v>
      </c>
      <c r="AE66" s="39" t="s">
        <v>1100</v>
      </c>
      <c r="AF66" s="39" t="s">
        <v>839</v>
      </c>
      <c r="AG66" s="40" t="s">
        <v>1381</v>
      </c>
      <c r="AH66" s="39" t="s">
        <v>844</v>
      </c>
      <c r="AI66" s="39" t="s">
        <v>844</v>
      </c>
      <c r="AJ66" s="39" t="s">
        <v>846</v>
      </c>
      <c r="AK66" s="39" t="s">
        <v>847</v>
      </c>
      <c r="AL66" s="39" t="s">
        <v>847</v>
      </c>
      <c r="AM66" s="39" t="s">
        <v>1139</v>
      </c>
      <c r="AN66" s="39" t="s">
        <v>1139</v>
      </c>
      <c r="AO66" s="39" t="s">
        <v>830</v>
      </c>
      <c r="AP66" s="39" t="s">
        <v>830</v>
      </c>
      <c r="AQ66" s="39" t="s">
        <v>830</v>
      </c>
      <c r="AR66" s="39" t="s">
        <v>830</v>
      </c>
      <c r="AS66" s="39" t="s">
        <v>830</v>
      </c>
      <c r="AT66" s="39" t="s">
        <v>830</v>
      </c>
      <c r="AU66" s="39" t="s">
        <v>830</v>
      </c>
      <c r="AV66" s="39" t="s">
        <v>844</v>
      </c>
      <c r="AW66" s="39" t="s">
        <v>514</v>
      </c>
      <c r="AX66" s="39" t="s">
        <v>842</v>
      </c>
      <c r="AY66" s="39" t="s">
        <v>842</v>
      </c>
      <c r="AZ66" s="39" t="s">
        <v>842</v>
      </c>
      <c r="BA66" s="40" t="s">
        <v>819</v>
      </c>
      <c r="BB66" s="39" t="s">
        <v>841</v>
      </c>
      <c r="BC66" s="39" t="s">
        <v>841</v>
      </c>
      <c r="BD66" s="39" t="s">
        <v>503</v>
      </c>
      <c r="BE66" s="39" t="s">
        <v>503</v>
      </c>
      <c r="BF66" s="39" t="s">
        <v>1133</v>
      </c>
      <c r="BG66" s="39" t="s">
        <v>1140</v>
      </c>
      <c r="BH66" s="39" t="s">
        <v>838</v>
      </c>
      <c r="BI66" s="39" t="s">
        <v>514</v>
      </c>
      <c r="BJ66" s="39" t="s">
        <v>511</v>
      </c>
      <c r="BK66" s="39" t="s">
        <v>514</v>
      </c>
      <c r="BL66" s="39" t="s">
        <v>514</v>
      </c>
      <c r="BM66" s="39" t="s">
        <v>821</v>
      </c>
      <c r="BN66" s="39" t="s">
        <v>830</v>
      </c>
      <c r="BO66" s="39" t="s">
        <v>830</v>
      </c>
      <c r="BP66" s="39" t="s">
        <v>830</v>
      </c>
      <c r="BQ66" s="39" t="s">
        <v>830</v>
      </c>
      <c r="BR66" s="39" t="s">
        <v>830</v>
      </c>
      <c r="BS66" s="39" t="s">
        <v>830</v>
      </c>
      <c r="BT66" s="39"/>
      <c r="BU66" s="39" t="s">
        <v>845</v>
      </c>
      <c r="BV66" s="39" t="s">
        <v>514</v>
      </c>
    </row>
    <row r="67" spans="1:74">
      <c r="A67" s="30" t="str">
        <f>'Indicator Data'!A68</f>
        <v>Georgia</v>
      </c>
      <c r="B67" s="23" t="str">
        <f>'Indicator Data'!B68</f>
        <v>GEO</v>
      </c>
      <c r="C67" s="39" t="s">
        <v>1132</v>
      </c>
      <c r="D67" s="39" t="s">
        <v>1132</v>
      </c>
      <c r="E67" s="39" t="s">
        <v>1133</v>
      </c>
      <c r="F67" s="39" t="s">
        <v>1133</v>
      </c>
      <c r="G67" s="39" t="s">
        <v>1133</v>
      </c>
      <c r="H67" s="39" t="s">
        <v>1133</v>
      </c>
      <c r="I67" s="39" t="s">
        <v>1133</v>
      </c>
      <c r="J67" s="39" t="s">
        <v>842</v>
      </c>
      <c r="K67" s="39" t="s">
        <v>842</v>
      </c>
      <c r="L67" s="39" t="s">
        <v>503</v>
      </c>
      <c r="M67" s="39" t="s">
        <v>839</v>
      </c>
      <c r="N67" s="39" t="s">
        <v>839</v>
      </c>
      <c r="O67" s="39" t="s">
        <v>839</v>
      </c>
      <c r="P67" s="39" t="s">
        <v>839</v>
      </c>
      <c r="Q67" s="39" t="s">
        <v>1051</v>
      </c>
      <c r="R67" s="39" t="s">
        <v>1051</v>
      </c>
      <c r="S67" s="39" t="s">
        <v>839</v>
      </c>
      <c r="T67" s="39" t="s">
        <v>839</v>
      </c>
      <c r="U67" s="39" t="s">
        <v>839</v>
      </c>
      <c r="V67" s="39" t="s">
        <v>514</v>
      </c>
      <c r="W67" s="39" t="s">
        <v>514</v>
      </c>
      <c r="X67" s="39" t="s">
        <v>514</v>
      </c>
      <c r="Y67" s="39" t="s">
        <v>1100</v>
      </c>
      <c r="Z67" s="39" t="s">
        <v>840</v>
      </c>
      <c r="AA67" s="39" t="s">
        <v>840</v>
      </c>
      <c r="AB67" s="61" t="s">
        <v>1138</v>
      </c>
      <c r="AC67" s="39" t="s">
        <v>830</v>
      </c>
      <c r="AD67" s="39" t="s">
        <v>1052</v>
      </c>
      <c r="AE67" s="39" t="s">
        <v>1100</v>
      </c>
      <c r="AF67" s="39" t="s">
        <v>839</v>
      </c>
      <c r="AG67" s="40" t="s">
        <v>1381</v>
      </c>
      <c r="AH67" s="39" t="s">
        <v>844</v>
      </c>
      <c r="AI67" s="39" t="s">
        <v>844</v>
      </c>
      <c r="AJ67" s="39" t="s">
        <v>846</v>
      </c>
      <c r="AK67" s="39" t="s">
        <v>847</v>
      </c>
      <c r="AL67" s="39" t="s">
        <v>847</v>
      </c>
      <c r="AM67" s="39" t="s">
        <v>1139</v>
      </c>
      <c r="AN67" s="39" t="s">
        <v>1139</v>
      </c>
      <c r="AO67" s="39" t="s">
        <v>830</v>
      </c>
      <c r="AP67" s="39" t="s">
        <v>830</v>
      </c>
      <c r="AQ67" s="39" t="s">
        <v>830</v>
      </c>
      <c r="AR67" s="39" t="s">
        <v>830</v>
      </c>
      <c r="AS67" s="39" t="s">
        <v>830</v>
      </c>
      <c r="AT67" s="39" t="s">
        <v>830</v>
      </c>
      <c r="AU67" s="39" t="s">
        <v>830</v>
      </c>
      <c r="AV67" s="39" t="s">
        <v>844</v>
      </c>
      <c r="AW67" s="39" t="s">
        <v>514</v>
      </c>
      <c r="AX67" s="39" t="s">
        <v>842</v>
      </c>
      <c r="AY67" s="39" t="s">
        <v>842</v>
      </c>
      <c r="AZ67" s="39" t="s">
        <v>842</v>
      </c>
      <c r="BA67" s="40" t="s">
        <v>822</v>
      </c>
      <c r="BB67" s="39" t="s">
        <v>841</v>
      </c>
      <c r="BC67" s="39" t="s">
        <v>841</v>
      </c>
      <c r="BD67" s="39" t="s">
        <v>503</v>
      </c>
      <c r="BE67" s="39" t="s">
        <v>503</v>
      </c>
      <c r="BF67" s="39" t="s">
        <v>1133</v>
      </c>
      <c r="BG67" s="39" t="s">
        <v>1140</v>
      </c>
      <c r="BH67" s="39" t="s">
        <v>838</v>
      </c>
      <c r="BI67" s="39" t="s">
        <v>514</v>
      </c>
      <c r="BJ67" s="39" t="s">
        <v>511</v>
      </c>
      <c r="BK67" s="39" t="s">
        <v>514</v>
      </c>
      <c r="BL67" s="39" t="s">
        <v>514</v>
      </c>
      <c r="BM67" s="39" t="s">
        <v>821</v>
      </c>
      <c r="BN67" s="39" t="s">
        <v>830</v>
      </c>
      <c r="BO67" s="39" t="s">
        <v>830</v>
      </c>
      <c r="BP67" s="39" t="s">
        <v>830</v>
      </c>
      <c r="BQ67" s="39" t="s">
        <v>830</v>
      </c>
      <c r="BR67" s="39" t="s">
        <v>830</v>
      </c>
      <c r="BS67" s="39" t="s">
        <v>830</v>
      </c>
      <c r="BT67" s="39"/>
      <c r="BU67" s="39" t="s">
        <v>845</v>
      </c>
      <c r="BV67" s="39" t="s">
        <v>514</v>
      </c>
    </row>
    <row r="68" spans="1:74">
      <c r="A68" s="30" t="str">
        <f>'Indicator Data'!A69</f>
        <v>Germany</v>
      </c>
      <c r="B68" s="23" t="str">
        <f>'Indicator Data'!B69</f>
        <v>DEU</v>
      </c>
      <c r="C68" s="39" t="s">
        <v>1132</v>
      </c>
      <c r="D68" s="39" t="s">
        <v>1132</v>
      </c>
      <c r="E68" s="39" t="s">
        <v>1133</v>
      </c>
      <c r="F68" s="39" t="s">
        <v>1133</v>
      </c>
      <c r="G68" s="39" t="s">
        <v>1133</v>
      </c>
      <c r="H68" s="39" t="s">
        <v>1133</v>
      </c>
      <c r="I68" s="39" t="s">
        <v>1133</v>
      </c>
      <c r="J68" s="39" t="s">
        <v>842</v>
      </c>
      <c r="K68" s="39" t="s">
        <v>842</v>
      </c>
      <c r="L68" s="39" t="s">
        <v>503</v>
      </c>
      <c r="M68" s="39" t="s">
        <v>839</v>
      </c>
      <c r="N68" s="39" t="s">
        <v>839</v>
      </c>
      <c r="O68" s="39" t="s">
        <v>839</v>
      </c>
      <c r="P68" s="39" t="s">
        <v>839</v>
      </c>
      <c r="Q68" s="39" t="s">
        <v>1051</v>
      </c>
      <c r="R68" s="39" t="s">
        <v>1051</v>
      </c>
      <c r="S68" s="39" t="s">
        <v>839</v>
      </c>
      <c r="T68" s="39" t="s">
        <v>839</v>
      </c>
      <c r="U68" s="39" t="s">
        <v>839</v>
      </c>
      <c r="V68" s="39" t="s">
        <v>514</v>
      </c>
      <c r="W68" s="39" t="s">
        <v>514</v>
      </c>
      <c r="X68" s="39" t="s">
        <v>514</v>
      </c>
      <c r="Y68" s="39" t="s">
        <v>1100</v>
      </c>
      <c r="Z68" s="39" t="s">
        <v>840</v>
      </c>
      <c r="AA68" s="39" t="s">
        <v>840</v>
      </c>
      <c r="AB68" s="61" t="s">
        <v>1138</v>
      </c>
      <c r="AC68" s="39" t="s">
        <v>830</v>
      </c>
      <c r="AD68" s="39" t="s">
        <v>1052</v>
      </c>
      <c r="AE68" s="39" t="s">
        <v>1100</v>
      </c>
      <c r="AF68" s="39" t="s">
        <v>839</v>
      </c>
      <c r="AG68" s="40" t="s">
        <v>1381</v>
      </c>
      <c r="AH68" s="39" t="s">
        <v>844</v>
      </c>
      <c r="AI68" s="39" t="s">
        <v>844</v>
      </c>
      <c r="AJ68" s="39" t="s">
        <v>846</v>
      </c>
      <c r="AK68" s="39" t="s">
        <v>847</v>
      </c>
      <c r="AL68" s="39" t="s">
        <v>847</v>
      </c>
      <c r="AM68" s="39" t="s">
        <v>1139</v>
      </c>
      <c r="AN68" s="39" t="s">
        <v>1139</v>
      </c>
      <c r="AO68" s="39" t="s">
        <v>830</v>
      </c>
      <c r="AP68" s="39" t="s">
        <v>830</v>
      </c>
      <c r="AQ68" s="39" t="s">
        <v>830</v>
      </c>
      <c r="AR68" s="39" t="s">
        <v>830</v>
      </c>
      <c r="AS68" s="39" t="s">
        <v>830</v>
      </c>
      <c r="AT68" s="39" t="s">
        <v>830</v>
      </c>
      <c r="AU68" s="39" t="s">
        <v>830</v>
      </c>
      <c r="AV68" s="39" t="s">
        <v>844</v>
      </c>
      <c r="AW68" s="39" t="s">
        <v>514</v>
      </c>
      <c r="AX68" s="39" t="s">
        <v>842</v>
      </c>
      <c r="AY68" s="39" t="s">
        <v>842</v>
      </c>
      <c r="AZ68" s="39" t="s">
        <v>842</v>
      </c>
      <c r="BA68" s="40" t="s">
        <v>819</v>
      </c>
      <c r="BB68" s="39" t="s">
        <v>841</v>
      </c>
      <c r="BC68" s="39" t="s">
        <v>841</v>
      </c>
      <c r="BD68" s="39" t="s">
        <v>503</v>
      </c>
      <c r="BE68" s="39" t="s">
        <v>503</v>
      </c>
      <c r="BF68" s="39" t="s">
        <v>1133</v>
      </c>
      <c r="BG68" s="39" t="s">
        <v>1140</v>
      </c>
      <c r="BH68" s="39" t="s">
        <v>838</v>
      </c>
      <c r="BI68" s="39" t="s">
        <v>514</v>
      </c>
      <c r="BJ68" s="39" t="s">
        <v>511</v>
      </c>
      <c r="BK68" s="39" t="s">
        <v>514</v>
      </c>
      <c r="BL68" s="39" t="s">
        <v>514</v>
      </c>
      <c r="BM68" s="39" t="s">
        <v>821</v>
      </c>
      <c r="BN68" s="39" t="s">
        <v>830</v>
      </c>
      <c r="BO68" s="39" t="s">
        <v>830</v>
      </c>
      <c r="BP68" s="39" t="s">
        <v>830</v>
      </c>
      <c r="BQ68" s="39" t="s">
        <v>830</v>
      </c>
      <c r="BR68" s="39" t="s">
        <v>830</v>
      </c>
      <c r="BS68" s="39" t="s">
        <v>830</v>
      </c>
      <c r="BT68" s="39"/>
      <c r="BU68" s="39" t="s">
        <v>845</v>
      </c>
      <c r="BV68" s="39" t="s">
        <v>514</v>
      </c>
    </row>
    <row r="69" spans="1:74">
      <c r="A69" s="30" t="str">
        <f>'Indicator Data'!A70</f>
        <v>Ghana</v>
      </c>
      <c r="B69" s="23" t="str">
        <f>'Indicator Data'!B70</f>
        <v>GHA</v>
      </c>
      <c r="C69" s="39" t="s">
        <v>1132</v>
      </c>
      <c r="D69" s="39" t="s">
        <v>1132</v>
      </c>
      <c r="E69" s="39" t="s">
        <v>1133</v>
      </c>
      <c r="F69" s="39" t="s">
        <v>1133</v>
      </c>
      <c r="G69" s="39" t="s">
        <v>1133</v>
      </c>
      <c r="H69" s="39" t="s">
        <v>1133</v>
      </c>
      <c r="I69" s="39" t="s">
        <v>1133</v>
      </c>
      <c r="J69" s="39" t="s">
        <v>842</v>
      </c>
      <c r="K69" s="39" t="s">
        <v>842</v>
      </c>
      <c r="L69" s="39" t="s">
        <v>503</v>
      </c>
      <c r="M69" s="39" t="s">
        <v>839</v>
      </c>
      <c r="N69" s="39" t="s">
        <v>839</v>
      </c>
      <c r="O69" s="39" t="s">
        <v>839</v>
      </c>
      <c r="P69" s="39" t="s">
        <v>839</v>
      </c>
      <c r="Q69" s="39" t="s">
        <v>1051</v>
      </c>
      <c r="R69" s="39" t="s">
        <v>1051</v>
      </c>
      <c r="S69" s="39" t="s">
        <v>839</v>
      </c>
      <c r="T69" s="39" t="s">
        <v>839</v>
      </c>
      <c r="U69" s="39" t="s">
        <v>839</v>
      </c>
      <c r="V69" s="39" t="s">
        <v>514</v>
      </c>
      <c r="W69" s="39" t="s">
        <v>514</v>
      </c>
      <c r="X69" s="39" t="s">
        <v>514</v>
      </c>
      <c r="Y69" s="39" t="s">
        <v>1100</v>
      </c>
      <c r="Z69" s="39" t="s">
        <v>840</v>
      </c>
      <c r="AA69" s="39" t="s">
        <v>840</v>
      </c>
      <c r="AB69" s="61" t="s">
        <v>1138</v>
      </c>
      <c r="AC69" s="39" t="s">
        <v>830</v>
      </c>
      <c r="AD69" s="39" t="s">
        <v>1052</v>
      </c>
      <c r="AE69" s="39" t="s">
        <v>1100</v>
      </c>
      <c r="AF69" s="39" t="s">
        <v>839</v>
      </c>
      <c r="AG69" s="40" t="s">
        <v>1381</v>
      </c>
      <c r="AH69" s="39" t="s">
        <v>844</v>
      </c>
      <c r="AI69" s="39" t="s">
        <v>844</v>
      </c>
      <c r="AJ69" s="39" t="s">
        <v>846</v>
      </c>
      <c r="AK69" s="39" t="s">
        <v>847</v>
      </c>
      <c r="AL69" s="39" t="s">
        <v>847</v>
      </c>
      <c r="AM69" s="39" t="s">
        <v>1139</v>
      </c>
      <c r="AN69" s="39" t="s">
        <v>1139</v>
      </c>
      <c r="AO69" s="39" t="s">
        <v>830</v>
      </c>
      <c r="AP69" s="39" t="s">
        <v>830</v>
      </c>
      <c r="AQ69" s="39" t="s">
        <v>830</v>
      </c>
      <c r="AR69" s="39" t="s">
        <v>830</v>
      </c>
      <c r="AS69" s="39" t="s">
        <v>830</v>
      </c>
      <c r="AT69" s="39" t="s">
        <v>830</v>
      </c>
      <c r="AU69" s="39" t="s">
        <v>830</v>
      </c>
      <c r="AV69" s="39" t="s">
        <v>844</v>
      </c>
      <c r="AW69" s="39" t="s">
        <v>514</v>
      </c>
      <c r="AX69" s="39" t="s">
        <v>842</v>
      </c>
      <c r="AY69" s="39" t="s">
        <v>842</v>
      </c>
      <c r="AZ69" s="39" t="s">
        <v>842</v>
      </c>
      <c r="BA69" s="40" t="s">
        <v>822</v>
      </c>
      <c r="BB69" s="39" t="s">
        <v>841</v>
      </c>
      <c r="BC69" s="39" t="s">
        <v>841</v>
      </c>
      <c r="BD69" s="39" t="s">
        <v>503</v>
      </c>
      <c r="BE69" s="39" t="s">
        <v>503</v>
      </c>
      <c r="BF69" s="39" t="s">
        <v>1133</v>
      </c>
      <c r="BG69" s="39" t="s">
        <v>1140</v>
      </c>
      <c r="BH69" s="39" t="s">
        <v>838</v>
      </c>
      <c r="BI69" s="39" t="s">
        <v>514</v>
      </c>
      <c r="BJ69" s="39" t="s">
        <v>511</v>
      </c>
      <c r="BK69" s="39" t="s">
        <v>514</v>
      </c>
      <c r="BL69" s="39" t="s">
        <v>514</v>
      </c>
      <c r="BM69" s="39" t="s">
        <v>821</v>
      </c>
      <c r="BN69" s="39" t="s">
        <v>830</v>
      </c>
      <c r="BO69" s="39" t="s">
        <v>830</v>
      </c>
      <c r="BP69" s="39" t="s">
        <v>830</v>
      </c>
      <c r="BQ69" s="39" t="s">
        <v>830</v>
      </c>
      <c r="BR69" s="39" t="s">
        <v>830</v>
      </c>
      <c r="BS69" s="39" t="s">
        <v>830</v>
      </c>
      <c r="BT69" s="39"/>
      <c r="BU69" s="39" t="s">
        <v>845</v>
      </c>
      <c r="BV69" s="39" t="s">
        <v>514</v>
      </c>
    </row>
    <row r="70" spans="1:74">
      <c r="A70" s="30" t="str">
        <f>'Indicator Data'!A71</f>
        <v>Greece</v>
      </c>
      <c r="B70" s="23" t="str">
        <f>'Indicator Data'!B71</f>
        <v>GRC</v>
      </c>
      <c r="C70" s="39" t="s">
        <v>1132</v>
      </c>
      <c r="D70" s="39" t="s">
        <v>1132</v>
      </c>
      <c r="E70" s="39" t="s">
        <v>1133</v>
      </c>
      <c r="F70" s="39" t="s">
        <v>1133</v>
      </c>
      <c r="G70" s="39" t="s">
        <v>1133</v>
      </c>
      <c r="H70" s="39" t="s">
        <v>1133</v>
      </c>
      <c r="I70" s="39" t="s">
        <v>1133</v>
      </c>
      <c r="J70" s="39" t="s">
        <v>842</v>
      </c>
      <c r="K70" s="39" t="s">
        <v>842</v>
      </c>
      <c r="L70" s="39" t="s">
        <v>503</v>
      </c>
      <c r="M70" s="39" t="s">
        <v>839</v>
      </c>
      <c r="N70" s="39" t="s">
        <v>839</v>
      </c>
      <c r="O70" s="39" t="s">
        <v>839</v>
      </c>
      <c r="P70" s="39" t="s">
        <v>839</v>
      </c>
      <c r="Q70" s="39" t="s">
        <v>1051</v>
      </c>
      <c r="R70" s="39" t="s">
        <v>1051</v>
      </c>
      <c r="S70" s="39" t="s">
        <v>839</v>
      </c>
      <c r="T70" s="39" t="s">
        <v>839</v>
      </c>
      <c r="U70" s="39" t="s">
        <v>839</v>
      </c>
      <c r="V70" s="39" t="s">
        <v>514</v>
      </c>
      <c r="W70" s="39" t="s">
        <v>514</v>
      </c>
      <c r="X70" s="39" t="s">
        <v>514</v>
      </c>
      <c r="Y70" s="39" t="s">
        <v>1100</v>
      </c>
      <c r="Z70" s="39" t="s">
        <v>840</v>
      </c>
      <c r="AA70" s="39" t="s">
        <v>840</v>
      </c>
      <c r="AB70" s="61" t="s">
        <v>1138</v>
      </c>
      <c r="AC70" s="39" t="s">
        <v>830</v>
      </c>
      <c r="AD70" s="39" t="s">
        <v>1052</v>
      </c>
      <c r="AE70" s="39" t="s">
        <v>1100</v>
      </c>
      <c r="AF70" s="39" t="s">
        <v>839</v>
      </c>
      <c r="AG70" s="40" t="s">
        <v>1381</v>
      </c>
      <c r="AH70" s="39" t="s">
        <v>844</v>
      </c>
      <c r="AI70" s="39" t="s">
        <v>844</v>
      </c>
      <c r="AJ70" s="39" t="s">
        <v>846</v>
      </c>
      <c r="AK70" s="39" t="s">
        <v>847</v>
      </c>
      <c r="AL70" s="39" t="s">
        <v>847</v>
      </c>
      <c r="AM70" s="39" t="s">
        <v>1139</v>
      </c>
      <c r="AN70" s="39" t="s">
        <v>1139</v>
      </c>
      <c r="AO70" s="39" t="s">
        <v>830</v>
      </c>
      <c r="AP70" s="39" t="s">
        <v>830</v>
      </c>
      <c r="AQ70" s="39" t="s">
        <v>830</v>
      </c>
      <c r="AR70" s="39" t="s">
        <v>830</v>
      </c>
      <c r="AS70" s="39" t="s">
        <v>830</v>
      </c>
      <c r="AT70" s="39" t="s">
        <v>830</v>
      </c>
      <c r="AU70" s="39" t="s">
        <v>830</v>
      </c>
      <c r="AV70" s="39" t="s">
        <v>844</v>
      </c>
      <c r="AW70" s="39" t="s">
        <v>514</v>
      </c>
      <c r="AX70" s="39" t="s">
        <v>842</v>
      </c>
      <c r="AY70" s="39" t="s">
        <v>842</v>
      </c>
      <c r="AZ70" s="39" t="s">
        <v>842</v>
      </c>
      <c r="BA70" s="40" t="s">
        <v>819</v>
      </c>
      <c r="BB70" s="39" t="s">
        <v>841</v>
      </c>
      <c r="BC70" s="39" t="s">
        <v>841</v>
      </c>
      <c r="BD70" s="39" t="s">
        <v>503</v>
      </c>
      <c r="BE70" s="39" t="s">
        <v>503</v>
      </c>
      <c r="BF70" s="39" t="s">
        <v>1133</v>
      </c>
      <c r="BG70" s="39" t="s">
        <v>1140</v>
      </c>
      <c r="BH70" s="39" t="s">
        <v>838</v>
      </c>
      <c r="BI70" s="39" t="s">
        <v>514</v>
      </c>
      <c r="BJ70" s="39" t="s">
        <v>511</v>
      </c>
      <c r="BK70" s="39" t="s">
        <v>514</v>
      </c>
      <c r="BL70" s="39" t="s">
        <v>514</v>
      </c>
      <c r="BM70" s="39" t="s">
        <v>821</v>
      </c>
      <c r="BN70" s="39" t="s">
        <v>830</v>
      </c>
      <c r="BO70" s="39" t="s">
        <v>830</v>
      </c>
      <c r="BP70" s="39" t="s">
        <v>830</v>
      </c>
      <c r="BQ70" s="39" t="s">
        <v>830</v>
      </c>
      <c r="BR70" s="39" t="s">
        <v>830</v>
      </c>
      <c r="BS70" s="39" t="s">
        <v>830</v>
      </c>
      <c r="BT70" s="39"/>
      <c r="BU70" s="39" t="s">
        <v>845</v>
      </c>
      <c r="BV70" s="39" t="s">
        <v>514</v>
      </c>
    </row>
    <row r="71" spans="1:74">
      <c r="A71" s="30" t="str">
        <f>'Indicator Data'!A72</f>
        <v>Grenada</v>
      </c>
      <c r="B71" s="23" t="str">
        <f>'Indicator Data'!B72</f>
        <v>GRD</v>
      </c>
      <c r="C71" s="39" t="s">
        <v>1132</v>
      </c>
      <c r="D71" s="39" t="s">
        <v>1132</v>
      </c>
      <c r="E71" s="39" t="s">
        <v>1133</v>
      </c>
      <c r="F71" s="39" t="s">
        <v>1133</v>
      </c>
      <c r="G71" s="39" t="s">
        <v>1133</v>
      </c>
      <c r="H71" s="39" t="s">
        <v>1133</v>
      </c>
      <c r="I71" s="39" t="s">
        <v>1133</v>
      </c>
      <c r="J71" s="39" t="s">
        <v>842</v>
      </c>
      <c r="K71" s="39" t="s">
        <v>842</v>
      </c>
      <c r="L71" s="39" t="s">
        <v>503</v>
      </c>
      <c r="M71" s="39" t="s">
        <v>839</v>
      </c>
      <c r="N71" s="39" t="s">
        <v>839</v>
      </c>
      <c r="O71" s="39" t="s">
        <v>839</v>
      </c>
      <c r="P71" s="39" t="s">
        <v>839</v>
      </c>
      <c r="Q71" s="39" t="s">
        <v>1051</v>
      </c>
      <c r="R71" s="39" t="s">
        <v>1051</v>
      </c>
      <c r="S71" s="39" t="s">
        <v>839</v>
      </c>
      <c r="T71" s="39" t="s">
        <v>839</v>
      </c>
      <c r="U71" s="39" t="s">
        <v>839</v>
      </c>
      <c r="V71" s="39" t="s">
        <v>514</v>
      </c>
      <c r="W71" s="39" t="s">
        <v>514</v>
      </c>
      <c r="X71" s="39" t="s">
        <v>514</v>
      </c>
      <c r="Y71" s="39" t="s">
        <v>1100</v>
      </c>
      <c r="Z71" s="39" t="s">
        <v>840</v>
      </c>
      <c r="AA71" s="39" t="s">
        <v>840</v>
      </c>
      <c r="AB71" s="61" t="s">
        <v>1138</v>
      </c>
      <c r="AC71" s="39" t="s">
        <v>830</v>
      </c>
      <c r="AD71" s="39" t="s">
        <v>1052</v>
      </c>
      <c r="AE71" s="39" t="s">
        <v>1100</v>
      </c>
      <c r="AF71" s="39" t="s">
        <v>839</v>
      </c>
      <c r="AG71" s="40" t="s">
        <v>1381</v>
      </c>
      <c r="AH71" s="39" t="s">
        <v>844</v>
      </c>
      <c r="AI71" s="39" t="s">
        <v>844</v>
      </c>
      <c r="AJ71" s="39" t="s">
        <v>846</v>
      </c>
      <c r="AK71" s="39" t="s">
        <v>847</v>
      </c>
      <c r="AL71" s="39" t="s">
        <v>847</v>
      </c>
      <c r="AM71" s="39" t="s">
        <v>1139</v>
      </c>
      <c r="AN71" s="39" t="s">
        <v>1139</v>
      </c>
      <c r="AO71" s="39" t="s">
        <v>830</v>
      </c>
      <c r="AP71" s="39" t="s">
        <v>830</v>
      </c>
      <c r="AQ71" s="39" t="s">
        <v>830</v>
      </c>
      <c r="AR71" s="39" t="s">
        <v>830</v>
      </c>
      <c r="AS71" s="39" t="s">
        <v>830</v>
      </c>
      <c r="AT71" s="39" t="s">
        <v>830</v>
      </c>
      <c r="AU71" s="39" t="s">
        <v>830</v>
      </c>
      <c r="AV71" s="39" t="s">
        <v>844</v>
      </c>
      <c r="AW71" s="39" t="s">
        <v>514</v>
      </c>
      <c r="AX71" s="39" t="s">
        <v>842</v>
      </c>
      <c r="AY71" s="39" t="s">
        <v>842</v>
      </c>
      <c r="AZ71" s="39" t="s">
        <v>842</v>
      </c>
      <c r="BA71" s="40" t="s">
        <v>819</v>
      </c>
      <c r="BB71" s="39" t="s">
        <v>841</v>
      </c>
      <c r="BC71" s="39" t="s">
        <v>841</v>
      </c>
      <c r="BD71" s="39" t="s">
        <v>503</v>
      </c>
      <c r="BE71" s="39" t="s">
        <v>503</v>
      </c>
      <c r="BF71" s="39" t="s">
        <v>1133</v>
      </c>
      <c r="BG71" s="39" t="s">
        <v>1140</v>
      </c>
      <c r="BH71" s="39" t="s">
        <v>838</v>
      </c>
      <c r="BI71" s="39" t="s">
        <v>514</v>
      </c>
      <c r="BJ71" s="39" t="s">
        <v>511</v>
      </c>
      <c r="BK71" s="39" t="s">
        <v>514</v>
      </c>
      <c r="BL71" s="39" t="s">
        <v>514</v>
      </c>
      <c r="BM71" s="39" t="s">
        <v>821</v>
      </c>
      <c r="BN71" s="39" t="s">
        <v>830</v>
      </c>
      <c r="BO71" s="39" t="s">
        <v>830</v>
      </c>
      <c r="BP71" s="39" t="s">
        <v>830</v>
      </c>
      <c r="BQ71" s="39" t="s">
        <v>830</v>
      </c>
      <c r="BR71" s="39" t="s">
        <v>830</v>
      </c>
      <c r="BS71" s="39" t="s">
        <v>830</v>
      </c>
      <c r="BT71" s="39"/>
      <c r="BU71" s="39" t="s">
        <v>845</v>
      </c>
      <c r="BV71" s="39" t="s">
        <v>514</v>
      </c>
    </row>
    <row r="72" spans="1:74">
      <c r="A72" s="30" t="str">
        <f>'Indicator Data'!A73</f>
        <v>Guatemala</v>
      </c>
      <c r="B72" s="23" t="str">
        <f>'Indicator Data'!B73</f>
        <v>GTM</v>
      </c>
      <c r="C72" s="39" t="s">
        <v>1132</v>
      </c>
      <c r="D72" s="39" t="s">
        <v>1132</v>
      </c>
      <c r="E72" s="39" t="s">
        <v>1133</v>
      </c>
      <c r="F72" s="39" t="s">
        <v>1133</v>
      </c>
      <c r="G72" s="39" t="s">
        <v>1133</v>
      </c>
      <c r="H72" s="39" t="s">
        <v>1133</v>
      </c>
      <c r="I72" s="39" t="s">
        <v>1133</v>
      </c>
      <c r="J72" s="39" t="s">
        <v>842</v>
      </c>
      <c r="K72" s="39" t="s">
        <v>842</v>
      </c>
      <c r="L72" s="39" t="s">
        <v>503</v>
      </c>
      <c r="M72" s="39" t="s">
        <v>839</v>
      </c>
      <c r="N72" s="39" t="s">
        <v>839</v>
      </c>
      <c r="O72" s="39" t="s">
        <v>839</v>
      </c>
      <c r="P72" s="39" t="s">
        <v>839</v>
      </c>
      <c r="Q72" s="39" t="s">
        <v>1051</v>
      </c>
      <c r="R72" s="39" t="s">
        <v>1051</v>
      </c>
      <c r="S72" s="39" t="s">
        <v>839</v>
      </c>
      <c r="T72" s="39" t="s">
        <v>839</v>
      </c>
      <c r="U72" s="39" t="s">
        <v>839</v>
      </c>
      <c r="V72" s="39" t="s">
        <v>514</v>
      </c>
      <c r="W72" s="39" t="s">
        <v>514</v>
      </c>
      <c r="X72" s="39" t="s">
        <v>514</v>
      </c>
      <c r="Y72" s="39" t="s">
        <v>1100</v>
      </c>
      <c r="Z72" s="39" t="s">
        <v>840</v>
      </c>
      <c r="AA72" s="39" t="s">
        <v>840</v>
      </c>
      <c r="AB72" s="61" t="s">
        <v>1138</v>
      </c>
      <c r="AC72" s="39" t="s">
        <v>830</v>
      </c>
      <c r="AD72" s="39" t="s">
        <v>1052</v>
      </c>
      <c r="AE72" s="39" t="s">
        <v>1100</v>
      </c>
      <c r="AF72" s="39" t="s">
        <v>839</v>
      </c>
      <c r="AG72" s="40" t="s">
        <v>1381</v>
      </c>
      <c r="AH72" s="39" t="s">
        <v>844</v>
      </c>
      <c r="AI72" s="39" t="s">
        <v>844</v>
      </c>
      <c r="AJ72" s="39" t="s">
        <v>846</v>
      </c>
      <c r="AK72" s="39" t="s">
        <v>847</v>
      </c>
      <c r="AL72" s="39" t="s">
        <v>847</v>
      </c>
      <c r="AM72" s="39" t="s">
        <v>1139</v>
      </c>
      <c r="AN72" s="39" t="s">
        <v>1139</v>
      </c>
      <c r="AO72" s="39" t="s">
        <v>830</v>
      </c>
      <c r="AP72" s="39" t="s">
        <v>830</v>
      </c>
      <c r="AQ72" s="39" t="s">
        <v>830</v>
      </c>
      <c r="AR72" s="39" t="s">
        <v>830</v>
      </c>
      <c r="AS72" s="39" t="s">
        <v>830</v>
      </c>
      <c r="AT72" s="39" t="s">
        <v>830</v>
      </c>
      <c r="AU72" s="39" t="s">
        <v>830</v>
      </c>
      <c r="AV72" s="39" t="s">
        <v>844</v>
      </c>
      <c r="AW72" s="39" t="s">
        <v>514</v>
      </c>
      <c r="AX72" s="39" t="s">
        <v>842</v>
      </c>
      <c r="AY72" s="39" t="s">
        <v>842</v>
      </c>
      <c r="AZ72" s="39" t="s">
        <v>842</v>
      </c>
      <c r="BA72" s="40" t="s">
        <v>822</v>
      </c>
      <c r="BB72" s="39" t="s">
        <v>841</v>
      </c>
      <c r="BC72" s="39" t="s">
        <v>841</v>
      </c>
      <c r="BD72" s="39" t="s">
        <v>503</v>
      </c>
      <c r="BE72" s="39" t="s">
        <v>503</v>
      </c>
      <c r="BF72" s="39" t="s">
        <v>1133</v>
      </c>
      <c r="BG72" s="39" t="s">
        <v>1140</v>
      </c>
      <c r="BH72" s="39" t="s">
        <v>838</v>
      </c>
      <c r="BI72" s="39" t="s">
        <v>514</v>
      </c>
      <c r="BJ72" s="39" t="s">
        <v>511</v>
      </c>
      <c r="BK72" s="39" t="s">
        <v>514</v>
      </c>
      <c r="BL72" s="39" t="s">
        <v>514</v>
      </c>
      <c r="BM72" s="39" t="s">
        <v>821</v>
      </c>
      <c r="BN72" s="39" t="s">
        <v>830</v>
      </c>
      <c r="BO72" s="39" t="s">
        <v>830</v>
      </c>
      <c r="BP72" s="39" t="s">
        <v>830</v>
      </c>
      <c r="BQ72" s="39" t="s">
        <v>830</v>
      </c>
      <c r="BR72" s="39" t="s">
        <v>830</v>
      </c>
      <c r="BS72" s="39" t="s">
        <v>830</v>
      </c>
      <c r="BT72" s="39"/>
      <c r="BU72" s="39" t="s">
        <v>845</v>
      </c>
      <c r="BV72" s="39" t="s">
        <v>514</v>
      </c>
    </row>
    <row r="73" spans="1:74">
      <c r="A73" s="30" t="str">
        <f>'Indicator Data'!A74</f>
        <v>Guinea</v>
      </c>
      <c r="B73" s="23" t="str">
        <f>'Indicator Data'!B74</f>
        <v>GIN</v>
      </c>
      <c r="C73" s="39" t="s">
        <v>1132</v>
      </c>
      <c r="D73" s="39" t="s">
        <v>1132</v>
      </c>
      <c r="E73" s="39" t="s">
        <v>1133</v>
      </c>
      <c r="F73" s="39" t="s">
        <v>1133</v>
      </c>
      <c r="G73" s="39" t="s">
        <v>1133</v>
      </c>
      <c r="H73" s="39" t="s">
        <v>1133</v>
      </c>
      <c r="I73" s="39" t="s">
        <v>1133</v>
      </c>
      <c r="J73" s="39" t="s">
        <v>842</v>
      </c>
      <c r="K73" s="39" t="s">
        <v>842</v>
      </c>
      <c r="L73" s="39" t="s">
        <v>503</v>
      </c>
      <c r="M73" s="39" t="s">
        <v>839</v>
      </c>
      <c r="N73" s="39" t="s">
        <v>839</v>
      </c>
      <c r="O73" s="39" t="s">
        <v>839</v>
      </c>
      <c r="P73" s="39" t="s">
        <v>839</v>
      </c>
      <c r="Q73" s="39" t="s">
        <v>1051</v>
      </c>
      <c r="R73" s="39" t="s">
        <v>1051</v>
      </c>
      <c r="S73" s="39" t="s">
        <v>839</v>
      </c>
      <c r="T73" s="39" t="s">
        <v>839</v>
      </c>
      <c r="U73" s="39" t="s">
        <v>839</v>
      </c>
      <c r="V73" s="39" t="s">
        <v>514</v>
      </c>
      <c r="W73" s="39" t="s">
        <v>514</v>
      </c>
      <c r="X73" s="39" t="s">
        <v>514</v>
      </c>
      <c r="Y73" s="39" t="s">
        <v>1100</v>
      </c>
      <c r="Z73" s="39" t="s">
        <v>840</v>
      </c>
      <c r="AA73" s="39" t="s">
        <v>840</v>
      </c>
      <c r="AB73" s="61" t="s">
        <v>1138</v>
      </c>
      <c r="AC73" s="39" t="s">
        <v>830</v>
      </c>
      <c r="AD73" s="39" t="s">
        <v>1052</v>
      </c>
      <c r="AE73" s="39" t="s">
        <v>1100</v>
      </c>
      <c r="AF73" s="39" t="s">
        <v>839</v>
      </c>
      <c r="AG73" s="40" t="s">
        <v>1381</v>
      </c>
      <c r="AH73" s="39" t="s">
        <v>844</v>
      </c>
      <c r="AI73" s="39" t="s">
        <v>844</v>
      </c>
      <c r="AJ73" s="39" t="s">
        <v>846</v>
      </c>
      <c r="AK73" s="39" t="s">
        <v>847</v>
      </c>
      <c r="AL73" s="39" t="s">
        <v>847</v>
      </c>
      <c r="AM73" s="39" t="s">
        <v>1139</v>
      </c>
      <c r="AN73" s="39" t="s">
        <v>1139</v>
      </c>
      <c r="AO73" s="39" t="s">
        <v>830</v>
      </c>
      <c r="AP73" s="39" t="s">
        <v>830</v>
      </c>
      <c r="AQ73" s="39" t="s">
        <v>830</v>
      </c>
      <c r="AR73" s="39" t="s">
        <v>830</v>
      </c>
      <c r="AS73" s="39" t="s">
        <v>830</v>
      </c>
      <c r="AT73" s="39" t="s">
        <v>830</v>
      </c>
      <c r="AU73" s="39" t="s">
        <v>830</v>
      </c>
      <c r="AV73" s="39" t="s">
        <v>844</v>
      </c>
      <c r="AW73" s="39" t="s">
        <v>514</v>
      </c>
      <c r="AX73" s="39" t="s">
        <v>842</v>
      </c>
      <c r="AY73" s="39" t="s">
        <v>842</v>
      </c>
      <c r="AZ73" s="39" t="s">
        <v>842</v>
      </c>
      <c r="BA73" s="40" t="s">
        <v>819</v>
      </c>
      <c r="BB73" s="39" t="s">
        <v>841</v>
      </c>
      <c r="BC73" s="39" t="s">
        <v>841</v>
      </c>
      <c r="BD73" s="39" t="s">
        <v>503</v>
      </c>
      <c r="BE73" s="39" t="s">
        <v>503</v>
      </c>
      <c r="BF73" s="39" t="s">
        <v>1133</v>
      </c>
      <c r="BG73" s="39" t="s">
        <v>1140</v>
      </c>
      <c r="BH73" s="39" t="s">
        <v>838</v>
      </c>
      <c r="BI73" s="39" t="s">
        <v>514</v>
      </c>
      <c r="BJ73" s="39" t="s">
        <v>511</v>
      </c>
      <c r="BK73" s="39" t="s">
        <v>514</v>
      </c>
      <c r="BL73" s="39" t="s">
        <v>514</v>
      </c>
      <c r="BM73" s="39" t="s">
        <v>821</v>
      </c>
      <c r="BN73" s="39" t="s">
        <v>830</v>
      </c>
      <c r="BO73" s="39" t="s">
        <v>830</v>
      </c>
      <c r="BP73" s="39" t="s">
        <v>830</v>
      </c>
      <c r="BQ73" s="39" t="s">
        <v>830</v>
      </c>
      <c r="BR73" s="39" t="s">
        <v>830</v>
      </c>
      <c r="BS73" s="39" t="s">
        <v>830</v>
      </c>
      <c r="BT73" s="39"/>
      <c r="BU73" s="39" t="s">
        <v>845</v>
      </c>
      <c r="BV73" s="39" t="s">
        <v>514</v>
      </c>
    </row>
    <row r="74" spans="1:74">
      <c r="A74" s="30" t="str">
        <f>'Indicator Data'!A75</f>
        <v>Guinea-Bissau</v>
      </c>
      <c r="B74" s="23" t="str">
        <f>'Indicator Data'!B75</f>
        <v>GNB</v>
      </c>
      <c r="C74" s="39" t="s">
        <v>1132</v>
      </c>
      <c r="D74" s="39" t="s">
        <v>1132</v>
      </c>
      <c r="E74" s="39" t="s">
        <v>1133</v>
      </c>
      <c r="F74" s="39" t="s">
        <v>1133</v>
      </c>
      <c r="G74" s="39" t="s">
        <v>1133</v>
      </c>
      <c r="H74" s="39" t="s">
        <v>1133</v>
      </c>
      <c r="I74" s="39" t="s">
        <v>1133</v>
      </c>
      <c r="J74" s="39" t="s">
        <v>842</v>
      </c>
      <c r="K74" s="39" t="s">
        <v>842</v>
      </c>
      <c r="L74" s="39" t="s">
        <v>503</v>
      </c>
      <c r="M74" s="39" t="s">
        <v>839</v>
      </c>
      <c r="N74" s="39" t="s">
        <v>839</v>
      </c>
      <c r="O74" s="39" t="s">
        <v>839</v>
      </c>
      <c r="P74" s="39" t="s">
        <v>839</v>
      </c>
      <c r="Q74" s="39" t="s">
        <v>1051</v>
      </c>
      <c r="R74" s="39" t="s">
        <v>1051</v>
      </c>
      <c r="S74" s="39" t="s">
        <v>839</v>
      </c>
      <c r="T74" s="39" t="s">
        <v>839</v>
      </c>
      <c r="U74" s="39" t="s">
        <v>839</v>
      </c>
      <c r="V74" s="39" t="s">
        <v>514</v>
      </c>
      <c r="W74" s="39" t="s">
        <v>514</v>
      </c>
      <c r="X74" s="39" t="s">
        <v>514</v>
      </c>
      <c r="Y74" s="39" t="s">
        <v>1100</v>
      </c>
      <c r="Z74" s="39" t="s">
        <v>840</v>
      </c>
      <c r="AA74" s="39" t="s">
        <v>840</v>
      </c>
      <c r="AB74" s="61" t="s">
        <v>1138</v>
      </c>
      <c r="AC74" s="39" t="s">
        <v>830</v>
      </c>
      <c r="AD74" s="39" t="s">
        <v>1052</v>
      </c>
      <c r="AE74" s="39" t="s">
        <v>1100</v>
      </c>
      <c r="AF74" s="39" t="s">
        <v>839</v>
      </c>
      <c r="AG74" s="40" t="s">
        <v>1381</v>
      </c>
      <c r="AH74" s="39" t="s">
        <v>844</v>
      </c>
      <c r="AI74" s="39" t="s">
        <v>844</v>
      </c>
      <c r="AJ74" s="39" t="s">
        <v>846</v>
      </c>
      <c r="AK74" s="39" t="s">
        <v>847</v>
      </c>
      <c r="AL74" s="39" t="s">
        <v>847</v>
      </c>
      <c r="AM74" s="39" t="s">
        <v>1139</v>
      </c>
      <c r="AN74" s="39" t="s">
        <v>1139</v>
      </c>
      <c r="AO74" s="39" t="s">
        <v>830</v>
      </c>
      <c r="AP74" s="39" t="s">
        <v>830</v>
      </c>
      <c r="AQ74" s="39" t="s">
        <v>830</v>
      </c>
      <c r="AR74" s="39" t="s">
        <v>830</v>
      </c>
      <c r="AS74" s="39" t="s">
        <v>830</v>
      </c>
      <c r="AT74" s="39" t="s">
        <v>830</v>
      </c>
      <c r="AU74" s="39" t="s">
        <v>830</v>
      </c>
      <c r="AV74" s="39" t="s">
        <v>844</v>
      </c>
      <c r="AW74" s="39" t="s">
        <v>514</v>
      </c>
      <c r="AX74" s="39" t="s">
        <v>842</v>
      </c>
      <c r="AY74" s="39" t="s">
        <v>842</v>
      </c>
      <c r="AZ74" s="39" t="s">
        <v>842</v>
      </c>
      <c r="BA74" s="40" t="s">
        <v>819</v>
      </c>
      <c r="BB74" s="39" t="s">
        <v>841</v>
      </c>
      <c r="BC74" s="39" t="s">
        <v>841</v>
      </c>
      <c r="BD74" s="39" t="s">
        <v>503</v>
      </c>
      <c r="BE74" s="39" t="s">
        <v>503</v>
      </c>
      <c r="BF74" s="39" t="s">
        <v>1133</v>
      </c>
      <c r="BG74" s="39" t="s">
        <v>1140</v>
      </c>
      <c r="BH74" s="39" t="s">
        <v>838</v>
      </c>
      <c r="BI74" s="39" t="s">
        <v>514</v>
      </c>
      <c r="BJ74" s="39" t="s">
        <v>511</v>
      </c>
      <c r="BK74" s="39" t="s">
        <v>514</v>
      </c>
      <c r="BL74" s="39" t="s">
        <v>514</v>
      </c>
      <c r="BM74" s="39" t="s">
        <v>821</v>
      </c>
      <c r="BN74" s="39" t="s">
        <v>830</v>
      </c>
      <c r="BO74" s="39" t="s">
        <v>830</v>
      </c>
      <c r="BP74" s="39" t="s">
        <v>830</v>
      </c>
      <c r="BQ74" s="39" t="s">
        <v>830</v>
      </c>
      <c r="BR74" s="39" t="s">
        <v>830</v>
      </c>
      <c r="BS74" s="39" t="s">
        <v>830</v>
      </c>
      <c r="BT74" s="39"/>
      <c r="BU74" s="39" t="s">
        <v>845</v>
      </c>
      <c r="BV74" s="39" t="s">
        <v>514</v>
      </c>
    </row>
    <row r="75" spans="1:74">
      <c r="A75" s="30" t="str">
        <f>'Indicator Data'!A76</f>
        <v>Guyana</v>
      </c>
      <c r="B75" s="23" t="str">
        <f>'Indicator Data'!B76</f>
        <v>GUY</v>
      </c>
      <c r="C75" s="39" t="s">
        <v>1132</v>
      </c>
      <c r="D75" s="39" t="s">
        <v>1132</v>
      </c>
      <c r="E75" s="39" t="s">
        <v>1133</v>
      </c>
      <c r="F75" s="39" t="s">
        <v>1133</v>
      </c>
      <c r="G75" s="39" t="s">
        <v>1133</v>
      </c>
      <c r="H75" s="39" t="s">
        <v>1133</v>
      </c>
      <c r="I75" s="39" t="s">
        <v>1133</v>
      </c>
      <c r="J75" s="39" t="s">
        <v>842</v>
      </c>
      <c r="K75" s="39" t="s">
        <v>842</v>
      </c>
      <c r="L75" s="39" t="s">
        <v>503</v>
      </c>
      <c r="M75" s="39" t="s">
        <v>839</v>
      </c>
      <c r="N75" s="39" t="s">
        <v>839</v>
      </c>
      <c r="O75" s="39" t="s">
        <v>839</v>
      </c>
      <c r="P75" s="39" t="s">
        <v>839</v>
      </c>
      <c r="Q75" s="39" t="s">
        <v>1051</v>
      </c>
      <c r="R75" s="39" t="s">
        <v>1051</v>
      </c>
      <c r="S75" s="39" t="s">
        <v>839</v>
      </c>
      <c r="T75" s="39" t="s">
        <v>839</v>
      </c>
      <c r="U75" s="39" t="s">
        <v>839</v>
      </c>
      <c r="V75" s="39" t="s">
        <v>514</v>
      </c>
      <c r="W75" s="39" t="s">
        <v>514</v>
      </c>
      <c r="X75" s="39" t="s">
        <v>514</v>
      </c>
      <c r="Y75" s="39" t="s">
        <v>1100</v>
      </c>
      <c r="Z75" s="39" t="s">
        <v>840</v>
      </c>
      <c r="AA75" s="39" t="s">
        <v>840</v>
      </c>
      <c r="AB75" s="61" t="s">
        <v>1138</v>
      </c>
      <c r="AC75" s="39" t="s">
        <v>830</v>
      </c>
      <c r="AD75" s="39" t="s">
        <v>1052</v>
      </c>
      <c r="AE75" s="39" t="s">
        <v>1100</v>
      </c>
      <c r="AF75" s="39" t="s">
        <v>839</v>
      </c>
      <c r="AG75" s="40" t="s">
        <v>1381</v>
      </c>
      <c r="AH75" s="39" t="s">
        <v>844</v>
      </c>
      <c r="AI75" s="39" t="s">
        <v>844</v>
      </c>
      <c r="AJ75" s="39" t="s">
        <v>846</v>
      </c>
      <c r="AK75" s="39" t="s">
        <v>847</v>
      </c>
      <c r="AL75" s="39" t="s">
        <v>847</v>
      </c>
      <c r="AM75" s="39" t="s">
        <v>1139</v>
      </c>
      <c r="AN75" s="39" t="s">
        <v>1139</v>
      </c>
      <c r="AO75" s="39" t="s">
        <v>830</v>
      </c>
      <c r="AP75" s="39" t="s">
        <v>830</v>
      </c>
      <c r="AQ75" s="39" t="s">
        <v>830</v>
      </c>
      <c r="AR75" s="39" t="s">
        <v>830</v>
      </c>
      <c r="AS75" s="39" t="s">
        <v>830</v>
      </c>
      <c r="AT75" s="39" t="s">
        <v>830</v>
      </c>
      <c r="AU75" s="39" t="s">
        <v>830</v>
      </c>
      <c r="AV75" s="39" t="s">
        <v>844</v>
      </c>
      <c r="AW75" s="39" t="s">
        <v>514</v>
      </c>
      <c r="AX75" s="39" t="s">
        <v>842</v>
      </c>
      <c r="AY75" s="39" t="s">
        <v>842</v>
      </c>
      <c r="AZ75" s="39" t="s">
        <v>842</v>
      </c>
      <c r="BA75" s="40" t="s">
        <v>819</v>
      </c>
      <c r="BB75" s="39" t="s">
        <v>841</v>
      </c>
      <c r="BC75" s="39" t="s">
        <v>841</v>
      </c>
      <c r="BD75" s="39" t="s">
        <v>503</v>
      </c>
      <c r="BE75" s="39" t="s">
        <v>503</v>
      </c>
      <c r="BF75" s="39" t="s">
        <v>1133</v>
      </c>
      <c r="BG75" s="39" t="s">
        <v>1140</v>
      </c>
      <c r="BH75" s="39" t="s">
        <v>838</v>
      </c>
      <c r="BI75" s="39" t="s">
        <v>514</v>
      </c>
      <c r="BJ75" s="39" t="s">
        <v>511</v>
      </c>
      <c r="BK75" s="39" t="s">
        <v>514</v>
      </c>
      <c r="BL75" s="39" t="s">
        <v>514</v>
      </c>
      <c r="BM75" s="39" t="s">
        <v>821</v>
      </c>
      <c r="BN75" s="39" t="s">
        <v>830</v>
      </c>
      <c r="BO75" s="39" t="s">
        <v>830</v>
      </c>
      <c r="BP75" s="39" t="s">
        <v>830</v>
      </c>
      <c r="BQ75" s="39" t="s">
        <v>830</v>
      </c>
      <c r="BR75" s="39" t="s">
        <v>830</v>
      </c>
      <c r="BS75" s="39" t="s">
        <v>830</v>
      </c>
      <c r="BT75" s="39"/>
      <c r="BU75" s="39" t="s">
        <v>845</v>
      </c>
      <c r="BV75" s="39" t="s">
        <v>514</v>
      </c>
    </row>
    <row r="76" spans="1:74">
      <c r="A76" s="30" t="str">
        <f>'Indicator Data'!A77</f>
        <v>Haiti</v>
      </c>
      <c r="B76" s="23" t="str">
        <f>'Indicator Data'!B77</f>
        <v>HTI</v>
      </c>
      <c r="C76" s="39" t="s">
        <v>1132</v>
      </c>
      <c r="D76" s="39" t="s">
        <v>1132</v>
      </c>
      <c r="E76" s="39" t="s">
        <v>1133</v>
      </c>
      <c r="F76" s="39" t="s">
        <v>1133</v>
      </c>
      <c r="G76" s="39" t="s">
        <v>1133</v>
      </c>
      <c r="H76" s="39" t="s">
        <v>1133</v>
      </c>
      <c r="I76" s="39" t="s">
        <v>1133</v>
      </c>
      <c r="J76" s="39" t="s">
        <v>842</v>
      </c>
      <c r="K76" s="39" t="s">
        <v>842</v>
      </c>
      <c r="L76" s="39" t="s">
        <v>503</v>
      </c>
      <c r="M76" s="39" t="s">
        <v>839</v>
      </c>
      <c r="N76" s="39" t="s">
        <v>839</v>
      </c>
      <c r="O76" s="39" t="s">
        <v>839</v>
      </c>
      <c r="P76" s="39" t="s">
        <v>839</v>
      </c>
      <c r="Q76" s="39" t="s">
        <v>1051</v>
      </c>
      <c r="R76" s="39" t="s">
        <v>1051</v>
      </c>
      <c r="S76" s="39" t="s">
        <v>839</v>
      </c>
      <c r="T76" s="39" t="s">
        <v>839</v>
      </c>
      <c r="U76" s="39" t="s">
        <v>839</v>
      </c>
      <c r="V76" s="39" t="s">
        <v>514</v>
      </c>
      <c r="W76" s="39" t="s">
        <v>514</v>
      </c>
      <c r="X76" s="39" t="s">
        <v>514</v>
      </c>
      <c r="Y76" s="39" t="s">
        <v>1100</v>
      </c>
      <c r="Z76" s="39" t="s">
        <v>840</v>
      </c>
      <c r="AA76" s="39" t="s">
        <v>840</v>
      </c>
      <c r="AB76" s="61" t="s">
        <v>1138</v>
      </c>
      <c r="AC76" s="39" t="s">
        <v>830</v>
      </c>
      <c r="AD76" s="39" t="s">
        <v>1052</v>
      </c>
      <c r="AE76" s="39" t="s">
        <v>1100</v>
      </c>
      <c r="AF76" s="39" t="s">
        <v>839</v>
      </c>
      <c r="AG76" s="40" t="s">
        <v>1381</v>
      </c>
      <c r="AH76" s="39" t="s">
        <v>844</v>
      </c>
      <c r="AI76" s="39" t="s">
        <v>844</v>
      </c>
      <c r="AJ76" s="39" t="s">
        <v>846</v>
      </c>
      <c r="AK76" s="39" t="s">
        <v>847</v>
      </c>
      <c r="AL76" s="39" t="s">
        <v>847</v>
      </c>
      <c r="AM76" s="39" t="s">
        <v>1139</v>
      </c>
      <c r="AN76" s="39" t="s">
        <v>1139</v>
      </c>
      <c r="AO76" s="39" t="s">
        <v>830</v>
      </c>
      <c r="AP76" s="39" t="s">
        <v>830</v>
      </c>
      <c r="AQ76" s="39" t="s">
        <v>830</v>
      </c>
      <c r="AR76" s="39" t="s">
        <v>830</v>
      </c>
      <c r="AS76" s="39" t="s">
        <v>830</v>
      </c>
      <c r="AT76" s="39" t="s">
        <v>830</v>
      </c>
      <c r="AU76" s="39" t="s">
        <v>830</v>
      </c>
      <c r="AV76" s="39" t="s">
        <v>844</v>
      </c>
      <c r="AW76" s="39" t="s">
        <v>514</v>
      </c>
      <c r="AX76" s="39" t="s">
        <v>842</v>
      </c>
      <c r="AY76" s="39" t="s">
        <v>842</v>
      </c>
      <c r="AZ76" s="39" t="s">
        <v>842</v>
      </c>
      <c r="BA76" s="40" t="s">
        <v>822</v>
      </c>
      <c r="BB76" s="39" t="s">
        <v>841</v>
      </c>
      <c r="BC76" s="39" t="s">
        <v>841</v>
      </c>
      <c r="BD76" s="39" t="s">
        <v>503</v>
      </c>
      <c r="BE76" s="39" t="s">
        <v>503</v>
      </c>
      <c r="BF76" s="39" t="s">
        <v>1133</v>
      </c>
      <c r="BG76" s="39" t="s">
        <v>1140</v>
      </c>
      <c r="BH76" s="39" t="s">
        <v>838</v>
      </c>
      <c r="BI76" s="39" t="s">
        <v>514</v>
      </c>
      <c r="BJ76" s="39" t="s">
        <v>511</v>
      </c>
      <c r="BK76" s="39" t="s">
        <v>514</v>
      </c>
      <c r="BL76" s="39" t="s">
        <v>514</v>
      </c>
      <c r="BM76" s="39" t="s">
        <v>821</v>
      </c>
      <c r="BN76" s="39" t="s">
        <v>830</v>
      </c>
      <c r="BO76" s="39" t="s">
        <v>830</v>
      </c>
      <c r="BP76" s="39" t="s">
        <v>830</v>
      </c>
      <c r="BQ76" s="39" t="s">
        <v>830</v>
      </c>
      <c r="BR76" s="39" t="s">
        <v>830</v>
      </c>
      <c r="BS76" s="39" t="s">
        <v>830</v>
      </c>
      <c r="BT76" s="39"/>
      <c r="BU76" s="39" t="s">
        <v>845</v>
      </c>
      <c r="BV76" s="39" t="s">
        <v>514</v>
      </c>
    </row>
    <row r="77" spans="1:74">
      <c r="A77" s="30" t="str">
        <f>'Indicator Data'!A78</f>
        <v>Honduras</v>
      </c>
      <c r="B77" s="23" t="str">
        <f>'Indicator Data'!B78</f>
        <v>HND</v>
      </c>
      <c r="C77" s="39" t="s">
        <v>1132</v>
      </c>
      <c r="D77" s="39" t="s">
        <v>1132</v>
      </c>
      <c r="E77" s="39" t="s">
        <v>1133</v>
      </c>
      <c r="F77" s="39" t="s">
        <v>1133</v>
      </c>
      <c r="G77" s="39" t="s">
        <v>1133</v>
      </c>
      <c r="H77" s="39" t="s">
        <v>1133</v>
      </c>
      <c r="I77" s="39" t="s">
        <v>1133</v>
      </c>
      <c r="J77" s="39" t="s">
        <v>842</v>
      </c>
      <c r="K77" s="39" t="s">
        <v>842</v>
      </c>
      <c r="L77" s="39" t="s">
        <v>503</v>
      </c>
      <c r="M77" s="39" t="s">
        <v>839</v>
      </c>
      <c r="N77" s="39" t="s">
        <v>839</v>
      </c>
      <c r="O77" s="39" t="s">
        <v>839</v>
      </c>
      <c r="P77" s="39" t="s">
        <v>839</v>
      </c>
      <c r="Q77" s="39" t="s">
        <v>1051</v>
      </c>
      <c r="R77" s="39" t="s">
        <v>1051</v>
      </c>
      <c r="S77" s="39" t="s">
        <v>839</v>
      </c>
      <c r="T77" s="39" t="s">
        <v>839</v>
      </c>
      <c r="U77" s="39" t="s">
        <v>839</v>
      </c>
      <c r="V77" s="39" t="s">
        <v>514</v>
      </c>
      <c r="W77" s="39" t="s">
        <v>514</v>
      </c>
      <c r="X77" s="39" t="s">
        <v>514</v>
      </c>
      <c r="Y77" s="39" t="s">
        <v>1100</v>
      </c>
      <c r="Z77" s="39" t="s">
        <v>840</v>
      </c>
      <c r="AA77" s="39" t="s">
        <v>840</v>
      </c>
      <c r="AB77" s="61" t="s">
        <v>1138</v>
      </c>
      <c r="AC77" s="39" t="s">
        <v>830</v>
      </c>
      <c r="AD77" s="39" t="s">
        <v>1052</v>
      </c>
      <c r="AE77" s="39" t="s">
        <v>1100</v>
      </c>
      <c r="AF77" s="39" t="s">
        <v>839</v>
      </c>
      <c r="AG77" s="40" t="s">
        <v>1381</v>
      </c>
      <c r="AH77" s="39" t="s">
        <v>844</v>
      </c>
      <c r="AI77" s="39" t="s">
        <v>844</v>
      </c>
      <c r="AJ77" s="39" t="s">
        <v>846</v>
      </c>
      <c r="AK77" s="39" t="s">
        <v>847</v>
      </c>
      <c r="AL77" s="39" t="s">
        <v>847</v>
      </c>
      <c r="AM77" s="39" t="s">
        <v>1139</v>
      </c>
      <c r="AN77" s="39" t="s">
        <v>1139</v>
      </c>
      <c r="AO77" s="39" t="s">
        <v>830</v>
      </c>
      <c r="AP77" s="39" t="s">
        <v>830</v>
      </c>
      <c r="AQ77" s="39" t="s">
        <v>830</v>
      </c>
      <c r="AR77" s="39" t="s">
        <v>830</v>
      </c>
      <c r="AS77" s="39" t="s">
        <v>830</v>
      </c>
      <c r="AT77" s="39" t="s">
        <v>830</v>
      </c>
      <c r="AU77" s="39" t="s">
        <v>830</v>
      </c>
      <c r="AV77" s="39" t="s">
        <v>844</v>
      </c>
      <c r="AW77" s="39" t="s">
        <v>514</v>
      </c>
      <c r="AX77" s="39" t="s">
        <v>842</v>
      </c>
      <c r="AY77" s="39" t="s">
        <v>842</v>
      </c>
      <c r="AZ77" s="39" t="s">
        <v>842</v>
      </c>
      <c r="BA77" s="40" t="s">
        <v>822</v>
      </c>
      <c r="BB77" s="39" t="s">
        <v>841</v>
      </c>
      <c r="BC77" s="39" t="s">
        <v>841</v>
      </c>
      <c r="BD77" s="39" t="s">
        <v>503</v>
      </c>
      <c r="BE77" s="39" t="s">
        <v>503</v>
      </c>
      <c r="BF77" s="39" t="s">
        <v>1133</v>
      </c>
      <c r="BG77" s="39" t="s">
        <v>1140</v>
      </c>
      <c r="BH77" s="39" t="s">
        <v>838</v>
      </c>
      <c r="BI77" s="39" t="s">
        <v>514</v>
      </c>
      <c r="BJ77" s="39" t="s">
        <v>511</v>
      </c>
      <c r="BK77" s="39" t="s">
        <v>514</v>
      </c>
      <c r="BL77" s="39" t="s">
        <v>514</v>
      </c>
      <c r="BM77" s="39" t="s">
        <v>821</v>
      </c>
      <c r="BN77" s="39" t="s">
        <v>830</v>
      </c>
      <c r="BO77" s="39" t="s">
        <v>830</v>
      </c>
      <c r="BP77" s="39" t="s">
        <v>830</v>
      </c>
      <c r="BQ77" s="39" t="s">
        <v>830</v>
      </c>
      <c r="BR77" s="39" t="s">
        <v>830</v>
      </c>
      <c r="BS77" s="39" t="s">
        <v>830</v>
      </c>
      <c r="BT77" s="39"/>
      <c r="BU77" s="39" t="s">
        <v>845</v>
      </c>
      <c r="BV77" s="39" t="s">
        <v>514</v>
      </c>
    </row>
    <row r="78" spans="1:74">
      <c r="A78" s="30" t="str">
        <f>'Indicator Data'!A79</f>
        <v>Hungary</v>
      </c>
      <c r="B78" s="23" t="str">
        <f>'Indicator Data'!B79</f>
        <v>HUN</v>
      </c>
      <c r="C78" s="39" t="s">
        <v>1132</v>
      </c>
      <c r="D78" s="39" t="s">
        <v>1132</v>
      </c>
      <c r="E78" s="39" t="s">
        <v>1133</v>
      </c>
      <c r="F78" s="39" t="s">
        <v>1133</v>
      </c>
      <c r="G78" s="39" t="s">
        <v>1133</v>
      </c>
      <c r="H78" s="39" t="s">
        <v>1133</v>
      </c>
      <c r="I78" s="39" t="s">
        <v>1133</v>
      </c>
      <c r="J78" s="39" t="s">
        <v>842</v>
      </c>
      <c r="K78" s="39" t="s">
        <v>842</v>
      </c>
      <c r="L78" s="39" t="s">
        <v>503</v>
      </c>
      <c r="M78" s="39" t="s">
        <v>839</v>
      </c>
      <c r="N78" s="39" t="s">
        <v>839</v>
      </c>
      <c r="O78" s="39" t="s">
        <v>839</v>
      </c>
      <c r="P78" s="39" t="s">
        <v>839</v>
      </c>
      <c r="Q78" s="39" t="s">
        <v>1051</v>
      </c>
      <c r="R78" s="39" t="s">
        <v>1051</v>
      </c>
      <c r="S78" s="39" t="s">
        <v>839</v>
      </c>
      <c r="T78" s="39" t="s">
        <v>839</v>
      </c>
      <c r="U78" s="39" t="s">
        <v>839</v>
      </c>
      <c r="V78" s="39" t="s">
        <v>514</v>
      </c>
      <c r="W78" s="39" t="s">
        <v>514</v>
      </c>
      <c r="X78" s="39" t="s">
        <v>514</v>
      </c>
      <c r="Y78" s="39" t="s">
        <v>1100</v>
      </c>
      <c r="Z78" s="39" t="s">
        <v>840</v>
      </c>
      <c r="AA78" s="39" t="s">
        <v>840</v>
      </c>
      <c r="AB78" s="61" t="s">
        <v>1138</v>
      </c>
      <c r="AC78" s="39" t="s">
        <v>830</v>
      </c>
      <c r="AD78" s="39" t="s">
        <v>1052</v>
      </c>
      <c r="AE78" s="39" t="s">
        <v>1100</v>
      </c>
      <c r="AF78" s="39" t="s">
        <v>839</v>
      </c>
      <c r="AG78" s="40" t="s">
        <v>1381</v>
      </c>
      <c r="AH78" s="39" t="s">
        <v>844</v>
      </c>
      <c r="AI78" s="39" t="s">
        <v>844</v>
      </c>
      <c r="AJ78" s="39" t="s">
        <v>846</v>
      </c>
      <c r="AK78" s="39" t="s">
        <v>847</v>
      </c>
      <c r="AL78" s="39" t="s">
        <v>847</v>
      </c>
      <c r="AM78" s="39" t="s">
        <v>1139</v>
      </c>
      <c r="AN78" s="39" t="s">
        <v>1139</v>
      </c>
      <c r="AO78" s="39" t="s">
        <v>830</v>
      </c>
      <c r="AP78" s="39" t="s">
        <v>830</v>
      </c>
      <c r="AQ78" s="39" t="s">
        <v>830</v>
      </c>
      <c r="AR78" s="39" t="s">
        <v>830</v>
      </c>
      <c r="AS78" s="39" t="s">
        <v>830</v>
      </c>
      <c r="AT78" s="39" t="s">
        <v>830</v>
      </c>
      <c r="AU78" s="39" t="s">
        <v>830</v>
      </c>
      <c r="AV78" s="39" t="s">
        <v>844</v>
      </c>
      <c r="AW78" s="39" t="s">
        <v>514</v>
      </c>
      <c r="AX78" s="39" t="s">
        <v>842</v>
      </c>
      <c r="AY78" s="39" t="s">
        <v>842</v>
      </c>
      <c r="AZ78" s="39" t="s">
        <v>842</v>
      </c>
      <c r="BA78" s="40" t="s">
        <v>819</v>
      </c>
      <c r="BB78" s="39" t="s">
        <v>841</v>
      </c>
      <c r="BC78" s="39" t="s">
        <v>841</v>
      </c>
      <c r="BD78" s="39" t="s">
        <v>503</v>
      </c>
      <c r="BE78" s="39" t="s">
        <v>503</v>
      </c>
      <c r="BF78" s="39" t="s">
        <v>1133</v>
      </c>
      <c r="BG78" s="39" t="s">
        <v>1140</v>
      </c>
      <c r="BH78" s="39" t="s">
        <v>838</v>
      </c>
      <c r="BI78" s="39" t="s">
        <v>514</v>
      </c>
      <c r="BJ78" s="39" t="s">
        <v>511</v>
      </c>
      <c r="BK78" s="39" t="s">
        <v>514</v>
      </c>
      <c r="BL78" s="39" t="s">
        <v>514</v>
      </c>
      <c r="BM78" s="39" t="s">
        <v>821</v>
      </c>
      <c r="BN78" s="39" t="s">
        <v>830</v>
      </c>
      <c r="BO78" s="39" t="s">
        <v>830</v>
      </c>
      <c r="BP78" s="39" t="s">
        <v>830</v>
      </c>
      <c r="BQ78" s="39" t="s">
        <v>830</v>
      </c>
      <c r="BR78" s="39" t="s">
        <v>830</v>
      </c>
      <c r="BS78" s="39" t="s">
        <v>830</v>
      </c>
      <c r="BT78" s="39"/>
      <c r="BU78" s="39" t="s">
        <v>845</v>
      </c>
      <c r="BV78" s="39" t="s">
        <v>514</v>
      </c>
    </row>
    <row r="79" spans="1:74">
      <c r="A79" s="30" t="str">
        <f>'Indicator Data'!A80</f>
        <v>Iceland</v>
      </c>
      <c r="B79" s="23" t="str">
        <f>'Indicator Data'!B80</f>
        <v>ISL</v>
      </c>
      <c r="C79" s="39" t="s">
        <v>1132</v>
      </c>
      <c r="D79" s="39" t="s">
        <v>1132</v>
      </c>
      <c r="E79" s="39" t="s">
        <v>1133</v>
      </c>
      <c r="F79" s="39" t="s">
        <v>1133</v>
      </c>
      <c r="G79" s="39" t="s">
        <v>1133</v>
      </c>
      <c r="H79" s="39" t="s">
        <v>1133</v>
      </c>
      <c r="I79" s="39" t="s">
        <v>1133</v>
      </c>
      <c r="J79" s="39" t="s">
        <v>842</v>
      </c>
      <c r="K79" s="39" t="s">
        <v>842</v>
      </c>
      <c r="L79" s="39" t="s">
        <v>503</v>
      </c>
      <c r="M79" s="39" t="s">
        <v>839</v>
      </c>
      <c r="N79" s="39" t="s">
        <v>839</v>
      </c>
      <c r="O79" s="39" t="s">
        <v>839</v>
      </c>
      <c r="P79" s="39" t="s">
        <v>839</v>
      </c>
      <c r="Q79" s="39" t="s">
        <v>1051</v>
      </c>
      <c r="R79" s="39" t="s">
        <v>1051</v>
      </c>
      <c r="S79" s="39" t="s">
        <v>839</v>
      </c>
      <c r="T79" s="39" t="s">
        <v>839</v>
      </c>
      <c r="U79" s="39" t="s">
        <v>839</v>
      </c>
      <c r="V79" s="39" t="s">
        <v>514</v>
      </c>
      <c r="W79" s="39" t="s">
        <v>514</v>
      </c>
      <c r="X79" s="39" t="s">
        <v>514</v>
      </c>
      <c r="Y79" s="39" t="s">
        <v>1100</v>
      </c>
      <c r="Z79" s="39" t="s">
        <v>840</v>
      </c>
      <c r="AA79" s="39" t="s">
        <v>840</v>
      </c>
      <c r="AB79" s="61" t="s">
        <v>1138</v>
      </c>
      <c r="AC79" s="39" t="s">
        <v>830</v>
      </c>
      <c r="AD79" s="39" t="s">
        <v>1052</v>
      </c>
      <c r="AE79" s="39" t="s">
        <v>1100</v>
      </c>
      <c r="AF79" s="39" t="s">
        <v>839</v>
      </c>
      <c r="AG79" s="40" t="s">
        <v>1381</v>
      </c>
      <c r="AH79" s="39" t="s">
        <v>844</v>
      </c>
      <c r="AI79" s="39" t="s">
        <v>844</v>
      </c>
      <c r="AJ79" s="39" t="s">
        <v>846</v>
      </c>
      <c r="AK79" s="39" t="s">
        <v>847</v>
      </c>
      <c r="AL79" s="39" t="s">
        <v>847</v>
      </c>
      <c r="AM79" s="39" t="s">
        <v>1139</v>
      </c>
      <c r="AN79" s="39" t="s">
        <v>1139</v>
      </c>
      <c r="AO79" s="39" t="s">
        <v>830</v>
      </c>
      <c r="AP79" s="39" t="s">
        <v>830</v>
      </c>
      <c r="AQ79" s="39" t="s">
        <v>830</v>
      </c>
      <c r="AR79" s="39" t="s">
        <v>830</v>
      </c>
      <c r="AS79" s="39" t="s">
        <v>830</v>
      </c>
      <c r="AT79" s="39" t="s">
        <v>830</v>
      </c>
      <c r="AU79" s="39" t="s">
        <v>830</v>
      </c>
      <c r="AV79" s="39" t="s">
        <v>844</v>
      </c>
      <c r="AW79" s="39" t="s">
        <v>514</v>
      </c>
      <c r="AX79" s="39" t="s">
        <v>842</v>
      </c>
      <c r="AY79" s="39" t="s">
        <v>842</v>
      </c>
      <c r="AZ79" s="39" t="s">
        <v>842</v>
      </c>
      <c r="BA79" s="40" t="s">
        <v>819</v>
      </c>
      <c r="BB79" s="39" t="s">
        <v>841</v>
      </c>
      <c r="BC79" s="39" t="s">
        <v>841</v>
      </c>
      <c r="BD79" s="39" t="s">
        <v>503</v>
      </c>
      <c r="BE79" s="39" t="s">
        <v>503</v>
      </c>
      <c r="BF79" s="39" t="s">
        <v>1133</v>
      </c>
      <c r="BG79" s="39" t="s">
        <v>1140</v>
      </c>
      <c r="BH79" s="39" t="s">
        <v>838</v>
      </c>
      <c r="BI79" s="39" t="s">
        <v>514</v>
      </c>
      <c r="BJ79" s="39" t="s">
        <v>511</v>
      </c>
      <c r="BK79" s="39" t="s">
        <v>514</v>
      </c>
      <c r="BL79" s="39" t="s">
        <v>514</v>
      </c>
      <c r="BM79" s="39" t="s">
        <v>821</v>
      </c>
      <c r="BN79" s="39" t="s">
        <v>830</v>
      </c>
      <c r="BO79" s="39" t="s">
        <v>830</v>
      </c>
      <c r="BP79" s="39" t="s">
        <v>830</v>
      </c>
      <c r="BQ79" s="39" t="s">
        <v>830</v>
      </c>
      <c r="BR79" s="39" t="s">
        <v>830</v>
      </c>
      <c r="BS79" s="39" t="s">
        <v>830</v>
      </c>
      <c r="BT79" s="39"/>
      <c r="BU79" s="39" t="s">
        <v>845</v>
      </c>
      <c r="BV79" s="39" t="s">
        <v>514</v>
      </c>
    </row>
    <row r="80" spans="1:74">
      <c r="A80" s="30" t="str">
        <f>'Indicator Data'!A81</f>
        <v>India</v>
      </c>
      <c r="B80" s="23" t="str">
        <f>'Indicator Data'!B81</f>
        <v>IND</v>
      </c>
      <c r="C80" s="39" t="s">
        <v>1132</v>
      </c>
      <c r="D80" s="39" t="s">
        <v>1132</v>
      </c>
      <c r="E80" s="39" t="s">
        <v>1133</v>
      </c>
      <c r="F80" s="39" t="s">
        <v>1133</v>
      </c>
      <c r="G80" s="39" t="s">
        <v>1133</v>
      </c>
      <c r="H80" s="39" t="s">
        <v>1133</v>
      </c>
      <c r="I80" s="39" t="s">
        <v>1133</v>
      </c>
      <c r="J80" s="39" t="s">
        <v>842</v>
      </c>
      <c r="K80" s="39" t="s">
        <v>842</v>
      </c>
      <c r="L80" s="39" t="s">
        <v>503</v>
      </c>
      <c r="M80" s="39" t="s">
        <v>839</v>
      </c>
      <c r="N80" s="39" t="s">
        <v>839</v>
      </c>
      <c r="O80" s="39" t="s">
        <v>839</v>
      </c>
      <c r="P80" s="39" t="s">
        <v>839</v>
      </c>
      <c r="Q80" s="39" t="s">
        <v>1051</v>
      </c>
      <c r="R80" s="39" t="s">
        <v>1051</v>
      </c>
      <c r="S80" s="39" t="s">
        <v>839</v>
      </c>
      <c r="T80" s="39" t="s">
        <v>839</v>
      </c>
      <c r="U80" s="39" t="s">
        <v>839</v>
      </c>
      <c r="V80" s="39" t="s">
        <v>514</v>
      </c>
      <c r="W80" s="39" t="s">
        <v>514</v>
      </c>
      <c r="X80" s="39" t="s">
        <v>514</v>
      </c>
      <c r="Y80" s="39" t="s">
        <v>1100</v>
      </c>
      <c r="Z80" s="39" t="s">
        <v>840</v>
      </c>
      <c r="AA80" s="39" t="s">
        <v>840</v>
      </c>
      <c r="AB80" s="61" t="s">
        <v>1138</v>
      </c>
      <c r="AC80" s="39" t="s">
        <v>830</v>
      </c>
      <c r="AD80" s="39" t="s">
        <v>1052</v>
      </c>
      <c r="AE80" s="39" t="s">
        <v>1100</v>
      </c>
      <c r="AF80" s="39" t="s">
        <v>839</v>
      </c>
      <c r="AG80" s="40" t="s">
        <v>1381</v>
      </c>
      <c r="AH80" s="39" t="s">
        <v>844</v>
      </c>
      <c r="AI80" s="39" t="s">
        <v>844</v>
      </c>
      <c r="AJ80" s="39" t="s">
        <v>846</v>
      </c>
      <c r="AK80" s="39" t="s">
        <v>847</v>
      </c>
      <c r="AL80" s="39" t="s">
        <v>847</v>
      </c>
      <c r="AM80" s="39" t="s">
        <v>1139</v>
      </c>
      <c r="AN80" s="39" t="s">
        <v>1139</v>
      </c>
      <c r="AO80" s="39" t="s">
        <v>830</v>
      </c>
      <c r="AP80" s="39" t="s">
        <v>830</v>
      </c>
      <c r="AQ80" s="39" t="s">
        <v>830</v>
      </c>
      <c r="AR80" s="39" t="s">
        <v>830</v>
      </c>
      <c r="AS80" s="39" t="s">
        <v>830</v>
      </c>
      <c r="AT80" s="39" t="s">
        <v>830</v>
      </c>
      <c r="AU80" s="39" t="s">
        <v>830</v>
      </c>
      <c r="AV80" s="39" t="s">
        <v>844</v>
      </c>
      <c r="AW80" s="39" t="s">
        <v>514</v>
      </c>
      <c r="AX80" s="39" t="s">
        <v>842</v>
      </c>
      <c r="AY80" s="39" t="s">
        <v>842</v>
      </c>
      <c r="AZ80" s="39" t="s">
        <v>842</v>
      </c>
      <c r="BA80" s="40" t="s">
        <v>822</v>
      </c>
      <c r="BB80" s="39" t="s">
        <v>841</v>
      </c>
      <c r="BC80" s="39" t="s">
        <v>841</v>
      </c>
      <c r="BD80" s="39" t="s">
        <v>503</v>
      </c>
      <c r="BE80" s="39" t="s">
        <v>503</v>
      </c>
      <c r="BF80" s="39" t="s">
        <v>1133</v>
      </c>
      <c r="BG80" s="39" t="s">
        <v>1140</v>
      </c>
      <c r="BH80" s="39" t="s">
        <v>838</v>
      </c>
      <c r="BI80" s="39" t="s">
        <v>514</v>
      </c>
      <c r="BJ80" s="39" t="s">
        <v>511</v>
      </c>
      <c r="BK80" s="39" t="s">
        <v>514</v>
      </c>
      <c r="BL80" s="39" t="s">
        <v>514</v>
      </c>
      <c r="BM80" s="39" t="s">
        <v>821</v>
      </c>
      <c r="BN80" s="39" t="s">
        <v>830</v>
      </c>
      <c r="BO80" s="39" t="s">
        <v>830</v>
      </c>
      <c r="BP80" s="39" t="s">
        <v>830</v>
      </c>
      <c r="BQ80" s="39" t="s">
        <v>830</v>
      </c>
      <c r="BR80" s="39" t="s">
        <v>830</v>
      </c>
      <c r="BS80" s="39" t="s">
        <v>830</v>
      </c>
      <c r="BT80" s="39"/>
      <c r="BU80" s="39" t="s">
        <v>845</v>
      </c>
      <c r="BV80" s="39" t="s">
        <v>514</v>
      </c>
    </row>
    <row r="81" spans="1:74">
      <c r="A81" s="30" t="str">
        <f>'Indicator Data'!A82</f>
        <v>Indonesia</v>
      </c>
      <c r="B81" s="23" t="str">
        <f>'Indicator Data'!B82</f>
        <v>IDN</v>
      </c>
      <c r="C81" s="39" t="s">
        <v>1132</v>
      </c>
      <c r="D81" s="39" t="s">
        <v>1132</v>
      </c>
      <c r="E81" s="39" t="s">
        <v>1133</v>
      </c>
      <c r="F81" s="39" t="s">
        <v>1133</v>
      </c>
      <c r="G81" s="39" t="s">
        <v>1133</v>
      </c>
      <c r="H81" s="39" t="s">
        <v>1133</v>
      </c>
      <c r="I81" s="39" t="s">
        <v>1133</v>
      </c>
      <c r="J81" s="39" t="s">
        <v>842</v>
      </c>
      <c r="K81" s="39" t="s">
        <v>842</v>
      </c>
      <c r="L81" s="39" t="s">
        <v>503</v>
      </c>
      <c r="M81" s="39" t="s">
        <v>839</v>
      </c>
      <c r="N81" s="39" t="s">
        <v>839</v>
      </c>
      <c r="O81" s="39" t="s">
        <v>839</v>
      </c>
      <c r="P81" s="39" t="s">
        <v>839</v>
      </c>
      <c r="Q81" s="39" t="s">
        <v>1051</v>
      </c>
      <c r="R81" s="39" t="s">
        <v>1051</v>
      </c>
      <c r="S81" s="39" t="s">
        <v>839</v>
      </c>
      <c r="T81" s="39" t="s">
        <v>839</v>
      </c>
      <c r="U81" s="39" t="s">
        <v>839</v>
      </c>
      <c r="V81" s="39" t="s">
        <v>514</v>
      </c>
      <c r="W81" s="39" t="s">
        <v>514</v>
      </c>
      <c r="X81" s="39" t="s">
        <v>514</v>
      </c>
      <c r="Y81" s="39" t="s">
        <v>1100</v>
      </c>
      <c r="Z81" s="39" t="s">
        <v>840</v>
      </c>
      <c r="AA81" s="39" t="s">
        <v>840</v>
      </c>
      <c r="AB81" s="61" t="s">
        <v>1138</v>
      </c>
      <c r="AC81" s="39" t="s">
        <v>830</v>
      </c>
      <c r="AD81" s="39" t="s">
        <v>1052</v>
      </c>
      <c r="AE81" s="39" t="s">
        <v>1100</v>
      </c>
      <c r="AF81" s="39" t="s">
        <v>839</v>
      </c>
      <c r="AG81" s="40" t="s">
        <v>1381</v>
      </c>
      <c r="AH81" s="39" t="s">
        <v>844</v>
      </c>
      <c r="AI81" s="39" t="s">
        <v>844</v>
      </c>
      <c r="AJ81" s="39" t="s">
        <v>846</v>
      </c>
      <c r="AK81" s="39" t="s">
        <v>847</v>
      </c>
      <c r="AL81" s="39" t="s">
        <v>847</v>
      </c>
      <c r="AM81" s="39" t="s">
        <v>1139</v>
      </c>
      <c r="AN81" s="39" t="s">
        <v>1139</v>
      </c>
      <c r="AO81" s="39" t="s">
        <v>830</v>
      </c>
      <c r="AP81" s="39" t="s">
        <v>830</v>
      </c>
      <c r="AQ81" s="39" t="s">
        <v>830</v>
      </c>
      <c r="AR81" s="39" t="s">
        <v>830</v>
      </c>
      <c r="AS81" s="39" t="s">
        <v>830</v>
      </c>
      <c r="AT81" s="39" t="s">
        <v>830</v>
      </c>
      <c r="AU81" s="39" t="s">
        <v>830</v>
      </c>
      <c r="AV81" s="39" t="s">
        <v>844</v>
      </c>
      <c r="AW81" s="39" t="s">
        <v>514</v>
      </c>
      <c r="AX81" s="39" t="s">
        <v>842</v>
      </c>
      <c r="AY81" s="39" t="s">
        <v>842</v>
      </c>
      <c r="AZ81" s="39" t="s">
        <v>842</v>
      </c>
      <c r="BA81" s="40" t="s">
        <v>822</v>
      </c>
      <c r="BB81" s="39" t="s">
        <v>841</v>
      </c>
      <c r="BC81" s="39" t="s">
        <v>841</v>
      </c>
      <c r="BD81" s="39" t="s">
        <v>503</v>
      </c>
      <c r="BE81" s="39" t="s">
        <v>503</v>
      </c>
      <c r="BF81" s="39" t="s">
        <v>1133</v>
      </c>
      <c r="BG81" s="39" t="s">
        <v>1140</v>
      </c>
      <c r="BH81" s="39" t="s">
        <v>838</v>
      </c>
      <c r="BI81" s="39" t="s">
        <v>514</v>
      </c>
      <c r="BJ81" s="39" t="s">
        <v>511</v>
      </c>
      <c r="BK81" s="39" t="s">
        <v>514</v>
      </c>
      <c r="BL81" s="39" t="s">
        <v>514</v>
      </c>
      <c r="BM81" s="39" t="s">
        <v>821</v>
      </c>
      <c r="BN81" s="39" t="s">
        <v>830</v>
      </c>
      <c r="BO81" s="39" t="s">
        <v>830</v>
      </c>
      <c r="BP81" s="39" t="s">
        <v>830</v>
      </c>
      <c r="BQ81" s="39" t="s">
        <v>830</v>
      </c>
      <c r="BR81" s="39" t="s">
        <v>830</v>
      </c>
      <c r="BS81" s="39" t="s">
        <v>830</v>
      </c>
      <c r="BT81" s="39"/>
      <c r="BU81" s="39" t="s">
        <v>845</v>
      </c>
      <c r="BV81" s="39" t="s">
        <v>514</v>
      </c>
    </row>
    <row r="82" spans="1:74">
      <c r="A82" s="30" t="str">
        <f>'Indicator Data'!A83</f>
        <v>Iran</v>
      </c>
      <c r="B82" s="23" t="str">
        <f>'Indicator Data'!B83</f>
        <v>IRN</v>
      </c>
      <c r="C82" s="39" t="s">
        <v>1132</v>
      </c>
      <c r="D82" s="39" t="s">
        <v>1132</v>
      </c>
      <c r="E82" s="39" t="s">
        <v>1133</v>
      </c>
      <c r="F82" s="39" t="s">
        <v>1133</v>
      </c>
      <c r="G82" s="39" t="s">
        <v>1133</v>
      </c>
      <c r="H82" s="39" t="s">
        <v>1133</v>
      </c>
      <c r="I82" s="39" t="s">
        <v>1133</v>
      </c>
      <c r="J82" s="39" t="s">
        <v>842</v>
      </c>
      <c r="K82" s="39" t="s">
        <v>842</v>
      </c>
      <c r="L82" s="39" t="s">
        <v>503</v>
      </c>
      <c r="M82" s="39" t="s">
        <v>839</v>
      </c>
      <c r="N82" s="39" t="s">
        <v>839</v>
      </c>
      <c r="O82" s="39" t="s">
        <v>839</v>
      </c>
      <c r="P82" s="39" t="s">
        <v>839</v>
      </c>
      <c r="Q82" s="39" t="s">
        <v>1051</v>
      </c>
      <c r="R82" s="39" t="s">
        <v>1051</v>
      </c>
      <c r="S82" s="39" t="s">
        <v>839</v>
      </c>
      <c r="T82" s="39" t="s">
        <v>839</v>
      </c>
      <c r="U82" s="39" t="s">
        <v>839</v>
      </c>
      <c r="V82" s="39" t="s">
        <v>514</v>
      </c>
      <c r="W82" s="39" t="s">
        <v>514</v>
      </c>
      <c r="X82" s="39" t="s">
        <v>514</v>
      </c>
      <c r="Y82" s="39" t="s">
        <v>1100</v>
      </c>
      <c r="Z82" s="39" t="s">
        <v>840</v>
      </c>
      <c r="AA82" s="39" t="s">
        <v>840</v>
      </c>
      <c r="AB82" s="61" t="s">
        <v>1138</v>
      </c>
      <c r="AC82" s="39" t="s">
        <v>830</v>
      </c>
      <c r="AD82" s="39" t="s">
        <v>1052</v>
      </c>
      <c r="AE82" s="39" t="s">
        <v>1100</v>
      </c>
      <c r="AF82" s="39" t="s">
        <v>839</v>
      </c>
      <c r="AG82" s="40" t="s">
        <v>1381</v>
      </c>
      <c r="AH82" s="39" t="s">
        <v>844</v>
      </c>
      <c r="AI82" s="39" t="s">
        <v>844</v>
      </c>
      <c r="AJ82" s="39" t="s">
        <v>846</v>
      </c>
      <c r="AK82" s="39" t="s">
        <v>847</v>
      </c>
      <c r="AL82" s="39" t="s">
        <v>847</v>
      </c>
      <c r="AM82" s="39" t="s">
        <v>1139</v>
      </c>
      <c r="AN82" s="39" t="s">
        <v>1139</v>
      </c>
      <c r="AO82" s="39" t="s">
        <v>830</v>
      </c>
      <c r="AP82" s="39" t="s">
        <v>830</v>
      </c>
      <c r="AQ82" s="39" t="s">
        <v>830</v>
      </c>
      <c r="AR82" s="39" t="s">
        <v>830</v>
      </c>
      <c r="AS82" s="39" t="s">
        <v>830</v>
      </c>
      <c r="AT82" s="39" t="s">
        <v>830</v>
      </c>
      <c r="AU82" s="39" t="s">
        <v>830</v>
      </c>
      <c r="AV82" s="39" t="s">
        <v>844</v>
      </c>
      <c r="AW82" s="39" t="s">
        <v>514</v>
      </c>
      <c r="AX82" s="39" t="s">
        <v>842</v>
      </c>
      <c r="AY82" s="39" t="s">
        <v>842</v>
      </c>
      <c r="AZ82" s="39" t="s">
        <v>842</v>
      </c>
      <c r="BA82" s="40" t="s">
        <v>819</v>
      </c>
      <c r="BB82" s="39" t="s">
        <v>841</v>
      </c>
      <c r="BC82" s="39" t="s">
        <v>841</v>
      </c>
      <c r="BD82" s="39" t="s">
        <v>503</v>
      </c>
      <c r="BE82" s="39" t="s">
        <v>503</v>
      </c>
      <c r="BF82" s="39" t="s">
        <v>1133</v>
      </c>
      <c r="BG82" s="39" t="s">
        <v>1140</v>
      </c>
      <c r="BH82" s="39" t="s">
        <v>838</v>
      </c>
      <c r="BI82" s="39" t="s">
        <v>514</v>
      </c>
      <c r="BJ82" s="39" t="s">
        <v>511</v>
      </c>
      <c r="BK82" s="39" t="s">
        <v>514</v>
      </c>
      <c r="BL82" s="39" t="s">
        <v>514</v>
      </c>
      <c r="BM82" s="39" t="s">
        <v>821</v>
      </c>
      <c r="BN82" s="39" t="s">
        <v>830</v>
      </c>
      <c r="BO82" s="39" t="s">
        <v>830</v>
      </c>
      <c r="BP82" s="39" t="s">
        <v>830</v>
      </c>
      <c r="BQ82" s="39" t="s">
        <v>830</v>
      </c>
      <c r="BR82" s="39" t="s">
        <v>830</v>
      </c>
      <c r="BS82" s="39" t="s">
        <v>830</v>
      </c>
      <c r="BT82" s="39"/>
      <c r="BU82" s="39" t="s">
        <v>845</v>
      </c>
      <c r="BV82" s="39" t="s">
        <v>514</v>
      </c>
    </row>
    <row r="83" spans="1:74">
      <c r="A83" s="30" t="str">
        <f>'Indicator Data'!A84</f>
        <v>Iraq</v>
      </c>
      <c r="B83" s="23" t="str">
        <f>'Indicator Data'!B84</f>
        <v>IRQ</v>
      </c>
      <c r="C83" s="39" t="s">
        <v>1132</v>
      </c>
      <c r="D83" s="39" t="s">
        <v>1132</v>
      </c>
      <c r="E83" s="39" t="s">
        <v>1133</v>
      </c>
      <c r="F83" s="39" t="s">
        <v>1133</v>
      </c>
      <c r="G83" s="39" t="s">
        <v>1133</v>
      </c>
      <c r="H83" s="39" t="s">
        <v>1133</v>
      </c>
      <c r="I83" s="39" t="s">
        <v>1133</v>
      </c>
      <c r="J83" s="39" t="s">
        <v>842</v>
      </c>
      <c r="K83" s="39" t="s">
        <v>842</v>
      </c>
      <c r="L83" s="39" t="s">
        <v>503</v>
      </c>
      <c r="M83" s="39" t="s">
        <v>839</v>
      </c>
      <c r="N83" s="39" t="s">
        <v>839</v>
      </c>
      <c r="O83" s="39" t="s">
        <v>839</v>
      </c>
      <c r="P83" s="39" t="s">
        <v>839</v>
      </c>
      <c r="Q83" s="39" t="s">
        <v>1051</v>
      </c>
      <c r="R83" s="39" t="s">
        <v>1051</v>
      </c>
      <c r="S83" s="39" t="s">
        <v>839</v>
      </c>
      <c r="T83" s="39" t="s">
        <v>839</v>
      </c>
      <c r="U83" s="39" t="s">
        <v>839</v>
      </c>
      <c r="V83" s="39" t="s">
        <v>514</v>
      </c>
      <c r="W83" s="39" t="s">
        <v>514</v>
      </c>
      <c r="X83" s="39" t="s">
        <v>514</v>
      </c>
      <c r="Y83" s="39" t="s">
        <v>1100</v>
      </c>
      <c r="Z83" s="39" t="s">
        <v>840</v>
      </c>
      <c r="AA83" s="39" t="s">
        <v>840</v>
      </c>
      <c r="AB83" s="61" t="s">
        <v>1138</v>
      </c>
      <c r="AC83" s="39" t="s">
        <v>830</v>
      </c>
      <c r="AD83" s="39" t="s">
        <v>1052</v>
      </c>
      <c r="AE83" s="39" t="s">
        <v>1100</v>
      </c>
      <c r="AF83" s="39" t="s">
        <v>839</v>
      </c>
      <c r="AG83" s="40" t="s">
        <v>1381</v>
      </c>
      <c r="AH83" s="39" t="s">
        <v>844</v>
      </c>
      <c r="AI83" s="39" t="s">
        <v>844</v>
      </c>
      <c r="AJ83" s="39" t="s">
        <v>846</v>
      </c>
      <c r="AK83" s="39" t="s">
        <v>847</v>
      </c>
      <c r="AL83" s="39" t="s">
        <v>847</v>
      </c>
      <c r="AM83" s="39" t="s">
        <v>1139</v>
      </c>
      <c r="AN83" s="39" t="s">
        <v>1139</v>
      </c>
      <c r="AO83" s="39" t="s">
        <v>830</v>
      </c>
      <c r="AP83" s="39" t="s">
        <v>830</v>
      </c>
      <c r="AQ83" s="39" t="s">
        <v>830</v>
      </c>
      <c r="AR83" s="39" t="s">
        <v>830</v>
      </c>
      <c r="AS83" s="39" t="s">
        <v>830</v>
      </c>
      <c r="AT83" s="39" t="s">
        <v>830</v>
      </c>
      <c r="AU83" s="39" t="s">
        <v>830</v>
      </c>
      <c r="AV83" s="39" t="s">
        <v>844</v>
      </c>
      <c r="AW83" s="39" t="s">
        <v>514</v>
      </c>
      <c r="AX83" s="39" t="s">
        <v>842</v>
      </c>
      <c r="AY83" s="39" t="s">
        <v>842</v>
      </c>
      <c r="AZ83" s="39" t="s">
        <v>842</v>
      </c>
      <c r="BA83" s="40" t="s">
        <v>914</v>
      </c>
      <c r="BB83" s="39" t="s">
        <v>841</v>
      </c>
      <c r="BC83" s="39" t="s">
        <v>841</v>
      </c>
      <c r="BD83" s="39" t="s">
        <v>503</v>
      </c>
      <c r="BE83" s="39" t="s">
        <v>503</v>
      </c>
      <c r="BF83" s="39" t="s">
        <v>1133</v>
      </c>
      <c r="BG83" s="39" t="s">
        <v>1140</v>
      </c>
      <c r="BH83" s="39" t="s">
        <v>838</v>
      </c>
      <c r="BI83" s="39" t="s">
        <v>514</v>
      </c>
      <c r="BJ83" s="39" t="s">
        <v>511</v>
      </c>
      <c r="BK83" s="39" t="s">
        <v>514</v>
      </c>
      <c r="BL83" s="39" t="s">
        <v>514</v>
      </c>
      <c r="BM83" s="39" t="s">
        <v>821</v>
      </c>
      <c r="BN83" s="39" t="s">
        <v>830</v>
      </c>
      <c r="BO83" s="39" t="s">
        <v>830</v>
      </c>
      <c r="BP83" s="39" t="s">
        <v>830</v>
      </c>
      <c r="BQ83" s="39" t="s">
        <v>830</v>
      </c>
      <c r="BR83" s="39" t="s">
        <v>830</v>
      </c>
      <c r="BS83" s="39" t="s">
        <v>830</v>
      </c>
      <c r="BT83" s="39"/>
      <c r="BU83" s="39" t="s">
        <v>845</v>
      </c>
      <c r="BV83" s="39" t="s">
        <v>514</v>
      </c>
    </row>
    <row r="84" spans="1:74">
      <c r="A84" s="30" t="str">
        <f>'Indicator Data'!A85</f>
        <v>Ireland</v>
      </c>
      <c r="B84" s="23" t="str">
        <f>'Indicator Data'!B85</f>
        <v>IRL</v>
      </c>
      <c r="C84" s="39" t="s">
        <v>1132</v>
      </c>
      <c r="D84" s="39" t="s">
        <v>1132</v>
      </c>
      <c r="E84" s="39" t="s">
        <v>1133</v>
      </c>
      <c r="F84" s="39" t="s">
        <v>1133</v>
      </c>
      <c r="G84" s="39" t="s">
        <v>1133</v>
      </c>
      <c r="H84" s="39" t="s">
        <v>1133</v>
      </c>
      <c r="I84" s="39" t="s">
        <v>1133</v>
      </c>
      <c r="J84" s="39" t="s">
        <v>842</v>
      </c>
      <c r="K84" s="39" t="s">
        <v>842</v>
      </c>
      <c r="L84" s="39" t="s">
        <v>503</v>
      </c>
      <c r="M84" s="39" t="s">
        <v>839</v>
      </c>
      <c r="N84" s="39" t="s">
        <v>839</v>
      </c>
      <c r="O84" s="39" t="s">
        <v>839</v>
      </c>
      <c r="P84" s="39" t="s">
        <v>839</v>
      </c>
      <c r="Q84" s="39" t="s">
        <v>1051</v>
      </c>
      <c r="R84" s="39" t="s">
        <v>1051</v>
      </c>
      <c r="S84" s="39" t="s">
        <v>839</v>
      </c>
      <c r="T84" s="39" t="s">
        <v>839</v>
      </c>
      <c r="U84" s="39" t="s">
        <v>839</v>
      </c>
      <c r="V84" s="39" t="s">
        <v>514</v>
      </c>
      <c r="W84" s="39" t="s">
        <v>514</v>
      </c>
      <c r="X84" s="39" t="s">
        <v>514</v>
      </c>
      <c r="Y84" s="39" t="s">
        <v>1100</v>
      </c>
      <c r="Z84" s="39" t="s">
        <v>840</v>
      </c>
      <c r="AA84" s="39" t="s">
        <v>840</v>
      </c>
      <c r="AB84" s="61" t="s">
        <v>1138</v>
      </c>
      <c r="AC84" s="39" t="s">
        <v>830</v>
      </c>
      <c r="AD84" s="39" t="s">
        <v>1052</v>
      </c>
      <c r="AE84" s="39" t="s">
        <v>1100</v>
      </c>
      <c r="AF84" s="39" t="s">
        <v>839</v>
      </c>
      <c r="AG84" s="40" t="s">
        <v>1381</v>
      </c>
      <c r="AH84" s="39" t="s">
        <v>844</v>
      </c>
      <c r="AI84" s="39" t="s">
        <v>844</v>
      </c>
      <c r="AJ84" s="39" t="s">
        <v>846</v>
      </c>
      <c r="AK84" s="39" t="s">
        <v>847</v>
      </c>
      <c r="AL84" s="39" t="s">
        <v>847</v>
      </c>
      <c r="AM84" s="39" t="s">
        <v>1139</v>
      </c>
      <c r="AN84" s="39" t="s">
        <v>1139</v>
      </c>
      <c r="AO84" s="39" t="s">
        <v>830</v>
      </c>
      <c r="AP84" s="39" t="s">
        <v>830</v>
      </c>
      <c r="AQ84" s="39" t="s">
        <v>830</v>
      </c>
      <c r="AR84" s="39" t="s">
        <v>830</v>
      </c>
      <c r="AS84" s="39" t="s">
        <v>830</v>
      </c>
      <c r="AT84" s="39" t="s">
        <v>830</v>
      </c>
      <c r="AU84" s="39" t="s">
        <v>830</v>
      </c>
      <c r="AV84" s="39" t="s">
        <v>844</v>
      </c>
      <c r="AW84" s="39" t="s">
        <v>514</v>
      </c>
      <c r="AX84" s="39" t="s">
        <v>842</v>
      </c>
      <c r="AY84" s="39" t="s">
        <v>842</v>
      </c>
      <c r="AZ84" s="39" t="s">
        <v>842</v>
      </c>
      <c r="BA84" s="40" t="s">
        <v>819</v>
      </c>
      <c r="BB84" s="39" t="s">
        <v>841</v>
      </c>
      <c r="BC84" s="39" t="s">
        <v>841</v>
      </c>
      <c r="BD84" s="39" t="s">
        <v>503</v>
      </c>
      <c r="BE84" s="39" t="s">
        <v>503</v>
      </c>
      <c r="BF84" s="39" t="s">
        <v>1133</v>
      </c>
      <c r="BG84" s="39" t="s">
        <v>1140</v>
      </c>
      <c r="BH84" s="39" t="s">
        <v>838</v>
      </c>
      <c r="BI84" s="39" t="s">
        <v>514</v>
      </c>
      <c r="BJ84" s="39" t="s">
        <v>511</v>
      </c>
      <c r="BK84" s="39" t="s">
        <v>514</v>
      </c>
      <c r="BL84" s="39" t="s">
        <v>514</v>
      </c>
      <c r="BM84" s="39" t="s">
        <v>821</v>
      </c>
      <c r="BN84" s="39" t="s">
        <v>830</v>
      </c>
      <c r="BO84" s="39" t="s">
        <v>830</v>
      </c>
      <c r="BP84" s="39" t="s">
        <v>830</v>
      </c>
      <c r="BQ84" s="39" t="s">
        <v>830</v>
      </c>
      <c r="BR84" s="39" t="s">
        <v>830</v>
      </c>
      <c r="BS84" s="39" t="s">
        <v>830</v>
      </c>
      <c r="BT84" s="39"/>
      <c r="BU84" s="39" t="s">
        <v>845</v>
      </c>
      <c r="BV84" s="39" t="s">
        <v>514</v>
      </c>
    </row>
    <row r="85" spans="1:74">
      <c r="A85" s="30" t="str">
        <f>'Indicator Data'!A86</f>
        <v>Israel</v>
      </c>
      <c r="B85" s="23" t="str">
        <f>'Indicator Data'!B86</f>
        <v>ISR</v>
      </c>
      <c r="C85" s="39" t="s">
        <v>1132</v>
      </c>
      <c r="D85" s="39" t="s">
        <v>1132</v>
      </c>
      <c r="E85" s="39" t="s">
        <v>1133</v>
      </c>
      <c r="F85" s="39" t="s">
        <v>1133</v>
      </c>
      <c r="G85" s="39" t="s">
        <v>1133</v>
      </c>
      <c r="H85" s="39" t="s">
        <v>1133</v>
      </c>
      <c r="I85" s="39" t="s">
        <v>1133</v>
      </c>
      <c r="J85" s="39" t="s">
        <v>842</v>
      </c>
      <c r="K85" s="39" t="s">
        <v>842</v>
      </c>
      <c r="L85" s="39" t="s">
        <v>503</v>
      </c>
      <c r="M85" s="39" t="s">
        <v>839</v>
      </c>
      <c r="N85" s="39" t="s">
        <v>839</v>
      </c>
      <c r="O85" s="39" t="s">
        <v>839</v>
      </c>
      <c r="P85" s="39" t="s">
        <v>839</v>
      </c>
      <c r="Q85" s="39" t="s">
        <v>1051</v>
      </c>
      <c r="R85" s="39" t="s">
        <v>1051</v>
      </c>
      <c r="S85" s="39" t="s">
        <v>839</v>
      </c>
      <c r="T85" s="39" t="s">
        <v>839</v>
      </c>
      <c r="U85" s="39" t="s">
        <v>839</v>
      </c>
      <c r="V85" s="39" t="s">
        <v>514</v>
      </c>
      <c r="W85" s="39" t="s">
        <v>514</v>
      </c>
      <c r="X85" s="39" t="s">
        <v>514</v>
      </c>
      <c r="Y85" s="39" t="s">
        <v>1100</v>
      </c>
      <c r="Z85" s="39" t="s">
        <v>840</v>
      </c>
      <c r="AA85" s="39" t="s">
        <v>840</v>
      </c>
      <c r="AB85" s="61" t="s">
        <v>1138</v>
      </c>
      <c r="AC85" s="39" t="s">
        <v>830</v>
      </c>
      <c r="AD85" s="39" t="s">
        <v>1052</v>
      </c>
      <c r="AE85" s="39" t="s">
        <v>1100</v>
      </c>
      <c r="AF85" s="39" t="s">
        <v>839</v>
      </c>
      <c r="AG85" s="40" t="s">
        <v>1381</v>
      </c>
      <c r="AH85" s="39" t="s">
        <v>844</v>
      </c>
      <c r="AI85" s="39" t="s">
        <v>844</v>
      </c>
      <c r="AJ85" s="39" t="s">
        <v>846</v>
      </c>
      <c r="AK85" s="39" t="s">
        <v>847</v>
      </c>
      <c r="AL85" s="39" t="s">
        <v>847</v>
      </c>
      <c r="AM85" s="39" t="s">
        <v>1139</v>
      </c>
      <c r="AN85" s="39" t="s">
        <v>1139</v>
      </c>
      <c r="AO85" s="39" t="s">
        <v>830</v>
      </c>
      <c r="AP85" s="39" t="s">
        <v>830</v>
      </c>
      <c r="AQ85" s="39" t="s">
        <v>830</v>
      </c>
      <c r="AR85" s="39" t="s">
        <v>830</v>
      </c>
      <c r="AS85" s="39" t="s">
        <v>830</v>
      </c>
      <c r="AT85" s="39" t="s">
        <v>830</v>
      </c>
      <c r="AU85" s="39" t="s">
        <v>830</v>
      </c>
      <c r="AV85" s="39" t="s">
        <v>844</v>
      </c>
      <c r="AW85" s="39" t="s">
        <v>514</v>
      </c>
      <c r="AX85" s="39" t="s">
        <v>842</v>
      </c>
      <c r="AY85" s="39" t="s">
        <v>842</v>
      </c>
      <c r="AZ85" s="39" t="s">
        <v>842</v>
      </c>
      <c r="BA85" s="40" t="s">
        <v>819</v>
      </c>
      <c r="BB85" s="39" t="s">
        <v>841</v>
      </c>
      <c r="BC85" s="39" t="s">
        <v>841</v>
      </c>
      <c r="BD85" s="39" t="s">
        <v>503</v>
      </c>
      <c r="BE85" s="39" t="s">
        <v>503</v>
      </c>
      <c r="BF85" s="39" t="s">
        <v>1133</v>
      </c>
      <c r="BG85" s="39" t="s">
        <v>1140</v>
      </c>
      <c r="BH85" s="39" t="s">
        <v>838</v>
      </c>
      <c r="BI85" s="39" t="s">
        <v>514</v>
      </c>
      <c r="BJ85" s="39" t="s">
        <v>511</v>
      </c>
      <c r="BK85" s="39" t="s">
        <v>514</v>
      </c>
      <c r="BL85" s="39" t="s">
        <v>514</v>
      </c>
      <c r="BM85" s="39" t="s">
        <v>821</v>
      </c>
      <c r="BN85" s="39" t="s">
        <v>830</v>
      </c>
      <c r="BO85" s="39" t="s">
        <v>830</v>
      </c>
      <c r="BP85" s="39" t="s">
        <v>830</v>
      </c>
      <c r="BQ85" s="39" t="s">
        <v>830</v>
      </c>
      <c r="BR85" s="39" t="s">
        <v>830</v>
      </c>
      <c r="BS85" s="39" t="s">
        <v>830</v>
      </c>
      <c r="BT85" s="39"/>
      <c r="BU85" s="39" t="s">
        <v>845</v>
      </c>
      <c r="BV85" s="39" t="s">
        <v>514</v>
      </c>
    </row>
    <row r="86" spans="1:74">
      <c r="A86" s="30" t="str">
        <f>'Indicator Data'!A87</f>
        <v>Italy</v>
      </c>
      <c r="B86" s="23" t="str">
        <f>'Indicator Data'!B87</f>
        <v>ITA</v>
      </c>
      <c r="C86" s="39" t="s">
        <v>1132</v>
      </c>
      <c r="D86" s="39" t="s">
        <v>1132</v>
      </c>
      <c r="E86" s="39" t="s">
        <v>1133</v>
      </c>
      <c r="F86" s="39" t="s">
        <v>1133</v>
      </c>
      <c r="G86" s="39" t="s">
        <v>1133</v>
      </c>
      <c r="H86" s="39" t="s">
        <v>1133</v>
      </c>
      <c r="I86" s="39" t="s">
        <v>1133</v>
      </c>
      <c r="J86" s="39" t="s">
        <v>842</v>
      </c>
      <c r="K86" s="39" t="s">
        <v>842</v>
      </c>
      <c r="L86" s="39" t="s">
        <v>503</v>
      </c>
      <c r="M86" s="39" t="s">
        <v>839</v>
      </c>
      <c r="N86" s="39" t="s">
        <v>839</v>
      </c>
      <c r="O86" s="39" t="s">
        <v>839</v>
      </c>
      <c r="P86" s="39" t="s">
        <v>839</v>
      </c>
      <c r="Q86" s="39" t="s">
        <v>1051</v>
      </c>
      <c r="R86" s="39" t="s">
        <v>1051</v>
      </c>
      <c r="S86" s="39" t="s">
        <v>839</v>
      </c>
      <c r="T86" s="39" t="s">
        <v>839</v>
      </c>
      <c r="U86" s="39" t="s">
        <v>839</v>
      </c>
      <c r="V86" s="39" t="s">
        <v>514</v>
      </c>
      <c r="W86" s="39" t="s">
        <v>514</v>
      </c>
      <c r="X86" s="39" t="s">
        <v>514</v>
      </c>
      <c r="Y86" s="39" t="s">
        <v>1100</v>
      </c>
      <c r="Z86" s="39" t="s">
        <v>840</v>
      </c>
      <c r="AA86" s="39" t="s">
        <v>840</v>
      </c>
      <c r="AB86" s="61" t="s">
        <v>1138</v>
      </c>
      <c r="AC86" s="39" t="s">
        <v>830</v>
      </c>
      <c r="AD86" s="39" t="s">
        <v>1052</v>
      </c>
      <c r="AE86" s="39" t="s">
        <v>1100</v>
      </c>
      <c r="AF86" s="39" t="s">
        <v>839</v>
      </c>
      <c r="AG86" s="40" t="s">
        <v>1381</v>
      </c>
      <c r="AH86" s="39" t="s">
        <v>844</v>
      </c>
      <c r="AI86" s="39" t="s">
        <v>844</v>
      </c>
      <c r="AJ86" s="39" t="s">
        <v>846</v>
      </c>
      <c r="AK86" s="39" t="s">
        <v>847</v>
      </c>
      <c r="AL86" s="39" t="s">
        <v>847</v>
      </c>
      <c r="AM86" s="39" t="s">
        <v>1139</v>
      </c>
      <c r="AN86" s="39" t="s">
        <v>1139</v>
      </c>
      <c r="AO86" s="39" t="s">
        <v>830</v>
      </c>
      <c r="AP86" s="39" t="s">
        <v>830</v>
      </c>
      <c r="AQ86" s="39" t="s">
        <v>830</v>
      </c>
      <c r="AR86" s="39" t="s">
        <v>830</v>
      </c>
      <c r="AS86" s="39" t="s">
        <v>830</v>
      </c>
      <c r="AT86" s="39" t="s">
        <v>830</v>
      </c>
      <c r="AU86" s="39" t="s">
        <v>830</v>
      </c>
      <c r="AV86" s="39" t="s">
        <v>844</v>
      </c>
      <c r="AW86" s="39" t="s">
        <v>514</v>
      </c>
      <c r="AX86" s="39" t="s">
        <v>842</v>
      </c>
      <c r="AY86" s="39" t="s">
        <v>842</v>
      </c>
      <c r="AZ86" s="39" t="s">
        <v>842</v>
      </c>
      <c r="BA86" s="40" t="s">
        <v>819</v>
      </c>
      <c r="BB86" s="39" t="s">
        <v>841</v>
      </c>
      <c r="BC86" s="39" t="s">
        <v>841</v>
      </c>
      <c r="BD86" s="39" t="s">
        <v>503</v>
      </c>
      <c r="BE86" s="39" t="s">
        <v>503</v>
      </c>
      <c r="BF86" s="39" t="s">
        <v>1133</v>
      </c>
      <c r="BG86" s="39" t="s">
        <v>1140</v>
      </c>
      <c r="BH86" s="39" t="s">
        <v>838</v>
      </c>
      <c r="BI86" s="39" t="s">
        <v>514</v>
      </c>
      <c r="BJ86" s="39" t="s">
        <v>511</v>
      </c>
      <c r="BK86" s="39" t="s">
        <v>514</v>
      </c>
      <c r="BL86" s="39" t="s">
        <v>514</v>
      </c>
      <c r="BM86" s="39" t="s">
        <v>821</v>
      </c>
      <c r="BN86" s="39" t="s">
        <v>830</v>
      </c>
      <c r="BO86" s="39" t="s">
        <v>830</v>
      </c>
      <c r="BP86" s="39" t="s">
        <v>830</v>
      </c>
      <c r="BQ86" s="39" t="s">
        <v>830</v>
      </c>
      <c r="BR86" s="39" t="s">
        <v>830</v>
      </c>
      <c r="BS86" s="39" t="s">
        <v>830</v>
      </c>
      <c r="BT86" s="39"/>
      <c r="BU86" s="39" t="s">
        <v>845</v>
      </c>
      <c r="BV86" s="39" t="s">
        <v>514</v>
      </c>
    </row>
    <row r="87" spans="1:74">
      <c r="A87" s="30" t="str">
        <f>'Indicator Data'!A88</f>
        <v>Jamaica</v>
      </c>
      <c r="B87" s="23" t="str">
        <f>'Indicator Data'!B88</f>
        <v>JAM</v>
      </c>
      <c r="C87" s="39" t="s">
        <v>1132</v>
      </c>
      <c r="D87" s="39" t="s">
        <v>1132</v>
      </c>
      <c r="E87" s="39" t="s">
        <v>1133</v>
      </c>
      <c r="F87" s="39" t="s">
        <v>1133</v>
      </c>
      <c r="G87" s="39" t="s">
        <v>1133</v>
      </c>
      <c r="H87" s="39" t="s">
        <v>1133</v>
      </c>
      <c r="I87" s="39" t="s">
        <v>1133</v>
      </c>
      <c r="J87" s="39" t="s">
        <v>842</v>
      </c>
      <c r="K87" s="39" t="s">
        <v>842</v>
      </c>
      <c r="L87" s="39" t="s">
        <v>503</v>
      </c>
      <c r="M87" s="39" t="s">
        <v>839</v>
      </c>
      <c r="N87" s="39" t="s">
        <v>839</v>
      </c>
      <c r="O87" s="39" t="s">
        <v>839</v>
      </c>
      <c r="P87" s="39" t="s">
        <v>839</v>
      </c>
      <c r="Q87" s="39" t="s">
        <v>1051</v>
      </c>
      <c r="R87" s="39" t="s">
        <v>1051</v>
      </c>
      <c r="S87" s="39" t="s">
        <v>839</v>
      </c>
      <c r="T87" s="39" t="s">
        <v>839</v>
      </c>
      <c r="U87" s="39" t="s">
        <v>839</v>
      </c>
      <c r="V87" s="39" t="s">
        <v>514</v>
      </c>
      <c r="W87" s="39" t="s">
        <v>514</v>
      </c>
      <c r="X87" s="39" t="s">
        <v>514</v>
      </c>
      <c r="Y87" s="39" t="s">
        <v>1100</v>
      </c>
      <c r="Z87" s="39" t="s">
        <v>840</v>
      </c>
      <c r="AA87" s="39" t="s">
        <v>840</v>
      </c>
      <c r="AB87" s="61" t="s">
        <v>1138</v>
      </c>
      <c r="AC87" s="39" t="s">
        <v>830</v>
      </c>
      <c r="AD87" s="39" t="s">
        <v>1052</v>
      </c>
      <c r="AE87" s="39" t="s">
        <v>1100</v>
      </c>
      <c r="AF87" s="39" t="s">
        <v>839</v>
      </c>
      <c r="AG87" s="40" t="s">
        <v>1381</v>
      </c>
      <c r="AH87" s="39" t="s">
        <v>844</v>
      </c>
      <c r="AI87" s="39" t="s">
        <v>844</v>
      </c>
      <c r="AJ87" s="39" t="s">
        <v>846</v>
      </c>
      <c r="AK87" s="39" t="s">
        <v>847</v>
      </c>
      <c r="AL87" s="39" t="s">
        <v>847</v>
      </c>
      <c r="AM87" s="39" t="s">
        <v>1139</v>
      </c>
      <c r="AN87" s="39" t="s">
        <v>1139</v>
      </c>
      <c r="AO87" s="39" t="s">
        <v>830</v>
      </c>
      <c r="AP87" s="39" t="s">
        <v>830</v>
      </c>
      <c r="AQ87" s="39" t="s">
        <v>830</v>
      </c>
      <c r="AR87" s="39" t="s">
        <v>830</v>
      </c>
      <c r="AS87" s="39" t="s">
        <v>830</v>
      </c>
      <c r="AT87" s="39" t="s">
        <v>830</v>
      </c>
      <c r="AU87" s="39" t="s">
        <v>830</v>
      </c>
      <c r="AV87" s="39" t="s">
        <v>844</v>
      </c>
      <c r="AW87" s="39" t="s">
        <v>514</v>
      </c>
      <c r="AX87" s="39" t="s">
        <v>842</v>
      </c>
      <c r="AY87" s="39" t="s">
        <v>842</v>
      </c>
      <c r="AZ87" s="39" t="s">
        <v>842</v>
      </c>
      <c r="BA87" s="40" t="s">
        <v>819</v>
      </c>
      <c r="BB87" s="39" t="s">
        <v>841</v>
      </c>
      <c r="BC87" s="39" t="s">
        <v>841</v>
      </c>
      <c r="BD87" s="39" t="s">
        <v>503</v>
      </c>
      <c r="BE87" s="39" t="s">
        <v>503</v>
      </c>
      <c r="BF87" s="39" t="s">
        <v>1133</v>
      </c>
      <c r="BG87" s="39" t="s">
        <v>1140</v>
      </c>
      <c r="BH87" s="39" t="s">
        <v>838</v>
      </c>
      <c r="BI87" s="39" t="s">
        <v>514</v>
      </c>
      <c r="BJ87" s="39" t="s">
        <v>511</v>
      </c>
      <c r="BK87" s="39" t="s">
        <v>514</v>
      </c>
      <c r="BL87" s="39" t="s">
        <v>514</v>
      </c>
      <c r="BM87" s="39" t="s">
        <v>821</v>
      </c>
      <c r="BN87" s="39" t="s">
        <v>830</v>
      </c>
      <c r="BO87" s="39" t="s">
        <v>830</v>
      </c>
      <c r="BP87" s="39" t="s">
        <v>830</v>
      </c>
      <c r="BQ87" s="39" t="s">
        <v>830</v>
      </c>
      <c r="BR87" s="39" t="s">
        <v>830</v>
      </c>
      <c r="BS87" s="39" t="s">
        <v>830</v>
      </c>
      <c r="BT87" s="39"/>
      <c r="BU87" s="39" t="s">
        <v>845</v>
      </c>
      <c r="BV87" s="39" t="s">
        <v>514</v>
      </c>
    </row>
    <row r="88" spans="1:74">
      <c r="A88" s="30" t="str">
        <f>'Indicator Data'!A89</f>
        <v>Japan</v>
      </c>
      <c r="B88" s="23" t="str">
        <f>'Indicator Data'!B89</f>
        <v>JPN</v>
      </c>
      <c r="C88" s="39" t="s">
        <v>1132</v>
      </c>
      <c r="D88" s="39" t="s">
        <v>1132</v>
      </c>
      <c r="E88" s="39" t="s">
        <v>1133</v>
      </c>
      <c r="F88" s="39" t="s">
        <v>1133</v>
      </c>
      <c r="G88" s="39" t="s">
        <v>1133</v>
      </c>
      <c r="H88" s="39" t="s">
        <v>1133</v>
      </c>
      <c r="I88" s="39" t="s">
        <v>1133</v>
      </c>
      <c r="J88" s="39" t="s">
        <v>842</v>
      </c>
      <c r="K88" s="39" t="s">
        <v>842</v>
      </c>
      <c r="L88" s="39" t="s">
        <v>503</v>
      </c>
      <c r="M88" s="39" t="s">
        <v>839</v>
      </c>
      <c r="N88" s="39" t="s">
        <v>839</v>
      </c>
      <c r="O88" s="39" t="s">
        <v>839</v>
      </c>
      <c r="P88" s="39" t="s">
        <v>839</v>
      </c>
      <c r="Q88" s="39" t="s">
        <v>1051</v>
      </c>
      <c r="R88" s="39" t="s">
        <v>1051</v>
      </c>
      <c r="S88" s="39" t="s">
        <v>839</v>
      </c>
      <c r="T88" s="39" t="s">
        <v>839</v>
      </c>
      <c r="U88" s="39" t="s">
        <v>839</v>
      </c>
      <c r="V88" s="39" t="s">
        <v>514</v>
      </c>
      <c r="W88" s="39" t="s">
        <v>514</v>
      </c>
      <c r="X88" s="39" t="s">
        <v>514</v>
      </c>
      <c r="Y88" s="39" t="s">
        <v>1100</v>
      </c>
      <c r="Z88" s="39" t="s">
        <v>840</v>
      </c>
      <c r="AA88" s="39" t="s">
        <v>840</v>
      </c>
      <c r="AB88" s="61" t="s">
        <v>1138</v>
      </c>
      <c r="AC88" s="39" t="s">
        <v>830</v>
      </c>
      <c r="AD88" s="39" t="s">
        <v>1052</v>
      </c>
      <c r="AE88" s="39" t="s">
        <v>1100</v>
      </c>
      <c r="AF88" s="39" t="s">
        <v>839</v>
      </c>
      <c r="AG88" s="40" t="s">
        <v>1381</v>
      </c>
      <c r="AH88" s="39" t="s">
        <v>844</v>
      </c>
      <c r="AI88" s="39" t="s">
        <v>844</v>
      </c>
      <c r="AJ88" s="39" t="s">
        <v>846</v>
      </c>
      <c r="AK88" s="39" t="s">
        <v>847</v>
      </c>
      <c r="AL88" s="39" t="s">
        <v>847</v>
      </c>
      <c r="AM88" s="39" t="s">
        <v>1139</v>
      </c>
      <c r="AN88" s="39" t="s">
        <v>1139</v>
      </c>
      <c r="AO88" s="39" t="s">
        <v>830</v>
      </c>
      <c r="AP88" s="39" t="s">
        <v>830</v>
      </c>
      <c r="AQ88" s="39" t="s">
        <v>830</v>
      </c>
      <c r="AR88" s="39" t="s">
        <v>830</v>
      </c>
      <c r="AS88" s="39" t="s">
        <v>830</v>
      </c>
      <c r="AT88" s="39" t="s">
        <v>830</v>
      </c>
      <c r="AU88" s="39" t="s">
        <v>830</v>
      </c>
      <c r="AV88" s="39" t="s">
        <v>844</v>
      </c>
      <c r="AW88" s="39" t="s">
        <v>514</v>
      </c>
      <c r="AX88" s="39" t="s">
        <v>842</v>
      </c>
      <c r="AY88" s="39" t="s">
        <v>842</v>
      </c>
      <c r="AZ88" s="39" t="s">
        <v>842</v>
      </c>
      <c r="BA88" s="40" t="s">
        <v>819</v>
      </c>
      <c r="BB88" s="39" t="s">
        <v>841</v>
      </c>
      <c r="BC88" s="39" t="s">
        <v>841</v>
      </c>
      <c r="BD88" s="39" t="s">
        <v>503</v>
      </c>
      <c r="BE88" s="39" t="s">
        <v>503</v>
      </c>
      <c r="BF88" s="39" t="s">
        <v>1133</v>
      </c>
      <c r="BG88" s="39" t="s">
        <v>1140</v>
      </c>
      <c r="BH88" s="39" t="s">
        <v>838</v>
      </c>
      <c r="BI88" s="39" t="s">
        <v>514</v>
      </c>
      <c r="BJ88" s="39" t="s">
        <v>511</v>
      </c>
      <c r="BK88" s="39" t="s">
        <v>514</v>
      </c>
      <c r="BL88" s="39" t="s">
        <v>514</v>
      </c>
      <c r="BM88" s="39" t="s">
        <v>821</v>
      </c>
      <c r="BN88" s="39" t="s">
        <v>830</v>
      </c>
      <c r="BO88" s="39" t="s">
        <v>830</v>
      </c>
      <c r="BP88" s="39" t="s">
        <v>830</v>
      </c>
      <c r="BQ88" s="39" t="s">
        <v>830</v>
      </c>
      <c r="BR88" s="39" t="s">
        <v>830</v>
      </c>
      <c r="BS88" s="39" t="s">
        <v>830</v>
      </c>
      <c r="BT88" s="39"/>
      <c r="BU88" s="39" t="s">
        <v>845</v>
      </c>
      <c r="BV88" s="39" t="s">
        <v>514</v>
      </c>
    </row>
    <row r="89" spans="1:74">
      <c r="A89" s="30" t="str">
        <f>'Indicator Data'!A90</f>
        <v>Jordan</v>
      </c>
      <c r="B89" s="23" t="str">
        <f>'Indicator Data'!B90</f>
        <v>JOR</v>
      </c>
      <c r="C89" s="39" t="s">
        <v>1132</v>
      </c>
      <c r="D89" s="39" t="s">
        <v>1132</v>
      </c>
      <c r="E89" s="39" t="s">
        <v>1133</v>
      </c>
      <c r="F89" s="39" t="s">
        <v>1133</v>
      </c>
      <c r="G89" s="39" t="s">
        <v>1133</v>
      </c>
      <c r="H89" s="39" t="s">
        <v>1133</v>
      </c>
      <c r="I89" s="39" t="s">
        <v>1133</v>
      </c>
      <c r="J89" s="39" t="s">
        <v>842</v>
      </c>
      <c r="K89" s="39" t="s">
        <v>842</v>
      </c>
      <c r="L89" s="39" t="s">
        <v>503</v>
      </c>
      <c r="M89" s="39" t="s">
        <v>839</v>
      </c>
      <c r="N89" s="39" t="s">
        <v>839</v>
      </c>
      <c r="O89" s="39" t="s">
        <v>839</v>
      </c>
      <c r="P89" s="39" t="s">
        <v>839</v>
      </c>
      <c r="Q89" s="39" t="s">
        <v>1051</v>
      </c>
      <c r="R89" s="39" t="s">
        <v>1051</v>
      </c>
      <c r="S89" s="39" t="s">
        <v>839</v>
      </c>
      <c r="T89" s="39" t="s">
        <v>839</v>
      </c>
      <c r="U89" s="39" t="s">
        <v>839</v>
      </c>
      <c r="V89" s="39" t="s">
        <v>514</v>
      </c>
      <c r="W89" s="39" t="s">
        <v>514</v>
      </c>
      <c r="X89" s="39" t="s">
        <v>514</v>
      </c>
      <c r="Y89" s="39" t="s">
        <v>1100</v>
      </c>
      <c r="Z89" s="39" t="s">
        <v>840</v>
      </c>
      <c r="AA89" s="39" t="s">
        <v>840</v>
      </c>
      <c r="AB89" s="61" t="s">
        <v>1138</v>
      </c>
      <c r="AC89" s="39" t="s">
        <v>830</v>
      </c>
      <c r="AD89" s="39" t="s">
        <v>1052</v>
      </c>
      <c r="AE89" s="39" t="s">
        <v>1100</v>
      </c>
      <c r="AF89" s="39" t="s">
        <v>839</v>
      </c>
      <c r="AG89" s="40" t="s">
        <v>1381</v>
      </c>
      <c r="AH89" s="39" t="s">
        <v>844</v>
      </c>
      <c r="AI89" s="39" t="s">
        <v>844</v>
      </c>
      <c r="AJ89" s="39" t="s">
        <v>846</v>
      </c>
      <c r="AK89" s="39" t="s">
        <v>847</v>
      </c>
      <c r="AL89" s="39" t="s">
        <v>847</v>
      </c>
      <c r="AM89" s="39" t="s">
        <v>1139</v>
      </c>
      <c r="AN89" s="39" t="s">
        <v>1139</v>
      </c>
      <c r="AO89" s="39" t="s">
        <v>830</v>
      </c>
      <c r="AP89" s="39" t="s">
        <v>830</v>
      </c>
      <c r="AQ89" s="39" t="s">
        <v>830</v>
      </c>
      <c r="AR89" s="39" t="s">
        <v>830</v>
      </c>
      <c r="AS89" s="39" t="s">
        <v>830</v>
      </c>
      <c r="AT89" s="39" t="s">
        <v>830</v>
      </c>
      <c r="AU89" s="39" t="s">
        <v>830</v>
      </c>
      <c r="AV89" s="39" t="s">
        <v>844</v>
      </c>
      <c r="AW89" s="39" t="s">
        <v>514</v>
      </c>
      <c r="AX89" s="39" t="s">
        <v>842</v>
      </c>
      <c r="AY89" s="39" t="s">
        <v>842</v>
      </c>
      <c r="AZ89" s="39" t="s">
        <v>842</v>
      </c>
      <c r="BA89" s="40" t="s">
        <v>819</v>
      </c>
      <c r="BB89" s="39" t="s">
        <v>843</v>
      </c>
      <c r="BC89" s="39" t="s">
        <v>841</v>
      </c>
      <c r="BD89" s="39" t="s">
        <v>503</v>
      </c>
      <c r="BE89" s="39" t="s">
        <v>503</v>
      </c>
      <c r="BF89" s="39" t="s">
        <v>1133</v>
      </c>
      <c r="BG89" s="39" t="s">
        <v>1140</v>
      </c>
      <c r="BH89" s="39" t="s">
        <v>838</v>
      </c>
      <c r="BI89" s="39" t="s">
        <v>514</v>
      </c>
      <c r="BJ89" s="39" t="s">
        <v>511</v>
      </c>
      <c r="BK89" s="39" t="s">
        <v>514</v>
      </c>
      <c r="BL89" s="39" t="s">
        <v>514</v>
      </c>
      <c r="BM89" s="39" t="s">
        <v>821</v>
      </c>
      <c r="BN89" s="39" t="s">
        <v>830</v>
      </c>
      <c r="BO89" s="39" t="s">
        <v>830</v>
      </c>
      <c r="BP89" s="39" t="s">
        <v>830</v>
      </c>
      <c r="BQ89" s="39" t="s">
        <v>830</v>
      </c>
      <c r="BR89" s="39" t="s">
        <v>830</v>
      </c>
      <c r="BS89" s="39" t="s">
        <v>830</v>
      </c>
      <c r="BT89" s="39"/>
      <c r="BU89" s="39" t="s">
        <v>845</v>
      </c>
      <c r="BV89" s="39" t="s">
        <v>514</v>
      </c>
    </row>
    <row r="90" spans="1:74">
      <c r="A90" s="30" t="str">
        <f>'Indicator Data'!A91</f>
        <v>Kazakhstan</v>
      </c>
      <c r="B90" s="23" t="str">
        <f>'Indicator Data'!B91</f>
        <v>KAZ</v>
      </c>
      <c r="C90" s="39" t="s">
        <v>1132</v>
      </c>
      <c r="D90" s="39" t="s">
        <v>1132</v>
      </c>
      <c r="E90" s="39" t="s">
        <v>1133</v>
      </c>
      <c r="F90" s="39" t="s">
        <v>1133</v>
      </c>
      <c r="G90" s="39" t="s">
        <v>1133</v>
      </c>
      <c r="H90" s="39" t="s">
        <v>1133</v>
      </c>
      <c r="I90" s="39" t="s">
        <v>1133</v>
      </c>
      <c r="J90" s="39" t="s">
        <v>842</v>
      </c>
      <c r="K90" s="39" t="s">
        <v>842</v>
      </c>
      <c r="L90" s="39" t="s">
        <v>503</v>
      </c>
      <c r="M90" s="39" t="s">
        <v>839</v>
      </c>
      <c r="N90" s="39" t="s">
        <v>839</v>
      </c>
      <c r="O90" s="39" t="s">
        <v>839</v>
      </c>
      <c r="P90" s="39" t="s">
        <v>839</v>
      </c>
      <c r="Q90" s="39" t="s">
        <v>1051</v>
      </c>
      <c r="R90" s="39" t="s">
        <v>1051</v>
      </c>
      <c r="S90" s="39" t="s">
        <v>839</v>
      </c>
      <c r="T90" s="39" t="s">
        <v>839</v>
      </c>
      <c r="U90" s="39" t="s">
        <v>839</v>
      </c>
      <c r="V90" s="39" t="s">
        <v>514</v>
      </c>
      <c r="W90" s="39" t="s">
        <v>514</v>
      </c>
      <c r="X90" s="39" t="s">
        <v>514</v>
      </c>
      <c r="Y90" s="39" t="s">
        <v>1100</v>
      </c>
      <c r="Z90" s="39" t="s">
        <v>840</v>
      </c>
      <c r="AA90" s="39" t="s">
        <v>840</v>
      </c>
      <c r="AB90" s="61" t="s">
        <v>1138</v>
      </c>
      <c r="AC90" s="39" t="s">
        <v>830</v>
      </c>
      <c r="AD90" s="39" t="s">
        <v>1052</v>
      </c>
      <c r="AE90" s="39" t="s">
        <v>1100</v>
      </c>
      <c r="AF90" s="39" t="s">
        <v>839</v>
      </c>
      <c r="AG90" s="40" t="s">
        <v>1381</v>
      </c>
      <c r="AH90" s="39" t="s">
        <v>844</v>
      </c>
      <c r="AI90" s="39" t="s">
        <v>844</v>
      </c>
      <c r="AJ90" s="39" t="s">
        <v>846</v>
      </c>
      <c r="AK90" s="39" t="s">
        <v>847</v>
      </c>
      <c r="AL90" s="39" t="s">
        <v>847</v>
      </c>
      <c r="AM90" s="39" t="s">
        <v>1139</v>
      </c>
      <c r="AN90" s="39" t="s">
        <v>1139</v>
      </c>
      <c r="AO90" s="39" t="s">
        <v>830</v>
      </c>
      <c r="AP90" s="39" t="s">
        <v>830</v>
      </c>
      <c r="AQ90" s="39" t="s">
        <v>830</v>
      </c>
      <c r="AR90" s="39" t="s">
        <v>830</v>
      </c>
      <c r="AS90" s="39" t="s">
        <v>830</v>
      </c>
      <c r="AT90" s="39" t="s">
        <v>830</v>
      </c>
      <c r="AU90" s="39" t="s">
        <v>830</v>
      </c>
      <c r="AV90" s="39" t="s">
        <v>844</v>
      </c>
      <c r="AW90" s="39" t="s">
        <v>514</v>
      </c>
      <c r="AX90" s="39" t="s">
        <v>842</v>
      </c>
      <c r="AY90" s="39" t="s">
        <v>842</v>
      </c>
      <c r="AZ90" s="39" t="s">
        <v>842</v>
      </c>
      <c r="BA90" s="40" t="s">
        <v>819</v>
      </c>
      <c r="BB90" s="39" t="s">
        <v>841</v>
      </c>
      <c r="BC90" s="39" t="s">
        <v>841</v>
      </c>
      <c r="BD90" s="39" t="s">
        <v>503</v>
      </c>
      <c r="BE90" s="39" t="s">
        <v>503</v>
      </c>
      <c r="BF90" s="39" t="s">
        <v>1133</v>
      </c>
      <c r="BG90" s="39" t="s">
        <v>1140</v>
      </c>
      <c r="BH90" s="39" t="s">
        <v>838</v>
      </c>
      <c r="BI90" s="39" t="s">
        <v>514</v>
      </c>
      <c r="BJ90" s="39" t="s">
        <v>511</v>
      </c>
      <c r="BK90" s="39" t="s">
        <v>514</v>
      </c>
      <c r="BL90" s="39" t="s">
        <v>514</v>
      </c>
      <c r="BM90" s="39" t="s">
        <v>821</v>
      </c>
      <c r="BN90" s="39" t="s">
        <v>830</v>
      </c>
      <c r="BO90" s="39" t="s">
        <v>830</v>
      </c>
      <c r="BP90" s="39" t="s">
        <v>830</v>
      </c>
      <c r="BQ90" s="39" t="s">
        <v>830</v>
      </c>
      <c r="BR90" s="39" t="s">
        <v>830</v>
      </c>
      <c r="BS90" s="39" t="s">
        <v>830</v>
      </c>
      <c r="BT90" s="39"/>
      <c r="BU90" s="39" t="s">
        <v>845</v>
      </c>
      <c r="BV90" s="39" t="s">
        <v>514</v>
      </c>
    </row>
    <row r="91" spans="1:74">
      <c r="A91" s="30" t="str">
        <f>'Indicator Data'!A92</f>
        <v>Kenya</v>
      </c>
      <c r="B91" s="23" t="str">
        <f>'Indicator Data'!B92</f>
        <v>KEN</v>
      </c>
      <c r="C91" s="39" t="s">
        <v>1132</v>
      </c>
      <c r="D91" s="39" t="s">
        <v>1132</v>
      </c>
      <c r="E91" s="39" t="s">
        <v>1133</v>
      </c>
      <c r="F91" s="39" t="s">
        <v>1133</v>
      </c>
      <c r="G91" s="39" t="s">
        <v>1133</v>
      </c>
      <c r="H91" s="39" t="s">
        <v>1133</v>
      </c>
      <c r="I91" s="39" t="s">
        <v>1133</v>
      </c>
      <c r="J91" s="39" t="s">
        <v>842</v>
      </c>
      <c r="K91" s="39" t="s">
        <v>842</v>
      </c>
      <c r="L91" s="39" t="s">
        <v>503</v>
      </c>
      <c r="M91" s="39" t="s">
        <v>839</v>
      </c>
      <c r="N91" s="39" t="s">
        <v>839</v>
      </c>
      <c r="O91" s="39" t="s">
        <v>839</v>
      </c>
      <c r="P91" s="39" t="s">
        <v>839</v>
      </c>
      <c r="Q91" s="39" t="s">
        <v>1051</v>
      </c>
      <c r="R91" s="39" t="s">
        <v>1051</v>
      </c>
      <c r="S91" s="39" t="s">
        <v>839</v>
      </c>
      <c r="T91" s="39" t="s">
        <v>839</v>
      </c>
      <c r="U91" s="39" t="s">
        <v>839</v>
      </c>
      <c r="V91" s="39" t="s">
        <v>514</v>
      </c>
      <c r="W91" s="39" t="s">
        <v>514</v>
      </c>
      <c r="X91" s="39" t="s">
        <v>514</v>
      </c>
      <c r="Y91" s="39" t="s">
        <v>1100</v>
      </c>
      <c r="Z91" s="39" t="s">
        <v>840</v>
      </c>
      <c r="AA91" s="39" t="s">
        <v>840</v>
      </c>
      <c r="AB91" s="61" t="s">
        <v>1138</v>
      </c>
      <c r="AC91" s="39" t="s">
        <v>830</v>
      </c>
      <c r="AD91" s="39" t="s">
        <v>1052</v>
      </c>
      <c r="AE91" s="39" t="s">
        <v>1100</v>
      </c>
      <c r="AF91" s="39" t="s">
        <v>839</v>
      </c>
      <c r="AG91" s="40" t="s">
        <v>1381</v>
      </c>
      <c r="AH91" s="39" t="s">
        <v>844</v>
      </c>
      <c r="AI91" s="39" t="s">
        <v>844</v>
      </c>
      <c r="AJ91" s="39" t="s">
        <v>846</v>
      </c>
      <c r="AK91" s="39" t="s">
        <v>847</v>
      </c>
      <c r="AL91" s="39" t="s">
        <v>847</v>
      </c>
      <c r="AM91" s="39" t="s">
        <v>1139</v>
      </c>
      <c r="AN91" s="39" t="s">
        <v>1139</v>
      </c>
      <c r="AO91" s="39" t="s">
        <v>830</v>
      </c>
      <c r="AP91" s="39" t="s">
        <v>830</v>
      </c>
      <c r="AQ91" s="39" t="s">
        <v>830</v>
      </c>
      <c r="AR91" s="39" t="s">
        <v>830</v>
      </c>
      <c r="AS91" s="39" t="s">
        <v>830</v>
      </c>
      <c r="AT91" s="39" t="s">
        <v>830</v>
      </c>
      <c r="AU91" s="39" t="s">
        <v>830</v>
      </c>
      <c r="AV91" s="39" t="s">
        <v>844</v>
      </c>
      <c r="AW91" s="39" t="s">
        <v>514</v>
      </c>
      <c r="AX91" s="39" t="s">
        <v>842</v>
      </c>
      <c r="AY91" s="39" t="s">
        <v>842</v>
      </c>
      <c r="AZ91" s="39" t="s">
        <v>842</v>
      </c>
      <c r="BA91" s="40" t="s">
        <v>822</v>
      </c>
      <c r="BB91" s="39" t="s">
        <v>841</v>
      </c>
      <c r="BC91" s="39" t="s">
        <v>841</v>
      </c>
      <c r="BD91" s="39" t="s">
        <v>503</v>
      </c>
      <c r="BE91" s="39" t="s">
        <v>503</v>
      </c>
      <c r="BF91" s="39" t="s">
        <v>1133</v>
      </c>
      <c r="BG91" s="39" t="s">
        <v>1140</v>
      </c>
      <c r="BH91" s="39" t="s">
        <v>838</v>
      </c>
      <c r="BI91" s="39" t="s">
        <v>514</v>
      </c>
      <c r="BJ91" s="39" t="s">
        <v>511</v>
      </c>
      <c r="BK91" s="39" t="s">
        <v>514</v>
      </c>
      <c r="BL91" s="39" t="s">
        <v>514</v>
      </c>
      <c r="BM91" s="39" t="s">
        <v>821</v>
      </c>
      <c r="BN91" s="39" t="s">
        <v>830</v>
      </c>
      <c r="BO91" s="39" t="s">
        <v>830</v>
      </c>
      <c r="BP91" s="39" t="s">
        <v>830</v>
      </c>
      <c r="BQ91" s="39" t="s">
        <v>830</v>
      </c>
      <c r="BR91" s="39" t="s">
        <v>830</v>
      </c>
      <c r="BS91" s="39" t="s">
        <v>830</v>
      </c>
      <c r="BT91" s="39"/>
      <c r="BU91" s="39" t="s">
        <v>845</v>
      </c>
      <c r="BV91" s="39" t="s">
        <v>514</v>
      </c>
    </row>
    <row r="92" spans="1:74">
      <c r="A92" s="30" t="str">
        <f>'Indicator Data'!A93</f>
        <v>Kiribati</v>
      </c>
      <c r="B92" s="23" t="str">
        <f>'Indicator Data'!B93</f>
        <v>KIR</v>
      </c>
      <c r="C92" s="39" t="s">
        <v>1132</v>
      </c>
      <c r="D92" s="39" t="s">
        <v>1132</v>
      </c>
      <c r="E92" s="39" t="s">
        <v>1133</v>
      </c>
      <c r="F92" s="39" t="s">
        <v>1133</v>
      </c>
      <c r="G92" s="39" t="s">
        <v>1133</v>
      </c>
      <c r="H92" s="39" t="s">
        <v>1133</v>
      </c>
      <c r="I92" s="39" t="s">
        <v>1133</v>
      </c>
      <c r="J92" s="39" t="s">
        <v>842</v>
      </c>
      <c r="K92" s="39" t="s">
        <v>842</v>
      </c>
      <c r="L92" s="39" t="s">
        <v>503</v>
      </c>
      <c r="M92" s="39" t="s">
        <v>839</v>
      </c>
      <c r="N92" s="39" t="s">
        <v>839</v>
      </c>
      <c r="O92" s="39" t="s">
        <v>839</v>
      </c>
      <c r="P92" s="39" t="s">
        <v>839</v>
      </c>
      <c r="Q92" s="39" t="s">
        <v>1051</v>
      </c>
      <c r="R92" s="39" t="s">
        <v>1051</v>
      </c>
      <c r="S92" s="39" t="s">
        <v>839</v>
      </c>
      <c r="T92" s="39" t="s">
        <v>839</v>
      </c>
      <c r="U92" s="39" t="s">
        <v>839</v>
      </c>
      <c r="V92" s="39" t="s">
        <v>514</v>
      </c>
      <c r="W92" s="39" t="s">
        <v>514</v>
      </c>
      <c r="X92" s="39" t="s">
        <v>514</v>
      </c>
      <c r="Y92" s="39" t="s">
        <v>1100</v>
      </c>
      <c r="Z92" s="39" t="s">
        <v>840</v>
      </c>
      <c r="AA92" s="39" t="s">
        <v>840</v>
      </c>
      <c r="AB92" s="61" t="s">
        <v>1138</v>
      </c>
      <c r="AC92" s="39" t="s">
        <v>830</v>
      </c>
      <c r="AD92" s="39" t="s">
        <v>1052</v>
      </c>
      <c r="AE92" s="39" t="s">
        <v>1100</v>
      </c>
      <c r="AF92" s="39" t="s">
        <v>839</v>
      </c>
      <c r="AG92" s="40" t="s">
        <v>1381</v>
      </c>
      <c r="AH92" s="39" t="s">
        <v>844</v>
      </c>
      <c r="AI92" s="39" t="s">
        <v>844</v>
      </c>
      <c r="AJ92" s="39" t="s">
        <v>846</v>
      </c>
      <c r="AK92" s="39" t="s">
        <v>847</v>
      </c>
      <c r="AL92" s="39" t="s">
        <v>847</v>
      </c>
      <c r="AM92" s="39" t="s">
        <v>1139</v>
      </c>
      <c r="AN92" s="39" t="s">
        <v>1139</v>
      </c>
      <c r="AO92" s="39" t="s">
        <v>830</v>
      </c>
      <c r="AP92" s="39" t="s">
        <v>830</v>
      </c>
      <c r="AQ92" s="39" t="s">
        <v>830</v>
      </c>
      <c r="AR92" s="39" t="s">
        <v>830</v>
      </c>
      <c r="AS92" s="39" t="s">
        <v>830</v>
      </c>
      <c r="AT92" s="39" t="s">
        <v>830</v>
      </c>
      <c r="AU92" s="39" t="s">
        <v>830</v>
      </c>
      <c r="AV92" s="39" t="s">
        <v>844</v>
      </c>
      <c r="AW92" s="39" t="s">
        <v>514</v>
      </c>
      <c r="AX92" s="39" t="s">
        <v>842</v>
      </c>
      <c r="AY92" s="39" t="s">
        <v>842</v>
      </c>
      <c r="AZ92" s="39" t="s">
        <v>842</v>
      </c>
      <c r="BA92" s="40" t="s">
        <v>819</v>
      </c>
      <c r="BB92" s="39" t="s">
        <v>841</v>
      </c>
      <c r="BC92" s="39" t="s">
        <v>841</v>
      </c>
      <c r="BD92" s="39" t="s">
        <v>503</v>
      </c>
      <c r="BE92" s="39" t="s">
        <v>503</v>
      </c>
      <c r="BF92" s="39" t="s">
        <v>1133</v>
      </c>
      <c r="BG92" s="39" t="s">
        <v>1140</v>
      </c>
      <c r="BH92" s="39" t="s">
        <v>838</v>
      </c>
      <c r="BI92" s="39" t="s">
        <v>514</v>
      </c>
      <c r="BJ92" s="39" t="s">
        <v>511</v>
      </c>
      <c r="BK92" s="39" t="s">
        <v>514</v>
      </c>
      <c r="BL92" s="39" t="s">
        <v>514</v>
      </c>
      <c r="BM92" s="39" t="s">
        <v>821</v>
      </c>
      <c r="BN92" s="39" t="s">
        <v>830</v>
      </c>
      <c r="BO92" s="39" t="s">
        <v>830</v>
      </c>
      <c r="BP92" s="39" t="s">
        <v>830</v>
      </c>
      <c r="BQ92" s="39" t="s">
        <v>830</v>
      </c>
      <c r="BR92" s="39" t="s">
        <v>830</v>
      </c>
      <c r="BS92" s="39" t="s">
        <v>830</v>
      </c>
      <c r="BT92" s="39"/>
      <c r="BU92" s="39" t="s">
        <v>845</v>
      </c>
      <c r="BV92" s="39" t="s">
        <v>514</v>
      </c>
    </row>
    <row r="93" spans="1:74">
      <c r="A93" s="30" t="str">
        <f>'Indicator Data'!A94</f>
        <v>Korea DPR</v>
      </c>
      <c r="B93" s="23" t="str">
        <f>'Indicator Data'!B94</f>
        <v>PRK</v>
      </c>
      <c r="C93" s="39" t="s">
        <v>1132</v>
      </c>
      <c r="D93" s="39" t="s">
        <v>1132</v>
      </c>
      <c r="E93" s="39" t="s">
        <v>1133</v>
      </c>
      <c r="F93" s="39" t="s">
        <v>1133</v>
      </c>
      <c r="G93" s="39" t="s">
        <v>1133</v>
      </c>
      <c r="H93" s="39" t="s">
        <v>1133</v>
      </c>
      <c r="I93" s="39" t="s">
        <v>1133</v>
      </c>
      <c r="J93" s="39" t="s">
        <v>842</v>
      </c>
      <c r="K93" s="39" t="s">
        <v>842</v>
      </c>
      <c r="L93" s="39" t="s">
        <v>503</v>
      </c>
      <c r="M93" s="39" t="s">
        <v>839</v>
      </c>
      <c r="N93" s="39" t="s">
        <v>839</v>
      </c>
      <c r="O93" s="39" t="s">
        <v>839</v>
      </c>
      <c r="P93" s="39" t="s">
        <v>839</v>
      </c>
      <c r="Q93" s="39" t="s">
        <v>1051</v>
      </c>
      <c r="R93" s="39" t="s">
        <v>1051</v>
      </c>
      <c r="S93" s="39" t="s">
        <v>839</v>
      </c>
      <c r="T93" s="39" t="s">
        <v>839</v>
      </c>
      <c r="U93" s="39" t="s">
        <v>839</v>
      </c>
      <c r="V93" s="39" t="s">
        <v>514</v>
      </c>
      <c r="W93" s="39" t="s">
        <v>514</v>
      </c>
      <c r="X93" s="39" t="s">
        <v>514</v>
      </c>
      <c r="Y93" s="39" t="s">
        <v>1100</v>
      </c>
      <c r="Z93" s="39" t="s">
        <v>840</v>
      </c>
      <c r="AA93" s="39" t="s">
        <v>840</v>
      </c>
      <c r="AB93" s="61" t="s">
        <v>1138</v>
      </c>
      <c r="AC93" s="39" t="s">
        <v>830</v>
      </c>
      <c r="AD93" s="39" t="s">
        <v>1052</v>
      </c>
      <c r="AE93" s="39" t="s">
        <v>1100</v>
      </c>
      <c r="AF93" s="39" t="s">
        <v>839</v>
      </c>
      <c r="AG93" s="40" t="s">
        <v>1381</v>
      </c>
      <c r="AH93" s="39" t="s">
        <v>844</v>
      </c>
      <c r="AI93" s="39" t="s">
        <v>844</v>
      </c>
      <c r="AJ93" s="39" t="s">
        <v>846</v>
      </c>
      <c r="AK93" s="39" t="s">
        <v>847</v>
      </c>
      <c r="AL93" s="39" t="s">
        <v>847</v>
      </c>
      <c r="AM93" s="39" t="s">
        <v>1139</v>
      </c>
      <c r="AN93" s="39" t="s">
        <v>1139</v>
      </c>
      <c r="AO93" s="39" t="s">
        <v>830</v>
      </c>
      <c r="AP93" s="39" t="s">
        <v>830</v>
      </c>
      <c r="AQ93" s="39" t="s">
        <v>830</v>
      </c>
      <c r="AR93" s="39" t="s">
        <v>830</v>
      </c>
      <c r="AS93" s="39" t="s">
        <v>830</v>
      </c>
      <c r="AT93" s="39" t="s">
        <v>830</v>
      </c>
      <c r="AU93" s="39" t="s">
        <v>830</v>
      </c>
      <c r="AV93" s="39" t="s">
        <v>844</v>
      </c>
      <c r="AW93" s="39" t="s">
        <v>514</v>
      </c>
      <c r="AX93" s="39" t="s">
        <v>842</v>
      </c>
      <c r="AY93" s="39" t="s">
        <v>842</v>
      </c>
      <c r="AZ93" s="39" t="s">
        <v>842</v>
      </c>
      <c r="BA93" s="40" t="s">
        <v>819</v>
      </c>
      <c r="BB93" s="39" t="s">
        <v>841</v>
      </c>
      <c r="BC93" s="39" t="s">
        <v>841</v>
      </c>
      <c r="BD93" s="39" t="s">
        <v>503</v>
      </c>
      <c r="BE93" s="39" t="s">
        <v>503</v>
      </c>
      <c r="BF93" s="39" t="s">
        <v>1133</v>
      </c>
      <c r="BG93" s="39" t="s">
        <v>1140</v>
      </c>
      <c r="BH93" s="39" t="s">
        <v>838</v>
      </c>
      <c r="BI93" s="39" t="s">
        <v>514</v>
      </c>
      <c r="BJ93" s="39" t="s">
        <v>511</v>
      </c>
      <c r="BK93" s="39" t="s">
        <v>514</v>
      </c>
      <c r="BL93" s="39" t="s">
        <v>514</v>
      </c>
      <c r="BM93" s="39" t="s">
        <v>821</v>
      </c>
      <c r="BN93" s="39" t="s">
        <v>830</v>
      </c>
      <c r="BO93" s="39" t="s">
        <v>830</v>
      </c>
      <c r="BP93" s="39" t="s">
        <v>830</v>
      </c>
      <c r="BQ93" s="39" t="s">
        <v>830</v>
      </c>
      <c r="BR93" s="39" t="s">
        <v>830</v>
      </c>
      <c r="BS93" s="39" t="s">
        <v>830</v>
      </c>
      <c r="BT93" s="39"/>
      <c r="BU93" s="39" t="s">
        <v>845</v>
      </c>
      <c r="BV93" s="39" t="s">
        <v>1283</v>
      </c>
    </row>
    <row r="94" spans="1:74">
      <c r="A94" s="30" t="str">
        <f>'Indicator Data'!A95</f>
        <v>Korea Republic of</v>
      </c>
      <c r="B94" s="23" t="str">
        <f>'Indicator Data'!B95</f>
        <v>KOR</v>
      </c>
      <c r="C94" s="39" t="s">
        <v>1132</v>
      </c>
      <c r="D94" s="39" t="s">
        <v>1132</v>
      </c>
      <c r="E94" s="39" t="s">
        <v>1133</v>
      </c>
      <c r="F94" s="39" t="s">
        <v>1133</v>
      </c>
      <c r="G94" s="39" t="s">
        <v>1133</v>
      </c>
      <c r="H94" s="39" t="s">
        <v>1133</v>
      </c>
      <c r="I94" s="39" t="s">
        <v>1133</v>
      </c>
      <c r="J94" s="39" t="s">
        <v>842</v>
      </c>
      <c r="K94" s="39" t="s">
        <v>842</v>
      </c>
      <c r="L94" s="39" t="s">
        <v>503</v>
      </c>
      <c r="M94" s="39" t="s">
        <v>839</v>
      </c>
      <c r="N94" s="39" t="s">
        <v>839</v>
      </c>
      <c r="O94" s="39" t="s">
        <v>839</v>
      </c>
      <c r="P94" s="39" t="s">
        <v>839</v>
      </c>
      <c r="Q94" s="39" t="s">
        <v>1051</v>
      </c>
      <c r="R94" s="39" t="s">
        <v>1051</v>
      </c>
      <c r="S94" s="39" t="s">
        <v>839</v>
      </c>
      <c r="T94" s="39" t="s">
        <v>839</v>
      </c>
      <c r="U94" s="39" t="s">
        <v>839</v>
      </c>
      <c r="V94" s="39" t="s">
        <v>514</v>
      </c>
      <c r="W94" s="39" t="s">
        <v>514</v>
      </c>
      <c r="X94" s="39" t="s">
        <v>514</v>
      </c>
      <c r="Y94" s="39" t="s">
        <v>1100</v>
      </c>
      <c r="Z94" s="39" t="s">
        <v>840</v>
      </c>
      <c r="AA94" s="39" t="s">
        <v>840</v>
      </c>
      <c r="AB94" s="61" t="s">
        <v>1138</v>
      </c>
      <c r="AC94" s="39" t="s">
        <v>830</v>
      </c>
      <c r="AD94" s="39" t="s">
        <v>1052</v>
      </c>
      <c r="AE94" s="39" t="s">
        <v>1100</v>
      </c>
      <c r="AF94" s="39" t="s">
        <v>839</v>
      </c>
      <c r="AG94" s="40" t="s">
        <v>1381</v>
      </c>
      <c r="AH94" s="39" t="s">
        <v>844</v>
      </c>
      <c r="AI94" s="39" t="s">
        <v>844</v>
      </c>
      <c r="AJ94" s="39" t="s">
        <v>846</v>
      </c>
      <c r="AK94" s="39" t="s">
        <v>847</v>
      </c>
      <c r="AL94" s="39" t="s">
        <v>847</v>
      </c>
      <c r="AM94" s="39" t="s">
        <v>1139</v>
      </c>
      <c r="AN94" s="39" t="s">
        <v>1139</v>
      </c>
      <c r="AO94" s="39" t="s">
        <v>830</v>
      </c>
      <c r="AP94" s="39" t="s">
        <v>830</v>
      </c>
      <c r="AQ94" s="39" t="s">
        <v>830</v>
      </c>
      <c r="AR94" s="39" t="s">
        <v>830</v>
      </c>
      <c r="AS94" s="39" t="s">
        <v>830</v>
      </c>
      <c r="AT94" s="39" t="s">
        <v>830</v>
      </c>
      <c r="AU94" s="39" t="s">
        <v>830</v>
      </c>
      <c r="AV94" s="39" t="s">
        <v>844</v>
      </c>
      <c r="AW94" s="39" t="s">
        <v>514</v>
      </c>
      <c r="AX94" s="39" t="s">
        <v>842</v>
      </c>
      <c r="AY94" s="39" t="s">
        <v>842</v>
      </c>
      <c r="AZ94" s="39" t="s">
        <v>842</v>
      </c>
      <c r="BA94" s="40" t="s">
        <v>819</v>
      </c>
      <c r="BB94" s="39" t="s">
        <v>841</v>
      </c>
      <c r="BC94" s="39" t="s">
        <v>841</v>
      </c>
      <c r="BD94" s="39" t="s">
        <v>503</v>
      </c>
      <c r="BE94" s="39" t="s">
        <v>503</v>
      </c>
      <c r="BF94" s="39" t="s">
        <v>1133</v>
      </c>
      <c r="BG94" s="39" t="s">
        <v>1140</v>
      </c>
      <c r="BH94" s="39" t="s">
        <v>838</v>
      </c>
      <c r="BI94" s="39" t="s">
        <v>514</v>
      </c>
      <c r="BJ94" s="39" t="s">
        <v>511</v>
      </c>
      <c r="BK94" s="39" t="s">
        <v>514</v>
      </c>
      <c r="BL94" s="39" t="s">
        <v>514</v>
      </c>
      <c r="BM94" s="39" t="s">
        <v>821</v>
      </c>
      <c r="BN94" s="39" t="s">
        <v>830</v>
      </c>
      <c r="BO94" s="39" t="s">
        <v>830</v>
      </c>
      <c r="BP94" s="39" t="s">
        <v>830</v>
      </c>
      <c r="BQ94" s="39" t="s">
        <v>830</v>
      </c>
      <c r="BR94" s="39" t="s">
        <v>830</v>
      </c>
      <c r="BS94" s="39" t="s">
        <v>830</v>
      </c>
      <c r="BT94" s="39"/>
      <c r="BU94" s="39" t="s">
        <v>845</v>
      </c>
      <c r="BV94" s="39" t="s">
        <v>514</v>
      </c>
    </row>
    <row r="95" spans="1:74">
      <c r="A95" s="30" t="str">
        <f>'Indicator Data'!A96</f>
        <v>Kuwait</v>
      </c>
      <c r="B95" s="23" t="str">
        <f>'Indicator Data'!B96</f>
        <v>KWT</v>
      </c>
      <c r="C95" s="39" t="s">
        <v>1132</v>
      </c>
      <c r="D95" s="39" t="s">
        <v>1132</v>
      </c>
      <c r="E95" s="39" t="s">
        <v>1133</v>
      </c>
      <c r="F95" s="39" t="s">
        <v>1133</v>
      </c>
      <c r="G95" s="39" t="s">
        <v>1133</v>
      </c>
      <c r="H95" s="39" t="s">
        <v>1133</v>
      </c>
      <c r="I95" s="39" t="s">
        <v>1133</v>
      </c>
      <c r="J95" s="39" t="s">
        <v>842</v>
      </c>
      <c r="K95" s="39" t="s">
        <v>842</v>
      </c>
      <c r="L95" s="39" t="s">
        <v>503</v>
      </c>
      <c r="M95" s="39" t="s">
        <v>839</v>
      </c>
      <c r="N95" s="39" t="s">
        <v>839</v>
      </c>
      <c r="O95" s="39" t="s">
        <v>839</v>
      </c>
      <c r="P95" s="39" t="s">
        <v>839</v>
      </c>
      <c r="Q95" s="39" t="s">
        <v>1051</v>
      </c>
      <c r="R95" s="39" t="s">
        <v>1051</v>
      </c>
      <c r="S95" s="39" t="s">
        <v>839</v>
      </c>
      <c r="T95" s="39" t="s">
        <v>839</v>
      </c>
      <c r="U95" s="39" t="s">
        <v>839</v>
      </c>
      <c r="V95" s="39" t="s">
        <v>514</v>
      </c>
      <c r="W95" s="39" t="s">
        <v>514</v>
      </c>
      <c r="X95" s="39" t="s">
        <v>514</v>
      </c>
      <c r="Y95" s="39" t="s">
        <v>1100</v>
      </c>
      <c r="Z95" s="39" t="s">
        <v>840</v>
      </c>
      <c r="AA95" s="39" t="s">
        <v>840</v>
      </c>
      <c r="AB95" s="61" t="s">
        <v>1138</v>
      </c>
      <c r="AC95" s="39" t="s">
        <v>830</v>
      </c>
      <c r="AD95" s="39" t="s">
        <v>1052</v>
      </c>
      <c r="AE95" s="39" t="s">
        <v>1100</v>
      </c>
      <c r="AF95" s="39" t="s">
        <v>839</v>
      </c>
      <c r="AG95" s="40" t="s">
        <v>1381</v>
      </c>
      <c r="AH95" s="39" t="s">
        <v>844</v>
      </c>
      <c r="AI95" s="39" t="s">
        <v>844</v>
      </c>
      <c r="AJ95" s="39" t="s">
        <v>846</v>
      </c>
      <c r="AK95" s="39" t="s">
        <v>847</v>
      </c>
      <c r="AL95" s="39" t="s">
        <v>847</v>
      </c>
      <c r="AM95" s="39" t="s">
        <v>1139</v>
      </c>
      <c r="AN95" s="39" t="s">
        <v>1139</v>
      </c>
      <c r="AO95" s="39" t="s">
        <v>830</v>
      </c>
      <c r="AP95" s="39" t="s">
        <v>830</v>
      </c>
      <c r="AQ95" s="39" t="s">
        <v>830</v>
      </c>
      <c r="AR95" s="39" t="s">
        <v>830</v>
      </c>
      <c r="AS95" s="39" t="s">
        <v>830</v>
      </c>
      <c r="AT95" s="39" t="s">
        <v>830</v>
      </c>
      <c r="AU95" s="39" t="s">
        <v>830</v>
      </c>
      <c r="AV95" s="39" t="s">
        <v>844</v>
      </c>
      <c r="AW95" s="39" t="s">
        <v>514</v>
      </c>
      <c r="AX95" s="39" t="s">
        <v>842</v>
      </c>
      <c r="AY95" s="39" t="s">
        <v>842</v>
      </c>
      <c r="AZ95" s="39" t="s">
        <v>842</v>
      </c>
      <c r="BA95" s="40" t="s">
        <v>819</v>
      </c>
      <c r="BB95" s="39" t="s">
        <v>841</v>
      </c>
      <c r="BC95" s="39" t="s">
        <v>841</v>
      </c>
      <c r="BD95" s="39" t="s">
        <v>503</v>
      </c>
      <c r="BE95" s="39" t="s">
        <v>503</v>
      </c>
      <c r="BF95" s="39" t="s">
        <v>1133</v>
      </c>
      <c r="BG95" s="39" t="s">
        <v>1140</v>
      </c>
      <c r="BH95" s="39" t="s">
        <v>838</v>
      </c>
      <c r="BI95" s="39" t="s">
        <v>514</v>
      </c>
      <c r="BJ95" s="39" t="s">
        <v>511</v>
      </c>
      <c r="BK95" s="39" t="s">
        <v>514</v>
      </c>
      <c r="BL95" s="39" t="s">
        <v>514</v>
      </c>
      <c r="BM95" s="39" t="s">
        <v>821</v>
      </c>
      <c r="BN95" s="39" t="s">
        <v>830</v>
      </c>
      <c r="BO95" s="39" t="s">
        <v>830</v>
      </c>
      <c r="BP95" s="39" t="s">
        <v>830</v>
      </c>
      <c r="BQ95" s="39" t="s">
        <v>830</v>
      </c>
      <c r="BR95" s="39" t="s">
        <v>830</v>
      </c>
      <c r="BS95" s="39" t="s">
        <v>830</v>
      </c>
      <c r="BT95" s="39"/>
      <c r="BU95" s="39" t="s">
        <v>845</v>
      </c>
      <c r="BV95" s="39" t="s">
        <v>514</v>
      </c>
    </row>
    <row r="96" spans="1:74">
      <c r="A96" s="30" t="str">
        <f>'Indicator Data'!A97</f>
        <v>Kyrgyzstan</v>
      </c>
      <c r="B96" s="23" t="str">
        <f>'Indicator Data'!B97</f>
        <v>KGZ</v>
      </c>
      <c r="C96" s="39" t="s">
        <v>1132</v>
      </c>
      <c r="D96" s="39" t="s">
        <v>1132</v>
      </c>
      <c r="E96" s="39" t="s">
        <v>1133</v>
      </c>
      <c r="F96" s="39" t="s">
        <v>1133</v>
      </c>
      <c r="G96" s="39" t="s">
        <v>1133</v>
      </c>
      <c r="H96" s="39" t="s">
        <v>1133</v>
      </c>
      <c r="I96" s="39" t="s">
        <v>1133</v>
      </c>
      <c r="J96" s="39" t="s">
        <v>842</v>
      </c>
      <c r="K96" s="39" t="s">
        <v>842</v>
      </c>
      <c r="L96" s="39" t="s">
        <v>503</v>
      </c>
      <c r="M96" s="39" t="s">
        <v>839</v>
      </c>
      <c r="N96" s="39" t="s">
        <v>839</v>
      </c>
      <c r="O96" s="39" t="s">
        <v>839</v>
      </c>
      <c r="P96" s="39" t="s">
        <v>839</v>
      </c>
      <c r="Q96" s="39" t="s">
        <v>1051</v>
      </c>
      <c r="R96" s="39" t="s">
        <v>1051</v>
      </c>
      <c r="S96" s="39" t="s">
        <v>839</v>
      </c>
      <c r="T96" s="39" t="s">
        <v>839</v>
      </c>
      <c r="U96" s="39" t="s">
        <v>839</v>
      </c>
      <c r="V96" s="39" t="s">
        <v>514</v>
      </c>
      <c r="W96" s="39" t="s">
        <v>514</v>
      </c>
      <c r="X96" s="39" t="s">
        <v>514</v>
      </c>
      <c r="Y96" s="39" t="s">
        <v>1100</v>
      </c>
      <c r="Z96" s="39" t="s">
        <v>840</v>
      </c>
      <c r="AA96" s="39" t="s">
        <v>840</v>
      </c>
      <c r="AB96" s="61" t="s">
        <v>1138</v>
      </c>
      <c r="AC96" s="39" t="s">
        <v>830</v>
      </c>
      <c r="AD96" s="39" t="s">
        <v>1052</v>
      </c>
      <c r="AE96" s="39" t="s">
        <v>1100</v>
      </c>
      <c r="AF96" s="39" t="s">
        <v>839</v>
      </c>
      <c r="AG96" s="40" t="s">
        <v>1381</v>
      </c>
      <c r="AH96" s="39" t="s">
        <v>844</v>
      </c>
      <c r="AI96" s="39" t="s">
        <v>844</v>
      </c>
      <c r="AJ96" s="39" t="s">
        <v>846</v>
      </c>
      <c r="AK96" s="39" t="s">
        <v>847</v>
      </c>
      <c r="AL96" s="39" t="s">
        <v>847</v>
      </c>
      <c r="AM96" s="39" t="s">
        <v>1139</v>
      </c>
      <c r="AN96" s="39" t="s">
        <v>1139</v>
      </c>
      <c r="AO96" s="39" t="s">
        <v>830</v>
      </c>
      <c r="AP96" s="39" t="s">
        <v>830</v>
      </c>
      <c r="AQ96" s="39" t="s">
        <v>830</v>
      </c>
      <c r="AR96" s="39" t="s">
        <v>830</v>
      </c>
      <c r="AS96" s="39" t="s">
        <v>830</v>
      </c>
      <c r="AT96" s="39" t="s">
        <v>830</v>
      </c>
      <c r="AU96" s="39" t="s">
        <v>830</v>
      </c>
      <c r="AV96" s="39" t="s">
        <v>844</v>
      </c>
      <c r="AW96" s="39" t="s">
        <v>514</v>
      </c>
      <c r="AX96" s="39" t="s">
        <v>842</v>
      </c>
      <c r="AY96" s="39" t="s">
        <v>842</v>
      </c>
      <c r="AZ96" s="39" t="s">
        <v>842</v>
      </c>
      <c r="BA96" s="40" t="s">
        <v>819</v>
      </c>
      <c r="BB96" s="39" t="s">
        <v>841</v>
      </c>
      <c r="BC96" s="39" t="s">
        <v>841</v>
      </c>
      <c r="BD96" s="39" t="s">
        <v>503</v>
      </c>
      <c r="BE96" s="39" t="s">
        <v>503</v>
      </c>
      <c r="BF96" s="39" t="s">
        <v>1133</v>
      </c>
      <c r="BG96" s="39" t="s">
        <v>1140</v>
      </c>
      <c r="BH96" s="39" t="s">
        <v>838</v>
      </c>
      <c r="BI96" s="39" t="s">
        <v>514</v>
      </c>
      <c r="BJ96" s="39" t="s">
        <v>511</v>
      </c>
      <c r="BK96" s="39" t="s">
        <v>514</v>
      </c>
      <c r="BL96" s="39" t="s">
        <v>514</v>
      </c>
      <c r="BM96" s="39" t="s">
        <v>821</v>
      </c>
      <c r="BN96" s="39" t="s">
        <v>830</v>
      </c>
      <c r="BO96" s="39" t="s">
        <v>830</v>
      </c>
      <c r="BP96" s="39" t="s">
        <v>830</v>
      </c>
      <c r="BQ96" s="39" t="s">
        <v>830</v>
      </c>
      <c r="BR96" s="39" t="s">
        <v>830</v>
      </c>
      <c r="BS96" s="39" t="s">
        <v>830</v>
      </c>
      <c r="BT96" s="39"/>
      <c r="BU96" s="39" t="s">
        <v>845</v>
      </c>
      <c r="BV96" s="39" t="s">
        <v>514</v>
      </c>
    </row>
    <row r="97" spans="1:74">
      <c r="A97" s="30" t="str">
        <f>'Indicator Data'!A98</f>
        <v>Lao PDR</v>
      </c>
      <c r="B97" s="23" t="str">
        <f>'Indicator Data'!B98</f>
        <v>LAO</v>
      </c>
      <c r="C97" s="39" t="s">
        <v>1132</v>
      </c>
      <c r="D97" s="39" t="s">
        <v>1132</v>
      </c>
      <c r="E97" s="39" t="s">
        <v>1133</v>
      </c>
      <c r="F97" s="39" t="s">
        <v>1133</v>
      </c>
      <c r="G97" s="39" t="s">
        <v>1133</v>
      </c>
      <c r="H97" s="39" t="s">
        <v>1133</v>
      </c>
      <c r="I97" s="39" t="s">
        <v>1133</v>
      </c>
      <c r="J97" s="39" t="s">
        <v>842</v>
      </c>
      <c r="K97" s="39" t="s">
        <v>842</v>
      </c>
      <c r="L97" s="39" t="s">
        <v>503</v>
      </c>
      <c r="M97" s="39" t="s">
        <v>839</v>
      </c>
      <c r="N97" s="39" t="s">
        <v>839</v>
      </c>
      <c r="O97" s="39" t="s">
        <v>839</v>
      </c>
      <c r="P97" s="39" t="s">
        <v>839</v>
      </c>
      <c r="Q97" s="39" t="s">
        <v>1051</v>
      </c>
      <c r="R97" s="39" t="s">
        <v>1051</v>
      </c>
      <c r="S97" s="39" t="s">
        <v>839</v>
      </c>
      <c r="T97" s="39" t="s">
        <v>839</v>
      </c>
      <c r="U97" s="39" t="s">
        <v>839</v>
      </c>
      <c r="V97" s="39" t="s">
        <v>514</v>
      </c>
      <c r="W97" s="39" t="s">
        <v>514</v>
      </c>
      <c r="X97" s="39" t="s">
        <v>514</v>
      </c>
      <c r="Y97" s="39" t="s">
        <v>1100</v>
      </c>
      <c r="Z97" s="39" t="s">
        <v>840</v>
      </c>
      <c r="AA97" s="39" t="s">
        <v>840</v>
      </c>
      <c r="AB97" s="61" t="s">
        <v>1138</v>
      </c>
      <c r="AC97" s="39" t="s">
        <v>830</v>
      </c>
      <c r="AD97" s="39" t="s">
        <v>1052</v>
      </c>
      <c r="AE97" s="39" t="s">
        <v>1100</v>
      </c>
      <c r="AF97" s="39" t="s">
        <v>839</v>
      </c>
      <c r="AG97" s="40" t="s">
        <v>1381</v>
      </c>
      <c r="AH97" s="39" t="s">
        <v>844</v>
      </c>
      <c r="AI97" s="39" t="s">
        <v>844</v>
      </c>
      <c r="AJ97" s="39" t="s">
        <v>846</v>
      </c>
      <c r="AK97" s="39" t="s">
        <v>847</v>
      </c>
      <c r="AL97" s="39" t="s">
        <v>847</v>
      </c>
      <c r="AM97" s="39" t="s">
        <v>1139</v>
      </c>
      <c r="AN97" s="39" t="s">
        <v>1139</v>
      </c>
      <c r="AO97" s="39" t="s">
        <v>830</v>
      </c>
      <c r="AP97" s="39" t="s">
        <v>830</v>
      </c>
      <c r="AQ97" s="39" t="s">
        <v>830</v>
      </c>
      <c r="AR97" s="39" t="s">
        <v>830</v>
      </c>
      <c r="AS97" s="39" t="s">
        <v>830</v>
      </c>
      <c r="AT97" s="39" t="s">
        <v>830</v>
      </c>
      <c r="AU97" s="39" t="s">
        <v>830</v>
      </c>
      <c r="AV97" s="39" t="s">
        <v>844</v>
      </c>
      <c r="AW97" s="39" t="s">
        <v>514</v>
      </c>
      <c r="AX97" s="39" t="s">
        <v>842</v>
      </c>
      <c r="AY97" s="39" t="s">
        <v>842</v>
      </c>
      <c r="AZ97" s="39" t="s">
        <v>842</v>
      </c>
      <c r="BA97" s="40" t="s">
        <v>819</v>
      </c>
      <c r="BB97" s="39" t="s">
        <v>841</v>
      </c>
      <c r="BC97" s="39" t="s">
        <v>841</v>
      </c>
      <c r="BD97" s="39" t="s">
        <v>503</v>
      </c>
      <c r="BE97" s="39" t="s">
        <v>503</v>
      </c>
      <c r="BF97" s="39" t="s">
        <v>1133</v>
      </c>
      <c r="BG97" s="39" t="s">
        <v>1140</v>
      </c>
      <c r="BH97" s="39" t="s">
        <v>838</v>
      </c>
      <c r="BI97" s="39" t="s">
        <v>514</v>
      </c>
      <c r="BJ97" s="39" t="s">
        <v>511</v>
      </c>
      <c r="BK97" s="39" t="s">
        <v>514</v>
      </c>
      <c r="BL97" s="39" t="s">
        <v>514</v>
      </c>
      <c r="BM97" s="39" t="s">
        <v>821</v>
      </c>
      <c r="BN97" s="39" t="s">
        <v>830</v>
      </c>
      <c r="BO97" s="39" t="s">
        <v>830</v>
      </c>
      <c r="BP97" s="39" t="s">
        <v>830</v>
      </c>
      <c r="BQ97" s="39" t="s">
        <v>830</v>
      </c>
      <c r="BR97" s="39" t="s">
        <v>830</v>
      </c>
      <c r="BS97" s="39" t="s">
        <v>830</v>
      </c>
      <c r="BT97" s="39"/>
      <c r="BU97" s="39" t="s">
        <v>845</v>
      </c>
      <c r="BV97" s="39" t="s">
        <v>514</v>
      </c>
    </row>
    <row r="98" spans="1:74">
      <c r="A98" s="30" t="str">
        <f>'Indicator Data'!A99</f>
        <v>Latvia</v>
      </c>
      <c r="B98" s="23" t="str">
        <f>'Indicator Data'!B99</f>
        <v>LVA</v>
      </c>
      <c r="C98" s="39" t="s">
        <v>1132</v>
      </c>
      <c r="D98" s="39" t="s">
        <v>1132</v>
      </c>
      <c r="E98" s="39" t="s">
        <v>1133</v>
      </c>
      <c r="F98" s="39" t="s">
        <v>1133</v>
      </c>
      <c r="G98" s="39" t="s">
        <v>1133</v>
      </c>
      <c r="H98" s="39" t="s">
        <v>1133</v>
      </c>
      <c r="I98" s="39" t="s">
        <v>1133</v>
      </c>
      <c r="J98" s="39" t="s">
        <v>842</v>
      </c>
      <c r="K98" s="39" t="s">
        <v>842</v>
      </c>
      <c r="L98" s="39" t="s">
        <v>503</v>
      </c>
      <c r="M98" s="39" t="s">
        <v>839</v>
      </c>
      <c r="N98" s="39" t="s">
        <v>839</v>
      </c>
      <c r="O98" s="39" t="s">
        <v>839</v>
      </c>
      <c r="P98" s="39" t="s">
        <v>839</v>
      </c>
      <c r="Q98" s="39" t="s">
        <v>1051</v>
      </c>
      <c r="R98" s="39" t="s">
        <v>1051</v>
      </c>
      <c r="S98" s="39" t="s">
        <v>839</v>
      </c>
      <c r="T98" s="39" t="s">
        <v>839</v>
      </c>
      <c r="U98" s="39" t="s">
        <v>839</v>
      </c>
      <c r="V98" s="39" t="s">
        <v>514</v>
      </c>
      <c r="W98" s="39" t="s">
        <v>514</v>
      </c>
      <c r="X98" s="39" t="s">
        <v>514</v>
      </c>
      <c r="Y98" s="39" t="s">
        <v>1100</v>
      </c>
      <c r="Z98" s="39" t="s">
        <v>840</v>
      </c>
      <c r="AA98" s="39" t="s">
        <v>840</v>
      </c>
      <c r="AB98" s="61" t="s">
        <v>1138</v>
      </c>
      <c r="AC98" s="39" t="s">
        <v>830</v>
      </c>
      <c r="AD98" s="39" t="s">
        <v>1052</v>
      </c>
      <c r="AE98" s="39" t="s">
        <v>1100</v>
      </c>
      <c r="AF98" s="39" t="s">
        <v>839</v>
      </c>
      <c r="AG98" s="40" t="s">
        <v>1381</v>
      </c>
      <c r="AH98" s="39" t="s">
        <v>844</v>
      </c>
      <c r="AI98" s="39" t="s">
        <v>844</v>
      </c>
      <c r="AJ98" s="39" t="s">
        <v>846</v>
      </c>
      <c r="AK98" s="39" t="s">
        <v>847</v>
      </c>
      <c r="AL98" s="39" t="s">
        <v>847</v>
      </c>
      <c r="AM98" s="39" t="s">
        <v>1139</v>
      </c>
      <c r="AN98" s="39" t="s">
        <v>1139</v>
      </c>
      <c r="AO98" s="39" t="s">
        <v>830</v>
      </c>
      <c r="AP98" s="39" t="s">
        <v>830</v>
      </c>
      <c r="AQ98" s="39" t="s">
        <v>830</v>
      </c>
      <c r="AR98" s="39" t="s">
        <v>830</v>
      </c>
      <c r="AS98" s="39" t="s">
        <v>830</v>
      </c>
      <c r="AT98" s="39" t="s">
        <v>830</v>
      </c>
      <c r="AU98" s="39" t="s">
        <v>830</v>
      </c>
      <c r="AV98" s="39" t="s">
        <v>844</v>
      </c>
      <c r="AW98" s="39" t="s">
        <v>514</v>
      </c>
      <c r="AX98" s="39" t="s">
        <v>842</v>
      </c>
      <c r="AY98" s="39" t="s">
        <v>842</v>
      </c>
      <c r="AZ98" s="39" t="s">
        <v>842</v>
      </c>
      <c r="BA98" s="40" t="s">
        <v>819</v>
      </c>
      <c r="BB98" s="39" t="s">
        <v>841</v>
      </c>
      <c r="BC98" s="39" t="s">
        <v>841</v>
      </c>
      <c r="BD98" s="39" t="s">
        <v>503</v>
      </c>
      <c r="BE98" s="39" t="s">
        <v>503</v>
      </c>
      <c r="BF98" s="39" t="s">
        <v>1133</v>
      </c>
      <c r="BG98" s="39" t="s">
        <v>1140</v>
      </c>
      <c r="BH98" s="39" t="s">
        <v>838</v>
      </c>
      <c r="BI98" s="39" t="s">
        <v>514</v>
      </c>
      <c r="BJ98" s="39" t="s">
        <v>511</v>
      </c>
      <c r="BK98" s="39" t="s">
        <v>514</v>
      </c>
      <c r="BL98" s="39" t="s">
        <v>514</v>
      </c>
      <c r="BM98" s="39" t="s">
        <v>821</v>
      </c>
      <c r="BN98" s="39" t="s">
        <v>830</v>
      </c>
      <c r="BO98" s="39" t="s">
        <v>830</v>
      </c>
      <c r="BP98" s="39" t="s">
        <v>830</v>
      </c>
      <c r="BQ98" s="39" t="s">
        <v>830</v>
      </c>
      <c r="BR98" s="39" t="s">
        <v>830</v>
      </c>
      <c r="BS98" s="39" t="s">
        <v>830</v>
      </c>
      <c r="BT98" s="39"/>
      <c r="BU98" s="39" t="s">
        <v>845</v>
      </c>
      <c r="BV98" s="39" t="s">
        <v>514</v>
      </c>
    </row>
    <row r="99" spans="1:74">
      <c r="A99" s="30" t="str">
        <f>'Indicator Data'!A100</f>
        <v>Lebanon</v>
      </c>
      <c r="B99" s="23" t="str">
        <f>'Indicator Data'!B100</f>
        <v>LBN</v>
      </c>
      <c r="C99" s="39" t="s">
        <v>1132</v>
      </c>
      <c r="D99" s="39" t="s">
        <v>1132</v>
      </c>
      <c r="E99" s="39" t="s">
        <v>1133</v>
      </c>
      <c r="F99" s="39" t="s">
        <v>1133</v>
      </c>
      <c r="G99" s="39" t="s">
        <v>1133</v>
      </c>
      <c r="H99" s="39" t="s">
        <v>1133</v>
      </c>
      <c r="I99" s="39" t="s">
        <v>1133</v>
      </c>
      <c r="J99" s="39" t="s">
        <v>842</v>
      </c>
      <c r="K99" s="39" t="s">
        <v>842</v>
      </c>
      <c r="L99" s="39" t="s">
        <v>503</v>
      </c>
      <c r="M99" s="39" t="s">
        <v>839</v>
      </c>
      <c r="N99" s="39" t="s">
        <v>839</v>
      </c>
      <c r="O99" s="39" t="s">
        <v>839</v>
      </c>
      <c r="P99" s="39" t="s">
        <v>839</v>
      </c>
      <c r="Q99" s="39" t="s">
        <v>1051</v>
      </c>
      <c r="R99" s="39" t="s">
        <v>1051</v>
      </c>
      <c r="S99" s="39" t="s">
        <v>839</v>
      </c>
      <c r="T99" s="39" t="s">
        <v>839</v>
      </c>
      <c r="U99" s="39" t="s">
        <v>839</v>
      </c>
      <c r="V99" s="39" t="s">
        <v>514</v>
      </c>
      <c r="W99" s="39" t="s">
        <v>514</v>
      </c>
      <c r="X99" s="39" t="s">
        <v>514</v>
      </c>
      <c r="Y99" s="39" t="s">
        <v>1100</v>
      </c>
      <c r="Z99" s="39" t="s">
        <v>840</v>
      </c>
      <c r="AA99" s="39" t="s">
        <v>840</v>
      </c>
      <c r="AB99" s="61" t="s">
        <v>1138</v>
      </c>
      <c r="AC99" s="39" t="s">
        <v>830</v>
      </c>
      <c r="AD99" s="39" t="s">
        <v>1052</v>
      </c>
      <c r="AE99" s="39" t="s">
        <v>1100</v>
      </c>
      <c r="AF99" s="39" t="s">
        <v>839</v>
      </c>
      <c r="AG99" s="40" t="s">
        <v>1381</v>
      </c>
      <c r="AH99" s="39" t="s">
        <v>844</v>
      </c>
      <c r="AI99" s="39" t="s">
        <v>844</v>
      </c>
      <c r="AJ99" s="39" t="s">
        <v>846</v>
      </c>
      <c r="AK99" s="39" t="s">
        <v>847</v>
      </c>
      <c r="AL99" s="39" t="s">
        <v>847</v>
      </c>
      <c r="AM99" s="39" t="s">
        <v>1139</v>
      </c>
      <c r="AN99" s="39" t="s">
        <v>1139</v>
      </c>
      <c r="AO99" s="39" t="s">
        <v>830</v>
      </c>
      <c r="AP99" s="39" t="s">
        <v>830</v>
      </c>
      <c r="AQ99" s="39" t="s">
        <v>830</v>
      </c>
      <c r="AR99" s="39" t="s">
        <v>830</v>
      </c>
      <c r="AS99" s="39" t="s">
        <v>830</v>
      </c>
      <c r="AT99" s="39" t="s">
        <v>830</v>
      </c>
      <c r="AU99" s="39" t="s">
        <v>830</v>
      </c>
      <c r="AV99" s="39" t="s">
        <v>844</v>
      </c>
      <c r="AW99" s="39" t="s">
        <v>514</v>
      </c>
      <c r="AX99" s="39" t="s">
        <v>842</v>
      </c>
      <c r="AY99" s="39" t="s">
        <v>842</v>
      </c>
      <c r="AZ99" s="39" t="s">
        <v>842</v>
      </c>
      <c r="BA99" s="40" t="s">
        <v>822</v>
      </c>
      <c r="BB99" s="39" t="s">
        <v>843</v>
      </c>
      <c r="BC99" s="39" t="s">
        <v>841</v>
      </c>
      <c r="BD99" s="39" t="s">
        <v>503</v>
      </c>
      <c r="BE99" s="39" t="s">
        <v>503</v>
      </c>
      <c r="BF99" s="39" t="s">
        <v>1133</v>
      </c>
      <c r="BG99" s="39" t="s">
        <v>1140</v>
      </c>
      <c r="BH99" s="39" t="s">
        <v>838</v>
      </c>
      <c r="BI99" s="39" t="s">
        <v>514</v>
      </c>
      <c r="BJ99" s="39" t="s">
        <v>511</v>
      </c>
      <c r="BK99" s="39" t="s">
        <v>514</v>
      </c>
      <c r="BL99" s="39" t="s">
        <v>514</v>
      </c>
      <c r="BM99" s="39" t="s">
        <v>821</v>
      </c>
      <c r="BN99" s="39" t="s">
        <v>830</v>
      </c>
      <c r="BO99" s="39" t="s">
        <v>830</v>
      </c>
      <c r="BP99" s="39" t="s">
        <v>830</v>
      </c>
      <c r="BQ99" s="39" t="s">
        <v>830</v>
      </c>
      <c r="BR99" s="39" t="s">
        <v>830</v>
      </c>
      <c r="BS99" s="39" t="s">
        <v>830</v>
      </c>
      <c r="BT99" s="39"/>
      <c r="BU99" s="39" t="s">
        <v>845</v>
      </c>
      <c r="BV99" s="39" t="s">
        <v>514</v>
      </c>
    </row>
    <row r="100" spans="1:74">
      <c r="A100" s="30" t="str">
        <f>'Indicator Data'!A101</f>
        <v>Lesotho</v>
      </c>
      <c r="B100" s="23" t="str">
        <f>'Indicator Data'!B101</f>
        <v>LSO</v>
      </c>
      <c r="C100" s="39" t="s">
        <v>1132</v>
      </c>
      <c r="D100" s="39" t="s">
        <v>1132</v>
      </c>
      <c r="E100" s="39" t="s">
        <v>1133</v>
      </c>
      <c r="F100" s="39" t="s">
        <v>1133</v>
      </c>
      <c r="G100" s="39" t="s">
        <v>1133</v>
      </c>
      <c r="H100" s="39" t="s">
        <v>1133</v>
      </c>
      <c r="I100" s="39" t="s">
        <v>1133</v>
      </c>
      <c r="J100" s="39" t="s">
        <v>842</v>
      </c>
      <c r="K100" s="39" t="s">
        <v>842</v>
      </c>
      <c r="L100" s="39" t="s">
        <v>503</v>
      </c>
      <c r="M100" s="39" t="s">
        <v>839</v>
      </c>
      <c r="N100" s="39" t="s">
        <v>839</v>
      </c>
      <c r="O100" s="39" t="s">
        <v>839</v>
      </c>
      <c r="P100" s="39" t="s">
        <v>839</v>
      </c>
      <c r="Q100" s="39" t="s">
        <v>1051</v>
      </c>
      <c r="R100" s="39" t="s">
        <v>1051</v>
      </c>
      <c r="S100" s="39" t="s">
        <v>839</v>
      </c>
      <c r="T100" s="39" t="s">
        <v>839</v>
      </c>
      <c r="U100" s="39" t="s">
        <v>839</v>
      </c>
      <c r="V100" s="39" t="s">
        <v>514</v>
      </c>
      <c r="W100" s="39" t="s">
        <v>514</v>
      </c>
      <c r="X100" s="39" t="s">
        <v>514</v>
      </c>
      <c r="Y100" s="39" t="s">
        <v>1100</v>
      </c>
      <c r="Z100" s="39" t="s">
        <v>840</v>
      </c>
      <c r="AA100" s="39" t="s">
        <v>840</v>
      </c>
      <c r="AB100" s="61" t="s">
        <v>1138</v>
      </c>
      <c r="AC100" s="39" t="s">
        <v>830</v>
      </c>
      <c r="AD100" s="39" t="s">
        <v>1052</v>
      </c>
      <c r="AE100" s="39" t="s">
        <v>1100</v>
      </c>
      <c r="AF100" s="39" t="s">
        <v>839</v>
      </c>
      <c r="AG100" s="40" t="s">
        <v>1381</v>
      </c>
      <c r="AH100" s="39" t="s">
        <v>844</v>
      </c>
      <c r="AI100" s="39" t="s">
        <v>844</v>
      </c>
      <c r="AJ100" s="39" t="s">
        <v>846</v>
      </c>
      <c r="AK100" s="39" t="s">
        <v>847</v>
      </c>
      <c r="AL100" s="39" t="s">
        <v>847</v>
      </c>
      <c r="AM100" s="39" t="s">
        <v>1139</v>
      </c>
      <c r="AN100" s="39" t="s">
        <v>1139</v>
      </c>
      <c r="AO100" s="39" t="s">
        <v>830</v>
      </c>
      <c r="AP100" s="39" t="s">
        <v>830</v>
      </c>
      <c r="AQ100" s="39" t="s">
        <v>830</v>
      </c>
      <c r="AR100" s="39" t="s">
        <v>830</v>
      </c>
      <c r="AS100" s="39" t="s">
        <v>830</v>
      </c>
      <c r="AT100" s="39" t="s">
        <v>830</v>
      </c>
      <c r="AU100" s="39" t="s">
        <v>830</v>
      </c>
      <c r="AV100" s="39" t="s">
        <v>844</v>
      </c>
      <c r="AW100" s="39" t="s">
        <v>514</v>
      </c>
      <c r="AX100" s="39" t="s">
        <v>842</v>
      </c>
      <c r="AY100" s="39" t="s">
        <v>842</v>
      </c>
      <c r="AZ100" s="39" t="s">
        <v>842</v>
      </c>
      <c r="BA100" s="40" t="s">
        <v>819</v>
      </c>
      <c r="BB100" s="39" t="s">
        <v>841</v>
      </c>
      <c r="BC100" s="39" t="s">
        <v>841</v>
      </c>
      <c r="BD100" s="39" t="s">
        <v>503</v>
      </c>
      <c r="BE100" s="39" t="s">
        <v>503</v>
      </c>
      <c r="BF100" s="39" t="s">
        <v>1133</v>
      </c>
      <c r="BG100" s="39" t="s">
        <v>1140</v>
      </c>
      <c r="BH100" s="39" t="s">
        <v>838</v>
      </c>
      <c r="BI100" s="39" t="s">
        <v>514</v>
      </c>
      <c r="BJ100" s="39" t="s">
        <v>511</v>
      </c>
      <c r="BK100" s="39" t="s">
        <v>514</v>
      </c>
      <c r="BL100" s="39" t="s">
        <v>514</v>
      </c>
      <c r="BM100" s="39" t="s">
        <v>821</v>
      </c>
      <c r="BN100" s="39" t="s">
        <v>830</v>
      </c>
      <c r="BO100" s="39" t="s">
        <v>830</v>
      </c>
      <c r="BP100" s="39" t="s">
        <v>830</v>
      </c>
      <c r="BQ100" s="39" t="s">
        <v>830</v>
      </c>
      <c r="BR100" s="39" t="s">
        <v>830</v>
      </c>
      <c r="BS100" s="39" t="s">
        <v>830</v>
      </c>
      <c r="BT100" s="39"/>
      <c r="BU100" s="39" t="s">
        <v>845</v>
      </c>
      <c r="BV100" s="39" t="s">
        <v>514</v>
      </c>
    </row>
    <row r="101" spans="1:74">
      <c r="A101" s="30" t="str">
        <f>'Indicator Data'!A102</f>
        <v>Liberia</v>
      </c>
      <c r="B101" s="23" t="str">
        <f>'Indicator Data'!B102</f>
        <v>LBR</v>
      </c>
      <c r="C101" s="39" t="s">
        <v>1132</v>
      </c>
      <c r="D101" s="39" t="s">
        <v>1132</v>
      </c>
      <c r="E101" s="39" t="s">
        <v>1133</v>
      </c>
      <c r="F101" s="39" t="s">
        <v>1133</v>
      </c>
      <c r="G101" s="39" t="s">
        <v>1133</v>
      </c>
      <c r="H101" s="39" t="s">
        <v>1133</v>
      </c>
      <c r="I101" s="39" t="s">
        <v>1133</v>
      </c>
      <c r="J101" s="39" t="s">
        <v>842</v>
      </c>
      <c r="K101" s="39" t="s">
        <v>842</v>
      </c>
      <c r="L101" s="39" t="s">
        <v>503</v>
      </c>
      <c r="M101" s="39" t="s">
        <v>839</v>
      </c>
      <c r="N101" s="39" t="s">
        <v>839</v>
      </c>
      <c r="O101" s="39" t="s">
        <v>839</v>
      </c>
      <c r="P101" s="39" t="s">
        <v>839</v>
      </c>
      <c r="Q101" s="39" t="s">
        <v>1051</v>
      </c>
      <c r="R101" s="39" t="s">
        <v>1051</v>
      </c>
      <c r="S101" s="39" t="s">
        <v>839</v>
      </c>
      <c r="T101" s="39" t="s">
        <v>839</v>
      </c>
      <c r="U101" s="39" t="s">
        <v>839</v>
      </c>
      <c r="V101" s="39" t="s">
        <v>514</v>
      </c>
      <c r="W101" s="39" t="s">
        <v>514</v>
      </c>
      <c r="X101" s="39" t="s">
        <v>514</v>
      </c>
      <c r="Y101" s="39" t="s">
        <v>1100</v>
      </c>
      <c r="Z101" s="39" t="s">
        <v>840</v>
      </c>
      <c r="AA101" s="39" t="s">
        <v>840</v>
      </c>
      <c r="AB101" s="61" t="s">
        <v>1138</v>
      </c>
      <c r="AC101" s="39" t="s">
        <v>830</v>
      </c>
      <c r="AD101" s="39" t="s">
        <v>1052</v>
      </c>
      <c r="AE101" s="39" t="s">
        <v>1100</v>
      </c>
      <c r="AF101" s="39" t="s">
        <v>839</v>
      </c>
      <c r="AG101" s="40" t="s">
        <v>1381</v>
      </c>
      <c r="AH101" s="39" t="s">
        <v>844</v>
      </c>
      <c r="AI101" s="39" t="s">
        <v>844</v>
      </c>
      <c r="AJ101" s="39" t="s">
        <v>846</v>
      </c>
      <c r="AK101" s="39" t="s">
        <v>847</v>
      </c>
      <c r="AL101" s="39" t="s">
        <v>847</v>
      </c>
      <c r="AM101" s="39" t="s">
        <v>1139</v>
      </c>
      <c r="AN101" s="39" t="s">
        <v>1139</v>
      </c>
      <c r="AO101" s="39" t="s">
        <v>830</v>
      </c>
      <c r="AP101" s="39" t="s">
        <v>830</v>
      </c>
      <c r="AQ101" s="39" t="s">
        <v>830</v>
      </c>
      <c r="AR101" s="39" t="s">
        <v>830</v>
      </c>
      <c r="AS101" s="39" t="s">
        <v>830</v>
      </c>
      <c r="AT101" s="39" t="s">
        <v>830</v>
      </c>
      <c r="AU101" s="39" t="s">
        <v>830</v>
      </c>
      <c r="AV101" s="39" t="s">
        <v>844</v>
      </c>
      <c r="AW101" s="39" t="s">
        <v>514</v>
      </c>
      <c r="AX101" s="39" t="s">
        <v>842</v>
      </c>
      <c r="AY101" s="39" t="s">
        <v>842</v>
      </c>
      <c r="AZ101" s="39" t="s">
        <v>842</v>
      </c>
      <c r="BA101" s="40" t="s">
        <v>819</v>
      </c>
      <c r="BB101" s="39" t="s">
        <v>841</v>
      </c>
      <c r="BC101" s="39" t="s">
        <v>841</v>
      </c>
      <c r="BD101" s="39" t="s">
        <v>503</v>
      </c>
      <c r="BE101" s="39" t="s">
        <v>503</v>
      </c>
      <c r="BF101" s="39" t="s">
        <v>1133</v>
      </c>
      <c r="BG101" s="39" t="s">
        <v>1140</v>
      </c>
      <c r="BH101" s="39" t="s">
        <v>838</v>
      </c>
      <c r="BI101" s="39" t="s">
        <v>514</v>
      </c>
      <c r="BJ101" s="39" t="s">
        <v>511</v>
      </c>
      <c r="BK101" s="39" t="s">
        <v>514</v>
      </c>
      <c r="BL101" s="39" t="s">
        <v>514</v>
      </c>
      <c r="BM101" s="39" t="s">
        <v>821</v>
      </c>
      <c r="BN101" s="39" t="s">
        <v>830</v>
      </c>
      <c r="BO101" s="39" t="s">
        <v>830</v>
      </c>
      <c r="BP101" s="39" t="s">
        <v>830</v>
      </c>
      <c r="BQ101" s="39" t="s">
        <v>830</v>
      </c>
      <c r="BR101" s="39" t="s">
        <v>830</v>
      </c>
      <c r="BS101" s="39" t="s">
        <v>830</v>
      </c>
      <c r="BT101" s="39"/>
      <c r="BU101" s="39" t="s">
        <v>845</v>
      </c>
      <c r="BV101" s="39" t="s">
        <v>514</v>
      </c>
    </row>
    <row r="102" spans="1:74">
      <c r="A102" s="30" t="str">
        <f>'Indicator Data'!A103</f>
        <v>Libya</v>
      </c>
      <c r="B102" s="23" t="str">
        <f>'Indicator Data'!B103</f>
        <v>LBY</v>
      </c>
      <c r="C102" s="39" t="s">
        <v>1132</v>
      </c>
      <c r="D102" s="39" t="s">
        <v>1132</v>
      </c>
      <c r="E102" s="39" t="s">
        <v>1133</v>
      </c>
      <c r="F102" s="39" t="s">
        <v>1133</v>
      </c>
      <c r="G102" s="39" t="s">
        <v>1133</v>
      </c>
      <c r="H102" s="39" t="s">
        <v>1133</v>
      </c>
      <c r="I102" s="39" t="s">
        <v>1133</v>
      </c>
      <c r="J102" s="39" t="s">
        <v>842</v>
      </c>
      <c r="K102" s="39" t="s">
        <v>842</v>
      </c>
      <c r="L102" s="39" t="s">
        <v>503</v>
      </c>
      <c r="M102" s="39" t="s">
        <v>839</v>
      </c>
      <c r="N102" s="39" t="s">
        <v>839</v>
      </c>
      <c r="O102" s="39" t="s">
        <v>839</v>
      </c>
      <c r="P102" s="39" t="s">
        <v>839</v>
      </c>
      <c r="Q102" s="39" t="s">
        <v>1051</v>
      </c>
      <c r="R102" s="39" t="s">
        <v>1051</v>
      </c>
      <c r="S102" s="39" t="s">
        <v>839</v>
      </c>
      <c r="T102" s="39" t="s">
        <v>839</v>
      </c>
      <c r="U102" s="39" t="s">
        <v>839</v>
      </c>
      <c r="V102" s="39" t="s">
        <v>514</v>
      </c>
      <c r="W102" s="39" t="s">
        <v>514</v>
      </c>
      <c r="X102" s="39" t="s">
        <v>514</v>
      </c>
      <c r="Y102" s="39" t="s">
        <v>1100</v>
      </c>
      <c r="Z102" s="39" t="s">
        <v>840</v>
      </c>
      <c r="AA102" s="39" t="s">
        <v>840</v>
      </c>
      <c r="AB102" s="61" t="s">
        <v>1138</v>
      </c>
      <c r="AC102" s="39" t="s">
        <v>830</v>
      </c>
      <c r="AD102" s="39" t="s">
        <v>1052</v>
      </c>
      <c r="AE102" s="39" t="s">
        <v>1100</v>
      </c>
      <c r="AF102" s="39" t="s">
        <v>839</v>
      </c>
      <c r="AG102" s="40" t="s">
        <v>1381</v>
      </c>
      <c r="AH102" s="39" t="s">
        <v>844</v>
      </c>
      <c r="AI102" s="39" t="s">
        <v>844</v>
      </c>
      <c r="AJ102" s="39" t="s">
        <v>846</v>
      </c>
      <c r="AK102" s="39" t="s">
        <v>847</v>
      </c>
      <c r="AL102" s="39" t="s">
        <v>847</v>
      </c>
      <c r="AM102" s="39" t="s">
        <v>1139</v>
      </c>
      <c r="AN102" s="39" t="s">
        <v>1139</v>
      </c>
      <c r="AO102" s="39" t="s">
        <v>830</v>
      </c>
      <c r="AP102" s="39" t="s">
        <v>830</v>
      </c>
      <c r="AQ102" s="39" t="s">
        <v>830</v>
      </c>
      <c r="AR102" s="39" t="s">
        <v>830</v>
      </c>
      <c r="AS102" s="39" t="s">
        <v>830</v>
      </c>
      <c r="AT102" s="39" t="s">
        <v>830</v>
      </c>
      <c r="AU102" s="39" t="s">
        <v>830</v>
      </c>
      <c r="AV102" s="39" t="s">
        <v>844</v>
      </c>
      <c r="AW102" s="39" t="s">
        <v>514</v>
      </c>
      <c r="AX102" s="39" t="s">
        <v>842</v>
      </c>
      <c r="AY102" s="39" t="s">
        <v>842</v>
      </c>
      <c r="AZ102" s="39" t="s">
        <v>842</v>
      </c>
      <c r="BA102" s="40" t="s">
        <v>822</v>
      </c>
      <c r="BB102" s="39" t="s">
        <v>841</v>
      </c>
      <c r="BC102" s="39" t="s">
        <v>841</v>
      </c>
      <c r="BD102" s="39" t="s">
        <v>503</v>
      </c>
      <c r="BE102" s="39" t="s">
        <v>503</v>
      </c>
      <c r="BF102" s="39" t="s">
        <v>1133</v>
      </c>
      <c r="BG102" s="39" t="s">
        <v>1140</v>
      </c>
      <c r="BH102" s="39" t="s">
        <v>838</v>
      </c>
      <c r="BI102" s="39" t="s">
        <v>514</v>
      </c>
      <c r="BJ102" s="39" t="s">
        <v>511</v>
      </c>
      <c r="BK102" s="39" t="s">
        <v>514</v>
      </c>
      <c r="BL102" s="39" t="s">
        <v>514</v>
      </c>
      <c r="BM102" s="39" t="s">
        <v>821</v>
      </c>
      <c r="BN102" s="39" t="s">
        <v>830</v>
      </c>
      <c r="BO102" s="39" t="s">
        <v>830</v>
      </c>
      <c r="BP102" s="39" t="s">
        <v>830</v>
      </c>
      <c r="BQ102" s="39" t="s">
        <v>830</v>
      </c>
      <c r="BR102" s="39" t="s">
        <v>830</v>
      </c>
      <c r="BS102" s="39" t="s">
        <v>830</v>
      </c>
      <c r="BT102" s="39"/>
      <c r="BU102" s="39" t="s">
        <v>845</v>
      </c>
      <c r="BV102" s="39" t="s">
        <v>514</v>
      </c>
    </row>
    <row r="103" spans="1:74">
      <c r="A103" s="30" t="str">
        <f>'Indicator Data'!A104</f>
        <v>Liechtenstein</v>
      </c>
      <c r="B103" s="23" t="str">
        <f>'Indicator Data'!B104</f>
        <v>LIE</v>
      </c>
      <c r="C103" s="39" t="s">
        <v>1132</v>
      </c>
      <c r="D103" s="39" t="s">
        <v>1132</v>
      </c>
      <c r="E103" s="39" t="s">
        <v>1133</v>
      </c>
      <c r="F103" s="39" t="s">
        <v>1133</v>
      </c>
      <c r="G103" s="39" t="s">
        <v>1133</v>
      </c>
      <c r="H103" s="39" t="s">
        <v>1133</v>
      </c>
      <c r="I103" s="39" t="s">
        <v>1133</v>
      </c>
      <c r="J103" s="39" t="s">
        <v>842</v>
      </c>
      <c r="K103" s="39" t="s">
        <v>842</v>
      </c>
      <c r="L103" s="39" t="s">
        <v>503</v>
      </c>
      <c r="M103" s="39" t="s">
        <v>839</v>
      </c>
      <c r="N103" s="39" t="s">
        <v>839</v>
      </c>
      <c r="O103" s="39" t="s">
        <v>839</v>
      </c>
      <c r="P103" s="39" t="s">
        <v>839</v>
      </c>
      <c r="Q103" s="39" t="s">
        <v>1051</v>
      </c>
      <c r="R103" s="39" t="s">
        <v>1051</v>
      </c>
      <c r="S103" s="39" t="s">
        <v>839</v>
      </c>
      <c r="T103" s="39" t="s">
        <v>839</v>
      </c>
      <c r="U103" s="39" t="s">
        <v>839</v>
      </c>
      <c r="V103" s="39" t="s">
        <v>514</v>
      </c>
      <c r="W103" s="39" t="s">
        <v>514</v>
      </c>
      <c r="X103" s="39" t="s">
        <v>514</v>
      </c>
      <c r="Y103" s="39" t="s">
        <v>1100</v>
      </c>
      <c r="Z103" s="39" t="s">
        <v>840</v>
      </c>
      <c r="AA103" s="39" t="s">
        <v>840</v>
      </c>
      <c r="AB103" s="61" t="s">
        <v>1138</v>
      </c>
      <c r="AC103" s="39" t="s">
        <v>830</v>
      </c>
      <c r="AD103" s="39" t="s">
        <v>1052</v>
      </c>
      <c r="AE103" s="39" t="s">
        <v>1100</v>
      </c>
      <c r="AF103" s="39" t="s">
        <v>839</v>
      </c>
      <c r="AG103" s="40" t="s">
        <v>1381</v>
      </c>
      <c r="AH103" s="39" t="s">
        <v>844</v>
      </c>
      <c r="AI103" s="39" t="s">
        <v>844</v>
      </c>
      <c r="AJ103" s="39" t="s">
        <v>846</v>
      </c>
      <c r="AK103" s="39" t="s">
        <v>847</v>
      </c>
      <c r="AL103" s="39" t="s">
        <v>847</v>
      </c>
      <c r="AM103" s="39" t="s">
        <v>1139</v>
      </c>
      <c r="AN103" s="39" t="s">
        <v>1139</v>
      </c>
      <c r="AO103" s="39" t="s">
        <v>830</v>
      </c>
      <c r="AP103" s="39" t="s">
        <v>830</v>
      </c>
      <c r="AQ103" s="39" t="s">
        <v>830</v>
      </c>
      <c r="AR103" s="39" t="s">
        <v>830</v>
      </c>
      <c r="AS103" s="39" t="s">
        <v>830</v>
      </c>
      <c r="AT103" s="39" t="s">
        <v>830</v>
      </c>
      <c r="AU103" s="39" t="s">
        <v>830</v>
      </c>
      <c r="AV103" s="39" t="s">
        <v>844</v>
      </c>
      <c r="AW103" s="39" t="s">
        <v>514</v>
      </c>
      <c r="AX103" s="39" t="s">
        <v>842</v>
      </c>
      <c r="AY103" s="39" t="s">
        <v>842</v>
      </c>
      <c r="AZ103" s="39" t="s">
        <v>842</v>
      </c>
      <c r="BA103" s="40" t="s">
        <v>819</v>
      </c>
      <c r="BB103" s="39" t="s">
        <v>841</v>
      </c>
      <c r="BC103" s="39" t="s">
        <v>841</v>
      </c>
      <c r="BD103" s="39" t="s">
        <v>503</v>
      </c>
      <c r="BE103" s="39" t="s">
        <v>503</v>
      </c>
      <c r="BF103" s="39" t="s">
        <v>1133</v>
      </c>
      <c r="BG103" s="39" t="s">
        <v>1140</v>
      </c>
      <c r="BH103" s="39" t="s">
        <v>838</v>
      </c>
      <c r="BI103" s="39" t="s">
        <v>514</v>
      </c>
      <c r="BJ103" s="39" t="s">
        <v>511</v>
      </c>
      <c r="BK103" s="39" t="s">
        <v>514</v>
      </c>
      <c r="BL103" s="39" t="s">
        <v>514</v>
      </c>
      <c r="BM103" s="39" t="s">
        <v>821</v>
      </c>
      <c r="BN103" s="39" t="s">
        <v>830</v>
      </c>
      <c r="BO103" s="39" t="s">
        <v>830</v>
      </c>
      <c r="BP103" s="39" t="s">
        <v>830</v>
      </c>
      <c r="BQ103" s="39" t="s">
        <v>830</v>
      </c>
      <c r="BR103" s="39" t="s">
        <v>830</v>
      </c>
      <c r="BS103" s="39" t="s">
        <v>830</v>
      </c>
      <c r="BT103" s="39"/>
      <c r="BU103" s="39" t="s">
        <v>845</v>
      </c>
      <c r="BV103" s="39" t="s">
        <v>514</v>
      </c>
    </row>
    <row r="104" spans="1:74">
      <c r="A104" s="30" t="str">
        <f>'Indicator Data'!A105</f>
        <v>Lithuania</v>
      </c>
      <c r="B104" s="23" t="str">
        <f>'Indicator Data'!B105</f>
        <v>LTU</v>
      </c>
      <c r="C104" s="39" t="s">
        <v>1132</v>
      </c>
      <c r="D104" s="39" t="s">
        <v>1132</v>
      </c>
      <c r="E104" s="39" t="s">
        <v>1133</v>
      </c>
      <c r="F104" s="39" t="s">
        <v>1133</v>
      </c>
      <c r="G104" s="39" t="s">
        <v>1133</v>
      </c>
      <c r="H104" s="39" t="s">
        <v>1133</v>
      </c>
      <c r="I104" s="39" t="s">
        <v>1133</v>
      </c>
      <c r="J104" s="39" t="s">
        <v>842</v>
      </c>
      <c r="K104" s="39" t="s">
        <v>842</v>
      </c>
      <c r="L104" s="39" t="s">
        <v>503</v>
      </c>
      <c r="M104" s="39" t="s">
        <v>839</v>
      </c>
      <c r="N104" s="39" t="s">
        <v>839</v>
      </c>
      <c r="O104" s="39" t="s">
        <v>839</v>
      </c>
      <c r="P104" s="39" t="s">
        <v>839</v>
      </c>
      <c r="Q104" s="39" t="s">
        <v>1051</v>
      </c>
      <c r="R104" s="39" t="s">
        <v>1051</v>
      </c>
      <c r="S104" s="39" t="s">
        <v>839</v>
      </c>
      <c r="T104" s="39" t="s">
        <v>839</v>
      </c>
      <c r="U104" s="39" t="s">
        <v>839</v>
      </c>
      <c r="V104" s="39" t="s">
        <v>514</v>
      </c>
      <c r="W104" s="39" t="s">
        <v>514</v>
      </c>
      <c r="X104" s="39" t="s">
        <v>514</v>
      </c>
      <c r="Y104" s="39" t="s">
        <v>1100</v>
      </c>
      <c r="Z104" s="39" t="s">
        <v>840</v>
      </c>
      <c r="AA104" s="39" t="s">
        <v>840</v>
      </c>
      <c r="AB104" s="61" t="s">
        <v>1138</v>
      </c>
      <c r="AC104" s="39" t="s">
        <v>830</v>
      </c>
      <c r="AD104" s="39" t="s">
        <v>1052</v>
      </c>
      <c r="AE104" s="39" t="s">
        <v>1100</v>
      </c>
      <c r="AF104" s="39" t="s">
        <v>839</v>
      </c>
      <c r="AG104" s="40" t="s">
        <v>1381</v>
      </c>
      <c r="AH104" s="39" t="s">
        <v>844</v>
      </c>
      <c r="AI104" s="39" t="s">
        <v>844</v>
      </c>
      <c r="AJ104" s="39" t="s">
        <v>846</v>
      </c>
      <c r="AK104" s="39" t="s">
        <v>847</v>
      </c>
      <c r="AL104" s="39" t="s">
        <v>847</v>
      </c>
      <c r="AM104" s="39" t="s">
        <v>1139</v>
      </c>
      <c r="AN104" s="39" t="s">
        <v>1139</v>
      </c>
      <c r="AO104" s="39" t="s">
        <v>830</v>
      </c>
      <c r="AP104" s="39" t="s">
        <v>830</v>
      </c>
      <c r="AQ104" s="39" t="s">
        <v>830</v>
      </c>
      <c r="AR104" s="39" t="s">
        <v>830</v>
      </c>
      <c r="AS104" s="39" t="s">
        <v>830</v>
      </c>
      <c r="AT104" s="39" t="s">
        <v>830</v>
      </c>
      <c r="AU104" s="39" t="s">
        <v>830</v>
      </c>
      <c r="AV104" s="39" t="s">
        <v>844</v>
      </c>
      <c r="AW104" s="39" t="s">
        <v>514</v>
      </c>
      <c r="AX104" s="39" t="s">
        <v>842</v>
      </c>
      <c r="AY104" s="39" t="s">
        <v>842</v>
      </c>
      <c r="AZ104" s="39" t="s">
        <v>842</v>
      </c>
      <c r="BA104" s="40" t="s">
        <v>819</v>
      </c>
      <c r="BB104" s="39" t="s">
        <v>841</v>
      </c>
      <c r="BC104" s="39" t="s">
        <v>841</v>
      </c>
      <c r="BD104" s="39" t="s">
        <v>503</v>
      </c>
      <c r="BE104" s="39" t="s">
        <v>503</v>
      </c>
      <c r="BF104" s="39" t="s">
        <v>1133</v>
      </c>
      <c r="BG104" s="39" t="s">
        <v>1140</v>
      </c>
      <c r="BH104" s="39" t="s">
        <v>838</v>
      </c>
      <c r="BI104" s="39" t="s">
        <v>514</v>
      </c>
      <c r="BJ104" s="39" t="s">
        <v>511</v>
      </c>
      <c r="BK104" s="39" t="s">
        <v>514</v>
      </c>
      <c r="BL104" s="39" t="s">
        <v>514</v>
      </c>
      <c r="BM104" s="39" t="s">
        <v>821</v>
      </c>
      <c r="BN104" s="39" t="s">
        <v>830</v>
      </c>
      <c r="BO104" s="39" t="s">
        <v>830</v>
      </c>
      <c r="BP104" s="39" t="s">
        <v>830</v>
      </c>
      <c r="BQ104" s="39" t="s">
        <v>830</v>
      </c>
      <c r="BR104" s="39" t="s">
        <v>830</v>
      </c>
      <c r="BS104" s="39" t="s">
        <v>830</v>
      </c>
      <c r="BT104" s="39"/>
      <c r="BU104" s="39" t="s">
        <v>845</v>
      </c>
      <c r="BV104" s="39" t="s">
        <v>514</v>
      </c>
    </row>
    <row r="105" spans="1:74">
      <c r="A105" s="30" t="str">
        <f>'Indicator Data'!A106</f>
        <v>Luxembourg</v>
      </c>
      <c r="B105" s="23" t="str">
        <f>'Indicator Data'!B106</f>
        <v>LUX</v>
      </c>
      <c r="C105" s="39" t="s">
        <v>1132</v>
      </c>
      <c r="D105" s="39" t="s">
        <v>1132</v>
      </c>
      <c r="E105" s="39" t="s">
        <v>1133</v>
      </c>
      <c r="F105" s="39" t="s">
        <v>1133</v>
      </c>
      <c r="G105" s="39" t="s">
        <v>1133</v>
      </c>
      <c r="H105" s="39" t="s">
        <v>1133</v>
      </c>
      <c r="I105" s="39" t="s">
        <v>1133</v>
      </c>
      <c r="J105" s="39" t="s">
        <v>842</v>
      </c>
      <c r="K105" s="39" t="s">
        <v>842</v>
      </c>
      <c r="L105" s="39" t="s">
        <v>503</v>
      </c>
      <c r="M105" s="39" t="s">
        <v>839</v>
      </c>
      <c r="N105" s="39" t="s">
        <v>839</v>
      </c>
      <c r="O105" s="39" t="s">
        <v>839</v>
      </c>
      <c r="P105" s="39" t="s">
        <v>839</v>
      </c>
      <c r="Q105" s="39" t="s">
        <v>1051</v>
      </c>
      <c r="R105" s="39" t="s">
        <v>1051</v>
      </c>
      <c r="S105" s="39" t="s">
        <v>839</v>
      </c>
      <c r="T105" s="39" t="s">
        <v>839</v>
      </c>
      <c r="U105" s="39" t="s">
        <v>839</v>
      </c>
      <c r="V105" s="39" t="s">
        <v>514</v>
      </c>
      <c r="W105" s="39" t="s">
        <v>514</v>
      </c>
      <c r="X105" s="39" t="s">
        <v>514</v>
      </c>
      <c r="Y105" s="39" t="s">
        <v>1100</v>
      </c>
      <c r="Z105" s="39" t="s">
        <v>840</v>
      </c>
      <c r="AA105" s="39" t="s">
        <v>840</v>
      </c>
      <c r="AB105" s="61" t="s">
        <v>1138</v>
      </c>
      <c r="AC105" s="39" t="s">
        <v>830</v>
      </c>
      <c r="AD105" s="39" t="s">
        <v>1052</v>
      </c>
      <c r="AE105" s="39" t="s">
        <v>1100</v>
      </c>
      <c r="AF105" s="39" t="s">
        <v>839</v>
      </c>
      <c r="AG105" s="40" t="s">
        <v>1381</v>
      </c>
      <c r="AH105" s="39" t="s">
        <v>844</v>
      </c>
      <c r="AI105" s="39" t="s">
        <v>844</v>
      </c>
      <c r="AJ105" s="39" t="s">
        <v>846</v>
      </c>
      <c r="AK105" s="39" t="s">
        <v>847</v>
      </c>
      <c r="AL105" s="39" t="s">
        <v>847</v>
      </c>
      <c r="AM105" s="39" t="s">
        <v>1139</v>
      </c>
      <c r="AN105" s="39" t="s">
        <v>1139</v>
      </c>
      <c r="AO105" s="39" t="s">
        <v>830</v>
      </c>
      <c r="AP105" s="39" t="s">
        <v>830</v>
      </c>
      <c r="AQ105" s="39" t="s">
        <v>830</v>
      </c>
      <c r="AR105" s="39" t="s">
        <v>830</v>
      </c>
      <c r="AS105" s="39" t="s">
        <v>830</v>
      </c>
      <c r="AT105" s="39" t="s">
        <v>830</v>
      </c>
      <c r="AU105" s="39" t="s">
        <v>830</v>
      </c>
      <c r="AV105" s="39" t="s">
        <v>844</v>
      </c>
      <c r="AW105" s="39" t="s">
        <v>514</v>
      </c>
      <c r="AX105" s="39" t="s">
        <v>842</v>
      </c>
      <c r="AY105" s="39" t="s">
        <v>842</v>
      </c>
      <c r="AZ105" s="39" t="s">
        <v>842</v>
      </c>
      <c r="BA105" s="40" t="s">
        <v>819</v>
      </c>
      <c r="BB105" s="39" t="s">
        <v>841</v>
      </c>
      <c r="BC105" s="39" t="s">
        <v>841</v>
      </c>
      <c r="BD105" s="39" t="s">
        <v>503</v>
      </c>
      <c r="BE105" s="39" t="s">
        <v>503</v>
      </c>
      <c r="BF105" s="39" t="s">
        <v>1133</v>
      </c>
      <c r="BG105" s="39" t="s">
        <v>1140</v>
      </c>
      <c r="BH105" s="39" t="s">
        <v>838</v>
      </c>
      <c r="BI105" s="39" t="s">
        <v>514</v>
      </c>
      <c r="BJ105" s="39" t="s">
        <v>511</v>
      </c>
      <c r="BK105" s="39" t="s">
        <v>514</v>
      </c>
      <c r="BL105" s="39" t="s">
        <v>514</v>
      </c>
      <c r="BM105" s="39" t="s">
        <v>821</v>
      </c>
      <c r="BN105" s="39" t="s">
        <v>830</v>
      </c>
      <c r="BO105" s="39" t="s">
        <v>830</v>
      </c>
      <c r="BP105" s="39" t="s">
        <v>830</v>
      </c>
      <c r="BQ105" s="39" t="s">
        <v>830</v>
      </c>
      <c r="BR105" s="39" t="s">
        <v>830</v>
      </c>
      <c r="BS105" s="39" t="s">
        <v>830</v>
      </c>
      <c r="BT105" s="39"/>
      <c r="BU105" s="39" t="s">
        <v>845</v>
      </c>
      <c r="BV105" s="39" t="s">
        <v>514</v>
      </c>
    </row>
    <row r="106" spans="1:74">
      <c r="A106" s="30" t="str">
        <f>'Indicator Data'!A107</f>
        <v>Madagascar</v>
      </c>
      <c r="B106" s="23" t="str">
        <f>'Indicator Data'!B107</f>
        <v>MDG</v>
      </c>
      <c r="C106" s="39" t="s">
        <v>1132</v>
      </c>
      <c r="D106" s="39" t="s">
        <v>1132</v>
      </c>
      <c r="E106" s="39" t="s">
        <v>1133</v>
      </c>
      <c r="F106" s="39" t="s">
        <v>1133</v>
      </c>
      <c r="G106" s="39" t="s">
        <v>1133</v>
      </c>
      <c r="H106" s="39" t="s">
        <v>1133</v>
      </c>
      <c r="I106" s="39" t="s">
        <v>1133</v>
      </c>
      <c r="J106" s="39" t="s">
        <v>842</v>
      </c>
      <c r="K106" s="39" t="s">
        <v>842</v>
      </c>
      <c r="L106" s="39" t="s">
        <v>503</v>
      </c>
      <c r="M106" s="39" t="s">
        <v>839</v>
      </c>
      <c r="N106" s="39" t="s">
        <v>839</v>
      </c>
      <c r="O106" s="39" t="s">
        <v>839</v>
      </c>
      <c r="P106" s="39" t="s">
        <v>839</v>
      </c>
      <c r="Q106" s="39" t="s">
        <v>1051</v>
      </c>
      <c r="R106" s="39" t="s">
        <v>1051</v>
      </c>
      <c r="S106" s="39" t="s">
        <v>839</v>
      </c>
      <c r="T106" s="39" t="s">
        <v>839</v>
      </c>
      <c r="U106" s="39" t="s">
        <v>839</v>
      </c>
      <c r="V106" s="39" t="s">
        <v>514</v>
      </c>
      <c r="W106" s="39" t="s">
        <v>514</v>
      </c>
      <c r="X106" s="39" t="s">
        <v>514</v>
      </c>
      <c r="Y106" s="39" t="s">
        <v>1100</v>
      </c>
      <c r="Z106" s="39" t="s">
        <v>840</v>
      </c>
      <c r="AA106" s="39" t="s">
        <v>840</v>
      </c>
      <c r="AB106" s="61" t="s">
        <v>1138</v>
      </c>
      <c r="AC106" s="39" t="s">
        <v>830</v>
      </c>
      <c r="AD106" s="39" t="s">
        <v>1052</v>
      </c>
      <c r="AE106" s="39" t="s">
        <v>1100</v>
      </c>
      <c r="AF106" s="39" t="s">
        <v>839</v>
      </c>
      <c r="AG106" s="40" t="s">
        <v>1381</v>
      </c>
      <c r="AH106" s="39" t="s">
        <v>844</v>
      </c>
      <c r="AI106" s="39" t="s">
        <v>844</v>
      </c>
      <c r="AJ106" s="39" t="s">
        <v>846</v>
      </c>
      <c r="AK106" s="39" t="s">
        <v>847</v>
      </c>
      <c r="AL106" s="39" t="s">
        <v>847</v>
      </c>
      <c r="AM106" s="39" t="s">
        <v>1139</v>
      </c>
      <c r="AN106" s="39" t="s">
        <v>1139</v>
      </c>
      <c r="AO106" s="39" t="s">
        <v>830</v>
      </c>
      <c r="AP106" s="39" t="s">
        <v>830</v>
      </c>
      <c r="AQ106" s="39" t="s">
        <v>830</v>
      </c>
      <c r="AR106" s="39" t="s">
        <v>830</v>
      </c>
      <c r="AS106" s="39" t="s">
        <v>830</v>
      </c>
      <c r="AT106" s="39" t="s">
        <v>830</v>
      </c>
      <c r="AU106" s="39" t="s">
        <v>830</v>
      </c>
      <c r="AV106" s="39" t="s">
        <v>844</v>
      </c>
      <c r="AW106" s="39" t="s">
        <v>514</v>
      </c>
      <c r="AX106" s="39" t="s">
        <v>842</v>
      </c>
      <c r="AY106" s="39" t="s">
        <v>842</v>
      </c>
      <c r="AZ106" s="39" t="s">
        <v>842</v>
      </c>
      <c r="BA106" s="40" t="s">
        <v>822</v>
      </c>
      <c r="BB106" s="39" t="s">
        <v>841</v>
      </c>
      <c r="BC106" s="39" t="s">
        <v>841</v>
      </c>
      <c r="BD106" s="39" t="s">
        <v>503</v>
      </c>
      <c r="BE106" s="39" t="s">
        <v>503</v>
      </c>
      <c r="BF106" s="39" t="s">
        <v>1133</v>
      </c>
      <c r="BG106" s="39" t="s">
        <v>1140</v>
      </c>
      <c r="BH106" s="39" t="s">
        <v>838</v>
      </c>
      <c r="BI106" s="39" t="s">
        <v>514</v>
      </c>
      <c r="BJ106" s="39" t="s">
        <v>511</v>
      </c>
      <c r="BK106" s="39" t="s">
        <v>514</v>
      </c>
      <c r="BL106" s="39" t="s">
        <v>514</v>
      </c>
      <c r="BM106" s="39" t="s">
        <v>821</v>
      </c>
      <c r="BN106" s="39" t="s">
        <v>830</v>
      </c>
      <c r="BO106" s="39" t="s">
        <v>830</v>
      </c>
      <c r="BP106" s="39" t="s">
        <v>830</v>
      </c>
      <c r="BQ106" s="39" t="s">
        <v>830</v>
      </c>
      <c r="BR106" s="39" t="s">
        <v>830</v>
      </c>
      <c r="BS106" s="39" t="s">
        <v>830</v>
      </c>
      <c r="BT106" s="39"/>
      <c r="BU106" s="39" t="s">
        <v>845</v>
      </c>
      <c r="BV106" s="39" t="s">
        <v>514</v>
      </c>
    </row>
    <row r="107" spans="1:74">
      <c r="A107" s="30" t="str">
        <f>'Indicator Data'!A108</f>
        <v>Malawi</v>
      </c>
      <c r="B107" s="23" t="str">
        <f>'Indicator Data'!B108</f>
        <v>MWI</v>
      </c>
      <c r="C107" s="39" t="s">
        <v>1132</v>
      </c>
      <c r="D107" s="39" t="s">
        <v>1132</v>
      </c>
      <c r="E107" s="39" t="s">
        <v>1133</v>
      </c>
      <c r="F107" s="39" t="s">
        <v>1133</v>
      </c>
      <c r="G107" s="39" t="s">
        <v>1133</v>
      </c>
      <c r="H107" s="39" t="s">
        <v>1133</v>
      </c>
      <c r="I107" s="39" t="s">
        <v>1133</v>
      </c>
      <c r="J107" s="39" t="s">
        <v>842</v>
      </c>
      <c r="K107" s="39" t="s">
        <v>842</v>
      </c>
      <c r="L107" s="39" t="s">
        <v>503</v>
      </c>
      <c r="M107" s="39" t="s">
        <v>839</v>
      </c>
      <c r="N107" s="39" t="s">
        <v>839</v>
      </c>
      <c r="O107" s="39" t="s">
        <v>839</v>
      </c>
      <c r="P107" s="39" t="s">
        <v>839</v>
      </c>
      <c r="Q107" s="39" t="s">
        <v>1051</v>
      </c>
      <c r="R107" s="39" t="s">
        <v>1051</v>
      </c>
      <c r="S107" s="39" t="s">
        <v>839</v>
      </c>
      <c r="T107" s="39" t="s">
        <v>839</v>
      </c>
      <c r="U107" s="39" t="s">
        <v>839</v>
      </c>
      <c r="V107" s="39" t="s">
        <v>514</v>
      </c>
      <c r="W107" s="39" t="s">
        <v>514</v>
      </c>
      <c r="X107" s="39" t="s">
        <v>514</v>
      </c>
      <c r="Y107" s="39" t="s">
        <v>1100</v>
      </c>
      <c r="Z107" s="39" t="s">
        <v>840</v>
      </c>
      <c r="AA107" s="39" t="s">
        <v>840</v>
      </c>
      <c r="AB107" s="61" t="s">
        <v>1138</v>
      </c>
      <c r="AC107" s="39" t="s">
        <v>830</v>
      </c>
      <c r="AD107" s="39" t="s">
        <v>1052</v>
      </c>
      <c r="AE107" s="39" t="s">
        <v>1100</v>
      </c>
      <c r="AF107" s="39" t="s">
        <v>839</v>
      </c>
      <c r="AG107" s="40" t="s">
        <v>1381</v>
      </c>
      <c r="AH107" s="39" t="s">
        <v>844</v>
      </c>
      <c r="AI107" s="39" t="s">
        <v>844</v>
      </c>
      <c r="AJ107" s="39" t="s">
        <v>846</v>
      </c>
      <c r="AK107" s="39" t="s">
        <v>847</v>
      </c>
      <c r="AL107" s="39" t="s">
        <v>847</v>
      </c>
      <c r="AM107" s="39" t="s">
        <v>1139</v>
      </c>
      <c r="AN107" s="39" t="s">
        <v>1139</v>
      </c>
      <c r="AO107" s="39" t="s">
        <v>830</v>
      </c>
      <c r="AP107" s="39" t="s">
        <v>830</v>
      </c>
      <c r="AQ107" s="39" t="s">
        <v>830</v>
      </c>
      <c r="AR107" s="39" t="s">
        <v>830</v>
      </c>
      <c r="AS107" s="39" t="s">
        <v>830</v>
      </c>
      <c r="AT107" s="39" t="s">
        <v>830</v>
      </c>
      <c r="AU107" s="39" t="s">
        <v>830</v>
      </c>
      <c r="AV107" s="39" t="s">
        <v>844</v>
      </c>
      <c r="AW107" s="39" t="s">
        <v>514</v>
      </c>
      <c r="AX107" s="39" t="s">
        <v>842</v>
      </c>
      <c r="AY107" s="39" t="s">
        <v>842</v>
      </c>
      <c r="AZ107" s="39" t="s">
        <v>842</v>
      </c>
      <c r="BA107" s="40" t="s">
        <v>822</v>
      </c>
      <c r="BB107" s="39" t="s">
        <v>841</v>
      </c>
      <c r="BC107" s="39" t="s">
        <v>841</v>
      </c>
      <c r="BD107" s="39" t="s">
        <v>503</v>
      </c>
      <c r="BE107" s="39" t="s">
        <v>503</v>
      </c>
      <c r="BF107" s="39" t="s">
        <v>1133</v>
      </c>
      <c r="BG107" s="39" t="s">
        <v>1140</v>
      </c>
      <c r="BH107" s="39" t="s">
        <v>838</v>
      </c>
      <c r="BI107" s="39" t="s">
        <v>514</v>
      </c>
      <c r="BJ107" s="39" t="s">
        <v>511</v>
      </c>
      <c r="BK107" s="39" t="s">
        <v>514</v>
      </c>
      <c r="BL107" s="39" t="s">
        <v>514</v>
      </c>
      <c r="BM107" s="39" t="s">
        <v>821</v>
      </c>
      <c r="BN107" s="39" t="s">
        <v>830</v>
      </c>
      <c r="BO107" s="39" t="s">
        <v>830</v>
      </c>
      <c r="BP107" s="39" t="s">
        <v>830</v>
      </c>
      <c r="BQ107" s="39" t="s">
        <v>830</v>
      </c>
      <c r="BR107" s="39" t="s">
        <v>830</v>
      </c>
      <c r="BS107" s="39" t="s">
        <v>830</v>
      </c>
      <c r="BT107" s="39"/>
      <c r="BU107" s="39" t="s">
        <v>845</v>
      </c>
      <c r="BV107" s="39" t="s">
        <v>514</v>
      </c>
    </row>
    <row r="108" spans="1:74">
      <c r="A108" s="30" t="str">
        <f>'Indicator Data'!A109</f>
        <v>Malaysia</v>
      </c>
      <c r="B108" s="23" t="str">
        <f>'Indicator Data'!B109</f>
        <v>MYS</v>
      </c>
      <c r="C108" s="39" t="s">
        <v>1132</v>
      </c>
      <c r="D108" s="39" t="s">
        <v>1132</v>
      </c>
      <c r="E108" s="39" t="s">
        <v>1133</v>
      </c>
      <c r="F108" s="39" t="s">
        <v>1133</v>
      </c>
      <c r="G108" s="39" t="s">
        <v>1133</v>
      </c>
      <c r="H108" s="39" t="s">
        <v>1133</v>
      </c>
      <c r="I108" s="39" t="s">
        <v>1133</v>
      </c>
      <c r="J108" s="39" t="s">
        <v>842</v>
      </c>
      <c r="K108" s="39" t="s">
        <v>842</v>
      </c>
      <c r="L108" s="39" t="s">
        <v>503</v>
      </c>
      <c r="M108" s="39" t="s">
        <v>839</v>
      </c>
      <c r="N108" s="39" t="s">
        <v>839</v>
      </c>
      <c r="O108" s="39" t="s">
        <v>839</v>
      </c>
      <c r="P108" s="39" t="s">
        <v>839</v>
      </c>
      <c r="Q108" s="39" t="s">
        <v>1051</v>
      </c>
      <c r="R108" s="39" t="s">
        <v>1051</v>
      </c>
      <c r="S108" s="39" t="s">
        <v>839</v>
      </c>
      <c r="T108" s="39" t="s">
        <v>839</v>
      </c>
      <c r="U108" s="39" t="s">
        <v>839</v>
      </c>
      <c r="V108" s="39" t="s">
        <v>514</v>
      </c>
      <c r="W108" s="39" t="s">
        <v>514</v>
      </c>
      <c r="X108" s="39" t="s">
        <v>514</v>
      </c>
      <c r="Y108" s="39" t="s">
        <v>1100</v>
      </c>
      <c r="Z108" s="39" t="s">
        <v>840</v>
      </c>
      <c r="AA108" s="39" t="s">
        <v>840</v>
      </c>
      <c r="AB108" s="61" t="s">
        <v>1138</v>
      </c>
      <c r="AC108" s="39" t="s">
        <v>830</v>
      </c>
      <c r="AD108" s="39" t="s">
        <v>1052</v>
      </c>
      <c r="AE108" s="39" t="s">
        <v>1100</v>
      </c>
      <c r="AF108" s="39" t="s">
        <v>839</v>
      </c>
      <c r="AG108" s="40" t="s">
        <v>1381</v>
      </c>
      <c r="AH108" s="39" t="s">
        <v>844</v>
      </c>
      <c r="AI108" s="39" t="s">
        <v>844</v>
      </c>
      <c r="AJ108" s="39" t="s">
        <v>846</v>
      </c>
      <c r="AK108" s="39" t="s">
        <v>847</v>
      </c>
      <c r="AL108" s="39" t="s">
        <v>847</v>
      </c>
      <c r="AM108" s="39" t="s">
        <v>1139</v>
      </c>
      <c r="AN108" s="39" t="s">
        <v>1139</v>
      </c>
      <c r="AO108" s="39" t="s">
        <v>830</v>
      </c>
      <c r="AP108" s="39" t="s">
        <v>830</v>
      </c>
      <c r="AQ108" s="39" t="s">
        <v>830</v>
      </c>
      <c r="AR108" s="39" t="s">
        <v>830</v>
      </c>
      <c r="AS108" s="39" t="s">
        <v>830</v>
      </c>
      <c r="AT108" s="39" t="s">
        <v>830</v>
      </c>
      <c r="AU108" s="39" t="s">
        <v>830</v>
      </c>
      <c r="AV108" s="39" t="s">
        <v>844</v>
      </c>
      <c r="AW108" s="39" t="s">
        <v>514</v>
      </c>
      <c r="AX108" s="39" t="s">
        <v>842</v>
      </c>
      <c r="AY108" s="39" t="s">
        <v>842</v>
      </c>
      <c r="AZ108" s="39" t="s">
        <v>842</v>
      </c>
      <c r="BA108" s="40" t="s">
        <v>819</v>
      </c>
      <c r="BB108" s="39" t="s">
        <v>841</v>
      </c>
      <c r="BC108" s="39" t="s">
        <v>841</v>
      </c>
      <c r="BD108" s="39" t="s">
        <v>503</v>
      </c>
      <c r="BE108" s="39" t="s">
        <v>503</v>
      </c>
      <c r="BF108" s="39" t="s">
        <v>1133</v>
      </c>
      <c r="BG108" s="39" t="s">
        <v>1140</v>
      </c>
      <c r="BH108" s="39" t="s">
        <v>838</v>
      </c>
      <c r="BI108" s="39" t="s">
        <v>514</v>
      </c>
      <c r="BJ108" s="39" t="s">
        <v>511</v>
      </c>
      <c r="BK108" s="39" t="s">
        <v>514</v>
      </c>
      <c r="BL108" s="39" t="s">
        <v>514</v>
      </c>
      <c r="BM108" s="39" t="s">
        <v>821</v>
      </c>
      <c r="BN108" s="39" t="s">
        <v>830</v>
      </c>
      <c r="BO108" s="39" t="s">
        <v>830</v>
      </c>
      <c r="BP108" s="39" t="s">
        <v>830</v>
      </c>
      <c r="BQ108" s="39" t="s">
        <v>830</v>
      </c>
      <c r="BR108" s="39" t="s">
        <v>830</v>
      </c>
      <c r="BS108" s="39" t="s">
        <v>830</v>
      </c>
      <c r="BT108" s="39"/>
      <c r="BU108" s="39" t="s">
        <v>845</v>
      </c>
      <c r="BV108" s="39" t="s">
        <v>514</v>
      </c>
    </row>
    <row r="109" spans="1:74">
      <c r="A109" s="30" t="str">
        <f>'Indicator Data'!A110</f>
        <v>Maldives</v>
      </c>
      <c r="B109" s="23" t="str">
        <f>'Indicator Data'!B110</f>
        <v>MDV</v>
      </c>
      <c r="C109" s="39" t="s">
        <v>1132</v>
      </c>
      <c r="D109" s="39" t="s">
        <v>1132</v>
      </c>
      <c r="E109" s="39" t="s">
        <v>1133</v>
      </c>
      <c r="F109" s="39" t="s">
        <v>1133</v>
      </c>
      <c r="G109" s="39" t="s">
        <v>1133</v>
      </c>
      <c r="H109" s="39" t="s">
        <v>1133</v>
      </c>
      <c r="I109" s="39" t="s">
        <v>1133</v>
      </c>
      <c r="J109" s="39" t="s">
        <v>842</v>
      </c>
      <c r="K109" s="39" t="s">
        <v>842</v>
      </c>
      <c r="L109" s="39" t="s">
        <v>503</v>
      </c>
      <c r="M109" s="39" t="s">
        <v>839</v>
      </c>
      <c r="N109" s="39" t="s">
        <v>839</v>
      </c>
      <c r="O109" s="39" t="s">
        <v>839</v>
      </c>
      <c r="P109" s="39" t="s">
        <v>839</v>
      </c>
      <c r="Q109" s="39" t="s">
        <v>1051</v>
      </c>
      <c r="R109" s="39" t="s">
        <v>1051</v>
      </c>
      <c r="S109" s="39" t="s">
        <v>839</v>
      </c>
      <c r="T109" s="39" t="s">
        <v>839</v>
      </c>
      <c r="U109" s="39" t="s">
        <v>839</v>
      </c>
      <c r="V109" s="39" t="s">
        <v>514</v>
      </c>
      <c r="W109" s="39" t="s">
        <v>514</v>
      </c>
      <c r="X109" s="39" t="s">
        <v>514</v>
      </c>
      <c r="Y109" s="39" t="s">
        <v>1100</v>
      </c>
      <c r="Z109" s="39" t="s">
        <v>840</v>
      </c>
      <c r="AA109" s="39" t="s">
        <v>840</v>
      </c>
      <c r="AB109" s="61" t="s">
        <v>1138</v>
      </c>
      <c r="AC109" s="39" t="s">
        <v>830</v>
      </c>
      <c r="AD109" s="39" t="s">
        <v>1052</v>
      </c>
      <c r="AE109" s="39" t="s">
        <v>1100</v>
      </c>
      <c r="AF109" s="39" t="s">
        <v>839</v>
      </c>
      <c r="AG109" s="40" t="s">
        <v>1381</v>
      </c>
      <c r="AH109" s="39" t="s">
        <v>844</v>
      </c>
      <c r="AI109" s="39" t="s">
        <v>844</v>
      </c>
      <c r="AJ109" s="39" t="s">
        <v>846</v>
      </c>
      <c r="AK109" s="39" t="s">
        <v>847</v>
      </c>
      <c r="AL109" s="39" t="s">
        <v>847</v>
      </c>
      <c r="AM109" s="39" t="s">
        <v>1139</v>
      </c>
      <c r="AN109" s="39" t="s">
        <v>1139</v>
      </c>
      <c r="AO109" s="39" t="s">
        <v>830</v>
      </c>
      <c r="AP109" s="39" t="s">
        <v>830</v>
      </c>
      <c r="AQ109" s="39" t="s">
        <v>830</v>
      </c>
      <c r="AR109" s="39" t="s">
        <v>830</v>
      </c>
      <c r="AS109" s="39" t="s">
        <v>830</v>
      </c>
      <c r="AT109" s="39" t="s">
        <v>830</v>
      </c>
      <c r="AU109" s="39" t="s">
        <v>830</v>
      </c>
      <c r="AV109" s="39" t="s">
        <v>844</v>
      </c>
      <c r="AW109" s="39" t="s">
        <v>514</v>
      </c>
      <c r="AX109" s="39" t="s">
        <v>842</v>
      </c>
      <c r="AY109" s="39" t="s">
        <v>842</v>
      </c>
      <c r="AZ109" s="39" t="s">
        <v>842</v>
      </c>
      <c r="BA109" s="40" t="s">
        <v>819</v>
      </c>
      <c r="BB109" s="39" t="s">
        <v>841</v>
      </c>
      <c r="BC109" s="39" t="s">
        <v>841</v>
      </c>
      <c r="BD109" s="39" t="s">
        <v>503</v>
      </c>
      <c r="BE109" s="39" t="s">
        <v>503</v>
      </c>
      <c r="BF109" s="39" t="s">
        <v>1133</v>
      </c>
      <c r="BG109" s="39" t="s">
        <v>1140</v>
      </c>
      <c r="BH109" s="39" t="s">
        <v>838</v>
      </c>
      <c r="BI109" s="39" t="s">
        <v>514</v>
      </c>
      <c r="BJ109" s="39" t="s">
        <v>511</v>
      </c>
      <c r="BK109" s="39" t="s">
        <v>514</v>
      </c>
      <c r="BL109" s="39" t="s">
        <v>514</v>
      </c>
      <c r="BM109" s="39" t="s">
        <v>821</v>
      </c>
      <c r="BN109" s="39" t="s">
        <v>830</v>
      </c>
      <c r="BO109" s="39" t="s">
        <v>830</v>
      </c>
      <c r="BP109" s="39" t="s">
        <v>830</v>
      </c>
      <c r="BQ109" s="39" t="s">
        <v>830</v>
      </c>
      <c r="BR109" s="39" t="s">
        <v>830</v>
      </c>
      <c r="BS109" s="39" t="s">
        <v>830</v>
      </c>
      <c r="BT109" s="39"/>
      <c r="BU109" s="39" t="s">
        <v>845</v>
      </c>
      <c r="BV109" s="39" t="s">
        <v>514</v>
      </c>
    </row>
    <row r="110" spans="1:74">
      <c r="A110" s="30" t="str">
        <f>'Indicator Data'!A111</f>
        <v>Mali</v>
      </c>
      <c r="B110" s="23" t="str">
        <f>'Indicator Data'!B111</f>
        <v>MLI</v>
      </c>
      <c r="C110" s="39" t="s">
        <v>1132</v>
      </c>
      <c r="D110" s="39" t="s">
        <v>1132</v>
      </c>
      <c r="E110" s="39" t="s">
        <v>1133</v>
      </c>
      <c r="F110" s="39" t="s">
        <v>1133</v>
      </c>
      <c r="G110" s="39" t="s">
        <v>1133</v>
      </c>
      <c r="H110" s="39" t="s">
        <v>1133</v>
      </c>
      <c r="I110" s="39" t="s">
        <v>1133</v>
      </c>
      <c r="J110" s="39" t="s">
        <v>842</v>
      </c>
      <c r="K110" s="39" t="s">
        <v>842</v>
      </c>
      <c r="L110" s="39" t="s">
        <v>503</v>
      </c>
      <c r="M110" s="39" t="s">
        <v>839</v>
      </c>
      <c r="N110" s="39" t="s">
        <v>839</v>
      </c>
      <c r="O110" s="39" t="s">
        <v>839</v>
      </c>
      <c r="P110" s="39" t="s">
        <v>839</v>
      </c>
      <c r="Q110" s="39" t="s">
        <v>1051</v>
      </c>
      <c r="R110" s="39" t="s">
        <v>1051</v>
      </c>
      <c r="S110" s="39" t="s">
        <v>839</v>
      </c>
      <c r="T110" s="39" t="s">
        <v>839</v>
      </c>
      <c r="U110" s="39" t="s">
        <v>839</v>
      </c>
      <c r="V110" s="39" t="s">
        <v>514</v>
      </c>
      <c r="W110" s="39" t="s">
        <v>514</v>
      </c>
      <c r="X110" s="39" t="s">
        <v>514</v>
      </c>
      <c r="Y110" s="39" t="s">
        <v>1100</v>
      </c>
      <c r="Z110" s="39" t="s">
        <v>840</v>
      </c>
      <c r="AA110" s="39" t="s">
        <v>840</v>
      </c>
      <c r="AB110" s="61" t="s">
        <v>1138</v>
      </c>
      <c r="AC110" s="39" t="s">
        <v>830</v>
      </c>
      <c r="AD110" s="39" t="s">
        <v>1052</v>
      </c>
      <c r="AE110" s="39" t="s">
        <v>1100</v>
      </c>
      <c r="AF110" s="39" t="s">
        <v>839</v>
      </c>
      <c r="AG110" s="40" t="s">
        <v>1381</v>
      </c>
      <c r="AH110" s="39" t="s">
        <v>844</v>
      </c>
      <c r="AI110" s="39" t="s">
        <v>844</v>
      </c>
      <c r="AJ110" s="39" t="s">
        <v>846</v>
      </c>
      <c r="AK110" s="39" t="s">
        <v>847</v>
      </c>
      <c r="AL110" s="39" t="s">
        <v>847</v>
      </c>
      <c r="AM110" s="39" t="s">
        <v>1139</v>
      </c>
      <c r="AN110" s="39" t="s">
        <v>1139</v>
      </c>
      <c r="AO110" s="39" t="s">
        <v>830</v>
      </c>
      <c r="AP110" s="39" t="s">
        <v>830</v>
      </c>
      <c r="AQ110" s="39" t="s">
        <v>830</v>
      </c>
      <c r="AR110" s="39" t="s">
        <v>830</v>
      </c>
      <c r="AS110" s="39" t="s">
        <v>830</v>
      </c>
      <c r="AT110" s="39" t="s">
        <v>830</v>
      </c>
      <c r="AU110" s="39" t="s">
        <v>830</v>
      </c>
      <c r="AV110" s="39" t="s">
        <v>844</v>
      </c>
      <c r="AW110" s="39" t="s">
        <v>514</v>
      </c>
      <c r="AX110" s="39" t="s">
        <v>842</v>
      </c>
      <c r="AY110" s="39" t="s">
        <v>842</v>
      </c>
      <c r="AZ110" s="39" t="s">
        <v>842</v>
      </c>
      <c r="BA110" s="40" t="s">
        <v>914</v>
      </c>
      <c r="BB110" s="39" t="s">
        <v>841</v>
      </c>
      <c r="BC110" s="39" t="s">
        <v>841</v>
      </c>
      <c r="BD110" s="39" t="s">
        <v>503</v>
      </c>
      <c r="BE110" s="39" t="s">
        <v>503</v>
      </c>
      <c r="BF110" s="39" t="s">
        <v>1133</v>
      </c>
      <c r="BG110" s="39" t="s">
        <v>1140</v>
      </c>
      <c r="BH110" s="39" t="s">
        <v>838</v>
      </c>
      <c r="BI110" s="39" t="s">
        <v>514</v>
      </c>
      <c r="BJ110" s="39" t="s">
        <v>511</v>
      </c>
      <c r="BK110" s="39" t="s">
        <v>514</v>
      </c>
      <c r="BL110" s="39" t="s">
        <v>514</v>
      </c>
      <c r="BM110" s="39" t="s">
        <v>821</v>
      </c>
      <c r="BN110" s="39" t="s">
        <v>830</v>
      </c>
      <c r="BO110" s="39" t="s">
        <v>830</v>
      </c>
      <c r="BP110" s="39" t="s">
        <v>830</v>
      </c>
      <c r="BQ110" s="39" t="s">
        <v>830</v>
      </c>
      <c r="BR110" s="39" t="s">
        <v>830</v>
      </c>
      <c r="BS110" s="39" t="s">
        <v>830</v>
      </c>
      <c r="BT110" s="39"/>
      <c r="BU110" s="39" t="s">
        <v>845</v>
      </c>
      <c r="BV110" s="39" t="s">
        <v>514</v>
      </c>
    </row>
    <row r="111" spans="1:74">
      <c r="A111" s="30" t="str">
        <f>'Indicator Data'!A112</f>
        <v>Malta</v>
      </c>
      <c r="B111" s="23" t="str">
        <f>'Indicator Data'!B112</f>
        <v>MLT</v>
      </c>
      <c r="C111" s="39" t="s">
        <v>1132</v>
      </c>
      <c r="D111" s="39" t="s">
        <v>1132</v>
      </c>
      <c r="E111" s="39" t="s">
        <v>1133</v>
      </c>
      <c r="F111" s="39" t="s">
        <v>1133</v>
      </c>
      <c r="G111" s="39" t="s">
        <v>1133</v>
      </c>
      <c r="H111" s="39" t="s">
        <v>1133</v>
      </c>
      <c r="I111" s="39" t="s">
        <v>1133</v>
      </c>
      <c r="J111" s="39" t="s">
        <v>842</v>
      </c>
      <c r="K111" s="39" t="s">
        <v>842</v>
      </c>
      <c r="L111" s="39" t="s">
        <v>503</v>
      </c>
      <c r="M111" s="39" t="s">
        <v>839</v>
      </c>
      <c r="N111" s="39" t="s">
        <v>839</v>
      </c>
      <c r="O111" s="39" t="s">
        <v>839</v>
      </c>
      <c r="P111" s="39" t="s">
        <v>839</v>
      </c>
      <c r="Q111" s="39" t="s">
        <v>1051</v>
      </c>
      <c r="R111" s="39" t="s">
        <v>1051</v>
      </c>
      <c r="S111" s="39" t="s">
        <v>839</v>
      </c>
      <c r="T111" s="39" t="s">
        <v>839</v>
      </c>
      <c r="U111" s="39" t="s">
        <v>839</v>
      </c>
      <c r="V111" s="39" t="s">
        <v>514</v>
      </c>
      <c r="W111" s="39" t="s">
        <v>514</v>
      </c>
      <c r="X111" s="39" t="s">
        <v>514</v>
      </c>
      <c r="Y111" s="39" t="s">
        <v>1100</v>
      </c>
      <c r="Z111" s="39" t="s">
        <v>840</v>
      </c>
      <c r="AA111" s="39" t="s">
        <v>840</v>
      </c>
      <c r="AB111" s="61" t="s">
        <v>1138</v>
      </c>
      <c r="AC111" s="39" t="s">
        <v>830</v>
      </c>
      <c r="AD111" s="39" t="s">
        <v>1052</v>
      </c>
      <c r="AE111" s="39" t="s">
        <v>1100</v>
      </c>
      <c r="AF111" s="39" t="s">
        <v>839</v>
      </c>
      <c r="AG111" s="40" t="s">
        <v>1381</v>
      </c>
      <c r="AH111" s="39" t="s">
        <v>844</v>
      </c>
      <c r="AI111" s="39" t="s">
        <v>844</v>
      </c>
      <c r="AJ111" s="39" t="s">
        <v>846</v>
      </c>
      <c r="AK111" s="39" t="s">
        <v>847</v>
      </c>
      <c r="AL111" s="39" t="s">
        <v>847</v>
      </c>
      <c r="AM111" s="39" t="s">
        <v>1139</v>
      </c>
      <c r="AN111" s="39" t="s">
        <v>1139</v>
      </c>
      <c r="AO111" s="39" t="s">
        <v>830</v>
      </c>
      <c r="AP111" s="39" t="s">
        <v>830</v>
      </c>
      <c r="AQ111" s="39" t="s">
        <v>830</v>
      </c>
      <c r="AR111" s="39" t="s">
        <v>830</v>
      </c>
      <c r="AS111" s="39" t="s">
        <v>830</v>
      </c>
      <c r="AT111" s="39" t="s">
        <v>830</v>
      </c>
      <c r="AU111" s="39" t="s">
        <v>830</v>
      </c>
      <c r="AV111" s="39" t="s">
        <v>844</v>
      </c>
      <c r="AW111" s="39" t="s">
        <v>514</v>
      </c>
      <c r="AX111" s="39" t="s">
        <v>842</v>
      </c>
      <c r="AY111" s="39" t="s">
        <v>842</v>
      </c>
      <c r="AZ111" s="39" t="s">
        <v>842</v>
      </c>
      <c r="BA111" s="40" t="s">
        <v>819</v>
      </c>
      <c r="BB111" s="39" t="s">
        <v>841</v>
      </c>
      <c r="BC111" s="39" t="s">
        <v>841</v>
      </c>
      <c r="BD111" s="39" t="s">
        <v>503</v>
      </c>
      <c r="BE111" s="39" t="s">
        <v>503</v>
      </c>
      <c r="BF111" s="39" t="s">
        <v>1133</v>
      </c>
      <c r="BG111" s="39" t="s">
        <v>1140</v>
      </c>
      <c r="BH111" s="39" t="s">
        <v>838</v>
      </c>
      <c r="BI111" s="39" t="s">
        <v>514</v>
      </c>
      <c r="BJ111" s="39" t="s">
        <v>511</v>
      </c>
      <c r="BK111" s="39" t="s">
        <v>514</v>
      </c>
      <c r="BL111" s="39" t="s">
        <v>514</v>
      </c>
      <c r="BM111" s="39" t="s">
        <v>821</v>
      </c>
      <c r="BN111" s="39" t="s">
        <v>830</v>
      </c>
      <c r="BO111" s="39" t="s">
        <v>830</v>
      </c>
      <c r="BP111" s="39" t="s">
        <v>830</v>
      </c>
      <c r="BQ111" s="39" t="s">
        <v>830</v>
      </c>
      <c r="BR111" s="39" t="s">
        <v>830</v>
      </c>
      <c r="BS111" s="39" t="s">
        <v>830</v>
      </c>
      <c r="BT111" s="39"/>
      <c r="BU111" s="39" t="s">
        <v>845</v>
      </c>
      <c r="BV111" s="39" t="s">
        <v>514</v>
      </c>
    </row>
    <row r="112" spans="1:74">
      <c r="A112" s="30" t="str">
        <f>'Indicator Data'!A113</f>
        <v>Marshall Islands</v>
      </c>
      <c r="B112" s="23" t="str">
        <f>'Indicator Data'!B113</f>
        <v>MHL</v>
      </c>
      <c r="C112" s="39" t="s">
        <v>1132</v>
      </c>
      <c r="D112" s="39" t="s">
        <v>1132</v>
      </c>
      <c r="E112" s="39" t="s">
        <v>1133</v>
      </c>
      <c r="F112" s="39" t="s">
        <v>1133</v>
      </c>
      <c r="G112" s="39" t="s">
        <v>1133</v>
      </c>
      <c r="H112" s="39" t="s">
        <v>1133</v>
      </c>
      <c r="I112" s="39" t="s">
        <v>1133</v>
      </c>
      <c r="J112" s="39" t="s">
        <v>842</v>
      </c>
      <c r="K112" s="39" t="s">
        <v>842</v>
      </c>
      <c r="L112" s="39" t="s">
        <v>503</v>
      </c>
      <c r="M112" s="39" t="s">
        <v>839</v>
      </c>
      <c r="N112" s="39" t="s">
        <v>839</v>
      </c>
      <c r="O112" s="39" t="s">
        <v>839</v>
      </c>
      <c r="P112" s="39" t="s">
        <v>839</v>
      </c>
      <c r="Q112" s="39" t="s">
        <v>1051</v>
      </c>
      <c r="R112" s="39" t="s">
        <v>1051</v>
      </c>
      <c r="S112" s="39" t="s">
        <v>839</v>
      </c>
      <c r="T112" s="39" t="s">
        <v>839</v>
      </c>
      <c r="U112" s="39" t="s">
        <v>839</v>
      </c>
      <c r="V112" s="39" t="s">
        <v>514</v>
      </c>
      <c r="W112" s="39" t="s">
        <v>514</v>
      </c>
      <c r="X112" s="39" t="s">
        <v>514</v>
      </c>
      <c r="Y112" s="39" t="s">
        <v>1100</v>
      </c>
      <c r="Z112" s="39" t="s">
        <v>840</v>
      </c>
      <c r="AA112" s="39" t="s">
        <v>840</v>
      </c>
      <c r="AB112" s="61" t="s">
        <v>1138</v>
      </c>
      <c r="AC112" s="39" t="s">
        <v>830</v>
      </c>
      <c r="AD112" s="39" t="s">
        <v>1052</v>
      </c>
      <c r="AE112" s="39" t="s">
        <v>1100</v>
      </c>
      <c r="AF112" s="39" t="s">
        <v>839</v>
      </c>
      <c r="AG112" s="40" t="s">
        <v>1381</v>
      </c>
      <c r="AH112" s="39" t="s">
        <v>844</v>
      </c>
      <c r="AI112" s="39" t="s">
        <v>844</v>
      </c>
      <c r="AJ112" s="39" t="s">
        <v>846</v>
      </c>
      <c r="AK112" s="39" t="s">
        <v>847</v>
      </c>
      <c r="AL112" s="39" t="s">
        <v>847</v>
      </c>
      <c r="AM112" s="39" t="s">
        <v>1139</v>
      </c>
      <c r="AN112" s="39" t="s">
        <v>1139</v>
      </c>
      <c r="AO112" s="39" t="s">
        <v>830</v>
      </c>
      <c r="AP112" s="39" t="s">
        <v>830</v>
      </c>
      <c r="AQ112" s="39" t="s">
        <v>830</v>
      </c>
      <c r="AR112" s="39" t="s">
        <v>830</v>
      </c>
      <c r="AS112" s="39" t="s">
        <v>830</v>
      </c>
      <c r="AT112" s="39" t="s">
        <v>830</v>
      </c>
      <c r="AU112" s="39" t="s">
        <v>830</v>
      </c>
      <c r="AV112" s="39" t="s">
        <v>844</v>
      </c>
      <c r="AW112" s="39" t="s">
        <v>514</v>
      </c>
      <c r="AX112" s="39" t="s">
        <v>842</v>
      </c>
      <c r="AY112" s="39" t="s">
        <v>842</v>
      </c>
      <c r="AZ112" s="39" t="s">
        <v>842</v>
      </c>
      <c r="BA112" s="40" t="s">
        <v>819</v>
      </c>
      <c r="BB112" s="39" t="s">
        <v>841</v>
      </c>
      <c r="BC112" s="39" t="s">
        <v>841</v>
      </c>
      <c r="BD112" s="39" t="s">
        <v>503</v>
      </c>
      <c r="BE112" s="39" t="s">
        <v>503</v>
      </c>
      <c r="BF112" s="39" t="s">
        <v>1133</v>
      </c>
      <c r="BG112" s="39" t="s">
        <v>1140</v>
      </c>
      <c r="BH112" s="39" t="s">
        <v>838</v>
      </c>
      <c r="BI112" s="39" t="s">
        <v>514</v>
      </c>
      <c r="BJ112" s="39" t="s">
        <v>511</v>
      </c>
      <c r="BK112" s="39" t="s">
        <v>514</v>
      </c>
      <c r="BL112" s="39" t="s">
        <v>514</v>
      </c>
      <c r="BM112" s="39" t="s">
        <v>821</v>
      </c>
      <c r="BN112" s="39" t="s">
        <v>830</v>
      </c>
      <c r="BO112" s="39" t="s">
        <v>830</v>
      </c>
      <c r="BP112" s="39" t="s">
        <v>830</v>
      </c>
      <c r="BQ112" s="39" t="s">
        <v>830</v>
      </c>
      <c r="BR112" s="39" t="s">
        <v>830</v>
      </c>
      <c r="BS112" s="39" t="s">
        <v>830</v>
      </c>
      <c r="BT112" s="39"/>
      <c r="BU112" s="39" t="s">
        <v>845</v>
      </c>
      <c r="BV112" s="39" t="s">
        <v>514</v>
      </c>
    </row>
    <row r="113" spans="1:74">
      <c r="A113" s="30" t="str">
        <f>'Indicator Data'!A114</f>
        <v>Mauritania</v>
      </c>
      <c r="B113" s="23" t="str">
        <f>'Indicator Data'!B114</f>
        <v>MRT</v>
      </c>
      <c r="C113" s="39" t="s">
        <v>1132</v>
      </c>
      <c r="D113" s="39" t="s">
        <v>1132</v>
      </c>
      <c r="E113" s="39" t="s">
        <v>1133</v>
      </c>
      <c r="F113" s="39" t="s">
        <v>1133</v>
      </c>
      <c r="G113" s="39" t="s">
        <v>1133</v>
      </c>
      <c r="H113" s="39" t="s">
        <v>1133</v>
      </c>
      <c r="I113" s="39" t="s">
        <v>1133</v>
      </c>
      <c r="J113" s="39" t="s">
        <v>842</v>
      </c>
      <c r="K113" s="39" t="s">
        <v>842</v>
      </c>
      <c r="L113" s="39" t="s">
        <v>503</v>
      </c>
      <c r="M113" s="39" t="s">
        <v>839</v>
      </c>
      <c r="N113" s="39" t="s">
        <v>839</v>
      </c>
      <c r="O113" s="39" t="s">
        <v>839</v>
      </c>
      <c r="P113" s="39" t="s">
        <v>839</v>
      </c>
      <c r="Q113" s="39" t="s">
        <v>1051</v>
      </c>
      <c r="R113" s="39" t="s">
        <v>1051</v>
      </c>
      <c r="S113" s="39" t="s">
        <v>839</v>
      </c>
      <c r="T113" s="39" t="s">
        <v>839</v>
      </c>
      <c r="U113" s="39" t="s">
        <v>839</v>
      </c>
      <c r="V113" s="39" t="s">
        <v>514</v>
      </c>
      <c r="W113" s="39" t="s">
        <v>514</v>
      </c>
      <c r="X113" s="39" t="s">
        <v>514</v>
      </c>
      <c r="Y113" s="39" t="s">
        <v>1100</v>
      </c>
      <c r="Z113" s="39" t="s">
        <v>840</v>
      </c>
      <c r="AA113" s="39" t="s">
        <v>840</v>
      </c>
      <c r="AB113" s="61" t="s">
        <v>1138</v>
      </c>
      <c r="AC113" s="39" t="s">
        <v>830</v>
      </c>
      <c r="AD113" s="39" t="s">
        <v>1052</v>
      </c>
      <c r="AE113" s="39" t="s">
        <v>1100</v>
      </c>
      <c r="AF113" s="39" t="s">
        <v>839</v>
      </c>
      <c r="AG113" s="40" t="s">
        <v>1381</v>
      </c>
      <c r="AH113" s="39" t="s">
        <v>844</v>
      </c>
      <c r="AI113" s="39" t="s">
        <v>844</v>
      </c>
      <c r="AJ113" s="39" t="s">
        <v>846</v>
      </c>
      <c r="AK113" s="39" t="s">
        <v>847</v>
      </c>
      <c r="AL113" s="39" t="s">
        <v>847</v>
      </c>
      <c r="AM113" s="39" t="s">
        <v>1139</v>
      </c>
      <c r="AN113" s="39" t="s">
        <v>1139</v>
      </c>
      <c r="AO113" s="39" t="s">
        <v>830</v>
      </c>
      <c r="AP113" s="39" t="s">
        <v>830</v>
      </c>
      <c r="AQ113" s="39" t="s">
        <v>830</v>
      </c>
      <c r="AR113" s="39" t="s">
        <v>830</v>
      </c>
      <c r="AS113" s="39" t="s">
        <v>830</v>
      </c>
      <c r="AT113" s="39" t="s">
        <v>830</v>
      </c>
      <c r="AU113" s="39" t="s">
        <v>830</v>
      </c>
      <c r="AV113" s="39" t="s">
        <v>844</v>
      </c>
      <c r="AW113" s="39" t="s">
        <v>514</v>
      </c>
      <c r="AX113" s="39" t="s">
        <v>842</v>
      </c>
      <c r="AY113" s="39" t="s">
        <v>842</v>
      </c>
      <c r="AZ113" s="39" t="s">
        <v>842</v>
      </c>
      <c r="BA113" s="40" t="s">
        <v>819</v>
      </c>
      <c r="BB113" s="39" t="s">
        <v>841</v>
      </c>
      <c r="BC113" s="39" t="s">
        <v>841</v>
      </c>
      <c r="BD113" s="39" t="s">
        <v>503</v>
      </c>
      <c r="BE113" s="39" t="s">
        <v>503</v>
      </c>
      <c r="BF113" s="39" t="s">
        <v>1133</v>
      </c>
      <c r="BG113" s="39" t="s">
        <v>1140</v>
      </c>
      <c r="BH113" s="39" t="s">
        <v>838</v>
      </c>
      <c r="BI113" s="39" t="s">
        <v>514</v>
      </c>
      <c r="BJ113" s="39" t="s">
        <v>511</v>
      </c>
      <c r="BK113" s="39" t="s">
        <v>514</v>
      </c>
      <c r="BL113" s="39" t="s">
        <v>514</v>
      </c>
      <c r="BM113" s="39" t="s">
        <v>821</v>
      </c>
      <c r="BN113" s="39" t="s">
        <v>830</v>
      </c>
      <c r="BO113" s="39" t="s">
        <v>830</v>
      </c>
      <c r="BP113" s="39" t="s">
        <v>830</v>
      </c>
      <c r="BQ113" s="39" t="s">
        <v>830</v>
      </c>
      <c r="BR113" s="39" t="s">
        <v>830</v>
      </c>
      <c r="BS113" s="39" t="s">
        <v>830</v>
      </c>
      <c r="BT113" s="39"/>
      <c r="BU113" s="39" t="s">
        <v>845</v>
      </c>
      <c r="BV113" s="39" t="s">
        <v>514</v>
      </c>
    </row>
    <row r="114" spans="1:74">
      <c r="A114" s="30" t="str">
        <f>'Indicator Data'!A115</f>
        <v>Mauritius</v>
      </c>
      <c r="B114" s="23" t="str">
        <f>'Indicator Data'!B115</f>
        <v>MUS</v>
      </c>
      <c r="C114" s="39" t="s">
        <v>1132</v>
      </c>
      <c r="D114" s="39" t="s">
        <v>1132</v>
      </c>
      <c r="E114" s="39" t="s">
        <v>1133</v>
      </c>
      <c r="F114" s="39" t="s">
        <v>1133</v>
      </c>
      <c r="G114" s="39" t="s">
        <v>1133</v>
      </c>
      <c r="H114" s="39" t="s">
        <v>1133</v>
      </c>
      <c r="I114" s="39" t="s">
        <v>1133</v>
      </c>
      <c r="J114" s="39" t="s">
        <v>842</v>
      </c>
      <c r="K114" s="39" t="s">
        <v>842</v>
      </c>
      <c r="L114" s="39" t="s">
        <v>503</v>
      </c>
      <c r="M114" s="39" t="s">
        <v>839</v>
      </c>
      <c r="N114" s="39" t="s">
        <v>839</v>
      </c>
      <c r="O114" s="39" t="s">
        <v>839</v>
      </c>
      <c r="P114" s="39" t="s">
        <v>839</v>
      </c>
      <c r="Q114" s="39" t="s">
        <v>1051</v>
      </c>
      <c r="R114" s="39" t="s">
        <v>1051</v>
      </c>
      <c r="S114" s="39" t="s">
        <v>839</v>
      </c>
      <c r="T114" s="39" t="s">
        <v>839</v>
      </c>
      <c r="U114" s="39" t="s">
        <v>839</v>
      </c>
      <c r="V114" s="39" t="s">
        <v>514</v>
      </c>
      <c r="W114" s="39" t="s">
        <v>514</v>
      </c>
      <c r="X114" s="39" t="s">
        <v>514</v>
      </c>
      <c r="Y114" s="39" t="s">
        <v>1100</v>
      </c>
      <c r="Z114" s="39" t="s">
        <v>840</v>
      </c>
      <c r="AA114" s="39" t="s">
        <v>840</v>
      </c>
      <c r="AB114" s="61" t="s">
        <v>1138</v>
      </c>
      <c r="AC114" s="39" t="s">
        <v>830</v>
      </c>
      <c r="AD114" s="39" t="s">
        <v>1052</v>
      </c>
      <c r="AE114" s="39" t="s">
        <v>1100</v>
      </c>
      <c r="AF114" s="39" t="s">
        <v>839</v>
      </c>
      <c r="AG114" s="40" t="s">
        <v>1381</v>
      </c>
      <c r="AH114" s="39" t="s">
        <v>844</v>
      </c>
      <c r="AI114" s="39" t="s">
        <v>844</v>
      </c>
      <c r="AJ114" s="39" t="s">
        <v>846</v>
      </c>
      <c r="AK114" s="39" t="s">
        <v>847</v>
      </c>
      <c r="AL114" s="39" t="s">
        <v>847</v>
      </c>
      <c r="AM114" s="39" t="s">
        <v>1139</v>
      </c>
      <c r="AN114" s="39" t="s">
        <v>1139</v>
      </c>
      <c r="AO114" s="39" t="s">
        <v>830</v>
      </c>
      <c r="AP114" s="39" t="s">
        <v>830</v>
      </c>
      <c r="AQ114" s="39" t="s">
        <v>830</v>
      </c>
      <c r="AR114" s="39" t="s">
        <v>830</v>
      </c>
      <c r="AS114" s="39" t="s">
        <v>830</v>
      </c>
      <c r="AT114" s="39" t="s">
        <v>830</v>
      </c>
      <c r="AU114" s="39" t="s">
        <v>830</v>
      </c>
      <c r="AV114" s="39" t="s">
        <v>844</v>
      </c>
      <c r="AW114" s="39" t="s">
        <v>514</v>
      </c>
      <c r="AX114" s="39" t="s">
        <v>842</v>
      </c>
      <c r="AY114" s="39" t="s">
        <v>842</v>
      </c>
      <c r="AZ114" s="39" t="s">
        <v>842</v>
      </c>
      <c r="BA114" s="40" t="s">
        <v>819</v>
      </c>
      <c r="BB114" s="39" t="s">
        <v>841</v>
      </c>
      <c r="BC114" s="39" t="s">
        <v>841</v>
      </c>
      <c r="BD114" s="39" t="s">
        <v>503</v>
      </c>
      <c r="BE114" s="39" t="s">
        <v>503</v>
      </c>
      <c r="BF114" s="39" t="s">
        <v>1133</v>
      </c>
      <c r="BG114" s="39" t="s">
        <v>1140</v>
      </c>
      <c r="BH114" s="39" t="s">
        <v>838</v>
      </c>
      <c r="BI114" s="39" t="s">
        <v>514</v>
      </c>
      <c r="BJ114" s="39" t="s">
        <v>511</v>
      </c>
      <c r="BK114" s="39" t="s">
        <v>514</v>
      </c>
      <c r="BL114" s="39" t="s">
        <v>514</v>
      </c>
      <c r="BM114" s="39" t="s">
        <v>821</v>
      </c>
      <c r="BN114" s="39" t="s">
        <v>830</v>
      </c>
      <c r="BO114" s="39" t="s">
        <v>830</v>
      </c>
      <c r="BP114" s="39" t="s">
        <v>830</v>
      </c>
      <c r="BQ114" s="39" t="s">
        <v>830</v>
      </c>
      <c r="BR114" s="39" t="s">
        <v>830</v>
      </c>
      <c r="BS114" s="39" t="s">
        <v>830</v>
      </c>
      <c r="BT114" s="39"/>
      <c r="BU114" s="39" t="s">
        <v>845</v>
      </c>
      <c r="BV114" s="39" t="s">
        <v>514</v>
      </c>
    </row>
    <row r="115" spans="1:74">
      <c r="A115" s="30" t="str">
        <f>'Indicator Data'!A116</f>
        <v>Mexico</v>
      </c>
      <c r="B115" s="23" t="str">
        <f>'Indicator Data'!B116</f>
        <v>MEX</v>
      </c>
      <c r="C115" s="39" t="s">
        <v>1132</v>
      </c>
      <c r="D115" s="39" t="s">
        <v>1132</v>
      </c>
      <c r="E115" s="39" t="s">
        <v>1133</v>
      </c>
      <c r="F115" s="39" t="s">
        <v>1133</v>
      </c>
      <c r="G115" s="39" t="s">
        <v>1133</v>
      </c>
      <c r="H115" s="39" t="s">
        <v>1133</v>
      </c>
      <c r="I115" s="39" t="s">
        <v>1133</v>
      </c>
      <c r="J115" s="39" t="s">
        <v>842</v>
      </c>
      <c r="K115" s="39" t="s">
        <v>842</v>
      </c>
      <c r="L115" s="39" t="s">
        <v>503</v>
      </c>
      <c r="M115" s="39" t="s">
        <v>839</v>
      </c>
      <c r="N115" s="39" t="s">
        <v>839</v>
      </c>
      <c r="O115" s="39" t="s">
        <v>839</v>
      </c>
      <c r="P115" s="39" t="s">
        <v>839</v>
      </c>
      <c r="Q115" s="39" t="s">
        <v>1051</v>
      </c>
      <c r="R115" s="39" t="s">
        <v>1051</v>
      </c>
      <c r="S115" s="39" t="s">
        <v>839</v>
      </c>
      <c r="T115" s="39" t="s">
        <v>839</v>
      </c>
      <c r="U115" s="39" t="s">
        <v>839</v>
      </c>
      <c r="V115" s="39" t="s">
        <v>514</v>
      </c>
      <c r="W115" s="39" t="s">
        <v>514</v>
      </c>
      <c r="X115" s="39" t="s">
        <v>514</v>
      </c>
      <c r="Y115" s="39" t="s">
        <v>1100</v>
      </c>
      <c r="Z115" s="39" t="s">
        <v>840</v>
      </c>
      <c r="AA115" s="39" t="s">
        <v>840</v>
      </c>
      <c r="AB115" s="61" t="s">
        <v>1138</v>
      </c>
      <c r="AC115" s="39" t="s">
        <v>830</v>
      </c>
      <c r="AD115" s="39" t="s">
        <v>1052</v>
      </c>
      <c r="AE115" s="39" t="s">
        <v>1100</v>
      </c>
      <c r="AF115" s="39" t="s">
        <v>839</v>
      </c>
      <c r="AG115" s="40" t="s">
        <v>1381</v>
      </c>
      <c r="AH115" s="39" t="s">
        <v>844</v>
      </c>
      <c r="AI115" s="39" t="s">
        <v>844</v>
      </c>
      <c r="AJ115" s="39" t="s">
        <v>846</v>
      </c>
      <c r="AK115" s="39" t="s">
        <v>847</v>
      </c>
      <c r="AL115" s="39" t="s">
        <v>847</v>
      </c>
      <c r="AM115" s="39" t="s">
        <v>1139</v>
      </c>
      <c r="AN115" s="39" t="s">
        <v>1139</v>
      </c>
      <c r="AO115" s="39" t="s">
        <v>830</v>
      </c>
      <c r="AP115" s="39" t="s">
        <v>830</v>
      </c>
      <c r="AQ115" s="39" t="s">
        <v>830</v>
      </c>
      <c r="AR115" s="39" t="s">
        <v>830</v>
      </c>
      <c r="AS115" s="39" t="s">
        <v>830</v>
      </c>
      <c r="AT115" s="39" t="s">
        <v>830</v>
      </c>
      <c r="AU115" s="39" t="s">
        <v>830</v>
      </c>
      <c r="AV115" s="39" t="s">
        <v>844</v>
      </c>
      <c r="AW115" s="39" t="s">
        <v>514</v>
      </c>
      <c r="AX115" s="39" t="s">
        <v>842</v>
      </c>
      <c r="AY115" s="39" t="s">
        <v>842</v>
      </c>
      <c r="AZ115" s="39" t="s">
        <v>842</v>
      </c>
      <c r="BA115" s="40" t="s">
        <v>822</v>
      </c>
      <c r="BB115" s="39" t="s">
        <v>841</v>
      </c>
      <c r="BC115" s="39" t="s">
        <v>841</v>
      </c>
      <c r="BD115" s="39" t="s">
        <v>503</v>
      </c>
      <c r="BE115" s="39" t="s">
        <v>503</v>
      </c>
      <c r="BF115" s="39" t="s">
        <v>1133</v>
      </c>
      <c r="BG115" s="39" t="s">
        <v>1140</v>
      </c>
      <c r="BH115" s="39" t="s">
        <v>838</v>
      </c>
      <c r="BI115" s="39" t="s">
        <v>514</v>
      </c>
      <c r="BJ115" s="39" t="s">
        <v>511</v>
      </c>
      <c r="BK115" s="39" t="s">
        <v>514</v>
      </c>
      <c r="BL115" s="39" t="s">
        <v>514</v>
      </c>
      <c r="BM115" s="39" t="s">
        <v>821</v>
      </c>
      <c r="BN115" s="39" t="s">
        <v>830</v>
      </c>
      <c r="BO115" s="39" t="s">
        <v>830</v>
      </c>
      <c r="BP115" s="39" t="s">
        <v>830</v>
      </c>
      <c r="BQ115" s="39" t="s">
        <v>830</v>
      </c>
      <c r="BR115" s="39" t="s">
        <v>830</v>
      </c>
      <c r="BS115" s="39" t="s">
        <v>830</v>
      </c>
      <c r="BT115" s="39"/>
      <c r="BU115" s="39" t="s">
        <v>845</v>
      </c>
      <c r="BV115" s="39" t="s">
        <v>514</v>
      </c>
    </row>
    <row r="116" spans="1:74">
      <c r="A116" s="30" t="str">
        <f>'Indicator Data'!A117</f>
        <v>Micronesia</v>
      </c>
      <c r="B116" s="23" t="str">
        <f>'Indicator Data'!B117</f>
        <v>FSM</v>
      </c>
      <c r="C116" s="39" t="s">
        <v>1132</v>
      </c>
      <c r="D116" s="39" t="s">
        <v>1132</v>
      </c>
      <c r="E116" s="39" t="s">
        <v>1133</v>
      </c>
      <c r="F116" s="39" t="s">
        <v>1133</v>
      </c>
      <c r="G116" s="39" t="s">
        <v>1133</v>
      </c>
      <c r="H116" s="39" t="s">
        <v>1133</v>
      </c>
      <c r="I116" s="39" t="s">
        <v>1133</v>
      </c>
      <c r="J116" s="39" t="s">
        <v>842</v>
      </c>
      <c r="K116" s="39" t="s">
        <v>842</v>
      </c>
      <c r="L116" s="39" t="s">
        <v>503</v>
      </c>
      <c r="M116" s="39" t="s">
        <v>839</v>
      </c>
      <c r="N116" s="39" t="s">
        <v>839</v>
      </c>
      <c r="O116" s="39" t="s">
        <v>839</v>
      </c>
      <c r="P116" s="39" t="s">
        <v>839</v>
      </c>
      <c r="Q116" s="39" t="s">
        <v>1051</v>
      </c>
      <c r="R116" s="39" t="s">
        <v>1051</v>
      </c>
      <c r="S116" s="39" t="s">
        <v>839</v>
      </c>
      <c r="T116" s="39" t="s">
        <v>839</v>
      </c>
      <c r="U116" s="39" t="s">
        <v>839</v>
      </c>
      <c r="V116" s="39" t="s">
        <v>514</v>
      </c>
      <c r="W116" s="39" t="s">
        <v>514</v>
      </c>
      <c r="X116" s="39" t="s">
        <v>514</v>
      </c>
      <c r="Y116" s="39" t="s">
        <v>1100</v>
      </c>
      <c r="Z116" s="39" t="s">
        <v>840</v>
      </c>
      <c r="AA116" s="39" t="s">
        <v>840</v>
      </c>
      <c r="AB116" s="61" t="s">
        <v>1138</v>
      </c>
      <c r="AC116" s="39" t="s">
        <v>830</v>
      </c>
      <c r="AD116" s="39" t="s">
        <v>1052</v>
      </c>
      <c r="AE116" s="39" t="s">
        <v>1100</v>
      </c>
      <c r="AF116" s="39" t="s">
        <v>839</v>
      </c>
      <c r="AG116" s="40" t="s">
        <v>1381</v>
      </c>
      <c r="AH116" s="39" t="s">
        <v>844</v>
      </c>
      <c r="AI116" s="39" t="s">
        <v>844</v>
      </c>
      <c r="AJ116" s="39" t="s">
        <v>846</v>
      </c>
      <c r="AK116" s="39" t="s">
        <v>847</v>
      </c>
      <c r="AL116" s="39" t="s">
        <v>847</v>
      </c>
      <c r="AM116" s="39" t="s">
        <v>1139</v>
      </c>
      <c r="AN116" s="39" t="s">
        <v>1139</v>
      </c>
      <c r="AO116" s="39" t="s">
        <v>830</v>
      </c>
      <c r="AP116" s="39" t="s">
        <v>830</v>
      </c>
      <c r="AQ116" s="39" t="s">
        <v>830</v>
      </c>
      <c r="AR116" s="39" t="s">
        <v>830</v>
      </c>
      <c r="AS116" s="39" t="s">
        <v>830</v>
      </c>
      <c r="AT116" s="39" t="s">
        <v>830</v>
      </c>
      <c r="AU116" s="39" t="s">
        <v>830</v>
      </c>
      <c r="AV116" s="39" t="s">
        <v>844</v>
      </c>
      <c r="AW116" s="39" t="s">
        <v>514</v>
      </c>
      <c r="AX116" s="39" t="s">
        <v>842</v>
      </c>
      <c r="AY116" s="39" t="s">
        <v>842</v>
      </c>
      <c r="AZ116" s="39" t="s">
        <v>842</v>
      </c>
      <c r="BA116" s="40" t="s">
        <v>819</v>
      </c>
      <c r="BB116" s="39" t="s">
        <v>841</v>
      </c>
      <c r="BC116" s="39" t="s">
        <v>841</v>
      </c>
      <c r="BD116" s="39" t="s">
        <v>503</v>
      </c>
      <c r="BE116" s="39" t="s">
        <v>503</v>
      </c>
      <c r="BF116" s="39" t="s">
        <v>1133</v>
      </c>
      <c r="BG116" s="39" t="s">
        <v>1140</v>
      </c>
      <c r="BH116" s="39" t="s">
        <v>838</v>
      </c>
      <c r="BI116" s="39" t="s">
        <v>514</v>
      </c>
      <c r="BJ116" s="39" t="s">
        <v>511</v>
      </c>
      <c r="BK116" s="39" t="s">
        <v>514</v>
      </c>
      <c r="BL116" s="39" t="s">
        <v>514</v>
      </c>
      <c r="BM116" s="39" t="s">
        <v>821</v>
      </c>
      <c r="BN116" s="39" t="s">
        <v>830</v>
      </c>
      <c r="BO116" s="39" t="s">
        <v>830</v>
      </c>
      <c r="BP116" s="39" t="s">
        <v>830</v>
      </c>
      <c r="BQ116" s="39" t="s">
        <v>830</v>
      </c>
      <c r="BR116" s="39" t="s">
        <v>830</v>
      </c>
      <c r="BS116" s="39" t="s">
        <v>830</v>
      </c>
      <c r="BT116" s="39"/>
      <c r="BU116" s="39" t="s">
        <v>845</v>
      </c>
      <c r="BV116" s="39" t="s">
        <v>514</v>
      </c>
    </row>
    <row r="117" spans="1:74">
      <c r="A117" s="30" t="str">
        <f>'Indicator Data'!A118</f>
        <v>Moldova Republic of</v>
      </c>
      <c r="B117" s="23" t="str">
        <f>'Indicator Data'!B118</f>
        <v>MDA</v>
      </c>
      <c r="C117" s="39" t="s">
        <v>1132</v>
      </c>
      <c r="D117" s="39" t="s">
        <v>1132</v>
      </c>
      <c r="E117" s="39" t="s">
        <v>1133</v>
      </c>
      <c r="F117" s="39" t="s">
        <v>1133</v>
      </c>
      <c r="G117" s="39" t="s">
        <v>1133</v>
      </c>
      <c r="H117" s="39" t="s">
        <v>1133</v>
      </c>
      <c r="I117" s="39" t="s">
        <v>1133</v>
      </c>
      <c r="J117" s="39" t="s">
        <v>842</v>
      </c>
      <c r="K117" s="39" t="s">
        <v>842</v>
      </c>
      <c r="L117" s="39" t="s">
        <v>503</v>
      </c>
      <c r="M117" s="39" t="s">
        <v>839</v>
      </c>
      <c r="N117" s="39" t="s">
        <v>839</v>
      </c>
      <c r="O117" s="39" t="s">
        <v>839</v>
      </c>
      <c r="P117" s="39" t="s">
        <v>839</v>
      </c>
      <c r="Q117" s="39" t="s">
        <v>1051</v>
      </c>
      <c r="R117" s="39" t="s">
        <v>1051</v>
      </c>
      <c r="S117" s="39" t="s">
        <v>839</v>
      </c>
      <c r="T117" s="39" t="s">
        <v>839</v>
      </c>
      <c r="U117" s="39" t="s">
        <v>839</v>
      </c>
      <c r="V117" s="39" t="s">
        <v>514</v>
      </c>
      <c r="W117" s="39" t="s">
        <v>514</v>
      </c>
      <c r="X117" s="39" t="s">
        <v>514</v>
      </c>
      <c r="Y117" s="39" t="s">
        <v>1100</v>
      </c>
      <c r="Z117" s="39" t="s">
        <v>840</v>
      </c>
      <c r="AA117" s="39" t="s">
        <v>840</v>
      </c>
      <c r="AB117" s="61" t="s">
        <v>1138</v>
      </c>
      <c r="AC117" s="39" t="s">
        <v>830</v>
      </c>
      <c r="AD117" s="39" t="s">
        <v>1052</v>
      </c>
      <c r="AE117" s="39" t="s">
        <v>1100</v>
      </c>
      <c r="AF117" s="39" t="s">
        <v>839</v>
      </c>
      <c r="AG117" s="40" t="s">
        <v>1381</v>
      </c>
      <c r="AH117" s="39" t="s">
        <v>844</v>
      </c>
      <c r="AI117" s="39" t="s">
        <v>844</v>
      </c>
      <c r="AJ117" s="39" t="s">
        <v>846</v>
      </c>
      <c r="AK117" s="39" t="s">
        <v>847</v>
      </c>
      <c r="AL117" s="39" t="s">
        <v>847</v>
      </c>
      <c r="AM117" s="39" t="s">
        <v>1139</v>
      </c>
      <c r="AN117" s="39" t="s">
        <v>1139</v>
      </c>
      <c r="AO117" s="39" t="s">
        <v>830</v>
      </c>
      <c r="AP117" s="39" t="s">
        <v>830</v>
      </c>
      <c r="AQ117" s="39" t="s">
        <v>830</v>
      </c>
      <c r="AR117" s="39" t="s">
        <v>830</v>
      </c>
      <c r="AS117" s="39" t="s">
        <v>830</v>
      </c>
      <c r="AT117" s="39" t="s">
        <v>830</v>
      </c>
      <c r="AU117" s="39" t="s">
        <v>830</v>
      </c>
      <c r="AV117" s="39" t="s">
        <v>844</v>
      </c>
      <c r="AW117" s="39" t="s">
        <v>514</v>
      </c>
      <c r="AX117" s="39" t="s">
        <v>842</v>
      </c>
      <c r="AY117" s="39" t="s">
        <v>842</v>
      </c>
      <c r="AZ117" s="39" t="s">
        <v>842</v>
      </c>
      <c r="BA117" s="40" t="s">
        <v>819</v>
      </c>
      <c r="BB117" s="39" t="s">
        <v>841</v>
      </c>
      <c r="BC117" s="39" t="s">
        <v>841</v>
      </c>
      <c r="BD117" s="39" t="s">
        <v>503</v>
      </c>
      <c r="BE117" s="39" t="s">
        <v>503</v>
      </c>
      <c r="BF117" s="39" t="s">
        <v>1133</v>
      </c>
      <c r="BG117" s="39" t="s">
        <v>1140</v>
      </c>
      <c r="BH117" s="39" t="s">
        <v>838</v>
      </c>
      <c r="BI117" s="39" t="s">
        <v>514</v>
      </c>
      <c r="BJ117" s="39" t="s">
        <v>511</v>
      </c>
      <c r="BK117" s="39" t="s">
        <v>514</v>
      </c>
      <c r="BL117" s="39" t="s">
        <v>514</v>
      </c>
      <c r="BM117" s="39" t="s">
        <v>821</v>
      </c>
      <c r="BN117" s="39" t="s">
        <v>830</v>
      </c>
      <c r="BO117" s="39" t="s">
        <v>830</v>
      </c>
      <c r="BP117" s="39" t="s">
        <v>830</v>
      </c>
      <c r="BQ117" s="39" t="s">
        <v>830</v>
      </c>
      <c r="BR117" s="39" t="s">
        <v>830</v>
      </c>
      <c r="BS117" s="39" t="s">
        <v>830</v>
      </c>
      <c r="BT117" s="39"/>
      <c r="BU117" s="39" t="s">
        <v>845</v>
      </c>
      <c r="BV117" s="39" t="s">
        <v>514</v>
      </c>
    </row>
    <row r="118" spans="1:74">
      <c r="A118" s="30" t="str">
        <f>'Indicator Data'!A119</f>
        <v>Mongolia</v>
      </c>
      <c r="B118" s="23" t="str">
        <f>'Indicator Data'!B119</f>
        <v>MNG</v>
      </c>
      <c r="C118" s="39" t="s">
        <v>1132</v>
      </c>
      <c r="D118" s="39" t="s">
        <v>1132</v>
      </c>
      <c r="E118" s="39" t="s">
        <v>1133</v>
      </c>
      <c r="F118" s="39" t="s">
        <v>1133</v>
      </c>
      <c r="G118" s="39" t="s">
        <v>1133</v>
      </c>
      <c r="H118" s="39" t="s">
        <v>1133</v>
      </c>
      <c r="I118" s="39" t="s">
        <v>1133</v>
      </c>
      <c r="J118" s="39" t="s">
        <v>842</v>
      </c>
      <c r="K118" s="39" t="s">
        <v>842</v>
      </c>
      <c r="L118" s="39" t="s">
        <v>503</v>
      </c>
      <c r="M118" s="39" t="s">
        <v>839</v>
      </c>
      <c r="N118" s="39" t="s">
        <v>839</v>
      </c>
      <c r="O118" s="39" t="s">
        <v>839</v>
      </c>
      <c r="P118" s="39" t="s">
        <v>839</v>
      </c>
      <c r="Q118" s="39" t="s">
        <v>1051</v>
      </c>
      <c r="R118" s="39" t="s">
        <v>1051</v>
      </c>
      <c r="S118" s="39" t="s">
        <v>839</v>
      </c>
      <c r="T118" s="39" t="s">
        <v>839</v>
      </c>
      <c r="U118" s="39" t="s">
        <v>839</v>
      </c>
      <c r="V118" s="39" t="s">
        <v>514</v>
      </c>
      <c r="W118" s="39" t="s">
        <v>514</v>
      </c>
      <c r="X118" s="39" t="s">
        <v>514</v>
      </c>
      <c r="Y118" s="39" t="s">
        <v>1100</v>
      </c>
      <c r="Z118" s="39" t="s">
        <v>840</v>
      </c>
      <c r="AA118" s="39" t="s">
        <v>840</v>
      </c>
      <c r="AB118" s="61" t="s">
        <v>1138</v>
      </c>
      <c r="AC118" s="39" t="s">
        <v>830</v>
      </c>
      <c r="AD118" s="39" t="s">
        <v>1052</v>
      </c>
      <c r="AE118" s="39" t="s">
        <v>1100</v>
      </c>
      <c r="AF118" s="39" t="s">
        <v>839</v>
      </c>
      <c r="AG118" s="40" t="s">
        <v>1381</v>
      </c>
      <c r="AH118" s="39" t="s">
        <v>844</v>
      </c>
      <c r="AI118" s="39" t="s">
        <v>844</v>
      </c>
      <c r="AJ118" s="39" t="s">
        <v>846</v>
      </c>
      <c r="AK118" s="39" t="s">
        <v>847</v>
      </c>
      <c r="AL118" s="39" t="s">
        <v>847</v>
      </c>
      <c r="AM118" s="39" t="s">
        <v>1139</v>
      </c>
      <c r="AN118" s="39" t="s">
        <v>1139</v>
      </c>
      <c r="AO118" s="39" t="s">
        <v>830</v>
      </c>
      <c r="AP118" s="39" t="s">
        <v>830</v>
      </c>
      <c r="AQ118" s="39" t="s">
        <v>830</v>
      </c>
      <c r="AR118" s="39" t="s">
        <v>830</v>
      </c>
      <c r="AS118" s="39" t="s">
        <v>830</v>
      </c>
      <c r="AT118" s="39" t="s">
        <v>830</v>
      </c>
      <c r="AU118" s="39" t="s">
        <v>830</v>
      </c>
      <c r="AV118" s="39" t="s">
        <v>844</v>
      </c>
      <c r="AW118" s="39" t="s">
        <v>514</v>
      </c>
      <c r="AX118" s="39" t="s">
        <v>842</v>
      </c>
      <c r="AY118" s="39" t="s">
        <v>842</v>
      </c>
      <c r="AZ118" s="39" t="s">
        <v>842</v>
      </c>
      <c r="BA118" s="40" t="s">
        <v>819</v>
      </c>
      <c r="BB118" s="39" t="s">
        <v>841</v>
      </c>
      <c r="BC118" s="39" t="s">
        <v>841</v>
      </c>
      <c r="BD118" s="39" t="s">
        <v>503</v>
      </c>
      <c r="BE118" s="39" t="s">
        <v>503</v>
      </c>
      <c r="BF118" s="39" t="s">
        <v>1133</v>
      </c>
      <c r="BG118" s="39" t="s">
        <v>1140</v>
      </c>
      <c r="BH118" s="39" t="s">
        <v>838</v>
      </c>
      <c r="BI118" s="39" t="s">
        <v>514</v>
      </c>
      <c r="BJ118" s="39" t="s">
        <v>511</v>
      </c>
      <c r="BK118" s="39" t="s">
        <v>514</v>
      </c>
      <c r="BL118" s="39" t="s">
        <v>514</v>
      </c>
      <c r="BM118" s="39" t="s">
        <v>821</v>
      </c>
      <c r="BN118" s="39" t="s">
        <v>830</v>
      </c>
      <c r="BO118" s="39" t="s">
        <v>830</v>
      </c>
      <c r="BP118" s="39" t="s">
        <v>830</v>
      </c>
      <c r="BQ118" s="39" t="s">
        <v>830</v>
      </c>
      <c r="BR118" s="39" t="s">
        <v>830</v>
      </c>
      <c r="BS118" s="39" t="s">
        <v>830</v>
      </c>
      <c r="BT118" s="39"/>
      <c r="BU118" s="39" t="s">
        <v>845</v>
      </c>
      <c r="BV118" s="39" t="s">
        <v>514</v>
      </c>
    </row>
    <row r="119" spans="1:74">
      <c r="A119" s="30" t="str">
        <f>'Indicator Data'!A120</f>
        <v>Montenegro</v>
      </c>
      <c r="B119" s="23" t="str">
        <f>'Indicator Data'!B120</f>
        <v>MNE</v>
      </c>
      <c r="C119" s="39" t="s">
        <v>1132</v>
      </c>
      <c r="D119" s="39" t="s">
        <v>1132</v>
      </c>
      <c r="E119" s="39" t="s">
        <v>1133</v>
      </c>
      <c r="F119" s="39" t="s">
        <v>1133</v>
      </c>
      <c r="G119" s="39" t="s">
        <v>1133</v>
      </c>
      <c r="H119" s="39" t="s">
        <v>1133</v>
      </c>
      <c r="I119" s="39" t="s">
        <v>1133</v>
      </c>
      <c r="J119" s="39" t="s">
        <v>842</v>
      </c>
      <c r="K119" s="39" t="s">
        <v>842</v>
      </c>
      <c r="L119" s="39" t="s">
        <v>503</v>
      </c>
      <c r="M119" s="39" t="s">
        <v>839</v>
      </c>
      <c r="N119" s="39" t="s">
        <v>839</v>
      </c>
      <c r="O119" s="39" t="s">
        <v>839</v>
      </c>
      <c r="P119" s="39" t="s">
        <v>839</v>
      </c>
      <c r="Q119" s="39" t="s">
        <v>1051</v>
      </c>
      <c r="R119" s="39" t="s">
        <v>1051</v>
      </c>
      <c r="S119" s="39" t="s">
        <v>839</v>
      </c>
      <c r="T119" s="39" t="s">
        <v>839</v>
      </c>
      <c r="U119" s="39" t="s">
        <v>839</v>
      </c>
      <c r="V119" s="39" t="s">
        <v>514</v>
      </c>
      <c r="W119" s="39" t="s">
        <v>514</v>
      </c>
      <c r="X119" s="39" t="s">
        <v>514</v>
      </c>
      <c r="Y119" s="39" t="s">
        <v>1100</v>
      </c>
      <c r="Z119" s="39" t="s">
        <v>840</v>
      </c>
      <c r="AA119" s="39" t="s">
        <v>840</v>
      </c>
      <c r="AB119" s="61" t="s">
        <v>1138</v>
      </c>
      <c r="AC119" s="39" t="s">
        <v>830</v>
      </c>
      <c r="AD119" s="39" t="s">
        <v>1052</v>
      </c>
      <c r="AE119" s="39" t="s">
        <v>1100</v>
      </c>
      <c r="AF119" s="39" t="s">
        <v>839</v>
      </c>
      <c r="AG119" s="40" t="s">
        <v>1381</v>
      </c>
      <c r="AH119" s="39" t="s">
        <v>844</v>
      </c>
      <c r="AI119" s="39" t="s">
        <v>844</v>
      </c>
      <c r="AJ119" s="39" t="s">
        <v>846</v>
      </c>
      <c r="AK119" s="39" t="s">
        <v>847</v>
      </c>
      <c r="AL119" s="39" t="s">
        <v>847</v>
      </c>
      <c r="AM119" s="39" t="s">
        <v>1139</v>
      </c>
      <c r="AN119" s="39" t="s">
        <v>1139</v>
      </c>
      <c r="AO119" s="39" t="s">
        <v>830</v>
      </c>
      <c r="AP119" s="39" t="s">
        <v>830</v>
      </c>
      <c r="AQ119" s="39" t="s">
        <v>830</v>
      </c>
      <c r="AR119" s="39" t="s">
        <v>830</v>
      </c>
      <c r="AS119" s="39" t="s">
        <v>830</v>
      </c>
      <c r="AT119" s="39" t="s">
        <v>830</v>
      </c>
      <c r="AU119" s="39" t="s">
        <v>830</v>
      </c>
      <c r="AV119" s="39" t="s">
        <v>844</v>
      </c>
      <c r="AW119" s="39" t="s">
        <v>514</v>
      </c>
      <c r="AX119" s="39" t="s">
        <v>842</v>
      </c>
      <c r="AY119" s="39" t="s">
        <v>842</v>
      </c>
      <c r="AZ119" s="39" t="s">
        <v>842</v>
      </c>
      <c r="BA119" s="40" t="s">
        <v>819</v>
      </c>
      <c r="BB119" s="39" t="s">
        <v>841</v>
      </c>
      <c r="BC119" s="39" t="s">
        <v>841</v>
      </c>
      <c r="BD119" s="39" t="s">
        <v>503</v>
      </c>
      <c r="BE119" s="39" t="s">
        <v>503</v>
      </c>
      <c r="BF119" s="39" t="s">
        <v>1133</v>
      </c>
      <c r="BG119" s="39" t="s">
        <v>1140</v>
      </c>
      <c r="BH119" s="39" t="s">
        <v>838</v>
      </c>
      <c r="BI119" s="39" t="s">
        <v>514</v>
      </c>
      <c r="BJ119" s="39" t="s">
        <v>511</v>
      </c>
      <c r="BK119" s="39" t="s">
        <v>514</v>
      </c>
      <c r="BL119" s="39" t="s">
        <v>514</v>
      </c>
      <c r="BM119" s="39" t="s">
        <v>821</v>
      </c>
      <c r="BN119" s="39" t="s">
        <v>830</v>
      </c>
      <c r="BO119" s="39" t="s">
        <v>830</v>
      </c>
      <c r="BP119" s="39" t="s">
        <v>830</v>
      </c>
      <c r="BQ119" s="39" t="s">
        <v>830</v>
      </c>
      <c r="BR119" s="39" t="s">
        <v>830</v>
      </c>
      <c r="BS119" s="39" t="s">
        <v>830</v>
      </c>
      <c r="BT119" s="39"/>
      <c r="BU119" s="39" t="s">
        <v>845</v>
      </c>
      <c r="BV119" s="39" t="s">
        <v>514</v>
      </c>
    </row>
    <row r="120" spans="1:74">
      <c r="A120" s="30" t="str">
        <f>'Indicator Data'!A121</f>
        <v>Morocco</v>
      </c>
      <c r="B120" s="23" t="str">
        <f>'Indicator Data'!B121</f>
        <v>MAR</v>
      </c>
      <c r="C120" s="39" t="s">
        <v>1132</v>
      </c>
      <c r="D120" s="39" t="s">
        <v>1132</v>
      </c>
      <c r="E120" s="39" t="s">
        <v>1133</v>
      </c>
      <c r="F120" s="39" t="s">
        <v>1133</v>
      </c>
      <c r="G120" s="39" t="s">
        <v>1133</v>
      </c>
      <c r="H120" s="39" t="s">
        <v>1133</v>
      </c>
      <c r="I120" s="39" t="s">
        <v>1133</v>
      </c>
      <c r="J120" s="39" t="s">
        <v>842</v>
      </c>
      <c r="K120" s="39" t="s">
        <v>842</v>
      </c>
      <c r="L120" s="39" t="s">
        <v>503</v>
      </c>
      <c r="M120" s="39" t="s">
        <v>839</v>
      </c>
      <c r="N120" s="39" t="s">
        <v>839</v>
      </c>
      <c r="O120" s="39" t="s">
        <v>839</v>
      </c>
      <c r="P120" s="39" t="s">
        <v>839</v>
      </c>
      <c r="Q120" s="39" t="s">
        <v>1051</v>
      </c>
      <c r="R120" s="39" t="s">
        <v>1051</v>
      </c>
      <c r="S120" s="39" t="s">
        <v>839</v>
      </c>
      <c r="T120" s="39" t="s">
        <v>839</v>
      </c>
      <c r="U120" s="39" t="s">
        <v>839</v>
      </c>
      <c r="V120" s="39" t="s">
        <v>514</v>
      </c>
      <c r="W120" s="39" t="s">
        <v>514</v>
      </c>
      <c r="X120" s="39" t="s">
        <v>514</v>
      </c>
      <c r="Y120" s="39" t="s">
        <v>1100</v>
      </c>
      <c r="Z120" s="39" t="s">
        <v>840</v>
      </c>
      <c r="AA120" s="39" t="s">
        <v>840</v>
      </c>
      <c r="AB120" s="61" t="s">
        <v>1138</v>
      </c>
      <c r="AC120" s="39" t="s">
        <v>830</v>
      </c>
      <c r="AD120" s="39" t="s">
        <v>1052</v>
      </c>
      <c r="AE120" s="39" t="s">
        <v>1100</v>
      </c>
      <c r="AF120" s="39" t="s">
        <v>839</v>
      </c>
      <c r="AG120" s="40" t="s">
        <v>1381</v>
      </c>
      <c r="AH120" s="39" t="s">
        <v>844</v>
      </c>
      <c r="AI120" s="39" t="s">
        <v>844</v>
      </c>
      <c r="AJ120" s="39" t="s">
        <v>846</v>
      </c>
      <c r="AK120" s="39" t="s">
        <v>847</v>
      </c>
      <c r="AL120" s="39" t="s">
        <v>847</v>
      </c>
      <c r="AM120" s="39" t="s">
        <v>1139</v>
      </c>
      <c r="AN120" s="39" t="s">
        <v>1139</v>
      </c>
      <c r="AO120" s="39" t="s">
        <v>830</v>
      </c>
      <c r="AP120" s="39" t="s">
        <v>830</v>
      </c>
      <c r="AQ120" s="39" t="s">
        <v>830</v>
      </c>
      <c r="AR120" s="39" t="s">
        <v>830</v>
      </c>
      <c r="AS120" s="39" t="s">
        <v>830</v>
      </c>
      <c r="AT120" s="39" t="s">
        <v>830</v>
      </c>
      <c r="AU120" s="39" t="s">
        <v>830</v>
      </c>
      <c r="AV120" s="39" t="s">
        <v>844</v>
      </c>
      <c r="AW120" s="39" t="s">
        <v>514</v>
      </c>
      <c r="AX120" s="39" t="s">
        <v>842</v>
      </c>
      <c r="AY120" s="39" t="s">
        <v>842</v>
      </c>
      <c r="AZ120" s="39" t="s">
        <v>842</v>
      </c>
      <c r="BA120" s="40" t="s">
        <v>819</v>
      </c>
      <c r="BB120" s="39" t="s">
        <v>841</v>
      </c>
      <c r="BC120" s="39" t="s">
        <v>841</v>
      </c>
      <c r="BD120" s="39" t="s">
        <v>503</v>
      </c>
      <c r="BE120" s="39" t="s">
        <v>503</v>
      </c>
      <c r="BF120" s="39" t="s">
        <v>1133</v>
      </c>
      <c r="BG120" s="39" t="s">
        <v>1140</v>
      </c>
      <c r="BH120" s="39" t="s">
        <v>838</v>
      </c>
      <c r="BI120" s="39" t="s">
        <v>514</v>
      </c>
      <c r="BJ120" s="39" t="s">
        <v>511</v>
      </c>
      <c r="BK120" s="39" t="s">
        <v>514</v>
      </c>
      <c r="BL120" s="39" t="s">
        <v>514</v>
      </c>
      <c r="BM120" s="39" t="s">
        <v>821</v>
      </c>
      <c r="BN120" s="39" t="s">
        <v>830</v>
      </c>
      <c r="BO120" s="39" t="s">
        <v>830</v>
      </c>
      <c r="BP120" s="39" t="s">
        <v>830</v>
      </c>
      <c r="BQ120" s="39" t="s">
        <v>830</v>
      </c>
      <c r="BR120" s="39" t="s">
        <v>830</v>
      </c>
      <c r="BS120" s="39" t="s">
        <v>830</v>
      </c>
      <c r="BT120" s="39"/>
      <c r="BU120" s="39" t="s">
        <v>845</v>
      </c>
      <c r="BV120" s="39" t="s">
        <v>514</v>
      </c>
    </row>
    <row r="121" spans="1:74">
      <c r="A121" s="30" t="str">
        <f>'Indicator Data'!A122</f>
        <v>Mozambique</v>
      </c>
      <c r="B121" s="23" t="str">
        <f>'Indicator Data'!B122</f>
        <v>MOZ</v>
      </c>
      <c r="C121" s="39" t="s">
        <v>1132</v>
      </c>
      <c r="D121" s="39" t="s">
        <v>1132</v>
      </c>
      <c r="E121" s="39" t="s">
        <v>1133</v>
      </c>
      <c r="F121" s="39" t="s">
        <v>1133</v>
      </c>
      <c r="G121" s="39" t="s">
        <v>1133</v>
      </c>
      <c r="H121" s="39" t="s">
        <v>1133</v>
      </c>
      <c r="I121" s="39" t="s">
        <v>1133</v>
      </c>
      <c r="J121" s="39" t="s">
        <v>842</v>
      </c>
      <c r="K121" s="39" t="s">
        <v>842</v>
      </c>
      <c r="L121" s="39" t="s">
        <v>503</v>
      </c>
      <c r="M121" s="39" t="s">
        <v>839</v>
      </c>
      <c r="N121" s="39" t="s">
        <v>839</v>
      </c>
      <c r="O121" s="39" t="s">
        <v>839</v>
      </c>
      <c r="P121" s="39" t="s">
        <v>839</v>
      </c>
      <c r="Q121" s="39" t="s">
        <v>1051</v>
      </c>
      <c r="R121" s="39" t="s">
        <v>1051</v>
      </c>
      <c r="S121" s="39" t="s">
        <v>839</v>
      </c>
      <c r="T121" s="39" t="s">
        <v>839</v>
      </c>
      <c r="U121" s="39" t="s">
        <v>839</v>
      </c>
      <c r="V121" s="39" t="s">
        <v>514</v>
      </c>
      <c r="W121" s="39" t="s">
        <v>514</v>
      </c>
      <c r="X121" s="39" t="s">
        <v>514</v>
      </c>
      <c r="Y121" s="39" t="s">
        <v>1100</v>
      </c>
      <c r="Z121" s="39" t="s">
        <v>840</v>
      </c>
      <c r="AA121" s="39" t="s">
        <v>840</v>
      </c>
      <c r="AB121" s="61" t="s">
        <v>1138</v>
      </c>
      <c r="AC121" s="39" t="s">
        <v>830</v>
      </c>
      <c r="AD121" s="39" t="s">
        <v>1052</v>
      </c>
      <c r="AE121" s="39" t="s">
        <v>1100</v>
      </c>
      <c r="AF121" s="39" t="s">
        <v>839</v>
      </c>
      <c r="AG121" s="40" t="s">
        <v>1381</v>
      </c>
      <c r="AH121" s="39" t="s">
        <v>844</v>
      </c>
      <c r="AI121" s="39" t="s">
        <v>844</v>
      </c>
      <c r="AJ121" s="39" t="s">
        <v>846</v>
      </c>
      <c r="AK121" s="39" t="s">
        <v>847</v>
      </c>
      <c r="AL121" s="39" t="s">
        <v>847</v>
      </c>
      <c r="AM121" s="39" t="s">
        <v>1139</v>
      </c>
      <c r="AN121" s="39" t="s">
        <v>1139</v>
      </c>
      <c r="AO121" s="39" t="s">
        <v>830</v>
      </c>
      <c r="AP121" s="39" t="s">
        <v>830</v>
      </c>
      <c r="AQ121" s="39" t="s">
        <v>830</v>
      </c>
      <c r="AR121" s="39" t="s">
        <v>830</v>
      </c>
      <c r="AS121" s="39" t="s">
        <v>830</v>
      </c>
      <c r="AT121" s="39" t="s">
        <v>830</v>
      </c>
      <c r="AU121" s="39" t="s">
        <v>830</v>
      </c>
      <c r="AV121" s="39" t="s">
        <v>844</v>
      </c>
      <c r="AW121" s="39" t="s">
        <v>514</v>
      </c>
      <c r="AX121" s="39" t="s">
        <v>842</v>
      </c>
      <c r="AY121" s="39" t="s">
        <v>842</v>
      </c>
      <c r="AZ121" s="39" t="s">
        <v>842</v>
      </c>
      <c r="BA121" s="40" t="s">
        <v>841</v>
      </c>
      <c r="BB121" s="39" t="s">
        <v>841</v>
      </c>
      <c r="BC121" s="39" t="s">
        <v>841</v>
      </c>
      <c r="BD121" s="39" t="s">
        <v>503</v>
      </c>
      <c r="BE121" s="39" t="s">
        <v>503</v>
      </c>
      <c r="BF121" s="39" t="s">
        <v>1133</v>
      </c>
      <c r="BG121" s="39" t="s">
        <v>1140</v>
      </c>
      <c r="BH121" s="39" t="s">
        <v>838</v>
      </c>
      <c r="BI121" s="39" t="s">
        <v>514</v>
      </c>
      <c r="BJ121" s="39" t="s">
        <v>511</v>
      </c>
      <c r="BK121" s="39" t="s">
        <v>514</v>
      </c>
      <c r="BL121" s="39" t="s">
        <v>514</v>
      </c>
      <c r="BM121" s="39" t="s">
        <v>821</v>
      </c>
      <c r="BN121" s="39" t="s">
        <v>830</v>
      </c>
      <c r="BO121" s="39" t="s">
        <v>830</v>
      </c>
      <c r="BP121" s="39" t="s">
        <v>830</v>
      </c>
      <c r="BQ121" s="39" t="s">
        <v>830</v>
      </c>
      <c r="BR121" s="39" t="s">
        <v>830</v>
      </c>
      <c r="BS121" s="39" t="s">
        <v>830</v>
      </c>
      <c r="BT121" s="39"/>
      <c r="BU121" s="39" t="s">
        <v>845</v>
      </c>
      <c r="BV121" s="39" t="s">
        <v>514</v>
      </c>
    </row>
    <row r="122" spans="1:74">
      <c r="A122" s="30" t="str">
        <f>'Indicator Data'!A123</f>
        <v>Myanmar</v>
      </c>
      <c r="B122" s="23" t="str">
        <f>'Indicator Data'!B123</f>
        <v>MMR</v>
      </c>
      <c r="C122" s="39" t="s">
        <v>1132</v>
      </c>
      <c r="D122" s="39" t="s">
        <v>1132</v>
      </c>
      <c r="E122" s="39" t="s">
        <v>1133</v>
      </c>
      <c r="F122" s="39" t="s">
        <v>1133</v>
      </c>
      <c r="G122" s="39" t="s">
        <v>1133</v>
      </c>
      <c r="H122" s="39" t="s">
        <v>1133</v>
      </c>
      <c r="I122" s="39" t="s">
        <v>1133</v>
      </c>
      <c r="J122" s="39" t="s">
        <v>842</v>
      </c>
      <c r="K122" s="39" t="s">
        <v>842</v>
      </c>
      <c r="L122" s="39" t="s">
        <v>503</v>
      </c>
      <c r="M122" s="39" t="s">
        <v>839</v>
      </c>
      <c r="N122" s="39" t="s">
        <v>839</v>
      </c>
      <c r="O122" s="39" t="s">
        <v>839</v>
      </c>
      <c r="P122" s="39" t="s">
        <v>839</v>
      </c>
      <c r="Q122" s="39" t="s">
        <v>1051</v>
      </c>
      <c r="R122" s="39" t="s">
        <v>1051</v>
      </c>
      <c r="S122" s="39" t="s">
        <v>839</v>
      </c>
      <c r="T122" s="39" t="s">
        <v>839</v>
      </c>
      <c r="U122" s="39" t="s">
        <v>839</v>
      </c>
      <c r="V122" s="39" t="s">
        <v>514</v>
      </c>
      <c r="W122" s="39" t="s">
        <v>514</v>
      </c>
      <c r="X122" s="39" t="s">
        <v>514</v>
      </c>
      <c r="Y122" s="39" t="s">
        <v>1100</v>
      </c>
      <c r="Z122" s="39" t="s">
        <v>840</v>
      </c>
      <c r="AA122" s="39" t="s">
        <v>840</v>
      </c>
      <c r="AB122" s="61" t="s">
        <v>1138</v>
      </c>
      <c r="AC122" s="39" t="s">
        <v>830</v>
      </c>
      <c r="AD122" s="39" t="s">
        <v>1052</v>
      </c>
      <c r="AE122" s="39" t="s">
        <v>1100</v>
      </c>
      <c r="AF122" s="39" t="s">
        <v>839</v>
      </c>
      <c r="AG122" s="40" t="s">
        <v>1381</v>
      </c>
      <c r="AH122" s="39" t="s">
        <v>844</v>
      </c>
      <c r="AI122" s="39" t="s">
        <v>844</v>
      </c>
      <c r="AJ122" s="39" t="s">
        <v>846</v>
      </c>
      <c r="AK122" s="39" t="s">
        <v>847</v>
      </c>
      <c r="AL122" s="39" t="s">
        <v>847</v>
      </c>
      <c r="AM122" s="39" t="s">
        <v>1139</v>
      </c>
      <c r="AN122" s="39" t="s">
        <v>1139</v>
      </c>
      <c r="AO122" s="39" t="s">
        <v>830</v>
      </c>
      <c r="AP122" s="39" t="s">
        <v>830</v>
      </c>
      <c r="AQ122" s="39" t="s">
        <v>830</v>
      </c>
      <c r="AR122" s="39" t="s">
        <v>830</v>
      </c>
      <c r="AS122" s="39" t="s">
        <v>830</v>
      </c>
      <c r="AT122" s="39" t="s">
        <v>830</v>
      </c>
      <c r="AU122" s="39" t="s">
        <v>830</v>
      </c>
      <c r="AV122" s="39" t="s">
        <v>844</v>
      </c>
      <c r="AW122" s="39" t="s">
        <v>514</v>
      </c>
      <c r="AX122" s="39" t="s">
        <v>842</v>
      </c>
      <c r="AY122" s="39" t="s">
        <v>842</v>
      </c>
      <c r="AZ122" s="39" t="s">
        <v>842</v>
      </c>
      <c r="BA122" s="40" t="s">
        <v>822</v>
      </c>
      <c r="BB122" s="39" t="s">
        <v>841</v>
      </c>
      <c r="BC122" s="39" t="s">
        <v>841</v>
      </c>
      <c r="BD122" s="39" t="s">
        <v>503</v>
      </c>
      <c r="BE122" s="39" t="s">
        <v>503</v>
      </c>
      <c r="BF122" s="39" t="s">
        <v>1133</v>
      </c>
      <c r="BG122" s="39" t="s">
        <v>1140</v>
      </c>
      <c r="BH122" s="39" t="s">
        <v>838</v>
      </c>
      <c r="BI122" s="39" t="s">
        <v>514</v>
      </c>
      <c r="BJ122" s="39" t="s">
        <v>511</v>
      </c>
      <c r="BK122" s="39" t="s">
        <v>514</v>
      </c>
      <c r="BL122" s="39" t="s">
        <v>514</v>
      </c>
      <c r="BM122" s="39" t="s">
        <v>821</v>
      </c>
      <c r="BN122" s="39" t="s">
        <v>830</v>
      </c>
      <c r="BO122" s="39" t="s">
        <v>830</v>
      </c>
      <c r="BP122" s="39" t="s">
        <v>830</v>
      </c>
      <c r="BQ122" s="39" t="s">
        <v>830</v>
      </c>
      <c r="BR122" s="39" t="s">
        <v>830</v>
      </c>
      <c r="BS122" s="39" t="s">
        <v>830</v>
      </c>
      <c r="BT122" s="39"/>
      <c r="BU122" s="39" t="s">
        <v>845</v>
      </c>
      <c r="BV122" s="39" t="s">
        <v>514</v>
      </c>
    </row>
    <row r="123" spans="1:74">
      <c r="A123" s="30" t="str">
        <f>'Indicator Data'!A124</f>
        <v>Namibia</v>
      </c>
      <c r="B123" s="23" t="str">
        <f>'Indicator Data'!B124</f>
        <v>NAM</v>
      </c>
      <c r="C123" s="39" t="s">
        <v>1132</v>
      </c>
      <c r="D123" s="39" t="s">
        <v>1132</v>
      </c>
      <c r="E123" s="39" t="s">
        <v>1133</v>
      </c>
      <c r="F123" s="39" t="s">
        <v>1133</v>
      </c>
      <c r="G123" s="39" t="s">
        <v>1133</v>
      </c>
      <c r="H123" s="39" t="s">
        <v>1133</v>
      </c>
      <c r="I123" s="39" t="s">
        <v>1133</v>
      </c>
      <c r="J123" s="39" t="s">
        <v>842</v>
      </c>
      <c r="K123" s="39" t="s">
        <v>842</v>
      </c>
      <c r="L123" s="39" t="s">
        <v>503</v>
      </c>
      <c r="M123" s="39" t="s">
        <v>839</v>
      </c>
      <c r="N123" s="39" t="s">
        <v>839</v>
      </c>
      <c r="O123" s="39" t="s">
        <v>839</v>
      </c>
      <c r="P123" s="39" t="s">
        <v>839</v>
      </c>
      <c r="Q123" s="39" t="s">
        <v>1051</v>
      </c>
      <c r="R123" s="39" t="s">
        <v>1051</v>
      </c>
      <c r="S123" s="39" t="s">
        <v>839</v>
      </c>
      <c r="T123" s="39" t="s">
        <v>839</v>
      </c>
      <c r="U123" s="39" t="s">
        <v>839</v>
      </c>
      <c r="V123" s="39" t="s">
        <v>514</v>
      </c>
      <c r="W123" s="39" t="s">
        <v>514</v>
      </c>
      <c r="X123" s="39" t="s">
        <v>514</v>
      </c>
      <c r="Y123" s="39" t="s">
        <v>1100</v>
      </c>
      <c r="Z123" s="39" t="s">
        <v>840</v>
      </c>
      <c r="AA123" s="39" t="s">
        <v>840</v>
      </c>
      <c r="AB123" s="61" t="s">
        <v>1138</v>
      </c>
      <c r="AC123" s="39" t="s">
        <v>830</v>
      </c>
      <c r="AD123" s="39" t="s">
        <v>1052</v>
      </c>
      <c r="AE123" s="39" t="s">
        <v>1100</v>
      </c>
      <c r="AF123" s="39" t="s">
        <v>839</v>
      </c>
      <c r="AG123" s="40" t="s">
        <v>1381</v>
      </c>
      <c r="AH123" s="39" t="s">
        <v>844</v>
      </c>
      <c r="AI123" s="39" t="s">
        <v>844</v>
      </c>
      <c r="AJ123" s="39" t="s">
        <v>846</v>
      </c>
      <c r="AK123" s="39" t="s">
        <v>847</v>
      </c>
      <c r="AL123" s="39" t="s">
        <v>847</v>
      </c>
      <c r="AM123" s="39" t="s">
        <v>1139</v>
      </c>
      <c r="AN123" s="39" t="s">
        <v>1139</v>
      </c>
      <c r="AO123" s="39" t="s">
        <v>830</v>
      </c>
      <c r="AP123" s="39" t="s">
        <v>830</v>
      </c>
      <c r="AQ123" s="39" t="s">
        <v>830</v>
      </c>
      <c r="AR123" s="39" t="s">
        <v>830</v>
      </c>
      <c r="AS123" s="39" t="s">
        <v>830</v>
      </c>
      <c r="AT123" s="39" t="s">
        <v>830</v>
      </c>
      <c r="AU123" s="39" t="s">
        <v>830</v>
      </c>
      <c r="AV123" s="39" t="s">
        <v>844</v>
      </c>
      <c r="AW123" s="39" t="s">
        <v>514</v>
      </c>
      <c r="AX123" s="39" t="s">
        <v>842</v>
      </c>
      <c r="AY123" s="39" t="s">
        <v>842</v>
      </c>
      <c r="AZ123" s="39" t="s">
        <v>842</v>
      </c>
      <c r="BA123" s="40" t="s">
        <v>819</v>
      </c>
      <c r="BB123" s="39" t="s">
        <v>841</v>
      </c>
      <c r="BC123" s="39" t="s">
        <v>841</v>
      </c>
      <c r="BD123" s="39" t="s">
        <v>503</v>
      </c>
      <c r="BE123" s="39" t="s">
        <v>503</v>
      </c>
      <c r="BF123" s="39" t="s">
        <v>1133</v>
      </c>
      <c r="BG123" s="39" t="s">
        <v>1140</v>
      </c>
      <c r="BH123" s="39" t="s">
        <v>838</v>
      </c>
      <c r="BI123" s="39" t="s">
        <v>514</v>
      </c>
      <c r="BJ123" s="39" t="s">
        <v>511</v>
      </c>
      <c r="BK123" s="39" t="s">
        <v>514</v>
      </c>
      <c r="BL123" s="39" t="s">
        <v>514</v>
      </c>
      <c r="BM123" s="39" t="s">
        <v>821</v>
      </c>
      <c r="BN123" s="39" t="s">
        <v>830</v>
      </c>
      <c r="BO123" s="39" t="s">
        <v>830</v>
      </c>
      <c r="BP123" s="39" t="s">
        <v>830</v>
      </c>
      <c r="BQ123" s="39" t="s">
        <v>830</v>
      </c>
      <c r="BR123" s="39" t="s">
        <v>830</v>
      </c>
      <c r="BS123" s="39" t="s">
        <v>830</v>
      </c>
      <c r="BT123" s="39"/>
      <c r="BU123" s="39" t="s">
        <v>845</v>
      </c>
      <c r="BV123" s="39" t="s">
        <v>514</v>
      </c>
    </row>
    <row r="124" spans="1:74">
      <c r="A124" s="30" t="str">
        <f>'Indicator Data'!A125</f>
        <v>Nauru</v>
      </c>
      <c r="B124" s="23" t="str">
        <f>'Indicator Data'!B125</f>
        <v>NRU</v>
      </c>
      <c r="C124" s="39" t="s">
        <v>1132</v>
      </c>
      <c r="D124" s="39" t="s">
        <v>1132</v>
      </c>
      <c r="E124" s="39" t="s">
        <v>1133</v>
      </c>
      <c r="F124" s="39" t="s">
        <v>1133</v>
      </c>
      <c r="G124" s="39" t="s">
        <v>1133</v>
      </c>
      <c r="H124" s="39" t="s">
        <v>1133</v>
      </c>
      <c r="I124" s="39" t="s">
        <v>1133</v>
      </c>
      <c r="J124" s="39" t="s">
        <v>842</v>
      </c>
      <c r="K124" s="39" t="s">
        <v>842</v>
      </c>
      <c r="L124" s="39" t="s">
        <v>503</v>
      </c>
      <c r="M124" s="39" t="s">
        <v>839</v>
      </c>
      <c r="N124" s="39" t="s">
        <v>839</v>
      </c>
      <c r="O124" s="39" t="s">
        <v>839</v>
      </c>
      <c r="P124" s="39" t="s">
        <v>839</v>
      </c>
      <c r="Q124" s="39" t="s">
        <v>1051</v>
      </c>
      <c r="R124" s="39" t="s">
        <v>1051</v>
      </c>
      <c r="S124" s="39" t="s">
        <v>839</v>
      </c>
      <c r="T124" s="39" t="s">
        <v>839</v>
      </c>
      <c r="U124" s="39" t="s">
        <v>839</v>
      </c>
      <c r="V124" s="39" t="s">
        <v>514</v>
      </c>
      <c r="W124" s="39" t="s">
        <v>514</v>
      </c>
      <c r="X124" s="39" t="s">
        <v>514</v>
      </c>
      <c r="Y124" s="39" t="s">
        <v>1100</v>
      </c>
      <c r="Z124" s="39" t="s">
        <v>840</v>
      </c>
      <c r="AA124" s="39" t="s">
        <v>840</v>
      </c>
      <c r="AB124" s="61" t="s">
        <v>1138</v>
      </c>
      <c r="AC124" s="39" t="s">
        <v>830</v>
      </c>
      <c r="AD124" s="39" t="s">
        <v>1052</v>
      </c>
      <c r="AE124" s="39" t="s">
        <v>1100</v>
      </c>
      <c r="AF124" s="39" t="s">
        <v>839</v>
      </c>
      <c r="AG124" s="40" t="s">
        <v>1381</v>
      </c>
      <c r="AH124" s="39" t="s">
        <v>844</v>
      </c>
      <c r="AI124" s="39" t="s">
        <v>844</v>
      </c>
      <c r="AJ124" s="39" t="s">
        <v>846</v>
      </c>
      <c r="AK124" s="39" t="s">
        <v>847</v>
      </c>
      <c r="AL124" s="39" t="s">
        <v>847</v>
      </c>
      <c r="AM124" s="39" t="s">
        <v>1139</v>
      </c>
      <c r="AN124" s="39" t="s">
        <v>1139</v>
      </c>
      <c r="AO124" s="39" t="s">
        <v>830</v>
      </c>
      <c r="AP124" s="39" t="s">
        <v>830</v>
      </c>
      <c r="AQ124" s="39" t="s">
        <v>830</v>
      </c>
      <c r="AR124" s="39" t="s">
        <v>830</v>
      </c>
      <c r="AS124" s="39" t="s">
        <v>830</v>
      </c>
      <c r="AT124" s="39" t="s">
        <v>830</v>
      </c>
      <c r="AU124" s="39" t="s">
        <v>830</v>
      </c>
      <c r="AV124" s="39" t="s">
        <v>844</v>
      </c>
      <c r="AW124" s="39" t="s">
        <v>514</v>
      </c>
      <c r="AX124" s="39" t="s">
        <v>842</v>
      </c>
      <c r="AY124" s="39" t="s">
        <v>842</v>
      </c>
      <c r="AZ124" s="39" t="s">
        <v>842</v>
      </c>
      <c r="BA124" s="40" t="s">
        <v>819</v>
      </c>
      <c r="BB124" s="39" t="s">
        <v>841</v>
      </c>
      <c r="BC124" s="39" t="s">
        <v>841</v>
      </c>
      <c r="BD124" s="39" t="s">
        <v>503</v>
      </c>
      <c r="BE124" s="39" t="s">
        <v>503</v>
      </c>
      <c r="BF124" s="39" t="s">
        <v>1133</v>
      </c>
      <c r="BG124" s="39" t="s">
        <v>1140</v>
      </c>
      <c r="BH124" s="39" t="s">
        <v>838</v>
      </c>
      <c r="BI124" s="39" t="s">
        <v>514</v>
      </c>
      <c r="BJ124" s="39" t="s">
        <v>511</v>
      </c>
      <c r="BK124" s="39" t="s">
        <v>514</v>
      </c>
      <c r="BL124" s="39" t="s">
        <v>514</v>
      </c>
      <c r="BM124" s="39" t="s">
        <v>821</v>
      </c>
      <c r="BN124" s="39" t="s">
        <v>830</v>
      </c>
      <c r="BO124" s="39" t="s">
        <v>830</v>
      </c>
      <c r="BP124" s="39" t="s">
        <v>830</v>
      </c>
      <c r="BQ124" s="39" t="s">
        <v>830</v>
      </c>
      <c r="BR124" s="39" t="s">
        <v>830</v>
      </c>
      <c r="BS124" s="39" t="s">
        <v>830</v>
      </c>
      <c r="BT124" s="39"/>
      <c r="BU124" s="39" t="s">
        <v>845</v>
      </c>
      <c r="BV124" s="39" t="s">
        <v>514</v>
      </c>
    </row>
    <row r="125" spans="1:74">
      <c r="A125" s="30" t="str">
        <f>'Indicator Data'!A126</f>
        <v>Nepal</v>
      </c>
      <c r="B125" s="23" t="str">
        <f>'Indicator Data'!B126</f>
        <v>NPL</v>
      </c>
      <c r="C125" s="39" t="s">
        <v>1132</v>
      </c>
      <c r="D125" s="39" t="s">
        <v>1132</v>
      </c>
      <c r="E125" s="39" t="s">
        <v>1133</v>
      </c>
      <c r="F125" s="39" t="s">
        <v>1133</v>
      </c>
      <c r="G125" s="39" t="s">
        <v>1133</v>
      </c>
      <c r="H125" s="39" t="s">
        <v>1133</v>
      </c>
      <c r="I125" s="39" t="s">
        <v>1133</v>
      </c>
      <c r="J125" s="39" t="s">
        <v>842</v>
      </c>
      <c r="K125" s="39" t="s">
        <v>842</v>
      </c>
      <c r="L125" s="39" t="s">
        <v>503</v>
      </c>
      <c r="M125" s="39" t="s">
        <v>839</v>
      </c>
      <c r="N125" s="39" t="s">
        <v>839</v>
      </c>
      <c r="O125" s="39" t="s">
        <v>839</v>
      </c>
      <c r="P125" s="39" t="s">
        <v>839</v>
      </c>
      <c r="Q125" s="39" t="s">
        <v>1051</v>
      </c>
      <c r="R125" s="39" t="s">
        <v>1051</v>
      </c>
      <c r="S125" s="39" t="s">
        <v>839</v>
      </c>
      <c r="T125" s="39" t="s">
        <v>839</v>
      </c>
      <c r="U125" s="39" t="s">
        <v>839</v>
      </c>
      <c r="V125" s="39" t="s">
        <v>514</v>
      </c>
      <c r="W125" s="39" t="s">
        <v>514</v>
      </c>
      <c r="X125" s="39" t="s">
        <v>514</v>
      </c>
      <c r="Y125" s="39" t="s">
        <v>1100</v>
      </c>
      <c r="Z125" s="39" t="s">
        <v>840</v>
      </c>
      <c r="AA125" s="39" t="s">
        <v>840</v>
      </c>
      <c r="AB125" s="61" t="s">
        <v>1138</v>
      </c>
      <c r="AC125" s="39" t="s">
        <v>830</v>
      </c>
      <c r="AD125" s="39" t="s">
        <v>1052</v>
      </c>
      <c r="AE125" s="39" t="s">
        <v>1100</v>
      </c>
      <c r="AF125" s="39" t="s">
        <v>839</v>
      </c>
      <c r="AG125" s="40" t="s">
        <v>1381</v>
      </c>
      <c r="AH125" s="39" t="s">
        <v>844</v>
      </c>
      <c r="AI125" s="39" t="s">
        <v>844</v>
      </c>
      <c r="AJ125" s="39" t="s">
        <v>846</v>
      </c>
      <c r="AK125" s="39" t="s">
        <v>847</v>
      </c>
      <c r="AL125" s="39" t="s">
        <v>847</v>
      </c>
      <c r="AM125" s="39" t="s">
        <v>1139</v>
      </c>
      <c r="AN125" s="39" t="s">
        <v>1139</v>
      </c>
      <c r="AO125" s="39" t="s">
        <v>830</v>
      </c>
      <c r="AP125" s="39" t="s">
        <v>830</v>
      </c>
      <c r="AQ125" s="39" t="s">
        <v>830</v>
      </c>
      <c r="AR125" s="39" t="s">
        <v>830</v>
      </c>
      <c r="AS125" s="39" t="s">
        <v>830</v>
      </c>
      <c r="AT125" s="39" t="s">
        <v>830</v>
      </c>
      <c r="AU125" s="39" t="s">
        <v>830</v>
      </c>
      <c r="AV125" s="39" t="s">
        <v>844</v>
      </c>
      <c r="AW125" s="39" t="s">
        <v>514</v>
      </c>
      <c r="AX125" s="39" t="s">
        <v>842</v>
      </c>
      <c r="AY125" s="39" t="s">
        <v>842</v>
      </c>
      <c r="AZ125" s="39" t="s">
        <v>842</v>
      </c>
      <c r="BA125" s="40" t="s">
        <v>819</v>
      </c>
      <c r="BB125" s="39" t="s">
        <v>841</v>
      </c>
      <c r="BC125" s="39" t="s">
        <v>841</v>
      </c>
      <c r="BD125" s="39" t="s">
        <v>503</v>
      </c>
      <c r="BE125" s="39" t="s">
        <v>503</v>
      </c>
      <c r="BF125" s="39" t="s">
        <v>1133</v>
      </c>
      <c r="BG125" s="39" t="s">
        <v>1140</v>
      </c>
      <c r="BH125" s="39" t="s">
        <v>838</v>
      </c>
      <c r="BI125" s="39" t="s">
        <v>514</v>
      </c>
      <c r="BJ125" s="39" t="s">
        <v>511</v>
      </c>
      <c r="BK125" s="39" t="s">
        <v>514</v>
      </c>
      <c r="BL125" s="39" t="s">
        <v>514</v>
      </c>
      <c r="BM125" s="39" t="s">
        <v>821</v>
      </c>
      <c r="BN125" s="39" t="s">
        <v>830</v>
      </c>
      <c r="BO125" s="39" t="s">
        <v>830</v>
      </c>
      <c r="BP125" s="39" t="s">
        <v>830</v>
      </c>
      <c r="BQ125" s="39" t="s">
        <v>830</v>
      </c>
      <c r="BR125" s="39" t="s">
        <v>830</v>
      </c>
      <c r="BS125" s="39" t="s">
        <v>830</v>
      </c>
      <c r="BT125" s="39"/>
      <c r="BU125" s="39" t="s">
        <v>845</v>
      </c>
      <c r="BV125" s="39" t="s">
        <v>514</v>
      </c>
    </row>
    <row r="126" spans="1:74">
      <c r="A126" s="30" t="str">
        <f>'Indicator Data'!A127</f>
        <v>Netherlands</v>
      </c>
      <c r="B126" s="23" t="str">
        <f>'Indicator Data'!B127</f>
        <v>NLD</v>
      </c>
      <c r="C126" s="39" t="s">
        <v>1132</v>
      </c>
      <c r="D126" s="39" t="s">
        <v>1132</v>
      </c>
      <c r="E126" s="39" t="s">
        <v>1133</v>
      </c>
      <c r="F126" s="39" t="s">
        <v>1133</v>
      </c>
      <c r="G126" s="39" t="s">
        <v>1133</v>
      </c>
      <c r="H126" s="39" t="s">
        <v>1133</v>
      </c>
      <c r="I126" s="39" t="s">
        <v>1133</v>
      </c>
      <c r="J126" s="39" t="s">
        <v>842</v>
      </c>
      <c r="K126" s="39" t="s">
        <v>842</v>
      </c>
      <c r="L126" s="39" t="s">
        <v>503</v>
      </c>
      <c r="M126" s="39" t="s">
        <v>839</v>
      </c>
      <c r="N126" s="39" t="s">
        <v>839</v>
      </c>
      <c r="O126" s="39" t="s">
        <v>839</v>
      </c>
      <c r="P126" s="39" t="s">
        <v>839</v>
      </c>
      <c r="Q126" s="39" t="s">
        <v>1051</v>
      </c>
      <c r="R126" s="39" t="s">
        <v>1051</v>
      </c>
      <c r="S126" s="39" t="s">
        <v>839</v>
      </c>
      <c r="T126" s="39" t="s">
        <v>839</v>
      </c>
      <c r="U126" s="39" t="s">
        <v>839</v>
      </c>
      <c r="V126" s="39" t="s">
        <v>514</v>
      </c>
      <c r="W126" s="39" t="s">
        <v>514</v>
      </c>
      <c r="X126" s="39" t="s">
        <v>514</v>
      </c>
      <c r="Y126" s="39" t="s">
        <v>1100</v>
      </c>
      <c r="Z126" s="39" t="s">
        <v>840</v>
      </c>
      <c r="AA126" s="39" t="s">
        <v>840</v>
      </c>
      <c r="AB126" s="61" t="s">
        <v>1138</v>
      </c>
      <c r="AC126" s="39" t="s">
        <v>830</v>
      </c>
      <c r="AD126" s="39" t="s">
        <v>1052</v>
      </c>
      <c r="AE126" s="39" t="s">
        <v>1100</v>
      </c>
      <c r="AF126" s="39" t="s">
        <v>839</v>
      </c>
      <c r="AG126" s="40" t="s">
        <v>1381</v>
      </c>
      <c r="AH126" s="39" t="s">
        <v>844</v>
      </c>
      <c r="AI126" s="39" t="s">
        <v>844</v>
      </c>
      <c r="AJ126" s="39" t="s">
        <v>846</v>
      </c>
      <c r="AK126" s="39" t="s">
        <v>847</v>
      </c>
      <c r="AL126" s="39" t="s">
        <v>847</v>
      </c>
      <c r="AM126" s="39" t="s">
        <v>1139</v>
      </c>
      <c r="AN126" s="39" t="s">
        <v>1139</v>
      </c>
      <c r="AO126" s="39" t="s">
        <v>830</v>
      </c>
      <c r="AP126" s="39" t="s">
        <v>830</v>
      </c>
      <c r="AQ126" s="39" t="s">
        <v>830</v>
      </c>
      <c r="AR126" s="39" t="s">
        <v>830</v>
      </c>
      <c r="AS126" s="39" t="s">
        <v>830</v>
      </c>
      <c r="AT126" s="39" t="s">
        <v>830</v>
      </c>
      <c r="AU126" s="39" t="s">
        <v>830</v>
      </c>
      <c r="AV126" s="39" t="s">
        <v>844</v>
      </c>
      <c r="AW126" s="39" t="s">
        <v>514</v>
      </c>
      <c r="AX126" s="39" t="s">
        <v>842</v>
      </c>
      <c r="AY126" s="39" t="s">
        <v>842</v>
      </c>
      <c r="AZ126" s="39" t="s">
        <v>842</v>
      </c>
      <c r="BA126" s="40" t="s">
        <v>819</v>
      </c>
      <c r="BB126" s="39" t="s">
        <v>841</v>
      </c>
      <c r="BC126" s="39" t="s">
        <v>841</v>
      </c>
      <c r="BD126" s="39" t="s">
        <v>503</v>
      </c>
      <c r="BE126" s="39" t="s">
        <v>503</v>
      </c>
      <c r="BF126" s="39" t="s">
        <v>1133</v>
      </c>
      <c r="BG126" s="39" t="s">
        <v>1140</v>
      </c>
      <c r="BH126" s="39" t="s">
        <v>838</v>
      </c>
      <c r="BI126" s="39" t="s">
        <v>514</v>
      </c>
      <c r="BJ126" s="39" t="s">
        <v>511</v>
      </c>
      <c r="BK126" s="39" t="s">
        <v>514</v>
      </c>
      <c r="BL126" s="39" t="s">
        <v>514</v>
      </c>
      <c r="BM126" s="39" t="s">
        <v>821</v>
      </c>
      <c r="BN126" s="39" t="s">
        <v>830</v>
      </c>
      <c r="BO126" s="39" t="s">
        <v>830</v>
      </c>
      <c r="BP126" s="39" t="s">
        <v>830</v>
      </c>
      <c r="BQ126" s="39" t="s">
        <v>830</v>
      </c>
      <c r="BR126" s="39" t="s">
        <v>830</v>
      </c>
      <c r="BS126" s="39" t="s">
        <v>830</v>
      </c>
      <c r="BT126" s="39"/>
      <c r="BU126" s="39" t="s">
        <v>845</v>
      </c>
      <c r="BV126" s="39" t="s">
        <v>514</v>
      </c>
    </row>
    <row r="127" spans="1:74">
      <c r="A127" s="30" t="str">
        <f>'Indicator Data'!A128</f>
        <v>New Zealand</v>
      </c>
      <c r="B127" s="23" t="str">
        <f>'Indicator Data'!B128</f>
        <v>NZL</v>
      </c>
      <c r="C127" s="39" t="s">
        <v>1132</v>
      </c>
      <c r="D127" s="39" t="s">
        <v>1132</v>
      </c>
      <c r="E127" s="39" t="s">
        <v>1133</v>
      </c>
      <c r="F127" s="39" t="s">
        <v>1133</v>
      </c>
      <c r="G127" s="39" t="s">
        <v>1133</v>
      </c>
      <c r="H127" s="39" t="s">
        <v>1133</v>
      </c>
      <c r="I127" s="39" t="s">
        <v>1133</v>
      </c>
      <c r="J127" s="39" t="s">
        <v>842</v>
      </c>
      <c r="K127" s="39" t="s">
        <v>842</v>
      </c>
      <c r="L127" s="39" t="s">
        <v>503</v>
      </c>
      <c r="M127" s="39" t="s">
        <v>839</v>
      </c>
      <c r="N127" s="39" t="s">
        <v>839</v>
      </c>
      <c r="O127" s="39" t="s">
        <v>839</v>
      </c>
      <c r="P127" s="39" t="s">
        <v>839</v>
      </c>
      <c r="Q127" s="39" t="s">
        <v>1051</v>
      </c>
      <c r="R127" s="39" t="s">
        <v>1051</v>
      </c>
      <c r="S127" s="39" t="s">
        <v>839</v>
      </c>
      <c r="T127" s="39" t="s">
        <v>839</v>
      </c>
      <c r="U127" s="39" t="s">
        <v>839</v>
      </c>
      <c r="V127" s="39" t="s">
        <v>514</v>
      </c>
      <c r="W127" s="39" t="s">
        <v>514</v>
      </c>
      <c r="X127" s="39" t="s">
        <v>514</v>
      </c>
      <c r="Y127" s="39" t="s">
        <v>1100</v>
      </c>
      <c r="Z127" s="39" t="s">
        <v>840</v>
      </c>
      <c r="AA127" s="39" t="s">
        <v>840</v>
      </c>
      <c r="AB127" s="61" t="s">
        <v>1138</v>
      </c>
      <c r="AC127" s="39" t="s">
        <v>830</v>
      </c>
      <c r="AD127" s="39" t="s">
        <v>1052</v>
      </c>
      <c r="AE127" s="39" t="s">
        <v>1100</v>
      </c>
      <c r="AF127" s="39" t="s">
        <v>839</v>
      </c>
      <c r="AG127" s="40" t="s">
        <v>1381</v>
      </c>
      <c r="AH127" s="39" t="s">
        <v>844</v>
      </c>
      <c r="AI127" s="39" t="s">
        <v>844</v>
      </c>
      <c r="AJ127" s="39" t="s">
        <v>846</v>
      </c>
      <c r="AK127" s="39" t="s">
        <v>847</v>
      </c>
      <c r="AL127" s="39" t="s">
        <v>847</v>
      </c>
      <c r="AM127" s="39" t="s">
        <v>1139</v>
      </c>
      <c r="AN127" s="39" t="s">
        <v>1139</v>
      </c>
      <c r="AO127" s="39" t="s">
        <v>830</v>
      </c>
      <c r="AP127" s="39" t="s">
        <v>830</v>
      </c>
      <c r="AQ127" s="39" t="s">
        <v>830</v>
      </c>
      <c r="AR127" s="39" t="s">
        <v>830</v>
      </c>
      <c r="AS127" s="39" t="s">
        <v>830</v>
      </c>
      <c r="AT127" s="39" t="s">
        <v>830</v>
      </c>
      <c r="AU127" s="39" t="s">
        <v>830</v>
      </c>
      <c r="AV127" s="39" t="s">
        <v>844</v>
      </c>
      <c r="AW127" s="39" t="s">
        <v>514</v>
      </c>
      <c r="AX127" s="39" t="s">
        <v>842</v>
      </c>
      <c r="AY127" s="39" t="s">
        <v>842</v>
      </c>
      <c r="AZ127" s="39" t="s">
        <v>842</v>
      </c>
      <c r="BA127" s="40" t="s">
        <v>819</v>
      </c>
      <c r="BB127" s="39" t="s">
        <v>841</v>
      </c>
      <c r="BC127" s="39" t="s">
        <v>841</v>
      </c>
      <c r="BD127" s="39" t="s">
        <v>503</v>
      </c>
      <c r="BE127" s="39" t="s">
        <v>503</v>
      </c>
      <c r="BF127" s="39" t="s">
        <v>1133</v>
      </c>
      <c r="BG127" s="39" t="s">
        <v>1140</v>
      </c>
      <c r="BH127" s="39" t="s">
        <v>838</v>
      </c>
      <c r="BI127" s="39" t="s">
        <v>514</v>
      </c>
      <c r="BJ127" s="39" t="s">
        <v>511</v>
      </c>
      <c r="BK127" s="39" t="s">
        <v>514</v>
      </c>
      <c r="BL127" s="39" t="s">
        <v>514</v>
      </c>
      <c r="BM127" s="39" t="s">
        <v>821</v>
      </c>
      <c r="BN127" s="39" t="s">
        <v>830</v>
      </c>
      <c r="BO127" s="39" t="s">
        <v>830</v>
      </c>
      <c r="BP127" s="39" t="s">
        <v>830</v>
      </c>
      <c r="BQ127" s="39" t="s">
        <v>830</v>
      </c>
      <c r="BR127" s="39" t="s">
        <v>830</v>
      </c>
      <c r="BS127" s="39" t="s">
        <v>830</v>
      </c>
      <c r="BT127" s="39"/>
      <c r="BU127" s="39" t="s">
        <v>845</v>
      </c>
      <c r="BV127" s="39" t="s">
        <v>514</v>
      </c>
    </row>
    <row r="128" spans="1:74">
      <c r="A128" s="30" t="str">
        <f>'Indicator Data'!A129</f>
        <v>Nicaragua</v>
      </c>
      <c r="B128" s="23" t="str">
        <f>'Indicator Data'!B129</f>
        <v>NIC</v>
      </c>
      <c r="C128" s="39" t="s">
        <v>1132</v>
      </c>
      <c r="D128" s="39" t="s">
        <v>1132</v>
      </c>
      <c r="E128" s="39" t="s">
        <v>1133</v>
      </c>
      <c r="F128" s="39" t="s">
        <v>1133</v>
      </c>
      <c r="G128" s="39" t="s">
        <v>1133</v>
      </c>
      <c r="H128" s="39" t="s">
        <v>1133</v>
      </c>
      <c r="I128" s="39" t="s">
        <v>1133</v>
      </c>
      <c r="J128" s="39" t="s">
        <v>842</v>
      </c>
      <c r="K128" s="39" t="s">
        <v>842</v>
      </c>
      <c r="L128" s="39" t="s">
        <v>503</v>
      </c>
      <c r="M128" s="39" t="s">
        <v>839</v>
      </c>
      <c r="N128" s="39" t="s">
        <v>839</v>
      </c>
      <c r="O128" s="39" t="s">
        <v>839</v>
      </c>
      <c r="P128" s="39" t="s">
        <v>839</v>
      </c>
      <c r="Q128" s="39" t="s">
        <v>1051</v>
      </c>
      <c r="R128" s="39" t="s">
        <v>1051</v>
      </c>
      <c r="S128" s="39" t="s">
        <v>839</v>
      </c>
      <c r="T128" s="39" t="s">
        <v>839</v>
      </c>
      <c r="U128" s="39" t="s">
        <v>839</v>
      </c>
      <c r="V128" s="39" t="s">
        <v>514</v>
      </c>
      <c r="W128" s="39" t="s">
        <v>514</v>
      </c>
      <c r="X128" s="39" t="s">
        <v>514</v>
      </c>
      <c r="Y128" s="39" t="s">
        <v>1100</v>
      </c>
      <c r="Z128" s="39" t="s">
        <v>840</v>
      </c>
      <c r="AA128" s="39" t="s">
        <v>840</v>
      </c>
      <c r="AB128" s="61" t="s">
        <v>1138</v>
      </c>
      <c r="AC128" s="39" t="s">
        <v>830</v>
      </c>
      <c r="AD128" s="39" t="s">
        <v>1052</v>
      </c>
      <c r="AE128" s="39" t="s">
        <v>1100</v>
      </c>
      <c r="AF128" s="39" t="s">
        <v>839</v>
      </c>
      <c r="AG128" s="40" t="s">
        <v>1381</v>
      </c>
      <c r="AH128" s="39" t="s">
        <v>844</v>
      </c>
      <c r="AI128" s="39" t="s">
        <v>844</v>
      </c>
      <c r="AJ128" s="39" t="s">
        <v>846</v>
      </c>
      <c r="AK128" s="39" t="s">
        <v>847</v>
      </c>
      <c r="AL128" s="39" t="s">
        <v>847</v>
      </c>
      <c r="AM128" s="39" t="s">
        <v>1139</v>
      </c>
      <c r="AN128" s="39" t="s">
        <v>1139</v>
      </c>
      <c r="AO128" s="39" t="s">
        <v>830</v>
      </c>
      <c r="AP128" s="39" t="s">
        <v>830</v>
      </c>
      <c r="AQ128" s="39" t="s">
        <v>830</v>
      </c>
      <c r="AR128" s="39" t="s">
        <v>830</v>
      </c>
      <c r="AS128" s="39" t="s">
        <v>830</v>
      </c>
      <c r="AT128" s="39" t="s">
        <v>830</v>
      </c>
      <c r="AU128" s="39" t="s">
        <v>830</v>
      </c>
      <c r="AV128" s="39" t="s">
        <v>844</v>
      </c>
      <c r="AW128" s="39" t="s">
        <v>514</v>
      </c>
      <c r="AX128" s="39" t="s">
        <v>842</v>
      </c>
      <c r="AY128" s="39" t="s">
        <v>842</v>
      </c>
      <c r="AZ128" s="39" t="s">
        <v>842</v>
      </c>
      <c r="BA128" s="40" t="s">
        <v>819</v>
      </c>
      <c r="BB128" s="39" t="s">
        <v>841</v>
      </c>
      <c r="BC128" s="39" t="s">
        <v>841</v>
      </c>
      <c r="BD128" s="39" t="s">
        <v>503</v>
      </c>
      <c r="BE128" s="39" t="s">
        <v>503</v>
      </c>
      <c r="BF128" s="39" t="s">
        <v>1133</v>
      </c>
      <c r="BG128" s="39" t="s">
        <v>1140</v>
      </c>
      <c r="BH128" s="39" t="s">
        <v>838</v>
      </c>
      <c r="BI128" s="39" t="s">
        <v>514</v>
      </c>
      <c r="BJ128" s="39" t="s">
        <v>511</v>
      </c>
      <c r="BK128" s="39" t="s">
        <v>514</v>
      </c>
      <c r="BL128" s="39" t="s">
        <v>514</v>
      </c>
      <c r="BM128" s="39" t="s">
        <v>821</v>
      </c>
      <c r="BN128" s="39" t="s">
        <v>830</v>
      </c>
      <c r="BO128" s="39" t="s">
        <v>830</v>
      </c>
      <c r="BP128" s="39" t="s">
        <v>830</v>
      </c>
      <c r="BQ128" s="39" t="s">
        <v>830</v>
      </c>
      <c r="BR128" s="39" t="s">
        <v>830</v>
      </c>
      <c r="BS128" s="39" t="s">
        <v>830</v>
      </c>
      <c r="BT128" s="39"/>
      <c r="BU128" s="39" t="s">
        <v>845</v>
      </c>
      <c r="BV128" s="39" t="s">
        <v>514</v>
      </c>
    </row>
    <row r="129" spans="1:74">
      <c r="A129" s="30" t="str">
        <f>'Indicator Data'!A130</f>
        <v>Niger</v>
      </c>
      <c r="B129" s="23" t="str">
        <f>'Indicator Data'!B130</f>
        <v>NER</v>
      </c>
      <c r="C129" s="39" t="s">
        <v>1132</v>
      </c>
      <c r="D129" s="39" t="s">
        <v>1132</v>
      </c>
      <c r="E129" s="39" t="s">
        <v>1133</v>
      </c>
      <c r="F129" s="39" t="s">
        <v>1133</v>
      </c>
      <c r="G129" s="39" t="s">
        <v>1133</v>
      </c>
      <c r="H129" s="39" t="s">
        <v>1133</v>
      </c>
      <c r="I129" s="39" t="s">
        <v>1133</v>
      </c>
      <c r="J129" s="39" t="s">
        <v>842</v>
      </c>
      <c r="K129" s="39" t="s">
        <v>842</v>
      </c>
      <c r="L129" s="39" t="s">
        <v>503</v>
      </c>
      <c r="M129" s="39" t="s">
        <v>839</v>
      </c>
      <c r="N129" s="39" t="s">
        <v>839</v>
      </c>
      <c r="O129" s="39" t="s">
        <v>839</v>
      </c>
      <c r="P129" s="39" t="s">
        <v>839</v>
      </c>
      <c r="Q129" s="39" t="s">
        <v>1051</v>
      </c>
      <c r="R129" s="39" t="s">
        <v>1051</v>
      </c>
      <c r="S129" s="39" t="s">
        <v>839</v>
      </c>
      <c r="T129" s="39" t="s">
        <v>839</v>
      </c>
      <c r="U129" s="39" t="s">
        <v>839</v>
      </c>
      <c r="V129" s="39" t="s">
        <v>514</v>
      </c>
      <c r="W129" s="39" t="s">
        <v>514</v>
      </c>
      <c r="X129" s="39" t="s">
        <v>514</v>
      </c>
      <c r="Y129" s="39" t="s">
        <v>1100</v>
      </c>
      <c r="Z129" s="39" t="s">
        <v>840</v>
      </c>
      <c r="AA129" s="39" t="s">
        <v>840</v>
      </c>
      <c r="AB129" s="61" t="s">
        <v>1138</v>
      </c>
      <c r="AC129" s="39" t="s">
        <v>830</v>
      </c>
      <c r="AD129" s="39" t="s">
        <v>1052</v>
      </c>
      <c r="AE129" s="39" t="s">
        <v>1100</v>
      </c>
      <c r="AF129" s="39" t="s">
        <v>839</v>
      </c>
      <c r="AG129" s="40" t="s">
        <v>1381</v>
      </c>
      <c r="AH129" s="39" t="s">
        <v>844</v>
      </c>
      <c r="AI129" s="39" t="s">
        <v>844</v>
      </c>
      <c r="AJ129" s="39" t="s">
        <v>846</v>
      </c>
      <c r="AK129" s="39" t="s">
        <v>847</v>
      </c>
      <c r="AL129" s="39" t="s">
        <v>847</v>
      </c>
      <c r="AM129" s="39" t="s">
        <v>1139</v>
      </c>
      <c r="AN129" s="39" t="s">
        <v>1139</v>
      </c>
      <c r="AO129" s="39" t="s">
        <v>830</v>
      </c>
      <c r="AP129" s="39" t="s">
        <v>830</v>
      </c>
      <c r="AQ129" s="39" t="s">
        <v>830</v>
      </c>
      <c r="AR129" s="39" t="s">
        <v>830</v>
      </c>
      <c r="AS129" s="39" t="s">
        <v>830</v>
      </c>
      <c r="AT129" s="39" t="s">
        <v>830</v>
      </c>
      <c r="AU129" s="39" t="s">
        <v>830</v>
      </c>
      <c r="AV129" s="39" t="s">
        <v>844</v>
      </c>
      <c r="AW129" s="39" t="s">
        <v>514</v>
      </c>
      <c r="AX129" s="39" t="s">
        <v>842</v>
      </c>
      <c r="AY129" s="39" t="s">
        <v>842</v>
      </c>
      <c r="AZ129" s="39" t="s">
        <v>842</v>
      </c>
      <c r="BA129" s="40" t="s">
        <v>822</v>
      </c>
      <c r="BB129" s="39" t="s">
        <v>841</v>
      </c>
      <c r="BC129" s="39" t="s">
        <v>841</v>
      </c>
      <c r="BD129" s="39" t="s">
        <v>503</v>
      </c>
      <c r="BE129" s="39" t="s">
        <v>503</v>
      </c>
      <c r="BF129" s="39" t="s">
        <v>1133</v>
      </c>
      <c r="BG129" s="39" t="s">
        <v>1140</v>
      </c>
      <c r="BH129" s="39" t="s">
        <v>838</v>
      </c>
      <c r="BI129" s="39" t="s">
        <v>514</v>
      </c>
      <c r="BJ129" s="39" t="s">
        <v>511</v>
      </c>
      <c r="BK129" s="39" t="s">
        <v>514</v>
      </c>
      <c r="BL129" s="39" t="s">
        <v>514</v>
      </c>
      <c r="BM129" s="39" t="s">
        <v>821</v>
      </c>
      <c r="BN129" s="39" t="s">
        <v>830</v>
      </c>
      <c r="BO129" s="39" t="s">
        <v>830</v>
      </c>
      <c r="BP129" s="39" t="s">
        <v>830</v>
      </c>
      <c r="BQ129" s="39" t="s">
        <v>830</v>
      </c>
      <c r="BR129" s="39" t="s">
        <v>830</v>
      </c>
      <c r="BS129" s="39" t="s">
        <v>830</v>
      </c>
      <c r="BT129" s="39"/>
      <c r="BU129" s="39" t="s">
        <v>845</v>
      </c>
      <c r="BV129" s="39" t="s">
        <v>514</v>
      </c>
    </row>
    <row r="130" spans="1:74">
      <c r="A130" s="30" t="str">
        <f>'Indicator Data'!A131</f>
        <v>Nigeria</v>
      </c>
      <c r="B130" s="23" t="str">
        <f>'Indicator Data'!B131</f>
        <v>NGA</v>
      </c>
      <c r="C130" s="39" t="s">
        <v>1132</v>
      </c>
      <c r="D130" s="39" t="s">
        <v>1132</v>
      </c>
      <c r="E130" s="39" t="s">
        <v>1133</v>
      </c>
      <c r="F130" s="39" t="s">
        <v>1133</v>
      </c>
      <c r="G130" s="39" t="s">
        <v>1133</v>
      </c>
      <c r="H130" s="39" t="s">
        <v>1133</v>
      </c>
      <c r="I130" s="39" t="s">
        <v>1133</v>
      </c>
      <c r="J130" s="39" t="s">
        <v>842</v>
      </c>
      <c r="K130" s="39" t="s">
        <v>842</v>
      </c>
      <c r="L130" s="39" t="s">
        <v>503</v>
      </c>
      <c r="M130" s="39" t="s">
        <v>839</v>
      </c>
      <c r="N130" s="39" t="s">
        <v>839</v>
      </c>
      <c r="O130" s="39" t="s">
        <v>839</v>
      </c>
      <c r="P130" s="39" t="s">
        <v>839</v>
      </c>
      <c r="Q130" s="39" t="s">
        <v>1051</v>
      </c>
      <c r="R130" s="39" t="s">
        <v>1051</v>
      </c>
      <c r="S130" s="39" t="s">
        <v>839</v>
      </c>
      <c r="T130" s="39" t="s">
        <v>839</v>
      </c>
      <c r="U130" s="39" t="s">
        <v>839</v>
      </c>
      <c r="V130" s="39" t="s">
        <v>514</v>
      </c>
      <c r="W130" s="39" t="s">
        <v>514</v>
      </c>
      <c r="X130" s="39" t="s">
        <v>514</v>
      </c>
      <c r="Y130" s="39" t="s">
        <v>1100</v>
      </c>
      <c r="Z130" s="39" t="s">
        <v>840</v>
      </c>
      <c r="AA130" s="39" t="s">
        <v>840</v>
      </c>
      <c r="AB130" s="61" t="s">
        <v>1138</v>
      </c>
      <c r="AC130" s="39" t="s">
        <v>830</v>
      </c>
      <c r="AD130" s="39" t="s">
        <v>1052</v>
      </c>
      <c r="AE130" s="39" t="s">
        <v>1100</v>
      </c>
      <c r="AF130" s="39" t="s">
        <v>839</v>
      </c>
      <c r="AG130" s="40" t="s">
        <v>1381</v>
      </c>
      <c r="AH130" s="39" t="s">
        <v>844</v>
      </c>
      <c r="AI130" s="39" t="s">
        <v>844</v>
      </c>
      <c r="AJ130" s="39" t="s">
        <v>846</v>
      </c>
      <c r="AK130" s="39" t="s">
        <v>847</v>
      </c>
      <c r="AL130" s="39" t="s">
        <v>847</v>
      </c>
      <c r="AM130" s="39" t="s">
        <v>1139</v>
      </c>
      <c r="AN130" s="39" t="s">
        <v>1139</v>
      </c>
      <c r="AO130" s="39" t="s">
        <v>830</v>
      </c>
      <c r="AP130" s="39" t="s">
        <v>830</v>
      </c>
      <c r="AQ130" s="39" t="s">
        <v>830</v>
      </c>
      <c r="AR130" s="39" t="s">
        <v>830</v>
      </c>
      <c r="AS130" s="39" t="s">
        <v>830</v>
      </c>
      <c r="AT130" s="39" t="s">
        <v>830</v>
      </c>
      <c r="AU130" s="39" t="s">
        <v>830</v>
      </c>
      <c r="AV130" s="39" t="s">
        <v>844</v>
      </c>
      <c r="AW130" s="39" t="s">
        <v>514</v>
      </c>
      <c r="AX130" s="39" t="s">
        <v>842</v>
      </c>
      <c r="AY130" s="39" t="s">
        <v>842</v>
      </c>
      <c r="AZ130" s="39" t="s">
        <v>842</v>
      </c>
      <c r="BA130" s="40" t="s">
        <v>822</v>
      </c>
      <c r="BB130" s="39" t="s">
        <v>841</v>
      </c>
      <c r="BC130" s="39" t="s">
        <v>841</v>
      </c>
      <c r="BD130" s="39" t="s">
        <v>503</v>
      </c>
      <c r="BE130" s="39" t="s">
        <v>503</v>
      </c>
      <c r="BF130" s="39" t="s">
        <v>1133</v>
      </c>
      <c r="BG130" s="39" t="s">
        <v>1140</v>
      </c>
      <c r="BH130" s="39" t="s">
        <v>838</v>
      </c>
      <c r="BI130" s="39" t="s">
        <v>514</v>
      </c>
      <c r="BJ130" s="39" t="s">
        <v>511</v>
      </c>
      <c r="BK130" s="39" t="s">
        <v>514</v>
      </c>
      <c r="BL130" s="39" t="s">
        <v>514</v>
      </c>
      <c r="BM130" s="39" t="s">
        <v>821</v>
      </c>
      <c r="BN130" s="39" t="s">
        <v>830</v>
      </c>
      <c r="BO130" s="39" t="s">
        <v>830</v>
      </c>
      <c r="BP130" s="39" t="s">
        <v>830</v>
      </c>
      <c r="BQ130" s="39" t="s">
        <v>830</v>
      </c>
      <c r="BR130" s="39" t="s">
        <v>830</v>
      </c>
      <c r="BS130" s="39" t="s">
        <v>830</v>
      </c>
      <c r="BT130" s="39"/>
      <c r="BU130" s="39" t="s">
        <v>845</v>
      </c>
      <c r="BV130" s="39" t="s">
        <v>514</v>
      </c>
    </row>
    <row r="131" spans="1:74">
      <c r="A131" s="30" t="str">
        <f>'Indicator Data'!A132</f>
        <v>North Macedonia</v>
      </c>
      <c r="B131" s="23" t="str">
        <f>'Indicator Data'!B132</f>
        <v>MKD</v>
      </c>
      <c r="C131" s="39" t="s">
        <v>1132</v>
      </c>
      <c r="D131" s="39" t="s">
        <v>1132</v>
      </c>
      <c r="E131" s="39" t="s">
        <v>1133</v>
      </c>
      <c r="F131" s="39" t="s">
        <v>1133</v>
      </c>
      <c r="G131" s="39" t="s">
        <v>1133</v>
      </c>
      <c r="H131" s="39" t="s">
        <v>1133</v>
      </c>
      <c r="I131" s="39" t="s">
        <v>1133</v>
      </c>
      <c r="J131" s="39" t="s">
        <v>842</v>
      </c>
      <c r="K131" s="39" t="s">
        <v>842</v>
      </c>
      <c r="L131" s="39" t="s">
        <v>503</v>
      </c>
      <c r="M131" s="39" t="s">
        <v>839</v>
      </c>
      <c r="N131" s="39" t="s">
        <v>839</v>
      </c>
      <c r="O131" s="39" t="s">
        <v>839</v>
      </c>
      <c r="P131" s="39" t="s">
        <v>839</v>
      </c>
      <c r="Q131" s="39" t="s">
        <v>1051</v>
      </c>
      <c r="R131" s="39" t="s">
        <v>1051</v>
      </c>
      <c r="S131" s="39" t="s">
        <v>839</v>
      </c>
      <c r="T131" s="39" t="s">
        <v>839</v>
      </c>
      <c r="U131" s="39" t="s">
        <v>839</v>
      </c>
      <c r="V131" s="39" t="s">
        <v>514</v>
      </c>
      <c r="W131" s="39" t="s">
        <v>514</v>
      </c>
      <c r="X131" s="39" t="s">
        <v>514</v>
      </c>
      <c r="Y131" s="39" t="s">
        <v>1100</v>
      </c>
      <c r="Z131" s="39" t="s">
        <v>840</v>
      </c>
      <c r="AA131" s="39" t="s">
        <v>840</v>
      </c>
      <c r="AB131" s="61" t="s">
        <v>1138</v>
      </c>
      <c r="AC131" s="39" t="s">
        <v>830</v>
      </c>
      <c r="AD131" s="39" t="s">
        <v>1052</v>
      </c>
      <c r="AE131" s="39" t="s">
        <v>1100</v>
      </c>
      <c r="AF131" s="39" t="s">
        <v>839</v>
      </c>
      <c r="AG131" s="40" t="s">
        <v>1381</v>
      </c>
      <c r="AH131" s="39" t="s">
        <v>844</v>
      </c>
      <c r="AI131" s="39" t="s">
        <v>844</v>
      </c>
      <c r="AJ131" s="39" t="s">
        <v>846</v>
      </c>
      <c r="AK131" s="39" t="s">
        <v>847</v>
      </c>
      <c r="AL131" s="39" t="s">
        <v>847</v>
      </c>
      <c r="AM131" s="39" t="s">
        <v>1139</v>
      </c>
      <c r="AN131" s="39" t="s">
        <v>1139</v>
      </c>
      <c r="AO131" s="39" t="s">
        <v>830</v>
      </c>
      <c r="AP131" s="39" t="s">
        <v>830</v>
      </c>
      <c r="AQ131" s="39" t="s">
        <v>830</v>
      </c>
      <c r="AR131" s="39" t="s">
        <v>830</v>
      </c>
      <c r="AS131" s="39" t="s">
        <v>830</v>
      </c>
      <c r="AT131" s="39" t="s">
        <v>830</v>
      </c>
      <c r="AU131" s="39" t="s">
        <v>830</v>
      </c>
      <c r="AV131" s="39" t="s">
        <v>844</v>
      </c>
      <c r="AW131" s="39" t="s">
        <v>514</v>
      </c>
      <c r="AX131" s="39" t="s">
        <v>842</v>
      </c>
      <c r="AY131" s="39" t="s">
        <v>842</v>
      </c>
      <c r="AZ131" s="39" t="s">
        <v>842</v>
      </c>
      <c r="BA131" s="40" t="s">
        <v>822</v>
      </c>
      <c r="BB131" s="39" t="s">
        <v>841</v>
      </c>
      <c r="BC131" s="39" t="s">
        <v>841</v>
      </c>
      <c r="BD131" s="39" t="s">
        <v>503</v>
      </c>
      <c r="BE131" s="39" t="s">
        <v>503</v>
      </c>
      <c r="BF131" s="39" t="s">
        <v>1133</v>
      </c>
      <c r="BG131" s="39" t="s">
        <v>1140</v>
      </c>
      <c r="BH131" s="39" t="s">
        <v>838</v>
      </c>
      <c r="BI131" s="39" t="s">
        <v>514</v>
      </c>
      <c r="BJ131" s="39" t="s">
        <v>511</v>
      </c>
      <c r="BK131" s="39" t="s">
        <v>514</v>
      </c>
      <c r="BL131" s="39" t="s">
        <v>514</v>
      </c>
      <c r="BM131" s="39" t="s">
        <v>821</v>
      </c>
      <c r="BN131" s="39" t="s">
        <v>830</v>
      </c>
      <c r="BO131" s="39" t="s">
        <v>830</v>
      </c>
      <c r="BP131" s="39" t="s">
        <v>830</v>
      </c>
      <c r="BQ131" s="39" t="s">
        <v>830</v>
      </c>
      <c r="BR131" s="39" t="s">
        <v>830</v>
      </c>
      <c r="BS131" s="39" t="s">
        <v>830</v>
      </c>
      <c r="BT131" s="39"/>
      <c r="BU131" s="39" t="s">
        <v>845</v>
      </c>
      <c r="BV131" s="39" t="s">
        <v>514</v>
      </c>
    </row>
    <row r="132" spans="1:74">
      <c r="A132" s="30" t="str">
        <f>'Indicator Data'!A133</f>
        <v>Norway</v>
      </c>
      <c r="B132" s="23" t="str">
        <f>'Indicator Data'!B133</f>
        <v>NOR</v>
      </c>
      <c r="C132" s="39" t="s">
        <v>1132</v>
      </c>
      <c r="D132" s="39" t="s">
        <v>1132</v>
      </c>
      <c r="E132" s="39" t="s">
        <v>1133</v>
      </c>
      <c r="F132" s="39" t="s">
        <v>1133</v>
      </c>
      <c r="G132" s="39" t="s">
        <v>1133</v>
      </c>
      <c r="H132" s="39" t="s">
        <v>1133</v>
      </c>
      <c r="I132" s="39" t="s">
        <v>1133</v>
      </c>
      <c r="J132" s="39" t="s">
        <v>842</v>
      </c>
      <c r="K132" s="39" t="s">
        <v>842</v>
      </c>
      <c r="L132" s="39" t="s">
        <v>503</v>
      </c>
      <c r="M132" s="39" t="s">
        <v>839</v>
      </c>
      <c r="N132" s="39" t="s">
        <v>839</v>
      </c>
      <c r="O132" s="39" t="s">
        <v>839</v>
      </c>
      <c r="P132" s="39" t="s">
        <v>839</v>
      </c>
      <c r="Q132" s="39" t="s">
        <v>1051</v>
      </c>
      <c r="R132" s="39" t="s">
        <v>1051</v>
      </c>
      <c r="S132" s="39" t="s">
        <v>839</v>
      </c>
      <c r="T132" s="39" t="s">
        <v>839</v>
      </c>
      <c r="U132" s="39" t="s">
        <v>839</v>
      </c>
      <c r="V132" s="39" t="s">
        <v>514</v>
      </c>
      <c r="W132" s="39" t="s">
        <v>514</v>
      </c>
      <c r="X132" s="39" t="s">
        <v>514</v>
      </c>
      <c r="Y132" s="39" t="s">
        <v>1100</v>
      </c>
      <c r="Z132" s="39" t="s">
        <v>840</v>
      </c>
      <c r="AA132" s="39" t="s">
        <v>840</v>
      </c>
      <c r="AB132" s="61" t="s">
        <v>1138</v>
      </c>
      <c r="AC132" s="39" t="s">
        <v>830</v>
      </c>
      <c r="AD132" s="39" t="s">
        <v>1052</v>
      </c>
      <c r="AE132" s="39" t="s">
        <v>1100</v>
      </c>
      <c r="AF132" s="39" t="s">
        <v>839</v>
      </c>
      <c r="AG132" s="40" t="s">
        <v>1381</v>
      </c>
      <c r="AH132" s="39" t="s">
        <v>844</v>
      </c>
      <c r="AI132" s="39" t="s">
        <v>844</v>
      </c>
      <c r="AJ132" s="39" t="s">
        <v>846</v>
      </c>
      <c r="AK132" s="39" t="s">
        <v>847</v>
      </c>
      <c r="AL132" s="39" t="s">
        <v>847</v>
      </c>
      <c r="AM132" s="39" t="s">
        <v>1139</v>
      </c>
      <c r="AN132" s="39" t="s">
        <v>1139</v>
      </c>
      <c r="AO132" s="39" t="s">
        <v>830</v>
      </c>
      <c r="AP132" s="39" t="s">
        <v>830</v>
      </c>
      <c r="AQ132" s="39" t="s">
        <v>830</v>
      </c>
      <c r="AR132" s="39" t="s">
        <v>830</v>
      </c>
      <c r="AS132" s="39" t="s">
        <v>830</v>
      </c>
      <c r="AT132" s="39" t="s">
        <v>830</v>
      </c>
      <c r="AU132" s="39" t="s">
        <v>830</v>
      </c>
      <c r="AV132" s="39" t="s">
        <v>844</v>
      </c>
      <c r="AW132" s="39" t="s">
        <v>514</v>
      </c>
      <c r="AX132" s="39" t="s">
        <v>842</v>
      </c>
      <c r="AY132" s="39" t="s">
        <v>842</v>
      </c>
      <c r="AZ132" s="39" t="s">
        <v>842</v>
      </c>
      <c r="BA132" s="40" t="s">
        <v>819</v>
      </c>
      <c r="BB132" s="39" t="s">
        <v>841</v>
      </c>
      <c r="BC132" s="39" t="s">
        <v>841</v>
      </c>
      <c r="BD132" s="39" t="s">
        <v>503</v>
      </c>
      <c r="BE132" s="39" t="s">
        <v>503</v>
      </c>
      <c r="BF132" s="39" t="s">
        <v>1133</v>
      </c>
      <c r="BG132" s="39" t="s">
        <v>1140</v>
      </c>
      <c r="BH132" s="39" t="s">
        <v>838</v>
      </c>
      <c r="BI132" s="39" t="s">
        <v>514</v>
      </c>
      <c r="BJ132" s="39" t="s">
        <v>511</v>
      </c>
      <c r="BK132" s="39" t="s">
        <v>514</v>
      </c>
      <c r="BL132" s="39" t="s">
        <v>514</v>
      </c>
      <c r="BM132" s="39" t="s">
        <v>821</v>
      </c>
      <c r="BN132" s="39" t="s">
        <v>830</v>
      </c>
      <c r="BO132" s="39" t="s">
        <v>830</v>
      </c>
      <c r="BP132" s="39" t="s">
        <v>830</v>
      </c>
      <c r="BQ132" s="39" t="s">
        <v>830</v>
      </c>
      <c r="BR132" s="39" t="s">
        <v>830</v>
      </c>
      <c r="BS132" s="39" t="s">
        <v>830</v>
      </c>
      <c r="BT132" s="39"/>
      <c r="BU132" s="39" t="s">
        <v>845</v>
      </c>
      <c r="BV132" s="39" t="s">
        <v>514</v>
      </c>
    </row>
    <row r="133" spans="1:74">
      <c r="A133" s="30" t="str">
        <f>'Indicator Data'!A134</f>
        <v>Oman</v>
      </c>
      <c r="B133" s="23" t="str">
        <f>'Indicator Data'!B134</f>
        <v>OMN</v>
      </c>
      <c r="C133" s="39" t="s">
        <v>1132</v>
      </c>
      <c r="D133" s="39" t="s">
        <v>1132</v>
      </c>
      <c r="E133" s="39" t="s">
        <v>1133</v>
      </c>
      <c r="F133" s="39" t="s">
        <v>1133</v>
      </c>
      <c r="G133" s="39" t="s">
        <v>1133</v>
      </c>
      <c r="H133" s="39" t="s">
        <v>1133</v>
      </c>
      <c r="I133" s="39" t="s">
        <v>1133</v>
      </c>
      <c r="J133" s="39" t="s">
        <v>842</v>
      </c>
      <c r="K133" s="39" t="s">
        <v>842</v>
      </c>
      <c r="L133" s="39" t="s">
        <v>503</v>
      </c>
      <c r="M133" s="39" t="s">
        <v>839</v>
      </c>
      <c r="N133" s="39" t="s">
        <v>839</v>
      </c>
      <c r="O133" s="39" t="s">
        <v>839</v>
      </c>
      <c r="P133" s="39" t="s">
        <v>839</v>
      </c>
      <c r="Q133" s="39" t="s">
        <v>1051</v>
      </c>
      <c r="R133" s="39" t="s">
        <v>1051</v>
      </c>
      <c r="S133" s="39" t="s">
        <v>839</v>
      </c>
      <c r="T133" s="39" t="s">
        <v>839</v>
      </c>
      <c r="U133" s="39" t="s">
        <v>839</v>
      </c>
      <c r="V133" s="39" t="s">
        <v>514</v>
      </c>
      <c r="W133" s="39" t="s">
        <v>514</v>
      </c>
      <c r="X133" s="39" t="s">
        <v>514</v>
      </c>
      <c r="Y133" s="39" t="s">
        <v>1100</v>
      </c>
      <c r="Z133" s="39" t="s">
        <v>840</v>
      </c>
      <c r="AA133" s="39" t="s">
        <v>840</v>
      </c>
      <c r="AB133" s="61" t="s">
        <v>1138</v>
      </c>
      <c r="AC133" s="39" t="s">
        <v>830</v>
      </c>
      <c r="AD133" s="39" t="s">
        <v>1052</v>
      </c>
      <c r="AE133" s="39" t="s">
        <v>1100</v>
      </c>
      <c r="AF133" s="39" t="s">
        <v>839</v>
      </c>
      <c r="AG133" s="40" t="s">
        <v>1381</v>
      </c>
      <c r="AH133" s="39" t="s">
        <v>844</v>
      </c>
      <c r="AI133" s="39" t="s">
        <v>844</v>
      </c>
      <c r="AJ133" s="39" t="s">
        <v>846</v>
      </c>
      <c r="AK133" s="39" t="s">
        <v>847</v>
      </c>
      <c r="AL133" s="39" t="s">
        <v>847</v>
      </c>
      <c r="AM133" s="39" t="s">
        <v>1139</v>
      </c>
      <c r="AN133" s="39" t="s">
        <v>1139</v>
      </c>
      <c r="AO133" s="39" t="s">
        <v>830</v>
      </c>
      <c r="AP133" s="39" t="s">
        <v>830</v>
      </c>
      <c r="AQ133" s="39" t="s">
        <v>830</v>
      </c>
      <c r="AR133" s="39" t="s">
        <v>830</v>
      </c>
      <c r="AS133" s="39" t="s">
        <v>830</v>
      </c>
      <c r="AT133" s="39" t="s">
        <v>830</v>
      </c>
      <c r="AU133" s="39" t="s">
        <v>830</v>
      </c>
      <c r="AV133" s="39" t="s">
        <v>844</v>
      </c>
      <c r="AW133" s="39" t="s">
        <v>514</v>
      </c>
      <c r="AX133" s="39" t="s">
        <v>842</v>
      </c>
      <c r="AY133" s="39" t="s">
        <v>842</v>
      </c>
      <c r="AZ133" s="39" t="s">
        <v>842</v>
      </c>
      <c r="BA133" s="40" t="s">
        <v>819</v>
      </c>
      <c r="BB133" s="39" t="s">
        <v>841</v>
      </c>
      <c r="BC133" s="39" t="s">
        <v>841</v>
      </c>
      <c r="BD133" s="39" t="s">
        <v>503</v>
      </c>
      <c r="BE133" s="39" t="s">
        <v>503</v>
      </c>
      <c r="BF133" s="39" t="s">
        <v>1133</v>
      </c>
      <c r="BG133" s="39" t="s">
        <v>1140</v>
      </c>
      <c r="BH133" s="39" t="s">
        <v>838</v>
      </c>
      <c r="BI133" s="39" t="s">
        <v>514</v>
      </c>
      <c r="BJ133" s="39" t="s">
        <v>511</v>
      </c>
      <c r="BK133" s="39" t="s">
        <v>514</v>
      </c>
      <c r="BL133" s="39" t="s">
        <v>514</v>
      </c>
      <c r="BM133" s="39" t="s">
        <v>821</v>
      </c>
      <c r="BN133" s="39" t="s">
        <v>830</v>
      </c>
      <c r="BO133" s="39" t="s">
        <v>830</v>
      </c>
      <c r="BP133" s="39" t="s">
        <v>830</v>
      </c>
      <c r="BQ133" s="39" t="s">
        <v>830</v>
      </c>
      <c r="BR133" s="39" t="s">
        <v>830</v>
      </c>
      <c r="BS133" s="39" t="s">
        <v>830</v>
      </c>
      <c r="BT133" s="39"/>
      <c r="BU133" s="39" t="s">
        <v>845</v>
      </c>
      <c r="BV133" s="39" t="s">
        <v>514</v>
      </c>
    </row>
    <row r="134" spans="1:74">
      <c r="A134" s="30" t="str">
        <f>'Indicator Data'!A135</f>
        <v>Pakistan</v>
      </c>
      <c r="B134" s="23" t="str">
        <f>'Indicator Data'!B135</f>
        <v>PAK</v>
      </c>
      <c r="C134" s="39" t="s">
        <v>1132</v>
      </c>
      <c r="D134" s="39" t="s">
        <v>1132</v>
      </c>
      <c r="E134" s="39" t="s">
        <v>1133</v>
      </c>
      <c r="F134" s="39" t="s">
        <v>1133</v>
      </c>
      <c r="G134" s="39" t="s">
        <v>1133</v>
      </c>
      <c r="H134" s="39" t="s">
        <v>1133</v>
      </c>
      <c r="I134" s="39" t="s">
        <v>1133</v>
      </c>
      <c r="J134" s="39" t="s">
        <v>842</v>
      </c>
      <c r="K134" s="39" t="s">
        <v>842</v>
      </c>
      <c r="L134" s="39" t="s">
        <v>503</v>
      </c>
      <c r="M134" s="39" t="s">
        <v>839</v>
      </c>
      <c r="N134" s="39" t="s">
        <v>839</v>
      </c>
      <c r="O134" s="39" t="s">
        <v>839</v>
      </c>
      <c r="P134" s="39" t="s">
        <v>839</v>
      </c>
      <c r="Q134" s="39" t="s">
        <v>1051</v>
      </c>
      <c r="R134" s="39" t="s">
        <v>1051</v>
      </c>
      <c r="S134" s="39" t="s">
        <v>839</v>
      </c>
      <c r="T134" s="39" t="s">
        <v>839</v>
      </c>
      <c r="U134" s="39" t="s">
        <v>839</v>
      </c>
      <c r="V134" s="39" t="s">
        <v>514</v>
      </c>
      <c r="W134" s="39" t="s">
        <v>514</v>
      </c>
      <c r="X134" s="39" t="s">
        <v>514</v>
      </c>
      <c r="Y134" s="39" t="s">
        <v>1100</v>
      </c>
      <c r="Z134" s="39" t="s">
        <v>840</v>
      </c>
      <c r="AA134" s="39" t="s">
        <v>840</v>
      </c>
      <c r="AB134" s="61" t="s">
        <v>1138</v>
      </c>
      <c r="AC134" s="39" t="s">
        <v>830</v>
      </c>
      <c r="AD134" s="39" t="s">
        <v>1052</v>
      </c>
      <c r="AE134" s="39" t="s">
        <v>1100</v>
      </c>
      <c r="AF134" s="39" t="s">
        <v>839</v>
      </c>
      <c r="AG134" s="40" t="s">
        <v>1381</v>
      </c>
      <c r="AH134" s="39" t="s">
        <v>844</v>
      </c>
      <c r="AI134" s="39" t="s">
        <v>844</v>
      </c>
      <c r="AJ134" s="39" t="s">
        <v>846</v>
      </c>
      <c r="AK134" s="39" t="s">
        <v>847</v>
      </c>
      <c r="AL134" s="39" t="s">
        <v>847</v>
      </c>
      <c r="AM134" s="39" t="s">
        <v>1139</v>
      </c>
      <c r="AN134" s="39" t="s">
        <v>1139</v>
      </c>
      <c r="AO134" s="39" t="s">
        <v>830</v>
      </c>
      <c r="AP134" s="39" t="s">
        <v>830</v>
      </c>
      <c r="AQ134" s="39" t="s">
        <v>830</v>
      </c>
      <c r="AR134" s="39" t="s">
        <v>830</v>
      </c>
      <c r="AS134" s="39" t="s">
        <v>830</v>
      </c>
      <c r="AT134" s="39" t="s">
        <v>830</v>
      </c>
      <c r="AU134" s="39" t="s">
        <v>830</v>
      </c>
      <c r="AV134" s="39" t="s">
        <v>844</v>
      </c>
      <c r="AW134" s="39" t="s">
        <v>514</v>
      </c>
      <c r="AX134" s="39" t="s">
        <v>842</v>
      </c>
      <c r="AY134" s="39" t="s">
        <v>842</v>
      </c>
      <c r="AZ134" s="39" t="s">
        <v>842</v>
      </c>
      <c r="BA134" s="40" t="s">
        <v>822</v>
      </c>
      <c r="BB134" s="39" t="s">
        <v>841</v>
      </c>
      <c r="BC134" s="39" t="s">
        <v>841</v>
      </c>
      <c r="BD134" s="39" t="s">
        <v>503</v>
      </c>
      <c r="BE134" s="39" t="s">
        <v>503</v>
      </c>
      <c r="BF134" s="39" t="s">
        <v>1133</v>
      </c>
      <c r="BG134" s="39" t="s">
        <v>1140</v>
      </c>
      <c r="BH134" s="39" t="s">
        <v>838</v>
      </c>
      <c r="BI134" s="39" t="s">
        <v>514</v>
      </c>
      <c r="BJ134" s="39" t="s">
        <v>511</v>
      </c>
      <c r="BK134" s="39" t="s">
        <v>514</v>
      </c>
      <c r="BL134" s="39" t="s">
        <v>514</v>
      </c>
      <c r="BM134" s="39" t="s">
        <v>821</v>
      </c>
      <c r="BN134" s="39" t="s">
        <v>830</v>
      </c>
      <c r="BO134" s="39" t="s">
        <v>830</v>
      </c>
      <c r="BP134" s="39" t="s">
        <v>830</v>
      </c>
      <c r="BQ134" s="39" t="s">
        <v>830</v>
      </c>
      <c r="BR134" s="39" t="s">
        <v>830</v>
      </c>
      <c r="BS134" s="39" t="s">
        <v>830</v>
      </c>
      <c r="BT134" s="39"/>
      <c r="BU134" s="39" t="s">
        <v>845</v>
      </c>
      <c r="BV134" s="39" t="s">
        <v>514</v>
      </c>
    </row>
    <row r="135" spans="1:74">
      <c r="A135" s="30" t="str">
        <f>'Indicator Data'!A136</f>
        <v>Palau</v>
      </c>
      <c r="B135" s="23" t="str">
        <f>'Indicator Data'!B136</f>
        <v>PLW</v>
      </c>
      <c r="C135" s="39" t="s">
        <v>1132</v>
      </c>
      <c r="D135" s="39" t="s">
        <v>1132</v>
      </c>
      <c r="E135" s="39" t="s">
        <v>1133</v>
      </c>
      <c r="F135" s="39" t="s">
        <v>1133</v>
      </c>
      <c r="G135" s="39" t="s">
        <v>1133</v>
      </c>
      <c r="H135" s="39" t="s">
        <v>1133</v>
      </c>
      <c r="I135" s="39" t="s">
        <v>1133</v>
      </c>
      <c r="J135" s="39" t="s">
        <v>842</v>
      </c>
      <c r="K135" s="39" t="s">
        <v>842</v>
      </c>
      <c r="L135" s="39" t="s">
        <v>503</v>
      </c>
      <c r="M135" s="39" t="s">
        <v>839</v>
      </c>
      <c r="N135" s="39" t="s">
        <v>839</v>
      </c>
      <c r="O135" s="39" t="s">
        <v>839</v>
      </c>
      <c r="P135" s="39" t="s">
        <v>839</v>
      </c>
      <c r="Q135" s="39" t="s">
        <v>1051</v>
      </c>
      <c r="R135" s="39" t="s">
        <v>1051</v>
      </c>
      <c r="S135" s="39" t="s">
        <v>839</v>
      </c>
      <c r="T135" s="39" t="s">
        <v>839</v>
      </c>
      <c r="U135" s="39" t="s">
        <v>839</v>
      </c>
      <c r="V135" s="39" t="s">
        <v>514</v>
      </c>
      <c r="W135" s="39" t="s">
        <v>514</v>
      </c>
      <c r="X135" s="39" t="s">
        <v>514</v>
      </c>
      <c r="Y135" s="39" t="s">
        <v>1100</v>
      </c>
      <c r="Z135" s="39" t="s">
        <v>840</v>
      </c>
      <c r="AA135" s="39" t="s">
        <v>840</v>
      </c>
      <c r="AB135" s="61" t="s">
        <v>1138</v>
      </c>
      <c r="AC135" s="39" t="s">
        <v>830</v>
      </c>
      <c r="AD135" s="39" t="s">
        <v>1052</v>
      </c>
      <c r="AE135" s="39" t="s">
        <v>1100</v>
      </c>
      <c r="AF135" s="39" t="s">
        <v>839</v>
      </c>
      <c r="AG135" s="40" t="s">
        <v>1381</v>
      </c>
      <c r="AH135" s="39" t="s">
        <v>844</v>
      </c>
      <c r="AI135" s="39" t="s">
        <v>844</v>
      </c>
      <c r="AJ135" s="39" t="s">
        <v>846</v>
      </c>
      <c r="AK135" s="39" t="s">
        <v>847</v>
      </c>
      <c r="AL135" s="39" t="s">
        <v>847</v>
      </c>
      <c r="AM135" s="39" t="s">
        <v>1139</v>
      </c>
      <c r="AN135" s="39" t="s">
        <v>1139</v>
      </c>
      <c r="AO135" s="39" t="s">
        <v>830</v>
      </c>
      <c r="AP135" s="39" t="s">
        <v>830</v>
      </c>
      <c r="AQ135" s="39" t="s">
        <v>830</v>
      </c>
      <c r="AR135" s="39" t="s">
        <v>830</v>
      </c>
      <c r="AS135" s="39" t="s">
        <v>830</v>
      </c>
      <c r="AT135" s="39" t="s">
        <v>830</v>
      </c>
      <c r="AU135" s="39" t="s">
        <v>830</v>
      </c>
      <c r="AV135" s="39" t="s">
        <v>844</v>
      </c>
      <c r="AW135" s="39" t="s">
        <v>514</v>
      </c>
      <c r="AX135" s="39" t="s">
        <v>842</v>
      </c>
      <c r="AY135" s="39" t="s">
        <v>842</v>
      </c>
      <c r="AZ135" s="39" t="s">
        <v>842</v>
      </c>
      <c r="BA135" s="40" t="s">
        <v>819</v>
      </c>
      <c r="BB135" s="39" t="s">
        <v>841</v>
      </c>
      <c r="BC135" s="39" t="s">
        <v>841</v>
      </c>
      <c r="BD135" s="39" t="s">
        <v>503</v>
      </c>
      <c r="BE135" s="39" t="s">
        <v>503</v>
      </c>
      <c r="BF135" s="39" t="s">
        <v>1133</v>
      </c>
      <c r="BG135" s="39" t="s">
        <v>1140</v>
      </c>
      <c r="BH135" s="39" t="s">
        <v>838</v>
      </c>
      <c r="BI135" s="39" t="s">
        <v>514</v>
      </c>
      <c r="BJ135" s="39" t="s">
        <v>511</v>
      </c>
      <c r="BK135" s="39" t="s">
        <v>514</v>
      </c>
      <c r="BL135" s="39" t="s">
        <v>514</v>
      </c>
      <c r="BM135" s="39" t="s">
        <v>821</v>
      </c>
      <c r="BN135" s="39" t="s">
        <v>830</v>
      </c>
      <c r="BO135" s="39" t="s">
        <v>830</v>
      </c>
      <c r="BP135" s="39" t="s">
        <v>830</v>
      </c>
      <c r="BQ135" s="39" t="s">
        <v>830</v>
      </c>
      <c r="BR135" s="39" t="s">
        <v>830</v>
      </c>
      <c r="BS135" s="39" t="s">
        <v>830</v>
      </c>
      <c r="BT135" s="39"/>
      <c r="BU135" s="39" t="s">
        <v>845</v>
      </c>
      <c r="BV135" s="39" t="s">
        <v>514</v>
      </c>
    </row>
    <row r="136" spans="1:74">
      <c r="A136" s="30" t="str">
        <f>'Indicator Data'!A137</f>
        <v>Palestine</v>
      </c>
      <c r="B136" s="23" t="str">
        <f>'Indicator Data'!B137</f>
        <v>PSE</v>
      </c>
      <c r="C136" s="39" t="s">
        <v>1132</v>
      </c>
      <c r="D136" s="39" t="s">
        <v>1132</v>
      </c>
      <c r="E136" s="39" t="s">
        <v>1133</v>
      </c>
      <c r="F136" s="39" t="s">
        <v>1133</v>
      </c>
      <c r="G136" s="39" t="s">
        <v>1133</v>
      </c>
      <c r="H136" s="39" t="s">
        <v>1133</v>
      </c>
      <c r="I136" s="39" t="s">
        <v>1133</v>
      </c>
      <c r="J136" s="39" t="s">
        <v>842</v>
      </c>
      <c r="K136" s="39" t="s">
        <v>842</v>
      </c>
      <c r="L136" s="39" t="s">
        <v>503</v>
      </c>
      <c r="M136" s="39" t="s">
        <v>839</v>
      </c>
      <c r="N136" s="39" t="s">
        <v>839</v>
      </c>
      <c r="O136" s="39" t="s">
        <v>839</v>
      </c>
      <c r="P136" s="39" t="s">
        <v>839</v>
      </c>
      <c r="Q136" s="39" t="s">
        <v>1051</v>
      </c>
      <c r="R136" s="39" t="s">
        <v>1051</v>
      </c>
      <c r="S136" s="39" t="s">
        <v>839</v>
      </c>
      <c r="T136" s="39" t="s">
        <v>839</v>
      </c>
      <c r="U136" s="39" t="s">
        <v>839</v>
      </c>
      <c r="V136" s="39" t="s">
        <v>514</v>
      </c>
      <c r="W136" s="39" t="s">
        <v>514</v>
      </c>
      <c r="X136" s="39" t="s">
        <v>514</v>
      </c>
      <c r="Y136" s="39" t="s">
        <v>1100</v>
      </c>
      <c r="Z136" s="39" t="s">
        <v>840</v>
      </c>
      <c r="AA136" s="39" t="s">
        <v>840</v>
      </c>
      <c r="AB136" s="61" t="s">
        <v>1138</v>
      </c>
      <c r="AC136" s="39" t="s">
        <v>830</v>
      </c>
      <c r="AD136" s="39" t="s">
        <v>1052</v>
      </c>
      <c r="AE136" s="39" t="s">
        <v>1100</v>
      </c>
      <c r="AF136" s="39" t="s">
        <v>839</v>
      </c>
      <c r="AG136" s="40" t="s">
        <v>1381</v>
      </c>
      <c r="AH136" s="39" t="s">
        <v>844</v>
      </c>
      <c r="AI136" s="39" t="s">
        <v>844</v>
      </c>
      <c r="AJ136" s="39" t="s">
        <v>846</v>
      </c>
      <c r="AK136" s="39" t="s">
        <v>847</v>
      </c>
      <c r="AL136" s="39" t="s">
        <v>847</v>
      </c>
      <c r="AM136" s="39" t="s">
        <v>1139</v>
      </c>
      <c r="AN136" s="39" t="s">
        <v>1139</v>
      </c>
      <c r="AO136" s="39" t="s">
        <v>830</v>
      </c>
      <c r="AP136" s="39" t="s">
        <v>830</v>
      </c>
      <c r="AQ136" s="39" t="s">
        <v>830</v>
      </c>
      <c r="AR136" s="39" t="s">
        <v>830</v>
      </c>
      <c r="AS136" s="39" t="s">
        <v>830</v>
      </c>
      <c r="AT136" s="39" t="s">
        <v>830</v>
      </c>
      <c r="AU136" s="39" t="s">
        <v>830</v>
      </c>
      <c r="AV136" s="39" t="s">
        <v>844</v>
      </c>
      <c r="AW136" s="39" t="s">
        <v>514</v>
      </c>
      <c r="AX136" s="39" t="s">
        <v>842</v>
      </c>
      <c r="AY136" s="39" t="s">
        <v>842</v>
      </c>
      <c r="AZ136" s="39" t="s">
        <v>842</v>
      </c>
      <c r="BA136" s="40" t="s">
        <v>822</v>
      </c>
      <c r="BB136" s="39" t="s">
        <v>843</v>
      </c>
      <c r="BC136" s="39" t="s">
        <v>841</v>
      </c>
      <c r="BD136" s="39" t="s">
        <v>503</v>
      </c>
      <c r="BE136" s="39" t="s">
        <v>503</v>
      </c>
      <c r="BF136" s="39" t="s">
        <v>1133</v>
      </c>
      <c r="BG136" s="39" t="s">
        <v>1140</v>
      </c>
      <c r="BH136" s="39" t="s">
        <v>838</v>
      </c>
      <c r="BI136" s="39" t="s">
        <v>514</v>
      </c>
      <c r="BJ136" s="39" t="s">
        <v>511</v>
      </c>
      <c r="BK136" s="39" t="s">
        <v>514</v>
      </c>
      <c r="BL136" s="39" t="s">
        <v>514</v>
      </c>
      <c r="BM136" s="39" t="s">
        <v>821</v>
      </c>
      <c r="BN136" s="39" t="s">
        <v>830</v>
      </c>
      <c r="BO136" s="39" t="s">
        <v>830</v>
      </c>
      <c r="BP136" s="39" t="s">
        <v>830</v>
      </c>
      <c r="BQ136" s="39" t="s">
        <v>830</v>
      </c>
      <c r="BR136" s="39" t="s">
        <v>830</v>
      </c>
      <c r="BS136" s="39" t="s">
        <v>830</v>
      </c>
      <c r="BT136" s="39"/>
      <c r="BU136" s="39" t="s">
        <v>845</v>
      </c>
      <c r="BV136" s="39" t="s">
        <v>514</v>
      </c>
    </row>
    <row r="137" spans="1:74">
      <c r="A137" s="30" t="str">
        <f>'Indicator Data'!A138</f>
        <v>Panama</v>
      </c>
      <c r="B137" s="23" t="str">
        <f>'Indicator Data'!B138</f>
        <v>PAN</v>
      </c>
      <c r="C137" s="39" t="s">
        <v>1132</v>
      </c>
      <c r="D137" s="39" t="s">
        <v>1132</v>
      </c>
      <c r="E137" s="39" t="s">
        <v>1133</v>
      </c>
      <c r="F137" s="39" t="s">
        <v>1133</v>
      </c>
      <c r="G137" s="39" t="s">
        <v>1133</v>
      </c>
      <c r="H137" s="39" t="s">
        <v>1133</v>
      </c>
      <c r="I137" s="39" t="s">
        <v>1133</v>
      </c>
      <c r="J137" s="39" t="s">
        <v>842</v>
      </c>
      <c r="K137" s="39" t="s">
        <v>842</v>
      </c>
      <c r="L137" s="39" t="s">
        <v>503</v>
      </c>
      <c r="M137" s="39" t="s">
        <v>839</v>
      </c>
      <c r="N137" s="39" t="s">
        <v>839</v>
      </c>
      <c r="O137" s="39" t="s">
        <v>839</v>
      </c>
      <c r="P137" s="39" t="s">
        <v>839</v>
      </c>
      <c r="Q137" s="39" t="s">
        <v>1051</v>
      </c>
      <c r="R137" s="39" t="s">
        <v>1051</v>
      </c>
      <c r="S137" s="39" t="s">
        <v>839</v>
      </c>
      <c r="T137" s="39" t="s">
        <v>839</v>
      </c>
      <c r="U137" s="39" t="s">
        <v>839</v>
      </c>
      <c r="V137" s="39" t="s">
        <v>514</v>
      </c>
      <c r="W137" s="39" t="s">
        <v>514</v>
      </c>
      <c r="X137" s="39" t="s">
        <v>514</v>
      </c>
      <c r="Y137" s="39" t="s">
        <v>1100</v>
      </c>
      <c r="Z137" s="39" t="s">
        <v>840</v>
      </c>
      <c r="AA137" s="39" t="s">
        <v>840</v>
      </c>
      <c r="AB137" s="61" t="s">
        <v>1138</v>
      </c>
      <c r="AC137" s="39" t="s">
        <v>830</v>
      </c>
      <c r="AD137" s="39" t="s">
        <v>1052</v>
      </c>
      <c r="AE137" s="39" t="s">
        <v>1100</v>
      </c>
      <c r="AF137" s="39" t="s">
        <v>839</v>
      </c>
      <c r="AG137" s="40" t="s">
        <v>1381</v>
      </c>
      <c r="AH137" s="39" t="s">
        <v>844</v>
      </c>
      <c r="AI137" s="39" t="s">
        <v>844</v>
      </c>
      <c r="AJ137" s="39" t="s">
        <v>846</v>
      </c>
      <c r="AK137" s="39" t="s">
        <v>847</v>
      </c>
      <c r="AL137" s="39" t="s">
        <v>847</v>
      </c>
      <c r="AM137" s="39" t="s">
        <v>1139</v>
      </c>
      <c r="AN137" s="39" t="s">
        <v>1139</v>
      </c>
      <c r="AO137" s="39" t="s">
        <v>830</v>
      </c>
      <c r="AP137" s="39" t="s">
        <v>830</v>
      </c>
      <c r="AQ137" s="39" t="s">
        <v>830</v>
      </c>
      <c r="AR137" s="39" t="s">
        <v>830</v>
      </c>
      <c r="AS137" s="39" t="s">
        <v>830</v>
      </c>
      <c r="AT137" s="39" t="s">
        <v>830</v>
      </c>
      <c r="AU137" s="39" t="s">
        <v>830</v>
      </c>
      <c r="AV137" s="39" t="s">
        <v>844</v>
      </c>
      <c r="AW137" s="39" t="s">
        <v>514</v>
      </c>
      <c r="AX137" s="39" t="s">
        <v>842</v>
      </c>
      <c r="AY137" s="39" t="s">
        <v>842</v>
      </c>
      <c r="AZ137" s="39" t="s">
        <v>842</v>
      </c>
      <c r="BA137" s="40" t="s">
        <v>819</v>
      </c>
      <c r="BB137" s="39" t="s">
        <v>841</v>
      </c>
      <c r="BC137" s="39" t="s">
        <v>841</v>
      </c>
      <c r="BD137" s="39" t="s">
        <v>503</v>
      </c>
      <c r="BE137" s="39" t="s">
        <v>503</v>
      </c>
      <c r="BF137" s="39" t="s">
        <v>1133</v>
      </c>
      <c r="BG137" s="39" t="s">
        <v>1140</v>
      </c>
      <c r="BH137" s="39" t="s">
        <v>838</v>
      </c>
      <c r="BI137" s="39" t="s">
        <v>514</v>
      </c>
      <c r="BJ137" s="39" t="s">
        <v>511</v>
      </c>
      <c r="BK137" s="39" t="s">
        <v>514</v>
      </c>
      <c r="BL137" s="39" t="s">
        <v>514</v>
      </c>
      <c r="BM137" s="39" t="s">
        <v>821</v>
      </c>
      <c r="BN137" s="39" t="s">
        <v>830</v>
      </c>
      <c r="BO137" s="39" t="s">
        <v>830</v>
      </c>
      <c r="BP137" s="39" t="s">
        <v>830</v>
      </c>
      <c r="BQ137" s="39" t="s">
        <v>830</v>
      </c>
      <c r="BR137" s="39" t="s">
        <v>830</v>
      </c>
      <c r="BS137" s="39" t="s">
        <v>830</v>
      </c>
      <c r="BT137" s="39"/>
      <c r="BU137" s="39" t="s">
        <v>845</v>
      </c>
      <c r="BV137" s="39" t="s">
        <v>514</v>
      </c>
    </row>
    <row r="138" spans="1:74">
      <c r="A138" s="30" t="str">
        <f>'Indicator Data'!A139</f>
        <v>Papua New Guinea</v>
      </c>
      <c r="B138" s="23" t="str">
        <f>'Indicator Data'!B139</f>
        <v>PNG</v>
      </c>
      <c r="C138" s="39" t="s">
        <v>1132</v>
      </c>
      <c r="D138" s="39" t="s">
        <v>1132</v>
      </c>
      <c r="E138" s="39" t="s">
        <v>1133</v>
      </c>
      <c r="F138" s="39" t="s">
        <v>1133</v>
      </c>
      <c r="G138" s="39" t="s">
        <v>1133</v>
      </c>
      <c r="H138" s="39" t="s">
        <v>1133</v>
      </c>
      <c r="I138" s="39" t="s">
        <v>1133</v>
      </c>
      <c r="J138" s="39" t="s">
        <v>842</v>
      </c>
      <c r="K138" s="39" t="s">
        <v>842</v>
      </c>
      <c r="L138" s="39" t="s">
        <v>503</v>
      </c>
      <c r="M138" s="39" t="s">
        <v>839</v>
      </c>
      <c r="N138" s="39" t="s">
        <v>839</v>
      </c>
      <c r="O138" s="39" t="s">
        <v>839</v>
      </c>
      <c r="P138" s="39" t="s">
        <v>839</v>
      </c>
      <c r="Q138" s="39" t="s">
        <v>1051</v>
      </c>
      <c r="R138" s="39" t="s">
        <v>1051</v>
      </c>
      <c r="S138" s="39" t="s">
        <v>839</v>
      </c>
      <c r="T138" s="39" t="s">
        <v>839</v>
      </c>
      <c r="U138" s="39" t="s">
        <v>839</v>
      </c>
      <c r="V138" s="39" t="s">
        <v>514</v>
      </c>
      <c r="W138" s="39" t="s">
        <v>514</v>
      </c>
      <c r="X138" s="39" t="s">
        <v>514</v>
      </c>
      <c r="Y138" s="39" t="s">
        <v>1100</v>
      </c>
      <c r="Z138" s="39" t="s">
        <v>840</v>
      </c>
      <c r="AA138" s="39" t="s">
        <v>840</v>
      </c>
      <c r="AB138" s="61" t="s">
        <v>1138</v>
      </c>
      <c r="AC138" s="39" t="s">
        <v>830</v>
      </c>
      <c r="AD138" s="39" t="s">
        <v>1052</v>
      </c>
      <c r="AE138" s="39" t="s">
        <v>1100</v>
      </c>
      <c r="AF138" s="39" t="s">
        <v>839</v>
      </c>
      <c r="AG138" s="40" t="s">
        <v>1381</v>
      </c>
      <c r="AH138" s="39" t="s">
        <v>844</v>
      </c>
      <c r="AI138" s="39" t="s">
        <v>844</v>
      </c>
      <c r="AJ138" s="39" t="s">
        <v>846</v>
      </c>
      <c r="AK138" s="39" t="s">
        <v>847</v>
      </c>
      <c r="AL138" s="39" t="s">
        <v>847</v>
      </c>
      <c r="AM138" s="39" t="s">
        <v>1139</v>
      </c>
      <c r="AN138" s="39" t="s">
        <v>1139</v>
      </c>
      <c r="AO138" s="39" t="s">
        <v>830</v>
      </c>
      <c r="AP138" s="39" t="s">
        <v>830</v>
      </c>
      <c r="AQ138" s="39" t="s">
        <v>830</v>
      </c>
      <c r="AR138" s="39" t="s">
        <v>830</v>
      </c>
      <c r="AS138" s="39" t="s">
        <v>830</v>
      </c>
      <c r="AT138" s="39" t="s">
        <v>830</v>
      </c>
      <c r="AU138" s="39" t="s">
        <v>830</v>
      </c>
      <c r="AV138" s="39" t="s">
        <v>844</v>
      </c>
      <c r="AW138" s="39" t="s">
        <v>514</v>
      </c>
      <c r="AX138" s="39" t="s">
        <v>842</v>
      </c>
      <c r="AY138" s="39" t="s">
        <v>842</v>
      </c>
      <c r="AZ138" s="39" t="s">
        <v>842</v>
      </c>
      <c r="BA138" s="40" t="s">
        <v>822</v>
      </c>
      <c r="BB138" s="39" t="s">
        <v>841</v>
      </c>
      <c r="BC138" s="39" t="s">
        <v>841</v>
      </c>
      <c r="BD138" s="39" t="s">
        <v>503</v>
      </c>
      <c r="BE138" s="39" t="s">
        <v>503</v>
      </c>
      <c r="BF138" s="39" t="s">
        <v>1133</v>
      </c>
      <c r="BG138" s="39" t="s">
        <v>1140</v>
      </c>
      <c r="BH138" s="39" t="s">
        <v>838</v>
      </c>
      <c r="BI138" s="39" t="s">
        <v>514</v>
      </c>
      <c r="BJ138" s="39" t="s">
        <v>511</v>
      </c>
      <c r="BK138" s="39" t="s">
        <v>514</v>
      </c>
      <c r="BL138" s="39" t="s">
        <v>514</v>
      </c>
      <c r="BM138" s="39" t="s">
        <v>821</v>
      </c>
      <c r="BN138" s="39" t="s">
        <v>830</v>
      </c>
      <c r="BO138" s="39" t="s">
        <v>830</v>
      </c>
      <c r="BP138" s="39" t="s">
        <v>830</v>
      </c>
      <c r="BQ138" s="39" t="s">
        <v>830</v>
      </c>
      <c r="BR138" s="39" t="s">
        <v>830</v>
      </c>
      <c r="BS138" s="39" t="s">
        <v>830</v>
      </c>
      <c r="BT138" s="39"/>
      <c r="BU138" s="39" t="s">
        <v>845</v>
      </c>
      <c r="BV138" s="39" t="s">
        <v>514</v>
      </c>
    </row>
    <row r="139" spans="1:74">
      <c r="A139" s="30" t="str">
        <f>'Indicator Data'!A140</f>
        <v>Paraguay</v>
      </c>
      <c r="B139" s="23" t="str">
        <f>'Indicator Data'!B140</f>
        <v>PRY</v>
      </c>
      <c r="C139" s="39" t="s">
        <v>1132</v>
      </c>
      <c r="D139" s="39" t="s">
        <v>1132</v>
      </c>
      <c r="E139" s="39" t="s">
        <v>1133</v>
      </c>
      <c r="F139" s="39" t="s">
        <v>1133</v>
      </c>
      <c r="G139" s="39" t="s">
        <v>1133</v>
      </c>
      <c r="H139" s="39" t="s">
        <v>1133</v>
      </c>
      <c r="I139" s="39" t="s">
        <v>1133</v>
      </c>
      <c r="J139" s="39" t="s">
        <v>842</v>
      </c>
      <c r="K139" s="39" t="s">
        <v>842</v>
      </c>
      <c r="L139" s="39" t="s">
        <v>503</v>
      </c>
      <c r="M139" s="39" t="s">
        <v>839</v>
      </c>
      <c r="N139" s="39" t="s">
        <v>839</v>
      </c>
      <c r="O139" s="39" t="s">
        <v>839</v>
      </c>
      <c r="P139" s="39" t="s">
        <v>839</v>
      </c>
      <c r="Q139" s="39" t="s">
        <v>1051</v>
      </c>
      <c r="R139" s="39" t="s">
        <v>1051</v>
      </c>
      <c r="S139" s="39" t="s">
        <v>839</v>
      </c>
      <c r="T139" s="39" t="s">
        <v>839</v>
      </c>
      <c r="U139" s="39" t="s">
        <v>839</v>
      </c>
      <c r="V139" s="39" t="s">
        <v>514</v>
      </c>
      <c r="W139" s="39" t="s">
        <v>514</v>
      </c>
      <c r="X139" s="39" t="s">
        <v>514</v>
      </c>
      <c r="Y139" s="39" t="s">
        <v>1100</v>
      </c>
      <c r="Z139" s="39" t="s">
        <v>840</v>
      </c>
      <c r="AA139" s="39" t="s">
        <v>840</v>
      </c>
      <c r="AB139" s="61" t="s">
        <v>1138</v>
      </c>
      <c r="AC139" s="39" t="s">
        <v>830</v>
      </c>
      <c r="AD139" s="39" t="s">
        <v>1052</v>
      </c>
      <c r="AE139" s="39" t="s">
        <v>1100</v>
      </c>
      <c r="AF139" s="39" t="s">
        <v>839</v>
      </c>
      <c r="AG139" s="40" t="s">
        <v>1381</v>
      </c>
      <c r="AH139" s="39" t="s">
        <v>844</v>
      </c>
      <c r="AI139" s="39" t="s">
        <v>844</v>
      </c>
      <c r="AJ139" s="39" t="s">
        <v>846</v>
      </c>
      <c r="AK139" s="39" t="s">
        <v>847</v>
      </c>
      <c r="AL139" s="39" t="s">
        <v>847</v>
      </c>
      <c r="AM139" s="39" t="s">
        <v>1139</v>
      </c>
      <c r="AN139" s="39" t="s">
        <v>1139</v>
      </c>
      <c r="AO139" s="39" t="s">
        <v>830</v>
      </c>
      <c r="AP139" s="39" t="s">
        <v>830</v>
      </c>
      <c r="AQ139" s="39" t="s">
        <v>830</v>
      </c>
      <c r="AR139" s="39" t="s">
        <v>830</v>
      </c>
      <c r="AS139" s="39" t="s">
        <v>830</v>
      </c>
      <c r="AT139" s="39" t="s">
        <v>830</v>
      </c>
      <c r="AU139" s="39" t="s">
        <v>830</v>
      </c>
      <c r="AV139" s="39" t="s">
        <v>844</v>
      </c>
      <c r="AW139" s="39" t="s">
        <v>514</v>
      </c>
      <c r="AX139" s="39" t="s">
        <v>842</v>
      </c>
      <c r="AY139" s="39" t="s">
        <v>842</v>
      </c>
      <c r="AZ139" s="39" t="s">
        <v>842</v>
      </c>
      <c r="BA139" s="40" t="s">
        <v>819</v>
      </c>
      <c r="BB139" s="39" t="s">
        <v>841</v>
      </c>
      <c r="BC139" s="39" t="s">
        <v>841</v>
      </c>
      <c r="BD139" s="39" t="s">
        <v>503</v>
      </c>
      <c r="BE139" s="39" t="s">
        <v>503</v>
      </c>
      <c r="BF139" s="39" t="s">
        <v>1133</v>
      </c>
      <c r="BG139" s="39" t="s">
        <v>1140</v>
      </c>
      <c r="BH139" s="39" t="s">
        <v>838</v>
      </c>
      <c r="BI139" s="39" t="s">
        <v>514</v>
      </c>
      <c r="BJ139" s="39" t="s">
        <v>511</v>
      </c>
      <c r="BK139" s="39" t="s">
        <v>514</v>
      </c>
      <c r="BL139" s="39" t="s">
        <v>514</v>
      </c>
      <c r="BM139" s="39" t="s">
        <v>821</v>
      </c>
      <c r="BN139" s="39" t="s">
        <v>830</v>
      </c>
      <c r="BO139" s="39" t="s">
        <v>830</v>
      </c>
      <c r="BP139" s="39" t="s">
        <v>830</v>
      </c>
      <c r="BQ139" s="39" t="s">
        <v>830</v>
      </c>
      <c r="BR139" s="39" t="s">
        <v>830</v>
      </c>
      <c r="BS139" s="39" t="s">
        <v>830</v>
      </c>
      <c r="BT139" s="39"/>
      <c r="BU139" s="39" t="s">
        <v>845</v>
      </c>
      <c r="BV139" s="39" t="s">
        <v>514</v>
      </c>
    </row>
    <row r="140" spans="1:74">
      <c r="A140" s="30" t="str">
        <f>'Indicator Data'!A141</f>
        <v>Peru</v>
      </c>
      <c r="B140" s="23" t="str">
        <f>'Indicator Data'!B141</f>
        <v>PER</v>
      </c>
      <c r="C140" s="39" t="s">
        <v>1132</v>
      </c>
      <c r="D140" s="39" t="s">
        <v>1132</v>
      </c>
      <c r="E140" s="39" t="s">
        <v>1133</v>
      </c>
      <c r="F140" s="39" t="s">
        <v>1133</v>
      </c>
      <c r="G140" s="39" t="s">
        <v>1133</v>
      </c>
      <c r="H140" s="39" t="s">
        <v>1133</v>
      </c>
      <c r="I140" s="39" t="s">
        <v>1133</v>
      </c>
      <c r="J140" s="39" t="s">
        <v>842</v>
      </c>
      <c r="K140" s="39" t="s">
        <v>842</v>
      </c>
      <c r="L140" s="39" t="s">
        <v>503</v>
      </c>
      <c r="M140" s="39" t="s">
        <v>839</v>
      </c>
      <c r="N140" s="39" t="s">
        <v>839</v>
      </c>
      <c r="O140" s="39" t="s">
        <v>839</v>
      </c>
      <c r="P140" s="39" t="s">
        <v>839</v>
      </c>
      <c r="Q140" s="39" t="s">
        <v>1051</v>
      </c>
      <c r="R140" s="39" t="s">
        <v>1051</v>
      </c>
      <c r="S140" s="39" t="s">
        <v>839</v>
      </c>
      <c r="T140" s="39" t="s">
        <v>839</v>
      </c>
      <c r="U140" s="39" t="s">
        <v>839</v>
      </c>
      <c r="V140" s="39" t="s">
        <v>514</v>
      </c>
      <c r="W140" s="39" t="s">
        <v>514</v>
      </c>
      <c r="X140" s="39" t="s">
        <v>514</v>
      </c>
      <c r="Y140" s="39" t="s">
        <v>1100</v>
      </c>
      <c r="Z140" s="39" t="s">
        <v>840</v>
      </c>
      <c r="AA140" s="39" t="s">
        <v>840</v>
      </c>
      <c r="AB140" s="61" t="s">
        <v>1138</v>
      </c>
      <c r="AC140" s="39" t="s">
        <v>830</v>
      </c>
      <c r="AD140" s="39" t="s">
        <v>1052</v>
      </c>
      <c r="AE140" s="39" t="s">
        <v>1100</v>
      </c>
      <c r="AF140" s="39" t="s">
        <v>839</v>
      </c>
      <c r="AG140" s="40" t="s">
        <v>1381</v>
      </c>
      <c r="AH140" s="39" t="s">
        <v>844</v>
      </c>
      <c r="AI140" s="39" t="s">
        <v>844</v>
      </c>
      <c r="AJ140" s="39" t="s">
        <v>846</v>
      </c>
      <c r="AK140" s="39" t="s">
        <v>847</v>
      </c>
      <c r="AL140" s="39" t="s">
        <v>847</v>
      </c>
      <c r="AM140" s="39" t="s">
        <v>1139</v>
      </c>
      <c r="AN140" s="39" t="s">
        <v>1139</v>
      </c>
      <c r="AO140" s="39" t="s">
        <v>830</v>
      </c>
      <c r="AP140" s="39" t="s">
        <v>830</v>
      </c>
      <c r="AQ140" s="39" t="s">
        <v>830</v>
      </c>
      <c r="AR140" s="39" t="s">
        <v>830</v>
      </c>
      <c r="AS140" s="39" t="s">
        <v>830</v>
      </c>
      <c r="AT140" s="39" t="s">
        <v>830</v>
      </c>
      <c r="AU140" s="39" t="s">
        <v>830</v>
      </c>
      <c r="AV140" s="39" t="s">
        <v>844</v>
      </c>
      <c r="AW140" s="39" t="s">
        <v>514</v>
      </c>
      <c r="AX140" s="39" t="s">
        <v>842</v>
      </c>
      <c r="AY140" s="39" t="s">
        <v>842</v>
      </c>
      <c r="AZ140" s="39" t="s">
        <v>842</v>
      </c>
      <c r="BA140" s="40" t="s">
        <v>822</v>
      </c>
      <c r="BB140" s="39" t="s">
        <v>841</v>
      </c>
      <c r="BC140" s="39" t="s">
        <v>841</v>
      </c>
      <c r="BD140" s="39" t="s">
        <v>503</v>
      </c>
      <c r="BE140" s="39" t="s">
        <v>503</v>
      </c>
      <c r="BF140" s="39" t="s">
        <v>1133</v>
      </c>
      <c r="BG140" s="39" t="s">
        <v>1140</v>
      </c>
      <c r="BH140" s="39" t="s">
        <v>838</v>
      </c>
      <c r="BI140" s="39" t="s">
        <v>514</v>
      </c>
      <c r="BJ140" s="39" t="s">
        <v>511</v>
      </c>
      <c r="BK140" s="39" t="s">
        <v>514</v>
      </c>
      <c r="BL140" s="39" t="s">
        <v>514</v>
      </c>
      <c r="BM140" s="39" t="s">
        <v>821</v>
      </c>
      <c r="BN140" s="39" t="s">
        <v>830</v>
      </c>
      <c r="BO140" s="39" t="s">
        <v>830</v>
      </c>
      <c r="BP140" s="39" t="s">
        <v>830</v>
      </c>
      <c r="BQ140" s="39" t="s">
        <v>830</v>
      </c>
      <c r="BR140" s="39" t="s">
        <v>830</v>
      </c>
      <c r="BS140" s="39" t="s">
        <v>830</v>
      </c>
      <c r="BT140" s="39"/>
      <c r="BU140" s="39" t="s">
        <v>845</v>
      </c>
      <c r="BV140" s="39" t="s">
        <v>514</v>
      </c>
    </row>
    <row r="141" spans="1:74">
      <c r="A141" s="30" t="str">
        <f>'Indicator Data'!A142</f>
        <v>Philippines</v>
      </c>
      <c r="B141" s="23" t="str">
        <f>'Indicator Data'!B142</f>
        <v>PHL</v>
      </c>
      <c r="C141" s="39" t="s">
        <v>1132</v>
      </c>
      <c r="D141" s="39" t="s">
        <v>1132</v>
      </c>
      <c r="E141" s="39" t="s">
        <v>1133</v>
      </c>
      <c r="F141" s="39" t="s">
        <v>1133</v>
      </c>
      <c r="G141" s="39" t="s">
        <v>1133</v>
      </c>
      <c r="H141" s="39" t="s">
        <v>1133</v>
      </c>
      <c r="I141" s="39" t="s">
        <v>1133</v>
      </c>
      <c r="J141" s="39" t="s">
        <v>842</v>
      </c>
      <c r="K141" s="39" t="s">
        <v>842</v>
      </c>
      <c r="L141" s="39" t="s">
        <v>503</v>
      </c>
      <c r="M141" s="39" t="s">
        <v>839</v>
      </c>
      <c r="N141" s="39" t="s">
        <v>839</v>
      </c>
      <c r="O141" s="39" t="s">
        <v>839</v>
      </c>
      <c r="P141" s="39" t="s">
        <v>839</v>
      </c>
      <c r="Q141" s="39" t="s">
        <v>1051</v>
      </c>
      <c r="R141" s="39" t="s">
        <v>1051</v>
      </c>
      <c r="S141" s="39" t="s">
        <v>839</v>
      </c>
      <c r="T141" s="39" t="s">
        <v>839</v>
      </c>
      <c r="U141" s="39" t="s">
        <v>839</v>
      </c>
      <c r="V141" s="39" t="s">
        <v>514</v>
      </c>
      <c r="W141" s="39" t="s">
        <v>514</v>
      </c>
      <c r="X141" s="39" t="s">
        <v>514</v>
      </c>
      <c r="Y141" s="39" t="s">
        <v>1100</v>
      </c>
      <c r="Z141" s="39" t="s">
        <v>840</v>
      </c>
      <c r="AA141" s="39" t="s">
        <v>840</v>
      </c>
      <c r="AB141" s="61" t="s">
        <v>1138</v>
      </c>
      <c r="AC141" s="39" t="s">
        <v>830</v>
      </c>
      <c r="AD141" s="39" t="s">
        <v>1052</v>
      </c>
      <c r="AE141" s="39" t="s">
        <v>1100</v>
      </c>
      <c r="AF141" s="39" t="s">
        <v>839</v>
      </c>
      <c r="AG141" s="40" t="s">
        <v>1381</v>
      </c>
      <c r="AH141" s="39" t="s">
        <v>844</v>
      </c>
      <c r="AI141" s="39" t="s">
        <v>844</v>
      </c>
      <c r="AJ141" s="39" t="s">
        <v>846</v>
      </c>
      <c r="AK141" s="39" t="s">
        <v>847</v>
      </c>
      <c r="AL141" s="39" t="s">
        <v>847</v>
      </c>
      <c r="AM141" s="39" t="s">
        <v>1139</v>
      </c>
      <c r="AN141" s="39" t="s">
        <v>1139</v>
      </c>
      <c r="AO141" s="39" t="s">
        <v>830</v>
      </c>
      <c r="AP141" s="39" t="s">
        <v>830</v>
      </c>
      <c r="AQ141" s="39" t="s">
        <v>830</v>
      </c>
      <c r="AR141" s="39" t="s">
        <v>830</v>
      </c>
      <c r="AS141" s="39" t="s">
        <v>830</v>
      </c>
      <c r="AT141" s="39" t="s">
        <v>830</v>
      </c>
      <c r="AU141" s="39" t="s">
        <v>830</v>
      </c>
      <c r="AV141" s="39" t="s">
        <v>844</v>
      </c>
      <c r="AW141" s="39" t="s">
        <v>514</v>
      </c>
      <c r="AX141" s="39" t="s">
        <v>842</v>
      </c>
      <c r="AY141" s="39" t="s">
        <v>842</v>
      </c>
      <c r="AZ141" s="39" t="s">
        <v>842</v>
      </c>
      <c r="BA141" s="40" t="s">
        <v>822</v>
      </c>
      <c r="BB141" s="39" t="s">
        <v>841</v>
      </c>
      <c r="BC141" s="39" t="s">
        <v>841</v>
      </c>
      <c r="BD141" s="39" t="s">
        <v>503</v>
      </c>
      <c r="BE141" s="39" t="s">
        <v>503</v>
      </c>
      <c r="BF141" s="39" t="s">
        <v>1133</v>
      </c>
      <c r="BG141" s="39" t="s">
        <v>1140</v>
      </c>
      <c r="BH141" s="39" t="s">
        <v>838</v>
      </c>
      <c r="BI141" s="39" t="s">
        <v>514</v>
      </c>
      <c r="BJ141" s="39" t="s">
        <v>511</v>
      </c>
      <c r="BK141" s="39" t="s">
        <v>514</v>
      </c>
      <c r="BL141" s="39" t="s">
        <v>514</v>
      </c>
      <c r="BM141" s="39" t="s">
        <v>821</v>
      </c>
      <c r="BN141" s="39" t="s">
        <v>830</v>
      </c>
      <c r="BO141" s="39" t="s">
        <v>830</v>
      </c>
      <c r="BP141" s="39" t="s">
        <v>830</v>
      </c>
      <c r="BQ141" s="39" t="s">
        <v>830</v>
      </c>
      <c r="BR141" s="39" t="s">
        <v>830</v>
      </c>
      <c r="BS141" s="39" t="s">
        <v>830</v>
      </c>
      <c r="BT141" s="39"/>
      <c r="BU141" s="39" t="s">
        <v>845</v>
      </c>
      <c r="BV141" s="39" t="s">
        <v>514</v>
      </c>
    </row>
    <row r="142" spans="1:74">
      <c r="A142" s="30" t="str">
        <f>'Indicator Data'!A143</f>
        <v>Poland</v>
      </c>
      <c r="B142" s="23" t="str">
        <f>'Indicator Data'!B143</f>
        <v>POL</v>
      </c>
      <c r="C142" s="39" t="s">
        <v>1132</v>
      </c>
      <c r="D142" s="39" t="s">
        <v>1132</v>
      </c>
      <c r="E142" s="39" t="s">
        <v>1133</v>
      </c>
      <c r="F142" s="39" t="s">
        <v>1133</v>
      </c>
      <c r="G142" s="39" t="s">
        <v>1133</v>
      </c>
      <c r="H142" s="39" t="s">
        <v>1133</v>
      </c>
      <c r="I142" s="39" t="s">
        <v>1133</v>
      </c>
      <c r="J142" s="39" t="s">
        <v>842</v>
      </c>
      <c r="K142" s="39" t="s">
        <v>842</v>
      </c>
      <c r="L142" s="39" t="s">
        <v>503</v>
      </c>
      <c r="M142" s="39" t="s">
        <v>839</v>
      </c>
      <c r="N142" s="39" t="s">
        <v>839</v>
      </c>
      <c r="O142" s="39" t="s">
        <v>839</v>
      </c>
      <c r="P142" s="39" t="s">
        <v>839</v>
      </c>
      <c r="Q142" s="39" t="s">
        <v>1051</v>
      </c>
      <c r="R142" s="39" t="s">
        <v>1051</v>
      </c>
      <c r="S142" s="39" t="s">
        <v>839</v>
      </c>
      <c r="T142" s="39" t="s">
        <v>839</v>
      </c>
      <c r="U142" s="39" t="s">
        <v>839</v>
      </c>
      <c r="V142" s="39" t="s">
        <v>514</v>
      </c>
      <c r="W142" s="39" t="s">
        <v>514</v>
      </c>
      <c r="X142" s="39" t="s">
        <v>514</v>
      </c>
      <c r="Y142" s="39" t="s">
        <v>1100</v>
      </c>
      <c r="Z142" s="39" t="s">
        <v>840</v>
      </c>
      <c r="AA142" s="39" t="s">
        <v>840</v>
      </c>
      <c r="AB142" s="61" t="s">
        <v>1138</v>
      </c>
      <c r="AC142" s="39" t="s">
        <v>830</v>
      </c>
      <c r="AD142" s="39" t="s">
        <v>1052</v>
      </c>
      <c r="AE142" s="39" t="s">
        <v>1100</v>
      </c>
      <c r="AF142" s="39" t="s">
        <v>839</v>
      </c>
      <c r="AG142" s="40" t="s">
        <v>1381</v>
      </c>
      <c r="AH142" s="39" t="s">
        <v>844</v>
      </c>
      <c r="AI142" s="39" t="s">
        <v>844</v>
      </c>
      <c r="AJ142" s="39" t="s">
        <v>846</v>
      </c>
      <c r="AK142" s="39" t="s">
        <v>847</v>
      </c>
      <c r="AL142" s="39" t="s">
        <v>847</v>
      </c>
      <c r="AM142" s="39" t="s">
        <v>1139</v>
      </c>
      <c r="AN142" s="39" t="s">
        <v>1139</v>
      </c>
      <c r="AO142" s="39" t="s">
        <v>830</v>
      </c>
      <c r="AP142" s="39" t="s">
        <v>830</v>
      </c>
      <c r="AQ142" s="39" t="s">
        <v>830</v>
      </c>
      <c r="AR142" s="39" t="s">
        <v>830</v>
      </c>
      <c r="AS142" s="39" t="s">
        <v>830</v>
      </c>
      <c r="AT142" s="39" t="s">
        <v>830</v>
      </c>
      <c r="AU142" s="39" t="s">
        <v>830</v>
      </c>
      <c r="AV142" s="39" t="s">
        <v>844</v>
      </c>
      <c r="AW142" s="39" t="s">
        <v>514</v>
      </c>
      <c r="AX142" s="39" t="s">
        <v>842</v>
      </c>
      <c r="AY142" s="39" t="s">
        <v>842</v>
      </c>
      <c r="AZ142" s="39" t="s">
        <v>842</v>
      </c>
      <c r="BA142" s="40" t="s">
        <v>819</v>
      </c>
      <c r="BB142" s="39" t="s">
        <v>841</v>
      </c>
      <c r="BC142" s="39" t="s">
        <v>841</v>
      </c>
      <c r="BD142" s="39" t="s">
        <v>503</v>
      </c>
      <c r="BE142" s="39" t="s">
        <v>503</v>
      </c>
      <c r="BF142" s="39" t="s">
        <v>1133</v>
      </c>
      <c r="BG142" s="39" t="s">
        <v>1140</v>
      </c>
      <c r="BH142" s="39" t="s">
        <v>838</v>
      </c>
      <c r="BI142" s="39" t="s">
        <v>514</v>
      </c>
      <c r="BJ142" s="39" t="s">
        <v>511</v>
      </c>
      <c r="BK142" s="39" t="s">
        <v>514</v>
      </c>
      <c r="BL142" s="39" t="s">
        <v>514</v>
      </c>
      <c r="BM142" s="39" t="s">
        <v>821</v>
      </c>
      <c r="BN142" s="39" t="s">
        <v>830</v>
      </c>
      <c r="BO142" s="39" t="s">
        <v>830</v>
      </c>
      <c r="BP142" s="39" t="s">
        <v>830</v>
      </c>
      <c r="BQ142" s="39" t="s">
        <v>830</v>
      </c>
      <c r="BR142" s="39" t="s">
        <v>830</v>
      </c>
      <c r="BS142" s="39" t="s">
        <v>830</v>
      </c>
      <c r="BT142" s="39"/>
      <c r="BU142" s="39" t="s">
        <v>845</v>
      </c>
      <c r="BV142" s="39" t="s">
        <v>514</v>
      </c>
    </row>
    <row r="143" spans="1:74">
      <c r="A143" s="30" t="str">
        <f>'Indicator Data'!A144</f>
        <v>Portugal</v>
      </c>
      <c r="B143" s="23" t="str">
        <f>'Indicator Data'!B144</f>
        <v>PRT</v>
      </c>
      <c r="C143" s="39" t="s">
        <v>1132</v>
      </c>
      <c r="D143" s="39" t="s">
        <v>1132</v>
      </c>
      <c r="E143" s="39" t="s">
        <v>1133</v>
      </c>
      <c r="F143" s="39" t="s">
        <v>1133</v>
      </c>
      <c r="G143" s="39" t="s">
        <v>1133</v>
      </c>
      <c r="H143" s="39" t="s">
        <v>1133</v>
      </c>
      <c r="I143" s="39" t="s">
        <v>1133</v>
      </c>
      <c r="J143" s="39" t="s">
        <v>842</v>
      </c>
      <c r="K143" s="39" t="s">
        <v>842</v>
      </c>
      <c r="L143" s="39" t="s">
        <v>503</v>
      </c>
      <c r="M143" s="39" t="s">
        <v>839</v>
      </c>
      <c r="N143" s="39" t="s">
        <v>839</v>
      </c>
      <c r="O143" s="39" t="s">
        <v>839</v>
      </c>
      <c r="P143" s="39" t="s">
        <v>839</v>
      </c>
      <c r="Q143" s="39" t="s">
        <v>1051</v>
      </c>
      <c r="R143" s="39" t="s">
        <v>1051</v>
      </c>
      <c r="S143" s="39" t="s">
        <v>839</v>
      </c>
      <c r="T143" s="39" t="s">
        <v>839</v>
      </c>
      <c r="U143" s="39" t="s">
        <v>839</v>
      </c>
      <c r="V143" s="39" t="s">
        <v>514</v>
      </c>
      <c r="W143" s="39" t="s">
        <v>514</v>
      </c>
      <c r="X143" s="39" t="s">
        <v>514</v>
      </c>
      <c r="Y143" s="39" t="s">
        <v>1100</v>
      </c>
      <c r="Z143" s="39" t="s">
        <v>840</v>
      </c>
      <c r="AA143" s="39" t="s">
        <v>840</v>
      </c>
      <c r="AB143" s="61" t="s">
        <v>1138</v>
      </c>
      <c r="AC143" s="39" t="s">
        <v>830</v>
      </c>
      <c r="AD143" s="39" t="s">
        <v>1052</v>
      </c>
      <c r="AE143" s="39" t="s">
        <v>1100</v>
      </c>
      <c r="AF143" s="39" t="s">
        <v>839</v>
      </c>
      <c r="AG143" s="40" t="s">
        <v>1381</v>
      </c>
      <c r="AH143" s="39" t="s">
        <v>844</v>
      </c>
      <c r="AI143" s="39" t="s">
        <v>844</v>
      </c>
      <c r="AJ143" s="39" t="s">
        <v>846</v>
      </c>
      <c r="AK143" s="39" t="s">
        <v>847</v>
      </c>
      <c r="AL143" s="39" t="s">
        <v>847</v>
      </c>
      <c r="AM143" s="39" t="s">
        <v>1139</v>
      </c>
      <c r="AN143" s="39" t="s">
        <v>1139</v>
      </c>
      <c r="AO143" s="39" t="s">
        <v>830</v>
      </c>
      <c r="AP143" s="39" t="s">
        <v>830</v>
      </c>
      <c r="AQ143" s="39" t="s">
        <v>830</v>
      </c>
      <c r="AR143" s="39" t="s">
        <v>830</v>
      </c>
      <c r="AS143" s="39" t="s">
        <v>830</v>
      </c>
      <c r="AT143" s="39" t="s">
        <v>830</v>
      </c>
      <c r="AU143" s="39" t="s">
        <v>830</v>
      </c>
      <c r="AV143" s="39" t="s">
        <v>844</v>
      </c>
      <c r="AW143" s="39" t="s">
        <v>514</v>
      </c>
      <c r="AX143" s="39" t="s">
        <v>842</v>
      </c>
      <c r="AY143" s="39" t="s">
        <v>842</v>
      </c>
      <c r="AZ143" s="39" t="s">
        <v>842</v>
      </c>
      <c r="BA143" s="40" t="s">
        <v>819</v>
      </c>
      <c r="BB143" s="39" t="s">
        <v>841</v>
      </c>
      <c r="BC143" s="39" t="s">
        <v>841</v>
      </c>
      <c r="BD143" s="39" t="s">
        <v>503</v>
      </c>
      <c r="BE143" s="39" t="s">
        <v>503</v>
      </c>
      <c r="BF143" s="39" t="s">
        <v>1133</v>
      </c>
      <c r="BG143" s="39" t="s">
        <v>1140</v>
      </c>
      <c r="BH143" s="39" t="s">
        <v>838</v>
      </c>
      <c r="BI143" s="39" t="s">
        <v>514</v>
      </c>
      <c r="BJ143" s="39" t="s">
        <v>511</v>
      </c>
      <c r="BK143" s="39" t="s">
        <v>514</v>
      </c>
      <c r="BL143" s="39" t="s">
        <v>514</v>
      </c>
      <c r="BM143" s="39" t="s">
        <v>821</v>
      </c>
      <c r="BN143" s="39" t="s">
        <v>830</v>
      </c>
      <c r="BO143" s="39" t="s">
        <v>830</v>
      </c>
      <c r="BP143" s="39" t="s">
        <v>830</v>
      </c>
      <c r="BQ143" s="39" t="s">
        <v>830</v>
      </c>
      <c r="BR143" s="39" t="s">
        <v>830</v>
      </c>
      <c r="BS143" s="39" t="s">
        <v>830</v>
      </c>
      <c r="BT143" s="39"/>
      <c r="BU143" s="39" t="s">
        <v>845</v>
      </c>
      <c r="BV143" s="39" t="s">
        <v>514</v>
      </c>
    </row>
    <row r="144" spans="1:74">
      <c r="A144" s="30" t="str">
        <f>'Indicator Data'!A145</f>
        <v>Qatar</v>
      </c>
      <c r="B144" s="23" t="str">
        <f>'Indicator Data'!B145</f>
        <v>QAT</v>
      </c>
      <c r="C144" s="39" t="s">
        <v>1132</v>
      </c>
      <c r="D144" s="39" t="s">
        <v>1132</v>
      </c>
      <c r="E144" s="39" t="s">
        <v>1133</v>
      </c>
      <c r="F144" s="39" t="s">
        <v>1133</v>
      </c>
      <c r="G144" s="39" t="s">
        <v>1133</v>
      </c>
      <c r="H144" s="39" t="s">
        <v>1133</v>
      </c>
      <c r="I144" s="39" t="s">
        <v>1133</v>
      </c>
      <c r="J144" s="39" t="s">
        <v>842</v>
      </c>
      <c r="K144" s="39" t="s">
        <v>842</v>
      </c>
      <c r="L144" s="39" t="s">
        <v>503</v>
      </c>
      <c r="M144" s="39" t="s">
        <v>839</v>
      </c>
      <c r="N144" s="39" t="s">
        <v>839</v>
      </c>
      <c r="O144" s="39" t="s">
        <v>839</v>
      </c>
      <c r="P144" s="39" t="s">
        <v>839</v>
      </c>
      <c r="Q144" s="39" t="s">
        <v>1051</v>
      </c>
      <c r="R144" s="39" t="s">
        <v>1051</v>
      </c>
      <c r="S144" s="39" t="s">
        <v>839</v>
      </c>
      <c r="T144" s="39" t="s">
        <v>839</v>
      </c>
      <c r="U144" s="39" t="s">
        <v>839</v>
      </c>
      <c r="V144" s="39" t="s">
        <v>514</v>
      </c>
      <c r="W144" s="39" t="s">
        <v>514</v>
      </c>
      <c r="X144" s="39" t="s">
        <v>514</v>
      </c>
      <c r="Y144" s="39" t="s">
        <v>1100</v>
      </c>
      <c r="Z144" s="39" t="s">
        <v>840</v>
      </c>
      <c r="AA144" s="39" t="s">
        <v>840</v>
      </c>
      <c r="AB144" s="61" t="s">
        <v>1138</v>
      </c>
      <c r="AC144" s="39" t="s">
        <v>830</v>
      </c>
      <c r="AD144" s="39" t="s">
        <v>1052</v>
      </c>
      <c r="AE144" s="39" t="s">
        <v>1100</v>
      </c>
      <c r="AF144" s="39" t="s">
        <v>839</v>
      </c>
      <c r="AG144" s="40" t="s">
        <v>1381</v>
      </c>
      <c r="AH144" s="39" t="s">
        <v>844</v>
      </c>
      <c r="AI144" s="39" t="s">
        <v>844</v>
      </c>
      <c r="AJ144" s="39" t="s">
        <v>846</v>
      </c>
      <c r="AK144" s="39" t="s">
        <v>847</v>
      </c>
      <c r="AL144" s="39" t="s">
        <v>847</v>
      </c>
      <c r="AM144" s="39" t="s">
        <v>1139</v>
      </c>
      <c r="AN144" s="39" t="s">
        <v>1139</v>
      </c>
      <c r="AO144" s="39" t="s">
        <v>830</v>
      </c>
      <c r="AP144" s="39" t="s">
        <v>830</v>
      </c>
      <c r="AQ144" s="39" t="s">
        <v>830</v>
      </c>
      <c r="AR144" s="39" t="s">
        <v>830</v>
      </c>
      <c r="AS144" s="39" t="s">
        <v>830</v>
      </c>
      <c r="AT144" s="39" t="s">
        <v>830</v>
      </c>
      <c r="AU144" s="39" t="s">
        <v>830</v>
      </c>
      <c r="AV144" s="39" t="s">
        <v>844</v>
      </c>
      <c r="AW144" s="39" t="s">
        <v>514</v>
      </c>
      <c r="AX144" s="39" t="s">
        <v>842</v>
      </c>
      <c r="AY144" s="39" t="s">
        <v>842</v>
      </c>
      <c r="AZ144" s="39" t="s">
        <v>842</v>
      </c>
      <c r="BA144" s="40" t="s">
        <v>819</v>
      </c>
      <c r="BB144" s="39" t="s">
        <v>841</v>
      </c>
      <c r="BC144" s="39" t="s">
        <v>841</v>
      </c>
      <c r="BD144" s="39" t="s">
        <v>503</v>
      </c>
      <c r="BE144" s="39" t="s">
        <v>503</v>
      </c>
      <c r="BF144" s="39" t="s">
        <v>1133</v>
      </c>
      <c r="BG144" s="39" t="s">
        <v>1140</v>
      </c>
      <c r="BH144" s="39" t="s">
        <v>838</v>
      </c>
      <c r="BI144" s="39" t="s">
        <v>514</v>
      </c>
      <c r="BJ144" s="39" t="s">
        <v>511</v>
      </c>
      <c r="BK144" s="39" t="s">
        <v>514</v>
      </c>
      <c r="BL144" s="39" t="s">
        <v>514</v>
      </c>
      <c r="BM144" s="39" t="s">
        <v>821</v>
      </c>
      <c r="BN144" s="39" t="s">
        <v>830</v>
      </c>
      <c r="BO144" s="39" t="s">
        <v>830</v>
      </c>
      <c r="BP144" s="39" t="s">
        <v>830</v>
      </c>
      <c r="BQ144" s="39" t="s">
        <v>830</v>
      </c>
      <c r="BR144" s="39" t="s">
        <v>830</v>
      </c>
      <c r="BS144" s="39" t="s">
        <v>830</v>
      </c>
      <c r="BT144" s="39"/>
      <c r="BU144" s="39" t="s">
        <v>845</v>
      </c>
      <c r="BV144" s="39" t="s">
        <v>514</v>
      </c>
    </row>
    <row r="145" spans="1:74">
      <c r="A145" s="30" t="str">
        <f>'Indicator Data'!A146</f>
        <v>Romania</v>
      </c>
      <c r="B145" s="23" t="str">
        <f>'Indicator Data'!B146</f>
        <v>ROU</v>
      </c>
      <c r="C145" s="39" t="s">
        <v>1132</v>
      </c>
      <c r="D145" s="39" t="s">
        <v>1132</v>
      </c>
      <c r="E145" s="39" t="s">
        <v>1133</v>
      </c>
      <c r="F145" s="39" t="s">
        <v>1133</v>
      </c>
      <c r="G145" s="39" t="s">
        <v>1133</v>
      </c>
      <c r="H145" s="39" t="s">
        <v>1133</v>
      </c>
      <c r="I145" s="39" t="s">
        <v>1133</v>
      </c>
      <c r="J145" s="39" t="s">
        <v>842</v>
      </c>
      <c r="K145" s="39" t="s">
        <v>842</v>
      </c>
      <c r="L145" s="39" t="s">
        <v>503</v>
      </c>
      <c r="M145" s="39" t="s">
        <v>839</v>
      </c>
      <c r="N145" s="39" t="s">
        <v>839</v>
      </c>
      <c r="O145" s="39" t="s">
        <v>839</v>
      </c>
      <c r="P145" s="39" t="s">
        <v>839</v>
      </c>
      <c r="Q145" s="39" t="s">
        <v>1051</v>
      </c>
      <c r="R145" s="39" t="s">
        <v>1051</v>
      </c>
      <c r="S145" s="39" t="s">
        <v>839</v>
      </c>
      <c r="T145" s="39" t="s">
        <v>839</v>
      </c>
      <c r="U145" s="39" t="s">
        <v>839</v>
      </c>
      <c r="V145" s="39" t="s">
        <v>514</v>
      </c>
      <c r="W145" s="39" t="s">
        <v>514</v>
      </c>
      <c r="X145" s="39" t="s">
        <v>514</v>
      </c>
      <c r="Y145" s="39" t="s">
        <v>1100</v>
      </c>
      <c r="Z145" s="39" t="s">
        <v>840</v>
      </c>
      <c r="AA145" s="39" t="s">
        <v>840</v>
      </c>
      <c r="AB145" s="61" t="s">
        <v>1138</v>
      </c>
      <c r="AC145" s="39" t="s">
        <v>830</v>
      </c>
      <c r="AD145" s="39" t="s">
        <v>1052</v>
      </c>
      <c r="AE145" s="39" t="s">
        <v>1100</v>
      </c>
      <c r="AF145" s="39" t="s">
        <v>839</v>
      </c>
      <c r="AG145" s="40" t="s">
        <v>1381</v>
      </c>
      <c r="AH145" s="39" t="s">
        <v>844</v>
      </c>
      <c r="AI145" s="39" t="s">
        <v>844</v>
      </c>
      <c r="AJ145" s="39" t="s">
        <v>846</v>
      </c>
      <c r="AK145" s="39" t="s">
        <v>847</v>
      </c>
      <c r="AL145" s="39" t="s">
        <v>847</v>
      </c>
      <c r="AM145" s="39" t="s">
        <v>1139</v>
      </c>
      <c r="AN145" s="39" t="s">
        <v>1139</v>
      </c>
      <c r="AO145" s="39" t="s">
        <v>830</v>
      </c>
      <c r="AP145" s="39" t="s">
        <v>830</v>
      </c>
      <c r="AQ145" s="39" t="s">
        <v>830</v>
      </c>
      <c r="AR145" s="39" t="s">
        <v>830</v>
      </c>
      <c r="AS145" s="39" t="s">
        <v>830</v>
      </c>
      <c r="AT145" s="39" t="s">
        <v>830</v>
      </c>
      <c r="AU145" s="39" t="s">
        <v>830</v>
      </c>
      <c r="AV145" s="39" t="s">
        <v>844</v>
      </c>
      <c r="AW145" s="39" t="s">
        <v>514</v>
      </c>
      <c r="AX145" s="39" t="s">
        <v>842</v>
      </c>
      <c r="AY145" s="39" t="s">
        <v>842</v>
      </c>
      <c r="AZ145" s="39" t="s">
        <v>842</v>
      </c>
      <c r="BA145" s="40" t="s">
        <v>819</v>
      </c>
      <c r="BB145" s="39" t="s">
        <v>841</v>
      </c>
      <c r="BC145" s="39" t="s">
        <v>841</v>
      </c>
      <c r="BD145" s="39" t="s">
        <v>503</v>
      </c>
      <c r="BE145" s="39" t="s">
        <v>503</v>
      </c>
      <c r="BF145" s="39" t="s">
        <v>1133</v>
      </c>
      <c r="BG145" s="39" t="s">
        <v>1140</v>
      </c>
      <c r="BH145" s="39" t="s">
        <v>838</v>
      </c>
      <c r="BI145" s="39" t="s">
        <v>514</v>
      </c>
      <c r="BJ145" s="39" t="s">
        <v>511</v>
      </c>
      <c r="BK145" s="39" t="s">
        <v>514</v>
      </c>
      <c r="BL145" s="39" t="s">
        <v>514</v>
      </c>
      <c r="BM145" s="39" t="s">
        <v>821</v>
      </c>
      <c r="BN145" s="39" t="s">
        <v>830</v>
      </c>
      <c r="BO145" s="39" t="s">
        <v>830</v>
      </c>
      <c r="BP145" s="39" t="s">
        <v>830</v>
      </c>
      <c r="BQ145" s="39" t="s">
        <v>830</v>
      </c>
      <c r="BR145" s="39" t="s">
        <v>830</v>
      </c>
      <c r="BS145" s="39" t="s">
        <v>830</v>
      </c>
      <c r="BT145" s="39"/>
      <c r="BU145" s="39" t="s">
        <v>845</v>
      </c>
      <c r="BV145" s="39" t="s">
        <v>514</v>
      </c>
    </row>
    <row r="146" spans="1:74">
      <c r="A146" s="30" t="str">
        <f>'Indicator Data'!A147</f>
        <v>Russian Federation</v>
      </c>
      <c r="B146" s="23" t="str">
        <f>'Indicator Data'!B147</f>
        <v>RUS</v>
      </c>
      <c r="C146" s="39" t="s">
        <v>1132</v>
      </c>
      <c r="D146" s="39" t="s">
        <v>1132</v>
      </c>
      <c r="E146" s="39" t="s">
        <v>1133</v>
      </c>
      <c r="F146" s="39" t="s">
        <v>1133</v>
      </c>
      <c r="G146" s="39" t="s">
        <v>1133</v>
      </c>
      <c r="H146" s="39" t="s">
        <v>1133</v>
      </c>
      <c r="I146" s="39" t="s">
        <v>1133</v>
      </c>
      <c r="J146" s="39" t="s">
        <v>842</v>
      </c>
      <c r="K146" s="39" t="s">
        <v>842</v>
      </c>
      <c r="L146" s="39" t="s">
        <v>503</v>
      </c>
      <c r="M146" s="39" t="s">
        <v>839</v>
      </c>
      <c r="N146" s="39" t="s">
        <v>839</v>
      </c>
      <c r="O146" s="39" t="s">
        <v>839</v>
      </c>
      <c r="P146" s="39" t="s">
        <v>839</v>
      </c>
      <c r="Q146" s="39" t="s">
        <v>1051</v>
      </c>
      <c r="R146" s="39" t="s">
        <v>1051</v>
      </c>
      <c r="S146" s="39" t="s">
        <v>839</v>
      </c>
      <c r="T146" s="39" t="s">
        <v>839</v>
      </c>
      <c r="U146" s="39" t="s">
        <v>839</v>
      </c>
      <c r="V146" s="39" t="s">
        <v>514</v>
      </c>
      <c r="W146" s="39" t="s">
        <v>514</v>
      </c>
      <c r="X146" s="39" t="s">
        <v>514</v>
      </c>
      <c r="Y146" s="39" t="s">
        <v>1100</v>
      </c>
      <c r="Z146" s="39" t="s">
        <v>840</v>
      </c>
      <c r="AA146" s="39" t="s">
        <v>840</v>
      </c>
      <c r="AB146" s="61" t="s">
        <v>1138</v>
      </c>
      <c r="AC146" s="39" t="s">
        <v>830</v>
      </c>
      <c r="AD146" s="39" t="s">
        <v>1052</v>
      </c>
      <c r="AE146" s="39" t="s">
        <v>1100</v>
      </c>
      <c r="AF146" s="39" t="s">
        <v>839</v>
      </c>
      <c r="AG146" s="40" t="s">
        <v>1381</v>
      </c>
      <c r="AH146" s="39" t="s">
        <v>844</v>
      </c>
      <c r="AI146" s="39" t="s">
        <v>844</v>
      </c>
      <c r="AJ146" s="39" t="s">
        <v>846</v>
      </c>
      <c r="AK146" s="39" t="s">
        <v>847</v>
      </c>
      <c r="AL146" s="39" t="s">
        <v>847</v>
      </c>
      <c r="AM146" s="39" t="s">
        <v>1139</v>
      </c>
      <c r="AN146" s="39" t="s">
        <v>1139</v>
      </c>
      <c r="AO146" s="39" t="s">
        <v>830</v>
      </c>
      <c r="AP146" s="39" t="s">
        <v>830</v>
      </c>
      <c r="AQ146" s="39" t="s">
        <v>830</v>
      </c>
      <c r="AR146" s="39" t="s">
        <v>830</v>
      </c>
      <c r="AS146" s="39" t="s">
        <v>830</v>
      </c>
      <c r="AT146" s="39" t="s">
        <v>830</v>
      </c>
      <c r="AU146" s="39" t="s">
        <v>830</v>
      </c>
      <c r="AV146" s="39" t="s">
        <v>844</v>
      </c>
      <c r="AW146" s="39" t="s">
        <v>514</v>
      </c>
      <c r="AX146" s="39" t="s">
        <v>842</v>
      </c>
      <c r="AY146" s="39" t="s">
        <v>842</v>
      </c>
      <c r="AZ146" s="39" t="s">
        <v>842</v>
      </c>
      <c r="BA146" s="40" t="s">
        <v>822</v>
      </c>
      <c r="BB146" s="39" t="s">
        <v>841</v>
      </c>
      <c r="BC146" s="39" t="s">
        <v>841</v>
      </c>
      <c r="BD146" s="39" t="s">
        <v>503</v>
      </c>
      <c r="BE146" s="39" t="s">
        <v>503</v>
      </c>
      <c r="BF146" s="39" t="s">
        <v>1133</v>
      </c>
      <c r="BG146" s="39" t="s">
        <v>1140</v>
      </c>
      <c r="BH146" s="39" t="s">
        <v>838</v>
      </c>
      <c r="BI146" s="39" t="s">
        <v>514</v>
      </c>
      <c r="BJ146" s="39" t="s">
        <v>511</v>
      </c>
      <c r="BK146" s="39" t="s">
        <v>514</v>
      </c>
      <c r="BL146" s="39" t="s">
        <v>514</v>
      </c>
      <c r="BM146" s="39" t="s">
        <v>821</v>
      </c>
      <c r="BN146" s="39" t="s">
        <v>830</v>
      </c>
      <c r="BO146" s="39" t="s">
        <v>830</v>
      </c>
      <c r="BP146" s="39" t="s">
        <v>830</v>
      </c>
      <c r="BQ146" s="39" t="s">
        <v>830</v>
      </c>
      <c r="BR146" s="39" t="s">
        <v>830</v>
      </c>
      <c r="BS146" s="39" t="s">
        <v>830</v>
      </c>
      <c r="BT146" s="39"/>
      <c r="BU146" s="39" t="s">
        <v>845</v>
      </c>
      <c r="BV146" s="39" t="s">
        <v>514</v>
      </c>
    </row>
    <row r="147" spans="1:74">
      <c r="A147" s="30" t="str">
        <f>'Indicator Data'!A148</f>
        <v>Rwanda</v>
      </c>
      <c r="B147" s="23" t="str">
        <f>'Indicator Data'!B148</f>
        <v>RWA</v>
      </c>
      <c r="C147" s="39" t="s">
        <v>1132</v>
      </c>
      <c r="D147" s="39" t="s">
        <v>1132</v>
      </c>
      <c r="E147" s="39" t="s">
        <v>1133</v>
      </c>
      <c r="F147" s="39" t="s">
        <v>1133</v>
      </c>
      <c r="G147" s="39" t="s">
        <v>1133</v>
      </c>
      <c r="H147" s="39" t="s">
        <v>1133</v>
      </c>
      <c r="I147" s="39" t="s">
        <v>1133</v>
      </c>
      <c r="J147" s="39" t="s">
        <v>842</v>
      </c>
      <c r="K147" s="39" t="s">
        <v>842</v>
      </c>
      <c r="L147" s="39" t="s">
        <v>503</v>
      </c>
      <c r="M147" s="39" t="s">
        <v>839</v>
      </c>
      <c r="N147" s="39" t="s">
        <v>839</v>
      </c>
      <c r="O147" s="39" t="s">
        <v>839</v>
      </c>
      <c r="P147" s="39" t="s">
        <v>839</v>
      </c>
      <c r="Q147" s="39" t="s">
        <v>1051</v>
      </c>
      <c r="R147" s="39" t="s">
        <v>1051</v>
      </c>
      <c r="S147" s="39" t="s">
        <v>839</v>
      </c>
      <c r="T147" s="39" t="s">
        <v>839</v>
      </c>
      <c r="U147" s="39" t="s">
        <v>839</v>
      </c>
      <c r="V147" s="39" t="s">
        <v>514</v>
      </c>
      <c r="W147" s="39" t="s">
        <v>514</v>
      </c>
      <c r="X147" s="39" t="s">
        <v>514</v>
      </c>
      <c r="Y147" s="39" t="s">
        <v>1100</v>
      </c>
      <c r="Z147" s="39" t="s">
        <v>840</v>
      </c>
      <c r="AA147" s="39" t="s">
        <v>840</v>
      </c>
      <c r="AB147" s="61" t="s">
        <v>1138</v>
      </c>
      <c r="AC147" s="39" t="s">
        <v>830</v>
      </c>
      <c r="AD147" s="39" t="s">
        <v>1052</v>
      </c>
      <c r="AE147" s="39" t="s">
        <v>1100</v>
      </c>
      <c r="AF147" s="39" t="s">
        <v>839</v>
      </c>
      <c r="AG147" s="40" t="s">
        <v>1381</v>
      </c>
      <c r="AH147" s="39" t="s">
        <v>844</v>
      </c>
      <c r="AI147" s="39" t="s">
        <v>844</v>
      </c>
      <c r="AJ147" s="39" t="s">
        <v>846</v>
      </c>
      <c r="AK147" s="39" t="s">
        <v>847</v>
      </c>
      <c r="AL147" s="39" t="s">
        <v>847</v>
      </c>
      <c r="AM147" s="39" t="s">
        <v>1139</v>
      </c>
      <c r="AN147" s="39" t="s">
        <v>1139</v>
      </c>
      <c r="AO147" s="39" t="s">
        <v>830</v>
      </c>
      <c r="AP147" s="39" t="s">
        <v>830</v>
      </c>
      <c r="AQ147" s="39" t="s">
        <v>830</v>
      </c>
      <c r="AR147" s="39" t="s">
        <v>830</v>
      </c>
      <c r="AS147" s="39" t="s">
        <v>830</v>
      </c>
      <c r="AT147" s="39" t="s">
        <v>830</v>
      </c>
      <c r="AU147" s="39" t="s">
        <v>830</v>
      </c>
      <c r="AV147" s="39" t="s">
        <v>844</v>
      </c>
      <c r="AW147" s="39" t="s">
        <v>514</v>
      </c>
      <c r="AX147" s="39" t="s">
        <v>842</v>
      </c>
      <c r="AY147" s="39" t="s">
        <v>842</v>
      </c>
      <c r="AZ147" s="39" t="s">
        <v>842</v>
      </c>
      <c r="BA147" s="40" t="s">
        <v>819</v>
      </c>
      <c r="BB147" s="39" t="s">
        <v>841</v>
      </c>
      <c r="BC147" s="39" t="s">
        <v>841</v>
      </c>
      <c r="BD147" s="39" t="s">
        <v>503</v>
      </c>
      <c r="BE147" s="39" t="s">
        <v>503</v>
      </c>
      <c r="BF147" s="39" t="s">
        <v>1133</v>
      </c>
      <c r="BG147" s="39" t="s">
        <v>1140</v>
      </c>
      <c r="BH147" s="39" t="s">
        <v>838</v>
      </c>
      <c r="BI147" s="39" t="s">
        <v>514</v>
      </c>
      <c r="BJ147" s="39" t="s">
        <v>511</v>
      </c>
      <c r="BK147" s="39" t="s">
        <v>514</v>
      </c>
      <c r="BL147" s="39" t="s">
        <v>514</v>
      </c>
      <c r="BM147" s="39" t="s">
        <v>821</v>
      </c>
      <c r="BN147" s="39" t="s">
        <v>830</v>
      </c>
      <c r="BO147" s="39" t="s">
        <v>830</v>
      </c>
      <c r="BP147" s="39" t="s">
        <v>830</v>
      </c>
      <c r="BQ147" s="39" t="s">
        <v>830</v>
      </c>
      <c r="BR147" s="39" t="s">
        <v>830</v>
      </c>
      <c r="BS147" s="39" t="s">
        <v>830</v>
      </c>
      <c r="BT147" s="39"/>
      <c r="BU147" s="39" t="s">
        <v>845</v>
      </c>
      <c r="BV147" s="39" t="s">
        <v>514</v>
      </c>
    </row>
    <row r="148" spans="1:74">
      <c r="A148" s="30" t="str">
        <f>'Indicator Data'!A149</f>
        <v>Saint Kitts and Nevis</v>
      </c>
      <c r="B148" s="23" t="str">
        <f>'Indicator Data'!B149</f>
        <v>KNA</v>
      </c>
      <c r="C148" s="39" t="s">
        <v>1132</v>
      </c>
      <c r="D148" s="39" t="s">
        <v>1132</v>
      </c>
      <c r="E148" s="39" t="s">
        <v>1133</v>
      </c>
      <c r="F148" s="39" t="s">
        <v>1133</v>
      </c>
      <c r="G148" s="39" t="s">
        <v>1133</v>
      </c>
      <c r="H148" s="39" t="s">
        <v>1133</v>
      </c>
      <c r="I148" s="39" t="s">
        <v>1133</v>
      </c>
      <c r="J148" s="39" t="s">
        <v>842</v>
      </c>
      <c r="K148" s="39" t="s">
        <v>842</v>
      </c>
      <c r="L148" s="39" t="s">
        <v>503</v>
      </c>
      <c r="M148" s="39" t="s">
        <v>839</v>
      </c>
      <c r="N148" s="39" t="s">
        <v>839</v>
      </c>
      <c r="O148" s="39" t="s">
        <v>839</v>
      </c>
      <c r="P148" s="39" t="s">
        <v>839</v>
      </c>
      <c r="Q148" s="39" t="s">
        <v>1051</v>
      </c>
      <c r="R148" s="39" t="s">
        <v>1051</v>
      </c>
      <c r="S148" s="39" t="s">
        <v>839</v>
      </c>
      <c r="T148" s="39" t="s">
        <v>839</v>
      </c>
      <c r="U148" s="39" t="s">
        <v>839</v>
      </c>
      <c r="V148" s="39" t="s">
        <v>514</v>
      </c>
      <c r="W148" s="39" t="s">
        <v>514</v>
      </c>
      <c r="X148" s="39" t="s">
        <v>514</v>
      </c>
      <c r="Y148" s="39" t="s">
        <v>1100</v>
      </c>
      <c r="Z148" s="39" t="s">
        <v>840</v>
      </c>
      <c r="AA148" s="39" t="s">
        <v>840</v>
      </c>
      <c r="AB148" s="61" t="s">
        <v>1138</v>
      </c>
      <c r="AC148" s="39" t="s">
        <v>830</v>
      </c>
      <c r="AD148" s="39" t="s">
        <v>1052</v>
      </c>
      <c r="AE148" s="39" t="s">
        <v>1100</v>
      </c>
      <c r="AF148" s="39" t="s">
        <v>839</v>
      </c>
      <c r="AG148" s="40" t="s">
        <v>1381</v>
      </c>
      <c r="AH148" s="39" t="s">
        <v>844</v>
      </c>
      <c r="AI148" s="39" t="s">
        <v>844</v>
      </c>
      <c r="AJ148" s="39" t="s">
        <v>846</v>
      </c>
      <c r="AK148" s="39" t="s">
        <v>847</v>
      </c>
      <c r="AL148" s="39" t="s">
        <v>847</v>
      </c>
      <c r="AM148" s="39" t="s">
        <v>1139</v>
      </c>
      <c r="AN148" s="39" t="s">
        <v>1139</v>
      </c>
      <c r="AO148" s="39" t="s">
        <v>830</v>
      </c>
      <c r="AP148" s="39" t="s">
        <v>830</v>
      </c>
      <c r="AQ148" s="39" t="s">
        <v>830</v>
      </c>
      <c r="AR148" s="39" t="s">
        <v>830</v>
      </c>
      <c r="AS148" s="39" t="s">
        <v>830</v>
      </c>
      <c r="AT148" s="39" t="s">
        <v>830</v>
      </c>
      <c r="AU148" s="39" t="s">
        <v>830</v>
      </c>
      <c r="AV148" s="39" t="s">
        <v>844</v>
      </c>
      <c r="AW148" s="39" t="s">
        <v>514</v>
      </c>
      <c r="AX148" s="39" t="s">
        <v>842</v>
      </c>
      <c r="AY148" s="39" t="s">
        <v>842</v>
      </c>
      <c r="AZ148" s="39" t="s">
        <v>842</v>
      </c>
      <c r="BA148" s="40" t="s">
        <v>819</v>
      </c>
      <c r="BB148" s="39" t="s">
        <v>841</v>
      </c>
      <c r="BC148" s="39" t="s">
        <v>841</v>
      </c>
      <c r="BD148" s="39" t="s">
        <v>503</v>
      </c>
      <c r="BE148" s="39" t="s">
        <v>503</v>
      </c>
      <c r="BF148" s="39" t="s">
        <v>1133</v>
      </c>
      <c r="BG148" s="39" t="s">
        <v>1140</v>
      </c>
      <c r="BH148" s="39" t="s">
        <v>838</v>
      </c>
      <c r="BI148" s="39" t="s">
        <v>514</v>
      </c>
      <c r="BJ148" s="39" t="s">
        <v>511</v>
      </c>
      <c r="BK148" s="39" t="s">
        <v>514</v>
      </c>
      <c r="BL148" s="39" t="s">
        <v>514</v>
      </c>
      <c r="BM148" s="39" t="s">
        <v>821</v>
      </c>
      <c r="BN148" s="39" t="s">
        <v>830</v>
      </c>
      <c r="BO148" s="39" t="s">
        <v>830</v>
      </c>
      <c r="BP148" s="39" t="s">
        <v>830</v>
      </c>
      <c r="BQ148" s="39" t="s">
        <v>830</v>
      </c>
      <c r="BR148" s="39" t="s">
        <v>830</v>
      </c>
      <c r="BS148" s="39" t="s">
        <v>830</v>
      </c>
      <c r="BT148" s="39"/>
      <c r="BU148" s="39" t="s">
        <v>845</v>
      </c>
      <c r="BV148" s="39" t="s">
        <v>514</v>
      </c>
    </row>
    <row r="149" spans="1:74">
      <c r="A149" s="30" t="str">
        <f>'Indicator Data'!A150</f>
        <v>Saint Lucia</v>
      </c>
      <c r="B149" s="23" t="str">
        <f>'Indicator Data'!B150</f>
        <v>LCA</v>
      </c>
      <c r="C149" s="39" t="s">
        <v>1132</v>
      </c>
      <c r="D149" s="39" t="s">
        <v>1132</v>
      </c>
      <c r="E149" s="39" t="s">
        <v>1133</v>
      </c>
      <c r="F149" s="39" t="s">
        <v>1133</v>
      </c>
      <c r="G149" s="39" t="s">
        <v>1133</v>
      </c>
      <c r="H149" s="39" t="s">
        <v>1133</v>
      </c>
      <c r="I149" s="39" t="s">
        <v>1133</v>
      </c>
      <c r="J149" s="39" t="s">
        <v>842</v>
      </c>
      <c r="K149" s="39" t="s">
        <v>842</v>
      </c>
      <c r="L149" s="39" t="s">
        <v>503</v>
      </c>
      <c r="M149" s="39" t="s">
        <v>839</v>
      </c>
      <c r="N149" s="39" t="s">
        <v>839</v>
      </c>
      <c r="O149" s="39" t="s">
        <v>839</v>
      </c>
      <c r="P149" s="39" t="s">
        <v>839</v>
      </c>
      <c r="Q149" s="39" t="s">
        <v>1051</v>
      </c>
      <c r="R149" s="39" t="s">
        <v>1051</v>
      </c>
      <c r="S149" s="39" t="s">
        <v>839</v>
      </c>
      <c r="T149" s="39" t="s">
        <v>839</v>
      </c>
      <c r="U149" s="39" t="s">
        <v>839</v>
      </c>
      <c r="V149" s="39" t="s">
        <v>514</v>
      </c>
      <c r="W149" s="39" t="s">
        <v>514</v>
      </c>
      <c r="X149" s="39" t="s">
        <v>514</v>
      </c>
      <c r="Y149" s="39" t="s">
        <v>1100</v>
      </c>
      <c r="Z149" s="39" t="s">
        <v>840</v>
      </c>
      <c r="AA149" s="39" t="s">
        <v>840</v>
      </c>
      <c r="AB149" s="61" t="s">
        <v>1138</v>
      </c>
      <c r="AC149" s="39" t="s">
        <v>830</v>
      </c>
      <c r="AD149" s="39" t="s">
        <v>1052</v>
      </c>
      <c r="AE149" s="39" t="s">
        <v>1100</v>
      </c>
      <c r="AF149" s="39" t="s">
        <v>839</v>
      </c>
      <c r="AG149" s="40" t="s">
        <v>1381</v>
      </c>
      <c r="AH149" s="39" t="s">
        <v>844</v>
      </c>
      <c r="AI149" s="39" t="s">
        <v>844</v>
      </c>
      <c r="AJ149" s="39" t="s">
        <v>846</v>
      </c>
      <c r="AK149" s="39" t="s">
        <v>847</v>
      </c>
      <c r="AL149" s="39" t="s">
        <v>847</v>
      </c>
      <c r="AM149" s="39" t="s">
        <v>1139</v>
      </c>
      <c r="AN149" s="39" t="s">
        <v>1139</v>
      </c>
      <c r="AO149" s="39" t="s">
        <v>830</v>
      </c>
      <c r="AP149" s="39" t="s">
        <v>830</v>
      </c>
      <c r="AQ149" s="39" t="s">
        <v>830</v>
      </c>
      <c r="AR149" s="39" t="s">
        <v>830</v>
      </c>
      <c r="AS149" s="39" t="s">
        <v>830</v>
      </c>
      <c r="AT149" s="39" t="s">
        <v>830</v>
      </c>
      <c r="AU149" s="39" t="s">
        <v>830</v>
      </c>
      <c r="AV149" s="39" t="s">
        <v>844</v>
      </c>
      <c r="AW149" s="39" t="s">
        <v>514</v>
      </c>
      <c r="AX149" s="39" t="s">
        <v>842</v>
      </c>
      <c r="AY149" s="39" t="s">
        <v>842</v>
      </c>
      <c r="AZ149" s="39" t="s">
        <v>842</v>
      </c>
      <c r="BA149" s="40" t="s">
        <v>819</v>
      </c>
      <c r="BB149" s="39" t="s">
        <v>841</v>
      </c>
      <c r="BC149" s="39" t="s">
        <v>841</v>
      </c>
      <c r="BD149" s="39" t="s">
        <v>503</v>
      </c>
      <c r="BE149" s="39" t="s">
        <v>503</v>
      </c>
      <c r="BF149" s="39" t="s">
        <v>1133</v>
      </c>
      <c r="BG149" s="39" t="s">
        <v>1140</v>
      </c>
      <c r="BH149" s="39" t="s">
        <v>838</v>
      </c>
      <c r="BI149" s="39" t="s">
        <v>514</v>
      </c>
      <c r="BJ149" s="39" t="s">
        <v>511</v>
      </c>
      <c r="BK149" s="39" t="s">
        <v>514</v>
      </c>
      <c r="BL149" s="39" t="s">
        <v>514</v>
      </c>
      <c r="BM149" s="39" t="s">
        <v>821</v>
      </c>
      <c r="BN149" s="39" t="s">
        <v>830</v>
      </c>
      <c r="BO149" s="39" t="s">
        <v>830</v>
      </c>
      <c r="BP149" s="39" t="s">
        <v>830</v>
      </c>
      <c r="BQ149" s="39" t="s">
        <v>830</v>
      </c>
      <c r="BR149" s="39" t="s">
        <v>830</v>
      </c>
      <c r="BS149" s="39" t="s">
        <v>830</v>
      </c>
      <c r="BT149" s="39"/>
      <c r="BU149" s="39" t="s">
        <v>845</v>
      </c>
      <c r="BV149" s="39" t="s">
        <v>514</v>
      </c>
    </row>
    <row r="150" spans="1:74">
      <c r="A150" s="30" t="str">
        <f>'Indicator Data'!A151</f>
        <v>Saint Vincent and the Grenadines</v>
      </c>
      <c r="B150" s="23" t="str">
        <f>'Indicator Data'!B151</f>
        <v>VCT</v>
      </c>
      <c r="C150" s="39" t="s">
        <v>1132</v>
      </c>
      <c r="D150" s="39" t="s">
        <v>1132</v>
      </c>
      <c r="E150" s="39" t="s">
        <v>1133</v>
      </c>
      <c r="F150" s="39" t="s">
        <v>1133</v>
      </c>
      <c r="G150" s="39" t="s">
        <v>1133</v>
      </c>
      <c r="H150" s="39" t="s">
        <v>1133</v>
      </c>
      <c r="I150" s="39" t="s">
        <v>1133</v>
      </c>
      <c r="J150" s="39" t="s">
        <v>842</v>
      </c>
      <c r="K150" s="39" t="s">
        <v>842</v>
      </c>
      <c r="L150" s="39" t="s">
        <v>503</v>
      </c>
      <c r="M150" s="39" t="s">
        <v>839</v>
      </c>
      <c r="N150" s="39" t="s">
        <v>839</v>
      </c>
      <c r="O150" s="39" t="s">
        <v>839</v>
      </c>
      <c r="P150" s="39" t="s">
        <v>839</v>
      </c>
      <c r="Q150" s="39" t="s">
        <v>1051</v>
      </c>
      <c r="R150" s="39" t="s">
        <v>1051</v>
      </c>
      <c r="S150" s="39" t="s">
        <v>839</v>
      </c>
      <c r="T150" s="39" t="s">
        <v>839</v>
      </c>
      <c r="U150" s="39" t="s">
        <v>839</v>
      </c>
      <c r="V150" s="39" t="s">
        <v>514</v>
      </c>
      <c r="W150" s="39" t="s">
        <v>514</v>
      </c>
      <c r="X150" s="39" t="s">
        <v>514</v>
      </c>
      <c r="Y150" s="39" t="s">
        <v>1100</v>
      </c>
      <c r="Z150" s="39" t="s">
        <v>840</v>
      </c>
      <c r="AA150" s="39" t="s">
        <v>840</v>
      </c>
      <c r="AB150" s="61" t="s">
        <v>1138</v>
      </c>
      <c r="AC150" s="39" t="s">
        <v>830</v>
      </c>
      <c r="AD150" s="39" t="s">
        <v>1052</v>
      </c>
      <c r="AE150" s="39" t="s">
        <v>1100</v>
      </c>
      <c r="AF150" s="39" t="s">
        <v>839</v>
      </c>
      <c r="AG150" s="40" t="s">
        <v>1381</v>
      </c>
      <c r="AH150" s="39" t="s">
        <v>844</v>
      </c>
      <c r="AI150" s="39" t="s">
        <v>844</v>
      </c>
      <c r="AJ150" s="39" t="s">
        <v>846</v>
      </c>
      <c r="AK150" s="39" t="s">
        <v>847</v>
      </c>
      <c r="AL150" s="39" t="s">
        <v>847</v>
      </c>
      <c r="AM150" s="39" t="s">
        <v>1139</v>
      </c>
      <c r="AN150" s="39" t="s">
        <v>1139</v>
      </c>
      <c r="AO150" s="39" t="s">
        <v>830</v>
      </c>
      <c r="AP150" s="39" t="s">
        <v>830</v>
      </c>
      <c r="AQ150" s="39" t="s">
        <v>830</v>
      </c>
      <c r="AR150" s="39" t="s">
        <v>830</v>
      </c>
      <c r="AS150" s="39" t="s">
        <v>830</v>
      </c>
      <c r="AT150" s="39" t="s">
        <v>830</v>
      </c>
      <c r="AU150" s="39" t="s">
        <v>830</v>
      </c>
      <c r="AV150" s="39" t="s">
        <v>844</v>
      </c>
      <c r="AW150" s="39" t="s">
        <v>514</v>
      </c>
      <c r="AX150" s="39" t="s">
        <v>842</v>
      </c>
      <c r="AY150" s="39" t="s">
        <v>842</v>
      </c>
      <c r="AZ150" s="39" t="s">
        <v>842</v>
      </c>
      <c r="BA150" s="40" t="s">
        <v>819</v>
      </c>
      <c r="BB150" s="39" t="s">
        <v>841</v>
      </c>
      <c r="BC150" s="39" t="s">
        <v>841</v>
      </c>
      <c r="BD150" s="39" t="s">
        <v>503</v>
      </c>
      <c r="BE150" s="39" t="s">
        <v>503</v>
      </c>
      <c r="BF150" s="39" t="s">
        <v>1133</v>
      </c>
      <c r="BG150" s="39" t="s">
        <v>1140</v>
      </c>
      <c r="BH150" s="39" t="s">
        <v>838</v>
      </c>
      <c r="BI150" s="39" t="s">
        <v>514</v>
      </c>
      <c r="BJ150" s="39" t="s">
        <v>511</v>
      </c>
      <c r="BK150" s="39" t="s">
        <v>514</v>
      </c>
      <c r="BL150" s="39" t="s">
        <v>514</v>
      </c>
      <c r="BM150" s="39" t="s">
        <v>821</v>
      </c>
      <c r="BN150" s="39" t="s">
        <v>830</v>
      </c>
      <c r="BO150" s="39" t="s">
        <v>830</v>
      </c>
      <c r="BP150" s="39" t="s">
        <v>830</v>
      </c>
      <c r="BQ150" s="39" t="s">
        <v>830</v>
      </c>
      <c r="BR150" s="39" t="s">
        <v>830</v>
      </c>
      <c r="BS150" s="39" t="s">
        <v>830</v>
      </c>
      <c r="BT150" s="39"/>
      <c r="BU150" s="39" t="s">
        <v>845</v>
      </c>
      <c r="BV150" s="39" t="s">
        <v>514</v>
      </c>
    </row>
    <row r="151" spans="1:74">
      <c r="A151" s="30" t="str">
        <f>'Indicator Data'!A152</f>
        <v>Samoa</v>
      </c>
      <c r="B151" s="23" t="str">
        <f>'Indicator Data'!B152</f>
        <v>WSM</v>
      </c>
      <c r="C151" s="39" t="s">
        <v>1132</v>
      </c>
      <c r="D151" s="39" t="s">
        <v>1132</v>
      </c>
      <c r="E151" s="39" t="s">
        <v>1133</v>
      </c>
      <c r="F151" s="39" t="s">
        <v>1133</v>
      </c>
      <c r="G151" s="39" t="s">
        <v>1133</v>
      </c>
      <c r="H151" s="39" t="s">
        <v>1133</v>
      </c>
      <c r="I151" s="39" t="s">
        <v>1133</v>
      </c>
      <c r="J151" s="39" t="s">
        <v>842</v>
      </c>
      <c r="K151" s="39" t="s">
        <v>842</v>
      </c>
      <c r="L151" s="39" t="s">
        <v>503</v>
      </c>
      <c r="M151" s="39" t="s">
        <v>839</v>
      </c>
      <c r="N151" s="39" t="s">
        <v>839</v>
      </c>
      <c r="O151" s="39" t="s">
        <v>839</v>
      </c>
      <c r="P151" s="39" t="s">
        <v>839</v>
      </c>
      <c r="Q151" s="39" t="s">
        <v>1051</v>
      </c>
      <c r="R151" s="39" t="s">
        <v>1051</v>
      </c>
      <c r="S151" s="39" t="s">
        <v>839</v>
      </c>
      <c r="T151" s="39" t="s">
        <v>839</v>
      </c>
      <c r="U151" s="39" t="s">
        <v>839</v>
      </c>
      <c r="V151" s="39" t="s">
        <v>514</v>
      </c>
      <c r="W151" s="39" t="s">
        <v>514</v>
      </c>
      <c r="X151" s="39" t="s">
        <v>514</v>
      </c>
      <c r="Y151" s="39" t="s">
        <v>1100</v>
      </c>
      <c r="Z151" s="39" t="s">
        <v>840</v>
      </c>
      <c r="AA151" s="39" t="s">
        <v>840</v>
      </c>
      <c r="AB151" s="61" t="s">
        <v>1138</v>
      </c>
      <c r="AC151" s="39" t="s">
        <v>830</v>
      </c>
      <c r="AD151" s="39" t="s">
        <v>1052</v>
      </c>
      <c r="AE151" s="39" t="s">
        <v>1100</v>
      </c>
      <c r="AF151" s="39" t="s">
        <v>839</v>
      </c>
      <c r="AG151" s="40" t="s">
        <v>1381</v>
      </c>
      <c r="AH151" s="39" t="s">
        <v>844</v>
      </c>
      <c r="AI151" s="39" t="s">
        <v>844</v>
      </c>
      <c r="AJ151" s="39" t="s">
        <v>846</v>
      </c>
      <c r="AK151" s="39" t="s">
        <v>847</v>
      </c>
      <c r="AL151" s="39" t="s">
        <v>847</v>
      </c>
      <c r="AM151" s="39" t="s">
        <v>1139</v>
      </c>
      <c r="AN151" s="39" t="s">
        <v>1139</v>
      </c>
      <c r="AO151" s="39" t="s">
        <v>830</v>
      </c>
      <c r="AP151" s="39" t="s">
        <v>830</v>
      </c>
      <c r="AQ151" s="39" t="s">
        <v>830</v>
      </c>
      <c r="AR151" s="39" t="s">
        <v>830</v>
      </c>
      <c r="AS151" s="39" t="s">
        <v>830</v>
      </c>
      <c r="AT151" s="39" t="s">
        <v>830</v>
      </c>
      <c r="AU151" s="39" t="s">
        <v>830</v>
      </c>
      <c r="AV151" s="39" t="s">
        <v>844</v>
      </c>
      <c r="AW151" s="39" t="s">
        <v>514</v>
      </c>
      <c r="AX151" s="39" t="s">
        <v>842</v>
      </c>
      <c r="AY151" s="39" t="s">
        <v>842</v>
      </c>
      <c r="AZ151" s="39" t="s">
        <v>842</v>
      </c>
      <c r="BA151" s="40" t="s">
        <v>819</v>
      </c>
      <c r="BB151" s="39" t="s">
        <v>841</v>
      </c>
      <c r="BC151" s="39" t="s">
        <v>841</v>
      </c>
      <c r="BD151" s="39" t="s">
        <v>503</v>
      </c>
      <c r="BE151" s="39" t="s">
        <v>503</v>
      </c>
      <c r="BF151" s="39" t="s">
        <v>1133</v>
      </c>
      <c r="BG151" s="39" t="s">
        <v>1140</v>
      </c>
      <c r="BH151" s="39" t="s">
        <v>838</v>
      </c>
      <c r="BI151" s="39" t="s">
        <v>514</v>
      </c>
      <c r="BJ151" s="39" t="s">
        <v>511</v>
      </c>
      <c r="BK151" s="39" t="s">
        <v>514</v>
      </c>
      <c r="BL151" s="39" t="s">
        <v>514</v>
      </c>
      <c r="BM151" s="39" t="s">
        <v>821</v>
      </c>
      <c r="BN151" s="39" t="s">
        <v>830</v>
      </c>
      <c r="BO151" s="39" t="s">
        <v>830</v>
      </c>
      <c r="BP151" s="39" t="s">
        <v>830</v>
      </c>
      <c r="BQ151" s="39" t="s">
        <v>830</v>
      </c>
      <c r="BR151" s="39" t="s">
        <v>830</v>
      </c>
      <c r="BS151" s="39" t="s">
        <v>830</v>
      </c>
      <c r="BT151" s="39"/>
      <c r="BU151" s="39" t="s">
        <v>845</v>
      </c>
      <c r="BV151" s="39" t="s">
        <v>514</v>
      </c>
    </row>
    <row r="152" spans="1:74">
      <c r="A152" s="30" t="str">
        <f>'Indicator Data'!A153</f>
        <v>Sao Tome and Principe</v>
      </c>
      <c r="B152" s="23" t="str">
        <f>'Indicator Data'!B153</f>
        <v>STP</v>
      </c>
      <c r="C152" s="39" t="s">
        <v>1132</v>
      </c>
      <c r="D152" s="39" t="s">
        <v>1132</v>
      </c>
      <c r="E152" s="39" t="s">
        <v>1133</v>
      </c>
      <c r="F152" s="39" t="s">
        <v>1133</v>
      </c>
      <c r="G152" s="39" t="s">
        <v>1133</v>
      </c>
      <c r="H152" s="39" t="s">
        <v>1133</v>
      </c>
      <c r="I152" s="39" t="s">
        <v>1133</v>
      </c>
      <c r="J152" s="39" t="s">
        <v>842</v>
      </c>
      <c r="K152" s="39" t="s">
        <v>842</v>
      </c>
      <c r="L152" s="39" t="s">
        <v>503</v>
      </c>
      <c r="M152" s="39" t="s">
        <v>839</v>
      </c>
      <c r="N152" s="39" t="s">
        <v>839</v>
      </c>
      <c r="O152" s="39" t="s">
        <v>839</v>
      </c>
      <c r="P152" s="39" t="s">
        <v>839</v>
      </c>
      <c r="Q152" s="39" t="s">
        <v>1051</v>
      </c>
      <c r="R152" s="39" t="s">
        <v>1051</v>
      </c>
      <c r="S152" s="39" t="s">
        <v>839</v>
      </c>
      <c r="T152" s="39" t="s">
        <v>839</v>
      </c>
      <c r="U152" s="39" t="s">
        <v>839</v>
      </c>
      <c r="V152" s="39" t="s">
        <v>514</v>
      </c>
      <c r="W152" s="39" t="s">
        <v>514</v>
      </c>
      <c r="X152" s="39" t="s">
        <v>514</v>
      </c>
      <c r="Y152" s="39" t="s">
        <v>1100</v>
      </c>
      <c r="Z152" s="39" t="s">
        <v>840</v>
      </c>
      <c r="AA152" s="39" t="s">
        <v>840</v>
      </c>
      <c r="AB152" s="61" t="s">
        <v>1138</v>
      </c>
      <c r="AC152" s="39" t="s">
        <v>830</v>
      </c>
      <c r="AD152" s="39" t="s">
        <v>1052</v>
      </c>
      <c r="AE152" s="39" t="s">
        <v>1100</v>
      </c>
      <c r="AF152" s="39" t="s">
        <v>839</v>
      </c>
      <c r="AG152" s="40" t="s">
        <v>1381</v>
      </c>
      <c r="AH152" s="39" t="s">
        <v>844</v>
      </c>
      <c r="AI152" s="39" t="s">
        <v>844</v>
      </c>
      <c r="AJ152" s="39" t="s">
        <v>846</v>
      </c>
      <c r="AK152" s="39" t="s">
        <v>847</v>
      </c>
      <c r="AL152" s="39" t="s">
        <v>847</v>
      </c>
      <c r="AM152" s="39" t="s">
        <v>1139</v>
      </c>
      <c r="AN152" s="39" t="s">
        <v>1139</v>
      </c>
      <c r="AO152" s="39" t="s">
        <v>830</v>
      </c>
      <c r="AP152" s="39" t="s">
        <v>830</v>
      </c>
      <c r="AQ152" s="39" t="s">
        <v>830</v>
      </c>
      <c r="AR152" s="39" t="s">
        <v>830</v>
      </c>
      <c r="AS152" s="39" t="s">
        <v>830</v>
      </c>
      <c r="AT152" s="39" t="s">
        <v>830</v>
      </c>
      <c r="AU152" s="39" t="s">
        <v>830</v>
      </c>
      <c r="AV152" s="39" t="s">
        <v>844</v>
      </c>
      <c r="AW152" s="39" t="s">
        <v>514</v>
      </c>
      <c r="AX152" s="39" t="s">
        <v>842</v>
      </c>
      <c r="AY152" s="39" t="s">
        <v>842</v>
      </c>
      <c r="AZ152" s="39" t="s">
        <v>842</v>
      </c>
      <c r="BA152" s="40" t="s">
        <v>819</v>
      </c>
      <c r="BB152" s="39" t="s">
        <v>841</v>
      </c>
      <c r="BC152" s="39" t="s">
        <v>841</v>
      </c>
      <c r="BD152" s="39" t="s">
        <v>503</v>
      </c>
      <c r="BE152" s="39" t="s">
        <v>503</v>
      </c>
      <c r="BF152" s="39" t="s">
        <v>1133</v>
      </c>
      <c r="BG152" s="39" t="s">
        <v>1140</v>
      </c>
      <c r="BH152" s="39" t="s">
        <v>838</v>
      </c>
      <c r="BI152" s="39" t="s">
        <v>514</v>
      </c>
      <c r="BJ152" s="39" t="s">
        <v>511</v>
      </c>
      <c r="BK152" s="39" t="s">
        <v>514</v>
      </c>
      <c r="BL152" s="39" t="s">
        <v>514</v>
      </c>
      <c r="BM152" s="39" t="s">
        <v>821</v>
      </c>
      <c r="BN152" s="39" t="s">
        <v>830</v>
      </c>
      <c r="BO152" s="39" t="s">
        <v>830</v>
      </c>
      <c r="BP152" s="39" t="s">
        <v>830</v>
      </c>
      <c r="BQ152" s="39" t="s">
        <v>830</v>
      </c>
      <c r="BR152" s="39" t="s">
        <v>830</v>
      </c>
      <c r="BS152" s="39" t="s">
        <v>830</v>
      </c>
      <c r="BT152" s="39"/>
      <c r="BU152" s="39" t="s">
        <v>845</v>
      </c>
      <c r="BV152" s="39" t="s">
        <v>514</v>
      </c>
    </row>
    <row r="153" spans="1:74">
      <c r="A153" s="30" t="str">
        <f>'Indicator Data'!A154</f>
        <v>Saudi Arabia</v>
      </c>
      <c r="B153" s="23" t="str">
        <f>'Indicator Data'!B154</f>
        <v>SAU</v>
      </c>
      <c r="C153" s="39" t="s">
        <v>1132</v>
      </c>
      <c r="D153" s="39" t="s">
        <v>1132</v>
      </c>
      <c r="E153" s="39" t="s">
        <v>1133</v>
      </c>
      <c r="F153" s="39" t="s">
        <v>1133</v>
      </c>
      <c r="G153" s="39" t="s">
        <v>1133</v>
      </c>
      <c r="H153" s="39" t="s">
        <v>1133</v>
      </c>
      <c r="I153" s="39" t="s">
        <v>1133</v>
      </c>
      <c r="J153" s="39" t="s">
        <v>842</v>
      </c>
      <c r="K153" s="39" t="s">
        <v>842</v>
      </c>
      <c r="L153" s="39" t="s">
        <v>503</v>
      </c>
      <c r="M153" s="39" t="s">
        <v>839</v>
      </c>
      <c r="N153" s="39" t="s">
        <v>839</v>
      </c>
      <c r="O153" s="39" t="s">
        <v>839</v>
      </c>
      <c r="P153" s="39" t="s">
        <v>839</v>
      </c>
      <c r="Q153" s="39" t="s">
        <v>1051</v>
      </c>
      <c r="R153" s="39" t="s">
        <v>1051</v>
      </c>
      <c r="S153" s="39" t="s">
        <v>839</v>
      </c>
      <c r="T153" s="39" t="s">
        <v>839</v>
      </c>
      <c r="U153" s="39" t="s">
        <v>839</v>
      </c>
      <c r="V153" s="39" t="s">
        <v>514</v>
      </c>
      <c r="W153" s="39" t="s">
        <v>514</v>
      </c>
      <c r="X153" s="39" t="s">
        <v>514</v>
      </c>
      <c r="Y153" s="39" t="s">
        <v>1100</v>
      </c>
      <c r="Z153" s="39" t="s">
        <v>840</v>
      </c>
      <c r="AA153" s="39" t="s">
        <v>840</v>
      </c>
      <c r="AB153" s="61" t="s">
        <v>1138</v>
      </c>
      <c r="AC153" s="39" t="s">
        <v>830</v>
      </c>
      <c r="AD153" s="39" t="s">
        <v>1052</v>
      </c>
      <c r="AE153" s="39" t="s">
        <v>1100</v>
      </c>
      <c r="AF153" s="39" t="s">
        <v>839</v>
      </c>
      <c r="AG153" s="40" t="s">
        <v>1381</v>
      </c>
      <c r="AH153" s="39" t="s">
        <v>844</v>
      </c>
      <c r="AI153" s="39" t="s">
        <v>844</v>
      </c>
      <c r="AJ153" s="39" t="s">
        <v>846</v>
      </c>
      <c r="AK153" s="39" t="s">
        <v>847</v>
      </c>
      <c r="AL153" s="39" t="s">
        <v>847</v>
      </c>
      <c r="AM153" s="39" t="s">
        <v>1139</v>
      </c>
      <c r="AN153" s="39" t="s">
        <v>1139</v>
      </c>
      <c r="AO153" s="39" t="s">
        <v>830</v>
      </c>
      <c r="AP153" s="39" t="s">
        <v>830</v>
      </c>
      <c r="AQ153" s="39" t="s">
        <v>830</v>
      </c>
      <c r="AR153" s="39" t="s">
        <v>830</v>
      </c>
      <c r="AS153" s="39" t="s">
        <v>830</v>
      </c>
      <c r="AT153" s="39" t="s">
        <v>830</v>
      </c>
      <c r="AU153" s="39" t="s">
        <v>830</v>
      </c>
      <c r="AV153" s="39" t="s">
        <v>844</v>
      </c>
      <c r="AW153" s="39" t="s">
        <v>514</v>
      </c>
      <c r="AX153" s="39" t="s">
        <v>842</v>
      </c>
      <c r="AY153" s="39" t="s">
        <v>842</v>
      </c>
      <c r="AZ153" s="39" t="s">
        <v>842</v>
      </c>
      <c r="BA153" s="40" t="s">
        <v>819</v>
      </c>
      <c r="BB153" s="39" t="s">
        <v>841</v>
      </c>
      <c r="BC153" s="39" t="s">
        <v>841</v>
      </c>
      <c r="BD153" s="39" t="s">
        <v>503</v>
      </c>
      <c r="BE153" s="39" t="s">
        <v>503</v>
      </c>
      <c r="BF153" s="39" t="s">
        <v>1133</v>
      </c>
      <c r="BG153" s="39" t="s">
        <v>1140</v>
      </c>
      <c r="BH153" s="39" t="s">
        <v>838</v>
      </c>
      <c r="BI153" s="39" t="s">
        <v>514</v>
      </c>
      <c r="BJ153" s="39" t="s">
        <v>511</v>
      </c>
      <c r="BK153" s="39" t="s">
        <v>514</v>
      </c>
      <c r="BL153" s="39" t="s">
        <v>514</v>
      </c>
      <c r="BM153" s="39" t="s">
        <v>821</v>
      </c>
      <c r="BN153" s="39" t="s">
        <v>830</v>
      </c>
      <c r="BO153" s="39" t="s">
        <v>830</v>
      </c>
      <c r="BP153" s="39" t="s">
        <v>830</v>
      </c>
      <c r="BQ153" s="39" t="s">
        <v>830</v>
      </c>
      <c r="BR153" s="39" t="s">
        <v>830</v>
      </c>
      <c r="BS153" s="39" t="s">
        <v>830</v>
      </c>
      <c r="BT153" s="39"/>
      <c r="BU153" s="39" t="s">
        <v>845</v>
      </c>
      <c r="BV153" s="39" t="s">
        <v>514</v>
      </c>
    </row>
    <row r="154" spans="1:74">
      <c r="A154" s="30" t="str">
        <f>'Indicator Data'!A155</f>
        <v>Senegal</v>
      </c>
      <c r="B154" s="23" t="str">
        <f>'Indicator Data'!B155</f>
        <v>SEN</v>
      </c>
      <c r="C154" s="39" t="s">
        <v>1132</v>
      </c>
      <c r="D154" s="39" t="s">
        <v>1132</v>
      </c>
      <c r="E154" s="39" t="s">
        <v>1133</v>
      </c>
      <c r="F154" s="39" t="s">
        <v>1133</v>
      </c>
      <c r="G154" s="39" t="s">
        <v>1133</v>
      </c>
      <c r="H154" s="39" t="s">
        <v>1133</v>
      </c>
      <c r="I154" s="39" t="s">
        <v>1133</v>
      </c>
      <c r="J154" s="39" t="s">
        <v>842</v>
      </c>
      <c r="K154" s="39" t="s">
        <v>842</v>
      </c>
      <c r="L154" s="39" t="s">
        <v>503</v>
      </c>
      <c r="M154" s="39" t="s">
        <v>839</v>
      </c>
      <c r="N154" s="39" t="s">
        <v>839</v>
      </c>
      <c r="O154" s="39" t="s">
        <v>839</v>
      </c>
      <c r="P154" s="39" t="s">
        <v>839</v>
      </c>
      <c r="Q154" s="39" t="s">
        <v>1051</v>
      </c>
      <c r="R154" s="39" t="s">
        <v>1051</v>
      </c>
      <c r="S154" s="39" t="s">
        <v>839</v>
      </c>
      <c r="T154" s="39" t="s">
        <v>839</v>
      </c>
      <c r="U154" s="39" t="s">
        <v>839</v>
      </c>
      <c r="V154" s="39" t="s">
        <v>514</v>
      </c>
      <c r="W154" s="39" t="s">
        <v>514</v>
      </c>
      <c r="X154" s="39" t="s">
        <v>514</v>
      </c>
      <c r="Y154" s="39" t="s">
        <v>1100</v>
      </c>
      <c r="Z154" s="39" t="s">
        <v>840</v>
      </c>
      <c r="AA154" s="39" t="s">
        <v>840</v>
      </c>
      <c r="AB154" s="61" t="s">
        <v>1138</v>
      </c>
      <c r="AC154" s="39" t="s">
        <v>830</v>
      </c>
      <c r="AD154" s="39" t="s">
        <v>1052</v>
      </c>
      <c r="AE154" s="39" t="s">
        <v>1100</v>
      </c>
      <c r="AF154" s="39" t="s">
        <v>839</v>
      </c>
      <c r="AG154" s="40" t="s">
        <v>1381</v>
      </c>
      <c r="AH154" s="39" t="s">
        <v>844</v>
      </c>
      <c r="AI154" s="39" t="s">
        <v>844</v>
      </c>
      <c r="AJ154" s="39" t="s">
        <v>846</v>
      </c>
      <c r="AK154" s="39" t="s">
        <v>847</v>
      </c>
      <c r="AL154" s="39" t="s">
        <v>847</v>
      </c>
      <c r="AM154" s="39" t="s">
        <v>1139</v>
      </c>
      <c r="AN154" s="39" t="s">
        <v>1139</v>
      </c>
      <c r="AO154" s="39" t="s">
        <v>830</v>
      </c>
      <c r="AP154" s="39" t="s">
        <v>830</v>
      </c>
      <c r="AQ154" s="39" t="s">
        <v>830</v>
      </c>
      <c r="AR154" s="39" t="s">
        <v>830</v>
      </c>
      <c r="AS154" s="39" t="s">
        <v>830</v>
      </c>
      <c r="AT154" s="39" t="s">
        <v>830</v>
      </c>
      <c r="AU154" s="39" t="s">
        <v>830</v>
      </c>
      <c r="AV154" s="39" t="s">
        <v>844</v>
      </c>
      <c r="AW154" s="39" t="s">
        <v>514</v>
      </c>
      <c r="AX154" s="39" t="s">
        <v>842</v>
      </c>
      <c r="AY154" s="39" t="s">
        <v>842</v>
      </c>
      <c r="AZ154" s="39" t="s">
        <v>842</v>
      </c>
      <c r="BA154" s="40" t="s">
        <v>822</v>
      </c>
      <c r="BB154" s="39" t="s">
        <v>841</v>
      </c>
      <c r="BC154" s="39" t="s">
        <v>841</v>
      </c>
      <c r="BD154" s="39" t="s">
        <v>503</v>
      </c>
      <c r="BE154" s="39" t="s">
        <v>503</v>
      </c>
      <c r="BF154" s="39" t="s">
        <v>1133</v>
      </c>
      <c r="BG154" s="39" t="s">
        <v>1140</v>
      </c>
      <c r="BH154" s="39" t="s">
        <v>838</v>
      </c>
      <c r="BI154" s="39" t="s">
        <v>514</v>
      </c>
      <c r="BJ154" s="39" t="s">
        <v>511</v>
      </c>
      <c r="BK154" s="39" t="s">
        <v>514</v>
      </c>
      <c r="BL154" s="39" t="s">
        <v>514</v>
      </c>
      <c r="BM154" s="39" t="s">
        <v>821</v>
      </c>
      <c r="BN154" s="39" t="s">
        <v>830</v>
      </c>
      <c r="BO154" s="39" t="s">
        <v>830</v>
      </c>
      <c r="BP154" s="39" t="s">
        <v>830</v>
      </c>
      <c r="BQ154" s="39" t="s">
        <v>830</v>
      </c>
      <c r="BR154" s="39" t="s">
        <v>830</v>
      </c>
      <c r="BS154" s="39" t="s">
        <v>830</v>
      </c>
      <c r="BT154" s="39"/>
      <c r="BU154" s="39" t="s">
        <v>845</v>
      </c>
      <c r="BV154" s="39" t="s">
        <v>514</v>
      </c>
    </row>
    <row r="155" spans="1:74">
      <c r="A155" s="30" t="str">
        <f>'Indicator Data'!A156</f>
        <v>Serbia</v>
      </c>
      <c r="B155" s="23" t="str">
        <f>'Indicator Data'!B156</f>
        <v>SRB</v>
      </c>
      <c r="C155" s="39" t="s">
        <v>1132</v>
      </c>
      <c r="D155" s="39" t="s">
        <v>1132</v>
      </c>
      <c r="E155" s="39" t="s">
        <v>1133</v>
      </c>
      <c r="F155" s="39" t="s">
        <v>1133</v>
      </c>
      <c r="G155" s="39" t="s">
        <v>1133</v>
      </c>
      <c r="H155" s="39" t="s">
        <v>1133</v>
      </c>
      <c r="I155" s="39" t="s">
        <v>1133</v>
      </c>
      <c r="J155" s="39" t="s">
        <v>842</v>
      </c>
      <c r="K155" s="39" t="s">
        <v>842</v>
      </c>
      <c r="L155" s="39" t="s">
        <v>503</v>
      </c>
      <c r="M155" s="39" t="s">
        <v>839</v>
      </c>
      <c r="N155" s="39" t="s">
        <v>839</v>
      </c>
      <c r="O155" s="39" t="s">
        <v>839</v>
      </c>
      <c r="P155" s="39" t="s">
        <v>839</v>
      </c>
      <c r="Q155" s="39" t="s">
        <v>1051</v>
      </c>
      <c r="R155" s="39" t="s">
        <v>1051</v>
      </c>
      <c r="S155" s="39" t="s">
        <v>839</v>
      </c>
      <c r="T155" s="39" t="s">
        <v>839</v>
      </c>
      <c r="U155" s="39" t="s">
        <v>839</v>
      </c>
      <c r="V155" s="39" t="s">
        <v>514</v>
      </c>
      <c r="W155" s="39" t="s">
        <v>514</v>
      </c>
      <c r="X155" s="39" t="s">
        <v>514</v>
      </c>
      <c r="Y155" s="39" t="s">
        <v>1100</v>
      </c>
      <c r="Z155" s="39" t="s">
        <v>840</v>
      </c>
      <c r="AA155" s="39" t="s">
        <v>840</v>
      </c>
      <c r="AB155" s="61" t="s">
        <v>1138</v>
      </c>
      <c r="AC155" s="39" t="s">
        <v>830</v>
      </c>
      <c r="AD155" s="39" t="s">
        <v>1052</v>
      </c>
      <c r="AE155" s="39" t="s">
        <v>1100</v>
      </c>
      <c r="AF155" s="39" t="s">
        <v>839</v>
      </c>
      <c r="AG155" s="40" t="s">
        <v>1381</v>
      </c>
      <c r="AH155" s="39" t="s">
        <v>844</v>
      </c>
      <c r="AI155" s="39" t="s">
        <v>844</v>
      </c>
      <c r="AJ155" s="39" t="s">
        <v>846</v>
      </c>
      <c r="AK155" s="39" t="s">
        <v>847</v>
      </c>
      <c r="AL155" s="39" t="s">
        <v>847</v>
      </c>
      <c r="AM155" s="39" t="s">
        <v>1139</v>
      </c>
      <c r="AN155" s="39" t="s">
        <v>1139</v>
      </c>
      <c r="AO155" s="39" t="s">
        <v>830</v>
      </c>
      <c r="AP155" s="39" t="s">
        <v>830</v>
      </c>
      <c r="AQ155" s="39" t="s">
        <v>830</v>
      </c>
      <c r="AR155" s="39" t="s">
        <v>830</v>
      </c>
      <c r="AS155" s="39" t="s">
        <v>830</v>
      </c>
      <c r="AT155" s="39" t="s">
        <v>830</v>
      </c>
      <c r="AU155" s="39" t="s">
        <v>830</v>
      </c>
      <c r="AV155" s="39" t="s">
        <v>844</v>
      </c>
      <c r="AW155" s="39" t="s">
        <v>514</v>
      </c>
      <c r="AX155" s="39" t="s">
        <v>842</v>
      </c>
      <c r="AY155" s="39" t="s">
        <v>842</v>
      </c>
      <c r="AZ155" s="39" t="s">
        <v>842</v>
      </c>
      <c r="BA155" s="40" t="s">
        <v>819</v>
      </c>
      <c r="BB155" s="39" t="s">
        <v>841</v>
      </c>
      <c r="BC155" s="39" t="s">
        <v>841</v>
      </c>
      <c r="BD155" s="39" t="s">
        <v>503</v>
      </c>
      <c r="BE155" s="39" t="s">
        <v>503</v>
      </c>
      <c r="BF155" s="39" t="s">
        <v>1133</v>
      </c>
      <c r="BG155" s="39" t="s">
        <v>1140</v>
      </c>
      <c r="BH155" s="39" t="s">
        <v>838</v>
      </c>
      <c r="BI155" s="39" t="s">
        <v>514</v>
      </c>
      <c r="BJ155" s="39" t="s">
        <v>511</v>
      </c>
      <c r="BK155" s="39" t="s">
        <v>514</v>
      </c>
      <c r="BL155" s="39" t="s">
        <v>514</v>
      </c>
      <c r="BM155" s="39" t="s">
        <v>821</v>
      </c>
      <c r="BN155" s="39" t="s">
        <v>830</v>
      </c>
      <c r="BO155" s="39" t="s">
        <v>830</v>
      </c>
      <c r="BP155" s="39" t="s">
        <v>830</v>
      </c>
      <c r="BQ155" s="39" t="s">
        <v>830</v>
      </c>
      <c r="BR155" s="39" t="s">
        <v>830</v>
      </c>
      <c r="BS155" s="39" t="s">
        <v>830</v>
      </c>
      <c r="BT155" s="39"/>
      <c r="BU155" s="39" t="s">
        <v>845</v>
      </c>
      <c r="BV155" s="39" t="s">
        <v>514</v>
      </c>
    </row>
    <row r="156" spans="1:74">
      <c r="A156" s="30" t="str">
        <f>'Indicator Data'!A157</f>
        <v>Seychelles</v>
      </c>
      <c r="B156" s="23" t="str">
        <f>'Indicator Data'!B157</f>
        <v>SYC</v>
      </c>
      <c r="C156" s="39" t="s">
        <v>1132</v>
      </c>
      <c r="D156" s="39" t="s">
        <v>1132</v>
      </c>
      <c r="E156" s="39" t="s">
        <v>1133</v>
      </c>
      <c r="F156" s="39" t="s">
        <v>1133</v>
      </c>
      <c r="G156" s="39" t="s">
        <v>1133</v>
      </c>
      <c r="H156" s="39" t="s">
        <v>1133</v>
      </c>
      <c r="I156" s="39" t="s">
        <v>1133</v>
      </c>
      <c r="J156" s="39" t="s">
        <v>842</v>
      </c>
      <c r="K156" s="39" t="s">
        <v>842</v>
      </c>
      <c r="L156" s="39" t="s">
        <v>503</v>
      </c>
      <c r="M156" s="39" t="s">
        <v>839</v>
      </c>
      <c r="N156" s="39" t="s">
        <v>839</v>
      </c>
      <c r="O156" s="39" t="s">
        <v>839</v>
      </c>
      <c r="P156" s="39" t="s">
        <v>839</v>
      </c>
      <c r="Q156" s="39" t="s">
        <v>1051</v>
      </c>
      <c r="R156" s="39" t="s">
        <v>1051</v>
      </c>
      <c r="S156" s="39" t="s">
        <v>839</v>
      </c>
      <c r="T156" s="39" t="s">
        <v>839</v>
      </c>
      <c r="U156" s="39" t="s">
        <v>839</v>
      </c>
      <c r="V156" s="39" t="s">
        <v>514</v>
      </c>
      <c r="W156" s="39" t="s">
        <v>514</v>
      </c>
      <c r="X156" s="39" t="s">
        <v>514</v>
      </c>
      <c r="Y156" s="39" t="s">
        <v>1100</v>
      </c>
      <c r="Z156" s="39" t="s">
        <v>840</v>
      </c>
      <c r="AA156" s="39" t="s">
        <v>840</v>
      </c>
      <c r="AB156" s="61" t="s">
        <v>1138</v>
      </c>
      <c r="AC156" s="39" t="s">
        <v>830</v>
      </c>
      <c r="AD156" s="39" t="s">
        <v>1052</v>
      </c>
      <c r="AE156" s="39" t="s">
        <v>1100</v>
      </c>
      <c r="AF156" s="39" t="s">
        <v>839</v>
      </c>
      <c r="AG156" s="40" t="s">
        <v>1381</v>
      </c>
      <c r="AH156" s="39" t="s">
        <v>844</v>
      </c>
      <c r="AI156" s="39" t="s">
        <v>844</v>
      </c>
      <c r="AJ156" s="39" t="s">
        <v>846</v>
      </c>
      <c r="AK156" s="39" t="s">
        <v>847</v>
      </c>
      <c r="AL156" s="39" t="s">
        <v>847</v>
      </c>
      <c r="AM156" s="39" t="s">
        <v>1139</v>
      </c>
      <c r="AN156" s="39" t="s">
        <v>1139</v>
      </c>
      <c r="AO156" s="39" t="s">
        <v>830</v>
      </c>
      <c r="AP156" s="39" t="s">
        <v>830</v>
      </c>
      <c r="AQ156" s="39" t="s">
        <v>830</v>
      </c>
      <c r="AR156" s="39" t="s">
        <v>830</v>
      </c>
      <c r="AS156" s="39" t="s">
        <v>830</v>
      </c>
      <c r="AT156" s="39" t="s">
        <v>830</v>
      </c>
      <c r="AU156" s="39" t="s">
        <v>830</v>
      </c>
      <c r="AV156" s="39" t="s">
        <v>844</v>
      </c>
      <c r="AW156" s="39" t="s">
        <v>514</v>
      </c>
      <c r="AX156" s="39" t="s">
        <v>842</v>
      </c>
      <c r="AY156" s="39" t="s">
        <v>842</v>
      </c>
      <c r="AZ156" s="39" t="s">
        <v>842</v>
      </c>
      <c r="BA156" s="40" t="s">
        <v>819</v>
      </c>
      <c r="BB156" s="39" t="s">
        <v>841</v>
      </c>
      <c r="BC156" s="39" t="s">
        <v>841</v>
      </c>
      <c r="BD156" s="39" t="s">
        <v>503</v>
      </c>
      <c r="BE156" s="39" t="s">
        <v>503</v>
      </c>
      <c r="BF156" s="39" t="s">
        <v>1133</v>
      </c>
      <c r="BG156" s="39" t="s">
        <v>1140</v>
      </c>
      <c r="BH156" s="39" t="s">
        <v>838</v>
      </c>
      <c r="BI156" s="39" t="s">
        <v>514</v>
      </c>
      <c r="BJ156" s="39" t="s">
        <v>511</v>
      </c>
      <c r="BK156" s="39" t="s">
        <v>514</v>
      </c>
      <c r="BL156" s="39" t="s">
        <v>514</v>
      </c>
      <c r="BM156" s="39" t="s">
        <v>821</v>
      </c>
      <c r="BN156" s="39" t="s">
        <v>830</v>
      </c>
      <c r="BO156" s="39" t="s">
        <v>830</v>
      </c>
      <c r="BP156" s="39" t="s">
        <v>830</v>
      </c>
      <c r="BQ156" s="39" t="s">
        <v>830</v>
      </c>
      <c r="BR156" s="39" t="s">
        <v>830</v>
      </c>
      <c r="BS156" s="39" t="s">
        <v>830</v>
      </c>
      <c r="BT156" s="39"/>
      <c r="BU156" s="39" t="s">
        <v>845</v>
      </c>
      <c r="BV156" s="39" t="s">
        <v>514</v>
      </c>
    </row>
    <row r="157" spans="1:74">
      <c r="A157" s="30" t="str">
        <f>'Indicator Data'!A158</f>
        <v>Sierra Leone</v>
      </c>
      <c r="B157" s="23" t="str">
        <f>'Indicator Data'!B158</f>
        <v>SLE</v>
      </c>
      <c r="C157" s="39" t="s">
        <v>1132</v>
      </c>
      <c r="D157" s="39" t="s">
        <v>1132</v>
      </c>
      <c r="E157" s="39" t="s">
        <v>1133</v>
      </c>
      <c r="F157" s="39" t="s">
        <v>1133</v>
      </c>
      <c r="G157" s="39" t="s">
        <v>1133</v>
      </c>
      <c r="H157" s="39" t="s">
        <v>1133</v>
      </c>
      <c r="I157" s="39" t="s">
        <v>1133</v>
      </c>
      <c r="J157" s="39" t="s">
        <v>842</v>
      </c>
      <c r="K157" s="39" t="s">
        <v>842</v>
      </c>
      <c r="L157" s="39" t="s">
        <v>503</v>
      </c>
      <c r="M157" s="39" t="s">
        <v>839</v>
      </c>
      <c r="N157" s="39" t="s">
        <v>839</v>
      </c>
      <c r="O157" s="39" t="s">
        <v>839</v>
      </c>
      <c r="P157" s="39" t="s">
        <v>839</v>
      </c>
      <c r="Q157" s="39" t="s">
        <v>1051</v>
      </c>
      <c r="R157" s="39" t="s">
        <v>1051</v>
      </c>
      <c r="S157" s="39" t="s">
        <v>839</v>
      </c>
      <c r="T157" s="39" t="s">
        <v>839</v>
      </c>
      <c r="U157" s="39" t="s">
        <v>839</v>
      </c>
      <c r="V157" s="39" t="s">
        <v>514</v>
      </c>
      <c r="W157" s="39" t="s">
        <v>514</v>
      </c>
      <c r="X157" s="39" t="s">
        <v>514</v>
      </c>
      <c r="Y157" s="39" t="s">
        <v>1100</v>
      </c>
      <c r="Z157" s="39" t="s">
        <v>840</v>
      </c>
      <c r="AA157" s="39" t="s">
        <v>840</v>
      </c>
      <c r="AB157" s="61" t="s">
        <v>1138</v>
      </c>
      <c r="AC157" s="39" t="s">
        <v>830</v>
      </c>
      <c r="AD157" s="39" t="s">
        <v>1052</v>
      </c>
      <c r="AE157" s="39" t="s">
        <v>1100</v>
      </c>
      <c r="AF157" s="39" t="s">
        <v>839</v>
      </c>
      <c r="AG157" s="40" t="s">
        <v>1381</v>
      </c>
      <c r="AH157" s="39" t="s">
        <v>844</v>
      </c>
      <c r="AI157" s="39" t="s">
        <v>844</v>
      </c>
      <c r="AJ157" s="39" t="s">
        <v>846</v>
      </c>
      <c r="AK157" s="39" t="s">
        <v>847</v>
      </c>
      <c r="AL157" s="39" t="s">
        <v>847</v>
      </c>
      <c r="AM157" s="39" t="s">
        <v>1139</v>
      </c>
      <c r="AN157" s="39" t="s">
        <v>1139</v>
      </c>
      <c r="AO157" s="39" t="s">
        <v>830</v>
      </c>
      <c r="AP157" s="39" t="s">
        <v>830</v>
      </c>
      <c r="AQ157" s="39" t="s">
        <v>830</v>
      </c>
      <c r="AR157" s="39" t="s">
        <v>830</v>
      </c>
      <c r="AS157" s="39" t="s">
        <v>830</v>
      </c>
      <c r="AT157" s="39" t="s">
        <v>830</v>
      </c>
      <c r="AU157" s="39" t="s">
        <v>830</v>
      </c>
      <c r="AV157" s="39" t="s">
        <v>844</v>
      </c>
      <c r="AW157" s="39" t="s">
        <v>514</v>
      </c>
      <c r="AX157" s="39" t="s">
        <v>842</v>
      </c>
      <c r="AY157" s="39" t="s">
        <v>842</v>
      </c>
      <c r="AZ157" s="39" t="s">
        <v>842</v>
      </c>
      <c r="BA157" s="40" t="s">
        <v>819</v>
      </c>
      <c r="BB157" s="39" t="s">
        <v>841</v>
      </c>
      <c r="BC157" s="39" t="s">
        <v>841</v>
      </c>
      <c r="BD157" s="39" t="s">
        <v>503</v>
      </c>
      <c r="BE157" s="39" t="s">
        <v>503</v>
      </c>
      <c r="BF157" s="39" t="s">
        <v>1133</v>
      </c>
      <c r="BG157" s="39" t="s">
        <v>1140</v>
      </c>
      <c r="BH157" s="39" t="s">
        <v>838</v>
      </c>
      <c r="BI157" s="39" t="s">
        <v>514</v>
      </c>
      <c r="BJ157" s="39" t="s">
        <v>511</v>
      </c>
      <c r="BK157" s="39" t="s">
        <v>514</v>
      </c>
      <c r="BL157" s="39" t="s">
        <v>514</v>
      </c>
      <c r="BM157" s="39" t="s">
        <v>821</v>
      </c>
      <c r="BN157" s="39" t="s">
        <v>830</v>
      </c>
      <c r="BO157" s="39" t="s">
        <v>830</v>
      </c>
      <c r="BP157" s="39" t="s">
        <v>830</v>
      </c>
      <c r="BQ157" s="39" t="s">
        <v>830</v>
      </c>
      <c r="BR157" s="39" t="s">
        <v>830</v>
      </c>
      <c r="BS157" s="39" t="s">
        <v>830</v>
      </c>
      <c r="BT157" s="39"/>
      <c r="BU157" s="39" t="s">
        <v>845</v>
      </c>
      <c r="BV157" s="39" t="s">
        <v>514</v>
      </c>
    </row>
    <row r="158" spans="1:74">
      <c r="A158" s="30" t="str">
        <f>'Indicator Data'!A159</f>
        <v>Singapore</v>
      </c>
      <c r="B158" s="23" t="str">
        <f>'Indicator Data'!B159</f>
        <v>SGP</v>
      </c>
      <c r="C158" s="39" t="s">
        <v>1132</v>
      </c>
      <c r="D158" s="39" t="s">
        <v>1132</v>
      </c>
      <c r="E158" s="39" t="s">
        <v>1133</v>
      </c>
      <c r="F158" s="39" t="s">
        <v>1133</v>
      </c>
      <c r="G158" s="39" t="s">
        <v>1133</v>
      </c>
      <c r="H158" s="39" t="s">
        <v>1133</v>
      </c>
      <c r="I158" s="39" t="s">
        <v>1133</v>
      </c>
      <c r="J158" s="39" t="s">
        <v>842</v>
      </c>
      <c r="K158" s="39" t="s">
        <v>842</v>
      </c>
      <c r="L158" s="39" t="s">
        <v>503</v>
      </c>
      <c r="M158" s="39" t="s">
        <v>839</v>
      </c>
      <c r="N158" s="39" t="s">
        <v>839</v>
      </c>
      <c r="O158" s="39" t="s">
        <v>839</v>
      </c>
      <c r="P158" s="39" t="s">
        <v>839</v>
      </c>
      <c r="Q158" s="39" t="s">
        <v>1051</v>
      </c>
      <c r="R158" s="39" t="s">
        <v>1051</v>
      </c>
      <c r="S158" s="39" t="s">
        <v>839</v>
      </c>
      <c r="T158" s="39" t="s">
        <v>839</v>
      </c>
      <c r="U158" s="39" t="s">
        <v>839</v>
      </c>
      <c r="V158" s="39" t="s">
        <v>514</v>
      </c>
      <c r="W158" s="39" t="s">
        <v>514</v>
      </c>
      <c r="X158" s="39" t="s">
        <v>514</v>
      </c>
      <c r="Y158" s="39" t="s">
        <v>1100</v>
      </c>
      <c r="Z158" s="39" t="s">
        <v>840</v>
      </c>
      <c r="AA158" s="39" t="s">
        <v>840</v>
      </c>
      <c r="AB158" s="61" t="s">
        <v>1138</v>
      </c>
      <c r="AC158" s="39" t="s">
        <v>830</v>
      </c>
      <c r="AD158" s="39" t="s">
        <v>1052</v>
      </c>
      <c r="AE158" s="39" t="s">
        <v>1100</v>
      </c>
      <c r="AF158" s="39" t="s">
        <v>839</v>
      </c>
      <c r="AG158" s="40" t="s">
        <v>1381</v>
      </c>
      <c r="AH158" s="39" t="s">
        <v>844</v>
      </c>
      <c r="AI158" s="39" t="s">
        <v>844</v>
      </c>
      <c r="AJ158" s="39" t="s">
        <v>846</v>
      </c>
      <c r="AK158" s="39" t="s">
        <v>847</v>
      </c>
      <c r="AL158" s="39" t="s">
        <v>847</v>
      </c>
      <c r="AM158" s="39" t="s">
        <v>1139</v>
      </c>
      <c r="AN158" s="39" t="s">
        <v>1139</v>
      </c>
      <c r="AO158" s="39" t="s">
        <v>830</v>
      </c>
      <c r="AP158" s="39" t="s">
        <v>830</v>
      </c>
      <c r="AQ158" s="39" t="s">
        <v>830</v>
      </c>
      <c r="AR158" s="39" t="s">
        <v>830</v>
      </c>
      <c r="AS158" s="39" t="s">
        <v>830</v>
      </c>
      <c r="AT158" s="39" t="s">
        <v>830</v>
      </c>
      <c r="AU158" s="39" t="s">
        <v>830</v>
      </c>
      <c r="AV158" s="39" t="s">
        <v>844</v>
      </c>
      <c r="AW158" s="39" t="s">
        <v>514</v>
      </c>
      <c r="AX158" s="39" t="s">
        <v>842</v>
      </c>
      <c r="AY158" s="39" t="s">
        <v>842</v>
      </c>
      <c r="AZ158" s="39" t="s">
        <v>842</v>
      </c>
      <c r="BA158" s="40" t="s">
        <v>819</v>
      </c>
      <c r="BB158" s="39" t="s">
        <v>841</v>
      </c>
      <c r="BC158" s="39" t="s">
        <v>841</v>
      </c>
      <c r="BD158" s="39" t="s">
        <v>503</v>
      </c>
      <c r="BE158" s="39" t="s">
        <v>503</v>
      </c>
      <c r="BF158" s="39" t="s">
        <v>1133</v>
      </c>
      <c r="BG158" s="39" t="s">
        <v>1140</v>
      </c>
      <c r="BH158" s="39" t="s">
        <v>838</v>
      </c>
      <c r="BI158" s="39" t="s">
        <v>514</v>
      </c>
      <c r="BJ158" s="39" t="s">
        <v>511</v>
      </c>
      <c r="BK158" s="39" t="s">
        <v>514</v>
      </c>
      <c r="BL158" s="39" t="s">
        <v>514</v>
      </c>
      <c r="BM158" s="39" t="s">
        <v>821</v>
      </c>
      <c r="BN158" s="39" t="s">
        <v>830</v>
      </c>
      <c r="BO158" s="39" t="s">
        <v>830</v>
      </c>
      <c r="BP158" s="39" t="s">
        <v>830</v>
      </c>
      <c r="BQ158" s="39" t="s">
        <v>830</v>
      </c>
      <c r="BR158" s="39" t="s">
        <v>830</v>
      </c>
      <c r="BS158" s="39" t="s">
        <v>830</v>
      </c>
      <c r="BT158" s="39"/>
      <c r="BU158" s="39" t="s">
        <v>845</v>
      </c>
      <c r="BV158" s="39" t="s">
        <v>514</v>
      </c>
    </row>
    <row r="159" spans="1:74">
      <c r="A159" s="30" t="str">
        <f>'Indicator Data'!A160</f>
        <v>Slovakia</v>
      </c>
      <c r="B159" s="23" t="str">
        <f>'Indicator Data'!B160</f>
        <v>SVK</v>
      </c>
      <c r="C159" s="39" t="s">
        <v>1132</v>
      </c>
      <c r="D159" s="39" t="s">
        <v>1132</v>
      </c>
      <c r="E159" s="39" t="s">
        <v>1133</v>
      </c>
      <c r="F159" s="39" t="s">
        <v>1133</v>
      </c>
      <c r="G159" s="39" t="s">
        <v>1133</v>
      </c>
      <c r="H159" s="39" t="s">
        <v>1133</v>
      </c>
      <c r="I159" s="39" t="s">
        <v>1133</v>
      </c>
      <c r="J159" s="39" t="s">
        <v>842</v>
      </c>
      <c r="K159" s="39" t="s">
        <v>842</v>
      </c>
      <c r="L159" s="39" t="s">
        <v>503</v>
      </c>
      <c r="M159" s="39" t="s">
        <v>839</v>
      </c>
      <c r="N159" s="39" t="s">
        <v>839</v>
      </c>
      <c r="O159" s="39" t="s">
        <v>839</v>
      </c>
      <c r="P159" s="39" t="s">
        <v>839</v>
      </c>
      <c r="Q159" s="39" t="s">
        <v>1051</v>
      </c>
      <c r="R159" s="39" t="s">
        <v>1051</v>
      </c>
      <c r="S159" s="39" t="s">
        <v>839</v>
      </c>
      <c r="T159" s="39" t="s">
        <v>839</v>
      </c>
      <c r="U159" s="39" t="s">
        <v>839</v>
      </c>
      <c r="V159" s="39" t="s">
        <v>514</v>
      </c>
      <c r="W159" s="39" t="s">
        <v>514</v>
      </c>
      <c r="X159" s="39" t="s">
        <v>514</v>
      </c>
      <c r="Y159" s="39" t="s">
        <v>1100</v>
      </c>
      <c r="Z159" s="39" t="s">
        <v>840</v>
      </c>
      <c r="AA159" s="39" t="s">
        <v>840</v>
      </c>
      <c r="AB159" s="61" t="s">
        <v>1138</v>
      </c>
      <c r="AC159" s="39" t="s">
        <v>830</v>
      </c>
      <c r="AD159" s="39" t="s">
        <v>1052</v>
      </c>
      <c r="AE159" s="39" t="s">
        <v>1100</v>
      </c>
      <c r="AF159" s="39" t="s">
        <v>839</v>
      </c>
      <c r="AG159" s="40" t="s">
        <v>1381</v>
      </c>
      <c r="AH159" s="39" t="s">
        <v>844</v>
      </c>
      <c r="AI159" s="39" t="s">
        <v>844</v>
      </c>
      <c r="AJ159" s="39" t="s">
        <v>846</v>
      </c>
      <c r="AK159" s="39" t="s">
        <v>847</v>
      </c>
      <c r="AL159" s="39" t="s">
        <v>847</v>
      </c>
      <c r="AM159" s="39" t="s">
        <v>1139</v>
      </c>
      <c r="AN159" s="39" t="s">
        <v>1139</v>
      </c>
      <c r="AO159" s="39" t="s">
        <v>830</v>
      </c>
      <c r="AP159" s="39" t="s">
        <v>830</v>
      </c>
      <c r="AQ159" s="39" t="s">
        <v>830</v>
      </c>
      <c r="AR159" s="39" t="s">
        <v>830</v>
      </c>
      <c r="AS159" s="39" t="s">
        <v>830</v>
      </c>
      <c r="AT159" s="39" t="s">
        <v>830</v>
      </c>
      <c r="AU159" s="39" t="s">
        <v>830</v>
      </c>
      <c r="AV159" s="39" t="s">
        <v>844</v>
      </c>
      <c r="AW159" s="39" t="s">
        <v>514</v>
      </c>
      <c r="AX159" s="39" t="s">
        <v>842</v>
      </c>
      <c r="AY159" s="39" t="s">
        <v>842</v>
      </c>
      <c r="AZ159" s="39" t="s">
        <v>842</v>
      </c>
      <c r="BA159" s="40" t="s">
        <v>819</v>
      </c>
      <c r="BB159" s="39" t="s">
        <v>841</v>
      </c>
      <c r="BC159" s="39" t="s">
        <v>841</v>
      </c>
      <c r="BD159" s="39" t="s">
        <v>503</v>
      </c>
      <c r="BE159" s="39" t="s">
        <v>503</v>
      </c>
      <c r="BF159" s="39" t="s">
        <v>1133</v>
      </c>
      <c r="BG159" s="39" t="s">
        <v>1140</v>
      </c>
      <c r="BH159" s="39" t="s">
        <v>838</v>
      </c>
      <c r="BI159" s="39" t="s">
        <v>514</v>
      </c>
      <c r="BJ159" s="39" t="s">
        <v>511</v>
      </c>
      <c r="BK159" s="39" t="s">
        <v>514</v>
      </c>
      <c r="BL159" s="39" t="s">
        <v>514</v>
      </c>
      <c r="BM159" s="39" t="s">
        <v>821</v>
      </c>
      <c r="BN159" s="39" t="s">
        <v>830</v>
      </c>
      <c r="BO159" s="39" t="s">
        <v>830</v>
      </c>
      <c r="BP159" s="39" t="s">
        <v>830</v>
      </c>
      <c r="BQ159" s="39" t="s">
        <v>830</v>
      </c>
      <c r="BR159" s="39" t="s">
        <v>830</v>
      </c>
      <c r="BS159" s="39" t="s">
        <v>830</v>
      </c>
      <c r="BT159" s="39"/>
      <c r="BU159" s="39" t="s">
        <v>845</v>
      </c>
      <c r="BV159" s="39" t="s">
        <v>514</v>
      </c>
    </row>
    <row r="160" spans="1:74">
      <c r="A160" s="30" t="str">
        <f>'Indicator Data'!A161</f>
        <v>Slovenia</v>
      </c>
      <c r="B160" s="23" t="str">
        <f>'Indicator Data'!B161</f>
        <v>SVN</v>
      </c>
      <c r="C160" s="39" t="s">
        <v>1132</v>
      </c>
      <c r="D160" s="39" t="s">
        <v>1132</v>
      </c>
      <c r="E160" s="39" t="s">
        <v>1133</v>
      </c>
      <c r="F160" s="39" t="s">
        <v>1133</v>
      </c>
      <c r="G160" s="39" t="s">
        <v>1133</v>
      </c>
      <c r="H160" s="39" t="s">
        <v>1133</v>
      </c>
      <c r="I160" s="39" t="s">
        <v>1133</v>
      </c>
      <c r="J160" s="39" t="s">
        <v>842</v>
      </c>
      <c r="K160" s="39" t="s">
        <v>842</v>
      </c>
      <c r="L160" s="39" t="s">
        <v>503</v>
      </c>
      <c r="M160" s="39" t="s">
        <v>839</v>
      </c>
      <c r="N160" s="39" t="s">
        <v>839</v>
      </c>
      <c r="O160" s="39" t="s">
        <v>839</v>
      </c>
      <c r="P160" s="39" t="s">
        <v>839</v>
      </c>
      <c r="Q160" s="39" t="s">
        <v>1051</v>
      </c>
      <c r="R160" s="39" t="s">
        <v>1051</v>
      </c>
      <c r="S160" s="39" t="s">
        <v>839</v>
      </c>
      <c r="T160" s="39" t="s">
        <v>839</v>
      </c>
      <c r="U160" s="39" t="s">
        <v>839</v>
      </c>
      <c r="V160" s="39" t="s">
        <v>514</v>
      </c>
      <c r="W160" s="39" t="s">
        <v>514</v>
      </c>
      <c r="X160" s="39" t="s">
        <v>514</v>
      </c>
      <c r="Y160" s="39" t="s">
        <v>1100</v>
      </c>
      <c r="Z160" s="39" t="s">
        <v>840</v>
      </c>
      <c r="AA160" s="39" t="s">
        <v>840</v>
      </c>
      <c r="AB160" s="61" t="s">
        <v>1138</v>
      </c>
      <c r="AC160" s="39" t="s">
        <v>830</v>
      </c>
      <c r="AD160" s="39" t="s">
        <v>1052</v>
      </c>
      <c r="AE160" s="39" t="s">
        <v>1100</v>
      </c>
      <c r="AF160" s="39" t="s">
        <v>839</v>
      </c>
      <c r="AG160" s="40" t="s">
        <v>1381</v>
      </c>
      <c r="AH160" s="39" t="s">
        <v>844</v>
      </c>
      <c r="AI160" s="39" t="s">
        <v>844</v>
      </c>
      <c r="AJ160" s="39" t="s">
        <v>846</v>
      </c>
      <c r="AK160" s="39" t="s">
        <v>847</v>
      </c>
      <c r="AL160" s="39" t="s">
        <v>847</v>
      </c>
      <c r="AM160" s="39" t="s">
        <v>1139</v>
      </c>
      <c r="AN160" s="39" t="s">
        <v>1139</v>
      </c>
      <c r="AO160" s="39" t="s">
        <v>830</v>
      </c>
      <c r="AP160" s="39" t="s">
        <v>830</v>
      </c>
      <c r="AQ160" s="39" t="s">
        <v>830</v>
      </c>
      <c r="AR160" s="39" t="s">
        <v>830</v>
      </c>
      <c r="AS160" s="39" t="s">
        <v>830</v>
      </c>
      <c r="AT160" s="39" t="s">
        <v>830</v>
      </c>
      <c r="AU160" s="39" t="s">
        <v>830</v>
      </c>
      <c r="AV160" s="39" t="s">
        <v>844</v>
      </c>
      <c r="AW160" s="39" t="s">
        <v>514</v>
      </c>
      <c r="AX160" s="39" t="s">
        <v>842</v>
      </c>
      <c r="AY160" s="39" t="s">
        <v>842</v>
      </c>
      <c r="AZ160" s="39" t="s">
        <v>842</v>
      </c>
      <c r="BA160" s="40" t="s">
        <v>819</v>
      </c>
      <c r="BB160" s="39" t="s">
        <v>841</v>
      </c>
      <c r="BC160" s="39" t="s">
        <v>841</v>
      </c>
      <c r="BD160" s="39" t="s">
        <v>503</v>
      </c>
      <c r="BE160" s="39" t="s">
        <v>503</v>
      </c>
      <c r="BF160" s="39" t="s">
        <v>1133</v>
      </c>
      <c r="BG160" s="39" t="s">
        <v>1140</v>
      </c>
      <c r="BH160" s="39" t="s">
        <v>838</v>
      </c>
      <c r="BI160" s="39" t="s">
        <v>514</v>
      </c>
      <c r="BJ160" s="39" t="s">
        <v>511</v>
      </c>
      <c r="BK160" s="39" t="s">
        <v>514</v>
      </c>
      <c r="BL160" s="39" t="s">
        <v>514</v>
      </c>
      <c r="BM160" s="39" t="s">
        <v>821</v>
      </c>
      <c r="BN160" s="39" t="s">
        <v>830</v>
      </c>
      <c r="BO160" s="39" t="s">
        <v>830</v>
      </c>
      <c r="BP160" s="39" t="s">
        <v>830</v>
      </c>
      <c r="BQ160" s="39" t="s">
        <v>830</v>
      </c>
      <c r="BR160" s="39" t="s">
        <v>830</v>
      </c>
      <c r="BS160" s="39" t="s">
        <v>830</v>
      </c>
      <c r="BT160" s="39"/>
      <c r="BU160" s="39" t="s">
        <v>845</v>
      </c>
      <c r="BV160" s="39" t="s">
        <v>514</v>
      </c>
    </row>
    <row r="161" spans="1:74">
      <c r="A161" s="30" t="str">
        <f>'Indicator Data'!A162</f>
        <v>Solomon Islands</v>
      </c>
      <c r="B161" s="23" t="str">
        <f>'Indicator Data'!B162</f>
        <v>SLB</v>
      </c>
      <c r="C161" s="39" t="s">
        <v>1132</v>
      </c>
      <c r="D161" s="39" t="s">
        <v>1132</v>
      </c>
      <c r="E161" s="39" t="s">
        <v>1133</v>
      </c>
      <c r="F161" s="39" t="s">
        <v>1133</v>
      </c>
      <c r="G161" s="39" t="s">
        <v>1133</v>
      </c>
      <c r="H161" s="39" t="s">
        <v>1133</v>
      </c>
      <c r="I161" s="39" t="s">
        <v>1133</v>
      </c>
      <c r="J161" s="39" t="s">
        <v>842</v>
      </c>
      <c r="K161" s="39" t="s">
        <v>842</v>
      </c>
      <c r="L161" s="39" t="s">
        <v>503</v>
      </c>
      <c r="M161" s="39" t="s">
        <v>839</v>
      </c>
      <c r="N161" s="39" t="s">
        <v>839</v>
      </c>
      <c r="O161" s="39" t="s">
        <v>839</v>
      </c>
      <c r="P161" s="39" t="s">
        <v>839</v>
      </c>
      <c r="Q161" s="39" t="s">
        <v>1051</v>
      </c>
      <c r="R161" s="39" t="s">
        <v>1051</v>
      </c>
      <c r="S161" s="39" t="s">
        <v>839</v>
      </c>
      <c r="T161" s="39" t="s">
        <v>839</v>
      </c>
      <c r="U161" s="39" t="s">
        <v>839</v>
      </c>
      <c r="V161" s="39" t="s">
        <v>514</v>
      </c>
      <c r="W161" s="39" t="s">
        <v>514</v>
      </c>
      <c r="X161" s="39" t="s">
        <v>514</v>
      </c>
      <c r="Y161" s="39" t="s">
        <v>1100</v>
      </c>
      <c r="Z161" s="39" t="s">
        <v>840</v>
      </c>
      <c r="AA161" s="39" t="s">
        <v>840</v>
      </c>
      <c r="AB161" s="61" t="s">
        <v>1138</v>
      </c>
      <c r="AC161" s="39" t="s">
        <v>830</v>
      </c>
      <c r="AD161" s="39" t="s">
        <v>1052</v>
      </c>
      <c r="AE161" s="39" t="s">
        <v>1100</v>
      </c>
      <c r="AF161" s="39" t="s">
        <v>839</v>
      </c>
      <c r="AG161" s="40" t="s">
        <v>1381</v>
      </c>
      <c r="AH161" s="39" t="s">
        <v>844</v>
      </c>
      <c r="AI161" s="39" t="s">
        <v>844</v>
      </c>
      <c r="AJ161" s="39" t="s">
        <v>846</v>
      </c>
      <c r="AK161" s="39" t="s">
        <v>847</v>
      </c>
      <c r="AL161" s="39" t="s">
        <v>847</v>
      </c>
      <c r="AM161" s="39" t="s">
        <v>1139</v>
      </c>
      <c r="AN161" s="39" t="s">
        <v>1139</v>
      </c>
      <c r="AO161" s="39" t="s">
        <v>830</v>
      </c>
      <c r="AP161" s="39" t="s">
        <v>830</v>
      </c>
      <c r="AQ161" s="39" t="s">
        <v>830</v>
      </c>
      <c r="AR161" s="39" t="s">
        <v>830</v>
      </c>
      <c r="AS161" s="39" t="s">
        <v>830</v>
      </c>
      <c r="AT161" s="39" t="s">
        <v>830</v>
      </c>
      <c r="AU161" s="39" t="s">
        <v>830</v>
      </c>
      <c r="AV161" s="39" t="s">
        <v>844</v>
      </c>
      <c r="AW161" s="39" t="s">
        <v>514</v>
      </c>
      <c r="AX161" s="39" t="s">
        <v>842</v>
      </c>
      <c r="AY161" s="39" t="s">
        <v>842</v>
      </c>
      <c r="AZ161" s="39" t="s">
        <v>842</v>
      </c>
      <c r="BA161" s="40" t="s">
        <v>819</v>
      </c>
      <c r="BB161" s="39" t="s">
        <v>841</v>
      </c>
      <c r="BC161" s="39" t="s">
        <v>841</v>
      </c>
      <c r="BD161" s="39" t="s">
        <v>503</v>
      </c>
      <c r="BE161" s="39" t="s">
        <v>503</v>
      </c>
      <c r="BF161" s="39" t="s">
        <v>1133</v>
      </c>
      <c r="BG161" s="39" t="s">
        <v>1140</v>
      </c>
      <c r="BH161" s="39" t="s">
        <v>838</v>
      </c>
      <c r="BI161" s="39" t="s">
        <v>514</v>
      </c>
      <c r="BJ161" s="39" t="s">
        <v>511</v>
      </c>
      <c r="BK161" s="39" t="s">
        <v>514</v>
      </c>
      <c r="BL161" s="39" t="s">
        <v>514</v>
      </c>
      <c r="BM161" s="39" t="s">
        <v>821</v>
      </c>
      <c r="BN161" s="39" t="s">
        <v>830</v>
      </c>
      <c r="BO161" s="39" t="s">
        <v>830</v>
      </c>
      <c r="BP161" s="39" t="s">
        <v>830</v>
      </c>
      <c r="BQ161" s="39" t="s">
        <v>830</v>
      </c>
      <c r="BR161" s="39" t="s">
        <v>830</v>
      </c>
      <c r="BS161" s="39" t="s">
        <v>830</v>
      </c>
      <c r="BT161" s="39"/>
      <c r="BU161" s="39" t="s">
        <v>845</v>
      </c>
      <c r="BV161" s="39" t="s">
        <v>514</v>
      </c>
    </row>
    <row r="162" spans="1:74">
      <c r="A162" s="30" t="str">
        <f>'Indicator Data'!A163</f>
        <v>Somalia</v>
      </c>
      <c r="B162" s="23" t="str">
        <f>'Indicator Data'!B163</f>
        <v>SOM</v>
      </c>
      <c r="C162" s="39" t="s">
        <v>1132</v>
      </c>
      <c r="D162" s="39" t="s">
        <v>1132</v>
      </c>
      <c r="E162" s="39" t="s">
        <v>1133</v>
      </c>
      <c r="F162" s="39" t="s">
        <v>1133</v>
      </c>
      <c r="G162" s="39" t="s">
        <v>1133</v>
      </c>
      <c r="H162" s="39" t="s">
        <v>1133</v>
      </c>
      <c r="I162" s="39" t="s">
        <v>1133</v>
      </c>
      <c r="J162" s="39" t="s">
        <v>842</v>
      </c>
      <c r="K162" s="39" t="s">
        <v>842</v>
      </c>
      <c r="L162" s="39" t="s">
        <v>503</v>
      </c>
      <c r="M162" s="39" t="s">
        <v>839</v>
      </c>
      <c r="N162" s="39" t="s">
        <v>839</v>
      </c>
      <c r="O162" s="39" t="s">
        <v>839</v>
      </c>
      <c r="P162" s="39" t="s">
        <v>839</v>
      </c>
      <c r="Q162" s="39" t="s">
        <v>1051</v>
      </c>
      <c r="R162" s="39" t="s">
        <v>1051</v>
      </c>
      <c r="S162" s="39" t="s">
        <v>839</v>
      </c>
      <c r="T162" s="39" t="s">
        <v>839</v>
      </c>
      <c r="U162" s="39" t="s">
        <v>839</v>
      </c>
      <c r="V162" s="39" t="s">
        <v>514</v>
      </c>
      <c r="W162" s="39" t="s">
        <v>514</v>
      </c>
      <c r="X162" s="39" t="s">
        <v>514</v>
      </c>
      <c r="Y162" s="39" t="s">
        <v>1100</v>
      </c>
      <c r="Z162" s="39" t="s">
        <v>840</v>
      </c>
      <c r="AA162" s="39" t="s">
        <v>840</v>
      </c>
      <c r="AB162" s="61" t="s">
        <v>1138</v>
      </c>
      <c r="AC162" s="39" t="s">
        <v>830</v>
      </c>
      <c r="AD162" s="39" t="s">
        <v>1052</v>
      </c>
      <c r="AE162" s="39" t="s">
        <v>1100</v>
      </c>
      <c r="AF162" s="39" t="s">
        <v>839</v>
      </c>
      <c r="AG162" s="40" t="s">
        <v>1381</v>
      </c>
      <c r="AH162" s="39" t="s">
        <v>844</v>
      </c>
      <c r="AI162" s="39" t="s">
        <v>844</v>
      </c>
      <c r="AJ162" s="39" t="s">
        <v>846</v>
      </c>
      <c r="AK162" s="39" t="s">
        <v>847</v>
      </c>
      <c r="AL162" s="39" t="s">
        <v>847</v>
      </c>
      <c r="AM162" s="39" t="s">
        <v>1139</v>
      </c>
      <c r="AN162" s="39" t="s">
        <v>1139</v>
      </c>
      <c r="AO162" s="39" t="s">
        <v>830</v>
      </c>
      <c r="AP162" s="39" t="s">
        <v>830</v>
      </c>
      <c r="AQ162" s="39" t="s">
        <v>830</v>
      </c>
      <c r="AR162" s="39" t="s">
        <v>830</v>
      </c>
      <c r="AS162" s="39" t="s">
        <v>830</v>
      </c>
      <c r="AT162" s="39" t="s">
        <v>830</v>
      </c>
      <c r="AU162" s="39" t="s">
        <v>830</v>
      </c>
      <c r="AV162" s="39" t="s">
        <v>844</v>
      </c>
      <c r="AW162" s="39" t="s">
        <v>514</v>
      </c>
      <c r="AX162" s="39" t="s">
        <v>842</v>
      </c>
      <c r="AY162" s="39" t="s">
        <v>842</v>
      </c>
      <c r="AZ162" s="39" t="s">
        <v>842</v>
      </c>
      <c r="BA162" s="40" t="s">
        <v>822</v>
      </c>
      <c r="BB162" s="39" t="s">
        <v>841</v>
      </c>
      <c r="BC162" s="39" t="s">
        <v>841</v>
      </c>
      <c r="BD162" s="39" t="s">
        <v>503</v>
      </c>
      <c r="BE162" s="39" t="s">
        <v>503</v>
      </c>
      <c r="BF162" s="39" t="s">
        <v>1133</v>
      </c>
      <c r="BG162" s="39" t="s">
        <v>1140</v>
      </c>
      <c r="BH162" s="39" t="s">
        <v>838</v>
      </c>
      <c r="BI162" s="39" t="s">
        <v>514</v>
      </c>
      <c r="BJ162" s="39" t="s">
        <v>511</v>
      </c>
      <c r="BK162" s="39" t="s">
        <v>514</v>
      </c>
      <c r="BL162" s="39" t="s">
        <v>514</v>
      </c>
      <c r="BM162" s="39" t="s">
        <v>821</v>
      </c>
      <c r="BN162" s="39" t="s">
        <v>830</v>
      </c>
      <c r="BO162" s="39" t="s">
        <v>830</v>
      </c>
      <c r="BP162" s="39" t="s">
        <v>830</v>
      </c>
      <c r="BQ162" s="39" t="s">
        <v>830</v>
      </c>
      <c r="BR162" s="39" t="s">
        <v>830</v>
      </c>
      <c r="BS162" s="39" t="s">
        <v>830</v>
      </c>
      <c r="BT162" s="39"/>
      <c r="BU162" s="39" t="s">
        <v>845</v>
      </c>
      <c r="BV162" s="39" t="s">
        <v>514</v>
      </c>
    </row>
    <row r="163" spans="1:74">
      <c r="A163" s="30" t="str">
        <f>'Indicator Data'!A164</f>
        <v>South Africa</v>
      </c>
      <c r="B163" s="23" t="str">
        <f>'Indicator Data'!B164</f>
        <v>ZAF</v>
      </c>
      <c r="C163" s="39" t="s">
        <v>1132</v>
      </c>
      <c r="D163" s="39" t="s">
        <v>1132</v>
      </c>
      <c r="E163" s="39" t="s">
        <v>1133</v>
      </c>
      <c r="F163" s="39" t="s">
        <v>1133</v>
      </c>
      <c r="G163" s="39" t="s">
        <v>1133</v>
      </c>
      <c r="H163" s="39" t="s">
        <v>1133</v>
      </c>
      <c r="I163" s="39" t="s">
        <v>1133</v>
      </c>
      <c r="J163" s="39" t="s">
        <v>842</v>
      </c>
      <c r="K163" s="39" t="s">
        <v>842</v>
      </c>
      <c r="L163" s="39" t="s">
        <v>503</v>
      </c>
      <c r="M163" s="39" t="s">
        <v>839</v>
      </c>
      <c r="N163" s="39" t="s">
        <v>839</v>
      </c>
      <c r="O163" s="39" t="s">
        <v>839</v>
      </c>
      <c r="P163" s="39" t="s">
        <v>839</v>
      </c>
      <c r="Q163" s="39" t="s">
        <v>1051</v>
      </c>
      <c r="R163" s="39" t="s">
        <v>1051</v>
      </c>
      <c r="S163" s="39" t="s">
        <v>839</v>
      </c>
      <c r="T163" s="39" t="s">
        <v>839</v>
      </c>
      <c r="U163" s="39" t="s">
        <v>839</v>
      </c>
      <c r="V163" s="39" t="s">
        <v>514</v>
      </c>
      <c r="W163" s="39" t="s">
        <v>514</v>
      </c>
      <c r="X163" s="39" t="s">
        <v>514</v>
      </c>
      <c r="Y163" s="39" t="s">
        <v>1100</v>
      </c>
      <c r="Z163" s="39" t="s">
        <v>840</v>
      </c>
      <c r="AA163" s="39" t="s">
        <v>840</v>
      </c>
      <c r="AB163" s="61" t="s">
        <v>1138</v>
      </c>
      <c r="AC163" s="39" t="s">
        <v>830</v>
      </c>
      <c r="AD163" s="39" t="s">
        <v>1052</v>
      </c>
      <c r="AE163" s="39" t="s">
        <v>1100</v>
      </c>
      <c r="AF163" s="39" t="s">
        <v>839</v>
      </c>
      <c r="AG163" s="40" t="s">
        <v>1381</v>
      </c>
      <c r="AH163" s="39" t="s">
        <v>844</v>
      </c>
      <c r="AI163" s="39" t="s">
        <v>844</v>
      </c>
      <c r="AJ163" s="39" t="s">
        <v>846</v>
      </c>
      <c r="AK163" s="39" t="s">
        <v>847</v>
      </c>
      <c r="AL163" s="39" t="s">
        <v>847</v>
      </c>
      <c r="AM163" s="39" t="s">
        <v>1139</v>
      </c>
      <c r="AN163" s="39" t="s">
        <v>1139</v>
      </c>
      <c r="AO163" s="39" t="s">
        <v>830</v>
      </c>
      <c r="AP163" s="39" t="s">
        <v>830</v>
      </c>
      <c r="AQ163" s="39" t="s">
        <v>830</v>
      </c>
      <c r="AR163" s="39" t="s">
        <v>830</v>
      </c>
      <c r="AS163" s="39" t="s">
        <v>830</v>
      </c>
      <c r="AT163" s="39" t="s">
        <v>830</v>
      </c>
      <c r="AU163" s="39" t="s">
        <v>830</v>
      </c>
      <c r="AV163" s="39" t="s">
        <v>844</v>
      </c>
      <c r="AW163" s="39" t="s">
        <v>514</v>
      </c>
      <c r="AX163" s="39" t="s">
        <v>842</v>
      </c>
      <c r="AY163" s="39" t="s">
        <v>842</v>
      </c>
      <c r="AZ163" s="39" t="s">
        <v>842</v>
      </c>
      <c r="BA163" s="40" t="s">
        <v>822</v>
      </c>
      <c r="BB163" s="39" t="s">
        <v>841</v>
      </c>
      <c r="BC163" s="39" t="s">
        <v>841</v>
      </c>
      <c r="BD163" s="39" t="s">
        <v>503</v>
      </c>
      <c r="BE163" s="39" t="s">
        <v>503</v>
      </c>
      <c r="BF163" s="39" t="s">
        <v>1133</v>
      </c>
      <c r="BG163" s="39" t="s">
        <v>1140</v>
      </c>
      <c r="BH163" s="39" t="s">
        <v>838</v>
      </c>
      <c r="BI163" s="39" t="s">
        <v>514</v>
      </c>
      <c r="BJ163" s="39" t="s">
        <v>511</v>
      </c>
      <c r="BK163" s="39" t="s">
        <v>514</v>
      </c>
      <c r="BL163" s="39" t="s">
        <v>514</v>
      </c>
      <c r="BM163" s="39" t="s">
        <v>821</v>
      </c>
      <c r="BN163" s="39" t="s">
        <v>830</v>
      </c>
      <c r="BO163" s="39" t="s">
        <v>830</v>
      </c>
      <c r="BP163" s="39" t="s">
        <v>830</v>
      </c>
      <c r="BQ163" s="39" t="s">
        <v>830</v>
      </c>
      <c r="BR163" s="39" t="s">
        <v>830</v>
      </c>
      <c r="BS163" s="39" t="s">
        <v>830</v>
      </c>
      <c r="BT163" s="39"/>
      <c r="BU163" s="39" t="s">
        <v>845</v>
      </c>
      <c r="BV163" s="39" t="s">
        <v>514</v>
      </c>
    </row>
    <row r="164" spans="1:74">
      <c r="A164" s="30" t="str">
        <f>'Indicator Data'!A165</f>
        <v>South Sudan</v>
      </c>
      <c r="B164" s="23" t="str">
        <f>'Indicator Data'!B165</f>
        <v>SSD</v>
      </c>
      <c r="C164" s="39" t="s">
        <v>1132</v>
      </c>
      <c r="D164" s="39" t="s">
        <v>1132</v>
      </c>
      <c r="E164" s="39" t="s">
        <v>1133</v>
      </c>
      <c r="F164" s="39" t="s">
        <v>1133</v>
      </c>
      <c r="G164" s="39" t="s">
        <v>1133</v>
      </c>
      <c r="H164" s="39" t="s">
        <v>1133</v>
      </c>
      <c r="I164" s="39" t="s">
        <v>1133</v>
      </c>
      <c r="J164" s="39" t="s">
        <v>842</v>
      </c>
      <c r="K164" s="39" t="s">
        <v>842</v>
      </c>
      <c r="L164" s="39" t="s">
        <v>503</v>
      </c>
      <c r="M164" s="39" t="s">
        <v>839</v>
      </c>
      <c r="N164" s="39" t="s">
        <v>839</v>
      </c>
      <c r="O164" s="39" t="s">
        <v>839</v>
      </c>
      <c r="P164" s="39" t="s">
        <v>839</v>
      </c>
      <c r="Q164" s="39" t="s">
        <v>1051</v>
      </c>
      <c r="R164" s="39" t="s">
        <v>1051</v>
      </c>
      <c r="S164" s="39" t="s">
        <v>839</v>
      </c>
      <c r="T164" s="39" t="s">
        <v>839</v>
      </c>
      <c r="U164" s="39" t="s">
        <v>839</v>
      </c>
      <c r="V164" s="39" t="s">
        <v>514</v>
      </c>
      <c r="W164" s="39" t="s">
        <v>514</v>
      </c>
      <c r="X164" s="39" t="s">
        <v>514</v>
      </c>
      <c r="Y164" s="39" t="s">
        <v>1100</v>
      </c>
      <c r="Z164" s="39" t="s">
        <v>840</v>
      </c>
      <c r="AA164" s="39" t="s">
        <v>840</v>
      </c>
      <c r="AB164" s="61" t="s">
        <v>1138</v>
      </c>
      <c r="AC164" s="39" t="s">
        <v>830</v>
      </c>
      <c r="AD164" s="39" t="s">
        <v>1052</v>
      </c>
      <c r="AE164" s="39" t="s">
        <v>1100</v>
      </c>
      <c r="AF164" s="39" t="s">
        <v>839</v>
      </c>
      <c r="AG164" s="40" t="s">
        <v>1381</v>
      </c>
      <c r="AH164" s="39" t="s">
        <v>844</v>
      </c>
      <c r="AI164" s="39" t="s">
        <v>844</v>
      </c>
      <c r="AJ164" s="39" t="s">
        <v>846</v>
      </c>
      <c r="AK164" s="39" t="s">
        <v>847</v>
      </c>
      <c r="AL164" s="39" t="s">
        <v>847</v>
      </c>
      <c r="AM164" s="39" t="s">
        <v>1139</v>
      </c>
      <c r="AN164" s="39" t="s">
        <v>1139</v>
      </c>
      <c r="AO164" s="39" t="s">
        <v>830</v>
      </c>
      <c r="AP164" s="39" t="s">
        <v>830</v>
      </c>
      <c r="AQ164" s="39" t="s">
        <v>830</v>
      </c>
      <c r="AR164" s="39" t="s">
        <v>830</v>
      </c>
      <c r="AS164" s="39" t="s">
        <v>830</v>
      </c>
      <c r="AT164" s="39" t="s">
        <v>830</v>
      </c>
      <c r="AU164" s="39" t="s">
        <v>830</v>
      </c>
      <c r="AV164" s="39" t="s">
        <v>844</v>
      </c>
      <c r="AW164" s="39" t="s">
        <v>514</v>
      </c>
      <c r="AX164" s="39" t="s">
        <v>842</v>
      </c>
      <c r="AY164" s="39" t="s">
        <v>842</v>
      </c>
      <c r="AZ164" s="39" t="s">
        <v>842</v>
      </c>
      <c r="BA164" s="40" t="s">
        <v>914</v>
      </c>
      <c r="BB164" s="39" t="s">
        <v>841</v>
      </c>
      <c r="BC164" s="39" t="s">
        <v>841</v>
      </c>
      <c r="BD164" s="39" t="s">
        <v>503</v>
      </c>
      <c r="BE164" s="39" t="s">
        <v>503</v>
      </c>
      <c r="BF164" s="39" t="s">
        <v>1133</v>
      </c>
      <c r="BG164" s="39" t="s">
        <v>1140</v>
      </c>
      <c r="BH164" s="39" t="s">
        <v>838</v>
      </c>
      <c r="BI164" s="39" t="s">
        <v>514</v>
      </c>
      <c r="BJ164" s="39" t="s">
        <v>511</v>
      </c>
      <c r="BK164" s="39" t="s">
        <v>514</v>
      </c>
      <c r="BL164" s="39" t="s">
        <v>514</v>
      </c>
      <c r="BM164" s="39" t="s">
        <v>821</v>
      </c>
      <c r="BN164" s="39" t="s">
        <v>830</v>
      </c>
      <c r="BO164" s="39" t="s">
        <v>830</v>
      </c>
      <c r="BP164" s="39" t="s">
        <v>830</v>
      </c>
      <c r="BQ164" s="39" t="s">
        <v>830</v>
      </c>
      <c r="BR164" s="39" t="s">
        <v>830</v>
      </c>
      <c r="BS164" s="39" t="s">
        <v>830</v>
      </c>
      <c r="BT164" s="39"/>
      <c r="BU164" s="39" t="s">
        <v>845</v>
      </c>
      <c r="BV164" s="39" t="s">
        <v>514</v>
      </c>
    </row>
    <row r="165" spans="1:74">
      <c r="A165" s="30" t="str">
        <f>'Indicator Data'!A166</f>
        <v>Spain</v>
      </c>
      <c r="B165" s="23" t="str">
        <f>'Indicator Data'!B166</f>
        <v>ESP</v>
      </c>
      <c r="C165" s="39" t="s">
        <v>1132</v>
      </c>
      <c r="D165" s="39" t="s">
        <v>1132</v>
      </c>
      <c r="E165" s="39" t="s">
        <v>1133</v>
      </c>
      <c r="F165" s="39" t="s">
        <v>1133</v>
      </c>
      <c r="G165" s="39" t="s">
        <v>1133</v>
      </c>
      <c r="H165" s="39" t="s">
        <v>1133</v>
      </c>
      <c r="I165" s="39" t="s">
        <v>1133</v>
      </c>
      <c r="J165" s="39" t="s">
        <v>842</v>
      </c>
      <c r="K165" s="39" t="s">
        <v>842</v>
      </c>
      <c r="L165" s="39" t="s">
        <v>503</v>
      </c>
      <c r="M165" s="39" t="s">
        <v>839</v>
      </c>
      <c r="N165" s="39" t="s">
        <v>839</v>
      </c>
      <c r="O165" s="39" t="s">
        <v>839</v>
      </c>
      <c r="P165" s="39" t="s">
        <v>839</v>
      </c>
      <c r="Q165" s="39" t="s">
        <v>1051</v>
      </c>
      <c r="R165" s="39" t="s">
        <v>1051</v>
      </c>
      <c r="S165" s="39" t="s">
        <v>839</v>
      </c>
      <c r="T165" s="39" t="s">
        <v>839</v>
      </c>
      <c r="U165" s="39" t="s">
        <v>839</v>
      </c>
      <c r="V165" s="39" t="s">
        <v>514</v>
      </c>
      <c r="W165" s="39" t="s">
        <v>514</v>
      </c>
      <c r="X165" s="39" t="s">
        <v>514</v>
      </c>
      <c r="Y165" s="39" t="s">
        <v>1100</v>
      </c>
      <c r="Z165" s="39" t="s">
        <v>840</v>
      </c>
      <c r="AA165" s="39" t="s">
        <v>840</v>
      </c>
      <c r="AB165" s="61" t="s">
        <v>1138</v>
      </c>
      <c r="AC165" s="39" t="s">
        <v>830</v>
      </c>
      <c r="AD165" s="39" t="s">
        <v>1052</v>
      </c>
      <c r="AE165" s="39" t="s">
        <v>1100</v>
      </c>
      <c r="AF165" s="39" t="s">
        <v>839</v>
      </c>
      <c r="AG165" s="40" t="s">
        <v>1381</v>
      </c>
      <c r="AH165" s="39" t="s">
        <v>844</v>
      </c>
      <c r="AI165" s="39" t="s">
        <v>844</v>
      </c>
      <c r="AJ165" s="39" t="s">
        <v>846</v>
      </c>
      <c r="AK165" s="39" t="s">
        <v>847</v>
      </c>
      <c r="AL165" s="39" t="s">
        <v>847</v>
      </c>
      <c r="AM165" s="39" t="s">
        <v>1139</v>
      </c>
      <c r="AN165" s="39" t="s">
        <v>1139</v>
      </c>
      <c r="AO165" s="39" t="s">
        <v>830</v>
      </c>
      <c r="AP165" s="39" t="s">
        <v>830</v>
      </c>
      <c r="AQ165" s="39" t="s">
        <v>830</v>
      </c>
      <c r="AR165" s="39" t="s">
        <v>830</v>
      </c>
      <c r="AS165" s="39" t="s">
        <v>830</v>
      </c>
      <c r="AT165" s="39" t="s">
        <v>830</v>
      </c>
      <c r="AU165" s="39" t="s">
        <v>830</v>
      </c>
      <c r="AV165" s="39" t="s">
        <v>844</v>
      </c>
      <c r="AW165" s="39" t="s">
        <v>514</v>
      </c>
      <c r="AX165" s="39" t="s">
        <v>842</v>
      </c>
      <c r="AY165" s="39" t="s">
        <v>842</v>
      </c>
      <c r="AZ165" s="39" t="s">
        <v>842</v>
      </c>
      <c r="BA165" s="40" t="s">
        <v>819</v>
      </c>
      <c r="BB165" s="39" t="s">
        <v>841</v>
      </c>
      <c r="BC165" s="39" t="s">
        <v>841</v>
      </c>
      <c r="BD165" s="39" t="s">
        <v>503</v>
      </c>
      <c r="BE165" s="39" t="s">
        <v>503</v>
      </c>
      <c r="BF165" s="39" t="s">
        <v>1133</v>
      </c>
      <c r="BG165" s="39" t="s">
        <v>1140</v>
      </c>
      <c r="BH165" s="39" t="s">
        <v>838</v>
      </c>
      <c r="BI165" s="39" t="s">
        <v>514</v>
      </c>
      <c r="BJ165" s="39" t="s">
        <v>511</v>
      </c>
      <c r="BK165" s="39" t="s">
        <v>514</v>
      </c>
      <c r="BL165" s="39" t="s">
        <v>514</v>
      </c>
      <c r="BM165" s="39" t="s">
        <v>821</v>
      </c>
      <c r="BN165" s="39" t="s">
        <v>830</v>
      </c>
      <c r="BO165" s="39" t="s">
        <v>830</v>
      </c>
      <c r="BP165" s="39" t="s">
        <v>830</v>
      </c>
      <c r="BQ165" s="39" t="s">
        <v>830</v>
      </c>
      <c r="BR165" s="39" t="s">
        <v>830</v>
      </c>
      <c r="BS165" s="39" t="s">
        <v>830</v>
      </c>
      <c r="BT165" s="39"/>
      <c r="BU165" s="39" t="s">
        <v>845</v>
      </c>
      <c r="BV165" s="39" t="s">
        <v>514</v>
      </c>
    </row>
    <row r="166" spans="1:74">
      <c r="A166" s="30" t="str">
        <f>'Indicator Data'!A167</f>
        <v>Sri Lanka</v>
      </c>
      <c r="B166" s="23" t="str">
        <f>'Indicator Data'!B167</f>
        <v>LKA</v>
      </c>
      <c r="C166" s="39" t="s">
        <v>1132</v>
      </c>
      <c r="D166" s="39" t="s">
        <v>1132</v>
      </c>
      <c r="E166" s="39" t="s">
        <v>1133</v>
      </c>
      <c r="F166" s="39" t="s">
        <v>1133</v>
      </c>
      <c r="G166" s="39" t="s">
        <v>1133</v>
      </c>
      <c r="H166" s="39" t="s">
        <v>1133</v>
      </c>
      <c r="I166" s="39" t="s">
        <v>1133</v>
      </c>
      <c r="J166" s="39" t="s">
        <v>842</v>
      </c>
      <c r="K166" s="39" t="s">
        <v>842</v>
      </c>
      <c r="L166" s="39" t="s">
        <v>503</v>
      </c>
      <c r="M166" s="39" t="s">
        <v>839</v>
      </c>
      <c r="N166" s="39" t="s">
        <v>839</v>
      </c>
      <c r="O166" s="39" t="s">
        <v>839</v>
      </c>
      <c r="P166" s="39" t="s">
        <v>839</v>
      </c>
      <c r="Q166" s="39" t="s">
        <v>1051</v>
      </c>
      <c r="R166" s="39" t="s">
        <v>1051</v>
      </c>
      <c r="S166" s="39" t="s">
        <v>839</v>
      </c>
      <c r="T166" s="39" t="s">
        <v>839</v>
      </c>
      <c r="U166" s="39" t="s">
        <v>839</v>
      </c>
      <c r="V166" s="39" t="s">
        <v>514</v>
      </c>
      <c r="W166" s="39" t="s">
        <v>514</v>
      </c>
      <c r="X166" s="39" t="s">
        <v>514</v>
      </c>
      <c r="Y166" s="39" t="s">
        <v>1100</v>
      </c>
      <c r="Z166" s="39" t="s">
        <v>840</v>
      </c>
      <c r="AA166" s="39" t="s">
        <v>840</v>
      </c>
      <c r="AB166" s="61" t="s">
        <v>1138</v>
      </c>
      <c r="AC166" s="39" t="s">
        <v>830</v>
      </c>
      <c r="AD166" s="39" t="s">
        <v>1052</v>
      </c>
      <c r="AE166" s="39" t="s">
        <v>1100</v>
      </c>
      <c r="AF166" s="39" t="s">
        <v>839</v>
      </c>
      <c r="AG166" s="40" t="s">
        <v>1381</v>
      </c>
      <c r="AH166" s="39" t="s">
        <v>844</v>
      </c>
      <c r="AI166" s="39" t="s">
        <v>844</v>
      </c>
      <c r="AJ166" s="39" t="s">
        <v>846</v>
      </c>
      <c r="AK166" s="39" t="s">
        <v>847</v>
      </c>
      <c r="AL166" s="39" t="s">
        <v>847</v>
      </c>
      <c r="AM166" s="39" t="s">
        <v>1139</v>
      </c>
      <c r="AN166" s="39" t="s">
        <v>1139</v>
      </c>
      <c r="AO166" s="39" t="s">
        <v>830</v>
      </c>
      <c r="AP166" s="39" t="s">
        <v>830</v>
      </c>
      <c r="AQ166" s="39" t="s">
        <v>830</v>
      </c>
      <c r="AR166" s="39" t="s">
        <v>830</v>
      </c>
      <c r="AS166" s="39" t="s">
        <v>830</v>
      </c>
      <c r="AT166" s="39" t="s">
        <v>830</v>
      </c>
      <c r="AU166" s="39" t="s">
        <v>830</v>
      </c>
      <c r="AV166" s="39" t="s">
        <v>844</v>
      </c>
      <c r="AW166" s="39" t="s">
        <v>514</v>
      </c>
      <c r="AX166" s="39" t="s">
        <v>842</v>
      </c>
      <c r="AY166" s="39" t="s">
        <v>842</v>
      </c>
      <c r="AZ166" s="39" t="s">
        <v>842</v>
      </c>
      <c r="BA166" s="40" t="s">
        <v>822</v>
      </c>
      <c r="BB166" s="39" t="s">
        <v>841</v>
      </c>
      <c r="BC166" s="39" t="s">
        <v>841</v>
      </c>
      <c r="BD166" s="39" t="s">
        <v>503</v>
      </c>
      <c r="BE166" s="39" t="s">
        <v>503</v>
      </c>
      <c r="BF166" s="39" t="s">
        <v>1133</v>
      </c>
      <c r="BG166" s="39" t="s">
        <v>1140</v>
      </c>
      <c r="BH166" s="39" t="s">
        <v>838</v>
      </c>
      <c r="BI166" s="39" t="s">
        <v>514</v>
      </c>
      <c r="BJ166" s="39" t="s">
        <v>511</v>
      </c>
      <c r="BK166" s="39" t="s">
        <v>514</v>
      </c>
      <c r="BL166" s="39" t="s">
        <v>514</v>
      </c>
      <c r="BM166" s="39" t="s">
        <v>821</v>
      </c>
      <c r="BN166" s="39" t="s">
        <v>830</v>
      </c>
      <c r="BO166" s="39" t="s">
        <v>830</v>
      </c>
      <c r="BP166" s="39" t="s">
        <v>830</v>
      </c>
      <c r="BQ166" s="39" t="s">
        <v>830</v>
      </c>
      <c r="BR166" s="39" t="s">
        <v>830</v>
      </c>
      <c r="BS166" s="39" t="s">
        <v>830</v>
      </c>
      <c r="BT166" s="39"/>
      <c r="BU166" s="39" t="s">
        <v>845</v>
      </c>
      <c r="BV166" s="39" t="s">
        <v>514</v>
      </c>
    </row>
    <row r="167" spans="1:74">
      <c r="A167" s="30" t="str">
        <f>'Indicator Data'!A168</f>
        <v>Sudan</v>
      </c>
      <c r="B167" s="23" t="str">
        <f>'Indicator Data'!B168</f>
        <v>SDN</v>
      </c>
      <c r="C167" s="39" t="s">
        <v>1132</v>
      </c>
      <c r="D167" s="39" t="s">
        <v>1132</v>
      </c>
      <c r="E167" s="39" t="s">
        <v>1133</v>
      </c>
      <c r="F167" s="39" t="s">
        <v>1133</v>
      </c>
      <c r="G167" s="39" t="s">
        <v>1133</v>
      </c>
      <c r="H167" s="39" t="s">
        <v>1133</v>
      </c>
      <c r="I167" s="39" t="s">
        <v>1133</v>
      </c>
      <c r="J167" s="39" t="s">
        <v>842</v>
      </c>
      <c r="K167" s="39" t="s">
        <v>842</v>
      </c>
      <c r="L167" s="39" t="s">
        <v>503</v>
      </c>
      <c r="M167" s="39" t="s">
        <v>839</v>
      </c>
      <c r="N167" s="39" t="s">
        <v>839</v>
      </c>
      <c r="O167" s="39" t="s">
        <v>839</v>
      </c>
      <c r="P167" s="39" t="s">
        <v>839</v>
      </c>
      <c r="Q167" s="39" t="s">
        <v>1051</v>
      </c>
      <c r="R167" s="39" t="s">
        <v>1051</v>
      </c>
      <c r="S167" s="39" t="s">
        <v>839</v>
      </c>
      <c r="T167" s="39" t="s">
        <v>839</v>
      </c>
      <c r="U167" s="39" t="s">
        <v>839</v>
      </c>
      <c r="V167" s="39" t="s">
        <v>514</v>
      </c>
      <c r="W167" s="39" t="s">
        <v>514</v>
      </c>
      <c r="X167" s="39" t="s">
        <v>514</v>
      </c>
      <c r="Y167" s="39" t="s">
        <v>1100</v>
      </c>
      <c r="Z167" s="39" t="s">
        <v>840</v>
      </c>
      <c r="AA167" s="39" t="s">
        <v>840</v>
      </c>
      <c r="AB167" s="61" t="s">
        <v>1138</v>
      </c>
      <c r="AC167" s="39" t="s">
        <v>830</v>
      </c>
      <c r="AD167" s="39" t="s">
        <v>1052</v>
      </c>
      <c r="AE167" s="39" t="s">
        <v>1100</v>
      </c>
      <c r="AF167" s="39" t="s">
        <v>839</v>
      </c>
      <c r="AG167" s="40" t="s">
        <v>1381</v>
      </c>
      <c r="AH167" s="39" t="s">
        <v>844</v>
      </c>
      <c r="AI167" s="39" t="s">
        <v>844</v>
      </c>
      <c r="AJ167" s="39" t="s">
        <v>846</v>
      </c>
      <c r="AK167" s="39" t="s">
        <v>847</v>
      </c>
      <c r="AL167" s="39" t="s">
        <v>847</v>
      </c>
      <c r="AM167" s="39" t="s">
        <v>1139</v>
      </c>
      <c r="AN167" s="39" t="s">
        <v>1139</v>
      </c>
      <c r="AO167" s="39" t="s">
        <v>830</v>
      </c>
      <c r="AP167" s="39" t="s">
        <v>830</v>
      </c>
      <c r="AQ167" s="39" t="s">
        <v>830</v>
      </c>
      <c r="AR167" s="39" t="s">
        <v>830</v>
      </c>
      <c r="AS167" s="39" t="s">
        <v>830</v>
      </c>
      <c r="AT167" s="39" t="s">
        <v>830</v>
      </c>
      <c r="AU167" s="39" t="s">
        <v>830</v>
      </c>
      <c r="AV167" s="39" t="s">
        <v>844</v>
      </c>
      <c r="AW167" s="39" t="s">
        <v>514</v>
      </c>
      <c r="AX167" s="39" t="s">
        <v>842</v>
      </c>
      <c r="AY167" s="39" t="s">
        <v>842</v>
      </c>
      <c r="AZ167" s="39" t="s">
        <v>842</v>
      </c>
      <c r="BA167" s="40" t="s">
        <v>822</v>
      </c>
      <c r="BB167" s="39" t="s">
        <v>841</v>
      </c>
      <c r="BC167" s="39" t="s">
        <v>841</v>
      </c>
      <c r="BD167" s="39" t="s">
        <v>503</v>
      </c>
      <c r="BE167" s="39" t="s">
        <v>503</v>
      </c>
      <c r="BF167" s="39" t="s">
        <v>1133</v>
      </c>
      <c r="BG167" s="39" t="s">
        <v>1140</v>
      </c>
      <c r="BH167" s="39" t="s">
        <v>838</v>
      </c>
      <c r="BI167" s="39" t="s">
        <v>514</v>
      </c>
      <c r="BJ167" s="39" t="s">
        <v>511</v>
      </c>
      <c r="BK167" s="39" t="s">
        <v>514</v>
      </c>
      <c r="BL167" s="39" t="s">
        <v>514</v>
      </c>
      <c r="BM167" s="39" t="s">
        <v>821</v>
      </c>
      <c r="BN167" s="39" t="s">
        <v>830</v>
      </c>
      <c r="BO167" s="39" t="s">
        <v>830</v>
      </c>
      <c r="BP167" s="39" t="s">
        <v>830</v>
      </c>
      <c r="BQ167" s="39" t="s">
        <v>830</v>
      </c>
      <c r="BR167" s="39" t="s">
        <v>830</v>
      </c>
      <c r="BS167" s="39" t="s">
        <v>830</v>
      </c>
      <c r="BT167" s="39"/>
      <c r="BU167" s="39" t="s">
        <v>845</v>
      </c>
      <c r="BV167" s="39" t="s">
        <v>514</v>
      </c>
    </row>
    <row r="168" spans="1:74">
      <c r="A168" s="30" t="str">
        <f>'Indicator Data'!A169</f>
        <v>Suriname</v>
      </c>
      <c r="B168" s="23" t="str">
        <f>'Indicator Data'!B169</f>
        <v>SUR</v>
      </c>
      <c r="C168" s="39" t="s">
        <v>1132</v>
      </c>
      <c r="D168" s="39" t="s">
        <v>1132</v>
      </c>
      <c r="E168" s="39" t="s">
        <v>1133</v>
      </c>
      <c r="F168" s="39" t="s">
        <v>1133</v>
      </c>
      <c r="G168" s="39" t="s">
        <v>1133</v>
      </c>
      <c r="H168" s="39" t="s">
        <v>1133</v>
      </c>
      <c r="I168" s="39" t="s">
        <v>1133</v>
      </c>
      <c r="J168" s="39" t="s">
        <v>842</v>
      </c>
      <c r="K168" s="39" t="s">
        <v>842</v>
      </c>
      <c r="L168" s="39" t="s">
        <v>503</v>
      </c>
      <c r="M168" s="39" t="s">
        <v>839</v>
      </c>
      <c r="N168" s="39" t="s">
        <v>839</v>
      </c>
      <c r="O168" s="39" t="s">
        <v>839</v>
      </c>
      <c r="P168" s="39" t="s">
        <v>839</v>
      </c>
      <c r="Q168" s="39" t="s">
        <v>1051</v>
      </c>
      <c r="R168" s="39" t="s">
        <v>1051</v>
      </c>
      <c r="S168" s="39" t="s">
        <v>839</v>
      </c>
      <c r="T168" s="39" t="s">
        <v>839</v>
      </c>
      <c r="U168" s="39" t="s">
        <v>839</v>
      </c>
      <c r="V168" s="39" t="s">
        <v>514</v>
      </c>
      <c r="W168" s="39" t="s">
        <v>514</v>
      </c>
      <c r="X168" s="39" t="s">
        <v>514</v>
      </c>
      <c r="Y168" s="39" t="s">
        <v>1100</v>
      </c>
      <c r="Z168" s="39" t="s">
        <v>840</v>
      </c>
      <c r="AA168" s="39" t="s">
        <v>840</v>
      </c>
      <c r="AB168" s="61" t="s">
        <v>1138</v>
      </c>
      <c r="AC168" s="39" t="s">
        <v>830</v>
      </c>
      <c r="AD168" s="39" t="s">
        <v>1052</v>
      </c>
      <c r="AE168" s="39" t="s">
        <v>1100</v>
      </c>
      <c r="AF168" s="39" t="s">
        <v>839</v>
      </c>
      <c r="AG168" s="40" t="s">
        <v>1381</v>
      </c>
      <c r="AH168" s="39" t="s">
        <v>844</v>
      </c>
      <c r="AI168" s="39" t="s">
        <v>844</v>
      </c>
      <c r="AJ168" s="39" t="s">
        <v>846</v>
      </c>
      <c r="AK168" s="39" t="s">
        <v>847</v>
      </c>
      <c r="AL168" s="39" t="s">
        <v>847</v>
      </c>
      <c r="AM168" s="39" t="s">
        <v>1139</v>
      </c>
      <c r="AN168" s="39" t="s">
        <v>1139</v>
      </c>
      <c r="AO168" s="39" t="s">
        <v>830</v>
      </c>
      <c r="AP168" s="39" t="s">
        <v>830</v>
      </c>
      <c r="AQ168" s="39" t="s">
        <v>830</v>
      </c>
      <c r="AR168" s="39" t="s">
        <v>830</v>
      </c>
      <c r="AS168" s="39" t="s">
        <v>830</v>
      </c>
      <c r="AT168" s="39" t="s">
        <v>830</v>
      </c>
      <c r="AU168" s="39" t="s">
        <v>830</v>
      </c>
      <c r="AV168" s="39" t="s">
        <v>844</v>
      </c>
      <c r="AW168" s="39" t="s">
        <v>514</v>
      </c>
      <c r="AX168" s="39" t="s">
        <v>842</v>
      </c>
      <c r="AY168" s="39" t="s">
        <v>842</v>
      </c>
      <c r="AZ168" s="39" t="s">
        <v>842</v>
      </c>
      <c r="BA168" s="40" t="s">
        <v>819</v>
      </c>
      <c r="BB168" s="39" t="s">
        <v>841</v>
      </c>
      <c r="BC168" s="39" t="s">
        <v>841</v>
      </c>
      <c r="BD168" s="39" t="s">
        <v>503</v>
      </c>
      <c r="BE168" s="39" t="s">
        <v>503</v>
      </c>
      <c r="BF168" s="39" t="s">
        <v>1133</v>
      </c>
      <c r="BG168" s="39" t="s">
        <v>1140</v>
      </c>
      <c r="BH168" s="39" t="s">
        <v>838</v>
      </c>
      <c r="BI168" s="39" t="s">
        <v>514</v>
      </c>
      <c r="BJ168" s="39" t="s">
        <v>511</v>
      </c>
      <c r="BK168" s="39" t="s">
        <v>514</v>
      </c>
      <c r="BL168" s="39" t="s">
        <v>514</v>
      </c>
      <c r="BM168" s="39" t="s">
        <v>821</v>
      </c>
      <c r="BN168" s="39" t="s">
        <v>830</v>
      </c>
      <c r="BO168" s="39" t="s">
        <v>830</v>
      </c>
      <c r="BP168" s="39" t="s">
        <v>830</v>
      </c>
      <c r="BQ168" s="39" t="s">
        <v>830</v>
      </c>
      <c r="BR168" s="39" t="s">
        <v>830</v>
      </c>
      <c r="BS168" s="39" t="s">
        <v>830</v>
      </c>
      <c r="BT168" s="39"/>
      <c r="BU168" s="39" t="s">
        <v>845</v>
      </c>
      <c r="BV168" s="39" t="s">
        <v>514</v>
      </c>
    </row>
    <row r="169" spans="1:74">
      <c r="A169" s="30" t="str">
        <f>'Indicator Data'!A170</f>
        <v>Sweden</v>
      </c>
      <c r="B169" s="23" t="str">
        <f>'Indicator Data'!B170</f>
        <v>SWE</v>
      </c>
      <c r="C169" s="39" t="s">
        <v>1132</v>
      </c>
      <c r="D169" s="39" t="s">
        <v>1132</v>
      </c>
      <c r="E169" s="39" t="s">
        <v>1133</v>
      </c>
      <c r="F169" s="39" t="s">
        <v>1133</v>
      </c>
      <c r="G169" s="39" t="s">
        <v>1133</v>
      </c>
      <c r="H169" s="39" t="s">
        <v>1133</v>
      </c>
      <c r="I169" s="39" t="s">
        <v>1133</v>
      </c>
      <c r="J169" s="39" t="s">
        <v>842</v>
      </c>
      <c r="K169" s="39" t="s">
        <v>842</v>
      </c>
      <c r="L169" s="39" t="s">
        <v>503</v>
      </c>
      <c r="M169" s="39" t="s">
        <v>839</v>
      </c>
      <c r="N169" s="39" t="s">
        <v>839</v>
      </c>
      <c r="O169" s="39" t="s">
        <v>839</v>
      </c>
      <c r="P169" s="39" t="s">
        <v>839</v>
      </c>
      <c r="Q169" s="39" t="s">
        <v>1051</v>
      </c>
      <c r="R169" s="39" t="s">
        <v>1051</v>
      </c>
      <c r="S169" s="39" t="s">
        <v>839</v>
      </c>
      <c r="T169" s="39" t="s">
        <v>839</v>
      </c>
      <c r="U169" s="39" t="s">
        <v>839</v>
      </c>
      <c r="V169" s="39" t="s">
        <v>514</v>
      </c>
      <c r="W169" s="39" t="s">
        <v>514</v>
      </c>
      <c r="X169" s="39" t="s">
        <v>514</v>
      </c>
      <c r="Y169" s="39" t="s">
        <v>1100</v>
      </c>
      <c r="Z169" s="39" t="s">
        <v>840</v>
      </c>
      <c r="AA169" s="39" t="s">
        <v>840</v>
      </c>
      <c r="AB169" s="61" t="s">
        <v>1138</v>
      </c>
      <c r="AC169" s="39" t="s">
        <v>830</v>
      </c>
      <c r="AD169" s="39" t="s">
        <v>1052</v>
      </c>
      <c r="AE169" s="39" t="s">
        <v>1100</v>
      </c>
      <c r="AF169" s="39" t="s">
        <v>839</v>
      </c>
      <c r="AG169" s="40" t="s">
        <v>1381</v>
      </c>
      <c r="AH169" s="39" t="s">
        <v>844</v>
      </c>
      <c r="AI169" s="39" t="s">
        <v>844</v>
      </c>
      <c r="AJ169" s="39" t="s">
        <v>846</v>
      </c>
      <c r="AK169" s="39" t="s">
        <v>847</v>
      </c>
      <c r="AL169" s="39" t="s">
        <v>847</v>
      </c>
      <c r="AM169" s="39" t="s">
        <v>1139</v>
      </c>
      <c r="AN169" s="39" t="s">
        <v>1139</v>
      </c>
      <c r="AO169" s="39" t="s">
        <v>830</v>
      </c>
      <c r="AP169" s="39" t="s">
        <v>830</v>
      </c>
      <c r="AQ169" s="39" t="s">
        <v>830</v>
      </c>
      <c r="AR169" s="39" t="s">
        <v>830</v>
      </c>
      <c r="AS169" s="39" t="s">
        <v>830</v>
      </c>
      <c r="AT169" s="39" t="s">
        <v>830</v>
      </c>
      <c r="AU169" s="39" t="s">
        <v>830</v>
      </c>
      <c r="AV169" s="39" t="s">
        <v>844</v>
      </c>
      <c r="AW169" s="39" t="s">
        <v>514</v>
      </c>
      <c r="AX169" s="39" t="s">
        <v>842</v>
      </c>
      <c r="AY169" s="39" t="s">
        <v>842</v>
      </c>
      <c r="AZ169" s="39" t="s">
        <v>842</v>
      </c>
      <c r="BA169" s="40" t="s">
        <v>819</v>
      </c>
      <c r="BB169" s="39" t="s">
        <v>841</v>
      </c>
      <c r="BC169" s="39" t="s">
        <v>841</v>
      </c>
      <c r="BD169" s="39" t="s">
        <v>503</v>
      </c>
      <c r="BE169" s="39" t="s">
        <v>503</v>
      </c>
      <c r="BF169" s="39" t="s">
        <v>1133</v>
      </c>
      <c r="BG169" s="39" t="s">
        <v>1140</v>
      </c>
      <c r="BH169" s="39" t="s">
        <v>838</v>
      </c>
      <c r="BI169" s="39" t="s">
        <v>514</v>
      </c>
      <c r="BJ169" s="39" t="s">
        <v>511</v>
      </c>
      <c r="BK169" s="39" t="s">
        <v>514</v>
      </c>
      <c r="BL169" s="39" t="s">
        <v>514</v>
      </c>
      <c r="BM169" s="39" t="s">
        <v>821</v>
      </c>
      <c r="BN169" s="39" t="s">
        <v>830</v>
      </c>
      <c r="BO169" s="39" t="s">
        <v>830</v>
      </c>
      <c r="BP169" s="39" t="s">
        <v>830</v>
      </c>
      <c r="BQ169" s="39" t="s">
        <v>830</v>
      </c>
      <c r="BR169" s="39" t="s">
        <v>830</v>
      </c>
      <c r="BS169" s="39" t="s">
        <v>830</v>
      </c>
      <c r="BT169" s="39"/>
      <c r="BU169" s="39" t="s">
        <v>845</v>
      </c>
      <c r="BV169" s="39" t="s">
        <v>514</v>
      </c>
    </row>
    <row r="170" spans="1:74">
      <c r="A170" s="30" t="str">
        <f>'Indicator Data'!A171</f>
        <v>Switzerland</v>
      </c>
      <c r="B170" s="23" t="str">
        <f>'Indicator Data'!B171</f>
        <v>CHE</v>
      </c>
      <c r="C170" s="39" t="s">
        <v>1132</v>
      </c>
      <c r="D170" s="39" t="s">
        <v>1132</v>
      </c>
      <c r="E170" s="39" t="s">
        <v>1133</v>
      </c>
      <c r="F170" s="39" t="s">
        <v>1133</v>
      </c>
      <c r="G170" s="39" t="s">
        <v>1133</v>
      </c>
      <c r="H170" s="39" t="s">
        <v>1133</v>
      </c>
      <c r="I170" s="39" t="s">
        <v>1133</v>
      </c>
      <c r="J170" s="39" t="s">
        <v>842</v>
      </c>
      <c r="K170" s="39" t="s">
        <v>842</v>
      </c>
      <c r="L170" s="39" t="s">
        <v>503</v>
      </c>
      <c r="M170" s="39" t="s">
        <v>839</v>
      </c>
      <c r="N170" s="39" t="s">
        <v>839</v>
      </c>
      <c r="O170" s="39" t="s">
        <v>839</v>
      </c>
      <c r="P170" s="39" t="s">
        <v>839</v>
      </c>
      <c r="Q170" s="39" t="s">
        <v>1051</v>
      </c>
      <c r="R170" s="39" t="s">
        <v>1051</v>
      </c>
      <c r="S170" s="39" t="s">
        <v>839</v>
      </c>
      <c r="T170" s="39" t="s">
        <v>839</v>
      </c>
      <c r="U170" s="39" t="s">
        <v>839</v>
      </c>
      <c r="V170" s="39" t="s">
        <v>514</v>
      </c>
      <c r="W170" s="39" t="s">
        <v>514</v>
      </c>
      <c r="X170" s="39" t="s">
        <v>514</v>
      </c>
      <c r="Y170" s="39" t="s">
        <v>1100</v>
      </c>
      <c r="Z170" s="39" t="s">
        <v>840</v>
      </c>
      <c r="AA170" s="39" t="s">
        <v>840</v>
      </c>
      <c r="AB170" s="61" t="s">
        <v>1138</v>
      </c>
      <c r="AC170" s="39" t="s">
        <v>830</v>
      </c>
      <c r="AD170" s="39" t="s">
        <v>1052</v>
      </c>
      <c r="AE170" s="39" t="s">
        <v>1100</v>
      </c>
      <c r="AF170" s="39" t="s">
        <v>839</v>
      </c>
      <c r="AG170" s="40" t="s">
        <v>1381</v>
      </c>
      <c r="AH170" s="39" t="s">
        <v>844</v>
      </c>
      <c r="AI170" s="39" t="s">
        <v>844</v>
      </c>
      <c r="AJ170" s="39" t="s">
        <v>846</v>
      </c>
      <c r="AK170" s="39" t="s">
        <v>847</v>
      </c>
      <c r="AL170" s="39" t="s">
        <v>847</v>
      </c>
      <c r="AM170" s="39" t="s">
        <v>1139</v>
      </c>
      <c r="AN170" s="39" t="s">
        <v>1139</v>
      </c>
      <c r="AO170" s="39" t="s">
        <v>830</v>
      </c>
      <c r="AP170" s="39" t="s">
        <v>830</v>
      </c>
      <c r="AQ170" s="39" t="s">
        <v>830</v>
      </c>
      <c r="AR170" s="39" t="s">
        <v>830</v>
      </c>
      <c r="AS170" s="39" t="s">
        <v>830</v>
      </c>
      <c r="AT170" s="39" t="s">
        <v>830</v>
      </c>
      <c r="AU170" s="39" t="s">
        <v>830</v>
      </c>
      <c r="AV170" s="39" t="s">
        <v>844</v>
      </c>
      <c r="AW170" s="39" t="s">
        <v>514</v>
      </c>
      <c r="AX170" s="39" t="s">
        <v>842</v>
      </c>
      <c r="AY170" s="39" t="s">
        <v>842</v>
      </c>
      <c r="AZ170" s="39" t="s">
        <v>842</v>
      </c>
      <c r="BA170" s="40" t="s">
        <v>819</v>
      </c>
      <c r="BB170" s="39" t="s">
        <v>841</v>
      </c>
      <c r="BC170" s="39" t="s">
        <v>841</v>
      </c>
      <c r="BD170" s="39" t="s">
        <v>503</v>
      </c>
      <c r="BE170" s="39" t="s">
        <v>503</v>
      </c>
      <c r="BF170" s="39" t="s">
        <v>1133</v>
      </c>
      <c r="BG170" s="39" t="s">
        <v>1140</v>
      </c>
      <c r="BH170" s="39" t="s">
        <v>838</v>
      </c>
      <c r="BI170" s="39" t="s">
        <v>514</v>
      </c>
      <c r="BJ170" s="39" t="s">
        <v>511</v>
      </c>
      <c r="BK170" s="39" t="s">
        <v>514</v>
      </c>
      <c r="BL170" s="39" t="s">
        <v>514</v>
      </c>
      <c r="BM170" s="39" t="s">
        <v>821</v>
      </c>
      <c r="BN170" s="39" t="s">
        <v>830</v>
      </c>
      <c r="BO170" s="39" t="s">
        <v>830</v>
      </c>
      <c r="BP170" s="39" t="s">
        <v>830</v>
      </c>
      <c r="BQ170" s="39" t="s">
        <v>830</v>
      </c>
      <c r="BR170" s="39" t="s">
        <v>830</v>
      </c>
      <c r="BS170" s="39" t="s">
        <v>830</v>
      </c>
      <c r="BT170" s="39"/>
      <c r="BU170" s="39" t="s">
        <v>845</v>
      </c>
      <c r="BV170" s="39" t="s">
        <v>514</v>
      </c>
    </row>
    <row r="171" spans="1:74">
      <c r="A171" s="30" t="str">
        <f>'Indicator Data'!A172</f>
        <v>Syria</v>
      </c>
      <c r="B171" s="23" t="str">
        <f>'Indicator Data'!B172</f>
        <v>SYR</v>
      </c>
      <c r="C171" s="39" t="s">
        <v>1132</v>
      </c>
      <c r="D171" s="39" t="s">
        <v>1132</v>
      </c>
      <c r="E171" s="39" t="s">
        <v>1133</v>
      </c>
      <c r="F171" s="39" t="s">
        <v>1133</v>
      </c>
      <c r="G171" s="39" t="s">
        <v>1133</v>
      </c>
      <c r="H171" s="39" t="s">
        <v>1133</v>
      </c>
      <c r="I171" s="39" t="s">
        <v>1133</v>
      </c>
      <c r="J171" s="39" t="s">
        <v>842</v>
      </c>
      <c r="K171" s="39" t="s">
        <v>842</v>
      </c>
      <c r="L171" s="39" t="s">
        <v>503</v>
      </c>
      <c r="M171" s="39" t="s">
        <v>839</v>
      </c>
      <c r="N171" s="39" t="s">
        <v>839</v>
      </c>
      <c r="O171" s="39" t="s">
        <v>839</v>
      </c>
      <c r="P171" s="39" t="s">
        <v>839</v>
      </c>
      <c r="Q171" s="39" t="s">
        <v>1051</v>
      </c>
      <c r="R171" s="39" t="s">
        <v>1051</v>
      </c>
      <c r="S171" s="39" t="s">
        <v>839</v>
      </c>
      <c r="T171" s="39" t="s">
        <v>839</v>
      </c>
      <c r="U171" s="39" t="s">
        <v>839</v>
      </c>
      <c r="V171" s="39" t="s">
        <v>514</v>
      </c>
      <c r="W171" s="39" t="s">
        <v>514</v>
      </c>
      <c r="X171" s="39" t="s">
        <v>514</v>
      </c>
      <c r="Y171" s="39" t="s">
        <v>1100</v>
      </c>
      <c r="Z171" s="39" t="s">
        <v>840</v>
      </c>
      <c r="AA171" s="39" t="s">
        <v>840</v>
      </c>
      <c r="AB171" s="61" t="s">
        <v>1138</v>
      </c>
      <c r="AC171" s="39" t="s">
        <v>830</v>
      </c>
      <c r="AD171" s="39" t="s">
        <v>1052</v>
      </c>
      <c r="AE171" s="39" t="s">
        <v>1100</v>
      </c>
      <c r="AF171" s="39" t="s">
        <v>839</v>
      </c>
      <c r="AG171" s="40" t="s">
        <v>1381</v>
      </c>
      <c r="AH171" s="39" t="s">
        <v>844</v>
      </c>
      <c r="AI171" s="39" t="s">
        <v>844</v>
      </c>
      <c r="AJ171" s="39" t="s">
        <v>846</v>
      </c>
      <c r="AK171" s="39" t="s">
        <v>847</v>
      </c>
      <c r="AL171" s="39" t="s">
        <v>847</v>
      </c>
      <c r="AM171" s="39" t="s">
        <v>1139</v>
      </c>
      <c r="AN171" s="39" t="s">
        <v>1139</v>
      </c>
      <c r="AO171" s="39" t="s">
        <v>830</v>
      </c>
      <c r="AP171" s="39" t="s">
        <v>830</v>
      </c>
      <c r="AQ171" s="39" t="s">
        <v>830</v>
      </c>
      <c r="AR171" s="39" t="s">
        <v>830</v>
      </c>
      <c r="AS171" s="39" t="s">
        <v>830</v>
      </c>
      <c r="AT171" s="39" t="s">
        <v>830</v>
      </c>
      <c r="AU171" s="39" t="s">
        <v>830</v>
      </c>
      <c r="AV171" s="39" t="s">
        <v>844</v>
      </c>
      <c r="AW171" s="39" t="s">
        <v>514</v>
      </c>
      <c r="AX171" s="39" t="s">
        <v>842</v>
      </c>
      <c r="AY171" s="39" t="s">
        <v>842</v>
      </c>
      <c r="AZ171" s="39" t="s">
        <v>842</v>
      </c>
      <c r="BA171" s="40" t="s">
        <v>822</v>
      </c>
      <c r="BB171" s="39" t="s">
        <v>843</v>
      </c>
      <c r="BC171" s="39" t="s">
        <v>841</v>
      </c>
      <c r="BD171" s="39" t="s">
        <v>503</v>
      </c>
      <c r="BE171" s="39" t="s">
        <v>503</v>
      </c>
      <c r="BF171" s="39" t="s">
        <v>1133</v>
      </c>
      <c r="BG171" s="39" t="s">
        <v>1140</v>
      </c>
      <c r="BH171" s="39" t="s">
        <v>838</v>
      </c>
      <c r="BI171" s="39" t="s">
        <v>514</v>
      </c>
      <c r="BJ171" s="39" t="s">
        <v>511</v>
      </c>
      <c r="BK171" s="39" t="s">
        <v>514</v>
      </c>
      <c r="BL171" s="39" t="s">
        <v>514</v>
      </c>
      <c r="BM171" s="39" t="s">
        <v>821</v>
      </c>
      <c r="BN171" s="39" t="s">
        <v>830</v>
      </c>
      <c r="BO171" s="39" t="s">
        <v>830</v>
      </c>
      <c r="BP171" s="39" t="s">
        <v>830</v>
      </c>
      <c r="BQ171" s="39" t="s">
        <v>830</v>
      </c>
      <c r="BR171" s="39" t="s">
        <v>830</v>
      </c>
      <c r="BS171" s="39" t="s">
        <v>830</v>
      </c>
      <c r="BT171" s="39"/>
      <c r="BU171" s="39" t="s">
        <v>845</v>
      </c>
      <c r="BV171" s="39" t="s">
        <v>820</v>
      </c>
    </row>
    <row r="172" spans="1:74">
      <c r="A172" s="30" t="str">
        <f>'Indicator Data'!A173</f>
        <v>Tajikistan</v>
      </c>
      <c r="B172" s="23" t="str">
        <f>'Indicator Data'!B173</f>
        <v>TJK</v>
      </c>
      <c r="C172" s="39" t="s">
        <v>1132</v>
      </c>
      <c r="D172" s="39" t="s">
        <v>1132</v>
      </c>
      <c r="E172" s="39" t="s">
        <v>1133</v>
      </c>
      <c r="F172" s="39" t="s">
        <v>1133</v>
      </c>
      <c r="G172" s="39" t="s">
        <v>1133</v>
      </c>
      <c r="H172" s="39" t="s">
        <v>1133</v>
      </c>
      <c r="I172" s="39" t="s">
        <v>1133</v>
      </c>
      <c r="J172" s="39" t="s">
        <v>842</v>
      </c>
      <c r="K172" s="39" t="s">
        <v>842</v>
      </c>
      <c r="L172" s="39" t="s">
        <v>503</v>
      </c>
      <c r="M172" s="39" t="s">
        <v>839</v>
      </c>
      <c r="N172" s="39" t="s">
        <v>839</v>
      </c>
      <c r="O172" s="39" t="s">
        <v>839</v>
      </c>
      <c r="P172" s="39" t="s">
        <v>839</v>
      </c>
      <c r="Q172" s="39" t="s">
        <v>1051</v>
      </c>
      <c r="R172" s="39" t="s">
        <v>1051</v>
      </c>
      <c r="S172" s="39" t="s">
        <v>839</v>
      </c>
      <c r="T172" s="39" t="s">
        <v>839</v>
      </c>
      <c r="U172" s="39" t="s">
        <v>839</v>
      </c>
      <c r="V172" s="39" t="s">
        <v>514</v>
      </c>
      <c r="W172" s="39" t="s">
        <v>514</v>
      </c>
      <c r="X172" s="39" t="s">
        <v>514</v>
      </c>
      <c r="Y172" s="39" t="s">
        <v>1100</v>
      </c>
      <c r="Z172" s="39" t="s">
        <v>840</v>
      </c>
      <c r="AA172" s="39" t="s">
        <v>840</v>
      </c>
      <c r="AB172" s="61" t="s">
        <v>1138</v>
      </c>
      <c r="AC172" s="39" t="s">
        <v>830</v>
      </c>
      <c r="AD172" s="39" t="s">
        <v>1052</v>
      </c>
      <c r="AE172" s="39" t="s">
        <v>1100</v>
      </c>
      <c r="AF172" s="39" t="s">
        <v>839</v>
      </c>
      <c r="AG172" s="40" t="s">
        <v>1381</v>
      </c>
      <c r="AH172" s="39" t="s">
        <v>844</v>
      </c>
      <c r="AI172" s="39" t="s">
        <v>844</v>
      </c>
      <c r="AJ172" s="39" t="s">
        <v>846</v>
      </c>
      <c r="AK172" s="39" t="s">
        <v>847</v>
      </c>
      <c r="AL172" s="39" t="s">
        <v>847</v>
      </c>
      <c r="AM172" s="39" t="s">
        <v>1139</v>
      </c>
      <c r="AN172" s="39" t="s">
        <v>1139</v>
      </c>
      <c r="AO172" s="39" t="s">
        <v>830</v>
      </c>
      <c r="AP172" s="39" t="s">
        <v>830</v>
      </c>
      <c r="AQ172" s="39" t="s">
        <v>830</v>
      </c>
      <c r="AR172" s="39" t="s">
        <v>830</v>
      </c>
      <c r="AS172" s="39" t="s">
        <v>830</v>
      </c>
      <c r="AT172" s="39" t="s">
        <v>830</v>
      </c>
      <c r="AU172" s="39" t="s">
        <v>830</v>
      </c>
      <c r="AV172" s="39" t="s">
        <v>844</v>
      </c>
      <c r="AW172" s="39" t="s">
        <v>514</v>
      </c>
      <c r="AX172" s="39" t="s">
        <v>842</v>
      </c>
      <c r="AY172" s="39" t="s">
        <v>842</v>
      </c>
      <c r="AZ172" s="39" t="s">
        <v>842</v>
      </c>
      <c r="BA172" s="40" t="s">
        <v>819</v>
      </c>
      <c r="BB172" s="39" t="s">
        <v>841</v>
      </c>
      <c r="BC172" s="39" t="s">
        <v>841</v>
      </c>
      <c r="BD172" s="39" t="s">
        <v>503</v>
      </c>
      <c r="BE172" s="39" t="s">
        <v>503</v>
      </c>
      <c r="BF172" s="39" t="s">
        <v>1133</v>
      </c>
      <c r="BG172" s="39" t="s">
        <v>1140</v>
      </c>
      <c r="BH172" s="39" t="s">
        <v>838</v>
      </c>
      <c r="BI172" s="39" t="s">
        <v>514</v>
      </c>
      <c r="BJ172" s="39" t="s">
        <v>511</v>
      </c>
      <c r="BK172" s="39" t="s">
        <v>514</v>
      </c>
      <c r="BL172" s="39" t="s">
        <v>514</v>
      </c>
      <c r="BM172" s="39" t="s">
        <v>821</v>
      </c>
      <c r="BN172" s="39" t="s">
        <v>830</v>
      </c>
      <c r="BO172" s="39" t="s">
        <v>830</v>
      </c>
      <c r="BP172" s="39" t="s">
        <v>830</v>
      </c>
      <c r="BQ172" s="39" t="s">
        <v>830</v>
      </c>
      <c r="BR172" s="39" t="s">
        <v>830</v>
      </c>
      <c r="BS172" s="39" t="s">
        <v>830</v>
      </c>
      <c r="BT172" s="39"/>
      <c r="BU172" s="39" t="s">
        <v>845</v>
      </c>
      <c r="BV172" s="39" t="s">
        <v>514</v>
      </c>
    </row>
    <row r="173" spans="1:74">
      <c r="A173" s="30" t="str">
        <f>'Indicator Data'!A174</f>
        <v>Tanzania</v>
      </c>
      <c r="B173" s="23" t="str">
        <f>'Indicator Data'!B174</f>
        <v>TZA</v>
      </c>
      <c r="C173" s="39" t="s">
        <v>1132</v>
      </c>
      <c r="D173" s="39" t="s">
        <v>1132</v>
      </c>
      <c r="E173" s="39" t="s">
        <v>1133</v>
      </c>
      <c r="F173" s="39" t="s">
        <v>1133</v>
      </c>
      <c r="G173" s="39" t="s">
        <v>1133</v>
      </c>
      <c r="H173" s="39" t="s">
        <v>1133</v>
      </c>
      <c r="I173" s="39" t="s">
        <v>1133</v>
      </c>
      <c r="J173" s="39" t="s">
        <v>842</v>
      </c>
      <c r="K173" s="39" t="s">
        <v>842</v>
      </c>
      <c r="L173" s="39" t="s">
        <v>503</v>
      </c>
      <c r="M173" s="39" t="s">
        <v>839</v>
      </c>
      <c r="N173" s="39" t="s">
        <v>839</v>
      </c>
      <c r="O173" s="39" t="s">
        <v>839</v>
      </c>
      <c r="P173" s="39" t="s">
        <v>839</v>
      </c>
      <c r="Q173" s="39" t="s">
        <v>1051</v>
      </c>
      <c r="R173" s="39" t="s">
        <v>1051</v>
      </c>
      <c r="S173" s="39" t="s">
        <v>839</v>
      </c>
      <c r="T173" s="39" t="s">
        <v>839</v>
      </c>
      <c r="U173" s="39" t="s">
        <v>839</v>
      </c>
      <c r="V173" s="39" t="s">
        <v>514</v>
      </c>
      <c r="W173" s="39" t="s">
        <v>514</v>
      </c>
      <c r="X173" s="39" t="s">
        <v>514</v>
      </c>
      <c r="Y173" s="39" t="s">
        <v>1100</v>
      </c>
      <c r="Z173" s="39" t="s">
        <v>840</v>
      </c>
      <c r="AA173" s="39" t="s">
        <v>840</v>
      </c>
      <c r="AB173" s="61" t="s">
        <v>1138</v>
      </c>
      <c r="AC173" s="39" t="s">
        <v>830</v>
      </c>
      <c r="AD173" s="39" t="s">
        <v>1052</v>
      </c>
      <c r="AE173" s="39" t="s">
        <v>1100</v>
      </c>
      <c r="AF173" s="39" t="s">
        <v>839</v>
      </c>
      <c r="AG173" s="40" t="s">
        <v>1381</v>
      </c>
      <c r="AH173" s="39" t="s">
        <v>844</v>
      </c>
      <c r="AI173" s="39" t="s">
        <v>844</v>
      </c>
      <c r="AJ173" s="39" t="s">
        <v>846</v>
      </c>
      <c r="AK173" s="39" t="s">
        <v>847</v>
      </c>
      <c r="AL173" s="39" t="s">
        <v>847</v>
      </c>
      <c r="AM173" s="39" t="s">
        <v>1139</v>
      </c>
      <c r="AN173" s="39" t="s">
        <v>1139</v>
      </c>
      <c r="AO173" s="39" t="s">
        <v>830</v>
      </c>
      <c r="AP173" s="39" t="s">
        <v>830</v>
      </c>
      <c r="AQ173" s="39" t="s">
        <v>830</v>
      </c>
      <c r="AR173" s="39" t="s">
        <v>830</v>
      </c>
      <c r="AS173" s="39" t="s">
        <v>830</v>
      </c>
      <c r="AT173" s="39" t="s">
        <v>830</v>
      </c>
      <c r="AU173" s="39" t="s">
        <v>830</v>
      </c>
      <c r="AV173" s="39" t="s">
        <v>844</v>
      </c>
      <c r="AW173" s="39" t="s">
        <v>514</v>
      </c>
      <c r="AX173" s="39" t="s">
        <v>842</v>
      </c>
      <c r="AY173" s="39" t="s">
        <v>842</v>
      </c>
      <c r="AZ173" s="39" t="s">
        <v>842</v>
      </c>
      <c r="BA173" s="40" t="s">
        <v>819</v>
      </c>
      <c r="BB173" s="39" t="s">
        <v>841</v>
      </c>
      <c r="BC173" s="39" t="s">
        <v>841</v>
      </c>
      <c r="BD173" s="39" t="s">
        <v>503</v>
      </c>
      <c r="BE173" s="39" t="s">
        <v>503</v>
      </c>
      <c r="BF173" s="39" t="s">
        <v>1133</v>
      </c>
      <c r="BG173" s="39" t="s">
        <v>1140</v>
      </c>
      <c r="BH173" s="39" t="s">
        <v>838</v>
      </c>
      <c r="BI173" s="39" t="s">
        <v>514</v>
      </c>
      <c r="BJ173" s="39" t="s">
        <v>511</v>
      </c>
      <c r="BK173" s="39" t="s">
        <v>514</v>
      </c>
      <c r="BL173" s="39" t="s">
        <v>514</v>
      </c>
      <c r="BM173" s="39" t="s">
        <v>821</v>
      </c>
      <c r="BN173" s="39" t="s">
        <v>830</v>
      </c>
      <c r="BO173" s="39" t="s">
        <v>830</v>
      </c>
      <c r="BP173" s="39" t="s">
        <v>830</v>
      </c>
      <c r="BQ173" s="39" t="s">
        <v>830</v>
      </c>
      <c r="BR173" s="39" t="s">
        <v>830</v>
      </c>
      <c r="BS173" s="39" t="s">
        <v>830</v>
      </c>
      <c r="BT173" s="39"/>
      <c r="BU173" s="39" t="s">
        <v>845</v>
      </c>
      <c r="BV173" s="39" t="s">
        <v>514</v>
      </c>
    </row>
    <row r="174" spans="1:74">
      <c r="A174" s="30" t="str">
        <f>'Indicator Data'!A175</f>
        <v>Thailand</v>
      </c>
      <c r="B174" s="23" t="str">
        <f>'Indicator Data'!B175</f>
        <v>THA</v>
      </c>
      <c r="C174" s="39" t="s">
        <v>1132</v>
      </c>
      <c r="D174" s="39" t="s">
        <v>1132</v>
      </c>
      <c r="E174" s="39" t="s">
        <v>1133</v>
      </c>
      <c r="F174" s="39" t="s">
        <v>1133</v>
      </c>
      <c r="G174" s="39" t="s">
        <v>1133</v>
      </c>
      <c r="H174" s="39" t="s">
        <v>1133</v>
      </c>
      <c r="I174" s="39" t="s">
        <v>1133</v>
      </c>
      <c r="J174" s="39" t="s">
        <v>842</v>
      </c>
      <c r="K174" s="39" t="s">
        <v>842</v>
      </c>
      <c r="L174" s="39" t="s">
        <v>503</v>
      </c>
      <c r="M174" s="39" t="s">
        <v>839</v>
      </c>
      <c r="N174" s="39" t="s">
        <v>839</v>
      </c>
      <c r="O174" s="39" t="s">
        <v>839</v>
      </c>
      <c r="P174" s="39" t="s">
        <v>839</v>
      </c>
      <c r="Q174" s="39" t="s">
        <v>1051</v>
      </c>
      <c r="R174" s="39" t="s">
        <v>1051</v>
      </c>
      <c r="S174" s="39" t="s">
        <v>839</v>
      </c>
      <c r="T174" s="39" t="s">
        <v>839</v>
      </c>
      <c r="U174" s="39" t="s">
        <v>839</v>
      </c>
      <c r="V174" s="39" t="s">
        <v>514</v>
      </c>
      <c r="W174" s="39" t="s">
        <v>514</v>
      </c>
      <c r="X174" s="39" t="s">
        <v>514</v>
      </c>
      <c r="Y174" s="39" t="s">
        <v>1100</v>
      </c>
      <c r="Z174" s="39" t="s">
        <v>840</v>
      </c>
      <c r="AA174" s="39" t="s">
        <v>840</v>
      </c>
      <c r="AB174" s="61" t="s">
        <v>1138</v>
      </c>
      <c r="AC174" s="39" t="s">
        <v>830</v>
      </c>
      <c r="AD174" s="39" t="s">
        <v>1052</v>
      </c>
      <c r="AE174" s="39" t="s">
        <v>1100</v>
      </c>
      <c r="AF174" s="39" t="s">
        <v>839</v>
      </c>
      <c r="AG174" s="40" t="s">
        <v>1381</v>
      </c>
      <c r="AH174" s="39" t="s">
        <v>844</v>
      </c>
      <c r="AI174" s="39" t="s">
        <v>844</v>
      </c>
      <c r="AJ174" s="39" t="s">
        <v>846</v>
      </c>
      <c r="AK174" s="39" t="s">
        <v>847</v>
      </c>
      <c r="AL174" s="39" t="s">
        <v>847</v>
      </c>
      <c r="AM174" s="39" t="s">
        <v>1139</v>
      </c>
      <c r="AN174" s="39" t="s">
        <v>1139</v>
      </c>
      <c r="AO174" s="39" t="s">
        <v>830</v>
      </c>
      <c r="AP174" s="39" t="s">
        <v>830</v>
      </c>
      <c r="AQ174" s="39" t="s">
        <v>830</v>
      </c>
      <c r="AR174" s="39" t="s">
        <v>830</v>
      </c>
      <c r="AS174" s="39" t="s">
        <v>830</v>
      </c>
      <c r="AT174" s="39" t="s">
        <v>830</v>
      </c>
      <c r="AU174" s="39" t="s">
        <v>830</v>
      </c>
      <c r="AV174" s="39" t="s">
        <v>844</v>
      </c>
      <c r="AW174" s="39" t="s">
        <v>514</v>
      </c>
      <c r="AX174" s="39" t="s">
        <v>842</v>
      </c>
      <c r="AY174" s="39" t="s">
        <v>842</v>
      </c>
      <c r="AZ174" s="39" t="s">
        <v>842</v>
      </c>
      <c r="BA174" s="40" t="s">
        <v>822</v>
      </c>
      <c r="BB174" s="39" t="s">
        <v>841</v>
      </c>
      <c r="BC174" s="39" t="s">
        <v>841</v>
      </c>
      <c r="BD174" s="39" t="s">
        <v>503</v>
      </c>
      <c r="BE174" s="39" t="s">
        <v>503</v>
      </c>
      <c r="BF174" s="39" t="s">
        <v>1133</v>
      </c>
      <c r="BG174" s="39" t="s">
        <v>1140</v>
      </c>
      <c r="BH174" s="39" t="s">
        <v>838</v>
      </c>
      <c r="BI174" s="39" t="s">
        <v>514</v>
      </c>
      <c r="BJ174" s="39" t="s">
        <v>511</v>
      </c>
      <c r="BK174" s="39" t="s">
        <v>514</v>
      </c>
      <c r="BL174" s="39" t="s">
        <v>514</v>
      </c>
      <c r="BM174" s="39" t="s">
        <v>821</v>
      </c>
      <c r="BN174" s="39" t="s">
        <v>830</v>
      </c>
      <c r="BO174" s="39" t="s">
        <v>830</v>
      </c>
      <c r="BP174" s="39" t="s">
        <v>830</v>
      </c>
      <c r="BQ174" s="39" t="s">
        <v>830</v>
      </c>
      <c r="BR174" s="39" t="s">
        <v>830</v>
      </c>
      <c r="BS174" s="39" t="s">
        <v>830</v>
      </c>
      <c r="BT174" s="39"/>
      <c r="BU174" s="39" t="s">
        <v>845</v>
      </c>
      <c r="BV174" s="39" t="s">
        <v>514</v>
      </c>
    </row>
    <row r="175" spans="1:74">
      <c r="A175" s="30" t="str">
        <f>'Indicator Data'!A176</f>
        <v>Timor-Leste</v>
      </c>
      <c r="B175" s="23" t="str">
        <f>'Indicator Data'!B176</f>
        <v>TLS</v>
      </c>
      <c r="C175" s="39" t="s">
        <v>1132</v>
      </c>
      <c r="D175" s="39" t="s">
        <v>1132</v>
      </c>
      <c r="E175" s="39" t="s">
        <v>1133</v>
      </c>
      <c r="F175" s="39" t="s">
        <v>1133</v>
      </c>
      <c r="G175" s="39" t="s">
        <v>1133</v>
      </c>
      <c r="H175" s="39" t="s">
        <v>1133</v>
      </c>
      <c r="I175" s="39" t="s">
        <v>1133</v>
      </c>
      <c r="J175" s="39" t="s">
        <v>842</v>
      </c>
      <c r="K175" s="39" t="s">
        <v>842</v>
      </c>
      <c r="L175" s="39" t="s">
        <v>503</v>
      </c>
      <c r="M175" s="39" t="s">
        <v>839</v>
      </c>
      <c r="N175" s="39" t="s">
        <v>839</v>
      </c>
      <c r="O175" s="39" t="s">
        <v>839</v>
      </c>
      <c r="P175" s="39" t="s">
        <v>839</v>
      </c>
      <c r="Q175" s="39" t="s">
        <v>1051</v>
      </c>
      <c r="R175" s="39" t="s">
        <v>1051</v>
      </c>
      <c r="S175" s="39" t="s">
        <v>839</v>
      </c>
      <c r="T175" s="39" t="s">
        <v>839</v>
      </c>
      <c r="U175" s="39" t="s">
        <v>839</v>
      </c>
      <c r="V175" s="39" t="s">
        <v>514</v>
      </c>
      <c r="W175" s="39" t="s">
        <v>514</v>
      </c>
      <c r="X175" s="39" t="s">
        <v>514</v>
      </c>
      <c r="Y175" s="39" t="s">
        <v>1100</v>
      </c>
      <c r="Z175" s="39" t="s">
        <v>840</v>
      </c>
      <c r="AA175" s="39" t="s">
        <v>840</v>
      </c>
      <c r="AB175" s="61" t="s">
        <v>1138</v>
      </c>
      <c r="AC175" s="39" t="s">
        <v>830</v>
      </c>
      <c r="AD175" s="39" t="s">
        <v>1052</v>
      </c>
      <c r="AE175" s="39" t="s">
        <v>1100</v>
      </c>
      <c r="AF175" s="39" t="s">
        <v>839</v>
      </c>
      <c r="AG175" s="40" t="s">
        <v>1381</v>
      </c>
      <c r="AH175" s="39" t="s">
        <v>844</v>
      </c>
      <c r="AI175" s="39" t="s">
        <v>844</v>
      </c>
      <c r="AJ175" s="39" t="s">
        <v>846</v>
      </c>
      <c r="AK175" s="39" t="s">
        <v>847</v>
      </c>
      <c r="AL175" s="39" t="s">
        <v>847</v>
      </c>
      <c r="AM175" s="39" t="s">
        <v>1139</v>
      </c>
      <c r="AN175" s="39" t="s">
        <v>1139</v>
      </c>
      <c r="AO175" s="39" t="s">
        <v>830</v>
      </c>
      <c r="AP175" s="39" t="s">
        <v>830</v>
      </c>
      <c r="AQ175" s="39" t="s">
        <v>830</v>
      </c>
      <c r="AR175" s="39" t="s">
        <v>830</v>
      </c>
      <c r="AS175" s="39" t="s">
        <v>830</v>
      </c>
      <c r="AT175" s="39" t="s">
        <v>830</v>
      </c>
      <c r="AU175" s="39" t="s">
        <v>830</v>
      </c>
      <c r="AV175" s="39" t="s">
        <v>844</v>
      </c>
      <c r="AW175" s="39" t="s">
        <v>514</v>
      </c>
      <c r="AX175" s="39" t="s">
        <v>842</v>
      </c>
      <c r="AY175" s="39" t="s">
        <v>842</v>
      </c>
      <c r="AZ175" s="39" t="s">
        <v>842</v>
      </c>
      <c r="BA175" s="40" t="s">
        <v>819</v>
      </c>
      <c r="BB175" s="39" t="s">
        <v>841</v>
      </c>
      <c r="BC175" s="39" t="s">
        <v>841</v>
      </c>
      <c r="BD175" s="39" t="s">
        <v>503</v>
      </c>
      <c r="BE175" s="39" t="s">
        <v>503</v>
      </c>
      <c r="BF175" s="39" t="s">
        <v>1133</v>
      </c>
      <c r="BG175" s="39" t="s">
        <v>1140</v>
      </c>
      <c r="BH175" s="39" t="s">
        <v>838</v>
      </c>
      <c r="BI175" s="39" t="s">
        <v>514</v>
      </c>
      <c r="BJ175" s="39" t="s">
        <v>511</v>
      </c>
      <c r="BK175" s="39" t="s">
        <v>514</v>
      </c>
      <c r="BL175" s="39" t="s">
        <v>514</v>
      </c>
      <c r="BM175" s="39" t="s">
        <v>821</v>
      </c>
      <c r="BN175" s="39" t="s">
        <v>830</v>
      </c>
      <c r="BO175" s="39" t="s">
        <v>830</v>
      </c>
      <c r="BP175" s="39" t="s">
        <v>830</v>
      </c>
      <c r="BQ175" s="39" t="s">
        <v>830</v>
      </c>
      <c r="BR175" s="39" t="s">
        <v>830</v>
      </c>
      <c r="BS175" s="39" t="s">
        <v>830</v>
      </c>
      <c r="BT175" s="39"/>
      <c r="BU175" s="39" t="s">
        <v>845</v>
      </c>
      <c r="BV175" s="39" t="s">
        <v>514</v>
      </c>
    </row>
    <row r="176" spans="1:74">
      <c r="A176" s="30" t="str">
        <f>'Indicator Data'!A177</f>
        <v>Togo</v>
      </c>
      <c r="B176" s="23" t="str">
        <f>'Indicator Data'!B177</f>
        <v>TGO</v>
      </c>
      <c r="C176" s="39" t="s">
        <v>1132</v>
      </c>
      <c r="D176" s="39" t="s">
        <v>1132</v>
      </c>
      <c r="E176" s="39" t="s">
        <v>1133</v>
      </c>
      <c r="F176" s="39" t="s">
        <v>1133</v>
      </c>
      <c r="G176" s="39" t="s">
        <v>1133</v>
      </c>
      <c r="H176" s="39" t="s">
        <v>1133</v>
      </c>
      <c r="I176" s="39" t="s">
        <v>1133</v>
      </c>
      <c r="J176" s="39" t="s">
        <v>842</v>
      </c>
      <c r="K176" s="39" t="s">
        <v>842</v>
      </c>
      <c r="L176" s="39" t="s">
        <v>503</v>
      </c>
      <c r="M176" s="39" t="s">
        <v>839</v>
      </c>
      <c r="N176" s="39" t="s">
        <v>839</v>
      </c>
      <c r="O176" s="39" t="s">
        <v>839</v>
      </c>
      <c r="P176" s="39" t="s">
        <v>839</v>
      </c>
      <c r="Q176" s="39" t="s">
        <v>1051</v>
      </c>
      <c r="R176" s="39" t="s">
        <v>1051</v>
      </c>
      <c r="S176" s="39" t="s">
        <v>839</v>
      </c>
      <c r="T176" s="39" t="s">
        <v>839</v>
      </c>
      <c r="U176" s="39" t="s">
        <v>839</v>
      </c>
      <c r="V176" s="39" t="s">
        <v>514</v>
      </c>
      <c r="W176" s="39" t="s">
        <v>514</v>
      </c>
      <c r="X176" s="39" t="s">
        <v>514</v>
      </c>
      <c r="Y176" s="39" t="s">
        <v>1100</v>
      </c>
      <c r="Z176" s="39" t="s">
        <v>840</v>
      </c>
      <c r="AA176" s="39" t="s">
        <v>840</v>
      </c>
      <c r="AB176" s="61" t="s">
        <v>1138</v>
      </c>
      <c r="AC176" s="39" t="s">
        <v>830</v>
      </c>
      <c r="AD176" s="39" t="s">
        <v>1052</v>
      </c>
      <c r="AE176" s="39" t="s">
        <v>1100</v>
      </c>
      <c r="AF176" s="39" t="s">
        <v>839</v>
      </c>
      <c r="AG176" s="40" t="s">
        <v>1381</v>
      </c>
      <c r="AH176" s="39" t="s">
        <v>844</v>
      </c>
      <c r="AI176" s="39" t="s">
        <v>844</v>
      </c>
      <c r="AJ176" s="39" t="s">
        <v>846</v>
      </c>
      <c r="AK176" s="39" t="s">
        <v>847</v>
      </c>
      <c r="AL176" s="39" t="s">
        <v>847</v>
      </c>
      <c r="AM176" s="39" t="s">
        <v>1139</v>
      </c>
      <c r="AN176" s="39" t="s">
        <v>1139</v>
      </c>
      <c r="AO176" s="39" t="s">
        <v>830</v>
      </c>
      <c r="AP176" s="39" t="s">
        <v>830</v>
      </c>
      <c r="AQ176" s="39" t="s">
        <v>830</v>
      </c>
      <c r="AR176" s="39" t="s">
        <v>830</v>
      </c>
      <c r="AS176" s="39" t="s">
        <v>830</v>
      </c>
      <c r="AT176" s="39" t="s">
        <v>830</v>
      </c>
      <c r="AU176" s="39" t="s">
        <v>830</v>
      </c>
      <c r="AV176" s="39" t="s">
        <v>844</v>
      </c>
      <c r="AW176" s="39" t="s">
        <v>514</v>
      </c>
      <c r="AX176" s="39" t="s">
        <v>842</v>
      </c>
      <c r="AY176" s="39" t="s">
        <v>842</v>
      </c>
      <c r="AZ176" s="39" t="s">
        <v>842</v>
      </c>
      <c r="BA176" s="40" t="s">
        <v>822</v>
      </c>
      <c r="BB176" s="39" t="s">
        <v>841</v>
      </c>
      <c r="BC176" s="39" t="s">
        <v>841</v>
      </c>
      <c r="BD176" s="39" t="s">
        <v>503</v>
      </c>
      <c r="BE176" s="39" t="s">
        <v>503</v>
      </c>
      <c r="BF176" s="39" t="s">
        <v>1133</v>
      </c>
      <c r="BG176" s="39" t="s">
        <v>1140</v>
      </c>
      <c r="BH176" s="39" t="s">
        <v>838</v>
      </c>
      <c r="BI176" s="39" t="s">
        <v>514</v>
      </c>
      <c r="BJ176" s="39" t="s">
        <v>511</v>
      </c>
      <c r="BK176" s="39" t="s">
        <v>514</v>
      </c>
      <c r="BL176" s="39" t="s">
        <v>514</v>
      </c>
      <c r="BM176" s="39" t="s">
        <v>821</v>
      </c>
      <c r="BN176" s="39" t="s">
        <v>830</v>
      </c>
      <c r="BO176" s="39" t="s">
        <v>830</v>
      </c>
      <c r="BP176" s="39" t="s">
        <v>830</v>
      </c>
      <c r="BQ176" s="39" t="s">
        <v>830</v>
      </c>
      <c r="BR176" s="39" t="s">
        <v>830</v>
      </c>
      <c r="BS176" s="39" t="s">
        <v>830</v>
      </c>
      <c r="BT176" s="39"/>
      <c r="BU176" s="39" t="s">
        <v>845</v>
      </c>
      <c r="BV176" s="39" t="s">
        <v>514</v>
      </c>
    </row>
    <row r="177" spans="1:74">
      <c r="A177" s="30" t="str">
        <f>'Indicator Data'!A178</f>
        <v>Tonga</v>
      </c>
      <c r="B177" s="23" t="str">
        <f>'Indicator Data'!B178</f>
        <v>TON</v>
      </c>
      <c r="C177" s="39" t="s">
        <v>1132</v>
      </c>
      <c r="D177" s="39" t="s">
        <v>1132</v>
      </c>
      <c r="E177" s="39" t="s">
        <v>1133</v>
      </c>
      <c r="F177" s="39" t="s">
        <v>1133</v>
      </c>
      <c r="G177" s="39" t="s">
        <v>1133</v>
      </c>
      <c r="H177" s="39" t="s">
        <v>1133</v>
      </c>
      <c r="I177" s="39" t="s">
        <v>1133</v>
      </c>
      <c r="J177" s="39" t="s">
        <v>842</v>
      </c>
      <c r="K177" s="39" t="s">
        <v>842</v>
      </c>
      <c r="L177" s="39" t="s">
        <v>503</v>
      </c>
      <c r="M177" s="39" t="s">
        <v>839</v>
      </c>
      <c r="N177" s="39" t="s">
        <v>839</v>
      </c>
      <c r="O177" s="39" t="s">
        <v>839</v>
      </c>
      <c r="P177" s="39" t="s">
        <v>839</v>
      </c>
      <c r="Q177" s="39" t="s">
        <v>1051</v>
      </c>
      <c r="R177" s="39" t="s">
        <v>1051</v>
      </c>
      <c r="S177" s="39" t="s">
        <v>839</v>
      </c>
      <c r="T177" s="39" t="s">
        <v>839</v>
      </c>
      <c r="U177" s="39" t="s">
        <v>839</v>
      </c>
      <c r="V177" s="39" t="s">
        <v>514</v>
      </c>
      <c r="W177" s="39" t="s">
        <v>514</v>
      </c>
      <c r="X177" s="39" t="s">
        <v>514</v>
      </c>
      <c r="Y177" s="39" t="s">
        <v>1100</v>
      </c>
      <c r="Z177" s="39" t="s">
        <v>840</v>
      </c>
      <c r="AA177" s="39" t="s">
        <v>840</v>
      </c>
      <c r="AB177" s="61" t="s">
        <v>1138</v>
      </c>
      <c r="AC177" s="39" t="s">
        <v>830</v>
      </c>
      <c r="AD177" s="39" t="s">
        <v>1052</v>
      </c>
      <c r="AE177" s="39" t="s">
        <v>1100</v>
      </c>
      <c r="AF177" s="39" t="s">
        <v>839</v>
      </c>
      <c r="AG177" s="40" t="s">
        <v>1381</v>
      </c>
      <c r="AH177" s="39" t="s">
        <v>844</v>
      </c>
      <c r="AI177" s="39" t="s">
        <v>844</v>
      </c>
      <c r="AJ177" s="39" t="s">
        <v>846</v>
      </c>
      <c r="AK177" s="39" t="s">
        <v>847</v>
      </c>
      <c r="AL177" s="39" t="s">
        <v>847</v>
      </c>
      <c r="AM177" s="39" t="s">
        <v>1139</v>
      </c>
      <c r="AN177" s="39" t="s">
        <v>1139</v>
      </c>
      <c r="AO177" s="39" t="s">
        <v>830</v>
      </c>
      <c r="AP177" s="39" t="s">
        <v>830</v>
      </c>
      <c r="AQ177" s="39" t="s">
        <v>830</v>
      </c>
      <c r="AR177" s="39" t="s">
        <v>830</v>
      </c>
      <c r="AS177" s="39" t="s">
        <v>830</v>
      </c>
      <c r="AT177" s="39" t="s">
        <v>830</v>
      </c>
      <c r="AU177" s="39" t="s">
        <v>830</v>
      </c>
      <c r="AV177" s="39" t="s">
        <v>844</v>
      </c>
      <c r="AW177" s="39" t="s">
        <v>514</v>
      </c>
      <c r="AX177" s="39" t="s">
        <v>842</v>
      </c>
      <c r="AY177" s="39" t="s">
        <v>842</v>
      </c>
      <c r="AZ177" s="39" t="s">
        <v>842</v>
      </c>
      <c r="BA177" s="40" t="s">
        <v>819</v>
      </c>
      <c r="BB177" s="39" t="s">
        <v>841</v>
      </c>
      <c r="BC177" s="39" t="s">
        <v>841</v>
      </c>
      <c r="BD177" s="39" t="s">
        <v>503</v>
      </c>
      <c r="BE177" s="39" t="s">
        <v>503</v>
      </c>
      <c r="BF177" s="39" t="s">
        <v>1133</v>
      </c>
      <c r="BG177" s="39" t="s">
        <v>1140</v>
      </c>
      <c r="BH177" s="39" t="s">
        <v>838</v>
      </c>
      <c r="BI177" s="39" t="s">
        <v>514</v>
      </c>
      <c r="BJ177" s="39" t="s">
        <v>511</v>
      </c>
      <c r="BK177" s="39" t="s">
        <v>514</v>
      </c>
      <c r="BL177" s="39" t="s">
        <v>514</v>
      </c>
      <c r="BM177" s="39" t="s">
        <v>821</v>
      </c>
      <c r="BN177" s="39" t="s">
        <v>830</v>
      </c>
      <c r="BO177" s="39" t="s">
        <v>830</v>
      </c>
      <c r="BP177" s="39" t="s">
        <v>830</v>
      </c>
      <c r="BQ177" s="39" t="s">
        <v>830</v>
      </c>
      <c r="BR177" s="39" t="s">
        <v>830</v>
      </c>
      <c r="BS177" s="39" t="s">
        <v>830</v>
      </c>
      <c r="BT177" s="39"/>
      <c r="BU177" s="39" t="s">
        <v>845</v>
      </c>
      <c r="BV177" s="39" t="s">
        <v>514</v>
      </c>
    </row>
    <row r="178" spans="1:74">
      <c r="A178" s="30" t="str">
        <f>'Indicator Data'!A179</f>
        <v>Trinidad and Tobago</v>
      </c>
      <c r="B178" s="23" t="str">
        <f>'Indicator Data'!B179</f>
        <v>TTO</v>
      </c>
      <c r="C178" s="39" t="s">
        <v>1132</v>
      </c>
      <c r="D178" s="39" t="s">
        <v>1132</v>
      </c>
      <c r="E178" s="39" t="s">
        <v>1133</v>
      </c>
      <c r="F178" s="39" t="s">
        <v>1133</v>
      </c>
      <c r="G178" s="39" t="s">
        <v>1133</v>
      </c>
      <c r="H178" s="39" t="s">
        <v>1133</v>
      </c>
      <c r="I178" s="39" t="s">
        <v>1133</v>
      </c>
      <c r="J178" s="39" t="s">
        <v>842</v>
      </c>
      <c r="K178" s="39" t="s">
        <v>842</v>
      </c>
      <c r="L178" s="39" t="s">
        <v>503</v>
      </c>
      <c r="M178" s="39" t="s">
        <v>839</v>
      </c>
      <c r="N178" s="39" t="s">
        <v>839</v>
      </c>
      <c r="O178" s="39" t="s">
        <v>839</v>
      </c>
      <c r="P178" s="39" t="s">
        <v>839</v>
      </c>
      <c r="Q178" s="39" t="s">
        <v>1051</v>
      </c>
      <c r="R178" s="39" t="s">
        <v>1051</v>
      </c>
      <c r="S178" s="39" t="s">
        <v>839</v>
      </c>
      <c r="T178" s="39" t="s">
        <v>839</v>
      </c>
      <c r="U178" s="39" t="s">
        <v>839</v>
      </c>
      <c r="V178" s="39" t="s">
        <v>514</v>
      </c>
      <c r="W178" s="39" t="s">
        <v>514</v>
      </c>
      <c r="X178" s="39" t="s">
        <v>514</v>
      </c>
      <c r="Y178" s="39" t="s">
        <v>1100</v>
      </c>
      <c r="Z178" s="39" t="s">
        <v>840</v>
      </c>
      <c r="AA178" s="39" t="s">
        <v>840</v>
      </c>
      <c r="AB178" s="61" t="s">
        <v>1138</v>
      </c>
      <c r="AC178" s="39" t="s">
        <v>830</v>
      </c>
      <c r="AD178" s="39" t="s">
        <v>1052</v>
      </c>
      <c r="AE178" s="39" t="s">
        <v>1100</v>
      </c>
      <c r="AF178" s="39" t="s">
        <v>839</v>
      </c>
      <c r="AG178" s="40" t="s">
        <v>1381</v>
      </c>
      <c r="AH178" s="39" t="s">
        <v>844</v>
      </c>
      <c r="AI178" s="39" t="s">
        <v>844</v>
      </c>
      <c r="AJ178" s="39" t="s">
        <v>846</v>
      </c>
      <c r="AK178" s="39" t="s">
        <v>847</v>
      </c>
      <c r="AL178" s="39" t="s">
        <v>847</v>
      </c>
      <c r="AM178" s="39" t="s">
        <v>1139</v>
      </c>
      <c r="AN178" s="39" t="s">
        <v>1139</v>
      </c>
      <c r="AO178" s="39" t="s">
        <v>830</v>
      </c>
      <c r="AP178" s="39" t="s">
        <v>830</v>
      </c>
      <c r="AQ178" s="39" t="s">
        <v>830</v>
      </c>
      <c r="AR178" s="39" t="s">
        <v>830</v>
      </c>
      <c r="AS178" s="39" t="s">
        <v>830</v>
      </c>
      <c r="AT178" s="39" t="s">
        <v>830</v>
      </c>
      <c r="AU178" s="39" t="s">
        <v>830</v>
      </c>
      <c r="AV178" s="39" t="s">
        <v>844</v>
      </c>
      <c r="AW178" s="39" t="s">
        <v>514</v>
      </c>
      <c r="AX178" s="39" t="s">
        <v>842</v>
      </c>
      <c r="AY178" s="39" t="s">
        <v>842</v>
      </c>
      <c r="AZ178" s="39" t="s">
        <v>842</v>
      </c>
      <c r="BA178" s="40" t="s">
        <v>819</v>
      </c>
      <c r="BB178" s="39" t="s">
        <v>841</v>
      </c>
      <c r="BC178" s="39" t="s">
        <v>841</v>
      </c>
      <c r="BD178" s="39" t="s">
        <v>503</v>
      </c>
      <c r="BE178" s="39" t="s">
        <v>503</v>
      </c>
      <c r="BF178" s="39" t="s">
        <v>1133</v>
      </c>
      <c r="BG178" s="39" t="s">
        <v>1140</v>
      </c>
      <c r="BH178" s="39" t="s">
        <v>838</v>
      </c>
      <c r="BI178" s="39" t="s">
        <v>514</v>
      </c>
      <c r="BJ178" s="39" t="s">
        <v>511</v>
      </c>
      <c r="BK178" s="39" t="s">
        <v>514</v>
      </c>
      <c r="BL178" s="39" t="s">
        <v>514</v>
      </c>
      <c r="BM178" s="39" t="s">
        <v>821</v>
      </c>
      <c r="BN178" s="39" t="s">
        <v>830</v>
      </c>
      <c r="BO178" s="39" t="s">
        <v>830</v>
      </c>
      <c r="BP178" s="39" t="s">
        <v>830</v>
      </c>
      <c r="BQ178" s="39" t="s">
        <v>830</v>
      </c>
      <c r="BR178" s="39" t="s">
        <v>830</v>
      </c>
      <c r="BS178" s="39" t="s">
        <v>830</v>
      </c>
      <c r="BT178" s="39"/>
      <c r="BU178" s="39" t="s">
        <v>845</v>
      </c>
      <c r="BV178" s="39" t="s">
        <v>514</v>
      </c>
    </row>
    <row r="179" spans="1:74">
      <c r="A179" s="30" t="str">
        <f>'Indicator Data'!A180</f>
        <v>Tunisia</v>
      </c>
      <c r="B179" s="23" t="str">
        <f>'Indicator Data'!B180</f>
        <v>TUN</v>
      </c>
      <c r="C179" s="39" t="s">
        <v>1132</v>
      </c>
      <c r="D179" s="39" t="s">
        <v>1132</v>
      </c>
      <c r="E179" s="39" t="s">
        <v>1133</v>
      </c>
      <c r="F179" s="39" t="s">
        <v>1133</v>
      </c>
      <c r="G179" s="39" t="s">
        <v>1133</v>
      </c>
      <c r="H179" s="39" t="s">
        <v>1133</v>
      </c>
      <c r="I179" s="39" t="s">
        <v>1133</v>
      </c>
      <c r="J179" s="39" t="s">
        <v>842</v>
      </c>
      <c r="K179" s="39" t="s">
        <v>842</v>
      </c>
      <c r="L179" s="39" t="s">
        <v>503</v>
      </c>
      <c r="M179" s="39" t="s">
        <v>839</v>
      </c>
      <c r="N179" s="39" t="s">
        <v>839</v>
      </c>
      <c r="O179" s="39" t="s">
        <v>839</v>
      </c>
      <c r="P179" s="39" t="s">
        <v>839</v>
      </c>
      <c r="Q179" s="39" t="s">
        <v>1051</v>
      </c>
      <c r="R179" s="39" t="s">
        <v>1051</v>
      </c>
      <c r="S179" s="39" t="s">
        <v>839</v>
      </c>
      <c r="T179" s="39" t="s">
        <v>839</v>
      </c>
      <c r="U179" s="39" t="s">
        <v>839</v>
      </c>
      <c r="V179" s="39" t="s">
        <v>514</v>
      </c>
      <c r="W179" s="39" t="s">
        <v>514</v>
      </c>
      <c r="X179" s="39" t="s">
        <v>514</v>
      </c>
      <c r="Y179" s="39" t="s">
        <v>1100</v>
      </c>
      <c r="Z179" s="39" t="s">
        <v>840</v>
      </c>
      <c r="AA179" s="39" t="s">
        <v>840</v>
      </c>
      <c r="AB179" s="61" t="s">
        <v>1138</v>
      </c>
      <c r="AC179" s="39" t="s">
        <v>830</v>
      </c>
      <c r="AD179" s="39" t="s">
        <v>1052</v>
      </c>
      <c r="AE179" s="39" t="s">
        <v>1100</v>
      </c>
      <c r="AF179" s="39" t="s">
        <v>839</v>
      </c>
      <c r="AG179" s="40" t="s">
        <v>1381</v>
      </c>
      <c r="AH179" s="39" t="s">
        <v>844</v>
      </c>
      <c r="AI179" s="39" t="s">
        <v>844</v>
      </c>
      <c r="AJ179" s="39" t="s">
        <v>846</v>
      </c>
      <c r="AK179" s="39" t="s">
        <v>847</v>
      </c>
      <c r="AL179" s="39" t="s">
        <v>847</v>
      </c>
      <c r="AM179" s="39" t="s">
        <v>1139</v>
      </c>
      <c r="AN179" s="39" t="s">
        <v>1139</v>
      </c>
      <c r="AO179" s="39" t="s">
        <v>830</v>
      </c>
      <c r="AP179" s="39" t="s">
        <v>830</v>
      </c>
      <c r="AQ179" s="39" t="s">
        <v>830</v>
      </c>
      <c r="AR179" s="39" t="s">
        <v>830</v>
      </c>
      <c r="AS179" s="39" t="s">
        <v>830</v>
      </c>
      <c r="AT179" s="39" t="s">
        <v>830</v>
      </c>
      <c r="AU179" s="39" t="s">
        <v>830</v>
      </c>
      <c r="AV179" s="39" t="s">
        <v>844</v>
      </c>
      <c r="AW179" s="39" t="s">
        <v>514</v>
      </c>
      <c r="AX179" s="39" t="s">
        <v>842</v>
      </c>
      <c r="AY179" s="39" t="s">
        <v>842</v>
      </c>
      <c r="AZ179" s="39" t="s">
        <v>842</v>
      </c>
      <c r="BA179" s="40" t="s">
        <v>822</v>
      </c>
      <c r="BB179" s="39" t="s">
        <v>841</v>
      </c>
      <c r="BC179" s="39" t="s">
        <v>841</v>
      </c>
      <c r="BD179" s="39" t="s">
        <v>503</v>
      </c>
      <c r="BE179" s="39" t="s">
        <v>503</v>
      </c>
      <c r="BF179" s="39" t="s">
        <v>1133</v>
      </c>
      <c r="BG179" s="39" t="s">
        <v>1140</v>
      </c>
      <c r="BH179" s="39" t="s">
        <v>838</v>
      </c>
      <c r="BI179" s="39" t="s">
        <v>514</v>
      </c>
      <c r="BJ179" s="39" t="s">
        <v>511</v>
      </c>
      <c r="BK179" s="39" t="s">
        <v>514</v>
      </c>
      <c r="BL179" s="39" t="s">
        <v>514</v>
      </c>
      <c r="BM179" s="39" t="s">
        <v>821</v>
      </c>
      <c r="BN179" s="39" t="s">
        <v>830</v>
      </c>
      <c r="BO179" s="39" t="s">
        <v>830</v>
      </c>
      <c r="BP179" s="39" t="s">
        <v>830</v>
      </c>
      <c r="BQ179" s="39" t="s">
        <v>830</v>
      </c>
      <c r="BR179" s="39" t="s">
        <v>830</v>
      </c>
      <c r="BS179" s="39" t="s">
        <v>830</v>
      </c>
      <c r="BT179" s="39"/>
      <c r="BU179" s="39" t="s">
        <v>845</v>
      </c>
      <c r="BV179" s="39" t="s">
        <v>514</v>
      </c>
    </row>
    <row r="180" spans="1:74">
      <c r="A180" s="30" t="str">
        <f>'Indicator Data'!A181</f>
        <v>Türkiye</v>
      </c>
      <c r="B180" s="23" t="str">
        <f>'Indicator Data'!B181</f>
        <v>TUR</v>
      </c>
      <c r="C180" s="39" t="s">
        <v>1132</v>
      </c>
      <c r="D180" s="39" t="s">
        <v>1132</v>
      </c>
      <c r="E180" s="39" t="s">
        <v>1133</v>
      </c>
      <c r="F180" s="39" t="s">
        <v>1133</v>
      </c>
      <c r="G180" s="39" t="s">
        <v>1133</v>
      </c>
      <c r="H180" s="39" t="s">
        <v>1133</v>
      </c>
      <c r="I180" s="39" t="s">
        <v>1133</v>
      </c>
      <c r="J180" s="39" t="s">
        <v>842</v>
      </c>
      <c r="K180" s="39" t="s">
        <v>842</v>
      </c>
      <c r="L180" s="39" t="s">
        <v>503</v>
      </c>
      <c r="M180" s="39" t="s">
        <v>839</v>
      </c>
      <c r="N180" s="39" t="s">
        <v>839</v>
      </c>
      <c r="O180" s="39" t="s">
        <v>839</v>
      </c>
      <c r="P180" s="39" t="s">
        <v>839</v>
      </c>
      <c r="Q180" s="39" t="s">
        <v>1051</v>
      </c>
      <c r="R180" s="39" t="s">
        <v>1051</v>
      </c>
      <c r="S180" s="39" t="s">
        <v>839</v>
      </c>
      <c r="T180" s="39" t="s">
        <v>839</v>
      </c>
      <c r="U180" s="39" t="s">
        <v>839</v>
      </c>
      <c r="V180" s="39" t="s">
        <v>514</v>
      </c>
      <c r="W180" s="39" t="s">
        <v>514</v>
      </c>
      <c r="X180" s="39" t="s">
        <v>514</v>
      </c>
      <c r="Y180" s="39" t="s">
        <v>1100</v>
      </c>
      <c r="Z180" s="39" t="s">
        <v>840</v>
      </c>
      <c r="AA180" s="39" t="s">
        <v>840</v>
      </c>
      <c r="AB180" s="61" t="s">
        <v>1138</v>
      </c>
      <c r="AC180" s="39" t="s">
        <v>830</v>
      </c>
      <c r="AD180" s="39" t="s">
        <v>1052</v>
      </c>
      <c r="AE180" s="39" t="s">
        <v>1100</v>
      </c>
      <c r="AF180" s="39" t="s">
        <v>839</v>
      </c>
      <c r="AG180" s="40" t="s">
        <v>1381</v>
      </c>
      <c r="AH180" s="39" t="s">
        <v>844</v>
      </c>
      <c r="AI180" s="39" t="s">
        <v>844</v>
      </c>
      <c r="AJ180" s="39" t="s">
        <v>846</v>
      </c>
      <c r="AK180" s="39" t="s">
        <v>847</v>
      </c>
      <c r="AL180" s="39" t="s">
        <v>847</v>
      </c>
      <c r="AM180" s="39" t="s">
        <v>1139</v>
      </c>
      <c r="AN180" s="39" t="s">
        <v>1139</v>
      </c>
      <c r="AO180" s="39" t="s">
        <v>830</v>
      </c>
      <c r="AP180" s="39" t="s">
        <v>830</v>
      </c>
      <c r="AQ180" s="39" t="s">
        <v>830</v>
      </c>
      <c r="AR180" s="39" t="s">
        <v>830</v>
      </c>
      <c r="AS180" s="39" t="s">
        <v>830</v>
      </c>
      <c r="AT180" s="39" t="s">
        <v>830</v>
      </c>
      <c r="AU180" s="39" t="s">
        <v>830</v>
      </c>
      <c r="AV180" s="39" t="s">
        <v>844</v>
      </c>
      <c r="AW180" s="39" t="s">
        <v>514</v>
      </c>
      <c r="AX180" s="39" t="s">
        <v>842</v>
      </c>
      <c r="AY180" s="39" t="s">
        <v>842</v>
      </c>
      <c r="AZ180" s="39" t="s">
        <v>842</v>
      </c>
      <c r="BA180" s="40" t="s">
        <v>822</v>
      </c>
      <c r="BB180" s="39" t="s">
        <v>841</v>
      </c>
      <c r="BC180" s="39" t="s">
        <v>841</v>
      </c>
      <c r="BD180" s="39" t="s">
        <v>503</v>
      </c>
      <c r="BE180" s="39" t="s">
        <v>503</v>
      </c>
      <c r="BF180" s="39" t="s">
        <v>1133</v>
      </c>
      <c r="BG180" s="39" t="s">
        <v>1140</v>
      </c>
      <c r="BH180" s="39" t="s">
        <v>838</v>
      </c>
      <c r="BI180" s="39" t="s">
        <v>514</v>
      </c>
      <c r="BJ180" s="39" t="s">
        <v>511</v>
      </c>
      <c r="BK180" s="39" t="s">
        <v>514</v>
      </c>
      <c r="BL180" s="39" t="s">
        <v>514</v>
      </c>
      <c r="BM180" s="39" t="s">
        <v>821</v>
      </c>
      <c r="BN180" s="39" t="s">
        <v>830</v>
      </c>
      <c r="BO180" s="39" t="s">
        <v>830</v>
      </c>
      <c r="BP180" s="39" t="s">
        <v>830</v>
      </c>
      <c r="BQ180" s="39" t="s">
        <v>830</v>
      </c>
      <c r="BR180" s="39" t="s">
        <v>830</v>
      </c>
      <c r="BS180" s="39" t="s">
        <v>830</v>
      </c>
      <c r="BT180" s="39"/>
      <c r="BU180" s="39" t="s">
        <v>845</v>
      </c>
      <c r="BV180" s="39" t="s">
        <v>514</v>
      </c>
    </row>
    <row r="181" spans="1:74">
      <c r="A181" s="30" t="str">
        <f>'Indicator Data'!A182</f>
        <v>Turkmenistan</v>
      </c>
      <c r="B181" s="23" t="str">
        <f>'Indicator Data'!B182</f>
        <v>TKM</v>
      </c>
      <c r="C181" s="39" t="s">
        <v>1132</v>
      </c>
      <c r="D181" s="39" t="s">
        <v>1132</v>
      </c>
      <c r="E181" s="39" t="s">
        <v>1133</v>
      </c>
      <c r="F181" s="39" t="s">
        <v>1133</v>
      </c>
      <c r="G181" s="39" t="s">
        <v>1133</v>
      </c>
      <c r="H181" s="39" t="s">
        <v>1133</v>
      </c>
      <c r="I181" s="39" t="s">
        <v>1133</v>
      </c>
      <c r="J181" s="39" t="s">
        <v>842</v>
      </c>
      <c r="K181" s="39" t="s">
        <v>842</v>
      </c>
      <c r="L181" s="39" t="s">
        <v>503</v>
      </c>
      <c r="M181" s="39" t="s">
        <v>839</v>
      </c>
      <c r="N181" s="39" t="s">
        <v>839</v>
      </c>
      <c r="O181" s="39" t="s">
        <v>839</v>
      </c>
      <c r="P181" s="39" t="s">
        <v>839</v>
      </c>
      <c r="Q181" s="39" t="s">
        <v>1051</v>
      </c>
      <c r="R181" s="39" t="s">
        <v>1051</v>
      </c>
      <c r="S181" s="39" t="s">
        <v>839</v>
      </c>
      <c r="T181" s="39" t="s">
        <v>839</v>
      </c>
      <c r="U181" s="39" t="s">
        <v>839</v>
      </c>
      <c r="V181" s="39" t="s">
        <v>514</v>
      </c>
      <c r="W181" s="39" t="s">
        <v>514</v>
      </c>
      <c r="X181" s="39" t="s">
        <v>514</v>
      </c>
      <c r="Y181" s="39" t="s">
        <v>1100</v>
      </c>
      <c r="Z181" s="39" t="s">
        <v>840</v>
      </c>
      <c r="AA181" s="39" t="s">
        <v>840</v>
      </c>
      <c r="AB181" s="61" t="s">
        <v>1138</v>
      </c>
      <c r="AC181" s="39" t="s">
        <v>830</v>
      </c>
      <c r="AD181" s="39" t="s">
        <v>1052</v>
      </c>
      <c r="AE181" s="39" t="s">
        <v>1100</v>
      </c>
      <c r="AF181" s="39" t="s">
        <v>839</v>
      </c>
      <c r="AG181" s="40" t="s">
        <v>1381</v>
      </c>
      <c r="AH181" s="39" t="s">
        <v>844</v>
      </c>
      <c r="AI181" s="39" t="s">
        <v>844</v>
      </c>
      <c r="AJ181" s="39" t="s">
        <v>846</v>
      </c>
      <c r="AK181" s="39" t="s">
        <v>847</v>
      </c>
      <c r="AL181" s="39" t="s">
        <v>847</v>
      </c>
      <c r="AM181" s="39" t="s">
        <v>1139</v>
      </c>
      <c r="AN181" s="39" t="s">
        <v>1139</v>
      </c>
      <c r="AO181" s="39" t="s">
        <v>830</v>
      </c>
      <c r="AP181" s="39" t="s">
        <v>830</v>
      </c>
      <c r="AQ181" s="39" t="s">
        <v>830</v>
      </c>
      <c r="AR181" s="39" t="s">
        <v>830</v>
      </c>
      <c r="AS181" s="39" t="s">
        <v>830</v>
      </c>
      <c r="AT181" s="39" t="s">
        <v>830</v>
      </c>
      <c r="AU181" s="39" t="s">
        <v>830</v>
      </c>
      <c r="AV181" s="39" t="s">
        <v>844</v>
      </c>
      <c r="AW181" s="39" t="s">
        <v>514</v>
      </c>
      <c r="AX181" s="39" t="s">
        <v>842</v>
      </c>
      <c r="AY181" s="39" t="s">
        <v>842</v>
      </c>
      <c r="AZ181" s="39" t="s">
        <v>842</v>
      </c>
      <c r="BA181" s="40" t="s">
        <v>819</v>
      </c>
      <c r="BB181" s="39" t="s">
        <v>841</v>
      </c>
      <c r="BC181" s="39" t="s">
        <v>841</v>
      </c>
      <c r="BD181" s="39" t="s">
        <v>503</v>
      </c>
      <c r="BE181" s="39" t="s">
        <v>503</v>
      </c>
      <c r="BF181" s="39" t="s">
        <v>1133</v>
      </c>
      <c r="BG181" s="39" t="s">
        <v>1140</v>
      </c>
      <c r="BH181" s="39" t="s">
        <v>838</v>
      </c>
      <c r="BI181" s="39" t="s">
        <v>514</v>
      </c>
      <c r="BJ181" s="39" t="s">
        <v>511</v>
      </c>
      <c r="BK181" s="39" t="s">
        <v>514</v>
      </c>
      <c r="BL181" s="39" t="s">
        <v>514</v>
      </c>
      <c r="BM181" s="39" t="s">
        <v>821</v>
      </c>
      <c r="BN181" s="39" t="s">
        <v>830</v>
      </c>
      <c r="BO181" s="39" t="s">
        <v>830</v>
      </c>
      <c r="BP181" s="39" t="s">
        <v>830</v>
      </c>
      <c r="BQ181" s="39" t="s">
        <v>830</v>
      </c>
      <c r="BR181" s="39" t="s">
        <v>830</v>
      </c>
      <c r="BS181" s="39" t="s">
        <v>830</v>
      </c>
      <c r="BT181" s="39"/>
      <c r="BU181" s="39" t="s">
        <v>845</v>
      </c>
      <c r="BV181" s="39" t="s">
        <v>514</v>
      </c>
    </row>
    <row r="182" spans="1:74">
      <c r="A182" s="30" t="str">
        <f>'Indicator Data'!A183</f>
        <v>Tuvalu</v>
      </c>
      <c r="B182" s="23" t="str">
        <f>'Indicator Data'!B183</f>
        <v>TUV</v>
      </c>
      <c r="C182" s="39" t="s">
        <v>1132</v>
      </c>
      <c r="D182" s="39" t="s">
        <v>1132</v>
      </c>
      <c r="E182" s="39" t="s">
        <v>1133</v>
      </c>
      <c r="F182" s="39" t="s">
        <v>1133</v>
      </c>
      <c r="G182" s="39" t="s">
        <v>1133</v>
      </c>
      <c r="H182" s="39" t="s">
        <v>1133</v>
      </c>
      <c r="I182" s="39" t="s">
        <v>1133</v>
      </c>
      <c r="J182" s="39" t="s">
        <v>842</v>
      </c>
      <c r="K182" s="39" t="s">
        <v>842</v>
      </c>
      <c r="L182" s="39" t="s">
        <v>503</v>
      </c>
      <c r="M182" s="39" t="s">
        <v>839</v>
      </c>
      <c r="N182" s="39" t="s">
        <v>839</v>
      </c>
      <c r="O182" s="39" t="s">
        <v>839</v>
      </c>
      <c r="P182" s="39" t="s">
        <v>839</v>
      </c>
      <c r="Q182" s="39" t="s">
        <v>1051</v>
      </c>
      <c r="R182" s="39" t="s">
        <v>1051</v>
      </c>
      <c r="S182" s="39" t="s">
        <v>839</v>
      </c>
      <c r="T182" s="39" t="s">
        <v>839</v>
      </c>
      <c r="U182" s="39" t="s">
        <v>839</v>
      </c>
      <c r="V182" s="39" t="s">
        <v>514</v>
      </c>
      <c r="W182" s="39" t="s">
        <v>514</v>
      </c>
      <c r="X182" s="39" t="s">
        <v>514</v>
      </c>
      <c r="Y182" s="39" t="s">
        <v>1100</v>
      </c>
      <c r="Z182" s="39" t="s">
        <v>840</v>
      </c>
      <c r="AA182" s="39" t="s">
        <v>840</v>
      </c>
      <c r="AB182" s="61" t="s">
        <v>1138</v>
      </c>
      <c r="AC182" s="39" t="s">
        <v>830</v>
      </c>
      <c r="AD182" s="39" t="s">
        <v>1052</v>
      </c>
      <c r="AE182" s="39" t="s">
        <v>1100</v>
      </c>
      <c r="AF182" s="39" t="s">
        <v>839</v>
      </c>
      <c r="AG182" s="40" t="s">
        <v>1381</v>
      </c>
      <c r="AH182" s="39" t="s">
        <v>844</v>
      </c>
      <c r="AI182" s="39" t="s">
        <v>844</v>
      </c>
      <c r="AJ182" s="39" t="s">
        <v>846</v>
      </c>
      <c r="AK182" s="39" t="s">
        <v>847</v>
      </c>
      <c r="AL182" s="39" t="s">
        <v>847</v>
      </c>
      <c r="AM182" s="39" t="s">
        <v>1139</v>
      </c>
      <c r="AN182" s="39" t="s">
        <v>1139</v>
      </c>
      <c r="AO182" s="39" t="s">
        <v>830</v>
      </c>
      <c r="AP182" s="39" t="s">
        <v>830</v>
      </c>
      <c r="AQ182" s="39" t="s">
        <v>830</v>
      </c>
      <c r="AR182" s="39" t="s">
        <v>830</v>
      </c>
      <c r="AS182" s="39" t="s">
        <v>830</v>
      </c>
      <c r="AT182" s="39" t="s">
        <v>830</v>
      </c>
      <c r="AU182" s="39" t="s">
        <v>830</v>
      </c>
      <c r="AV182" s="39" t="s">
        <v>844</v>
      </c>
      <c r="AW182" s="39" t="s">
        <v>514</v>
      </c>
      <c r="AX182" s="39" t="s">
        <v>842</v>
      </c>
      <c r="AY182" s="39" t="s">
        <v>842</v>
      </c>
      <c r="AZ182" s="39" t="s">
        <v>842</v>
      </c>
      <c r="BA182" s="40" t="s">
        <v>819</v>
      </c>
      <c r="BB182" s="39" t="s">
        <v>841</v>
      </c>
      <c r="BC182" s="39" t="s">
        <v>841</v>
      </c>
      <c r="BD182" s="39" t="s">
        <v>503</v>
      </c>
      <c r="BE182" s="39" t="s">
        <v>503</v>
      </c>
      <c r="BF182" s="39" t="s">
        <v>1133</v>
      </c>
      <c r="BG182" s="39" t="s">
        <v>1140</v>
      </c>
      <c r="BH182" s="39" t="s">
        <v>838</v>
      </c>
      <c r="BI182" s="39" t="s">
        <v>514</v>
      </c>
      <c r="BJ182" s="39" t="s">
        <v>511</v>
      </c>
      <c r="BK182" s="39" t="s">
        <v>514</v>
      </c>
      <c r="BL182" s="39" t="s">
        <v>514</v>
      </c>
      <c r="BM182" s="39" t="s">
        <v>821</v>
      </c>
      <c r="BN182" s="39" t="s">
        <v>830</v>
      </c>
      <c r="BO182" s="39" t="s">
        <v>830</v>
      </c>
      <c r="BP182" s="39" t="s">
        <v>830</v>
      </c>
      <c r="BQ182" s="39" t="s">
        <v>830</v>
      </c>
      <c r="BR182" s="39" t="s">
        <v>830</v>
      </c>
      <c r="BS182" s="39" t="s">
        <v>830</v>
      </c>
      <c r="BT182" s="39"/>
      <c r="BU182" s="39" t="s">
        <v>845</v>
      </c>
      <c r="BV182" s="39" t="s">
        <v>514</v>
      </c>
    </row>
    <row r="183" spans="1:74">
      <c r="A183" s="30" t="str">
        <f>'Indicator Data'!A184</f>
        <v>Uganda</v>
      </c>
      <c r="B183" s="23" t="str">
        <f>'Indicator Data'!B184</f>
        <v>UGA</v>
      </c>
      <c r="C183" s="39" t="s">
        <v>1132</v>
      </c>
      <c r="D183" s="39" t="s">
        <v>1132</v>
      </c>
      <c r="E183" s="39" t="s">
        <v>1133</v>
      </c>
      <c r="F183" s="39" t="s">
        <v>1133</v>
      </c>
      <c r="G183" s="39" t="s">
        <v>1133</v>
      </c>
      <c r="H183" s="39" t="s">
        <v>1133</v>
      </c>
      <c r="I183" s="39" t="s">
        <v>1133</v>
      </c>
      <c r="J183" s="39" t="s">
        <v>842</v>
      </c>
      <c r="K183" s="39" t="s">
        <v>842</v>
      </c>
      <c r="L183" s="39" t="s">
        <v>503</v>
      </c>
      <c r="M183" s="39" t="s">
        <v>839</v>
      </c>
      <c r="N183" s="39" t="s">
        <v>839</v>
      </c>
      <c r="O183" s="39" t="s">
        <v>839</v>
      </c>
      <c r="P183" s="39" t="s">
        <v>839</v>
      </c>
      <c r="Q183" s="39" t="s">
        <v>1051</v>
      </c>
      <c r="R183" s="39" t="s">
        <v>1051</v>
      </c>
      <c r="S183" s="39" t="s">
        <v>839</v>
      </c>
      <c r="T183" s="39" t="s">
        <v>839</v>
      </c>
      <c r="U183" s="39" t="s">
        <v>839</v>
      </c>
      <c r="V183" s="39" t="s">
        <v>514</v>
      </c>
      <c r="W183" s="39" t="s">
        <v>514</v>
      </c>
      <c r="X183" s="39" t="s">
        <v>514</v>
      </c>
      <c r="Y183" s="39" t="s">
        <v>1100</v>
      </c>
      <c r="Z183" s="39" t="s">
        <v>840</v>
      </c>
      <c r="AA183" s="39" t="s">
        <v>840</v>
      </c>
      <c r="AB183" s="61" t="s">
        <v>1138</v>
      </c>
      <c r="AC183" s="39" t="s">
        <v>830</v>
      </c>
      <c r="AD183" s="39" t="s">
        <v>1052</v>
      </c>
      <c r="AE183" s="39" t="s">
        <v>1100</v>
      </c>
      <c r="AF183" s="39" t="s">
        <v>839</v>
      </c>
      <c r="AG183" s="40" t="s">
        <v>1381</v>
      </c>
      <c r="AH183" s="39" t="s">
        <v>844</v>
      </c>
      <c r="AI183" s="39" t="s">
        <v>844</v>
      </c>
      <c r="AJ183" s="39" t="s">
        <v>846</v>
      </c>
      <c r="AK183" s="39" t="s">
        <v>847</v>
      </c>
      <c r="AL183" s="39" t="s">
        <v>847</v>
      </c>
      <c r="AM183" s="39" t="s">
        <v>1139</v>
      </c>
      <c r="AN183" s="39" t="s">
        <v>1139</v>
      </c>
      <c r="AO183" s="39" t="s">
        <v>830</v>
      </c>
      <c r="AP183" s="39" t="s">
        <v>830</v>
      </c>
      <c r="AQ183" s="39" t="s">
        <v>830</v>
      </c>
      <c r="AR183" s="39" t="s">
        <v>830</v>
      </c>
      <c r="AS183" s="39" t="s">
        <v>830</v>
      </c>
      <c r="AT183" s="39" t="s">
        <v>830</v>
      </c>
      <c r="AU183" s="39" t="s">
        <v>830</v>
      </c>
      <c r="AV183" s="39" t="s">
        <v>844</v>
      </c>
      <c r="AW183" s="39" t="s">
        <v>514</v>
      </c>
      <c r="AX183" s="39" t="s">
        <v>842</v>
      </c>
      <c r="AY183" s="39" t="s">
        <v>842</v>
      </c>
      <c r="AZ183" s="39" t="s">
        <v>842</v>
      </c>
      <c r="BA183" s="40" t="s">
        <v>822</v>
      </c>
      <c r="BB183" s="39" t="s">
        <v>841</v>
      </c>
      <c r="BC183" s="39" t="s">
        <v>841</v>
      </c>
      <c r="BD183" s="39" t="s">
        <v>503</v>
      </c>
      <c r="BE183" s="39" t="s">
        <v>503</v>
      </c>
      <c r="BF183" s="39" t="s">
        <v>1133</v>
      </c>
      <c r="BG183" s="39" t="s">
        <v>1140</v>
      </c>
      <c r="BH183" s="39" t="s">
        <v>838</v>
      </c>
      <c r="BI183" s="39" t="s">
        <v>514</v>
      </c>
      <c r="BJ183" s="39" t="s">
        <v>511</v>
      </c>
      <c r="BK183" s="39" t="s">
        <v>514</v>
      </c>
      <c r="BL183" s="39" t="s">
        <v>514</v>
      </c>
      <c r="BM183" s="39" t="s">
        <v>821</v>
      </c>
      <c r="BN183" s="39" t="s">
        <v>830</v>
      </c>
      <c r="BO183" s="39" t="s">
        <v>830</v>
      </c>
      <c r="BP183" s="39" t="s">
        <v>830</v>
      </c>
      <c r="BQ183" s="39" t="s">
        <v>830</v>
      </c>
      <c r="BR183" s="39" t="s">
        <v>830</v>
      </c>
      <c r="BS183" s="39" t="s">
        <v>830</v>
      </c>
      <c r="BT183" s="39"/>
      <c r="BU183" s="39" t="s">
        <v>845</v>
      </c>
      <c r="BV183" s="39" t="s">
        <v>514</v>
      </c>
    </row>
    <row r="184" spans="1:74">
      <c r="A184" s="30" t="str">
        <f>'Indicator Data'!A185</f>
        <v>Ukraine</v>
      </c>
      <c r="B184" s="23" t="str">
        <f>'Indicator Data'!B185</f>
        <v>UKR</v>
      </c>
      <c r="C184" s="39" t="s">
        <v>1132</v>
      </c>
      <c r="D184" s="39" t="s">
        <v>1132</v>
      </c>
      <c r="E184" s="39" t="s">
        <v>1133</v>
      </c>
      <c r="F184" s="39" t="s">
        <v>1133</v>
      </c>
      <c r="G184" s="39" t="s">
        <v>1133</v>
      </c>
      <c r="H184" s="39" t="s">
        <v>1133</v>
      </c>
      <c r="I184" s="39" t="s">
        <v>1133</v>
      </c>
      <c r="J184" s="39" t="s">
        <v>842</v>
      </c>
      <c r="K184" s="39" t="s">
        <v>842</v>
      </c>
      <c r="L184" s="39" t="s">
        <v>503</v>
      </c>
      <c r="M184" s="39" t="s">
        <v>839</v>
      </c>
      <c r="N184" s="39" t="s">
        <v>839</v>
      </c>
      <c r="O184" s="39" t="s">
        <v>839</v>
      </c>
      <c r="P184" s="39" t="s">
        <v>839</v>
      </c>
      <c r="Q184" s="39" t="s">
        <v>1051</v>
      </c>
      <c r="R184" s="39" t="s">
        <v>1051</v>
      </c>
      <c r="S184" s="39" t="s">
        <v>839</v>
      </c>
      <c r="T184" s="39" t="s">
        <v>839</v>
      </c>
      <c r="U184" s="39" t="s">
        <v>839</v>
      </c>
      <c r="V184" s="39" t="s">
        <v>514</v>
      </c>
      <c r="W184" s="39" t="s">
        <v>514</v>
      </c>
      <c r="X184" s="39" t="s">
        <v>514</v>
      </c>
      <c r="Y184" s="39" t="s">
        <v>1100</v>
      </c>
      <c r="Z184" s="39" t="s">
        <v>840</v>
      </c>
      <c r="AA184" s="39" t="s">
        <v>840</v>
      </c>
      <c r="AB184" s="61" t="s">
        <v>1138</v>
      </c>
      <c r="AC184" s="39" t="s">
        <v>830</v>
      </c>
      <c r="AD184" s="39" t="s">
        <v>1052</v>
      </c>
      <c r="AE184" s="39" t="s">
        <v>1100</v>
      </c>
      <c r="AF184" s="39" t="s">
        <v>839</v>
      </c>
      <c r="AG184" s="40" t="s">
        <v>1381</v>
      </c>
      <c r="AH184" s="39" t="s">
        <v>844</v>
      </c>
      <c r="AI184" s="39" t="s">
        <v>844</v>
      </c>
      <c r="AJ184" s="39" t="s">
        <v>846</v>
      </c>
      <c r="AK184" s="39" t="s">
        <v>847</v>
      </c>
      <c r="AL184" s="39" t="s">
        <v>847</v>
      </c>
      <c r="AM184" s="39" t="s">
        <v>1139</v>
      </c>
      <c r="AN184" s="39" t="s">
        <v>1139</v>
      </c>
      <c r="AO184" s="39" t="s">
        <v>830</v>
      </c>
      <c r="AP184" s="39" t="s">
        <v>830</v>
      </c>
      <c r="AQ184" s="39" t="s">
        <v>830</v>
      </c>
      <c r="AR184" s="39" t="s">
        <v>830</v>
      </c>
      <c r="AS184" s="39" t="s">
        <v>830</v>
      </c>
      <c r="AT184" s="39" t="s">
        <v>830</v>
      </c>
      <c r="AU184" s="39" t="s">
        <v>830</v>
      </c>
      <c r="AV184" s="39" t="s">
        <v>844</v>
      </c>
      <c r="AW184" s="39" t="s">
        <v>514</v>
      </c>
      <c r="AX184" s="39" t="s">
        <v>842</v>
      </c>
      <c r="AY184" s="39" t="s">
        <v>842</v>
      </c>
      <c r="AZ184" s="39" t="s">
        <v>842</v>
      </c>
      <c r="BA184" s="40" t="s">
        <v>822</v>
      </c>
      <c r="BB184" s="39" t="s">
        <v>841</v>
      </c>
      <c r="BC184" s="39" t="s">
        <v>841</v>
      </c>
      <c r="BD184" s="39" t="s">
        <v>503</v>
      </c>
      <c r="BE184" s="39" t="s">
        <v>503</v>
      </c>
      <c r="BF184" s="39" t="s">
        <v>1133</v>
      </c>
      <c r="BG184" s="39" t="s">
        <v>1140</v>
      </c>
      <c r="BH184" s="39" t="s">
        <v>838</v>
      </c>
      <c r="BI184" s="39" t="s">
        <v>514</v>
      </c>
      <c r="BJ184" s="39" t="s">
        <v>511</v>
      </c>
      <c r="BK184" s="39" t="s">
        <v>514</v>
      </c>
      <c r="BL184" s="39" t="s">
        <v>514</v>
      </c>
      <c r="BM184" s="39" t="s">
        <v>821</v>
      </c>
      <c r="BN184" s="39" t="s">
        <v>830</v>
      </c>
      <c r="BO184" s="39" t="s">
        <v>830</v>
      </c>
      <c r="BP184" s="39" t="s">
        <v>830</v>
      </c>
      <c r="BQ184" s="39" t="s">
        <v>830</v>
      </c>
      <c r="BR184" s="39" t="s">
        <v>830</v>
      </c>
      <c r="BS184" s="39" t="s">
        <v>830</v>
      </c>
      <c r="BT184" s="39"/>
      <c r="BU184" s="39" t="s">
        <v>845</v>
      </c>
      <c r="BV184" s="39" t="s">
        <v>514</v>
      </c>
    </row>
    <row r="185" spans="1:74">
      <c r="A185" s="30" t="str">
        <f>'Indicator Data'!A186</f>
        <v>United Arab Emirates</v>
      </c>
      <c r="B185" s="23" t="str">
        <f>'Indicator Data'!B186</f>
        <v>ARE</v>
      </c>
      <c r="C185" s="39" t="s">
        <v>1132</v>
      </c>
      <c r="D185" s="39" t="s">
        <v>1132</v>
      </c>
      <c r="E185" s="39" t="s">
        <v>1133</v>
      </c>
      <c r="F185" s="39" t="s">
        <v>1133</v>
      </c>
      <c r="G185" s="39" t="s">
        <v>1133</v>
      </c>
      <c r="H185" s="39" t="s">
        <v>1133</v>
      </c>
      <c r="I185" s="39" t="s">
        <v>1133</v>
      </c>
      <c r="J185" s="39" t="s">
        <v>842</v>
      </c>
      <c r="K185" s="39" t="s">
        <v>842</v>
      </c>
      <c r="L185" s="39" t="s">
        <v>503</v>
      </c>
      <c r="M185" s="39" t="s">
        <v>839</v>
      </c>
      <c r="N185" s="39" t="s">
        <v>839</v>
      </c>
      <c r="O185" s="39" t="s">
        <v>839</v>
      </c>
      <c r="P185" s="39" t="s">
        <v>839</v>
      </c>
      <c r="Q185" s="39" t="s">
        <v>1051</v>
      </c>
      <c r="R185" s="39" t="s">
        <v>1051</v>
      </c>
      <c r="S185" s="39" t="s">
        <v>839</v>
      </c>
      <c r="T185" s="39" t="s">
        <v>839</v>
      </c>
      <c r="U185" s="39" t="s">
        <v>839</v>
      </c>
      <c r="V185" s="39" t="s">
        <v>514</v>
      </c>
      <c r="W185" s="39" t="s">
        <v>514</v>
      </c>
      <c r="X185" s="39" t="s">
        <v>514</v>
      </c>
      <c r="Y185" s="39" t="s">
        <v>1100</v>
      </c>
      <c r="Z185" s="39" t="s">
        <v>840</v>
      </c>
      <c r="AA185" s="39" t="s">
        <v>840</v>
      </c>
      <c r="AB185" s="61" t="s">
        <v>1138</v>
      </c>
      <c r="AC185" s="39" t="s">
        <v>830</v>
      </c>
      <c r="AD185" s="39" t="s">
        <v>1052</v>
      </c>
      <c r="AE185" s="39" t="s">
        <v>1100</v>
      </c>
      <c r="AF185" s="39" t="s">
        <v>839</v>
      </c>
      <c r="AG185" s="40" t="s">
        <v>1381</v>
      </c>
      <c r="AH185" s="39" t="s">
        <v>844</v>
      </c>
      <c r="AI185" s="39" t="s">
        <v>844</v>
      </c>
      <c r="AJ185" s="39" t="s">
        <v>846</v>
      </c>
      <c r="AK185" s="39" t="s">
        <v>847</v>
      </c>
      <c r="AL185" s="39" t="s">
        <v>847</v>
      </c>
      <c r="AM185" s="39" t="s">
        <v>1139</v>
      </c>
      <c r="AN185" s="39" t="s">
        <v>1139</v>
      </c>
      <c r="AO185" s="39" t="s">
        <v>830</v>
      </c>
      <c r="AP185" s="39" t="s">
        <v>830</v>
      </c>
      <c r="AQ185" s="39" t="s">
        <v>830</v>
      </c>
      <c r="AR185" s="39" t="s">
        <v>830</v>
      </c>
      <c r="AS185" s="39" t="s">
        <v>830</v>
      </c>
      <c r="AT185" s="39" t="s">
        <v>830</v>
      </c>
      <c r="AU185" s="39" t="s">
        <v>830</v>
      </c>
      <c r="AV185" s="39" t="s">
        <v>844</v>
      </c>
      <c r="AW185" s="39" t="s">
        <v>514</v>
      </c>
      <c r="AX185" s="39" t="s">
        <v>842</v>
      </c>
      <c r="AY185" s="39" t="s">
        <v>842</v>
      </c>
      <c r="AZ185" s="39" t="s">
        <v>842</v>
      </c>
      <c r="BA185" s="40" t="s">
        <v>819</v>
      </c>
      <c r="BB185" s="39" t="s">
        <v>841</v>
      </c>
      <c r="BC185" s="39" t="s">
        <v>841</v>
      </c>
      <c r="BD185" s="39" t="s">
        <v>503</v>
      </c>
      <c r="BE185" s="39" t="s">
        <v>503</v>
      </c>
      <c r="BF185" s="39" t="s">
        <v>1133</v>
      </c>
      <c r="BG185" s="39" t="s">
        <v>1140</v>
      </c>
      <c r="BH185" s="39" t="s">
        <v>838</v>
      </c>
      <c r="BI185" s="39" t="s">
        <v>514</v>
      </c>
      <c r="BJ185" s="39" t="s">
        <v>511</v>
      </c>
      <c r="BK185" s="39" t="s">
        <v>514</v>
      </c>
      <c r="BL185" s="39" t="s">
        <v>514</v>
      </c>
      <c r="BM185" s="39" t="s">
        <v>821</v>
      </c>
      <c r="BN185" s="39" t="s">
        <v>830</v>
      </c>
      <c r="BO185" s="39" t="s">
        <v>830</v>
      </c>
      <c r="BP185" s="39" t="s">
        <v>830</v>
      </c>
      <c r="BQ185" s="39" t="s">
        <v>830</v>
      </c>
      <c r="BR185" s="39" t="s">
        <v>830</v>
      </c>
      <c r="BS185" s="39" t="s">
        <v>830</v>
      </c>
      <c r="BT185" s="39"/>
      <c r="BU185" s="39" t="s">
        <v>845</v>
      </c>
      <c r="BV185" s="39" t="s">
        <v>514</v>
      </c>
    </row>
    <row r="186" spans="1:74">
      <c r="A186" s="30" t="str">
        <f>'Indicator Data'!A187</f>
        <v>United Kingdom</v>
      </c>
      <c r="B186" s="23" t="str">
        <f>'Indicator Data'!B187</f>
        <v>GBR</v>
      </c>
      <c r="C186" s="39" t="s">
        <v>1132</v>
      </c>
      <c r="D186" s="39" t="s">
        <v>1132</v>
      </c>
      <c r="E186" s="39" t="s">
        <v>1133</v>
      </c>
      <c r="F186" s="39" t="s">
        <v>1133</v>
      </c>
      <c r="G186" s="39" t="s">
        <v>1133</v>
      </c>
      <c r="H186" s="39" t="s">
        <v>1133</v>
      </c>
      <c r="I186" s="39" t="s">
        <v>1133</v>
      </c>
      <c r="J186" s="39" t="s">
        <v>842</v>
      </c>
      <c r="K186" s="39" t="s">
        <v>842</v>
      </c>
      <c r="L186" s="39" t="s">
        <v>503</v>
      </c>
      <c r="M186" s="39" t="s">
        <v>839</v>
      </c>
      <c r="N186" s="39" t="s">
        <v>839</v>
      </c>
      <c r="O186" s="39" t="s">
        <v>839</v>
      </c>
      <c r="P186" s="39" t="s">
        <v>839</v>
      </c>
      <c r="Q186" s="39" t="s">
        <v>1051</v>
      </c>
      <c r="R186" s="39" t="s">
        <v>1051</v>
      </c>
      <c r="S186" s="39" t="s">
        <v>839</v>
      </c>
      <c r="T186" s="39" t="s">
        <v>839</v>
      </c>
      <c r="U186" s="39" t="s">
        <v>839</v>
      </c>
      <c r="V186" s="39" t="s">
        <v>514</v>
      </c>
      <c r="W186" s="39" t="s">
        <v>514</v>
      </c>
      <c r="X186" s="39" t="s">
        <v>514</v>
      </c>
      <c r="Y186" s="39" t="s">
        <v>1100</v>
      </c>
      <c r="Z186" s="39" t="s">
        <v>840</v>
      </c>
      <c r="AA186" s="39" t="s">
        <v>840</v>
      </c>
      <c r="AB186" s="61" t="s">
        <v>1138</v>
      </c>
      <c r="AC186" s="39" t="s">
        <v>830</v>
      </c>
      <c r="AD186" s="39" t="s">
        <v>1052</v>
      </c>
      <c r="AE186" s="39" t="s">
        <v>1100</v>
      </c>
      <c r="AF186" s="39" t="s">
        <v>839</v>
      </c>
      <c r="AG186" s="40" t="s">
        <v>1381</v>
      </c>
      <c r="AH186" s="39" t="s">
        <v>844</v>
      </c>
      <c r="AI186" s="39" t="s">
        <v>844</v>
      </c>
      <c r="AJ186" s="39" t="s">
        <v>846</v>
      </c>
      <c r="AK186" s="39" t="s">
        <v>847</v>
      </c>
      <c r="AL186" s="39" t="s">
        <v>847</v>
      </c>
      <c r="AM186" s="39" t="s">
        <v>1139</v>
      </c>
      <c r="AN186" s="39" t="s">
        <v>1139</v>
      </c>
      <c r="AO186" s="39" t="s">
        <v>830</v>
      </c>
      <c r="AP186" s="39" t="s">
        <v>830</v>
      </c>
      <c r="AQ186" s="39" t="s">
        <v>830</v>
      </c>
      <c r="AR186" s="39" t="s">
        <v>830</v>
      </c>
      <c r="AS186" s="39" t="s">
        <v>830</v>
      </c>
      <c r="AT186" s="39" t="s">
        <v>830</v>
      </c>
      <c r="AU186" s="39" t="s">
        <v>830</v>
      </c>
      <c r="AV186" s="39" t="s">
        <v>844</v>
      </c>
      <c r="AW186" s="39" t="s">
        <v>514</v>
      </c>
      <c r="AX186" s="39" t="s">
        <v>842</v>
      </c>
      <c r="AY186" s="39" t="s">
        <v>842</v>
      </c>
      <c r="AZ186" s="39" t="s">
        <v>842</v>
      </c>
      <c r="BA186" s="40" t="s">
        <v>819</v>
      </c>
      <c r="BB186" s="39" t="s">
        <v>841</v>
      </c>
      <c r="BC186" s="39" t="s">
        <v>841</v>
      </c>
      <c r="BD186" s="39" t="s">
        <v>503</v>
      </c>
      <c r="BE186" s="39" t="s">
        <v>503</v>
      </c>
      <c r="BF186" s="39" t="s">
        <v>1133</v>
      </c>
      <c r="BG186" s="39" t="s">
        <v>1140</v>
      </c>
      <c r="BH186" s="39" t="s">
        <v>838</v>
      </c>
      <c r="BI186" s="39" t="s">
        <v>514</v>
      </c>
      <c r="BJ186" s="39" t="s">
        <v>511</v>
      </c>
      <c r="BK186" s="39" t="s">
        <v>514</v>
      </c>
      <c r="BL186" s="39" t="s">
        <v>514</v>
      </c>
      <c r="BM186" s="39" t="s">
        <v>821</v>
      </c>
      <c r="BN186" s="39" t="s">
        <v>830</v>
      </c>
      <c r="BO186" s="39" t="s">
        <v>830</v>
      </c>
      <c r="BP186" s="39" t="s">
        <v>830</v>
      </c>
      <c r="BQ186" s="39" t="s">
        <v>830</v>
      </c>
      <c r="BR186" s="39" t="s">
        <v>830</v>
      </c>
      <c r="BS186" s="39" t="s">
        <v>830</v>
      </c>
      <c r="BT186" s="39"/>
      <c r="BU186" s="39" t="s">
        <v>845</v>
      </c>
      <c r="BV186" s="39" t="s">
        <v>514</v>
      </c>
    </row>
    <row r="187" spans="1:74">
      <c r="A187" s="30" t="str">
        <f>'Indicator Data'!A188</f>
        <v>United States of America</v>
      </c>
      <c r="B187" s="23" t="str">
        <f>'Indicator Data'!B188</f>
        <v>USA</v>
      </c>
      <c r="C187" s="39" t="s">
        <v>1132</v>
      </c>
      <c r="D187" s="39" t="s">
        <v>1132</v>
      </c>
      <c r="E187" s="39" t="s">
        <v>1133</v>
      </c>
      <c r="F187" s="39" t="s">
        <v>1133</v>
      </c>
      <c r="G187" s="39" t="s">
        <v>1133</v>
      </c>
      <c r="H187" s="39" t="s">
        <v>1133</v>
      </c>
      <c r="I187" s="39" t="s">
        <v>1133</v>
      </c>
      <c r="J187" s="39" t="s">
        <v>842</v>
      </c>
      <c r="K187" s="39" t="s">
        <v>842</v>
      </c>
      <c r="L187" s="39" t="s">
        <v>503</v>
      </c>
      <c r="M187" s="39" t="s">
        <v>839</v>
      </c>
      <c r="N187" s="39" t="s">
        <v>839</v>
      </c>
      <c r="O187" s="39" t="s">
        <v>839</v>
      </c>
      <c r="P187" s="39" t="s">
        <v>839</v>
      </c>
      <c r="Q187" s="39" t="s">
        <v>1051</v>
      </c>
      <c r="R187" s="39" t="s">
        <v>1051</v>
      </c>
      <c r="S187" s="39" t="s">
        <v>839</v>
      </c>
      <c r="T187" s="39" t="s">
        <v>839</v>
      </c>
      <c r="U187" s="39" t="s">
        <v>839</v>
      </c>
      <c r="V187" s="39" t="s">
        <v>514</v>
      </c>
      <c r="W187" s="39" t="s">
        <v>514</v>
      </c>
      <c r="X187" s="39" t="s">
        <v>514</v>
      </c>
      <c r="Y187" s="39" t="s">
        <v>1100</v>
      </c>
      <c r="Z187" s="39" t="s">
        <v>840</v>
      </c>
      <c r="AA187" s="39" t="s">
        <v>840</v>
      </c>
      <c r="AB187" s="61" t="s">
        <v>1138</v>
      </c>
      <c r="AC187" s="39" t="s">
        <v>830</v>
      </c>
      <c r="AD187" s="39" t="s">
        <v>1052</v>
      </c>
      <c r="AE187" s="39" t="s">
        <v>1100</v>
      </c>
      <c r="AF187" s="39" t="s">
        <v>839</v>
      </c>
      <c r="AG187" s="40" t="s">
        <v>1381</v>
      </c>
      <c r="AH187" s="39" t="s">
        <v>844</v>
      </c>
      <c r="AI187" s="39" t="s">
        <v>844</v>
      </c>
      <c r="AJ187" s="39" t="s">
        <v>846</v>
      </c>
      <c r="AK187" s="39" t="s">
        <v>847</v>
      </c>
      <c r="AL187" s="39" t="s">
        <v>847</v>
      </c>
      <c r="AM187" s="39" t="s">
        <v>1139</v>
      </c>
      <c r="AN187" s="39" t="s">
        <v>1139</v>
      </c>
      <c r="AO187" s="39" t="s">
        <v>830</v>
      </c>
      <c r="AP187" s="39" t="s">
        <v>830</v>
      </c>
      <c r="AQ187" s="39" t="s">
        <v>830</v>
      </c>
      <c r="AR187" s="39" t="s">
        <v>830</v>
      </c>
      <c r="AS187" s="39" t="s">
        <v>830</v>
      </c>
      <c r="AT187" s="39" t="s">
        <v>830</v>
      </c>
      <c r="AU187" s="39" t="s">
        <v>830</v>
      </c>
      <c r="AV187" s="39" t="s">
        <v>844</v>
      </c>
      <c r="AW187" s="39" t="s">
        <v>514</v>
      </c>
      <c r="AX187" s="39" t="s">
        <v>842</v>
      </c>
      <c r="AY187" s="39" t="s">
        <v>842</v>
      </c>
      <c r="AZ187" s="39" t="s">
        <v>842</v>
      </c>
      <c r="BA187" s="40" t="s">
        <v>819</v>
      </c>
      <c r="BB187" s="39" t="s">
        <v>841</v>
      </c>
      <c r="BC187" s="39" t="s">
        <v>841</v>
      </c>
      <c r="BD187" s="39" t="s">
        <v>503</v>
      </c>
      <c r="BE187" s="39" t="s">
        <v>503</v>
      </c>
      <c r="BF187" s="39" t="s">
        <v>1133</v>
      </c>
      <c r="BG187" s="39" t="s">
        <v>1140</v>
      </c>
      <c r="BH187" s="39" t="s">
        <v>838</v>
      </c>
      <c r="BI187" s="39" t="s">
        <v>514</v>
      </c>
      <c r="BJ187" s="39" t="s">
        <v>511</v>
      </c>
      <c r="BK187" s="39" t="s">
        <v>514</v>
      </c>
      <c r="BL187" s="39" t="s">
        <v>514</v>
      </c>
      <c r="BM187" s="39" t="s">
        <v>820</v>
      </c>
      <c r="BN187" s="39" t="s">
        <v>830</v>
      </c>
      <c r="BO187" s="39" t="s">
        <v>830</v>
      </c>
      <c r="BP187" s="39" t="s">
        <v>830</v>
      </c>
      <c r="BQ187" s="39" t="s">
        <v>830</v>
      </c>
      <c r="BR187" s="39" t="s">
        <v>830</v>
      </c>
      <c r="BS187" s="39" t="s">
        <v>830</v>
      </c>
      <c r="BT187" s="39"/>
      <c r="BU187" s="39" t="s">
        <v>845</v>
      </c>
      <c r="BV187" s="39" t="s">
        <v>514</v>
      </c>
    </row>
    <row r="188" spans="1:74">
      <c r="A188" s="30" t="str">
        <f>'Indicator Data'!A189</f>
        <v>Uruguay</v>
      </c>
      <c r="B188" s="23" t="str">
        <f>'Indicator Data'!B189</f>
        <v>URY</v>
      </c>
      <c r="C188" s="39" t="s">
        <v>1132</v>
      </c>
      <c r="D188" s="39" t="s">
        <v>1132</v>
      </c>
      <c r="E188" s="39" t="s">
        <v>1133</v>
      </c>
      <c r="F188" s="39" t="s">
        <v>1133</v>
      </c>
      <c r="G188" s="39" t="s">
        <v>1133</v>
      </c>
      <c r="H188" s="39" t="s">
        <v>1133</v>
      </c>
      <c r="I188" s="39" t="s">
        <v>1133</v>
      </c>
      <c r="J188" s="39" t="s">
        <v>842</v>
      </c>
      <c r="K188" s="39" t="s">
        <v>842</v>
      </c>
      <c r="L188" s="39" t="s">
        <v>503</v>
      </c>
      <c r="M188" s="39" t="s">
        <v>839</v>
      </c>
      <c r="N188" s="39" t="s">
        <v>839</v>
      </c>
      <c r="O188" s="39" t="s">
        <v>839</v>
      </c>
      <c r="P188" s="39" t="s">
        <v>839</v>
      </c>
      <c r="Q188" s="39" t="s">
        <v>1051</v>
      </c>
      <c r="R188" s="39" t="s">
        <v>1051</v>
      </c>
      <c r="S188" s="39" t="s">
        <v>839</v>
      </c>
      <c r="T188" s="39" t="s">
        <v>839</v>
      </c>
      <c r="U188" s="39" t="s">
        <v>839</v>
      </c>
      <c r="V188" s="39" t="s">
        <v>514</v>
      </c>
      <c r="W188" s="39" t="s">
        <v>514</v>
      </c>
      <c r="X188" s="39" t="s">
        <v>514</v>
      </c>
      <c r="Y188" s="39" t="s">
        <v>1100</v>
      </c>
      <c r="Z188" s="39" t="s">
        <v>840</v>
      </c>
      <c r="AA188" s="39" t="s">
        <v>840</v>
      </c>
      <c r="AB188" s="61" t="s">
        <v>1138</v>
      </c>
      <c r="AC188" s="39" t="s">
        <v>830</v>
      </c>
      <c r="AD188" s="39" t="s">
        <v>1052</v>
      </c>
      <c r="AE188" s="39" t="s">
        <v>1100</v>
      </c>
      <c r="AF188" s="39" t="s">
        <v>839</v>
      </c>
      <c r="AG188" s="40" t="s">
        <v>1381</v>
      </c>
      <c r="AH188" s="39" t="s">
        <v>844</v>
      </c>
      <c r="AI188" s="39" t="s">
        <v>844</v>
      </c>
      <c r="AJ188" s="39" t="s">
        <v>846</v>
      </c>
      <c r="AK188" s="39" t="s">
        <v>847</v>
      </c>
      <c r="AL188" s="39" t="s">
        <v>847</v>
      </c>
      <c r="AM188" s="39" t="s">
        <v>1139</v>
      </c>
      <c r="AN188" s="39" t="s">
        <v>1139</v>
      </c>
      <c r="AO188" s="39" t="s">
        <v>830</v>
      </c>
      <c r="AP188" s="39" t="s">
        <v>830</v>
      </c>
      <c r="AQ188" s="39" t="s">
        <v>830</v>
      </c>
      <c r="AR188" s="39" t="s">
        <v>830</v>
      </c>
      <c r="AS188" s="39" t="s">
        <v>830</v>
      </c>
      <c r="AT188" s="39" t="s">
        <v>830</v>
      </c>
      <c r="AU188" s="39" t="s">
        <v>830</v>
      </c>
      <c r="AV188" s="39" t="s">
        <v>844</v>
      </c>
      <c r="AW188" s="39" t="s">
        <v>514</v>
      </c>
      <c r="AX188" s="39" t="s">
        <v>842</v>
      </c>
      <c r="AY188" s="39" t="s">
        <v>842</v>
      </c>
      <c r="AZ188" s="39" t="s">
        <v>842</v>
      </c>
      <c r="BA188" s="40" t="s">
        <v>819</v>
      </c>
      <c r="BB188" s="39" t="s">
        <v>841</v>
      </c>
      <c r="BC188" s="39" t="s">
        <v>841</v>
      </c>
      <c r="BD188" s="39" t="s">
        <v>503</v>
      </c>
      <c r="BE188" s="39" t="s">
        <v>503</v>
      </c>
      <c r="BF188" s="39" t="s">
        <v>1133</v>
      </c>
      <c r="BG188" s="39" t="s">
        <v>1140</v>
      </c>
      <c r="BH188" s="39" t="s">
        <v>838</v>
      </c>
      <c r="BI188" s="39" t="s">
        <v>514</v>
      </c>
      <c r="BJ188" s="39" t="s">
        <v>511</v>
      </c>
      <c r="BK188" s="39" t="s">
        <v>514</v>
      </c>
      <c r="BL188" s="39" t="s">
        <v>514</v>
      </c>
      <c r="BM188" s="39" t="s">
        <v>821</v>
      </c>
      <c r="BN188" s="39" t="s">
        <v>830</v>
      </c>
      <c r="BO188" s="39" t="s">
        <v>830</v>
      </c>
      <c r="BP188" s="39" t="s">
        <v>830</v>
      </c>
      <c r="BQ188" s="39" t="s">
        <v>830</v>
      </c>
      <c r="BR188" s="39" t="s">
        <v>830</v>
      </c>
      <c r="BS188" s="39" t="s">
        <v>830</v>
      </c>
      <c r="BT188" s="39"/>
      <c r="BU188" s="39" t="s">
        <v>845</v>
      </c>
      <c r="BV188" s="39" t="s">
        <v>514</v>
      </c>
    </row>
    <row r="189" spans="1:74">
      <c r="A189" s="30" t="str">
        <f>'Indicator Data'!A190</f>
        <v>Uzbekistan</v>
      </c>
      <c r="B189" s="23" t="str">
        <f>'Indicator Data'!B190</f>
        <v>UZB</v>
      </c>
      <c r="C189" s="39" t="s">
        <v>1132</v>
      </c>
      <c r="D189" s="39" t="s">
        <v>1132</v>
      </c>
      <c r="E189" s="39" t="s">
        <v>1133</v>
      </c>
      <c r="F189" s="39" t="s">
        <v>1133</v>
      </c>
      <c r="G189" s="39" t="s">
        <v>1133</v>
      </c>
      <c r="H189" s="39" t="s">
        <v>1133</v>
      </c>
      <c r="I189" s="39" t="s">
        <v>1133</v>
      </c>
      <c r="J189" s="39" t="s">
        <v>842</v>
      </c>
      <c r="K189" s="39" t="s">
        <v>842</v>
      </c>
      <c r="L189" s="39" t="s">
        <v>503</v>
      </c>
      <c r="M189" s="39" t="s">
        <v>839</v>
      </c>
      <c r="N189" s="39" t="s">
        <v>839</v>
      </c>
      <c r="O189" s="39" t="s">
        <v>839</v>
      </c>
      <c r="P189" s="39" t="s">
        <v>839</v>
      </c>
      <c r="Q189" s="39" t="s">
        <v>1051</v>
      </c>
      <c r="R189" s="39" t="s">
        <v>1051</v>
      </c>
      <c r="S189" s="39" t="s">
        <v>839</v>
      </c>
      <c r="T189" s="39" t="s">
        <v>839</v>
      </c>
      <c r="U189" s="39" t="s">
        <v>839</v>
      </c>
      <c r="V189" s="39" t="s">
        <v>514</v>
      </c>
      <c r="W189" s="39" t="s">
        <v>514</v>
      </c>
      <c r="X189" s="39" t="s">
        <v>514</v>
      </c>
      <c r="Y189" s="39" t="s">
        <v>1100</v>
      </c>
      <c r="Z189" s="39" t="s">
        <v>840</v>
      </c>
      <c r="AA189" s="39" t="s">
        <v>840</v>
      </c>
      <c r="AB189" s="61" t="s">
        <v>1138</v>
      </c>
      <c r="AC189" s="39" t="s">
        <v>830</v>
      </c>
      <c r="AD189" s="39" t="s">
        <v>1052</v>
      </c>
      <c r="AE189" s="39" t="s">
        <v>1100</v>
      </c>
      <c r="AF189" s="39" t="s">
        <v>839</v>
      </c>
      <c r="AG189" s="40" t="s">
        <v>1381</v>
      </c>
      <c r="AH189" s="39" t="s">
        <v>844</v>
      </c>
      <c r="AI189" s="39" t="s">
        <v>844</v>
      </c>
      <c r="AJ189" s="39" t="s">
        <v>846</v>
      </c>
      <c r="AK189" s="39" t="s">
        <v>847</v>
      </c>
      <c r="AL189" s="39" t="s">
        <v>847</v>
      </c>
      <c r="AM189" s="39" t="s">
        <v>1139</v>
      </c>
      <c r="AN189" s="39" t="s">
        <v>1139</v>
      </c>
      <c r="AO189" s="39" t="s">
        <v>830</v>
      </c>
      <c r="AP189" s="39" t="s">
        <v>830</v>
      </c>
      <c r="AQ189" s="39" t="s">
        <v>830</v>
      </c>
      <c r="AR189" s="39" t="s">
        <v>830</v>
      </c>
      <c r="AS189" s="39" t="s">
        <v>830</v>
      </c>
      <c r="AT189" s="39" t="s">
        <v>830</v>
      </c>
      <c r="AU189" s="39" t="s">
        <v>830</v>
      </c>
      <c r="AV189" s="39" t="s">
        <v>844</v>
      </c>
      <c r="AW189" s="39" t="s">
        <v>514</v>
      </c>
      <c r="AX189" s="39" t="s">
        <v>842</v>
      </c>
      <c r="AY189" s="39" t="s">
        <v>842</v>
      </c>
      <c r="AZ189" s="39" t="s">
        <v>842</v>
      </c>
      <c r="BA189" s="40" t="s">
        <v>819</v>
      </c>
      <c r="BB189" s="39" t="s">
        <v>841</v>
      </c>
      <c r="BC189" s="39" t="s">
        <v>841</v>
      </c>
      <c r="BD189" s="39" t="s">
        <v>503</v>
      </c>
      <c r="BE189" s="39" t="s">
        <v>503</v>
      </c>
      <c r="BF189" s="39" t="s">
        <v>1133</v>
      </c>
      <c r="BG189" s="39" t="s">
        <v>1140</v>
      </c>
      <c r="BH189" s="39" t="s">
        <v>838</v>
      </c>
      <c r="BI189" s="39" t="s">
        <v>514</v>
      </c>
      <c r="BJ189" s="39" t="s">
        <v>511</v>
      </c>
      <c r="BK189" s="39" t="s">
        <v>514</v>
      </c>
      <c r="BL189" s="39" t="s">
        <v>514</v>
      </c>
      <c r="BM189" s="39" t="s">
        <v>821</v>
      </c>
      <c r="BN189" s="39" t="s">
        <v>830</v>
      </c>
      <c r="BO189" s="39" t="s">
        <v>830</v>
      </c>
      <c r="BP189" s="39" t="s">
        <v>830</v>
      </c>
      <c r="BQ189" s="39" t="s">
        <v>830</v>
      </c>
      <c r="BR189" s="39" t="s">
        <v>830</v>
      </c>
      <c r="BS189" s="39" t="s">
        <v>830</v>
      </c>
      <c r="BT189" s="39"/>
      <c r="BU189" s="39" t="s">
        <v>845</v>
      </c>
      <c r="BV189" s="39" t="s">
        <v>514</v>
      </c>
    </row>
    <row r="190" spans="1:74">
      <c r="A190" s="30" t="str">
        <f>'Indicator Data'!A191</f>
        <v>Vanuatu</v>
      </c>
      <c r="B190" s="23" t="str">
        <f>'Indicator Data'!B191</f>
        <v>VUT</v>
      </c>
      <c r="C190" s="39" t="s">
        <v>1132</v>
      </c>
      <c r="D190" s="39" t="s">
        <v>1132</v>
      </c>
      <c r="E190" s="39" t="s">
        <v>1133</v>
      </c>
      <c r="F190" s="39" t="s">
        <v>1133</v>
      </c>
      <c r="G190" s="39" t="s">
        <v>1133</v>
      </c>
      <c r="H190" s="39" t="s">
        <v>1133</v>
      </c>
      <c r="I190" s="39" t="s">
        <v>1133</v>
      </c>
      <c r="J190" s="39" t="s">
        <v>842</v>
      </c>
      <c r="K190" s="39" t="s">
        <v>842</v>
      </c>
      <c r="L190" s="39" t="s">
        <v>503</v>
      </c>
      <c r="M190" s="39" t="s">
        <v>839</v>
      </c>
      <c r="N190" s="39" t="s">
        <v>839</v>
      </c>
      <c r="O190" s="39" t="s">
        <v>839</v>
      </c>
      <c r="P190" s="39" t="s">
        <v>839</v>
      </c>
      <c r="Q190" s="39" t="s">
        <v>1051</v>
      </c>
      <c r="R190" s="39" t="s">
        <v>1051</v>
      </c>
      <c r="S190" s="39" t="s">
        <v>839</v>
      </c>
      <c r="T190" s="39" t="s">
        <v>839</v>
      </c>
      <c r="U190" s="39" t="s">
        <v>839</v>
      </c>
      <c r="V190" s="39" t="s">
        <v>514</v>
      </c>
      <c r="W190" s="39" t="s">
        <v>514</v>
      </c>
      <c r="X190" s="39" t="s">
        <v>514</v>
      </c>
      <c r="Y190" s="39" t="s">
        <v>1100</v>
      </c>
      <c r="Z190" s="39" t="s">
        <v>840</v>
      </c>
      <c r="AA190" s="39" t="s">
        <v>840</v>
      </c>
      <c r="AB190" s="61" t="s">
        <v>1138</v>
      </c>
      <c r="AC190" s="39" t="s">
        <v>830</v>
      </c>
      <c r="AD190" s="39" t="s">
        <v>1052</v>
      </c>
      <c r="AE190" s="39" t="s">
        <v>1100</v>
      </c>
      <c r="AF190" s="39" t="s">
        <v>839</v>
      </c>
      <c r="AG190" s="40" t="s">
        <v>1381</v>
      </c>
      <c r="AH190" s="39" t="s">
        <v>844</v>
      </c>
      <c r="AI190" s="39" t="s">
        <v>844</v>
      </c>
      <c r="AJ190" s="39" t="s">
        <v>846</v>
      </c>
      <c r="AK190" s="39" t="s">
        <v>847</v>
      </c>
      <c r="AL190" s="39" t="s">
        <v>847</v>
      </c>
      <c r="AM190" s="39" t="s">
        <v>1139</v>
      </c>
      <c r="AN190" s="39" t="s">
        <v>1139</v>
      </c>
      <c r="AO190" s="39" t="s">
        <v>830</v>
      </c>
      <c r="AP190" s="39" t="s">
        <v>830</v>
      </c>
      <c r="AQ190" s="39" t="s">
        <v>830</v>
      </c>
      <c r="AR190" s="39" t="s">
        <v>830</v>
      </c>
      <c r="AS190" s="39" t="s">
        <v>830</v>
      </c>
      <c r="AT190" s="39" t="s">
        <v>830</v>
      </c>
      <c r="AU190" s="39" t="s">
        <v>830</v>
      </c>
      <c r="AV190" s="39" t="s">
        <v>844</v>
      </c>
      <c r="AW190" s="39" t="s">
        <v>514</v>
      </c>
      <c r="AX190" s="39" t="s">
        <v>842</v>
      </c>
      <c r="AY190" s="39" t="s">
        <v>842</v>
      </c>
      <c r="AZ190" s="39" t="s">
        <v>842</v>
      </c>
      <c r="BA190" s="40" t="s">
        <v>819</v>
      </c>
      <c r="BB190" s="39" t="s">
        <v>841</v>
      </c>
      <c r="BC190" s="39" t="s">
        <v>841</v>
      </c>
      <c r="BD190" s="39" t="s">
        <v>503</v>
      </c>
      <c r="BE190" s="39" t="s">
        <v>503</v>
      </c>
      <c r="BF190" s="39" t="s">
        <v>1133</v>
      </c>
      <c r="BG190" s="39" t="s">
        <v>1140</v>
      </c>
      <c r="BH190" s="39" t="s">
        <v>838</v>
      </c>
      <c r="BI190" s="39" t="s">
        <v>514</v>
      </c>
      <c r="BJ190" s="39" t="s">
        <v>511</v>
      </c>
      <c r="BK190" s="39" t="s">
        <v>514</v>
      </c>
      <c r="BL190" s="39" t="s">
        <v>514</v>
      </c>
      <c r="BM190" s="39" t="s">
        <v>821</v>
      </c>
      <c r="BN190" s="39" t="s">
        <v>830</v>
      </c>
      <c r="BO190" s="39" t="s">
        <v>830</v>
      </c>
      <c r="BP190" s="39" t="s">
        <v>830</v>
      </c>
      <c r="BQ190" s="39" t="s">
        <v>830</v>
      </c>
      <c r="BR190" s="39" t="s">
        <v>830</v>
      </c>
      <c r="BS190" s="39" t="s">
        <v>830</v>
      </c>
      <c r="BT190" s="39"/>
      <c r="BU190" s="39" t="s">
        <v>845</v>
      </c>
      <c r="BV190" s="39" t="s">
        <v>514</v>
      </c>
    </row>
    <row r="191" spans="1:74">
      <c r="A191" s="30" t="str">
        <f>'Indicator Data'!A192</f>
        <v>Venezuela</v>
      </c>
      <c r="B191" s="23" t="str">
        <f>'Indicator Data'!B192</f>
        <v>VEN</v>
      </c>
      <c r="C191" s="39" t="s">
        <v>1132</v>
      </c>
      <c r="D191" s="39" t="s">
        <v>1132</v>
      </c>
      <c r="E191" s="39" t="s">
        <v>1133</v>
      </c>
      <c r="F191" s="39" t="s">
        <v>1133</v>
      </c>
      <c r="G191" s="39" t="s">
        <v>1133</v>
      </c>
      <c r="H191" s="39" t="s">
        <v>1133</v>
      </c>
      <c r="I191" s="39" t="s">
        <v>1133</v>
      </c>
      <c r="J191" s="39" t="s">
        <v>842</v>
      </c>
      <c r="K191" s="39" t="s">
        <v>842</v>
      </c>
      <c r="L191" s="39" t="s">
        <v>503</v>
      </c>
      <c r="M191" s="39" t="s">
        <v>839</v>
      </c>
      <c r="N191" s="39" t="s">
        <v>839</v>
      </c>
      <c r="O191" s="39" t="s">
        <v>839</v>
      </c>
      <c r="P191" s="39" t="s">
        <v>839</v>
      </c>
      <c r="Q191" s="39" t="s">
        <v>1051</v>
      </c>
      <c r="R191" s="39" t="s">
        <v>1051</v>
      </c>
      <c r="S191" s="39" t="s">
        <v>839</v>
      </c>
      <c r="T191" s="39" t="s">
        <v>839</v>
      </c>
      <c r="U191" s="39" t="s">
        <v>839</v>
      </c>
      <c r="V191" s="39" t="s">
        <v>514</v>
      </c>
      <c r="W191" s="39" t="s">
        <v>514</v>
      </c>
      <c r="X191" s="39" t="s">
        <v>514</v>
      </c>
      <c r="Y191" s="39" t="s">
        <v>1100</v>
      </c>
      <c r="Z191" s="39" t="s">
        <v>840</v>
      </c>
      <c r="AA191" s="39" t="s">
        <v>840</v>
      </c>
      <c r="AB191" s="61" t="s">
        <v>1138</v>
      </c>
      <c r="AC191" s="39" t="s">
        <v>830</v>
      </c>
      <c r="AD191" s="39" t="s">
        <v>1052</v>
      </c>
      <c r="AE191" s="39" t="s">
        <v>1100</v>
      </c>
      <c r="AF191" s="39" t="s">
        <v>839</v>
      </c>
      <c r="AG191" s="40" t="s">
        <v>1381</v>
      </c>
      <c r="AH191" s="39" t="s">
        <v>844</v>
      </c>
      <c r="AI191" s="39" t="s">
        <v>844</v>
      </c>
      <c r="AJ191" s="39" t="s">
        <v>846</v>
      </c>
      <c r="AK191" s="39" t="s">
        <v>847</v>
      </c>
      <c r="AL191" s="39" t="s">
        <v>847</v>
      </c>
      <c r="AM191" s="39" t="s">
        <v>1139</v>
      </c>
      <c r="AN191" s="39" t="s">
        <v>1139</v>
      </c>
      <c r="AO191" s="39" t="s">
        <v>830</v>
      </c>
      <c r="AP191" s="39" t="s">
        <v>830</v>
      </c>
      <c r="AQ191" s="39" t="s">
        <v>830</v>
      </c>
      <c r="AR191" s="39" t="s">
        <v>830</v>
      </c>
      <c r="AS191" s="39" t="s">
        <v>830</v>
      </c>
      <c r="AT191" s="39" t="s">
        <v>830</v>
      </c>
      <c r="AU191" s="39" t="s">
        <v>830</v>
      </c>
      <c r="AV191" s="39" t="s">
        <v>844</v>
      </c>
      <c r="AW191" s="39" t="s">
        <v>514</v>
      </c>
      <c r="AX191" s="39" t="s">
        <v>842</v>
      </c>
      <c r="AY191" s="39" t="s">
        <v>842</v>
      </c>
      <c r="AZ191" s="39" t="s">
        <v>842</v>
      </c>
      <c r="BA191" s="40" t="s">
        <v>819</v>
      </c>
      <c r="BB191" s="39" t="s">
        <v>841</v>
      </c>
      <c r="BC191" s="39" t="s">
        <v>841</v>
      </c>
      <c r="BD191" s="39" t="s">
        <v>503</v>
      </c>
      <c r="BE191" s="39" t="s">
        <v>503</v>
      </c>
      <c r="BF191" s="39" t="s">
        <v>1133</v>
      </c>
      <c r="BG191" s="39" t="s">
        <v>1140</v>
      </c>
      <c r="BH191" s="39" t="s">
        <v>838</v>
      </c>
      <c r="BI191" s="39" t="s">
        <v>514</v>
      </c>
      <c r="BJ191" s="39" t="s">
        <v>511</v>
      </c>
      <c r="BK191" s="39" t="s">
        <v>514</v>
      </c>
      <c r="BL191" s="39" t="s">
        <v>514</v>
      </c>
      <c r="BM191" s="39" t="s">
        <v>821</v>
      </c>
      <c r="BN191" s="39" t="s">
        <v>830</v>
      </c>
      <c r="BO191" s="39" t="s">
        <v>830</v>
      </c>
      <c r="BP191" s="39" t="s">
        <v>830</v>
      </c>
      <c r="BQ191" s="39" t="s">
        <v>830</v>
      </c>
      <c r="BR191" s="39" t="s">
        <v>830</v>
      </c>
      <c r="BS191" s="39" t="s">
        <v>830</v>
      </c>
      <c r="BT191" s="39"/>
      <c r="BU191" s="39" t="s">
        <v>845</v>
      </c>
      <c r="BV191" s="39" t="s">
        <v>514</v>
      </c>
    </row>
    <row r="192" spans="1:74">
      <c r="A192" s="30" t="str">
        <f>'Indicator Data'!A193</f>
        <v>Viet Nam</v>
      </c>
      <c r="B192" s="23" t="str">
        <f>'Indicator Data'!B193</f>
        <v>VNM</v>
      </c>
      <c r="C192" s="39" t="s">
        <v>1132</v>
      </c>
      <c r="D192" s="39" t="s">
        <v>1132</v>
      </c>
      <c r="E192" s="39" t="s">
        <v>1133</v>
      </c>
      <c r="F192" s="39" t="s">
        <v>1133</v>
      </c>
      <c r="G192" s="39" t="s">
        <v>1133</v>
      </c>
      <c r="H192" s="39" t="s">
        <v>1133</v>
      </c>
      <c r="I192" s="39" t="s">
        <v>1133</v>
      </c>
      <c r="J192" s="39" t="s">
        <v>842</v>
      </c>
      <c r="K192" s="39" t="s">
        <v>842</v>
      </c>
      <c r="L192" s="39" t="s">
        <v>503</v>
      </c>
      <c r="M192" s="39" t="s">
        <v>839</v>
      </c>
      <c r="N192" s="39" t="s">
        <v>839</v>
      </c>
      <c r="O192" s="39" t="s">
        <v>839</v>
      </c>
      <c r="P192" s="39" t="s">
        <v>839</v>
      </c>
      <c r="Q192" s="39" t="s">
        <v>1051</v>
      </c>
      <c r="R192" s="39" t="s">
        <v>1051</v>
      </c>
      <c r="S192" s="39" t="s">
        <v>839</v>
      </c>
      <c r="T192" s="39" t="s">
        <v>839</v>
      </c>
      <c r="U192" s="39" t="s">
        <v>839</v>
      </c>
      <c r="V192" s="39" t="s">
        <v>514</v>
      </c>
      <c r="W192" s="39" t="s">
        <v>514</v>
      </c>
      <c r="X192" s="39" t="s">
        <v>514</v>
      </c>
      <c r="Y192" s="39" t="s">
        <v>1100</v>
      </c>
      <c r="Z192" s="39" t="s">
        <v>840</v>
      </c>
      <c r="AA192" s="39" t="s">
        <v>840</v>
      </c>
      <c r="AB192" s="61" t="s">
        <v>1138</v>
      </c>
      <c r="AC192" s="39" t="s">
        <v>830</v>
      </c>
      <c r="AD192" s="39" t="s">
        <v>1052</v>
      </c>
      <c r="AE192" s="39" t="s">
        <v>1100</v>
      </c>
      <c r="AF192" s="39" t="s">
        <v>839</v>
      </c>
      <c r="AG192" s="40" t="s">
        <v>1381</v>
      </c>
      <c r="AH192" s="39" t="s">
        <v>844</v>
      </c>
      <c r="AI192" s="39" t="s">
        <v>844</v>
      </c>
      <c r="AJ192" s="39" t="s">
        <v>846</v>
      </c>
      <c r="AK192" s="39" t="s">
        <v>847</v>
      </c>
      <c r="AL192" s="39" t="s">
        <v>847</v>
      </c>
      <c r="AM192" s="39" t="s">
        <v>1139</v>
      </c>
      <c r="AN192" s="39" t="s">
        <v>1139</v>
      </c>
      <c r="AO192" s="39" t="s">
        <v>830</v>
      </c>
      <c r="AP192" s="39" t="s">
        <v>830</v>
      </c>
      <c r="AQ192" s="39" t="s">
        <v>830</v>
      </c>
      <c r="AR192" s="39" t="s">
        <v>830</v>
      </c>
      <c r="AS192" s="39" t="s">
        <v>830</v>
      </c>
      <c r="AT192" s="39" t="s">
        <v>830</v>
      </c>
      <c r="AU192" s="39" t="s">
        <v>830</v>
      </c>
      <c r="AV192" s="39" t="s">
        <v>844</v>
      </c>
      <c r="AW192" s="39" t="s">
        <v>514</v>
      </c>
      <c r="AX192" s="39" t="s">
        <v>842</v>
      </c>
      <c r="AY192" s="39" t="s">
        <v>842</v>
      </c>
      <c r="AZ192" s="39" t="s">
        <v>842</v>
      </c>
      <c r="BA192" s="40" t="s">
        <v>819</v>
      </c>
      <c r="BB192" s="39" t="s">
        <v>841</v>
      </c>
      <c r="BC192" s="39" t="s">
        <v>841</v>
      </c>
      <c r="BD192" s="39" t="s">
        <v>503</v>
      </c>
      <c r="BE192" s="39" t="s">
        <v>503</v>
      </c>
      <c r="BF192" s="39" t="s">
        <v>1133</v>
      </c>
      <c r="BG192" s="39" t="s">
        <v>1140</v>
      </c>
      <c r="BH192" s="39" t="s">
        <v>838</v>
      </c>
      <c r="BI192" s="39" t="s">
        <v>514</v>
      </c>
      <c r="BJ192" s="39" t="s">
        <v>511</v>
      </c>
      <c r="BK192" s="39" t="s">
        <v>514</v>
      </c>
      <c r="BL192" s="39" t="s">
        <v>514</v>
      </c>
      <c r="BM192" s="39" t="s">
        <v>821</v>
      </c>
      <c r="BN192" s="39" t="s">
        <v>830</v>
      </c>
      <c r="BO192" s="39" t="s">
        <v>830</v>
      </c>
      <c r="BP192" s="39" t="s">
        <v>830</v>
      </c>
      <c r="BQ192" s="39" t="s">
        <v>830</v>
      </c>
      <c r="BR192" s="39" t="s">
        <v>830</v>
      </c>
      <c r="BS192" s="39" t="s">
        <v>830</v>
      </c>
      <c r="BT192" s="39"/>
      <c r="BU192" s="39" t="s">
        <v>845</v>
      </c>
      <c r="BV192" s="39" t="s">
        <v>514</v>
      </c>
    </row>
    <row r="193" spans="1:74">
      <c r="A193" s="30" t="str">
        <f>'Indicator Data'!A194</f>
        <v>Yemen</v>
      </c>
      <c r="B193" s="23" t="str">
        <f>'Indicator Data'!B194</f>
        <v>YEM</v>
      </c>
      <c r="C193" s="39" t="s">
        <v>1132</v>
      </c>
      <c r="D193" s="39" t="s">
        <v>1132</v>
      </c>
      <c r="E193" s="39" t="s">
        <v>1133</v>
      </c>
      <c r="F193" s="39" t="s">
        <v>1133</v>
      </c>
      <c r="G193" s="39" t="s">
        <v>1133</v>
      </c>
      <c r="H193" s="39" t="s">
        <v>1133</v>
      </c>
      <c r="I193" s="39" t="s">
        <v>1133</v>
      </c>
      <c r="J193" s="39" t="s">
        <v>842</v>
      </c>
      <c r="K193" s="39" t="s">
        <v>842</v>
      </c>
      <c r="L193" s="39" t="s">
        <v>503</v>
      </c>
      <c r="M193" s="39" t="s">
        <v>839</v>
      </c>
      <c r="N193" s="39" t="s">
        <v>839</v>
      </c>
      <c r="O193" s="39" t="s">
        <v>839</v>
      </c>
      <c r="P193" s="39" t="s">
        <v>839</v>
      </c>
      <c r="Q193" s="39" t="s">
        <v>1051</v>
      </c>
      <c r="R193" s="39" t="s">
        <v>1051</v>
      </c>
      <c r="S193" s="39" t="s">
        <v>839</v>
      </c>
      <c r="T193" s="39" t="s">
        <v>839</v>
      </c>
      <c r="U193" s="39" t="s">
        <v>839</v>
      </c>
      <c r="V193" s="39" t="s">
        <v>514</v>
      </c>
      <c r="W193" s="39" t="s">
        <v>514</v>
      </c>
      <c r="X193" s="39" t="s">
        <v>514</v>
      </c>
      <c r="Y193" s="39" t="s">
        <v>1100</v>
      </c>
      <c r="Z193" s="39" t="s">
        <v>840</v>
      </c>
      <c r="AA193" s="39" t="s">
        <v>840</v>
      </c>
      <c r="AB193" s="61" t="s">
        <v>1138</v>
      </c>
      <c r="AC193" s="39" t="s">
        <v>830</v>
      </c>
      <c r="AD193" s="39" t="s">
        <v>1052</v>
      </c>
      <c r="AE193" s="39" t="s">
        <v>1100</v>
      </c>
      <c r="AF193" s="39" t="s">
        <v>839</v>
      </c>
      <c r="AG193" s="40" t="s">
        <v>1381</v>
      </c>
      <c r="AH193" s="39" t="s">
        <v>844</v>
      </c>
      <c r="AI193" s="39" t="s">
        <v>844</v>
      </c>
      <c r="AJ193" s="39" t="s">
        <v>846</v>
      </c>
      <c r="AK193" s="39" t="s">
        <v>847</v>
      </c>
      <c r="AL193" s="39" t="s">
        <v>847</v>
      </c>
      <c r="AM193" s="39" t="s">
        <v>1139</v>
      </c>
      <c r="AN193" s="39" t="s">
        <v>1139</v>
      </c>
      <c r="AO193" s="39" t="s">
        <v>830</v>
      </c>
      <c r="AP193" s="39" t="s">
        <v>830</v>
      </c>
      <c r="AQ193" s="39" t="s">
        <v>830</v>
      </c>
      <c r="AR193" s="39" t="s">
        <v>830</v>
      </c>
      <c r="AS193" s="39" t="s">
        <v>830</v>
      </c>
      <c r="AT193" s="39" t="s">
        <v>830</v>
      </c>
      <c r="AU193" s="39" t="s">
        <v>830</v>
      </c>
      <c r="AV193" s="39" t="s">
        <v>844</v>
      </c>
      <c r="AW193" s="39" t="s">
        <v>514</v>
      </c>
      <c r="AX193" s="39" t="s">
        <v>842</v>
      </c>
      <c r="AY193" s="39" t="s">
        <v>842</v>
      </c>
      <c r="AZ193" s="39" t="s">
        <v>842</v>
      </c>
      <c r="BA193" s="40" t="s">
        <v>822</v>
      </c>
      <c r="BB193" s="39" t="s">
        <v>841</v>
      </c>
      <c r="BC193" s="39" t="s">
        <v>841</v>
      </c>
      <c r="BD193" s="39" t="s">
        <v>503</v>
      </c>
      <c r="BE193" s="39" t="s">
        <v>503</v>
      </c>
      <c r="BF193" s="39" t="s">
        <v>1133</v>
      </c>
      <c r="BG193" s="39" t="s">
        <v>1140</v>
      </c>
      <c r="BH193" s="39" t="s">
        <v>838</v>
      </c>
      <c r="BI193" s="39" t="s">
        <v>514</v>
      </c>
      <c r="BJ193" s="39" t="s">
        <v>511</v>
      </c>
      <c r="BK193" s="39" t="s">
        <v>514</v>
      </c>
      <c r="BL193" s="39" t="s">
        <v>514</v>
      </c>
      <c r="BM193" s="39" t="s">
        <v>821</v>
      </c>
      <c r="BN193" s="39" t="s">
        <v>830</v>
      </c>
      <c r="BO193" s="39" t="s">
        <v>830</v>
      </c>
      <c r="BP193" s="39" t="s">
        <v>830</v>
      </c>
      <c r="BQ193" s="39" t="s">
        <v>830</v>
      </c>
      <c r="BR193" s="39" t="s">
        <v>830</v>
      </c>
      <c r="BS193" s="39" t="s">
        <v>830</v>
      </c>
      <c r="BT193" s="39"/>
      <c r="BU193" s="39" t="s">
        <v>845</v>
      </c>
      <c r="BV193" s="39" t="s">
        <v>514</v>
      </c>
    </row>
    <row r="194" spans="1:74">
      <c r="A194" s="30" t="str">
        <f>'Indicator Data'!A195</f>
        <v>Zambia</v>
      </c>
      <c r="B194" s="23" t="str">
        <f>'Indicator Data'!B195</f>
        <v>ZMB</v>
      </c>
      <c r="C194" s="39" t="s">
        <v>1132</v>
      </c>
      <c r="D194" s="39" t="s">
        <v>1132</v>
      </c>
      <c r="E194" s="39" t="s">
        <v>1133</v>
      </c>
      <c r="F194" s="39" t="s">
        <v>1133</v>
      </c>
      <c r="G194" s="39" t="s">
        <v>1133</v>
      </c>
      <c r="H194" s="39" t="s">
        <v>1133</v>
      </c>
      <c r="I194" s="39" t="s">
        <v>1133</v>
      </c>
      <c r="J194" s="39" t="s">
        <v>842</v>
      </c>
      <c r="K194" s="39" t="s">
        <v>842</v>
      </c>
      <c r="L194" s="39" t="s">
        <v>503</v>
      </c>
      <c r="M194" s="39" t="s">
        <v>839</v>
      </c>
      <c r="N194" s="39" t="s">
        <v>839</v>
      </c>
      <c r="O194" s="39" t="s">
        <v>839</v>
      </c>
      <c r="P194" s="39" t="s">
        <v>839</v>
      </c>
      <c r="Q194" s="39" t="s">
        <v>1051</v>
      </c>
      <c r="R194" s="39" t="s">
        <v>1051</v>
      </c>
      <c r="S194" s="39" t="s">
        <v>839</v>
      </c>
      <c r="T194" s="39" t="s">
        <v>839</v>
      </c>
      <c r="U194" s="39" t="s">
        <v>839</v>
      </c>
      <c r="V194" s="39" t="s">
        <v>514</v>
      </c>
      <c r="W194" s="39" t="s">
        <v>514</v>
      </c>
      <c r="X194" s="39" t="s">
        <v>514</v>
      </c>
      <c r="Y194" s="39" t="s">
        <v>1100</v>
      </c>
      <c r="Z194" s="39" t="s">
        <v>840</v>
      </c>
      <c r="AA194" s="39" t="s">
        <v>840</v>
      </c>
      <c r="AB194" s="61" t="s">
        <v>1138</v>
      </c>
      <c r="AC194" s="39" t="s">
        <v>830</v>
      </c>
      <c r="AD194" s="39" t="s">
        <v>1052</v>
      </c>
      <c r="AE194" s="39" t="s">
        <v>1100</v>
      </c>
      <c r="AF194" s="39" t="s">
        <v>839</v>
      </c>
      <c r="AG194" s="40" t="s">
        <v>1381</v>
      </c>
      <c r="AH194" s="39" t="s">
        <v>844</v>
      </c>
      <c r="AI194" s="39" t="s">
        <v>844</v>
      </c>
      <c r="AJ194" s="39" t="s">
        <v>846</v>
      </c>
      <c r="AK194" s="39" t="s">
        <v>847</v>
      </c>
      <c r="AL194" s="39" t="s">
        <v>847</v>
      </c>
      <c r="AM194" s="39" t="s">
        <v>1139</v>
      </c>
      <c r="AN194" s="39" t="s">
        <v>1139</v>
      </c>
      <c r="AO194" s="39" t="s">
        <v>830</v>
      </c>
      <c r="AP194" s="39" t="s">
        <v>830</v>
      </c>
      <c r="AQ194" s="39" t="s">
        <v>830</v>
      </c>
      <c r="AR194" s="39" t="s">
        <v>830</v>
      </c>
      <c r="AS194" s="39" t="s">
        <v>830</v>
      </c>
      <c r="AT194" s="39" t="s">
        <v>830</v>
      </c>
      <c r="AU194" s="39" t="s">
        <v>830</v>
      </c>
      <c r="AV194" s="39" t="s">
        <v>844</v>
      </c>
      <c r="AW194" s="39" t="s">
        <v>514</v>
      </c>
      <c r="AX194" s="39" t="s">
        <v>842</v>
      </c>
      <c r="AY194" s="39" t="s">
        <v>842</v>
      </c>
      <c r="AZ194" s="39" t="s">
        <v>842</v>
      </c>
      <c r="BA194" s="40" t="s">
        <v>819</v>
      </c>
      <c r="BB194" s="39" t="s">
        <v>841</v>
      </c>
      <c r="BC194" s="39" t="s">
        <v>841</v>
      </c>
      <c r="BD194" s="39" t="s">
        <v>503</v>
      </c>
      <c r="BE194" s="39" t="s">
        <v>503</v>
      </c>
      <c r="BF194" s="39" t="s">
        <v>1133</v>
      </c>
      <c r="BG194" s="39" t="s">
        <v>1140</v>
      </c>
      <c r="BH194" s="39" t="s">
        <v>838</v>
      </c>
      <c r="BI194" s="39" t="s">
        <v>514</v>
      </c>
      <c r="BJ194" s="39" t="s">
        <v>511</v>
      </c>
      <c r="BK194" s="39" t="s">
        <v>514</v>
      </c>
      <c r="BL194" s="39" t="s">
        <v>514</v>
      </c>
      <c r="BM194" s="39" t="s">
        <v>821</v>
      </c>
      <c r="BN194" s="39" t="s">
        <v>830</v>
      </c>
      <c r="BO194" s="39" t="s">
        <v>830</v>
      </c>
      <c r="BP194" s="39" t="s">
        <v>830</v>
      </c>
      <c r="BQ194" s="39" t="s">
        <v>830</v>
      </c>
      <c r="BR194" s="39" t="s">
        <v>830</v>
      </c>
      <c r="BS194" s="39" t="s">
        <v>830</v>
      </c>
      <c r="BT194" s="39"/>
      <c r="BU194" s="39" t="s">
        <v>845</v>
      </c>
      <c r="BV194" s="39" t="s">
        <v>514</v>
      </c>
    </row>
    <row r="195" spans="1:74">
      <c r="A195" s="30" t="str">
        <f>'Indicator Data'!A196</f>
        <v>Zimbabwe</v>
      </c>
      <c r="B195" s="23" t="str">
        <f>'Indicator Data'!B196</f>
        <v>ZWE</v>
      </c>
      <c r="C195" s="39" t="s">
        <v>1132</v>
      </c>
      <c r="D195" s="39" t="s">
        <v>1132</v>
      </c>
      <c r="E195" s="39" t="s">
        <v>1133</v>
      </c>
      <c r="F195" s="39" t="s">
        <v>1133</v>
      </c>
      <c r="G195" s="39" t="s">
        <v>1133</v>
      </c>
      <c r="H195" s="39" t="s">
        <v>1133</v>
      </c>
      <c r="I195" s="39" t="s">
        <v>1133</v>
      </c>
      <c r="J195" s="39" t="s">
        <v>842</v>
      </c>
      <c r="K195" s="39" t="s">
        <v>842</v>
      </c>
      <c r="L195" s="39" t="s">
        <v>503</v>
      </c>
      <c r="M195" s="39" t="s">
        <v>839</v>
      </c>
      <c r="N195" s="39" t="s">
        <v>839</v>
      </c>
      <c r="O195" s="39" t="s">
        <v>839</v>
      </c>
      <c r="P195" s="39" t="s">
        <v>839</v>
      </c>
      <c r="Q195" s="39" t="s">
        <v>1051</v>
      </c>
      <c r="R195" s="39" t="s">
        <v>1051</v>
      </c>
      <c r="S195" s="39" t="s">
        <v>839</v>
      </c>
      <c r="T195" s="39" t="s">
        <v>839</v>
      </c>
      <c r="U195" s="39" t="s">
        <v>839</v>
      </c>
      <c r="V195" s="39" t="s">
        <v>514</v>
      </c>
      <c r="W195" s="39" t="s">
        <v>514</v>
      </c>
      <c r="X195" s="39" t="s">
        <v>514</v>
      </c>
      <c r="Y195" s="39" t="s">
        <v>1100</v>
      </c>
      <c r="Z195" s="39" t="s">
        <v>840</v>
      </c>
      <c r="AA195" s="39" t="s">
        <v>840</v>
      </c>
      <c r="AB195" s="61" t="s">
        <v>1138</v>
      </c>
      <c r="AC195" s="39" t="s">
        <v>830</v>
      </c>
      <c r="AD195" s="39" t="s">
        <v>1052</v>
      </c>
      <c r="AE195" s="39" t="s">
        <v>1100</v>
      </c>
      <c r="AF195" s="39" t="s">
        <v>839</v>
      </c>
      <c r="AG195" s="40" t="s">
        <v>1381</v>
      </c>
      <c r="AH195" s="39" t="s">
        <v>844</v>
      </c>
      <c r="AI195" s="39" t="s">
        <v>844</v>
      </c>
      <c r="AJ195" s="39" t="s">
        <v>846</v>
      </c>
      <c r="AK195" s="39" t="s">
        <v>847</v>
      </c>
      <c r="AL195" s="39" t="s">
        <v>847</v>
      </c>
      <c r="AM195" s="39" t="s">
        <v>1139</v>
      </c>
      <c r="AN195" s="39" t="s">
        <v>1139</v>
      </c>
      <c r="AO195" s="39" t="s">
        <v>830</v>
      </c>
      <c r="AP195" s="39" t="s">
        <v>830</v>
      </c>
      <c r="AQ195" s="39" t="s">
        <v>830</v>
      </c>
      <c r="AR195" s="39" t="s">
        <v>830</v>
      </c>
      <c r="AS195" s="39" t="s">
        <v>830</v>
      </c>
      <c r="AT195" s="39" t="s">
        <v>830</v>
      </c>
      <c r="AU195" s="39" t="s">
        <v>830</v>
      </c>
      <c r="AV195" s="39" t="s">
        <v>844</v>
      </c>
      <c r="AW195" s="39" t="s">
        <v>514</v>
      </c>
      <c r="AX195" s="39" t="s">
        <v>842</v>
      </c>
      <c r="AY195" s="39" t="s">
        <v>842</v>
      </c>
      <c r="AZ195" s="39" t="s">
        <v>842</v>
      </c>
      <c r="BA195" s="40" t="s">
        <v>819</v>
      </c>
      <c r="BB195" s="39" t="s">
        <v>841</v>
      </c>
      <c r="BC195" s="39" t="s">
        <v>841</v>
      </c>
      <c r="BD195" s="39" t="s">
        <v>503</v>
      </c>
      <c r="BE195" s="39" t="s">
        <v>503</v>
      </c>
      <c r="BF195" s="39" t="s">
        <v>1133</v>
      </c>
      <c r="BG195" s="39" t="s">
        <v>1140</v>
      </c>
      <c r="BH195" s="39" t="s">
        <v>838</v>
      </c>
      <c r="BI195" s="39" t="s">
        <v>514</v>
      </c>
      <c r="BJ195" s="39" t="s">
        <v>511</v>
      </c>
      <c r="BK195" s="39" t="s">
        <v>514</v>
      </c>
      <c r="BL195" s="39" t="s">
        <v>514</v>
      </c>
      <c r="BM195" s="39" t="s">
        <v>821</v>
      </c>
      <c r="BN195" s="39" t="s">
        <v>830</v>
      </c>
      <c r="BO195" s="39" t="s">
        <v>830</v>
      </c>
      <c r="BP195" s="39" t="s">
        <v>830</v>
      </c>
      <c r="BQ195" s="39" t="s">
        <v>830</v>
      </c>
      <c r="BR195" s="39" t="s">
        <v>830</v>
      </c>
      <c r="BS195" s="39" t="s">
        <v>830</v>
      </c>
      <c r="BT195" s="39"/>
      <c r="BU195" s="39" t="s">
        <v>845</v>
      </c>
      <c r="BV195" s="39" t="s">
        <v>514</v>
      </c>
    </row>
  </sheetData>
  <mergeCells count="1">
    <mergeCell ref="A1:BV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V196"/>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5"/>
  <cols>
    <col min="1" max="1" width="49.42578125" style="1" bestFit="1" customWidth="1"/>
    <col min="2" max="2" width="5.5703125" style="1" bestFit="1" customWidth="1"/>
    <col min="3" max="48" width="11.42578125" style="1" customWidth="1"/>
    <col min="49" max="55" width="9.140625" style="1"/>
    <col min="56" max="56" width="25.140625" style="225" customWidth="1"/>
    <col min="57" max="57" width="9.140625" style="225"/>
    <col min="58" max="16384" width="9.140625" style="1"/>
  </cols>
  <sheetData>
    <row r="1" spans="1:74">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row>
    <row r="2" spans="1:74"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River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Coastal Floods</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malaria (vector borne)</v>
      </c>
      <c r="R2" s="36" t="str">
        <f>'Indicator Data'!R2</f>
        <v>% of Populations at risk of malaria (vector borne)</v>
      </c>
      <c r="S2" s="36" t="str">
        <f>'Indicator Data'!S2</f>
        <v>Population exposed to Zika (vector borne)</v>
      </c>
      <c r="T2" s="36" t="str">
        <f>'Indicator Data'!T2</f>
        <v>Population at Risk to Aedes (vector borne)</v>
      </c>
      <c r="U2" s="36" t="str">
        <f>'Indicator Data'!U2</f>
        <v>Population exposed to Dengue (vector borne)</v>
      </c>
      <c r="V2" s="36" t="str">
        <f>'Indicator Data'!V2</f>
        <v>Population density (people per sq. km of land area)</v>
      </c>
      <c r="W2" s="36" t="str">
        <f>'Indicator Data'!W2</f>
        <v>Urban population growth (annual %)</v>
      </c>
      <c r="X2" s="36" t="str">
        <f>'Indicator Data'!X2</f>
        <v>Population living in urban areas (%)</v>
      </c>
      <c r="Y2" s="36" t="str">
        <f>'Indicator Data'!Y2</f>
        <v>Household size</v>
      </c>
      <c r="Z2" s="36" t="str">
        <f>'Indicator Data'!Z2</f>
        <v>People practicing open defecation (% of population)</v>
      </c>
      <c r="AA2" s="36" t="str">
        <f>'Indicator Data'!AA2</f>
        <v>People with basic handwashing facilities including soap and water (% of population)</v>
      </c>
      <c r="AB2" s="36" t="str">
        <f>'Indicator Data'!AB2</f>
        <v>Number of vets</v>
      </c>
      <c r="AC2" s="36" t="str">
        <f>'Indicator Data'!AC2</f>
        <v>IHR capacity score: Food safety</v>
      </c>
      <c r="AD2" s="36" t="str">
        <f>'Indicator Data'!AD2</f>
        <v>Population living in slums (% of urban population)</v>
      </c>
      <c r="AE2" s="36" t="str">
        <f>'Indicator Data'!AE2</f>
        <v>Children under 5 (% of population)</v>
      </c>
      <c r="AF2" s="36" t="str">
        <f>'Indicator Data'!AF2</f>
        <v>Projected Conflict Probability</v>
      </c>
      <c r="AG2" s="36" t="str">
        <f>'Indicator Data'!AG2</f>
        <v>Current  Conflict Intensity</v>
      </c>
      <c r="AH2" s="36" t="str">
        <f>'Indicator Data'!AH2</f>
        <v>Human Development Index</v>
      </c>
      <c r="AI2" s="36" t="str">
        <f>'Indicator Data'!AI2</f>
        <v>Multidimensional Poverty Index</v>
      </c>
      <c r="AJ2" s="36" t="str">
        <f>'Indicator Data'!AJ2</f>
        <v>Humanitarian Aid (FTS)</v>
      </c>
      <c r="AK2" s="36" t="str">
        <f>'Indicator Data'!AK2</f>
        <v>Development Aid (ODA)</v>
      </c>
      <c r="AL2" s="36" t="str">
        <f>'Indicator Data'!AL2</f>
        <v>Development Aid (ODA)</v>
      </c>
      <c r="AM2" s="36" t="str">
        <f>'Indicator Data'!AM2</f>
        <v>Net ODA received (% of GNI)</v>
      </c>
      <c r="AN2" s="36" t="str">
        <f>'Indicator Data'!AN2</f>
        <v>Volume of remittances (in USD) as a proportion of total GDP (%)</v>
      </c>
      <c r="AO2" s="36" t="str">
        <f>'Indicator Data'!AO2</f>
        <v>Mortality rate, under-5</v>
      </c>
      <c r="AP2" s="36" t="str">
        <f>'Indicator Data'!AP2</f>
        <v>U5 Under weight</v>
      </c>
      <c r="AQ2" s="36" t="str">
        <f>'Indicator Data'!AQ2</f>
        <v>Incidence of Tuberculosis</v>
      </c>
      <c r="AR2" s="36" t="str">
        <f>'Indicator Data'!AR2</f>
        <v>Estimated number of people living with HIV - Adult (&gt;15) rate</v>
      </c>
      <c r="AS2" s="36" t="str">
        <f>'Indicator Data'!AS2</f>
        <v>Incidence of HIV (per 1,000 uninfected population ages 15-49)</v>
      </c>
      <c r="AT2" s="36" t="str">
        <f>'Indicator Data'!AT2</f>
        <v>Malaria incidence per 1,000 population at risk</v>
      </c>
      <c r="AU2" s="36" t="str">
        <f>'Indicator Data'!AU2</f>
        <v>Number of people requiring interventions against neglected tropical diseases</v>
      </c>
      <c r="AV2" s="36" t="str">
        <f>'Indicator Data'!AV2</f>
        <v>Gender Inequality Index</v>
      </c>
      <c r="AW2" s="36" t="str">
        <f>'Indicator Data'!AW2</f>
        <v>Income Gini coefficient</v>
      </c>
      <c r="AX2" s="36" t="str">
        <f>'Indicator Data'!AX2</f>
        <v>People affected by Natural Disasters</v>
      </c>
      <c r="AY2" s="36" t="str">
        <f>'Indicator Data'!AY2</f>
        <v>People affected by Natural Disasters</v>
      </c>
      <c r="AZ2" s="36" t="str">
        <f>'Indicator Data'!AZ2</f>
        <v>People affected by Natural Disasters</v>
      </c>
      <c r="BA2" s="36" t="str">
        <f>'Indicator Data'!BA2</f>
        <v>Internally displaced persons (IDPs)</v>
      </c>
      <c r="BB2" s="36" t="str">
        <f>'Indicator Data'!BB2</f>
        <v>Refugees and asylum-seekers by country of asylum</v>
      </c>
      <c r="BC2" s="36" t="str">
        <f>'Indicator Data'!BC2</f>
        <v>Returned Refugees</v>
      </c>
      <c r="BD2" s="36" t="str">
        <f>'Indicator Data'!BD2</f>
        <v xml:space="preserve">Average Dietary Energy Supply Adequacy </v>
      </c>
      <c r="BE2" s="36" t="str">
        <f>'Indicator Data'!BE2</f>
        <v>Prevalence of Undernourishment</v>
      </c>
      <c r="BF2" s="36" t="str">
        <f>'Indicator Data'!BF2</f>
        <v>HFA Scores Last recent</v>
      </c>
      <c r="BG2" s="36" t="str">
        <f>'Indicator Data'!BG2</f>
        <v>Government Effectiveness</v>
      </c>
      <c r="BH2" s="36" t="str">
        <f>'Indicator Data'!BH2</f>
        <v>Corruption Perception Index</v>
      </c>
      <c r="BI2" s="36" t="str">
        <f>'Indicator Data'!BI2</f>
        <v>Access to electricity</v>
      </c>
      <c r="BJ2" s="36" t="str">
        <f>'Indicator Data'!BJ2</f>
        <v>Adult literacy rate</v>
      </c>
      <c r="BK2" s="36" t="str">
        <f>'Indicator Data'!BK2</f>
        <v>Individuals using the Internet</v>
      </c>
      <c r="BL2" s="36" t="str">
        <f>'Indicator Data'!BL2</f>
        <v>Mobile cellular subscriptions</v>
      </c>
      <c r="BM2" s="36" t="str">
        <f>'Indicator Data'!BM2</f>
        <v>Road lenght</v>
      </c>
      <c r="BN2" s="36" t="str">
        <f>'Indicator Data'!BN2</f>
        <v>People using at least basic sanitation services (% of population)</v>
      </c>
      <c r="BO2" s="36" t="str">
        <f>'Indicator Data'!BO2</f>
        <v>People using at least basic drinking water services (% of population)</v>
      </c>
      <c r="BP2" s="36" t="str">
        <f>'Indicator Data'!BP2</f>
        <v>Physicians Density</v>
      </c>
      <c r="BQ2" s="36" t="str">
        <f>'Indicator Data'!BQ2</f>
        <v>Proportion of the target population with access to 3 doses of diphtheria-tetanus-pertussis (DTP3) (%)</v>
      </c>
      <c r="BR2" s="36" t="str">
        <f>'Indicator Data'!BR2</f>
        <v>Proportion of the target population with access to measles-containing-vaccine second-dose (MCV2) (%)</v>
      </c>
      <c r="BS2" s="36" t="str">
        <f>'Indicator Data'!BS2</f>
        <v>Proportion of the target population with access to pneumococcal conjugate 3rd dose (PCV3) (%)</v>
      </c>
      <c r="BT2" s="36" t="str">
        <f>'Indicator Data'!BT2</f>
        <v>Current health expenditure per capita</v>
      </c>
      <c r="BU2" s="36" t="str">
        <f>'Indicator Data'!BU2</f>
        <v>Maternal Mortality Ratio (modeled estimate)</v>
      </c>
      <c r="BV2" s="36" t="str">
        <f>'Indicator Data'!BV2</f>
        <v>GDP per capita (current US$)</v>
      </c>
    </row>
    <row r="3" spans="1:74" ht="25.5">
      <c r="A3" s="31" t="s">
        <v>453</v>
      </c>
      <c r="B3" s="23"/>
      <c r="C3" s="24">
        <f>'Indicator Data'!C3</f>
        <v>2024</v>
      </c>
      <c r="D3" s="24">
        <f>'Indicator Data'!D3</f>
        <v>2024</v>
      </c>
      <c r="E3" s="24">
        <f>'Indicator Data'!E3</f>
        <v>2024</v>
      </c>
      <c r="F3" s="24">
        <f>'Indicator Data'!F3</f>
        <v>2024</v>
      </c>
      <c r="G3" s="24">
        <f>'Indicator Data'!G3</f>
        <v>2024</v>
      </c>
      <c r="H3" s="24">
        <f>'Indicator Data'!H3</f>
        <v>2024</v>
      </c>
      <c r="I3" s="24">
        <f>'Indicator Data'!I3</f>
        <v>2024</v>
      </c>
      <c r="J3" s="24" t="str">
        <f>'Indicator Data'!J3</f>
        <v>1990-2024</v>
      </c>
      <c r="K3" s="24" t="str">
        <f>'Indicator Data'!K3</f>
        <v>1990-2024</v>
      </c>
      <c r="L3" s="24" t="str">
        <f>'Indicator Data'!L3</f>
        <v>1990-2024</v>
      </c>
      <c r="M3" s="24">
        <f>'Indicator Data'!M3</f>
        <v>2024</v>
      </c>
      <c r="N3" s="24">
        <f>'Indicator Data'!N3</f>
        <v>2024</v>
      </c>
      <c r="O3" s="24">
        <f>'Indicator Data'!O3</f>
        <v>2024</v>
      </c>
      <c r="P3" s="24">
        <f>'Indicator Data'!P3</f>
        <v>2024</v>
      </c>
      <c r="Q3" s="24">
        <f>'Indicator Data'!Q3</f>
        <v>2024</v>
      </c>
      <c r="R3" s="24">
        <f>'Indicator Data'!R3</f>
        <v>2024</v>
      </c>
      <c r="S3" s="24">
        <f>'Indicator Data'!S3</f>
        <v>2024</v>
      </c>
      <c r="T3" s="24">
        <f>'Indicator Data'!T3</f>
        <v>2024</v>
      </c>
      <c r="U3" s="24">
        <f>'Indicator Data'!U3</f>
        <v>2024</v>
      </c>
      <c r="V3" s="24">
        <f>'Indicator Data'!V3</f>
        <v>2021</v>
      </c>
      <c r="W3" s="24">
        <f>'Indicator Data'!W3</f>
        <v>2022</v>
      </c>
      <c r="X3" s="24">
        <f>'Indicator Data'!X3</f>
        <v>2022</v>
      </c>
      <c r="Y3" s="24" t="str">
        <f>'Indicator Data'!Y3</f>
        <v>2011-2021</v>
      </c>
      <c r="Z3" s="24" t="str">
        <f>'Indicator Data'!Z3</f>
        <v>2014-2022</v>
      </c>
      <c r="AA3" s="24" t="str">
        <f>'Indicator Data'!AA3</f>
        <v>2014-2022</v>
      </c>
      <c r="AB3" s="24" t="str">
        <f>'Indicator Data'!AB3</f>
        <v>2015-2019</v>
      </c>
      <c r="AC3" s="24" t="str">
        <f>'Indicator Data'!AC3</f>
        <v>2019-2020</v>
      </c>
      <c r="AD3" s="24">
        <f>'Indicator Data'!AD3</f>
        <v>2020</v>
      </c>
      <c r="AE3" s="24">
        <f>'Indicator Data'!AE3</f>
        <v>2024</v>
      </c>
      <c r="AF3" s="24">
        <f>'Indicator Data'!AF3</f>
        <v>2024</v>
      </c>
      <c r="AG3" s="24">
        <f>'Indicator Data'!AG3</f>
        <v>2024</v>
      </c>
      <c r="AH3" s="24">
        <f>'Indicator Data'!AH3</f>
        <v>2022</v>
      </c>
      <c r="AI3" s="24" t="str">
        <f>'Indicator Data'!AI3</f>
        <v>2011-2021</v>
      </c>
      <c r="AJ3" s="24" t="str">
        <f>'Indicator Data'!AJ3</f>
        <v>2021-2024</v>
      </c>
      <c r="AK3" s="24">
        <f>'Indicator Data'!AK3</f>
        <v>2021</v>
      </c>
      <c r="AL3" s="24">
        <f>'Indicator Data'!AL3</f>
        <v>2022</v>
      </c>
      <c r="AM3" s="24" t="str">
        <f>'Indicator Data'!AM3</f>
        <v>2019-2022</v>
      </c>
      <c r="AN3" s="24" t="str">
        <f>'Indicator Data'!AN3</f>
        <v>2020-2023</v>
      </c>
      <c r="AO3" s="24">
        <f>'Indicator Data'!AO3</f>
        <v>2022</v>
      </c>
      <c r="AP3" s="24" t="str">
        <f>'Indicator Data'!AP3</f>
        <v>2011-2022</v>
      </c>
      <c r="AQ3" s="24">
        <f>'Indicator Data'!AQ3</f>
        <v>2022</v>
      </c>
      <c r="AR3" s="24">
        <f>'Indicator Data'!AR3</f>
        <v>2022</v>
      </c>
      <c r="AS3" s="24">
        <f>'Indicator Data'!AS3</f>
        <v>2022</v>
      </c>
      <c r="AT3" s="24">
        <f>'Indicator Data'!AT3</f>
        <v>2022</v>
      </c>
      <c r="AU3" s="24">
        <f>'Indicator Data'!AU3</f>
        <v>2022</v>
      </c>
      <c r="AV3" s="24">
        <f>'Indicator Data'!AV3</f>
        <v>2022</v>
      </c>
      <c r="AW3" s="24" t="str">
        <f>'Indicator Data'!AW3</f>
        <v>2011-2022</v>
      </c>
      <c r="AX3" s="24">
        <f>'Indicator Data'!AX3</f>
        <v>2022</v>
      </c>
      <c r="AY3" s="24">
        <f>'Indicator Data'!AY3</f>
        <v>2023</v>
      </c>
      <c r="AZ3" s="24">
        <f>'Indicator Data'!AZ3</f>
        <v>2024</v>
      </c>
      <c r="BA3" s="24">
        <f>'Indicator Data'!BA3</f>
        <v>2024</v>
      </c>
      <c r="BB3" s="24">
        <f>'Indicator Data'!BB3</f>
        <v>2024</v>
      </c>
      <c r="BC3" s="24">
        <f>'Indicator Data'!BC3</f>
        <v>2023</v>
      </c>
      <c r="BD3" s="24">
        <f>'Indicator Data'!BD3</f>
        <v>2024</v>
      </c>
      <c r="BE3" s="24">
        <f>'Indicator Data'!BE3</f>
        <v>2024</v>
      </c>
      <c r="BF3" s="24" t="str">
        <f>'Indicator Data'!BF3</f>
        <v>2013-2015</v>
      </c>
      <c r="BG3" s="24">
        <f>'Indicator Data'!BG3</f>
        <v>2022</v>
      </c>
      <c r="BH3" s="24">
        <f>'Indicator Data'!BH3</f>
        <v>2023</v>
      </c>
      <c r="BI3" s="24">
        <f>'Indicator Data'!BI3</f>
        <v>2022</v>
      </c>
      <c r="BJ3" s="24" t="str">
        <f>'Indicator Data'!BJ3</f>
        <v>2011-2023</v>
      </c>
      <c r="BK3" s="24" t="str">
        <f>'Indicator Data'!BK3</f>
        <v>2017-2022</v>
      </c>
      <c r="BL3" s="24" t="str">
        <f>'Indicator Data'!BL3</f>
        <v>2020-2022</v>
      </c>
      <c r="BM3" s="24">
        <f>'Indicator Data'!BM3</f>
        <v>2014</v>
      </c>
      <c r="BN3" s="24" t="str">
        <f>'Indicator Data'!BN3</f>
        <v>2015-2022</v>
      </c>
      <c r="BO3" s="24" t="str">
        <f>'Indicator Data'!BO3</f>
        <v>2016-2022</v>
      </c>
      <c r="BP3" s="24" t="str">
        <f>'Indicator Data'!BP3</f>
        <v>2012-2021</v>
      </c>
      <c r="BQ3" s="24" t="str">
        <f>'Indicator Data'!BQ3</f>
        <v>2019-2022</v>
      </c>
      <c r="BR3" s="24" t="str">
        <f>'Indicator Data'!BR3</f>
        <v>2019-2022</v>
      </c>
      <c r="BS3" s="24" t="str">
        <f>'Indicator Data'!BS3</f>
        <v>2019-2022</v>
      </c>
      <c r="BT3" s="24" t="str">
        <f>'Indicator Data'!BT3</f>
        <v>2015-2022</v>
      </c>
      <c r="BU3" s="24">
        <f>'Indicator Data'!BU3</f>
        <v>2020</v>
      </c>
      <c r="BV3" s="24" t="str">
        <f>'Indicator Data'!BV3</f>
        <v>2020-2023</v>
      </c>
    </row>
    <row r="4" spans="1:74">
      <c r="A4" s="32" t="s">
        <v>421</v>
      </c>
      <c r="B4" s="23"/>
      <c r="C4" s="24" t="s">
        <v>818</v>
      </c>
      <c r="D4" s="24" t="s">
        <v>818</v>
      </c>
      <c r="E4" s="24" t="s">
        <v>818</v>
      </c>
      <c r="F4" s="24" t="s">
        <v>818</v>
      </c>
      <c r="G4" s="24" t="s">
        <v>818</v>
      </c>
      <c r="H4" s="24" t="s">
        <v>818</v>
      </c>
      <c r="I4" s="24" t="s">
        <v>818</v>
      </c>
      <c r="J4" s="24" t="s">
        <v>818</v>
      </c>
      <c r="K4" s="24" t="s">
        <v>818</v>
      </c>
      <c r="L4" s="24" t="s">
        <v>818</v>
      </c>
      <c r="M4" s="24" t="s">
        <v>818</v>
      </c>
      <c r="N4" s="24" t="s">
        <v>818</v>
      </c>
      <c r="O4" s="24" t="s">
        <v>818</v>
      </c>
      <c r="P4" s="24" t="s">
        <v>818</v>
      </c>
      <c r="Q4" s="24" t="s">
        <v>818</v>
      </c>
      <c r="R4" s="24" t="s">
        <v>818</v>
      </c>
      <c r="S4" s="24" t="s">
        <v>818</v>
      </c>
      <c r="T4" s="24" t="s">
        <v>818</v>
      </c>
      <c r="U4" s="24" t="s">
        <v>818</v>
      </c>
      <c r="V4" s="24" t="s">
        <v>818</v>
      </c>
      <c r="W4" s="24" t="s">
        <v>818</v>
      </c>
      <c r="X4" s="24" t="s">
        <v>818</v>
      </c>
      <c r="Y4" s="24" t="s">
        <v>818</v>
      </c>
      <c r="Z4" s="24" t="s">
        <v>818</v>
      </c>
      <c r="AA4" s="24" t="s">
        <v>818</v>
      </c>
      <c r="AB4" s="24" t="s">
        <v>818</v>
      </c>
      <c r="AC4" s="24" t="s">
        <v>818</v>
      </c>
      <c r="AD4" s="24" t="s">
        <v>818</v>
      </c>
      <c r="AE4" s="24" t="s">
        <v>818</v>
      </c>
      <c r="AF4" s="24" t="s">
        <v>818</v>
      </c>
      <c r="AG4" s="24" t="s">
        <v>818</v>
      </c>
      <c r="AH4" s="24" t="s">
        <v>818</v>
      </c>
      <c r="AI4" s="24" t="s">
        <v>818</v>
      </c>
      <c r="AJ4" s="24" t="s">
        <v>818</v>
      </c>
      <c r="AK4" s="24" t="s">
        <v>818</v>
      </c>
      <c r="AL4" s="24" t="s">
        <v>818</v>
      </c>
      <c r="AM4" s="24" t="s">
        <v>818</v>
      </c>
      <c r="AN4" s="24" t="s">
        <v>818</v>
      </c>
      <c r="AO4" s="24" t="s">
        <v>818</v>
      </c>
      <c r="AP4" s="24" t="s">
        <v>818</v>
      </c>
      <c r="AQ4" s="24" t="s">
        <v>818</v>
      </c>
      <c r="AR4" s="24" t="s">
        <v>818</v>
      </c>
      <c r="AS4" s="24" t="s">
        <v>818</v>
      </c>
      <c r="AT4" s="24" t="s">
        <v>818</v>
      </c>
      <c r="AU4" s="24" t="s">
        <v>818</v>
      </c>
      <c r="AV4" s="24" t="s">
        <v>818</v>
      </c>
      <c r="AW4" s="24" t="s">
        <v>818</v>
      </c>
      <c r="AX4" s="24" t="s">
        <v>818</v>
      </c>
      <c r="AY4" s="24" t="s">
        <v>818</v>
      </c>
      <c r="AZ4" s="24" t="s">
        <v>818</v>
      </c>
      <c r="BA4" s="24" t="s">
        <v>818</v>
      </c>
      <c r="BB4" s="24" t="s">
        <v>818</v>
      </c>
      <c r="BC4" s="24" t="s">
        <v>818</v>
      </c>
      <c r="BD4" s="24" t="s">
        <v>818</v>
      </c>
      <c r="BE4" s="24" t="s">
        <v>818</v>
      </c>
      <c r="BF4" s="24" t="s">
        <v>818</v>
      </c>
      <c r="BG4" s="24" t="s">
        <v>818</v>
      </c>
      <c r="BH4" s="24" t="s">
        <v>818</v>
      </c>
      <c r="BI4" s="24" t="s">
        <v>818</v>
      </c>
      <c r="BJ4" s="24" t="s">
        <v>818</v>
      </c>
      <c r="BK4" s="24" t="s">
        <v>818</v>
      </c>
      <c r="BL4" s="24" t="s">
        <v>818</v>
      </c>
      <c r="BM4" s="24" t="s">
        <v>818</v>
      </c>
      <c r="BN4" s="24" t="s">
        <v>818</v>
      </c>
      <c r="BO4" s="24" t="s">
        <v>818</v>
      </c>
      <c r="BP4" s="24" t="s">
        <v>818</v>
      </c>
      <c r="BQ4" s="24" t="s">
        <v>818</v>
      </c>
      <c r="BR4" s="24" t="s">
        <v>818</v>
      </c>
      <c r="BS4" s="24" t="s">
        <v>818</v>
      </c>
      <c r="BT4" s="24" t="s">
        <v>818</v>
      </c>
      <c r="BU4" s="24" t="s">
        <v>818</v>
      </c>
      <c r="BV4" s="24" t="s">
        <v>818</v>
      </c>
    </row>
    <row r="5" spans="1:74">
      <c r="A5" s="30" t="str">
        <f>'Indicator Data'!A6</f>
        <v>Afghanistan</v>
      </c>
      <c r="B5" s="23" t="str">
        <f>'Indicator Data'!B6</f>
        <v>AFG</v>
      </c>
      <c r="C5" s="39"/>
      <c r="D5" s="39"/>
      <c r="E5" s="39"/>
      <c r="F5" s="39"/>
      <c r="G5" s="39"/>
      <c r="H5" s="39"/>
      <c r="I5" s="39"/>
      <c r="J5" s="39"/>
      <c r="K5" s="39"/>
      <c r="L5" s="39"/>
      <c r="M5" s="39"/>
      <c r="N5" s="39"/>
      <c r="O5" s="39"/>
      <c r="P5" s="39"/>
      <c r="R5" s="39"/>
      <c r="S5" s="39"/>
      <c r="T5" s="39"/>
      <c r="U5" s="39"/>
      <c r="V5" s="39"/>
      <c r="W5" s="39"/>
      <c r="X5" s="39"/>
      <c r="Y5" s="39"/>
      <c r="Z5" s="39"/>
      <c r="AA5" s="39"/>
      <c r="AB5" s="39"/>
      <c r="AC5" s="39"/>
      <c r="AD5" s="39"/>
      <c r="AE5" s="39"/>
      <c r="AF5" s="39"/>
      <c r="AG5" s="39"/>
      <c r="AH5" s="40" t="str">
        <f>IF(ISNUMBER('Indicator Data'!AH6),"","Imputed using GDP p.c.")</f>
        <v/>
      </c>
      <c r="AI5" s="39"/>
      <c r="AJ5" s="39"/>
      <c r="AK5" s="39"/>
      <c r="AL5" s="39"/>
      <c r="AM5" s="39"/>
      <c r="AN5" s="39"/>
      <c r="AO5" s="39"/>
      <c r="AP5" s="39"/>
      <c r="AQ5" s="39"/>
      <c r="AR5" s="39"/>
      <c r="AS5" s="39"/>
      <c r="AT5" s="39"/>
      <c r="AU5" s="39"/>
      <c r="AV5" s="39"/>
      <c r="AW5" s="39"/>
      <c r="AX5" s="22"/>
      <c r="BF5" s="225"/>
    </row>
    <row r="6" spans="1:74">
      <c r="A6" s="30" t="str">
        <f>'Indicator Data'!A7</f>
        <v>Albania</v>
      </c>
      <c r="B6" s="23" t="str">
        <f>'Indicator Data'!B7</f>
        <v>ALB</v>
      </c>
      <c r="C6" s="39"/>
      <c r="D6" s="39"/>
      <c r="E6" s="39"/>
      <c r="F6" s="39"/>
      <c r="G6" s="39"/>
      <c r="H6" s="39"/>
      <c r="I6" s="39"/>
      <c r="J6" s="39"/>
      <c r="K6" s="39"/>
      <c r="L6" s="39"/>
      <c r="M6" s="39"/>
      <c r="N6" s="39"/>
      <c r="O6" s="39"/>
      <c r="P6" s="39"/>
      <c r="R6" s="39"/>
      <c r="S6" s="39"/>
      <c r="T6" s="39"/>
      <c r="U6" s="39"/>
      <c r="V6" s="39"/>
      <c r="W6" s="39"/>
      <c r="X6" s="39"/>
      <c r="Y6" s="39"/>
      <c r="Z6" s="39"/>
      <c r="AA6" s="39"/>
      <c r="AB6" s="39"/>
      <c r="AC6" s="39"/>
      <c r="AD6" s="39"/>
      <c r="AE6" s="39"/>
      <c r="AF6" s="39"/>
      <c r="AG6" s="39"/>
      <c r="AH6" s="40" t="str">
        <f>IF(ISNUMBER('Indicator Data'!AH7),"","Imputed using GDP p.c.")</f>
        <v/>
      </c>
      <c r="AI6" s="39"/>
      <c r="AJ6" s="39"/>
      <c r="AK6" s="39"/>
      <c r="AL6" s="39"/>
      <c r="AM6" s="39"/>
      <c r="AN6" s="39"/>
      <c r="AO6" s="39"/>
      <c r="AP6" s="39"/>
      <c r="AQ6" s="39"/>
      <c r="AR6" s="39"/>
      <c r="AS6" s="39"/>
      <c r="AT6" s="39"/>
      <c r="AU6" s="39"/>
      <c r="AV6" s="39"/>
      <c r="AW6" s="39"/>
      <c r="AX6" s="22"/>
      <c r="BF6" s="225"/>
    </row>
    <row r="7" spans="1:74">
      <c r="A7" s="30" t="str">
        <f>'Indicator Data'!A8</f>
        <v>Algeria</v>
      </c>
      <c r="B7" s="23" t="str">
        <f>'Indicator Data'!B8</f>
        <v>DZA</v>
      </c>
      <c r="C7" s="39"/>
      <c r="D7" s="39"/>
      <c r="E7" s="39"/>
      <c r="F7" s="39"/>
      <c r="G7" s="39"/>
      <c r="H7" s="39"/>
      <c r="I7" s="39"/>
      <c r="J7" s="39"/>
      <c r="K7" s="39"/>
      <c r="L7" s="39"/>
      <c r="M7" s="39"/>
      <c r="N7" s="39"/>
      <c r="O7" s="39"/>
      <c r="P7" s="39"/>
      <c r="R7" s="39"/>
      <c r="S7" s="39"/>
      <c r="T7" s="39"/>
      <c r="U7" s="39"/>
      <c r="V7" s="39"/>
      <c r="W7" s="39"/>
      <c r="X7" s="39"/>
      <c r="Y7" s="39"/>
      <c r="Z7" s="39"/>
      <c r="AA7" s="39"/>
      <c r="AB7" s="39"/>
      <c r="AC7" s="39"/>
      <c r="AD7" s="39"/>
      <c r="AE7" s="39"/>
      <c r="AF7" s="39"/>
      <c r="AG7" s="39"/>
      <c r="AH7" s="40" t="str">
        <f>IF(ISNUMBER('Indicator Data'!AH8),"","Imputed using GDP p.c.")</f>
        <v/>
      </c>
      <c r="AI7" s="39"/>
      <c r="AJ7" s="39"/>
      <c r="AK7" s="39"/>
      <c r="AL7" s="39"/>
      <c r="AM7" s="39"/>
      <c r="AN7" s="39"/>
      <c r="AO7" s="39"/>
      <c r="AP7" s="39"/>
      <c r="AQ7" s="39"/>
      <c r="AR7" s="39"/>
      <c r="AS7" s="39"/>
      <c r="AT7" s="39"/>
      <c r="AU7" s="39"/>
      <c r="AV7" s="39"/>
      <c r="AW7" s="39"/>
      <c r="AX7" s="22"/>
      <c r="BF7" s="225"/>
    </row>
    <row r="8" spans="1:74">
      <c r="A8" s="30" t="str">
        <f>'Indicator Data'!A9</f>
        <v>Angola</v>
      </c>
      <c r="B8" s="23" t="str">
        <f>'Indicator Data'!B9</f>
        <v>AGO</v>
      </c>
      <c r="C8" s="39"/>
      <c r="D8" s="39"/>
      <c r="E8" s="39"/>
      <c r="F8" s="39"/>
      <c r="G8" s="39"/>
      <c r="H8" s="39"/>
      <c r="I8" s="39"/>
      <c r="J8" s="39"/>
      <c r="K8" s="39"/>
      <c r="L8" s="39"/>
      <c r="M8" s="39"/>
      <c r="N8" s="39"/>
      <c r="O8" s="39"/>
      <c r="P8" s="39"/>
      <c r="R8" s="39"/>
      <c r="S8" s="39"/>
      <c r="T8" s="39"/>
      <c r="U8" s="39"/>
      <c r="V8" s="39"/>
      <c r="W8" s="39"/>
      <c r="X8" s="39"/>
      <c r="Y8" s="39"/>
      <c r="Z8" s="39"/>
      <c r="AA8" s="39"/>
      <c r="AB8" s="39"/>
      <c r="AC8" s="39"/>
      <c r="AD8" s="39"/>
      <c r="AE8" s="39"/>
      <c r="AF8" s="39"/>
      <c r="AG8" s="39"/>
      <c r="AH8" s="40" t="str">
        <f>IF(ISNUMBER('Indicator Data'!AH9),"","Imputed using GDP p.c.")</f>
        <v/>
      </c>
      <c r="AI8" s="39"/>
      <c r="AJ8" s="39"/>
      <c r="AK8" s="39"/>
      <c r="AL8" s="39"/>
      <c r="AM8" s="39"/>
      <c r="AN8" s="39"/>
      <c r="AO8" s="39"/>
      <c r="AP8" s="39"/>
      <c r="AQ8" s="39"/>
      <c r="AR8" s="39"/>
      <c r="AS8" s="39"/>
      <c r="AT8" s="39"/>
      <c r="AU8" s="39"/>
      <c r="AV8" s="39"/>
      <c r="AW8" s="39"/>
      <c r="AX8" s="22"/>
      <c r="BF8" s="225"/>
    </row>
    <row r="9" spans="1:74">
      <c r="A9" s="30" t="str">
        <f>'Indicator Data'!A10</f>
        <v>Antigua and Barbuda</v>
      </c>
      <c r="B9" s="23" t="str">
        <f>'Indicator Data'!B10</f>
        <v>ATG</v>
      </c>
      <c r="C9" s="39"/>
      <c r="D9" s="39"/>
      <c r="E9" s="39"/>
      <c r="F9" s="39"/>
      <c r="G9" s="39"/>
      <c r="H9" s="39"/>
      <c r="I9" s="39"/>
      <c r="J9" s="39"/>
      <c r="K9" s="39"/>
      <c r="L9" s="39"/>
      <c r="M9" s="39"/>
      <c r="N9" s="39"/>
      <c r="O9" s="39"/>
      <c r="P9" s="39"/>
      <c r="R9" s="39"/>
      <c r="S9" s="39"/>
      <c r="T9" s="39"/>
      <c r="U9" s="39"/>
      <c r="V9" s="39"/>
      <c r="W9" s="39"/>
      <c r="X9" s="39"/>
      <c r="Y9" s="39"/>
      <c r="Z9" s="39"/>
      <c r="AA9" s="39"/>
      <c r="AB9" s="39"/>
      <c r="AC9" s="39"/>
      <c r="AD9" s="39"/>
      <c r="AE9" s="39"/>
      <c r="AF9" s="39"/>
      <c r="AG9" s="39"/>
      <c r="AH9" s="40" t="str">
        <f>IF(ISNUMBER('Indicator Data'!AH10),"","Imputed using GDP p.c.")</f>
        <v/>
      </c>
      <c r="AJ9" s="39"/>
      <c r="AK9" s="39"/>
      <c r="AL9" s="39"/>
      <c r="AM9" s="39"/>
      <c r="AN9" s="39"/>
      <c r="AO9" s="39"/>
      <c r="AP9" s="39"/>
      <c r="AQ9" s="39"/>
      <c r="AR9" s="39"/>
      <c r="AS9" s="39"/>
      <c r="AT9" s="39"/>
      <c r="AU9" s="39"/>
      <c r="AV9" s="39"/>
      <c r="AW9" s="39"/>
      <c r="AX9" s="22"/>
      <c r="BD9" s="226" t="s">
        <v>1144</v>
      </c>
      <c r="BE9" s="226" t="s">
        <v>1144</v>
      </c>
      <c r="BF9" s="225"/>
    </row>
    <row r="10" spans="1:74">
      <c r="A10" s="30" t="str">
        <f>'Indicator Data'!A11</f>
        <v>Argentina</v>
      </c>
      <c r="B10" s="23" t="str">
        <f>'Indicator Data'!B11</f>
        <v>ARG</v>
      </c>
      <c r="C10" s="39"/>
      <c r="D10" s="39"/>
      <c r="E10" s="39"/>
      <c r="F10" s="39"/>
      <c r="G10" s="39"/>
      <c r="H10" s="39"/>
      <c r="I10" s="39"/>
      <c r="J10" s="39"/>
      <c r="K10" s="39"/>
      <c r="L10" s="39"/>
      <c r="M10" s="39"/>
      <c r="N10" s="39"/>
      <c r="O10" s="39"/>
      <c r="P10" s="39"/>
      <c r="R10" s="39"/>
      <c r="S10" s="39"/>
      <c r="T10" s="39"/>
      <c r="U10" s="39"/>
      <c r="V10" s="39"/>
      <c r="W10" s="39"/>
      <c r="X10" s="39"/>
      <c r="Y10" s="39"/>
      <c r="Z10" s="39"/>
      <c r="AA10" s="39"/>
      <c r="AB10" s="39"/>
      <c r="AC10" s="39"/>
      <c r="AD10" s="39"/>
      <c r="AE10" s="39"/>
      <c r="AF10" s="39"/>
      <c r="AG10" s="39"/>
      <c r="AH10" s="40" t="str">
        <f>IF(ISNUMBER('Indicator Data'!AH11),"","Imputed using GDP p.c.")</f>
        <v/>
      </c>
      <c r="AJ10" s="39"/>
      <c r="AK10" s="39"/>
      <c r="AL10" s="39"/>
      <c r="AM10" s="39"/>
      <c r="AN10" s="39"/>
      <c r="AO10" s="39"/>
      <c r="AP10" s="39"/>
      <c r="AQ10" s="39"/>
      <c r="AR10" s="39"/>
      <c r="AS10" s="39"/>
      <c r="AT10" s="39"/>
      <c r="AU10" s="39"/>
      <c r="AV10" s="39"/>
      <c r="AW10" s="39"/>
      <c r="AX10" s="22"/>
      <c r="BD10" s="226"/>
      <c r="BE10" s="226"/>
      <c r="BF10" s="225"/>
    </row>
    <row r="11" spans="1:74">
      <c r="A11" s="30" t="str">
        <f>'Indicator Data'!A12</f>
        <v>Armenia</v>
      </c>
      <c r="B11" s="23" t="str">
        <f>'Indicator Data'!B12</f>
        <v>ARM</v>
      </c>
      <c r="C11" s="39"/>
      <c r="D11" s="39"/>
      <c r="E11" s="39"/>
      <c r="F11" s="39"/>
      <c r="G11" s="39"/>
      <c r="H11" s="39"/>
      <c r="I11" s="39"/>
      <c r="J11" s="39"/>
      <c r="K11" s="39"/>
      <c r="L11" s="39"/>
      <c r="M11" s="39"/>
      <c r="N11" s="39"/>
      <c r="O11" s="39"/>
      <c r="P11" s="39"/>
      <c r="R11" s="39"/>
      <c r="S11" s="39"/>
      <c r="T11" s="39"/>
      <c r="U11" s="39"/>
      <c r="V11" s="39"/>
      <c r="W11" s="39"/>
      <c r="X11" s="39"/>
      <c r="Y11" s="39"/>
      <c r="Z11" s="39"/>
      <c r="AA11" s="39"/>
      <c r="AB11" s="39"/>
      <c r="AC11" s="39"/>
      <c r="AD11" s="39"/>
      <c r="AE11" s="39"/>
      <c r="AF11" s="39"/>
      <c r="AG11" s="39"/>
      <c r="AH11" s="40" t="str">
        <f>IF(ISNUMBER('Indicator Data'!AH12),"","Imputed using GDP p.c.")</f>
        <v/>
      </c>
      <c r="AJ11" s="39"/>
      <c r="AK11" s="39"/>
      <c r="AL11" s="39"/>
      <c r="AM11" s="39"/>
      <c r="AN11" s="39"/>
      <c r="AO11" s="39"/>
      <c r="AP11" s="39"/>
      <c r="AQ11" s="39"/>
      <c r="AR11" s="39"/>
      <c r="AS11" s="39"/>
      <c r="AT11" s="39"/>
      <c r="AU11" s="39"/>
      <c r="AV11" s="39"/>
      <c r="AW11" s="39"/>
      <c r="AX11" s="22"/>
      <c r="BD11" s="226"/>
      <c r="BE11" s="226"/>
      <c r="BF11" s="225"/>
    </row>
    <row r="12" spans="1:74">
      <c r="A12" s="30" t="str">
        <f>'Indicator Data'!A13</f>
        <v>Australia</v>
      </c>
      <c r="B12" s="23" t="str">
        <f>'Indicator Data'!B13</f>
        <v>AUS</v>
      </c>
      <c r="C12" s="39"/>
      <c r="D12" s="39"/>
      <c r="E12" s="39"/>
      <c r="F12" s="39"/>
      <c r="G12" s="39"/>
      <c r="H12" s="39"/>
      <c r="I12" s="39"/>
      <c r="J12" s="39"/>
      <c r="K12" s="39"/>
      <c r="L12" s="39"/>
      <c r="M12" s="39"/>
      <c r="N12" s="39"/>
      <c r="O12" s="39"/>
      <c r="P12" s="39"/>
      <c r="R12" s="39"/>
      <c r="S12" s="39"/>
      <c r="T12" s="39"/>
      <c r="U12" s="39"/>
      <c r="V12" s="39"/>
      <c r="W12" s="39"/>
      <c r="X12" s="39"/>
      <c r="Y12" s="39"/>
      <c r="Z12" s="39"/>
      <c r="AA12" s="39"/>
      <c r="AB12" s="39"/>
      <c r="AC12" s="39"/>
      <c r="AD12" s="39"/>
      <c r="AE12" s="39"/>
      <c r="AF12" s="39"/>
      <c r="AG12" s="39"/>
      <c r="AH12" s="40" t="str">
        <f>IF(ISNUMBER('Indicator Data'!AH13),"","Imputed using GDP p.c.")</f>
        <v/>
      </c>
      <c r="AJ12" s="39"/>
      <c r="AK12" s="39"/>
      <c r="AL12" s="39"/>
      <c r="AM12" s="39"/>
      <c r="AN12" s="39"/>
      <c r="AO12" s="39"/>
      <c r="AP12" s="39"/>
      <c r="AQ12" s="39"/>
      <c r="AR12" s="39"/>
      <c r="AS12" s="39"/>
      <c r="AT12" s="39"/>
      <c r="AU12" s="39"/>
      <c r="AV12" s="39"/>
      <c r="AW12" s="39"/>
      <c r="AX12" s="22"/>
      <c r="BD12" s="226"/>
      <c r="BE12" s="226"/>
      <c r="BF12" s="225"/>
    </row>
    <row r="13" spans="1:74">
      <c r="A13" s="30" t="str">
        <f>'Indicator Data'!A14</f>
        <v>Austria</v>
      </c>
      <c r="B13" s="23" t="str">
        <f>'Indicator Data'!B14</f>
        <v>AUT</v>
      </c>
      <c r="C13" s="39"/>
      <c r="D13" s="39"/>
      <c r="E13" s="39"/>
      <c r="F13" s="39"/>
      <c r="G13" s="39"/>
      <c r="H13" s="39"/>
      <c r="I13" s="39"/>
      <c r="J13" s="39"/>
      <c r="K13" s="39"/>
      <c r="L13" s="39"/>
      <c r="M13" s="39"/>
      <c r="N13" s="39"/>
      <c r="O13" s="39"/>
      <c r="P13" s="39"/>
      <c r="R13" s="39"/>
      <c r="S13" s="39"/>
      <c r="T13" s="39"/>
      <c r="U13" s="39"/>
      <c r="V13" s="39"/>
      <c r="W13" s="39"/>
      <c r="X13" s="39"/>
      <c r="Y13" s="39"/>
      <c r="Z13" s="39"/>
      <c r="AA13" s="39"/>
      <c r="AB13" s="39"/>
      <c r="AC13" s="39"/>
      <c r="AD13" s="39"/>
      <c r="AE13" s="39"/>
      <c r="AF13" s="39"/>
      <c r="AG13" s="39"/>
      <c r="AH13" s="40" t="str">
        <f>IF(ISNUMBER('Indicator Data'!AH14),"","Imputed using GDP p.c.")</f>
        <v/>
      </c>
      <c r="AJ13" s="39"/>
      <c r="AK13" s="39"/>
      <c r="AL13" s="39"/>
      <c r="AM13" s="39"/>
      <c r="AN13" s="39"/>
      <c r="AO13" s="39"/>
      <c r="AP13" s="39"/>
      <c r="AQ13" s="39"/>
      <c r="AR13" s="39"/>
      <c r="AS13" s="39"/>
      <c r="AT13" s="39"/>
      <c r="AU13" s="39"/>
      <c r="AV13" s="39"/>
      <c r="AW13" s="39"/>
      <c r="AX13" s="22"/>
      <c r="BD13" s="226"/>
      <c r="BE13" s="226"/>
      <c r="BF13" s="225"/>
    </row>
    <row r="14" spans="1:74">
      <c r="A14" s="30" t="str">
        <f>'Indicator Data'!A15</f>
        <v>Azerbaijan</v>
      </c>
      <c r="B14" s="23" t="str">
        <f>'Indicator Data'!B15</f>
        <v>AZE</v>
      </c>
      <c r="C14" s="39"/>
      <c r="D14" s="39"/>
      <c r="E14" s="39"/>
      <c r="F14" s="39"/>
      <c r="G14" s="39"/>
      <c r="H14" s="39"/>
      <c r="I14" s="39"/>
      <c r="J14" s="39"/>
      <c r="K14" s="39"/>
      <c r="L14" s="39"/>
      <c r="M14" s="39"/>
      <c r="N14" s="39"/>
      <c r="O14" s="39"/>
      <c r="P14" s="39"/>
      <c r="R14" s="39"/>
      <c r="S14" s="39"/>
      <c r="T14" s="39"/>
      <c r="U14" s="39"/>
      <c r="V14" s="39"/>
      <c r="W14" s="39"/>
      <c r="X14" s="39"/>
      <c r="Y14" s="39"/>
      <c r="Z14" s="39"/>
      <c r="AA14" s="39"/>
      <c r="AB14" s="39"/>
      <c r="AC14" s="39"/>
      <c r="AD14" s="39"/>
      <c r="AE14" s="39"/>
      <c r="AF14" s="39"/>
      <c r="AG14" s="39"/>
      <c r="AH14" s="40" t="str">
        <f>IF(ISNUMBER('Indicator Data'!AH15),"","Imputed using GDP p.c.")</f>
        <v/>
      </c>
      <c r="AJ14" s="39"/>
      <c r="AK14" s="39"/>
      <c r="AL14" s="39"/>
      <c r="AM14" s="39"/>
      <c r="AN14" s="39"/>
      <c r="AO14" s="39"/>
      <c r="AP14" s="39"/>
      <c r="AQ14" s="39"/>
      <c r="AR14" s="39"/>
      <c r="AS14" s="39"/>
      <c r="AT14" s="39"/>
      <c r="AU14" s="39"/>
      <c r="AV14" s="39"/>
      <c r="AW14" s="39"/>
      <c r="AX14" s="22"/>
      <c r="BD14" s="226"/>
      <c r="BE14" s="226"/>
      <c r="BF14" s="225"/>
    </row>
    <row r="15" spans="1:74">
      <c r="A15" s="30" t="str">
        <f>'Indicator Data'!A16</f>
        <v>Bahamas</v>
      </c>
      <c r="B15" s="23" t="str">
        <f>'Indicator Data'!B16</f>
        <v>BHS</v>
      </c>
      <c r="C15" s="39"/>
      <c r="D15" s="39"/>
      <c r="E15" s="39"/>
      <c r="F15" s="39"/>
      <c r="G15" s="39"/>
      <c r="H15" s="39"/>
      <c r="I15" s="39"/>
      <c r="J15" s="39"/>
      <c r="K15" s="39"/>
      <c r="L15" s="39"/>
      <c r="M15" s="39"/>
      <c r="N15" s="39"/>
      <c r="O15" s="39"/>
      <c r="P15" s="39"/>
      <c r="R15" s="39"/>
      <c r="S15" s="39"/>
      <c r="T15" s="39"/>
      <c r="U15" s="39"/>
      <c r="V15" s="39"/>
      <c r="W15" s="39"/>
      <c r="X15" s="39"/>
      <c r="Y15" s="39"/>
      <c r="Z15" s="39"/>
      <c r="AA15" s="39"/>
      <c r="AB15" s="39"/>
      <c r="AC15" s="39"/>
      <c r="AD15" s="39"/>
      <c r="AE15" s="39"/>
      <c r="AF15" s="39"/>
      <c r="AG15" s="39"/>
      <c r="AH15" s="40" t="str">
        <f>IF(ISNUMBER('Indicator Data'!AH16),"","Imputed using GDP p.c.")</f>
        <v/>
      </c>
      <c r="AJ15" s="39"/>
      <c r="AK15" s="39"/>
      <c r="AL15" s="39"/>
      <c r="AM15" s="39"/>
      <c r="AN15" s="39"/>
      <c r="AO15" s="39"/>
      <c r="AP15" s="39"/>
      <c r="AQ15" s="39"/>
      <c r="AR15" s="39"/>
      <c r="AS15" s="39"/>
      <c r="AT15" s="39"/>
      <c r="AU15" s="39"/>
      <c r="AV15" s="39"/>
      <c r="AW15" s="39"/>
      <c r="AX15" s="22"/>
      <c r="BD15" s="226" t="s">
        <v>1144</v>
      </c>
      <c r="BE15" s="226" t="s">
        <v>1144</v>
      </c>
      <c r="BF15" s="225"/>
    </row>
    <row r="16" spans="1:74">
      <c r="A16" s="30" t="str">
        <f>'Indicator Data'!A17</f>
        <v>Bahrain</v>
      </c>
      <c r="B16" s="23" t="str">
        <f>'Indicator Data'!B17</f>
        <v>BHR</v>
      </c>
      <c r="C16" s="39"/>
      <c r="D16" s="39"/>
      <c r="E16" s="39"/>
      <c r="F16" s="39"/>
      <c r="G16" s="39"/>
      <c r="H16" s="39"/>
      <c r="I16" s="39"/>
      <c r="J16" s="39"/>
      <c r="K16" s="39"/>
      <c r="L16" s="39"/>
      <c r="M16" s="39"/>
      <c r="N16" s="39"/>
      <c r="O16" s="39"/>
      <c r="P16" s="39"/>
      <c r="R16" s="39"/>
      <c r="S16" s="39"/>
      <c r="T16" s="39"/>
      <c r="U16" s="39"/>
      <c r="V16" s="39"/>
      <c r="W16" s="39"/>
      <c r="X16" s="39"/>
      <c r="Y16" s="39"/>
      <c r="Z16" s="39"/>
      <c r="AA16" s="39"/>
      <c r="AB16" s="39"/>
      <c r="AC16" s="39"/>
      <c r="AD16" s="39"/>
      <c r="AE16" s="39"/>
      <c r="AF16" s="39"/>
      <c r="AG16" s="39"/>
      <c r="AH16" s="40" t="str">
        <f>IF(ISNUMBER('Indicator Data'!AH17),"","Imputed using GDP p.c.")</f>
        <v/>
      </c>
      <c r="AJ16" s="39"/>
      <c r="AK16" s="39"/>
      <c r="AL16" s="39"/>
      <c r="AM16" s="39"/>
      <c r="AN16" s="39"/>
      <c r="AO16" s="39"/>
      <c r="AP16" s="39"/>
      <c r="AQ16" s="39"/>
      <c r="AR16" s="39"/>
      <c r="AS16" s="39"/>
      <c r="AT16" s="39"/>
      <c r="AU16" s="39"/>
      <c r="AV16" s="39"/>
      <c r="AW16" s="39"/>
      <c r="AX16" s="22"/>
      <c r="BD16" s="226" t="s">
        <v>1279</v>
      </c>
      <c r="BE16" s="226" t="s">
        <v>1278</v>
      </c>
      <c r="BF16" s="225"/>
    </row>
    <row r="17" spans="1:58">
      <c r="A17" s="30" t="str">
        <f>'Indicator Data'!A18</f>
        <v>Bangladesh</v>
      </c>
      <c r="B17" s="23" t="str">
        <f>'Indicator Data'!B18</f>
        <v>BGD</v>
      </c>
      <c r="C17" s="39"/>
      <c r="D17" s="39"/>
      <c r="E17" s="39"/>
      <c r="F17" s="39"/>
      <c r="G17" s="39"/>
      <c r="H17" s="39"/>
      <c r="I17" s="39"/>
      <c r="J17" s="39"/>
      <c r="K17" s="39"/>
      <c r="L17" s="39"/>
      <c r="M17" s="39"/>
      <c r="N17" s="39"/>
      <c r="O17" s="39"/>
      <c r="P17" s="39"/>
      <c r="R17" s="39"/>
      <c r="S17" s="39"/>
      <c r="T17" s="39"/>
      <c r="U17" s="39"/>
      <c r="V17" s="39"/>
      <c r="W17" s="39"/>
      <c r="X17" s="39"/>
      <c r="Y17" s="39"/>
      <c r="Z17" s="39"/>
      <c r="AA17" s="39"/>
      <c r="AB17" s="39"/>
      <c r="AC17" s="39"/>
      <c r="AD17" s="39"/>
      <c r="AE17" s="39"/>
      <c r="AF17" s="39"/>
      <c r="AG17" s="39"/>
      <c r="AH17" s="40" t="str">
        <f>IF(ISNUMBER('Indicator Data'!AH18),"","Imputed using GDP p.c.")</f>
        <v/>
      </c>
      <c r="AJ17" s="39"/>
      <c r="AK17" s="39"/>
      <c r="AL17" s="39"/>
      <c r="AM17" s="39"/>
      <c r="AN17" s="39"/>
      <c r="AO17" s="39"/>
      <c r="AP17" s="39"/>
      <c r="AQ17" s="39"/>
      <c r="AR17" s="39"/>
      <c r="AS17" s="39"/>
      <c r="AT17" s="39"/>
      <c r="AU17" s="39"/>
      <c r="AV17" s="39"/>
      <c r="AW17" s="39"/>
      <c r="AX17" s="22"/>
      <c r="BD17" s="226"/>
      <c r="BE17" s="226"/>
      <c r="BF17" s="225"/>
    </row>
    <row r="18" spans="1:58">
      <c r="A18" s="30" t="str">
        <f>'Indicator Data'!A19</f>
        <v>Barbados</v>
      </c>
      <c r="B18" s="23" t="str">
        <f>'Indicator Data'!B19</f>
        <v>BRB</v>
      </c>
      <c r="C18" s="39"/>
      <c r="D18" s="39"/>
      <c r="E18" s="39"/>
      <c r="F18" s="39"/>
      <c r="G18" s="39"/>
      <c r="H18" s="39"/>
      <c r="I18" s="39"/>
      <c r="J18" s="39"/>
      <c r="K18" s="39"/>
      <c r="L18" s="39"/>
      <c r="M18" s="39"/>
      <c r="N18" s="39"/>
      <c r="O18" s="39"/>
      <c r="P18" s="39"/>
      <c r="R18" s="39"/>
      <c r="S18" s="39"/>
      <c r="T18" s="39"/>
      <c r="U18" s="39"/>
      <c r="V18" s="39"/>
      <c r="W18" s="39"/>
      <c r="X18" s="39"/>
      <c r="Y18" s="39"/>
      <c r="Z18" s="39"/>
      <c r="AA18" s="39"/>
      <c r="AB18" s="39"/>
      <c r="AC18" s="39"/>
      <c r="AD18" s="39"/>
      <c r="AE18" s="39"/>
      <c r="AF18" s="39"/>
      <c r="AG18" s="39"/>
      <c r="AH18" s="40" t="str">
        <f>IF(ISNUMBER('Indicator Data'!AH19),"","Imputed using GDP p.c.")</f>
        <v/>
      </c>
      <c r="AJ18" s="39"/>
      <c r="AK18" s="39"/>
      <c r="AL18" s="39"/>
      <c r="AM18" s="39"/>
      <c r="AN18" s="39"/>
      <c r="AO18" s="39"/>
      <c r="AP18" s="39"/>
      <c r="AQ18" s="39"/>
      <c r="AR18" s="39"/>
      <c r="AS18" s="39"/>
      <c r="AT18" s="39"/>
      <c r="AU18" s="39"/>
      <c r="AV18" s="39"/>
      <c r="AW18" s="39"/>
      <c r="AX18" s="22"/>
      <c r="BD18" s="226"/>
      <c r="BE18" s="226"/>
      <c r="BF18" s="225"/>
    </row>
    <row r="19" spans="1:58">
      <c r="A19" s="30" t="str">
        <f>'Indicator Data'!A20</f>
        <v>Belarus</v>
      </c>
      <c r="B19" s="23" t="str">
        <f>'Indicator Data'!B20</f>
        <v>BLR</v>
      </c>
      <c r="C19" s="39"/>
      <c r="D19" s="39"/>
      <c r="E19" s="39"/>
      <c r="F19" s="39"/>
      <c r="G19" s="39"/>
      <c r="H19" s="39"/>
      <c r="I19" s="39"/>
      <c r="J19" s="39"/>
      <c r="K19" s="39"/>
      <c r="L19" s="39"/>
      <c r="M19" s="39"/>
      <c r="N19" s="39"/>
      <c r="O19" s="39"/>
      <c r="P19" s="39"/>
      <c r="R19" s="39"/>
      <c r="S19" s="39"/>
      <c r="T19" s="39"/>
      <c r="U19" s="39"/>
      <c r="V19" s="39"/>
      <c r="W19" s="39"/>
      <c r="X19" s="39"/>
      <c r="Y19" s="39"/>
      <c r="Z19" s="39"/>
      <c r="AA19" s="39"/>
      <c r="AB19" s="39"/>
      <c r="AC19" s="39"/>
      <c r="AD19" s="39"/>
      <c r="AE19" s="39"/>
      <c r="AF19" s="39"/>
      <c r="AG19" s="39"/>
      <c r="AH19" s="40" t="str">
        <f>IF(ISNUMBER('Indicator Data'!AH20),"","Imputed using GDP p.c.")</f>
        <v/>
      </c>
      <c r="AJ19" s="39"/>
      <c r="AK19" s="39"/>
      <c r="AL19" s="39"/>
      <c r="AM19" s="39"/>
      <c r="AN19" s="39"/>
      <c r="AO19" s="39"/>
      <c r="AP19" s="39"/>
      <c r="AQ19" s="39"/>
      <c r="AR19" s="39"/>
      <c r="AS19" s="39"/>
      <c r="AT19" s="39"/>
      <c r="AU19" s="39"/>
      <c r="AV19" s="39"/>
      <c r="AW19" s="39"/>
      <c r="AX19" s="22"/>
      <c r="BD19" s="226"/>
      <c r="BE19" s="226"/>
      <c r="BF19" s="225"/>
    </row>
    <row r="20" spans="1:58">
      <c r="A20" s="30" t="str">
        <f>'Indicator Data'!A21</f>
        <v>Belgium</v>
      </c>
      <c r="B20" s="23" t="str">
        <f>'Indicator Data'!B21</f>
        <v>BEL</v>
      </c>
      <c r="C20" s="39"/>
      <c r="D20" s="39"/>
      <c r="E20" s="39"/>
      <c r="F20" s="39"/>
      <c r="G20" s="39"/>
      <c r="H20" s="39"/>
      <c r="I20" s="39"/>
      <c r="J20" s="39"/>
      <c r="K20" s="39"/>
      <c r="L20" s="39"/>
      <c r="M20" s="39"/>
      <c r="N20" s="39"/>
      <c r="O20" s="39"/>
      <c r="P20" s="39"/>
      <c r="R20" s="39"/>
      <c r="S20" s="39"/>
      <c r="T20" s="39"/>
      <c r="U20" s="39"/>
      <c r="V20" s="39"/>
      <c r="W20" s="39"/>
      <c r="X20" s="39"/>
      <c r="Y20" s="39"/>
      <c r="Z20" s="39"/>
      <c r="AA20" s="39"/>
      <c r="AB20" s="39"/>
      <c r="AC20" s="39"/>
      <c r="AD20" s="39"/>
      <c r="AE20" s="39"/>
      <c r="AF20" s="39"/>
      <c r="AG20" s="39"/>
      <c r="AH20" s="40" t="str">
        <f>IF(ISNUMBER('Indicator Data'!AH21),"","Imputed using GDP p.c.")</f>
        <v/>
      </c>
      <c r="AJ20" s="39"/>
      <c r="AK20" s="39"/>
      <c r="AL20" s="39"/>
      <c r="AM20" s="39"/>
      <c r="AN20" s="39"/>
      <c r="AO20" s="39"/>
      <c r="AP20" s="39"/>
      <c r="AQ20" s="39"/>
      <c r="AR20" s="39"/>
      <c r="AS20" s="39"/>
      <c r="AT20" s="39"/>
      <c r="AU20" s="39"/>
      <c r="AV20" s="39"/>
      <c r="AW20" s="39"/>
      <c r="AX20" s="22"/>
      <c r="BD20" s="226"/>
      <c r="BE20" s="226"/>
      <c r="BF20" s="225"/>
    </row>
    <row r="21" spans="1:58">
      <c r="A21" s="30" t="str">
        <f>'Indicator Data'!A22</f>
        <v>Belize</v>
      </c>
      <c r="B21" s="23" t="str">
        <f>'Indicator Data'!B22</f>
        <v>BLZ</v>
      </c>
      <c r="C21" s="39"/>
      <c r="D21" s="39"/>
      <c r="E21" s="39"/>
      <c r="F21" s="39"/>
      <c r="G21" s="39"/>
      <c r="H21" s="39"/>
      <c r="I21" s="39"/>
      <c r="J21" s="39"/>
      <c r="K21" s="39"/>
      <c r="L21" s="39"/>
      <c r="M21" s="39"/>
      <c r="N21" s="39"/>
      <c r="O21" s="39"/>
      <c r="P21" s="39"/>
      <c r="R21" s="39"/>
      <c r="S21" s="39"/>
      <c r="T21" s="39"/>
      <c r="U21" s="39"/>
      <c r="V21" s="39"/>
      <c r="W21" s="39"/>
      <c r="X21" s="39"/>
      <c r="Y21" s="39"/>
      <c r="Z21" s="39"/>
      <c r="AA21" s="39"/>
      <c r="AB21" s="39"/>
      <c r="AC21" s="39"/>
      <c r="AD21" s="39"/>
      <c r="AE21" s="39"/>
      <c r="AF21" s="39"/>
      <c r="AG21" s="39"/>
      <c r="AH21" s="40" t="str">
        <f>IF(ISNUMBER('Indicator Data'!AH22),"","Imputed using GDP p.c.")</f>
        <v/>
      </c>
      <c r="AJ21" s="39"/>
      <c r="AK21" s="39"/>
      <c r="AL21" s="39"/>
      <c r="AM21" s="39"/>
      <c r="AN21" s="39"/>
      <c r="AO21" s="39"/>
      <c r="AP21" s="39"/>
      <c r="AQ21" s="39"/>
      <c r="AR21" s="39"/>
      <c r="AS21" s="39"/>
      <c r="AT21" s="39"/>
      <c r="AU21" s="39"/>
      <c r="AV21" s="39"/>
      <c r="AW21" s="39"/>
      <c r="AX21" s="22"/>
      <c r="BD21" s="226"/>
      <c r="BE21" s="226"/>
      <c r="BF21" s="225"/>
    </row>
    <row r="22" spans="1:58">
      <c r="A22" s="30" t="str">
        <f>'Indicator Data'!A23</f>
        <v>Benin</v>
      </c>
      <c r="B22" s="23" t="str">
        <f>'Indicator Data'!B23</f>
        <v>BEN</v>
      </c>
      <c r="C22" s="39"/>
      <c r="D22" s="39"/>
      <c r="E22" s="39"/>
      <c r="F22" s="39"/>
      <c r="G22" s="39"/>
      <c r="H22" s="39"/>
      <c r="I22" s="39"/>
      <c r="J22" s="39"/>
      <c r="K22" s="39"/>
      <c r="L22" s="39"/>
      <c r="M22" s="39"/>
      <c r="N22" s="39"/>
      <c r="O22" s="39"/>
      <c r="P22" s="39"/>
      <c r="R22" s="39"/>
      <c r="S22" s="39"/>
      <c r="T22" s="39"/>
      <c r="U22" s="39"/>
      <c r="V22" s="39"/>
      <c r="W22" s="39"/>
      <c r="X22" s="39"/>
      <c r="Y22" s="39"/>
      <c r="Z22" s="39"/>
      <c r="AA22" s="39"/>
      <c r="AB22" s="39"/>
      <c r="AC22" s="39"/>
      <c r="AD22" s="39"/>
      <c r="AE22" s="39"/>
      <c r="AF22" s="39"/>
      <c r="AG22" s="39"/>
      <c r="AH22" s="40" t="str">
        <f>IF(ISNUMBER('Indicator Data'!AH23),"","Imputed using GDP p.c.")</f>
        <v/>
      </c>
      <c r="AJ22" s="39"/>
      <c r="AK22" s="39"/>
      <c r="AL22" s="39"/>
      <c r="AM22" s="39"/>
      <c r="AN22" s="39"/>
      <c r="AO22" s="39"/>
      <c r="AP22" s="39"/>
      <c r="AQ22" s="39"/>
      <c r="AR22" s="39"/>
      <c r="AS22" s="39"/>
      <c r="AT22" s="39"/>
      <c r="AU22" s="39"/>
      <c r="AV22" s="39"/>
      <c r="AW22" s="39"/>
      <c r="AX22" s="22"/>
      <c r="BD22" s="226"/>
      <c r="BE22" s="226"/>
      <c r="BF22" s="225"/>
    </row>
    <row r="23" spans="1:58">
      <c r="A23" s="30" t="str">
        <f>'Indicator Data'!A24</f>
        <v>Bhutan</v>
      </c>
      <c r="B23" s="23" t="str">
        <f>'Indicator Data'!B24</f>
        <v>BTN</v>
      </c>
      <c r="C23" s="39"/>
      <c r="D23" s="39"/>
      <c r="E23" s="39"/>
      <c r="F23" s="39"/>
      <c r="G23" s="39"/>
      <c r="H23" s="39"/>
      <c r="I23" s="39"/>
      <c r="J23" s="39"/>
      <c r="K23" s="39"/>
      <c r="L23" s="39"/>
      <c r="M23" s="39"/>
      <c r="N23" s="39"/>
      <c r="O23" s="39"/>
      <c r="P23" s="39"/>
      <c r="R23" s="39"/>
      <c r="S23" s="39"/>
      <c r="T23" s="39"/>
      <c r="U23" s="39"/>
      <c r="V23" s="39"/>
      <c r="W23" s="39"/>
      <c r="X23" s="39"/>
      <c r="Y23" s="39"/>
      <c r="Z23" s="39"/>
      <c r="AA23" s="39"/>
      <c r="AB23" s="39"/>
      <c r="AC23" s="39"/>
      <c r="AD23" s="39"/>
      <c r="AE23" s="39"/>
      <c r="AF23" s="39"/>
      <c r="AG23" s="39"/>
      <c r="AH23" s="40" t="str">
        <f>IF(ISNUMBER('Indicator Data'!AH24),"","Imputed using GDP p.c.")</f>
        <v/>
      </c>
      <c r="AJ23" s="39"/>
      <c r="AK23" s="39"/>
      <c r="AL23" s="39"/>
      <c r="AM23" s="39"/>
      <c r="AN23" s="39"/>
      <c r="AO23" s="39"/>
      <c r="AP23" s="39"/>
      <c r="AQ23" s="39"/>
      <c r="AR23" s="39"/>
      <c r="AS23" s="39"/>
      <c r="AT23" s="39"/>
      <c r="AU23" s="39"/>
      <c r="AV23" s="39"/>
      <c r="AW23" s="39"/>
      <c r="AX23" s="22"/>
      <c r="BD23" s="226" t="s">
        <v>849</v>
      </c>
      <c r="BE23" s="226" t="s">
        <v>849</v>
      </c>
      <c r="BF23" s="225"/>
    </row>
    <row r="24" spans="1:58">
      <c r="A24" s="30" t="str">
        <f>'Indicator Data'!A25</f>
        <v>Bolivia</v>
      </c>
      <c r="B24" s="23" t="str">
        <f>'Indicator Data'!B25</f>
        <v>BOL</v>
      </c>
      <c r="C24" s="39"/>
      <c r="D24" s="39"/>
      <c r="E24" s="39"/>
      <c r="F24" s="39"/>
      <c r="G24" s="39"/>
      <c r="H24" s="39"/>
      <c r="I24" s="39"/>
      <c r="J24" s="39"/>
      <c r="K24" s="39"/>
      <c r="L24" s="39"/>
      <c r="M24" s="39"/>
      <c r="N24" s="39"/>
      <c r="O24" s="39"/>
      <c r="P24" s="39"/>
      <c r="R24" s="39"/>
      <c r="S24" s="39"/>
      <c r="T24" s="39"/>
      <c r="U24" s="39"/>
      <c r="V24" s="39"/>
      <c r="W24" s="39"/>
      <c r="X24" s="39"/>
      <c r="Y24" s="39"/>
      <c r="Z24" s="39"/>
      <c r="AA24" s="39"/>
      <c r="AB24" s="39"/>
      <c r="AC24" s="39"/>
      <c r="AD24" s="39"/>
      <c r="AE24" s="39"/>
      <c r="AF24" s="39"/>
      <c r="AG24" s="39"/>
      <c r="AH24" s="40" t="str">
        <f>IF(ISNUMBER('Indicator Data'!AH25),"","Imputed using GDP p.c.")</f>
        <v/>
      </c>
      <c r="AJ24" s="39"/>
      <c r="AK24" s="39"/>
      <c r="AL24" s="39"/>
      <c r="AM24" s="39"/>
      <c r="AN24" s="39"/>
      <c r="AO24" s="39"/>
      <c r="AP24" s="39"/>
      <c r="AQ24" s="39"/>
      <c r="AR24" s="39"/>
      <c r="AS24" s="39"/>
      <c r="AT24" s="39"/>
      <c r="AU24" s="39"/>
      <c r="AV24" s="39"/>
      <c r="AW24" s="39"/>
      <c r="AX24" s="22"/>
      <c r="BD24" s="226"/>
      <c r="BE24" s="226"/>
      <c r="BF24" s="225"/>
    </row>
    <row r="25" spans="1:58">
      <c r="A25" s="30" t="str">
        <f>'Indicator Data'!A26</f>
        <v>Bosnia and Herzegovina</v>
      </c>
      <c r="B25" s="23" t="str">
        <f>'Indicator Data'!B26</f>
        <v>BIH</v>
      </c>
      <c r="C25" s="39"/>
      <c r="D25" s="39"/>
      <c r="E25" s="39"/>
      <c r="F25" s="39"/>
      <c r="G25" s="39"/>
      <c r="H25" s="39"/>
      <c r="I25" s="39"/>
      <c r="J25" s="39"/>
      <c r="K25" s="39"/>
      <c r="L25" s="39"/>
      <c r="M25" s="39"/>
      <c r="N25" s="39"/>
      <c r="O25" s="39"/>
      <c r="P25" s="39"/>
      <c r="R25" s="39"/>
      <c r="S25" s="39"/>
      <c r="T25" s="39"/>
      <c r="U25" s="39"/>
      <c r="V25" s="39"/>
      <c r="W25" s="39"/>
      <c r="X25" s="39"/>
      <c r="Y25" s="39"/>
      <c r="Z25" s="39"/>
      <c r="AA25" s="39"/>
      <c r="AB25" s="39"/>
      <c r="AC25" s="39"/>
      <c r="AD25" s="39"/>
      <c r="AE25" s="39"/>
      <c r="AF25" s="39"/>
      <c r="AG25" s="39"/>
      <c r="AH25" s="40" t="str">
        <f>IF(ISNUMBER('Indicator Data'!AH26),"","Imputed using GDP p.c.")</f>
        <v/>
      </c>
      <c r="AJ25" s="39"/>
      <c r="AK25" s="39"/>
      <c r="AL25" s="39"/>
      <c r="AM25" s="39"/>
      <c r="AN25" s="39"/>
      <c r="AO25" s="39"/>
      <c r="AP25" s="39"/>
      <c r="AQ25" s="39"/>
      <c r="AR25" s="39"/>
      <c r="AS25" s="39"/>
      <c r="AT25" s="39"/>
      <c r="AU25" s="39"/>
      <c r="AV25" s="39"/>
      <c r="AW25" s="39"/>
      <c r="AX25" s="22"/>
      <c r="BD25" s="226"/>
      <c r="BE25" s="226"/>
      <c r="BF25" s="225"/>
    </row>
    <row r="26" spans="1:58">
      <c r="A26" s="30" t="str">
        <f>'Indicator Data'!A27</f>
        <v>Botswana</v>
      </c>
      <c r="B26" s="23" t="str">
        <f>'Indicator Data'!B27</f>
        <v>BWA</v>
      </c>
      <c r="C26" s="39"/>
      <c r="D26" s="39"/>
      <c r="E26" s="39"/>
      <c r="F26" s="39"/>
      <c r="G26" s="39"/>
      <c r="H26" s="39"/>
      <c r="I26" s="39"/>
      <c r="J26" s="39"/>
      <c r="K26" s="39"/>
      <c r="L26" s="39"/>
      <c r="M26" s="39"/>
      <c r="N26" s="39"/>
      <c r="O26" s="39"/>
      <c r="P26" s="39"/>
      <c r="R26" s="39"/>
      <c r="S26" s="39"/>
      <c r="T26" s="39"/>
      <c r="U26" s="39"/>
      <c r="V26" s="39"/>
      <c r="W26" s="39"/>
      <c r="X26" s="39"/>
      <c r="Y26" s="39"/>
      <c r="Z26" s="39"/>
      <c r="AA26" s="39"/>
      <c r="AB26" s="39"/>
      <c r="AC26" s="39"/>
      <c r="AD26" s="39"/>
      <c r="AE26" s="39"/>
      <c r="AF26" s="39"/>
      <c r="AG26" s="39"/>
      <c r="AH26" s="40" t="str">
        <f>IF(ISNUMBER('Indicator Data'!AH27),"","Imputed using GDP p.c.")</f>
        <v/>
      </c>
      <c r="AJ26" s="39"/>
      <c r="AK26" s="39"/>
      <c r="AL26" s="39"/>
      <c r="AM26" s="39"/>
      <c r="AN26" s="39"/>
      <c r="AO26" s="39"/>
      <c r="AP26" s="39"/>
      <c r="AQ26" s="39"/>
      <c r="AR26" s="39"/>
      <c r="AS26" s="39"/>
      <c r="AT26" s="39"/>
      <c r="AU26" s="39"/>
      <c r="AV26" s="39"/>
      <c r="AW26" s="39"/>
      <c r="AX26" s="22"/>
      <c r="BD26" s="226"/>
      <c r="BE26" s="226"/>
      <c r="BF26" s="225"/>
    </row>
    <row r="27" spans="1:58">
      <c r="A27" s="30" t="str">
        <f>'Indicator Data'!A28</f>
        <v>Brazil</v>
      </c>
      <c r="B27" s="23" t="str">
        <f>'Indicator Data'!B28</f>
        <v>BRA</v>
      </c>
      <c r="C27" s="39"/>
      <c r="D27" s="39"/>
      <c r="E27" s="39"/>
      <c r="F27" s="39"/>
      <c r="G27" s="39"/>
      <c r="H27" s="39"/>
      <c r="I27" s="39"/>
      <c r="J27" s="39"/>
      <c r="K27" s="39"/>
      <c r="L27" s="39"/>
      <c r="M27" s="39"/>
      <c r="N27" s="39"/>
      <c r="O27" s="39"/>
      <c r="P27" s="39"/>
      <c r="R27" s="39"/>
      <c r="S27" s="39"/>
      <c r="T27" s="39"/>
      <c r="U27" s="39"/>
      <c r="V27" s="39"/>
      <c r="W27" s="39"/>
      <c r="X27" s="39"/>
      <c r="Y27" s="39"/>
      <c r="Z27" s="39"/>
      <c r="AA27" s="39"/>
      <c r="AB27" s="39"/>
      <c r="AC27" s="39"/>
      <c r="AD27" s="39"/>
      <c r="AE27" s="39"/>
      <c r="AF27" s="39"/>
      <c r="AG27" s="39"/>
      <c r="AH27" s="40" t="str">
        <f>IF(ISNUMBER('Indicator Data'!AH28),"","Imputed using GDP p.c.")</f>
        <v/>
      </c>
      <c r="AJ27" s="39"/>
      <c r="AK27" s="39"/>
      <c r="AL27" s="39"/>
      <c r="AM27" s="39"/>
      <c r="AN27" s="39"/>
      <c r="AO27" s="39"/>
      <c r="AP27" s="39"/>
      <c r="AQ27" s="39"/>
      <c r="AR27" s="39"/>
      <c r="AS27" s="39"/>
      <c r="AT27" s="39"/>
      <c r="AU27" s="39"/>
      <c r="AV27" s="39"/>
      <c r="AW27" s="39"/>
      <c r="AX27" s="22"/>
      <c r="BD27" s="226"/>
      <c r="BE27" s="226"/>
      <c r="BF27" s="225"/>
    </row>
    <row r="28" spans="1:58">
      <c r="A28" s="30" t="str">
        <f>'Indicator Data'!A29</f>
        <v>Brunei Darussalam</v>
      </c>
      <c r="B28" s="23" t="str">
        <f>'Indicator Data'!B29</f>
        <v>BRN</v>
      </c>
      <c r="C28" s="39"/>
      <c r="D28" s="39"/>
      <c r="E28" s="39"/>
      <c r="F28" s="39"/>
      <c r="G28" s="39"/>
      <c r="H28" s="39"/>
      <c r="I28" s="39"/>
      <c r="J28" s="39"/>
      <c r="K28" s="39"/>
      <c r="L28" s="39"/>
      <c r="M28" s="39"/>
      <c r="N28" s="39"/>
      <c r="O28" s="39"/>
      <c r="P28" s="39"/>
      <c r="R28" s="39"/>
      <c r="S28" s="39"/>
      <c r="T28" s="39"/>
      <c r="U28" s="39"/>
      <c r="V28" s="39"/>
      <c r="W28" s="39"/>
      <c r="X28" s="39"/>
      <c r="Y28" s="39"/>
      <c r="Z28" s="39"/>
      <c r="AA28" s="39"/>
      <c r="AB28" s="39"/>
      <c r="AC28" s="39"/>
      <c r="AD28" s="39"/>
      <c r="AE28" s="39"/>
      <c r="AF28" s="39"/>
      <c r="AG28" s="39"/>
      <c r="AH28" s="40" t="str">
        <f>IF(ISNUMBER('Indicator Data'!AH29),"","Imputed using GDP p.c.")</f>
        <v/>
      </c>
      <c r="AJ28" s="39"/>
      <c r="AK28" s="39"/>
      <c r="AL28" s="39"/>
      <c r="AM28" s="39"/>
      <c r="AN28" s="39"/>
      <c r="AO28" s="39"/>
      <c r="AP28" s="39"/>
      <c r="AQ28" s="39"/>
      <c r="AR28" s="39"/>
      <c r="AS28" s="39"/>
      <c r="AT28" s="39"/>
      <c r="AU28" s="39"/>
      <c r="AV28" s="39"/>
      <c r="AW28" s="39"/>
      <c r="AX28" s="22"/>
      <c r="BD28" s="226" t="s">
        <v>1278</v>
      </c>
      <c r="BE28" s="226" t="s">
        <v>1278</v>
      </c>
      <c r="BF28" s="225"/>
    </row>
    <row r="29" spans="1:58">
      <c r="A29" s="30" t="str">
        <f>'Indicator Data'!A30</f>
        <v>Bulgaria</v>
      </c>
      <c r="B29" s="23" t="str">
        <f>'Indicator Data'!B30</f>
        <v>BGR</v>
      </c>
      <c r="C29" s="39"/>
      <c r="D29" s="39"/>
      <c r="E29" s="39"/>
      <c r="F29" s="39"/>
      <c r="G29" s="39"/>
      <c r="H29" s="39"/>
      <c r="I29" s="39"/>
      <c r="J29" s="39"/>
      <c r="K29" s="39"/>
      <c r="L29" s="39"/>
      <c r="M29" s="39"/>
      <c r="N29" s="39"/>
      <c r="O29" s="39"/>
      <c r="P29" s="39"/>
      <c r="R29" s="39"/>
      <c r="S29" s="39"/>
      <c r="T29" s="39"/>
      <c r="U29" s="39"/>
      <c r="V29" s="39"/>
      <c r="W29" s="39"/>
      <c r="X29" s="39"/>
      <c r="Y29" s="39"/>
      <c r="Z29" s="39"/>
      <c r="AA29" s="39"/>
      <c r="AB29" s="39"/>
      <c r="AC29" s="39"/>
      <c r="AD29" s="39"/>
      <c r="AE29" s="39"/>
      <c r="AF29" s="39"/>
      <c r="AG29" s="39"/>
      <c r="AH29" s="40" t="str">
        <f>IF(ISNUMBER('Indicator Data'!AH30),"","Imputed using GDP p.c.")</f>
        <v/>
      </c>
      <c r="AJ29" s="39"/>
      <c r="AK29" s="39"/>
      <c r="AL29" s="39"/>
      <c r="AM29" s="39"/>
      <c r="AN29" s="39"/>
      <c r="AO29" s="39"/>
      <c r="AP29" s="39"/>
      <c r="AQ29" s="39"/>
      <c r="AR29" s="39"/>
      <c r="AS29" s="39"/>
      <c r="AT29" s="39"/>
      <c r="AU29" s="39"/>
      <c r="AV29" s="39"/>
      <c r="AW29" s="39"/>
      <c r="AX29" s="22"/>
      <c r="BD29" s="226"/>
      <c r="BE29" s="226"/>
      <c r="BF29" s="225"/>
    </row>
    <row r="30" spans="1:58">
      <c r="A30" s="30" t="str">
        <f>'Indicator Data'!A31</f>
        <v>Burkina Faso</v>
      </c>
      <c r="B30" s="23" t="str">
        <f>'Indicator Data'!B31</f>
        <v>BFA</v>
      </c>
      <c r="C30" s="39"/>
      <c r="D30" s="39"/>
      <c r="E30" s="39"/>
      <c r="F30" s="39"/>
      <c r="G30" s="39"/>
      <c r="H30" s="39"/>
      <c r="I30" s="39"/>
      <c r="J30" s="39"/>
      <c r="K30" s="39"/>
      <c r="L30" s="39"/>
      <c r="M30" s="39"/>
      <c r="N30" s="39"/>
      <c r="O30" s="39"/>
      <c r="P30" s="39"/>
      <c r="R30" s="39"/>
      <c r="S30" s="39"/>
      <c r="T30" s="39"/>
      <c r="U30" s="39"/>
      <c r="V30" s="39"/>
      <c r="W30" s="39"/>
      <c r="X30" s="39"/>
      <c r="Y30" s="39"/>
      <c r="Z30" s="39"/>
      <c r="AA30" s="39"/>
      <c r="AB30" s="39"/>
      <c r="AC30" s="39"/>
      <c r="AD30" s="39"/>
      <c r="AE30" s="39"/>
      <c r="AF30" s="39"/>
      <c r="AG30" s="39"/>
      <c r="AH30" s="40" t="str">
        <f>IF(ISNUMBER('Indicator Data'!AH31),"","Imputed using GDP p.c.")</f>
        <v/>
      </c>
      <c r="AJ30" s="39"/>
      <c r="AK30" s="39"/>
      <c r="AL30" s="39"/>
      <c r="AM30" s="39"/>
      <c r="AN30" s="39"/>
      <c r="AO30" s="39"/>
      <c r="AP30" s="39"/>
      <c r="AQ30" s="39"/>
      <c r="AR30" s="39"/>
      <c r="AS30" s="39"/>
      <c r="AT30" s="39"/>
      <c r="AU30" s="39"/>
      <c r="AV30" s="39"/>
      <c r="AW30" s="39"/>
      <c r="AX30" s="22"/>
      <c r="BD30" s="226"/>
      <c r="BE30" s="226"/>
      <c r="BF30" s="225"/>
    </row>
    <row r="31" spans="1:58">
      <c r="A31" s="30" t="str">
        <f>'Indicator Data'!A32</f>
        <v>Burundi</v>
      </c>
      <c r="B31" s="23" t="str">
        <f>'Indicator Data'!B32</f>
        <v>BDI</v>
      </c>
      <c r="C31" s="39"/>
      <c r="D31" s="39"/>
      <c r="E31" s="39"/>
      <c r="F31" s="39"/>
      <c r="G31" s="39"/>
      <c r="H31" s="39"/>
      <c r="I31" s="39"/>
      <c r="J31" s="39"/>
      <c r="K31" s="39"/>
      <c r="L31" s="39"/>
      <c r="M31" s="39"/>
      <c r="N31" s="39"/>
      <c r="O31" s="39"/>
      <c r="P31" s="39"/>
      <c r="R31" s="39"/>
      <c r="S31" s="39"/>
      <c r="T31" s="39"/>
      <c r="U31" s="39"/>
      <c r="V31" s="39"/>
      <c r="W31" s="39"/>
      <c r="X31" s="39"/>
      <c r="Y31" s="39"/>
      <c r="Z31" s="39"/>
      <c r="AA31" s="39"/>
      <c r="AB31" s="39"/>
      <c r="AC31" s="39"/>
      <c r="AD31" s="39"/>
      <c r="AE31" s="39"/>
      <c r="AF31" s="39"/>
      <c r="AG31" s="39"/>
      <c r="AH31" s="40" t="str">
        <f>IF(ISNUMBER('Indicator Data'!AH32),"","Imputed using GDP p.c.")</f>
        <v/>
      </c>
      <c r="AJ31" s="39"/>
      <c r="AK31" s="39"/>
      <c r="AL31" s="39"/>
      <c r="AM31" s="39"/>
      <c r="AN31" s="39"/>
      <c r="AO31" s="39"/>
      <c r="AP31" s="39"/>
      <c r="AQ31" s="39"/>
      <c r="AR31" s="39"/>
      <c r="AS31" s="39"/>
      <c r="AT31" s="39"/>
      <c r="AU31" s="39"/>
      <c r="AV31" s="39"/>
      <c r="AW31" s="39"/>
      <c r="AX31" s="22"/>
      <c r="BD31" s="226" t="s">
        <v>853</v>
      </c>
      <c r="BE31" s="226" t="s">
        <v>853</v>
      </c>
      <c r="BF31" s="225"/>
    </row>
    <row r="32" spans="1:58">
      <c r="A32" s="30" t="str">
        <f>'Indicator Data'!A33</f>
        <v>Cabo Verde</v>
      </c>
      <c r="B32" s="23" t="str">
        <f>'Indicator Data'!B33</f>
        <v>CPV</v>
      </c>
      <c r="C32" s="39"/>
      <c r="D32" s="39"/>
      <c r="E32" s="39"/>
      <c r="F32" s="39"/>
      <c r="G32" s="39"/>
      <c r="H32" s="39"/>
      <c r="I32" s="39"/>
      <c r="J32" s="39"/>
      <c r="K32" s="39"/>
      <c r="L32" s="39"/>
      <c r="M32" s="39"/>
      <c r="N32" s="39"/>
      <c r="O32" s="39"/>
      <c r="P32" s="39"/>
      <c r="R32" s="39"/>
      <c r="S32" s="39"/>
      <c r="T32" s="39"/>
      <c r="U32" s="39"/>
      <c r="V32" s="39"/>
      <c r="W32" s="39"/>
      <c r="X32" s="39"/>
      <c r="Y32" s="39"/>
      <c r="Z32" s="39"/>
      <c r="AA32" s="39"/>
      <c r="AB32" s="39"/>
      <c r="AC32" s="39"/>
      <c r="AD32" s="39"/>
      <c r="AE32" s="39"/>
      <c r="AF32" s="39"/>
      <c r="AG32" s="39"/>
      <c r="AH32" s="40" t="str">
        <f>IF(ISNUMBER('Indicator Data'!AH33),"","Imputed using GDP p.c.")</f>
        <v/>
      </c>
      <c r="AJ32" s="39"/>
      <c r="AK32" s="39"/>
      <c r="AL32" s="39"/>
      <c r="AM32" s="39"/>
      <c r="AN32" s="39"/>
      <c r="AO32" s="39"/>
      <c r="AP32" s="39"/>
      <c r="AQ32" s="39"/>
      <c r="AR32" s="39"/>
      <c r="AS32" s="39"/>
      <c r="AT32" s="39"/>
      <c r="AU32" s="39"/>
      <c r="AV32" s="39"/>
      <c r="AW32" s="39"/>
      <c r="AX32" s="22"/>
      <c r="BD32" s="226"/>
      <c r="BE32" s="226"/>
      <c r="BF32" s="225"/>
    </row>
    <row r="33" spans="1:58">
      <c r="A33" s="30" t="str">
        <f>'Indicator Data'!A34</f>
        <v>Cambodia</v>
      </c>
      <c r="B33" s="23" t="str">
        <f>'Indicator Data'!B34</f>
        <v>KHM</v>
      </c>
      <c r="C33" s="39"/>
      <c r="D33" s="39"/>
      <c r="E33" s="39"/>
      <c r="F33" s="39"/>
      <c r="G33" s="39"/>
      <c r="H33" s="39"/>
      <c r="I33" s="39"/>
      <c r="J33" s="39"/>
      <c r="K33" s="39"/>
      <c r="L33" s="39"/>
      <c r="M33" s="39"/>
      <c r="N33" s="39"/>
      <c r="O33" s="39"/>
      <c r="P33" s="39"/>
      <c r="R33" s="39"/>
      <c r="S33" s="39"/>
      <c r="T33" s="39"/>
      <c r="U33" s="39"/>
      <c r="V33" s="39"/>
      <c r="W33" s="39"/>
      <c r="X33" s="39"/>
      <c r="Y33" s="39"/>
      <c r="Z33" s="39"/>
      <c r="AA33" s="39"/>
      <c r="AB33" s="39"/>
      <c r="AC33" s="39"/>
      <c r="AD33" s="39"/>
      <c r="AE33" s="39"/>
      <c r="AF33" s="39"/>
      <c r="AG33" s="39"/>
      <c r="AH33" s="40" t="str">
        <f>IF(ISNUMBER('Indicator Data'!AH34),"","Imputed using GDP p.c.")</f>
        <v/>
      </c>
      <c r="AJ33" s="39"/>
      <c r="AK33" s="39"/>
      <c r="AL33" s="39"/>
      <c r="AM33" s="39"/>
      <c r="AN33" s="39"/>
      <c r="AO33" s="39"/>
      <c r="AP33" s="39"/>
      <c r="AQ33" s="39"/>
      <c r="AR33" s="39"/>
      <c r="AS33" s="39"/>
      <c r="AT33" s="39"/>
      <c r="AU33" s="39"/>
      <c r="AV33" s="39"/>
      <c r="AW33" s="39"/>
      <c r="AX33" s="22"/>
      <c r="BD33" s="226"/>
      <c r="BE33" s="226"/>
      <c r="BF33" s="225"/>
    </row>
    <row r="34" spans="1:58">
      <c r="A34" s="30" t="str">
        <f>'Indicator Data'!A35</f>
        <v>Cameroon</v>
      </c>
      <c r="B34" s="23" t="str">
        <f>'Indicator Data'!B35</f>
        <v>CMR</v>
      </c>
      <c r="C34" s="39"/>
      <c r="D34" s="39"/>
      <c r="E34" s="39"/>
      <c r="F34" s="39"/>
      <c r="G34" s="39"/>
      <c r="H34" s="39"/>
      <c r="I34" s="39"/>
      <c r="J34" s="39"/>
      <c r="K34" s="39"/>
      <c r="L34" s="39"/>
      <c r="M34" s="39"/>
      <c r="N34" s="39"/>
      <c r="O34" s="39"/>
      <c r="P34" s="39"/>
      <c r="R34" s="39"/>
      <c r="S34" s="39"/>
      <c r="T34" s="39"/>
      <c r="U34" s="39"/>
      <c r="V34" s="39"/>
      <c r="W34" s="39"/>
      <c r="X34" s="39"/>
      <c r="Y34" s="39"/>
      <c r="Z34" s="39"/>
      <c r="AA34" s="39"/>
      <c r="AB34" s="39"/>
      <c r="AC34" s="39"/>
      <c r="AD34" s="39"/>
      <c r="AE34" s="39"/>
      <c r="AF34" s="39"/>
      <c r="AG34" s="39"/>
      <c r="AH34" s="40" t="str">
        <f>IF(ISNUMBER('Indicator Data'!AH35),"","Imputed using GDP p.c.")</f>
        <v/>
      </c>
      <c r="AJ34" s="39"/>
      <c r="AK34" s="39"/>
      <c r="AL34" s="39"/>
      <c r="AM34" s="39"/>
      <c r="AN34" s="39"/>
      <c r="AO34" s="39"/>
      <c r="AP34" s="39"/>
      <c r="AQ34" s="39"/>
      <c r="AR34" s="39"/>
      <c r="AS34" s="39"/>
      <c r="AT34" s="39"/>
      <c r="AU34" s="39"/>
      <c r="AV34" s="39"/>
      <c r="AW34" s="39"/>
      <c r="AX34" s="22"/>
      <c r="BD34" s="226"/>
      <c r="BE34" s="226"/>
      <c r="BF34" s="225"/>
    </row>
    <row r="35" spans="1:58">
      <c r="A35" s="30" t="str">
        <f>'Indicator Data'!A36</f>
        <v>Canada</v>
      </c>
      <c r="B35" s="23" t="str">
        <f>'Indicator Data'!B36</f>
        <v>CAN</v>
      </c>
      <c r="C35" s="39"/>
      <c r="D35" s="39"/>
      <c r="E35" s="39"/>
      <c r="F35" s="39"/>
      <c r="G35" s="39"/>
      <c r="H35" s="39"/>
      <c r="I35" s="39"/>
      <c r="J35" s="39"/>
      <c r="K35" s="39"/>
      <c r="L35" s="39"/>
      <c r="M35" s="39"/>
      <c r="N35" s="39"/>
      <c r="O35" s="39"/>
      <c r="P35" s="39"/>
      <c r="R35" s="39"/>
      <c r="S35" s="39"/>
      <c r="T35" s="39"/>
      <c r="U35" s="39"/>
      <c r="V35" s="39"/>
      <c r="W35" s="39"/>
      <c r="X35" s="39"/>
      <c r="Y35" s="39"/>
      <c r="Z35" s="39"/>
      <c r="AA35" s="39"/>
      <c r="AB35" s="39"/>
      <c r="AC35" s="39"/>
      <c r="AD35" s="39"/>
      <c r="AE35" s="39"/>
      <c r="AF35" s="39"/>
      <c r="AG35" s="39"/>
      <c r="AH35" s="40" t="str">
        <f>IF(ISNUMBER('Indicator Data'!AH36),"","Imputed using GDP p.c.")</f>
        <v/>
      </c>
      <c r="AJ35" s="39"/>
      <c r="AK35" s="39"/>
      <c r="AL35" s="39"/>
      <c r="AM35" s="39"/>
      <c r="AN35" s="39"/>
      <c r="AO35" s="39"/>
      <c r="AP35" s="39"/>
      <c r="AQ35" s="39"/>
      <c r="AR35" s="39"/>
      <c r="AS35" s="39"/>
      <c r="AT35" s="39"/>
      <c r="AU35" s="39"/>
      <c r="AV35" s="39"/>
      <c r="AW35" s="39"/>
      <c r="AX35" s="22"/>
      <c r="BD35" s="226"/>
      <c r="BE35" s="226"/>
      <c r="BF35" s="225"/>
    </row>
    <row r="36" spans="1:58">
      <c r="A36" s="30" t="str">
        <f>'Indicator Data'!A37</f>
        <v>Central African Republic</v>
      </c>
      <c r="B36" s="23" t="str">
        <f>'Indicator Data'!B37</f>
        <v>CAF</v>
      </c>
      <c r="C36" s="39"/>
      <c r="D36" s="39"/>
      <c r="E36" s="39"/>
      <c r="F36" s="39"/>
      <c r="G36" s="39"/>
      <c r="H36" s="39"/>
      <c r="I36" s="39"/>
      <c r="J36" s="39"/>
      <c r="K36" s="39"/>
      <c r="L36" s="39"/>
      <c r="M36" s="39"/>
      <c r="N36" s="39"/>
      <c r="O36" s="39"/>
      <c r="P36" s="39"/>
      <c r="R36" s="39"/>
      <c r="S36" s="39"/>
      <c r="T36" s="39"/>
      <c r="U36" s="39"/>
      <c r="V36" s="39"/>
      <c r="W36" s="39"/>
      <c r="X36" s="39"/>
      <c r="Y36" s="39"/>
      <c r="Z36" s="39"/>
      <c r="AA36" s="39"/>
      <c r="AB36" s="39"/>
      <c r="AC36" s="39"/>
      <c r="AD36" s="39"/>
      <c r="AE36" s="39"/>
      <c r="AF36" s="39"/>
      <c r="AG36" s="39"/>
      <c r="AH36" s="40" t="str">
        <f>IF(ISNUMBER('Indicator Data'!AH37),"","Imputed using GDP p.c.")</f>
        <v/>
      </c>
      <c r="AJ36" s="39"/>
      <c r="AK36" s="39"/>
      <c r="AL36" s="39"/>
      <c r="AM36" s="39"/>
      <c r="AN36" s="39"/>
      <c r="AO36" s="39"/>
      <c r="AP36" s="39"/>
      <c r="AQ36" s="39"/>
      <c r="AR36" s="39"/>
      <c r="AS36" s="39"/>
      <c r="AT36" s="39"/>
      <c r="AU36" s="39"/>
      <c r="AV36" s="39"/>
      <c r="AW36" s="39"/>
      <c r="AX36" s="22"/>
      <c r="BD36" s="226"/>
      <c r="BE36" s="226"/>
      <c r="BF36" s="225"/>
    </row>
    <row r="37" spans="1:58">
      <c r="A37" s="30" t="str">
        <f>'Indicator Data'!A38</f>
        <v>Chad</v>
      </c>
      <c r="B37" s="23" t="str">
        <f>'Indicator Data'!B38</f>
        <v>TCD</v>
      </c>
      <c r="C37" s="39"/>
      <c r="D37" s="39"/>
      <c r="E37" s="39"/>
      <c r="F37" s="39"/>
      <c r="G37" s="39"/>
      <c r="H37" s="39"/>
      <c r="I37" s="39"/>
      <c r="J37" s="39"/>
      <c r="K37" s="39"/>
      <c r="L37" s="39"/>
      <c r="M37" s="39"/>
      <c r="N37" s="39"/>
      <c r="O37" s="39"/>
      <c r="P37" s="39"/>
      <c r="R37" s="39"/>
      <c r="S37" s="39"/>
      <c r="T37" s="39"/>
      <c r="U37" s="39"/>
      <c r="V37" s="39"/>
      <c r="W37" s="39"/>
      <c r="X37" s="39"/>
      <c r="Y37" s="39"/>
      <c r="Z37" s="39"/>
      <c r="AA37" s="39"/>
      <c r="AB37" s="39"/>
      <c r="AC37" s="39"/>
      <c r="AD37" s="39"/>
      <c r="AE37" s="39"/>
      <c r="AF37" s="39"/>
      <c r="AG37" s="39"/>
      <c r="AH37" s="40" t="str">
        <f>IF(ISNUMBER('Indicator Data'!AH38),"","Imputed using GDP p.c.")</f>
        <v/>
      </c>
      <c r="AJ37" s="39"/>
      <c r="AK37" s="39"/>
      <c r="AL37" s="39"/>
      <c r="AM37" s="39"/>
      <c r="AN37" s="39"/>
      <c r="AO37" s="39"/>
      <c r="AP37" s="39"/>
      <c r="AQ37" s="39"/>
      <c r="AR37" s="39"/>
      <c r="AS37" s="39"/>
      <c r="AT37" s="39"/>
      <c r="AU37" s="39"/>
      <c r="AV37" s="39"/>
      <c r="AW37" s="39"/>
      <c r="AX37" s="22"/>
      <c r="BD37" s="226"/>
      <c r="BE37" s="226"/>
      <c r="BF37" s="225"/>
    </row>
    <row r="38" spans="1:58">
      <c r="A38" s="30" t="str">
        <f>'Indicator Data'!A39</f>
        <v>Chile</v>
      </c>
      <c r="B38" s="23" t="str">
        <f>'Indicator Data'!B39</f>
        <v>CHL</v>
      </c>
      <c r="C38" s="39"/>
      <c r="D38" s="39"/>
      <c r="E38" s="39"/>
      <c r="F38" s="39"/>
      <c r="G38" s="39"/>
      <c r="H38" s="39"/>
      <c r="I38" s="39"/>
      <c r="J38" s="39"/>
      <c r="K38" s="39"/>
      <c r="L38" s="39"/>
      <c r="M38" s="39"/>
      <c r="N38" s="39"/>
      <c r="O38" s="39"/>
      <c r="P38" s="39"/>
      <c r="R38" s="39"/>
      <c r="S38" s="39"/>
      <c r="T38" s="39"/>
      <c r="U38" s="39"/>
      <c r="V38" s="39"/>
      <c r="W38" s="39"/>
      <c r="X38" s="39"/>
      <c r="Y38" s="39"/>
      <c r="Z38" s="39"/>
      <c r="AA38" s="39"/>
      <c r="AB38" s="39"/>
      <c r="AC38" s="39"/>
      <c r="AD38" s="39"/>
      <c r="AE38" s="39"/>
      <c r="AF38" s="39"/>
      <c r="AG38" s="39"/>
      <c r="AH38" s="40" t="str">
        <f>IF(ISNUMBER('Indicator Data'!AH39),"","Imputed using GDP p.c.")</f>
        <v/>
      </c>
      <c r="AJ38" s="39"/>
      <c r="AK38" s="39"/>
      <c r="AL38" s="39"/>
      <c r="AM38" s="39"/>
      <c r="AN38" s="39"/>
      <c r="AO38" s="39"/>
      <c r="AP38" s="39"/>
      <c r="AQ38" s="39"/>
      <c r="AR38" s="39"/>
      <c r="AS38" s="39"/>
      <c r="AT38" s="39"/>
      <c r="AU38" s="39"/>
      <c r="AV38" s="39"/>
      <c r="AW38" s="39"/>
      <c r="AX38" s="22"/>
      <c r="BD38" s="226"/>
      <c r="BE38" s="226"/>
      <c r="BF38" s="225"/>
    </row>
    <row r="39" spans="1:58">
      <c r="A39" s="30" t="str">
        <f>'Indicator Data'!A40</f>
        <v>China</v>
      </c>
      <c r="B39" s="23" t="str">
        <f>'Indicator Data'!B40</f>
        <v>CHN</v>
      </c>
      <c r="C39" s="39"/>
      <c r="D39" s="39"/>
      <c r="E39" s="39"/>
      <c r="F39" s="39"/>
      <c r="G39" s="39"/>
      <c r="H39" s="39"/>
      <c r="I39" s="39"/>
      <c r="J39" s="39"/>
      <c r="K39" s="39"/>
      <c r="L39" s="39"/>
      <c r="M39" s="39"/>
      <c r="N39" s="39"/>
      <c r="O39" s="39"/>
      <c r="P39" s="39"/>
      <c r="R39" s="39"/>
      <c r="S39" s="39"/>
      <c r="T39" s="39"/>
      <c r="U39" s="39"/>
      <c r="V39" s="39"/>
      <c r="W39" s="39"/>
      <c r="X39" s="39"/>
      <c r="Y39" s="39"/>
      <c r="Z39" s="39"/>
      <c r="AA39" s="39"/>
      <c r="AB39" s="39"/>
      <c r="AC39" s="39"/>
      <c r="AD39" s="39"/>
      <c r="AE39" s="39"/>
      <c r="AF39" s="39"/>
      <c r="AG39" s="39"/>
      <c r="AH39" s="40" t="str">
        <f>IF(ISNUMBER('Indicator Data'!AH40),"","Imputed using GDP p.c.")</f>
        <v/>
      </c>
      <c r="AJ39" s="39"/>
      <c r="AK39" s="39"/>
      <c r="AL39" s="39"/>
      <c r="AM39" s="39"/>
      <c r="AN39" s="39"/>
      <c r="AO39" s="39"/>
      <c r="AP39" s="39"/>
      <c r="AQ39" s="39"/>
      <c r="AR39" s="39"/>
      <c r="AS39" s="39"/>
      <c r="AT39" s="39"/>
      <c r="AU39" s="39"/>
      <c r="AV39" s="39"/>
      <c r="AW39" s="39"/>
      <c r="AX39" s="22"/>
      <c r="BD39" s="226"/>
      <c r="BE39" s="226"/>
      <c r="BF39" s="225"/>
    </row>
    <row r="40" spans="1:58">
      <c r="A40" s="30" t="str">
        <f>'Indicator Data'!A41</f>
        <v>Colombia</v>
      </c>
      <c r="B40" s="23" t="str">
        <f>'Indicator Data'!B41</f>
        <v>COL</v>
      </c>
      <c r="C40" s="39"/>
      <c r="D40" s="39"/>
      <c r="E40" s="39"/>
      <c r="F40" s="39"/>
      <c r="G40" s="39"/>
      <c r="H40" s="39"/>
      <c r="I40" s="39"/>
      <c r="J40" s="39"/>
      <c r="K40" s="39"/>
      <c r="L40" s="39"/>
      <c r="M40" s="39"/>
      <c r="N40" s="39"/>
      <c r="O40" s="39"/>
      <c r="P40" s="39"/>
      <c r="R40" s="39"/>
      <c r="S40" s="39"/>
      <c r="T40" s="39"/>
      <c r="U40" s="39"/>
      <c r="V40" s="39"/>
      <c r="W40" s="39"/>
      <c r="X40" s="39"/>
      <c r="Y40" s="39"/>
      <c r="Z40" s="39"/>
      <c r="AA40" s="39"/>
      <c r="AB40" s="39"/>
      <c r="AC40" s="39"/>
      <c r="AD40" s="39"/>
      <c r="AE40" s="39"/>
      <c r="AF40" s="39"/>
      <c r="AG40" s="39"/>
      <c r="AH40" s="40" t="str">
        <f>IF(ISNUMBER('Indicator Data'!AH41),"","Imputed using GDP p.c.")</f>
        <v/>
      </c>
      <c r="AJ40" s="39"/>
      <c r="AK40" s="39"/>
      <c r="AL40" s="39"/>
      <c r="AM40" s="39"/>
      <c r="AN40" s="39"/>
      <c r="AO40" s="39"/>
      <c r="AP40" s="39"/>
      <c r="AQ40" s="39"/>
      <c r="AR40" s="39"/>
      <c r="AS40" s="39"/>
      <c r="AT40" s="39"/>
      <c r="AU40" s="39"/>
      <c r="AV40" s="39"/>
      <c r="AW40" s="39"/>
      <c r="AX40" s="22"/>
      <c r="BD40" s="226"/>
      <c r="BE40" s="226"/>
      <c r="BF40" s="225"/>
    </row>
    <row r="41" spans="1:58">
      <c r="A41" s="30" t="str">
        <f>'Indicator Data'!A42</f>
        <v>Comoros</v>
      </c>
      <c r="B41" s="23" t="str">
        <f>'Indicator Data'!B42</f>
        <v>COM</v>
      </c>
      <c r="C41" s="39"/>
      <c r="D41" s="39"/>
      <c r="E41" s="39"/>
      <c r="F41" s="39"/>
      <c r="G41" s="39"/>
      <c r="H41" s="39"/>
      <c r="I41" s="39"/>
      <c r="J41" s="39"/>
      <c r="K41" s="39"/>
      <c r="L41" s="39"/>
      <c r="M41" s="39"/>
      <c r="N41" s="39"/>
      <c r="O41" s="39"/>
      <c r="P41" s="39"/>
      <c r="R41" s="39"/>
      <c r="S41" s="39"/>
      <c r="T41" s="39"/>
      <c r="U41" s="39"/>
      <c r="V41" s="39"/>
      <c r="W41" s="39"/>
      <c r="X41" s="39"/>
      <c r="Y41" s="39"/>
      <c r="Z41" s="39"/>
      <c r="AA41" s="39"/>
      <c r="AB41" s="39"/>
      <c r="AC41" s="39"/>
      <c r="AD41" s="39"/>
      <c r="AE41" s="39"/>
      <c r="AF41" s="39"/>
      <c r="AG41" s="39"/>
      <c r="AH41" s="40" t="str">
        <f>IF(ISNUMBER('Indicator Data'!AH42),"","Imputed using GDP p.c.")</f>
        <v/>
      </c>
      <c r="AJ41" s="39"/>
      <c r="AK41" s="39"/>
      <c r="AL41" s="39"/>
      <c r="AM41" s="39"/>
      <c r="AN41" s="39"/>
      <c r="AO41" s="39"/>
      <c r="AP41" s="39"/>
      <c r="AQ41" s="39"/>
      <c r="AR41" s="39"/>
      <c r="AS41" s="39"/>
      <c r="AT41" s="39"/>
      <c r="AU41" s="39"/>
      <c r="AV41" s="39"/>
      <c r="AW41" s="39"/>
      <c r="AX41" s="22"/>
      <c r="BD41" s="226"/>
      <c r="BE41" s="226"/>
      <c r="BF41" s="225"/>
    </row>
    <row r="42" spans="1:58">
      <c r="A42" s="30" t="str">
        <f>'Indicator Data'!A43</f>
        <v>Congo</v>
      </c>
      <c r="B42" s="23" t="str">
        <f>'Indicator Data'!B43</f>
        <v>COG</v>
      </c>
      <c r="C42" s="39"/>
      <c r="D42" s="39"/>
      <c r="E42" s="39"/>
      <c r="F42" s="39"/>
      <c r="G42" s="39"/>
      <c r="H42" s="39"/>
      <c r="I42" s="39"/>
      <c r="J42" s="39"/>
      <c r="K42" s="39"/>
      <c r="L42" s="39"/>
      <c r="M42" s="39"/>
      <c r="N42" s="39"/>
      <c r="O42" s="39"/>
      <c r="P42" s="39"/>
      <c r="R42" s="39"/>
      <c r="S42" s="39"/>
      <c r="T42" s="39"/>
      <c r="U42" s="39"/>
      <c r="V42" s="39"/>
      <c r="W42" s="39"/>
      <c r="X42" s="39"/>
      <c r="Y42" s="39"/>
      <c r="Z42" s="39"/>
      <c r="AA42" s="39"/>
      <c r="AB42" s="39"/>
      <c r="AC42" s="39"/>
      <c r="AD42" s="39"/>
      <c r="AE42" s="39"/>
      <c r="AF42" s="39"/>
      <c r="AG42" s="39"/>
      <c r="AH42" s="40" t="str">
        <f>IF(ISNUMBER('Indicator Data'!AH43),"","Imputed using GDP p.c.")</f>
        <v/>
      </c>
      <c r="AJ42" s="39"/>
      <c r="AK42" s="39"/>
      <c r="AL42" s="39"/>
      <c r="AM42" s="39"/>
      <c r="AN42" s="39"/>
      <c r="AO42" s="39"/>
      <c r="AP42" s="39"/>
      <c r="AQ42" s="39"/>
      <c r="AR42" s="39"/>
      <c r="AS42" s="39"/>
      <c r="AT42" s="39"/>
      <c r="AU42" s="39"/>
      <c r="AV42" s="39"/>
      <c r="AW42" s="39"/>
      <c r="AX42" s="22"/>
      <c r="BD42" s="226"/>
      <c r="BE42" s="226"/>
      <c r="BF42" s="225"/>
    </row>
    <row r="43" spans="1:58">
      <c r="A43" s="30" t="str">
        <f>'Indicator Data'!A44</f>
        <v>Congo DR</v>
      </c>
      <c r="B43" s="23" t="str">
        <f>'Indicator Data'!B44</f>
        <v>COD</v>
      </c>
      <c r="C43" s="39"/>
      <c r="D43" s="39"/>
      <c r="E43" s="39"/>
      <c r="F43" s="39"/>
      <c r="G43" s="39"/>
      <c r="H43" s="39"/>
      <c r="I43" s="39"/>
      <c r="J43" s="39"/>
      <c r="K43" s="39"/>
      <c r="L43" s="39"/>
      <c r="M43" s="39"/>
      <c r="N43" s="39"/>
      <c r="O43" s="39"/>
      <c r="P43" s="39"/>
      <c r="R43" s="39"/>
      <c r="S43" s="39"/>
      <c r="T43" s="39"/>
      <c r="U43" s="39"/>
      <c r="V43" s="39"/>
      <c r="W43" s="39"/>
      <c r="X43" s="39"/>
      <c r="Y43" s="39"/>
      <c r="Z43" s="39"/>
      <c r="AA43" s="39"/>
      <c r="AB43" s="39"/>
      <c r="AC43" s="39"/>
      <c r="AD43" s="39"/>
      <c r="AE43" s="39"/>
      <c r="AF43" s="39"/>
      <c r="AG43" s="39"/>
      <c r="AH43" s="40" t="str">
        <f>IF(ISNUMBER('Indicator Data'!AH44),"","Imputed using GDP p.c.")</f>
        <v/>
      </c>
      <c r="AJ43" s="39"/>
      <c r="AK43" s="39"/>
      <c r="AL43" s="39"/>
      <c r="AM43" s="39"/>
      <c r="AN43" s="39"/>
      <c r="AO43" s="39"/>
      <c r="AP43" s="39"/>
      <c r="AQ43" s="39"/>
      <c r="AR43" s="39"/>
      <c r="AS43" s="39"/>
      <c r="AT43" s="39"/>
      <c r="AU43" s="39"/>
      <c r="AV43" s="39"/>
      <c r="AW43" s="39"/>
      <c r="AX43" s="22"/>
      <c r="BD43" s="226"/>
      <c r="BE43" s="226"/>
      <c r="BF43" s="225"/>
    </row>
    <row r="44" spans="1:58">
      <c r="A44" s="30" t="str">
        <f>'Indicator Data'!A45</f>
        <v>Costa Rica</v>
      </c>
      <c r="B44" s="23" t="str">
        <f>'Indicator Data'!B45</f>
        <v>CRI</v>
      </c>
      <c r="C44" s="39"/>
      <c r="D44" s="39"/>
      <c r="E44" s="39"/>
      <c r="F44" s="39"/>
      <c r="G44" s="39"/>
      <c r="H44" s="39"/>
      <c r="I44" s="39"/>
      <c r="J44" s="39"/>
      <c r="K44" s="39"/>
      <c r="L44" s="39"/>
      <c r="M44" s="39"/>
      <c r="N44" s="39"/>
      <c r="O44" s="39"/>
      <c r="P44" s="39"/>
      <c r="R44" s="39"/>
      <c r="S44" s="39"/>
      <c r="T44" s="39"/>
      <c r="U44" s="39"/>
      <c r="V44" s="39"/>
      <c r="W44" s="39"/>
      <c r="X44" s="39"/>
      <c r="Y44" s="39"/>
      <c r="Z44" s="39"/>
      <c r="AA44" s="39"/>
      <c r="AB44" s="39"/>
      <c r="AC44" s="39"/>
      <c r="AD44" s="39"/>
      <c r="AE44" s="39"/>
      <c r="AF44" s="39"/>
      <c r="AG44" s="39"/>
      <c r="AH44" s="40" t="str">
        <f>IF(ISNUMBER('Indicator Data'!AH45),"","Imputed using GDP p.c.")</f>
        <v/>
      </c>
      <c r="AJ44" s="39"/>
      <c r="AK44" s="39"/>
      <c r="AL44" s="39"/>
      <c r="AM44" s="39"/>
      <c r="AN44" s="39"/>
      <c r="AO44" s="39"/>
      <c r="AP44" s="39"/>
      <c r="AQ44" s="39"/>
      <c r="AR44" s="39"/>
      <c r="AS44" s="39"/>
      <c r="AT44" s="39"/>
      <c r="AU44" s="39"/>
      <c r="AV44" s="39"/>
      <c r="AW44" s="39"/>
      <c r="AX44" s="22"/>
      <c r="BD44" s="226"/>
      <c r="BE44" s="226"/>
      <c r="BF44" s="225"/>
    </row>
    <row r="45" spans="1:58">
      <c r="A45" s="30" t="str">
        <f>'Indicator Data'!A46</f>
        <v>Côte d'Ivoire</v>
      </c>
      <c r="B45" s="23" t="str">
        <f>'Indicator Data'!B46</f>
        <v>CIV</v>
      </c>
      <c r="C45" s="39"/>
      <c r="D45" s="39"/>
      <c r="E45" s="39"/>
      <c r="F45" s="39"/>
      <c r="G45" s="39"/>
      <c r="H45" s="39"/>
      <c r="I45" s="39"/>
      <c r="J45" s="39"/>
      <c r="K45" s="39"/>
      <c r="L45" s="39"/>
      <c r="M45" s="39"/>
      <c r="N45" s="39"/>
      <c r="O45" s="39"/>
      <c r="P45" s="39"/>
      <c r="R45" s="39"/>
      <c r="S45" s="39"/>
      <c r="T45" s="39"/>
      <c r="U45" s="39"/>
      <c r="V45" s="39"/>
      <c r="W45" s="39"/>
      <c r="X45" s="39"/>
      <c r="Y45" s="39"/>
      <c r="Z45" s="39"/>
      <c r="AA45" s="39"/>
      <c r="AB45" s="39"/>
      <c r="AC45" s="39"/>
      <c r="AD45" s="39"/>
      <c r="AE45" s="39"/>
      <c r="AF45" s="39"/>
      <c r="AG45" s="39"/>
      <c r="AH45" s="40" t="str">
        <f>IF(ISNUMBER('Indicator Data'!AH46),"","Imputed using GDP p.c.")</f>
        <v/>
      </c>
      <c r="AJ45" s="39"/>
      <c r="AK45" s="39"/>
      <c r="AL45" s="39"/>
      <c r="AM45" s="39"/>
      <c r="AN45" s="39"/>
      <c r="AO45" s="39"/>
      <c r="AP45" s="39"/>
      <c r="AQ45" s="39"/>
      <c r="AR45" s="39"/>
      <c r="AS45" s="39"/>
      <c r="AT45" s="39"/>
      <c r="AU45" s="39"/>
      <c r="AV45" s="39"/>
      <c r="AW45" s="39"/>
      <c r="AX45" s="22"/>
      <c r="BD45" s="226"/>
      <c r="BE45" s="226"/>
      <c r="BF45" s="225"/>
    </row>
    <row r="46" spans="1:58">
      <c r="A46" s="30" t="str">
        <f>'Indicator Data'!A47</f>
        <v>Croatia</v>
      </c>
      <c r="B46" s="23" t="str">
        <f>'Indicator Data'!B47</f>
        <v>HRV</v>
      </c>
      <c r="C46" s="39"/>
      <c r="D46" s="39"/>
      <c r="E46" s="39"/>
      <c r="F46" s="39"/>
      <c r="G46" s="39"/>
      <c r="H46" s="39"/>
      <c r="I46" s="39"/>
      <c r="J46" s="39"/>
      <c r="K46" s="39"/>
      <c r="L46" s="39"/>
      <c r="M46" s="39"/>
      <c r="N46" s="39"/>
      <c r="O46" s="39"/>
      <c r="P46" s="39"/>
      <c r="R46" s="39"/>
      <c r="S46" s="39"/>
      <c r="T46" s="39"/>
      <c r="U46" s="39"/>
      <c r="V46" s="39"/>
      <c r="W46" s="39"/>
      <c r="X46" s="39"/>
      <c r="Y46" s="39"/>
      <c r="Z46" s="39"/>
      <c r="AA46" s="39"/>
      <c r="AB46" s="39"/>
      <c r="AC46" s="39"/>
      <c r="AD46" s="39"/>
      <c r="AE46" s="39"/>
      <c r="AF46" s="39"/>
      <c r="AG46" s="39"/>
      <c r="AH46" s="40" t="str">
        <f>IF(ISNUMBER('Indicator Data'!AH47),"","Imputed using GDP p.c.")</f>
        <v/>
      </c>
      <c r="AJ46" s="39"/>
      <c r="AK46" s="39"/>
      <c r="AL46" s="39"/>
      <c r="AM46" s="39"/>
      <c r="AN46" s="39"/>
      <c r="AO46" s="39"/>
      <c r="AP46" s="39"/>
      <c r="AQ46" s="39"/>
      <c r="AR46" s="39"/>
      <c r="AS46" s="39"/>
      <c r="AT46" s="39"/>
      <c r="AU46" s="39"/>
      <c r="AV46" s="39"/>
      <c r="AW46" s="39"/>
      <c r="AX46" s="22"/>
      <c r="BD46" s="226"/>
      <c r="BE46" s="226"/>
      <c r="BF46" s="225"/>
    </row>
    <row r="47" spans="1:58">
      <c r="A47" s="30" t="str">
        <f>'Indicator Data'!A48</f>
        <v>Cuba</v>
      </c>
      <c r="B47" s="23" t="str">
        <f>'Indicator Data'!B48</f>
        <v>CUB</v>
      </c>
      <c r="C47" s="39"/>
      <c r="D47" s="39"/>
      <c r="E47" s="39"/>
      <c r="F47" s="39"/>
      <c r="G47" s="39"/>
      <c r="H47" s="39"/>
      <c r="I47" s="39"/>
      <c r="J47" s="39"/>
      <c r="K47" s="39"/>
      <c r="L47" s="39"/>
      <c r="M47" s="39"/>
      <c r="N47" s="39"/>
      <c r="O47" s="39"/>
      <c r="P47" s="39"/>
      <c r="R47" s="39"/>
      <c r="S47" s="39"/>
      <c r="T47" s="39"/>
      <c r="U47" s="39"/>
      <c r="V47" s="39"/>
      <c r="W47" s="39"/>
      <c r="X47" s="39"/>
      <c r="Y47" s="39"/>
      <c r="Z47" s="39"/>
      <c r="AA47" s="39"/>
      <c r="AB47" s="39"/>
      <c r="AC47" s="39"/>
      <c r="AD47" s="39"/>
      <c r="AE47" s="39"/>
      <c r="AF47" s="39"/>
      <c r="AG47" s="39"/>
      <c r="AH47" s="40" t="str">
        <f>IF(ISNUMBER('Indicator Data'!AH48),"","Imputed using GDP p.c.")</f>
        <v/>
      </c>
      <c r="AJ47" s="39"/>
      <c r="AK47" s="39"/>
      <c r="AL47" s="39"/>
      <c r="AM47" s="39"/>
      <c r="AN47" s="39"/>
      <c r="AO47" s="39"/>
      <c r="AP47" s="39"/>
      <c r="AQ47" s="39"/>
      <c r="AR47" s="39"/>
      <c r="AS47" s="39"/>
      <c r="AT47" s="39"/>
      <c r="AU47" s="39"/>
      <c r="AV47" s="39"/>
      <c r="AW47" s="39"/>
      <c r="AX47" s="22"/>
      <c r="BD47" s="226"/>
      <c r="BE47" s="226"/>
      <c r="BF47" s="225"/>
    </row>
    <row r="48" spans="1:58">
      <c r="A48" s="30" t="str">
        <f>'Indicator Data'!A49</f>
        <v>Cyprus</v>
      </c>
      <c r="B48" s="23" t="str">
        <f>'Indicator Data'!B49</f>
        <v>CYP</v>
      </c>
      <c r="C48" s="39"/>
      <c r="D48" s="39"/>
      <c r="E48" s="39"/>
      <c r="F48" s="39"/>
      <c r="G48" s="39"/>
      <c r="H48" s="39"/>
      <c r="I48" s="39"/>
      <c r="J48" s="39"/>
      <c r="K48" s="39"/>
      <c r="L48" s="39"/>
      <c r="M48" s="39"/>
      <c r="N48" s="39"/>
      <c r="O48" s="39"/>
      <c r="P48" s="39"/>
      <c r="R48" s="39"/>
      <c r="S48" s="39"/>
      <c r="T48" s="39"/>
      <c r="U48" s="39"/>
      <c r="V48" s="39"/>
      <c r="W48" s="39"/>
      <c r="X48" s="39"/>
      <c r="Y48" s="39"/>
      <c r="Z48" s="39"/>
      <c r="AA48" s="39"/>
      <c r="AB48" s="39"/>
      <c r="AC48" s="39"/>
      <c r="AD48" s="39"/>
      <c r="AE48" s="39"/>
      <c r="AF48" s="39"/>
      <c r="AG48" s="39"/>
      <c r="AH48" s="40" t="str">
        <f>IF(ISNUMBER('Indicator Data'!AH49),"","Imputed using GDP p.c.")</f>
        <v/>
      </c>
      <c r="AJ48" s="39"/>
      <c r="AK48" s="39"/>
      <c r="AL48" s="39"/>
      <c r="AM48" s="39"/>
      <c r="AN48" s="39"/>
      <c r="AO48" s="39"/>
      <c r="AP48" s="39"/>
      <c r="AQ48" s="39"/>
      <c r="AR48" s="39"/>
      <c r="AS48" s="39"/>
      <c r="AT48" s="39"/>
      <c r="AU48" s="39"/>
      <c r="AV48" s="39"/>
      <c r="AW48" s="39"/>
      <c r="AX48" s="22"/>
      <c r="BD48" s="226"/>
      <c r="BE48" s="226"/>
      <c r="BF48" s="225"/>
    </row>
    <row r="49" spans="1:58">
      <c r="A49" s="30" t="str">
        <f>'Indicator Data'!A50</f>
        <v>Czech Republic</v>
      </c>
      <c r="B49" s="23" t="str">
        <f>'Indicator Data'!B50</f>
        <v>CZE</v>
      </c>
      <c r="C49" s="39"/>
      <c r="D49" s="39"/>
      <c r="E49" s="39"/>
      <c r="F49" s="39"/>
      <c r="G49" s="39"/>
      <c r="H49" s="39"/>
      <c r="I49" s="39"/>
      <c r="J49" s="39"/>
      <c r="K49" s="39"/>
      <c r="L49" s="39"/>
      <c r="M49" s="39"/>
      <c r="N49" s="39"/>
      <c r="O49" s="39"/>
      <c r="P49" s="39"/>
      <c r="R49" s="39"/>
      <c r="S49" s="39"/>
      <c r="T49" s="39"/>
      <c r="U49" s="39"/>
      <c r="V49" s="39"/>
      <c r="W49" s="39"/>
      <c r="X49" s="39"/>
      <c r="Y49" s="39"/>
      <c r="Z49" s="39"/>
      <c r="AA49" s="39"/>
      <c r="AB49" s="39"/>
      <c r="AC49" s="39"/>
      <c r="AD49" s="39"/>
      <c r="AE49" s="39"/>
      <c r="AF49" s="39"/>
      <c r="AG49" s="39"/>
      <c r="AH49" s="40" t="str">
        <f>IF(ISNUMBER('Indicator Data'!AH50),"","Imputed using GDP p.c.")</f>
        <v/>
      </c>
      <c r="AJ49" s="39"/>
      <c r="AK49" s="39"/>
      <c r="AL49" s="39"/>
      <c r="AM49" s="39"/>
      <c r="AN49" s="39"/>
      <c r="AO49" s="39"/>
      <c r="AP49" s="39"/>
      <c r="AQ49" s="39"/>
      <c r="AR49" s="39"/>
      <c r="AS49" s="39"/>
      <c r="AT49" s="39"/>
      <c r="AU49" s="39"/>
      <c r="AV49" s="39"/>
      <c r="AW49" s="39"/>
      <c r="AX49" s="22"/>
      <c r="BD49" s="226"/>
      <c r="BE49" s="226"/>
      <c r="BF49" s="225"/>
    </row>
    <row r="50" spans="1:58">
      <c r="A50" s="30" t="str">
        <f>'Indicator Data'!A51</f>
        <v>Denmark</v>
      </c>
      <c r="B50" s="23" t="str">
        <f>'Indicator Data'!B51</f>
        <v>DNK</v>
      </c>
      <c r="C50" s="39"/>
      <c r="D50" s="39"/>
      <c r="E50" s="39"/>
      <c r="F50" s="39"/>
      <c r="G50" s="39"/>
      <c r="H50" s="39"/>
      <c r="I50" s="39"/>
      <c r="J50" s="39"/>
      <c r="K50" s="39"/>
      <c r="L50" s="39"/>
      <c r="M50" s="39"/>
      <c r="N50" s="39"/>
      <c r="O50" s="39"/>
      <c r="P50" s="39"/>
      <c r="R50" s="39"/>
      <c r="S50" s="39"/>
      <c r="T50" s="39"/>
      <c r="U50" s="39"/>
      <c r="V50" s="39"/>
      <c r="W50" s="39"/>
      <c r="X50" s="39"/>
      <c r="Y50" s="39"/>
      <c r="Z50" s="39"/>
      <c r="AA50" s="39"/>
      <c r="AB50" s="39"/>
      <c r="AC50" s="39"/>
      <c r="AD50" s="39"/>
      <c r="AE50" s="39"/>
      <c r="AF50" s="39"/>
      <c r="AG50" s="39"/>
      <c r="AH50" s="40" t="str">
        <f>IF(ISNUMBER('Indicator Data'!AH51),"","Imputed using GDP p.c.")</f>
        <v/>
      </c>
      <c r="AJ50" s="39"/>
      <c r="AK50" s="39"/>
      <c r="AL50" s="39"/>
      <c r="AM50" s="39"/>
      <c r="AN50" s="39"/>
      <c r="AO50" s="39"/>
      <c r="AP50" s="39"/>
      <c r="AQ50" s="39"/>
      <c r="AR50" s="39"/>
      <c r="AS50" s="39"/>
      <c r="AT50" s="39"/>
      <c r="AU50" s="39"/>
      <c r="AV50" s="39"/>
      <c r="AW50" s="39"/>
      <c r="AX50" s="22"/>
      <c r="BD50" s="226"/>
      <c r="BE50" s="226"/>
      <c r="BF50" s="225"/>
    </row>
    <row r="51" spans="1:58">
      <c r="A51" s="30" t="str">
        <f>'Indicator Data'!A52</f>
        <v>Djibouti</v>
      </c>
      <c r="B51" s="23" t="str">
        <f>'Indicator Data'!B52</f>
        <v>DJI</v>
      </c>
      <c r="C51" s="39"/>
      <c r="D51" s="39"/>
      <c r="E51" s="39"/>
      <c r="F51" s="39"/>
      <c r="G51" s="39"/>
      <c r="H51" s="39"/>
      <c r="I51" s="39"/>
      <c r="J51" s="39"/>
      <c r="K51" s="39"/>
      <c r="L51" s="39"/>
      <c r="M51" s="39"/>
      <c r="N51" s="39"/>
      <c r="O51" s="39"/>
      <c r="P51" s="39"/>
      <c r="R51" s="39"/>
      <c r="S51" s="39"/>
      <c r="T51" s="39"/>
      <c r="U51" s="39"/>
      <c r="V51" s="39"/>
      <c r="W51" s="39"/>
      <c r="X51" s="39"/>
      <c r="Y51" s="39"/>
      <c r="Z51" s="39"/>
      <c r="AA51" s="39"/>
      <c r="AB51" s="39"/>
      <c r="AC51" s="39"/>
      <c r="AD51" s="39"/>
      <c r="AE51" s="39"/>
      <c r="AF51" s="39"/>
      <c r="AG51" s="39"/>
      <c r="AH51" s="40" t="str">
        <f>IF(ISNUMBER('Indicator Data'!AH52),"","Imputed using GDP p.c.")</f>
        <v/>
      </c>
      <c r="AJ51" s="39"/>
      <c r="AK51" s="39"/>
      <c r="AL51" s="39"/>
      <c r="AM51" s="39"/>
      <c r="AN51" s="39"/>
      <c r="AO51" s="39"/>
      <c r="AP51" s="39"/>
      <c r="AQ51" s="39"/>
      <c r="AR51" s="39"/>
      <c r="AS51" s="39"/>
      <c r="AT51" s="39"/>
      <c r="AU51" s="39"/>
      <c r="AV51" s="39"/>
      <c r="AW51" s="39"/>
      <c r="AX51" s="22"/>
      <c r="BD51" s="226"/>
      <c r="BE51" s="226"/>
      <c r="BF51" s="225"/>
    </row>
    <row r="52" spans="1:58">
      <c r="A52" s="30" t="str">
        <f>'Indicator Data'!A53</f>
        <v>Dominica</v>
      </c>
      <c r="B52" s="23" t="str">
        <f>'Indicator Data'!B53</f>
        <v>DMA</v>
      </c>
      <c r="C52" s="39"/>
      <c r="D52" s="39"/>
      <c r="E52" s="39"/>
      <c r="F52" s="39"/>
      <c r="G52" s="39"/>
      <c r="H52" s="39"/>
      <c r="I52" s="39"/>
      <c r="J52" s="39"/>
      <c r="K52" s="39"/>
      <c r="L52" s="39"/>
      <c r="M52" s="39"/>
      <c r="N52" s="39"/>
      <c r="O52" s="39"/>
      <c r="P52" s="39"/>
      <c r="R52" s="39"/>
      <c r="S52" s="39"/>
      <c r="T52" s="39"/>
      <c r="U52" s="39"/>
      <c r="V52" s="39"/>
      <c r="W52" s="39"/>
      <c r="X52" s="39"/>
      <c r="Y52" s="39"/>
      <c r="Z52" s="39"/>
      <c r="AA52" s="39"/>
      <c r="AB52" s="39"/>
      <c r="AC52" s="39"/>
      <c r="AD52" s="39"/>
      <c r="AE52" s="39"/>
      <c r="AF52" s="39"/>
      <c r="AG52" s="39"/>
      <c r="AH52" s="40" t="str">
        <f>IF(ISNUMBER('Indicator Data'!AH53),"","Imputed using GDP p.c.")</f>
        <v/>
      </c>
      <c r="AJ52" s="39"/>
      <c r="AK52" s="39"/>
      <c r="AL52" s="39"/>
      <c r="AM52" s="39"/>
      <c r="AN52" s="39"/>
      <c r="AO52" s="39"/>
      <c r="AP52" s="39"/>
      <c r="AQ52" s="39"/>
      <c r="AR52" s="39"/>
      <c r="AS52" s="39"/>
      <c r="AT52" s="39"/>
      <c r="AU52" s="39"/>
      <c r="AV52" s="39"/>
      <c r="AW52" s="39"/>
      <c r="AX52" s="22"/>
      <c r="BD52" s="226"/>
      <c r="BE52" s="226"/>
      <c r="BF52" s="225"/>
    </row>
    <row r="53" spans="1:58">
      <c r="A53" s="30" t="str">
        <f>'Indicator Data'!A54</f>
        <v>Dominican Republic</v>
      </c>
      <c r="B53" s="23" t="str">
        <f>'Indicator Data'!B54</f>
        <v>DOM</v>
      </c>
      <c r="C53" s="39"/>
      <c r="D53" s="39"/>
      <c r="E53" s="39"/>
      <c r="F53" s="39"/>
      <c r="G53" s="39"/>
      <c r="H53" s="39"/>
      <c r="I53" s="39"/>
      <c r="J53" s="39"/>
      <c r="K53" s="39"/>
      <c r="L53" s="39"/>
      <c r="M53" s="39"/>
      <c r="N53" s="39"/>
      <c r="O53" s="39"/>
      <c r="P53" s="39"/>
      <c r="R53" s="39"/>
      <c r="S53" s="39"/>
      <c r="T53" s="39"/>
      <c r="U53" s="39"/>
      <c r="V53" s="39"/>
      <c r="W53" s="39"/>
      <c r="X53" s="39"/>
      <c r="Y53" s="39"/>
      <c r="Z53" s="39"/>
      <c r="AA53" s="39"/>
      <c r="AB53" s="39"/>
      <c r="AC53" s="39"/>
      <c r="AD53" s="39"/>
      <c r="AE53" s="39"/>
      <c r="AF53" s="39"/>
      <c r="AG53" s="39"/>
      <c r="AH53" s="40" t="str">
        <f>IF(ISNUMBER('Indicator Data'!AH54),"","Imputed using GDP p.c.")</f>
        <v/>
      </c>
      <c r="AJ53" s="39"/>
      <c r="AK53" s="39"/>
      <c r="AL53" s="39"/>
      <c r="AM53" s="39"/>
      <c r="AN53" s="39"/>
      <c r="AO53" s="39"/>
      <c r="AP53" s="39"/>
      <c r="AQ53" s="39"/>
      <c r="AR53" s="39"/>
      <c r="AS53" s="39"/>
      <c r="AT53" s="39"/>
      <c r="AU53" s="39"/>
      <c r="AV53" s="39"/>
      <c r="AW53" s="39"/>
      <c r="AX53" s="22"/>
      <c r="BD53" s="226"/>
      <c r="BE53" s="226"/>
      <c r="BF53" s="225"/>
    </row>
    <row r="54" spans="1:58">
      <c r="A54" s="30" t="str">
        <f>'Indicator Data'!A55</f>
        <v>Ecuador</v>
      </c>
      <c r="B54" s="23" t="str">
        <f>'Indicator Data'!B55</f>
        <v>ECU</v>
      </c>
      <c r="C54" s="39"/>
      <c r="D54" s="39"/>
      <c r="E54" s="39"/>
      <c r="F54" s="39"/>
      <c r="G54" s="39"/>
      <c r="H54" s="39"/>
      <c r="I54" s="39"/>
      <c r="J54" s="39"/>
      <c r="K54" s="39"/>
      <c r="L54" s="39"/>
      <c r="M54" s="39"/>
      <c r="N54" s="39"/>
      <c r="O54" s="39"/>
      <c r="P54" s="39"/>
      <c r="R54" s="39"/>
      <c r="S54" s="39"/>
      <c r="T54" s="39"/>
      <c r="U54" s="39"/>
      <c r="V54" s="39"/>
      <c r="W54" s="39"/>
      <c r="X54" s="39"/>
      <c r="Y54" s="39"/>
      <c r="Z54" s="39"/>
      <c r="AA54" s="39"/>
      <c r="AB54" s="39"/>
      <c r="AC54" s="39"/>
      <c r="AD54" s="39"/>
      <c r="AE54" s="39"/>
      <c r="AF54" s="39"/>
      <c r="AG54" s="39"/>
      <c r="AH54" s="40" t="str">
        <f>IF(ISNUMBER('Indicator Data'!AH55),"","Imputed using GDP p.c.")</f>
        <v/>
      </c>
      <c r="AJ54" s="39"/>
      <c r="AK54" s="39"/>
      <c r="AL54" s="39"/>
      <c r="AM54" s="39"/>
      <c r="AN54" s="39"/>
      <c r="AO54" s="39"/>
      <c r="AP54" s="39"/>
      <c r="AQ54" s="39"/>
      <c r="AR54" s="39"/>
      <c r="AS54" s="39"/>
      <c r="AT54" s="39"/>
      <c r="AU54" s="39"/>
      <c r="AV54" s="39"/>
      <c r="AW54" s="39"/>
      <c r="AX54" s="22"/>
      <c r="BD54" s="226"/>
      <c r="BE54" s="226"/>
      <c r="BF54" s="225"/>
    </row>
    <row r="55" spans="1:58">
      <c r="A55" s="30" t="str">
        <f>'Indicator Data'!A56</f>
        <v>Egypt</v>
      </c>
      <c r="B55" s="23" t="str">
        <f>'Indicator Data'!B56</f>
        <v>EGY</v>
      </c>
      <c r="C55" s="39"/>
      <c r="D55" s="39"/>
      <c r="E55" s="39"/>
      <c r="F55" s="39"/>
      <c r="G55" s="39"/>
      <c r="H55" s="39"/>
      <c r="I55" s="39"/>
      <c r="J55" s="39"/>
      <c r="K55" s="39"/>
      <c r="L55" s="39"/>
      <c r="M55" s="39"/>
      <c r="N55" s="39"/>
      <c r="O55" s="39"/>
      <c r="P55" s="39"/>
      <c r="R55" s="39"/>
      <c r="S55" s="39"/>
      <c r="T55" s="39"/>
      <c r="U55" s="39"/>
      <c r="V55" s="39"/>
      <c r="W55" s="39"/>
      <c r="X55" s="39"/>
      <c r="Y55" s="39"/>
      <c r="Z55" s="39"/>
      <c r="AA55" s="39"/>
      <c r="AB55" s="39"/>
      <c r="AC55" s="39"/>
      <c r="AD55" s="39"/>
      <c r="AE55" s="39"/>
      <c r="AF55" s="39"/>
      <c r="AG55" s="39"/>
      <c r="AH55" s="40" t="str">
        <f>IF(ISNUMBER('Indicator Data'!AH56),"","Imputed using GDP p.c.")</f>
        <v/>
      </c>
      <c r="AJ55" s="39"/>
      <c r="AK55" s="39"/>
      <c r="AL55" s="39"/>
      <c r="AM55" s="39"/>
      <c r="AN55" s="39"/>
      <c r="AO55" s="39"/>
      <c r="AP55" s="39"/>
      <c r="AQ55" s="39"/>
      <c r="AR55" s="39"/>
      <c r="AS55" s="39"/>
      <c r="AT55" s="39"/>
      <c r="AU55" s="39"/>
      <c r="AV55" s="39"/>
      <c r="AW55" s="39"/>
      <c r="AX55" s="22"/>
      <c r="BD55" s="226"/>
      <c r="BE55" s="226"/>
      <c r="BF55" s="225"/>
    </row>
    <row r="56" spans="1:58">
      <c r="A56" s="30" t="str">
        <f>'Indicator Data'!A57</f>
        <v>El Salvador</v>
      </c>
      <c r="B56" s="23" t="str">
        <f>'Indicator Data'!B57</f>
        <v>SLV</v>
      </c>
      <c r="C56" s="39"/>
      <c r="D56" s="39"/>
      <c r="E56" s="39"/>
      <c r="F56" s="39"/>
      <c r="G56" s="39"/>
      <c r="H56" s="39"/>
      <c r="I56" s="39"/>
      <c r="J56" s="39"/>
      <c r="K56" s="39"/>
      <c r="L56" s="39"/>
      <c r="M56" s="39"/>
      <c r="N56" s="39"/>
      <c r="O56" s="39"/>
      <c r="P56" s="39"/>
      <c r="R56" s="39"/>
      <c r="S56" s="39"/>
      <c r="T56" s="39"/>
      <c r="U56" s="39"/>
      <c r="V56" s="39"/>
      <c r="W56" s="39"/>
      <c r="X56" s="39"/>
      <c r="Y56" s="39"/>
      <c r="Z56" s="39"/>
      <c r="AA56" s="39"/>
      <c r="AB56" s="39"/>
      <c r="AC56" s="39"/>
      <c r="AD56" s="39"/>
      <c r="AE56" s="39"/>
      <c r="AF56" s="39"/>
      <c r="AG56" s="39"/>
      <c r="AH56" s="40" t="str">
        <f>IF(ISNUMBER('Indicator Data'!AH57),"","Imputed using GDP p.c.")</f>
        <v/>
      </c>
      <c r="AJ56" s="39"/>
      <c r="AK56" s="39"/>
      <c r="AL56" s="39"/>
      <c r="AM56" s="39"/>
      <c r="AN56" s="39"/>
      <c r="AO56" s="39"/>
      <c r="AP56" s="39"/>
      <c r="AQ56" s="39"/>
      <c r="AR56" s="39"/>
      <c r="AS56" s="39"/>
      <c r="AT56" s="39"/>
      <c r="AU56" s="39"/>
      <c r="AV56" s="39"/>
      <c r="AW56" s="39"/>
      <c r="AX56" s="22"/>
      <c r="BD56" s="226"/>
      <c r="BE56" s="226"/>
      <c r="BF56" s="225"/>
    </row>
    <row r="57" spans="1:58">
      <c r="A57" s="30" t="str">
        <f>'Indicator Data'!A58</f>
        <v>Equatorial Guinea</v>
      </c>
      <c r="B57" s="23" t="str">
        <f>'Indicator Data'!B58</f>
        <v>GNQ</v>
      </c>
      <c r="C57" s="39"/>
      <c r="D57" s="39"/>
      <c r="E57" s="39"/>
      <c r="F57" s="39"/>
      <c r="G57" s="39"/>
      <c r="H57" s="39"/>
      <c r="I57" s="39"/>
      <c r="J57" s="39"/>
      <c r="K57" s="39"/>
      <c r="L57" s="39"/>
      <c r="M57" s="39"/>
      <c r="N57" s="39"/>
      <c r="O57" s="39"/>
      <c r="P57" s="39"/>
      <c r="R57" s="39"/>
      <c r="S57" s="39"/>
      <c r="T57" s="39"/>
      <c r="U57" s="39"/>
      <c r="V57" s="39"/>
      <c r="W57" s="39"/>
      <c r="X57" s="39"/>
      <c r="Y57" s="39"/>
      <c r="Z57" s="39"/>
      <c r="AA57" s="39"/>
      <c r="AB57" s="39"/>
      <c r="AC57" s="39"/>
      <c r="AD57" s="39"/>
      <c r="AE57" s="39"/>
      <c r="AF57" s="39"/>
      <c r="AG57" s="39"/>
      <c r="AH57" s="40" t="str">
        <f>IF(ISNUMBER('Indicator Data'!AH58),"","Imputed using GDP p.c.")</f>
        <v/>
      </c>
      <c r="AJ57" s="39"/>
      <c r="AK57" s="39"/>
      <c r="AL57" s="39"/>
      <c r="AM57" s="39"/>
      <c r="AN57" s="39"/>
      <c r="AO57" s="39"/>
      <c r="AP57" s="39"/>
      <c r="AQ57" s="39"/>
      <c r="AR57" s="39"/>
      <c r="AS57" s="39"/>
      <c r="AT57" s="39"/>
      <c r="AU57" s="39"/>
      <c r="AV57" s="39"/>
      <c r="AW57" s="39"/>
      <c r="AX57" s="22"/>
      <c r="BD57" s="226" t="s">
        <v>1278</v>
      </c>
      <c r="BE57" s="226" t="s">
        <v>855</v>
      </c>
      <c r="BF57" s="225"/>
    </row>
    <row r="58" spans="1:58">
      <c r="A58" s="30" t="str">
        <f>'Indicator Data'!A59</f>
        <v>Eritrea</v>
      </c>
      <c r="B58" s="23" t="str">
        <f>'Indicator Data'!B59</f>
        <v>ERI</v>
      </c>
      <c r="C58" s="39"/>
      <c r="D58" s="39"/>
      <c r="E58" s="39"/>
      <c r="F58" s="39"/>
      <c r="G58" s="39"/>
      <c r="H58" s="39"/>
      <c r="I58" s="39"/>
      <c r="J58" s="39"/>
      <c r="K58" s="39"/>
      <c r="L58" s="39"/>
      <c r="M58" s="39"/>
      <c r="N58" s="39"/>
      <c r="O58" s="39"/>
      <c r="P58" s="39"/>
      <c r="R58" s="39"/>
      <c r="S58" s="39"/>
      <c r="T58" s="39"/>
      <c r="U58" s="39"/>
      <c r="V58" s="39"/>
      <c r="W58" s="39"/>
      <c r="X58" s="39"/>
      <c r="Y58" s="39"/>
      <c r="Z58" s="39"/>
      <c r="AA58" s="39"/>
      <c r="AB58" s="39"/>
      <c r="AC58" s="39"/>
      <c r="AD58" s="39"/>
      <c r="AE58" s="39"/>
      <c r="AF58" s="39"/>
      <c r="AG58" s="39"/>
      <c r="AH58" s="40" t="str">
        <f>IF(ISNUMBER('Indicator Data'!AH59),"","Imputed using GDP p.c.")</f>
        <v/>
      </c>
      <c r="AJ58" s="39"/>
      <c r="AK58" s="39"/>
      <c r="AL58" s="39"/>
      <c r="AM58" s="39"/>
      <c r="AN58" s="39"/>
      <c r="AO58" s="39"/>
      <c r="AP58" s="39"/>
      <c r="AQ58" s="39"/>
      <c r="AR58" s="39"/>
      <c r="AS58" s="39"/>
      <c r="AT58" s="39"/>
      <c r="AU58" s="39"/>
      <c r="AV58" s="39"/>
      <c r="AW58" s="39"/>
      <c r="AX58" s="22"/>
      <c r="BD58" s="226" t="s">
        <v>1278</v>
      </c>
      <c r="BE58" s="226" t="s">
        <v>848</v>
      </c>
      <c r="BF58" s="225"/>
    </row>
    <row r="59" spans="1:58">
      <c r="A59" s="30" t="str">
        <f>'Indicator Data'!A60</f>
        <v>Estonia</v>
      </c>
      <c r="B59" s="23" t="str">
        <f>'Indicator Data'!B60</f>
        <v>EST</v>
      </c>
      <c r="C59" s="39"/>
      <c r="D59" s="39"/>
      <c r="E59" s="39"/>
      <c r="F59" s="39"/>
      <c r="G59" s="39"/>
      <c r="H59" s="39"/>
      <c r="I59" s="39"/>
      <c r="J59" s="39"/>
      <c r="K59" s="39"/>
      <c r="L59" s="39"/>
      <c r="M59" s="39"/>
      <c r="N59" s="39"/>
      <c r="O59" s="39"/>
      <c r="P59" s="39"/>
      <c r="R59" s="39"/>
      <c r="S59" s="39"/>
      <c r="T59" s="39"/>
      <c r="U59" s="39"/>
      <c r="V59" s="39"/>
      <c r="W59" s="39"/>
      <c r="X59" s="39"/>
      <c r="Y59" s="39"/>
      <c r="Z59" s="39"/>
      <c r="AA59" s="39"/>
      <c r="AB59" s="39"/>
      <c r="AC59" s="39"/>
      <c r="AD59" s="39"/>
      <c r="AE59" s="39"/>
      <c r="AF59" s="39"/>
      <c r="AG59" s="39"/>
      <c r="AH59" s="40" t="str">
        <f>IF(ISNUMBER('Indicator Data'!AH60),"","Imputed using GDP p.c.")</f>
        <v/>
      </c>
      <c r="AJ59" s="39"/>
      <c r="AK59" s="39"/>
      <c r="AL59" s="39"/>
      <c r="AM59" s="39"/>
      <c r="AN59" s="39"/>
      <c r="AO59" s="39"/>
      <c r="AP59" s="39"/>
      <c r="AQ59" s="39"/>
      <c r="AR59" s="39"/>
      <c r="AS59" s="39"/>
      <c r="AT59" s="39"/>
      <c r="AU59" s="39"/>
      <c r="AV59" s="39"/>
      <c r="AW59" s="39"/>
      <c r="AX59" s="22"/>
      <c r="BD59" s="226"/>
      <c r="BE59" s="226"/>
      <c r="BF59" s="225"/>
    </row>
    <row r="60" spans="1:58">
      <c r="A60" s="30" t="str">
        <f>'Indicator Data'!A61</f>
        <v>Eswatini</v>
      </c>
      <c r="B60" s="23" t="str">
        <f>'Indicator Data'!B61</f>
        <v>SWZ</v>
      </c>
      <c r="C60" s="39"/>
      <c r="D60" s="39"/>
      <c r="E60" s="39"/>
      <c r="F60" s="39"/>
      <c r="G60" s="39"/>
      <c r="H60" s="39"/>
      <c r="I60" s="39"/>
      <c r="J60" s="39"/>
      <c r="K60" s="39"/>
      <c r="L60" s="39"/>
      <c r="M60" s="39"/>
      <c r="N60" s="39"/>
      <c r="O60" s="39"/>
      <c r="P60" s="39"/>
      <c r="R60" s="39"/>
      <c r="S60" s="39"/>
      <c r="T60" s="39"/>
      <c r="U60" s="39"/>
      <c r="V60" s="39"/>
      <c r="W60" s="39"/>
      <c r="X60" s="39"/>
      <c r="Y60" s="39"/>
      <c r="Z60" s="39"/>
      <c r="AA60" s="39"/>
      <c r="AB60" s="39"/>
      <c r="AC60" s="39"/>
      <c r="AD60" s="39"/>
      <c r="AE60" s="39"/>
      <c r="AF60" s="39"/>
      <c r="AG60" s="39"/>
      <c r="AH60" s="40" t="str">
        <f>IF(ISNUMBER('Indicator Data'!AH61),"","Imputed using GDP p.c.")</f>
        <v/>
      </c>
      <c r="AJ60" s="39"/>
      <c r="AK60" s="39"/>
      <c r="AL60" s="39"/>
      <c r="AM60" s="39"/>
      <c r="AN60" s="39"/>
      <c r="AO60" s="39"/>
      <c r="AP60" s="39"/>
      <c r="AQ60" s="39"/>
      <c r="AR60" s="39"/>
      <c r="AS60" s="39"/>
      <c r="AT60" s="39"/>
      <c r="AU60" s="39"/>
      <c r="AV60" s="39"/>
      <c r="AW60" s="39"/>
      <c r="AX60" s="22"/>
      <c r="BD60" s="226"/>
      <c r="BE60" s="226"/>
      <c r="BF60" s="225"/>
    </row>
    <row r="61" spans="1:58">
      <c r="A61" s="30" t="str">
        <f>'Indicator Data'!A62</f>
        <v>Ethiopia</v>
      </c>
      <c r="B61" s="23" t="str">
        <f>'Indicator Data'!B62</f>
        <v>ETH</v>
      </c>
      <c r="C61" s="39"/>
      <c r="D61" s="39"/>
      <c r="E61" s="39"/>
      <c r="F61" s="39"/>
      <c r="G61" s="39"/>
      <c r="H61" s="39"/>
      <c r="I61" s="39"/>
      <c r="J61" s="39"/>
      <c r="K61" s="39"/>
      <c r="L61" s="39"/>
      <c r="M61" s="39"/>
      <c r="N61" s="39"/>
      <c r="O61" s="39"/>
      <c r="P61" s="39"/>
      <c r="R61" s="39"/>
      <c r="S61" s="39"/>
      <c r="T61" s="39"/>
      <c r="U61" s="39"/>
      <c r="V61" s="39"/>
      <c r="W61" s="39"/>
      <c r="X61" s="39"/>
      <c r="Y61" s="39"/>
      <c r="Z61" s="39"/>
      <c r="AA61" s="39"/>
      <c r="AB61" s="39"/>
      <c r="AC61" s="39"/>
      <c r="AD61" s="39"/>
      <c r="AE61" s="39"/>
      <c r="AF61" s="39"/>
      <c r="AG61" s="39"/>
      <c r="AH61" s="40" t="str">
        <f>IF(ISNUMBER('Indicator Data'!AH62),"","Imputed using GDP p.c.")</f>
        <v/>
      </c>
      <c r="AJ61" s="39"/>
      <c r="AK61" s="39"/>
      <c r="AL61" s="39"/>
      <c r="AM61" s="39"/>
      <c r="AN61" s="39"/>
      <c r="AO61" s="39"/>
      <c r="AP61" s="39"/>
      <c r="AQ61" s="39"/>
      <c r="AR61" s="39"/>
      <c r="AS61" s="39"/>
      <c r="AT61" s="39"/>
      <c r="AU61" s="39"/>
      <c r="AV61" s="39"/>
      <c r="AW61" s="39"/>
      <c r="AX61" s="22"/>
      <c r="BD61" s="226"/>
      <c r="BE61" s="226"/>
      <c r="BF61" s="225"/>
    </row>
    <row r="62" spans="1:58">
      <c r="A62" s="30" t="str">
        <f>'Indicator Data'!A63</f>
        <v>Fiji</v>
      </c>
      <c r="B62" s="23" t="str">
        <f>'Indicator Data'!B63</f>
        <v>FJI</v>
      </c>
      <c r="C62" s="39"/>
      <c r="D62" s="39"/>
      <c r="E62" s="39"/>
      <c r="F62" s="39"/>
      <c r="G62" s="39"/>
      <c r="H62" s="39"/>
      <c r="I62" s="39"/>
      <c r="J62" s="39"/>
      <c r="K62" s="39"/>
      <c r="L62" s="39"/>
      <c r="M62" s="39"/>
      <c r="N62" s="39"/>
      <c r="O62" s="39"/>
      <c r="P62" s="39"/>
      <c r="R62" s="39"/>
      <c r="S62" s="39"/>
      <c r="T62" s="39"/>
      <c r="U62" s="39"/>
      <c r="V62" s="39"/>
      <c r="W62" s="39"/>
      <c r="X62" s="39"/>
      <c r="Y62" s="39"/>
      <c r="Z62" s="39"/>
      <c r="AA62" s="39"/>
      <c r="AB62" s="39"/>
      <c r="AC62" s="39"/>
      <c r="AD62" s="39"/>
      <c r="AE62" s="39"/>
      <c r="AF62" s="39"/>
      <c r="AG62" s="39"/>
      <c r="AH62" s="40" t="str">
        <f>IF(ISNUMBER('Indicator Data'!AH63),"","Imputed using GDP p.c.")</f>
        <v/>
      </c>
      <c r="AJ62" s="39"/>
      <c r="AK62" s="39"/>
      <c r="AL62" s="39"/>
      <c r="AM62" s="39"/>
      <c r="AN62" s="39"/>
      <c r="AO62" s="39"/>
      <c r="AP62" s="39"/>
      <c r="AQ62" s="39"/>
      <c r="AR62" s="39"/>
      <c r="AS62" s="39"/>
      <c r="AT62" s="39"/>
      <c r="AU62" s="39"/>
      <c r="AV62" s="39"/>
      <c r="AW62" s="39"/>
      <c r="AX62" s="22"/>
      <c r="BD62" s="226"/>
      <c r="BE62" s="226"/>
      <c r="BF62" s="225"/>
    </row>
    <row r="63" spans="1:58">
      <c r="A63" s="30" t="str">
        <f>'Indicator Data'!A64</f>
        <v>Finland</v>
      </c>
      <c r="B63" s="23" t="str">
        <f>'Indicator Data'!B64</f>
        <v>FIN</v>
      </c>
      <c r="C63" s="39"/>
      <c r="D63" s="39"/>
      <c r="E63" s="39"/>
      <c r="F63" s="39"/>
      <c r="G63" s="39"/>
      <c r="H63" s="39"/>
      <c r="I63" s="39"/>
      <c r="J63" s="39"/>
      <c r="K63" s="39"/>
      <c r="L63" s="39"/>
      <c r="M63" s="39"/>
      <c r="N63" s="39"/>
      <c r="O63" s="39"/>
      <c r="P63" s="39"/>
      <c r="R63" s="39"/>
      <c r="S63" s="39"/>
      <c r="T63" s="39"/>
      <c r="U63" s="39"/>
      <c r="V63" s="39"/>
      <c r="W63" s="39"/>
      <c r="X63" s="39"/>
      <c r="Y63" s="39"/>
      <c r="Z63" s="39"/>
      <c r="AA63" s="39"/>
      <c r="AB63" s="39"/>
      <c r="AC63" s="39"/>
      <c r="AD63" s="39"/>
      <c r="AE63" s="39"/>
      <c r="AF63" s="39"/>
      <c r="AG63" s="39"/>
      <c r="AH63" s="40" t="str">
        <f>IF(ISNUMBER('Indicator Data'!AH64),"","Imputed using GDP p.c.")</f>
        <v/>
      </c>
      <c r="AJ63" s="39"/>
      <c r="AK63" s="39"/>
      <c r="AL63" s="39"/>
      <c r="AM63" s="39"/>
      <c r="AN63" s="39"/>
      <c r="AO63" s="39"/>
      <c r="AP63" s="39"/>
      <c r="AQ63" s="39"/>
      <c r="AR63" s="39"/>
      <c r="AS63" s="39"/>
      <c r="AT63" s="39"/>
      <c r="AU63" s="39"/>
      <c r="AV63" s="39"/>
      <c r="AW63" s="39"/>
      <c r="AX63" s="22"/>
      <c r="BD63" s="226"/>
      <c r="BE63" s="226"/>
      <c r="BF63" s="225"/>
    </row>
    <row r="64" spans="1:58">
      <c r="A64" s="30" t="str">
        <f>'Indicator Data'!A65</f>
        <v>France</v>
      </c>
      <c r="B64" s="23" t="str">
        <f>'Indicator Data'!B65</f>
        <v>FRA</v>
      </c>
      <c r="C64" s="39"/>
      <c r="D64" s="39"/>
      <c r="E64" s="39"/>
      <c r="F64" s="39"/>
      <c r="G64" s="39"/>
      <c r="H64" s="39"/>
      <c r="I64" s="39"/>
      <c r="J64" s="39"/>
      <c r="K64" s="39"/>
      <c r="L64" s="39"/>
      <c r="M64" s="39"/>
      <c r="N64" s="39"/>
      <c r="O64" s="39"/>
      <c r="P64" s="39"/>
      <c r="R64" s="39"/>
      <c r="S64" s="39"/>
      <c r="T64" s="39"/>
      <c r="U64" s="39"/>
      <c r="V64" s="39"/>
      <c r="W64" s="39"/>
      <c r="X64" s="39"/>
      <c r="Y64" s="39"/>
      <c r="Z64" s="39"/>
      <c r="AA64" s="39"/>
      <c r="AB64" s="39"/>
      <c r="AC64" s="39"/>
      <c r="AD64" s="39"/>
      <c r="AE64" s="39"/>
      <c r="AF64" s="39"/>
      <c r="AG64" s="39"/>
      <c r="AH64" s="40" t="str">
        <f>IF(ISNUMBER('Indicator Data'!AH65),"","Imputed using GDP p.c.")</f>
        <v/>
      </c>
      <c r="AJ64" s="39"/>
      <c r="AK64" s="39"/>
      <c r="AL64" s="39"/>
      <c r="AM64" s="39"/>
      <c r="AN64" s="39"/>
      <c r="AO64" s="39"/>
      <c r="AP64" s="39"/>
      <c r="AQ64" s="39"/>
      <c r="AR64" s="39"/>
      <c r="AS64" s="39"/>
      <c r="AT64" s="39"/>
      <c r="AU64" s="39"/>
      <c r="AV64" s="39"/>
      <c r="AW64" s="39"/>
      <c r="AX64" s="22"/>
      <c r="BD64" s="226"/>
      <c r="BE64" s="226"/>
      <c r="BF64" s="225"/>
    </row>
    <row r="65" spans="1:58">
      <c r="A65" s="30" t="str">
        <f>'Indicator Data'!A66</f>
        <v>Gabon</v>
      </c>
      <c r="B65" s="23" t="str">
        <f>'Indicator Data'!B66</f>
        <v>GAB</v>
      </c>
      <c r="C65" s="39"/>
      <c r="D65" s="39"/>
      <c r="E65" s="39"/>
      <c r="F65" s="39"/>
      <c r="G65" s="39"/>
      <c r="H65" s="39"/>
      <c r="I65" s="39"/>
      <c r="J65" s="39"/>
      <c r="K65" s="39"/>
      <c r="L65" s="39"/>
      <c r="M65" s="39"/>
      <c r="N65" s="39"/>
      <c r="O65" s="39"/>
      <c r="P65" s="39"/>
      <c r="R65" s="39"/>
      <c r="S65" s="39"/>
      <c r="T65" s="39"/>
      <c r="U65" s="39"/>
      <c r="V65" s="39"/>
      <c r="W65" s="39"/>
      <c r="X65" s="39"/>
      <c r="Y65" s="39"/>
      <c r="Z65" s="39"/>
      <c r="AA65" s="39"/>
      <c r="AB65" s="39"/>
      <c r="AC65" s="39"/>
      <c r="AD65" s="39"/>
      <c r="AE65" s="39"/>
      <c r="AF65" s="39"/>
      <c r="AG65" s="39"/>
      <c r="AH65" s="40" t="str">
        <f>IF(ISNUMBER('Indicator Data'!AH66),"","Imputed using GDP p.c.")</f>
        <v/>
      </c>
      <c r="AJ65" s="39"/>
      <c r="AK65" s="39"/>
      <c r="AL65" s="39"/>
      <c r="AM65" s="39"/>
      <c r="AN65" s="39"/>
      <c r="AO65" s="39"/>
      <c r="AP65" s="39"/>
      <c r="AQ65" s="39"/>
      <c r="AR65" s="39"/>
      <c r="AS65" s="39"/>
      <c r="AT65" s="39"/>
      <c r="AU65" s="39"/>
      <c r="AV65" s="39"/>
      <c r="AW65" s="39"/>
      <c r="AX65" s="22"/>
      <c r="BD65" s="226"/>
      <c r="BE65" s="226"/>
      <c r="BF65" s="225"/>
    </row>
    <row r="66" spans="1:58">
      <c r="A66" s="30" t="str">
        <f>'Indicator Data'!A67</f>
        <v>Gambia</v>
      </c>
      <c r="B66" s="23" t="str">
        <f>'Indicator Data'!B67</f>
        <v>GMB</v>
      </c>
      <c r="C66" s="39"/>
      <c r="D66" s="39"/>
      <c r="E66" s="39"/>
      <c r="F66" s="39"/>
      <c r="G66" s="39"/>
      <c r="H66" s="39"/>
      <c r="I66" s="39"/>
      <c r="J66" s="39"/>
      <c r="K66" s="39"/>
      <c r="L66" s="39"/>
      <c r="M66" s="39"/>
      <c r="N66" s="39"/>
      <c r="O66" s="39"/>
      <c r="P66" s="39"/>
      <c r="R66" s="39"/>
      <c r="S66" s="39"/>
      <c r="T66" s="39"/>
      <c r="U66" s="39"/>
      <c r="V66" s="39"/>
      <c r="W66" s="39"/>
      <c r="X66" s="39"/>
      <c r="Y66" s="39"/>
      <c r="Z66" s="39"/>
      <c r="AA66" s="39"/>
      <c r="AB66" s="39"/>
      <c r="AC66" s="39"/>
      <c r="AD66" s="39"/>
      <c r="AE66" s="39"/>
      <c r="AF66" s="39"/>
      <c r="AG66" s="39"/>
      <c r="AH66" s="40" t="str">
        <f>IF(ISNUMBER('Indicator Data'!AH67),"","Imputed using GDP p.c.")</f>
        <v/>
      </c>
      <c r="AJ66" s="39"/>
      <c r="AK66" s="39"/>
      <c r="AL66" s="39"/>
      <c r="AM66" s="39"/>
      <c r="AN66" s="39"/>
      <c r="AO66" s="39"/>
      <c r="AP66" s="39"/>
      <c r="AQ66" s="39"/>
      <c r="AR66" s="39"/>
      <c r="AS66" s="39"/>
      <c r="AT66" s="39"/>
      <c r="AU66" s="39"/>
      <c r="AV66" s="39"/>
      <c r="AW66" s="39"/>
      <c r="AX66" s="22"/>
      <c r="BD66" s="226"/>
      <c r="BE66" s="226"/>
      <c r="BF66" s="225"/>
    </row>
    <row r="67" spans="1:58">
      <c r="A67" s="30" t="str">
        <f>'Indicator Data'!A68</f>
        <v>Georgia</v>
      </c>
      <c r="B67" s="23" t="str">
        <f>'Indicator Data'!B68</f>
        <v>GEO</v>
      </c>
      <c r="C67" s="39"/>
      <c r="D67" s="39"/>
      <c r="E67" s="39"/>
      <c r="F67" s="39"/>
      <c r="G67" s="39"/>
      <c r="H67" s="39"/>
      <c r="I67" s="39"/>
      <c r="J67" s="39"/>
      <c r="K67" s="39"/>
      <c r="L67" s="39"/>
      <c r="M67" s="39"/>
      <c r="N67" s="39"/>
      <c r="O67" s="39"/>
      <c r="P67" s="39"/>
      <c r="R67" s="39"/>
      <c r="S67" s="39"/>
      <c r="T67" s="39"/>
      <c r="U67" s="39"/>
      <c r="V67" s="39"/>
      <c r="W67" s="39"/>
      <c r="X67" s="39"/>
      <c r="Y67" s="39"/>
      <c r="Z67" s="39"/>
      <c r="AA67" s="39"/>
      <c r="AB67" s="39"/>
      <c r="AC67" s="39"/>
      <c r="AD67" s="39"/>
      <c r="AE67" s="39"/>
      <c r="AF67" s="39"/>
      <c r="AG67" s="39"/>
      <c r="AH67" s="40" t="str">
        <f>IF(ISNUMBER('Indicator Data'!AH68),"","Imputed using GDP p.c.")</f>
        <v/>
      </c>
      <c r="AJ67" s="39"/>
      <c r="AK67" s="39"/>
      <c r="AL67" s="39"/>
      <c r="AM67" s="39"/>
      <c r="AN67" s="39"/>
      <c r="AO67" s="39"/>
      <c r="AP67" s="39"/>
      <c r="AQ67" s="39"/>
      <c r="AR67" s="39"/>
      <c r="AS67" s="39"/>
      <c r="AT67" s="39"/>
      <c r="AU67" s="39"/>
      <c r="AV67" s="39"/>
      <c r="AW67" s="39"/>
      <c r="AX67" s="22"/>
      <c r="BD67" s="226"/>
      <c r="BE67" s="226"/>
      <c r="BF67" s="225"/>
    </row>
    <row r="68" spans="1:58">
      <c r="A68" s="30" t="str">
        <f>'Indicator Data'!A69</f>
        <v>Germany</v>
      </c>
      <c r="B68" s="23" t="str">
        <f>'Indicator Data'!B69</f>
        <v>DEU</v>
      </c>
      <c r="C68" s="39"/>
      <c r="D68" s="39"/>
      <c r="E68" s="39"/>
      <c r="F68" s="39"/>
      <c r="G68" s="39"/>
      <c r="H68" s="39"/>
      <c r="I68" s="39"/>
      <c r="J68" s="39"/>
      <c r="K68" s="39"/>
      <c r="L68" s="39"/>
      <c r="M68" s="39"/>
      <c r="N68" s="39"/>
      <c r="O68" s="39"/>
      <c r="P68" s="39"/>
      <c r="R68" s="39"/>
      <c r="S68" s="39"/>
      <c r="T68" s="39"/>
      <c r="U68" s="39"/>
      <c r="V68" s="39"/>
      <c r="W68" s="39"/>
      <c r="X68" s="39"/>
      <c r="Y68" s="39"/>
      <c r="Z68" s="39"/>
      <c r="AA68" s="39"/>
      <c r="AB68" s="39"/>
      <c r="AC68" s="39"/>
      <c r="AD68" s="39"/>
      <c r="AE68" s="39"/>
      <c r="AF68" s="39"/>
      <c r="AG68" s="39"/>
      <c r="AH68" s="40" t="str">
        <f>IF(ISNUMBER('Indicator Data'!AH69),"","Imputed using GDP p.c.")</f>
        <v/>
      </c>
      <c r="AJ68" s="39"/>
      <c r="AK68" s="39"/>
      <c r="AL68" s="39"/>
      <c r="AM68" s="39"/>
      <c r="AN68" s="39"/>
      <c r="AO68" s="39"/>
      <c r="AP68" s="39"/>
      <c r="AQ68" s="39"/>
      <c r="AR68" s="39"/>
      <c r="AS68" s="39"/>
      <c r="AT68" s="39"/>
      <c r="AU68" s="39"/>
      <c r="AV68" s="39"/>
      <c r="AW68" s="39"/>
      <c r="AX68" s="22"/>
      <c r="BD68" s="226"/>
      <c r="BE68" s="226"/>
      <c r="BF68" s="225"/>
    </row>
    <row r="69" spans="1:58">
      <c r="A69" s="30" t="str">
        <f>'Indicator Data'!A70</f>
        <v>Ghana</v>
      </c>
      <c r="B69" s="23" t="str">
        <f>'Indicator Data'!B70</f>
        <v>GHA</v>
      </c>
      <c r="C69" s="39"/>
      <c r="D69" s="39"/>
      <c r="E69" s="39"/>
      <c r="F69" s="39"/>
      <c r="G69" s="39"/>
      <c r="H69" s="39"/>
      <c r="I69" s="39"/>
      <c r="J69" s="39"/>
      <c r="K69" s="39"/>
      <c r="L69" s="39"/>
      <c r="M69" s="39"/>
      <c r="N69" s="39"/>
      <c r="O69" s="39"/>
      <c r="P69" s="39"/>
      <c r="R69" s="39"/>
      <c r="S69" s="39"/>
      <c r="T69" s="39"/>
      <c r="U69" s="39"/>
      <c r="V69" s="39"/>
      <c r="W69" s="39"/>
      <c r="X69" s="39"/>
      <c r="Y69" s="39"/>
      <c r="Z69" s="39"/>
      <c r="AA69" s="39"/>
      <c r="AB69" s="39"/>
      <c r="AC69" s="39"/>
      <c r="AD69" s="39"/>
      <c r="AE69" s="39"/>
      <c r="AF69" s="39"/>
      <c r="AG69" s="39"/>
      <c r="AH69" s="40" t="str">
        <f>IF(ISNUMBER('Indicator Data'!AH70),"","Imputed using GDP p.c.")</f>
        <v/>
      </c>
      <c r="AJ69" s="39"/>
      <c r="AK69" s="39"/>
      <c r="AL69" s="39"/>
      <c r="AM69" s="39"/>
      <c r="AN69" s="39"/>
      <c r="AO69" s="39"/>
      <c r="AP69" s="39"/>
      <c r="AQ69" s="39"/>
      <c r="AR69" s="39"/>
      <c r="AS69" s="39"/>
      <c r="AT69" s="39"/>
      <c r="AU69" s="39"/>
      <c r="AV69" s="39"/>
      <c r="AW69" s="39"/>
      <c r="AX69" s="22"/>
      <c r="BD69" s="226"/>
      <c r="BE69" s="226"/>
      <c r="BF69" s="225"/>
    </row>
    <row r="70" spans="1:58">
      <c r="A70" s="30" t="str">
        <f>'Indicator Data'!A71</f>
        <v>Greece</v>
      </c>
      <c r="B70" s="23" t="str">
        <f>'Indicator Data'!B71</f>
        <v>GRC</v>
      </c>
      <c r="C70" s="39"/>
      <c r="D70" s="39"/>
      <c r="E70" s="39"/>
      <c r="F70" s="39"/>
      <c r="G70" s="39"/>
      <c r="H70" s="39"/>
      <c r="I70" s="39"/>
      <c r="J70" s="39"/>
      <c r="K70" s="39"/>
      <c r="L70" s="39"/>
      <c r="M70" s="39"/>
      <c r="N70" s="39"/>
      <c r="O70" s="39"/>
      <c r="P70" s="39"/>
      <c r="R70" s="39"/>
      <c r="S70" s="39"/>
      <c r="T70" s="39"/>
      <c r="U70" s="39"/>
      <c r="V70" s="39"/>
      <c r="W70" s="39"/>
      <c r="X70" s="39"/>
      <c r="Y70" s="39"/>
      <c r="Z70" s="39"/>
      <c r="AA70" s="39"/>
      <c r="AB70" s="39"/>
      <c r="AC70" s="39"/>
      <c r="AD70" s="39"/>
      <c r="AE70" s="39"/>
      <c r="AF70" s="39"/>
      <c r="AG70" s="39"/>
      <c r="AH70" s="40" t="str">
        <f>IF(ISNUMBER('Indicator Data'!AH71),"","Imputed using GDP p.c.")</f>
        <v/>
      </c>
      <c r="AJ70" s="39"/>
      <c r="AK70" s="39"/>
      <c r="AL70" s="39"/>
      <c r="AM70" s="39"/>
      <c r="AN70" s="39"/>
      <c r="AO70" s="39"/>
      <c r="AP70" s="39"/>
      <c r="AQ70" s="39"/>
      <c r="AR70" s="39"/>
      <c r="AS70" s="39"/>
      <c r="AT70" s="39"/>
      <c r="AU70" s="39"/>
      <c r="AV70" s="39"/>
      <c r="AW70" s="39"/>
      <c r="AX70" s="22"/>
      <c r="BD70" s="226"/>
      <c r="BE70" s="226"/>
      <c r="BF70" s="225"/>
    </row>
    <row r="71" spans="1:58">
      <c r="A71" s="30" t="str">
        <f>'Indicator Data'!A72</f>
        <v>Grenada</v>
      </c>
      <c r="B71" s="23" t="str">
        <f>'Indicator Data'!B72</f>
        <v>GRD</v>
      </c>
      <c r="C71" s="39"/>
      <c r="D71" s="39"/>
      <c r="E71" s="39"/>
      <c r="F71" s="39"/>
      <c r="G71" s="39"/>
      <c r="H71" s="39"/>
      <c r="I71" s="39"/>
      <c r="J71" s="39"/>
      <c r="K71" s="39"/>
      <c r="L71" s="39"/>
      <c r="M71" s="39"/>
      <c r="N71" s="39"/>
      <c r="O71" s="39"/>
      <c r="P71" s="39"/>
      <c r="R71" s="39"/>
      <c r="S71" s="39"/>
      <c r="T71" s="39"/>
      <c r="U71" s="39"/>
      <c r="V71" s="39"/>
      <c r="W71" s="39"/>
      <c r="X71" s="39"/>
      <c r="Y71" s="39"/>
      <c r="Z71" s="39"/>
      <c r="AA71" s="39"/>
      <c r="AB71" s="39"/>
      <c r="AC71" s="39"/>
      <c r="AD71" s="39"/>
      <c r="AE71" s="39"/>
      <c r="AF71" s="39"/>
      <c r="AG71" s="39"/>
      <c r="AH71" s="40" t="str">
        <f>IF(ISNUMBER('Indicator Data'!AH72),"","Imputed using GDP p.c.")</f>
        <v/>
      </c>
      <c r="AJ71" s="39"/>
      <c r="AK71" s="39"/>
      <c r="AL71" s="39"/>
      <c r="AM71" s="39"/>
      <c r="AN71" s="39"/>
      <c r="AO71" s="39"/>
      <c r="AP71" s="39"/>
      <c r="AQ71" s="39"/>
      <c r="AR71" s="39"/>
      <c r="AS71" s="39"/>
      <c r="AT71" s="39"/>
      <c r="AU71" s="39"/>
      <c r="AV71" s="39"/>
      <c r="AW71" s="39"/>
      <c r="AX71" s="22"/>
      <c r="BD71" s="226" t="s">
        <v>1144</v>
      </c>
      <c r="BE71" s="226" t="s">
        <v>1144</v>
      </c>
      <c r="BF71" s="225"/>
    </row>
    <row r="72" spans="1:58">
      <c r="A72" s="30" t="str">
        <f>'Indicator Data'!A73</f>
        <v>Guatemala</v>
      </c>
      <c r="B72" s="23" t="str">
        <f>'Indicator Data'!B73</f>
        <v>GTM</v>
      </c>
      <c r="C72" s="39"/>
      <c r="D72" s="39"/>
      <c r="E72" s="39"/>
      <c r="F72" s="39"/>
      <c r="G72" s="39"/>
      <c r="H72" s="39"/>
      <c r="I72" s="39"/>
      <c r="J72" s="39"/>
      <c r="K72" s="39"/>
      <c r="L72" s="39"/>
      <c r="M72" s="39"/>
      <c r="N72" s="39"/>
      <c r="O72" s="39"/>
      <c r="P72" s="39"/>
      <c r="R72" s="39"/>
      <c r="S72" s="39"/>
      <c r="T72" s="39"/>
      <c r="U72" s="39"/>
      <c r="V72" s="39"/>
      <c r="W72" s="39"/>
      <c r="X72" s="39"/>
      <c r="Y72" s="39"/>
      <c r="Z72" s="39"/>
      <c r="AA72" s="39"/>
      <c r="AB72" s="39"/>
      <c r="AC72" s="39"/>
      <c r="AD72" s="39"/>
      <c r="AE72" s="39"/>
      <c r="AF72" s="39"/>
      <c r="AG72" s="39"/>
      <c r="AH72" s="40" t="str">
        <f>IF(ISNUMBER('Indicator Data'!AH73),"","Imputed using GDP p.c.")</f>
        <v/>
      </c>
      <c r="AJ72" s="39"/>
      <c r="AK72" s="39"/>
      <c r="AL72" s="39"/>
      <c r="AM72" s="39"/>
      <c r="AN72" s="39"/>
      <c r="AO72" s="39"/>
      <c r="AP72" s="39"/>
      <c r="AQ72" s="39"/>
      <c r="AR72" s="39"/>
      <c r="AS72" s="39"/>
      <c r="AT72" s="39"/>
      <c r="AU72" s="39"/>
      <c r="AV72" s="39"/>
      <c r="AW72" s="39"/>
      <c r="AX72" s="22"/>
      <c r="BD72" s="226"/>
      <c r="BE72" s="226"/>
      <c r="BF72" s="225"/>
    </row>
    <row r="73" spans="1:58">
      <c r="A73" s="30" t="str">
        <f>'Indicator Data'!A74</f>
        <v>Guinea</v>
      </c>
      <c r="B73" s="23" t="str">
        <f>'Indicator Data'!B74</f>
        <v>GIN</v>
      </c>
      <c r="C73" s="39"/>
      <c r="D73" s="39"/>
      <c r="E73" s="39"/>
      <c r="F73" s="39"/>
      <c r="G73" s="39"/>
      <c r="H73" s="39"/>
      <c r="I73" s="39"/>
      <c r="J73" s="39"/>
      <c r="K73" s="39"/>
      <c r="L73" s="39"/>
      <c r="M73" s="39"/>
      <c r="N73" s="39"/>
      <c r="O73" s="39"/>
      <c r="P73" s="39"/>
      <c r="R73" s="39"/>
      <c r="S73" s="39"/>
      <c r="T73" s="39"/>
      <c r="U73" s="39"/>
      <c r="V73" s="39"/>
      <c r="W73" s="39"/>
      <c r="X73" s="39"/>
      <c r="Y73" s="39"/>
      <c r="Z73" s="39"/>
      <c r="AA73" s="39"/>
      <c r="AB73" s="39"/>
      <c r="AC73" s="39"/>
      <c r="AD73" s="39"/>
      <c r="AE73" s="39"/>
      <c r="AF73" s="39"/>
      <c r="AG73" s="39"/>
      <c r="AH73" s="40" t="str">
        <f>IF(ISNUMBER('Indicator Data'!AH74),"","Imputed using GDP p.c.")</f>
        <v/>
      </c>
      <c r="AJ73" s="39"/>
      <c r="AK73" s="39"/>
      <c r="AL73" s="39"/>
      <c r="AM73" s="39"/>
      <c r="AN73" s="39"/>
      <c r="AO73" s="39"/>
      <c r="AP73" s="39"/>
      <c r="AQ73" s="39"/>
      <c r="AR73" s="39"/>
      <c r="AS73" s="39"/>
      <c r="AT73" s="39"/>
      <c r="AU73" s="39"/>
      <c r="AV73" s="39"/>
      <c r="AW73" s="39"/>
      <c r="AX73" s="22"/>
      <c r="BD73" s="226"/>
      <c r="BE73" s="226"/>
      <c r="BF73" s="225"/>
    </row>
    <row r="74" spans="1:58">
      <c r="A74" s="30" t="str">
        <f>'Indicator Data'!A75</f>
        <v>Guinea-Bissau</v>
      </c>
      <c r="B74" s="23" t="str">
        <f>'Indicator Data'!B75</f>
        <v>GNB</v>
      </c>
      <c r="C74" s="39"/>
      <c r="D74" s="39"/>
      <c r="E74" s="39"/>
      <c r="F74" s="39"/>
      <c r="G74" s="39"/>
      <c r="H74" s="39"/>
      <c r="I74" s="39"/>
      <c r="J74" s="39"/>
      <c r="K74" s="39"/>
      <c r="L74" s="39"/>
      <c r="M74" s="39"/>
      <c r="N74" s="39"/>
      <c r="O74" s="39"/>
      <c r="P74" s="39"/>
      <c r="R74" s="39"/>
      <c r="S74" s="39"/>
      <c r="T74" s="39"/>
      <c r="U74" s="39"/>
      <c r="V74" s="39"/>
      <c r="W74" s="39"/>
      <c r="X74" s="39"/>
      <c r="Y74" s="39"/>
      <c r="Z74" s="39"/>
      <c r="AA74" s="39"/>
      <c r="AB74" s="39"/>
      <c r="AC74" s="39"/>
      <c r="AD74" s="39"/>
      <c r="AE74" s="39"/>
      <c r="AF74" s="39"/>
      <c r="AG74" s="39"/>
      <c r="AH74" s="40" t="str">
        <f>IF(ISNUMBER('Indicator Data'!AH75),"","Imputed using GDP p.c.")</f>
        <v/>
      </c>
      <c r="AJ74" s="39"/>
      <c r="AK74" s="39"/>
      <c r="AL74" s="39"/>
      <c r="AM74" s="39"/>
      <c r="AN74" s="39"/>
      <c r="AO74" s="39"/>
      <c r="AP74" s="39"/>
      <c r="AQ74" s="39"/>
      <c r="AR74" s="39"/>
      <c r="AS74" s="39"/>
      <c r="AT74" s="39"/>
      <c r="AU74" s="39"/>
      <c r="AV74" s="39"/>
      <c r="AW74" s="39"/>
      <c r="AX74" s="22"/>
      <c r="BD74" s="226"/>
      <c r="BE74" s="226"/>
      <c r="BF74" s="225"/>
    </row>
    <row r="75" spans="1:58">
      <c r="A75" s="30" t="str">
        <f>'Indicator Data'!A76</f>
        <v>Guyana</v>
      </c>
      <c r="B75" s="23" t="str">
        <f>'Indicator Data'!B76</f>
        <v>GUY</v>
      </c>
      <c r="C75" s="39"/>
      <c r="D75" s="39"/>
      <c r="E75" s="39"/>
      <c r="F75" s="39"/>
      <c r="G75" s="39"/>
      <c r="H75" s="39"/>
      <c r="I75" s="39"/>
      <c r="J75" s="39"/>
      <c r="K75" s="39"/>
      <c r="L75" s="39"/>
      <c r="M75" s="39"/>
      <c r="N75" s="39"/>
      <c r="O75" s="39"/>
      <c r="P75" s="39"/>
      <c r="R75" s="39"/>
      <c r="S75" s="39"/>
      <c r="T75" s="39"/>
      <c r="U75" s="39"/>
      <c r="V75" s="39"/>
      <c r="W75" s="39"/>
      <c r="X75" s="39"/>
      <c r="Y75" s="39"/>
      <c r="Z75" s="39"/>
      <c r="AA75" s="39"/>
      <c r="AB75" s="39"/>
      <c r="AC75" s="39"/>
      <c r="AD75" s="39"/>
      <c r="AE75" s="39"/>
      <c r="AF75" s="39"/>
      <c r="AG75" s="39"/>
      <c r="AH75" s="40" t="str">
        <f>IF(ISNUMBER('Indicator Data'!AH76),"","Imputed using GDP p.c.")</f>
        <v/>
      </c>
      <c r="AJ75" s="39"/>
      <c r="AK75" s="39"/>
      <c r="AL75" s="39"/>
      <c r="AM75" s="39"/>
      <c r="AN75" s="39"/>
      <c r="AO75" s="39"/>
      <c r="AP75" s="39"/>
      <c r="AQ75" s="39"/>
      <c r="AR75" s="39"/>
      <c r="AS75" s="39"/>
      <c r="AT75" s="39"/>
      <c r="AU75" s="39"/>
      <c r="AV75" s="39"/>
      <c r="AW75" s="39"/>
      <c r="AX75" s="22"/>
      <c r="BD75" s="226"/>
      <c r="BE75" s="226"/>
      <c r="BF75" s="225"/>
    </row>
    <row r="76" spans="1:58">
      <c r="A76" s="30" t="str">
        <f>'Indicator Data'!A77</f>
        <v>Haiti</v>
      </c>
      <c r="B76" s="23" t="str">
        <f>'Indicator Data'!B77</f>
        <v>HTI</v>
      </c>
      <c r="C76" s="39"/>
      <c r="D76" s="39"/>
      <c r="E76" s="39"/>
      <c r="F76" s="39"/>
      <c r="G76" s="39"/>
      <c r="H76" s="39"/>
      <c r="I76" s="39"/>
      <c r="J76" s="39"/>
      <c r="K76" s="39"/>
      <c r="L76" s="39"/>
      <c r="M76" s="39"/>
      <c r="N76" s="39"/>
      <c r="O76" s="39"/>
      <c r="P76" s="39"/>
      <c r="R76" s="39"/>
      <c r="S76" s="39"/>
      <c r="T76" s="39"/>
      <c r="U76" s="39"/>
      <c r="V76" s="39"/>
      <c r="W76" s="39"/>
      <c r="X76" s="39"/>
      <c r="Y76" s="39"/>
      <c r="Z76" s="39"/>
      <c r="AA76" s="39"/>
      <c r="AB76" s="39"/>
      <c r="AC76" s="39"/>
      <c r="AD76" s="39"/>
      <c r="AE76" s="39"/>
      <c r="AF76" s="39"/>
      <c r="AG76" s="39"/>
      <c r="AH76" s="40" t="str">
        <f>IF(ISNUMBER('Indicator Data'!AH77),"","Imputed using GDP p.c.")</f>
        <v/>
      </c>
      <c r="AJ76" s="39"/>
      <c r="AK76" s="39"/>
      <c r="AL76" s="39"/>
      <c r="AM76" s="39"/>
      <c r="AN76" s="39"/>
      <c r="AO76" s="39"/>
      <c r="AP76" s="39"/>
      <c r="AQ76" s="39"/>
      <c r="AR76" s="39"/>
      <c r="AS76" s="39"/>
      <c r="AT76" s="39"/>
      <c r="AU76" s="39"/>
      <c r="AV76" s="39"/>
      <c r="AW76" s="39"/>
      <c r="AX76" s="22"/>
      <c r="BD76" s="226"/>
      <c r="BE76" s="226"/>
      <c r="BF76" s="225"/>
    </row>
    <row r="77" spans="1:58">
      <c r="A77" s="30" t="str">
        <f>'Indicator Data'!A78</f>
        <v>Honduras</v>
      </c>
      <c r="B77" s="23" t="str">
        <f>'Indicator Data'!B78</f>
        <v>HND</v>
      </c>
      <c r="C77" s="39"/>
      <c r="D77" s="39"/>
      <c r="E77" s="39"/>
      <c r="F77" s="39"/>
      <c r="G77" s="39"/>
      <c r="H77" s="39"/>
      <c r="I77" s="39"/>
      <c r="J77" s="39"/>
      <c r="K77" s="39"/>
      <c r="L77" s="39"/>
      <c r="M77" s="39"/>
      <c r="N77" s="39"/>
      <c r="O77" s="39"/>
      <c r="P77" s="39"/>
      <c r="R77" s="39"/>
      <c r="S77" s="39"/>
      <c r="T77" s="39"/>
      <c r="U77" s="39"/>
      <c r="V77" s="39"/>
      <c r="W77" s="39"/>
      <c r="X77" s="39"/>
      <c r="Y77" s="39"/>
      <c r="Z77" s="39"/>
      <c r="AA77" s="39"/>
      <c r="AB77" s="39"/>
      <c r="AC77" s="39"/>
      <c r="AD77" s="39"/>
      <c r="AE77" s="39"/>
      <c r="AF77" s="39"/>
      <c r="AG77" s="39"/>
      <c r="AH77" s="40" t="str">
        <f>IF(ISNUMBER('Indicator Data'!AH78),"","Imputed using GDP p.c.")</f>
        <v/>
      </c>
      <c r="AJ77" s="39"/>
      <c r="AK77" s="39"/>
      <c r="AL77" s="39"/>
      <c r="AM77" s="39"/>
      <c r="AN77" s="39"/>
      <c r="AO77" s="39"/>
      <c r="AP77" s="39"/>
      <c r="AQ77" s="39"/>
      <c r="AR77" s="39"/>
      <c r="AS77" s="39"/>
      <c r="AT77" s="39"/>
      <c r="AU77" s="39"/>
      <c r="AV77" s="39"/>
      <c r="AW77" s="39"/>
      <c r="AX77" s="22"/>
      <c r="BD77" s="226"/>
      <c r="BE77" s="226"/>
      <c r="BF77" s="225"/>
    </row>
    <row r="78" spans="1:58">
      <c r="A78" s="30" t="str">
        <f>'Indicator Data'!A79</f>
        <v>Hungary</v>
      </c>
      <c r="B78" s="23" t="str">
        <f>'Indicator Data'!B79</f>
        <v>HUN</v>
      </c>
      <c r="C78" s="39"/>
      <c r="D78" s="39"/>
      <c r="E78" s="39"/>
      <c r="F78" s="39"/>
      <c r="G78" s="39"/>
      <c r="H78" s="39"/>
      <c r="I78" s="39"/>
      <c r="J78" s="39"/>
      <c r="K78" s="39"/>
      <c r="L78" s="39"/>
      <c r="M78" s="39"/>
      <c r="N78" s="39"/>
      <c r="O78" s="39"/>
      <c r="P78" s="39"/>
      <c r="R78" s="39"/>
      <c r="S78" s="39"/>
      <c r="T78" s="39"/>
      <c r="U78" s="39"/>
      <c r="V78" s="39"/>
      <c r="W78" s="39"/>
      <c r="X78" s="39"/>
      <c r="Y78" s="39"/>
      <c r="Z78" s="39"/>
      <c r="AA78" s="39"/>
      <c r="AB78" s="39"/>
      <c r="AC78" s="39"/>
      <c r="AD78" s="39"/>
      <c r="AE78" s="39"/>
      <c r="AF78" s="39"/>
      <c r="AG78" s="39"/>
      <c r="AH78" s="40" t="str">
        <f>IF(ISNUMBER('Indicator Data'!AH79),"","Imputed using GDP p.c.")</f>
        <v/>
      </c>
      <c r="AJ78" s="39"/>
      <c r="AK78" s="39"/>
      <c r="AL78" s="39"/>
      <c r="AM78" s="39"/>
      <c r="AN78" s="39"/>
      <c r="AO78" s="39"/>
      <c r="AP78" s="39"/>
      <c r="AQ78" s="39"/>
      <c r="AR78" s="39"/>
      <c r="AS78" s="39"/>
      <c r="AT78" s="39"/>
      <c r="AU78" s="39"/>
      <c r="AV78" s="39"/>
      <c r="AW78" s="39"/>
      <c r="AX78" s="22"/>
      <c r="BD78" s="226"/>
      <c r="BE78" s="226"/>
      <c r="BF78" s="225"/>
    </row>
    <row r="79" spans="1:58">
      <c r="A79" s="30" t="str">
        <f>'Indicator Data'!A80</f>
        <v>Iceland</v>
      </c>
      <c r="B79" s="23" t="str">
        <f>'Indicator Data'!B80</f>
        <v>ISL</v>
      </c>
      <c r="C79" s="39"/>
      <c r="D79" s="39"/>
      <c r="E79" s="39"/>
      <c r="F79" s="39"/>
      <c r="G79" s="39"/>
      <c r="H79" s="39"/>
      <c r="I79" s="39"/>
      <c r="J79" s="39"/>
      <c r="K79" s="39"/>
      <c r="L79" s="39"/>
      <c r="M79" s="39"/>
      <c r="N79" s="39"/>
      <c r="O79" s="39"/>
      <c r="P79" s="39"/>
      <c r="R79" s="39"/>
      <c r="S79" s="39"/>
      <c r="T79" s="39"/>
      <c r="U79" s="39"/>
      <c r="V79" s="39"/>
      <c r="W79" s="39"/>
      <c r="X79" s="39"/>
      <c r="Y79" s="39"/>
      <c r="Z79" s="39"/>
      <c r="AA79" s="39"/>
      <c r="AB79" s="39"/>
      <c r="AC79" s="39"/>
      <c r="AD79" s="39"/>
      <c r="AE79" s="39"/>
      <c r="AF79" s="39"/>
      <c r="AG79" s="39"/>
      <c r="AH79" s="40" t="str">
        <f>IF(ISNUMBER('Indicator Data'!AH80),"","Imputed using GDP p.c.")</f>
        <v/>
      </c>
      <c r="AJ79" s="39"/>
      <c r="AK79" s="39"/>
      <c r="AL79" s="39"/>
      <c r="AM79" s="39"/>
      <c r="AN79" s="39"/>
      <c r="AO79" s="39"/>
      <c r="AP79" s="39"/>
      <c r="AQ79" s="39"/>
      <c r="AR79" s="39"/>
      <c r="AS79" s="39"/>
      <c r="AT79" s="39"/>
      <c r="AU79" s="39"/>
      <c r="AV79" s="39"/>
      <c r="AW79" s="39"/>
      <c r="AX79" s="22"/>
      <c r="BD79" s="226"/>
      <c r="BE79" s="226"/>
      <c r="BF79" s="225"/>
    </row>
    <row r="80" spans="1:58">
      <c r="A80" s="30" t="str">
        <f>'Indicator Data'!A81</f>
        <v>India</v>
      </c>
      <c r="B80" s="23" t="str">
        <f>'Indicator Data'!B81</f>
        <v>IND</v>
      </c>
      <c r="C80" s="39"/>
      <c r="D80" s="39"/>
      <c r="E80" s="39"/>
      <c r="F80" s="39"/>
      <c r="G80" s="39"/>
      <c r="H80" s="39"/>
      <c r="I80" s="39"/>
      <c r="J80" s="39"/>
      <c r="K80" s="39"/>
      <c r="L80" s="39"/>
      <c r="M80" s="39"/>
      <c r="N80" s="39"/>
      <c r="O80" s="39"/>
      <c r="P80" s="39"/>
      <c r="R80" s="39"/>
      <c r="S80" s="39"/>
      <c r="T80" s="39"/>
      <c r="U80" s="39"/>
      <c r="V80" s="39"/>
      <c r="W80" s="39"/>
      <c r="X80" s="39"/>
      <c r="Y80" s="39"/>
      <c r="Z80" s="39"/>
      <c r="AA80" s="39"/>
      <c r="AB80" s="39"/>
      <c r="AC80" s="39"/>
      <c r="AD80" s="39"/>
      <c r="AE80" s="39"/>
      <c r="AF80" s="39"/>
      <c r="AG80" s="39"/>
      <c r="AH80" s="40" t="str">
        <f>IF(ISNUMBER('Indicator Data'!AH81),"","Imputed using GDP p.c.")</f>
        <v/>
      </c>
      <c r="AJ80" s="39"/>
      <c r="AK80" s="39"/>
      <c r="AL80" s="39"/>
      <c r="AM80" s="39"/>
      <c r="AN80" s="39"/>
      <c r="AO80" s="39"/>
      <c r="AP80" s="39"/>
      <c r="AQ80" s="39"/>
      <c r="AR80" s="39"/>
      <c r="AS80" s="39"/>
      <c r="AT80" s="39"/>
      <c r="AU80" s="39"/>
      <c r="AV80" s="39"/>
      <c r="AW80" s="39"/>
      <c r="AX80" s="22"/>
      <c r="BD80" s="226"/>
      <c r="BE80" s="226"/>
      <c r="BF80" s="225"/>
    </row>
    <row r="81" spans="1:58">
      <c r="A81" s="30" t="str">
        <f>'Indicator Data'!A82</f>
        <v>Indonesia</v>
      </c>
      <c r="B81" s="23" t="str">
        <f>'Indicator Data'!B82</f>
        <v>IDN</v>
      </c>
      <c r="C81" s="39"/>
      <c r="D81" s="39"/>
      <c r="E81" s="39"/>
      <c r="F81" s="39"/>
      <c r="G81" s="39"/>
      <c r="H81" s="39"/>
      <c r="I81" s="39"/>
      <c r="J81" s="39"/>
      <c r="K81" s="39"/>
      <c r="L81" s="39"/>
      <c r="M81" s="39"/>
      <c r="N81" s="39"/>
      <c r="O81" s="39"/>
      <c r="P81" s="39"/>
      <c r="R81" s="39"/>
      <c r="S81" s="39"/>
      <c r="T81" s="39"/>
      <c r="U81" s="39"/>
      <c r="V81" s="39"/>
      <c r="W81" s="39"/>
      <c r="X81" s="39"/>
      <c r="Y81" s="39"/>
      <c r="Z81" s="39"/>
      <c r="AA81" s="39"/>
      <c r="AB81" s="39"/>
      <c r="AC81" s="39"/>
      <c r="AD81" s="39"/>
      <c r="AE81" s="39"/>
      <c r="AF81" s="39"/>
      <c r="AG81" s="39"/>
      <c r="AH81" s="40" t="str">
        <f>IF(ISNUMBER('Indicator Data'!AH82),"","Imputed using GDP p.c.")</f>
        <v/>
      </c>
      <c r="AJ81" s="39"/>
      <c r="AK81" s="39"/>
      <c r="AL81" s="39"/>
      <c r="AM81" s="39"/>
      <c r="AN81" s="39"/>
      <c r="AO81" s="39"/>
      <c r="AP81" s="39"/>
      <c r="AQ81" s="39"/>
      <c r="AR81" s="39"/>
      <c r="AS81" s="39"/>
      <c r="AT81" s="39"/>
      <c r="AU81" s="39"/>
      <c r="AV81" s="39"/>
      <c r="AW81" s="39"/>
      <c r="AX81" s="22"/>
      <c r="BD81" s="226"/>
      <c r="BE81" s="226"/>
      <c r="BF81" s="225"/>
    </row>
    <row r="82" spans="1:58">
      <c r="A82" s="30" t="str">
        <f>'Indicator Data'!A83</f>
        <v>Iran</v>
      </c>
      <c r="B82" s="23" t="str">
        <f>'Indicator Data'!B83</f>
        <v>IRN</v>
      </c>
      <c r="C82" s="39"/>
      <c r="D82" s="39"/>
      <c r="E82" s="39"/>
      <c r="F82" s="39"/>
      <c r="G82" s="39"/>
      <c r="H82" s="39"/>
      <c r="I82" s="39"/>
      <c r="J82" s="39"/>
      <c r="K82" s="39"/>
      <c r="L82" s="39"/>
      <c r="M82" s="39"/>
      <c r="N82" s="39"/>
      <c r="O82" s="39"/>
      <c r="P82" s="39"/>
      <c r="R82" s="39"/>
      <c r="S82" s="39"/>
      <c r="T82" s="39"/>
      <c r="U82" s="39"/>
      <c r="V82" s="39"/>
      <c r="W82" s="39"/>
      <c r="X82" s="39"/>
      <c r="Y82" s="39"/>
      <c r="Z82" s="39"/>
      <c r="AA82" s="39"/>
      <c r="AB82" s="39"/>
      <c r="AC82" s="39"/>
      <c r="AD82" s="39"/>
      <c r="AE82" s="39"/>
      <c r="AF82" s="39"/>
      <c r="AG82" s="39"/>
      <c r="AH82" s="40" t="str">
        <f>IF(ISNUMBER('Indicator Data'!AH83),"","Imputed using GDP p.c.")</f>
        <v/>
      </c>
      <c r="AJ82" s="39"/>
      <c r="AK82" s="39"/>
      <c r="AL82" s="39"/>
      <c r="AM82" s="39"/>
      <c r="AN82" s="39"/>
      <c r="AO82" s="39"/>
      <c r="AP82" s="39"/>
      <c r="AQ82" s="39"/>
      <c r="AR82" s="39"/>
      <c r="AS82" s="39"/>
      <c r="AT82" s="39"/>
      <c r="AU82" s="39"/>
      <c r="AV82" s="39"/>
      <c r="AW82" s="39"/>
      <c r="AX82" s="22"/>
      <c r="BD82" s="226"/>
      <c r="BE82" s="226"/>
      <c r="BF82" s="225"/>
    </row>
    <row r="83" spans="1:58">
      <c r="A83" s="30" t="str">
        <f>'Indicator Data'!A84</f>
        <v>Iraq</v>
      </c>
      <c r="B83" s="23" t="str">
        <f>'Indicator Data'!B84</f>
        <v>IRQ</v>
      </c>
      <c r="C83" s="39"/>
      <c r="D83" s="39"/>
      <c r="E83" s="39"/>
      <c r="F83" s="39"/>
      <c r="G83" s="39"/>
      <c r="H83" s="39"/>
      <c r="I83" s="39"/>
      <c r="J83" s="39"/>
      <c r="K83" s="39"/>
      <c r="L83" s="39"/>
      <c r="M83" s="39"/>
      <c r="N83" s="39"/>
      <c r="O83" s="39"/>
      <c r="P83" s="39"/>
      <c r="R83" s="39"/>
      <c r="S83" s="39"/>
      <c r="T83" s="39"/>
      <c r="U83" s="39"/>
      <c r="V83" s="39"/>
      <c r="W83" s="39"/>
      <c r="X83" s="39"/>
      <c r="Y83" s="39"/>
      <c r="Z83" s="39"/>
      <c r="AA83" s="39"/>
      <c r="AB83" s="39"/>
      <c r="AC83" s="39"/>
      <c r="AD83" s="39"/>
      <c r="AE83" s="39"/>
      <c r="AF83" s="39"/>
      <c r="AG83" s="39"/>
      <c r="AH83" s="40" t="str">
        <f>IF(ISNUMBER('Indicator Data'!AH84),"","Imputed using GDP p.c.")</f>
        <v/>
      </c>
      <c r="AJ83" s="39"/>
      <c r="AK83" s="39"/>
      <c r="AL83" s="39"/>
      <c r="AM83" s="39"/>
      <c r="AN83" s="39"/>
      <c r="AO83" s="39"/>
      <c r="AP83" s="39"/>
      <c r="AQ83" s="39"/>
      <c r="AR83" s="39"/>
      <c r="AS83" s="39"/>
      <c r="AT83" s="39"/>
      <c r="AU83" s="39"/>
      <c r="AV83" s="39"/>
      <c r="AW83" s="39"/>
      <c r="AX83" s="22"/>
      <c r="BD83" s="226"/>
      <c r="BE83" s="226"/>
      <c r="BF83" s="225"/>
    </row>
    <row r="84" spans="1:58">
      <c r="A84" s="30" t="str">
        <f>'Indicator Data'!A85</f>
        <v>Ireland</v>
      </c>
      <c r="B84" s="23" t="str">
        <f>'Indicator Data'!B85</f>
        <v>IRL</v>
      </c>
      <c r="C84" s="39"/>
      <c r="D84" s="39"/>
      <c r="E84" s="39"/>
      <c r="F84" s="39"/>
      <c r="G84" s="39"/>
      <c r="H84" s="39"/>
      <c r="I84" s="39"/>
      <c r="J84" s="39"/>
      <c r="K84" s="39"/>
      <c r="L84" s="39"/>
      <c r="M84" s="39"/>
      <c r="N84" s="39"/>
      <c r="O84" s="39"/>
      <c r="P84" s="39"/>
      <c r="R84" s="39"/>
      <c r="S84" s="39"/>
      <c r="T84" s="39"/>
      <c r="U84" s="39"/>
      <c r="V84" s="39"/>
      <c r="W84" s="39"/>
      <c r="X84" s="39"/>
      <c r="Y84" s="39"/>
      <c r="Z84" s="39"/>
      <c r="AA84" s="39"/>
      <c r="AB84" s="39"/>
      <c r="AC84" s="39"/>
      <c r="AD84" s="39"/>
      <c r="AE84" s="39"/>
      <c r="AF84" s="39"/>
      <c r="AG84" s="39"/>
      <c r="AH84" s="40" t="str">
        <f>IF(ISNUMBER('Indicator Data'!AH85),"","Imputed using GDP p.c.")</f>
        <v/>
      </c>
      <c r="AJ84" s="39"/>
      <c r="AK84" s="39"/>
      <c r="AL84" s="39"/>
      <c r="AM84" s="39"/>
      <c r="AN84" s="39"/>
      <c r="AO84" s="39"/>
      <c r="AP84" s="39"/>
      <c r="AQ84" s="39"/>
      <c r="AR84" s="39"/>
      <c r="AS84" s="39"/>
      <c r="AT84" s="39"/>
      <c r="AU84" s="39"/>
      <c r="AV84" s="39"/>
      <c r="AW84" s="39"/>
      <c r="AX84" s="22"/>
      <c r="BD84" s="226"/>
      <c r="BE84" s="226"/>
      <c r="BF84" s="225"/>
    </row>
    <row r="85" spans="1:58">
      <c r="A85" s="30" t="str">
        <f>'Indicator Data'!A86</f>
        <v>Israel</v>
      </c>
      <c r="B85" s="23" t="str">
        <f>'Indicator Data'!B86</f>
        <v>ISR</v>
      </c>
      <c r="C85" s="39"/>
      <c r="D85" s="39"/>
      <c r="E85" s="39"/>
      <c r="F85" s="39"/>
      <c r="G85" s="39"/>
      <c r="H85" s="39"/>
      <c r="I85" s="39"/>
      <c r="J85" s="39"/>
      <c r="K85" s="39"/>
      <c r="L85" s="39"/>
      <c r="M85" s="39"/>
      <c r="N85" s="39"/>
      <c r="O85" s="39"/>
      <c r="P85" s="39"/>
      <c r="R85" s="39"/>
      <c r="S85" s="39"/>
      <c r="T85" s="39"/>
      <c r="U85" s="39"/>
      <c r="V85" s="39"/>
      <c r="W85" s="39"/>
      <c r="X85" s="39"/>
      <c r="Y85" s="39"/>
      <c r="Z85" s="39"/>
      <c r="AA85" s="39"/>
      <c r="AB85" s="39"/>
      <c r="AC85" s="39"/>
      <c r="AD85" s="39"/>
      <c r="AE85" s="39"/>
      <c r="AF85" s="39"/>
      <c r="AG85" s="39"/>
      <c r="AH85" s="40" t="str">
        <f>IF(ISNUMBER('Indicator Data'!AH86),"","Imputed using GDP p.c.")</f>
        <v/>
      </c>
      <c r="AJ85" s="39"/>
      <c r="AK85" s="39"/>
      <c r="AL85" s="39"/>
      <c r="AM85" s="39"/>
      <c r="AN85" s="39"/>
      <c r="AO85" s="39"/>
      <c r="AP85" s="39"/>
      <c r="AQ85" s="39"/>
      <c r="AR85" s="39"/>
      <c r="AS85" s="39"/>
      <c r="AT85" s="39"/>
      <c r="AU85" s="39"/>
      <c r="AV85" s="39"/>
      <c r="AW85" s="39"/>
      <c r="AX85" s="22"/>
      <c r="BD85" s="226"/>
      <c r="BE85" s="226"/>
      <c r="BF85" s="225"/>
    </row>
    <row r="86" spans="1:58">
      <c r="A86" s="30" t="str">
        <f>'Indicator Data'!A87</f>
        <v>Italy</v>
      </c>
      <c r="B86" s="23" t="str">
        <f>'Indicator Data'!B87</f>
        <v>ITA</v>
      </c>
      <c r="C86" s="39"/>
      <c r="D86" s="39"/>
      <c r="E86" s="39"/>
      <c r="F86" s="39"/>
      <c r="G86" s="39"/>
      <c r="H86" s="39"/>
      <c r="I86" s="39"/>
      <c r="J86" s="39"/>
      <c r="K86" s="39"/>
      <c r="L86" s="39"/>
      <c r="M86" s="39"/>
      <c r="N86" s="39"/>
      <c r="O86" s="39"/>
      <c r="P86" s="39"/>
      <c r="R86" s="39"/>
      <c r="S86" s="39"/>
      <c r="T86" s="39"/>
      <c r="U86" s="39"/>
      <c r="V86" s="39"/>
      <c r="W86" s="39"/>
      <c r="X86" s="39"/>
      <c r="Y86" s="39"/>
      <c r="Z86" s="39"/>
      <c r="AA86" s="39"/>
      <c r="AB86" s="39"/>
      <c r="AC86" s="39"/>
      <c r="AD86" s="39"/>
      <c r="AE86" s="39"/>
      <c r="AF86" s="39"/>
      <c r="AG86" s="39"/>
      <c r="AH86" s="40" t="str">
        <f>IF(ISNUMBER('Indicator Data'!AH87),"","Imputed using GDP p.c.")</f>
        <v/>
      </c>
      <c r="AJ86" s="39"/>
      <c r="AK86" s="39"/>
      <c r="AL86" s="39"/>
      <c r="AM86" s="39"/>
      <c r="AN86" s="39"/>
      <c r="AO86" s="39"/>
      <c r="AP86" s="39"/>
      <c r="AQ86" s="39"/>
      <c r="AR86" s="39"/>
      <c r="AS86" s="39"/>
      <c r="AT86" s="39"/>
      <c r="AU86" s="39"/>
      <c r="AV86" s="39"/>
      <c r="AW86" s="39"/>
      <c r="AX86" s="22"/>
      <c r="BD86" s="226"/>
      <c r="BE86" s="226"/>
      <c r="BF86" s="225"/>
    </row>
    <row r="87" spans="1:58">
      <c r="A87" s="30" t="str">
        <f>'Indicator Data'!A88</f>
        <v>Jamaica</v>
      </c>
      <c r="B87" s="23" t="str">
        <f>'Indicator Data'!B88</f>
        <v>JAM</v>
      </c>
      <c r="C87" s="39"/>
      <c r="D87" s="39"/>
      <c r="E87" s="39"/>
      <c r="F87" s="39"/>
      <c r="G87" s="39"/>
      <c r="H87" s="39"/>
      <c r="I87" s="39"/>
      <c r="J87" s="39"/>
      <c r="K87" s="39"/>
      <c r="L87" s="39"/>
      <c r="M87" s="39"/>
      <c r="N87" s="39"/>
      <c r="O87" s="39"/>
      <c r="P87" s="39"/>
      <c r="R87" s="39"/>
      <c r="S87" s="39"/>
      <c r="T87" s="39"/>
      <c r="U87" s="39"/>
      <c r="V87" s="39"/>
      <c r="W87" s="39"/>
      <c r="X87" s="39"/>
      <c r="Y87" s="39"/>
      <c r="Z87" s="39"/>
      <c r="AA87" s="39"/>
      <c r="AB87" s="39"/>
      <c r="AC87" s="39"/>
      <c r="AD87" s="39"/>
      <c r="AE87" s="39"/>
      <c r="AF87" s="39"/>
      <c r="AG87" s="39"/>
      <c r="AH87" s="40" t="str">
        <f>IF(ISNUMBER('Indicator Data'!AH88),"","Imputed using GDP p.c.")</f>
        <v/>
      </c>
      <c r="AJ87" s="39"/>
      <c r="AK87" s="39"/>
      <c r="AL87" s="39"/>
      <c r="AM87" s="39"/>
      <c r="AN87" s="39"/>
      <c r="AO87" s="39"/>
      <c r="AP87" s="39"/>
      <c r="AQ87" s="39"/>
      <c r="AR87" s="39"/>
      <c r="AS87" s="39"/>
      <c r="AT87" s="39"/>
      <c r="AU87" s="39"/>
      <c r="AV87" s="39"/>
      <c r="AW87" s="39"/>
      <c r="AX87" s="22"/>
      <c r="BD87" s="226"/>
      <c r="BE87" s="226"/>
      <c r="BF87" s="225"/>
    </row>
    <row r="88" spans="1:58">
      <c r="A88" s="30" t="str">
        <f>'Indicator Data'!A89</f>
        <v>Japan</v>
      </c>
      <c r="B88" s="23" t="str">
        <f>'Indicator Data'!B89</f>
        <v>JPN</v>
      </c>
      <c r="C88" s="39"/>
      <c r="D88" s="39"/>
      <c r="E88" s="39"/>
      <c r="F88" s="39"/>
      <c r="G88" s="39"/>
      <c r="H88" s="39"/>
      <c r="I88" s="39"/>
      <c r="J88" s="39"/>
      <c r="K88" s="39"/>
      <c r="L88" s="39"/>
      <c r="M88" s="39"/>
      <c r="N88" s="39"/>
      <c r="O88" s="39"/>
      <c r="P88" s="39"/>
      <c r="R88" s="39"/>
      <c r="S88" s="39"/>
      <c r="T88" s="39"/>
      <c r="U88" s="39"/>
      <c r="V88" s="39"/>
      <c r="W88" s="39"/>
      <c r="X88" s="39"/>
      <c r="Y88" s="39"/>
      <c r="Z88" s="39"/>
      <c r="AA88" s="39"/>
      <c r="AB88" s="39"/>
      <c r="AC88" s="39"/>
      <c r="AD88" s="39"/>
      <c r="AE88" s="39"/>
      <c r="AF88" s="39"/>
      <c r="AG88" s="39"/>
      <c r="AH88" s="40" t="str">
        <f>IF(ISNUMBER('Indicator Data'!AH89),"","Imputed using GDP p.c.")</f>
        <v/>
      </c>
      <c r="AJ88" s="39"/>
      <c r="AK88" s="39"/>
      <c r="AL88" s="39"/>
      <c r="AM88" s="39"/>
      <c r="AN88" s="39"/>
      <c r="AO88" s="39"/>
      <c r="AP88" s="39"/>
      <c r="AQ88" s="39"/>
      <c r="AR88" s="39"/>
      <c r="AS88" s="39"/>
      <c r="AT88" s="39"/>
      <c r="AU88" s="39"/>
      <c r="AV88" s="39"/>
      <c r="AW88" s="39"/>
      <c r="AX88" s="22"/>
      <c r="BD88" s="226"/>
      <c r="BE88" s="226"/>
      <c r="BF88" s="225"/>
    </row>
    <row r="89" spans="1:58">
      <c r="A89" s="30" t="str">
        <f>'Indicator Data'!A90</f>
        <v>Jordan</v>
      </c>
      <c r="B89" s="23" t="str">
        <f>'Indicator Data'!B90</f>
        <v>JOR</v>
      </c>
      <c r="C89" s="39"/>
      <c r="D89" s="39"/>
      <c r="E89" s="39"/>
      <c r="F89" s="39"/>
      <c r="G89" s="39"/>
      <c r="H89" s="39"/>
      <c r="I89" s="39"/>
      <c r="J89" s="39"/>
      <c r="K89" s="39"/>
      <c r="L89" s="39"/>
      <c r="M89" s="39"/>
      <c r="N89" s="39"/>
      <c r="O89" s="39"/>
      <c r="P89" s="39"/>
      <c r="R89" s="39"/>
      <c r="S89" s="39"/>
      <c r="T89" s="39"/>
      <c r="U89" s="39"/>
      <c r="V89" s="39"/>
      <c r="W89" s="39"/>
      <c r="X89" s="39"/>
      <c r="Y89" s="39"/>
      <c r="Z89" s="39"/>
      <c r="AA89" s="39"/>
      <c r="AB89" s="39"/>
      <c r="AC89" s="39"/>
      <c r="AD89" s="39"/>
      <c r="AE89" s="39"/>
      <c r="AF89" s="39"/>
      <c r="AG89" s="39"/>
      <c r="AH89" s="40" t="str">
        <f>IF(ISNUMBER('Indicator Data'!AH90),"","Imputed using GDP p.c.")</f>
        <v/>
      </c>
      <c r="AJ89" s="39"/>
      <c r="AK89" s="39"/>
      <c r="AL89" s="39"/>
      <c r="AM89" s="39"/>
      <c r="AN89" s="39"/>
      <c r="AO89" s="39"/>
      <c r="AP89" s="39"/>
      <c r="AQ89" s="39"/>
      <c r="AR89" s="39"/>
      <c r="AS89" s="39"/>
      <c r="AT89" s="39"/>
      <c r="AU89" s="39"/>
      <c r="AV89" s="39"/>
      <c r="AW89" s="39"/>
      <c r="AX89" s="22"/>
      <c r="BD89" s="226"/>
      <c r="BE89" s="226"/>
      <c r="BF89" s="225"/>
    </row>
    <row r="90" spans="1:58">
      <c r="A90" s="30" t="str">
        <f>'Indicator Data'!A91</f>
        <v>Kazakhstan</v>
      </c>
      <c r="B90" s="23" t="str">
        <f>'Indicator Data'!B91</f>
        <v>KAZ</v>
      </c>
      <c r="C90" s="39"/>
      <c r="D90" s="39"/>
      <c r="E90" s="39"/>
      <c r="F90" s="39"/>
      <c r="G90" s="39"/>
      <c r="H90" s="39"/>
      <c r="I90" s="39"/>
      <c r="J90" s="39"/>
      <c r="K90" s="39"/>
      <c r="L90" s="39"/>
      <c r="M90" s="39"/>
      <c r="N90" s="39"/>
      <c r="O90" s="39"/>
      <c r="P90" s="39"/>
      <c r="R90" s="39"/>
      <c r="S90" s="39"/>
      <c r="T90" s="39"/>
      <c r="U90" s="39"/>
      <c r="V90" s="39"/>
      <c r="W90" s="39"/>
      <c r="X90" s="39"/>
      <c r="Y90" s="39"/>
      <c r="Z90" s="39"/>
      <c r="AA90" s="39"/>
      <c r="AB90" s="39"/>
      <c r="AC90" s="39"/>
      <c r="AD90" s="39"/>
      <c r="AE90" s="39"/>
      <c r="AF90" s="39"/>
      <c r="AG90" s="39"/>
      <c r="AH90" s="40" t="str">
        <f>IF(ISNUMBER('Indicator Data'!AH91),"","Imputed using GDP p.c.")</f>
        <v/>
      </c>
      <c r="AJ90" s="39"/>
      <c r="AK90" s="39"/>
      <c r="AL90" s="39"/>
      <c r="AM90" s="39"/>
      <c r="AN90" s="39"/>
      <c r="AO90" s="39"/>
      <c r="AP90" s="39"/>
      <c r="AQ90" s="39"/>
      <c r="AR90" s="39"/>
      <c r="AS90" s="39"/>
      <c r="AT90" s="39"/>
      <c r="AU90" s="39"/>
      <c r="AV90" s="39"/>
      <c r="AW90" s="39"/>
      <c r="AX90" s="22"/>
      <c r="BD90" s="226"/>
      <c r="BE90" s="226"/>
      <c r="BF90" s="225"/>
    </row>
    <row r="91" spans="1:58">
      <c r="A91" s="30" t="str">
        <f>'Indicator Data'!A92</f>
        <v>Kenya</v>
      </c>
      <c r="B91" s="23" t="str">
        <f>'Indicator Data'!B92</f>
        <v>KEN</v>
      </c>
      <c r="C91" s="39"/>
      <c r="D91" s="39"/>
      <c r="E91" s="39"/>
      <c r="F91" s="39"/>
      <c r="G91" s="39"/>
      <c r="H91" s="39"/>
      <c r="I91" s="39"/>
      <c r="J91" s="39"/>
      <c r="K91" s="39"/>
      <c r="L91" s="39"/>
      <c r="M91" s="39"/>
      <c r="N91" s="39"/>
      <c r="O91" s="39"/>
      <c r="P91" s="39"/>
      <c r="R91" s="39"/>
      <c r="S91" s="39"/>
      <c r="T91" s="39"/>
      <c r="U91" s="39"/>
      <c r="V91" s="39"/>
      <c r="W91" s="39"/>
      <c r="X91" s="39"/>
      <c r="Y91" s="39"/>
      <c r="Z91" s="39"/>
      <c r="AA91" s="39"/>
      <c r="AB91" s="39"/>
      <c r="AC91" s="39"/>
      <c r="AD91" s="39"/>
      <c r="AE91" s="39"/>
      <c r="AF91" s="39"/>
      <c r="AG91" s="39"/>
      <c r="AH91" s="40" t="str">
        <f>IF(ISNUMBER('Indicator Data'!AH92),"","Imputed using GDP p.c.")</f>
        <v/>
      </c>
      <c r="AJ91" s="39"/>
      <c r="AK91" s="39"/>
      <c r="AL91" s="39"/>
      <c r="AM91" s="39"/>
      <c r="AN91" s="39"/>
      <c r="AO91" s="39"/>
      <c r="AP91" s="39"/>
      <c r="AQ91" s="39"/>
      <c r="AR91" s="39"/>
      <c r="AS91" s="39"/>
      <c r="AT91" s="39"/>
      <c r="AU91" s="39"/>
      <c r="AV91" s="39"/>
      <c r="AW91" s="39"/>
      <c r="AX91" s="22"/>
      <c r="BD91" s="226"/>
      <c r="BE91" s="226"/>
      <c r="BF91" s="225"/>
    </row>
    <row r="92" spans="1:58">
      <c r="A92" s="30" t="str">
        <f>'Indicator Data'!A93</f>
        <v>Kiribati</v>
      </c>
      <c r="B92" s="23" t="str">
        <f>'Indicator Data'!B93</f>
        <v>KIR</v>
      </c>
      <c r="C92" s="39"/>
      <c r="D92" s="39"/>
      <c r="E92" s="39"/>
      <c r="F92" s="39"/>
      <c r="G92" s="39"/>
      <c r="H92" s="39"/>
      <c r="I92" s="39"/>
      <c r="J92" s="39"/>
      <c r="K92" s="39"/>
      <c r="L92" s="39"/>
      <c r="M92" s="39"/>
      <c r="N92" s="39"/>
      <c r="O92" s="39"/>
      <c r="P92" s="39"/>
      <c r="R92" s="39"/>
      <c r="S92" s="39"/>
      <c r="T92" s="39"/>
      <c r="U92" s="39"/>
      <c r="V92" s="39"/>
      <c r="W92" s="39"/>
      <c r="X92" s="39"/>
      <c r="Y92" s="39"/>
      <c r="Z92" s="39"/>
      <c r="AA92" s="39"/>
      <c r="AB92" s="39"/>
      <c r="AC92" s="39"/>
      <c r="AD92" s="39"/>
      <c r="AE92" s="39"/>
      <c r="AF92" s="39"/>
      <c r="AG92" s="39"/>
      <c r="AH92" s="40" t="str">
        <f>IF(ISNUMBER('Indicator Data'!AH93),"","Imputed using GDP p.c.")</f>
        <v/>
      </c>
      <c r="AJ92" s="39"/>
      <c r="AK92" s="39"/>
      <c r="AL92" s="39"/>
      <c r="AM92" s="39"/>
      <c r="AN92" s="39"/>
      <c r="AO92" s="39"/>
      <c r="AP92" s="39"/>
      <c r="AQ92" s="39"/>
      <c r="AR92" s="39"/>
      <c r="AS92" s="39"/>
      <c r="AT92" s="39"/>
      <c r="AU92" s="39"/>
      <c r="AV92" s="39"/>
      <c r="AW92" s="39"/>
      <c r="AX92" s="22"/>
      <c r="BD92" s="226"/>
      <c r="BE92" s="226"/>
      <c r="BF92" s="225"/>
    </row>
    <row r="93" spans="1:58">
      <c r="A93" s="30" t="str">
        <f>'Indicator Data'!A94</f>
        <v>Korea DPR</v>
      </c>
      <c r="B93" s="23" t="str">
        <f>'Indicator Data'!B94</f>
        <v>PRK</v>
      </c>
      <c r="C93" s="39"/>
      <c r="D93" s="39"/>
      <c r="E93" s="39"/>
      <c r="F93" s="39"/>
      <c r="G93" s="39"/>
      <c r="H93" s="39"/>
      <c r="I93" s="39"/>
      <c r="J93" s="39"/>
      <c r="K93" s="39"/>
      <c r="L93" s="39"/>
      <c r="M93" s="39"/>
      <c r="N93" s="39"/>
      <c r="O93" s="39"/>
      <c r="P93" s="39"/>
      <c r="R93" s="39"/>
      <c r="S93" s="39"/>
      <c r="T93" s="39"/>
      <c r="U93" s="39"/>
      <c r="V93" s="39"/>
      <c r="W93" s="39"/>
      <c r="X93" s="39"/>
      <c r="Y93" s="39"/>
      <c r="Z93" s="39"/>
      <c r="AA93" s="39"/>
      <c r="AB93" s="39"/>
      <c r="AC93" s="39"/>
      <c r="AD93" s="39"/>
      <c r="AE93" s="39"/>
      <c r="AF93" s="39"/>
      <c r="AG93" s="39"/>
      <c r="AH93" s="40" t="str">
        <f>IF(ISNUMBER('Indicator Data'!#REF!),"","Imputed using GDP p.c.")</f>
        <v>Imputed using GDP p.c.</v>
      </c>
      <c r="AJ93" s="39"/>
      <c r="AK93" s="39"/>
      <c r="AL93" s="39"/>
      <c r="AM93" s="39"/>
      <c r="AN93" s="39"/>
      <c r="AO93" s="39"/>
      <c r="AP93" s="39"/>
      <c r="AQ93" s="39"/>
      <c r="AR93" s="39"/>
      <c r="AS93" s="39"/>
      <c r="AT93" s="39"/>
      <c r="AU93" s="39"/>
      <c r="AV93" s="39"/>
      <c r="AW93" s="39"/>
      <c r="AX93" s="22"/>
      <c r="BD93" s="226"/>
      <c r="BE93" s="226"/>
      <c r="BF93" s="225"/>
    </row>
    <row r="94" spans="1:58">
      <c r="A94" s="30" t="str">
        <f>'Indicator Data'!A95</f>
        <v>Korea Republic of</v>
      </c>
      <c r="B94" s="23" t="str">
        <f>'Indicator Data'!B95</f>
        <v>KOR</v>
      </c>
      <c r="C94" s="39"/>
      <c r="D94" s="39"/>
      <c r="E94" s="39"/>
      <c r="F94" s="39"/>
      <c r="G94" s="39"/>
      <c r="H94" s="39"/>
      <c r="I94" s="39"/>
      <c r="J94" s="39"/>
      <c r="K94" s="39"/>
      <c r="L94" s="39"/>
      <c r="M94" s="39"/>
      <c r="N94" s="39"/>
      <c r="O94" s="39"/>
      <c r="P94" s="39"/>
      <c r="R94" s="39"/>
      <c r="S94" s="39"/>
      <c r="T94" s="39"/>
      <c r="U94" s="39"/>
      <c r="V94" s="39"/>
      <c r="W94" s="39"/>
      <c r="X94" s="39"/>
      <c r="Y94" s="39"/>
      <c r="Z94" s="39"/>
      <c r="AA94" s="39"/>
      <c r="AB94" s="39"/>
      <c r="AC94" s="39"/>
      <c r="AD94" s="39"/>
      <c r="AE94" s="39"/>
      <c r="AF94" s="39"/>
      <c r="AG94" s="39"/>
      <c r="AH94" s="40" t="str">
        <f>IF(ISNUMBER('Indicator Data'!AH94),"","Imputed using GDP p.c.")</f>
        <v/>
      </c>
      <c r="AJ94" s="39"/>
      <c r="AK94" s="39"/>
      <c r="AL94" s="39"/>
      <c r="AM94" s="39"/>
      <c r="AN94" s="39"/>
      <c r="AO94" s="39"/>
      <c r="AP94" s="39"/>
      <c r="AQ94" s="39"/>
      <c r="AR94" s="39"/>
      <c r="AS94" s="39"/>
      <c r="AT94" s="39"/>
      <c r="AU94" s="39"/>
      <c r="AV94" s="39"/>
      <c r="AW94" s="39"/>
      <c r="AX94" s="22"/>
      <c r="BD94" s="226"/>
      <c r="BE94" s="226"/>
      <c r="BF94" s="225"/>
    </row>
    <row r="95" spans="1:58">
      <c r="A95" s="30" t="str">
        <f>'Indicator Data'!A96</f>
        <v>Kuwait</v>
      </c>
      <c r="B95" s="23" t="str">
        <f>'Indicator Data'!B96</f>
        <v>KWT</v>
      </c>
      <c r="C95" s="39"/>
      <c r="D95" s="39"/>
      <c r="E95" s="39"/>
      <c r="F95" s="39"/>
      <c r="G95" s="39"/>
      <c r="H95" s="39"/>
      <c r="I95" s="39"/>
      <c r="J95" s="39"/>
      <c r="K95" s="39"/>
      <c r="L95" s="39"/>
      <c r="M95" s="39"/>
      <c r="N95" s="39"/>
      <c r="O95" s="39"/>
      <c r="P95" s="39"/>
      <c r="R95" s="39"/>
      <c r="S95" s="39"/>
      <c r="T95" s="39"/>
      <c r="U95" s="39"/>
      <c r="V95" s="39"/>
      <c r="W95" s="39"/>
      <c r="X95" s="39"/>
      <c r="Y95" s="39"/>
      <c r="Z95" s="39"/>
      <c r="AA95" s="39"/>
      <c r="AB95" s="39"/>
      <c r="AC95" s="39"/>
      <c r="AD95" s="39"/>
      <c r="AE95" s="39"/>
      <c r="AF95" s="39"/>
      <c r="AG95" s="39"/>
      <c r="AH95" s="40" t="str">
        <f>IF(ISNUMBER('Indicator Data'!AH96),"","Imputed using GDP p.c.")</f>
        <v/>
      </c>
      <c r="AJ95" s="39"/>
      <c r="AK95" s="39"/>
      <c r="AL95" s="39"/>
      <c r="AM95" s="39"/>
      <c r="AN95" s="39"/>
      <c r="AO95" s="39"/>
      <c r="AP95" s="39"/>
      <c r="AQ95" s="39"/>
      <c r="AR95" s="39"/>
      <c r="AS95" s="39"/>
      <c r="AT95" s="39"/>
      <c r="AU95" s="39"/>
      <c r="AV95" s="39"/>
      <c r="AW95" s="39"/>
      <c r="AX95" s="22"/>
      <c r="BD95" s="226"/>
      <c r="BE95" s="226"/>
      <c r="BF95" s="225"/>
    </row>
    <row r="96" spans="1:58">
      <c r="A96" s="30" t="str">
        <f>'Indicator Data'!A97</f>
        <v>Kyrgyzstan</v>
      </c>
      <c r="B96" s="23" t="str">
        <f>'Indicator Data'!B97</f>
        <v>KGZ</v>
      </c>
      <c r="C96" s="39"/>
      <c r="D96" s="39"/>
      <c r="E96" s="39"/>
      <c r="F96" s="39"/>
      <c r="G96" s="39"/>
      <c r="H96" s="39"/>
      <c r="I96" s="39"/>
      <c r="J96" s="39"/>
      <c r="K96" s="39"/>
      <c r="L96" s="39"/>
      <c r="M96" s="39"/>
      <c r="N96" s="39"/>
      <c r="O96" s="39"/>
      <c r="P96" s="39"/>
      <c r="R96" s="39"/>
      <c r="S96" s="39"/>
      <c r="T96" s="39"/>
      <c r="U96" s="39"/>
      <c r="V96" s="39"/>
      <c r="W96" s="39"/>
      <c r="X96" s="39"/>
      <c r="Y96" s="39"/>
      <c r="Z96" s="39"/>
      <c r="AA96" s="39"/>
      <c r="AB96" s="39"/>
      <c r="AC96" s="39"/>
      <c r="AD96" s="39"/>
      <c r="AE96" s="39"/>
      <c r="AF96" s="39"/>
      <c r="AG96" s="39"/>
      <c r="AH96" s="40" t="str">
        <f>IF(ISNUMBER('Indicator Data'!AH97),"","Imputed using GDP p.c.")</f>
        <v/>
      </c>
      <c r="AJ96" s="39"/>
      <c r="AK96" s="39"/>
      <c r="AL96" s="39"/>
      <c r="AM96" s="39"/>
      <c r="AN96" s="39"/>
      <c r="AO96" s="39"/>
      <c r="AP96" s="39"/>
      <c r="AQ96" s="39"/>
      <c r="AR96" s="39"/>
      <c r="AS96" s="39"/>
      <c r="AT96" s="39"/>
      <c r="AU96" s="39"/>
      <c r="AV96" s="39"/>
      <c r="AW96" s="39"/>
      <c r="AX96" s="22"/>
      <c r="BD96" s="226"/>
      <c r="BE96" s="226"/>
      <c r="BF96" s="225"/>
    </row>
    <row r="97" spans="1:58">
      <c r="A97" s="30" t="str">
        <f>'Indicator Data'!A98</f>
        <v>Lao PDR</v>
      </c>
      <c r="B97" s="23" t="str">
        <f>'Indicator Data'!B98</f>
        <v>LAO</v>
      </c>
      <c r="C97" s="39"/>
      <c r="D97" s="39"/>
      <c r="E97" s="39"/>
      <c r="F97" s="39"/>
      <c r="G97" s="39"/>
      <c r="H97" s="39"/>
      <c r="I97" s="39"/>
      <c r="J97" s="39"/>
      <c r="K97" s="39"/>
      <c r="L97" s="39"/>
      <c r="M97" s="39"/>
      <c r="N97" s="39"/>
      <c r="O97" s="39"/>
      <c r="P97" s="39"/>
      <c r="R97" s="39"/>
      <c r="S97" s="39"/>
      <c r="T97" s="39"/>
      <c r="U97" s="39"/>
      <c r="V97" s="39"/>
      <c r="W97" s="39"/>
      <c r="X97" s="39"/>
      <c r="Y97" s="39"/>
      <c r="Z97" s="39"/>
      <c r="AA97" s="39"/>
      <c r="AB97" s="39"/>
      <c r="AC97" s="39"/>
      <c r="AD97" s="39"/>
      <c r="AE97" s="39"/>
      <c r="AF97" s="39"/>
      <c r="AG97" s="39"/>
      <c r="AH97" s="40" t="str">
        <f>IF(ISNUMBER('Indicator Data'!AH98),"","Imputed using GDP p.c.")</f>
        <v/>
      </c>
      <c r="AJ97" s="39"/>
      <c r="AK97" s="39"/>
      <c r="AL97" s="39"/>
      <c r="AM97" s="39"/>
      <c r="AN97" s="39"/>
      <c r="AO97" s="39"/>
      <c r="AP97" s="39"/>
      <c r="AQ97" s="39"/>
      <c r="AR97" s="39"/>
      <c r="AS97" s="39"/>
      <c r="AT97" s="39"/>
      <c r="AU97" s="39"/>
      <c r="AV97" s="39"/>
      <c r="AW97" s="39"/>
      <c r="AX97" s="22"/>
      <c r="BD97" s="226"/>
      <c r="BE97" s="226"/>
      <c r="BF97" s="225"/>
    </row>
    <row r="98" spans="1:58">
      <c r="A98" s="30" t="str">
        <f>'Indicator Data'!A99</f>
        <v>Latvia</v>
      </c>
      <c r="B98" s="23" t="str">
        <f>'Indicator Data'!B99</f>
        <v>LVA</v>
      </c>
      <c r="C98" s="39"/>
      <c r="D98" s="39"/>
      <c r="E98" s="39"/>
      <c r="F98" s="39"/>
      <c r="G98" s="39"/>
      <c r="H98" s="39"/>
      <c r="I98" s="39"/>
      <c r="J98" s="39"/>
      <c r="K98" s="39"/>
      <c r="L98" s="39"/>
      <c r="M98" s="39"/>
      <c r="N98" s="39"/>
      <c r="O98" s="39"/>
      <c r="P98" s="39"/>
      <c r="R98" s="39"/>
      <c r="S98" s="39"/>
      <c r="T98" s="39"/>
      <c r="U98" s="39"/>
      <c r="V98" s="39"/>
      <c r="W98" s="39"/>
      <c r="X98" s="39"/>
      <c r="Y98" s="39"/>
      <c r="Z98" s="39"/>
      <c r="AA98" s="39"/>
      <c r="AB98" s="39"/>
      <c r="AC98" s="39"/>
      <c r="AD98" s="39"/>
      <c r="AE98" s="39"/>
      <c r="AF98" s="39"/>
      <c r="AG98" s="39"/>
      <c r="AH98" s="40" t="str">
        <f>IF(ISNUMBER('Indicator Data'!AH99),"","Imputed using GDP p.c.")</f>
        <v/>
      </c>
      <c r="AJ98" s="39"/>
      <c r="AK98" s="39"/>
      <c r="AL98" s="39"/>
      <c r="AM98" s="39"/>
      <c r="AN98" s="39"/>
      <c r="AO98" s="39"/>
      <c r="AP98" s="39"/>
      <c r="AQ98" s="39"/>
      <c r="AR98" s="39"/>
      <c r="AS98" s="39"/>
      <c r="AT98" s="39"/>
      <c r="AU98" s="39"/>
      <c r="AV98" s="39"/>
      <c r="AW98" s="39"/>
      <c r="AX98" s="22"/>
      <c r="BD98" s="226"/>
      <c r="BE98" s="226"/>
      <c r="BF98" s="225"/>
    </row>
    <row r="99" spans="1:58">
      <c r="A99" s="30" t="str">
        <f>'Indicator Data'!A100</f>
        <v>Lebanon</v>
      </c>
      <c r="B99" s="23" t="str">
        <f>'Indicator Data'!B100</f>
        <v>LBN</v>
      </c>
      <c r="C99" s="39"/>
      <c r="D99" s="39"/>
      <c r="E99" s="39"/>
      <c r="F99" s="39"/>
      <c r="G99" s="39"/>
      <c r="H99" s="39"/>
      <c r="I99" s="39"/>
      <c r="J99" s="39"/>
      <c r="K99" s="39"/>
      <c r="L99" s="39"/>
      <c r="M99" s="39"/>
      <c r="N99" s="39"/>
      <c r="O99" s="39"/>
      <c r="P99" s="39"/>
      <c r="R99" s="39"/>
      <c r="S99" s="39"/>
      <c r="T99" s="39"/>
      <c r="U99" s="39"/>
      <c r="V99" s="39"/>
      <c r="W99" s="39"/>
      <c r="X99" s="39"/>
      <c r="Y99" s="39"/>
      <c r="Z99" s="39"/>
      <c r="AA99" s="39"/>
      <c r="AB99" s="39"/>
      <c r="AC99" s="39"/>
      <c r="AD99" s="39"/>
      <c r="AE99" s="39"/>
      <c r="AF99" s="39"/>
      <c r="AG99" s="39"/>
      <c r="AH99" s="40" t="str">
        <f>IF(ISNUMBER('Indicator Data'!AH100),"","Imputed using GDP p.c.")</f>
        <v/>
      </c>
      <c r="AJ99" s="39"/>
      <c r="AK99" s="39"/>
      <c r="AL99" s="39"/>
      <c r="AM99" s="39"/>
      <c r="AN99" s="39"/>
      <c r="AO99" s="39"/>
      <c r="AP99" s="39"/>
      <c r="AQ99" s="39"/>
      <c r="AR99" s="39"/>
      <c r="AS99" s="39"/>
      <c r="AT99" s="39"/>
      <c r="AU99" s="39"/>
      <c r="AV99" s="39"/>
      <c r="AW99" s="39"/>
      <c r="AX99" s="22"/>
      <c r="BD99" s="226"/>
      <c r="BE99" s="226"/>
      <c r="BF99" s="225"/>
    </row>
    <row r="100" spans="1:58">
      <c r="A100" s="30" t="str">
        <f>'Indicator Data'!A101</f>
        <v>Lesotho</v>
      </c>
      <c r="B100" s="23" t="str">
        <f>'Indicator Data'!B101</f>
        <v>LSO</v>
      </c>
      <c r="C100" s="39"/>
      <c r="D100" s="39"/>
      <c r="E100" s="39"/>
      <c r="F100" s="39"/>
      <c r="G100" s="39"/>
      <c r="H100" s="39"/>
      <c r="I100" s="39"/>
      <c r="J100" s="39"/>
      <c r="K100" s="39"/>
      <c r="L100" s="39"/>
      <c r="M100" s="39"/>
      <c r="N100" s="39"/>
      <c r="O100" s="39"/>
      <c r="P100" s="39"/>
      <c r="R100" s="39"/>
      <c r="S100" s="39"/>
      <c r="T100" s="39"/>
      <c r="U100" s="39"/>
      <c r="V100" s="39"/>
      <c r="W100" s="39"/>
      <c r="X100" s="39"/>
      <c r="Y100" s="39"/>
      <c r="Z100" s="39"/>
      <c r="AA100" s="39"/>
      <c r="AB100" s="39"/>
      <c r="AC100" s="39"/>
      <c r="AD100" s="39"/>
      <c r="AE100" s="39"/>
      <c r="AF100" s="39"/>
      <c r="AG100" s="39"/>
      <c r="AH100" s="40" t="str">
        <f>IF(ISNUMBER('Indicator Data'!AH101),"","Imputed using GDP p.c.")</f>
        <v/>
      </c>
      <c r="AJ100" s="39"/>
      <c r="AK100" s="39"/>
      <c r="AL100" s="39"/>
      <c r="AM100" s="39"/>
      <c r="AN100" s="39"/>
      <c r="AO100" s="39"/>
      <c r="AP100" s="39"/>
      <c r="AQ100" s="39"/>
      <c r="AR100" s="39"/>
      <c r="AS100" s="39"/>
      <c r="AT100" s="39"/>
      <c r="AU100" s="39"/>
      <c r="AV100" s="39"/>
      <c r="AW100" s="39"/>
      <c r="AX100" s="22"/>
      <c r="BD100" s="226" t="s">
        <v>1374</v>
      </c>
      <c r="BE100" s="226"/>
      <c r="BF100" s="225"/>
    </row>
    <row r="101" spans="1:58">
      <c r="A101" s="30" t="str">
        <f>'Indicator Data'!A102</f>
        <v>Liberia</v>
      </c>
      <c r="B101" s="23" t="str">
        <f>'Indicator Data'!B102</f>
        <v>LBR</v>
      </c>
      <c r="C101" s="39"/>
      <c r="D101" s="39"/>
      <c r="E101" s="39"/>
      <c r="F101" s="39"/>
      <c r="G101" s="39"/>
      <c r="H101" s="39"/>
      <c r="I101" s="39"/>
      <c r="J101" s="39"/>
      <c r="K101" s="39"/>
      <c r="L101" s="39"/>
      <c r="M101" s="39"/>
      <c r="N101" s="39"/>
      <c r="O101" s="39"/>
      <c r="P101" s="39"/>
      <c r="R101" s="39"/>
      <c r="S101" s="39"/>
      <c r="T101" s="39"/>
      <c r="U101" s="39"/>
      <c r="V101" s="39"/>
      <c r="W101" s="39"/>
      <c r="X101" s="39"/>
      <c r="Y101" s="39"/>
      <c r="Z101" s="39"/>
      <c r="AA101" s="39"/>
      <c r="AB101" s="39"/>
      <c r="AC101" s="39"/>
      <c r="AD101" s="39"/>
      <c r="AE101" s="39"/>
      <c r="AF101" s="39"/>
      <c r="AG101" s="39"/>
      <c r="AH101" s="40" t="str">
        <f>IF(ISNUMBER('Indicator Data'!AH102),"","Imputed using GDP p.c.")</f>
        <v/>
      </c>
      <c r="AJ101" s="39"/>
      <c r="AK101" s="39"/>
      <c r="AL101" s="39"/>
      <c r="AM101" s="39"/>
      <c r="AN101" s="39"/>
      <c r="AO101" s="39"/>
      <c r="AP101" s="39"/>
      <c r="AQ101" s="39"/>
      <c r="AR101" s="39"/>
      <c r="AS101" s="39"/>
      <c r="AT101" s="39"/>
      <c r="AU101" s="39"/>
      <c r="AV101" s="39"/>
      <c r="AW101" s="39"/>
      <c r="AX101" s="22"/>
      <c r="BD101" s="226"/>
      <c r="BE101" s="226"/>
      <c r="BF101" s="225"/>
    </row>
    <row r="102" spans="1:58">
      <c r="A102" s="30" t="str">
        <f>'Indicator Data'!A103</f>
        <v>Libya</v>
      </c>
      <c r="B102" s="23" t="str">
        <f>'Indicator Data'!B103</f>
        <v>LBY</v>
      </c>
      <c r="C102" s="39"/>
      <c r="D102" s="39"/>
      <c r="E102" s="39"/>
      <c r="F102" s="39"/>
      <c r="G102" s="39"/>
      <c r="H102" s="39"/>
      <c r="I102" s="39"/>
      <c r="J102" s="39"/>
      <c r="K102" s="39"/>
      <c r="L102" s="39"/>
      <c r="M102" s="39"/>
      <c r="N102" s="39"/>
      <c r="O102" s="39"/>
      <c r="P102" s="39"/>
      <c r="R102" s="39"/>
      <c r="S102" s="39"/>
      <c r="T102" s="39"/>
      <c r="U102" s="39"/>
      <c r="V102" s="39"/>
      <c r="W102" s="39"/>
      <c r="X102" s="39"/>
      <c r="Y102" s="39"/>
      <c r="Z102" s="39"/>
      <c r="AA102" s="39"/>
      <c r="AB102" s="39"/>
      <c r="AC102" s="39"/>
      <c r="AD102" s="39"/>
      <c r="AE102" s="39"/>
      <c r="AF102" s="39"/>
      <c r="AG102" s="39"/>
      <c r="AH102" s="40" t="str">
        <f>IF(ISNUMBER('Indicator Data'!AH103),"","Imputed using GDP p.c.")</f>
        <v/>
      </c>
      <c r="AJ102" s="39"/>
      <c r="AK102" s="39"/>
      <c r="AL102" s="39"/>
      <c r="AM102" s="39"/>
      <c r="AN102" s="39"/>
      <c r="AO102" s="39"/>
      <c r="AP102" s="39"/>
      <c r="AQ102" s="39"/>
      <c r="AR102" s="39"/>
      <c r="AS102" s="39"/>
      <c r="AT102" s="39"/>
      <c r="AU102" s="39"/>
      <c r="AV102" s="39"/>
      <c r="AW102" s="39"/>
      <c r="AX102" s="22"/>
      <c r="BD102" s="226"/>
      <c r="BE102" s="226"/>
      <c r="BF102" s="225"/>
    </row>
    <row r="103" spans="1:58">
      <c r="A103" s="30" t="str">
        <f>'Indicator Data'!A104</f>
        <v>Liechtenstein</v>
      </c>
      <c r="B103" s="23" t="str">
        <f>'Indicator Data'!B104</f>
        <v>LIE</v>
      </c>
      <c r="C103" s="39"/>
      <c r="D103" s="39"/>
      <c r="E103" s="39"/>
      <c r="F103" s="39"/>
      <c r="G103" s="39"/>
      <c r="H103" s="39"/>
      <c r="I103" s="39"/>
      <c r="J103" s="39"/>
      <c r="K103" s="39"/>
      <c r="L103" s="39"/>
      <c r="M103" s="39"/>
      <c r="N103" s="39"/>
      <c r="O103" s="39"/>
      <c r="P103" s="39"/>
      <c r="R103" s="39"/>
      <c r="S103" s="39"/>
      <c r="T103" s="39"/>
      <c r="U103" s="39"/>
      <c r="V103" s="39"/>
      <c r="W103" s="39"/>
      <c r="X103" s="39"/>
      <c r="Y103" s="39"/>
      <c r="Z103" s="39"/>
      <c r="AA103" s="39"/>
      <c r="AB103" s="39"/>
      <c r="AC103" s="39"/>
      <c r="AD103" s="39"/>
      <c r="AE103" s="39"/>
      <c r="AF103" s="39"/>
      <c r="AG103" s="39"/>
      <c r="AH103" s="40" t="str">
        <f>IF(ISNUMBER('Indicator Data'!AH104),"","Imputed using GDP p.c.")</f>
        <v/>
      </c>
      <c r="AJ103" s="39"/>
      <c r="AK103" s="39"/>
      <c r="AL103" s="39"/>
      <c r="AM103" s="39"/>
      <c r="AN103" s="39"/>
      <c r="AO103" s="39"/>
      <c r="AP103" s="39"/>
      <c r="AQ103" s="39"/>
      <c r="AR103" s="39"/>
      <c r="AS103" s="39"/>
      <c r="AT103" s="39"/>
      <c r="AU103" s="39"/>
      <c r="AV103" s="39"/>
      <c r="AW103" s="39"/>
      <c r="AX103" s="22"/>
      <c r="BD103" s="226" t="s">
        <v>1102</v>
      </c>
      <c r="BE103" s="226" t="s">
        <v>1102</v>
      </c>
      <c r="BF103" s="225"/>
    </row>
    <row r="104" spans="1:58">
      <c r="A104" s="30" t="str">
        <f>'Indicator Data'!A105</f>
        <v>Lithuania</v>
      </c>
      <c r="B104" s="23" t="str">
        <f>'Indicator Data'!B105</f>
        <v>LTU</v>
      </c>
      <c r="C104" s="39"/>
      <c r="D104" s="39"/>
      <c r="E104" s="39"/>
      <c r="F104" s="39"/>
      <c r="G104" s="39"/>
      <c r="H104" s="39"/>
      <c r="I104" s="39"/>
      <c r="J104" s="39"/>
      <c r="K104" s="39"/>
      <c r="L104" s="39"/>
      <c r="M104" s="39"/>
      <c r="N104" s="39"/>
      <c r="O104" s="39"/>
      <c r="P104" s="39"/>
      <c r="R104" s="39"/>
      <c r="S104" s="39"/>
      <c r="T104" s="39"/>
      <c r="U104" s="39"/>
      <c r="V104" s="39"/>
      <c r="W104" s="39"/>
      <c r="X104" s="39"/>
      <c r="Y104" s="39"/>
      <c r="Z104" s="39"/>
      <c r="AA104" s="39"/>
      <c r="AB104" s="39"/>
      <c r="AC104" s="39"/>
      <c r="AD104" s="39"/>
      <c r="AE104" s="39"/>
      <c r="AF104" s="39"/>
      <c r="AG104" s="39"/>
      <c r="AH104" s="40" t="str">
        <f>IF(ISNUMBER('Indicator Data'!AH105),"","Imputed using GDP p.c.")</f>
        <v/>
      </c>
      <c r="AJ104" s="39"/>
      <c r="AK104" s="39"/>
      <c r="AL104" s="39"/>
      <c r="AM104" s="39"/>
      <c r="AN104" s="39"/>
      <c r="AO104" s="39"/>
      <c r="AP104" s="39"/>
      <c r="AQ104" s="39"/>
      <c r="AR104" s="39"/>
      <c r="AS104" s="39"/>
      <c r="AT104" s="39"/>
      <c r="AU104" s="39"/>
      <c r="AV104" s="39"/>
      <c r="AW104" s="39"/>
      <c r="AX104" s="22"/>
      <c r="BD104" s="226"/>
      <c r="BE104" s="226"/>
      <c r="BF104" s="225"/>
    </row>
    <row r="105" spans="1:58">
      <c r="A105" s="30" t="str">
        <f>'Indicator Data'!A106</f>
        <v>Luxembourg</v>
      </c>
      <c r="B105" s="23" t="str">
        <f>'Indicator Data'!B106</f>
        <v>LUX</v>
      </c>
      <c r="C105" s="39"/>
      <c r="D105" s="39"/>
      <c r="E105" s="39"/>
      <c r="F105" s="39"/>
      <c r="G105" s="39"/>
      <c r="H105" s="39"/>
      <c r="I105" s="39"/>
      <c r="J105" s="39"/>
      <c r="K105" s="39"/>
      <c r="L105" s="39"/>
      <c r="M105" s="39"/>
      <c r="N105" s="39"/>
      <c r="O105" s="39"/>
      <c r="P105" s="39"/>
      <c r="R105" s="39"/>
      <c r="S105" s="39"/>
      <c r="T105" s="39"/>
      <c r="U105" s="39"/>
      <c r="V105" s="39"/>
      <c r="W105" s="39"/>
      <c r="X105" s="39"/>
      <c r="Y105" s="39"/>
      <c r="Z105" s="39"/>
      <c r="AA105" s="39"/>
      <c r="AB105" s="39"/>
      <c r="AC105" s="39"/>
      <c r="AD105" s="39"/>
      <c r="AE105" s="39"/>
      <c r="AF105" s="39"/>
      <c r="AG105" s="39"/>
      <c r="AH105" s="40" t="str">
        <f>IF(ISNUMBER('Indicator Data'!AH106),"","Imputed using GDP p.c.")</f>
        <v/>
      </c>
      <c r="AJ105" s="39"/>
      <c r="AK105" s="39"/>
      <c r="AL105" s="39"/>
      <c r="AM105" s="39"/>
      <c r="AN105" s="39"/>
      <c r="AO105" s="39"/>
      <c r="AP105" s="39"/>
      <c r="AQ105" s="39"/>
      <c r="AR105" s="39"/>
      <c r="AS105" s="39"/>
      <c r="AT105" s="39"/>
      <c r="AU105" s="39"/>
      <c r="AV105" s="39"/>
      <c r="AW105" s="39"/>
      <c r="AX105" s="22"/>
      <c r="BD105" s="226"/>
      <c r="BE105" s="226"/>
      <c r="BF105" s="225"/>
    </row>
    <row r="106" spans="1:58">
      <c r="A106" s="30" t="str">
        <f>'Indicator Data'!A107</f>
        <v>Madagascar</v>
      </c>
      <c r="B106" s="23" t="str">
        <f>'Indicator Data'!B107</f>
        <v>MDG</v>
      </c>
      <c r="C106" s="39"/>
      <c r="D106" s="39"/>
      <c r="E106" s="39"/>
      <c r="F106" s="39"/>
      <c r="G106" s="39"/>
      <c r="H106" s="39"/>
      <c r="I106" s="39"/>
      <c r="J106" s="39"/>
      <c r="K106" s="39"/>
      <c r="L106" s="39"/>
      <c r="M106" s="39"/>
      <c r="N106" s="39"/>
      <c r="O106" s="39"/>
      <c r="P106" s="39"/>
      <c r="R106" s="39"/>
      <c r="S106" s="39"/>
      <c r="T106" s="39"/>
      <c r="U106" s="39"/>
      <c r="V106" s="39"/>
      <c r="W106" s="39"/>
      <c r="X106" s="39"/>
      <c r="Y106" s="39"/>
      <c r="Z106" s="39"/>
      <c r="AA106" s="39"/>
      <c r="AB106" s="39"/>
      <c r="AC106" s="39"/>
      <c r="AD106" s="39"/>
      <c r="AE106" s="39"/>
      <c r="AF106" s="39"/>
      <c r="AG106" s="39"/>
      <c r="AH106" s="40" t="str">
        <f>IF(ISNUMBER('Indicator Data'!AH107),"","Imputed using GDP p.c.")</f>
        <v/>
      </c>
      <c r="AJ106" s="39"/>
      <c r="AK106" s="39"/>
      <c r="AL106" s="39"/>
      <c r="AM106" s="39"/>
      <c r="AN106" s="39"/>
      <c r="AO106" s="39"/>
      <c r="AP106" s="39"/>
      <c r="AQ106" s="39"/>
      <c r="AR106" s="39"/>
      <c r="AS106" s="39"/>
      <c r="AT106" s="39"/>
      <c r="AU106" s="39"/>
      <c r="AV106" s="39"/>
      <c r="AW106" s="39"/>
      <c r="AX106" s="22"/>
      <c r="BD106" s="226"/>
      <c r="BE106" s="226"/>
      <c r="BF106" s="225"/>
    </row>
    <row r="107" spans="1:58">
      <c r="A107" s="30" t="str">
        <f>'Indicator Data'!A108</f>
        <v>Malawi</v>
      </c>
      <c r="B107" s="23" t="str">
        <f>'Indicator Data'!B108</f>
        <v>MWI</v>
      </c>
      <c r="C107" s="39"/>
      <c r="D107" s="39"/>
      <c r="E107" s="39"/>
      <c r="F107" s="39"/>
      <c r="G107" s="39"/>
      <c r="H107" s="39"/>
      <c r="I107" s="39"/>
      <c r="J107" s="39"/>
      <c r="K107" s="39"/>
      <c r="L107" s="39"/>
      <c r="M107" s="39"/>
      <c r="N107" s="39"/>
      <c r="O107" s="39"/>
      <c r="P107" s="39"/>
      <c r="R107" s="39"/>
      <c r="S107" s="39"/>
      <c r="T107" s="39"/>
      <c r="U107" s="39"/>
      <c r="V107" s="39"/>
      <c r="W107" s="39"/>
      <c r="X107" s="39"/>
      <c r="Y107" s="39"/>
      <c r="Z107" s="39"/>
      <c r="AA107" s="39"/>
      <c r="AB107" s="39"/>
      <c r="AC107" s="39"/>
      <c r="AD107" s="39"/>
      <c r="AE107" s="39"/>
      <c r="AF107" s="39"/>
      <c r="AG107" s="39"/>
      <c r="AH107" s="40" t="str">
        <f>IF(ISNUMBER('Indicator Data'!AH108),"","Imputed using GDP p.c.")</f>
        <v/>
      </c>
      <c r="AJ107" s="39"/>
      <c r="AK107" s="39"/>
      <c r="AL107" s="39"/>
      <c r="AM107" s="39"/>
      <c r="AN107" s="39"/>
      <c r="AO107" s="39"/>
      <c r="AP107" s="39"/>
      <c r="AQ107" s="39"/>
      <c r="AR107" s="39"/>
      <c r="AS107" s="39"/>
      <c r="AT107" s="39"/>
      <c r="AU107" s="39"/>
      <c r="AV107" s="39"/>
      <c r="AW107" s="39"/>
      <c r="AX107" s="22"/>
      <c r="BD107" s="226"/>
      <c r="BE107" s="226"/>
      <c r="BF107" s="225"/>
    </row>
    <row r="108" spans="1:58">
      <c r="A108" s="30" t="str">
        <f>'Indicator Data'!A109</f>
        <v>Malaysia</v>
      </c>
      <c r="B108" s="23" t="str">
        <f>'Indicator Data'!B109</f>
        <v>MYS</v>
      </c>
      <c r="C108" s="39"/>
      <c r="D108" s="39"/>
      <c r="E108" s="39"/>
      <c r="F108" s="39"/>
      <c r="G108" s="39"/>
      <c r="H108" s="39"/>
      <c r="I108" s="39"/>
      <c r="J108" s="39"/>
      <c r="K108" s="39"/>
      <c r="L108" s="39"/>
      <c r="M108" s="39"/>
      <c r="N108" s="39"/>
      <c r="O108" s="39"/>
      <c r="P108" s="39"/>
      <c r="R108" s="39"/>
      <c r="S108" s="39"/>
      <c r="T108" s="39"/>
      <c r="U108" s="39"/>
      <c r="V108" s="39"/>
      <c r="W108" s="39"/>
      <c r="X108" s="39"/>
      <c r="Y108" s="39"/>
      <c r="Z108" s="39"/>
      <c r="AA108" s="39"/>
      <c r="AB108" s="39"/>
      <c r="AC108" s="39"/>
      <c r="AD108" s="39"/>
      <c r="AE108" s="39"/>
      <c r="AF108" s="39"/>
      <c r="AG108" s="39"/>
      <c r="AH108" s="40" t="str">
        <f>IF(ISNUMBER('Indicator Data'!AH109),"","Imputed using GDP p.c.")</f>
        <v/>
      </c>
      <c r="AJ108" s="39"/>
      <c r="AK108" s="39"/>
      <c r="AL108" s="39"/>
      <c r="AM108" s="39"/>
      <c r="AN108" s="39"/>
      <c r="AO108" s="39"/>
      <c r="AP108" s="39"/>
      <c r="AQ108" s="39"/>
      <c r="AR108" s="39"/>
      <c r="AS108" s="39"/>
      <c r="AT108" s="39"/>
      <c r="AU108" s="39"/>
      <c r="AV108" s="39"/>
      <c r="AW108" s="39"/>
      <c r="AX108" s="22"/>
      <c r="BD108" s="226"/>
      <c r="BE108" s="226"/>
      <c r="BF108" s="225"/>
    </row>
    <row r="109" spans="1:58">
      <c r="A109" s="30" t="str">
        <f>'Indicator Data'!A110</f>
        <v>Maldives</v>
      </c>
      <c r="B109" s="23" t="str">
        <f>'Indicator Data'!B110</f>
        <v>MDV</v>
      </c>
      <c r="C109" s="39"/>
      <c r="D109" s="39"/>
      <c r="E109" s="39"/>
      <c r="F109" s="39"/>
      <c r="G109" s="39"/>
      <c r="H109" s="39"/>
      <c r="I109" s="39"/>
      <c r="J109" s="39"/>
      <c r="K109" s="39"/>
      <c r="L109" s="39"/>
      <c r="M109" s="39"/>
      <c r="N109" s="39"/>
      <c r="O109" s="39"/>
      <c r="P109" s="39"/>
      <c r="R109" s="39"/>
      <c r="S109" s="39"/>
      <c r="T109" s="39"/>
      <c r="U109" s="39"/>
      <c r="V109" s="39"/>
      <c r="W109" s="39"/>
      <c r="X109" s="39"/>
      <c r="Y109" s="39"/>
      <c r="Z109" s="39"/>
      <c r="AA109" s="39"/>
      <c r="AB109" s="39"/>
      <c r="AC109" s="39"/>
      <c r="AD109" s="39"/>
      <c r="AE109" s="39"/>
      <c r="AF109" s="39"/>
      <c r="AG109" s="39"/>
      <c r="AH109" s="40" t="str">
        <f>IF(ISNUMBER('Indicator Data'!AH110),"","Imputed using GDP p.c.")</f>
        <v/>
      </c>
      <c r="AJ109" s="39"/>
      <c r="AK109" s="39"/>
      <c r="AL109" s="39"/>
      <c r="AM109" s="39"/>
      <c r="AN109" s="39"/>
      <c r="AO109" s="39"/>
      <c r="AP109" s="39"/>
      <c r="AQ109" s="39"/>
      <c r="AR109" s="39"/>
      <c r="AS109" s="39"/>
      <c r="AT109" s="39"/>
      <c r="AU109" s="39"/>
      <c r="AV109" s="39"/>
      <c r="AW109" s="39"/>
      <c r="AX109" s="22"/>
      <c r="BD109" s="226" t="s">
        <v>849</v>
      </c>
      <c r="BE109" s="226" t="s">
        <v>849</v>
      </c>
      <c r="BF109" s="225"/>
    </row>
    <row r="110" spans="1:58">
      <c r="A110" s="30" t="str">
        <f>'Indicator Data'!A111</f>
        <v>Mali</v>
      </c>
      <c r="B110" s="23" t="str">
        <f>'Indicator Data'!B111</f>
        <v>MLI</v>
      </c>
      <c r="C110" s="39"/>
      <c r="D110" s="39"/>
      <c r="E110" s="39"/>
      <c r="F110" s="39"/>
      <c r="G110" s="39"/>
      <c r="H110" s="39"/>
      <c r="I110" s="39"/>
      <c r="J110" s="39"/>
      <c r="K110" s="39"/>
      <c r="L110" s="39"/>
      <c r="M110" s="39"/>
      <c r="N110" s="39"/>
      <c r="O110" s="39"/>
      <c r="P110" s="39"/>
      <c r="R110" s="39"/>
      <c r="S110" s="39"/>
      <c r="T110" s="39"/>
      <c r="U110" s="39"/>
      <c r="V110" s="39"/>
      <c r="W110" s="39"/>
      <c r="X110" s="39"/>
      <c r="Y110" s="39"/>
      <c r="Z110" s="39"/>
      <c r="AA110" s="39"/>
      <c r="AB110" s="39"/>
      <c r="AC110" s="39"/>
      <c r="AD110" s="39"/>
      <c r="AE110" s="39"/>
      <c r="AF110" s="39"/>
      <c r="AG110" s="39"/>
      <c r="AH110" s="40" t="str">
        <f>IF(ISNUMBER('Indicator Data'!AH111),"","Imputed using GDP p.c.")</f>
        <v/>
      </c>
      <c r="AJ110" s="39"/>
      <c r="AK110" s="39"/>
      <c r="AL110" s="39"/>
      <c r="AM110" s="39"/>
      <c r="AN110" s="39"/>
      <c r="AO110" s="39"/>
      <c r="AP110" s="39"/>
      <c r="AQ110" s="39"/>
      <c r="AR110" s="39"/>
      <c r="AS110" s="39"/>
      <c r="AT110" s="39"/>
      <c r="AU110" s="39"/>
      <c r="AV110" s="39"/>
      <c r="AW110" s="39"/>
      <c r="AX110" s="22"/>
      <c r="BD110" s="226"/>
      <c r="BE110" s="226"/>
      <c r="BF110" s="225"/>
    </row>
    <row r="111" spans="1:58">
      <c r="A111" s="30" t="str">
        <f>'Indicator Data'!A112</f>
        <v>Malta</v>
      </c>
      <c r="B111" s="23" t="str">
        <f>'Indicator Data'!B112</f>
        <v>MLT</v>
      </c>
      <c r="C111" s="39"/>
      <c r="D111" s="39"/>
      <c r="E111" s="39"/>
      <c r="F111" s="39"/>
      <c r="G111" s="39"/>
      <c r="H111" s="39"/>
      <c r="I111" s="39"/>
      <c r="J111" s="39"/>
      <c r="K111" s="39"/>
      <c r="L111" s="39"/>
      <c r="M111" s="39"/>
      <c r="N111" s="39"/>
      <c r="O111" s="39"/>
      <c r="P111" s="39"/>
      <c r="R111" s="39"/>
      <c r="S111" s="39"/>
      <c r="T111" s="39"/>
      <c r="U111" s="39"/>
      <c r="V111" s="39"/>
      <c r="W111" s="39"/>
      <c r="X111" s="39"/>
      <c r="Y111" s="39"/>
      <c r="Z111" s="39"/>
      <c r="AA111" s="39"/>
      <c r="AB111" s="39"/>
      <c r="AC111" s="39"/>
      <c r="AD111" s="39"/>
      <c r="AE111" s="39"/>
      <c r="AF111" s="39"/>
      <c r="AG111" s="39"/>
      <c r="AH111" s="40" t="str">
        <f>IF(ISNUMBER('Indicator Data'!AH112),"","Imputed using GDP p.c.")</f>
        <v/>
      </c>
      <c r="AJ111" s="39"/>
      <c r="AK111" s="39"/>
      <c r="AL111" s="39"/>
      <c r="AM111" s="39"/>
      <c r="AN111" s="39"/>
      <c r="AO111" s="39"/>
      <c r="AP111" s="39"/>
      <c r="AQ111" s="39"/>
      <c r="AR111" s="39"/>
      <c r="AS111" s="39"/>
      <c r="AT111" s="39"/>
      <c r="AU111" s="39"/>
      <c r="AV111" s="39"/>
      <c r="AW111" s="39"/>
      <c r="AX111" s="22"/>
      <c r="BF111" s="225"/>
    </row>
    <row r="112" spans="1:58">
      <c r="A112" s="30" t="str">
        <f>'Indicator Data'!A113</f>
        <v>Marshall Islands</v>
      </c>
      <c r="B112" s="23" t="str">
        <f>'Indicator Data'!B113</f>
        <v>MHL</v>
      </c>
      <c r="C112" s="39"/>
      <c r="D112" s="39"/>
      <c r="E112" s="39"/>
      <c r="F112" s="39"/>
      <c r="G112" s="39"/>
      <c r="H112" s="39"/>
      <c r="I112" s="39"/>
      <c r="J112" s="39"/>
      <c r="K112" s="39"/>
      <c r="L112" s="39"/>
      <c r="M112" s="39"/>
      <c r="N112" s="39"/>
      <c r="O112" s="39"/>
      <c r="P112" s="39"/>
      <c r="R112" s="39"/>
      <c r="S112" s="39"/>
      <c r="T112" s="39"/>
      <c r="U112" s="39"/>
      <c r="V112" s="39"/>
      <c r="W112" s="39"/>
      <c r="X112" s="39"/>
      <c r="Y112" s="39"/>
      <c r="Z112" s="39"/>
      <c r="AA112" s="39"/>
      <c r="AB112" s="39"/>
      <c r="AC112" s="39"/>
      <c r="AD112" s="39"/>
      <c r="AE112" s="39"/>
      <c r="AF112" s="39"/>
      <c r="AG112" s="39"/>
      <c r="AH112" s="40" t="str">
        <f>IF(ISNUMBER('Indicator Data'!AH113),"","Imputed using GDP p.c.")</f>
        <v/>
      </c>
      <c r="AJ112" s="39"/>
      <c r="AK112" s="39"/>
      <c r="AL112" s="39"/>
      <c r="AM112" s="39"/>
      <c r="AN112" s="39"/>
      <c r="AO112" s="39"/>
      <c r="AP112" s="39"/>
      <c r="AQ112" s="39"/>
      <c r="AR112" s="39"/>
      <c r="AS112" s="39"/>
      <c r="AT112" s="39"/>
      <c r="AU112" s="39"/>
      <c r="AV112" s="39"/>
      <c r="AW112" s="39"/>
      <c r="AX112" s="22"/>
      <c r="BD112" s="226" t="s">
        <v>1141</v>
      </c>
      <c r="BE112" s="226" t="s">
        <v>1260</v>
      </c>
      <c r="BF112" s="225"/>
    </row>
    <row r="113" spans="1:58">
      <c r="A113" s="30" t="str">
        <f>'Indicator Data'!A114</f>
        <v>Mauritania</v>
      </c>
      <c r="B113" s="23" t="str">
        <f>'Indicator Data'!B114</f>
        <v>MRT</v>
      </c>
      <c r="C113" s="39"/>
      <c r="D113" s="39"/>
      <c r="E113" s="39"/>
      <c r="F113" s="39"/>
      <c r="G113" s="39"/>
      <c r="H113" s="39"/>
      <c r="I113" s="39"/>
      <c r="J113" s="39"/>
      <c r="K113" s="39"/>
      <c r="L113" s="39"/>
      <c r="M113" s="39"/>
      <c r="N113" s="39"/>
      <c r="O113" s="39"/>
      <c r="P113" s="39"/>
      <c r="R113" s="39"/>
      <c r="S113" s="39"/>
      <c r="T113" s="39"/>
      <c r="U113" s="39"/>
      <c r="V113" s="39"/>
      <c r="W113" s="39"/>
      <c r="X113" s="39"/>
      <c r="Y113" s="39"/>
      <c r="Z113" s="39"/>
      <c r="AA113" s="39"/>
      <c r="AB113" s="39"/>
      <c r="AC113" s="39"/>
      <c r="AD113" s="39"/>
      <c r="AE113" s="39"/>
      <c r="AF113" s="39"/>
      <c r="AG113" s="39"/>
      <c r="AH113" s="40" t="str">
        <f>IF(ISNUMBER('Indicator Data'!AH114),"","Imputed using GDP p.c.")</f>
        <v/>
      </c>
      <c r="AJ113" s="39"/>
      <c r="AK113" s="39"/>
      <c r="AL113" s="39"/>
      <c r="AM113" s="39"/>
      <c r="AN113" s="39"/>
      <c r="AO113" s="39"/>
      <c r="AP113" s="39"/>
      <c r="AQ113" s="39"/>
      <c r="AR113" s="39"/>
      <c r="AS113" s="39"/>
      <c r="AT113" s="39"/>
      <c r="AU113" s="39"/>
      <c r="AV113" s="39"/>
      <c r="AW113" s="39"/>
      <c r="AX113" s="22"/>
      <c r="BD113" s="226"/>
      <c r="BE113" s="226"/>
      <c r="BF113" s="225"/>
    </row>
    <row r="114" spans="1:58">
      <c r="A114" s="30" t="str">
        <f>'Indicator Data'!A115</f>
        <v>Mauritius</v>
      </c>
      <c r="B114" s="23" t="str">
        <f>'Indicator Data'!B115</f>
        <v>MUS</v>
      </c>
      <c r="C114" s="39"/>
      <c r="D114" s="39"/>
      <c r="E114" s="39"/>
      <c r="F114" s="39"/>
      <c r="G114" s="39"/>
      <c r="H114" s="39"/>
      <c r="I114" s="39"/>
      <c r="J114" s="39"/>
      <c r="K114" s="39"/>
      <c r="L114" s="39"/>
      <c r="M114" s="39"/>
      <c r="N114" s="39"/>
      <c r="O114" s="39"/>
      <c r="P114" s="39"/>
      <c r="R114" s="39"/>
      <c r="S114" s="39"/>
      <c r="T114" s="39"/>
      <c r="U114" s="39"/>
      <c r="V114" s="39"/>
      <c r="W114" s="39"/>
      <c r="X114" s="39"/>
      <c r="Y114" s="39"/>
      <c r="Z114" s="39"/>
      <c r="AA114" s="39"/>
      <c r="AB114" s="39"/>
      <c r="AC114" s="39"/>
      <c r="AD114" s="39"/>
      <c r="AE114" s="39"/>
      <c r="AF114" s="39"/>
      <c r="AG114" s="39"/>
      <c r="AH114" s="40" t="str">
        <f>IF(ISNUMBER('Indicator Data'!AH115),"","Imputed using GDP p.c.")</f>
        <v/>
      </c>
      <c r="AJ114" s="39"/>
      <c r="AK114" s="39"/>
      <c r="AL114" s="39"/>
      <c r="AM114" s="39"/>
      <c r="AN114" s="39"/>
      <c r="AO114" s="39"/>
      <c r="AP114" s="39"/>
      <c r="AQ114" s="39"/>
      <c r="AR114" s="39"/>
      <c r="AS114" s="39"/>
      <c r="AT114" s="39"/>
      <c r="AU114" s="39"/>
      <c r="AV114" s="39"/>
      <c r="AW114" s="39"/>
      <c r="AX114" s="22"/>
      <c r="BD114" s="226"/>
      <c r="BE114" s="226"/>
      <c r="BF114" s="225"/>
    </row>
    <row r="115" spans="1:58">
      <c r="A115" s="30" t="str">
        <f>'Indicator Data'!A116</f>
        <v>Mexico</v>
      </c>
      <c r="B115" s="23" t="str">
        <f>'Indicator Data'!B116</f>
        <v>MEX</v>
      </c>
      <c r="C115" s="39"/>
      <c r="D115" s="39"/>
      <c r="E115" s="39"/>
      <c r="F115" s="39"/>
      <c r="G115" s="39"/>
      <c r="H115" s="39"/>
      <c r="I115" s="39"/>
      <c r="J115" s="39"/>
      <c r="K115" s="39"/>
      <c r="L115" s="39"/>
      <c r="M115" s="39"/>
      <c r="N115" s="39"/>
      <c r="O115" s="39"/>
      <c r="P115" s="39"/>
      <c r="R115" s="39"/>
      <c r="S115" s="39"/>
      <c r="T115" s="39"/>
      <c r="U115" s="39"/>
      <c r="V115" s="39"/>
      <c r="W115" s="39"/>
      <c r="X115" s="39"/>
      <c r="Y115" s="39"/>
      <c r="Z115" s="39"/>
      <c r="AA115" s="39"/>
      <c r="AB115" s="39"/>
      <c r="AC115" s="39"/>
      <c r="AD115" s="39"/>
      <c r="AE115" s="39"/>
      <c r="AF115" s="39"/>
      <c r="AG115" s="39"/>
      <c r="AH115" s="40" t="str">
        <f>IF(ISNUMBER('Indicator Data'!AH116),"","Imputed using GDP p.c.")</f>
        <v/>
      </c>
      <c r="AJ115" s="39"/>
      <c r="AK115" s="39"/>
      <c r="AL115" s="39"/>
      <c r="AM115" s="39"/>
      <c r="AN115" s="39"/>
      <c r="AO115" s="39"/>
      <c r="AP115" s="39"/>
      <c r="AQ115" s="39"/>
      <c r="AR115" s="39"/>
      <c r="AS115" s="39"/>
      <c r="AT115" s="39"/>
      <c r="AU115" s="39"/>
      <c r="AV115" s="39"/>
      <c r="AW115" s="39"/>
      <c r="AX115" s="22"/>
      <c r="BD115" s="226"/>
      <c r="BE115" s="226"/>
      <c r="BF115" s="225"/>
    </row>
    <row r="116" spans="1:58">
      <c r="A116" s="30" t="str">
        <f>'Indicator Data'!A117</f>
        <v>Micronesia</v>
      </c>
      <c r="B116" s="23" t="str">
        <f>'Indicator Data'!B117</f>
        <v>FSM</v>
      </c>
      <c r="C116" s="39"/>
      <c r="D116" s="39"/>
      <c r="E116" s="39"/>
      <c r="F116" s="39"/>
      <c r="G116" s="39"/>
      <c r="H116" s="39"/>
      <c r="I116" s="39"/>
      <c r="J116" s="39"/>
      <c r="K116" s="39"/>
      <c r="L116" s="39"/>
      <c r="M116" s="39"/>
      <c r="N116" s="39"/>
      <c r="O116" s="39"/>
      <c r="P116" s="39"/>
      <c r="R116" s="39"/>
      <c r="S116" s="39"/>
      <c r="T116" s="39"/>
      <c r="U116" s="39"/>
      <c r="V116" s="39"/>
      <c r="W116" s="39"/>
      <c r="X116" s="39"/>
      <c r="Y116" s="39"/>
      <c r="Z116" s="39"/>
      <c r="AA116" s="39"/>
      <c r="AB116" s="39"/>
      <c r="AC116" s="39"/>
      <c r="AD116" s="39"/>
      <c r="AE116" s="39"/>
      <c r="AF116" s="39"/>
      <c r="AG116" s="39"/>
      <c r="AH116" s="40" t="str">
        <f>IF(ISNUMBER('Indicator Data'!AH117),"","Imputed using GDP p.c.")</f>
        <v/>
      </c>
      <c r="AJ116" s="39"/>
      <c r="AK116" s="39"/>
      <c r="AL116" s="39"/>
      <c r="AM116" s="39"/>
      <c r="AN116" s="39"/>
      <c r="AO116" s="39"/>
      <c r="AP116" s="39"/>
      <c r="AQ116" s="39"/>
      <c r="AR116" s="39"/>
      <c r="AS116" s="39"/>
      <c r="AT116" s="39"/>
      <c r="AU116" s="39"/>
      <c r="AV116" s="39"/>
      <c r="AW116" s="39"/>
      <c r="AX116" s="22"/>
      <c r="BD116" s="226" t="s">
        <v>1141</v>
      </c>
      <c r="BE116" s="226" t="s">
        <v>1260</v>
      </c>
      <c r="BF116" s="225"/>
    </row>
    <row r="117" spans="1:58">
      <c r="A117" s="30" t="str">
        <f>'Indicator Data'!A118</f>
        <v>Moldova Republic of</v>
      </c>
      <c r="B117" s="23" t="str">
        <f>'Indicator Data'!B118</f>
        <v>MDA</v>
      </c>
      <c r="C117" s="39"/>
      <c r="D117" s="39"/>
      <c r="E117" s="39"/>
      <c r="F117" s="39"/>
      <c r="G117" s="39"/>
      <c r="H117" s="39"/>
      <c r="I117" s="39"/>
      <c r="J117" s="39"/>
      <c r="K117" s="39"/>
      <c r="L117" s="39"/>
      <c r="M117" s="39"/>
      <c r="N117" s="39"/>
      <c r="O117" s="39"/>
      <c r="P117" s="39"/>
      <c r="R117" s="39"/>
      <c r="S117" s="39"/>
      <c r="T117" s="39"/>
      <c r="U117" s="39"/>
      <c r="V117" s="39"/>
      <c r="W117" s="39"/>
      <c r="X117" s="39"/>
      <c r="Y117" s="39"/>
      <c r="Z117" s="39"/>
      <c r="AA117" s="39"/>
      <c r="AB117" s="39"/>
      <c r="AC117" s="39"/>
      <c r="AD117" s="39"/>
      <c r="AE117" s="39"/>
      <c r="AF117" s="39"/>
      <c r="AG117" s="39"/>
      <c r="AH117" s="40" t="str">
        <f>IF(ISNUMBER('Indicator Data'!AH118),"","Imputed using GDP p.c.")</f>
        <v/>
      </c>
      <c r="AJ117" s="39"/>
      <c r="AK117" s="39"/>
      <c r="AL117" s="39"/>
      <c r="AM117" s="39"/>
      <c r="AN117" s="39"/>
      <c r="AO117" s="39"/>
      <c r="AP117" s="39"/>
      <c r="AQ117" s="39"/>
      <c r="AR117" s="39"/>
      <c r="AS117" s="39"/>
      <c r="AT117" s="39"/>
      <c r="AU117" s="39"/>
      <c r="AV117" s="39"/>
      <c r="AW117" s="39"/>
      <c r="AX117" s="22"/>
      <c r="BD117" s="226"/>
      <c r="BE117" s="226"/>
      <c r="BF117" s="225"/>
    </row>
    <row r="118" spans="1:58">
      <c r="A118" s="30" t="str">
        <f>'Indicator Data'!A119</f>
        <v>Mongolia</v>
      </c>
      <c r="B118" s="23" t="str">
        <f>'Indicator Data'!B119</f>
        <v>MNG</v>
      </c>
      <c r="C118" s="39"/>
      <c r="D118" s="39"/>
      <c r="E118" s="39"/>
      <c r="F118" s="39"/>
      <c r="G118" s="39"/>
      <c r="H118" s="39"/>
      <c r="I118" s="39"/>
      <c r="J118" s="39"/>
      <c r="K118" s="39"/>
      <c r="L118" s="39"/>
      <c r="M118" s="39"/>
      <c r="N118" s="39"/>
      <c r="O118" s="39"/>
      <c r="P118" s="39"/>
      <c r="R118" s="39"/>
      <c r="S118" s="39"/>
      <c r="T118" s="39"/>
      <c r="U118" s="39"/>
      <c r="V118" s="39"/>
      <c r="W118" s="39"/>
      <c r="X118" s="39"/>
      <c r="Y118" s="39"/>
      <c r="Z118" s="39"/>
      <c r="AA118" s="39"/>
      <c r="AB118" s="39"/>
      <c r="AC118" s="39"/>
      <c r="AD118" s="39"/>
      <c r="AE118" s="39"/>
      <c r="AF118" s="39"/>
      <c r="AG118" s="39"/>
      <c r="AH118" s="40" t="str">
        <f>IF(ISNUMBER('Indicator Data'!AH119),"","Imputed using GDP p.c.")</f>
        <v/>
      </c>
      <c r="AJ118" s="39"/>
      <c r="AK118" s="39"/>
      <c r="AL118" s="39"/>
      <c r="AM118" s="39"/>
      <c r="AN118" s="39"/>
      <c r="AO118" s="39"/>
      <c r="AP118" s="39"/>
      <c r="AQ118" s="39"/>
      <c r="AR118" s="39"/>
      <c r="AS118" s="39"/>
      <c r="AT118" s="39"/>
      <c r="AU118" s="39"/>
      <c r="AV118" s="39"/>
      <c r="AW118" s="39"/>
      <c r="AX118" s="22"/>
      <c r="BD118" s="226"/>
      <c r="BE118" s="226"/>
      <c r="BF118" s="225"/>
    </row>
    <row r="119" spans="1:58">
      <c r="A119" s="30" t="str">
        <f>'Indicator Data'!A120</f>
        <v>Montenegro</v>
      </c>
      <c r="B119" s="23" t="str">
        <f>'Indicator Data'!B120</f>
        <v>MNE</v>
      </c>
      <c r="C119" s="39"/>
      <c r="D119" s="39"/>
      <c r="E119" s="39"/>
      <c r="F119" s="39"/>
      <c r="G119" s="39"/>
      <c r="H119" s="39"/>
      <c r="I119" s="39"/>
      <c r="J119" s="39"/>
      <c r="K119" s="39"/>
      <c r="L119" s="39"/>
      <c r="M119" s="39"/>
      <c r="N119" s="39"/>
      <c r="O119" s="39"/>
      <c r="P119" s="39"/>
      <c r="R119" s="39"/>
      <c r="S119" s="39"/>
      <c r="T119" s="39"/>
      <c r="U119" s="39"/>
      <c r="V119" s="39"/>
      <c r="W119" s="39"/>
      <c r="X119" s="39"/>
      <c r="Y119" s="39"/>
      <c r="Z119" s="39"/>
      <c r="AA119" s="39"/>
      <c r="AB119" s="39"/>
      <c r="AC119" s="39"/>
      <c r="AD119" s="39"/>
      <c r="AE119" s="39"/>
      <c r="AF119" s="39"/>
      <c r="AG119" s="39"/>
      <c r="AH119" s="40" t="str">
        <f>IF(ISNUMBER('Indicator Data'!AH120),"","Imputed using GDP p.c.")</f>
        <v/>
      </c>
      <c r="AJ119" s="39"/>
      <c r="AK119" s="39"/>
      <c r="AL119" s="39"/>
      <c r="AM119" s="39"/>
      <c r="AN119" s="39"/>
      <c r="AO119" s="39"/>
      <c r="AP119" s="39"/>
      <c r="AQ119" s="39"/>
      <c r="AR119" s="39"/>
      <c r="AS119" s="39"/>
      <c r="AT119" s="39"/>
      <c r="AU119" s="39"/>
      <c r="AV119" s="39"/>
      <c r="AW119" s="39"/>
      <c r="AX119" s="22"/>
      <c r="BD119" s="226"/>
      <c r="BE119" s="226"/>
      <c r="BF119" s="225"/>
    </row>
    <row r="120" spans="1:58">
      <c r="A120" s="30" t="str">
        <f>'Indicator Data'!A121</f>
        <v>Morocco</v>
      </c>
      <c r="B120" s="23" t="str">
        <f>'Indicator Data'!B121</f>
        <v>MAR</v>
      </c>
      <c r="C120" s="39"/>
      <c r="D120" s="39"/>
      <c r="E120" s="39"/>
      <c r="F120" s="39"/>
      <c r="G120" s="39"/>
      <c r="H120" s="39"/>
      <c r="I120" s="39"/>
      <c r="J120" s="39"/>
      <c r="K120" s="39"/>
      <c r="L120" s="39"/>
      <c r="M120" s="39"/>
      <c r="N120" s="39"/>
      <c r="O120" s="39"/>
      <c r="P120" s="39"/>
      <c r="R120" s="39"/>
      <c r="S120" s="39"/>
      <c r="T120" s="39"/>
      <c r="U120" s="39"/>
      <c r="V120" s="39"/>
      <c r="W120" s="39"/>
      <c r="X120" s="39"/>
      <c r="Y120" s="39"/>
      <c r="Z120" s="39"/>
      <c r="AA120" s="39"/>
      <c r="AB120" s="39"/>
      <c r="AC120" s="39"/>
      <c r="AD120" s="39"/>
      <c r="AE120" s="39"/>
      <c r="AF120" s="39"/>
      <c r="AG120" s="39"/>
      <c r="AH120" s="40" t="str">
        <f>IF(ISNUMBER('Indicator Data'!AH121),"","Imputed using GDP p.c.")</f>
        <v/>
      </c>
      <c r="AJ120" s="39"/>
      <c r="AK120" s="39"/>
      <c r="AL120" s="39"/>
      <c r="AM120" s="39"/>
      <c r="AN120" s="39"/>
      <c r="AO120" s="39"/>
      <c r="AP120" s="39"/>
      <c r="AQ120" s="39"/>
      <c r="AR120" s="39"/>
      <c r="AS120" s="39"/>
      <c r="AT120" s="39"/>
      <c r="AU120" s="39"/>
      <c r="AV120" s="39"/>
      <c r="AW120" s="39"/>
      <c r="AX120" s="22"/>
      <c r="BD120" s="226"/>
      <c r="BE120" s="226"/>
      <c r="BF120" s="225"/>
    </row>
    <row r="121" spans="1:58">
      <c r="A121" s="30" t="str">
        <f>'Indicator Data'!A122</f>
        <v>Mozambique</v>
      </c>
      <c r="B121" s="23" t="str">
        <f>'Indicator Data'!B122</f>
        <v>MOZ</v>
      </c>
      <c r="C121" s="39"/>
      <c r="D121" s="39"/>
      <c r="E121" s="39"/>
      <c r="F121" s="39"/>
      <c r="G121" s="39"/>
      <c r="H121" s="39"/>
      <c r="I121" s="39"/>
      <c r="J121" s="39"/>
      <c r="K121" s="39"/>
      <c r="L121" s="39"/>
      <c r="M121" s="39"/>
      <c r="N121" s="39"/>
      <c r="O121" s="39"/>
      <c r="P121" s="39"/>
      <c r="R121" s="39"/>
      <c r="S121" s="39"/>
      <c r="T121" s="39"/>
      <c r="U121" s="39"/>
      <c r="V121" s="39"/>
      <c r="W121" s="39"/>
      <c r="X121" s="39"/>
      <c r="Y121" s="39"/>
      <c r="Z121" s="39"/>
      <c r="AA121" s="39"/>
      <c r="AB121" s="39"/>
      <c r="AC121" s="39"/>
      <c r="AD121" s="39"/>
      <c r="AE121" s="39"/>
      <c r="AF121" s="39"/>
      <c r="AG121" s="39"/>
      <c r="AH121" s="40" t="str">
        <f>IF(ISNUMBER('Indicator Data'!AH122),"","Imputed using GDP p.c.")</f>
        <v/>
      </c>
      <c r="AJ121" s="39"/>
      <c r="AK121" s="39"/>
      <c r="AL121" s="39"/>
      <c r="AM121" s="39"/>
      <c r="AN121" s="39"/>
      <c r="AO121" s="39"/>
      <c r="AP121" s="39"/>
      <c r="AQ121" s="39"/>
      <c r="AR121" s="39"/>
      <c r="AS121" s="39"/>
      <c r="AT121" s="39"/>
      <c r="AU121" s="39"/>
      <c r="AV121" s="39"/>
      <c r="AW121" s="39"/>
      <c r="AX121" s="22"/>
      <c r="BD121" s="226"/>
      <c r="BE121" s="226"/>
      <c r="BF121" s="225"/>
    </row>
    <row r="122" spans="1:58">
      <c r="A122" s="30" t="str">
        <f>'Indicator Data'!A123</f>
        <v>Myanmar</v>
      </c>
      <c r="B122" s="23" t="str">
        <f>'Indicator Data'!B123</f>
        <v>MMR</v>
      </c>
      <c r="C122" s="39"/>
      <c r="D122" s="39"/>
      <c r="E122" s="39"/>
      <c r="F122" s="39"/>
      <c r="G122" s="39"/>
      <c r="H122" s="39"/>
      <c r="I122" s="39"/>
      <c r="J122" s="39"/>
      <c r="K122" s="39"/>
      <c r="L122" s="39"/>
      <c r="M122" s="39"/>
      <c r="N122" s="39"/>
      <c r="O122" s="39"/>
      <c r="P122" s="39"/>
      <c r="R122" s="39"/>
      <c r="S122" s="39"/>
      <c r="T122" s="39"/>
      <c r="U122" s="39"/>
      <c r="V122" s="39"/>
      <c r="W122" s="39"/>
      <c r="X122" s="39"/>
      <c r="Y122" s="39"/>
      <c r="Z122" s="39"/>
      <c r="AA122" s="39"/>
      <c r="AB122" s="39"/>
      <c r="AC122" s="39"/>
      <c r="AD122" s="39"/>
      <c r="AE122" s="39"/>
      <c r="AF122" s="39"/>
      <c r="AG122" s="39"/>
      <c r="AH122" s="40" t="str">
        <f>IF(ISNUMBER('Indicator Data'!AH123),"","Imputed using GDP p.c.")</f>
        <v/>
      </c>
      <c r="AJ122" s="39"/>
      <c r="AK122" s="39"/>
      <c r="AL122" s="39"/>
      <c r="AM122" s="39"/>
      <c r="AN122" s="39"/>
      <c r="AO122" s="39"/>
      <c r="AP122" s="39"/>
      <c r="AQ122" s="39"/>
      <c r="AR122" s="39"/>
      <c r="AS122" s="39"/>
      <c r="AT122" s="39"/>
      <c r="AU122" s="39"/>
      <c r="AV122" s="39"/>
      <c r="AW122" s="39"/>
      <c r="AX122" s="22"/>
      <c r="BD122" s="226"/>
      <c r="BE122" s="226"/>
      <c r="BF122" s="225"/>
    </row>
    <row r="123" spans="1:58">
      <c r="A123" s="30" t="str">
        <f>'Indicator Data'!A124</f>
        <v>Namibia</v>
      </c>
      <c r="B123" s="23" t="str">
        <f>'Indicator Data'!B124</f>
        <v>NAM</v>
      </c>
      <c r="C123" s="39"/>
      <c r="D123" s="39"/>
      <c r="E123" s="39"/>
      <c r="F123" s="39"/>
      <c r="G123" s="39"/>
      <c r="H123" s="39"/>
      <c r="I123" s="39"/>
      <c r="J123" s="39"/>
      <c r="K123" s="39"/>
      <c r="L123" s="39"/>
      <c r="M123" s="39"/>
      <c r="N123" s="39"/>
      <c r="O123" s="39"/>
      <c r="P123" s="39"/>
      <c r="R123" s="39"/>
      <c r="S123" s="39"/>
      <c r="T123" s="39"/>
      <c r="U123" s="39"/>
      <c r="V123" s="39"/>
      <c r="W123" s="39"/>
      <c r="X123" s="39"/>
      <c r="Y123" s="39"/>
      <c r="Z123" s="39"/>
      <c r="AA123" s="39"/>
      <c r="AB123" s="39"/>
      <c r="AC123" s="39"/>
      <c r="AD123" s="39"/>
      <c r="AE123" s="39"/>
      <c r="AF123" s="39"/>
      <c r="AG123" s="39"/>
      <c r="AH123" s="40" t="str">
        <f>IF(ISNUMBER('Indicator Data'!AH124),"","Imputed using GDP p.c.")</f>
        <v/>
      </c>
      <c r="AJ123" s="39"/>
      <c r="AK123" s="39"/>
      <c r="AL123" s="39"/>
      <c r="AM123" s="39"/>
      <c r="AN123" s="39"/>
      <c r="AO123" s="39"/>
      <c r="AP123" s="39"/>
      <c r="AQ123" s="39"/>
      <c r="AR123" s="39"/>
      <c r="AS123" s="39"/>
      <c r="AT123" s="39"/>
      <c r="AU123" s="39"/>
      <c r="AV123" s="39"/>
      <c r="AW123" s="39"/>
      <c r="AX123" s="22"/>
      <c r="BD123" s="226"/>
      <c r="BE123" s="226"/>
      <c r="BF123" s="225"/>
    </row>
    <row r="124" spans="1:58">
      <c r="A124" s="30" t="str">
        <f>'Indicator Data'!A125</f>
        <v>Nauru</v>
      </c>
      <c r="B124" s="23" t="str">
        <f>'Indicator Data'!B125</f>
        <v>NRU</v>
      </c>
      <c r="C124" s="39"/>
      <c r="D124" s="39"/>
      <c r="E124" s="39"/>
      <c r="F124" s="39"/>
      <c r="G124" s="39"/>
      <c r="H124" s="39"/>
      <c r="I124" s="39"/>
      <c r="J124" s="39"/>
      <c r="K124" s="39"/>
      <c r="L124" s="39"/>
      <c r="M124" s="39"/>
      <c r="N124" s="39"/>
      <c r="O124" s="39"/>
      <c r="P124" s="39"/>
      <c r="R124" s="39"/>
      <c r="S124" s="39"/>
      <c r="T124" s="39"/>
      <c r="U124" s="39"/>
      <c r="V124" s="39"/>
      <c r="W124" s="39"/>
      <c r="X124" s="39"/>
      <c r="Y124" s="39"/>
      <c r="Z124" s="39"/>
      <c r="AA124" s="39"/>
      <c r="AB124" s="39"/>
      <c r="AC124" s="39"/>
      <c r="AD124" s="39"/>
      <c r="AE124" s="39"/>
      <c r="AF124" s="39"/>
      <c r="AG124" s="39"/>
      <c r="AH124" s="40" t="str">
        <f>IF(ISNUMBER('Indicator Data'!AH125),"","Imputed using GDP p.c.")</f>
        <v/>
      </c>
      <c r="AJ124" s="39"/>
      <c r="AK124" s="39"/>
      <c r="AL124" s="39"/>
      <c r="AM124" s="39"/>
      <c r="AN124" s="39"/>
      <c r="AO124" s="39"/>
      <c r="AP124" s="39"/>
      <c r="AQ124" s="39"/>
      <c r="AR124" s="39"/>
      <c r="AS124" s="39"/>
      <c r="AT124" s="39"/>
      <c r="AU124" s="39"/>
      <c r="AV124" s="39"/>
      <c r="AW124" s="39"/>
      <c r="AX124" s="22"/>
      <c r="BD124" s="226" t="s">
        <v>1141</v>
      </c>
      <c r="BE124" s="226" t="s">
        <v>1260</v>
      </c>
      <c r="BF124" s="225"/>
    </row>
    <row r="125" spans="1:58">
      <c r="A125" s="30" t="str">
        <f>'Indicator Data'!A126</f>
        <v>Nepal</v>
      </c>
      <c r="B125" s="23" t="str">
        <f>'Indicator Data'!B126</f>
        <v>NPL</v>
      </c>
      <c r="C125" s="39"/>
      <c r="D125" s="39"/>
      <c r="E125" s="39"/>
      <c r="F125" s="39"/>
      <c r="G125" s="39"/>
      <c r="H125" s="39"/>
      <c r="I125" s="39"/>
      <c r="J125" s="39"/>
      <c r="K125" s="39"/>
      <c r="L125" s="39"/>
      <c r="M125" s="39"/>
      <c r="N125" s="39"/>
      <c r="O125" s="39"/>
      <c r="P125" s="39"/>
      <c r="R125" s="39"/>
      <c r="S125" s="39"/>
      <c r="T125" s="39"/>
      <c r="U125" s="39"/>
      <c r="V125" s="39"/>
      <c r="W125" s="39"/>
      <c r="X125" s="39"/>
      <c r="Y125" s="39"/>
      <c r="Z125" s="39"/>
      <c r="AA125" s="39"/>
      <c r="AB125" s="39"/>
      <c r="AC125" s="39"/>
      <c r="AD125" s="39"/>
      <c r="AE125" s="39"/>
      <c r="AF125" s="39"/>
      <c r="AG125" s="39"/>
      <c r="AH125" s="40" t="str">
        <f>IF(ISNUMBER('Indicator Data'!AH126),"","Imputed using GDP p.c.")</f>
        <v/>
      </c>
      <c r="AJ125" s="39"/>
      <c r="AK125" s="39"/>
      <c r="AL125" s="39"/>
      <c r="AM125" s="39"/>
      <c r="AN125" s="39"/>
      <c r="AO125" s="39"/>
      <c r="AP125" s="39"/>
      <c r="AQ125" s="39"/>
      <c r="AR125" s="39"/>
      <c r="AS125" s="39"/>
      <c r="AT125" s="39"/>
      <c r="AU125" s="39"/>
      <c r="AV125" s="39"/>
      <c r="AW125" s="39"/>
      <c r="AX125" s="22"/>
      <c r="BD125" s="226"/>
      <c r="BE125" s="226"/>
      <c r="BF125" s="225"/>
    </row>
    <row r="126" spans="1:58">
      <c r="A126" s="30" t="str">
        <f>'Indicator Data'!A127</f>
        <v>Netherlands</v>
      </c>
      <c r="B126" s="23" t="str">
        <f>'Indicator Data'!B127</f>
        <v>NLD</v>
      </c>
      <c r="C126" s="39"/>
      <c r="D126" s="39"/>
      <c r="E126" s="39"/>
      <c r="F126" s="39"/>
      <c r="G126" s="39"/>
      <c r="H126" s="39"/>
      <c r="I126" s="39"/>
      <c r="J126" s="39"/>
      <c r="K126" s="39"/>
      <c r="L126" s="39"/>
      <c r="M126" s="39"/>
      <c r="N126" s="39"/>
      <c r="O126" s="39"/>
      <c r="P126" s="39"/>
      <c r="R126" s="39"/>
      <c r="S126" s="39"/>
      <c r="T126" s="39"/>
      <c r="U126" s="39"/>
      <c r="V126" s="39"/>
      <c r="W126" s="39"/>
      <c r="X126" s="39"/>
      <c r="Y126" s="39"/>
      <c r="Z126" s="39"/>
      <c r="AA126" s="39"/>
      <c r="AB126" s="39"/>
      <c r="AC126" s="39"/>
      <c r="AD126" s="39"/>
      <c r="AE126" s="39"/>
      <c r="AF126" s="39"/>
      <c r="AG126" s="39"/>
      <c r="AH126" s="40" t="str">
        <f>IF(ISNUMBER('Indicator Data'!AH127),"","Imputed using GDP p.c.")</f>
        <v/>
      </c>
      <c r="AJ126" s="39"/>
      <c r="AK126" s="39"/>
      <c r="AL126" s="39"/>
      <c r="AM126" s="39"/>
      <c r="AN126" s="39"/>
      <c r="AO126" s="39"/>
      <c r="AP126" s="39"/>
      <c r="AQ126" s="39"/>
      <c r="AR126" s="39"/>
      <c r="AS126" s="39"/>
      <c r="AT126" s="39"/>
      <c r="AU126" s="39"/>
      <c r="AV126" s="39"/>
      <c r="AW126" s="39"/>
      <c r="AX126" s="22"/>
      <c r="BD126" s="226"/>
      <c r="BE126" s="226"/>
      <c r="BF126" s="225"/>
    </row>
    <row r="127" spans="1:58">
      <c r="A127" s="30" t="str">
        <f>'Indicator Data'!A128</f>
        <v>New Zealand</v>
      </c>
      <c r="B127" s="23" t="str">
        <f>'Indicator Data'!B128</f>
        <v>NZL</v>
      </c>
      <c r="C127" s="39"/>
      <c r="D127" s="39"/>
      <c r="E127" s="39"/>
      <c r="F127" s="39"/>
      <c r="G127" s="39"/>
      <c r="H127" s="39"/>
      <c r="I127" s="39"/>
      <c r="J127" s="39"/>
      <c r="K127" s="39"/>
      <c r="L127" s="39"/>
      <c r="M127" s="39"/>
      <c r="N127" s="39"/>
      <c r="O127" s="39"/>
      <c r="P127" s="39"/>
      <c r="R127" s="39"/>
      <c r="S127" s="39"/>
      <c r="T127" s="39"/>
      <c r="U127" s="39"/>
      <c r="V127" s="39"/>
      <c r="W127" s="39"/>
      <c r="X127" s="39"/>
      <c r="Y127" s="39"/>
      <c r="Z127" s="39"/>
      <c r="AA127" s="39"/>
      <c r="AB127" s="39"/>
      <c r="AC127" s="39"/>
      <c r="AD127" s="39"/>
      <c r="AE127" s="39"/>
      <c r="AF127" s="39"/>
      <c r="AG127" s="39"/>
      <c r="AH127" s="40" t="str">
        <f>IF(ISNUMBER('Indicator Data'!AH128),"","Imputed using GDP p.c.")</f>
        <v/>
      </c>
      <c r="AJ127" s="39"/>
      <c r="AK127" s="39"/>
      <c r="AL127" s="39"/>
      <c r="AM127" s="39"/>
      <c r="AN127" s="39"/>
      <c r="AO127" s="39"/>
      <c r="AP127" s="39"/>
      <c r="AQ127" s="39"/>
      <c r="AR127" s="39"/>
      <c r="AS127" s="39"/>
      <c r="AT127" s="39"/>
      <c r="AU127" s="39"/>
      <c r="AV127" s="39"/>
      <c r="AW127" s="39"/>
      <c r="AX127" s="22"/>
      <c r="BD127" s="226"/>
      <c r="BE127" s="226"/>
      <c r="BF127" s="225"/>
    </row>
    <row r="128" spans="1:58">
      <c r="A128" s="30" t="str">
        <f>'Indicator Data'!A129</f>
        <v>Nicaragua</v>
      </c>
      <c r="B128" s="23" t="str">
        <f>'Indicator Data'!B129</f>
        <v>NIC</v>
      </c>
      <c r="C128" s="39"/>
      <c r="D128" s="39"/>
      <c r="E128" s="39"/>
      <c r="F128" s="39"/>
      <c r="G128" s="39"/>
      <c r="H128" s="39"/>
      <c r="I128" s="39"/>
      <c r="J128" s="39"/>
      <c r="K128" s="39"/>
      <c r="L128" s="39"/>
      <c r="M128" s="39"/>
      <c r="N128" s="39"/>
      <c r="O128" s="39"/>
      <c r="P128" s="39"/>
      <c r="R128" s="39"/>
      <c r="S128" s="39"/>
      <c r="T128" s="39"/>
      <c r="U128" s="39"/>
      <c r="V128" s="39"/>
      <c r="W128" s="39"/>
      <c r="X128" s="39"/>
      <c r="Y128" s="39"/>
      <c r="Z128" s="39"/>
      <c r="AA128" s="39"/>
      <c r="AB128" s="39"/>
      <c r="AC128" s="39"/>
      <c r="AD128" s="39"/>
      <c r="AE128" s="39"/>
      <c r="AF128" s="39"/>
      <c r="AG128" s="39"/>
      <c r="AH128" s="40" t="str">
        <f>IF(ISNUMBER('Indicator Data'!AH129),"","Imputed using GDP p.c.")</f>
        <v/>
      </c>
      <c r="AJ128" s="39"/>
      <c r="AK128" s="39"/>
      <c r="AL128" s="39"/>
      <c r="AM128" s="39"/>
      <c r="AN128" s="39"/>
      <c r="AO128" s="39"/>
      <c r="AP128" s="39"/>
      <c r="AQ128" s="39"/>
      <c r="AR128" s="39"/>
      <c r="AS128" s="39"/>
      <c r="AT128" s="39"/>
      <c r="AU128" s="39"/>
      <c r="AV128" s="39"/>
      <c r="AW128" s="39"/>
      <c r="AX128" s="22"/>
      <c r="BD128" s="226"/>
      <c r="BE128" s="226"/>
      <c r="BF128" s="225"/>
    </row>
    <row r="129" spans="1:58">
      <c r="A129" s="30" t="str">
        <f>'Indicator Data'!A130</f>
        <v>Niger</v>
      </c>
      <c r="B129" s="23" t="str">
        <f>'Indicator Data'!B130</f>
        <v>NER</v>
      </c>
      <c r="C129" s="39"/>
      <c r="D129" s="39"/>
      <c r="E129" s="39"/>
      <c r="F129" s="39"/>
      <c r="G129" s="39"/>
      <c r="H129" s="39"/>
      <c r="I129" s="39"/>
      <c r="J129" s="39"/>
      <c r="K129" s="39"/>
      <c r="L129" s="39"/>
      <c r="M129" s="39"/>
      <c r="N129" s="39"/>
      <c r="O129" s="39"/>
      <c r="P129" s="39"/>
      <c r="R129" s="39"/>
      <c r="S129" s="39"/>
      <c r="T129" s="39"/>
      <c r="U129" s="39"/>
      <c r="V129" s="39"/>
      <c r="W129" s="39"/>
      <c r="X129" s="39"/>
      <c r="Y129" s="39"/>
      <c r="Z129" s="39"/>
      <c r="AA129" s="39"/>
      <c r="AB129" s="39"/>
      <c r="AC129" s="39"/>
      <c r="AD129" s="39"/>
      <c r="AE129" s="39"/>
      <c r="AF129" s="39"/>
      <c r="AG129" s="39"/>
      <c r="AH129" s="40" t="str">
        <f>IF(ISNUMBER('Indicator Data'!AH130),"","Imputed using GDP p.c.")</f>
        <v/>
      </c>
      <c r="AJ129" s="39"/>
      <c r="AK129" s="39"/>
      <c r="AL129" s="39"/>
      <c r="AM129" s="39"/>
      <c r="AN129" s="39"/>
      <c r="AO129" s="39"/>
      <c r="AP129" s="39"/>
      <c r="AQ129" s="39"/>
      <c r="AR129" s="39"/>
      <c r="AS129" s="39"/>
      <c r="AT129" s="39"/>
      <c r="AU129" s="39"/>
      <c r="AV129" s="39"/>
      <c r="AW129" s="39"/>
      <c r="AX129" s="22"/>
      <c r="BD129" s="226"/>
      <c r="BE129" s="226"/>
      <c r="BF129" s="225"/>
    </row>
    <row r="130" spans="1:58">
      <c r="A130" s="30" t="str">
        <f>'Indicator Data'!A131</f>
        <v>Nigeria</v>
      </c>
      <c r="B130" s="23" t="str">
        <f>'Indicator Data'!B131</f>
        <v>NGA</v>
      </c>
      <c r="C130" s="39"/>
      <c r="D130" s="39"/>
      <c r="E130" s="39"/>
      <c r="F130" s="39"/>
      <c r="G130" s="39"/>
      <c r="H130" s="39"/>
      <c r="I130" s="39"/>
      <c r="J130" s="39"/>
      <c r="K130" s="39"/>
      <c r="L130" s="39"/>
      <c r="M130" s="39"/>
      <c r="N130" s="39"/>
      <c r="O130" s="39"/>
      <c r="P130" s="39"/>
      <c r="R130" s="39"/>
      <c r="S130" s="39"/>
      <c r="T130" s="39"/>
      <c r="U130" s="39"/>
      <c r="V130" s="39"/>
      <c r="W130" s="39"/>
      <c r="X130" s="39"/>
      <c r="Y130" s="39"/>
      <c r="Z130" s="39"/>
      <c r="AA130" s="39"/>
      <c r="AB130" s="39"/>
      <c r="AC130" s="39"/>
      <c r="AD130" s="39"/>
      <c r="AE130" s="39"/>
      <c r="AF130" s="39"/>
      <c r="AG130" s="39"/>
      <c r="AH130" s="40" t="str">
        <f>IF(ISNUMBER('Indicator Data'!AH131),"","Imputed using GDP p.c.")</f>
        <v/>
      </c>
      <c r="AJ130" s="39"/>
      <c r="AK130" s="39"/>
      <c r="AL130" s="39"/>
      <c r="AM130" s="39"/>
      <c r="AN130" s="39"/>
      <c r="AO130" s="39"/>
      <c r="AP130" s="39"/>
      <c r="AQ130" s="39"/>
      <c r="AR130" s="39"/>
      <c r="AS130" s="39"/>
      <c r="AT130" s="39"/>
      <c r="AU130" s="39"/>
      <c r="AV130" s="39"/>
      <c r="AW130" s="39"/>
      <c r="AX130" s="22"/>
      <c r="BD130" s="226"/>
      <c r="BE130" s="226"/>
      <c r="BF130" s="225"/>
    </row>
    <row r="131" spans="1:58">
      <c r="A131" s="30" t="str">
        <f>'Indicator Data'!A132</f>
        <v>North Macedonia</v>
      </c>
      <c r="B131" s="23" t="str">
        <f>'Indicator Data'!B132</f>
        <v>MKD</v>
      </c>
      <c r="C131" s="39"/>
      <c r="D131" s="39"/>
      <c r="E131" s="39"/>
      <c r="F131" s="39"/>
      <c r="G131" s="39"/>
      <c r="H131" s="39"/>
      <c r="I131" s="39"/>
      <c r="J131" s="39"/>
      <c r="K131" s="39"/>
      <c r="L131" s="39"/>
      <c r="M131" s="39"/>
      <c r="N131" s="39"/>
      <c r="O131" s="39"/>
      <c r="P131" s="39"/>
      <c r="R131" s="39"/>
      <c r="S131" s="39"/>
      <c r="T131" s="39"/>
      <c r="U131" s="39"/>
      <c r="V131" s="39"/>
      <c r="W131" s="39"/>
      <c r="X131" s="39"/>
      <c r="Y131" s="39"/>
      <c r="Z131" s="39"/>
      <c r="AA131" s="39"/>
      <c r="AB131" s="39"/>
      <c r="AC131" s="39"/>
      <c r="AD131" s="39"/>
      <c r="AE131" s="39"/>
      <c r="AF131" s="39"/>
      <c r="AG131" s="39"/>
      <c r="AH131" s="40" t="str">
        <f>IF(ISNUMBER('Indicator Data'!AH132),"","Imputed using GDP p.c.")</f>
        <v/>
      </c>
      <c r="AJ131" s="39"/>
      <c r="AK131" s="39"/>
      <c r="AL131" s="39"/>
      <c r="AM131" s="39"/>
      <c r="AN131" s="39"/>
      <c r="AO131" s="39"/>
      <c r="AP131" s="39"/>
      <c r="AQ131" s="39"/>
      <c r="AR131" s="39"/>
      <c r="AS131" s="39"/>
      <c r="AT131" s="39"/>
      <c r="AU131" s="39"/>
      <c r="AV131" s="39"/>
      <c r="AW131" s="39"/>
      <c r="AX131" s="22"/>
      <c r="BD131" s="226"/>
      <c r="BE131" s="226"/>
      <c r="BF131" s="225"/>
    </row>
    <row r="132" spans="1:58">
      <c r="A132" s="30" t="str">
        <f>'Indicator Data'!A133</f>
        <v>Norway</v>
      </c>
      <c r="B132" s="23" t="str">
        <f>'Indicator Data'!B133</f>
        <v>NOR</v>
      </c>
      <c r="C132" s="39"/>
      <c r="D132" s="39"/>
      <c r="E132" s="39"/>
      <c r="F132" s="39"/>
      <c r="G132" s="39"/>
      <c r="H132" s="39"/>
      <c r="I132" s="39"/>
      <c r="J132" s="39"/>
      <c r="K132" s="39"/>
      <c r="L132" s="39"/>
      <c r="M132" s="39"/>
      <c r="N132" s="39"/>
      <c r="O132" s="39"/>
      <c r="P132" s="39"/>
      <c r="R132" s="39"/>
      <c r="S132" s="39"/>
      <c r="T132" s="39"/>
      <c r="U132" s="39"/>
      <c r="V132" s="39"/>
      <c r="W132" s="39"/>
      <c r="X132" s="39"/>
      <c r="Y132" s="39"/>
      <c r="Z132" s="39"/>
      <c r="AA132" s="39"/>
      <c r="AB132" s="39"/>
      <c r="AC132" s="39"/>
      <c r="AD132" s="39"/>
      <c r="AE132" s="39"/>
      <c r="AF132" s="39"/>
      <c r="AG132" s="39"/>
      <c r="AH132" s="40" t="str">
        <f>IF(ISNUMBER('Indicator Data'!AH133),"","Imputed using GDP p.c.")</f>
        <v/>
      </c>
      <c r="AJ132" s="39"/>
      <c r="AK132" s="39"/>
      <c r="AL132" s="39"/>
      <c r="AM132" s="39"/>
      <c r="AN132" s="39"/>
      <c r="AO132" s="39"/>
      <c r="AP132" s="39"/>
      <c r="AQ132" s="39"/>
      <c r="AR132" s="39"/>
      <c r="AS132" s="39"/>
      <c r="AT132" s="39"/>
      <c r="AU132" s="39"/>
      <c r="AV132" s="39"/>
      <c r="AW132" s="39"/>
      <c r="AX132" s="22"/>
      <c r="BD132" s="226"/>
      <c r="BE132" s="226"/>
      <c r="BF132" s="225"/>
    </row>
    <row r="133" spans="1:58">
      <c r="A133" s="30" t="str">
        <f>'Indicator Data'!A134</f>
        <v>Oman</v>
      </c>
      <c r="B133" s="23" t="str">
        <f>'Indicator Data'!B134</f>
        <v>OMN</v>
      </c>
      <c r="C133" s="39"/>
      <c r="D133" s="39"/>
      <c r="E133" s="39"/>
      <c r="F133" s="39"/>
      <c r="G133" s="39"/>
      <c r="H133" s="39"/>
      <c r="I133" s="39"/>
      <c r="J133" s="39"/>
      <c r="K133" s="39"/>
      <c r="L133" s="39"/>
      <c r="M133" s="39"/>
      <c r="N133" s="39"/>
      <c r="O133" s="39"/>
      <c r="P133" s="39"/>
      <c r="R133" s="39"/>
      <c r="S133" s="39"/>
      <c r="T133" s="39"/>
      <c r="U133" s="39"/>
      <c r="V133" s="39"/>
      <c r="W133" s="39"/>
      <c r="X133" s="39"/>
      <c r="Y133" s="39"/>
      <c r="Z133" s="39"/>
      <c r="AA133" s="39"/>
      <c r="AB133" s="39"/>
      <c r="AC133" s="39"/>
      <c r="AD133" s="39"/>
      <c r="AE133" s="39"/>
      <c r="AF133" s="39"/>
      <c r="AG133" s="39"/>
      <c r="AH133" s="40" t="str">
        <f>IF(ISNUMBER('Indicator Data'!AH134),"","Imputed using GDP p.c.")</f>
        <v/>
      </c>
      <c r="AJ133" s="39"/>
      <c r="AK133" s="39"/>
      <c r="AL133" s="39"/>
      <c r="AM133" s="39"/>
      <c r="AN133" s="39"/>
      <c r="AO133" s="39"/>
      <c r="AP133" s="39"/>
      <c r="AQ133" s="39"/>
      <c r="AR133" s="39"/>
      <c r="AS133" s="39"/>
      <c r="AT133" s="39"/>
      <c r="AU133" s="39"/>
      <c r="AV133" s="39"/>
      <c r="AW133" s="39"/>
      <c r="AX133" s="22"/>
      <c r="BD133" s="226"/>
      <c r="BE133" s="226"/>
      <c r="BF133" s="225"/>
    </row>
    <row r="134" spans="1:58">
      <c r="A134" s="30" t="str">
        <f>'Indicator Data'!A135</f>
        <v>Pakistan</v>
      </c>
      <c r="B134" s="23" t="str">
        <f>'Indicator Data'!B135</f>
        <v>PAK</v>
      </c>
      <c r="C134" s="39"/>
      <c r="D134" s="39"/>
      <c r="E134" s="39"/>
      <c r="F134" s="39"/>
      <c r="G134" s="39"/>
      <c r="H134" s="39"/>
      <c r="I134" s="39"/>
      <c r="J134" s="39"/>
      <c r="K134" s="39"/>
      <c r="L134" s="39"/>
      <c r="M134" s="39"/>
      <c r="N134" s="39"/>
      <c r="O134" s="39"/>
      <c r="P134" s="39"/>
      <c r="R134" s="39"/>
      <c r="S134" s="39"/>
      <c r="T134" s="39"/>
      <c r="U134" s="39"/>
      <c r="V134" s="39"/>
      <c r="W134" s="39"/>
      <c r="X134" s="39"/>
      <c r="Y134" s="39"/>
      <c r="Z134" s="39"/>
      <c r="AA134" s="39"/>
      <c r="AB134" s="39"/>
      <c r="AC134" s="39"/>
      <c r="AD134" s="39"/>
      <c r="AE134" s="39"/>
      <c r="AF134" s="39"/>
      <c r="AG134" s="39"/>
      <c r="AH134" s="40" t="str">
        <f>IF(ISNUMBER('Indicator Data'!AH135),"","Imputed using GDP p.c.")</f>
        <v/>
      </c>
      <c r="AJ134" s="39"/>
      <c r="AK134" s="39"/>
      <c r="AL134" s="39"/>
      <c r="AM134" s="39"/>
      <c r="AN134" s="39"/>
      <c r="AO134" s="39"/>
      <c r="AP134" s="39"/>
      <c r="AQ134" s="39"/>
      <c r="AR134" s="39"/>
      <c r="AS134" s="39"/>
      <c r="AT134" s="39"/>
      <c r="AU134" s="39"/>
      <c r="AV134" s="39"/>
      <c r="AW134" s="39"/>
      <c r="AX134" s="22"/>
      <c r="BF134" s="225"/>
    </row>
    <row r="135" spans="1:58">
      <c r="A135" s="30" t="str">
        <f>'Indicator Data'!A136</f>
        <v>Palau</v>
      </c>
      <c r="B135" s="23" t="str">
        <f>'Indicator Data'!B136</f>
        <v>PLW</v>
      </c>
      <c r="C135" s="39"/>
      <c r="D135" s="39"/>
      <c r="E135" s="39"/>
      <c r="F135" s="39"/>
      <c r="G135" s="39"/>
      <c r="H135" s="39"/>
      <c r="I135" s="39"/>
      <c r="J135" s="39"/>
      <c r="K135" s="39"/>
      <c r="L135" s="39"/>
      <c r="M135" s="39"/>
      <c r="N135" s="39"/>
      <c r="O135" s="39"/>
      <c r="P135" s="39"/>
      <c r="R135" s="39"/>
      <c r="S135" s="39"/>
      <c r="T135" s="39"/>
      <c r="U135" s="39"/>
      <c r="V135" s="39"/>
      <c r="W135" s="39"/>
      <c r="X135" s="39"/>
      <c r="Y135" s="39"/>
      <c r="Z135" s="39"/>
      <c r="AA135" s="39"/>
      <c r="AB135" s="39"/>
      <c r="AC135" s="39"/>
      <c r="AD135" s="39"/>
      <c r="AE135" s="39"/>
      <c r="AF135" s="39"/>
      <c r="AG135" s="39"/>
      <c r="AH135" s="40" t="str">
        <f>IF(ISNUMBER('Indicator Data'!AH136),"","Imputed using GDP p.c.")</f>
        <v/>
      </c>
      <c r="AJ135" s="39"/>
      <c r="AK135" s="39"/>
      <c r="AL135" s="39"/>
      <c r="AM135" s="39"/>
      <c r="AN135" s="39"/>
      <c r="AO135" s="39"/>
      <c r="AP135" s="39"/>
      <c r="AQ135" s="39"/>
      <c r="AR135" s="39"/>
      <c r="AS135" s="39"/>
      <c r="AT135" s="39"/>
      <c r="AU135" s="39"/>
      <c r="AV135" s="39"/>
      <c r="AW135" s="39"/>
      <c r="AX135" s="22"/>
      <c r="BD135" s="226" t="s">
        <v>1141</v>
      </c>
      <c r="BE135" s="226" t="s">
        <v>1260</v>
      </c>
      <c r="BF135" s="225"/>
    </row>
    <row r="136" spans="1:58">
      <c r="A136" s="30" t="str">
        <f>'Indicator Data'!A137</f>
        <v>Palestine</v>
      </c>
      <c r="B136" s="23" t="str">
        <f>'Indicator Data'!B137</f>
        <v>PSE</v>
      </c>
      <c r="C136" s="39"/>
      <c r="D136" s="39"/>
      <c r="E136" s="39"/>
      <c r="F136" s="39"/>
      <c r="G136" s="39"/>
      <c r="H136" s="39"/>
      <c r="I136" s="39"/>
      <c r="J136" s="39"/>
      <c r="K136" s="39"/>
      <c r="L136" s="39"/>
      <c r="M136" s="39"/>
      <c r="N136" s="39"/>
      <c r="O136" s="39"/>
      <c r="P136" s="39"/>
      <c r="R136" s="39"/>
      <c r="S136" s="39"/>
      <c r="T136" s="39"/>
      <c r="U136" s="39"/>
      <c r="V136" s="39"/>
      <c r="W136" s="39"/>
      <c r="X136" s="39"/>
      <c r="Y136" s="39"/>
      <c r="Z136" s="39"/>
      <c r="AA136" s="39"/>
      <c r="AB136" s="39"/>
      <c r="AC136" s="39"/>
      <c r="AD136" s="39"/>
      <c r="AE136" s="39"/>
      <c r="AF136" s="39"/>
      <c r="AG136" s="39"/>
      <c r="AH136" s="40" t="str">
        <f>IF(ISNUMBER('Indicator Data'!AH137),"","Imputed using GDP p.c.")</f>
        <v/>
      </c>
      <c r="AJ136" s="39"/>
      <c r="AK136" s="39"/>
      <c r="AL136" s="39"/>
      <c r="AM136" s="39"/>
      <c r="AN136" s="39"/>
      <c r="AO136" s="39"/>
      <c r="AP136" s="39"/>
      <c r="AQ136" s="39"/>
      <c r="AR136" s="39"/>
      <c r="AS136" s="39"/>
      <c r="AT136" s="39"/>
      <c r="AU136" s="39"/>
      <c r="AV136" s="39"/>
      <c r="AW136" s="39"/>
      <c r="AX136" s="22"/>
      <c r="BD136" s="226" t="s">
        <v>854</v>
      </c>
      <c r="BE136" s="226" t="s">
        <v>854</v>
      </c>
      <c r="BF136" s="225"/>
    </row>
    <row r="137" spans="1:58">
      <c r="A137" s="30" t="str">
        <f>'Indicator Data'!A138</f>
        <v>Panama</v>
      </c>
      <c r="B137" s="23" t="str">
        <f>'Indicator Data'!B138</f>
        <v>PAN</v>
      </c>
      <c r="C137" s="39"/>
      <c r="D137" s="39"/>
      <c r="E137" s="39"/>
      <c r="F137" s="39"/>
      <c r="G137" s="39"/>
      <c r="H137" s="39"/>
      <c r="I137" s="39"/>
      <c r="J137" s="39"/>
      <c r="K137" s="39"/>
      <c r="L137" s="39"/>
      <c r="M137" s="39"/>
      <c r="N137" s="39"/>
      <c r="O137" s="39"/>
      <c r="P137" s="39"/>
      <c r="R137" s="39"/>
      <c r="S137" s="39"/>
      <c r="T137" s="39"/>
      <c r="U137" s="39"/>
      <c r="V137" s="39"/>
      <c r="W137" s="39"/>
      <c r="X137" s="39"/>
      <c r="Y137" s="39"/>
      <c r="Z137" s="39"/>
      <c r="AA137" s="39"/>
      <c r="AB137" s="39"/>
      <c r="AC137" s="39"/>
      <c r="AD137" s="39"/>
      <c r="AE137" s="39"/>
      <c r="AF137" s="39"/>
      <c r="AG137" s="39"/>
      <c r="AH137" s="40" t="str">
        <f>IF(ISNUMBER('Indicator Data'!AH138),"","Imputed using GDP p.c.")</f>
        <v/>
      </c>
      <c r="AJ137" s="39"/>
      <c r="AK137" s="39"/>
      <c r="AL137" s="39"/>
      <c r="AM137" s="39"/>
      <c r="AN137" s="39"/>
      <c r="AO137" s="39"/>
      <c r="AP137" s="39"/>
      <c r="AQ137" s="39"/>
      <c r="AR137" s="39"/>
      <c r="AS137" s="39"/>
      <c r="AT137" s="39"/>
      <c r="AU137" s="39"/>
      <c r="AV137" s="39"/>
      <c r="AW137" s="39"/>
      <c r="AX137" s="22"/>
      <c r="BD137" s="226"/>
      <c r="BE137" s="226"/>
      <c r="BF137" s="225"/>
    </row>
    <row r="138" spans="1:58">
      <c r="A138" s="30" t="str">
        <f>'Indicator Data'!A139</f>
        <v>Papua New Guinea</v>
      </c>
      <c r="B138" s="23" t="str">
        <f>'Indicator Data'!B139</f>
        <v>PNG</v>
      </c>
      <c r="C138" s="39"/>
      <c r="D138" s="39"/>
      <c r="E138" s="39"/>
      <c r="F138" s="39"/>
      <c r="G138" s="39"/>
      <c r="H138" s="39"/>
      <c r="I138" s="39"/>
      <c r="J138" s="39"/>
      <c r="K138" s="39"/>
      <c r="L138" s="39"/>
      <c r="M138" s="39"/>
      <c r="N138" s="39"/>
      <c r="O138" s="39"/>
      <c r="P138" s="39"/>
      <c r="R138" s="39"/>
      <c r="S138" s="39"/>
      <c r="T138" s="39"/>
      <c r="U138" s="39"/>
      <c r="V138" s="39"/>
      <c r="W138" s="39"/>
      <c r="X138" s="39"/>
      <c r="Y138" s="39"/>
      <c r="Z138" s="39"/>
      <c r="AA138" s="39"/>
      <c r="AB138" s="39"/>
      <c r="AC138" s="39"/>
      <c r="AD138" s="39"/>
      <c r="AE138" s="39"/>
      <c r="AF138" s="39"/>
      <c r="AG138" s="39"/>
      <c r="AH138" s="40" t="str">
        <f>IF(ISNUMBER('Indicator Data'!AH139),"","Imputed using GDP p.c.")</f>
        <v/>
      </c>
      <c r="AJ138" s="39"/>
      <c r="AK138" s="39"/>
      <c r="AL138" s="39"/>
      <c r="AM138" s="39"/>
      <c r="AN138" s="39"/>
      <c r="AO138" s="39"/>
      <c r="AP138" s="39"/>
      <c r="AQ138" s="39"/>
      <c r="AR138" s="39"/>
      <c r="AS138" s="39"/>
      <c r="AT138" s="39"/>
      <c r="AU138" s="39"/>
      <c r="AV138" s="39"/>
      <c r="AW138" s="39"/>
      <c r="AX138" s="22"/>
      <c r="BD138" s="226"/>
      <c r="BE138" s="226"/>
      <c r="BF138" s="225"/>
    </row>
    <row r="139" spans="1:58">
      <c r="A139" s="30" t="str">
        <f>'Indicator Data'!A140</f>
        <v>Paraguay</v>
      </c>
      <c r="B139" s="23" t="str">
        <f>'Indicator Data'!B140</f>
        <v>PRY</v>
      </c>
      <c r="C139" s="39"/>
      <c r="D139" s="39"/>
      <c r="E139" s="39"/>
      <c r="F139" s="39"/>
      <c r="G139" s="39"/>
      <c r="H139" s="39"/>
      <c r="I139" s="39"/>
      <c r="J139" s="39"/>
      <c r="K139" s="39"/>
      <c r="L139" s="39"/>
      <c r="M139" s="39"/>
      <c r="N139" s="39"/>
      <c r="O139" s="39"/>
      <c r="P139" s="39"/>
      <c r="R139" s="39"/>
      <c r="S139" s="39"/>
      <c r="T139" s="39"/>
      <c r="U139" s="39"/>
      <c r="V139" s="39"/>
      <c r="W139" s="39"/>
      <c r="X139" s="39"/>
      <c r="Y139" s="39"/>
      <c r="Z139" s="39"/>
      <c r="AA139" s="39"/>
      <c r="AB139" s="39"/>
      <c r="AC139" s="39"/>
      <c r="AD139" s="39"/>
      <c r="AE139" s="39"/>
      <c r="AF139" s="39"/>
      <c r="AG139" s="39"/>
      <c r="AH139" s="40" t="str">
        <f>IF(ISNUMBER('Indicator Data'!AH140),"","Imputed using GDP p.c.")</f>
        <v/>
      </c>
      <c r="AJ139" s="39"/>
      <c r="AK139" s="39"/>
      <c r="AL139" s="39"/>
      <c r="AM139" s="39"/>
      <c r="AN139" s="39"/>
      <c r="AO139" s="39"/>
      <c r="AP139" s="39"/>
      <c r="AQ139" s="39"/>
      <c r="AR139" s="39"/>
      <c r="AS139" s="39"/>
      <c r="AT139" s="39"/>
      <c r="AU139" s="39"/>
      <c r="AV139" s="39"/>
      <c r="AW139" s="39"/>
      <c r="AX139" s="22"/>
      <c r="BD139" s="226"/>
      <c r="BE139" s="226"/>
      <c r="BF139" s="225"/>
    </row>
    <row r="140" spans="1:58">
      <c r="A140" s="30" t="str">
        <f>'Indicator Data'!A141</f>
        <v>Peru</v>
      </c>
      <c r="B140" s="23" t="str">
        <f>'Indicator Data'!B141</f>
        <v>PER</v>
      </c>
      <c r="C140" s="39"/>
      <c r="D140" s="39"/>
      <c r="E140" s="39"/>
      <c r="F140" s="39"/>
      <c r="G140" s="39"/>
      <c r="H140" s="39"/>
      <c r="I140" s="39"/>
      <c r="J140" s="39"/>
      <c r="K140" s="39"/>
      <c r="L140" s="39"/>
      <c r="M140" s="39"/>
      <c r="N140" s="39"/>
      <c r="O140" s="39"/>
      <c r="P140" s="39"/>
      <c r="R140" s="39"/>
      <c r="S140" s="39"/>
      <c r="T140" s="39"/>
      <c r="U140" s="39"/>
      <c r="V140" s="39"/>
      <c r="W140" s="39"/>
      <c r="X140" s="39"/>
      <c r="Y140" s="39"/>
      <c r="Z140" s="39"/>
      <c r="AA140" s="39"/>
      <c r="AB140" s="39"/>
      <c r="AC140" s="39"/>
      <c r="AD140" s="39"/>
      <c r="AE140" s="39"/>
      <c r="AF140" s="39"/>
      <c r="AG140" s="39"/>
      <c r="AH140" s="40" t="str">
        <f>IF(ISNUMBER('Indicator Data'!AH141),"","Imputed using GDP p.c.")</f>
        <v/>
      </c>
      <c r="AJ140" s="39"/>
      <c r="AK140" s="39"/>
      <c r="AL140" s="39"/>
      <c r="AM140" s="39"/>
      <c r="AN140" s="39"/>
      <c r="AO140" s="39"/>
      <c r="AP140" s="39"/>
      <c r="AQ140" s="39"/>
      <c r="AR140" s="39"/>
      <c r="AS140" s="39"/>
      <c r="AT140" s="39"/>
      <c r="AU140" s="39"/>
      <c r="AV140" s="39"/>
      <c r="AW140" s="39"/>
      <c r="AX140" s="22"/>
      <c r="BD140" s="226"/>
      <c r="BE140" s="226"/>
      <c r="BF140" s="225"/>
    </row>
    <row r="141" spans="1:58">
      <c r="A141" s="30" t="str">
        <f>'Indicator Data'!A142</f>
        <v>Philippines</v>
      </c>
      <c r="B141" s="23" t="str">
        <f>'Indicator Data'!B142</f>
        <v>PHL</v>
      </c>
      <c r="C141" s="39"/>
      <c r="D141" s="39"/>
      <c r="E141" s="39"/>
      <c r="F141" s="39"/>
      <c r="G141" s="39"/>
      <c r="H141" s="39"/>
      <c r="I141" s="39"/>
      <c r="J141" s="39"/>
      <c r="K141" s="39"/>
      <c r="L141" s="39"/>
      <c r="M141" s="39"/>
      <c r="N141" s="39"/>
      <c r="O141" s="39"/>
      <c r="P141" s="39"/>
      <c r="R141" s="39"/>
      <c r="S141" s="39"/>
      <c r="T141" s="39"/>
      <c r="U141" s="39"/>
      <c r="V141" s="39"/>
      <c r="W141" s="39"/>
      <c r="X141" s="39"/>
      <c r="Y141" s="39"/>
      <c r="Z141" s="39"/>
      <c r="AA141" s="39"/>
      <c r="AB141" s="39"/>
      <c r="AC141" s="39"/>
      <c r="AD141" s="39"/>
      <c r="AE141" s="39"/>
      <c r="AF141" s="39"/>
      <c r="AG141" s="39"/>
      <c r="AH141" s="40" t="str">
        <f>IF(ISNUMBER('Indicator Data'!AH142),"","Imputed using GDP p.c.")</f>
        <v/>
      </c>
      <c r="AJ141" s="39"/>
      <c r="AK141" s="39"/>
      <c r="AL141" s="39"/>
      <c r="AM141" s="39"/>
      <c r="AN141" s="39"/>
      <c r="AO141" s="39"/>
      <c r="AP141" s="39"/>
      <c r="AQ141" s="39"/>
      <c r="AR141" s="39"/>
      <c r="AS141" s="39"/>
      <c r="AT141" s="39"/>
      <c r="AU141" s="39"/>
      <c r="AV141" s="39"/>
      <c r="AW141" s="39"/>
      <c r="AX141" s="22"/>
      <c r="BD141" s="226"/>
      <c r="BE141" s="226"/>
      <c r="BF141" s="225"/>
    </row>
    <row r="142" spans="1:58">
      <c r="A142" s="30" t="str">
        <f>'Indicator Data'!A143</f>
        <v>Poland</v>
      </c>
      <c r="B142" s="23" t="str">
        <f>'Indicator Data'!B143</f>
        <v>POL</v>
      </c>
      <c r="C142" s="39"/>
      <c r="D142" s="39"/>
      <c r="E142" s="39"/>
      <c r="F142" s="39"/>
      <c r="G142" s="39"/>
      <c r="H142" s="39"/>
      <c r="I142" s="39"/>
      <c r="J142" s="39"/>
      <c r="K142" s="39"/>
      <c r="L142" s="39"/>
      <c r="M142" s="39"/>
      <c r="N142" s="39"/>
      <c r="O142" s="39"/>
      <c r="P142" s="39"/>
      <c r="R142" s="39"/>
      <c r="S142" s="39"/>
      <c r="T142" s="39"/>
      <c r="U142" s="39"/>
      <c r="V142" s="39"/>
      <c r="W142" s="39"/>
      <c r="X142" s="39"/>
      <c r="Y142" s="39"/>
      <c r="Z142" s="39"/>
      <c r="AA142" s="39"/>
      <c r="AB142" s="39"/>
      <c r="AC142" s="39"/>
      <c r="AD142" s="39"/>
      <c r="AE142" s="39"/>
      <c r="AF142" s="39"/>
      <c r="AG142" s="39"/>
      <c r="AH142" s="40" t="str">
        <f>IF(ISNUMBER('Indicator Data'!AH143),"","Imputed using GDP p.c.")</f>
        <v/>
      </c>
      <c r="AJ142" s="39"/>
      <c r="AK142" s="39"/>
      <c r="AL142" s="39"/>
      <c r="AM142" s="39"/>
      <c r="AN142" s="39"/>
      <c r="AO142" s="39"/>
      <c r="AP142" s="39"/>
      <c r="AQ142" s="39"/>
      <c r="AR142" s="39"/>
      <c r="AS142" s="39"/>
      <c r="AT142" s="39"/>
      <c r="AU142" s="39"/>
      <c r="AV142" s="39"/>
      <c r="AW142" s="39"/>
      <c r="AX142" s="22"/>
      <c r="BD142" s="226"/>
      <c r="BE142" s="226"/>
      <c r="BF142" s="225"/>
    </row>
    <row r="143" spans="1:58">
      <c r="A143" s="30" t="str">
        <f>'Indicator Data'!A144</f>
        <v>Portugal</v>
      </c>
      <c r="B143" s="23" t="str">
        <f>'Indicator Data'!B144</f>
        <v>PRT</v>
      </c>
      <c r="C143" s="39"/>
      <c r="D143" s="39"/>
      <c r="E143" s="39"/>
      <c r="F143" s="39"/>
      <c r="G143" s="39"/>
      <c r="H143" s="39"/>
      <c r="I143" s="39"/>
      <c r="J143" s="39"/>
      <c r="K143" s="39"/>
      <c r="L143" s="39"/>
      <c r="M143" s="39"/>
      <c r="N143" s="39"/>
      <c r="O143" s="39"/>
      <c r="P143" s="39"/>
      <c r="R143" s="39"/>
      <c r="S143" s="39"/>
      <c r="T143" s="39"/>
      <c r="U143" s="39"/>
      <c r="V143" s="39"/>
      <c r="W143" s="39"/>
      <c r="X143" s="39"/>
      <c r="Y143" s="39"/>
      <c r="Z143" s="39"/>
      <c r="AA143" s="39"/>
      <c r="AB143" s="39"/>
      <c r="AC143" s="39"/>
      <c r="AD143" s="39"/>
      <c r="AE143" s="39"/>
      <c r="AF143" s="39"/>
      <c r="AG143" s="39"/>
      <c r="AH143" s="40" t="str">
        <f>IF(ISNUMBER('Indicator Data'!AH144),"","Imputed using GDP p.c.")</f>
        <v/>
      </c>
      <c r="AJ143" s="39"/>
      <c r="AK143" s="39"/>
      <c r="AL143" s="39"/>
      <c r="AM143" s="39"/>
      <c r="AN143" s="39"/>
      <c r="AO143" s="39"/>
      <c r="AP143" s="39"/>
      <c r="AQ143" s="39"/>
      <c r="AR143" s="39"/>
      <c r="AS143" s="39"/>
      <c r="AT143" s="39"/>
      <c r="AU143" s="39"/>
      <c r="AV143" s="39"/>
      <c r="AW143" s="39"/>
      <c r="AX143" s="22"/>
      <c r="BD143" s="226"/>
      <c r="BE143" s="226"/>
      <c r="BF143" s="225"/>
    </row>
    <row r="144" spans="1:58">
      <c r="A144" s="30" t="str">
        <f>'Indicator Data'!A145</f>
        <v>Qatar</v>
      </c>
      <c r="B144" s="23" t="str">
        <f>'Indicator Data'!B145</f>
        <v>QAT</v>
      </c>
      <c r="C144" s="39"/>
      <c r="D144" s="39"/>
      <c r="E144" s="39"/>
      <c r="F144" s="39"/>
      <c r="G144" s="39"/>
      <c r="H144" s="39"/>
      <c r="I144" s="39"/>
      <c r="J144" s="39"/>
      <c r="K144" s="39"/>
      <c r="L144" s="39"/>
      <c r="M144" s="39"/>
      <c r="N144" s="39"/>
      <c r="O144" s="39"/>
      <c r="P144" s="39"/>
      <c r="R144" s="39"/>
      <c r="S144" s="39"/>
      <c r="T144" s="39"/>
      <c r="U144" s="39"/>
      <c r="V144" s="39"/>
      <c r="W144" s="39"/>
      <c r="X144" s="39"/>
      <c r="Y144" s="39"/>
      <c r="Z144" s="39"/>
      <c r="AA144" s="39"/>
      <c r="AB144" s="39"/>
      <c r="AC144" s="39"/>
      <c r="AD144" s="39"/>
      <c r="AE144" s="39"/>
      <c r="AF144" s="39"/>
      <c r="AG144" s="39"/>
      <c r="AH144" s="40" t="str">
        <f>IF(ISNUMBER('Indicator Data'!AH145),"","Imputed using GDP p.c.")</f>
        <v/>
      </c>
      <c r="AJ144" s="39"/>
      <c r="AK144" s="39"/>
      <c r="AL144" s="39"/>
      <c r="AM144" s="39"/>
      <c r="AN144" s="39"/>
      <c r="AO144" s="39"/>
      <c r="AP144" s="39"/>
      <c r="AQ144" s="39"/>
      <c r="AR144" s="39"/>
      <c r="AS144" s="39"/>
      <c r="AT144" s="39"/>
      <c r="AU144" s="39"/>
      <c r="AV144" s="39"/>
      <c r="AW144" s="39"/>
      <c r="AX144" s="22"/>
      <c r="BD144" s="226" t="s">
        <v>1278</v>
      </c>
      <c r="BE144" s="226" t="s">
        <v>1142</v>
      </c>
      <c r="BF144" s="225"/>
    </row>
    <row r="145" spans="1:58">
      <c r="A145" s="30" t="str">
        <f>'Indicator Data'!A146</f>
        <v>Romania</v>
      </c>
      <c r="B145" s="23" t="str">
        <f>'Indicator Data'!B146</f>
        <v>ROU</v>
      </c>
      <c r="C145" s="39"/>
      <c r="D145" s="39"/>
      <c r="E145" s="39"/>
      <c r="F145" s="39"/>
      <c r="G145" s="39"/>
      <c r="H145" s="39"/>
      <c r="I145" s="39"/>
      <c r="J145" s="39"/>
      <c r="K145" s="39"/>
      <c r="L145" s="39"/>
      <c r="M145" s="39"/>
      <c r="N145" s="39"/>
      <c r="O145" s="39"/>
      <c r="P145" s="39"/>
      <c r="R145" s="39"/>
      <c r="S145" s="39"/>
      <c r="T145" s="39"/>
      <c r="U145" s="39"/>
      <c r="V145" s="39"/>
      <c r="W145" s="39"/>
      <c r="X145" s="39"/>
      <c r="Y145" s="39"/>
      <c r="Z145" s="39"/>
      <c r="AA145" s="39"/>
      <c r="AB145" s="39"/>
      <c r="AC145" s="39"/>
      <c r="AD145" s="39"/>
      <c r="AE145" s="39"/>
      <c r="AF145" s="39"/>
      <c r="AG145" s="39"/>
      <c r="AH145" s="40" t="str">
        <f>IF(ISNUMBER('Indicator Data'!AH146),"","Imputed using GDP p.c.")</f>
        <v/>
      </c>
      <c r="AJ145" s="39"/>
      <c r="AK145" s="39"/>
      <c r="AL145" s="39"/>
      <c r="AM145" s="39"/>
      <c r="AN145" s="39"/>
      <c r="AO145" s="39"/>
      <c r="AP145" s="39"/>
      <c r="AQ145" s="39"/>
      <c r="AR145" s="39"/>
      <c r="AS145" s="39"/>
      <c r="AT145" s="39"/>
      <c r="AU145" s="39"/>
      <c r="AV145" s="39"/>
      <c r="AW145" s="39"/>
      <c r="AX145" s="22"/>
      <c r="BD145" s="226"/>
      <c r="BE145" s="226"/>
      <c r="BF145" s="225"/>
    </row>
    <row r="146" spans="1:58">
      <c r="A146" s="30" t="str">
        <f>'Indicator Data'!A147</f>
        <v>Russian Federation</v>
      </c>
      <c r="B146" s="23" t="str">
        <f>'Indicator Data'!B147</f>
        <v>RUS</v>
      </c>
      <c r="C146" s="39"/>
      <c r="D146" s="39"/>
      <c r="E146" s="39"/>
      <c r="F146" s="39"/>
      <c r="G146" s="39"/>
      <c r="H146" s="39"/>
      <c r="I146" s="39"/>
      <c r="J146" s="39"/>
      <c r="K146" s="39"/>
      <c r="L146" s="39"/>
      <c r="M146" s="39"/>
      <c r="N146" s="39"/>
      <c r="O146" s="39"/>
      <c r="P146" s="39"/>
      <c r="R146" s="39"/>
      <c r="S146" s="39"/>
      <c r="T146" s="39"/>
      <c r="U146" s="39"/>
      <c r="V146" s="39"/>
      <c r="W146" s="39"/>
      <c r="X146" s="39"/>
      <c r="Y146" s="39"/>
      <c r="Z146" s="39"/>
      <c r="AA146" s="39"/>
      <c r="AB146" s="39"/>
      <c r="AC146" s="39"/>
      <c r="AD146" s="39"/>
      <c r="AE146" s="39"/>
      <c r="AF146" s="39"/>
      <c r="AG146" s="39"/>
      <c r="AH146" s="40" t="str">
        <f>IF(ISNUMBER('Indicator Data'!AH147),"","Imputed using GDP p.c.")</f>
        <v/>
      </c>
      <c r="AJ146" s="39"/>
      <c r="AK146" s="39"/>
      <c r="AL146" s="39"/>
      <c r="AM146" s="39"/>
      <c r="AN146" s="39"/>
      <c r="AO146" s="39"/>
      <c r="AP146" s="39"/>
      <c r="AQ146" s="39"/>
      <c r="AR146" s="39"/>
      <c r="AS146" s="39"/>
      <c r="AT146" s="39"/>
      <c r="AU146" s="39"/>
      <c r="AV146" s="39"/>
      <c r="AW146" s="39"/>
      <c r="AX146" s="22"/>
      <c r="BD146" s="226"/>
      <c r="BE146" s="226"/>
      <c r="BF146" s="225"/>
    </row>
    <row r="147" spans="1:58">
      <c r="A147" s="30" t="str">
        <f>'Indicator Data'!A148</f>
        <v>Rwanda</v>
      </c>
      <c r="B147" s="23" t="str">
        <f>'Indicator Data'!B148</f>
        <v>RWA</v>
      </c>
      <c r="C147" s="39"/>
      <c r="D147" s="39"/>
      <c r="E147" s="39"/>
      <c r="F147" s="39"/>
      <c r="G147" s="39"/>
      <c r="H147" s="39"/>
      <c r="I147" s="39"/>
      <c r="J147" s="39"/>
      <c r="K147" s="39"/>
      <c r="L147" s="39"/>
      <c r="M147" s="39"/>
      <c r="N147" s="39"/>
      <c r="O147" s="39"/>
      <c r="P147" s="39"/>
      <c r="R147" s="39"/>
      <c r="S147" s="39"/>
      <c r="T147" s="39"/>
      <c r="U147" s="39"/>
      <c r="V147" s="39"/>
      <c r="W147" s="39"/>
      <c r="X147" s="39"/>
      <c r="Y147" s="39"/>
      <c r="Z147" s="39"/>
      <c r="AA147" s="39"/>
      <c r="AB147" s="39"/>
      <c r="AC147" s="39"/>
      <c r="AD147" s="39"/>
      <c r="AE147" s="39"/>
      <c r="AF147" s="39"/>
      <c r="AG147" s="39"/>
      <c r="AH147" s="40" t="str">
        <f>IF(ISNUMBER('Indicator Data'!AH148),"","Imputed using GDP p.c.")</f>
        <v/>
      </c>
      <c r="AJ147" s="39"/>
      <c r="AK147" s="39"/>
      <c r="AL147" s="39"/>
      <c r="AM147" s="39"/>
      <c r="AN147" s="39"/>
      <c r="AO147" s="39"/>
      <c r="AP147" s="39"/>
      <c r="AQ147" s="39"/>
      <c r="AR147" s="39"/>
      <c r="AS147" s="39"/>
      <c r="AT147" s="39"/>
      <c r="AU147" s="39"/>
      <c r="AV147" s="39"/>
      <c r="AW147" s="39"/>
      <c r="AX147" s="22"/>
      <c r="BD147" s="226"/>
      <c r="BE147" s="226"/>
      <c r="BF147" s="225"/>
    </row>
    <row r="148" spans="1:58">
      <c r="A148" s="30" t="str">
        <f>'Indicator Data'!A149</f>
        <v>Saint Kitts and Nevis</v>
      </c>
      <c r="B148" s="23" t="str">
        <f>'Indicator Data'!B149</f>
        <v>KNA</v>
      </c>
      <c r="C148" s="39"/>
      <c r="D148" s="39"/>
      <c r="E148" s="39"/>
      <c r="F148" s="39"/>
      <c r="G148" s="39"/>
      <c r="H148" s="39"/>
      <c r="I148" s="39"/>
      <c r="J148" s="39"/>
      <c r="K148" s="39"/>
      <c r="L148" s="39"/>
      <c r="M148" s="39"/>
      <c r="N148" s="39"/>
      <c r="O148" s="39"/>
      <c r="P148" s="39"/>
      <c r="R148" s="39"/>
      <c r="S148" s="39"/>
      <c r="T148" s="39"/>
      <c r="U148" s="39"/>
      <c r="V148" s="39"/>
      <c r="W148" s="39"/>
      <c r="X148" s="39"/>
      <c r="Y148" s="39"/>
      <c r="Z148" s="39"/>
      <c r="AA148" s="39"/>
      <c r="AB148" s="39"/>
      <c r="AC148" s="39"/>
      <c r="AD148" s="39"/>
      <c r="AE148" s="39"/>
      <c r="AF148" s="39"/>
      <c r="AG148" s="39"/>
      <c r="AH148" s="40" t="str">
        <f>IF(ISNUMBER('Indicator Data'!AH149),"","Imputed using GDP p.c.")</f>
        <v/>
      </c>
      <c r="AJ148" s="39"/>
      <c r="AK148" s="39"/>
      <c r="AL148" s="39"/>
      <c r="AM148" s="39"/>
      <c r="AN148" s="39"/>
      <c r="AO148" s="39"/>
      <c r="AP148" s="39"/>
      <c r="AQ148" s="39"/>
      <c r="AR148" s="39"/>
      <c r="AS148" s="39"/>
      <c r="AT148" s="39"/>
      <c r="AU148" s="39"/>
      <c r="AV148" s="39"/>
      <c r="AW148" s="39"/>
      <c r="AX148" s="22"/>
      <c r="BD148" s="226" t="s">
        <v>1144</v>
      </c>
      <c r="BE148" s="226" t="s">
        <v>1144</v>
      </c>
      <c r="BF148" s="225"/>
    </row>
    <row r="149" spans="1:58">
      <c r="A149" s="30" t="str">
        <f>'Indicator Data'!A150</f>
        <v>Saint Lucia</v>
      </c>
      <c r="B149" s="23" t="str">
        <f>'Indicator Data'!B150</f>
        <v>LCA</v>
      </c>
      <c r="C149" s="39"/>
      <c r="D149" s="39"/>
      <c r="E149" s="39"/>
      <c r="F149" s="39"/>
      <c r="G149" s="39"/>
      <c r="H149" s="39"/>
      <c r="I149" s="39"/>
      <c r="J149" s="39"/>
      <c r="K149" s="39"/>
      <c r="L149" s="39"/>
      <c r="M149" s="39"/>
      <c r="N149" s="39"/>
      <c r="O149" s="39"/>
      <c r="P149" s="39"/>
      <c r="R149" s="39"/>
      <c r="S149" s="39"/>
      <c r="T149" s="39"/>
      <c r="U149" s="39"/>
      <c r="V149" s="39"/>
      <c r="W149" s="39"/>
      <c r="X149" s="39"/>
      <c r="Y149" s="39"/>
      <c r="Z149" s="39"/>
      <c r="AA149" s="39"/>
      <c r="AB149" s="39"/>
      <c r="AC149" s="39"/>
      <c r="AD149" s="39"/>
      <c r="AE149" s="39"/>
      <c r="AF149" s="39"/>
      <c r="AG149" s="39"/>
      <c r="AH149" s="40" t="str">
        <f>IF(ISNUMBER('Indicator Data'!AH150),"","Imputed using GDP p.c.")</f>
        <v/>
      </c>
      <c r="AJ149" s="39"/>
      <c r="AK149" s="39"/>
      <c r="AL149" s="39"/>
      <c r="AM149" s="39"/>
      <c r="AN149" s="39"/>
      <c r="AO149" s="39"/>
      <c r="AP149" s="39"/>
      <c r="AQ149" s="39"/>
      <c r="AR149" s="39"/>
      <c r="AS149" s="39"/>
      <c r="AT149" s="39"/>
      <c r="AU149" s="39"/>
      <c r="AV149" s="39"/>
      <c r="AW149" s="39"/>
      <c r="AX149" s="22"/>
      <c r="BD149" s="226" t="s">
        <v>1144</v>
      </c>
      <c r="BE149" s="226" t="s">
        <v>1144</v>
      </c>
      <c r="BF149" s="225"/>
    </row>
    <row r="150" spans="1:58">
      <c r="A150" s="30" t="str">
        <f>'Indicator Data'!A151</f>
        <v>Saint Vincent and the Grenadines</v>
      </c>
      <c r="B150" s="23" t="str">
        <f>'Indicator Data'!B151</f>
        <v>VCT</v>
      </c>
      <c r="C150" s="39"/>
      <c r="D150" s="39"/>
      <c r="E150" s="39"/>
      <c r="F150" s="39"/>
      <c r="G150" s="39"/>
      <c r="H150" s="39"/>
      <c r="I150" s="39"/>
      <c r="J150" s="39"/>
      <c r="K150" s="39"/>
      <c r="L150" s="39"/>
      <c r="M150" s="39"/>
      <c r="N150" s="39"/>
      <c r="O150" s="39"/>
      <c r="P150" s="39"/>
      <c r="R150" s="39"/>
      <c r="S150" s="39"/>
      <c r="T150" s="39"/>
      <c r="U150" s="39"/>
      <c r="V150" s="39"/>
      <c r="W150" s="39"/>
      <c r="X150" s="39"/>
      <c r="Y150" s="39"/>
      <c r="Z150" s="39"/>
      <c r="AA150" s="39"/>
      <c r="AB150" s="39"/>
      <c r="AC150" s="39"/>
      <c r="AD150" s="39"/>
      <c r="AE150" s="39"/>
      <c r="AF150" s="39"/>
      <c r="AG150" s="39"/>
      <c r="AH150" s="40" t="str">
        <f>IF(ISNUMBER('Indicator Data'!AH151),"","Imputed using GDP p.c.")</f>
        <v/>
      </c>
      <c r="AJ150" s="39"/>
      <c r="AK150" s="39"/>
      <c r="AL150" s="39"/>
      <c r="AM150" s="39"/>
      <c r="AN150" s="39"/>
      <c r="AO150" s="39"/>
      <c r="AP150" s="39"/>
      <c r="AQ150" s="39"/>
      <c r="AR150" s="39"/>
      <c r="AS150" s="39"/>
      <c r="AT150" s="39"/>
      <c r="AU150" s="39"/>
      <c r="AV150" s="39"/>
      <c r="AW150" s="39"/>
      <c r="AX150" s="22"/>
      <c r="BD150" s="226"/>
      <c r="BE150" s="226"/>
      <c r="BF150" s="225"/>
    </row>
    <row r="151" spans="1:58">
      <c r="A151" s="30" t="str">
        <f>'Indicator Data'!A152</f>
        <v>Samoa</v>
      </c>
      <c r="B151" s="23" t="str">
        <f>'Indicator Data'!B152</f>
        <v>WSM</v>
      </c>
      <c r="C151" s="39"/>
      <c r="D151" s="39"/>
      <c r="E151" s="39"/>
      <c r="F151" s="39"/>
      <c r="G151" s="39"/>
      <c r="H151" s="39"/>
      <c r="I151" s="39"/>
      <c r="J151" s="39"/>
      <c r="K151" s="39"/>
      <c r="L151" s="39"/>
      <c r="M151" s="39"/>
      <c r="N151" s="39"/>
      <c r="O151" s="39"/>
      <c r="P151" s="39"/>
      <c r="R151" s="39"/>
      <c r="S151" s="39"/>
      <c r="T151" s="39"/>
      <c r="U151" s="39"/>
      <c r="V151" s="39"/>
      <c r="W151" s="39"/>
      <c r="X151" s="39"/>
      <c r="Y151" s="39"/>
      <c r="Z151" s="39"/>
      <c r="AA151" s="39"/>
      <c r="AB151" s="39"/>
      <c r="AC151" s="39"/>
      <c r="AD151" s="39"/>
      <c r="AE151" s="39"/>
      <c r="AF151" s="39"/>
      <c r="AG151" s="39"/>
      <c r="AH151" s="40" t="str">
        <f>IF(ISNUMBER('Indicator Data'!AH152),"","Imputed using GDP p.c.")</f>
        <v/>
      </c>
      <c r="AJ151" s="39"/>
      <c r="AK151" s="39"/>
      <c r="AL151" s="39"/>
      <c r="AM151" s="39"/>
      <c r="AN151" s="39"/>
      <c r="AO151" s="39"/>
      <c r="AP151" s="39"/>
      <c r="AQ151" s="39"/>
      <c r="AR151" s="39"/>
      <c r="AS151" s="39"/>
      <c r="AT151" s="39"/>
      <c r="AU151" s="39"/>
      <c r="AV151" s="39"/>
      <c r="AW151" s="39"/>
      <c r="AX151" s="22"/>
      <c r="BD151" s="226"/>
      <c r="BE151" s="226"/>
      <c r="BF151" s="225"/>
    </row>
    <row r="152" spans="1:58">
      <c r="A152" s="30" t="str">
        <f>'Indicator Data'!A153</f>
        <v>Sao Tome and Principe</v>
      </c>
      <c r="B152" s="23" t="str">
        <f>'Indicator Data'!B153</f>
        <v>STP</v>
      </c>
      <c r="C152" s="39"/>
      <c r="D152" s="39"/>
      <c r="E152" s="39"/>
      <c r="F152" s="39"/>
      <c r="G152" s="39"/>
      <c r="H152" s="39"/>
      <c r="I152" s="39"/>
      <c r="J152" s="39"/>
      <c r="K152" s="39"/>
      <c r="L152" s="39"/>
      <c r="M152" s="39"/>
      <c r="N152" s="39"/>
      <c r="O152" s="39"/>
      <c r="P152" s="39"/>
      <c r="R152" s="39"/>
      <c r="S152" s="39"/>
      <c r="T152" s="39"/>
      <c r="U152" s="39"/>
      <c r="V152" s="39"/>
      <c r="W152" s="39"/>
      <c r="X152" s="39"/>
      <c r="Y152" s="39"/>
      <c r="Z152" s="39"/>
      <c r="AA152" s="39"/>
      <c r="AB152" s="39"/>
      <c r="AC152" s="39"/>
      <c r="AD152" s="39"/>
      <c r="AE152" s="39"/>
      <c r="AF152" s="39"/>
      <c r="AG152" s="39"/>
      <c r="AH152" s="40" t="str">
        <f>IF(ISNUMBER('Indicator Data'!AH153),"","Imputed using GDP p.c.")</f>
        <v/>
      </c>
      <c r="AJ152" s="39"/>
      <c r="AK152" s="39"/>
      <c r="AL152" s="39"/>
      <c r="AM152" s="39"/>
      <c r="AN152" s="39"/>
      <c r="AO152" s="39"/>
      <c r="AP152" s="39"/>
      <c r="AQ152" s="39"/>
      <c r="AR152" s="39"/>
      <c r="AS152" s="39"/>
      <c r="AT152" s="39"/>
      <c r="AU152" s="39"/>
      <c r="AV152" s="39"/>
      <c r="AW152" s="39"/>
      <c r="AX152" s="22"/>
      <c r="BD152" s="226"/>
      <c r="BE152" s="226"/>
      <c r="BF152" s="225"/>
    </row>
    <row r="153" spans="1:58">
      <c r="A153" s="30" t="str">
        <f>'Indicator Data'!A154</f>
        <v>Saudi Arabia</v>
      </c>
      <c r="B153" s="23" t="str">
        <f>'Indicator Data'!B154</f>
        <v>SAU</v>
      </c>
      <c r="C153" s="39"/>
      <c r="D153" s="39"/>
      <c r="E153" s="39"/>
      <c r="F153" s="39"/>
      <c r="G153" s="39"/>
      <c r="H153" s="39"/>
      <c r="I153" s="39"/>
      <c r="J153" s="39"/>
      <c r="K153" s="39"/>
      <c r="L153" s="39"/>
      <c r="M153" s="39"/>
      <c r="N153" s="39"/>
      <c r="O153" s="39"/>
      <c r="P153" s="39"/>
      <c r="R153" s="39"/>
      <c r="S153" s="39"/>
      <c r="T153" s="39"/>
      <c r="U153" s="39"/>
      <c r="V153" s="39"/>
      <c r="W153" s="39"/>
      <c r="X153" s="39"/>
      <c r="Y153" s="39"/>
      <c r="Z153" s="39"/>
      <c r="AA153" s="39"/>
      <c r="AB153" s="39"/>
      <c r="AC153" s="39"/>
      <c r="AD153" s="39"/>
      <c r="AE153" s="39"/>
      <c r="AF153" s="39"/>
      <c r="AG153" s="39"/>
      <c r="AH153" s="40" t="str">
        <f>IF(ISNUMBER('Indicator Data'!AH154),"","Imputed using GDP p.c.")</f>
        <v/>
      </c>
      <c r="AJ153" s="39"/>
      <c r="AK153" s="39"/>
      <c r="AL153" s="39"/>
      <c r="AM153" s="39"/>
      <c r="AN153" s="39"/>
      <c r="AO153" s="39"/>
      <c r="AP153" s="39"/>
      <c r="AQ153" s="39"/>
      <c r="AR153" s="39"/>
      <c r="AS153" s="39"/>
      <c r="AT153" s="39"/>
      <c r="AU153" s="39"/>
      <c r="AV153" s="39"/>
      <c r="AW153" s="39"/>
      <c r="AX153" s="22"/>
      <c r="BD153" s="226"/>
      <c r="BE153" s="226"/>
      <c r="BF153" s="225"/>
    </row>
    <row r="154" spans="1:58">
      <c r="A154" s="30" t="str">
        <f>'Indicator Data'!A155</f>
        <v>Senegal</v>
      </c>
      <c r="B154" s="23" t="str">
        <f>'Indicator Data'!B155</f>
        <v>SEN</v>
      </c>
      <c r="C154" s="39"/>
      <c r="D154" s="39"/>
      <c r="E154" s="39"/>
      <c r="F154" s="39"/>
      <c r="G154" s="39"/>
      <c r="H154" s="39"/>
      <c r="I154" s="39"/>
      <c r="J154" s="39"/>
      <c r="K154" s="39"/>
      <c r="L154" s="39"/>
      <c r="M154" s="39"/>
      <c r="N154" s="39"/>
      <c r="O154" s="39"/>
      <c r="P154" s="39"/>
      <c r="R154" s="39"/>
      <c r="S154" s="39"/>
      <c r="T154" s="39"/>
      <c r="U154" s="39"/>
      <c r="V154" s="39"/>
      <c r="W154" s="39"/>
      <c r="X154" s="39"/>
      <c r="Y154" s="39"/>
      <c r="Z154" s="39"/>
      <c r="AA154" s="39"/>
      <c r="AB154" s="39"/>
      <c r="AC154" s="39"/>
      <c r="AD154" s="39"/>
      <c r="AE154" s="39"/>
      <c r="AF154" s="39"/>
      <c r="AG154" s="39"/>
      <c r="AH154" s="40" t="str">
        <f>IF(ISNUMBER('Indicator Data'!AH155),"","Imputed using GDP p.c.")</f>
        <v/>
      </c>
      <c r="AJ154" s="39"/>
      <c r="AK154" s="39"/>
      <c r="AL154" s="39"/>
      <c r="AM154" s="39"/>
      <c r="AN154" s="39"/>
      <c r="AO154" s="39"/>
      <c r="AP154" s="39"/>
      <c r="AQ154" s="39"/>
      <c r="AR154" s="39"/>
      <c r="AS154" s="39"/>
      <c r="AT154" s="39"/>
      <c r="AU154" s="39"/>
      <c r="AV154" s="39"/>
      <c r="AW154" s="39"/>
      <c r="AX154" s="22"/>
      <c r="BD154" s="226"/>
      <c r="BF154" s="225"/>
    </row>
    <row r="155" spans="1:58">
      <c r="A155" s="30" t="str">
        <f>'Indicator Data'!A156</f>
        <v>Serbia</v>
      </c>
      <c r="B155" s="23" t="str">
        <f>'Indicator Data'!B156</f>
        <v>SRB</v>
      </c>
      <c r="C155" s="39"/>
      <c r="D155" s="39"/>
      <c r="E155" s="39"/>
      <c r="F155" s="39"/>
      <c r="G155" s="39"/>
      <c r="H155" s="39"/>
      <c r="I155" s="39"/>
      <c r="J155" s="39"/>
      <c r="K155" s="39"/>
      <c r="L155" s="39"/>
      <c r="M155" s="39"/>
      <c r="N155" s="39"/>
      <c r="O155" s="39"/>
      <c r="P155" s="39"/>
      <c r="R155" s="39"/>
      <c r="S155" s="39"/>
      <c r="T155" s="39"/>
      <c r="U155" s="39"/>
      <c r="V155" s="39"/>
      <c r="W155" s="39"/>
      <c r="X155" s="39"/>
      <c r="Y155" s="39"/>
      <c r="Z155" s="39"/>
      <c r="AA155" s="39"/>
      <c r="AB155" s="39"/>
      <c r="AC155" s="39"/>
      <c r="AD155" s="39"/>
      <c r="AE155" s="39"/>
      <c r="AF155" s="39"/>
      <c r="AG155" s="39"/>
      <c r="AH155" s="40" t="str">
        <f>IF(ISNUMBER('Indicator Data'!AH156),"","Imputed using GDP p.c.")</f>
        <v/>
      </c>
      <c r="AJ155" s="39"/>
      <c r="AK155" s="39"/>
      <c r="AL155" s="39"/>
      <c r="AM155" s="39"/>
      <c r="AN155" s="39"/>
      <c r="AO155" s="39"/>
      <c r="AP155" s="39"/>
      <c r="AQ155" s="39"/>
      <c r="AR155" s="39"/>
      <c r="AS155" s="39"/>
      <c r="AT155" s="39"/>
      <c r="AU155" s="39"/>
      <c r="AV155" s="39"/>
      <c r="AW155" s="39"/>
      <c r="AX155" s="22"/>
      <c r="BD155" s="226"/>
      <c r="BE155" s="226"/>
      <c r="BF155" s="225"/>
    </row>
    <row r="156" spans="1:58">
      <c r="A156" s="30" t="str">
        <f>'Indicator Data'!A157</f>
        <v>Seychelles</v>
      </c>
      <c r="B156" s="23" t="str">
        <f>'Indicator Data'!B157</f>
        <v>SYC</v>
      </c>
      <c r="C156" s="39"/>
      <c r="D156" s="39"/>
      <c r="E156" s="39"/>
      <c r="F156" s="39"/>
      <c r="G156" s="39"/>
      <c r="H156" s="39"/>
      <c r="I156" s="39"/>
      <c r="J156" s="39"/>
      <c r="K156" s="39"/>
      <c r="L156" s="39"/>
      <c r="M156" s="39"/>
      <c r="N156" s="39"/>
      <c r="O156" s="39"/>
      <c r="P156" s="39"/>
      <c r="R156" s="39"/>
      <c r="S156" s="39"/>
      <c r="T156" s="39"/>
      <c r="U156" s="39"/>
      <c r="V156" s="39"/>
      <c r="W156" s="39"/>
      <c r="X156" s="39"/>
      <c r="Y156" s="39"/>
      <c r="Z156" s="39"/>
      <c r="AA156" s="39"/>
      <c r="AB156" s="39"/>
      <c r="AC156" s="39"/>
      <c r="AD156" s="39"/>
      <c r="AE156" s="39"/>
      <c r="AF156" s="39"/>
      <c r="AG156" s="39"/>
      <c r="AH156" s="40" t="str">
        <f>IF(ISNUMBER('Indicator Data'!AH157),"","Imputed using GDP p.c.")</f>
        <v/>
      </c>
      <c r="AJ156" s="39"/>
      <c r="AK156" s="39"/>
      <c r="AL156" s="39"/>
      <c r="AM156" s="39"/>
      <c r="AN156" s="39"/>
      <c r="AO156" s="39"/>
      <c r="AP156" s="39"/>
      <c r="AQ156" s="39"/>
      <c r="AR156" s="39"/>
      <c r="AS156" s="39"/>
      <c r="AT156" s="39"/>
      <c r="AU156" s="39"/>
      <c r="AV156" s="39"/>
      <c r="AW156" s="39"/>
      <c r="AX156" s="22"/>
      <c r="BD156" s="226"/>
      <c r="BE156" s="226"/>
      <c r="BF156" s="225"/>
    </row>
    <row r="157" spans="1:58">
      <c r="A157" s="30" t="str">
        <f>'Indicator Data'!A158</f>
        <v>Sierra Leone</v>
      </c>
      <c r="B157" s="23" t="str">
        <f>'Indicator Data'!B158</f>
        <v>SLE</v>
      </c>
      <c r="C157" s="39"/>
      <c r="D157" s="39"/>
      <c r="E157" s="39"/>
      <c r="F157" s="39"/>
      <c r="G157" s="39"/>
      <c r="H157" s="39"/>
      <c r="I157" s="39"/>
      <c r="J157" s="39"/>
      <c r="K157" s="39"/>
      <c r="L157" s="39"/>
      <c r="M157" s="39"/>
      <c r="N157" s="39"/>
      <c r="O157" s="39"/>
      <c r="P157" s="39"/>
      <c r="R157" s="39"/>
      <c r="S157" s="39"/>
      <c r="T157" s="39"/>
      <c r="U157" s="39"/>
      <c r="V157" s="39"/>
      <c r="W157" s="39"/>
      <c r="X157" s="39"/>
      <c r="Y157" s="39"/>
      <c r="Z157" s="39"/>
      <c r="AA157" s="39"/>
      <c r="AB157" s="39"/>
      <c r="AC157" s="39"/>
      <c r="AD157" s="39"/>
      <c r="AE157" s="39"/>
      <c r="AF157" s="39"/>
      <c r="AG157" s="39"/>
      <c r="AH157" s="40" t="str">
        <f>IF(ISNUMBER('Indicator Data'!AH158),"","Imputed using GDP p.c.")</f>
        <v/>
      </c>
      <c r="AJ157" s="39"/>
      <c r="AK157" s="39"/>
      <c r="AL157" s="39"/>
      <c r="AM157" s="39"/>
      <c r="AN157" s="39"/>
      <c r="AO157" s="39"/>
      <c r="AP157" s="39"/>
      <c r="AQ157" s="39"/>
      <c r="AR157" s="39"/>
      <c r="AS157" s="39"/>
      <c r="AT157" s="39"/>
      <c r="AU157" s="39"/>
      <c r="AV157" s="39"/>
      <c r="AW157" s="39"/>
      <c r="AX157" s="22"/>
      <c r="BD157" s="226"/>
      <c r="BE157" s="226"/>
      <c r="BF157" s="225"/>
    </row>
    <row r="158" spans="1:58">
      <c r="A158" s="30" t="str">
        <f>'Indicator Data'!A159</f>
        <v>Singapore</v>
      </c>
      <c r="B158" s="23" t="str">
        <f>'Indicator Data'!B159</f>
        <v>SGP</v>
      </c>
      <c r="C158" s="39"/>
      <c r="D158" s="39"/>
      <c r="E158" s="39"/>
      <c r="F158" s="39"/>
      <c r="G158" s="39"/>
      <c r="H158" s="39"/>
      <c r="I158" s="39"/>
      <c r="J158" s="39"/>
      <c r="K158" s="39"/>
      <c r="L158" s="39"/>
      <c r="M158" s="39"/>
      <c r="N158" s="39"/>
      <c r="O158" s="39"/>
      <c r="P158" s="39"/>
      <c r="R158" s="39"/>
      <c r="S158" s="39"/>
      <c r="T158" s="39"/>
      <c r="U158" s="39"/>
      <c r="V158" s="39"/>
      <c r="W158" s="39"/>
      <c r="X158" s="39"/>
      <c r="Y158" s="39"/>
      <c r="Z158" s="39"/>
      <c r="AA158" s="39"/>
      <c r="AB158" s="39"/>
      <c r="AC158" s="39"/>
      <c r="AD158" s="39"/>
      <c r="AE158" s="39"/>
      <c r="AF158" s="39"/>
      <c r="AG158" s="39"/>
      <c r="AH158" s="40" t="str">
        <f>IF(ISNUMBER('Indicator Data'!AH159),"","Imputed using GDP p.c.")</f>
        <v/>
      </c>
      <c r="AJ158" s="39"/>
      <c r="AK158" s="39"/>
      <c r="AL158" s="39"/>
      <c r="AM158" s="39"/>
      <c r="AN158" s="39"/>
      <c r="AO158" s="39"/>
      <c r="AP158" s="39"/>
      <c r="AQ158" s="39"/>
      <c r="AR158" s="39"/>
      <c r="AS158" s="39"/>
      <c r="AT158" s="39"/>
      <c r="AU158" s="39"/>
      <c r="AV158" s="39"/>
      <c r="AW158" s="39"/>
      <c r="AX158" s="22"/>
      <c r="BD158" s="226" t="s">
        <v>1278</v>
      </c>
      <c r="BE158" s="226" t="s">
        <v>1278</v>
      </c>
      <c r="BF158" s="225"/>
    </row>
    <row r="159" spans="1:58">
      <c r="A159" s="30" t="str">
        <f>'Indicator Data'!A160</f>
        <v>Slovakia</v>
      </c>
      <c r="B159" s="23" t="str">
        <f>'Indicator Data'!B160</f>
        <v>SVK</v>
      </c>
      <c r="C159" s="39"/>
      <c r="D159" s="39"/>
      <c r="E159" s="39"/>
      <c r="F159" s="39"/>
      <c r="G159" s="39"/>
      <c r="H159" s="39"/>
      <c r="I159" s="39"/>
      <c r="J159" s="39"/>
      <c r="K159" s="39"/>
      <c r="L159" s="39"/>
      <c r="M159" s="39"/>
      <c r="N159" s="39"/>
      <c r="O159" s="39"/>
      <c r="P159" s="39"/>
      <c r="R159" s="39"/>
      <c r="S159" s="39"/>
      <c r="T159" s="39"/>
      <c r="U159" s="39"/>
      <c r="V159" s="39"/>
      <c r="W159" s="39"/>
      <c r="X159" s="39"/>
      <c r="Y159" s="39"/>
      <c r="Z159" s="39"/>
      <c r="AA159" s="39"/>
      <c r="AB159" s="39"/>
      <c r="AC159" s="39"/>
      <c r="AD159" s="39"/>
      <c r="AE159" s="39"/>
      <c r="AF159" s="39"/>
      <c r="AG159" s="39"/>
      <c r="AH159" s="40" t="str">
        <f>IF(ISNUMBER('Indicator Data'!AH160),"","Imputed using GDP p.c.")</f>
        <v/>
      </c>
      <c r="AJ159" s="39"/>
      <c r="AK159" s="39"/>
      <c r="AL159" s="39"/>
      <c r="AM159" s="39"/>
      <c r="AN159" s="39"/>
      <c r="AO159" s="39"/>
      <c r="AP159" s="39"/>
      <c r="AQ159" s="39"/>
      <c r="AR159" s="39"/>
      <c r="AS159" s="39"/>
      <c r="AT159" s="39"/>
      <c r="AU159" s="39"/>
      <c r="AV159" s="39"/>
      <c r="AW159" s="39"/>
      <c r="AX159" s="22"/>
      <c r="BD159" s="226"/>
      <c r="BE159" s="226"/>
      <c r="BF159" s="225"/>
    </row>
    <row r="160" spans="1:58">
      <c r="A160" s="30" t="str">
        <f>'Indicator Data'!A161</f>
        <v>Slovenia</v>
      </c>
      <c r="B160" s="23" t="str">
        <f>'Indicator Data'!B161</f>
        <v>SVN</v>
      </c>
      <c r="C160" s="39"/>
      <c r="D160" s="39"/>
      <c r="E160" s="39"/>
      <c r="F160" s="39"/>
      <c r="G160" s="39"/>
      <c r="H160" s="39"/>
      <c r="I160" s="39"/>
      <c r="J160" s="39"/>
      <c r="K160" s="39"/>
      <c r="L160" s="39"/>
      <c r="M160" s="39"/>
      <c r="N160" s="39"/>
      <c r="O160" s="39"/>
      <c r="P160" s="39"/>
      <c r="R160" s="39"/>
      <c r="S160" s="39"/>
      <c r="T160" s="39"/>
      <c r="U160" s="39"/>
      <c r="V160" s="39"/>
      <c r="W160" s="39"/>
      <c r="X160" s="39"/>
      <c r="Y160" s="39"/>
      <c r="Z160" s="39"/>
      <c r="AA160" s="39"/>
      <c r="AB160" s="39"/>
      <c r="AC160" s="39"/>
      <c r="AD160" s="39"/>
      <c r="AE160" s="39"/>
      <c r="AF160" s="39"/>
      <c r="AG160" s="39"/>
      <c r="AH160" s="40" t="str">
        <f>IF(ISNUMBER('Indicator Data'!AH161),"","Imputed using GDP p.c.")</f>
        <v/>
      </c>
      <c r="AJ160" s="39"/>
      <c r="AK160" s="39"/>
      <c r="AL160" s="39"/>
      <c r="AM160" s="39"/>
      <c r="AN160" s="39"/>
      <c r="AO160" s="39"/>
      <c r="AP160" s="39"/>
      <c r="AQ160" s="39"/>
      <c r="AR160" s="39"/>
      <c r="AS160" s="39"/>
      <c r="AT160" s="39"/>
      <c r="AU160" s="39"/>
      <c r="AV160" s="39"/>
      <c r="AW160" s="39"/>
      <c r="AX160" s="22"/>
      <c r="BF160" s="225"/>
    </row>
    <row r="161" spans="1:58">
      <c r="A161" s="30" t="str">
        <f>'Indicator Data'!A162</f>
        <v>Solomon Islands</v>
      </c>
      <c r="B161" s="23" t="str">
        <f>'Indicator Data'!B162</f>
        <v>SLB</v>
      </c>
      <c r="C161" s="39"/>
      <c r="D161" s="39"/>
      <c r="E161" s="39"/>
      <c r="F161" s="39"/>
      <c r="G161" s="39"/>
      <c r="H161" s="39"/>
      <c r="I161" s="39"/>
      <c r="J161" s="39"/>
      <c r="K161" s="39"/>
      <c r="L161" s="39"/>
      <c r="M161" s="39"/>
      <c r="N161" s="39"/>
      <c r="O161" s="39"/>
      <c r="P161" s="39"/>
      <c r="R161" s="39"/>
      <c r="S161" s="39"/>
      <c r="T161" s="39"/>
      <c r="U161" s="39"/>
      <c r="V161" s="39"/>
      <c r="W161" s="39"/>
      <c r="X161" s="39"/>
      <c r="Y161" s="39"/>
      <c r="Z161" s="39"/>
      <c r="AA161" s="39"/>
      <c r="AB161" s="39"/>
      <c r="AC161" s="39"/>
      <c r="AD161" s="39"/>
      <c r="AE161" s="39"/>
      <c r="AF161" s="39"/>
      <c r="AG161" s="39"/>
      <c r="AH161" s="40" t="str">
        <f>IF(ISNUMBER('Indicator Data'!AH162),"","Imputed using GDP p.c.")</f>
        <v/>
      </c>
      <c r="AJ161" s="39"/>
      <c r="AK161" s="39"/>
      <c r="AL161" s="39"/>
      <c r="AM161" s="39"/>
      <c r="AN161" s="39"/>
      <c r="AO161" s="39"/>
      <c r="AP161" s="39"/>
      <c r="AQ161" s="39"/>
      <c r="AR161" s="39"/>
      <c r="AS161" s="39"/>
      <c r="AT161" s="39"/>
      <c r="AU161" s="39"/>
      <c r="AV161" s="39"/>
      <c r="AW161" s="39"/>
      <c r="AX161" s="22"/>
      <c r="BF161" s="225"/>
    </row>
    <row r="162" spans="1:58">
      <c r="A162" s="30" t="str">
        <f>'Indicator Data'!A163</f>
        <v>Somalia</v>
      </c>
      <c r="B162" s="23" t="str">
        <f>'Indicator Data'!B163</f>
        <v>SOM</v>
      </c>
      <c r="C162" s="39"/>
      <c r="D162" s="39"/>
      <c r="E162" s="39"/>
      <c r="F162" s="39"/>
      <c r="G162" s="39"/>
      <c r="H162" s="39"/>
      <c r="I162" s="39"/>
      <c r="J162" s="39"/>
      <c r="K162" s="39"/>
      <c r="L162" s="39"/>
      <c r="M162" s="39"/>
      <c r="N162" s="39"/>
      <c r="O162" s="39"/>
      <c r="P162" s="39"/>
      <c r="R162" s="39"/>
      <c r="S162" s="39"/>
      <c r="T162" s="39"/>
      <c r="U162" s="39"/>
      <c r="V162" s="39"/>
      <c r="W162" s="39"/>
      <c r="X162" s="39"/>
      <c r="Y162" s="39"/>
      <c r="Z162" s="39"/>
      <c r="AA162" s="39"/>
      <c r="AB162" s="39"/>
      <c r="AC162" s="39"/>
      <c r="AD162" s="39"/>
      <c r="AE162" s="39"/>
      <c r="AF162" s="39"/>
      <c r="AG162" s="39"/>
      <c r="AH162" s="40" t="str">
        <f>IF(ISNUMBER('Indicator Data'!AH163),"","Imputed using GDP p.c.")</f>
        <v/>
      </c>
      <c r="AJ162" s="39"/>
      <c r="AK162" s="39"/>
      <c r="AL162" s="39"/>
      <c r="AM162" s="39"/>
      <c r="AN162" s="39"/>
      <c r="AO162" s="39"/>
      <c r="AP162" s="39"/>
      <c r="AQ162" s="39"/>
      <c r="AR162" s="39"/>
      <c r="AS162" s="39"/>
      <c r="AT162" s="39"/>
      <c r="AU162" s="39"/>
      <c r="AV162" s="39"/>
      <c r="AW162" s="39"/>
      <c r="AX162" s="22"/>
      <c r="BD162" s="226"/>
      <c r="BE162" s="226"/>
      <c r="BF162" s="225"/>
    </row>
    <row r="163" spans="1:58">
      <c r="A163" s="30" t="str">
        <f>'Indicator Data'!A164</f>
        <v>South Africa</v>
      </c>
      <c r="B163" s="23" t="str">
        <f>'Indicator Data'!B164</f>
        <v>ZAF</v>
      </c>
      <c r="C163" s="39"/>
      <c r="D163" s="39"/>
      <c r="E163" s="39"/>
      <c r="F163" s="39"/>
      <c r="G163" s="39"/>
      <c r="H163" s="39"/>
      <c r="I163" s="39"/>
      <c r="J163" s="39"/>
      <c r="K163" s="39"/>
      <c r="L163" s="39"/>
      <c r="M163" s="39"/>
      <c r="N163" s="39"/>
      <c r="O163" s="39"/>
      <c r="P163" s="39"/>
      <c r="R163" s="39"/>
      <c r="S163" s="39"/>
      <c r="T163" s="39"/>
      <c r="U163" s="39"/>
      <c r="V163" s="39"/>
      <c r="W163" s="39"/>
      <c r="X163" s="39"/>
      <c r="Y163" s="39"/>
      <c r="Z163" s="39"/>
      <c r="AA163" s="39"/>
      <c r="AB163" s="39"/>
      <c r="AC163" s="39"/>
      <c r="AD163" s="39"/>
      <c r="AE163" s="39"/>
      <c r="AF163" s="39"/>
      <c r="AG163" s="39"/>
      <c r="AH163" s="40" t="str">
        <f>IF(ISNUMBER('Indicator Data'!AH164),"","Imputed using GDP p.c.")</f>
        <v/>
      </c>
      <c r="AJ163" s="39"/>
      <c r="AK163" s="39"/>
      <c r="AL163" s="39"/>
      <c r="AM163" s="39"/>
      <c r="AN163" s="39"/>
      <c r="AO163" s="39"/>
      <c r="AP163" s="39"/>
      <c r="AQ163" s="39"/>
      <c r="AR163" s="39"/>
      <c r="AS163" s="39"/>
      <c r="AT163" s="39"/>
      <c r="AU163" s="39"/>
      <c r="AV163" s="39"/>
      <c r="AW163" s="39"/>
      <c r="AX163" s="22"/>
      <c r="BD163" s="226"/>
      <c r="BE163" s="226"/>
      <c r="BF163" s="225"/>
    </row>
    <row r="164" spans="1:58">
      <c r="A164" s="30" t="str">
        <f>'Indicator Data'!A165</f>
        <v>South Sudan</v>
      </c>
      <c r="B164" s="23" t="str">
        <f>'Indicator Data'!B165</f>
        <v>SSD</v>
      </c>
      <c r="C164" s="39"/>
      <c r="D164" s="39"/>
      <c r="E164" s="39"/>
      <c r="F164" s="39"/>
      <c r="G164" s="39"/>
      <c r="H164" s="39"/>
      <c r="I164" s="39"/>
      <c r="J164" s="39"/>
      <c r="K164" s="39"/>
      <c r="L164" s="39"/>
      <c r="M164" s="39"/>
      <c r="N164" s="39"/>
      <c r="O164" s="39"/>
      <c r="P164" s="39"/>
      <c r="R164" s="39"/>
      <c r="S164" s="39"/>
      <c r="T164" s="39"/>
      <c r="U164" s="39"/>
      <c r="V164" s="39"/>
      <c r="W164" s="39"/>
      <c r="X164" s="39"/>
      <c r="Y164" s="39"/>
      <c r="Z164" s="39"/>
      <c r="AA164" s="39"/>
      <c r="AB164" s="39"/>
      <c r="AC164" s="39"/>
      <c r="AD164" s="39"/>
      <c r="AE164" s="39"/>
      <c r="AF164" s="39"/>
      <c r="AG164" s="39"/>
      <c r="AH164" s="40" t="str">
        <f>IF(ISNUMBER('Indicator Data'!AH165),"","Imputed using GDP p.c.")</f>
        <v/>
      </c>
      <c r="AJ164" s="39"/>
      <c r="AK164" s="39"/>
      <c r="AL164" s="39"/>
      <c r="AM164" s="39"/>
      <c r="AN164" s="39"/>
      <c r="AO164" s="39"/>
      <c r="AP164" s="39"/>
      <c r="AQ164" s="39"/>
      <c r="AR164" s="39"/>
      <c r="AS164" s="39"/>
      <c r="AT164" s="39"/>
      <c r="AU164" s="39"/>
      <c r="AV164" s="39"/>
      <c r="AW164" s="39"/>
      <c r="AX164" s="22"/>
      <c r="BD164" s="226"/>
      <c r="BE164" s="226"/>
      <c r="BF164" s="225"/>
    </row>
    <row r="165" spans="1:58">
      <c r="A165" s="30" t="str">
        <f>'Indicator Data'!A166</f>
        <v>Spain</v>
      </c>
      <c r="B165" s="23" t="str">
        <f>'Indicator Data'!B166</f>
        <v>ESP</v>
      </c>
      <c r="C165" s="39"/>
      <c r="D165" s="39"/>
      <c r="E165" s="39"/>
      <c r="F165" s="39"/>
      <c r="G165" s="39"/>
      <c r="H165" s="39"/>
      <c r="I165" s="39"/>
      <c r="J165" s="39"/>
      <c r="K165" s="39"/>
      <c r="L165" s="39"/>
      <c r="M165" s="39"/>
      <c r="N165" s="39"/>
      <c r="O165" s="39"/>
      <c r="P165" s="39"/>
      <c r="R165" s="39"/>
      <c r="S165" s="39"/>
      <c r="T165" s="39"/>
      <c r="U165" s="39"/>
      <c r="V165" s="39"/>
      <c r="W165" s="39"/>
      <c r="X165" s="39"/>
      <c r="Y165" s="39"/>
      <c r="Z165" s="39"/>
      <c r="AA165" s="39"/>
      <c r="AB165" s="39"/>
      <c r="AC165" s="39"/>
      <c r="AD165" s="39"/>
      <c r="AE165" s="39"/>
      <c r="AF165" s="39"/>
      <c r="AG165" s="39"/>
      <c r="AH165" s="40" t="str">
        <f>IF(ISNUMBER('Indicator Data'!AH166),"","Imputed using GDP p.c.")</f>
        <v/>
      </c>
      <c r="AJ165" s="39"/>
      <c r="AK165" s="39"/>
      <c r="AL165" s="39"/>
      <c r="AM165" s="39"/>
      <c r="AN165" s="39"/>
      <c r="AO165" s="39"/>
      <c r="AP165" s="39"/>
      <c r="AQ165" s="39"/>
      <c r="AR165" s="39"/>
      <c r="AS165" s="39"/>
      <c r="AT165" s="39"/>
      <c r="AU165" s="39"/>
      <c r="AV165" s="39"/>
      <c r="AW165" s="39"/>
      <c r="AX165" s="22"/>
      <c r="BD165" s="226"/>
      <c r="BE165" s="226"/>
      <c r="BF165" s="225"/>
    </row>
    <row r="166" spans="1:58">
      <c r="A166" s="30" t="str">
        <f>'Indicator Data'!A167</f>
        <v>Sri Lanka</v>
      </c>
      <c r="B166" s="23" t="str">
        <f>'Indicator Data'!B167</f>
        <v>LKA</v>
      </c>
      <c r="C166" s="39"/>
      <c r="D166" s="39"/>
      <c r="E166" s="39"/>
      <c r="F166" s="39"/>
      <c r="G166" s="39"/>
      <c r="H166" s="39"/>
      <c r="I166" s="39"/>
      <c r="J166" s="39"/>
      <c r="K166" s="39"/>
      <c r="L166" s="39"/>
      <c r="M166" s="39"/>
      <c r="N166" s="39"/>
      <c r="O166" s="39"/>
      <c r="P166" s="39"/>
      <c r="R166" s="39"/>
      <c r="S166" s="39"/>
      <c r="T166" s="39"/>
      <c r="U166" s="39"/>
      <c r="V166" s="39"/>
      <c r="W166" s="39"/>
      <c r="X166" s="39"/>
      <c r="Y166" s="39"/>
      <c r="Z166" s="39"/>
      <c r="AA166" s="39"/>
      <c r="AB166" s="39"/>
      <c r="AC166" s="39"/>
      <c r="AD166" s="39"/>
      <c r="AE166" s="39"/>
      <c r="AF166" s="39"/>
      <c r="AG166" s="39"/>
      <c r="AH166" s="40" t="str">
        <f>IF(ISNUMBER('Indicator Data'!AH167),"","Imputed using GDP p.c.")</f>
        <v/>
      </c>
      <c r="AJ166" s="39"/>
      <c r="AK166" s="39"/>
      <c r="AL166" s="39"/>
      <c r="AM166" s="39"/>
      <c r="AN166" s="39"/>
      <c r="AO166" s="39"/>
      <c r="AP166" s="39"/>
      <c r="AQ166" s="39"/>
      <c r="AR166" s="39"/>
      <c r="AS166" s="39"/>
      <c r="AT166" s="39"/>
      <c r="AU166" s="39"/>
      <c r="AV166" s="39"/>
      <c r="AW166" s="39"/>
      <c r="AX166" s="22"/>
      <c r="BF166" s="225"/>
    </row>
    <row r="167" spans="1:58">
      <c r="A167" s="30" t="str">
        <f>'Indicator Data'!A168</f>
        <v>Sudan</v>
      </c>
      <c r="B167" s="23" t="str">
        <f>'Indicator Data'!B168</f>
        <v>SDN</v>
      </c>
      <c r="C167" s="39"/>
      <c r="D167" s="39"/>
      <c r="E167" s="39"/>
      <c r="F167" s="39"/>
      <c r="G167" s="39"/>
      <c r="H167" s="39"/>
      <c r="I167" s="39"/>
      <c r="J167" s="39"/>
      <c r="K167" s="39"/>
      <c r="L167" s="39"/>
      <c r="M167" s="39"/>
      <c r="N167" s="39"/>
      <c r="O167" s="39"/>
      <c r="P167" s="39"/>
      <c r="R167" s="39"/>
      <c r="S167" s="39"/>
      <c r="T167" s="39"/>
      <c r="U167" s="39"/>
      <c r="V167" s="39"/>
      <c r="W167" s="39"/>
      <c r="X167" s="39"/>
      <c r="Y167" s="39"/>
      <c r="Z167" s="39"/>
      <c r="AA167" s="39"/>
      <c r="AB167" s="39"/>
      <c r="AC167" s="39"/>
      <c r="AD167" s="39"/>
      <c r="AE167" s="39"/>
      <c r="AF167" s="39"/>
      <c r="AG167" s="39"/>
      <c r="AH167" s="40" t="str">
        <f>IF(ISNUMBER('Indicator Data'!AH168),"","Imputed using GDP p.c.")</f>
        <v/>
      </c>
      <c r="AJ167" s="39"/>
      <c r="AK167" s="39"/>
      <c r="AL167" s="39"/>
      <c r="AM167" s="39"/>
      <c r="AN167" s="39"/>
      <c r="AO167" s="39"/>
      <c r="AP167" s="39"/>
      <c r="AQ167" s="39"/>
      <c r="AR167" s="39"/>
      <c r="AS167" s="39"/>
      <c r="AT167" s="39"/>
      <c r="AU167" s="39"/>
      <c r="AV167" s="39"/>
      <c r="AW167" s="39"/>
      <c r="AX167" s="22"/>
      <c r="BD167" s="226"/>
      <c r="BE167" s="226"/>
      <c r="BF167" s="225"/>
    </row>
    <row r="168" spans="1:58">
      <c r="A168" s="30" t="str">
        <f>'Indicator Data'!A169</f>
        <v>Suriname</v>
      </c>
      <c r="B168" s="23" t="str">
        <f>'Indicator Data'!B169</f>
        <v>SUR</v>
      </c>
      <c r="C168" s="39"/>
      <c r="D168" s="39"/>
      <c r="E168" s="39"/>
      <c r="F168" s="39"/>
      <c r="G168" s="39"/>
      <c r="H168" s="39"/>
      <c r="I168" s="39"/>
      <c r="J168" s="39"/>
      <c r="K168" s="39"/>
      <c r="L168" s="39"/>
      <c r="M168" s="39"/>
      <c r="N168" s="39"/>
      <c r="O168" s="39"/>
      <c r="P168" s="39"/>
      <c r="R168" s="39"/>
      <c r="S168" s="39"/>
      <c r="T168" s="39"/>
      <c r="U168" s="39"/>
      <c r="V168" s="39"/>
      <c r="W168" s="39"/>
      <c r="X168" s="39"/>
      <c r="Y168" s="39"/>
      <c r="Z168" s="39"/>
      <c r="AA168" s="39"/>
      <c r="AB168" s="39"/>
      <c r="AC168" s="39"/>
      <c r="AD168" s="39"/>
      <c r="AE168" s="39"/>
      <c r="AF168" s="39"/>
      <c r="AG168" s="39"/>
      <c r="AH168" s="40" t="str">
        <f>IF(ISNUMBER('Indicator Data'!AH169),"","Imputed using GDP p.c.")</f>
        <v/>
      </c>
      <c r="AJ168" s="39"/>
      <c r="AK168" s="39"/>
      <c r="AL168" s="39"/>
      <c r="AM168" s="39"/>
      <c r="AN168" s="39"/>
      <c r="AO168" s="39"/>
      <c r="AP168" s="39"/>
      <c r="AQ168" s="39"/>
      <c r="AR168" s="39"/>
      <c r="AS168" s="39"/>
      <c r="AT168" s="39"/>
      <c r="AU168" s="39"/>
      <c r="AV168" s="39"/>
      <c r="AW168" s="39"/>
      <c r="AX168" s="22"/>
      <c r="BD168" s="226"/>
      <c r="BE168" s="226"/>
      <c r="BF168" s="225"/>
    </row>
    <row r="169" spans="1:58">
      <c r="A169" s="30" t="str">
        <f>'Indicator Data'!A170</f>
        <v>Sweden</v>
      </c>
      <c r="B169" s="23" t="str">
        <f>'Indicator Data'!B170</f>
        <v>SWE</v>
      </c>
      <c r="C169" s="39"/>
      <c r="D169" s="39"/>
      <c r="E169" s="39"/>
      <c r="F169" s="39"/>
      <c r="G169" s="39"/>
      <c r="H169" s="39"/>
      <c r="I169" s="39"/>
      <c r="J169" s="39"/>
      <c r="K169" s="39"/>
      <c r="L169" s="39"/>
      <c r="M169" s="39"/>
      <c r="N169" s="39"/>
      <c r="O169" s="39"/>
      <c r="P169" s="39"/>
      <c r="R169" s="39"/>
      <c r="S169" s="39"/>
      <c r="T169" s="39"/>
      <c r="U169" s="39"/>
      <c r="V169" s="39"/>
      <c r="W169" s="39"/>
      <c r="X169" s="39"/>
      <c r="Y169" s="39"/>
      <c r="Z169" s="39"/>
      <c r="AA169" s="39"/>
      <c r="AB169" s="39"/>
      <c r="AC169" s="39"/>
      <c r="AD169" s="39"/>
      <c r="AE169" s="39"/>
      <c r="AF169" s="39"/>
      <c r="AG169" s="39"/>
      <c r="AH169" s="40" t="str">
        <f>IF(ISNUMBER('Indicator Data'!AH170),"","Imputed using GDP p.c.")</f>
        <v/>
      </c>
      <c r="AJ169" s="39"/>
      <c r="AK169" s="39"/>
      <c r="AL169" s="39"/>
      <c r="AM169" s="39"/>
      <c r="AN169" s="39"/>
      <c r="AO169" s="39"/>
      <c r="AP169" s="39"/>
      <c r="AQ169" s="39"/>
      <c r="AR169" s="39"/>
      <c r="AS169" s="39"/>
      <c r="AT169" s="39"/>
      <c r="AU169" s="39"/>
      <c r="AV169" s="39"/>
      <c r="AW169" s="39"/>
      <c r="AX169" s="22"/>
      <c r="BD169" s="226"/>
      <c r="BE169" s="226"/>
      <c r="BF169" s="225"/>
    </row>
    <row r="170" spans="1:58">
      <c r="A170" s="30" t="str">
        <f>'Indicator Data'!A171</f>
        <v>Switzerland</v>
      </c>
      <c r="B170" s="23" t="str">
        <f>'Indicator Data'!B171</f>
        <v>CHE</v>
      </c>
      <c r="C170" s="39"/>
      <c r="D170" s="39"/>
      <c r="E170" s="39"/>
      <c r="F170" s="39"/>
      <c r="G170" s="39"/>
      <c r="H170" s="39"/>
      <c r="I170" s="39"/>
      <c r="J170" s="39"/>
      <c r="K170" s="39"/>
      <c r="L170" s="39"/>
      <c r="M170" s="39"/>
      <c r="N170" s="39"/>
      <c r="O170" s="39"/>
      <c r="P170" s="39"/>
      <c r="R170" s="39"/>
      <c r="S170" s="39"/>
      <c r="T170" s="39"/>
      <c r="U170" s="39"/>
      <c r="V170" s="39"/>
      <c r="W170" s="39"/>
      <c r="X170" s="39"/>
      <c r="Y170" s="39"/>
      <c r="Z170" s="39"/>
      <c r="AA170" s="39"/>
      <c r="AB170" s="39"/>
      <c r="AC170" s="39"/>
      <c r="AD170" s="39"/>
      <c r="AE170" s="39"/>
      <c r="AF170" s="39"/>
      <c r="AG170" s="39"/>
      <c r="AH170" s="40" t="str">
        <f>IF(ISNUMBER('Indicator Data'!AH171),"","Imputed using GDP p.c.")</f>
        <v/>
      </c>
      <c r="AJ170" s="39"/>
      <c r="AK170" s="39"/>
      <c r="AL170" s="39"/>
      <c r="AM170" s="39"/>
      <c r="AN170" s="39"/>
      <c r="AO170" s="39"/>
      <c r="AP170" s="39"/>
      <c r="AQ170" s="39"/>
      <c r="AR170" s="39"/>
      <c r="AS170" s="39"/>
      <c r="AT170" s="39"/>
      <c r="AU170" s="39"/>
      <c r="AV170" s="39"/>
      <c r="AW170" s="39"/>
      <c r="AX170" s="22"/>
      <c r="BF170" s="225"/>
    </row>
    <row r="171" spans="1:58">
      <c r="A171" s="30" t="str">
        <f>'Indicator Data'!A172</f>
        <v>Syria</v>
      </c>
      <c r="B171" s="23" t="str">
        <f>'Indicator Data'!B172</f>
        <v>SYR</v>
      </c>
      <c r="C171" s="39"/>
      <c r="D171" s="39"/>
      <c r="E171" s="39"/>
      <c r="F171" s="39"/>
      <c r="G171" s="39"/>
      <c r="H171" s="39"/>
      <c r="I171" s="39"/>
      <c r="J171" s="39"/>
      <c r="K171" s="39"/>
      <c r="L171" s="39"/>
      <c r="M171" s="39"/>
      <c r="N171" s="39"/>
      <c r="O171" s="39"/>
      <c r="P171" s="39"/>
      <c r="R171" s="39"/>
      <c r="S171" s="39"/>
      <c r="T171" s="39"/>
      <c r="U171" s="39"/>
      <c r="V171" s="39"/>
      <c r="W171" s="39"/>
      <c r="X171" s="39"/>
      <c r="Y171" s="39"/>
      <c r="Z171" s="39"/>
      <c r="AA171" s="39"/>
      <c r="AB171" s="39"/>
      <c r="AC171" s="39"/>
      <c r="AD171" s="39"/>
      <c r="AE171" s="39"/>
      <c r="AF171" s="39"/>
      <c r="AG171" s="39"/>
      <c r="AH171" s="40" t="str">
        <f>IF(ISNUMBER('Indicator Data'!AH172),"","Imputed using GDP p.c.")</f>
        <v/>
      </c>
      <c r="AJ171" s="39"/>
      <c r="AK171" s="39"/>
      <c r="AL171" s="39"/>
      <c r="AM171" s="39"/>
      <c r="AN171" s="39"/>
      <c r="AO171" s="39"/>
      <c r="AP171" s="39"/>
      <c r="AQ171" s="39"/>
      <c r="AR171" s="39"/>
      <c r="AS171" s="39"/>
      <c r="AT171" s="39"/>
      <c r="AU171" s="39"/>
      <c r="AV171" s="39"/>
      <c r="AW171" s="39"/>
      <c r="AX171" s="22"/>
      <c r="BD171" s="226"/>
      <c r="BE171" s="226"/>
      <c r="BF171" s="225"/>
    </row>
    <row r="172" spans="1:58">
      <c r="A172" s="30" t="str">
        <f>'Indicator Data'!A173</f>
        <v>Tajikistan</v>
      </c>
      <c r="B172" s="23" t="str">
        <f>'Indicator Data'!B173</f>
        <v>TJK</v>
      </c>
      <c r="C172" s="39"/>
      <c r="D172" s="39"/>
      <c r="E172" s="39"/>
      <c r="F172" s="39"/>
      <c r="G172" s="39"/>
      <c r="H172" s="39"/>
      <c r="I172" s="39"/>
      <c r="J172" s="39"/>
      <c r="K172" s="39"/>
      <c r="L172" s="39"/>
      <c r="M172" s="39"/>
      <c r="N172" s="39"/>
      <c r="O172" s="39"/>
      <c r="P172" s="39"/>
      <c r="R172" s="39"/>
      <c r="S172" s="39"/>
      <c r="T172" s="39"/>
      <c r="U172" s="39"/>
      <c r="V172" s="39"/>
      <c r="W172" s="39"/>
      <c r="X172" s="39"/>
      <c r="Y172" s="39"/>
      <c r="Z172" s="39"/>
      <c r="AA172" s="39"/>
      <c r="AB172" s="39"/>
      <c r="AC172" s="39"/>
      <c r="AD172" s="39"/>
      <c r="AE172" s="39"/>
      <c r="AF172" s="39"/>
      <c r="AG172" s="39"/>
      <c r="AH172" s="40" t="str">
        <f>IF(ISNUMBER('Indicator Data'!AH173),"","Imputed using GDP p.c.")</f>
        <v/>
      </c>
      <c r="AJ172" s="39"/>
      <c r="AK172" s="39"/>
      <c r="AL172" s="39"/>
      <c r="AM172" s="39"/>
      <c r="AN172" s="39"/>
      <c r="AO172" s="39"/>
      <c r="AP172" s="39"/>
      <c r="AQ172" s="39"/>
      <c r="AR172" s="39"/>
      <c r="AS172" s="39"/>
      <c r="AT172" s="39"/>
      <c r="AU172" s="39"/>
      <c r="AV172" s="39"/>
      <c r="AW172" s="39"/>
      <c r="AX172" s="22"/>
      <c r="BD172" s="226"/>
      <c r="BE172" s="226"/>
      <c r="BF172" s="225"/>
    </row>
    <row r="173" spans="1:58">
      <c r="A173" s="30" t="str">
        <f>'Indicator Data'!A174</f>
        <v>Tanzania</v>
      </c>
      <c r="B173" s="23" t="str">
        <f>'Indicator Data'!B174</f>
        <v>TZA</v>
      </c>
      <c r="C173" s="39"/>
      <c r="D173" s="39"/>
      <c r="E173" s="39"/>
      <c r="F173" s="39"/>
      <c r="G173" s="39"/>
      <c r="H173" s="39"/>
      <c r="I173" s="39"/>
      <c r="J173" s="39"/>
      <c r="K173" s="39"/>
      <c r="L173" s="39"/>
      <c r="M173" s="39"/>
      <c r="N173" s="39"/>
      <c r="O173" s="39"/>
      <c r="P173" s="39"/>
      <c r="R173" s="39"/>
      <c r="S173" s="39"/>
      <c r="T173" s="39"/>
      <c r="U173" s="39"/>
      <c r="V173" s="39"/>
      <c r="W173" s="39"/>
      <c r="X173" s="39"/>
      <c r="Y173" s="39"/>
      <c r="Z173" s="39"/>
      <c r="AA173" s="39"/>
      <c r="AB173" s="39"/>
      <c r="AC173" s="39"/>
      <c r="AD173" s="39"/>
      <c r="AE173" s="39"/>
      <c r="AF173" s="39"/>
      <c r="AG173" s="39"/>
      <c r="AH173" s="40" t="str">
        <f>IF(ISNUMBER('Indicator Data'!AH174),"","Imputed using GDP p.c.")</f>
        <v/>
      </c>
      <c r="AJ173" s="39"/>
      <c r="AK173" s="39"/>
      <c r="AL173" s="39"/>
      <c r="AM173" s="39"/>
      <c r="AN173" s="39"/>
      <c r="AO173" s="39"/>
      <c r="AP173" s="39"/>
      <c r="AQ173" s="39"/>
      <c r="AR173" s="39"/>
      <c r="AS173" s="39"/>
      <c r="AT173" s="39"/>
      <c r="AU173" s="39"/>
      <c r="AV173" s="39"/>
      <c r="AW173" s="39"/>
      <c r="AX173" s="22"/>
      <c r="BD173" s="226"/>
      <c r="BE173" s="226"/>
      <c r="BF173" s="225"/>
    </row>
    <row r="174" spans="1:58">
      <c r="A174" s="30" t="str">
        <f>'Indicator Data'!A175</f>
        <v>Thailand</v>
      </c>
      <c r="B174" s="23" t="str">
        <f>'Indicator Data'!B175</f>
        <v>THA</v>
      </c>
      <c r="C174" s="39"/>
      <c r="D174" s="39"/>
      <c r="E174" s="39"/>
      <c r="F174" s="39"/>
      <c r="G174" s="39"/>
      <c r="H174" s="39"/>
      <c r="I174" s="39"/>
      <c r="J174" s="39"/>
      <c r="K174" s="39"/>
      <c r="L174" s="39"/>
      <c r="M174" s="39"/>
      <c r="N174" s="39"/>
      <c r="O174" s="39"/>
      <c r="P174" s="39"/>
      <c r="R174" s="39"/>
      <c r="S174" s="39"/>
      <c r="T174" s="39"/>
      <c r="U174" s="39"/>
      <c r="V174" s="39"/>
      <c r="W174" s="39"/>
      <c r="X174" s="39"/>
      <c r="Y174" s="39"/>
      <c r="Z174" s="39"/>
      <c r="AA174" s="39"/>
      <c r="AB174" s="39"/>
      <c r="AC174" s="39"/>
      <c r="AD174" s="39"/>
      <c r="AE174" s="39"/>
      <c r="AF174" s="39"/>
      <c r="AG174" s="39"/>
      <c r="AH174" s="40" t="str">
        <f>IF(ISNUMBER('Indicator Data'!AH175),"","Imputed using GDP p.c.")</f>
        <v/>
      </c>
      <c r="AJ174" s="39"/>
      <c r="AK174" s="39"/>
      <c r="AL174" s="39"/>
      <c r="AM174" s="39"/>
      <c r="AN174" s="39"/>
      <c r="AO174" s="39"/>
      <c r="AP174" s="39"/>
      <c r="AQ174" s="39"/>
      <c r="AR174" s="39"/>
      <c r="AS174" s="39"/>
      <c r="AT174" s="39"/>
      <c r="AU174" s="39"/>
      <c r="AV174" s="39"/>
      <c r="AW174" s="39"/>
      <c r="AX174" s="22"/>
      <c r="BD174" s="226"/>
      <c r="BE174" s="226"/>
      <c r="BF174" s="225"/>
    </row>
    <row r="175" spans="1:58">
      <c r="A175" s="30" t="str">
        <f>'Indicator Data'!A176</f>
        <v>Timor-Leste</v>
      </c>
      <c r="B175" s="23" t="str">
        <f>'Indicator Data'!B176</f>
        <v>TLS</v>
      </c>
      <c r="C175" s="39"/>
      <c r="D175" s="39"/>
      <c r="E175" s="39"/>
      <c r="F175" s="39"/>
      <c r="G175" s="39"/>
      <c r="H175" s="39"/>
      <c r="I175" s="39"/>
      <c r="J175" s="39"/>
      <c r="K175" s="39"/>
      <c r="L175" s="39"/>
      <c r="M175" s="39"/>
      <c r="N175" s="39"/>
      <c r="O175" s="39"/>
      <c r="P175" s="39"/>
      <c r="R175" s="39"/>
      <c r="S175" s="39"/>
      <c r="T175" s="39"/>
      <c r="U175" s="39"/>
      <c r="V175" s="39"/>
      <c r="W175" s="39"/>
      <c r="X175" s="39"/>
      <c r="Y175" s="39"/>
      <c r="Z175" s="39"/>
      <c r="AA175" s="39"/>
      <c r="AB175" s="39"/>
      <c r="AC175" s="39"/>
      <c r="AD175" s="39"/>
      <c r="AE175" s="39"/>
      <c r="AF175" s="39"/>
      <c r="AG175" s="39"/>
      <c r="AH175" s="40" t="str">
        <f>IF(ISNUMBER('Indicator Data'!AH176),"","Imputed using GDP p.c.")</f>
        <v/>
      </c>
      <c r="AJ175" s="39"/>
      <c r="AK175" s="39"/>
      <c r="AL175" s="39"/>
      <c r="AM175" s="39"/>
      <c r="AN175" s="39"/>
      <c r="AO175" s="39"/>
      <c r="AP175" s="39"/>
      <c r="AQ175" s="39"/>
      <c r="AR175" s="39"/>
      <c r="AS175" s="39"/>
      <c r="AT175" s="39"/>
      <c r="AU175" s="39"/>
      <c r="AV175" s="39"/>
      <c r="AW175" s="39"/>
      <c r="AX175" s="22"/>
      <c r="BD175" s="226"/>
      <c r="BE175" s="226"/>
      <c r="BF175" s="225"/>
    </row>
    <row r="176" spans="1:58">
      <c r="A176" s="30" t="str">
        <f>'Indicator Data'!A177</f>
        <v>Togo</v>
      </c>
      <c r="B176" s="23" t="str">
        <f>'Indicator Data'!B177</f>
        <v>TGO</v>
      </c>
      <c r="C176" s="39"/>
      <c r="D176" s="39"/>
      <c r="E176" s="39"/>
      <c r="F176" s="39"/>
      <c r="G176" s="39"/>
      <c r="H176" s="39"/>
      <c r="I176" s="39"/>
      <c r="J176" s="39"/>
      <c r="K176" s="39"/>
      <c r="L176" s="39"/>
      <c r="M176" s="39"/>
      <c r="N176" s="39"/>
      <c r="O176" s="39"/>
      <c r="P176" s="39"/>
      <c r="R176" s="39"/>
      <c r="S176" s="39"/>
      <c r="T176" s="39"/>
      <c r="U176" s="39"/>
      <c r="V176" s="39"/>
      <c r="W176" s="39"/>
      <c r="X176" s="39"/>
      <c r="Y176" s="39"/>
      <c r="Z176" s="39"/>
      <c r="AA176" s="39"/>
      <c r="AB176" s="39"/>
      <c r="AC176" s="39"/>
      <c r="AD176" s="39"/>
      <c r="AE176" s="39"/>
      <c r="AF176" s="39"/>
      <c r="AG176" s="39"/>
      <c r="AH176" s="40" t="str">
        <f>IF(ISNUMBER('Indicator Data'!AH177),"","Imputed using GDP p.c.")</f>
        <v/>
      </c>
      <c r="AJ176" s="39"/>
      <c r="AK176" s="39"/>
      <c r="AL176" s="39"/>
      <c r="AM176" s="39"/>
      <c r="AN176" s="39"/>
      <c r="AO176" s="39"/>
      <c r="AP176" s="39"/>
      <c r="AQ176" s="39"/>
      <c r="AR176" s="39"/>
      <c r="AS176" s="39"/>
      <c r="AT176" s="39"/>
      <c r="AU176" s="39"/>
      <c r="AV176" s="39"/>
      <c r="AW176" s="39"/>
      <c r="AX176" s="22"/>
      <c r="BD176" s="226"/>
      <c r="BE176" s="226"/>
      <c r="BF176" s="225"/>
    </row>
    <row r="177" spans="1:58">
      <c r="A177" s="30" t="str">
        <f>'Indicator Data'!A178</f>
        <v>Tonga</v>
      </c>
      <c r="B177" s="23" t="str">
        <f>'Indicator Data'!B178</f>
        <v>TON</v>
      </c>
      <c r="C177" s="39"/>
      <c r="D177" s="39"/>
      <c r="E177" s="39"/>
      <c r="F177" s="39"/>
      <c r="G177" s="39"/>
      <c r="H177" s="39"/>
      <c r="I177" s="39"/>
      <c r="J177" s="39"/>
      <c r="K177" s="39"/>
      <c r="L177" s="39"/>
      <c r="M177" s="39"/>
      <c r="N177" s="39"/>
      <c r="O177" s="39"/>
      <c r="P177" s="39"/>
      <c r="R177" s="39"/>
      <c r="S177" s="39"/>
      <c r="T177" s="39"/>
      <c r="U177" s="39"/>
      <c r="V177" s="39"/>
      <c r="W177" s="39"/>
      <c r="X177" s="39"/>
      <c r="Y177" s="39"/>
      <c r="Z177" s="39"/>
      <c r="AA177" s="39"/>
      <c r="AB177" s="39"/>
      <c r="AC177" s="39"/>
      <c r="AD177" s="39"/>
      <c r="AE177" s="39"/>
      <c r="AF177" s="39"/>
      <c r="AG177" s="39"/>
      <c r="AH177" s="40" t="str">
        <f>IF(ISNUMBER('Indicator Data'!AH178),"","Imputed using GDP p.c.")</f>
        <v/>
      </c>
      <c r="AJ177" s="39"/>
      <c r="AK177" s="39"/>
      <c r="AL177" s="39"/>
      <c r="AM177" s="39"/>
      <c r="AN177" s="39"/>
      <c r="AO177" s="39"/>
      <c r="AP177" s="39"/>
      <c r="AQ177" s="39"/>
      <c r="AR177" s="39"/>
      <c r="AS177" s="39"/>
      <c r="AT177" s="39"/>
      <c r="AU177" s="39"/>
      <c r="AV177" s="39"/>
      <c r="AW177" s="39"/>
      <c r="AX177" s="22"/>
      <c r="BD177" s="226" t="s">
        <v>1143</v>
      </c>
      <c r="BE177" s="226" t="s">
        <v>1143</v>
      </c>
      <c r="BF177" s="225"/>
    </row>
    <row r="178" spans="1:58">
      <c r="A178" s="30" t="str">
        <f>'Indicator Data'!A179</f>
        <v>Trinidad and Tobago</v>
      </c>
      <c r="B178" s="23" t="str">
        <f>'Indicator Data'!B179</f>
        <v>TTO</v>
      </c>
      <c r="C178" s="39"/>
      <c r="D178" s="39"/>
      <c r="E178" s="39"/>
      <c r="F178" s="39"/>
      <c r="G178" s="39"/>
      <c r="H178" s="39"/>
      <c r="I178" s="39"/>
      <c r="J178" s="39"/>
      <c r="K178" s="39"/>
      <c r="L178" s="39"/>
      <c r="M178" s="39"/>
      <c r="N178" s="39"/>
      <c r="O178" s="39"/>
      <c r="P178" s="39"/>
      <c r="R178" s="39"/>
      <c r="S178" s="39"/>
      <c r="T178" s="39"/>
      <c r="U178" s="39"/>
      <c r="V178" s="39"/>
      <c r="W178" s="39"/>
      <c r="X178" s="39"/>
      <c r="Y178" s="39"/>
      <c r="Z178" s="39"/>
      <c r="AA178" s="39"/>
      <c r="AB178" s="39"/>
      <c r="AC178" s="39"/>
      <c r="AD178" s="39"/>
      <c r="AE178" s="39"/>
      <c r="AF178" s="39"/>
      <c r="AG178" s="39"/>
      <c r="AH178" s="40" t="str">
        <f>IF(ISNUMBER('Indicator Data'!AH179),"","Imputed using GDP p.c.")</f>
        <v/>
      </c>
      <c r="AJ178" s="39"/>
      <c r="AK178" s="39"/>
      <c r="AL178" s="39"/>
      <c r="AM178" s="39"/>
      <c r="AN178" s="39"/>
      <c r="AO178" s="39"/>
      <c r="AP178" s="39"/>
      <c r="AQ178" s="39"/>
      <c r="AR178" s="39"/>
      <c r="AS178" s="39"/>
      <c r="AT178" s="39"/>
      <c r="AU178" s="39"/>
      <c r="AV178" s="39"/>
      <c r="AW178" s="39"/>
      <c r="AX178" s="22"/>
      <c r="BD178" s="226"/>
      <c r="BE178" s="226"/>
      <c r="BF178" s="225"/>
    </row>
    <row r="179" spans="1:58">
      <c r="A179" s="30" t="str">
        <f>'Indicator Data'!A180</f>
        <v>Tunisia</v>
      </c>
      <c r="B179" s="23" t="str">
        <f>'Indicator Data'!B180</f>
        <v>TUN</v>
      </c>
      <c r="C179" s="39"/>
      <c r="D179" s="39"/>
      <c r="E179" s="39"/>
      <c r="F179" s="39"/>
      <c r="G179" s="39"/>
      <c r="H179" s="39"/>
      <c r="I179" s="39"/>
      <c r="J179" s="39"/>
      <c r="K179" s="39"/>
      <c r="L179" s="39"/>
      <c r="M179" s="39"/>
      <c r="N179" s="39"/>
      <c r="O179" s="39"/>
      <c r="P179" s="39"/>
      <c r="R179" s="39"/>
      <c r="S179" s="39"/>
      <c r="T179" s="39"/>
      <c r="U179" s="39"/>
      <c r="V179" s="39"/>
      <c r="W179" s="39"/>
      <c r="X179" s="39"/>
      <c r="Y179" s="39"/>
      <c r="Z179" s="39"/>
      <c r="AA179" s="39"/>
      <c r="AB179" s="39"/>
      <c r="AC179" s="39"/>
      <c r="AD179" s="39"/>
      <c r="AE179" s="39"/>
      <c r="AF179" s="39"/>
      <c r="AG179" s="39"/>
      <c r="AH179" s="40" t="str">
        <f>IF(ISNUMBER('Indicator Data'!AH180),"","Imputed using GDP p.c.")</f>
        <v/>
      </c>
      <c r="AJ179" s="39"/>
      <c r="AK179" s="39"/>
      <c r="AL179" s="39"/>
      <c r="AM179" s="39"/>
      <c r="AN179" s="39"/>
      <c r="AO179" s="39"/>
      <c r="AP179" s="39"/>
      <c r="AQ179" s="39"/>
      <c r="AR179" s="39"/>
      <c r="AS179" s="39"/>
      <c r="AT179" s="39"/>
      <c r="AU179" s="39"/>
      <c r="AV179" s="39"/>
      <c r="AW179" s="39"/>
      <c r="AX179" s="22"/>
      <c r="BD179" s="226"/>
      <c r="BE179" s="226"/>
      <c r="BF179" s="225"/>
    </row>
    <row r="180" spans="1:58">
      <c r="A180" s="30" t="str">
        <f>'Indicator Data'!A181</f>
        <v>Türkiye</v>
      </c>
      <c r="B180" s="23" t="str">
        <f>'Indicator Data'!B181</f>
        <v>TUR</v>
      </c>
      <c r="C180" s="39"/>
      <c r="D180" s="39"/>
      <c r="E180" s="39"/>
      <c r="F180" s="39"/>
      <c r="G180" s="39"/>
      <c r="H180" s="39"/>
      <c r="I180" s="39"/>
      <c r="J180" s="39"/>
      <c r="K180" s="39"/>
      <c r="L180" s="39"/>
      <c r="M180" s="39"/>
      <c r="N180" s="39"/>
      <c r="O180" s="39"/>
      <c r="P180" s="39"/>
      <c r="R180" s="39"/>
      <c r="S180" s="39"/>
      <c r="T180" s="39"/>
      <c r="U180" s="39"/>
      <c r="V180" s="39"/>
      <c r="W180" s="39"/>
      <c r="X180" s="39"/>
      <c r="Y180" s="39"/>
      <c r="Z180" s="39"/>
      <c r="AA180" s="39"/>
      <c r="AB180" s="39"/>
      <c r="AC180" s="39"/>
      <c r="AD180" s="39"/>
      <c r="AE180" s="39"/>
      <c r="AF180" s="39"/>
      <c r="AG180" s="39"/>
      <c r="AH180" s="40" t="str">
        <f>IF(ISNUMBER('Indicator Data'!AH181),"","Imputed using GDP p.c.")</f>
        <v/>
      </c>
      <c r="AJ180" s="39"/>
      <c r="AK180" s="39"/>
      <c r="AL180" s="39"/>
      <c r="AM180" s="39"/>
      <c r="AN180" s="39"/>
      <c r="AO180" s="39"/>
      <c r="AP180" s="39"/>
      <c r="AQ180" s="39"/>
      <c r="AR180" s="39"/>
      <c r="AS180" s="39"/>
      <c r="AT180" s="39"/>
      <c r="AU180" s="39"/>
      <c r="AV180" s="39"/>
      <c r="AW180" s="39"/>
      <c r="AX180" s="22"/>
      <c r="BD180" s="226"/>
      <c r="BE180" s="226"/>
      <c r="BF180" s="225"/>
    </row>
    <row r="181" spans="1:58">
      <c r="A181" s="30" t="str">
        <f>'Indicator Data'!A182</f>
        <v>Turkmenistan</v>
      </c>
      <c r="B181" s="23" t="str">
        <f>'Indicator Data'!B182</f>
        <v>TKM</v>
      </c>
      <c r="C181" s="39"/>
      <c r="D181" s="39"/>
      <c r="E181" s="39"/>
      <c r="F181" s="39"/>
      <c r="G181" s="39"/>
      <c r="H181" s="39"/>
      <c r="I181" s="39"/>
      <c r="J181" s="39"/>
      <c r="K181" s="39"/>
      <c r="L181" s="39"/>
      <c r="M181" s="39"/>
      <c r="N181" s="39"/>
      <c r="O181" s="39"/>
      <c r="P181" s="39"/>
      <c r="R181" s="39"/>
      <c r="S181" s="39"/>
      <c r="T181" s="39"/>
      <c r="U181" s="39"/>
      <c r="V181" s="39"/>
      <c r="W181" s="39"/>
      <c r="X181" s="39"/>
      <c r="Y181" s="39"/>
      <c r="Z181" s="39"/>
      <c r="AA181" s="39"/>
      <c r="AB181" s="39"/>
      <c r="AC181" s="39"/>
      <c r="AD181" s="39"/>
      <c r="AE181" s="39"/>
      <c r="AF181" s="39"/>
      <c r="AG181" s="39"/>
      <c r="AH181" s="40" t="str">
        <f>IF(ISNUMBER('Indicator Data'!AH182),"","Imputed using GDP p.c.")</f>
        <v/>
      </c>
      <c r="AJ181" s="39"/>
      <c r="AK181" s="39"/>
      <c r="AL181" s="39"/>
      <c r="AM181" s="39"/>
      <c r="AN181" s="39"/>
      <c r="AO181" s="39"/>
      <c r="AP181" s="39"/>
      <c r="AQ181" s="39"/>
      <c r="AR181" s="39"/>
      <c r="AS181" s="39"/>
      <c r="AT181" s="39"/>
      <c r="AU181" s="39"/>
      <c r="AV181" s="39"/>
      <c r="AW181" s="39"/>
      <c r="AX181" s="22"/>
      <c r="BD181" s="226"/>
      <c r="BE181" s="226"/>
      <c r="BF181" s="225"/>
    </row>
    <row r="182" spans="1:58">
      <c r="A182" s="30" t="str">
        <f>'Indicator Data'!A183</f>
        <v>Tuvalu</v>
      </c>
      <c r="B182" s="23" t="str">
        <f>'Indicator Data'!B183</f>
        <v>TUV</v>
      </c>
      <c r="C182" s="39"/>
      <c r="D182" s="39"/>
      <c r="E182" s="39"/>
      <c r="F182" s="39"/>
      <c r="G182" s="39"/>
      <c r="H182" s="39"/>
      <c r="I182" s="39"/>
      <c r="J182" s="39"/>
      <c r="K182" s="39"/>
      <c r="L182" s="39"/>
      <c r="M182" s="39"/>
      <c r="N182" s="39"/>
      <c r="O182" s="39"/>
      <c r="P182" s="39"/>
      <c r="R182" s="39"/>
      <c r="S182" s="39"/>
      <c r="T182" s="39"/>
      <c r="U182" s="39"/>
      <c r="V182" s="39"/>
      <c r="W182" s="39"/>
      <c r="X182" s="39"/>
      <c r="Y182" s="39"/>
      <c r="Z182" s="39"/>
      <c r="AA182" s="39"/>
      <c r="AB182" s="39"/>
      <c r="AC182" s="39"/>
      <c r="AD182" s="39"/>
      <c r="AE182" s="39"/>
      <c r="AF182" s="39"/>
      <c r="AG182" s="39"/>
      <c r="AH182" s="40" t="str">
        <f>IF(ISNUMBER('Indicator Data'!AH183),"","Imputed using GDP p.c.")</f>
        <v/>
      </c>
      <c r="AJ182" s="39"/>
      <c r="AK182" s="39"/>
      <c r="AL182" s="39"/>
      <c r="AM182" s="39"/>
      <c r="AN182" s="39"/>
      <c r="AO182" s="39"/>
      <c r="AP182" s="39"/>
      <c r="AQ182" s="39"/>
      <c r="AR182" s="39"/>
      <c r="AS182" s="39"/>
      <c r="AT182" s="39"/>
      <c r="AU182" s="39"/>
      <c r="AV182" s="39"/>
      <c r="AW182" s="39"/>
      <c r="AX182" s="22"/>
      <c r="BD182" s="226" t="s">
        <v>1143</v>
      </c>
      <c r="BE182" s="226" t="s">
        <v>1143</v>
      </c>
      <c r="BF182" s="225"/>
    </row>
    <row r="183" spans="1:58">
      <c r="A183" s="30" t="str">
        <f>'Indicator Data'!A184</f>
        <v>Uganda</v>
      </c>
      <c r="B183" s="23" t="str">
        <f>'Indicator Data'!B184</f>
        <v>UGA</v>
      </c>
      <c r="C183" s="39"/>
      <c r="D183" s="39"/>
      <c r="E183" s="39"/>
      <c r="F183" s="39"/>
      <c r="G183" s="39"/>
      <c r="H183" s="39"/>
      <c r="I183" s="39"/>
      <c r="J183" s="39"/>
      <c r="K183" s="39"/>
      <c r="L183" s="39"/>
      <c r="M183" s="39"/>
      <c r="N183" s="39"/>
      <c r="O183" s="39"/>
      <c r="P183" s="39"/>
      <c r="R183" s="39"/>
      <c r="S183" s="39"/>
      <c r="T183" s="39"/>
      <c r="U183" s="39"/>
      <c r="V183" s="39"/>
      <c r="W183" s="39"/>
      <c r="X183" s="39"/>
      <c r="Y183" s="39"/>
      <c r="Z183" s="39"/>
      <c r="AA183" s="39"/>
      <c r="AB183" s="39"/>
      <c r="AC183" s="39"/>
      <c r="AD183" s="39"/>
      <c r="AE183" s="39"/>
      <c r="AF183" s="39"/>
      <c r="AG183" s="39"/>
      <c r="AH183" s="40" t="str">
        <f>IF(ISNUMBER('Indicator Data'!AH184),"","Imputed using GDP p.c.")</f>
        <v/>
      </c>
      <c r="AJ183" s="39"/>
      <c r="AK183" s="39"/>
      <c r="AL183" s="39"/>
      <c r="AM183" s="39"/>
      <c r="AN183" s="39"/>
      <c r="AO183" s="39"/>
      <c r="AP183" s="39"/>
      <c r="AQ183" s="39"/>
      <c r="AR183" s="39"/>
      <c r="AS183" s="39"/>
      <c r="AT183" s="39"/>
      <c r="AU183" s="39"/>
      <c r="AV183" s="39"/>
      <c r="AW183" s="39"/>
      <c r="AX183" s="22"/>
      <c r="BD183" s="226"/>
      <c r="BE183" s="226"/>
      <c r="BF183" s="225"/>
    </row>
    <row r="184" spans="1:58">
      <c r="A184" s="30" t="str">
        <f>'Indicator Data'!A185</f>
        <v>Ukraine</v>
      </c>
      <c r="B184" s="23" t="str">
        <f>'Indicator Data'!B185</f>
        <v>UKR</v>
      </c>
      <c r="C184" s="39"/>
      <c r="D184" s="39"/>
      <c r="E184" s="39"/>
      <c r="F184" s="39"/>
      <c r="G184" s="39"/>
      <c r="H184" s="39"/>
      <c r="I184" s="39"/>
      <c r="J184" s="39"/>
      <c r="K184" s="39"/>
      <c r="L184" s="39"/>
      <c r="M184" s="39"/>
      <c r="N184" s="39"/>
      <c r="O184" s="39"/>
      <c r="P184" s="39"/>
      <c r="R184" s="39"/>
      <c r="S184" s="39"/>
      <c r="T184" s="39"/>
      <c r="U184" s="39"/>
      <c r="V184" s="39"/>
      <c r="W184" s="39"/>
      <c r="X184" s="39"/>
      <c r="Y184" s="39"/>
      <c r="Z184" s="39"/>
      <c r="AA184" s="39"/>
      <c r="AB184" s="39"/>
      <c r="AC184" s="39"/>
      <c r="AD184" s="39"/>
      <c r="AE184" s="39"/>
      <c r="AF184" s="39"/>
      <c r="AG184" s="39"/>
      <c r="AH184" s="40" t="str">
        <f>IF(ISNUMBER('Indicator Data'!AH185),"","Imputed using GDP p.c.")</f>
        <v/>
      </c>
      <c r="AJ184" s="39"/>
      <c r="AK184" s="39"/>
      <c r="AL184" s="39"/>
      <c r="AM184" s="39"/>
      <c r="AN184" s="39"/>
      <c r="AO184" s="39"/>
      <c r="AP184" s="39"/>
      <c r="AQ184" s="39"/>
      <c r="AR184" s="39"/>
      <c r="AS184" s="39"/>
      <c r="AT184" s="39"/>
      <c r="AU184" s="39"/>
      <c r="AV184" s="39"/>
      <c r="AW184" s="39"/>
      <c r="AX184" s="22"/>
      <c r="BD184" s="226"/>
      <c r="BE184" s="226"/>
      <c r="BF184" s="225"/>
    </row>
    <row r="185" spans="1:58">
      <c r="A185" s="30" t="str">
        <f>'Indicator Data'!A186</f>
        <v>United Arab Emirates</v>
      </c>
      <c r="B185" s="23" t="str">
        <f>'Indicator Data'!B186</f>
        <v>ARE</v>
      </c>
      <c r="C185" s="39"/>
      <c r="D185" s="39"/>
      <c r="E185" s="39"/>
      <c r="F185" s="39"/>
      <c r="G185" s="39"/>
      <c r="H185" s="39"/>
      <c r="I185" s="39"/>
      <c r="J185" s="39"/>
      <c r="K185" s="39"/>
      <c r="L185" s="39"/>
      <c r="M185" s="39"/>
      <c r="N185" s="39"/>
      <c r="O185" s="39"/>
      <c r="P185" s="39"/>
      <c r="R185" s="39"/>
      <c r="S185" s="39"/>
      <c r="T185" s="39"/>
      <c r="U185" s="39"/>
      <c r="V185" s="39"/>
      <c r="W185" s="39"/>
      <c r="X185" s="39"/>
      <c r="Y185" s="39"/>
      <c r="Z185" s="39"/>
      <c r="AA185" s="39"/>
      <c r="AB185" s="39"/>
      <c r="AC185" s="39"/>
      <c r="AD185" s="39"/>
      <c r="AE185" s="39"/>
      <c r="AF185" s="39"/>
      <c r="AG185" s="39"/>
      <c r="AH185" s="40" t="str">
        <f>IF(ISNUMBER('Indicator Data'!AH186),"","Imputed using GDP p.c.")</f>
        <v/>
      </c>
      <c r="AJ185" s="39"/>
      <c r="AK185" s="39"/>
      <c r="AL185" s="39"/>
      <c r="AM185" s="39"/>
      <c r="AN185" s="39"/>
      <c r="AO185" s="39"/>
      <c r="AP185" s="39"/>
      <c r="AQ185" s="39"/>
      <c r="AR185" s="39"/>
      <c r="AS185" s="39"/>
      <c r="AT185" s="39"/>
      <c r="AU185" s="39"/>
      <c r="AV185" s="39"/>
      <c r="AW185" s="39"/>
      <c r="AX185" s="22"/>
      <c r="BD185" s="226"/>
      <c r="BE185" s="226"/>
      <c r="BF185" s="225"/>
    </row>
    <row r="186" spans="1:58">
      <c r="A186" s="30" t="str">
        <f>'Indicator Data'!A187</f>
        <v>United Kingdom</v>
      </c>
      <c r="B186" s="23" t="str">
        <f>'Indicator Data'!B187</f>
        <v>GBR</v>
      </c>
      <c r="C186" s="39"/>
      <c r="D186" s="39"/>
      <c r="E186" s="39"/>
      <c r="F186" s="39"/>
      <c r="G186" s="39"/>
      <c r="H186" s="39"/>
      <c r="I186" s="39"/>
      <c r="J186" s="39"/>
      <c r="K186" s="39"/>
      <c r="L186" s="39"/>
      <c r="M186" s="39"/>
      <c r="N186" s="39"/>
      <c r="O186" s="39"/>
      <c r="P186" s="39"/>
      <c r="R186" s="39"/>
      <c r="S186" s="39"/>
      <c r="T186" s="39"/>
      <c r="U186" s="39"/>
      <c r="V186" s="39"/>
      <c r="W186" s="39"/>
      <c r="X186" s="39"/>
      <c r="Y186" s="39"/>
      <c r="Z186" s="39"/>
      <c r="AA186" s="39"/>
      <c r="AB186" s="39"/>
      <c r="AC186" s="39"/>
      <c r="AD186" s="39"/>
      <c r="AE186" s="39"/>
      <c r="AF186" s="39"/>
      <c r="AG186" s="39"/>
      <c r="AH186" s="40" t="str">
        <f>IF(ISNUMBER('Indicator Data'!AH187),"","Imputed using GDP p.c.")</f>
        <v/>
      </c>
      <c r="AJ186" s="39"/>
      <c r="AK186" s="39"/>
      <c r="AL186" s="39"/>
      <c r="AM186" s="39"/>
      <c r="AN186" s="39"/>
      <c r="AO186" s="39"/>
      <c r="AP186" s="39"/>
      <c r="AQ186" s="39"/>
      <c r="AR186" s="39"/>
      <c r="AS186" s="39"/>
      <c r="AT186" s="39"/>
      <c r="AU186" s="39"/>
      <c r="AV186" s="39"/>
      <c r="AW186" s="39"/>
      <c r="AX186" s="22"/>
      <c r="BD186" s="226"/>
      <c r="BE186" s="226"/>
      <c r="BF186" s="225"/>
    </row>
    <row r="187" spans="1:58">
      <c r="A187" s="30" t="str">
        <f>'Indicator Data'!A188</f>
        <v>United States of America</v>
      </c>
      <c r="B187" s="23" t="str">
        <f>'Indicator Data'!B188</f>
        <v>USA</v>
      </c>
      <c r="C187" s="39"/>
      <c r="D187" s="39"/>
      <c r="E187" s="39"/>
      <c r="F187" s="39"/>
      <c r="G187" s="39"/>
      <c r="H187" s="39"/>
      <c r="I187" s="39"/>
      <c r="J187" s="39"/>
      <c r="K187" s="39"/>
      <c r="L187" s="39"/>
      <c r="M187" s="39"/>
      <c r="N187" s="39"/>
      <c r="O187" s="39"/>
      <c r="P187" s="39"/>
      <c r="R187" s="39"/>
      <c r="S187" s="39"/>
      <c r="T187" s="39"/>
      <c r="U187" s="39"/>
      <c r="V187" s="39"/>
      <c r="W187" s="39"/>
      <c r="X187" s="39"/>
      <c r="Y187" s="39"/>
      <c r="Z187" s="39"/>
      <c r="AA187" s="39"/>
      <c r="AB187" s="39"/>
      <c r="AC187" s="39"/>
      <c r="AD187" s="39"/>
      <c r="AE187" s="39"/>
      <c r="AF187" s="39"/>
      <c r="AG187" s="39"/>
      <c r="AH187" s="40" t="str">
        <f>IF(ISNUMBER('Indicator Data'!AH188),"","Imputed using GDP p.c.")</f>
        <v/>
      </c>
      <c r="AJ187" s="39"/>
      <c r="AK187" s="39"/>
      <c r="AL187" s="39"/>
      <c r="AM187" s="39"/>
      <c r="AN187" s="39"/>
      <c r="AO187" s="39"/>
      <c r="AP187" s="39"/>
      <c r="AQ187" s="39"/>
      <c r="AR187" s="39"/>
      <c r="AS187" s="39"/>
      <c r="AT187" s="39"/>
      <c r="AU187" s="39"/>
      <c r="AV187" s="39"/>
      <c r="AW187" s="39"/>
      <c r="AX187" s="22"/>
      <c r="BD187" s="226"/>
      <c r="BE187" s="226"/>
      <c r="BF187" s="225"/>
    </row>
    <row r="188" spans="1:58">
      <c r="A188" s="30" t="str">
        <f>'Indicator Data'!A189</f>
        <v>Uruguay</v>
      </c>
      <c r="B188" s="23" t="str">
        <f>'Indicator Data'!B189</f>
        <v>URY</v>
      </c>
      <c r="C188" s="39"/>
      <c r="D188" s="39"/>
      <c r="E188" s="39"/>
      <c r="F188" s="39"/>
      <c r="G188" s="39"/>
      <c r="H188" s="39"/>
      <c r="I188" s="39"/>
      <c r="J188" s="39"/>
      <c r="K188" s="39"/>
      <c r="L188" s="39"/>
      <c r="M188" s="39"/>
      <c r="N188" s="39"/>
      <c r="O188" s="39"/>
      <c r="P188" s="39"/>
      <c r="R188" s="39"/>
      <c r="S188" s="39"/>
      <c r="T188" s="39"/>
      <c r="U188" s="39"/>
      <c r="V188" s="39"/>
      <c r="W188" s="39"/>
      <c r="X188" s="39"/>
      <c r="Y188" s="39"/>
      <c r="Z188" s="39"/>
      <c r="AA188" s="39"/>
      <c r="AB188" s="39"/>
      <c r="AC188" s="39"/>
      <c r="AD188" s="39"/>
      <c r="AE188" s="39"/>
      <c r="AF188" s="39"/>
      <c r="AG188" s="39"/>
      <c r="AH188" s="40" t="str">
        <f>IF(ISNUMBER('Indicator Data'!AH189),"","Imputed using GDP p.c.")</f>
        <v/>
      </c>
      <c r="AJ188" s="39"/>
      <c r="AK188" s="39"/>
      <c r="AL188" s="39"/>
      <c r="AM188" s="39"/>
      <c r="AN188" s="39"/>
      <c r="AO188" s="39"/>
      <c r="AP188" s="39"/>
      <c r="AQ188" s="39"/>
      <c r="AR188" s="39"/>
      <c r="AS188" s="39"/>
      <c r="AT188" s="39"/>
      <c r="AU188" s="39"/>
      <c r="AV188" s="39"/>
      <c r="AW188" s="39"/>
      <c r="AX188" s="22"/>
      <c r="BD188" s="226"/>
      <c r="BE188" s="226"/>
      <c r="BF188" s="225"/>
    </row>
    <row r="189" spans="1:58">
      <c r="A189" s="30" t="str">
        <f>'Indicator Data'!A190</f>
        <v>Uzbekistan</v>
      </c>
      <c r="B189" s="23" t="str">
        <f>'Indicator Data'!B190</f>
        <v>UZB</v>
      </c>
      <c r="C189" s="39"/>
      <c r="D189" s="39"/>
      <c r="E189" s="39"/>
      <c r="F189" s="39"/>
      <c r="G189" s="39"/>
      <c r="H189" s="39"/>
      <c r="I189" s="39"/>
      <c r="J189" s="39"/>
      <c r="K189" s="39"/>
      <c r="L189" s="39"/>
      <c r="M189" s="39"/>
      <c r="N189" s="39"/>
      <c r="O189" s="39"/>
      <c r="P189" s="39"/>
      <c r="R189" s="39"/>
      <c r="S189" s="39"/>
      <c r="T189" s="39"/>
      <c r="U189" s="39"/>
      <c r="V189" s="39"/>
      <c r="W189" s="39"/>
      <c r="X189" s="39"/>
      <c r="Y189" s="39"/>
      <c r="Z189" s="39"/>
      <c r="AA189" s="39"/>
      <c r="AB189" s="39"/>
      <c r="AC189" s="39"/>
      <c r="AD189" s="39"/>
      <c r="AE189" s="39"/>
      <c r="AF189" s="39"/>
      <c r="AG189" s="39"/>
      <c r="AH189" s="40" t="str">
        <f>IF(ISNUMBER('Indicator Data'!AH190),"","Imputed using GDP p.c.")</f>
        <v/>
      </c>
      <c r="AJ189" s="39"/>
      <c r="AK189" s="39"/>
      <c r="AL189" s="39"/>
      <c r="AM189" s="39"/>
      <c r="AN189" s="39"/>
      <c r="AO189" s="39"/>
      <c r="AP189" s="39"/>
      <c r="AQ189" s="39"/>
      <c r="AR189" s="39"/>
      <c r="AS189" s="39"/>
      <c r="AT189" s="39"/>
      <c r="AU189" s="39"/>
      <c r="AV189" s="39"/>
      <c r="AW189" s="39"/>
      <c r="AX189" s="22"/>
      <c r="BD189" s="226"/>
      <c r="BE189" s="226"/>
      <c r="BF189" s="225"/>
    </row>
    <row r="190" spans="1:58">
      <c r="A190" s="30" t="str">
        <f>'Indicator Data'!A191</f>
        <v>Vanuatu</v>
      </c>
      <c r="B190" s="23" t="str">
        <f>'Indicator Data'!B191</f>
        <v>VUT</v>
      </c>
      <c r="C190" s="39"/>
      <c r="D190" s="39"/>
      <c r="E190" s="39"/>
      <c r="F190" s="39"/>
      <c r="G190" s="39"/>
      <c r="H190" s="39"/>
      <c r="I190" s="39"/>
      <c r="J190" s="39"/>
      <c r="K190" s="39"/>
      <c r="L190" s="39"/>
      <c r="M190" s="39"/>
      <c r="N190" s="39"/>
      <c r="O190" s="39"/>
      <c r="P190" s="39"/>
      <c r="R190" s="39"/>
      <c r="S190" s="39"/>
      <c r="T190" s="39"/>
      <c r="U190" s="39"/>
      <c r="V190" s="39"/>
      <c r="W190" s="39"/>
      <c r="X190" s="39"/>
      <c r="Y190" s="39"/>
      <c r="Z190" s="39"/>
      <c r="AA190" s="39"/>
      <c r="AB190" s="39"/>
      <c r="AC190" s="39"/>
      <c r="AD190" s="39"/>
      <c r="AE190" s="39"/>
      <c r="AF190" s="39"/>
      <c r="AG190" s="39"/>
      <c r="AH190" s="40" t="str">
        <f>IF(ISNUMBER('Indicator Data'!AH191),"","Imputed using GDP p.c.")</f>
        <v/>
      </c>
      <c r="AJ190" s="39"/>
      <c r="AK190" s="39"/>
      <c r="AL190" s="39"/>
      <c r="AM190" s="39"/>
      <c r="AN190" s="39"/>
      <c r="AO190" s="39"/>
      <c r="AP190" s="39"/>
      <c r="AQ190" s="39"/>
      <c r="AR190" s="39"/>
      <c r="AS190" s="39"/>
      <c r="AT190" s="39"/>
      <c r="AU190" s="39"/>
      <c r="AV190" s="39"/>
      <c r="AW190" s="39"/>
      <c r="AX190" s="22"/>
      <c r="BD190" s="226"/>
      <c r="BE190" s="226"/>
      <c r="BF190" s="225"/>
    </row>
    <row r="191" spans="1:58">
      <c r="A191" s="30" t="str">
        <f>'Indicator Data'!A192</f>
        <v>Venezuela</v>
      </c>
      <c r="B191" s="23" t="str">
        <f>'Indicator Data'!B192</f>
        <v>VEN</v>
      </c>
      <c r="C191" s="39"/>
      <c r="D191" s="39"/>
      <c r="E191" s="39"/>
      <c r="F191" s="39"/>
      <c r="G191" s="39"/>
      <c r="H191" s="39"/>
      <c r="I191" s="39"/>
      <c r="J191" s="39"/>
      <c r="K191" s="39"/>
      <c r="L191" s="39"/>
      <c r="M191" s="39"/>
      <c r="N191" s="39"/>
      <c r="O191" s="39"/>
      <c r="P191" s="39"/>
      <c r="R191" s="39"/>
      <c r="S191" s="39"/>
      <c r="T191" s="39"/>
      <c r="U191" s="39"/>
      <c r="V191" s="39"/>
      <c r="W191" s="39"/>
      <c r="X191" s="39"/>
      <c r="Y191" s="39"/>
      <c r="Z191" s="39"/>
      <c r="AA191" s="39"/>
      <c r="AB191" s="39"/>
      <c r="AC191" s="39"/>
      <c r="AD191" s="39"/>
      <c r="AE191" s="39"/>
      <c r="AF191" s="39"/>
      <c r="AG191" s="39"/>
      <c r="AH191" s="40" t="str">
        <f>IF(ISNUMBER('Indicator Data'!AH192),"","Imputed using GDP p.c.")</f>
        <v/>
      </c>
      <c r="AJ191" s="39"/>
      <c r="AK191" s="39"/>
      <c r="AL191" s="39"/>
      <c r="AM191" s="39"/>
      <c r="AN191" s="39"/>
      <c r="AO191" s="39"/>
      <c r="AP191" s="39"/>
      <c r="AQ191" s="39"/>
      <c r="AR191" s="39"/>
      <c r="AS191" s="39"/>
      <c r="AT191" s="39"/>
      <c r="AU191" s="39"/>
      <c r="AV191" s="39"/>
      <c r="AW191" s="39"/>
      <c r="AX191" s="22"/>
      <c r="BD191" s="226"/>
      <c r="BE191" s="226"/>
      <c r="BF191" s="225"/>
    </row>
    <row r="192" spans="1:58">
      <c r="A192" s="30" t="str">
        <f>'Indicator Data'!A193</f>
        <v>Viet Nam</v>
      </c>
      <c r="B192" s="23" t="str">
        <f>'Indicator Data'!B193</f>
        <v>VNM</v>
      </c>
      <c r="C192" s="39"/>
      <c r="D192" s="39"/>
      <c r="E192" s="39"/>
      <c r="F192" s="39"/>
      <c r="G192" s="39"/>
      <c r="H192" s="39"/>
      <c r="I192" s="39"/>
      <c r="J192" s="39"/>
      <c r="K192" s="39"/>
      <c r="L192" s="39"/>
      <c r="M192" s="39"/>
      <c r="N192" s="39"/>
      <c r="O192" s="39"/>
      <c r="P192" s="39"/>
      <c r="Q192" s="40" t="str">
        <f>IF(ISNUMBER('Indicator Data'!AH193),"","Imputed using GDP p.c.")</f>
        <v/>
      </c>
      <c r="R192" s="39"/>
      <c r="S192" s="39"/>
      <c r="T192" s="39"/>
      <c r="U192" s="39"/>
      <c r="V192" s="39"/>
      <c r="W192" s="39"/>
      <c r="X192" s="39"/>
      <c r="Y192" s="39"/>
      <c r="Z192" s="39"/>
      <c r="AA192" s="39"/>
      <c r="AB192" s="39"/>
      <c r="AC192" s="39"/>
      <c r="AD192" s="39"/>
      <c r="AE192" s="39"/>
      <c r="AF192" s="39"/>
      <c r="AG192" s="39"/>
      <c r="AJ192" s="39"/>
      <c r="AK192" s="39"/>
      <c r="AL192" s="39"/>
      <c r="AM192" s="39"/>
      <c r="AN192" s="39"/>
      <c r="AO192" s="39"/>
      <c r="AP192" s="39"/>
      <c r="AQ192" s="39"/>
      <c r="AR192" s="39"/>
      <c r="AS192" s="39"/>
      <c r="AT192" s="39"/>
      <c r="AU192" s="39"/>
      <c r="AV192" s="39"/>
      <c r="AW192" s="39"/>
      <c r="AX192" s="22"/>
      <c r="BD192" s="226"/>
      <c r="BE192" s="226"/>
      <c r="BF192" s="225"/>
    </row>
    <row r="193" spans="1:58">
      <c r="A193" s="30" t="str">
        <f>'Indicator Data'!A194</f>
        <v>Yemen</v>
      </c>
      <c r="B193" s="23" t="str">
        <f>'Indicator Data'!B194</f>
        <v>YEM</v>
      </c>
      <c r="C193" s="39"/>
      <c r="D193" s="39"/>
      <c r="E193" s="39"/>
      <c r="F193" s="39"/>
      <c r="G193" s="39"/>
      <c r="H193" s="39"/>
      <c r="I193" s="39"/>
      <c r="J193" s="39"/>
      <c r="K193" s="39"/>
      <c r="L193" s="39"/>
      <c r="M193" s="39"/>
      <c r="N193" s="39"/>
      <c r="O193" s="39"/>
      <c r="P193" s="39"/>
      <c r="Q193" s="40" t="str">
        <f>IF(ISNUMBER('Indicator Data'!AH194),"","Imputed using GDP p.c.")</f>
        <v/>
      </c>
      <c r="R193" s="39"/>
      <c r="S193" s="39"/>
      <c r="T193" s="39"/>
      <c r="U193" s="39"/>
      <c r="V193" s="39"/>
      <c r="W193" s="39"/>
      <c r="X193" s="39"/>
      <c r="Y193" s="39"/>
      <c r="Z193" s="39"/>
      <c r="AA193" s="39"/>
      <c r="AB193" s="39"/>
      <c r="AC193" s="39"/>
      <c r="AD193" s="39"/>
      <c r="AE193" s="39"/>
      <c r="AF193" s="39"/>
      <c r="AG193" s="39"/>
      <c r="AJ193" s="39"/>
      <c r="AK193" s="39"/>
      <c r="AL193" s="39"/>
      <c r="AM193" s="39"/>
      <c r="AN193" s="39"/>
      <c r="AO193" s="39"/>
      <c r="AP193" s="39"/>
      <c r="AQ193" s="39"/>
      <c r="AR193" s="39"/>
      <c r="AS193" s="39"/>
      <c r="AT193" s="39"/>
      <c r="AU193" s="39"/>
      <c r="AV193" s="39"/>
      <c r="AW193" s="39"/>
      <c r="AX193" s="22"/>
      <c r="BD193" s="226"/>
      <c r="BE193" s="226"/>
      <c r="BF193" s="225"/>
    </row>
    <row r="194" spans="1:58">
      <c r="A194" s="30" t="str">
        <f>'Indicator Data'!A195</f>
        <v>Zambia</v>
      </c>
      <c r="B194" s="23" t="str">
        <f>'Indicator Data'!B195</f>
        <v>ZMB</v>
      </c>
      <c r="C194" s="39"/>
      <c r="D194" s="39"/>
      <c r="E194" s="39"/>
      <c r="F194" s="39"/>
      <c r="G194" s="39"/>
      <c r="H194" s="39"/>
      <c r="I194" s="39"/>
      <c r="J194" s="39"/>
      <c r="K194" s="39"/>
      <c r="L194" s="39"/>
      <c r="M194" s="39"/>
      <c r="N194" s="39"/>
      <c r="O194" s="39"/>
      <c r="P194" s="39"/>
      <c r="Q194" s="40" t="str">
        <f>IF(ISNUMBER('Indicator Data'!AH195),"","Imputed using GDP p.c.")</f>
        <v/>
      </c>
      <c r="R194" s="39"/>
      <c r="S194" s="39"/>
      <c r="T194" s="39"/>
      <c r="U194" s="39"/>
      <c r="V194" s="39"/>
      <c r="W194" s="39"/>
      <c r="X194" s="39"/>
      <c r="Y194" s="39"/>
      <c r="Z194" s="39"/>
      <c r="AA194" s="39"/>
      <c r="AB194" s="39"/>
      <c r="AC194" s="39"/>
      <c r="AD194" s="39"/>
      <c r="AE194" s="39"/>
      <c r="AF194" s="39"/>
      <c r="AG194" s="39"/>
      <c r="AJ194" s="39"/>
      <c r="AK194" s="39"/>
      <c r="AL194" s="39"/>
      <c r="AM194" s="39"/>
      <c r="AN194" s="39"/>
      <c r="AO194" s="39"/>
      <c r="AP194" s="39"/>
      <c r="AQ194" s="39"/>
      <c r="AR194" s="39"/>
      <c r="AS194" s="39"/>
      <c r="AT194" s="39"/>
      <c r="AU194" s="39"/>
      <c r="AV194" s="39"/>
      <c r="AW194" s="39"/>
      <c r="AX194" s="22"/>
      <c r="BD194" s="226"/>
      <c r="BE194" s="226"/>
      <c r="BF194" s="225"/>
    </row>
    <row r="195" spans="1:58">
      <c r="A195" s="30" t="str">
        <f>'Indicator Data'!A196</f>
        <v>Zimbabwe</v>
      </c>
      <c r="B195" s="23" t="str">
        <f>'Indicator Data'!B196</f>
        <v>ZWE</v>
      </c>
      <c r="C195" s="39"/>
      <c r="D195" s="39"/>
      <c r="E195" s="39"/>
      <c r="F195" s="39"/>
      <c r="G195" s="39"/>
      <c r="H195" s="39"/>
      <c r="I195" s="39"/>
      <c r="J195" s="39"/>
      <c r="K195" s="39"/>
      <c r="L195" s="39"/>
      <c r="M195" s="39"/>
      <c r="N195" s="39"/>
      <c r="O195" s="39"/>
      <c r="P195" s="39"/>
      <c r="Q195" s="40" t="str">
        <f>IF(ISNUMBER('Indicator Data'!AH196),"","Imputed using GDP p.c.")</f>
        <v/>
      </c>
      <c r="R195" s="39"/>
      <c r="S195" s="39"/>
      <c r="T195" s="39"/>
      <c r="U195" s="39"/>
      <c r="V195" s="39"/>
      <c r="W195" s="39"/>
      <c r="X195" s="39"/>
      <c r="Y195" s="39"/>
      <c r="Z195" s="39"/>
      <c r="AA195" s="39"/>
      <c r="AB195" s="39"/>
      <c r="AC195" s="39"/>
      <c r="AD195" s="39"/>
      <c r="AE195" s="39"/>
      <c r="AF195" s="39"/>
      <c r="AG195" s="39"/>
      <c r="AJ195" s="39"/>
      <c r="AK195" s="39"/>
      <c r="AL195" s="39"/>
      <c r="AM195" s="39"/>
      <c r="AN195" s="39"/>
      <c r="AO195" s="39"/>
      <c r="AP195" s="39"/>
      <c r="AQ195" s="39"/>
      <c r="AR195" s="39"/>
      <c r="AS195" s="39"/>
      <c r="AT195" s="39"/>
      <c r="AU195" s="39"/>
      <c r="AV195" s="39"/>
      <c r="AW195" s="39"/>
      <c r="AX195" s="22"/>
      <c r="BD195" s="226"/>
      <c r="BE195" s="226"/>
      <c r="BF195" s="225"/>
    </row>
    <row r="196" spans="1:58">
      <c r="BF196" s="225"/>
    </row>
  </sheetData>
  <mergeCells count="1">
    <mergeCell ref="A1:BV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V199"/>
  <sheetViews>
    <sheetView zoomScale="80" zoomScaleNormal="80" workbookViewId="0">
      <pane xSplit="1" ySplit="1" topLeftCell="AB2" activePane="bottomRight" state="frozen"/>
      <selection pane="topRight" activeCell="B1" sqref="B1"/>
      <selection pane="bottomLeft" activeCell="A2" sqref="A2"/>
      <selection pane="bottomRight" activeCell="BU2" sqref="BU2"/>
    </sheetView>
  </sheetViews>
  <sheetFormatPr defaultRowHeight="15"/>
  <cols>
    <col min="1" max="1" width="6" bestFit="1" customWidth="1"/>
    <col min="2" max="41" width="5" bestFit="1" customWidth="1"/>
    <col min="42" max="72" width="5" customWidth="1"/>
    <col min="73" max="73" width="4.5703125" bestFit="1" customWidth="1"/>
    <col min="74" max="74" width="5" bestFit="1" customWidth="1"/>
  </cols>
  <sheetData>
    <row r="1" spans="1:74" ht="140.1" customHeight="1">
      <c r="A1" t="s">
        <v>357</v>
      </c>
      <c r="B1" s="41" t="str">
        <f>'Indicator Data'!C2</f>
        <v>Physical exposure to earthquake MMI VI</v>
      </c>
      <c r="C1" s="41" t="str">
        <f>'Indicator Data'!D2</f>
        <v>Physical exposure to earthquake MMI VIII</v>
      </c>
      <c r="D1" s="41" t="str">
        <f>'Indicator Data'!E2</f>
        <v>Annual Expected Exposed People to River Floods</v>
      </c>
      <c r="E1" s="41" t="str">
        <f>'Indicator Data'!F2</f>
        <v>Annual Expected Exposed People to Tsunamis</v>
      </c>
      <c r="F1" s="41" t="str">
        <f>'Indicator Data'!G2</f>
        <v>Annual Expected Exposed People to Cyclone's Wind SS1</v>
      </c>
      <c r="G1" s="41" t="str">
        <f>'Indicator Data'!H2</f>
        <v>Annual Expected Exposed People to Cyclone's Wind SS3</v>
      </c>
      <c r="H1" s="41" t="str">
        <f>'Indicator Data'!I2</f>
        <v>Annual Expected Exposed People to Coastal Floods</v>
      </c>
      <c r="I1" s="41" t="str">
        <f>'Indicator Data'!J2</f>
        <v>Total affected by Drought</v>
      </c>
      <c r="J1" s="41" t="str">
        <f>'Indicator Data'!K2</f>
        <v>Frequency of Drought events</v>
      </c>
      <c r="K1" s="41" t="str">
        <f>'Indicator Data'!L2</f>
        <v>Agriculture Drought probability</v>
      </c>
      <c r="L1" s="41" t="str">
        <f>'Indicator Data'!M2</f>
        <v>Population exposed to CCHF (zoonoses)</v>
      </c>
      <c r="M1" s="41" t="str">
        <f>'Indicator Data'!N2</f>
        <v>Population exposed to EVD (zoonoses)</v>
      </c>
      <c r="N1" s="41" t="str">
        <f>'Indicator Data'!O2</f>
        <v>Population exposed to Lassa Fever (zoonoses)</v>
      </c>
      <c r="O1" s="41" t="str">
        <f>'Indicator Data'!P2</f>
        <v>Population exposed to MVD (zoonoses)</v>
      </c>
      <c r="P1" s="41" t="str">
        <f>'Indicator Data'!Q2</f>
        <v>Populations at risk of malaria (vector borne)</v>
      </c>
      <c r="Q1" s="41" t="str">
        <f>'Indicator Data'!R2</f>
        <v>% of Populations at risk of malaria (vector borne)</v>
      </c>
      <c r="R1" s="41" t="str">
        <f>'Indicator Data'!S2</f>
        <v>Population exposed to Zika (vector borne)</v>
      </c>
      <c r="S1" s="41" t="str">
        <f>'Indicator Data'!T2</f>
        <v>Population at Risk to Aedes (vector borne)</v>
      </c>
      <c r="T1" s="41" t="str">
        <f>'Indicator Data'!U2</f>
        <v>Population exposed to Dengue (vector borne)</v>
      </c>
      <c r="U1" s="41" t="str">
        <f>'Indicator Data'!V2</f>
        <v>Population density (people per sq. km of land area)</v>
      </c>
      <c r="V1" s="41" t="str">
        <f>'Indicator Data'!W2</f>
        <v>Urban population growth (annual %)</v>
      </c>
      <c r="W1" s="41" t="str">
        <f>'Indicator Data'!X2</f>
        <v>Population living in urban areas (%)</v>
      </c>
      <c r="X1" s="41" t="str">
        <f>'Indicator Data'!Y2</f>
        <v>Household size</v>
      </c>
      <c r="Y1" s="41" t="str">
        <f>'Indicator Data'!Z2</f>
        <v>People practicing open defecation (% of population)</v>
      </c>
      <c r="Z1" s="41" t="str">
        <f>'Indicator Data'!AA2</f>
        <v>People with basic handwashing facilities including soap and water (% of population)</v>
      </c>
      <c r="AA1" s="41" t="str">
        <f>'Indicator Data'!AB2</f>
        <v>Number of vets</v>
      </c>
      <c r="AB1" s="41" t="str">
        <f>'Indicator Data'!AC2</f>
        <v>IHR capacity score: Food safety</v>
      </c>
      <c r="AC1" s="41" t="str">
        <f>'Indicator Data'!AD2</f>
        <v>Population living in slums (% of urban population)</v>
      </c>
      <c r="AD1" s="41" t="str">
        <f>'Indicator Data'!AE2</f>
        <v>Children under 5 (% of population)</v>
      </c>
      <c r="AE1" s="41" t="str">
        <f>'Indicator Data'!AF2</f>
        <v>Projected Conflict Probability</v>
      </c>
      <c r="AF1" s="41" t="str">
        <f>'Indicator Data'!AG2</f>
        <v>Current  Conflict Intensity</v>
      </c>
      <c r="AG1" s="41" t="str">
        <f>'Indicator Data'!AH2</f>
        <v>Human Development Index</v>
      </c>
      <c r="AH1" s="41" t="str">
        <f>'Indicator Data'!AI2</f>
        <v>Multidimensional Poverty Index</v>
      </c>
      <c r="AI1" s="41" t="str">
        <f>'Indicator Data'!AJ2</f>
        <v>Humanitarian Aid (FTS)</v>
      </c>
      <c r="AJ1" s="41" t="str">
        <f>'Indicator Data'!AK2</f>
        <v>Development Aid (ODA)</v>
      </c>
      <c r="AK1" s="41" t="str">
        <f>'Indicator Data'!AL2</f>
        <v>Development Aid (ODA)</v>
      </c>
      <c r="AL1" s="41" t="str">
        <f>'Indicator Data'!AM2</f>
        <v>Net ODA received (% of GNI)</v>
      </c>
      <c r="AM1" s="41" t="str">
        <f>'Indicator Data'!AN2</f>
        <v>Volume of remittances (in USD) as a proportion of total GDP (%)</v>
      </c>
      <c r="AN1" s="41" t="str">
        <f>'Indicator Data'!AO2</f>
        <v>Mortality rate, under-5</v>
      </c>
      <c r="AO1" s="41" t="str">
        <f>'Indicator Data'!AP2</f>
        <v>U5 Under weight</v>
      </c>
      <c r="AP1" s="41" t="str">
        <f>'Indicator Data'!AQ2</f>
        <v>Incidence of Tuberculosis</v>
      </c>
      <c r="AQ1" s="41" t="str">
        <f>'Indicator Data'!AR2</f>
        <v>Estimated number of people living with HIV - Adult (&gt;15) rate</v>
      </c>
      <c r="AR1" s="41" t="str">
        <f>'Indicator Data'!AS2</f>
        <v>Incidence of HIV (per 1,000 uninfected population ages 15-49)</v>
      </c>
      <c r="AS1" s="41" t="str">
        <f>'Indicator Data'!AT2</f>
        <v>Malaria incidence per 1,000 population at risk</v>
      </c>
      <c r="AT1" s="41" t="str">
        <f>'Indicator Data'!AU2</f>
        <v>Number of people requiring interventions against neglected tropical diseases</v>
      </c>
      <c r="AU1" s="41" t="str">
        <f>'Indicator Data'!AV2</f>
        <v>Gender Inequality Index</v>
      </c>
      <c r="AV1" s="41" t="str">
        <f>'Indicator Data'!AW2</f>
        <v>Income Gini coefficient</v>
      </c>
      <c r="AW1" s="41" t="str">
        <f>'Indicator Data'!AX2</f>
        <v>People affected by Natural Disasters</v>
      </c>
      <c r="AX1" s="41" t="str">
        <f>'Indicator Data'!AY2</f>
        <v>People affected by Natural Disasters</v>
      </c>
      <c r="AY1" s="41" t="str">
        <f>'Indicator Data'!AZ2</f>
        <v>People affected by Natural Disasters</v>
      </c>
      <c r="AZ1" s="41" t="str">
        <f>'Indicator Data'!BA2</f>
        <v>Internally displaced persons (IDPs)</v>
      </c>
      <c r="BA1" s="41" t="str">
        <f>'Indicator Data'!BB2</f>
        <v>Refugees and asylum-seekers by country of asylum</v>
      </c>
      <c r="BB1" s="41" t="str">
        <f>'Indicator Data'!BC2</f>
        <v>Returned Refugees</v>
      </c>
      <c r="BC1" s="41" t="str">
        <f>'Indicator Data'!BD2</f>
        <v xml:space="preserve">Average Dietary Energy Supply Adequacy </v>
      </c>
      <c r="BD1" s="41" t="str">
        <f>'Indicator Data'!BE2</f>
        <v>Prevalence of Undernourishment</v>
      </c>
      <c r="BE1" s="41" t="str">
        <f>'Indicator Data'!BF2</f>
        <v>HFA Scores Last recent</v>
      </c>
      <c r="BF1" s="41" t="str">
        <f>'Indicator Data'!BG2</f>
        <v>Government Effectiveness</v>
      </c>
      <c r="BG1" s="41" t="str">
        <f>'Indicator Data'!BH2</f>
        <v>Corruption Perception Index</v>
      </c>
      <c r="BH1" s="41" t="str">
        <f>'Indicator Data'!BI2</f>
        <v>Access to electricity</v>
      </c>
      <c r="BI1" s="41" t="str">
        <f>'Indicator Data'!BJ2</f>
        <v>Adult literacy rate</v>
      </c>
      <c r="BJ1" s="41" t="str">
        <f>'Indicator Data'!BK2</f>
        <v>Individuals using the Internet</v>
      </c>
      <c r="BK1" s="41" t="str">
        <f>'Indicator Data'!BL2</f>
        <v>Mobile cellular subscriptions</v>
      </c>
      <c r="BL1" s="41" t="str">
        <f>'Indicator Data'!BM2</f>
        <v>Road lenght</v>
      </c>
      <c r="BM1" s="41" t="str">
        <f>'Indicator Data'!BN2</f>
        <v>People using at least basic sanitation services (% of population)</v>
      </c>
      <c r="BN1" s="41" t="str">
        <f>'Indicator Data'!BO2</f>
        <v>People using at least basic drinking water services (% of population)</v>
      </c>
      <c r="BO1" s="41" t="str">
        <f>'Indicator Data'!BP2</f>
        <v>Physicians Density</v>
      </c>
      <c r="BP1" s="41" t="str">
        <f>'Indicator Data'!BQ2</f>
        <v>Proportion of the target population with access to 3 doses of diphtheria-tetanus-pertussis (DTP3) (%)</v>
      </c>
      <c r="BQ1" s="41" t="str">
        <f>'Indicator Data'!BR2</f>
        <v>Proportion of the target population with access to measles-containing-vaccine second-dose (MCV2) (%)</v>
      </c>
      <c r="BR1" s="41" t="str">
        <f>'Indicator Data'!BS2</f>
        <v>Proportion of the target population with access to pneumococcal conjugate 3rd dose (PCV3) (%)</v>
      </c>
      <c r="BS1" s="41" t="str">
        <f>'Indicator Data'!BT2</f>
        <v>Current health expenditure per capita</v>
      </c>
      <c r="BT1" s="41" t="str">
        <f>'Indicator Data'!BU2</f>
        <v>Maternal Mortality Ratio (modeled estimate)</v>
      </c>
      <c r="BU1" s="41" t="s">
        <v>860</v>
      </c>
      <c r="BV1" s="41" t="s">
        <v>861</v>
      </c>
    </row>
    <row r="2" spans="1:74">
      <c r="A2" t="str">
        <f>'Indicator Data'!B6</f>
        <v>AFG</v>
      </c>
      <c r="B2" s="42">
        <f>IF('Indicator Data'!C6="No Data",1,IF('Indicator Data imputation'!C5&lt;&gt;"",1,0))</f>
        <v>0</v>
      </c>
      <c r="C2" s="42">
        <f>IF('Indicator Data'!D6="No Data",1,IF('Indicator Data imputation'!D5&lt;&gt;"",1,0))</f>
        <v>0</v>
      </c>
      <c r="D2" s="42">
        <f>IF('Indicator Data'!E6="No Data",1,IF('Indicator Data imputation'!E5&lt;&gt;"",1,0))</f>
        <v>0</v>
      </c>
      <c r="E2" s="42">
        <f>IF('Indicator Data'!F6="No Data",1,IF('Indicator Data imputation'!F5&lt;&gt;"",1,0))</f>
        <v>0</v>
      </c>
      <c r="F2" s="42">
        <f>IF('Indicator Data'!G6="No Data",1,IF('Indicator Data imputation'!G5&lt;&gt;"",1,0))</f>
        <v>0</v>
      </c>
      <c r="G2" s="42">
        <f>IF('Indicator Data'!H6="No Data",1,IF('Indicator Data imputation'!H5&lt;&gt;"",1,0))</f>
        <v>0</v>
      </c>
      <c r="H2" s="42">
        <f>IF('Indicator Data'!I6="No Data",1,IF('Indicator Data imputation'!I5&lt;&gt;"",1,0))</f>
        <v>0</v>
      </c>
      <c r="I2" s="42">
        <f>IF('Indicator Data'!J6="No Data",1,IF('Indicator Data imputation'!J5&lt;&gt;"",1,0))</f>
        <v>0</v>
      </c>
      <c r="J2" s="42">
        <f>IF('Indicator Data'!K6="No Data",1,IF('Indicator Data imputation'!K5&lt;&gt;"",1,0))</f>
        <v>0</v>
      </c>
      <c r="K2" s="42">
        <f>IF('Indicator Data'!L6="No Data",1,IF('Indicator Data imputation'!L5&lt;&gt;"",1,0))</f>
        <v>0</v>
      </c>
      <c r="L2" s="42">
        <f>IF('Indicator Data'!M6="No Data",1,IF('Indicator Data imputation'!M5&lt;&gt;"",1,0))</f>
        <v>0</v>
      </c>
      <c r="M2" s="42">
        <f>IF('Indicator Data'!N6="No Data",1,IF('Indicator Data imputation'!N5&lt;&gt;"",1,0))</f>
        <v>1</v>
      </c>
      <c r="N2" s="42">
        <f>IF('Indicator Data'!O6="No Data",1,IF('Indicator Data imputation'!O5&lt;&gt;"",1,0))</f>
        <v>1</v>
      </c>
      <c r="O2" s="42">
        <f>IF('Indicator Data'!P6="No Data",1,IF('Indicator Data imputation'!P5&lt;&gt;"",1,0))</f>
        <v>1</v>
      </c>
      <c r="P2" s="42">
        <f>IF('Indicator Data'!Q6="No Data",1,IF('Indicator Data imputation'!Q5&lt;&gt;"",1,0))</f>
        <v>0</v>
      </c>
      <c r="Q2" s="42">
        <f>IF('Indicator Data'!R6="No Data",1,IF('Indicator Data imputation'!R5&lt;&gt;"",1,0))</f>
        <v>0</v>
      </c>
      <c r="R2" s="42">
        <f>IF('Indicator Data'!S6="No Data",1,IF('Indicator Data imputation'!S5&lt;&gt;"",1,0))</f>
        <v>0</v>
      </c>
      <c r="S2" s="42">
        <f>IF('Indicator Data'!T6="No Data",1,IF('Indicator Data imputation'!T5&lt;&gt;"",1,0))</f>
        <v>0</v>
      </c>
      <c r="T2" s="42">
        <f>IF('Indicator Data'!U6="No Data",1,IF('Indicator Data imputation'!U5&lt;&gt;"",1,0))</f>
        <v>0</v>
      </c>
      <c r="U2" s="42">
        <f>IF('Indicator Data'!V6="No Data",1,IF('Indicator Data imputation'!V5&lt;&gt;"",1,0))</f>
        <v>0</v>
      </c>
      <c r="V2" s="42">
        <f>IF('Indicator Data'!W6="No Data",1,IF('Indicator Data imputation'!W5&lt;&gt;"",1,0))</f>
        <v>0</v>
      </c>
      <c r="W2" s="42">
        <f>IF('Indicator Data'!X6="No Data",1,IF('Indicator Data imputation'!X5&lt;&gt;"",1,0))</f>
        <v>0</v>
      </c>
      <c r="X2" s="42">
        <f>IF('Indicator Data'!Y6="No Data",1,IF('Indicator Data imputation'!Y5&lt;&gt;"",1,0))</f>
        <v>0</v>
      </c>
      <c r="Y2" s="42">
        <f>IF('Indicator Data'!Z6="No Data",1,IF('Indicator Data imputation'!Z5&lt;&gt;"",1,0))</f>
        <v>0</v>
      </c>
      <c r="Z2" s="42">
        <f>IF('Indicator Data'!AA6="No Data",1,IF('Indicator Data imputation'!AA5&lt;&gt;"",1,0))</f>
        <v>0</v>
      </c>
      <c r="AA2" s="42">
        <f>IF('Indicator Data'!AB6="No Data",1,IF('Indicator Data imputation'!AB5&lt;&gt;"",1,0))</f>
        <v>0</v>
      </c>
      <c r="AB2" s="42">
        <f>IF('Indicator Data'!AC6="No Data",1,IF('Indicator Data imputation'!AC5&lt;&gt;"",1,0))</f>
        <v>0</v>
      </c>
      <c r="AC2" s="42">
        <f>IF('Indicator Data'!AD6="No Data",1,IF('Indicator Data imputation'!AD5&lt;&gt;"",1,0))</f>
        <v>0</v>
      </c>
      <c r="AD2" s="42">
        <f>IF('Indicator Data'!AE6="No Data",1,IF('Indicator Data imputation'!AE5&lt;&gt;"",1,0))</f>
        <v>0</v>
      </c>
      <c r="AE2" s="42">
        <f>IF('Indicator Data'!AF6="No Data",1,IF('Indicator Data imputation'!AF5&lt;&gt;"",1,0))</f>
        <v>0</v>
      </c>
      <c r="AF2" s="42">
        <f>IF('Indicator Data'!AG6="No Data",1,IF('Indicator Data imputation'!AG5&lt;&gt;"",1,0))</f>
        <v>0</v>
      </c>
      <c r="AG2" s="42">
        <f>IF('Indicator Data'!AH6="No Data",1,IF('Indicator Data imputation'!AH5&lt;&gt;"",1,0))</f>
        <v>0</v>
      </c>
      <c r="AH2" s="42">
        <f>IF('Indicator Data'!AI6="No Data",1,IF('Indicator Data imputation'!AI5&lt;&gt;"",1,0))</f>
        <v>0</v>
      </c>
      <c r="AI2" s="42">
        <f>IF('Indicator Data'!AJ6="No Data",1,IF('Indicator Data imputation'!AJ5&lt;&gt;"",1,0))</f>
        <v>0</v>
      </c>
      <c r="AJ2" s="42">
        <f>IF('Indicator Data'!AK6="No Data",1,IF('Indicator Data imputation'!AK5&lt;&gt;"",1,0))</f>
        <v>0</v>
      </c>
      <c r="AK2" s="42">
        <f>IF('Indicator Data'!AL6="No Data",1,IF('Indicator Data imputation'!AL5&lt;&gt;"",1,0))</f>
        <v>0</v>
      </c>
      <c r="AL2" s="42">
        <f>IF('Indicator Data'!AM6="No Data",1,IF('Indicator Data imputation'!AM5&lt;&gt;"",1,0))</f>
        <v>0</v>
      </c>
      <c r="AM2" s="42">
        <f>IF('Indicator Data'!AN6="No Data",1,IF('Indicator Data imputation'!AN5&lt;&gt;"",1,0))</f>
        <v>0</v>
      </c>
      <c r="AN2" s="42">
        <f>IF('Indicator Data'!AO6="No Data",1,IF('Indicator Data imputation'!AO5&lt;&gt;"",1,0))</f>
        <v>0</v>
      </c>
      <c r="AO2" s="42">
        <f>IF('Indicator Data'!AP6="No Data",1,IF('Indicator Data imputation'!AP5&lt;&gt;"",1,0))</f>
        <v>0</v>
      </c>
      <c r="AP2" s="42">
        <f>IF('Indicator Data'!AQ6="No Data",1,IF('Indicator Data imputation'!AQ5&lt;&gt;"",1,0))</f>
        <v>0</v>
      </c>
      <c r="AQ2" s="42">
        <f>IF('Indicator Data'!AR6="No Data",1,IF('Indicator Data imputation'!AR5&lt;&gt;"",1,0))</f>
        <v>0</v>
      </c>
      <c r="AR2" s="42">
        <f>IF('Indicator Data'!AS6="No Data",1,IF('Indicator Data imputation'!AS5&lt;&gt;"",1,0))</f>
        <v>0</v>
      </c>
      <c r="AS2" s="42">
        <f>IF('Indicator Data'!AT6="No Data",1,IF('Indicator Data imputation'!AT5&lt;&gt;"",1,0))</f>
        <v>0</v>
      </c>
      <c r="AT2" s="42">
        <f>IF('Indicator Data'!AU6="No Data",1,IF('Indicator Data imputation'!AU5&lt;&gt;"",1,0))</f>
        <v>0</v>
      </c>
      <c r="AU2" s="42">
        <f>IF('Indicator Data'!AV6="No Data",1,IF('Indicator Data imputation'!AV5&lt;&gt;"",1,0))</f>
        <v>0</v>
      </c>
      <c r="AV2" s="42">
        <f>IF('Indicator Data'!AW6="No Data",1,IF('Indicator Data imputation'!AW5&lt;&gt;"",1,0))</f>
        <v>1</v>
      </c>
      <c r="AW2" s="42">
        <f>IF('Indicator Data'!AX6="No Data",1,IF('Indicator Data imputation'!AX5&lt;&gt;"",1,0))</f>
        <v>0</v>
      </c>
      <c r="AX2" s="42">
        <f>IF('Indicator Data'!AY6="No Data",1,IF('Indicator Data imputation'!AY5&lt;&gt;"",1,0))</f>
        <v>0</v>
      </c>
      <c r="AY2" s="42">
        <f>IF('Indicator Data'!AZ6="No Data",1,IF('Indicator Data imputation'!AZ5&lt;&gt;"",1,0))</f>
        <v>0</v>
      </c>
      <c r="AZ2" s="42">
        <f>IF('Indicator Data'!BA6="No Data",1,IF('Indicator Data imputation'!BA5&lt;&gt;"",1,0))</f>
        <v>0</v>
      </c>
      <c r="BA2" s="42">
        <f>IF('Indicator Data'!BB6="No Data",1,IF('Indicator Data imputation'!BB5&lt;&gt;"",1,0))</f>
        <v>0</v>
      </c>
      <c r="BB2" s="42">
        <f>IF('Indicator Data'!BC6="No Data",1,IF('Indicator Data imputation'!BC5&lt;&gt;"",1,0))</f>
        <v>0</v>
      </c>
      <c r="BC2" s="42">
        <f>IF('Indicator Data'!BD6="No Data",1,IF('Indicator Data imputation'!BD5&lt;&gt;"",1,0))</f>
        <v>0</v>
      </c>
      <c r="BD2" s="42">
        <f>IF('Indicator Data'!BE6="No Data",1,IF('Indicator Data imputation'!BE5&lt;&gt;"",1,0))</f>
        <v>0</v>
      </c>
      <c r="BE2" s="42">
        <f>IF('Indicator Data'!BF6="No Data",1,IF('Indicator Data imputation'!BF5&lt;&gt;"",1,0))</f>
        <v>0</v>
      </c>
      <c r="BF2" s="42">
        <f>IF('Indicator Data'!BG6="No Data",1,IF('Indicator Data imputation'!BG5&lt;&gt;"",1,0))</f>
        <v>0</v>
      </c>
      <c r="BG2" s="42">
        <f>IF('Indicator Data'!BH6="No Data",1,IF('Indicator Data imputation'!BH5&lt;&gt;"",1,0))</f>
        <v>0</v>
      </c>
      <c r="BH2" s="42">
        <f>IF('Indicator Data'!BI6="No Data",1,IF('Indicator Data imputation'!BI5&lt;&gt;"",1,0))</f>
        <v>0</v>
      </c>
      <c r="BI2" s="42">
        <f>IF('Indicator Data'!BJ6="No Data",1,IF('Indicator Data imputation'!BJ5&lt;&gt;"",1,0))</f>
        <v>0</v>
      </c>
      <c r="BJ2" s="42">
        <f>IF('Indicator Data'!BK6="No Data",1,IF('Indicator Data imputation'!BK5&lt;&gt;"",1,0))</f>
        <v>0</v>
      </c>
      <c r="BK2" s="42">
        <f>IF('Indicator Data'!BL6="No Data",1,IF('Indicator Data imputation'!BL5&lt;&gt;"",1,0))</f>
        <v>0</v>
      </c>
      <c r="BL2" s="42">
        <f>IF('Indicator Data'!BM6="No Data",1,IF('Indicator Data imputation'!BM5&lt;&gt;"",1,0))</f>
        <v>0</v>
      </c>
      <c r="BM2" s="42">
        <f>IF('Indicator Data'!BN6="No Data",1,IF('Indicator Data imputation'!BN5&lt;&gt;"",1,0))</f>
        <v>0</v>
      </c>
      <c r="BN2" s="42">
        <f>IF('Indicator Data'!BO6="No Data",1,IF('Indicator Data imputation'!BO5&lt;&gt;"",1,0))</f>
        <v>0</v>
      </c>
      <c r="BO2" s="42">
        <f>IF('Indicator Data'!BP6="No Data",1,IF('Indicator Data imputation'!BP5&lt;&gt;"",1,0))</f>
        <v>0</v>
      </c>
      <c r="BP2" s="42">
        <f>IF('Indicator Data'!BQ6="No Data",1,IF('Indicator Data imputation'!BQ5&lt;&gt;"",1,0))</f>
        <v>0</v>
      </c>
      <c r="BQ2" s="42">
        <f>IF('Indicator Data'!BR6="No Data",1,IF('Indicator Data imputation'!BR5&lt;&gt;"",1,0))</f>
        <v>0</v>
      </c>
      <c r="BR2" s="42">
        <f>IF('Indicator Data'!BS6="No Data",1,IF('Indicator Data imputation'!BS5&lt;&gt;"",1,0))</f>
        <v>0</v>
      </c>
      <c r="BS2" s="42">
        <f>IF('Indicator Data'!BT6="No Data",1,IF('Indicator Data imputation'!BT5&lt;&gt;"",1,0))</f>
        <v>0</v>
      </c>
      <c r="BT2" s="42">
        <f>IF('Indicator Data'!BU6="No Data",1,IF('Indicator Data imputation'!BU5&lt;&gt;"",1,0))</f>
        <v>0</v>
      </c>
      <c r="BU2">
        <f t="shared" ref="BU2:BU33" si="0">SUM(B2:BT2)</f>
        <v>4</v>
      </c>
      <c r="BV2" s="44">
        <f>BU2/75</f>
        <v>5.3333333333333337E-2</v>
      </c>
    </row>
    <row r="3" spans="1:74">
      <c r="A3" t="str">
        <f>'Indicator Data'!B7</f>
        <v>ALB</v>
      </c>
      <c r="B3" s="42">
        <f>IF('Indicator Data'!C7="No Data",1,IF('Indicator Data imputation'!C6&lt;&gt;"",1,0))</f>
        <v>0</v>
      </c>
      <c r="C3" s="42">
        <f>IF('Indicator Data'!D7="No Data",1,IF('Indicator Data imputation'!D6&lt;&gt;"",1,0))</f>
        <v>0</v>
      </c>
      <c r="D3" s="42">
        <f>IF('Indicator Data'!E7="No Data",1,IF('Indicator Data imputation'!E6&lt;&gt;"",1,0))</f>
        <v>0</v>
      </c>
      <c r="E3" s="42">
        <f>IF('Indicator Data'!F7="No Data",1,IF('Indicator Data imputation'!F6&lt;&gt;"",1,0))</f>
        <v>0</v>
      </c>
      <c r="F3" s="42">
        <f>IF('Indicator Data'!G7="No Data",1,IF('Indicator Data imputation'!G6&lt;&gt;"",1,0))</f>
        <v>0</v>
      </c>
      <c r="G3" s="42">
        <f>IF('Indicator Data'!H7="No Data",1,IF('Indicator Data imputation'!H6&lt;&gt;"",1,0))</f>
        <v>0</v>
      </c>
      <c r="H3" s="42">
        <f>IF('Indicator Data'!I7="No Data",1,IF('Indicator Data imputation'!I6&lt;&gt;"",1,0))</f>
        <v>0</v>
      </c>
      <c r="I3" s="42">
        <f>IF('Indicator Data'!J7="No Data",1,IF('Indicator Data imputation'!J6&lt;&gt;"",1,0))</f>
        <v>0</v>
      </c>
      <c r="J3" s="42">
        <f>IF('Indicator Data'!K7="No Data",1,IF('Indicator Data imputation'!K6&lt;&gt;"",1,0))</f>
        <v>0</v>
      </c>
      <c r="K3" s="42">
        <f>IF('Indicator Data'!L7="No Data",1,IF('Indicator Data imputation'!L6&lt;&gt;"",1,0))</f>
        <v>0</v>
      </c>
      <c r="L3" s="42">
        <f>IF('Indicator Data'!M7="No Data",1,IF('Indicator Data imputation'!M6&lt;&gt;"",1,0))</f>
        <v>0</v>
      </c>
      <c r="M3" s="42">
        <f>IF('Indicator Data'!N7="No Data",1,IF('Indicator Data imputation'!N6&lt;&gt;"",1,0))</f>
        <v>1</v>
      </c>
      <c r="N3" s="42">
        <f>IF('Indicator Data'!O7="No Data",1,IF('Indicator Data imputation'!O6&lt;&gt;"",1,0))</f>
        <v>1</v>
      </c>
      <c r="O3" s="42">
        <f>IF('Indicator Data'!P7="No Data",1,IF('Indicator Data imputation'!P6&lt;&gt;"",1,0))</f>
        <v>1</v>
      </c>
      <c r="P3" s="42">
        <f>IF('Indicator Data'!Q7="No Data",1,IF('Indicator Data imputation'!Q6&lt;&gt;"",1,0))</f>
        <v>0</v>
      </c>
      <c r="Q3" s="42">
        <f>IF('Indicator Data'!R7="No Data",1,IF('Indicator Data imputation'!R6&lt;&gt;"",1,0))</f>
        <v>0</v>
      </c>
      <c r="R3" s="42">
        <f>IF('Indicator Data'!S7="No Data",1,IF('Indicator Data imputation'!S6&lt;&gt;"",1,0))</f>
        <v>0</v>
      </c>
      <c r="S3" s="42">
        <f>IF('Indicator Data'!T7="No Data",1,IF('Indicator Data imputation'!T6&lt;&gt;"",1,0))</f>
        <v>0</v>
      </c>
      <c r="T3" s="42">
        <f>IF('Indicator Data'!U7="No Data",1,IF('Indicator Data imputation'!U6&lt;&gt;"",1,0))</f>
        <v>0</v>
      </c>
      <c r="U3" s="42">
        <f>IF('Indicator Data'!V7="No Data",1,IF('Indicator Data imputation'!V6&lt;&gt;"",1,0))</f>
        <v>0</v>
      </c>
      <c r="V3" s="42">
        <f>IF('Indicator Data'!W7="No Data",1,IF('Indicator Data imputation'!W6&lt;&gt;"",1,0))</f>
        <v>0</v>
      </c>
      <c r="W3" s="42">
        <f>IF('Indicator Data'!X7="No Data",1,IF('Indicator Data imputation'!X6&lt;&gt;"",1,0))</f>
        <v>0</v>
      </c>
      <c r="X3" s="42">
        <f>IF('Indicator Data'!Y7="No Data",1,IF('Indicator Data imputation'!Y6&lt;&gt;"",1,0))</f>
        <v>0</v>
      </c>
      <c r="Y3" s="42">
        <f>IF('Indicator Data'!Z7="No Data",1,IF('Indicator Data imputation'!Z6&lt;&gt;"",1,0))</f>
        <v>0</v>
      </c>
      <c r="Z3" s="42">
        <f>IF('Indicator Data'!AA7="No Data",1,IF('Indicator Data imputation'!AA6&lt;&gt;"",1,0))</f>
        <v>1</v>
      </c>
      <c r="AA3" s="42">
        <f>IF('Indicator Data'!AB7="No Data",1,IF('Indicator Data imputation'!AB6&lt;&gt;"",1,0))</f>
        <v>0</v>
      </c>
      <c r="AB3" s="42">
        <f>IF('Indicator Data'!AC7="No Data",1,IF('Indicator Data imputation'!AC6&lt;&gt;"",1,0))</f>
        <v>0</v>
      </c>
      <c r="AC3" s="42">
        <f>IF('Indicator Data'!AD7="No Data",1,IF('Indicator Data imputation'!AD6&lt;&gt;"",1,0))</f>
        <v>0</v>
      </c>
      <c r="AD3" s="42">
        <f>IF('Indicator Data'!AE7="No Data",1,IF('Indicator Data imputation'!AE6&lt;&gt;"",1,0))</f>
        <v>0</v>
      </c>
      <c r="AE3" s="42">
        <f>IF('Indicator Data'!AF7="No Data",1,IF('Indicator Data imputation'!AF6&lt;&gt;"",1,0))</f>
        <v>0</v>
      </c>
      <c r="AF3" s="42">
        <f>IF('Indicator Data'!AG7="No Data",1,IF('Indicator Data imputation'!AG6&lt;&gt;"",1,0))</f>
        <v>0</v>
      </c>
      <c r="AG3" s="42">
        <f>IF('Indicator Data'!AH7="No Data",1,IF('Indicator Data imputation'!AH6&lt;&gt;"",1,0))</f>
        <v>0</v>
      </c>
      <c r="AH3" s="42">
        <f>IF('Indicator Data'!AI7="No Data",1,IF('Indicator Data imputation'!AI6&lt;&gt;"",1,0))</f>
        <v>0</v>
      </c>
      <c r="AI3" s="42">
        <f>IF('Indicator Data'!AJ7="No Data",1,IF('Indicator Data imputation'!AJ6&lt;&gt;"",1,0))</f>
        <v>0</v>
      </c>
      <c r="AJ3" s="42">
        <f>IF('Indicator Data'!AK7="No Data",1,IF('Indicator Data imputation'!AK6&lt;&gt;"",1,0))</f>
        <v>0</v>
      </c>
      <c r="AK3" s="42">
        <f>IF('Indicator Data'!AL7="No Data",1,IF('Indicator Data imputation'!AL6&lt;&gt;"",1,0))</f>
        <v>0</v>
      </c>
      <c r="AL3" s="42">
        <f>IF('Indicator Data'!AM7="No Data",1,IF('Indicator Data imputation'!AM6&lt;&gt;"",1,0))</f>
        <v>0</v>
      </c>
      <c r="AM3" s="42">
        <f>IF('Indicator Data'!AN7="No Data",1,IF('Indicator Data imputation'!AN6&lt;&gt;"",1,0))</f>
        <v>0</v>
      </c>
      <c r="AN3" s="42">
        <f>IF('Indicator Data'!AO7="No Data",1,IF('Indicator Data imputation'!AO6&lt;&gt;"",1,0))</f>
        <v>0</v>
      </c>
      <c r="AO3" s="42">
        <f>IF('Indicator Data'!AP7="No Data",1,IF('Indicator Data imputation'!AP6&lt;&gt;"",1,0))</f>
        <v>0</v>
      </c>
      <c r="AP3" s="42">
        <f>IF('Indicator Data'!AQ7="No Data",1,IF('Indicator Data imputation'!AQ6&lt;&gt;"",1,0))</f>
        <v>0</v>
      </c>
      <c r="AQ3" s="42">
        <f>IF('Indicator Data'!AR7="No Data",1,IF('Indicator Data imputation'!AR6&lt;&gt;"",1,0))</f>
        <v>0</v>
      </c>
      <c r="AR3" s="42">
        <f>IF('Indicator Data'!AS7="No Data",1,IF('Indicator Data imputation'!AS6&lt;&gt;"",1,0))</f>
        <v>0</v>
      </c>
      <c r="AS3" s="42">
        <f>IF('Indicator Data'!AT7="No Data",1,IF('Indicator Data imputation'!AT6&lt;&gt;"",1,0))</f>
        <v>1</v>
      </c>
      <c r="AT3" s="42">
        <f>IF('Indicator Data'!AU7="No Data",1,IF('Indicator Data imputation'!AU6&lt;&gt;"",1,0))</f>
        <v>0</v>
      </c>
      <c r="AU3" s="42">
        <f>IF('Indicator Data'!AV7="No Data",1,IF('Indicator Data imputation'!AV6&lt;&gt;"",1,0))</f>
        <v>0</v>
      </c>
      <c r="AV3" s="42">
        <f>IF('Indicator Data'!AW7="No Data",1,IF('Indicator Data imputation'!AW6&lt;&gt;"",1,0))</f>
        <v>0</v>
      </c>
      <c r="AW3" s="42">
        <f>IF('Indicator Data'!AX7="No Data",1,IF('Indicator Data imputation'!AX6&lt;&gt;"",1,0))</f>
        <v>0</v>
      </c>
      <c r="AX3" s="42">
        <f>IF('Indicator Data'!AY7="No Data",1,IF('Indicator Data imputation'!AY6&lt;&gt;"",1,0))</f>
        <v>0</v>
      </c>
      <c r="AY3" s="42">
        <f>IF('Indicator Data'!AZ7="No Data",1,IF('Indicator Data imputation'!AZ6&lt;&gt;"",1,0))</f>
        <v>0</v>
      </c>
      <c r="AZ3" s="42">
        <f>IF('Indicator Data'!BA7="No Data",1,IF('Indicator Data imputation'!BA6&lt;&gt;"",1,0))</f>
        <v>0</v>
      </c>
      <c r="BA3" s="42">
        <f>IF('Indicator Data'!BB7="No Data",1,IF('Indicator Data imputation'!BB6&lt;&gt;"",1,0))</f>
        <v>0</v>
      </c>
      <c r="BB3" s="42">
        <f>IF('Indicator Data'!BC7="No Data",1,IF('Indicator Data imputation'!BC6&lt;&gt;"",1,0))</f>
        <v>0</v>
      </c>
      <c r="BC3" s="42">
        <f>IF('Indicator Data'!BD7="No Data",1,IF('Indicator Data imputation'!BD6&lt;&gt;"",1,0))</f>
        <v>0</v>
      </c>
      <c r="BD3" s="42">
        <f>IF('Indicator Data'!BE7="No Data",1,IF('Indicator Data imputation'!BE6&lt;&gt;"",1,0))</f>
        <v>0</v>
      </c>
      <c r="BE3" s="42">
        <f>IF('Indicator Data'!BF7="No Data",1,IF('Indicator Data imputation'!BF6&lt;&gt;"",1,0))</f>
        <v>1</v>
      </c>
      <c r="BF3" s="42">
        <f>IF('Indicator Data'!BG7="No Data",1,IF('Indicator Data imputation'!BG6&lt;&gt;"",1,0))</f>
        <v>0</v>
      </c>
      <c r="BG3" s="42">
        <f>IF('Indicator Data'!BH7="No Data",1,IF('Indicator Data imputation'!BH6&lt;&gt;"",1,0))</f>
        <v>0</v>
      </c>
      <c r="BH3" s="42">
        <f>IF('Indicator Data'!BI7="No Data",1,IF('Indicator Data imputation'!BI6&lt;&gt;"",1,0))</f>
        <v>0</v>
      </c>
      <c r="BI3" s="42">
        <f>IF('Indicator Data'!BJ7="No Data",1,IF('Indicator Data imputation'!BJ6&lt;&gt;"",1,0))</f>
        <v>0</v>
      </c>
      <c r="BJ3" s="42">
        <f>IF('Indicator Data'!BK7="No Data",1,IF('Indicator Data imputation'!BK6&lt;&gt;"",1,0))</f>
        <v>0</v>
      </c>
      <c r="BK3" s="42">
        <f>IF('Indicator Data'!BL7="No Data",1,IF('Indicator Data imputation'!BL6&lt;&gt;"",1,0))</f>
        <v>0</v>
      </c>
      <c r="BL3" s="42">
        <f>IF('Indicator Data'!BM7="No Data",1,IF('Indicator Data imputation'!BM6&lt;&gt;"",1,0))</f>
        <v>0</v>
      </c>
      <c r="BM3" s="42">
        <f>IF('Indicator Data'!BN7="No Data",1,IF('Indicator Data imputation'!BN6&lt;&gt;"",1,0))</f>
        <v>0</v>
      </c>
      <c r="BN3" s="42">
        <f>IF('Indicator Data'!BO7="No Data",1,IF('Indicator Data imputation'!BO6&lt;&gt;"",1,0))</f>
        <v>0</v>
      </c>
      <c r="BO3" s="42">
        <f>IF('Indicator Data'!BP7="No Data",1,IF('Indicator Data imputation'!BP6&lt;&gt;"",1,0))</f>
        <v>0</v>
      </c>
      <c r="BP3" s="42">
        <f>IF('Indicator Data'!BQ7="No Data",1,IF('Indicator Data imputation'!BQ6&lt;&gt;"",1,0))</f>
        <v>0</v>
      </c>
      <c r="BQ3" s="42">
        <f>IF('Indicator Data'!BR7="No Data",1,IF('Indicator Data imputation'!BR6&lt;&gt;"",1,0))</f>
        <v>0</v>
      </c>
      <c r="BR3" s="42">
        <f>IF('Indicator Data'!BS7="No Data",1,IF('Indicator Data imputation'!BS6&lt;&gt;"",1,0))</f>
        <v>0</v>
      </c>
      <c r="BS3" s="42">
        <f>IF('Indicator Data'!BT7="No Data",1,IF('Indicator Data imputation'!BT6&lt;&gt;"",1,0))</f>
        <v>0</v>
      </c>
      <c r="BT3" s="42">
        <f>IF('Indicator Data'!BU7="No Data",1,IF('Indicator Data imputation'!BU6&lt;&gt;"",1,0))</f>
        <v>0</v>
      </c>
      <c r="BU3">
        <f t="shared" si="0"/>
        <v>6</v>
      </c>
      <c r="BV3" s="44">
        <f t="shared" ref="BV3:BV66" si="1">BU3/75</f>
        <v>0.08</v>
      </c>
    </row>
    <row r="4" spans="1:74">
      <c r="A4" t="str">
        <f>'Indicator Data'!B8</f>
        <v>DZA</v>
      </c>
      <c r="B4" s="42">
        <f>IF('Indicator Data'!C8="No Data",1,IF('Indicator Data imputation'!C7&lt;&gt;"",1,0))</f>
        <v>0</v>
      </c>
      <c r="C4" s="42">
        <f>IF('Indicator Data'!D8="No Data",1,IF('Indicator Data imputation'!D7&lt;&gt;"",1,0))</f>
        <v>0</v>
      </c>
      <c r="D4" s="42">
        <f>IF('Indicator Data'!E8="No Data",1,IF('Indicator Data imputation'!E7&lt;&gt;"",1,0))</f>
        <v>0</v>
      </c>
      <c r="E4" s="42">
        <f>IF('Indicator Data'!F8="No Data",1,IF('Indicator Data imputation'!F7&lt;&gt;"",1,0))</f>
        <v>0</v>
      </c>
      <c r="F4" s="42">
        <f>IF('Indicator Data'!G8="No Data",1,IF('Indicator Data imputation'!G7&lt;&gt;"",1,0))</f>
        <v>0</v>
      </c>
      <c r="G4" s="42">
        <f>IF('Indicator Data'!H8="No Data",1,IF('Indicator Data imputation'!H7&lt;&gt;"",1,0))</f>
        <v>0</v>
      </c>
      <c r="H4" s="42">
        <f>IF('Indicator Data'!I8="No Data",1,IF('Indicator Data imputation'!I7&lt;&gt;"",1,0))</f>
        <v>0</v>
      </c>
      <c r="I4" s="42">
        <f>IF('Indicator Data'!J8="No Data",1,IF('Indicator Data imputation'!J7&lt;&gt;"",1,0))</f>
        <v>0</v>
      </c>
      <c r="J4" s="42">
        <f>IF('Indicator Data'!K8="No Data",1,IF('Indicator Data imputation'!K7&lt;&gt;"",1,0))</f>
        <v>0</v>
      </c>
      <c r="K4" s="42">
        <f>IF('Indicator Data'!L8="No Data",1,IF('Indicator Data imputation'!L7&lt;&gt;"",1,0))</f>
        <v>0</v>
      </c>
      <c r="L4" s="42">
        <f>IF('Indicator Data'!M8="No Data",1,IF('Indicator Data imputation'!M7&lt;&gt;"",1,0))</f>
        <v>0</v>
      </c>
      <c r="M4" s="42">
        <f>IF('Indicator Data'!N8="No Data",1,IF('Indicator Data imputation'!N7&lt;&gt;"",1,0))</f>
        <v>0</v>
      </c>
      <c r="N4" s="42">
        <f>IF('Indicator Data'!O8="No Data",1,IF('Indicator Data imputation'!O7&lt;&gt;"",1,0))</f>
        <v>0</v>
      </c>
      <c r="O4" s="42">
        <f>IF('Indicator Data'!P8="No Data",1,IF('Indicator Data imputation'!P7&lt;&gt;"",1,0))</f>
        <v>0</v>
      </c>
      <c r="P4" s="42">
        <f>IF('Indicator Data'!Q8="No Data",1,IF('Indicator Data imputation'!Q7&lt;&gt;"",1,0))</f>
        <v>0</v>
      </c>
      <c r="Q4" s="42">
        <f>IF('Indicator Data'!R8="No Data",1,IF('Indicator Data imputation'!R7&lt;&gt;"",1,0))</f>
        <v>0</v>
      </c>
      <c r="R4" s="42">
        <f>IF('Indicator Data'!S8="No Data",1,IF('Indicator Data imputation'!S7&lt;&gt;"",1,0))</f>
        <v>0</v>
      </c>
      <c r="S4" s="42">
        <f>IF('Indicator Data'!T8="No Data",1,IF('Indicator Data imputation'!T7&lt;&gt;"",1,0))</f>
        <v>0</v>
      </c>
      <c r="T4" s="42">
        <f>IF('Indicator Data'!U8="No Data",1,IF('Indicator Data imputation'!U7&lt;&gt;"",1,0))</f>
        <v>0</v>
      </c>
      <c r="U4" s="42">
        <f>IF('Indicator Data'!V8="No Data",1,IF('Indicator Data imputation'!V7&lt;&gt;"",1,0))</f>
        <v>0</v>
      </c>
      <c r="V4" s="42">
        <f>IF('Indicator Data'!W8="No Data",1,IF('Indicator Data imputation'!W7&lt;&gt;"",1,0))</f>
        <v>0</v>
      </c>
      <c r="W4" s="42">
        <f>IF('Indicator Data'!X8="No Data",1,IF('Indicator Data imputation'!X7&lt;&gt;"",1,0))</f>
        <v>0</v>
      </c>
      <c r="X4" s="42">
        <f>IF('Indicator Data'!Y8="No Data",1,IF('Indicator Data imputation'!Y7&lt;&gt;"",1,0))</f>
        <v>0</v>
      </c>
      <c r="Y4" s="42">
        <f>IF('Indicator Data'!Z8="No Data",1,IF('Indicator Data imputation'!Z7&lt;&gt;"",1,0))</f>
        <v>0</v>
      </c>
      <c r="Z4" s="42">
        <f>IF('Indicator Data'!AA8="No Data",1,IF('Indicator Data imputation'!AA7&lt;&gt;"",1,0))</f>
        <v>0</v>
      </c>
      <c r="AA4" s="42">
        <f>IF('Indicator Data'!AB8="No Data",1,IF('Indicator Data imputation'!AB7&lt;&gt;"",1,0))</f>
        <v>0</v>
      </c>
      <c r="AB4" s="42">
        <f>IF('Indicator Data'!AC8="No Data",1,IF('Indicator Data imputation'!AC7&lt;&gt;"",1,0))</f>
        <v>0</v>
      </c>
      <c r="AC4" s="42">
        <f>IF('Indicator Data'!AD8="No Data",1,IF('Indicator Data imputation'!AD7&lt;&gt;"",1,0))</f>
        <v>0</v>
      </c>
      <c r="AD4" s="42">
        <f>IF('Indicator Data'!AE8="No Data",1,IF('Indicator Data imputation'!AE7&lt;&gt;"",1,0))</f>
        <v>0</v>
      </c>
      <c r="AE4" s="42">
        <f>IF('Indicator Data'!AF8="No Data",1,IF('Indicator Data imputation'!AF7&lt;&gt;"",1,0))</f>
        <v>0</v>
      </c>
      <c r="AF4" s="42">
        <f>IF('Indicator Data'!AG8="No Data",1,IF('Indicator Data imputation'!AG7&lt;&gt;"",1,0))</f>
        <v>0</v>
      </c>
      <c r="AG4" s="42">
        <f>IF('Indicator Data'!AH8="No Data",1,IF('Indicator Data imputation'!AH7&lt;&gt;"",1,0))</f>
        <v>0</v>
      </c>
      <c r="AH4" s="42">
        <f>IF('Indicator Data'!AI8="No Data",1,IF('Indicator Data imputation'!AI7&lt;&gt;"",1,0))</f>
        <v>0</v>
      </c>
      <c r="AI4" s="42">
        <f>IF('Indicator Data'!AJ8="No Data",1,IF('Indicator Data imputation'!AJ7&lt;&gt;"",1,0))</f>
        <v>0</v>
      </c>
      <c r="AJ4" s="42">
        <f>IF('Indicator Data'!AK8="No Data",1,IF('Indicator Data imputation'!AK7&lt;&gt;"",1,0))</f>
        <v>0</v>
      </c>
      <c r="AK4" s="42">
        <f>IF('Indicator Data'!AL8="No Data",1,IF('Indicator Data imputation'!AL7&lt;&gt;"",1,0))</f>
        <v>0</v>
      </c>
      <c r="AL4" s="42">
        <f>IF('Indicator Data'!AM8="No Data",1,IF('Indicator Data imputation'!AM7&lt;&gt;"",1,0))</f>
        <v>0</v>
      </c>
      <c r="AM4" s="42">
        <f>IF('Indicator Data'!AN8="No Data",1,IF('Indicator Data imputation'!AN7&lt;&gt;"",1,0))</f>
        <v>0</v>
      </c>
      <c r="AN4" s="42">
        <f>IF('Indicator Data'!AO8="No Data",1,IF('Indicator Data imputation'!AO7&lt;&gt;"",1,0))</f>
        <v>0</v>
      </c>
      <c r="AO4" s="42">
        <f>IF('Indicator Data'!AP8="No Data",1,IF('Indicator Data imputation'!AP7&lt;&gt;"",1,0))</f>
        <v>0</v>
      </c>
      <c r="AP4" s="42">
        <f>IF('Indicator Data'!AQ8="No Data",1,IF('Indicator Data imputation'!AQ7&lt;&gt;"",1,0))</f>
        <v>0</v>
      </c>
      <c r="AQ4" s="42">
        <f>IF('Indicator Data'!AR8="No Data",1,IF('Indicator Data imputation'!AR7&lt;&gt;"",1,0))</f>
        <v>0</v>
      </c>
      <c r="AR4" s="42">
        <f>IF('Indicator Data'!AS8="No Data",1,IF('Indicator Data imputation'!AS7&lt;&gt;"",1,0))</f>
        <v>0</v>
      </c>
      <c r="AS4" s="42">
        <f>IF('Indicator Data'!AT8="No Data",1,IF('Indicator Data imputation'!AT7&lt;&gt;"",1,0))</f>
        <v>0</v>
      </c>
      <c r="AT4" s="42">
        <f>IF('Indicator Data'!AU8="No Data",1,IF('Indicator Data imputation'!AU7&lt;&gt;"",1,0))</f>
        <v>0</v>
      </c>
      <c r="AU4" s="42">
        <f>IF('Indicator Data'!AV8="No Data",1,IF('Indicator Data imputation'!AV7&lt;&gt;"",1,0))</f>
        <v>0</v>
      </c>
      <c r="AV4" s="42">
        <f>IF('Indicator Data'!AW8="No Data",1,IF('Indicator Data imputation'!AW7&lt;&gt;"",1,0))</f>
        <v>0</v>
      </c>
      <c r="AW4" s="42">
        <f>IF('Indicator Data'!AX8="No Data",1,IF('Indicator Data imputation'!AX7&lt;&gt;"",1,0))</f>
        <v>0</v>
      </c>
      <c r="AX4" s="42">
        <f>IF('Indicator Data'!AY8="No Data",1,IF('Indicator Data imputation'!AY7&lt;&gt;"",1,0))</f>
        <v>0</v>
      </c>
      <c r="AY4" s="42">
        <f>IF('Indicator Data'!AZ8="No Data",1,IF('Indicator Data imputation'!AZ7&lt;&gt;"",1,0))</f>
        <v>0</v>
      </c>
      <c r="AZ4" s="42">
        <f>IF('Indicator Data'!BA8="No Data",1,IF('Indicator Data imputation'!BA7&lt;&gt;"",1,0))</f>
        <v>0</v>
      </c>
      <c r="BA4" s="42">
        <f>IF('Indicator Data'!BB8="No Data",1,IF('Indicator Data imputation'!BB7&lt;&gt;"",1,0))</f>
        <v>0</v>
      </c>
      <c r="BB4" s="42">
        <f>IF('Indicator Data'!BC8="No Data",1,IF('Indicator Data imputation'!BC7&lt;&gt;"",1,0))</f>
        <v>0</v>
      </c>
      <c r="BC4" s="42">
        <f>IF('Indicator Data'!BD8="No Data",1,IF('Indicator Data imputation'!BD7&lt;&gt;"",1,0))</f>
        <v>0</v>
      </c>
      <c r="BD4" s="42">
        <f>IF('Indicator Data'!BE8="No Data",1,IF('Indicator Data imputation'!BE7&lt;&gt;"",1,0))</f>
        <v>0</v>
      </c>
      <c r="BE4" s="42">
        <f>IF('Indicator Data'!BF8="No Data",1,IF('Indicator Data imputation'!BF7&lt;&gt;"",1,0))</f>
        <v>0</v>
      </c>
      <c r="BF4" s="42">
        <f>IF('Indicator Data'!BG8="No Data",1,IF('Indicator Data imputation'!BG7&lt;&gt;"",1,0))</f>
        <v>0</v>
      </c>
      <c r="BG4" s="42">
        <f>IF('Indicator Data'!BH8="No Data",1,IF('Indicator Data imputation'!BH7&lt;&gt;"",1,0))</f>
        <v>0</v>
      </c>
      <c r="BH4" s="42">
        <f>IF('Indicator Data'!BI8="No Data",1,IF('Indicator Data imputation'!BI7&lt;&gt;"",1,0))</f>
        <v>0</v>
      </c>
      <c r="BI4" s="42">
        <f>IF('Indicator Data'!BJ8="No Data",1,IF('Indicator Data imputation'!BJ7&lt;&gt;"",1,0))</f>
        <v>0</v>
      </c>
      <c r="BJ4" s="42">
        <f>IF('Indicator Data'!BK8="No Data",1,IF('Indicator Data imputation'!BK7&lt;&gt;"",1,0))</f>
        <v>0</v>
      </c>
      <c r="BK4" s="42">
        <f>IF('Indicator Data'!BL8="No Data",1,IF('Indicator Data imputation'!BL7&lt;&gt;"",1,0))</f>
        <v>0</v>
      </c>
      <c r="BL4" s="42">
        <f>IF('Indicator Data'!BM8="No Data",1,IF('Indicator Data imputation'!BM7&lt;&gt;"",1,0))</f>
        <v>0</v>
      </c>
      <c r="BM4" s="42">
        <f>IF('Indicator Data'!BN8="No Data",1,IF('Indicator Data imputation'!BN7&lt;&gt;"",1,0))</f>
        <v>0</v>
      </c>
      <c r="BN4" s="42">
        <f>IF('Indicator Data'!BO8="No Data",1,IF('Indicator Data imputation'!BO7&lt;&gt;"",1,0))</f>
        <v>0</v>
      </c>
      <c r="BO4" s="42">
        <f>IF('Indicator Data'!BP8="No Data",1,IF('Indicator Data imputation'!BP7&lt;&gt;"",1,0))</f>
        <v>0</v>
      </c>
      <c r="BP4" s="42">
        <f>IF('Indicator Data'!BQ8="No Data",1,IF('Indicator Data imputation'!BQ7&lt;&gt;"",1,0))</f>
        <v>0</v>
      </c>
      <c r="BQ4" s="42">
        <f>IF('Indicator Data'!BR8="No Data",1,IF('Indicator Data imputation'!BR7&lt;&gt;"",1,0))</f>
        <v>0</v>
      </c>
      <c r="BR4" s="42">
        <f>IF('Indicator Data'!BS8="No Data",1,IF('Indicator Data imputation'!BS7&lt;&gt;"",1,0))</f>
        <v>0</v>
      </c>
      <c r="BS4" s="42">
        <f>IF('Indicator Data'!BT8="No Data",1,IF('Indicator Data imputation'!BT7&lt;&gt;"",1,0))</f>
        <v>0</v>
      </c>
      <c r="BT4" s="42">
        <f>IF('Indicator Data'!BU8="No Data",1,IF('Indicator Data imputation'!BU7&lt;&gt;"",1,0))</f>
        <v>0</v>
      </c>
      <c r="BU4">
        <f t="shared" si="0"/>
        <v>0</v>
      </c>
      <c r="BV4" s="44">
        <f t="shared" si="1"/>
        <v>0</v>
      </c>
    </row>
    <row r="5" spans="1:74">
      <c r="A5" t="str">
        <f>'Indicator Data'!B9</f>
        <v>AGO</v>
      </c>
      <c r="B5" s="42">
        <f>IF('Indicator Data'!C9="No Data",1,IF('Indicator Data imputation'!C8&lt;&gt;"",1,0))</f>
        <v>0</v>
      </c>
      <c r="C5" s="42">
        <f>IF('Indicator Data'!D9="No Data",1,IF('Indicator Data imputation'!D8&lt;&gt;"",1,0))</f>
        <v>0</v>
      </c>
      <c r="D5" s="42">
        <f>IF('Indicator Data'!E9="No Data",1,IF('Indicator Data imputation'!E8&lt;&gt;"",1,0))</f>
        <v>0</v>
      </c>
      <c r="E5" s="42">
        <f>IF('Indicator Data'!F9="No Data",1,IF('Indicator Data imputation'!F8&lt;&gt;"",1,0))</f>
        <v>0</v>
      </c>
      <c r="F5" s="42">
        <f>IF('Indicator Data'!G9="No Data",1,IF('Indicator Data imputation'!G8&lt;&gt;"",1,0))</f>
        <v>0</v>
      </c>
      <c r="G5" s="42">
        <f>IF('Indicator Data'!H9="No Data",1,IF('Indicator Data imputation'!H8&lt;&gt;"",1,0))</f>
        <v>0</v>
      </c>
      <c r="H5" s="42">
        <f>IF('Indicator Data'!I9="No Data",1,IF('Indicator Data imputation'!I8&lt;&gt;"",1,0))</f>
        <v>0</v>
      </c>
      <c r="I5" s="42">
        <f>IF('Indicator Data'!J9="No Data",1,IF('Indicator Data imputation'!J8&lt;&gt;"",1,0))</f>
        <v>0</v>
      </c>
      <c r="J5" s="42">
        <f>IF('Indicator Data'!K9="No Data",1,IF('Indicator Data imputation'!K8&lt;&gt;"",1,0))</f>
        <v>0</v>
      </c>
      <c r="K5" s="42">
        <f>IF('Indicator Data'!L9="No Data",1,IF('Indicator Data imputation'!L8&lt;&gt;"",1,0))</f>
        <v>0</v>
      </c>
      <c r="L5" s="42">
        <f>IF('Indicator Data'!M9="No Data",1,IF('Indicator Data imputation'!M8&lt;&gt;"",1,0))</f>
        <v>0</v>
      </c>
      <c r="M5" s="42">
        <f>IF('Indicator Data'!N9="No Data",1,IF('Indicator Data imputation'!N8&lt;&gt;"",1,0))</f>
        <v>0</v>
      </c>
      <c r="N5" s="42">
        <f>IF('Indicator Data'!O9="No Data",1,IF('Indicator Data imputation'!O8&lt;&gt;"",1,0))</f>
        <v>0</v>
      </c>
      <c r="O5" s="42">
        <f>IF('Indicator Data'!P9="No Data",1,IF('Indicator Data imputation'!P8&lt;&gt;"",1,0))</f>
        <v>0</v>
      </c>
      <c r="P5" s="42">
        <f>IF('Indicator Data'!Q9="No Data",1,IF('Indicator Data imputation'!Q8&lt;&gt;"",1,0))</f>
        <v>0</v>
      </c>
      <c r="Q5" s="42">
        <f>IF('Indicator Data'!R9="No Data",1,IF('Indicator Data imputation'!R8&lt;&gt;"",1,0))</f>
        <v>0</v>
      </c>
      <c r="R5" s="42">
        <f>IF('Indicator Data'!S9="No Data",1,IF('Indicator Data imputation'!S8&lt;&gt;"",1,0))</f>
        <v>0</v>
      </c>
      <c r="S5" s="42">
        <f>IF('Indicator Data'!T9="No Data",1,IF('Indicator Data imputation'!T8&lt;&gt;"",1,0))</f>
        <v>0</v>
      </c>
      <c r="T5" s="42">
        <f>IF('Indicator Data'!U9="No Data",1,IF('Indicator Data imputation'!U8&lt;&gt;"",1,0))</f>
        <v>0</v>
      </c>
      <c r="U5" s="42">
        <f>IF('Indicator Data'!V9="No Data",1,IF('Indicator Data imputation'!V8&lt;&gt;"",1,0))</f>
        <v>0</v>
      </c>
      <c r="V5" s="42">
        <f>IF('Indicator Data'!W9="No Data",1,IF('Indicator Data imputation'!W8&lt;&gt;"",1,0))</f>
        <v>0</v>
      </c>
      <c r="W5" s="42">
        <f>IF('Indicator Data'!X9="No Data",1,IF('Indicator Data imputation'!X8&lt;&gt;"",1,0))</f>
        <v>0</v>
      </c>
      <c r="X5" s="42">
        <f>IF('Indicator Data'!Y9="No Data",1,IF('Indicator Data imputation'!Y8&lt;&gt;"",1,0))</f>
        <v>0</v>
      </c>
      <c r="Y5" s="42">
        <f>IF('Indicator Data'!Z9="No Data",1,IF('Indicator Data imputation'!Z8&lt;&gt;"",1,0))</f>
        <v>0</v>
      </c>
      <c r="Z5" s="42">
        <f>IF('Indicator Data'!AA9="No Data",1,IF('Indicator Data imputation'!AA8&lt;&gt;"",1,0))</f>
        <v>0</v>
      </c>
      <c r="AA5" s="42">
        <f>IF('Indicator Data'!AB9="No Data",1,IF('Indicator Data imputation'!AB8&lt;&gt;"",1,0))</f>
        <v>0</v>
      </c>
      <c r="AB5" s="42">
        <f>IF('Indicator Data'!AC9="No Data",1,IF('Indicator Data imputation'!AC8&lt;&gt;"",1,0))</f>
        <v>0</v>
      </c>
      <c r="AC5" s="42">
        <f>IF('Indicator Data'!AD9="No Data",1,IF('Indicator Data imputation'!AD8&lt;&gt;"",1,0))</f>
        <v>0</v>
      </c>
      <c r="AD5" s="42">
        <f>IF('Indicator Data'!AE9="No Data",1,IF('Indicator Data imputation'!AE8&lt;&gt;"",1,0))</f>
        <v>0</v>
      </c>
      <c r="AE5" s="42">
        <f>IF('Indicator Data'!AF9="No Data",1,IF('Indicator Data imputation'!AF8&lt;&gt;"",1,0))</f>
        <v>0</v>
      </c>
      <c r="AF5" s="42">
        <f>IF('Indicator Data'!AG9="No Data",1,IF('Indicator Data imputation'!AG8&lt;&gt;"",1,0))</f>
        <v>0</v>
      </c>
      <c r="AG5" s="42">
        <f>IF('Indicator Data'!AH9="No Data",1,IF('Indicator Data imputation'!AH8&lt;&gt;"",1,0))</f>
        <v>0</v>
      </c>
      <c r="AH5" s="42">
        <f>IF('Indicator Data'!AI9="No Data",1,IF('Indicator Data imputation'!AI8&lt;&gt;"",1,0))</f>
        <v>0</v>
      </c>
      <c r="AI5" s="42">
        <f>IF('Indicator Data'!AJ9="No Data",1,IF('Indicator Data imputation'!AJ8&lt;&gt;"",1,0))</f>
        <v>0</v>
      </c>
      <c r="AJ5" s="42">
        <f>IF('Indicator Data'!AK9="No Data",1,IF('Indicator Data imputation'!AK8&lt;&gt;"",1,0))</f>
        <v>0</v>
      </c>
      <c r="AK5" s="42">
        <f>IF('Indicator Data'!AL9="No Data",1,IF('Indicator Data imputation'!AL8&lt;&gt;"",1,0))</f>
        <v>0</v>
      </c>
      <c r="AL5" s="42">
        <f>IF('Indicator Data'!AM9="No Data",1,IF('Indicator Data imputation'!AM8&lt;&gt;"",1,0))</f>
        <v>0</v>
      </c>
      <c r="AM5" s="42">
        <f>IF('Indicator Data'!AN9="No Data",1,IF('Indicator Data imputation'!AN8&lt;&gt;"",1,0))</f>
        <v>0</v>
      </c>
      <c r="AN5" s="42">
        <f>IF('Indicator Data'!AO9="No Data",1,IF('Indicator Data imputation'!AO8&lt;&gt;"",1,0))</f>
        <v>0</v>
      </c>
      <c r="AO5" s="42">
        <f>IF('Indicator Data'!AP9="No Data",1,IF('Indicator Data imputation'!AP8&lt;&gt;"",1,0))</f>
        <v>0</v>
      </c>
      <c r="AP5" s="42">
        <f>IF('Indicator Data'!AQ9="No Data",1,IF('Indicator Data imputation'!AQ8&lt;&gt;"",1,0))</f>
        <v>0</v>
      </c>
      <c r="AQ5" s="42">
        <f>IF('Indicator Data'!AR9="No Data",1,IF('Indicator Data imputation'!AR8&lt;&gt;"",1,0))</f>
        <v>0</v>
      </c>
      <c r="AR5" s="42">
        <f>IF('Indicator Data'!AS9="No Data",1,IF('Indicator Data imputation'!AS8&lt;&gt;"",1,0))</f>
        <v>0</v>
      </c>
      <c r="AS5" s="42">
        <f>IF('Indicator Data'!AT9="No Data",1,IF('Indicator Data imputation'!AT8&lt;&gt;"",1,0))</f>
        <v>0</v>
      </c>
      <c r="AT5" s="42">
        <f>IF('Indicator Data'!AU9="No Data",1,IF('Indicator Data imputation'!AU8&lt;&gt;"",1,0))</f>
        <v>0</v>
      </c>
      <c r="AU5" s="42">
        <f>IF('Indicator Data'!AV9="No Data",1,IF('Indicator Data imputation'!AV8&lt;&gt;"",1,0))</f>
        <v>0</v>
      </c>
      <c r="AV5" s="42">
        <f>IF('Indicator Data'!AW9="No Data",1,IF('Indicator Data imputation'!AW8&lt;&gt;"",1,0))</f>
        <v>0</v>
      </c>
      <c r="AW5" s="42">
        <f>IF('Indicator Data'!AX9="No Data",1,IF('Indicator Data imputation'!AX8&lt;&gt;"",1,0))</f>
        <v>0</v>
      </c>
      <c r="AX5" s="42">
        <f>IF('Indicator Data'!AY9="No Data",1,IF('Indicator Data imputation'!AY8&lt;&gt;"",1,0))</f>
        <v>0</v>
      </c>
      <c r="AY5" s="42">
        <f>IF('Indicator Data'!AZ9="No Data",1,IF('Indicator Data imputation'!AZ8&lt;&gt;"",1,0))</f>
        <v>0</v>
      </c>
      <c r="AZ5" s="42">
        <f>IF('Indicator Data'!BA9="No Data",1,IF('Indicator Data imputation'!BA8&lt;&gt;"",1,0))</f>
        <v>0</v>
      </c>
      <c r="BA5" s="42">
        <f>IF('Indicator Data'!BB9="No Data",1,IF('Indicator Data imputation'!BB8&lt;&gt;"",1,0))</f>
        <v>0</v>
      </c>
      <c r="BB5" s="42">
        <f>IF('Indicator Data'!BC9="No Data",1,IF('Indicator Data imputation'!BC8&lt;&gt;"",1,0))</f>
        <v>0</v>
      </c>
      <c r="BC5" s="42">
        <f>IF('Indicator Data'!BD9="No Data",1,IF('Indicator Data imputation'!BD8&lt;&gt;"",1,0))</f>
        <v>0</v>
      </c>
      <c r="BD5" s="42">
        <f>IF('Indicator Data'!BE9="No Data",1,IF('Indicator Data imputation'!BE8&lt;&gt;"",1,0))</f>
        <v>0</v>
      </c>
      <c r="BE5" s="42">
        <f>IF('Indicator Data'!BF9="No Data",1,IF('Indicator Data imputation'!BF8&lt;&gt;"",1,0))</f>
        <v>0</v>
      </c>
      <c r="BF5" s="42">
        <f>IF('Indicator Data'!BG9="No Data",1,IF('Indicator Data imputation'!BG8&lt;&gt;"",1,0))</f>
        <v>0</v>
      </c>
      <c r="BG5" s="42">
        <f>IF('Indicator Data'!BH9="No Data",1,IF('Indicator Data imputation'!BH8&lt;&gt;"",1,0))</f>
        <v>0</v>
      </c>
      <c r="BH5" s="42">
        <f>IF('Indicator Data'!BI9="No Data",1,IF('Indicator Data imputation'!BI8&lt;&gt;"",1,0))</f>
        <v>0</v>
      </c>
      <c r="BI5" s="42">
        <f>IF('Indicator Data'!BJ9="No Data",1,IF('Indicator Data imputation'!BJ8&lt;&gt;"",1,0))</f>
        <v>0</v>
      </c>
      <c r="BJ5" s="42">
        <f>IF('Indicator Data'!BK9="No Data",1,IF('Indicator Data imputation'!BK8&lt;&gt;"",1,0))</f>
        <v>0</v>
      </c>
      <c r="BK5" s="42">
        <f>IF('Indicator Data'!BL9="No Data",1,IF('Indicator Data imputation'!BL8&lt;&gt;"",1,0))</f>
        <v>0</v>
      </c>
      <c r="BL5" s="42">
        <f>IF('Indicator Data'!BM9="No Data",1,IF('Indicator Data imputation'!BM8&lt;&gt;"",1,0))</f>
        <v>0</v>
      </c>
      <c r="BM5" s="42">
        <f>IF('Indicator Data'!BN9="No Data",1,IF('Indicator Data imputation'!BN8&lt;&gt;"",1,0))</f>
        <v>0</v>
      </c>
      <c r="BN5" s="42">
        <f>IF('Indicator Data'!BO9="No Data",1,IF('Indicator Data imputation'!BO8&lt;&gt;"",1,0))</f>
        <v>0</v>
      </c>
      <c r="BO5" s="42">
        <f>IF('Indicator Data'!BP9="No Data",1,IF('Indicator Data imputation'!BP8&lt;&gt;"",1,0))</f>
        <v>0</v>
      </c>
      <c r="BP5" s="42">
        <f>IF('Indicator Data'!BQ9="No Data",1,IF('Indicator Data imputation'!BQ8&lt;&gt;"",1,0))</f>
        <v>0</v>
      </c>
      <c r="BQ5" s="42">
        <f>IF('Indicator Data'!BR9="No Data",1,IF('Indicator Data imputation'!BR8&lt;&gt;"",1,0))</f>
        <v>0</v>
      </c>
      <c r="BR5" s="42">
        <f>IF('Indicator Data'!BS9="No Data",1,IF('Indicator Data imputation'!BS8&lt;&gt;"",1,0))</f>
        <v>0</v>
      </c>
      <c r="BS5" s="42">
        <f>IF('Indicator Data'!BT9="No Data",1,IF('Indicator Data imputation'!BT8&lt;&gt;"",1,0))</f>
        <v>0</v>
      </c>
      <c r="BT5" s="42">
        <f>IF('Indicator Data'!BU9="No Data",1,IF('Indicator Data imputation'!BU8&lt;&gt;"",1,0))</f>
        <v>0</v>
      </c>
      <c r="BU5">
        <f t="shared" si="0"/>
        <v>0</v>
      </c>
      <c r="BV5" s="44">
        <f t="shared" si="1"/>
        <v>0</v>
      </c>
    </row>
    <row r="6" spans="1:74">
      <c r="A6" t="str">
        <f>'Indicator Data'!B10</f>
        <v>ATG</v>
      </c>
      <c r="B6" s="42">
        <f>IF('Indicator Data'!C10="No Data",1,IF('Indicator Data imputation'!C9&lt;&gt;"",1,0))</f>
        <v>0</v>
      </c>
      <c r="C6" s="42">
        <f>IF('Indicator Data'!D10="No Data",1,IF('Indicator Data imputation'!D9&lt;&gt;"",1,0))</f>
        <v>0</v>
      </c>
      <c r="D6" s="42">
        <f>IF('Indicator Data'!E10="No Data",1,IF('Indicator Data imputation'!E9&lt;&gt;"",1,0))</f>
        <v>0</v>
      </c>
      <c r="E6" s="42">
        <f>IF('Indicator Data'!F10="No Data",1,IF('Indicator Data imputation'!F9&lt;&gt;"",1,0))</f>
        <v>0</v>
      </c>
      <c r="F6" s="42">
        <f>IF('Indicator Data'!G10="No Data",1,IF('Indicator Data imputation'!G9&lt;&gt;"",1,0))</f>
        <v>0</v>
      </c>
      <c r="G6" s="42">
        <f>IF('Indicator Data'!H10="No Data",1,IF('Indicator Data imputation'!H9&lt;&gt;"",1,0))</f>
        <v>0</v>
      </c>
      <c r="H6" s="42">
        <f>IF('Indicator Data'!I10="No Data",1,IF('Indicator Data imputation'!I9&lt;&gt;"",1,0))</f>
        <v>0</v>
      </c>
      <c r="I6" s="42">
        <f>IF('Indicator Data'!J10="No Data",1,IF('Indicator Data imputation'!J9&lt;&gt;"",1,0))</f>
        <v>0</v>
      </c>
      <c r="J6" s="42">
        <f>IF('Indicator Data'!K10="No Data",1,IF('Indicator Data imputation'!K9&lt;&gt;"",1,0))</f>
        <v>0</v>
      </c>
      <c r="K6" s="42">
        <f>IF('Indicator Data'!L10="No Data",1,IF('Indicator Data imputation'!L9&lt;&gt;"",1,0))</f>
        <v>0</v>
      </c>
      <c r="L6" s="42">
        <f>IF('Indicator Data'!M10="No Data",1,IF('Indicator Data imputation'!M9&lt;&gt;"",1,0))</f>
        <v>1</v>
      </c>
      <c r="M6" s="42">
        <f>IF('Indicator Data'!N10="No Data",1,IF('Indicator Data imputation'!N9&lt;&gt;"",1,0))</f>
        <v>1</v>
      </c>
      <c r="N6" s="42">
        <f>IF('Indicator Data'!O10="No Data",1,IF('Indicator Data imputation'!O9&lt;&gt;"",1,0))</f>
        <v>1</v>
      </c>
      <c r="O6" s="42">
        <f>IF('Indicator Data'!P10="No Data",1,IF('Indicator Data imputation'!P9&lt;&gt;"",1,0))</f>
        <v>1</v>
      </c>
      <c r="P6" s="42">
        <f>IF('Indicator Data'!Q10="No Data",1,IF('Indicator Data imputation'!Q9&lt;&gt;"",1,0))</f>
        <v>0</v>
      </c>
      <c r="Q6" s="42">
        <f>IF('Indicator Data'!R10="No Data",1,IF('Indicator Data imputation'!R9&lt;&gt;"",1,0))</f>
        <v>0</v>
      </c>
      <c r="R6" s="42">
        <f>IF('Indicator Data'!S10="No Data",1,IF('Indicator Data imputation'!S9&lt;&gt;"",1,0))</f>
        <v>0</v>
      </c>
      <c r="S6" s="42">
        <f>IF('Indicator Data'!T10="No Data",1,IF('Indicator Data imputation'!T9&lt;&gt;"",1,0))</f>
        <v>0</v>
      </c>
      <c r="T6" s="42">
        <f>IF('Indicator Data'!U10="No Data",1,IF('Indicator Data imputation'!U9&lt;&gt;"",1,0))</f>
        <v>0</v>
      </c>
      <c r="U6" s="42">
        <f>IF('Indicator Data'!V10="No Data",1,IF('Indicator Data imputation'!V9&lt;&gt;"",1,0))</f>
        <v>0</v>
      </c>
      <c r="V6" s="42">
        <f>IF('Indicator Data'!W10="No Data",1,IF('Indicator Data imputation'!W9&lt;&gt;"",1,0))</f>
        <v>0</v>
      </c>
      <c r="W6" s="42">
        <f>IF('Indicator Data'!X10="No Data",1,IF('Indicator Data imputation'!X9&lt;&gt;"",1,0))</f>
        <v>0</v>
      </c>
      <c r="X6" s="42">
        <f>IF('Indicator Data'!Y10="No Data",1,IF('Indicator Data imputation'!Y9&lt;&gt;"",1,0))</f>
        <v>1</v>
      </c>
      <c r="Y6" s="42">
        <f>IF('Indicator Data'!Z10="No Data",1,IF('Indicator Data imputation'!Z9&lt;&gt;"",1,0))</f>
        <v>0</v>
      </c>
      <c r="Z6" s="42">
        <f>IF('Indicator Data'!AA10="No Data",1,IF('Indicator Data imputation'!AA9&lt;&gt;"",1,0))</f>
        <v>1</v>
      </c>
      <c r="AA6" s="42">
        <f>IF('Indicator Data'!AB10="No Data",1,IF('Indicator Data imputation'!AB9&lt;&gt;"",1,0))</f>
        <v>1</v>
      </c>
      <c r="AB6" s="42">
        <f>IF('Indicator Data'!AC10="No Data",1,IF('Indicator Data imputation'!AC9&lt;&gt;"",1,0))</f>
        <v>1</v>
      </c>
      <c r="AC6" s="42">
        <f>IF('Indicator Data'!AD10="No Data",1,IF('Indicator Data imputation'!AD9&lt;&gt;"",1,0))</f>
        <v>0</v>
      </c>
      <c r="AD6" s="42">
        <f>IF('Indicator Data'!AE10="No Data",1,IF('Indicator Data imputation'!AE9&lt;&gt;"",1,0))</f>
        <v>0</v>
      </c>
      <c r="AE6" s="42">
        <f>IF('Indicator Data'!AF10="No Data",1,IF('Indicator Data imputation'!AF9&lt;&gt;"",1,0))</f>
        <v>0</v>
      </c>
      <c r="AF6" s="42">
        <f>IF('Indicator Data'!AG10="No Data",1,IF('Indicator Data imputation'!AG9&lt;&gt;"",1,0))</f>
        <v>0</v>
      </c>
      <c r="AG6" s="42">
        <f>IF('Indicator Data'!AH10="No Data",1,IF('Indicator Data imputation'!AH9&lt;&gt;"",1,0))</f>
        <v>0</v>
      </c>
      <c r="AH6" s="42">
        <f>IF('Indicator Data'!AI10="No Data",1,IF('Indicator Data imputation'!AI9&lt;&gt;"",1,0))</f>
        <v>1</v>
      </c>
      <c r="AI6" s="42">
        <f>IF('Indicator Data'!AJ10="No Data",1,IF('Indicator Data imputation'!AJ9&lt;&gt;"",1,0))</f>
        <v>0</v>
      </c>
      <c r="AJ6" s="42">
        <f>IF('Indicator Data'!AK10="No Data",1,IF('Indicator Data imputation'!AK9&lt;&gt;"",1,0))</f>
        <v>0</v>
      </c>
      <c r="AK6" s="42">
        <f>IF('Indicator Data'!AL10="No Data",1,IF('Indicator Data imputation'!AL9&lt;&gt;"",1,0))</f>
        <v>0</v>
      </c>
      <c r="AL6" s="42">
        <f>IF('Indicator Data'!AM10="No Data",1,IF('Indicator Data imputation'!AM9&lt;&gt;"",1,0))</f>
        <v>0</v>
      </c>
      <c r="AM6" s="42">
        <f>IF('Indicator Data'!AN10="No Data",1,IF('Indicator Data imputation'!AN9&lt;&gt;"",1,0))</f>
        <v>0</v>
      </c>
      <c r="AN6" s="42">
        <f>IF('Indicator Data'!AO10="No Data",1,IF('Indicator Data imputation'!AO9&lt;&gt;"",1,0))</f>
        <v>0</v>
      </c>
      <c r="AO6" s="42">
        <f>IF('Indicator Data'!AP10="No Data",1,IF('Indicator Data imputation'!AP9&lt;&gt;"",1,0))</f>
        <v>1</v>
      </c>
      <c r="AP6" s="42">
        <f>IF('Indicator Data'!AQ10="No Data",1,IF('Indicator Data imputation'!AQ9&lt;&gt;"",1,0))</f>
        <v>0</v>
      </c>
      <c r="AQ6" s="42">
        <f>IF('Indicator Data'!AR10="No Data",1,IF('Indicator Data imputation'!AR9&lt;&gt;"",1,0))</f>
        <v>1</v>
      </c>
      <c r="AR6" s="42">
        <f>IF('Indicator Data'!AS10="No Data",1,IF('Indicator Data imputation'!AS9&lt;&gt;"",1,0))</f>
        <v>1</v>
      </c>
      <c r="AS6" s="42">
        <f>IF('Indicator Data'!AT10="No Data",1,IF('Indicator Data imputation'!AT9&lt;&gt;"",1,0))</f>
        <v>1</v>
      </c>
      <c r="AT6" s="42">
        <f>IF('Indicator Data'!AU10="No Data",1,IF('Indicator Data imputation'!AU9&lt;&gt;"",1,0))</f>
        <v>0</v>
      </c>
      <c r="AU6" s="42">
        <f>IF('Indicator Data'!AV10="No Data",1,IF('Indicator Data imputation'!AV9&lt;&gt;"",1,0))</f>
        <v>1</v>
      </c>
      <c r="AV6" s="42">
        <f>IF('Indicator Data'!AW10="No Data",1,IF('Indicator Data imputation'!AW9&lt;&gt;"",1,0))</f>
        <v>1</v>
      </c>
      <c r="AW6" s="42">
        <f>IF('Indicator Data'!AX10="No Data",1,IF('Indicator Data imputation'!AX9&lt;&gt;"",1,0))</f>
        <v>0</v>
      </c>
      <c r="AX6" s="42">
        <f>IF('Indicator Data'!AY10="No Data",1,IF('Indicator Data imputation'!AY9&lt;&gt;"",1,0))</f>
        <v>0</v>
      </c>
      <c r="AY6" s="42">
        <f>IF('Indicator Data'!AZ10="No Data",1,IF('Indicator Data imputation'!AZ9&lt;&gt;"",1,0))</f>
        <v>0</v>
      </c>
      <c r="AZ6" s="42">
        <f>IF('Indicator Data'!BA10="No Data",1,IF('Indicator Data imputation'!BA9&lt;&gt;"",1,0))</f>
        <v>0</v>
      </c>
      <c r="BA6" s="42">
        <f>IF('Indicator Data'!BB10="No Data",1,IF('Indicator Data imputation'!BB9&lt;&gt;"",1,0))</f>
        <v>0</v>
      </c>
      <c r="BB6" s="42">
        <f>IF('Indicator Data'!BC10="No Data",1,IF('Indicator Data imputation'!BC9&lt;&gt;"",1,0))</f>
        <v>0</v>
      </c>
      <c r="BC6" s="42">
        <f>IF('Indicator Data'!BD10="No Data",1,IF('Indicator Data imputation'!BD9&lt;&gt;"",1,0))</f>
        <v>1</v>
      </c>
      <c r="BD6" s="42">
        <f>IF('Indicator Data'!BE10="No Data",1,IF('Indicator Data imputation'!BE9&lt;&gt;"",1,0))</f>
        <v>1</v>
      </c>
      <c r="BE6" s="42">
        <f>IF('Indicator Data'!BF10="No Data",1,IF('Indicator Data imputation'!BF9&lt;&gt;"",1,0))</f>
        <v>0</v>
      </c>
      <c r="BF6" s="42">
        <f>IF('Indicator Data'!BG10="No Data",1,IF('Indicator Data imputation'!BG9&lt;&gt;"",1,0))</f>
        <v>0</v>
      </c>
      <c r="BG6" s="42">
        <f>IF('Indicator Data'!BH10="No Data",1,IF('Indicator Data imputation'!BH9&lt;&gt;"",1,0))</f>
        <v>1</v>
      </c>
      <c r="BH6" s="42">
        <f>IF('Indicator Data'!BI10="No Data",1,IF('Indicator Data imputation'!BI9&lt;&gt;"",1,0))</f>
        <v>0</v>
      </c>
      <c r="BI6" s="42">
        <f>IF('Indicator Data'!BJ10="No Data",1,IF('Indicator Data imputation'!BJ9&lt;&gt;"",1,0))</f>
        <v>1</v>
      </c>
      <c r="BJ6" s="42">
        <f>IF('Indicator Data'!BK10="No Data",1,IF('Indicator Data imputation'!BK9&lt;&gt;"",1,0))</f>
        <v>0</v>
      </c>
      <c r="BK6" s="42">
        <f>IF('Indicator Data'!BL10="No Data",1,IF('Indicator Data imputation'!BL9&lt;&gt;"",1,0))</f>
        <v>0</v>
      </c>
      <c r="BL6" s="42">
        <f>IF('Indicator Data'!BM10="No Data",1,IF('Indicator Data imputation'!BM9&lt;&gt;"",1,0))</f>
        <v>0</v>
      </c>
      <c r="BM6" s="42">
        <f>IF('Indicator Data'!BN10="No Data",1,IF('Indicator Data imputation'!BN9&lt;&gt;"",1,0))</f>
        <v>0</v>
      </c>
      <c r="BN6" s="42">
        <f>IF('Indicator Data'!BO10="No Data",1,IF('Indicator Data imputation'!BO9&lt;&gt;"",1,0))</f>
        <v>0</v>
      </c>
      <c r="BO6" s="42">
        <f>IF('Indicator Data'!BP10="No Data",1,IF('Indicator Data imputation'!BP9&lt;&gt;"",1,0))</f>
        <v>0</v>
      </c>
      <c r="BP6" s="42">
        <f>IF('Indicator Data'!BQ10="No Data",1,IF('Indicator Data imputation'!BQ9&lt;&gt;"",1,0))</f>
        <v>0</v>
      </c>
      <c r="BQ6" s="42">
        <f>IF('Indicator Data'!BR10="No Data",1,IF('Indicator Data imputation'!BR9&lt;&gt;"",1,0))</f>
        <v>0</v>
      </c>
      <c r="BR6" s="42">
        <f>IF('Indicator Data'!BS10="No Data",1,IF('Indicator Data imputation'!BS9&lt;&gt;"",1,0))</f>
        <v>1</v>
      </c>
      <c r="BS6" s="42">
        <f>IF('Indicator Data'!BT10="No Data",1,IF('Indicator Data imputation'!BT9&lt;&gt;"",1,0))</f>
        <v>0</v>
      </c>
      <c r="BT6" s="42">
        <f>IF('Indicator Data'!BU10="No Data",1,IF('Indicator Data imputation'!BU9&lt;&gt;"",1,0))</f>
        <v>0</v>
      </c>
      <c r="BU6">
        <f t="shared" si="0"/>
        <v>20</v>
      </c>
      <c r="BV6" s="44">
        <f t="shared" si="1"/>
        <v>0.26666666666666666</v>
      </c>
    </row>
    <row r="7" spans="1:74">
      <c r="A7" t="str">
        <f>'Indicator Data'!B11</f>
        <v>ARG</v>
      </c>
      <c r="B7" s="42">
        <f>IF('Indicator Data'!C11="No Data",1,IF('Indicator Data imputation'!C10&lt;&gt;"",1,0))</f>
        <v>0</v>
      </c>
      <c r="C7" s="42">
        <f>IF('Indicator Data'!D11="No Data",1,IF('Indicator Data imputation'!D10&lt;&gt;"",1,0))</f>
        <v>0</v>
      </c>
      <c r="D7" s="42">
        <f>IF('Indicator Data'!E11="No Data",1,IF('Indicator Data imputation'!E10&lt;&gt;"",1,0))</f>
        <v>0</v>
      </c>
      <c r="E7" s="42">
        <f>IF('Indicator Data'!F11="No Data",1,IF('Indicator Data imputation'!F10&lt;&gt;"",1,0))</f>
        <v>0</v>
      </c>
      <c r="F7" s="42">
        <f>IF('Indicator Data'!G11="No Data",1,IF('Indicator Data imputation'!G10&lt;&gt;"",1,0))</f>
        <v>0</v>
      </c>
      <c r="G7" s="42">
        <f>IF('Indicator Data'!H11="No Data",1,IF('Indicator Data imputation'!H10&lt;&gt;"",1,0))</f>
        <v>0</v>
      </c>
      <c r="H7" s="42">
        <f>IF('Indicator Data'!I11="No Data",1,IF('Indicator Data imputation'!I10&lt;&gt;"",1,0))</f>
        <v>0</v>
      </c>
      <c r="I7" s="42">
        <f>IF('Indicator Data'!J11="No Data",1,IF('Indicator Data imputation'!J10&lt;&gt;"",1,0))</f>
        <v>0</v>
      </c>
      <c r="J7" s="42">
        <f>IF('Indicator Data'!K11="No Data",1,IF('Indicator Data imputation'!K10&lt;&gt;"",1,0))</f>
        <v>0</v>
      </c>
      <c r="K7" s="42">
        <f>IF('Indicator Data'!L11="No Data",1,IF('Indicator Data imputation'!L10&lt;&gt;"",1,0))</f>
        <v>0</v>
      </c>
      <c r="L7" s="42">
        <f>IF('Indicator Data'!M11="No Data",1,IF('Indicator Data imputation'!M10&lt;&gt;"",1,0))</f>
        <v>1</v>
      </c>
      <c r="M7" s="42">
        <f>IF('Indicator Data'!N11="No Data",1,IF('Indicator Data imputation'!N10&lt;&gt;"",1,0))</f>
        <v>1</v>
      </c>
      <c r="N7" s="42">
        <f>IF('Indicator Data'!O11="No Data",1,IF('Indicator Data imputation'!O10&lt;&gt;"",1,0))</f>
        <v>1</v>
      </c>
      <c r="O7" s="42">
        <f>IF('Indicator Data'!P11="No Data",1,IF('Indicator Data imputation'!P10&lt;&gt;"",1,0))</f>
        <v>1</v>
      </c>
      <c r="P7" s="42">
        <f>IF('Indicator Data'!Q11="No Data",1,IF('Indicator Data imputation'!Q10&lt;&gt;"",1,0))</f>
        <v>0</v>
      </c>
      <c r="Q7" s="42">
        <f>IF('Indicator Data'!R11="No Data",1,IF('Indicator Data imputation'!R10&lt;&gt;"",1,0))</f>
        <v>0</v>
      </c>
      <c r="R7" s="42">
        <f>IF('Indicator Data'!S11="No Data",1,IF('Indicator Data imputation'!S10&lt;&gt;"",1,0))</f>
        <v>0</v>
      </c>
      <c r="S7" s="42">
        <f>IF('Indicator Data'!T11="No Data",1,IF('Indicator Data imputation'!T10&lt;&gt;"",1,0))</f>
        <v>0</v>
      </c>
      <c r="T7" s="42">
        <f>IF('Indicator Data'!U11="No Data",1,IF('Indicator Data imputation'!U10&lt;&gt;"",1,0))</f>
        <v>0</v>
      </c>
      <c r="U7" s="42">
        <f>IF('Indicator Data'!V11="No Data",1,IF('Indicator Data imputation'!V10&lt;&gt;"",1,0))</f>
        <v>0</v>
      </c>
      <c r="V7" s="42">
        <f>IF('Indicator Data'!W11="No Data",1,IF('Indicator Data imputation'!W10&lt;&gt;"",1,0))</f>
        <v>0</v>
      </c>
      <c r="W7" s="42">
        <f>IF('Indicator Data'!X11="No Data",1,IF('Indicator Data imputation'!X10&lt;&gt;"",1,0))</f>
        <v>0</v>
      </c>
      <c r="X7" s="42">
        <f>IF('Indicator Data'!Y11="No Data",1,IF('Indicator Data imputation'!Y10&lt;&gt;"",1,0))</f>
        <v>0</v>
      </c>
      <c r="Y7" s="42">
        <f>IF('Indicator Data'!Z11="No Data",1,IF('Indicator Data imputation'!Z10&lt;&gt;"",1,0))</f>
        <v>0</v>
      </c>
      <c r="Z7" s="42">
        <f>IF('Indicator Data'!AA11="No Data",1,IF('Indicator Data imputation'!AA10&lt;&gt;"",1,0))</f>
        <v>1</v>
      </c>
      <c r="AA7" s="42">
        <f>IF('Indicator Data'!AB11="No Data",1,IF('Indicator Data imputation'!AB10&lt;&gt;"",1,0))</f>
        <v>0</v>
      </c>
      <c r="AB7" s="42">
        <f>IF('Indicator Data'!AC11="No Data",1,IF('Indicator Data imputation'!AC10&lt;&gt;"",1,0))</f>
        <v>0</v>
      </c>
      <c r="AC7" s="42">
        <f>IF('Indicator Data'!AD11="No Data",1,IF('Indicator Data imputation'!AD10&lt;&gt;"",1,0))</f>
        <v>0</v>
      </c>
      <c r="AD7" s="42">
        <f>IF('Indicator Data'!AE11="No Data",1,IF('Indicator Data imputation'!AE10&lt;&gt;"",1,0))</f>
        <v>0</v>
      </c>
      <c r="AE7" s="42">
        <f>IF('Indicator Data'!AF11="No Data",1,IF('Indicator Data imputation'!AF10&lt;&gt;"",1,0))</f>
        <v>0</v>
      </c>
      <c r="AF7" s="42">
        <f>IF('Indicator Data'!AG11="No Data",1,IF('Indicator Data imputation'!AG10&lt;&gt;"",1,0))</f>
        <v>0</v>
      </c>
      <c r="AG7" s="42">
        <f>IF('Indicator Data'!AH11="No Data",1,IF('Indicator Data imputation'!AH10&lt;&gt;"",1,0))</f>
        <v>0</v>
      </c>
      <c r="AH7" s="42">
        <f>IF('Indicator Data'!AI11="No Data",1,IF('Indicator Data imputation'!AI10&lt;&gt;"",1,0))</f>
        <v>0</v>
      </c>
      <c r="AI7" s="42">
        <f>IF('Indicator Data'!AJ11="No Data",1,IF('Indicator Data imputation'!AJ10&lt;&gt;"",1,0))</f>
        <v>0</v>
      </c>
      <c r="AJ7" s="42">
        <f>IF('Indicator Data'!AK11="No Data",1,IF('Indicator Data imputation'!AK10&lt;&gt;"",1,0))</f>
        <v>0</v>
      </c>
      <c r="AK7" s="42">
        <f>IF('Indicator Data'!AL11="No Data",1,IF('Indicator Data imputation'!AL10&lt;&gt;"",1,0))</f>
        <v>0</v>
      </c>
      <c r="AL7" s="42">
        <f>IF('Indicator Data'!AM11="No Data",1,IF('Indicator Data imputation'!AM10&lt;&gt;"",1,0))</f>
        <v>0</v>
      </c>
      <c r="AM7" s="42">
        <f>IF('Indicator Data'!AN11="No Data",1,IF('Indicator Data imputation'!AN10&lt;&gt;"",1,0))</f>
        <v>0</v>
      </c>
      <c r="AN7" s="42">
        <f>IF('Indicator Data'!AO11="No Data",1,IF('Indicator Data imputation'!AO10&lt;&gt;"",1,0))</f>
        <v>0</v>
      </c>
      <c r="AO7" s="42">
        <f>IF('Indicator Data'!AP11="No Data",1,IF('Indicator Data imputation'!AP10&lt;&gt;"",1,0))</f>
        <v>0</v>
      </c>
      <c r="AP7" s="42">
        <f>IF('Indicator Data'!AQ11="No Data",1,IF('Indicator Data imputation'!AQ10&lt;&gt;"",1,0))</f>
        <v>0</v>
      </c>
      <c r="AQ7" s="42">
        <f>IF('Indicator Data'!AR11="No Data",1,IF('Indicator Data imputation'!AR10&lt;&gt;"",1,0))</f>
        <v>0</v>
      </c>
      <c r="AR7" s="42">
        <f>IF('Indicator Data'!AS11="No Data",1,IF('Indicator Data imputation'!AS10&lt;&gt;"",1,0))</f>
        <v>0</v>
      </c>
      <c r="AS7" s="42">
        <f>IF('Indicator Data'!AT11="No Data",1,IF('Indicator Data imputation'!AT10&lt;&gt;"",1,0))</f>
        <v>0</v>
      </c>
      <c r="AT7" s="42">
        <f>IF('Indicator Data'!AU11="No Data",1,IF('Indicator Data imputation'!AU10&lt;&gt;"",1,0))</f>
        <v>0</v>
      </c>
      <c r="AU7" s="42">
        <f>IF('Indicator Data'!AV11="No Data",1,IF('Indicator Data imputation'!AV10&lt;&gt;"",1,0))</f>
        <v>0</v>
      </c>
      <c r="AV7" s="42">
        <f>IF('Indicator Data'!AW11="No Data",1,IF('Indicator Data imputation'!AW10&lt;&gt;"",1,0))</f>
        <v>0</v>
      </c>
      <c r="AW7" s="42">
        <f>IF('Indicator Data'!AX11="No Data",1,IF('Indicator Data imputation'!AX10&lt;&gt;"",1,0))</f>
        <v>0</v>
      </c>
      <c r="AX7" s="42">
        <f>IF('Indicator Data'!AY11="No Data",1,IF('Indicator Data imputation'!AY10&lt;&gt;"",1,0))</f>
        <v>0</v>
      </c>
      <c r="AY7" s="42">
        <f>IF('Indicator Data'!AZ11="No Data",1,IF('Indicator Data imputation'!AZ10&lt;&gt;"",1,0))</f>
        <v>0</v>
      </c>
      <c r="AZ7" s="42">
        <f>IF('Indicator Data'!BA11="No Data",1,IF('Indicator Data imputation'!BA10&lt;&gt;"",1,0))</f>
        <v>0</v>
      </c>
      <c r="BA7" s="42">
        <f>IF('Indicator Data'!BB11="No Data",1,IF('Indicator Data imputation'!BB10&lt;&gt;"",1,0))</f>
        <v>0</v>
      </c>
      <c r="BB7" s="42">
        <f>IF('Indicator Data'!BC11="No Data",1,IF('Indicator Data imputation'!BC10&lt;&gt;"",1,0))</f>
        <v>0</v>
      </c>
      <c r="BC7" s="42">
        <f>IF('Indicator Data'!BD11="No Data",1,IF('Indicator Data imputation'!BD10&lt;&gt;"",1,0))</f>
        <v>0</v>
      </c>
      <c r="BD7" s="42">
        <f>IF('Indicator Data'!BE11="No Data",1,IF('Indicator Data imputation'!BE10&lt;&gt;"",1,0))</f>
        <v>0</v>
      </c>
      <c r="BE7" s="42">
        <f>IF('Indicator Data'!BF11="No Data",1,IF('Indicator Data imputation'!BF10&lt;&gt;"",1,0))</f>
        <v>0</v>
      </c>
      <c r="BF7" s="42">
        <f>IF('Indicator Data'!BG11="No Data",1,IF('Indicator Data imputation'!BG10&lt;&gt;"",1,0))</f>
        <v>0</v>
      </c>
      <c r="BG7" s="42">
        <f>IF('Indicator Data'!BH11="No Data",1,IF('Indicator Data imputation'!BH10&lt;&gt;"",1,0))</f>
        <v>0</v>
      </c>
      <c r="BH7" s="42">
        <f>IF('Indicator Data'!BI11="No Data",1,IF('Indicator Data imputation'!BI10&lt;&gt;"",1,0))</f>
        <v>0</v>
      </c>
      <c r="BI7" s="42">
        <f>IF('Indicator Data'!BJ11="No Data",1,IF('Indicator Data imputation'!BJ10&lt;&gt;"",1,0))</f>
        <v>1</v>
      </c>
      <c r="BJ7" s="42">
        <f>IF('Indicator Data'!BK11="No Data",1,IF('Indicator Data imputation'!BK10&lt;&gt;"",1,0))</f>
        <v>0</v>
      </c>
      <c r="BK7" s="42">
        <f>IF('Indicator Data'!BL11="No Data",1,IF('Indicator Data imputation'!BL10&lt;&gt;"",1,0))</f>
        <v>0</v>
      </c>
      <c r="BL7" s="42">
        <f>IF('Indicator Data'!BM11="No Data",1,IF('Indicator Data imputation'!BM10&lt;&gt;"",1,0))</f>
        <v>0</v>
      </c>
      <c r="BM7" s="42">
        <f>IF('Indicator Data'!BN11="No Data",1,IF('Indicator Data imputation'!BN10&lt;&gt;"",1,0))</f>
        <v>0</v>
      </c>
      <c r="BN7" s="42">
        <f>IF('Indicator Data'!BO11="No Data",1,IF('Indicator Data imputation'!BO10&lt;&gt;"",1,0))</f>
        <v>0</v>
      </c>
      <c r="BO7" s="42">
        <f>IF('Indicator Data'!BP11="No Data",1,IF('Indicator Data imputation'!BP10&lt;&gt;"",1,0))</f>
        <v>0</v>
      </c>
      <c r="BP7" s="42">
        <f>IF('Indicator Data'!BQ11="No Data",1,IF('Indicator Data imputation'!BQ10&lt;&gt;"",1,0))</f>
        <v>0</v>
      </c>
      <c r="BQ7" s="42">
        <f>IF('Indicator Data'!BR11="No Data",1,IF('Indicator Data imputation'!BR10&lt;&gt;"",1,0))</f>
        <v>0</v>
      </c>
      <c r="BR7" s="42">
        <f>IF('Indicator Data'!BS11="No Data",1,IF('Indicator Data imputation'!BS10&lt;&gt;"",1,0))</f>
        <v>0</v>
      </c>
      <c r="BS7" s="42">
        <f>IF('Indicator Data'!BT11="No Data",1,IF('Indicator Data imputation'!BT10&lt;&gt;"",1,0))</f>
        <v>0</v>
      </c>
      <c r="BT7" s="42">
        <f>IF('Indicator Data'!BU11="No Data",1,IF('Indicator Data imputation'!BU10&lt;&gt;"",1,0))</f>
        <v>0</v>
      </c>
      <c r="BU7">
        <f t="shared" si="0"/>
        <v>6</v>
      </c>
      <c r="BV7" s="44">
        <f t="shared" si="1"/>
        <v>0.08</v>
      </c>
    </row>
    <row r="8" spans="1:74">
      <c r="A8" t="str">
        <f>'Indicator Data'!B12</f>
        <v>ARM</v>
      </c>
      <c r="B8" s="42">
        <f>IF('Indicator Data'!C12="No Data",1,IF('Indicator Data imputation'!C11&lt;&gt;"",1,0))</f>
        <v>0</v>
      </c>
      <c r="C8" s="42">
        <f>IF('Indicator Data'!D12="No Data",1,IF('Indicator Data imputation'!D11&lt;&gt;"",1,0))</f>
        <v>0</v>
      </c>
      <c r="D8" s="42">
        <f>IF('Indicator Data'!E12="No Data",1,IF('Indicator Data imputation'!E11&lt;&gt;"",1,0))</f>
        <v>0</v>
      </c>
      <c r="E8" s="42">
        <f>IF('Indicator Data'!F12="No Data",1,IF('Indicator Data imputation'!F11&lt;&gt;"",1,0))</f>
        <v>0</v>
      </c>
      <c r="F8" s="42">
        <f>IF('Indicator Data'!G12="No Data",1,IF('Indicator Data imputation'!G11&lt;&gt;"",1,0))</f>
        <v>0</v>
      </c>
      <c r="G8" s="42">
        <f>IF('Indicator Data'!H12="No Data",1,IF('Indicator Data imputation'!H11&lt;&gt;"",1,0))</f>
        <v>0</v>
      </c>
      <c r="H8" s="42">
        <f>IF('Indicator Data'!I12="No Data",1,IF('Indicator Data imputation'!I11&lt;&gt;"",1,0))</f>
        <v>0</v>
      </c>
      <c r="I8" s="42">
        <f>IF('Indicator Data'!J12="No Data",1,IF('Indicator Data imputation'!J11&lt;&gt;"",1,0))</f>
        <v>0</v>
      </c>
      <c r="J8" s="42">
        <f>IF('Indicator Data'!K12="No Data",1,IF('Indicator Data imputation'!K11&lt;&gt;"",1,0))</f>
        <v>0</v>
      </c>
      <c r="K8" s="42">
        <f>IF('Indicator Data'!L12="No Data",1,IF('Indicator Data imputation'!L11&lt;&gt;"",1,0))</f>
        <v>0</v>
      </c>
      <c r="L8" s="42">
        <f>IF('Indicator Data'!M12="No Data",1,IF('Indicator Data imputation'!M11&lt;&gt;"",1,0))</f>
        <v>0</v>
      </c>
      <c r="M8" s="42">
        <f>IF('Indicator Data'!N12="No Data",1,IF('Indicator Data imputation'!N11&lt;&gt;"",1,0))</f>
        <v>1</v>
      </c>
      <c r="N8" s="42">
        <f>IF('Indicator Data'!O12="No Data",1,IF('Indicator Data imputation'!O11&lt;&gt;"",1,0))</f>
        <v>1</v>
      </c>
      <c r="O8" s="42">
        <f>IF('Indicator Data'!P12="No Data",1,IF('Indicator Data imputation'!P11&lt;&gt;"",1,0))</f>
        <v>1</v>
      </c>
      <c r="P8" s="42">
        <f>IF('Indicator Data'!Q12="No Data",1,IF('Indicator Data imputation'!Q11&lt;&gt;"",1,0))</f>
        <v>0</v>
      </c>
      <c r="Q8" s="42">
        <f>IF('Indicator Data'!R12="No Data",1,IF('Indicator Data imputation'!R11&lt;&gt;"",1,0))</f>
        <v>0</v>
      </c>
      <c r="R8" s="42">
        <f>IF('Indicator Data'!S12="No Data",1,IF('Indicator Data imputation'!S11&lt;&gt;"",1,0))</f>
        <v>0</v>
      </c>
      <c r="S8" s="42">
        <f>IF('Indicator Data'!T12="No Data",1,IF('Indicator Data imputation'!T11&lt;&gt;"",1,0))</f>
        <v>0</v>
      </c>
      <c r="T8" s="42">
        <f>IF('Indicator Data'!U12="No Data",1,IF('Indicator Data imputation'!U11&lt;&gt;"",1,0))</f>
        <v>0</v>
      </c>
      <c r="U8" s="42">
        <f>IF('Indicator Data'!V12="No Data",1,IF('Indicator Data imputation'!V11&lt;&gt;"",1,0))</f>
        <v>0</v>
      </c>
      <c r="V8" s="42">
        <f>IF('Indicator Data'!W12="No Data",1,IF('Indicator Data imputation'!W11&lt;&gt;"",1,0))</f>
        <v>0</v>
      </c>
      <c r="W8" s="42">
        <f>IF('Indicator Data'!X12="No Data",1,IF('Indicator Data imputation'!X11&lt;&gt;"",1,0))</f>
        <v>0</v>
      </c>
      <c r="X8" s="42">
        <f>IF('Indicator Data'!Y12="No Data",1,IF('Indicator Data imputation'!Y11&lt;&gt;"",1,0))</f>
        <v>0</v>
      </c>
      <c r="Y8" s="42">
        <f>IF('Indicator Data'!Z12="No Data",1,IF('Indicator Data imputation'!Z11&lt;&gt;"",1,0))</f>
        <v>0</v>
      </c>
      <c r="Z8" s="42">
        <f>IF('Indicator Data'!AA12="No Data",1,IF('Indicator Data imputation'!AA11&lt;&gt;"",1,0))</f>
        <v>0</v>
      </c>
      <c r="AA8" s="42">
        <f>IF('Indicator Data'!AB12="No Data",1,IF('Indicator Data imputation'!AB11&lt;&gt;"",1,0))</f>
        <v>0</v>
      </c>
      <c r="AB8" s="42">
        <f>IF('Indicator Data'!AC12="No Data",1,IF('Indicator Data imputation'!AC11&lt;&gt;"",1,0))</f>
        <v>0</v>
      </c>
      <c r="AC8" s="42">
        <f>IF('Indicator Data'!AD12="No Data",1,IF('Indicator Data imputation'!AD11&lt;&gt;"",1,0))</f>
        <v>0</v>
      </c>
      <c r="AD8" s="42">
        <f>IF('Indicator Data'!AE12="No Data",1,IF('Indicator Data imputation'!AE11&lt;&gt;"",1,0))</f>
        <v>0</v>
      </c>
      <c r="AE8" s="42">
        <f>IF('Indicator Data'!AF12="No Data",1,IF('Indicator Data imputation'!AF11&lt;&gt;"",1,0))</f>
        <v>0</v>
      </c>
      <c r="AF8" s="42">
        <f>IF('Indicator Data'!AG12="No Data",1,IF('Indicator Data imputation'!AG11&lt;&gt;"",1,0))</f>
        <v>0</v>
      </c>
      <c r="AG8" s="42">
        <f>IF('Indicator Data'!AH12="No Data",1,IF('Indicator Data imputation'!AH11&lt;&gt;"",1,0))</f>
        <v>0</v>
      </c>
      <c r="AH8" s="42">
        <f>IF('Indicator Data'!AI12="No Data",1,IF('Indicator Data imputation'!AI11&lt;&gt;"",1,0))</f>
        <v>0</v>
      </c>
      <c r="AI8" s="42">
        <f>IF('Indicator Data'!AJ12="No Data",1,IF('Indicator Data imputation'!AJ11&lt;&gt;"",1,0))</f>
        <v>0</v>
      </c>
      <c r="AJ8" s="42">
        <f>IF('Indicator Data'!AK12="No Data",1,IF('Indicator Data imputation'!AK11&lt;&gt;"",1,0))</f>
        <v>0</v>
      </c>
      <c r="AK8" s="42">
        <f>IF('Indicator Data'!AL12="No Data",1,IF('Indicator Data imputation'!AL11&lt;&gt;"",1,0))</f>
        <v>0</v>
      </c>
      <c r="AL8" s="42">
        <f>IF('Indicator Data'!AM12="No Data",1,IF('Indicator Data imputation'!AM11&lt;&gt;"",1,0))</f>
        <v>0</v>
      </c>
      <c r="AM8" s="42">
        <f>IF('Indicator Data'!AN12="No Data",1,IF('Indicator Data imputation'!AN11&lt;&gt;"",1,0))</f>
        <v>0</v>
      </c>
      <c r="AN8" s="42">
        <f>IF('Indicator Data'!AO12="No Data",1,IF('Indicator Data imputation'!AO11&lt;&gt;"",1,0))</f>
        <v>0</v>
      </c>
      <c r="AO8" s="42">
        <f>IF('Indicator Data'!AP12="No Data",1,IF('Indicator Data imputation'!AP11&lt;&gt;"",1,0))</f>
        <v>0</v>
      </c>
      <c r="AP8" s="42">
        <f>IF('Indicator Data'!AQ12="No Data",1,IF('Indicator Data imputation'!AQ11&lt;&gt;"",1,0))</f>
        <v>0</v>
      </c>
      <c r="AQ8" s="42">
        <f>IF('Indicator Data'!AR12="No Data",1,IF('Indicator Data imputation'!AR11&lt;&gt;"",1,0))</f>
        <v>0</v>
      </c>
      <c r="AR8" s="42">
        <f>IF('Indicator Data'!AS12="No Data",1,IF('Indicator Data imputation'!AS11&lt;&gt;"",1,0))</f>
        <v>0</v>
      </c>
      <c r="AS8" s="42">
        <f>IF('Indicator Data'!AT12="No Data",1,IF('Indicator Data imputation'!AT11&lt;&gt;"",1,0))</f>
        <v>0</v>
      </c>
      <c r="AT8" s="42">
        <f>IF('Indicator Data'!AU12="No Data",1,IF('Indicator Data imputation'!AU11&lt;&gt;"",1,0))</f>
        <v>0</v>
      </c>
      <c r="AU8" s="42">
        <f>IF('Indicator Data'!AV12="No Data",1,IF('Indicator Data imputation'!AV11&lt;&gt;"",1,0))</f>
        <v>0</v>
      </c>
      <c r="AV8" s="42">
        <f>IF('Indicator Data'!AW12="No Data",1,IF('Indicator Data imputation'!AW11&lt;&gt;"",1,0))</f>
        <v>0</v>
      </c>
      <c r="AW8" s="42">
        <f>IF('Indicator Data'!AX12="No Data",1,IF('Indicator Data imputation'!AX11&lt;&gt;"",1,0))</f>
        <v>0</v>
      </c>
      <c r="AX8" s="42">
        <f>IF('Indicator Data'!AY12="No Data",1,IF('Indicator Data imputation'!AY11&lt;&gt;"",1,0))</f>
        <v>0</v>
      </c>
      <c r="AY8" s="42">
        <f>IF('Indicator Data'!AZ12="No Data",1,IF('Indicator Data imputation'!AZ11&lt;&gt;"",1,0))</f>
        <v>0</v>
      </c>
      <c r="AZ8" s="42">
        <f>IF('Indicator Data'!BA12="No Data",1,IF('Indicator Data imputation'!BA11&lt;&gt;"",1,0))</f>
        <v>0</v>
      </c>
      <c r="BA8" s="42">
        <f>IF('Indicator Data'!BB12="No Data",1,IF('Indicator Data imputation'!BB11&lt;&gt;"",1,0))</f>
        <v>0</v>
      </c>
      <c r="BB8" s="42">
        <f>IF('Indicator Data'!BC12="No Data",1,IF('Indicator Data imputation'!BC11&lt;&gt;"",1,0))</f>
        <v>0</v>
      </c>
      <c r="BC8" s="42">
        <f>IF('Indicator Data'!BD12="No Data",1,IF('Indicator Data imputation'!BD11&lt;&gt;"",1,0))</f>
        <v>0</v>
      </c>
      <c r="BD8" s="42">
        <f>IF('Indicator Data'!BE12="No Data",1,IF('Indicator Data imputation'!BE11&lt;&gt;"",1,0))</f>
        <v>0</v>
      </c>
      <c r="BE8" s="42">
        <f>IF('Indicator Data'!BF12="No Data",1,IF('Indicator Data imputation'!BF11&lt;&gt;"",1,0))</f>
        <v>0</v>
      </c>
      <c r="BF8" s="42">
        <f>IF('Indicator Data'!BG12="No Data",1,IF('Indicator Data imputation'!BG11&lt;&gt;"",1,0))</f>
        <v>0</v>
      </c>
      <c r="BG8" s="42">
        <f>IF('Indicator Data'!BH12="No Data",1,IF('Indicator Data imputation'!BH11&lt;&gt;"",1,0))</f>
        <v>0</v>
      </c>
      <c r="BH8" s="42">
        <f>IF('Indicator Data'!BI12="No Data",1,IF('Indicator Data imputation'!BI11&lt;&gt;"",1,0))</f>
        <v>0</v>
      </c>
      <c r="BI8" s="42">
        <f>IF('Indicator Data'!BJ12="No Data",1,IF('Indicator Data imputation'!BJ11&lt;&gt;"",1,0))</f>
        <v>0</v>
      </c>
      <c r="BJ8" s="42">
        <f>IF('Indicator Data'!BK12="No Data",1,IF('Indicator Data imputation'!BK11&lt;&gt;"",1,0))</f>
        <v>0</v>
      </c>
      <c r="BK8" s="42">
        <f>IF('Indicator Data'!BL12="No Data",1,IF('Indicator Data imputation'!BL11&lt;&gt;"",1,0))</f>
        <v>0</v>
      </c>
      <c r="BL8" s="42">
        <f>IF('Indicator Data'!BM12="No Data",1,IF('Indicator Data imputation'!BM11&lt;&gt;"",1,0))</f>
        <v>0</v>
      </c>
      <c r="BM8" s="42">
        <f>IF('Indicator Data'!BN12="No Data",1,IF('Indicator Data imputation'!BN11&lt;&gt;"",1,0))</f>
        <v>0</v>
      </c>
      <c r="BN8" s="42">
        <f>IF('Indicator Data'!BO12="No Data",1,IF('Indicator Data imputation'!BO11&lt;&gt;"",1,0))</f>
        <v>0</v>
      </c>
      <c r="BO8" s="42">
        <f>IF('Indicator Data'!BP12="No Data",1,IF('Indicator Data imputation'!BP11&lt;&gt;"",1,0))</f>
        <v>0</v>
      </c>
      <c r="BP8" s="42">
        <f>IF('Indicator Data'!BQ12="No Data",1,IF('Indicator Data imputation'!BQ11&lt;&gt;"",1,0))</f>
        <v>0</v>
      </c>
      <c r="BQ8" s="42">
        <f>IF('Indicator Data'!BR12="No Data",1,IF('Indicator Data imputation'!BR11&lt;&gt;"",1,0))</f>
        <v>0</v>
      </c>
      <c r="BR8" s="42">
        <f>IF('Indicator Data'!BS12="No Data",1,IF('Indicator Data imputation'!BS11&lt;&gt;"",1,0))</f>
        <v>0</v>
      </c>
      <c r="BS8" s="42">
        <f>IF('Indicator Data'!BT12="No Data",1,IF('Indicator Data imputation'!BT11&lt;&gt;"",1,0))</f>
        <v>0</v>
      </c>
      <c r="BT8" s="42">
        <f>IF('Indicator Data'!BU12="No Data",1,IF('Indicator Data imputation'!BU11&lt;&gt;"",1,0))</f>
        <v>0</v>
      </c>
      <c r="BU8">
        <f t="shared" si="0"/>
        <v>3</v>
      </c>
      <c r="BV8" s="44">
        <f t="shared" si="1"/>
        <v>0.04</v>
      </c>
    </row>
    <row r="9" spans="1:74">
      <c r="A9" t="str">
        <f>'Indicator Data'!B13</f>
        <v>AUS</v>
      </c>
      <c r="B9" s="42">
        <f>IF('Indicator Data'!C13="No Data",1,IF('Indicator Data imputation'!C12&lt;&gt;"",1,0))</f>
        <v>0</v>
      </c>
      <c r="C9" s="42">
        <f>IF('Indicator Data'!D13="No Data",1,IF('Indicator Data imputation'!D12&lt;&gt;"",1,0))</f>
        <v>0</v>
      </c>
      <c r="D9" s="42">
        <f>IF('Indicator Data'!E13="No Data",1,IF('Indicator Data imputation'!E12&lt;&gt;"",1,0))</f>
        <v>0</v>
      </c>
      <c r="E9" s="42">
        <f>IF('Indicator Data'!F13="No Data",1,IF('Indicator Data imputation'!F12&lt;&gt;"",1,0))</f>
        <v>0</v>
      </c>
      <c r="F9" s="42">
        <f>IF('Indicator Data'!G13="No Data",1,IF('Indicator Data imputation'!G12&lt;&gt;"",1,0))</f>
        <v>0</v>
      </c>
      <c r="G9" s="42">
        <f>IF('Indicator Data'!H13="No Data",1,IF('Indicator Data imputation'!H12&lt;&gt;"",1,0))</f>
        <v>0</v>
      </c>
      <c r="H9" s="42">
        <f>IF('Indicator Data'!I13="No Data",1,IF('Indicator Data imputation'!I12&lt;&gt;"",1,0))</f>
        <v>0</v>
      </c>
      <c r="I9" s="42">
        <f>IF('Indicator Data'!J13="No Data",1,IF('Indicator Data imputation'!J12&lt;&gt;"",1,0))</f>
        <v>0</v>
      </c>
      <c r="J9" s="42">
        <f>IF('Indicator Data'!K13="No Data",1,IF('Indicator Data imputation'!K12&lt;&gt;"",1,0))</f>
        <v>0</v>
      </c>
      <c r="K9" s="42">
        <f>IF('Indicator Data'!L13="No Data",1,IF('Indicator Data imputation'!L12&lt;&gt;"",1,0))</f>
        <v>0</v>
      </c>
      <c r="L9" s="42">
        <f>IF('Indicator Data'!M13="No Data",1,IF('Indicator Data imputation'!M12&lt;&gt;"",1,0))</f>
        <v>0</v>
      </c>
      <c r="M9" s="42">
        <f>IF('Indicator Data'!N13="No Data",1,IF('Indicator Data imputation'!N12&lt;&gt;"",1,0))</f>
        <v>1</v>
      </c>
      <c r="N9" s="42">
        <f>IF('Indicator Data'!O13="No Data",1,IF('Indicator Data imputation'!O12&lt;&gt;"",1,0))</f>
        <v>1</v>
      </c>
      <c r="O9" s="42">
        <f>IF('Indicator Data'!P13="No Data",1,IF('Indicator Data imputation'!P12&lt;&gt;"",1,0))</f>
        <v>1</v>
      </c>
      <c r="P9" s="42">
        <f>IF('Indicator Data'!Q13="No Data",1,IF('Indicator Data imputation'!Q12&lt;&gt;"",1,0))</f>
        <v>0</v>
      </c>
      <c r="Q9" s="42">
        <f>IF('Indicator Data'!R13="No Data",1,IF('Indicator Data imputation'!R12&lt;&gt;"",1,0))</f>
        <v>0</v>
      </c>
      <c r="R9" s="42">
        <f>IF('Indicator Data'!S13="No Data",1,IF('Indicator Data imputation'!S12&lt;&gt;"",1,0))</f>
        <v>0</v>
      </c>
      <c r="S9" s="42">
        <f>IF('Indicator Data'!T13="No Data",1,IF('Indicator Data imputation'!T12&lt;&gt;"",1,0))</f>
        <v>0</v>
      </c>
      <c r="T9" s="42">
        <f>IF('Indicator Data'!U13="No Data",1,IF('Indicator Data imputation'!U12&lt;&gt;"",1,0))</f>
        <v>0</v>
      </c>
      <c r="U9" s="42">
        <f>IF('Indicator Data'!V13="No Data",1,IF('Indicator Data imputation'!V12&lt;&gt;"",1,0))</f>
        <v>0</v>
      </c>
      <c r="V9" s="42">
        <f>IF('Indicator Data'!W13="No Data",1,IF('Indicator Data imputation'!W12&lt;&gt;"",1,0))</f>
        <v>0</v>
      </c>
      <c r="W9" s="42">
        <f>IF('Indicator Data'!X13="No Data",1,IF('Indicator Data imputation'!X12&lt;&gt;"",1,0))</f>
        <v>0</v>
      </c>
      <c r="X9" s="42">
        <f>IF('Indicator Data'!Y13="No Data",1,IF('Indicator Data imputation'!Y12&lt;&gt;"",1,0))</f>
        <v>0</v>
      </c>
      <c r="Y9" s="42">
        <f>IF('Indicator Data'!Z13="No Data",1,IF('Indicator Data imputation'!Z12&lt;&gt;"",1,0))</f>
        <v>0</v>
      </c>
      <c r="Z9" s="42">
        <f>IF('Indicator Data'!AA13="No Data",1,IF('Indicator Data imputation'!AA12&lt;&gt;"",1,0))</f>
        <v>1</v>
      </c>
      <c r="AA9" s="42">
        <f>IF('Indicator Data'!AB13="No Data",1,IF('Indicator Data imputation'!AB12&lt;&gt;"",1,0))</f>
        <v>0</v>
      </c>
      <c r="AB9" s="42">
        <f>IF('Indicator Data'!AC13="No Data",1,IF('Indicator Data imputation'!AC12&lt;&gt;"",1,0))</f>
        <v>0</v>
      </c>
      <c r="AC9" s="42">
        <f>IF('Indicator Data'!AD13="No Data",1,IF('Indicator Data imputation'!AD12&lt;&gt;"",1,0))</f>
        <v>0</v>
      </c>
      <c r="AD9" s="42">
        <f>IF('Indicator Data'!AE13="No Data",1,IF('Indicator Data imputation'!AE12&lt;&gt;"",1,0))</f>
        <v>0</v>
      </c>
      <c r="AE9" s="42">
        <f>IF('Indicator Data'!AF13="No Data",1,IF('Indicator Data imputation'!AF12&lt;&gt;"",1,0))</f>
        <v>0</v>
      </c>
      <c r="AF9" s="42">
        <f>IF('Indicator Data'!AG13="No Data",1,IF('Indicator Data imputation'!AG12&lt;&gt;"",1,0))</f>
        <v>0</v>
      </c>
      <c r="AG9" s="42">
        <f>IF('Indicator Data'!AH13="No Data",1,IF('Indicator Data imputation'!AH12&lt;&gt;"",1,0))</f>
        <v>0</v>
      </c>
      <c r="AH9" s="42">
        <f>IF('Indicator Data'!AI13="No Data",1,IF('Indicator Data imputation'!AI12&lt;&gt;"",1,0))</f>
        <v>1</v>
      </c>
      <c r="AI9" s="42">
        <f>IF('Indicator Data'!AJ13="No Data",1,IF('Indicator Data imputation'!AJ12&lt;&gt;"",1,0))</f>
        <v>0</v>
      </c>
      <c r="AJ9" s="42">
        <f>IF('Indicator Data'!AK13="No Data",1,IF('Indicator Data imputation'!AK12&lt;&gt;"",1,0))</f>
        <v>0</v>
      </c>
      <c r="AK9" s="42">
        <f>IF('Indicator Data'!AL13="No Data",1,IF('Indicator Data imputation'!AL12&lt;&gt;"",1,0))</f>
        <v>0</v>
      </c>
      <c r="AL9" s="42">
        <f>IF('Indicator Data'!AM13="No Data",1,IF('Indicator Data imputation'!AM12&lt;&gt;"",1,0))</f>
        <v>1</v>
      </c>
      <c r="AM9" s="42">
        <f>IF('Indicator Data'!AN13="No Data",1,IF('Indicator Data imputation'!AN12&lt;&gt;"",1,0))</f>
        <v>0</v>
      </c>
      <c r="AN9" s="42">
        <f>IF('Indicator Data'!AO13="No Data",1,IF('Indicator Data imputation'!AO12&lt;&gt;"",1,0))</f>
        <v>0</v>
      </c>
      <c r="AO9" s="42">
        <f>IF('Indicator Data'!AP13="No Data",1,IF('Indicator Data imputation'!AP12&lt;&gt;"",1,0))</f>
        <v>1</v>
      </c>
      <c r="AP9" s="42">
        <f>IF('Indicator Data'!AQ13="No Data",1,IF('Indicator Data imputation'!AQ12&lt;&gt;"",1,0))</f>
        <v>0</v>
      </c>
      <c r="AQ9" s="42">
        <f>IF('Indicator Data'!AR13="No Data",1,IF('Indicator Data imputation'!AR12&lt;&gt;"",1,0))</f>
        <v>0</v>
      </c>
      <c r="AR9" s="42">
        <f>IF('Indicator Data'!AS13="No Data",1,IF('Indicator Data imputation'!AS12&lt;&gt;"",1,0))</f>
        <v>0</v>
      </c>
      <c r="AS9" s="42">
        <f>IF('Indicator Data'!AT13="No Data",1,IF('Indicator Data imputation'!AT12&lt;&gt;"",1,0))</f>
        <v>1</v>
      </c>
      <c r="AT9" s="42">
        <f>IF('Indicator Data'!AU13="No Data",1,IF('Indicator Data imputation'!AU12&lt;&gt;"",1,0))</f>
        <v>0</v>
      </c>
      <c r="AU9" s="42">
        <f>IF('Indicator Data'!AV13="No Data",1,IF('Indicator Data imputation'!AV12&lt;&gt;"",1,0))</f>
        <v>0</v>
      </c>
      <c r="AV9" s="42">
        <f>IF('Indicator Data'!AW13="No Data",1,IF('Indicator Data imputation'!AW12&lt;&gt;"",1,0))</f>
        <v>0</v>
      </c>
      <c r="AW9" s="42">
        <f>IF('Indicator Data'!AX13="No Data",1,IF('Indicator Data imputation'!AX12&lt;&gt;"",1,0))</f>
        <v>0</v>
      </c>
      <c r="AX9" s="42">
        <f>IF('Indicator Data'!AY13="No Data",1,IF('Indicator Data imputation'!AY12&lt;&gt;"",1,0))</f>
        <v>0</v>
      </c>
      <c r="AY9" s="42">
        <f>IF('Indicator Data'!AZ13="No Data",1,IF('Indicator Data imputation'!AZ12&lt;&gt;"",1,0))</f>
        <v>0</v>
      </c>
      <c r="AZ9" s="42">
        <f>IF('Indicator Data'!BA13="No Data",1,IF('Indicator Data imputation'!BA12&lt;&gt;"",1,0))</f>
        <v>0</v>
      </c>
      <c r="BA9" s="42">
        <f>IF('Indicator Data'!BB13="No Data",1,IF('Indicator Data imputation'!BB12&lt;&gt;"",1,0))</f>
        <v>0</v>
      </c>
      <c r="BB9" s="42">
        <f>IF('Indicator Data'!BC13="No Data",1,IF('Indicator Data imputation'!BC12&lt;&gt;"",1,0))</f>
        <v>0</v>
      </c>
      <c r="BC9" s="42">
        <f>IF('Indicator Data'!BD13="No Data",1,IF('Indicator Data imputation'!BD12&lt;&gt;"",1,0))</f>
        <v>0</v>
      </c>
      <c r="BD9" s="42">
        <f>IF('Indicator Data'!BE13="No Data",1,IF('Indicator Data imputation'!BE12&lt;&gt;"",1,0))</f>
        <v>0</v>
      </c>
      <c r="BE9" s="42">
        <f>IF('Indicator Data'!BF13="No Data",1,IF('Indicator Data imputation'!BF12&lt;&gt;"",1,0))</f>
        <v>0</v>
      </c>
      <c r="BF9" s="42">
        <f>IF('Indicator Data'!BG13="No Data",1,IF('Indicator Data imputation'!BG12&lt;&gt;"",1,0))</f>
        <v>0</v>
      </c>
      <c r="BG9" s="42">
        <f>IF('Indicator Data'!BH13="No Data",1,IF('Indicator Data imputation'!BH12&lt;&gt;"",1,0))</f>
        <v>0</v>
      </c>
      <c r="BH9" s="42">
        <f>IF('Indicator Data'!BI13="No Data",1,IF('Indicator Data imputation'!BI12&lt;&gt;"",1,0))</f>
        <v>0</v>
      </c>
      <c r="BI9" s="42">
        <f>IF('Indicator Data'!BJ13="No Data",1,IF('Indicator Data imputation'!BJ12&lt;&gt;"",1,0))</f>
        <v>1</v>
      </c>
      <c r="BJ9" s="42">
        <f>IF('Indicator Data'!BK13="No Data",1,IF('Indicator Data imputation'!BK12&lt;&gt;"",1,0))</f>
        <v>0</v>
      </c>
      <c r="BK9" s="42">
        <f>IF('Indicator Data'!BL13="No Data",1,IF('Indicator Data imputation'!BL12&lt;&gt;"",1,0))</f>
        <v>0</v>
      </c>
      <c r="BL9" s="42">
        <f>IF('Indicator Data'!BM13="No Data",1,IF('Indicator Data imputation'!BM12&lt;&gt;"",1,0))</f>
        <v>0</v>
      </c>
      <c r="BM9" s="42">
        <f>IF('Indicator Data'!BN13="No Data",1,IF('Indicator Data imputation'!BN12&lt;&gt;"",1,0))</f>
        <v>0</v>
      </c>
      <c r="BN9" s="42">
        <f>IF('Indicator Data'!BO13="No Data",1,IF('Indicator Data imputation'!BO12&lt;&gt;"",1,0))</f>
        <v>0</v>
      </c>
      <c r="BO9" s="42">
        <f>IF('Indicator Data'!BP13="No Data",1,IF('Indicator Data imputation'!BP12&lt;&gt;"",1,0))</f>
        <v>0</v>
      </c>
      <c r="BP9" s="42">
        <f>IF('Indicator Data'!BQ13="No Data",1,IF('Indicator Data imputation'!BQ12&lt;&gt;"",1,0))</f>
        <v>0</v>
      </c>
      <c r="BQ9" s="42">
        <f>IF('Indicator Data'!BR13="No Data",1,IF('Indicator Data imputation'!BR12&lt;&gt;"",1,0))</f>
        <v>0</v>
      </c>
      <c r="BR9" s="42">
        <f>IF('Indicator Data'!BS13="No Data",1,IF('Indicator Data imputation'!BS12&lt;&gt;"",1,0))</f>
        <v>0</v>
      </c>
      <c r="BS9" s="42">
        <f>IF('Indicator Data'!BT13="No Data",1,IF('Indicator Data imputation'!BT12&lt;&gt;"",1,0))</f>
        <v>0</v>
      </c>
      <c r="BT9" s="42">
        <f>IF('Indicator Data'!BU13="No Data",1,IF('Indicator Data imputation'!BU12&lt;&gt;"",1,0))</f>
        <v>0</v>
      </c>
      <c r="BU9">
        <f t="shared" si="0"/>
        <v>9</v>
      </c>
      <c r="BV9" s="44">
        <f t="shared" si="1"/>
        <v>0.12</v>
      </c>
    </row>
    <row r="10" spans="1:74">
      <c r="A10" t="str">
        <f>'Indicator Data'!B14</f>
        <v>AUT</v>
      </c>
      <c r="B10" s="42">
        <f>IF('Indicator Data'!C14="No Data",1,IF('Indicator Data imputation'!C13&lt;&gt;"",1,0))</f>
        <v>0</v>
      </c>
      <c r="C10" s="42">
        <f>IF('Indicator Data'!D14="No Data",1,IF('Indicator Data imputation'!D13&lt;&gt;"",1,0))</f>
        <v>0</v>
      </c>
      <c r="D10" s="42">
        <f>IF('Indicator Data'!E14="No Data",1,IF('Indicator Data imputation'!E13&lt;&gt;"",1,0))</f>
        <v>0</v>
      </c>
      <c r="E10" s="42">
        <f>IF('Indicator Data'!F14="No Data",1,IF('Indicator Data imputation'!F13&lt;&gt;"",1,0))</f>
        <v>0</v>
      </c>
      <c r="F10" s="42">
        <f>IF('Indicator Data'!G14="No Data",1,IF('Indicator Data imputation'!G13&lt;&gt;"",1,0))</f>
        <v>0</v>
      </c>
      <c r="G10" s="42">
        <f>IF('Indicator Data'!H14="No Data",1,IF('Indicator Data imputation'!H13&lt;&gt;"",1,0))</f>
        <v>0</v>
      </c>
      <c r="H10" s="42">
        <f>IF('Indicator Data'!I14="No Data",1,IF('Indicator Data imputation'!I13&lt;&gt;"",1,0))</f>
        <v>0</v>
      </c>
      <c r="I10" s="42">
        <f>IF('Indicator Data'!J14="No Data",1,IF('Indicator Data imputation'!J13&lt;&gt;"",1,0))</f>
        <v>0</v>
      </c>
      <c r="J10" s="42">
        <f>IF('Indicator Data'!K14="No Data",1,IF('Indicator Data imputation'!K13&lt;&gt;"",1,0))</f>
        <v>0</v>
      </c>
      <c r="K10" s="42">
        <f>IF('Indicator Data'!L14="No Data",1,IF('Indicator Data imputation'!L13&lt;&gt;"",1,0))</f>
        <v>0</v>
      </c>
      <c r="L10" s="42">
        <f>IF('Indicator Data'!M14="No Data",1,IF('Indicator Data imputation'!M13&lt;&gt;"",1,0))</f>
        <v>0</v>
      </c>
      <c r="M10" s="42">
        <f>IF('Indicator Data'!N14="No Data",1,IF('Indicator Data imputation'!N13&lt;&gt;"",1,0))</f>
        <v>1</v>
      </c>
      <c r="N10" s="42">
        <f>IF('Indicator Data'!O14="No Data",1,IF('Indicator Data imputation'!O13&lt;&gt;"",1,0))</f>
        <v>1</v>
      </c>
      <c r="O10" s="42">
        <f>IF('Indicator Data'!P14="No Data",1,IF('Indicator Data imputation'!P13&lt;&gt;"",1,0))</f>
        <v>1</v>
      </c>
      <c r="P10" s="42">
        <f>IF('Indicator Data'!Q14="No Data",1,IF('Indicator Data imputation'!Q13&lt;&gt;"",1,0))</f>
        <v>0</v>
      </c>
      <c r="Q10" s="42">
        <f>IF('Indicator Data'!R14="No Data",1,IF('Indicator Data imputation'!R13&lt;&gt;"",1,0))</f>
        <v>0</v>
      </c>
      <c r="R10" s="42">
        <f>IF('Indicator Data'!S14="No Data",1,IF('Indicator Data imputation'!S13&lt;&gt;"",1,0))</f>
        <v>0</v>
      </c>
      <c r="S10" s="42">
        <f>IF('Indicator Data'!T14="No Data",1,IF('Indicator Data imputation'!T13&lt;&gt;"",1,0))</f>
        <v>0</v>
      </c>
      <c r="T10" s="42">
        <f>IF('Indicator Data'!U14="No Data",1,IF('Indicator Data imputation'!U13&lt;&gt;"",1,0))</f>
        <v>0</v>
      </c>
      <c r="U10" s="42">
        <f>IF('Indicator Data'!V14="No Data",1,IF('Indicator Data imputation'!V13&lt;&gt;"",1,0))</f>
        <v>0</v>
      </c>
      <c r="V10" s="42">
        <f>IF('Indicator Data'!W14="No Data",1,IF('Indicator Data imputation'!W13&lt;&gt;"",1,0))</f>
        <v>0</v>
      </c>
      <c r="W10" s="42">
        <f>IF('Indicator Data'!X14="No Data",1,IF('Indicator Data imputation'!X13&lt;&gt;"",1,0))</f>
        <v>0</v>
      </c>
      <c r="X10" s="42">
        <f>IF('Indicator Data'!Y14="No Data",1,IF('Indicator Data imputation'!Y13&lt;&gt;"",1,0))</f>
        <v>0</v>
      </c>
      <c r="Y10" s="42">
        <f>IF('Indicator Data'!Z14="No Data",1,IF('Indicator Data imputation'!Z13&lt;&gt;"",1,0))</f>
        <v>0</v>
      </c>
      <c r="Z10" s="42">
        <f>IF('Indicator Data'!AA14="No Data",1,IF('Indicator Data imputation'!AA13&lt;&gt;"",1,0))</f>
        <v>1</v>
      </c>
      <c r="AA10" s="42">
        <f>IF('Indicator Data'!AB14="No Data",1,IF('Indicator Data imputation'!AB13&lt;&gt;"",1,0))</f>
        <v>0</v>
      </c>
      <c r="AB10" s="42">
        <f>IF('Indicator Data'!AC14="No Data",1,IF('Indicator Data imputation'!AC13&lt;&gt;"",1,0))</f>
        <v>0</v>
      </c>
      <c r="AC10" s="42">
        <f>IF('Indicator Data'!AD14="No Data",1,IF('Indicator Data imputation'!AD13&lt;&gt;"",1,0))</f>
        <v>0</v>
      </c>
      <c r="AD10" s="42">
        <f>IF('Indicator Data'!AE14="No Data",1,IF('Indicator Data imputation'!AE13&lt;&gt;"",1,0))</f>
        <v>0</v>
      </c>
      <c r="AE10" s="42">
        <f>IF('Indicator Data'!AF14="No Data",1,IF('Indicator Data imputation'!AF13&lt;&gt;"",1,0))</f>
        <v>0</v>
      </c>
      <c r="AF10" s="42">
        <f>IF('Indicator Data'!AG14="No Data",1,IF('Indicator Data imputation'!AG13&lt;&gt;"",1,0))</f>
        <v>0</v>
      </c>
      <c r="AG10" s="42">
        <f>IF('Indicator Data'!AH14="No Data",1,IF('Indicator Data imputation'!AH13&lt;&gt;"",1,0))</f>
        <v>0</v>
      </c>
      <c r="AH10" s="42">
        <f>IF('Indicator Data'!AI14="No Data",1,IF('Indicator Data imputation'!AI13&lt;&gt;"",1,0))</f>
        <v>1</v>
      </c>
      <c r="AI10" s="42">
        <f>IF('Indicator Data'!AJ14="No Data",1,IF('Indicator Data imputation'!AJ13&lt;&gt;"",1,0))</f>
        <v>0</v>
      </c>
      <c r="AJ10" s="42">
        <f>IF('Indicator Data'!AK14="No Data",1,IF('Indicator Data imputation'!AK13&lt;&gt;"",1,0))</f>
        <v>0</v>
      </c>
      <c r="AK10" s="42">
        <f>IF('Indicator Data'!AL14="No Data",1,IF('Indicator Data imputation'!AL13&lt;&gt;"",1,0))</f>
        <v>0</v>
      </c>
      <c r="AL10" s="42">
        <f>IF('Indicator Data'!AM14="No Data",1,IF('Indicator Data imputation'!AM13&lt;&gt;"",1,0))</f>
        <v>1</v>
      </c>
      <c r="AM10" s="42">
        <f>IF('Indicator Data'!AN14="No Data",1,IF('Indicator Data imputation'!AN13&lt;&gt;"",1,0))</f>
        <v>0</v>
      </c>
      <c r="AN10" s="42">
        <f>IF('Indicator Data'!AO14="No Data",1,IF('Indicator Data imputation'!AO13&lt;&gt;"",1,0))</f>
        <v>0</v>
      </c>
      <c r="AO10" s="42">
        <f>IF('Indicator Data'!AP14="No Data",1,IF('Indicator Data imputation'!AP13&lt;&gt;"",1,0))</f>
        <v>1</v>
      </c>
      <c r="AP10" s="42">
        <f>IF('Indicator Data'!AQ14="No Data",1,IF('Indicator Data imputation'!AQ13&lt;&gt;"",1,0))</f>
        <v>0</v>
      </c>
      <c r="AQ10" s="42">
        <f>IF('Indicator Data'!AR14="No Data",1,IF('Indicator Data imputation'!AR13&lt;&gt;"",1,0))</f>
        <v>1</v>
      </c>
      <c r="AR10" s="42">
        <f>IF('Indicator Data'!AS14="No Data",1,IF('Indicator Data imputation'!AS13&lt;&gt;"",1,0))</f>
        <v>1</v>
      </c>
      <c r="AS10" s="42">
        <f>IF('Indicator Data'!AT14="No Data",1,IF('Indicator Data imputation'!AT13&lt;&gt;"",1,0))</f>
        <v>1</v>
      </c>
      <c r="AT10" s="42">
        <f>IF('Indicator Data'!AU14="No Data",1,IF('Indicator Data imputation'!AU13&lt;&gt;"",1,0))</f>
        <v>0</v>
      </c>
      <c r="AU10" s="42">
        <f>IF('Indicator Data'!AV14="No Data",1,IF('Indicator Data imputation'!AV13&lt;&gt;"",1,0))</f>
        <v>0</v>
      </c>
      <c r="AV10" s="42">
        <f>IF('Indicator Data'!AW14="No Data",1,IF('Indicator Data imputation'!AW13&lt;&gt;"",1,0))</f>
        <v>0</v>
      </c>
      <c r="AW10" s="42">
        <f>IF('Indicator Data'!AX14="No Data",1,IF('Indicator Data imputation'!AX13&lt;&gt;"",1,0))</f>
        <v>0</v>
      </c>
      <c r="AX10" s="42">
        <f>IF('Indicator Data'!AY14="No Data",1,IF('Indicator Data imputation'!AY13&lt;&gt;"",1,0))</f>
        <v>0</v>
      </c>
      <c r="AY10" s="42">
        <f>IF('Indicator Data'!AZ14="No Data",1,IF('Indicator Data imputation'!AZ13&lt;&gt;"",1,0))</f>
        <v>0</v>
      </c>
      <c r="AZ10" s="42">
        <f>IF('Indicator Data'!BA14="No Data",1,IF('Indicator Data imputation'!BA13&lt;&gt;"",1,0))</f>
        <v>0</v>
      </c>
      <c r="BA10" s="42">
        <f>IF('Indicator Data'!BB14="No Data",1,IF('Indicator Data imputation'!BB13&lt;&gt;"",1,0))</f>
        <v>0</v>
      </c>
      <c r="BB10" s="42">
        <f>IF('Indicator Data'!BC14="No Data",1,IF('Indicator Data imputation'!BC13&lt;&gt;"",1,0))</f>
        <v>0</v>
      </c>
      <c r="BC10" s="42">
        <f>IF('Indicator Data'!BD14="No Data",1,IF('Indicator Data imputation'!BD13&lt;&gt;"",1,0))</f>
        <v>0</v>
      </c>
      <c r="BD10" s="42">
        <f>IF('Indicator Data'!BE14="No Data",1,IF('Indicator Data imputation'!BE13&lt;&gt;"",1,0))</f>
        <v>0</v>
      </c>
      <c r="BE10" s="42">
        <f>IF('Indicator Data'!BF14="No Data",1,IF('Indicator Data imputation'!BF13&lt;&gt;"",1,0))</f>
        <v>0</v>
      </c>
      <c r="BF10" s="42">
        <f>IF('Indicator Data'!BG14="No Data",1,IF('Indicator Data imputation'!BG13&lt;&gt;"",1,0))</f>
        <v>0</v>
      </c>
      <c r="BG10" s="42">
        <f>IF('Indicator Data'!BH14="No Data",1,IF('Indicator Data imputation'!BH13&lt;&gt;"",1,0))</f>
        <v>0</v>
      </c>
      <c r="BH10" s="42">
        <f>IF('Indicator Data'!BI14="No Data",1,IF('Indicator Data imputation'!BI13&lt;&gt;"",1,0))</f>
        <v>0</v>
      </c>
      <c r="BI10" s="42">
        <f>IF('Indicator Data'!BJ14="No Data",1,IF('Indicator Data imputation'!BJ13&lt;&gt;"",1,0))</f>
        <v>1</v>
      </c>
      <c r="BJ10" s="42">
        <f>IF('Indicator Data'!BK14="No Data",1,IF('Indicator Data imputation'!BK13&lt;&gt;"",1,0))</f>
        <v>0</v>
      </c>
      <c r="BK10" s="42">
        <f>IF('Indicator Data'!BL14="No Data",1,IF('Indicator Data imputation'!BL13&lt;&gt;"",1,0))</f>
        <v>0</v>
      </c>
      <c r="BL10" s="42">
        <f>IF('Indicator Data'!BM14="No Data",1,IF('Indicator Data imputation'!BM13&lt;&gt;"",1,0))</f>
        <v>0</v>
      </c>
      <c r="BM10" s="42">
        <f>IF('Indicator Data'!BN14="No Data",1,IF('Indicator Data imputation'!BN13&lt;&gt;"",1,0))</f>
        <v>0</v>
      </c>
      <c r="BN10" s="42">
        <f>IF('Indicator Data'!BO14="No Data",1,IF('Indicator Data imputation'!BO13&lt;&gt;"",1,0))</f>
        <v>0</v>
      </c>
      <c r="BO10" s="42">
        <f>IF('Indicator Data'!BP14="No Data",1,IF('Indicator Data imputation'!BP13&lt;&gt;"",1,0))</f>
        <v>0</v>
      </c>
      <c r="BP10" s="42">
        <f>IF('Indicator Data'!BQ14="No Data",1,IF('Indicator Data imputation'!BQ13&lt;&gt;"",1,0))</f>
        <v>0</v>
      </c>
      <c r="BQ10" s="42">
        <f>IF('Indicator Data'!BR14="No Data",1,IF('Indicator Data imputation'!BR13&lt;&gt;"",1,0))</f>
        <v>0</v>
      </c>
      <c r="BR10" s="42">
        <f>IF('Indicator Data'!BS14="No Data",1,IF('Indicator Data imputation'!BS13&lt;&gt;"",1,0))</f>
        <v>1</v>
      </c>
      <c r="BS10" s="42">
        <f>IF('Indicator Data'!BT14="No Data",1,IF('Indicator Data imputation'!BT13&lt;&gt;"",1,0))</f>
        <v>0</v>
      </c>
      <c r="BT10" s="42">
        <f>IF('Indicator Data'!BU14="No Data",1,IF('Indicator Data imputation'!BU13&lt;&gt;"",1,0))</f>
        <v>0</v>
      </c>
      <c r="BU10">
        <f t="shared" si="0"/>
        <v>12</v>
      </c>
      <c r="BV10" s="44">
        <f t="shared" si="1"/>
        <v>0.16</v>
      </c>
    </row>
    <row r="11" spans="1:74">
      <c r="A11" t="str">
        <f>'Indicator Data'!B15</f>
        <v>AZE</v>
      </c>
      <c r="B11" s="42">
        <f>IF('Indicator Data'!C15="No Data",1,IF('Indicator Data imputation'!C14&lt;&gt;"",1,0))</f>
        <v>0</v>
      </c>
      <c r="C11" s="42">
        <f>IF('Indicator Data'!D15="No Data",1,IF('Indicator Data imputation'!D14&lt;&gt;"",1,0))</f>
        <v>0</v>
      </c>
      <c r="D11" s="42">
        <f>IF('Indicator Data'!E15="No Data",1,IF('Indicator Data imputation'!E14&lt;&gt;"",1,0))</f>
        <v>0</v>
      </c>
      <c r="E11" s="42">
        <f>IF('Indicator Data'!F15="No Data",1,IF('Indicator Data imputation'!F14&lt;&gt;"",1,0))</f>
        <v>0</v>
      </c>
      <c r="F11" s="42">
        <f>IF('Indicator Data'!G15="No Data",1,IF('Indicator Data imputation'!G14&lt;&gt;"",1,0))</f>
        <v>0</v>
      </c>
      <c r="G11" s="42">
        <f>IF('Indicator Data'!H15="No Data",1,IF('Indicator Data imputation'!H14&lt;&gt;"",1,0))</f>
        <v>0</v>
      </c>
      <c r="H11" s="42">
        <f>IF('Indicator Data'!I15="No Data",1,IF('Indicator Data imputation'!I14&lt;&gt;"",1,0))</f>
        <v>0</v>
      </c>
      <c r="I11" s="42">
        <f>IF('Indicator Data'!J15="No Data",1,IF('Indicator Data imputation'!J14&lt;&gt;"",1,0))</f>
        <v>0</v>
      </c>
      <c r="J11" s="42">
        <f>IF('Indicator Data'!K15="No Data",1,IF('Indicator Data imputation'!K14&lt;&gt;"",1,0))</f>
        <v>0</v>
      </c>
      <c r="K11" s="42">
        <f>IF('Indicator Data'!L15="No Data",1,IF('Indicator Data imputation'!L14&lt;&gt;"",1,0))</f>
        <v>0</v>
      </c>
      <c r="L11" s="42">
        <f>IF('Indicator Data'!M15="No Data",1,IF('Indicator Data imputation'!M14&lt;&gt;"",1,0))</f>
        <v>0</v>
      </c>
      <c r="M11" s="42">
        <f>IF('Indicator Data'!N15="No Data",1,IF('Indicator Data imputation'!N14&lt;&gt;"",1,0))</f>
        <v>1</v>
      </c>
      <c r="N11" s="42">
        <f>IF('Indicator Data'!O15="No Data",1,IF('Indicator Data imputation'!O14&lt;&gt;"",1,0))</f>
        <v>1</v>
      </c>
      <c r="O11" s="42">
        <f>IF('Indicator Data'!P15="No Data",1,IF('Indicator Data imputation'!P14&lt;&gt;"",1,0))</f>
        <v>1</v>
      </c>
      <c r="P11" s="42">
        <f>IF('Indicator Data'!Q15="No Data",1,IF('Indicator Data imputation'!Q14&lt;&gt;"",1,0))</f>
        <v>0</v>
      </c>
      <c r="Q11" s="42">
        <f>IF('Indicator Data'!R15="No Data",1,IF('Indicator Data imputation'!R14&lt;&gt;"",1,0))</f>
        <v>0</v>
      </c>
      <c r="R11" s="42">
        <f>IF('Indicator Data'!S15="No Data",1,IF('Indicator Data imputation'!S14&lt;&gt;"",1,0))</f>
        <v>0</v>
      </c>
      <c r="S11" s="42">
        <f>IF('Indicator Data'!T15="No Data",1,IF('Indicator Data imputation'!T14&lt;&gt;"",1,0))</f>
        <v>0</v>
      </c>
      <c r="T11" s="42">
        <f>IF('Indicator Data'!U15="No Data",1,IF('Indicator Data imputation'!U14&lt;&gt;"",1,0))</f>
        <v>0</v>
      </c>
      <c r="U11" s="42">
        <f>IF('Indicator Data'!V15="No Data",1,IF('Indicator Data imputation'!V14&lt;&gt;"",1,0))</f>
        <v>0</v>
      </c>
      <c r="V11" s="42">
        <f>IF('Indicator Data'!W15="No Data",1,IF('Indicator Data imputation'!W14&lt;&gt;"",1,0))</f>
        <v>0</v>
      </c>
      <c r="W11" s="42">
        <f>IF('Indicator Data'!X15="No Data",1,IF('Indicator Data imputation'!X14&lt;&gt;"",1,0))</f>
        <v>0</v>
      </c>
      <c r="X11" s="42">
        <f>IF('Indicator Data'!Y15="No Data",1,IF('Indicator Data imputation'!Y14&lt;&gt;"",1,0))</f>
        <v>0</v>
      </c>
      <c r="Y11" s="42">
        <f>IF('Indicator Data'!Z15="No Data",1,IF('Indicator Data imputation'!Z14&lt;&gt;"",1,0))</f>
        <v>0</v>
      </c>
      <c r="Z11" s="42">
        <f>IF('Indicator Data'!AA15="No Data",1,IF('Indicator Data imputation'!AA14&lt;&gt;"",1,0))</f>
        <v>0</v>
      </c>
      <c r="AA11" s="42">
        <f>IF('Indicator Data'!AB15="No Data",1,IF('Indicator Data imputation'!AB14&lt;&gt;"",1,0))</f>
        <v>0</v>
      </c>
      <c r="AB11" s="42">
        <f>IF('Indicator Data'!AC15="No Data",1,IF('Indicator Data imputation'!AC14&lt;&gt;"",1,0))</f>
        <v>0</v>
      </c>
      <c r="AC11" s="42">
        <f>IF('Indicator Data'!AD15="No Data",1,IF('Indicator Data imputation'!AD14&lt;&gt;"",1,0))</f>
        <v>1</v>
      </c>
      <c r="AD11" s="42">
        <f>IF('Indicator Data'!AE15="No Data",1,IF('Indicator Data imputation'!AE14&lt;&gt;"",1,0))</f>
        <v>0</v>
      </c>
      <c r="AE11" s="42">
        <f>IF('Indicator Data'!AF15="No Data",1,IF('Indicator Data imputation'!AF14&lt;&gt;"",1,0))</f>
        <v>0</v>
      </c>
      <c r="AF11" s="42">
        <f>IF('Indicator Data'!AG15="No Data",1,IF('Indicator Data imputation'!AG14&lt;&gt;"",1,0))</f>
        <v>0</v>
      </c>
      <c r="AG11" s="42">
        <f>IF('Indicator Data'!AH15="No Data",1,IF('Indicator Data imputation'!AH14&lt;&gt;"",1,0))</f>
        <v>0</v>
      </c>
      <c r="AH11" s="42">
        <f>IF('Indicator Data'!AI15="No Data",1,IF('Indicator Data imputation'!AI14&lt;&gt;"",1,0))</f>
        <v>1</v>
      </c>
      <c r="AI11" s="42">
        <f>IF('Indicator Data'!AJ15="No Data",1,IF('Indicator Data imputation'!AJ14&lt;&gt;"",1,0))</f>
        <v>0</v>
      </c>
      <c r="AJ11" s="42">
        <f>IF('Indicator Data'!AK15="No Data",1,IF('Indicator Data imputation'!AK14&lt;&gt;"",1,0))</f>
        <v>0</v>
      </c>
      <c r="AK11" s="42">
        <f>IF('Indicator Data'!AL15="No Data",1,IF('Indicator Data imputation'!AL14&lt;&gt;"",1,0))</f>
        <v>0</v>
      </c>
      <c r="AL11" s="42">
        <f>IF('Indicator Data'!AM15="No Data",1,IF('Indicator Data imputation'!AM14&lt;&gt;"",1,0))</f>
        <v>0</v>
      </c>
      <c r="AM11" s="42">
        <f>IF('Indicator Data'!AN15="No Data",1,IF('Indicator Data imputation'!AN14&lt;&gt;"",1,0))</f>
        <v>0</v>
      </c>
      <c r="AN11" s="42">
        <f>IF('Indicator Data'!AO15="No Data",1,IF('Indicator Data imputation'!AO14&lt;&gt;"",1,0))</f>
        <v>0</v>
      </c>
      <c r="AO11" s="42">
        <f>IF('Indicator Data'!AP15="No Data",1,IF('Indicator Data imputation'!AP14&lt;&gt;"",1,0))</f>
        <v>0</v>
      </c>
      <c r="AP11" s="42">
        <f>IF('Indicator Data'!AQ15="No Data",1,IF('Indicator Data imputation'!AQ14&lt;&gt;"",1,0))</f>
        <v>0</v>
      </c>
      <c r="AQ11" s="42">
        <f>IF('Indicator Data'!AR15="No Data",1,IF('Indicator Data imputation'!AR14&lt;&gt;"",1,0))</f>
        <v>0</v>
      </c>
      <c r="AR11" s="42">
        <f>IF('Indicator Data'!AS15="No Data",1,IF('Indicator Data imputation'!AS14&lt;&gt;"",1,0))</f>
        <v>0</v>
      </c>
      <c r="AS11" s="42">
        <f>IF('Indicator Data'!AT15="No Data",1,IF('Indicator Data imputation'!AT14&lt;&gt;"",1,0))</f>
        <v>0</v>
      </c>
      <c r="AT11" s="42">
        <f>IF('Indicator Data'!AU15="No Data",1,IF('Indicator Data imputation'!AU14&lt;&gt;"",1,0))</f>
        <v>0</v>
      </c>
      <c r="AU11" s="42">
        <f>IF('Indicator Data'!AV15="No Data",1,IF('Indicator Data imputation'!AV14&lt;&gt;"",1,0))</f>
        <v>0</v>
      </c>
      <c r="AV11" s="42">
        <f>IF('Indicator Data'!AW15="No Data",1,IF('Indicator Data imputation'!AW14&lt;&gt;"",1,0))</f>
        <v>1</v>
      </c>
      <c r="AW11" s="42">
        <f>IF('Indicator Data'!AX15="No Data",1,IF('Indicator Data imputation'!AX14&lt;&gt;"",1,0))</f>
        <v>0</v>
      </c>
      <c r="AX11" s="42">
        <f>IF('Indicator Data'!AY15="No Data",1,IF('Indicator Data imputation'!AY14&lt;&gt;"",1,0))</f>
        <v>0</v>
      </c>
      <c r="AY11" s="42">
        <f>IF('Indicator Data'!AZ15="No Data",1,IF('Indicator Data imputation'!AZ14&lt;&gt;"",1,0))</f>
        <v>0</v>
      </c>
      <c r="AZ11" s="42">
        <f>IF('Indicator Data'!BA15="No Data",1,IF('Indicator Data imputation'!BA14&lt;&gt;"",1,0))</f>
        <v>0</v>
      </c>
      <c r="BA11" s="42">
        <f>IF('Indicator Data'!BB15="No Data",1,IF('Indicator Data imputation'!BB14&lt;&gt;"",1,0))</f>
        <v>0</v>
      </c>
      <c r="BB11" s="42">
        <f>IF('Indicator Data'!BC15="No Data",1,IF('Indicator Data imputation'!BC14&lt;&gt;"",1,0))</f>
        <v>0</v>
      </c>
      <c r="BC11" s="42">
        <f>IF('Indicator Data'!BD15="No Data",1,IF('Indicator Data imputation'!BD14&lt;&gt;"",1,0))</f>
        <v>0</v>
      </c>
      <c r="BD11" s="42">
        <f>IF('Indicator Data'!BE15="No Data",1,IF('Indicator Data imputation'!BE14&lt;&gt;"",1,0))</f>
        <v>0</v>
      </c>
      <c r="BE11" s="42">
        <f>IF('Indicator Data'!BF15="No Data",1,IF('Indicator Data imputation'!BF14&lt;&gt;"",1,0))</f>
        <v>1</v>
      </c>
      <c r="BF11" s="42">
        <f>IF('Indicator Data'!BG15="No Data",1,IF('Indicator Data imputation'!BG14&lt;&gt;"",1,0))</f>
        <v>0</v>
      </c>
      <c r="BG11" s="42">
        <f>IF('Indicator Data'!BH15="No Data",1,IF('Indicator Data imputation'!BH14&lt;&gt;"",1,0))</f>
        <v>0</v>
      </c>
      <c r="BH11" s="42">
        <f>IF('Indicator Data'!BI15="No Data",1,IF('Indicator Data imputation'!BI14&lt;&gt;"",1,0))</f>
        <v>0</v>
      </c>
      <c r="BI11" s="42">
        <f>IF('Indicator Data'!BJ15="No Data",1,IF('Indicator Data imputation'!BJ14&lt;&gt;"",1,0))</f>
        <v>0</v>
      </c>
      <c r="BJ11" s="42">
        <f>IF('Indicator Data'!BK15="No Data",1,IF('Indicator Data imputation'!BK14&lt;&gt;"",1,0))</f>
        <v>0</v>
      </c>
      <c r="BK11" s="42">
        <f>IF('Indicator Data'!BL15="No Data",1,IF('Indicator Data imputation'!BL14&lt;&gt;"",1,0))</f>
        <v>0</v>
      </c>
      <c r="BL11" s="42">
        <f>IF('Indicator Data'!BM15="No Data",1,IF('Indicator Data imputation'!BM14&lt;&gt;"",1,0))</f>
        <v>0</v>
      </c>
      <c r="BM11" s="42">
        <f>IF('Indicator Data'!BN15="No Data",1,IF('Indicator Data imputation'!BN14&lt;&gt;"",1,0))</f>
        <v>0</v>
      </c>
      <c r="BN11" s="42">
        <f>IF('Indicator Data'!BO15="No Data",1,IF('Indicator Data imputation'!BO14&lt;&gt;"",1,0))</f>
        <v>0</v>
      </c>
      <c r="BO11" s="42">
        <f>IF('Indicator Data'!BP15="No Data",1,IF('Indicator Data imputation'!BP14&lt;&gt;"",1,0))</f>
        <v>0</v>
      </c>
      <c r="BP11" s="42">
        <f>IF('Indicator Data'!BQ15="No Data",1,IF('Indicator Data imputation'!BQ14&lt;&gt;"",1,0))</f>
        <v>0</v>
      </c>
      <c r="BQ11" s="42">
        <f>IF('Indicator Data'!BR15="No Data",1,IF('Indicator Data imputation'!BR14&lt;&gt;"",1,0))</f>
        <v>0</v>
      </c>
      <c r="BR11" s="42">
        <f>IF('Indicator Data'!BS15="No Data",1,IF('Indicator Data imputation'!BS14&lt;&gt;"",1,0))</f>
        <v>0</v>
      </c>
      <c r="BS11" s="42">
        <f>IF('Indicator Data'!BT15="No Data",1,IF('Indicator Data imputation'!BT14&lt;&gt;"",1,0))</f>
        <v>0</v>
      </c>
      <c r="BT11" s="42">
        <f>IF('Indicator Data'!BU15="No Data",1,IF('Indicator Data imputation'!BU14&lt;&gt;"",1,0))</f>
        <v>0</v>
      </c>
      <c r="BU11">
        <f t="shared" si="0"/>
        <v>7</v>
      </c>
      <c r="BV11" s="44">
        <f t="shared" si="1"/>
        <v>9.3333333333333338E-2</v>
      </c>
    </row>
    <row r="12" spans="1:74">
      <c r="A12" t="str">
        <f>'Indicator Data'!B16</f>
        <v>BHS</v>
      </c>
      <c r="B12" s="42">
        <f>IF('Indicator Data'!C16="No Data",1,IF('Indicator Data imputation'!C15&lt;&gt;"",1,0))</f>
        <v>0</v>
      </c>
      <c r="C12" s="42">
        <f>IF('Indicator Data'!D16="No Data",1,IF('Indicator Data imputation'!D15&lt;&gt;"",1,0))</f>
        <v>0</v>
      </c>
      <c r="D12" s="42">
        <f>IF('Indicator Data'!E16="No Data",1,IF('Indicator Data imputation'!E15&lt;&gt;"",1,0))</f>
        <v>0</v>
      </c>
      <c r="E12" s="42">
        <f>IF('Indicator Data'!F16="No Data",1,IF('Indicator Data imputation'!F15&lt;&gt;"",1,0))</f>
        <v>0</v>
      </c>
      <c r="F12" s="42">
        <f>IF('Indicator Data'!G16="No Data",1,IF('Indicator Data imputation'!G15&lt;&gt;"",1,0))</f>
        <v>0</v>
      </c>
      <c r="G12" s="42">
        <f>IF('Indicator Data'!H16="No Data",1,IF('Indicator Data imputation'!H15&lt;&gt;"",1,0))</f>
        <v>0</v>
      </c>
      <c r="H12" s="42">
        <f>IF('Indicator Data'!I16="No Data",1,IF('Indicator Data imputation'!I15&lt;&gt;"",1,0))</f>
        <v>0</v>
      </c>
      <c r="I12" s="42">
        <f>IF('Indicator Data'!J16="No Data",1,IF('Indicator Data imputation'!J15&lt;&gt;"",1,0))</f>
        <v>0</v>
      </c>
      <c r="J12" s="42">
        <f>IF('Indicator Data'!K16="No Data",1,IF('Indicator Data imputation'!K15&lt;&gt;"",1,0))</f>
        <v>0</v>
      </c>
      <c r="K12" s="42">
        <f>IF('Indicator Data'!L16="No Data",1,IF('Indicator Data imputation'!L15&lt;&gt;"",1,0))</f>
        <v>0</v>
      </c>
      <c r="L12" s="42">
        <f>IF('Indicator Data'!M16="No Data",1,IF('Indicator Data imputation'!M15&lt;&gt;"",1,0))</f>
        <v>1</v>
      </c>
      <c r="M12" s="42">
        <f>IF('Indicator Data'!N16="No Data",1,IF('Indicator Data imputation'!N15&lt;&gt;"",1,0))</f>
        <v>1</v>
      </c>
      <c r="N12" s="42">
        <f>IF('Indicator Data'!O16="No Data",1,IF('Indicator Data imputation'!O15&lt;&gt;"",1,0))</f>
        <v>1</v>
      </c>
      <c r="O12" s="42">
        <f>IF('Indicator Data'!P16="No Data",1,IF('Indicator Data imputation'!P15&lt;&gt;"",1,0))</f>
        <v>1</v>
      </c>
      <c r="P12" s="42">
        <f>IF('Indicator Data'!Q16="No Data",1,IF('Indicator Data imputation'!Q15&lt;&gt;"",1,0))</f>
        <v>0</v>
      </c>
      <c r="Q12" s="42">
        <f>IF('Indicator Data'!R16="No Data",1,IF('Indicator Data imputation'!R15&lt;&gt;"",1,0))</f>
        <v>0</v>
      </c>
      <c r="R12" s="42">
        <f>IF('Indicator Data'!S16="No Data",1,IF('Indicator Data imputation'!S15&lt;&gt;"",1,0))</f>
        <v>0</v>
      </c>
      <c r="S12" s="42">
        <f>IF('Indicator Data'!T16="No Data",1,IF('Indicator Data imputation'!T15&lt;&gt;"",1,0))</f>
        <v>0</v>
      </c>
      <c r="T12" s="42">
        <f>IF('Indicator Data'!U16="No Data",1,IF('Indicator Data imputation'!U15&lt;&gt;"",1,0))</f>
        <v>0</v>
      </c>
      <c r="U12" s="42">
        <f>IF('Indicator Data'!V16="No Data",1,IF('Indicator Data imputation'!V15&lt;&gt;"",1,0))</f>
        <v>0</v>
      </c>
      <c r="V12" s="42">
        <f>IF('Indicator Data'!W16="No Data",1,IF('Indicator Data imputation'!W15&lt;&gt;"",1,0))</f>
        <v>0</v>
      </c>
      <c r="W12" s="42">
        <f>IF('Indicator Data'!X16="No Data",1,IF('Indicator Data imputation'!X15&lt;&gt;"",1,0))</f>
        <v>0</v>
      </c>
      <c r="X12" s="42">
        <f>IF('Indicator Data'!Y16="No Data",1,IF('Indicator Data imputation'!Y15&lt;&gt;"",1,0))</f>
        <v>0</v>
      </c>
      <c r="Y12" s="42">
        <f>IF('Indicator Data'!Z16="No Data",1,IF('Indicator Data imputation'!Z15&lt;&gt;"",1,0))</f>
        <v>0</v>
      </c>
      <c r="Z12" s="42">
        <f>IF('Indicator Data'!AA16="No Data",1,IF('Indicator Data imputation'!AA15&lt;&gt;"",1,0))</f>
        <v>1</v>
      </c>
      <c r="AA12" s="42">
        <f>IF('Indicator Data'!AB16="No Data",1,IF('Indicator Data imputation'!AB15&lt;&gt;"",1,0))</f>
        <v>0</v>
      </c>
      <c r="AB12" s="42">
        <f>IF('Indicator Data'!AC16="No Data",1,IF('Indicator Data imputation'!AC15&lt;&gt;"",1,0))</f>
        <v>0</v>
      </c>
      <c r="AC12" s="42">
        <f>IF('Indicator Data'!AD16="No Data",1,IF('Indicator Data imputation'!AD15&lt;&gt;"",1,0))</f>
        <v>1</v>
      </c>
      <c r="AD12" s="42">
        <f>IF('Indicator Data'!AE16="No Data",1,IF('Indicator Data imputation'!AE15&lt;&gt;"",1,0))</f>
        <v>0</v>
      </c>
      <c r="AE12" s="42">
        <f>IF('Indicator Data'!AF16="No Data",1,IF('Indicator Data imputation'!AF15&lt;&gt;"",1,0))</f>
        <v>0</v>
      </c>
      <c r="AF12" s="42">
        <f>IF('Indicator Data'!AG16="No Data",1,IF('Indicator Data imputation'!AG15&lt;&gt;"",1,0))</f>
        <v>0</v>
      </c>
      <c r="AG12" s="42">
        <f>IF('Indicator Data'!AH16="No Data",1,IF('Indicator Data imputation'!AH15&lt;&gt;"",1,0))</f>
        <v>0</v>
      </c>
      <c r="AH12" s="42">
        <f>IF('Indicator Data'!AI16="No Data",1,IF('Indicator Data imputation'!AI15&lt;&gt;"",1,0))</f>
        <v>1</v>
      </c>
      <c r="AI12" s="42">
        <f>IF('Indicator Data'!AJ16="No Data",1,IF('Indicator Data imputation'!AJ15&lt;&gt;"",1,0))</f>
        <v>0</v>
      </c>
      <c r="AJ12" s="42">
        <f>IF('Indicator Data'!AK16="No Data",1,IF('Indicator Data imputation'!AK15&lt;&gt;"",1,0))</f>
        <v>0</v>
      </c>
      <c r="AK12" s="42">
        <f>IF('Indicator Data'!AL16="No Data",1,IF('Indicator Data imputation'!AL15&lt;&gt;"",1,0))</f>
        <v>0</v>
      </c>
      <c r="AL12" s="42">
        <f>IF('Indicator Data'!AM16="No Data",1,IF('Indicator Data imputation'!AM15&lt;&gt;"",1,0))</f>
        <v>1</v>
      </c>
      <c r="AM12" s="42">
        <f>IF('Indicator Data'!AN16="No Data",1,IF('Indicator Data imputation'!AN15&lt;&gt;"",1,0))</f>
        <v>0</v>
      </c>
      <c r="AN12" s="42">
        <f>IF('Indicator Data'!AO16="No Data",1,IF('Indicator Data imputation'!AO15&lt;&gt;"",1,0))</f>
        <v>0</v>
      </c>
      <c r="AO12" s="42">
        <f>IF('Indicator Data'!AP16="No Data",1,IF('Indicator Data imputation'!AP15&lt;&gt;"",1,0))</f>
        <v>1</v>
      </c>
      <c r="AP12" s="42">
        <f>IF('Indicator Data'!AQ16="No Data",1,IF('Indicator Data imputation'!AQ15&lt;&gt;"",1,0))</f>
        <v>0</v>
      </c>
      <c r="AQ12" s="42">
        <f>IF('Indicator Data'!AR16="No Data",1,IF('Indicator Data imputation'!AR15&lt;&gt;"",1,0))</f>
        <v>0</v>
      </c>
      <c r="AR12" s="42">
        <f>IF('Indicator Data'!AS16="No Data",1,IF('Indicator Data imputation'!AS15&lt;&gt;"",1,0))</f>
        <v>0</v>
      </c>
      <c r="AS12" s="42">
        <f>IF('Indicator Data'!AT16="No Data",1,IF('Indicator Data imputation'!AT15&lt;&gt;"",1,0))</f>
        <v>1</v>
      </c>
      <c r="AT12" s="42">
        <f>IF('Indicator Data'!AU16="No Data",1,IF('Indicator Data imputation'!AU15&lt;&gt;"",1,0))</f>
        <v>0</v>
      </c>
      <c r="AU12" s="42">
        <f>IF('Indicator Data'!AV16="No Data",1,IF('Indicator Data imputation'!AV15&lt;&gt;"",1,0))</f>
        <v>0</v>
      </c>
      <c r="AV12" s="42">
        <f>IF('Indicator Data'!AW16="No Data",1,IF('Indicator Data imputation'!AW15&lt;&gt;"",1,0))</f>
        <v>1</v>
      </c>
      <c r="AW12" s="42">
        <f>IF('Indicator Data'!AX16="No Data",1,IF('Indicator Data imputation'!AX15&lt;&gt;"",1,0))</f>
        <v>0</v>
      </c>
      <c r="AX12" s="42">
        <f>IF('Indicator Data'!AY16="No Data",1,IF('Indicator Data imputation'!AY15&lt;&gt;"",1,0))</f>
        <v>0</v>
      </c>
      <c r="AY12" s="42">
        <f>IF('Indicator Data'!AZ16="No Data",1,IF('Indicator Data imputation'!AZ15&lt;&gt;"",1,0))</f>
        <v>0</v>
      </c>
      <c r="AZ12" s="42">
        <f>IF('Indicator Data'!BA16="No Data",1,IF('Indicator Data imputation'!BA15&lt;&gt;"",1,0))</f>
        <v>0</v>
      </c>
      <c r="BA12" s="42">
        <f>IF('Indicator Data'!BB16="No Data",1,IF('Indicator Data imputation'!BB15&lt;&gt;"",1,0))</f>
        <v>0</v>
      </c>
      <c r="BB12" s="42">
        <f>IF('Indicator Data'!BC16="No Data",1,IF('Indicator Data imputation'!BC15&lt;&gt;"",1,0))</f>
        <v>0</v>
      </c>
      <c r="BC12" s="42">
        <f>IF('Indicator Data'!BD16="No Data",1,IF('Indicator Data imputation'!BD15&lt;&gt;"",1,0))</f>
        <v>1</v>
      </c>
      <c r="BD12" s="42">
        <f>IF('Indicator Data'!BE16="No Data",1,IF('Indicator Data imputation'!BE15&lt;&gt;"",1,0))</f>
        <v>1</v>
      </c>
      <c r="BE12" s="42">
        <f>IF('Indicator Data'!BF16="No Data",1,IF('Indicator Data imputation'!BF15&lt;&gt;"",1,0))</f>
        <v>1</v>
      </c>
      <c r="BF12" s="42">
        <f>IF('Indicator Data'!BG16="No Data",1,IF('Indicator Data imputation'!BG15&lt;&gt;"",1,0))</f>
        <v>0</v>
      </c>
      <c r="BG12" s="42">
        <f>IF('Indicator Data'!BH16="No Data",1,IF('Indicator Data imputation'!BH15&lt;&gt;"",1,0))</f>
        <v>0</v>
      </c>
      <c r="BH12" s="42">
        <f>IF('Indicator Data'!BI16="No Data",1,IF('Indicator Data imputation'!BI15&lt;&gt;"",1,0))</f>
        <v>0</v>
      </c>
      <c r="BI12" s="42">
        <f>IF('Indicator Data'!BJ16="No Data",1,IF('Indicator Data imputation'!BJ15&lt;&gt;"",1,0))</f>
        <v>1</v>
      </c>
      <c r="BJ12" s="42">
        <f>IF('Indicator Data'!BK16="No Data",1,IF('Indicator Data imputation'!BK15&lt;&gt;"",1,0))</f>
        <v>0</v>
      </c>
      <c r="BK12" s="42">
        <f>IF('Indicator Data'!BL16="No Data",1,IF('Indicator Data imputation'!BL15&lt;&gt;"",1,0))</f>
        <v>0</v>
      </c>
      <c r="BL12" s="42">
        <f>IF('Indicator Data'!BM16="No Data",1,IF('Indicator Data imputation'!BM15&lt;&gt;"",1,0))</f>
        <v>0</v>
      </c>
      <c r="BM12" s="42">
        <f>IF('Indicator Data'!BN16="No Data",1,IF('Indicator Data imputation'!BN15&lt;&gt;"",1,0))</f>
        <v>0</v>
      </c>
      <c r="BN12" s="42">
        <f>IF('Indicator Data'!BO16="No Data",1,IF('Indicator Data imputation'!BO15&lt;&gt;"",1,0))</f>
        <v>0</v>
      </c>
      <c r="BO12" s="42">
        <f>IF('Indicator Data'!BP16="No Data",1,IF('Indicator Data imputation'!BP15&lt;&gt;"",1,0))</f>
        <v>0</v>
      </c>
      <c r="BP12" s="42">
        <f>IF('Indicator Data'!BQ16="No Data",1,IF('Indicator Data imputation'!BQ15&lt;&gt;"",1,0))</f>
        <v>0</v>
      </c>
      <c r="BQ12" s="42">
        <f>IF('Indicator Data'!BR16="No Data",1,IF('Indicator Data imputation'!BR15&lt;&gt;"",1,0))</f>
        <v>0</v>
      </c>
      <c r="BR12" s="42">
        <f>IF('Indicator Data'!BS16="No Data",1,IF('Indicator Data imputation'!BS15&lt;&gt;"",1,0))</f>
        <v>0</v>
      </c>
      <c r="BS12" s="42">
        <f>IF('Indicator Data'!BT16="No Data",1,IF('Indicator Data imputation'!BT15&lt;&gt;"",1,0))</f>
        <v>0</v>
      </c>
      <c r="BT12" s="42">
        <f>IF('Indicator Data'!BU16="No Data",1,IF('Indicator Data imputation'!BU15&lt;&gt;"",1,0))</f>
        <v>0</v>
      </c>
      <c r="BU12">
        <f t="shared" si="0"/>
        <v>15</v>
      </c>
      <c r="BV12" s="44">
        <f t="shared" si="1"/>
        <v>0.2</v>
      </c>
    </row>
    <row r="13" spans="1:74">
      <c r="A13" t="str">
        <f>'Indicator Data'!B17</f>
        <v>BHR</v>
      </c>
      <c r="B13" s="42">
        <f>IF('Indicator Data'!C17="No Data",1,IF('Indicator Data imputation'!C16&lt;&gt;"",1,0))</f>
        <v>0</v>
      </c>
      <c r="C13" s="42">
        <f>IF('Indicator Data'!D17="No Data",1,IF('Indicator Data imputation'!D16&lt;&gt;"",1,0))</f>
        <v>0</v>
      </c>
      <c r="D13" s="42">
        <f>IF('Indicator Data'!E17="No Data",1,IF('Indicator Data imputation'!E16&lt;&gt;"",1,0))</f>
        <v>0</v>
      </c>
      <c r="E13" s="42">
        <f>IF('Indicator Data'!F17="No Data",1,IF('Indicator Data imputation'!F16&lt;&gt;"",1,0))</f>
        <v>0</v>
      </c>
      <c r="F13" s="42">
        <f>IF('Indicator Data'!G17="No Data",1,IF('Indicator Data imputation'!G16&lt;&gt;"",1,0))</f>
        <v>0</v>
      </c>
      <c r="G13" s="42">
        <f>IF('Indicator Data'!H17="No Data",1,IF('Indicator Data imputation'!H16&lt;&gt;"",1,0))</f>
        <v>0</v>
      </c>
      <c r="H13" s="42">
        <f>IF('Indicator Data'!I17="No Data",1,IF('Indicator Data imputation'!I16&lt;&gt;"",1,0))</f>
        <v>0</v>
      </c>
      <c r="I13" s="42">
        <f>IF('Indicator Data'!J17="No Data",1,IF('Indicator Data imputation'!J16&lt;&gt;"",1,0))</f>
        <v>0</v>
      </c>
      <c r="J13" s="42">
        <f>IF('Indicator Data'!K17="No Data",1,IF('Indicator Data imputation'!K16&lt;&gt;"",1,0))</f>
        <v>0</v>
      </c>
      <c r="K13" s="42">
        <f>IF('Indicator Data'!L17="No Data",1,IF('Indicator Data imputation'!L16&lt;&gt;"",1,0))</f>
        <v>1</v>
      </c>
      <c r="L13" s="42">
        <f>IF('Indicator Data'!M17="No Data",1,IF('Indicator Data imputation'!M16&lt;&gt;"",1,0))</f>
        <v>0</v>
      </c>
      <c r="M13" s="42">
        <f>IF('Indicator Data'!N17="No Data",1,IF('Indicator Data imputation'!N16&lt;&gt;"",1,0))</f>
        <v>1</v>
      </c>
      <c r="N13" s="42">
        <f>IF('Indicator Data'!O17="No Data",1,IF('Indicator Data imputation'!O16&lt;&gt;"",1,0))</f>
        <v>1</v>
      </c>
      <c r="O13" s="42">
        <f>IF('Indicator Data'!P17="No Data",1,IF('Indicator Data imputation'!P16&lt;&gt;"",1,0))</f>
        <v>1</v>
      </c>
      <c r="P13" s="42">
        <f>IF('Indicator Data'!Q17="No Data",1,IF('Indicator Data imputation'!Q16&lt;&gt;"",1,0))</f>
        <v>0</v>
      </c>
      <c r="Q13" s="42">
        <f>IF('Indicator Data'!R17="No Data",1,IF('Indicator Data imputation'!R16&lt;&gt;"",1,0))</f>
        <v>0</v>
      </c>
      <c r="R13" s="42">
        <f>IF('Indicator Data'!S17="No Data",1,IF('Indicator Data imputation'!S16&lt;&gt;"",1,0))</f>
        <v>0</v>
      </c>
      <c r="S13" s="42">
        <f>IF('Indicator Data'!T17="No Data",1,IF('Indicator Data imputation'!T16&lt;&gt;"",1,0))</f>
        <v>0</v>
      </c>
      <c r="T13" s="42">
        <f>IF('Indicator Data'!U17="No Data",1,IF('Indicator Data imputation'!U16&lt;&gt;"",1,0))</f>
        <v>0</v>
      </c>
      <c r="U13" s="42">
        <f>IF('Indicator Data'!V17="No Data",1,IF('Indicator Data imputation'!V16&lt;&gt;"",1,0))</f>
        <v>0</v>
      </c>
      <c r="V13" s="42">
        <f>IF('Indicator Data'!W17="No Data",1,IF('Indicator Data imputation'!W16&lt;&gt;"",1,0))</f>
        <v>0</v>
      </c>
      <c r="W13" s="42">
        <f>IF('Indicator Data'!X17="No Data",1,IF('Indicator Data imputation'!X16&lt;&gt;"",1,0))</f>
        <v>0</v>
      </c>
      <c r="X13" s="42">
        <f>IF('Indicator Data'!Y17="No Data",1,IF('Indicator Data imputation'!Y16&lt;&gt;"",1,0))</f>
        <v>1</v>
      </c>
      <c r="Y13" s="42">
        <f>IF('Indicator Data'!Z17="No Data",1,IF('Indicator Data imputation'!Z16&lt;&gt;"",1,0))</f>
        <v>0</v>
      </c>
      <c r="Z13" s="42">
        <f>IF('Indicator Data'!AA17="No Data",1,IF('Indicator Data imputation'!AA16&lt;&gt;"",1,0))</f>
        <v>1</v>
      </c>
      <c r="AA13" s="42">
        <f>IF('Indicator Data'!AB17="No Data",1,IF('Indicator Data imputation'!AB16&lt;&gt;"",1,0))</f>
        <v>0</v>
      </c>
      <c r="AB13" s="42">
        <f>IF('Indicator Data'!AC17="No Data",1,IF('Indicator Data imputation'!AC16&lt;&gt;"",1,0))</f>
        <v>1</v>
      </c>
      <c r="AC13" s="42">
        <f>IF('Indicator Data'!AD17="No Data",1,IF('Indicator Data imputation'!AD16&lt;&gt;"",1,0))</f>
        <v>1</v>
      </c>
      <c r="AD13" s="42">
        <f>IF('Indicator Data'!AE17="No Data",1,IF('Indicator Data imputation'!AE16&lt;&gt;"",1,0))</f>
        <v>0</v>
      </c>
      <c r="AE13" s="42">
        <f>IF('Indicator Data'!AF17="No Data",1,IF('Indicator Data imputation'!AF16&lt;&gt;"",1,0))</f>
        <v>0</v>
      </c>
      <c r="AF13" s="42">
        <f>IF('Indicator Data'!AG17="No Data",1,IF('Indicator Data imputation'!AG16&lt;&gt;"",1,0))</f>
        <v>0</v>
      </c>
      <c r="AG13" s="42">
        <f>IF('Indicator Data'!AH17="No Data",1,IF('Indicator Data imputation'!AH16&lt;&gt;"",1,0))</f>
        <v>0</v>
      </c>
      <c r="AH13" s="42">
        <f>IF('Indicator Data'!AI17="No Data",1,IF('Indicator Data imputation'!AI16&lt;&gt;"",1,0))</f>
        <v>1</v>
      </c>
      <c r="AI13" s="42">
        <f>IF('Indicator Data'!AJ17="No Data",1,IF('Indicator Data imputation'!AJ16&lt;&gt;"",1,0))</f>
        <v>0</v>
      </c>
      <c r="AJ13" s="42">
        <f>IF('Indicator Data'!AK17="No Data",1,IF('Indicator Data imputation'!AK16&lt;&gt;"",1,0))</f>
        <v>0</v>
      </c>
      <c r="AK13" s="42">
        <f>IF('Indicator Data'!AL17="No Data",1,IF('Indicator Data imputation'!AL16&lt;&gt;"",1,0))</f>
        <v>0</v>
      </c>
      <c r="AL13" s="42">
        <f>IF('Indicator Data'!AM17="No Data",1,IF('Indicator Data imputation'!AM16&lt;&gt;"",1,0))</f>
        <v>1</v>
      </c>
      <c r="AM13" s="42">
        <f>IF('Indicator Data'!AN17="No Data",1,IF('Indicator Data imputation'!AN16&lt;&gt;"",1,0))</f>
        <v>0</v>
      </c>
      <c r="AN13" s="42">
        <f>IF('Indicator Data'!AO17="No Data",1,IF('Indicator Data imputation'!AO16&lt;&gt;"",1,0))</f>
        <v>0</v>
      </c>
      <c r="AO13" s="42">
        <f>IF('Indicator Data'!AP17="No Data",1,IF('Indicator Data imputation'!AP16&lt;&gt;"",1,0))</f>
        <v>1</v>
      </c>
      <c r="AP13" s="42">
        <f>IF('Indicator Data'!AQ17="No Data",1,IF('Indicator Data imputation'!AQ16&lt;&gt;"",1,0))</f>
        <v>0</v>
      </c>
      <c r="AQ13" s="42">
        <f>IF('Indicator Data'!AR17="No Data",1,IF('Indicator Data imputation'!AR16&lt;&gt;"",1,0))</f>
        <v>0</v>
      </c>
      <c r="AR13" s="42">
        <f>IF('Indicator Data'!AS17="No Data",1,IF('Indicator Data imputation'!AS16&lt;&gt;"",1,0))</f>
        <v>1</v>
      </c>
      <c r="AS13" s="42">
        <f>IF('Indicator Data'!AT17="No Data",1,IF('Indicator Data imputation'!AT16&lt;&gt;"",1,0))</f>
        <v>1</v>
      </c>
      <c r="AT13" s="42">
        <f>IF('Indicator Data'!AU17="No Data",1,IF('Indicator Data imputation'!AU16&lt;&gt;"",1,0))</f>
        <v>0</v>
      </c>
      <c r="AU13" s="42">
        <f>IF('Indicator Data'!AV17="No Data",1,IF('Indicator Data imputation'!AV16&lt;&gt;"",1,0))</f>
        <v>0</v>
      </c>
      <c r="AV13" s="42">
        <f>IF('Indicator Data'!AW17="No Data",1,IF('Indicator Data imputation'!AW16&lt;&gt;"",1,0))</f>
        <v>1</v>
      </c>
      <c r="AW13" s="42">
        <f>IF('Indicator Data'!AX17="No Data",1,IF('Indicator Data imputation'!AX16&lt;&gt;"",1,0))</f>
        <v>0</v>
      </c>
      <c r="AX13" s="42">
        <f>IF('Indicator Data'!AY17="No Data",1,IF('Indicator Data imputation'!AY16&lt;&gt;"",1,0))</f>
        <v>0</v>
      </c>
      <c r="AY13" s="42">
        <f>IF('Indicator Data'!AZ17="No Data",1,IF('Indicator Data imputation'!AZ16&lt;&gt;"",1,0))</f>
        <v>0</v>
      </c>
      <c r="AZ13" s="42">
        <f>IF('Indicator Data'!BA17="No Data",1,IF('Indicator Data imputation'!BA16&lt;&gt;"",1,0))</f>
        <v>0</v>
      </c>
      <c r="BA13" s="42">
        <f>IF('Indicator Data'!BB17="No Data",1,IF('Indicator Data imputation'!BB16&lt;&gt;"",1,0))</f>
        <v>0</v>
      </c>
      <c r="BB13" s="42">
        <f>IF('Indicator Data'!BC17="No Data",1,IF('Indicator Data imputation'!BC16&lt;&gt;"",1,0))</f>
        <v>0</v>
      </c>
      <c r="BC13" s="42">
        <f>IF('Indicator Data'!BD17="No Data",1,IF('Indicator Data imputation'!BD16&lt;&gt;"",1,0))</f>
        <v>1</v>
      </c>
      <c r="BD13" s="42">
        <f>IF('Indicator Data'!BE17="No Data",1,IF('Indicator Data imputation'!BE16&lt;&gt;"",1,0))</f>
        <v>1</v>
      </c>
      <c r="BE13" s="42">
        <f>IF('Indicator Data'!BF17="No Data",1,IF('Indicator Data imputation'!BF16&lt;&gt;"",1,0))</f>
        <v>0</v>
      </c>
      <c r="BF13" s="42">
        <f>IF('Indicator Data'!BG17="No Data",1,IF('Indicator Data imputation'!BG16&lt;&gt;"",1,0))</f>
        <v>0</v>
      </c>
      <c r="BG13" s="42">
        <f>IF('Indicator Data'!BH17="No Data",1,IF('Indicator Data imputation'!BH16&lt;&gt;"",1,0))</f>
        <v>0</v>
      </c>
      <c r="BH13" s="42">
        <f>IF('Indicator Data'!BI17="No Data",1,IF('Indicator Data imputation'!BI16&lt;&gt;"",1,0))</f>
        <v>0</v>
      </c>
      <c r="BI13" s="42">
        <f>IF('Indicator Data'!BJ17="No Data",1,IF('Indicator Data imputation'!BJ16&lt;&gt;"",1,0))</f>
        <v>0</v>
      </c>
      <c r="BJ13" s="42">
        <f>IF('Indicator Data'!BK17="No Data",1,IF('Indicator Data imputation'!BK16&lt;&gt;"",1,0))</f>
        <v>0</v>
      </c>
      <c r="BK13" s="42">
        <f>IF('Indicator Data'!BL17="No Data",1,IF('Indicator Data imputation'!BL16&lt;&gt;"",1,0))</f>
        <v>0</v>
      </c>
      <c r="BL13" s="42">
        <f>IF('Indicator Data'!BM17="No Data",1,IF('Indicator Data imputation'!BM16&lt;&gt;"",1,0))</f>
        <v>0</v>
      </c>
      <c r="BM13" s="42">
        <f>IF('Indicator Data'!BN17="No Data",1,IF('Indicator Data imputation'!BN16&lt;&gt;"",1,0))</f>
        <v>0</v>
      </c>
      <c r="BN13" s="42">
        <f>IF('Indicator Data'!BO17="No Data",1,IF('Indicator Data imputation'!BO16&lt;&gt;"",1,0))</f>
        <v>0</v>
      </c>
      <c r="BO13" s="42">
        <f>IF('Indicator Data'!BP17="No Data",1,IF('Indicator Data imputation'!BP16&lt;&gt;"",1,0))</f>
        <v>0</v>
      </c>
      <c r="BP13" s="42">
        <f>IF('Indicator Data'!BQ17="No Data",1,IF('Indicator Data imputation'!BQ16&lt;&gt;"",1,0))</f>
        <v>0</v>
      </c>
      <c r="BQ13" s="42">
        <f>IF('Indicator Data'!BR17="No Data",1,IF('Indicator Data imputation'!BR16&lt;&gt;"",1,0))</f>
        <v>0</v>
      </c>
      <c r="BR13" s="42">
        <f>IF('Indicator Data'!BS17="No Data",1,IF('Indicator Data imputation'!BS16&lt;&gt;"",1,0))</f>
        <v>0</v>
      </c>
      <c r="BS13" s="42">
        <f>IF('Indicator Data'!BT17="No Data",1,IF('Indicator Data imputation'!BT16&lt;&gt;"",1,0))</f>
        <v>0</v>
      </c>
      <c r="BT13" s="42">
        <f>IF('Indicator Data'!BU17="No Data",1,IF('Indicator Data imputation'!BU16&lt;&gt;"",1,0))</f>
        <v>0</v>
      </c>
      <c r="BU13">
        <f t="shared" si="0"/>
        <v>16</v>
      </c>
      <c r="BV13" s="44">
        <f t="shared" si="1"/>
        <v>0.21333333333333335</v>
      </c>
    </row>
    <row r="14" spans="1:74">
      <c r="A14" t="str">
        <f>'Indicator Data'!B18</f>
        <v>BGD</v>
      </c>
      <c r="B14" s="42">
        <f>IF('Indicator Data'!C18="No Data",1,IF('Indicator Data imputation'!C17&lt;&gt;"",1,0))</f>
        <v>0</v>
      </c>
      <c r="C14" s="42">
        <f>IF('Indicator Data'!D18="No Data",1,IF('Indicator Data imputation'!D17&lt;&gt;"",1,0))</f>
        <v>0</v>
      </c>
      <c r="D14" s="42">
        <f>IF('Indicator Data'!E18="No Data",1,IF('Indicator Data imputation'!E17&lt;&gt;"",1,0))</f>
        <v>0</v>
      </c>
      <c r="E14" s="42">
        <f>IF('Indicator Data'!F18="No Data",1,IF('Indicator Data imputation'!F17&lt;&gt;"",1,0))</f>
        <v>0</v>
      </c>
      <c r="F14" s="42">
        <f>IF('Indicator Data'!G18="No Data",1,IF('Indicator Data imputation'!G17&lt;&gt;"",1,0))</f>
        <v>0</v>
      </c>
      <c r="G14" s="42">
        <f>IF('Indicator Data'!H18="No Data",1,IF('Indicator Data imputation'!H17&lt;&gt;"",1,0))</f>
        <v>0</v>
      </c>
      <c r="H14" s="42">
        <f>IF('Indicator Data'!I18="No Data",1,IF('Indicator Data imputation'!I17&lt;&gt;"",1,0))</f>
        <v>0</v>
      </c>
      <c r="I14" s="42">
        <f>IF('Indicator Data'!J18="No Data",1,IF('Indicator Data imputation'!J17&lt;&gt;"",1,0))</f>
        <v>0</v>
      </c>
      <c r="J14" s="42">
        <f>IF('Indicator Data'!K18="No Data",1,IF('Indicator Data imputation'!K17&lt;&gt;"",1,0))</f>
        <v>0</v>
      </c>
      <c r="K14" s="42">
        <f>IF('Indicator Data'!L18="No Data",1,IF('Indicator Data imputation'!L17&lt;&gt;"",1,0))</f>
        <v>0</v>
      </c>
      <c r="L14" s="42">
        <f>IF('Indicator Data'!M18="No Data",1,IF('Indicator Data imputation'!M17&lt;&gt;"",1,0))</f>
        <v>0</v>
      </c>
      <c r="M14" s="42">
        <f>IF('Indicator Data'!N18="No Data",1,IF('Indicator Data imputation'!N17&lt;&gt;"",1,0))</f>
        <v>1</v>
      </c>
      <c r="N14" s="42">
        <f>IF('Indicator Data'!O18="No Data",1,IF('Indicator Data imputation'!O17&lt;&gt;"",1,0))</f>
        <v>1</v>
      </c>
      <c r="O14" s="42">
        <f>IF('Indicator Data'!P18="No Data",1,IF('Indicator Data imputation'!P17&lt;&gt;"",1,0))</f>
        <v>1</v>
      </c>
      <c r="P14" s="42">
        <f>IF('Indicator Data'!Q18="No Data",1,IF('Indicator Data imputation'!Q17&lt;&gt;"",1,0))</f>
        <v>0</v>
      </c>
      <c r="Q14" s="42">
        <f>IF('Indicator Data'!R18="No Data",1,IF('Indicator Data imputation'!R17&lt;&gt;"",1,0))</f>
        <v>0</v>
      </c>
      <c r="R14" s="42">
        <f>IF('Indicator Data'!S18="No Data",1,IF('Indicator Data imputation'!S17&lt;&gt;"",1,0))</f>
        <v>0</v>
      </c>
      <c r="S14" s="42">
        <f>IF('Indicator Data'!T18="No Data",1,IF('Indicator Data imputation'!T17&lt;&gt;"",1,0))</f>
        <v>0</v>
      </c>
      <c r="T14" s="42">
        <f>IF('Indicator Data'!U18="No Data",1,IF('Indicator Data imputation'!U17&lt;&gt;"",1,0))</f>
        <v>0</v>
      </c>
      <c r="U14" s="42">
        <f>IF('Indicator Data'!V18="No Data",1,IF('Indicator Data imputation'!V17&lt;&gt;"",1,0))</f>
        <v>0</v>
      </c>
      <c r="V14" s="42">
        <f>IF('Indicator Data'!W18="No Data",1,IF('Indicator Data imputation'!W17&lt;&gt;"",1,0))</f>
        <v>0</v>
      </c>
      <c r="W14" s="42">
        <f>IF('Indicator Data'!X18="No Data",1,IF('Indicator Data imputation'!X17&lt;&gt;"",1,0))</f>
        <v>0</v>
      </c>
      <c r="X14" s="42">
        <f>IF('Indicator Data'!Y18="No Data",1,IF('Indicator Data imputation'!Y17&lt;&gt;"",1,0))</f>
        <v>0</v>
      </c>
      <c r="Y14" s="42">
        <f>IF('Indicator Data'!Z18="No Data",1,IF('Indicator Data imputation'!Z17&lt;&gt;"",1,0))</f>
        <v>0</v>
      </c>
      <c r="Z14" s="42">
        <f>IF('Indicator Data'!AA18="No Data",1,IF('Indicator Data imputation'!AA17&lt;&gt;"",1,0))</f>
        <v>0</v>
      </c>
      <c r="AA14" s="42">
        <f>IF('Indicator Data'!AB18="No Data",1,IF('Indicator Data imputation'!AB17&lt;&gt;"",1,0))</f>
        <v>0</v>
      </c>
      <c r="AB14" s="42">
        <f>IF('Indicator Data'!AC18="No Data",1,IF('Indicator Data imputation'!AC17&lt;&gt;"",1,0))</f>
        <v>0</v>
      </c>
      <c r="AC14" s="42">
        <f>IF('Indicator Data'!AD18="No Data",1,IF('Indicator Data imputation'!AD17&lt;&gt;"",1,0))</f>
        <v>0</v>
      </c>
      <c r="AD14" s="42">
        <f>IF('Indicator Data'!AE18="No Data",1,IF('Indicator Data imputation'!AE17&lt;&gt;"",1,0))</f>
        <v>0</v>
      </c>
      <c r="AE14" s="42">
        <f>IF('Indicator Data'!AF18="No Data",1,IF('Indicator Data imputation'!AF17&lt;&gt;"",1,0))</f>
        <v>0</v>
      </c>
      <c r="AF14" s="42">
        <f>IF('Indicator Data'!AG18="No Data",1,IF('Indicator Data imputation'!AG17&lt;&gt;"",1,0))</f>
        <v>0</v>
      </c>
      <c r="AG14" s="42">
        <f>IF('Indicator Data'!AH18="No Data",1,IF('Indicator Data imputation'!AH17&lt;&gt;"",1,0))</f>
        <v>0</v>
      </c>
      <c r="AH14" s="42">
        <f>IF('Indicator Data'!AI18="No Data",1,IF('Indicator Data imputation'!AI17&lt;&gt;"",1,0))</f>
        <v>0</v>
      </c>
      <c r="AI14" s="42">
        <f>IF('Indicator Data'!AJ18="No Data",1,IF('Indicator Data imputation'!AJ17&lt;&gt;"",1,0))</f>
        <v>0</v>
      </c>
      <c r="AJ14" s="42">
        <f>IF('Indicator Data'!AK18="No Data",1,IF('Indicator Data imputation'!AK17&lt;&gt;"",1,0))</f>
        <v>0</v>
      </c>
      <c r="AK14" s="42">
        <f>IF('Indicator Data'!AL18="No Data",1,IF('Indicator Data imputation'!AL17&lt;&gt;"",1,0))</f>
        <v>0</v>
      </c>
      <c r="AL14" s="42">
        <f>IF('Indicator Data'!AM18="No Data",1,IF('Indicator Data imputation'!AM17&lt;&gt;"",1,0))</f>
        <v>0</v>
      </c>
      <c r="AM14" s="42">
        <f>IF('Indicator Data'!AN18="No Data",1,IF('Indicator Data imputation'!AN17&lt;&gt;"",1,0))</f>
        <v>0</v>
      </c>
      <c r="AN14" s="42">
        <f>IF('Indicator Data'!AO18="No Data",1,IF('Indicator Data imputation'!AO17&lt;&gt;"",1,0))</f>
        <v>0</v>
      </c>
      <c r="AO14" s="42">
        <f>IF('Indicator Data'!AP18="No Data",1,IF('Indicator Data imputation'!AP17&lt;&gt;"",1,0))</f>
        <v>0</v>
      </c>
      <c r="AP14" s="42">
        <f>IF('Indicator Data'!AQ18="No Data",1,IF('Indicator Data imputation'!AQ17&lt;&gt;"",1,0))</f>
        <v>0</v>
      </c>
      <c r="AQ14" s="42">
        <f>IF('Indicator Data'!AR18="No Data",1,IF('Indicator Data imputation'!AR17&lt;&gt;"",1,0))</f>
        <v>0</v>
      </c>
      <c r="AR14" s="42">
        <f>IF('Indicator Data'!AS18="No Data",1,IF('Indicator Data imputation'!AS17&lt;&gt;"",1,0))</f>
        <v>0</v>
      </c>
      <c r="AS14" s="42">
        <f>IF('Indicator Data'!AT18="No Data",1,IF('Indicator Data imputation'!AT17&lt;&gt;"",1,0))</f>
        <v>0</v>
      </c>
      <c r="AT14" s="42">
        <f>IF('Indicator Data'!AU18="No Data",1,IF('Indicator Data imputation'!AU17&lt;&gt;"",1,0))</f>
        <v>0</v>
      </c>
      <c r="AU14" s="42">
        <f>IF('Indicator Data'!AV18="No Data",1,IF('Indicator Data imputation'!AV17&lt;&gt;"",1,0))</f>
        <v>0</v>
      </c>
      <c r="AV14" s="42">
        <f>IF('Indicator Data'!AW18="No Data",1,IF('Indicator Data imputation'!AW17&lt;&gt;"",1,0))</f>
        <v>0</v>
      </c>
      <c r="AW14" s="42">
        <f>IF('Indicator Data'!AX18="No Data",1,IF('Indicator Data imputation'!AX17&lt;&gt;"",1,0))</f>
        <v>0</v>
      </c>
      <c r="AX14" s="42">
        <f>IF('Indicator Data'!AY18="No Data",1,IF('Indicator Data imputation'!AY17&lt;&gt;"",1,0))</f>
        <v>0</v>
      </c>
      <c r="AY14" s="42">
        <f>IF('Indicator Data'!AZ18="No Data",1,IF('Indicator Data imputation'!AZ17&lt;&gt;"",1,0))</f>
        <v>0</v>
      </c>
      <c r="AZ14" s="42">
        <f>IF('Indicator Data'!BA18="No Data",1,IF('Indicator Data imputation'!BA17&lt;&gt;"",1,0))</f>
        <v>0</v>
      </c>
      <c r="BA14" s="42">
        <f>IF('Indicator Data'!BB18="No Data",1,IF('Indicator Data imputation'!BB17&lt;&gt;"",1,0))</f>
        <v>0</v>
      </c>
      <c r="BB14" s="42">
        <f>IF('Indicator Data'!BC18="No Data",1,IF('Indicator Data imputation'!BC17&lt;&gt;"",1,0))</f>
        <v>0</v>
      </c>
      <c r="BC14" s="42">
        <f>IF('Indicator Data'!BD18="No Data",1,IF('Indicator Data imputation'!BD17&lt;&gt;"",1,0))</f>
        <v>0</v>
      </c>
      <c r="BD14" s="42">
        <f>IF('Indicator Data'!BE18="No Data",1,IF('Indicator Data imputation'!BE17&lt;&gt;"",1,0))</f>
        <v>0</v>
      </c>
      <c r="BE14" s="42">
        <f>IF('Indicator Data'!BF18="No Data",1,IF('Indicator Data imputation'!BF17&lt;&gt;"",1,0))</f>
        <v>0</v>
      </c>
      <c r="BF14" s="42">
        <f>IF('Indicator Data'!BG18="No Data",1,IF('Indicator Data imputation'!BG17&lt;&gt;"",1,0))</f>
        <v>0</v>
      </c>
      <c r="BG14" s="42">
        <f>IF('Indicator Data'!BH18="No Data",1,IF('Indicator Data imputation'!BH17&lt;&gt;"",1,0))</f>
        <v>0</v>
      </c>
      <c r="BH14" s="42">
        <f>IF('Indicator Data'!BI18="No Data",1,IF('Indicator Data imputation'!BI17&lt;&gt;"",1,0))</f>
        <v>0</v>
      </c>
      <c r="BI14" s="42">
        <f>IF('Indicator Data'!BJ18="No Data",1,IF('Indicator Data imputation'!BJ17&lt;&gt;"",1,0))</f>
        <v>0</v>
      </c>
      <c r="BJ14" s="42">
        <f>IF('Indicator Data'!BK18="No Data",1,IF('Indicator Data imputation'!BK17&lt;&gt;"",1,0))</f>
        <v>0</v>
      </c>
      <c r="BK14" s="42">
        <f>IF('Indicator Data'!BL18="No Data",1,IF('Indicator Data imputation'!BL17&lt;&gt;"",1,0))</f>
        <v>0</v>
      </c>
      <c r="BL14" s="42">
        <f>IF('Indicator Data'!BM18="No Data",1,IF('Indicator Data imputation'!BM17&lt;&gt;"",1,0))</f>
        <v>0</v>
      </c>
      <c r="BM14" s="42">
        <f>IF('Indicator Data'!BN18="No Data",1,IF('Indicator Data imputation'!BN17&lt;&gt;"",1,0))</f>
        <v>0</v>
      </c>
      <c r="BN14" s="42">
        <f>IF('Indicator Data'!BO18="No Data",1,IF('Indicator Data imputation'!BO17&lt;&gt;"",1,0))</f>
        <v>0</v>
      </c>
      <c r="BO14" s="42">
        <f>IF('Indicator Data'!BP18="No Data",1,IF('Indicator Data imputation'!BP17&lt;&gt;"",1,0))</f>
        <v>0</v>
      </c>
      <c r="BP14" s="42">
        <f>IF('Indicator Data'!BQ18="No Data",1,IF('Indicator Data imputation'!BQ17&lt;&gt;"",1,0))</f>
        <v>0</v>
      </c>
      <c r="BQ14" s="42">
        <f>IF('Indicator Data'!BR18="No Data",1,IF('Indicator Data imputation'!BR17&lt;&gt;"",1,0))</f>
        <v>0</v>
      </c>
      <c r="BR14" s="42">
        <f>IF('Indicator Data'!BS18="No Data",1,IF('Indicator Data imputation'!BS17&lt;&gt;"",1,0))</f>
        <v>0</v>
      </c>
      <c r="BS14" s="42">
        <f>IF('Indicator Data'!BT18="No Data",1,IF('Indicator Data imputation'!BT17&lt;&gt;"",1,0))</f>
        <v>0</v>
      </c>
      <c r="BT14" s="42">
        <f>IF('Indicator Data'!BU18="No Data",1,IF('Indicator Data imputation'!BU17&lt;&gt;"",1,0))</f>
        <v>0</v>
      </c>
      <c r="BU14">
        <f t="shared" si="0"/>
        <v>3</v>
      </c>
      <c r="BV14" s="44">
        <f t="shared" si="1"/>
        <v>0.04</v>
      </c>
    </row>
    <row r="15" spans="1:74">
      <c r="A15" t="str">
        <f>'Indicator Data'!B19</f>
        <v>BRB</v>
      </c>
      <c r="B15" s="42">
        <f>IF('Indicator Data'!C19="No Data",1,IF('Indicator Data imputation'!C18&lt;&gt;"",1,0))</f>
        <v>0</v>
      </c>
      <c r="C15" s="42">
        <f>IF('Indicator Data'!D19="No Data",1,IF('Indicator Data imputation'!D18&lt;&gt;"",1,0))</f>
        <v>0</v>
      </c>
      <c r="D15" s="42">
        <f>IF('Indicator Data'!E19="No Data",1,IF('Indicator Data imputation'!E18&lt;&gt;"",1,0))</f>
        <v>0</v>
      </c>
      <c r="E15" s="42">
        <f>IF('Indicator Data'!F19="No Data",1,IF('Indicator Data imputation'!F18&lt;&gt;"",1,0))</f>
        <v>0</v>
      </c>
      <c r="F15" s="42">
        <f>IF('Indicator Data'!G19="No Data",1,IF('Indicator Data imputation'!G18&lt;&gt;"",1,0))</f>
        <v>0</v>
      </c>
      <c r="G15" s="42">
        <f>IF('Indicator Data'!H19="No Data",1,IF('Indicator Data imputation'!H18&lt;&gt;"",1,0))</f>
        <v>0</v>
      </c>
      <c r="H15" s="42">
        <f>IF('Indicator Data'!I19="No Data",1,IF('Indicator Data imputation'!I18&lt;&gt;"",1,0))</f>
        <v>0</v>
      </c>
      <c r="I15" s="42">
        <f>IF('Indicator Data'!J19="No Data",1,IF('Indicator Data imputation'!J18&lt;&gt;"",1,0))</f>
        <v>0</v>
      </c>
      <c r="J15" s="42">
        <f>IF('Indicator Data'!K19="No Data",1,IF('Indicator Data imputation'!K18&lt;&gt;"",1,0))</f>
        <v>0</v>
      </c>
      <c r="K15" s="42">
        <f>IF('Indicator Data'!L19="No Data",1,IF('Indicator Data imputation'!L18&lt;&gt;"",1,0))</f>
        <v>1</v>
      </c>
      <c r="L15" s="42">
        <f>IF('Indicator Data'!M19="No Data",1,IF('Indicator Data imputation'!M18&lt;&gt;"",1,0))</f>
        <v>1</v>
      </c>
      <c r="M15" s="42">
        <f>IF('Indicator Data'!N19="No Data",1,IF('Indicator Data imputation'!N18&lt;&gt;"",1,0))</f>
        <v>1</v>
      </c>
      <c r="N15" s="42">
        <f>IF('Indicator Data'!O19="No Data",1,IF('Indicator Data imputation'!O18&lt;&gt;"",1,0))</f>
        <v>1</v>
      </c>
      <c r="O15" s="42">
        <f>IF('Indicator Data'!P19="No Data",1,IF('Indicator Data imputation'!P18&lt;&gt;"",1,0))</f>
        <v>1</v>
      </c>
      <c r="P15" s="42">
        <f>IF('Indicator Data'!Q19="No Data",1,IF('Indicator Data imputation'!Q18&lt;&gt;"",1,0))</f>
        <v>0</v>
      </c>
      <c r="Q15" s="42">
        <f>IF('Indicator Data'!R19="No Data",1,IF('Indicator Data imputation'!R18&lt;&gt;"",1,0))</f>
        <v>0</v>
      </c>
      <c r="R15" s="42">
        <f>IF('Indicator Data'!S19="No Data",1,IF('Indicator Data imputation'!S18&lt;&gt;"",1,0))</f>
        <v>0</v>
      </c>
      <c r="S15" s="42">
        <f>IF('Indicator Data'!T19="No Data",1,IF('Indicator Data imputation'!T18&lt;&gt;"",1,0))</f>
        <v>0</v>
      </c>
      <c r="T15" s="42">
        <f>IF('Indicator Data'!U19="No Data",1,IF('Indicator Data imputation'!U18&lt;&gt;"",1,0))</f>
        <v>0</v>
      </c>
      <c r="U15" s="42">
        <f>IF('Indicator Data'!V19="No Data",1,IF('Indicator Data imputation'!V18&lt;&gt;"",1,0))</f>
        <v>0</v>
      </c>
      <c r="V15" s="42">
        <f>IF('Indicator Data'!W19="No Data",1,IF('Indicator Data imputation'!W18&lt;&gt;"",1,0))</f>
        <v>0</v>
      </c>
      <c r="W15" s="42">
        <f>IF('Indicator Data'!X19="No Data",1,IF('Indicator Data imputation'!X18&lt;&gt;"",1,0))</f>
        <v>0</v>
      </c>
      <c r="X15" s="42">
        <f>IF('Indicator Data'!Y19="No Data",1,IF('Indicator Data imputation'!Y18&lt;&gt;"",1,0))</f>
        <v>0</v>
      </c>
      <c r="Y15" s="42">
        <f>IF('Indicator Data'!Z19="No Data",1,IF('Indicator Data imputation'!Z18&lt;&gt;"",1,0))</f>
        <v>0</v>
      </c>
      <c r="Z15" s="42">
        <f>IF('Indicator Data'!AA19="No Data",1,IF('Indicator Data imputation'!AA18&lt;&gt;"",1,0))</f>
        <v>1</v>
      </c>
      <c r="AA15" s="42">
        <f>IF('Indicator Data'!AB19="No Data",1,IF('Indicator Data imputation'!AB18&lt;&gt;"",1,0))</f>
        <v>0</v>
      </c>
      <c r="AB15" s="42">
        <f>IF('Indicator Data'!AC19="No Data",1,IF('Indicator Data imputation'!AC18&lt;&gt;"",1,0))</f>
        <v>0</v>
      </c>
      <c r="AC15" s="42">
        <f>IF('Indicator Data'!AD19="No Data",1,IF('Indicator Data imputation'!AD18&lt;&gt;"",1,0))</f>
        <v>1</v>
      </c>
      <c r="AD15" s="42">
        <f>IF('Indicator Data'!AE19="No Data",1,IF('Indicator Data imputation'!AE18&lt;&gt;"",1,0))</f>
        <v>0</v>
      </c>
      <c r="AE15" s="42">
        <f>IF('Indicator Data'!AF19="No Data",1,IF('Indicator Data imputation'!AF18&lt;&gt;"",1,0))</f>
        <v>0</v>
      </c>
      <c r="AF15" s="42">
        <f>IF('Indicator Data'!AG19="No Data",1,IF('Indicator Data imputation'!AG18&lt;&gt;"",1,0))</f>
        <v>0</v>
      </c>
      <c r="AG15" s="42">
        <f>IF('Indicator Data'!AH19="No Data",1,IF('Indicator Data imputation'!AH18&lt;&gt;"",1,0))</f>
        <v>0</v>
      </c>
      <c r="AH15" s="42">
        <f>IF('Indicator Data'!AI19="No Data",1,IF('Indicator Data imputation'!AI18&lt;&gt;"",1,0))</f>
        <v>0</v>
      </c>
      <c r="AI15" s="42">
        <f>IF('Indicator Data'!AJ19="No Data",1,IF('Indicator Data imputation'!AJ18&lt;&gt;"",1,0))</f>
        <v>0</v>
      </c>
      <c r="AJ15" s="42">
        <f>IF('Indicator Data'!AK19="No Data",1,IF('Indicator Data imputation'!AK18&lt;&gt;"",1,0))</f>
        <v>0</v>
      </c>
      <c r="AK15" s="42">
        <f>IF('Indicator Data'!AL19="No Data",1,IF('Indicator Data imputation'!AL18&lt;&gt;"",1,0))</f>
        <v>0</v>
      </c>
      <c r="AL15" s="42">
        <f>IF('Indicator Data'!AM19="No Data",1,IF('Indicator Data imputation'!AM18&lt;&gt;"",1,0))</f>
        <v>1</v>
      </c>
      <c r="AM15" s="42">
        <f>IF('Indicator Data'!AN19="No Data",1,IF('Indicator Data imputation'!AN18&lt;&gt;"",1,0))</f>
        <v>0</v>
      </c>
      <c r="AN15" s="42">
        <f>IF('Indicator Data'!AO19="No Data",1,IF('Indicator Data imputation'!AO18&lt;&gt;"",1,0))</f>
        <v>0</v>
      </c>
      <c r="AO15" s="42">
        <f>IF('Indicator Data'!AP19="No Data",1,IF('Indicator Data imputation'!AP18&lt;&gt;"",1,0))</f>
        <v>0</v>
      </c>
      <c r="AP15" s="42">
        <f>IF('Indicator Data'!AQ19="No Data",1,IF('Indicator Data imputation'!AQ18&lt;&gt;"",1,0))</f>
        <v>0</v>
      </c>
      <c r="AQ15" s="42">
        <f>IF('Indicator Data'!AR19="No Data",1,IF('Indicator Data imputation'!AR18&lt;&gt;"",1,0))</f>
        <v>0</v>
      </c>
      <c r="AR15" s="42">
        <f>IF('Indicator Data'!AS19="No Data",1,IF('Indicator Data imputation'!AS18&lt;&gt;"",1,0))</f>
        <v>0</v>
      </c>
      <c r="AS15" s="42">
        <f>IF('Indicator Data'!AT19="No Data",1,IF('Indicator Data imputation'!AT18&lt;&gt;"",1,0))</f>
        <v>1</v>
      </c>
      <c r="AT15" s="42">
        <f>IF('Indicator Data'!AU19="No Data",1,IF('Indicator Data imputation'!AU18&lt;&gt;"",1,0))</f>
        <v>0</v>
      </c>
      <c r="AU15" s="42">
        <f>IF('Indicator Data'!AV19="No Data",1,IF('Indicator Data imputation'!AV18&lt;&gt;"",1,0))</f>
        <v>0</v>
      </c>
      <c r="AV15" s="42">
        <f>IF('Indicator Data'!AW19="No Data",1,IF('Indicator Data imputation'!AW18&lt;&gt;"",1,0))</f>
        <v>1</v>
      </c>
      <c r="AW15" s="42">
        <f>IF('Indicator Data'!AX19="No Data",1,IF('Indicator Data imputation'!AX18&lt;&gt;"",1,0))</f>
        <v>0</v>
      </c>
      <c r="AX15" s="42">
        <f>IF('Indicator Data'!AY19="No Data",1,IF('Indicator Data imputation'!AY18&lt;&gt;"",1,0))</f>
        <v>0</v>
      </c>
      <c r="AY15" s="42">
        <f>IF('Indicator Data'!AZ19="No Data",1,IF('Indicator Data imputation'!AZ18&lt;&gt;"",1,0))</f>
        <v>0</v>
      </c>
      <c r="AZ15" s="42">
        <f>IF('Indicator Data'!BA19="No Data",1,IF('Indicator Data imputation'!BA18&lt;&gt;"",1,0))</f>
        <v>0</v>
      </c>
      <c r="BA15" s="42">
        <f>IF('Indicator Data'!BB19="No Data",1,IF('Indicator Data imputation'!BB18&lt;&gt;"",1,0))</f>
        <v>0</v>
      </c>
      <c r="BB15" s="42">
        <f>IF('Indicator Data'!BC19="No Data",1,IF('Indicator Data imputation'!BC18&lt;&gt;"",1,0))</f>
        <v>0</v>
      </c>
      <c r="BC15" s="42">
        <f>IF('Indicator Data'!BD19="No Data",1,IF('Indicator Data imputation'!BD18&lt;&gt;"",1,0))</f>
        <v>0</v>
      </c>
      <c r="BD15" s="42">
        <f>IF('Indicator Data'!BE19="No Data",1,IF('Indicator Data imputation'!BE18&lt;&gt;"",1,0))</f>
        <v>0</v>
      </c>
      <c r="BE15" s="42">
        <f>IF('Indicator Data'!BF19="No Data",1,IF('Indicator Data imputation'!BF18&lt;&gt;"",1,0))</f>
        <v>0</v>
      </c>
      <c r="BF15" s="42">
        <f>IF('Indicator Data'!BG19="No Data",1,IF('Indicator Data imputation'!BG18&lt;&gt;"",1,0))</f>
        <v>0</v>
      </c>
      <c r="BG15" s="42">
        <f>IF('Indicator Data'!BH19="No Data",1,IF('Indicator Data imputation'!BH18&lt;&gt;"",1,0))</f>
        <v>0</v>
      </c>
      <c r="BH15" s="42">
        <f>IF('Indicator Data'!BI19="No Data",1,IF('Indicator Data imputation'!BI18&lt;&gt;"",1,0))</f>
        <v>0</v>
      </c>
      <c r="BI15" s="42">
        <f>IF('Indicator Data'!BJ19="No Data",1,IF('Indicator Data imputation'!BJ18&lt;&gt;"",1,0))</f>
        <v>1</v>
      </c>
      <c r="BJ15" s="42">
        <f>IF('Indicator Data'!BK19="No Data",1,IF('Indicator Data imputation'!BK18&lt;&gt;"",1,0))</f>
        <v>0</v>
      </c>
      <c r="BK15" s="42">
        <f>IF('Indicator Data'!BL19="No Data",1,IF('Indicator Data imputation'!BL18&lt;&gt;"",1,0))</f>
        <v>0</v>
      </c>
      <c r="BL15" s="42">
        <f>IF('Indicator Data'!BM19="No Data",1,IF('Indicator Data imputation'!BM18&lt;&gt;"",1,0))</f>
        <v>0</v>
      </c>
      <c r="BM15" s="42">
        <f>IF('Indicator Data'!BN19="No Data",1,IF('Indicator Data imputation'!BN18&lt;&gt;"",1,0))</f>
        <v>0</v>
      </c>
      <c r="BN15" s="42">
        <f>IF('Indicator Data'!BO19="No Data",1,IF('Indicator Data imputation'!BO18&lt;&gt;"",1,0))</f>
        <v>0</v>
      </c>
      <c r="BO15" s="42">
        <f>IF('Indicator Data'!BP19="No Data",1,IF('Indicator Data imputation'!BP18&lt;&gt;"",1,0))</f>
        <v>0</v>
      </c>
      <c r="BP15" s="42">
        <f>IF('Indicator Data'!BQ19="No Data",1,IF('Indicator Data imputation'!BQ18&lt;&gt;"",1,0))</f>
        <v>0</v>
      </c>
      <c r="BQ15" s="42">
        <f>IF('Indicator Data'!BR19="No Data",1,IF('Indicator Data imputation'!BR18&lt;&gt;"",1,0))</f>
        <v>0</v>
      </c>
      <c r="BR15" s="42">
        <f>IF('Indicator Data'!BS19="No Data",1,IF('Indicator Data imputation'!BS18&lt;&gt;"",1,0))</f>
        <v>0</v>
      </c>
      <c r="BS15" s="42">
        <f>IF('Indicator Data'!BT19="No Data",1,IF('Indicator Data imputation'!BT18&lt;&gt;"",1,0))</f>
        <v>0</v>
      </c>
      <c r="BT15" s="42">
        <f>IF('Indicator Data'!BU19="No Data",1,IF('Indicator Data imputation'!BU18&lt;&gt;"",1,0))</f>
        <v>0</v>
      </c>
      <c r="BU15">
        <f t="shared" si="0"/>
        <v>11</v>
      </c>
      <c r="BV15" s="44">
        <f t="shared" si="1"/>
        <v>0.14666666666666667</v>
      </c>
    </row>
    <row r="16" spans="1:74">
      <c r="A16" t="str">
        <f>'Indicator Data'!B20</f>
        <v>BLR</v>
      </c>
      <c r="B16" s="42">
        <f>IF('Indicator Data'!C20="No Data",1,IF('Indicator Data imputation'!C19&lt;&gt;"",1,0))</f>
        <v>0</v>
      </c>
      <c r="C16" s="42">
        <f>IF('Indicator Data'!D20="No Data",1,IF('Indicator Data imputation'!D19&lt;&gt;"",1,0))</f>
        <v>0</v>
      </c>
      <c r="D16" s="42">
        <f>IF('Indicator Data'!E20="No Data",1,IF('Indicator Data imputation'!E19&lt;&gt;"",1,0))</f>
        <v>0</v>
      </c>
      <c r="E16" s="42">
        <f>IF('Indicator Data'!F20="No Data",1,IF('Indicator Data imputation'!F19&lt;&gt;"",1,0))</f>
        <v>0</v>
      </c>
      <c r="F16" s="42">
        <f>IF('Indicator Data'!G20="No Data",1,IF('Indicator Data imputation'!G19&lt;&gt;"",1,0))</f>
        <v>0</v>
      </c>
      <c r="G16" s="42">
        <f>IF('Indicator Data'!H20="No Data",1,IF('Indicator Data imputation'!H19&lt;&gt;"",1,0))</f>
        <v>0</v>
      </c>
      <c r="H16" s="42">
        <f>IF('Indicator Data'!I20="No Data",1,IF('Indicator Data imputation'!I19&lt;&gt;"",1,0))</f>
        <v>0</v>
      </c>
      <c r="I16" s="42">
        <f>IF('Indicator Data'!J20="No Data",1,IF('Indicator Data imputation'!J19&lt;&gt;"",1,0))</f>
        <v>0</v>
      </c>
      <c r="J16" s="42">
        <f>IF('Indicator Data'!K20="No Data",1,IF('Indicator Data imputation'!K19&lt;&gt;"",1,0))</f>
        <v>0</v>
      </c>
      <c r="K16" s="42">
        <f>IF('Indicator Data'!L20="No Data",1,IF('Indicator Data imputation'!L19&lt;&gt;"",1,0))</f>
        <v>0</v>
      </c>
      <c r="L16" s="42">
        <f>IF('Indicator Data'!M20="No Data",1,IF('Indicator Data imputation'!M19&lt;&gt;"",1,0))</f>
        <v>0</v>
      </c>
      <c r="M16" s="42">
        <f>IF('Indicator Data'!N20="No Data",1,IF('Indicator Data imputation'!N19&lt;&gt;"",1,0))</f>
        <v>1</v>
      </c>
      <c r="N16" s="42">
        <f>IF('Indicator Data'!O20="No Data",1,IF('Indicator Data imputation'!O19&lt;&gt;"",1,0))</f>
        <v>1</v>
      </c>
      <c r="O16" s="42">
        <f>IF('Indicator Data'!P20="No Data",1,IF('Indicator Data imputation'!P19&lt;&gt;"",1,0))</f>
        <v>1</v>
      </c>
      <c r="P16" s="42">
        <f>IF('Indicator Data'!Q20="No Data",1,IF('Indicator Data imputation'!Q19&lt;&gt;"",1,0))</f>
        <v>0</v>
      </c>
      <c r="Q16" s="42">
        <f>IF('Indicator Data'!R20="No Data",1,IF('Indicator Data imputation'!R19&lt;&gt;"",1,0))</f>
        <v>0</v>
      </c>
      <c r="R16" s="42">
        <f>IF('Indicator Data'!S20="No Data",1,IF('Indicator Data imputation'!S19&lt;&gt;"",1,0))</f>
        <v>0</v>
      </c>
      <c r="S16" s="42">
        <f>IF('Indicator Data'!T20="No Data",1,IF('Indicator Data imputation'!T19&lt;&gt;"",1,0))</f>
        <v>0</v>
      </c>
      <c r="T16" s="42">
        <f>IF('Indicator Data'!U20="No Data",1,IF('Indicator Data imputation'!U19&lt;&gt;"",1,0))</f>
        <v>0</v>
      </c>
      <c r="U16" s="42">
        <f>IF('Indicator Data'!V20="No Data",1,IF('Indicator Data imputation'!V19&lt;&gt;"",1,0))</f>
        <v>0</v>
      </c>
      <c r="V16" s="42">
        <f>IF('Indicator Data'!W20="No Data",1,IF('Indicator Data imputation'!W19&lt;&gt;"",1,0))</f>
        <v>0</v>
      </c>
      <c r="W16" s="42">
        <f>IF('Indicator Data'!X20="No Data",1,IF('Indicator Data imputation'!X19&lt;&gt;"",1,0))</f>
        <v>0</v>
      </c>
      <c r="X16" s="42">
        <f>IF('Indicator Data'!Y20="No Data",1,IF('Indicator Data imputation'!Y19&lt;&gt;"",1,0))</f>
        <v>0</v>
      </c>
      <c r="Y16" s="42">
        <f>IF('Indicator Data'!Z20="No Data",1,IF('Indicator Data imputation'!Z19&lt;&gt;"",1,0))</f>
        <v>0</v>
      </c>
      <c r="Z16" s="42">
        <f>IF('Indicator Data'!AA20="No Data",1,IF('Indicator Data imputation'!AA19&lt;&gt;"",1,0))</f>
        <v>1</v>
      </c>
      <c r="AA16" s="42">
        <f>IF('Indicator Data'!AB20="No Data",1,IF('Indicator Data imputation'!AB19&lt;&gt;"",1,0))</f>
        <v>0</v>
      </c>
      <c r="AB16" s="42">
        <f>IF('Indicator Data'!AC20="No Data",1,IF('Indicator Data imputation'!AC19&lt;&gt;"",1,0))</f>
        <v>0</v>
      </c>
      <c r="AC16" s="42">
        <f>IF('Indicator Data'!AD20="No Data",1,IF('Indicator Data imputation'!AD19&lt;&gt;"",1,0))</f>
        <v>0</v>
      </c>
      <c r="AD16" s="42">
        <f>IF('Indicator Data'!AE20="No Data",1,IF('Indicator Data imputation'!AE19&lt;&gt;"",1,0))</f>
        <v>0</v>
      </c>
      <c r="AE16" s="42">
        <f>IF('Indicator Data'!AF20="No Data",1,IF('Indicator Data imputation'!AF19&lt;&gt;"",1,0))</f>
        <v>0</v>
      </c>
      <c r="AF16" s="42">
        <f>IF('Indicator Data'!AG20="No Data",1,IF('Indicator Data imputation'!AG19&lt;&gt;"",1,0))</f>
        <v>0</v>
      </c>
      <c r="AG16" s="42">
        <f>IF('Indicator Data'!AH20="No Data",1,IF('Indicator Data imputation'!AH19&lt;&gt;"",1,0))</f>
        <v>0</v>
      </c>
      <c r="AH16" s="42">
        <f>IF('Indicator Data'!AI20="No Data",1,IF('Indicator Data imputation'!AI19&lt;&gt;"",1,0))</f>
        <v>1</v>
      </c>
      <c r="AI16" s="42">
        <f>IF('Indicator Data'!AJ20="No Data",1,IF('Indicator Data imputation'!AJ19&lt;&gt;"",1,0))</f>
        <v>0</v>
      </c>
      <c r="AJ16" s="42">
        <f>IF('Indicator Data'!AK20="No Data",1,IF('Indicator Data imputation'!AK19&lt;&gt;"",1,0))</f>
        <v>0</v>
      </c>
      <c r="AK16" s="42">
        <f>IF('Indicator Data'!AL20="No Data",1,IF('Indicator Data imputation'!AL19&lt;&gt;"",1,0))</f>
        <v>0</v>
      </c>
      <c r="AL16" s="42">
        <f>IF('Indicator Data'!AM20="No Data",1,IF('Indicator Data imputation'!AM19&lt;&gt;"",1,0))</f>
        <v>0</v>
      </c>
      <c r="AM16" s="42">
        <f>IF('Indicator Data'!AN20="No Data",1,IF('Indicator Data imputation'!AN19&lt;&gt;"",1,0))</f>
        <v>0</v>
      </c>
      <c r="AN16" s="42">
        <f>IF('Indicator Data'!AO20="No Data",1,IF('Indicator Data imputation'!AO19&lt;&gt;"",1,0))</f>
        <v>0</v>
      </c>
      <c r="AO16" s="42">
        <f>IF('Indicator Data'!AP20="No Data",1,IF('Indicator Data imputation'!AP19&lt;&gt;"",1,0))</f>
        <v>1</v>
      </c>
      <c r="AP16" s="42">
        <f>IF('Indicator Data'!AQ20="No Data",1,IF('Indicator Data imputation'!AQ19&lt;&gt;"",1,0))</f>
        <v>0</v>
      </c>
      <c r="AQ16" s="42">
        <f>IF('Indicator Data'!AR20="No Data",1,IF('Indicator Data imputation'!AR19&lt;&gt;"",1,0))</f>
        <v>0</v>
      </c>
      <c r="AR16" s="42">
        <f>IF('Indicator Data'!AS20="No Data",1,IF('Indicator Data imputation'!AS19&lt;&gt;"",1,0))</f>
        <v>0</v>
      </c>
      <c r="AS16" s="42">
        <f>IF('Indicator Data'!AT20="No Data",1,IF('Indicator Data imputation'!AT19&lt;&gt;"",1,0))</f>
        <v>1</v>
      </c>
      <c r="AT16" s="42">
        <f>IF('Indicator Data'!AU20="No Data",1,IF('Indicator Data imputation'!AU19&lt;&gt;"",1,0))</f>
        <v>0</v>
      </c>
      <c r="AU16" s="42">
        <f>IF('Indicator Data'!AV20="No Data",1,IF('Indicator Data imputation'!AV19&lt;&gt;"",1,0))</f>
        <v>0</v>
      </c>
      <c r="AV16" s="42">
        <f>IF('Indicator Data'!AW20="No Data",1,IF('Indicator Data imputation'!AW19&lt;&gt;"",1,0))</f>
        <v>0</v>
      </c>
      <c r="AW16" s="42">
        <f>IF('Indicator Data'!AX20="No Data",1,IF('Indicator Data imputation'!AX19&lt;&gt;"",1,0))</f>
        <v>0</v>
      </c>
      <c r="AX16" s="42">
        <f>IF('Indicator Data'!AY20="No Data",1,IF('Indicator Data imputation'!AY19&lt;&gt;"",1,0))</f>
        <v>0</v>
      </c>
      <c r="AY16" s="42">
        <f>IF('Indicator Data'!AZ20="No Data",1,IF('Indicator Data imputation'!AZ19&lt;&gt;"",1,0))</f>
        <v>0</v>
      </c>
      <c r="AZ16" s="42">
        <f>IF('Indicator Data'!BA20="No Data",1,IF('Indicator Data imputation'!BA19&lt;&gt;"",1,0))</f>
        <v>0</v>
      </c>
      <c r="BA16" s="42">
        <f>IF('Indicator Data'!BB20="No Data",1,IF('Indicator Data imputation'!BB19&lt;&gt;"",1,0))</f>
        <v>0</v>
      </c>
      <c r="BB16" s="42">
        <f>IF('Indicator Data'!BC20="No Data",1,IF('Indicator Data imputation'!BC19&lt;&gt;"",1,0))</f>
        <v>0</v>
      </c>
      <c r="BC16" s="42">
        <f>IF('Indicator Data'!BD20="No Data",1,IF('Indicator Data imputation'!BD19&lt;&gt;"",1,0))</f>
        <v>0</v>
      </c>
      <c r="BD16" s="42">
        <f>IF('Indicator Data'!BE20="No Data",1,IF('Indicator Data imputation'!BE19&lt;&gt;"",1,0))</f>
        <v>0</v>
      </c>
      <c r="BE16" s="42">
        <f>IF('Indicator Data'!BF20="No Data",1,IF('Indicator Data imputation'!BF19&lt;&gt;"",1,0))</f>
        <v>0</v>
      </c>
      <c r="BF16" s="42">
        <f>IF('Indicator Data'!BG20="No Data",1,IF('Indicator Data imputation'!BG19&lt;&gt;"",1,0))</f>
        <v>0</v>
      </c>
      <c r="BG16" s="42">
        <f>IF('Indicator Data'!BH20="No Data",1,IF('Indicator Data imputation'!BH19&lt;&gt;"",1,0))</f>
        <v>0</v>
      </c>
      <c r="BH16" s="42">
        <f>IF('Indicator Data'!BI20="No Data",1,IF('Indicator Data imputation'!BI19&lt;&gt;"",1,0))</f>
        <v>0</v>
      </c>
      <c r="BI16" s="42">
        <f>IF('Indicator Data'!BJ20="No Data",1,IF('Indicator Data imputation'!BJ19&lt;&gt;"",1,0))</f>
        <v>0</v>
      </c>
      <c r="BJ16" s="42">
        <f>IF('Indicator Data'!BK20="No Data",1,IF('Indicator Data imputation'!BK19&lt;&gt;"",1,0))</f>
        <v>0</v>
      </c>
      <c r="BK16" s="42">
        <f>IF('Indicator Data'!BL20="No Data",1,IF('Indicator Data imputation'!BL19&lt;&gt;"",1,0))</f>
        <v>0</v>
      </c>
      <c r="BL16" s="42">
        <f>IF('Indicator Data'!BM20="No Data",1,IF('Indicator Data imputation'!BM19&lt;&gt;"",1,0))</f>
        <v>0</v>
      </c>
      <c r="BM16" s="42">
        <f>IF('Indicator Data'!BN20="No Data",1,IF('Indicator Data imputation'!BN19&lt;&gt;"",1,0))</f>
        <v>0</v>
      </c>
      <c r="BN16" s="42">
        <f>IF('Indicator Data'!BO20="No Data",1,IF('Indicator Data imputation'!BO19&lt;&gt;"",1,0))</f>
        <v>0</v>
      </c>
      <c r="BO16" s="42">
        <f>IF('Indicator Data'!BP20="No Data",1,IF('Indicator Data imputation'!BP19&lt;&gt;"",1,0))</f>
        <v>0</v>
      </c>
      <c r="BP16" s="42">
        <f>IF('Indicator Data'!BQ20="No Data",1,IF('Indicator Data imputation'!BQ19&lt;&gt;"",1,0))</f>
        <v>0</v>
      </c>
      <c r="BQ16" s="42">
        <f>IF('Indicator Data'!BR20="No Data",1,IF('Indicator Data imputation'!BR19&lt;&gt;"",1,0))</f>
        <v>0</v>
      </c>
      <c r="BR16" s="42">
        <f>IF('Indicator Data'!BS20="No Data",1,IF('Indicator Data imputation'!BS19&lt;&gt;"",1,0))</f>
        <v>1</v>
      </c>
      <c r="BS16" s="42">
        <f>IF('Indicator Data'!BT20="No Data",1,IF('Indicator Data imputation'!BT19&lt;&gt;"",1,0))</f>
        <v>0</v>
      </c>
      <c r="BT16" s="42">
        <f>IF('Indicator Data'!BU20="No Data",1,IF('Indicator Data imputation'!BU19&lt;&gt;"",1,0))</f>
        <v>0</v>
      </c>
      <c r="BU16">
        <f t="shared" si="0"/>
        <v>8</v>
      </c>
      <c r="BV16" s="44">
        <f t="shared" si="1"/>
        <v>0.10666666666666667</v>
      </c>
    </row>
    <row r="17" spans="1:74">
      <c r="A17" t="str">
        <f>'Indicator Data'!B21</f>
        <v>BEL</v>
      </c>
      <c r="B17" s="42">
        <f>IF('Indicator Data'!C21="No Data",1,IF('Indicator Data imputation'!C20&lt;&gt;"",1,0))</f>
        <v>0</v>
      </c>
      <c r="C17" s="42">
        <f>IF('Indicator Data'!D21="No Data",1,IF('Indicator Data imputation'!D20&lt;&gt;"",1,0))</f>
        <v>0</v>
      </c>
      <c r="D17" s="42">
        <f>IF('Indicator Data'!E21="No Data",1,IF('Indicator Data imputation'!E20&lt;&gt;"",1,0))</f>
        <v>0</v>
      </c>
      <c r="E17" s="42">
        <f>IF('Indicator Data'!F21="No Data",1,IF('Indicator Data imputation'!F20&lt;&gt;"",1,0))</f>
        <v>0</v>
      </c>
      <c r="F17" s="42">
        <f>IF('Indicator Data'!G21="No Data",1,IF('Indicator Data imputation'!G20&lt;&gt;"",1,0))</f>
        <v>0</v>
      </c>
      <c r="G17" s="42">
        <f>IF('Indicator Data'!H21="No Data",1,IF('Indicator Data imputation'!H20&lt;&gt;"",1,0))</f>
        <v>0</v>
      </c>
      <c r="H17" s="42">
        <f>IF('Indicator Data'!I21="No Data",1,IF('Indicator Data imputation'!I20&lt;&gt;"",1,0))</f>
        <v>0</v>
      </c>
      <c r="I17" s="42">
        <f>IF('Indicator Data'!J21="No Data",1,IF('Indicator Data imputation'!J20&lt;&gt;"",1,0))</f>
        <v>0</v>
      </c>
      <c r="J17" s="42">
        <f>IF('Indicator Data'!K21="No Data",1,IF('Indicator Data imputation'!K20&lt;&gt;"",1,0))</f>
        <v>0</v>
      </c>
      <c r="K17" s="42">
        <f>IF('Indicator Data'!L21="No Data",1,IF('Indicator Data imputation'!L20&lt;&gt;"",1,0))</f>
        <v>0</v>
      </c>
      <c r="L17" s="42">
        <f>IF('Indicator Data'!M21="No Data",1,IF('Indicator Data imputation'!M20&lt;&gt;"",1,0))</f>
        <v>0</v>
      </c>
      <c r="M17" s="42">
        <f>IF('Indicator Data'!N21="No Data",1,IF('Indicator Data imputation'!N20&lt;&gt;"",1,0))</f>
        <v>1</v>
      </c>
      <c r="N17" s="42">
        <f>IF('Indicator Data'!O21="No Data",1,IF('Indicator Data imputation'!O20&lt;&gt;"",1,0))</f>
        <v>1</v>
      </c>
      <c r="O17" s="42">
        <f>IF('Indicator Data'!P21="No Data",1,IF('Indicator Data imputation'!P20&lt;&gt;"",1,0))</f>
        <v>1</v>
      </c>
      <c r="P17" s="42">
        <f>IF('Indicator Data'!Q21="No Data",1,IF('Indicator Data imputation'!Q20&lt;&gt;"",1,0))</f>
        <v>0</v>
      </c>
      <c r="Q17" s="42">
        <f>IF('Indicator Data'!R21="No Data",1,IF('Indicator Data imputation'!R20&lt;&gt;"",1,0))</f>
        <v>0</v>
      </c>
      <c r="R17" s="42">
        <f>IF('Indicator Data'!S21="No Data",1,IF('Indicator Data imputation'!S20&lt;&gt;"",1,0))</f>
        <v>0</v>
      </c>
      <c r="S17" s="42">
        <f>IF('Indicator Data'!T21="No Data",1,IF('Indicator Data imputation'!T20&lt;&gt;"",1,0))</f>
        <v>0</v>
      </c>
      <c r="T17" s="42">
        <f>IF('Indicator Data'!U21="No Data",1,IF('Indicator Data imputation'!U20&lt;&gt;"",1,0))</f>
        <v>0</v>
      </c>
      <c r="U17" s="42">
        <f>IF('Indicator Data'!V21="No Data",1,IF('Indicator Data imputation'!V20&lt;&gt;"",1,0))</f>
        <v>0</v>
      </c>
      <c r="V17" s="42">
        <f>IF('Indicator Data'!W21="No Data",1,IF('Indicator Data imputation'!W20&lt;&gt;"",1,0))</f>
        <v>0</v>
      </c>
      <c r="W17" s="42">
        <f>IF('Indicator Data'!X21="No Data",1,IF('Indicator Data imputation'!X20&lt;&gt;"",1,0))</f>
        <v>0</v>
      </c>
      <c r="X17" s="42">
        <f>IF('Indicator Data'!Y21="No Data",1,IF('Indicator Data imputation'!Y20&lt;&gt;"",1,0))</f>
        <v>0</v>
      </c>
      <c r="Y17" s="42">
        <f>IF('Indicator Data'!Z21="No Data",1,IF('Indicator Data imputation'!Z20&lt;&gt;"",1,0))</f>
        <v>0</v>
      </c>
      <c r="Z17" s="42">
        <f>IF('Indicator Data'!AA21="No Data",1,IF('Indicator Data imputation'!AA20&lt;&gt;"",1,0))</f>
        <v>1</v>
      </c>
      <c r="AA17" s="42">
        <f>IF('Indicator Data'!AB21="No Data",1,IF('Indicator Data imputation'!AB20&lt;&gt;"",1,0))</f>
        <v>0</v>
      </c>
      <c r="AB17" s="42">
        <f>IF('Indicator Data'!AC21="No Data",1,IF('Indicator Data imputation'!AC20&lt;&gt;"",1,0))</f>
        <v>0</v>
      </c>
      <c r="AC17" s="42">
        <f>IF('Indicator Data'!AD21="No Data",1,IF('Indicator Data imputation'!AD20&lt;&gt;"",1,0))</f>
        <v>0</v>
      </c>
      <c r="AD17" s="42">
        <f>IF('Indicator Data'!AE21="No Data",1,IF('Indicator Data imputation'!AE20&lt;&gt;"",1,0))</f>
        <v>0</v>
      </c>
      <c r="AE17" s="42">
        <f>IF('Indicator Data'!AF21="No Data",1,IF('Indicator Data imputation'!AF20&lt;&gt;"",1,0))</f>
        <v>0</v>
      </c>
      <c r="AF17" s="42">
        <f>IF('Indicator Data'!AG21="No Data",1,IF('Indicator Data imputation'!AG20&lt;&gt;"",1,0))</f>
        <v>0</v>
      </c>
      <c r="AG17" s="42">
        <f>IF('Indicator Data'!AH21="No Data",1,IF('Indicator Data imputation'!AH20&lt;&gt;"",1,0))</f>
        <v>0</v>
      </c>
      <c r="AH17" s="42">
        <f>IF('Indicator Data'!AI21="No Data",1,IF('Indicator Data imputation'!AI20&lt;&gt;"",1,0))</f>
        <v>1</v>
      </c>
      <c r="AI17" s="42">
        <f>IF('Indicator Data'!AJ21="No Data",1,IF('Indicator Data imputation'!AJ20&lt;&gt;"",1,0))</f>
        <v>0</v>
      </c>
      <c r="AJ17" s="42">
        <f>IF('Indicator Data'!AK21="No Data",1,IF('Indicator Data imputation'!AK20&lt;&gt;"",1,0))</f>
        <v>0</v>
      </c>
      <c r="AK17" s="42">
        <f>IF('Indicator Data'!AL21="No Data",1,IF('Indicator Data imputation'!AL20&lt;&gt;"",1,0))</f>
        <v>0</v>
      </c>
      <c r="AL17" s="42">
        <f>IF('Indicator Data'!AM21="No Data",1,IF('Indicator Data imputation'!AM20&lt;&gt;"",1,0))</f>
        <v>1</v>
      </c>
      <c r="AM17" s="42">
        <f>IF('Indicator Data'!AN21="No Data",1,IF('Indicator Data imputation'!AN20&lt;&gt;"",1,0))</f>
        <v>0</v>
      </c>
      <c r="AN17" s="42">
        <f>IF('Indicator Data'!AO21="No Data",1,IF('Indicator Data imputation'!AO20&lt;&gt;"",1,0))</f>
        <v>0</v>
      </c>
      <c r="AO17" s="42">
        <f>IF('Indicator Data'!AP21="No Data",1,IF('Indicator Data imputation'!AP20&lt;&gt;"",1,0))</f>
        <v>0</v>
      </c>
      <c r="AP17" s="42">
        <f>IF('Indicator Data'!AQ21="No Data",1,IF('Indicator Data imputation'!AQ20&lt;&gt;"",1,0))</f>
        <v>0</v>
      </c>
      <c r="AQ17" s="42">
        <f>IF('Indicator Data'!AR21="No Data",1,IF('Indicator Data imputation'!AR20&lt;&gt;"",1,0))</f>
        <v>0</v>
      </c>
      <c r="AR17" s="42">
        <f>IF('Indicator Data'!AS21="No Data",1,IF('Indicator Data imputation'!AS20&lt;&gt;"",1,0))</f>
        <v>0</v>
      </c>
      <c r="AS17" s="42">
        <f>IF('Indicator Data'!AT21="No Data",1,IF('Indicator Data imputation'!AT20&lt;&gt;"",1,0))</f>
        <v>1</v>
      </c>
      <c r="AT17" s="42">
        <f>IF('Indicator Data'!AU21="No Data",1,IF('Indicator Data imputation'!AU20&lt;&gt;"",1,0))</f>
        <v>0</v>
      </c>
      <c r="AU17" s="42">
        <f>IF('Indicator Data'!AV21="No Data",1,IF('Indicator Data imputation'!AV20&lt;&gt;"",1,0))</f>
        <v>0</v>
      </c>
      <c r="AV17" s="42">
        <f>IF('Indicator Data'!AW21="No Data",1,IF('Indicator Data imputation'!AW20&lt;&gt;"",1,0))</f>
        <v>0</v>
      </c>
      <c r="AW17" s="42">
        <f>IF('Indicator Data'!AX21="No Data",1,IF('Indicator Data imputation'!AX20&lt;&gt;"",1,0))</f>
        <v>0</v>
      </c>
      <c r="AX17" s="42">
        <f>IF('Indicator Data'!AY21="No Data",1,IF('Indicator Data imputation'!AY20&lt;&gt;"",1,0))</f>
        <v>0</v>
      </c>
      <c r="AY17" s="42">
        <f>IF('Indicator Data'!AZ21="No Data",1,IF('Indicator Data imputation'!AZ20&lt;&gt;"",1,0))</f>
        <v>0</v>
      </c>
      <c r="AZ17" s="42">
        <f>IF('Indicator Data'!BA21="No Data",1,IF('Indicator Data imputation'!BA20&lt;&gt;"",1,0))</f>
        <v>0</v>
      </c>
      <c r="BA17" s="42">
        <f>IF('Indicator Data'!BB21="No Data",1,IF('Indicator Data imputation'!BB20&lt;&gt;"",1,0))</f>
        <v>0</v>
      </c>
      <c r="BB17" s="42">
        <f>IF('Indicator Data'!BC21="No Data",1,IF('Indicator Data imputation'!BC20&lt;&gt;"",1,0))</f>
        <v>0</v>
      </c>
      <c r="BC17" s="42">
        <f>IF('Indicator Data'!BD21="No Data",1,IF('Indicator Data imputation'!BD20&lt;&gt;"",1,0))</f>
        <v>0</v>
      </c>
      <c r="BD17" s="42">
        <f>IF('Indicator Data'!BE21="No Data",1,IF('Indicator Data imputation'!BE20&lt;&gt;"",1,0))</f>
        <v>0</v>
      </c>
      <c r="BE17" s="42">
        <f>IF('Indicator Data'!BF21="No Data",1,IF('Indicator Data imputation'!BF20&lt;&gt;"",1,0))</f>
        <v>1</v>
      </c>
      <c r="BF17" s="42">
        <f>IF('Indicator Data'!BG21="No Data",1,IF('Indicator Data imputation'!BG20&lt;&gt;"",1,0))</f>
        <v>0</v>
      </c>
      <c r="BG17" s="42">
        <f>IF('Indicator Data'!BH21="No Data",1,IF('Indicator Data imputation'!BH20&lt;&gt;"",1,0))</f>
        <v>0</v>
      </c>
      <c r="BH17" s="42">
        <f>IF('Indicator Data'!BI21="No Data",1,IF('Indicator Data imputation'!BI20&lt;&gt;"",1,0))</f>
        <v>0</v>
      </c>
      <c r="BI17" s="42">
        <f>IF('Indicator Data'!BJ21="No Data",1,IF('Indicator Data imputation'!BJ20&lt;&gt;"",1,0))</f>
        <v>1</v>
      </c>
      <c r="BJ17" s="42">
        <f>IF('Indicator Data'!BK21="No Data",1,IF('Indicator Data imputation'!BK20&lt;&gt;"",1,0))</f>
        <v>0</v>
      </c>
      <c r="BK17" s="42">
        <f>IF('Indicator Data'!BL21="No Data",1,IF('Indicator Data imputation'!BL20&lt;&gt;"",1,0))</f>
        <v>0</v>
      </c>
      <c r="BL17" s="42">
        <f>IF('Indicator Data'!BM21="No Data",1,IF('Indicator Data imputation'!BM20&lt;&gt;"",1,0))</f>
        <v>0</v>
      </c>
      <c r="BM17" s="42">
        <f>IF('Indicator Data'!BN21="No Data",1,IF('Indicator Data imputation'!BN20&lt;&gt;"",1,0))</f>
        <v>0</v>
      </c>
      <c r="BN17" s="42">
        <f>IF('Indicator Data'!BO21="No Data",1,IF('Indicator Data imputation'!BO20&lt;&gt;"",1,0))</f>
        <v>0</v>
      </c>
      <c r="BO17" s="42">
        <f>IF('Indicator Data'!BP21="No Data",1,IF('Indicator Data imputation'!BP20&lt;&gt;"",1,0))</f>
        <v>0</v>
      </c>
      <c r="BP17" s="42">
        <f>IF('Indicator Data'!BQ21="No Data",1,IF('Indicator Data imputation'!BQ20&lt;&gt;"",1,0))</f>
        <v>0</v>
      </c>
      <c r="BQ17" s="42">
        <f>IF('Indicator Data'!BR21="No Data",1,IF('Indicator Data imputation'!BR20&lt;&gt;"",1,0))</f>
        <v>0</v>
      </c>
      <c r="BR17" s="42">
        <f>IF('Indicator Data'!BS21="No Data",1,IF('Indicator Data imputation'!BS20&lt;&gt;"",1,0))</f>
        <v>0</v>
      </c>
      <c r="BS17" s="42">
        <f>IF('Indicator Data'!BT21="No Data",1,IF('Indicator Data imputation'!BT20&lt;&gt;"",1,0))</f>
        <v>0</v>
      </c>
      <c r="BT17" s="42">
        <f>IF('Indicator Data'!BU21="No Data",1,IF('Indicator Data imputation'!BU20&lt;&gt;"",1,0))</f>
        <v>0</v>
      </c>
      <c r="BU17">
        <f t="shared" si="0"/>
        <v>9</v>
      </c>
      <c r="BV17" s="44">
        <f t="shared" si="1"/>
        <v>0.12</v>
      </c>
    </row>
    <row r="18" spans="1:74">
      <c r="A18" t="str">
        <f>'Indicator Data'!B22</f>
        <v>BLZ</v>
      </c>
      <c r="B18" s="42">
        <f>IF('Indicator Data'!C22="No Data",1,IF('Indicator Data imputation'!C21&lt;&gt;"",1,0))</f>
        <v>0</v>
      </c>
      <c r="C18" s="42">
        <f>IF('Indicator Data'!D22="No Data",1,IF('Indicator Data imputation'!D21&lt;&gt;"",1,0))</f>
        <v>0</v>
      </c>
      <c r="D18" s="42">
        <f>IF('Indicator Data'!E22="No Data",1,IF('Indicator Data imputation'!E21&lt;&gt;"",1,0))</f>
        <v>0</v>
      </c>
      <c r="E18" s="42">
        <f>IF('Indicator Data'!F22="No Data",1,IF('Indicator Data imputation'!F21&lt;&gt;"",1,0))</f>
        <v>0</v>
      </c>
      <c r="F18" s="42">
        <f>IF('Indicator Data'!G22="No Data",1,IF('Indicator Data imputation'!G21&lt;&gt;"",1,0))</f>
        <v>0</v>
      </c>
      <c r="G18" s="42">
        <f>IF('Indicator Data'!H22="No Data",1,IF('Indicator Data imputation'!H21&lt;&gt;"",1,0))</f>
        <v>0</v>
      </c>
      <c r="H18" s="42">
        <f>IF('Indicator Data'!I22="No Data",1,IF('Indicator Data imputation'!I21&lt;&gt;"",1,0))</f>
        <v>0</v>
      </c>
      <c r="I18" s="42">
        <f>IF('Indicator Data'!J22="No Data",1,IF('Indicator Data imputation'!J21&lt;&gt;"",1,0))</f>
        <v>0</v>
      </c>
      <c r="J18" s="42">
        <f>IF('Indicator Data'!K22="No Data",1,IF('Indicator Data imputation'!K21&lt;&gt;"",1,0))</f>
        <v>0</v>
      </c>
      <c r="K18" s="42">
        <f>IF('Indicator Data'!L22="No Data",1,IF('Indicator Data imputation'!L21&lt;&gt;"",1,0))</f>
        <v>0</v>
      </c>
      <c r="L18" s="42">
        <f>IF('Indicator Data'!M22="No Data",1,IF('Indicator Data imputation'!M21&lt;&gt;"",1,0))</f>
        <v>1</v>
      </c>
      <c r="M18" s="42">
        <f>IF('Indicator Data'!N22="No Data",1,IF('Indicator Data imputation'!N21&lt;&gt;"",1,0))</f>
        <v>1</v>
      </c>
      <c r="N18" s="42">
        <f>IF('Indicator Data'!O22="No Data",1,IF('Indicator Data imputation'!O21&lt;&gt;"",1,0))</f>
        <v>1</v>
      </c>
      <c r="O18" s="42">
        <f>IF('Indicator Data'!P22="No Data",1,IF('Indicator Data imputation'!P21&lt;&gt;"",1,0))</f>
        <v>1</v>
      </c>
      <c r="P18" s="42">
        <f>IF('Indicator Data'!Q22="No Data",1,IF('Indicator Data imputation'!Q21&lt;&gt;"",1,0))</f>
        <v>0</v>
      </c>
      <c r="Q18" s="42">
        <f>IF('Indicator Data'!R22="No Data",1,IF('Indicator Data imputation'!R21&lt;&gt;"",1,0))</f>
        <v>0</v>
      </c>
      <c r="R18" s="42">
        <f>IF('Indicator Data'!S22="No Data",1,IF('Indicator Data imputation'!S21&lt;&gt;"",1,0))</f>
        <v>0</v>
      </c>
      <c r="S18" s="42">
        <f>IF('Indicator Data'!T22="No Data",1,IF('Indicator Data imputation'!T21&lt;&gt;"",1,0))</f>
        <v>0</v>
      </c>
      <c r="T18" s="42">
        <f>IF('Indicator Data'!U22="No Data",1,IF('Indicator Data imputation'!U21&lt;&gt;"",1,0))</f>
        <v>0</v>
      </c>
      <c r="U18" s="42">
        <f>IF('Indicator Data'!V22="No Data",1,IF('Indicator Data imputation'!V21&lt;&gt;"",1,0))</f>
        <v>0</v>
      </c>
      <c r="V18" s="42">
        <f>IF('Indicator Data'!W22="No Data",1,IF('Indicator Data imputation'!W21&lt;&gt;"",1,0))</f>
        <v>0</v>
      </c>
      <c r="W18" s="42">
        <f>IF('Indicator Data'!X22="No Data",1,IF('Indicator Data imputation'!X21&lt;&gt;"",1,0))</f>
        <v>0</v>
      </c>
      <c r="X18" s="42">
        <f>IF('Indicator Data'!Y22="No Data",1,IF('Indicator Data imputation'!Y21&lt;&gt;"",1,0))</f>
        <v>0</v>
      </c>
      <c r="Y18" s="42">
        <f>IF('Indicator Data'!Z22="No Data",1,IF('Indicator Data imputation'!Z21&lt;&gt;"",1,0))</f>
        <v>0</v>
      </c>
      <c r="Z18" s="42">
        <f>IF('Indicator Data'!AA22="No Data",1,IF('Indicator Data imputation'!AA21&lt;&gt;"",1,0))</f>
        <v>0</v>
      </c>
      <c r="AA18" s="42">
        <f>IF('Indicator Data'!AB22="No Data",1,IF('Indicator Data imputation'!AB21&lt;&gt;"",1,0))</f>
        <v>0</v>
      </c>
      <c r="AB18" s="42">
        <f>IF('Indicator Data'!AC22="No Data",1,IF('Indicator Data imputation'!AC21&lt;&gt;"",1,0))</f>
        <v>0</v>
      </c>
      <c r="AC18" s="42">
        <f>IF('Indicator Data'!AD22="No Data",1,IF('Indicator Data imputation'!AD21&lt;&gt;"",1,0))</f>
        <v>0</v>
      </c>
      <c r="AD18" s="42">
        <f>IF('Indicator Data'!AE22="No Data",1,IF('Indicator Data imputation'!AE21&lt;&gt;"",1,0))</f>
        <v>0</v>
      </c>
      <c r="AE18" s="42">
        <f>IF('Indicator Data'!AF22="No Data",1,IF('Indicator Data imputation'!AF21&lt;&gt;"",1,0))</f>
        <v>0</v>
      </c>
      <c r="AF18" s="42">
        <f>IF('Indicator Data'!AG22="No Data",1,IF('Indicator Data imputation'!AG21&lt;&gt;"",1,0))</f>
        <v>0</v>
      </c>
      <c r="AG18" s="42">
        <f>IF('Indicator Data'!AH22="No Data",1,IF('Indicator Data imputation'!AH21&lt;&gt;"",1,0))</f>
        <v>0</v>
      </c>
      <c r="AH18" s="42">
        <f>IF('Indicator Data'!AI22="No Data",1,IF('Indicator Data imputation'!AI21&lt;&gt;"",1,0))</f>
        <v>0</v>
      </c>
      <c r="AI18" s="42">
        <f>IF('Indicator Data'!AJ22="No Data",1,IF('Indicator Data imputation'!AJ21&lt;&gt;"",1,0))</f>
        <v>0</v>
      </c>
      <c r="AJ18" s="42">
        <f>IF('Indicator Data'!AK22="No Data",1,IF('Indicator Data imputation'!AK21&lt;&gt;"",1,0))</f>
        <v>0</v>
      </c>
      <c r="AK18" s="42">
        <f>IF('Indicator Data'!AL22="No Data",1,IF('Indicator Data imputation'!AL21&lt;&gt;"",1,0))</f>
        <v>0</v>
      </c>
      <c r="AL18" s="42">
        <f>IF('Indicator Data'!AM22="No Data",1,IF('Indicator Data imputation'!AM21&lt;&gt;"",1,0))</f>
        <v>0</v>
      </c>
      <c r="AM18" s="42">
        <f>IF('Indicator Data'!AN22="No Data",1,IF('Indicator Data imputation'!AN21&lt;&gt;"",1,0))</f>
        <v>0</v>
      </c>
      <c r="AN18" s="42">
        <f>IF('Indicator Data'!AO22="No Data",1,IF('Indicator Data imputation'!AO21&lt;&gt;"",1,0))</f>
        <v>0</v>
      </c>
      <c r="AO18" s="42">
        <f>IF('Indicator Data'!AP22="No Data",1,IF('Indicator Data imputation'!AP21&lt;&gt;"",1,0))</f>
        <v>0</v>
      </c>
      <c r="AP18" s="42">
        <f>IF('Indicator Data'!AQ22="No Data",1,IF('Indicator Data imputation'!AQ21&lt;&gt;"",1,0))</f>
        <v>0</v>
      </c>
      <c r="AQ18" s="42">
        <f>IF('Indicator Data'!AR22="No Data",1,IF('Indicator Data imputation'!AR21&lt;&gt;"",1,0))</f>
        <v>0</v>
      </c>
      <c r="AR18" s="42">
        <f>IF('Indicator Data'!AS22="No Data",1,IF('Indicator Data imputation'!AS21&lt;&gt;"",1,0))</f>
        <v>0</v>
      </c>
      <c r="AS18" s="42">
        <f>IF('Indicator Data'!AT22="No Data",1,IF('Indicator Data imputation'!AT21&lt;&gt;"",1,0))</f>
        <v>0</v>
      </c>
      <c r="AT18" s="42">
        <f>IF('Indicator Data'!AU22="No Data",1,IF('Indicator Data imputation'!AU21&lt;&gt;"",1,0))</f>
        <v>0</v>
      </c>
      <c r="AU18" s="42">
        <f>IF('Indicator Data'!AV22="No Data",1,IF('Indicator Data imputation'!AV21&lt;&gt;"",1,0))</f>
        <v>0</v>
      </c>
      <c r="AV18" s="42">
        <f>IF('Indicator Data'!AW22="No Data",1,IF('Indicator Data imputation'!AW21&lt;&gt;"",1,0))</f>
        <v>1</v>
      </c>
      <c r="AW18" s="42">
        <f>IF('Indicator Data'!AX22="No Data",1,IF('Indicator Data imputation'!AX21&lt;&gt;"",1,0))</f>
        <v>0</v>
      </c>
      <c r="AX18" s="42">
        <f>IF('Indicator Data'!AY22="No Data",1,IF('Indicator Data imputation'!AY21&lt;&gt;"",1,0))</f>
        <v>0</v>
      </c>
      <c r="AY18" s="42">
        <f>IF('Indicator Data'!AZ22="No Data",1,IF('Indicator Data imputation'!AZ21&lt;&gt;"",1,0))</f>
        <v>0</v>
      </c>
      <c r="AZ18" s="42">
        <f>IF('Indicator Data'!BA22="No Data",1,IF('Indicator Data imputation'!BA21&lt;&gt;"",1,0))</f>
        <v>0</v>
      </c>
      <c r="BA18" s="42">
        <f>IF('Indicator Data'!BB22="No Data",1,IF('Indicator Data imputation'!BB21&lt;&gt;"",1,0))</f>
        <v>0</v>
      </c>
      <c r="BB18" s="42">
        <f>IF('Indicator Data'!BC22="No Data",1,IF('Indicator Data imputation'!BC21&lt;&gt;"",1,0))</f>
        <v>0</v>
      </c>
      <c r="BC18" s="42">
        <f>IF('Indicator Data'!BD22="No Data",1,IF('Indicator Data imputation'!BD21&lt;&gt;"",1,0))</f>
        <v>0</v>
      </c>
      <c r="BD18" s="42">
        <f>IF('Indicator Data'!BE22="No Data",1,IF('Indicator Data imputation'!BE21&lt;&gt;"",1,0))</f>
        <v>0</v>
      </c>
      <c r="BE18" s="42">
        <f>IF('Indicator Data'!BF22="No Data",1,IF('Indicator Data imputation'!BF21&lt;&gt;"",1,0))</f>
        <v>1</v>
      </c>
      <c r="BF18" s="42">
        <f>IF('Indicator Data'!BG22="No Data",1,IF('Indicator Data imputation'!BG21&lt;&gt;"",1,0))</f>
        <v>0</v>
      </c>
      <c r="BG18" s="42">
        <f>IF('Indicator Data'!BH22="No Data",1,IF('Indicator Data imputation'!BH21&lt;&gt;"",1,0))</f>
        <v>1</v>
      </c>
      <c r="BH18" s="42">
        <f>IF('Indicator Data'!BI22="No Data",1,IF('Indicator Data imputation'!BI21&lt;&gt;"",1,0))</f>
        <v>0</v>
      </c>
      <c r="BI18" s="42">
        <f>IF('Indicator Data'!BJ22="No Data",1,IF('Indicator Data imputation'!BJ21&lt;&gt;"",1,0))</f>
        <v>1</v>
      </c>
      <c r="BJ18" s="42">
        <f>IF('Indicator Data'!BK22="No Data",1,IF('Indicator Data imputation'!BK21&lt;&gt;"",1,0))</f>
        <v>0</v>
      </c>
      <c r="BK18" s="42">
        <f>IF('Indicator Data'!BL22="No Data",1,IF('Indicator Data imputation'!BL21&lt;&gt;"",1,0))</f>
        <v>0</v>
      </c>
      <c r="BL18" s="42">
        <f>IF('Indicator Data'!BM22="No Data",1,IF('Indicator Data imputation'!BM21&lt;&gt;"",1,0))</f>
        <v>0</v>
      </c>
      <c r="BM18" s="42">
        <f>IF('Indicator Data'!BN22="No Data",1,IF('Indicator Data imputation'!BN21&lt;&gt;"",1,0))</f>
        <v>0</v>
      </c>
      <c r="BN18" s="42">
        <f>IF('Indicator Data'!BO22="No Data",1,IF('Indicator Data imputation'!BO21&lt;&gt;"",1,0))</f>
        <v>0</v>
      </c>
      <c r="BO18" s="42">
        <f>IF('Indicator Data'!BP22="No Data",1,IF('Indicator Data imputation'!BP21&lt;&gt;"",1,0))</f>
        <v>0</v>
      </c>
      <c r="BP18" s="42">
        <f>IF('Indicator Data'!BQ22="No Data",1,IF('Indicator Data imputation'!BQ21&lt;&gt;"",1,0))</f>
        <v>0</v>
      </c>
      <c r="BQ18" s="42">
        <f>IF('Indicator Data'!BR22="No Data",1,IF('Indicator Data imputation'!BR21&lt;&gt;"",1,0))</f>
        <v>0</v>
      </c>
      <c r="BR18" s="42">
        <f>IF('Indicator Data'!BS22="No Data",1,IF('Indicator Data imputation'!BS21&lt;&gt;"",1,0))</f>
        <v>1</v>
      </c>
      <c r="BS18" s="42">
        <f>IF('Indicator Data'!BT22="No Data",1,IF('Indicator Data imputation'!BT21&lt;&gt;"",1,0))</f>
        <v>0</v>
      </c>
      <c r="BT18" s="42">
        <f>IF('Indicator Data'!BU22="No Data",1,IF('Indicator Data imputation'!BU21&lt;&gt;"",1,0))</f>
        <v>0</v>
      </c>
      <c r="BU18">
        <f t="shared" si="0"/>
        <v>9</v>
      </c>
      <c r="BV18" s="44">
        <f t="shared" si="1"/>
        <v>0.12</v>
      </c>
    </row>
    <row r="19" spans="1:74">
      <c r="A19" t="str">
        <f>'Indicator Data'!B23</f>
        <v>BEN</v>
      </c>
      <c r="B19" s="42">
        <f>IF('Indicator Data'!C23="No Data",1,IF('Indicator Data imputation'!C22&lt;&gt;"",1,0))</f>
        <v>0</v>
      </c>
      <c r="C19" s="42">
        <f>IF('Indicator Data'!D23="No Data",1,IF('Indicator Data imputation'!D22&lt;&gt;"",1,0))</f>
        <v>0</v>
      </c>
      <c r="D19" s="42">
        <f>IF('Indicator Data'!E23="No Data",1,IF('Indicator Data imputation'!E22&lt;&gt;"",1,0))</f>
        <v>0</v>
      </c>
      <c r="E19" s="42">
        <f>IF('Indicator Data'!F23="No Data",1,IF('Indicator Data imputation'!F22&lt;&gt;"",1,0))</f>
        <v>0</v>
      </c>
      <c r="F19" s="42">
        <f>IF('Indicator Data'!G23="No Data",1,IF('Indicator Data imputation'!G22&lt;&gt;"",1,0))</f>
        <v>0</v>
      </c>
      <c r="G19" s="42">
        <f>IF('Indicator Data'!H23="No Data",1,IF('Indicator Data imputation'!H22&lt;&gt;"",1,0))</f>
        <v>0</v>
      </c>
      <c r="H19" s="42">
        <f>IF('Indicator Data'!I23="No Data",1,IF('Indicator Data imputation'!I22&lt;&gt;"",1,0))</f>
        <v>0</v>
      </c>
      <c r="I19" s="42">
        <f>IF('Indicator Data'!J23="No Data",1,IF('Indicator Data imputation'!J22&lt;&gt;"",1,0))</f>
        <v>0</v>
      </c>
      <c r="J19" s="42">
        <f>IF('Indicator Data'!K23="No Data",1,IF('Indicator Data imputation'!K22&lt;&gt;"",1,0))</f>
        <v>0</v>
      </c>
      <c r="K19" s="42">
        <f>IF('Indicator Data'!L23="No Data",1,IF('Indicator Data imputation'!L22&lt;&gt;"",1,0))</f>
        <v>0</v>
      </c>
      <c r="L19" s="42">
        <f>IF('Indicator Data'!M23="No Data",1,IF('Indicator Data imputation'!M22&lt;&gt;"",1,0))</f>
        <v>0</v>
      </c>
      <c r="M19" s="42">
        <f>IF('Indicator Data'!N23="No Data",1,IF('Indicator Data imputation'!N22&lt;&gt;"",1,0))</f>
        <v>0</v>
      </c>
      <c r="N19" s="42">
        <f>IF('Indicator Data'!O23="No Data",1,IF('Indicator Data imputation'!O22&lt;&gt;"",1,0))</f>
        <v>0</v>
      </c>
      <c r="O19" s="42">
        <f>IF('Indicator Data'!P23="No Data",1,IF('Indicator Data imputation'!P22&lt;&gt;"",1,0))</f>
        <v>0</v>
      </c>
      <c r="P19" s="42">
        <f>IF('Indicator Data'!Q23="No Data",1,IF('Indicator Data imputation'!Q22&lt;&gt;"",1,0))</f>
        <v>0</v>
      </c>
      <c r="Q19" s="42">
        <f>IF('Indicator Data'!R23="No Data",1,IF('Indicator Data imputation'!R22&lt;&gt;"",1,0))</f>
        <v>0</v>
      </c>
      <c r="R19" s="42">
        <f>IF('Indicator Data'!S23="No Data",1,IF('Indicator Data imputation'!S22&lt;&gt;"",1,0))</f>
        <v>0</v>
      </c>
      <c r="S19" s="42">
        <f>IF('Indicator Data'!T23="No Data",1,IF('Indicator Data imputation'!T22&lt;&gt;"",1,0))</f>
        <v>0</v>
      </c>
      <c r="T19" s="42">
        <f>IF('Indicator Data'!U23="No Data",1,IF('Indicator Data imputation'!U22&lt;&gt;"",1,0))</f>
        <v>0</v>
      </c>
      <c r="U19" s="42">
        <f>IF('Indicator Data'!V23="No Data",1,IF('Indicator Data imputation'!V22&lt;&gt;"",1,0))</f>
        <v>0</v>
      </c>
      <c r="V19" s="42">
        <f>IF('Indicator Data'!W23="No Data",1,IF('Indicator Data imputation'!W22&lt;&gt;"",1,0))</f>
        <v>0</v>
      </c>
      <c r="W19" s="42">
        <f>IF('Indicator Data'!X23="No Data",1,IF('Indicator Data imputation'!X22&lt;&gt;"",1,0))</f>
        <v>0</v>
      </c>
      <c r="X19" s="42">
        <f>IF('Indicator Data'!Y23="No Data",1,IF('Indicator Data imputation'!Y22&lt;&gt;"",1,0))</f>
        <v>0</v>
      </c>
      <c r="Y19" s="42">
        <f>IF('Indicator Data'!Z23="No Data",1,IF('Indicator Data imputation'!Z22&lt;&gt;"",1,0))</f>
        <v>0</v>
      </c>
      <c r="Z19" s="42">
        <f>IF('Indicator Data'!AA23="No Data",1,IF('Indicator Data imputation'!AA22&lt;&gt;"",1,0))</f>
        <v>0</v>
      </c>
      <c r="AA19" s="42">
        <f>IF('Indicator Data'!AB23="No Data",1,IF('Indicator Data imputation'!AB22&lt;&gt;"",1,0))</f>
        <v>0</v>
      </c>
      <c r="AB19" s="42">
        <f>IF('Indicator Data'!AC23="No Data",1,IF('Indicator Data imputation'!AC22&lt;&gt;"",1,0))</f>
        <v>0</v>
      </c>
      <c r="AC19" s="42">
        <f>IF('Indicator Data'!AD23="No Data",1,IF('Indicator Data imputation'!AD22&lt;&gt;"",1,0))</f>
        <v>0</v>
      </c>
      <c r="AD19" s="42">
        <f>IF('Indicator Data'!AE23="No Data",1,IF('Indicator Data imputation'!AE22&lt;&gt;"",1,0))</f>
        <v>0</v>
      </c>
      <c r="AE19" s="42">
        <f>IF('Indicator Data'!AF23="No Data",1,IF('Indicator Data imputation'!AF22&lt;&gt;"",1,0))</f>
        <v>0</v>
      </c>
      <c r="AF19" s="42">
        <f>IF('Indicator Data'!AG23="No Data",1,IF('Indicator Data imputation'!AG22&lt;&gt;"",1,0))</f>
        <v>0</v>
      </c>
      <c r="AG19" s="42">
        <f>IF('Indicator Data'!AH23="No Data",1,IF('Indicator Data imputation'!AH22&lt;&gt;"",1,0))</f>
        <v>0</v>
      </c>
      <c r="AH19" s="42">
        <f>IF('Indicator Data'!AI23="No Data",1,IF('Indicator Data imputation'!AI22&lt;&gt;"",1,0))</f>
        <v>0</v>
      </c>
      <c r="AI19" s="42">
        <f>IF('Indicator Data'!AJ23="No Data",1,IF('Indicator Data imputation'!AJ22&lt;&gt;"",1,0))</f>
        <v>0</v>
      </c>
      <c r="AJ19" s="42">
        <f>IF('Indicator Data'!AK23="No Data",1,IF('Indicator Data imputation'!AK22&lt;&gt;"",1,0))</f>
        <v>0</v>
      </c>
      <c r="AK19" s="42">
        <f>IF('Indicator Data'!AL23="No Data",1,IF('Indicator Data imputation'!AL22&lt;&gt;"",1,0))</f>
        <v>0</v>
      </c>
      <c r="AL19" s="42">
        <f>IF('Indicator Data'!AM23="No Data",1,IF('Indicator Data imputation'!AM22&lt;&gt;"",1,0))</f>
        <v>0</v>
      </c>
      <c r="AM19" s="42">
        <f>IF('Indicator Data'!AN23="No Data",1,IF('Indicator Data imputation'!AN22&lt;&gt;"",1,0))</f>
        <v>0</v>
      </c>
      <c r="AN19" s="42">
        <f>IF('Indicator Data'!AO23="No Data",1,IF('Indicator Data imputation'!AO22&lt;&gt;"",1,0))</f>
        <v>0</v>
      </c>
      <c r="AO19" s="42">
        <f>IF('Indicator Data'!AP23="No Data",1,IF('Indicator Data imputation'!AP22&lt;&gt;"",1,0))</f>
        <v>0</v>
      </c>
      <c r="AP19" s="42">
        <f>IF('Indicator Data'!AQ23="No Data",1,IF('Indicator Data imputation'!AQ22&lt;&gt;"",1,0))</f>
        <v>0</v>
      </c>
      <c r="AQ19" s="42">
        <f>IF('Indicator Data'!AR23="No Data",1,IF('Indicator Data imputation'!AR22&lt;&gt;"",1,0))</f>
        <v>0</v>
      </c>
      <c r="AR19" s="42">
        <f>IF('Indicator Data'!AS23="No Data",1,IF('Indicator Data imputation'!AS22&lt;&gt;"",1,0))</f>
        <v>0</v>
      </c>
      <c r="AS19" s="42">
        <f>IF('Indicator Data'!AT23="No Data",1,IF('Indicator Data imputation'!AT22&lt;&gt;"",1,0))</f>
        <v>0</v>
      </c>
      <c r="AT19" s="42">
        <f>IF('Indicator Data'!AU23="No Data",1,IF('Indicator Data imputation'!AU22&lt;&gt;"",1,0))</f>
        <v>0</v>
      </c>
      <c r="AU19" s="42">
        <f>IF('Indicator Data'!AV23="No Data",1,IF('Indicator Data imputation'!AV22&lt;&gt;"",1,0))</f>
        <v>0</v>
      </c>
      <c r="AV19" s="42">
        <f>IF('Indicator Data'!AW23="No Data",1,IF('Indicator Data imputation'!AW22&lt;&gt;"",1,0))</f>
        <v>0</v>
      </c>
      <c r="AW19" s="42">
        <f>IF('Indicator Data'!AX23="No Data",1,IF('Indicator Data imputation'!AX22&lt;&gt;"",1,0))</f>
        <v>0</v>
      </c>
      <c r="AX19" s="42">
        <f>IF('Indicator Data'!AY23="No Data",1,IF('Indicator Data imputation'!AY22&lt;&gt;"",1,0))</f>
        <v>0</v>
      </c>
      <c r="AY19" s="42">
        <f>IF('Indicator Data'!AZ23="No Data",1,IF('Indicator Data imputation'!AZ22&lt;&gt;"",1,0))</f>
        <v>0</v>
      </c>
      <c r="AZ19" s="42">
        <f>IF('Indicator Data'!BA23="No Data",1,IF('Indicator Data imputation'!BA22&lt;&gt;"",1,0))</f>
        <v>0</v>
      </c>
      <c r="BA19" s="42">
        <f>IF('Indicator Data'!BB23="No Data",1,IF('Indicator Data imputation'!BB22&lt;&gt;"",1,0))</f>
        <v>0</v>
      </c>
      <c r="BB19" s="42">
        <f>IF('Indicator Data'!BC23="No Data",1,IF('Indicator Data imputation'!BC22&lt;&gt;"",1,0))</f>
        <v>0</v>
      </c>
      <c r="BC19" s="42">
        <f>IF('Indicator Data'!BD23="No Data",1,IF('Indicator Data imputation'!BD22&lt;&gt;"",1,0))</f>
        <v>0</v>
      </c>
      <c r="BD19" s="42">
        <f>IF('Indicator Data'!BE23="No Data",1,IF('Indicator Data imputation'!BE22&lt;&gt;"",1,0))</f>
        <v>0</v>
      </c>
      <c r="BE19" s="42">
        <f>IF('Indicator Data'!BF23="No Data",1,IF('Indicator Data imputation'!BF22&lt;&gt;"",1,0))</f>
        <v>0</v>
      </c>
      <c r="BF19" s="42">
        <f>IF('Indicator Data'!BG23="No Data",1,IF('Indicator Data imputation'!BG22&lt;&gt;"",1,0))</f>
        <v>0</v>
      </c>
      <c r="BG19" s="42">
        <f>IF('Indicator Data'!BH23="No Data",1,IF('Indicator Data imputation'!BH22&lt;&gt;"",1,0))</f>
        <v>0</v>
      </c>
      <c r="BH19" s="42">
        <f>IF('Indicator Data'!BI23="No Data",1,IF('Indicator Data imputation'!BI22&lt;&gt;"",1,0))</f>
        <v>0</v>
      </c>
      <c r="BI19" s="42">
        <f>IF('Indicator Data'!BJ23="No Data",1,IF('Indicator Data imputation'!BJ22&lt;&gt;"",1,0))</f>
        <v>0</v>
      </c>
      <c r="BJ19" s="42">
        <f>IF('Indicator Data'!BK23="No Data",1,IF('Indicator Data imputation'!BK22&lt;&gt;"",1,0))</f>
        <v>0</v>
      </c>
      <c r="BK19" s="42">
        <f>IF('Indicator Data'!BL23="No Data",1,IF('Indicator Data imputation'!BL22&lt;&gt;"",1,0))</f>
        <v>0</v>
      </c>
      <c r="BL19" s="42">
        <f>IF('Indicator Data'!BM23="No Data",1,IF('Indicator Data imputation'!BM22&lt;&gt;"",1,0))</f>
        <v>0</v>
      </c>
      <c r="BM19" s="42">
        <f>IF('Indicator Data'!BN23="No Data",1,IF('Indicator Data imputation'!BN22&lt;&gt;"",1,0))</f>
        <v>0</v>
      </c>
      <c r="BN19" s="42">
        <f>IF('Indicator Data'!BO23="No Data",1,IF('Indicator Data imputation'!BO22&lt;&gt;"",1,0))</f>
        <v>0</v>
      </c>
      <c r="BO19" s="42">
        <f>IF('Indicator Data'!BP23="No Data",1,IF('Indicator Data imputation'!BP22&lt;&gt;"",1,0))</f>
        <v>0</v>
      </c>
      <c r="BP19" s="42">
        <f>IF('Indicator Data'!BQ23="No Data",1,IF('Indicator Data imputation'!BQ22&lt;&gt;"",1,0))</f>
        <v>0</v>
      </c>
      <c r="BQ19" s="42">
        <f>IF('Indicator Data'!BR23="No Data",1,IF('Indicator Data imputation'!BR22&lt;&gt;"",1,0))</f>
        <v>1</v>
      </c>
      <c r="BR19" s="42">
        <f>IF('Indicator Data'!BS23="No Data",1,IF('Indicator Data imputation'!BS22&lt;&gt;"",1,0))</f>
        <v>0</v>
      </c>
      <c r="BS19" s="42">
        <f>IF('Indicator Data'!BT23="No Data",1,IF('Indicator Data imputation'!BT22&lt;&gt;"",1,0))</f>
        <v>0</v>
      </c>
      <c r="BT19" s="42">
        <f>IF('Indicator Data'!BU23="No Data",1,IF('Indicator Data imputation'!BU22&lt;&gt;"",1,0))</f>
        <v>0</v>
      </c>
      <c r="BU19">
        <f t="shared" si="0"/>
        <v>1</v>
      </c>
      <c r="BV19" s="44">
        <f t="shared" si="1"/>
        <v>1.3333333333333334E-2</v>
      </c>
    </row>
    <row r="20" spans="1:74">
      <c r="A20" t="str">
        <f>'Indicator Data'!B24</f>
        <v>BTN</v>
      </c>
      <c r="B20" s="42">
        <f>IF('Indicator Data'!C24="No Data",1,IF('Indicator Data imputation'!C23&lt;&gt;"",1,0))</f>
        <v>0</v>
      </c>
      <c r="C20" s="42">
        <f>IF('Indicator Data'!D24="No Data",1,IF('Indicator Data imputation'!D23&lt;&gt;"",1,0))</f>
        <v>0</v>
      </c>
      <c r="D20" s="42">
        <f>IF('Indicator Data'!E24="No Data",1,IF('Indicator Data imputation'!E23&lt;&gt;"",1,0))</f>
        <v>0</v>
      </c>
      <c r="E20" s="42">
        <f>IF('Indicator Data'!F24="No Data",1,IF('Indicator Data imputation'!F23&lt;&gt;"",1,0))</f>
        <v>0</v>
      </c>
      <c r="F20" s="42">
        <f>IF('Indicator Data'!G24="No Data",1,IF('Indicator Data imputation'!G23&lt;&gt;"",1,0))</f>
        <v>0</v>
      </c>
      <c r="G20" s="42">
        <f>IF('Indicator Data'!H24="No Data",1,IF('Indicator Data imputation'!H23&lt;&gt;"",1,0))</f>
        <v>0</v>
      </c>
      <c r="H20" s="42">
        <f>IF('Indicator Data'!I24="No Data",1,IF('Indicator Data imputation'!I23&lt;&gt;"",1,0))</f>
        <v>0</v>
      </c>
      <c r="I20" s="42">
        <f>IF('Indicator Data'!J24="No Data",1,IF('Indicator Data imputation'!J23&lt;&gt;"",1,0))</f>
        <v>0</v>
      </c>
      <c r="J20" s="42">
        <f>IF('Indicator Data'!K24="No Data",1,IF('Indicator Data imputation'!K23&lt;&gt;"",1,0))</f>
        <v>0</v>
      </c>
      <c r="K20" s="42">
        <f>IF('Indicator Data'!L24="No Data",1,IF('Indicator Data imputation'!L23&lt;&gt;"",1,0))</f>
        <v>0</v>
      </c>
      <c r="L20" s="42">
        <f>IF('Indicator Data'!M24="No Data",1,IF('Indicator Data imputation'!M23&lt;&gt;"",1,0))</f>
        <v>0</v>
      </c>
      <c r="M20" s="42">
        <f>IF('Indicator Data'!N24="No Data",1,IF('Indicator Data imputation'!N23&lt;&gt;"",1,0))</f>
        <v>1</v>
      </c>
      <c r="N20" s="42">
        <f>IF('Indicator Data'!O24="No Data",1,IF('Indicator Data imputation'!O23&lt;&gt;"",1,0))</f>
        <v>1</v>
      </c>
      <c r="O20" s="42">
        <f>IF('Indicator Data'!P24="No Data",1,IF('Indicator Data imputation'!P23&lt;&gt;"",1,0))</f>
        <v>1</v>
      </c>
      <c r="P20" s="42">
        <f>IF('Indicator Data'!Q24="No Data",1,IF('Indicator Data imputation'!Q23&lt;&gt;"",1,0))</f>
        <v>0</v>
      </c>
      <c r="Q20" s="42">
        <f>IF('Indicator Data'!R24="No Data",1,IF('Indicator Data imputation'!R23&lt;&gt;"",1,0))</f>
        <v>0</v>
      </c>
      <c r="R20" s="42">
        <f>IF('Indicator Data'!S24="No Data",1,IF('Indicator Data imputation'!S23&lt;&gt;"",1,0))</f>
        <v>0</v>
      </c>
      <c r="S20" s="42">
        <f>IF('Indicator Data'!T24="No Data",1,IF('Indicator Data imputation'!T23&lt;&gt;"",1,0))</f>
        <v>0</v>
      </c>
      <c r="T20" s="42">
        <f>IF('Indicator Data'!U24="No Data",1,IF('Indicator Data imputation'!U23&lt;&gt;"",1,0))</f>
        <v>0</v>
      </c>
      <c r="U20" s="42">
        <f>IF('Indicator Data'!V24="No Data",1,IF('Indicator Data imputation'!V23&lt;&gt;"",1,0))</f>
        <v>0</v>
      </c>
      <c r="V20" s="42">
        <f>IF('Indicator Data'!W24="No Data",1,IF('Indicator Data imputation'!W23&lt;&gt;"",1,0))</f>
        <v>0</v>
      </c>
      <c r="W20" s="42">
        <f>IF('Indicator Data'!X24="No Data",1,IF('Indicator Data imputation'!X23&lt;&gt;"",1,0))</f>
        <v>0</v>
      </c>
      <c r="X20" s="42">
        <f>IF('Indicator Data'!Y24="No Data",1,IF('Indicator Data imputation'!Y23&lt;&gt;"",1,0))</f>
        <v>0</v>
      </c>
      <c r="Y20" s="42">
        <f>IF('Indicator Data'!Z24="No Data",1,IF('Indicator Data imputation'!Z23&lt;&gt;"",1,0))</f>
        <v>0</v>
      </c>
      <c r="Z20" s="42">
        <f>IF('Indicator Data'!AA24="No Data",1,IF('Indicator Data imputation'!AA23&lt;&gt;"",1,0))</f>
        <v>0</v>
      </c>
      <c r="AA20" s="42">
        <f>IF('Indicator Data'!AB24="No Data",1,IF('Indicator Data imputation'!AB23&lt;&gt;"",1,0))</f>
        <v>0</v>
      </c>
      <c r="AB20" s="42">
        <f>IF('Indicator Data'!AC24="No Data",1,IF('Indicator Data imputation'!AC23&lt;&gt;"",1,0))</f>
        <v>0</v>
      </c>
      <c r="AC20" s="42">
        <f>IF('Indicator Data'!AD24="No Data",1,IF('Indicator Data imputation'!AD23&lt;&gt;"",1,0))</f>
        <v>0</v>
      </c>
      <c r="AD20" s="42">
        <f>IF('Indicator Data'!AE24="No Data",1,IF('Indicator Data imputation'!AE23&lt;&gt;"",1,0))</f>
        <v>0</v>
      </c>
      <c r="AE20" s="42">
        <f>IF('Indicator Data'!AF24="No Data",1,IF('Indicator Data imputation'!AF23&lt;&gt;"",1,0))</f>
        <v>0</v>
      </c>
      <c r="AF20" s="42">
        <f>IF('Indicator Data'!AG24="No Data",1,IF('Indicator Data imputation'!AG23&lt;&gt;"",1,0))</f>
        <v>0</v>
      </c>
      <c r="AG20" s="42">
        <f>IF('Indicator Data'!AH24="No Data",1,IF('Indicator Data imputation'!AH23&lt;&gt;"",1,0))</f>
        <v>0</v>
      </c>
      <c r="AH20" s="42">
        <f>IF('Indicator Data'!AI24="No Data",1,IF('Indicator Data imputation'!AI23&lt;&gt;"",1,0))</f>
        <v>1</v>
      </c>
      <c r="AI20" s="42">
        <f>IF('Indicator Data'!AJ24="No Data",1,IF('Indicator Data imputation'!AJ23&lt;&gt;"",1,0))</f>
        <v>0</v>
      </c>
      <c r="AJ20" s="42">
        <f>IF('Indicator Data'!AK24="No Data",1,IF('Indicator Data imputation'!AK23&lt;&gt;"",1,0))</f>
        <v>0</v>
      </c>
      <c r="AK20" s="42">
        <f>IF('Indicator Data'!AL24="No Data",1,IF('Indicator Data imputation'!AL23&lt;&gt;"",1,0))</f>
        <v>0</v>
      </c>
      <c r="AL20" s="42">
        <f>IF('Indicator Data'!AM24="No Data",1,IF('Indicator Data imputation'!AM23&lt;&gt;"",1,0))</f>
        <v>0</v>
      </c>
      <c r="AM20" s="42">
        <f>IF('Indicator Data'!AN24="No Data",1,IF('Indicator Data imputation'!AN23&lt;&gt;"",1,0))</f>
        <v>0</v>
      </c>
      <c r="AN20" s="42">
        <f>IF('Indicator Data'!AO24="No Data",1,IF('Indicator Data imputation'!AO23&lt;&gt;"",1,0))</f>
        <v>0</v>
      </c>
      <c r="AO20" s="42">
        <f>IF('Indicator Data'!AP24="No Data",1,IF('Indicator Data imputation'!AP23&lt;&gt;"",1,0))</f>
        <v>0</v>
      </c>
      <c r="AP20" s="42">
        <f>IF('Indicator Data'!AQ24="No Data",1,IF('Indicator Data imputation'!AQ23&lt;&gt;"",1,0))</f>
        <v>0</v>
      </c>
      <c r="AQ20" s="42">
        <f>IF('Indicator Data'!AR24="No Data",1,IF('Indicator Data imputation'!AR23&lt;&gt;"",1,0))</f>
        <v>0</v>
      </c>
      <c r="AR20" s="42">
        <f>IF('Indicator Data'!AS24="No Data",1,IF('Indicator Data imputation'!AS23&lt;&gt;"",1,0))</f>
        <v>0</v>
      </c>
      <c r="AS20" s="42">
        <f>IF('Indicator Data'!AT24="No Data",1,IF('Indicator Data imputation'!AT23&lt;&gt;"",1,0))</f>
        <v>0</v>
      </c>
      <c r="AT20" s="42">
        <f>IF('Indicator Data'!AU24="No Data",1,IF('Indicator Data imputation'!AU23&lt;&gt;"",1,0))</f>
        <v>0</v>
      </c>
      <c r="AU20" s="42">
        <f>IF('Indicator Data'!AV24="No Data",1,IF('Indicator Data imputation'!AV23&lt;&gt;"",1,0))</f>
        <v>0</v>
      </c>
      <c r="AV20" s="42">
        <f>IF('Indicator Data'!AW24="No Data",1,IF('Indicator Data imputation'!AW23&lt;&gt;"",1,0))</f>
        <v>0</v>
      </c>
      <c r="AW20" s="42">
        <f>IF('Indicator Data'!AX24="No Data",1,IF('Indicator Data imputation'!AX23&lt;&gt;"",1,0))</f>
        <v>0</v>
      </c>
      <c r="AX20" s="42">
        <f>IF('Indicator Data'!AY24="No Data",1,IF('Indicator Data imputation'!AY23&lt;&gt;"",1,0))</f>
        <v>0</v>
      </c>
      <c r="AY20" s="42">
        <f>IF('Indicator Data'!AZ24="No Data",1,IF('Indicator Data imputation'!AZ23&lt;&gt;"",1,0))</f>
        <v>0</v>
      </c>
      <c r="AZ20" s="42">
        <f>IF('Indicator Data'!BA24="No Data",1,IF('Indicator Data imputation'!BA23&lt;&gt;"",1,0))</f>
        <v>0</v>
      </c>
      <c r="BA20" s="42">
        <f>IF('Indicator Data'!BB24="No Data",1,IF('Indicator Data imputation'!BB23&lt;&gt;"",1,0))</f>
        <v>0</v>
      </c>
      <c r="BB20" s="42">
        <f>IF('Indicator Data'!BC24="No Data",1,IF('Indicator Data imputation'!BC23&lt;&gt;"",1,0))</f>
        <v>0</v>
      </c>
      <c r="BC20" s="42">
        <f>IF('Indicator Data'!BD24="No Data",1,IF('Indicator Data imputation'!BD23&lt;&gt;"",1,0))</f>
        <v>1</v>
      </c>
      <c r="BD20" s="42">
        <f>IF('Indicator Data'!BE24="No Data",1,IF('Indicator Data imputation'!BE23&lt;&gt;"",1,0))</f>
        <v>1</v>
      </c>
      <c r="BE20" s="42">
        <f>IF('Indicator Data'!BF24="No Data",1,IF('Indicator Data imputation'!BF23&lt;&gt;"",1,0))</f>
        <v>0</v>
      </c>
      <c r="BF20" s="42">
        <f>IF('Indicator Data'!BG24="No Data",1,IF('Indicator Data imputation'!BG23&lt;&gt;"",1,0))</f>
        <v>0</v>
      </c>
      <c r="BG20" s="42">
        <f>IF('Indicator Data'!BH24="No Data",1,IF('Indicator Data imputation'!BH23&lt;&gt;"",1,0))</f>
        <v>0</v>
      </c>
      <c r="BH20" s="42">
        <f>IF('Indicator Data'!BI24="No Data",1,IF('Indicator Data imputation'!BI23&lt;&gt;"",1,0))</f>
        <v>0</v>
      </c>
      <c r="BI20" s="42">
        <f>IF('Indicator Data'!BJ24="No Data",1,IF('Indicator Data imputation'!BJ23&lt;&gt;"",1,0))</f>
        <v>0</v>
      </c>
      <c r="BJ20" s="42">
        <f>IF('Indicator Data'!BK24="No Data",1,IF('Indicator Data imputation'!BK23&lt;&gt;"",1,0))</f>
        <v>0</v>
      </c>
      <c r="BK20" s="42">
        <f>IF('Indicator Data'!BL24="No Data",1,IF('Indicator Data imputation'!BL23&lt;&gt;"",1,0))</f>
        <v>0</v>
      </c>
      <c r="BL20" s="42">
        <f>IF('Indicator Data'!BM24="No Data",1,IF('Indicator Data imputation'!BM23&lt;&gt;"",1,0))</f>
        <v>0</v>
      </c>
      <c r="BM20" s="42">
        <f>IF('Indicator Data'!BN24="No Data",1,IF('Indicator Data imputation'!BN23&lt;&gt;"",1,0))</f>
        <v>0</v>
      </c>
      <c r="BN20" s="42">
        <f>IF('Indicator Data'!BO24="No Data",1,IF('Indicator Data imputation'!BO23&lt;&gt;"",1,0))</f>
        <v>0</v>
      </c>
      <c r="BO20" s="42">
        <f>IF('Indicator Data'!BP24="No Data",1,IF('Indicator Data imputation'!BP23&lt;&gt;"",1,0))</f>
        <v>0</v>
      </c>
      <c r="BP20" s="42">
        <f>IF('Indicator Data'!BQ24="No Data",1,IF('Indicator Data imputation'!BQ23&lt;&gt;"",1,0))</f>
        <v>0</v>
      </c>
      <c r="BQ20" s="42">
        <f>IF('Indicator Data'!BR24="No Data",1,IF('Indicator Data imputation'!BR23&lt;&gt;"",1,0))</f>
        <v>0</v>
      </c>
      <c r="BR20" s="42">
        <f>IF('Indicator Data'!BS24="No Data",1,IF('Indicator Data imputation'!BS23&lt;&gt;"",1,0))</f>
        <v>0</v>
      </c>
      <c r="BS20" s="42">
        <f>IF('Indicator Data'!BT24="No Data",1,IF('Indicator Data imputation'!BT23&lt;&gt;"",1,0))</f>
        <v>0</v>
      </c>
      <c r="BT20" s="42">
        <f>IF('Indicator Data'!BU24="No Data",1,IF('Indicator Data imputation'!BU23&lt;&gt;"",1,0))</f>
        <v>0</v>
      </c>
      <c r="BU20">
        <f t="shared" si="0"/>
        <v>6</v>
      </c>
      <c r="BV20" s="44">
        <f t="shared" si="1"/>
        <v>0.08</v>
      </c>
    </row>
    <row r="21" spans="1:74">
      <c r="A21" t="str">
        <f>'Indicator Data'!B25</f>
        <v>BOL</v>
      </c>
      <c r="B21" s="42">
        <f>IF('Indicator Data'!C25="No Data",1,IF('Indicator Data imputation'!C24&lt;&gt;"",1,0))</f>
        <v>0</v>
      </c>
      <c r="C21" s="42">
        <f>IF('Indicator Data'!D25="No Data",1,IF('Indicator Data imputation'!D24&lt;&gt;"",1,0))</f>
        <v>0</v>
      </c>
      <c r="D21" s="42">
        <f>IF('Indicator Data'!E25="No Data",1,IF('Indicator Data imputation'!E24&lt;&gt;"",1,0))</f>
        <v>0</v>
      </c>
      <c r="E21" s="42">
        <f>IF('Indicator Data'!F25="No Data",1,IF('Indicator Data imputation'!F24&lt;&gt;"",1,0))</f>
        <v>0</v>
      </c>
      <c r="F21" s="42">
        <f>IF('Indicator Data'!G25="No Data",1,IF('Indicator Data imputation'!G24&lt;&gt;"",1,0))</f>
        <v>0</v>
      </c>
      <c r="G21" s="42">
        <f>IF('Indicator Data'!H25="No Data",1,IF('Indicator Data imputation'!H24&lt;&gt;"",1,0))</f>
        <v>0</v>
      </c>
      <c r="H21" s="42">
        <f>IF('Indicator Data'!I25="No Data",1,IF('Indicator Data imputation'!I24&lt;&gt;"",1,0))</f>
        <v>0</v>
      </c>
      <c r="I21" s="42">
        <f>IF('Indicator Data'!J25="No Data",1,IF('Indicator Data imputation'!J24&lt;&gt;"",1,0))</f>
        <v>0</v>
      </c>
      <c r="J21" s="42">
        <f>IF('Indicator Data'!K25="No Data",1,IF('Indicator Data imputation'!K24&lt;&gt;"",1,0))</f>
        <v>0</v>
      </c>
      <c r="K21" s="42">
        <f>IF('Indicator Data'!L25="No Data",1,IF('Indicator Data imputation'!L24&lt;&gt;"",1,0))</f>
        <v>0</v>
      </c>
      <c r="L21" s="42">
        <f>IF('Indicator Data'!M25="No Data",1,IF('Indicator Data imputation'!M24&lt;&gt;"",1,0))</f>
        <v>1</v>
      </c>
      <c r="M21" s="42">
        <f>IF('Indicator Data'!N25="No Data",1,IF('Indicator Data imputation'!N24&lt;&gt;"",1,0))</f>
        <v>1</v>
      </c>
      <c r="N21" s="42">
        <f>IF('Indicator Data'!O25="No Data",1,IF('Indicator Data imputation'!O24&lt;&gt;"",1,0))</f>
        <v>1</v>
      </c>
      <c r="O21" s="42">
        <f>IF('Indicator Data'!P25="No Data",1,IF('Indicator Data imputation'!P24&lt;&gt;"",1,0))</f>
        <v>1</v>
      </c>
      <c r="P21" s="42">
        <f>IF('Indicator Data'!Q25="No Data",1,IF('Indicator Data imputation'!Q24&lt;&gt;"",1,0))</f>
        <v>0</v>
      </c>
      <c r="Q21" s="42">
        <f>IF('Indicator Data'!R25="No Data",1,IF('Indicator Data imputation'!R24&lt;&gt;"",1,0))</f>
        <v>0</v>
      </c>
      <c r="R21" s="42">
        <f>IF('Indicator Data'!S25="No Data",1,IF('Indicator Data imputation'!S24&lt;&gt;"",1,0))</f>
        <v>0</v>
      </c>
      <c r="S21" s="42">
        <f>IF('Indicator Data'!T25="No Data",1,IF('Indicator Data imputation'!T24&lt;&gt;"",1,0))</f>
        <v>0</v>
      </c>
      <c r="T21" s="42">
        <f>IF('Indicator Data'!U25="No Data",1,IF('Indicator Data imputation'!U24&lt;&gt;"",1,0))</f>
        <v>0</v>
      </c>
      <c r="U21" s="42">
        <f>IF('Indicator Data'!V25="No Data",1,IF('Indicator Data imputation'!V24&lt;&gt;"",1,0))</f>
        <v>0</v>
      </c>
      <c r="V21" s="42">
        <f>IF('Indicator Data'!W25="No Data",1,IF('Indicator Data imputation'!W24&lt;&gt;"",1,0))</f>
        <v>0</v>
      </c>
      <c r="W21" s="42">
        <f>IF('Indicator Data'!X25="No Data",1,IF('Indicator Data imputation'!X24&lt;&gt;"",1,0))</f>
        <v>0</v>
      </c>
      <c r="X21" s="42">
        <f>IF('Indicator Data'!Y25="No Data",1,IF('Indicator Data imputation'!Y24&lt;&gt;"",1,0))</f>
        <v>0</v>
      </c>
      <c r="Y21" s="42">
        <f>IF('Indicator Data'!Z25="No Data",1,IF('Indicator Data imputation'!Z24&lt;&gt;"",1,0))</f>
        <v>0</v>
      </c>
      <c r="Z21" s="42">
        <f>IF('Indicator Data'!AA25="No Data",1,IF('Indicator Data imputation'!AA24&lt;&gt;"",1,0))</f>
        <v>0</v>
      </c>
      <c r="AA21" s="42">
        <f>IF('Indicator Data'!AB25="No Data",1,IF('Indicator Data imputation'!AB24&lt;&gt;"",1,0))</f>
        <v>0</v>
      </c>
      <c r="AB21" s="42">
        <f>IF('Indicator Data'!AC25="No Data",1,IF('Indicator Data imputation'!AC24&lt;&gt;"",1,0))</f>
        <v>0</v>
      </c>
      <c r="AC21" s="42">
        <f>IF('Indicator Data'!AD25="No Data",1,IF('Indicator Data imputation'!AD24&lt;&gt;"",1,0))</f>
        <v>0</v>
      </c>
      <c r="AD21" s="42">
        <f>IF('Indicator Data'!AE25="No Data",1,IF('Indicator Data imputation'!AE24&lt;&gt;"",1,0))</f>
        <v>0</v>
      </c>
      <c r="AE21" s="42">
        <f>IF('Indicator Data'!AF25="No Data",1,IF('Indicator Data imputation'!AF24&lt;&gt;"",1,0))</f>
        <v>0</v>
      </c>
      <c r="AF21" s="42">
        <f>IF('Indicator Data'!AG25="No Data",1,IF('Indicator Data imputation'!AG24&lt;&gt;"",1,0))</f>
        <v>0</v>
      </c>
      <c r="AG21" s="42">
        <f>IF('Indicator Data'!AH25="No Data",1,IF('Indicator Data imputation'!AH24&lt;&gt;"",1,0))</f>
        <v>0</v>
      </c>
      <c r="AH21" s="42">
        <f>IF('Indicator Data'!AI25="No Data",1,IF('Indicator Data imputation'!AI24&lt;&gt;"",1,0))</f>
        <v>0</v>
      </c>
      <c r="AI21" s="42">
        <f>IF('Indicator Data'!AJ25="No Data",1,IF('Indicator Data imputation'!AJ24&lt;&gt;"",1,0))</f>
        <v>0</v>
      </c>
      <c r="AJ21" s="42">
        <f>IF('Indicator Data'!AK25="No Data",1,IF('Indicator Data imputation'!AK24&lt;&gt;"",1,0))</f>
        <v>0</v>
      </c>
      <c r="AK21" s="42">
        <f>IF('Indicator Data'!AL25="No Data",1,IF('Indicator Data imputation'!AL24&lt;&gt;"",1,0))</f>
        <v>0</v>
      </c>
      <c r="AL21" s="42">
        <f>IF('Indicator Data'!AM25="No Data",1,IF('Indicator Data imputation'!AM24&lt;&gt;"",1,0))</f>
        <v>0</v>
      </c>
      <c r="AM21" s="42">
        <f>IF('Indicator Data'!AN25="No Data",1,IF('Indicator Data imputation'!AN24&lt;&gt;"",1,0))</f>
        <v>0</v>
      </c>
      <c r="AN21" s="42">
        <f>IF('Indicator Data'!AO25="No Data",1,IF('Indicator Data imputation'!AO24&lt;&gt;"",1,0))</f>
        <v>0</v>
      </c>
      <c r="AO21" s="42">
        <f>IF('Indicator Data'!AP25="No Data",1,IF('Indicator Data imputation'!AP24&lt;&gt;"",1,0))</f>
        <v>0</v>
      </c>
      <c r="AP21" s="42">
        <f>IF('Indicator Data'!AQ25="No Data",1,IF('Indicator Data imputation'!AQ24&lt;&gt;"",1,0))</f>
        <v>0</v>
      </c>
      <c r="AQ21" s="42">
        <f>IF('Indicator Data'!AR25="No Data",1,IF('Indicator Data imputation'!AR24&lt;&gt;"",1,0))</f>
        <v>0</v>
      </c>
      <c r="AR21" s="42">
        <f>IF('Indicator Data'!AS25="No Data",1,IF('Indicator Data imputation'!AS24&lt;&gt;"",1,0))</f>
        <v>0</v>
      </c>
      <c r="AS21" s="42">
        <f>IF('Indicator Data'!AT25="No Data",1,IF('Indicator Data imputation'!AT24&lt;&gt;"",1,0))</f>
        <v>0</v>
      </c>
      <c r="AT21" s="42">
        <f>IF('Indicator Data'!AU25="No Data",1,IF('Indicator Data imputation'!AU24&lt;&gt;"",1,0))</f>
        <v>0</v>
      </c>
      <c r="AU21" s="42">
        <f>IF('Indicator Data'!AV25="No Data",1,IF('Indicator Data imputation'!AV24&lt;&gt;"",1,0))</f>
        <v>0</v>
      </c>
      <c r="AV21" s="42">
        <f>IF('Indicator Data'!AW25="No Data",1,IF('Indicator Data imputation'!AW24&lt;&gt;"",1,0))</f>
        <v>0</v>
      </c>
      <c r="AW21" s="42">
        <f>IF('Indicator Data'!AX25="No Data",1,IF('Indicator Data imputation'!AX24&lt;&gt;"",1,0))</f>
        <v>0</v>
      </c>
      <c r="AX21" s="42">
        <f>IF('Indicator Data'!AY25="No Data",1,IF('Indicator Data imputation'!AY24&lt;&gt;"",1,0))</f>
        <v>0</v>
      </c>
      <c r="AY21" s="42">
        <f>IF('Indicator Data'!AZ25="No Data",1,IF('Indicator Data imputation'!AZ24&lt;&gt;"",1,0))</f>
        <v>0</v>
      </c>
      <c r="AZ21" s="42">
        <f>IF('Indicator Data'!BA25="No Data",1,IF('Indicator Data imputation'!BA24&lt;&gt;"",1,0))</f>
        <v>0</v>
      </c>
      <c r="BA21" s="42">
        <f>IF('Indicator Data'!BB25="No Data",1,IF('Indicator Data imputation'!BB24&lt;&gt;"",1,0))</f>
        <v>0</v>
      </c>
      <c r="BB21" s="42">
        <f>IF('Indicator Data'!BC25="No Data",1,IF('Indicator Data imputation'!BC24&lt;&gt;"",1,0))</f>
        <v>0</v>
      </c>
      <c r="BC21" s="42">
        <f>IF('Indicator Data'!BD25="No Data",1,IF('Indicator Data imputation'!BD24&lt;&gt;"",1,0))</f>
        <v>0</v>
      </c>
      <c r="BD21" s="42">
        <f>IF('Indicator Data'!BE25="No Data",1,IF('Indicator Data imputation'!BE24&lt;&gt;"",1,0))</f>
        <v>0</v>
      </c>
      <c r="BE21" s="42">
        <f>IF('Indicator Data'!BF25="No Data",1,IF('Indicator Data imputation'!BF24&lt;&gt;"",1,0))</f>
        <v>0</v>
      </c>
      <c r="BF21" s="42">
        <f>IF('Indicator Data'!BG25="No Data",1,IF('Indicator Data imputation'!BG24&lt;&gt;"",1,0))</f>
        <v>0</v>
      </c>
      <c r="BG21" s="42">
        <f>IF('Indicator Data'!BH25="No Data",1,IF('Indicator Data imputation'!BH24&lt;&gt;"",1,0))</f>
        <v>0</v>
      </c>
      <c r="BH21" s="42">
        <f>IF('Indicator Data'!BI25="No Data",1,IF('Indicator Data imputation'!BI24&lt;&gt;"",1,0))</f>
        <v>0</v>
      </c>
      <c r="BI21" s="42">
        <f>IF('Indicator Data'!BJ25="No Data",1,IF('Indicator Data imputation'!BJ24&lt;&gt;"",1,0))</f>
        <v>0</v>
      </c>
      <c r="BJ21" s="42">
        <f>IF('Indicator Data'!BK25="No Data",1,IF('Indicator Data imputation'!BK24&lt;&gt;"",1,0))</f>
        <v>0</v>
      </c>
      <c r="BK21" s="42">
        <f>IF('Indicator Data'!BL25="No Data",1,IF('Indicator Data imputation'!BL24&lt;&gt;"",1,0))</f>
        <v>0</v>
      </c>
      <c r="BL21" s="42">
        <f>IF('Indicator Data'!BM25="No Data",1,IF('Indicator Data imputation'!BM24&lt;&gt;"",1,0))</f>
        <v>0</v>
      </c>
      <c r="BM21" s="42">
        <f>IF('Indicator Data'!BN25="No Data",1,IF('Indicator Data imputation'!BN24&lt;&gt;"",1,0))</f>
        <v>0</v>
      </c>
      <c r="BN21" s="42">
        <f>IF('Indicator Data'!BO25="No Data",1,IF('Indicator Data imputation'!BO24&lt;&gt;"",1,0))</f>
        <v>0</v>
      </c>
      <c r="BO21" s="42">
        <f>IF('Indicator Data'!BP25="No Data",1,IF('Indicator Data imputation'!BP24&lt;&gt;"",1,0))</f>
        <v>0</v>
      </c>
      <c r="BP21" s="42">
        <f>IF('Indicator Data'!BQ25="No Data",1,IF('Indicator Data imputation'!BQ24&lt;&gt;"",1,0))</f>
        <v>0</v>
      </c>
      <c r="BQ21" s="42">
        <f>IF('Indicator Data'!BR25="No Data",1,IF('Indicator Data imputation'!BR24&lt;&gt;"",1,0))</f>
        <v>0</v>
      </c>
      <c r="BR21" s="42">
        <f>IF('Indicator Data'!BS25="No Data",1,IF('Indicator Data imputation'!BS24&lt;&gt;"",1,0))</f>
        <v>0</v>
      </c>
      <c r="BS21" s="42">
        <f>IF('Indicator Data'!BT25="No Data",1,IF('Indicator Data imputation'!BT24&lt;&gt;"",1,0))</f>
        <v>0</v>
      </c>
      <c r="BT21" s="42">
        <f>IF('Indicator Data'!BU25="No Data",1,IF('Indicator Data imputation'!BU24&lt;&gt;"",1,0))</f>
        <v>0</v>
      </c>
      <c r="BU21">
        <f t="shared" si="0"/>
        <v>4</v>
      </c>
      <c r="BV21" s="44">
        <f t="shared" si="1"/>
        <v>5.3333333333333337E-2</v>
      </c>
    </row>
    <row r="22" spans="1:74">
      <c r="A22" t="str">
        <f>'Indicator Data'!B26</f>
        <v>BIH</v>
      </c>
      <c r="B22" s="42">
        <f>IF('Indicator Data'!C26="No Data",1,IF('Indicator Data imputation'!C25&lt;&gt;"",1,0))</f>
        <v>0</v>
      </c>
      <c r="C22" s="42">
        <f>IF('Indicator Data'!D26="No Data",1,IF('Indicator Data imputation'!D25&lt;&gt;"",1,0))</f>
        <v>0</v>
      </c>
      <c r="D22" s="42">
        <f>IF('Indicator Data'!E26="No Data",1,IF('Indicator Data imputation'!E25&lt;&gt;"",1,0))</f>
        <v>0</v>
      </c>
      <c r="E22" s="42">
        <f>IF('Indicator Data'!F26="No Data",1,IF('Indicator Data imputation'!F25&lt;&gt;"",1,0))</f>
        <v>0</v>
      </c>
      <c r="F22" s="42">
        <f>IF('Indicator Data'!G26="No Data",1,IF('Indicator Data imputation'!G25&lt;&gt;"",1,0))</f>
        <v>0</v>
      </c>
      <c r="G22" s="42">
        <f>IF('Indicator Data'!H26="No Data",1,IF('Indicator Data imputation'!H25&lt;&gt;"",1,0))</f>
        <v>0</v>
      </c>
      <c r="H22" s="42">
        <f>IF('Indicator Data'!I26="No Data",1,IF('Indicator Data imputation'!I25&lt;&gt;"",1,0))</f>
        <v>0</v>
      </c>
      <c r="I22" s="42">
        <f>IF('Indicator Data'!J26="No Data",1,IF('Indicator Data imputation'!J25&lt;&gt;"",1,0))</f>
        <v>0</v>
      </c>
      <c r="J22" s="42">
        <f>IF('Indicator Data'!K26="No Data",1,IF('Indicator Data imputation'!K25&lt;&gt;"",1,0))</f>
        <v>0</v>
      </c>
      <c r="K22" s="42">
        <f>IF('Indicator Data'!L26="No Data",1,IF('Indicator Data imputation'!L25&lt;&gt;"",1,0))</f>
        <v>0</v>
      </c>
      <c r="L22" s="42">
        <f>IF('Indicator Data'!M26="No Data",1,IF('Indicator Data imputation'!M25&lt;&gt;"",1,0))</f>
        <v>0</v>
      </c>
      <c r="M22" s="42">
        <f>IF('Indicator Data'!N26="No Data",1,IF('Indicator Data imputation'!N25&lt;&gt;"",1,0))</f>
        <v>1</v>
      </c>
      <c r="N22" s="42">
        <f>IF('Indicator Data'!O26="No Data",1,IF('Indicator Data imputation'!O25&lt;&gt;"",1,0))</f>
        <v>1</v>
      </c>
      <c r="O22" s="42">
        <f>IF('Indicator Data'!P26="No Data",1,IF('Indicator Data imputation'!P25&lt;&gt;"",1,0))</f>
        <v>1</v>
      </c>
      <c r="P22" s="42">
        <f>IF('Indicator Data'!Q26="No Data",1,IF('Indicator Data imputation'!Q25&lt;&gt;"",1,0))</f>
        <v>0</v>
      </c>
      <c r="Q22" s="42">
        <f>IF('Indicator Data'!R26="No Data",1,IF('Indicator Data imputation'!R25&lt;&gt;"",1,0))</f>
        <v>0</v>
      </c>
      <c r="R22" s="42">
        <f>IF('Indicator Data'!S26="No Data",1,IF('Indicator Data imputation'!S25&lt;&gt;"",1,0))</f>
        <v>0</v>
      </c>
      <c r="S22" s="42">
        <f>IF('Indicator Data'!T26="No Data",1,IF('Indicator Data imputation'!T25&lt;&gt;"",1,0))</f>
        <v>0</v>
      </c>
      <c r="T22" s="42">
        <f>IF('Indicator Data'!U26="No Data",1,IF('Indicator Data imputation'!U25&lt;&gt;"",1,0))</f>
        <v>0</v>
      </c>
      <c r="U22" s="42">
        <f>IF('Indicator Data'!V26="No Data",1,IF('Indicator Data imputation'!V25&lt;&gt;"",1,0))</f>
        <v>0</v>
      </c>
      <c r="V22" s="42">
        <f>IF('Indicator Data'!W26="No Data",1,IF('Indicator Data imputation'!W25&lt;&gt;"",1,0))</f>
        <v>0</v>
      </c>
      <c r="W22" s="42">
        <f>IF('Indicator Data'!X26="No Data",1,IF('Indicator Data imputation'!X25&lt;&gt;"",1,0))</f>
        <v>0</v>
      </c>
      <c r="X22" s="42">
        <f>IF('Indicator Data'!Y26="No Data",1,IF('Indicator Data imputation'!Y25&lt;&gt;"",1,0))</f>
        <v>0</v>
      </c>
      <c r="Y22" s="42">
        <f>IF('Indicator Data'!Z26="No Data",1,IF('Indicator Data imputation'!Z25&lt;&gt;"",1,0))</f>
        <v>0</v>
      </c>
      <c r="Z22" s="42">
        <f>IF('Indicator Data'!AA26="No Data",1,IF('Indicator Data imputation'!AA25&lt;&gt;"",1,0))</f>
        <v>1</v>
      </c>
      <c r="AA22" s="42">
        <f>IF('Indicator Data'!AB26="No Data",1,IF('Indicator Data imputation'!AB25&lt;&gt;"",1,0))</f>
        <v>0</v>
      </c>
      <c r="AB22" s="42">
        <f>IF('Indicator Data'!AC26="No Data",1,IF('Indicator Data imputation'!AC25&lt;&gt;"",1,0))</f>
        <v>1</v>
      </c>
      <c r="AC22" s="42">
        <f>IF('Indicator Data'!AD26="No Data",1,IF('Indicator Data imputation'!AD25&lt;&gt;"",1,0))</f>
        <v>0</v>
      </c>
      <c r="AD22" s="42">
        <f>IF('Indicator Data'!AE26="No Data",1,IF('Indicator Data imputation'!AE25&lt;&gt;"",1,0))</f>
        <v>0</v>
      </c>
      <c r="AE22" s="42">
        <f>IF('Indicator Data'!AF26="No Data",1,IF('Indicator Data imputation'!AF25&lt;&gt;"",1,0))</f>
        <v>0</v>
      </c>
      <c r="AF22" s="42">
        <f>IF('Indicator Data'!AG26="No Data",1,IF('Indicator Data imputation'!AG25&lt;&gt;"",1,0))</f>
        <v>0</v>
      </c>
      <c r="AG22" s="42">
        <f>IF('Indicator Data'!AH26="No Data",1,IF('Indicator Data imputation'!AH25&lt;&gt;"",1,0))</f>
        <v>0</v>
      </c>
      <c r="AH22" s="42">
        <f>IF('Indicator Data'!AI26="No Data",1,IF('Indicator Data imputation'!AI25&lt;&gt;"",1,0))</f>
        <v>0</v>
      </c>
      <c r="AI22" s="42">
        <f>IF('Indicator Data'!AJ26="No Data",1,IF('Indicator Data imputation'!AJ25&lt;&gt;"",1,0))</f>
        <v>0</v>
      </c>
      <c r="AJ22" s="42">
        <f>IF('Indicator Data'!AK26="No Data",1,IF('Indicator Data imputation'!AK25&lt;&gt;"",1,0))</f>
        <v>0</v>
      </c>
      <c r="AK22" s="42">
        <f>IF('Indicator Data'!AL26="No Data",1,IF('Indicator Data imputation'!AL25&lt;&gt;"",1,0))</f>
        <v>0</v>
      </c>
      <c r="AL22" s="42">
        <f>IF('Indicator Data'!AM26="No Data",1,IF('Indicator Data imputation'!AM25&lt;&gt;"",1,0))</f>
        <v>0</v>
      </c>
      <c r="AM22" s="42">
        <f>IF('Indicator Data'!AN26="No Data",1,IF('Indicator Data imputation'!AN25&lt;&gt;"",1,0))</f>
        <v>0</v>
      </c>
      <c r="AN22" s="42">
        <f>IF('Indicator Data'!AO26="No Data",1,IF('Indicator Data imputation'!AO25&lt;&gt;"",1,0))</f>
        <v>0</v>
      </c>
      <c r="AO22" s="42">
        <f>IF('Indicator Data'!AP26="No Data",1,IF('Indicator Data imputation'!AP25&lt;&gt;"",1,0))</f>
        <v>0</v>
      </c>
      <c r="AP22" s="42">
        <f>IF('Indicator Data'!AQ26="No Data",1,IF('Indicator Data imputation'!AQ25&lt;&gt;"",1,0))</f>
        <v>0</v>
      </c>
      <c r="AQ22" s="42">
        <f>IF('Indicator Data'!AR26="No Data",1,IF('Indicator Data imputation'!AR25&lt;&gt;"",1,0))</f>
        <v>1</v>
      </c>
      <c r="AR22" s="42">
        <f>IF('Indicator Data'!AS26="No Data",1,IF('Indicator Data imputation'!AS25&lt;&gt;"",1,0))</f>
        <v>1</v>
      </c>
      <c r="AS22" s="42">
        <f>IF('Indicator Data'!AT26="No Data",1,IF('Indicator Data imputation'!AT25&lt;&gt;"",1,0))</f>
        <v>1</v>
      </c>
      <c r="AT22" s="42">
        <f>IF('Indicator Data'!AU26="No Data",1,IF('Indicator Data imputation'!AU25&lt;&gt;"",1,0))</f>
        <v>0</v>
      </c>
      <c r="AU22" s="42">
        <f>IF('Indicator Data'!AV26="No Data",1,IF('Indicator Data imputation'!AV25&lt;&gt;"",1,0))</f>
        <v>0</v>
      </c>
      <c r="AV22" s="42">
        <f>IF('Indicator Data'!AW26="No Data",1,IF('Indicator Data imputation'!AW25&lt;&gt;"",1,0))</f>
        <v>0</v>
      </c>
      <c r="AW22" s="42">
        <f>IF('Indicator Data'!AX26="No Data",1,IF('Indicator Data imputation'!AX25&lt;&gt;"",1,0))</f>
        <v>0</v>
      </c>
      <c r="AX22" s="42">
        <f>IF('Indicator Data'!AY26="No Data",1,IF('Indicator Data imputation'!AY25&lt;&gt;"",1,0))</f>
        <v>0</v>
      </c>
      <c r="AY22" s="42">
        <f>IF('Indicator Data'!AZ26="No Data",1,IF('Indicator Data imputation'!AZ25&lt;&gt;"",1,0))</f>
        <v>0</v>
      </c>
      <c r="AZ22" s="42">
        <f>IF('Indicator Data'!BA26="No Data",1,IF('Indicator Data imputation'!BA25&lt;&gt;"",1,0))</f>
        <v>0</v>
      </c>
      <c r="BA22" s="42">
        <f>IF('Indicator Data'!BB26="No Data",1,IF('Indicator Data imputation'!BB25&lt;&gt;"",1,0))</f>
        <v>0</v>
      </c>
      <c r="BB22" s="42">
        <f>IF('Indicator Data'!BC26="No Data",1,IF('Indicator Data imputation'!BC25&lt;&gt;"",1,0))</f>
        <v>0</v>
      </c>
      <c r="BC22" s="42">
        <f>IF('Indicator Data'!BD26="No Data",1,IF('Indicator Data imputation'!BD25&lt;&gt;"",1,0))</f>
        <v>0</v>
      </c>
      <c r="BD22" s="42">
        <f>IF('Indicator Data'!BE26="No Data",1,IF('Indicator Data imputation'!BE25&lt;&gt;"",1,0))</f>
        <v>0</v>
      </c>
      <c r="BE22" s="42">
        <f>IF('Indicator Data'!BF26="No Data",1,IF('Indicator Data imputation'!BF25&lt;&gt;"",1,0))</f>
        <v>1</v>
      </c>
      <c r="BF22" s="42">
        <f>IF('Indicator Data'!BG26="No Data",1,IF('Indicator Data imputation'!BG25&lt;&gt;"",1,0))</f>
        <v>0</v>
      </c>
      <c r="BG22" s="42">
        <f>IF('Indicator Data'!BH26="No Data",1,IF('Indicator Data imputation'!BH25&lt;&gt;"",1,0))</f>
        <v>0</v>
      </c>
      <c r="BH22" s="42">
        <f>IF('Indicator Data'!BI26="No Data",1,IF('Indicator Data imputation'!BI25&lt;&gt;"",1,0))</f>
        <v>0</v>
      </c>
      <c r="BI22" s="42">
        <f>IF('Indicator Data'!BJ26="No Data",1,IF('Indicator Data imputation'!BJ25&lt;&gt;"",1,0))</f>
        <v>0</v>
      </c>
      <c r="BJ22" s="42">
        <f>IF('Indicator Data'!BK26="No Data",1,IF('Indicator Data imputation'!BK25&lt;&gt;"",1,0))</f>
        <v>0</v>
      </c>
      <c r="BK22" s="42">
        <f>IF('Indicator Data'!BL26="No Data",1,IF('Indicator Data imputation'!BL25&lt;&gt;"",1,0))</f>
        <v>0</v>
      </c>
      <c r="BL22" s="42">
        <f>IF('Indicator Data'!BM26="No Data",1,IF('Indicator Data imputation'!BM25&lt;&gt;"",1,0))</f>
        <v>0</v>
      </c>
      <c r="BM22" s="42">
        <f>IF('Indicator Data'!BN26="No Data",1,IF('Indicator Data imputation'!BN25&lt;&gt;"",1,0))</f>
        <v>0</v>
      </c>
      <c r="BN22" s="42">
        <f>IF('Indicator Data'!BO26="No Data",1,IF('Indicator Data imputation'!BO25&lt;&gt;"",1,0))</f>
        <v>0</v>
      </c>
      <c r="BO22" s="42">
        <f>IF('Indicator Data'!BP26="No Data",1,IF('Indicator Data imputation'!BP25&lt;&gt;"",1,0))</f>
        <v>0</v>
      </c>
      <c r="BP22" s="42">
        <f>IF('Indicator Data'!BQ26="No Data",1,IF('Indicator Data imputation'!BQ25&lt;&gt;"",1,0))</f>
        <v>0</v>
      </c>
      <c r="BQ22" s="42">
        <f>IF('Indicator Data'!BR26="No Data",1,IF('Indicator Data imputation'!BR25&lt;&gt;"",1,0))</f>
        <v>0</v>
      </c>
      <c r="BR22" s="42">
        <f>IF('Indicator Data'!BS26="No Data",1,IF('Indicator Data imputation'!BS25&lt;&gt;"",1,0))</f>
        <v>1</v>
      </c>
      <c r="BS22" s="42">
        <f>IF('Indicator Data'!BT26="No Data",1,IF('Indicator Data imputation'!BT25&lt;&gt;"",1,0))</f>
        <v>0</v>
      </c>
      <c r="BT22" s="42">
        <f>IF('Indicator Data'!BU26="No Data",1,IF('Indicator Data imputation'!BU25&lt;&gt;"",1,0))</f>
        <v>0</v>
      </c>
      <c r="BU22">
        <f t="shared" si="0"/>
        <v>10</v>
      </c>
      <c r="BV22" s="44">
        <f t="shared" si="1"/>
        <v>0.13333333333333333</v>
      </c>
    </row>
    <row r="23" spans="1:74">
      <c r="A23" t="str">
        <f>'Indicator Data'!B27</f>
        <v>BWA</v>
      </c>
      <c r="B23" s="42">
        <f>IF('Indicator Data'!C27="No Data",1,IF('Indicator Data imputation'!C26&lt;&gt;"",1,0))</f>
        <v>0</v>
      </c>
      <c r="C23" s="42">
        <f>IF('Indicator Data'!D27="No Data",1,IF('Indicator Data imputation'!D26&lt;&gt;"",1,0))</f>
        <v>0</v>
      </c>
      <c r="D23" s="42">
        <f>IF('Indicator Data'!E27="No Data",1,IF('Indicator Data imputation'!E26&lt;&gt;"",1,0))</f>
        <v>0</v>
      </c>
      <c r="E23" s="42">
        <f>IF('Indicator Data'!F27="No Data",1,IF('Indicator Data imputation'!F26&lt;&gt;"",1,0))</f>
        <v>0</v>
      </c>
      <c r="F23" s="42">
        <f>IF('Indicator Data'!G27="No Data",1,IF('Indicator Data imputation'!G26&lt;&gt;"",1,0))</f>
        <v>0</v>
      </c>
      <c r="G23" s="42">
        <f>IF('Indicator Data'!H27="No Data",1,IF('Indicator Data imputation'!H26&lt;&gt;"",1,0))</f>
        <v>0</v>
      </c>
      <c r="H23" s="42">
        <f>IF('Indicator Data'!I27="No Data",1,IF('Indicator Data imputation'!I26&lt;&gt;"",1,0))</f>
        <v>0</v>
      </c>
      <c r="I23" s="42">
        <f>IF('Indicator Data'!J27="No Data",1,IF('Indicator Data imputation'!J26&lt;&gt;"",1,0))</f>
        <v>0</v>
      </c>
      <c r="J23" s="42">
        <f>IF('Indicator Data'!K27="No Data",1,IF('Indicator Data imputation'!K26&lt;&gt;"",1,0))</f>
        <v>0</v>
      </c>
      <c r="K23" s="42">
        <f>IF('Indicator Data'!L27="No Data",1,IF('Indicator Data imputation'!L26&lt;&gt;"",1,0))</f>
        <v>0</v>
      </c>
      <c r="L23" s="42">
        <f>IF('Indicator Data'!M27="No Data",1,IF('Indicator Data imputation'!M26&lt;&gt;"",1,0))</f>
        <v>0</v>
      </c>
      <c r="M23" s="42">
        <f>IF('Indicator Data'!N27="No Data",1,IF('Indicator Data imputation'!N26&lt;&gt;"",1,0))</f>
        <v>0</v>
      </c>
      <c r="N23" s="42">
        <f>IF('Indicator Data'!O27="No Data",1,IF('Indicator Data imputation'!O26&lt;&gt;"",1,0))</f>
        <v>0</v>
      </c>
      <c r="O23" s="42">
        <f>IF('Indicator Data'!P27="No Data",1,IF('Indicator Data imputation'!P26&lt;&gt;"",1,0))</f>
        <v>0</v>
      </c>
      <c r="P23" s="42">
        <f>IF('Indicator Data'!Q27="No Data",1,IF('Indicator Data imputation'!Q26&lt;&gt;"",1,0))</f>
        <v>0</v>
      </c>
      <c r="Q23" s="42">
        <f>IF('Indicator Data'!R27="No Data",1,IF('Indicator Data imputation'!R26&lt;&gt;"",1,0))</f>
        <v>0</v>
      </c>
      <c r="R23" s="42">
        <f>IF('Indicator Data'!S27="No Data",1,IF('Indicator Data imputation'!S26&lt;&gt;"",1,0))</f>
        <v>0</v>
      </c>
      <c r="S23" s="42">
        <f>IF('Indicator Data'!T27="No Data",1,IF('Indicator Data imputation'!T26&lt;&gt;"",1,0))</f>
        <v>0</v>
      </c>
      <c r="T23" s="42">
        <f>IF('Indicator Data'!U27="No Data",1,IF('Indicator Data imputation'!U26&lt;&gt;"",1,0))</f>
        <v>0</v>
      </c>
      <c r="U23" s="42">
        <f>IF('Indicator Data'!V27="No Data",1,IF('Indicator Data imputation'!V26&lt;&gt;"",1,0))</f>
        <v>0</v>
      </c>
      <c r="V23" s="42">
        <f>IF('Indicator Data'!W27="No Data",1,IF('Indicator Data imputation'!W26&lt;&gt;"",1,0))</f>
        <v>0</v>
      </c>
      <c r="W23" s="42">
        <f>IF('Indicator Data'!X27="No Data",1,IF('Indicator Data imputation'!X26&lt;&gt;"",1,0))</f>
        <v>0</v>
      </c>
      <c r="X23" s="42">
        <f>IF('Indicator Data'!Y27="No Data",1,IF('Indicator Data imputation'!Y26&lt;&gt;"",1,0))</f>
        <v>0</v>
      </c>
      <c r="Y23" s="42">
        <f>IF('Indicator Data'!Z27="No Data",1,IF('Indicator Data imputation'!Z26&lt;&gt;"",1,0))</f>
        <v>0</v>
      </c>
      <c r="Z23" s="42">
        <f>IF('Indicator Data'!AA27="No Data",1,IF('Indicator Data imputation'!AA26&lt;&gt;"",1,0))</f>
        <v>1</v>
      </c>
      <c r="AA23" s="42">
        <f>IF('Indicator Data'!AB27="No Data",1,IF('Indicator Data imputation'!AB26&lt;&gt;"",1,0))</f>
        <v>0</v>
      </c>
      <c r="AB23" s="42">
        <f>IF('Indicator Data'!AC27="No Data",1,IF('Indicator Data imputation'!AC26&lt;&gt;"",1,0))</f>
        <v>0</v>
      </c>
      <c r="AC23" s="42">
        <f>IF('Indicator Data'!AD27="No Data",1,IF('Indicator Data imputation'!AD26&lt;&gt;"",1,0))</f>
        <v>0</v>
      </c>
      <c r="AD23" s="42">
        <f>IF('Indicator Data'!AE27="No Data",1,IF('Indicator Data imputation'!AE26&lt;&gt;"",1,0))</f>
        <v>0</v>
      </c>
      <c r="AE23" s="42">
        <f>IF('Indicator Data'!AF27="No Data",1,IF('Indicator Data imputation'!AF26&lt;&gt;"",1,0))</f>
        <v>0</v>
      </c>
      <c r="AF23" s="42">
        <f>IF('Indicator Data'!AG27="No Data",1,IF('Indicator Data imputation'!AG26&lt;&gt;"",1,0))</f>
        <v>0</v>
      </c>
      <c r="AG23" s="42">
        <f>IF('Indicator Data'!AH27="No Data",1,IF('Indicator Data imputation'!AH26&lt;&gt;"",1,0))</f>
        <v>0</v>
      </c>
      <c r="AH23" s="42">
        <f>IF('Indicator Data'!AI27="No Data",1,IF('Indicator Data imputation'!AI26&lt;&gt;"",1,0))</f>
        <v>0</v>
      </c>
      <c r="AI23" s="42">
        <f>IF('Indicator Data'!AJ27="No Data",1,IF('Indicator Data imputation'!AJ26&lt;&gt;"",1,0))</f>
        <v>0</v>
      </c>
      <c r="AJ23" s="42">
        <f>IF('Indicator Data'!AK27="No Data",1,IF('Indicator Data imputation'!AK26&lt;&gt;"",1,0))</f>
        <v>0</v>
      </c>
      <c r="AK23" s="42">
        <f>IF('Indicator Data'!AL27="No Data",1,IF('Indicator Data imputation'!AL26&lt;&gt;"",1,0))</f>
        <v>0</v>
      </c>
      <c r="AL23" s="42">
        <f>IF('Indicator Data'!AM27="No Data",1,IF('Indicator Data imputation'!AM26&lt;&gt;"",1,0))</f>
        <v>0</v>
      </c>
      <c r="AM23" s="42">
        <f>IF('Indicator Data'!AN27="No Data",1,IF('Indicator Data imputation'!AN26&lt;&gt;"",1,0))</f>
        <v>0</v>
      </c>
      <c r="AN23" s="42">
        <f>IF('Indicator Data'!AO27="No Data",1,IF('Indicator Data imputation'!AO26&lt;&gt;"",1,0))</f>
        <v>0</v>
      </c>
      <c r="AO23" s="42">
        <f>IF('Indicator Data'!AP27="No Data",1,IF('Indicator Data imputation'!AP26&lt;&gt;"",1,0))</f>
        <v>1</v>
      </c>
      <c r="AP23" s="42">
        <f>IF('Indicator Data'!AQ27="No Data",1,IF('Indicator Data imputation'!AQ26&lt;&gt;"",1,0))</f>
        <v>0</v>
      </c>
      <c r="AQ23" s="42">
        <f>IF('Indicator Data'!AR27="No Data",1,IF('Indicator Data imputation'!AR26&lt;&gt;"",1,0))</f>
        <v>0</v>
      </c>
      <c r="AR23" s="42">
        <f>IF('Indicator Data'!AS27="No Data",1,IF('Indicator Data imputation'!AS26&lt;&gt;"",1,0))</f>
        <v>0</v>
      </c>
      <c r="AS23" s="42">
        <f>IF('Indicator Data'!AT27="No Data",1,IF('Indicator Data imputation'!AT26&lt;&gt;"",1,0))</f>
        <v>0</v>
      </c>
      <c r="AT23" s="42">
        <f>IF('Indicator Data'!AU27="No Data",1,IF('Indicator Data imputation'!AU26&lt;&gt;"",1,0))</f>
        <v>0</v>
      </c>
      <c r="AU23" s="42">
        <f>IF('Indicator Data'!AV27="No Data",1,IF('Indicator Data imputation'!AV26&lt;&gt;"",1,0))</f>
        <v>0</v>
      </c>
      <c r="AV23" s="42">
        <f>IF('Indicator Data'!AW27="No Data",1,IF('Indicator Data imputation'!AW26&lt;&gt;"",1,0))</f>
        <v>0</v>
      </c>
      <c r="AW23" s="42">
        <f>IF('Indicator Data'!AX27="No Data",1,IF('Indicator Data imputation'!AX26&lt;&gt;"",1,0))</f>
        <v>0</v>
      </c>
      <c r="AX23" s="42">
        <f>IF('Indicator Data'!AY27="No Data",1,IF('Indicator Data imputation'!AY26&lt;&gt;"",1,0))</f>
        <v>0</v>
      </c>
      <c r="AY23" s="42">
        <f>IF('Indicator Data'!AZ27="No Data",1,IF('Indicator Data imputation'!AZ26&lt;&gt;"",1,0))</f>
        <v>0</v>
      </c>
      <c r="AZ23" s="42">
        <f>IF('Indicator Data'!BA27="No Data",1,IF('Indicator Data imputation'!BA26&lt;&gt;"",1,0))</f>
        <v>0</v>
      </c>
      <c r="BA23" s="42">
        <f>IF('Indicator Data'!BB27="No Data",1,IF('Indicator Data imputation'!BB26&lt;&gt;"",1,0))</f>
        <v>0</v>
      </c>
      <c r="BB23" s="42">
        <f>IF('Indicator Data'!BC27="No Data",1,IF('Indicator Data imputation'!BC26&lt;&gt;"",1,0))</f>
        <v>0</v>
      </c>
      <c r="BC23" s="42">
        <f>IF('Indicator Data'!BD27="No Data",1,IF('Indicator Data imputation'!BD26&lt;&gt;"",1,0))</f>
        <v>0</v>
      </c>
      <c r="BD23" s="42">
        <f>IF('Indicator Data'!BE27="No Data",1,IF('Indicator Data imputation'!BE26&lt;&gt;"",1,0))</f>
        <v>0</v>
      </c>
      <c r="BE23" s="42">
        <f>IF('Indicator Data'!BF27="No Data",1,IF('Indicator Data imputation'!BF26&lt;&gt;"",1,0))</f>
        <v>0</v>
      </c>
      <c r="BF23" s="42">
        <f>IF('Indicator Data'!BG27="No Data",1,IF('Indicator Data imputation'!BG26&lt;&gt;"",1,0))</f>
        <v>0</v>
      </c>
      <c r="BG23" s="42">
        <f>IF('Indicator Data'!BH27="No Data",1,IF('Indicator Data imputation'!BH26&lt;&gt;"",1,0))</f>
        <v>0</v>
      </c>
      <c r="BH23" s="42">
        <f>IF('Indicator Data'!BI27="No Data",1,IF('Indicator Data imputation'!BI26&lt;&gt;"",1,0))</f>
        <v>0</v>
      </c>
      <c r="BI23" s="42">
        <f>IF('Indicator Data'!BJ27="No Data",1,IF('Indicator Data imputation'!BJ26&lt;&gt;"",1,0))</f>
        <v>0</v>
      </c>
      <c r="BJ23" s="42">
        <f>IF('Indicator Data'!BK27="No Data",1,IF('Indicator Data imputation'!BK26&lt;&gt;"",1,0))</f>
        <v>0</v>
      </c>
      <c r="BK23" s="42">
        <f>IF('Indicator Data'!BL27="No Data",1,IF('Indicator Data imputation'!BL26&lt;&gt;"",1,0))</f>
        <v>0</v>
      </c>
      <c r="BL23" s="42">
        <f>IF('Indicator Data'!BM27="No Data",1,IF('Indicator Data imputation'!BM26&lt;&gt;"",1,0))</f>
        <v>0</v>
      </c>
      <c r="BM23" s="42">
        <f>IF('Indicator Data'!BN27="No Data",1,IF('Indicator Data imputation'!BN26&lt;&gt;"",1,0))</f>
        <v>0</v>
      </c>
      <c r="BN23" s="42">
        <f>IF('Indicator Data'!BO27="No Data",1,IF('Indicator Data imputation'!BO26&lt;&gt;"",1,0))</f>
        <v>0</v>
      </c>
      <c r="BO23" s="42">
        <f>IF('Indicator Data'!BP27="No Data",1,IF('Indicator Data imputation'!BP26&lt;&gt;"",1,0))</f>
        <v>0</v>
      </c>
      <c r="BP23" s="42">
        <f>IF('Indicator Data'!BQ27="No Data",1,IF('Indicator Data imputation'!BQ26&lt;&gt;"",1,0))</f>
        <v>0</v>
      </c>
      <c r="BQ23" s="42">
        <f>IF('Indicator Data'!BR27="No Data",1,IF('Indicator Data imputation'!BR26&lt;&gt;"",1,0))</f>
        <v>0</v>
      </c>
      <c r="BR23" s="42">
        <f>IF('Indicator Data'!BS27="No Data",1,IF('Indicator Data imputation'!BS26&lt;&gt;"",1,0))</f>
        <v>0</v>
      </c>
      <c r="BS23" s="42">
        <f>IF('Indicator Data'!BT27="No Data",1,IF('Indicator Data imputation'!BT26&lt;&gt;"",1,0))</f>
        <v>0</v>
      </c>
      <c r="BT23" s="42">
        <f>IF('Indicator Data'!BU27="No Data",1,IF('Indicator Data imputation'!BU26&lt;&gt;"",1,0))</f>
        <v>0</v>
      </c>
      <c r="BU23">
        <f t="shared" si="0"/>
        <v>2</v>
      </c>
      <c r="BV23" s="44">
        <f t="shared" si="1"/>
        <v>2.6666666666666668E-2</v>
      </c>
    </row>
    <row r="24" spans="1:74">
      <c r="A24" t="str">
        <f>'Indicator Data'!B28</f>
        <v>BRA</v>
      </c>
      <c r="B24" s="42">
        <f>IF('Indicator Data'!C28="No Data",1,IF('Indicator Data imputation'!C27&lt;&gt;"",1,0))</f>
        <v>0</v>
      </c>
      <c r="C24" s="42">
        <f>IF('Indicator Data'!D28="No Data",1,IF('Indicator Data imputation'!D27&lt;&gt;"",1,0))</f>
        <v>0</v>
      </c>
      <c r="D24" s="42">
        <f>IF('Indicator Data'!E28="No Data",1,IF('Indicator Data imputation'!E27&lt;&gt;"",1,0))</f>
        <v>0</v>
      </c>
      <c r="E24" s="42">
        <f>IF('Indicator Data'!F28="No Data",1,IF('Indicator Data imputation'!F27&lt;&gt;"",1,0))</f>
        <v>0</v>
      </c>
      <c r="F24" s="42">
        <f>IF('Indicator Data'!G28="No Data",1,IF('Indicator Data imputation'!G27&lt;&gt;"",1,0))</f>
        <v>0</v>
      </c>
      <c r="G24" s="42">
        <f>IF('Indicator Data'!H28="No Data",1,IF('Indicator Data imputation'!H27&lt;&gt;"",1,0))</f>
        <v>0</v>
      </c>
      <c r="H24" s="42">
        <f>IF('Indicator Data'!I28="No Data",1,IF('Indicator Data imputation'!I27&lt;&gt;"",1,0))</f>
        <v>0</v>
      </c>
      <c r="I24" s="42">
        <f>IF('Indicator Data'!J28="No Data",1,IF('Indicator Data imputation'!J27&lt;&gt;"",1,0))</f>
        <v>0</v>
      </c>
      <c r="J24" s="42">
        <f>IF('Indicator Data'!K28="No Data",1,IF('Indicator Data imputation'!K27&lt;&gt;"",1,0))</f>
        <v>0</v>
      </c>
      <c r="K24" s="42">
        <f>IF('Indicator Data'!L28="No Data",1,IF('Indicator Data imputation'!L27&lt;&gt;"",1,0))</f>
        <v>0</v>
      </c>
      <c r="L24" s="42">
        <f>IF('Indicator Data'!M28="No Data",1,IF('Indicator Data imputation'!M27&lt;&gt;"",1,0))</f>
        <v>1</v>
      </c>
      <c r="M24" s="42">
        <f>IF('Indicator Data'!N28="No Data",1,IF('Indicator Data imputation'!N27&lt;&gt;"",1,0))</f>
        <v>1</v>
      </c>
      <c r="N24" s="42">
        <f>IF('Indicator Data'!O28="No Data",1,IF('Indicator Data imputation'!O27&lt;&gt;"",1,0))</f>
        <v>1</v>
      </c>
      <c r="O24" s="42">
        <f>IF('Indicator Data'!P28="No Data",1,IF('Indicator Data imputation'!P27&lt;&gt;"",1,0))</f>
        <v>1</v>
      </c>
      <c r="P24" s="42">
        <f>IF('Indicator Data'!Q28="No Data",1,IF('Indicator Data imputation'!Q27&lt;&gt;"",1,0))</f>
        <v>0</v>
      </c>
      <c r="Q24" s="42">
        <f>IF('Indicator Data'!R28="No Data",1,IF('Indicator Data imputation'!R27&lt;&gt;"",1,0))</f>
        <v>0</v>
      </c>
      <c r="R24" s="42">
        <f>IF('Indicator Data'!S28="No Data",1,IF('Indicator Data imputation'!S27&lt;&gt;"",1,0))</f>
        <v>0</v>
      </c>
      <c r="S24" s="42">
        <f>IF('Indicator Data'!T28="No Data",1,IF('Indicator Data imputation'!T27&lt;&gt;"",1,0))</f>
        <v>0</v>
      </c>
      <c r="T24" s="42">
        <f>IF('Indicator Data'!U28="No Data",1,IF('Indicator Data imputation'!U27&lt;&gt;"",1,0))</f>
        <v>0</v>
      </c>
      <c r="U24" s="42">
        <f>IF('Indicator Data'!V28="No Data",1,IF('Indicator Data imputation'!V27&lt;&gt;"",1,0))</f>
        <v>0</v>
      </c>
      <c r="V24" s="42">
        <f>IF('Indicator Data'!W28="No Data",1,IF('Indicator Data imputation'!W27&lt;&gt;"",1,0))</f>
        <v>0</v>
      </c>
      <c r="W24" s="42">
        <f>IF('Indicator Data'!X28="No Data",1,IF('Indicator Data imputation'!X27&lt;&gt;"",1,0))</f>
        <v>0</v>
      </c>
      <c r="X24" s="42">
        <f>IF('Indicator Data'!Y28="No Data",1,IF('Indicator Data imputation'!Y27&lt;&gt;"",1,0))</f>
        <v>0</v>
      </c>
      <c r="Y24" s="42">
        <f>IF('Indicator Data'!Z28="No Data",1,IF('Indicator Data imputation'!Z27&lt;&gt;"",1,0))</f>
        <v>0</v>
      </c>
      <c r="Z24" s="42">
        <f>IF('Indicator Data'!AA28="No Data",1,IF('Indicator Data imputation'!AA27&lt;&gt;"",1,0))</f>
        <v>1</v>
      </c>
      <c r="AA24" s="42">
        <f>IF('Indicator Data'!AB28="No Data",1,IF('Indicator Data imputation'!AB27&lt;&gt;"",1,0))</f>
        <v>0</v>
      </c>
      <c r="AB24" s="42">
        <f>IF('Indicator Data'!AC28="No Data",1,IF('Indicator Data imputation'!AC27&lt;&gt;"",1,0))</f>
        <v>0</v>
      </c>
      <c r="AC24" s="42">
        <f>IF('Indicator Data'!AD28="No Data",1,IF('Indicator Data imputation'!AD27&lt;&gt;"",1,0))</f>
        <v>0</v>
      </c>
      <c r="AD24" s="42">
        <f>IF('Indicator Data'!AE28="No Data",1,IF('Indicator Data imputation'!AE27&lt;&gt;"",1,0))</f>
        <v>0</v>
      </c>
      <c r="AE24" s="42">
        <f>IF('Indicator Data'!AF28="No Data",1,IF('Indicator Data imputation'!AF27&lt;&gt;"",1,0))</f>
        <v>0</v>
      </c>
      <c r="AF24" s="42">
        <f>IF('Indicator Data'!AG28="No Data",1,IF('Indicator Data imputation'!AG27&lt;&gt;"",1,0))</f>
        <v>0</v>
      </c>
      <c r="AG24" s="42">
        <f>IF('Indicator Data'!AH28="No Data",1,IF('Indicator Data imputation'!AH27&lt;&gt;"",1,0))</f>
        <v>0</v>
      </c>
      <c r="AH24" s="42">
        <f>IF('Indicator Data'!AI28="No Data",1,IF('Indicator Data imputation'!AI27&lt;&gt;"",1,0))</f>
        <v>0</v>
      </c>
      <c r="AI24" s="42">
        <f>IF('Indicator Data'!AJ28="No Data",1,IF('Indicator Data imputation'!AJ27&lt;&gt;"",1,0))</f>
        <v>0</v>
      </c>
      <c r="AJ24" s="42">
        <f>IF('Indicator Data'!AK28="No Data",1,IF('Indicator Data imputation'!AK27&lt;&gt;"",1,0))</f>
        <v>0</v>
      </c>
      <c r="AK24" s="42">
        <f>IF('Indicator Data'!AL28="No Data",1,IF('Indicator Data imputation'!AL27&lt;&gt;"",1,0))</f>
        <v>0</v>
      </c>
      <c r="AL24" s="42">
        <f>IF('Indicator Data'!AM28="No Data",1,IF('Indicator Data imputation'!AM27&lt;&gt;"",1,0))</f>
        <v>0</v>
      </c>
      <c r="AM24" s="42">
        <f>IF('Indicator Data'!AN28="No Data",1,IF('Indicator Data imputation'!AN27&lt;&gt;"",1,0))</f>
        <v>0</v>
      </c>
      <c r="AN24" s="42">
        <f>IF('Indicator Data'!AO28="No Data",1,IF('Indicator Data imputation'!AO27&lt;&gt;"",1,0))</f>
        <v>0</v>
      </c>
      <c r="AO24" s="42">
        <f>IF('Indicator Data'!AP28="No Data",1,IF('Indicator Data imputation'!AP27&lt;&gt;"",1,0))</f>
        <v>0</v>
      </c>
      <c r="AP24" s="42">
        <f>IF('Indicator Data'!AQ28="No Data",1,IF('Indicator Data imputation'!AQ27&lt;&gt;"",1,0))</f>
        <v>0</v>
      </c>
      <c r="AQ24" s="42">
        <f>IF('Indicator Data'!AR28="No Data",1,IF('Indicator Data imputation'!AR27&lt;&gt;"",1,0))</f>
        <v>0</v>
      </c>
      <c r="AR24" s="42">
        <f>IF('Indicator Data'!AS28="No Data",1,IF('Indicator Data imputation'!AS27&lt;&gt;"",1,0))</f>
        <v>0</v>
      </c>
      <c r="AS24" s="42">
        <f>IF('Indicator Data'!AT28="No Data",1,IF('Indicator Data imputation'!AT27&lt;&gt;"",1,0))</f>
        <v>0</v>
      </c>
      <c r="AT24" s="42">
        <f>IF('Indicator Data'!AU28="No Data",1,IF('Indicator Data imputation'!AU27&lt;&gt;"",1,0))</f>
        <v>0</v>
      </c>
      <c r="AU24" s="42">
        <f>IF('Indicator Data'!AV28="No Data",1,IF('Indicator Data imputation'!AV27&lt;&gt;"",1,0))</f>
        <v>0</v>
      </c>
      <c r="AV24" s="42">
        <f>IF('Indicator Data'!AW28="No Data",1,IF('Indicator Data imputation'!AW27&lt;&gt;"",1,0))</f>
        <v>0</v>
      </c>
      <c r="AW24" s="42">
        <f>IF('Indicator Data'!AX28="No Data",1,IF('Indicator Data imputation'!AX27&lt;&gt;"",1,0))</f>
        <v>0</v>
      </c>
      <c r="AX24" s="42">
        <f>IF('Indicator Data'!AY28="No Data",1,IF('Indicator Data imputation'!AY27&lt;&gt;"",1,0))</f>
        <v>0</v>
      </c>
      <c r="AY24" s="42">
        <f>IF('Indicator Data'!AZ28="No Data",1,IF('Indicator Data imputation'!AZ27&lt;&gt;"",1,0))</f>
        <v>0</v>
      </c>
      <c r="AZ24" s="42">
        <f>IF('Indicator Data'!BA28="No Data",1,IF('Indicator Data imputation'!BA27&lt;&gt;"",1,0))</f>
        <v>0</v>
      </c>
      <c r="BA24" s="42">
        <f>IF('Indicator Data'!BB28="No Data",1,IF('Indicator Data imputation'!BB27&lt;&gt;"",1,0))</f>
        <v>0</v>
      </c>
      <c r="BB24" s="42">
        <f>IF('Indicator Data'!BC28="No Data",1,IF('Indicator Data imputation'!BC27&lt;&gt;"",1,0))</f>
        <v>0</v>
      </c>
      <c r="BC24" s="42">
        <f>IF('Indicator Data'!BD28="No Data",1,IF('Indicator Data imputation'!BD27&lt;&gt;"",1,0))</f>
        <v>0</v>
      </c>
      <c r="BD24" s="42">
        <f>IF('Indicator Data'!BE28="No Data",1,IF('Indicator Data imputation'!BE27&lt;&gt;"",1,0))</f>
        <v>0</v>
      </c>
      <c r="BE24" s="42">
        <f>IF('Indicator Data'!BF28="No Data",1,IF('Indicator Data imputation'!BF27&lt;&gt;"",1,0))</f>
        <v>0</v>
      </c>
      <c r="BF24" s="42">
        <f>IF('Indicator Data'!BG28="No Data",1,IF('Indicator Data imputation'!BG27&lt;&gt;"",1,0))</f>
        <v>0</v>
      </c>
      <c r="BG24" s="42">
        <f>IF('Indicator Data'!BH28="No Data",1,IF('Indicator Data imputation'!BH27&lt;&gt;"",1,0))</f>
        <v>0</v>
      </c>
      <c r="BH24" s="42">
        <f>IF('Indicator Data'!BI28="No Data",1,IF('Indicator Data imputation'!BI27&lt;&gt;"",1,0))</f>
        <v>0</v>
      </c>
      <c r="BI24" s="42">
        <f>IF('Indicator Data'!BJ28="No Data",1,IF('Indicator Data imputation'!BJ27&lt;&gt;"",1,0))</f>
        <v>0</v>
      </c>
      <c r="BJ24" s="42">
        <f>IF('Indicator Data'!BK28="No Data",1,IF('Indicator Data imputation'!BK27&lt;&gt;"",1,0))</f>
        <v>0</v>
      </c>
      <c r="BK24" s="42">
        <f>IF('Indicator Data'!BL28="No Data",1,IF('Indicator Data imputation'!BL27&lt;&gt;"",1,0))</f>
        <v>0</v>
      </c>
      <c r="BL24" s="42">
        <f>IF('Indicator Data'!BM28="No Data",1,IF('Indicator Data imputation'!BM27&lt;&gt;"",1,0))</f>
        <v>0</v>
      </c>
      <c r="BM24" s="42">
        <f>IF('Indicator Data'!BN28="No Data",1,IF('Indicator Data imputation'!BN27&lt;&gt;"",1,0))</f>
        <v>0</v>
      </c>
      <c r="BN24" s="42">
        <f>IF('Indicator Data'!BO28="No Data",1,IF('Indicator Data imputation'!BO27&lt;&gt;"",1,0))</f>
        <v>0</v>
      </c>
      <c r="BO24" s="42">
        <f>IF('Indicator Data'!BP28="No Data",1,IF('Indicator Data imputation'!BP27&lt;&gt;"",1,0))</f>
        <v>0</v>
      </c>
      <c r="BP24" s="42">
        <f>IF('Indicator Data'!BQ28="No Data",1,IF('Indicator Data imputation'!BQ27&lt;&gt;"",1,0))</f>
        <v>0</v>
      </c>
      <c r="BQ24" s="42">
        <f>IF('Indicator Data'!BR28="No Data",1,IF('Indicator Data imputation'!BR27&lt;&gt;"",1,0))</f>
        <v>0</v>
      </c>
      <c r="BR24" s="42">
        <f>IF('Indicator Data'!BS28="No Data",1,IF('Indicator Data imputation'!BS27&lt;&gt;"",1,0))</f>
        <v>0</v>
      </c>
      <c r="BS24" s="42">
        <f>IF('Indicator Data'!BT28="No Data",1,IF('Indicator Data imputation'!BT27&lt;&gt;"",1,0))</f>
        <v>0</v>
      </c>
      <c r="BT24" s="42">
        <f>IF('Indicator Data'!BU28="No Data",1,IF('Indicator Data imputation'!BU27&lt;&gt;"",1,0))</f>
        <v>0</v>
      </c>
      <c r="BU24">
        <f t="shared" si="0"/>
        <v>5</v>
      </c>
      <c r="BV24" s="44">
        <f t="shared" si="1"/>
        <v>6.6666666666666666E-2</v>
      </c>
    </row>
    <row r="25" spans="1:74">
      <c r="A25" t="str">
        <f>'Indicator Data'!B29</f>
        <v>BRN</v>
      </c>
      <c r="B25" s="42">
        <f>IF('Indicator Data'!C29="No Data",1,IF('Indicator Data imputation'!C28&lt;&gt;"",1,0))</f>
        <v>0</v>
      </c>
      <c r="C25" s="42">
        <f>IF('Indicator Data'!D29="No Data",1,IF('Indicator Data imputation'!D28&lt;&gt;"",1,0))</f>
        <v>0</v>
      </c>
      <c r="D25" s="42">
        <f>IF('Indicator Data'!E29="No Data",1,IF('Indicator Data imputation'!E28&lt;&gt;"",1,0))</f>
        <v>0</v>
      </c>
      <c r="E25" s="42">
        <f>IF('Indicator Data'!F29="No Data",1,IF('Indicator Data imputation'!F28&lt;&gt;"",1,0))</f>
        <v>0</v>
      </c>
      <c r="F25" s="42">
        <f>IF('Indicator Data'!G29="No Data",1,IF('Indicator Data imputation'!G28&lt;&gt;"",1,0))</f>
        <v>0</v>
      </c>
      <c r="G25" s="42">
        <f>IF('Indicator Data'!H29="No Data",1,IF('Indicator Data imputation'!H28&lt;&gt;"",1,0))</f>
        <v>0</v>
      </c>
      <c r="H25" s="42">
        <f>IF('Indicator Data'!I29="No Data",1,IF('Indicator Data imputation'!I28&lt;&gt;"",1,0))</f>
        <v>0</v>
      </c>
      <c r="I25" s="42">
        <f>IF('Indicator Data'!J29="No Data",1,IF('Indicator Data imputation'!J28&lt;&gt;"",1,0))</f>
        <v>0</v>
      </c>
      <c r="J25" s="42">
        <f>IF('Indicator Data'!K29="No Data",1,IF('Indicator Data imputation'!K28&lt;&gt;"",1,0))</f>
        <v>0</v>
      </c>
      <c r="K25" s="42">
        <f>IF('Indicator Data'!L29="No Data",1,IF('Indicator Data imputation'!L28&lt;&gt;"",1,0))</f>
        <v>0</v>
      </c>
      <c r="L25" s="42">
        <f>IF('Indicator Data'!M29="No Data",1,IF('Indicator Data imputation'!M28&lt;&gt;"",1,0))</f>
        <v>0</v>
      </c>
      <c r="M25" s="42">
        <f>IF('Indicator Data'!N29="No Data",1,IF('Indicator Data imputation'!N28&lt;&gt;"",1,0))</f>
        <v>1</v>
      </c>
      <c r="N25" s="42">
        <f>IF('Indicator Data'!O29="No Data",1,IF('Indicator Data imputation'!O28&lt;&gt;"",1,0))</f>
        <v>1</v>
      </c>
      <c r="O25" s="42">
        <f>IF('Indicator Data'!P29="No Data",1,IF('Indicator Data imputation'!P28&lt;&gt;"",1,0))</f>
        <v>1</v>
      </c>
      <c r="P25" s="42">
        <f>IF('Indicator Data'!Q29="No Data",1,IF('Indicator Data imputation'!Q28&lt;&gt;"",1,0))</f>
        <v>0</v>
      </c>
      <c r="Q25" s="42">
        <f>IF('Indicator Data'!R29="No Data",1,IF('Indicator Data imputation'!R28&lt;&gt;"",1,0))</f>
        <v>0</v>
      </c>
      <c r="R25" s="42">
        <f>IF('Indicator Data'!S29="No Data",1,IF('Indicator Data imputation'!S28&lt;&gt;"",1,0))</f>
        <v>0</v>
      </c>
      <c r="S25" s="42">
        <f>IF('Indicator Data'!T29="No Data",1,IF('Indicator Data imputation'!T28&lt;&gt;"",1,0))</f>
        <v>0</v>
      </c>
      <c r="T25" s="42">
        <f>IF('Indicator Data'!U29="No Data",1,IF('Indicator Data imputation'!U28&lt;&gt;"",1,0))</f>
        <v>0</v>
      </c>
      <c r="U25" s="42">
        <f>IF('Indicator Data'!V29="No Data",1,IF('Indicator Data imputation'!V28&lt;&gt;"",1,0))</f>
        <v>0</v>
      </c>
      <c r="V25" s="42">
        <f>IF('Indicator Data'!W29="No Data",1,IF('Indicator Data imputation'!W28&lt;&gt;"",1,0))</f>
        <v>0</v>
      </c>
      <c r="W25" s="42">
        <f>IF('Indicator Data'!X29="No Data",1,IF('Indicator Data imputation'!X28&lt;&gt;"",1,0))</f>
        <v>0</v>
      </c>
      <c r="X25" s="42">
        <f>IF('Indicator Data'!Y29="No Data",1,IF('Indicator Data imputation'!Y28&lt;&gt;"",1,0))</f>
        <v>1</v>
      </c>
      <c r="Y25" s="42">
        <f>IF('Indicator Data'!Z29="No Data",1,IF('Indicator Data imputation'!Z28&lt;&gt;"",1,0))</f>
        <v>0</v>
      </c>
      <c r="Z25" s="42">
        <f>IF('Indicator Data'!AA29="No Data",1,IF('Indicator Data imputation'!AA28&lt;&gt;"",1,0))</f>
        <v>1</v>
      </c>
      <c r="AA25" s="42">
        <f>IF('Indicator Data'!AB29="No Data",1,IF('Indicator Data imputation'!AB28&lt;&gt;"",1,0))</f>
        <v>0</v>
      </c>
      <c r="AB25" s="42">
        <f>IF('Indicator Data'!AC29="No Data",1,IF('Indicator Data imputation'!AC28&lt;&gt;"",1,0))</f>
        <v>1</v>
      </c>
      <c r="AC25" s="42">
        <f>IF('Indicator Data'!AD29="No Data",1,IF('Indicator Data imputation'!AD28&lt;&gt;"",1,0))</f>
        <v>0</v>
      </c>
      <c r="AD25" s="42">
        <f>IF('Indicator Data'!AE29="No Data",1,IF('Indicator Data imputation'!AE28&lt;&gt;"",1,0))</f>
        <v>0</v>
      </c>
      <c r="AE25" s="42">
        <f>IF('Indicator Data'!AF29="No Data",1,IF('Indicator Data imputation'!AF28&lt;&gt;"",1,0))</f>
        <v>0</v>
      </c>
      <c r="AF25" s="42">
        <f>IF('Indicator Data'!AG29="No Data",1,IF('Indicator Data imputation'!AG28&lt;&gt;"",1,0))</f>
        <v>0</v>
      </c>
      <c r="AG25" s="42">
        <f>IF('Indicator Data'!AH29="No Data",1,IF('Indicator Data imputation'!AH28&lt;&gt;"",1,0))</f>
        <v>0</v>
      </c>
      <c r="AH25" s="42">
        <f>IF('Indicator Data'!AI29="No Data",1,IF('Indicator Data imputation'!AI28&lt;&gt;"",1,0))</f>
        <v>1</v>
      </c>
      <c r="AI25" s="42">
        <f>IF('Indicator Data'!AJ29="No Data",1,IF('Indicator Data imputation'!AJ28&lt;&gt;"",1,0))</f>
        <v>0</v>
      </c>
      <c r="AJ25" s="42">
        <f>IF('Indicator Data'!AK29="No Data",1,IF('Indicator Data imputation'!AK28&lt;&gt;"",1,0))</f>
        <v>0</v>
      </c>
      <c r="AK25" s="42">
        <f>IF('Indicator Data'!AL29="No Data",1,IF('Indicator Data imputation'!AL28&lt;&gt;"",1,0))</f>
        <v>0</v>
      </c>
      <c r="AL25" s="42">
        <f>IF('Indicator Data'!AM29="No Data",1,IF('Indicator Data imputation'!AM28&lt;&gt;"",1,0))</f>
        <v>1</v>
      </c>
      <c r="AM25" s="42">
        <f>IF('Indicator Data'!AN29="No Data",1,IF('Indicator Data imputation'!AN28&lt;&gt;"",1,0))</f>
        <v>0</v>
      </c>
      <c r="AN25" s="42">
        <f>IF('Indicator Data'!AO29="No Data",1,IF('Indicator Data imputation'!AO28&lt;&gt;"",1,0))</f>
        <v>0</v>
      </c>
      <c r="AO25" s="42">
        <f>IF('Indicator Data'!AP29="No Data",1,IF('Indicator Data imputation'!AP28&lt;&gt;"",1,0))</f>
        <v>1</v>
      </c>
      <c r="AP25" s="42">
        <f>IF('Indicator Data'!AQ29="No Data",1,IF('Indicator Data imputation'!AQ28&lt;&gt;"",1,0))</f>
        <v>0</v>
      </c>
      <c r="AQ25" s="42">
        <f>IF('Indicator Data'!AR29="No Data",1,IF('Indicator Data imputation'!AR28&lt;&gt;"",1,0))</f>
        <v>1</v>
      </c>
      <c r="AR25" s="42">
        <f>IF('Indicator Data'!AS29="No Data",1,IF('Indicator Data imputation'!AS28&lt;&gt;"",1,0))</f>
        <v>1</v>
      </c>
      <c r="AS25" s="42">
        <f>IF('Indicator Data'!AT29="No Data",1,IF('Indicator Data imputation'!AT28&lt;&gt;"",1,0))</f>
        <v>1</v>
      </c>
      <c r="AT25" s="42">
        <f>IF('Indicator Data'!AU29="No Data",1,IF('Indicator Data imputation'!AU28&lt;&gt;"",1,0))</f>
        <v>0</v>
      </c>
      <c r="AU25" s="42">
        <f>IF('Indicator Data'!AV29="No Data",1,IF('Indicator Data imputation'!AV28&lt;&gt;"",1,0))</f>
        <v>0</v>
      </c>
      <c r="AV25" s="42">
        <f>IF('Indicator Data'!AW29="No Data",1,IF('Indicator Data imputation'!AW28&lt;&gt;"",1,0))</f>
        <v>1</v>
      </c>
      <c r="AW25" s="42">
        <f>IF('Indicator Data'!AX29="No Data",1,IF('Indicator Data imputation'!AX28&lt;&gt;"",1,0))</f>
        <v>0</v>
      </c>
      <c r="AX25" s="42">
        <f>IF('Indicator Data'!AY29="No Data",1,IF('Indicator Data imputation'!AY28&lt;&gt;"",1,0))</f>
        <v>0</v>
      </c>
      <c r="AY25" s="42">
        <f>IF('Indicator Data'!AZ29="No Data",1,IF('Indicator Data imputation'!AZ28&lt;&gt;"",1,0))</f>
        <v>0</v>
      </c>
      <c r="AZ25" s="42">
        <f>IF('Indicator Data'!BA29="No Data",1,IF('Indicator Data imputation'!BA28&lt;&gt;"",1,0))</f>
        <v>0</v>
      </c>
      <c r="BA25" s="42">
        <f>IF('Indicator Data'!BB29="No Data",1,IF('Indicator Data imputation'!BB28&lt;&gt;"",1,0))</f>
        <v>0</v>
      </c>
      <c r="BB25" s="42">
        <f>IF('Indicator Data'!BC29="No Data",1,IF('Indicator Data imputation'!BC28&lt;&gt;"",1,0))</f>
        <v>0</v>
      </c>
      <c r="BC25" s="42">
        <f>IF('Indicator Data'!BD29="No Data",1,IF('Indicator Data imputation'!BD28&lt;&gt;"",1,0))</f>
        <v>1</v>
      </c>
      <c r="BD25" s="42">
        <f>IF('Indicator Data'!BE29="No Data",1,IF('Indicator Data imputation'!BE28&lt;&gt;"",1,0))</f>
        <v>1</v>
      </c>
      <c r="BE25" s="42">
        <f>IF('Indicator Data'!BF29="No Data",1,IF('Indicator Data imputation'!BF28&lt;&gt;"",1,0))</f>
        <v>0</v>
      </c>
      <c r="BF25" s="42">
        <f>IF('Indicator Data'!BG29="No Data",1,IF('Indicator Data imputation'!BG28&lt;&gt;"",1,0))</f>
        <v>0</v>
      </c>
      <c r="BG25" s="42">
        <f>IF('Indicator Data'!BH29="No Data",1,IF('Indicator Data imputation'!BH28&lt;&gt;"",1,0))</f>
        <v>0</v>
      </c>
      <c r="BH25" s="42">
        <f>IF('Indicator Data'!BI29="No Data",1,IF('Indicator Data imputation'!BI28&lt;&gt;"",1,0))</f>
        <v>0</v>
      </c>
      <c r="BI25" s="42">
        <f>IF('Indicator Data'!BJ29="No Data",1,IF('Indicator Data imputation'!BJ28&lt;&gt;"",1,0))</f>
        <v>0</v>
      </c>
      <c r="BJ25" s="42">
        <f>IF('Indicator Data'!BK29="No Data",1,IF('Indicator Data imputation'!BK28&lt;&gt;"",1,0))</f>
        <v>0</v>
      </c>
      <c r="BK25" s="42">
        <f>IF('Indicator Data'!BL29="No Data",1,IF('Indicator Data imputation'!BL28&lt;&gt;"",1,0))</f>
        <v>0</v>
      </c>
      <c r="BL25" s="42">
        <f>IF('Indicator Data'!BM29="No Data",1,IF('Indicator Data imputation'!BM28&lt;&gt;"",1,0))</f>
        <v>0</v>
      </c>
      <c r="BM25" s="42">
        <f>IF('Indicator Data'!BN29="No Data",1,IF('Indicator Data imputation'!BN28&lt;&gt;"",1,0))</f>
        <v>0</v>
      </c>
      <c r="BN25" s="42">
        <f>IF('Indicator Data'!BO29="No Data",1,IF('Indicator Data imputation'!BO28&lt;&gt;"",1,0))</f>
        <v>0</v>
      </c>
      <c r="BO25" s="42">
        <f>IF('Indicator Data'!BP29="No Data",1,IF('Indicator Data imputation'!BP28&lt;&gt;"",1,0))</f>
        <v>0</v>
      </c>
      <c r="BP25" s="42">
        <f>IF('Indicator Data'!BQ29="No Data",1,IF('Indicator Data imputation'!BQ28&lt;&gt;"",1,0))</f>
        <v>0</v>
      </c>
      <c r="BQ25" s="42">
        <f>IF('Indicator Data'!BR29="No Data",1,IF('Indicator Data imputation'!BR28&lt;&gt;"",1,0))</f>
        <v>0</v>
      </c>
      <c r="BR25" s="42">
        <f>IF('Indicator Data'!BS29="No Data",1,IF('Indicator Data imputation'!BS28&lt;&gt;"",1,0))</f>
        <v>1</v>
      </c>
      <c r="BS25" s="42">
        <f>IF('Indicator Data'!BT29="No Data",1,IF('Indicator Data imputation'!BT28&lt;&gt;"",1,0))</f>
        <v>0</v>
      </c>
      <c r="BT25" s="42">
        <f>IF('Indicator Data'!BU29="No Data",1,IF('Indicator Data imputation'!BU28&lt;&gt;"",1,0))</f>
        <v>0</v>
      </c>
      <c r="BU25">
        <f t="shared" si="0"/>
        <v>16</v>
      </c>
      <c r="BV25" s="44">
        <f t="shared" si="1"/>
        <v>0.21333333333333335</v>
      </c>
    </row>
    <row r="26" spans="1:74">
      <c r="A26" t="str">
        <f>'Indicator Data'!B30</f>
        <v>BGR</v>
      </c>
      <c r="B26" s="42">
        <f>IF('Indicator Data'!C30="No Data",1,IF('Indicator Data imputation'!C29&lt;&gt;"",1,0))</f>
        <v>0</v>
      </c>
      <c r="C26" s="42">
        <f>IF('Indicator Data'!D30="No Data",1,IF('Indicator Data imputation'!D29&lt;&gt;"",1,0))</f>
        <v>0</v>
      </c>
      <c r="D26" s="42">
        <f>IF('Indicator Data'!E30="No Data",1,IF('Indicator Data imputation'!E29&lt;&gt;"",1,0))</f>
        <v>0</v>
      </c>
      <c r="E26" s="42">
        <f>IF('Indicator Data'!F30="No Data",1,IF('Indicator Data imputation'!F29&lt;&gt;"",1,0))</f>
        <v>0</v>
      </c>
      <c r="F26" s="42">
        <f>IF('Indicator Data'!G30="No Data",1,IF('Indicator Data imputation'!G29&lt;&gt;"",1,0))</f>
        <v>0</v>
      </c>
      <c r="G26" s="42">
        <f>IF('Indicator Data'!H30="No Data",1,IF('Indicator Data imputation'!H29&lt;&gt;"",1,0))</f>
        <v>0</v>
      </c>
      <c r="H26" s="42">
        <f>IF('Indicator Data'!I30="No Data",1,IF('Indicator Data imputation'!I29&lt;&gt;"",1,0))</f>
        <v>0</v>
      </c>
      <c r="I26" s="42">
        <f>IF('Indicator Data'!J30="No Data",1,IF('Indicator Data imputation'!J29&lt;&gt;"",1,0))</f>
        <v>0</v>
      </c>
      <c r="J26" s="42">
        <f>IF('Indicator Data'!K30="No Data",1,IF('Indicator Data imputation'!K29&lt;&gt;"",1,0))</f>
        <v>0</v>
      </c>
      <c r="K26" s="42">
        <f>IF('Indicator Data'!L30="No Data",1,IF('Indicator Data imputation'!L29&lt;&gt;"",1,0))</f>
        <v>0</v>
      </c>
      <c r="L26" s="42">
        <f>IF('Indicator Data'!M30="No Data",1,IF('Indicator Data imputation'!M29&lt;&gt;"",1,0))</f>
        <v>0</v>
      </c>
      <c r="M26" s="42">
        <f>IF('Indicator Data'!N30="No Data",1,IF('Indicator Data imputation'!N29&lt;&gt;"",1,0))</f>
        <v>1</v>
      </c>
      <c r="N26" s="42">
        <f>IF('Indicator Data'!O30="No Data",1,IF('Indicator Data imputation'!O29&lt;&gt;"",1,0))</f>
        <v>1</v>
      </c>
      <c r="O26" s="42">
        <f>IF('Indicator Data'!P30="No Data",1,IF('Indicator Data imputation'!P29&lt;&gt;"",1,0))</f>
        <v>1</v>
      </c>
      <c r="P26" s="42">
        <f>IF('Indicator Data'!Q30="No Data",1,IF('Indicator Data imputation'!Q29&lt;&gt;"",1,0))</f>
        <v>0</v>
      </c>
      <c r="Q26" s="42">
        <f>IF('Indicator Data'!R30="No Data",1,IF('Indicator Data imputation'!R29&lt;&gt;"",1,0))</f>
        <v>0</v>
      </c>
      <c r="R26" s="42">
        <f>IF('Indicator Data'!S30="No Data",1,IF('Indicator Data imputation'!S29&lt;&gt;"",1,0))</f>
        <v>0</v>
      </c>
      <c r="S26" s="42">
        <f>IF('Indicator Data'!T30="No Data",1,IF('Indicator Data imputation'!T29&lt;&gt;"",1,0))</f>
        <v>0</v>
      </c>
      <c r="T26" s="42">
        <f>IF('Indicator Data'!U30="No Data",1,IF('Indicator Data imputation'!U29&lt;&gt;"",1,0))</f>
        <v>0</v>
      </c>
      <c r="U26" s="42">
        <f>IF('Indicator Data'!V30="No Data",1,IF('Indicator Data imputation'!V29&lt;&gt;"",1,0))</f>
        <v>0</v>
      </c>
      <c r="V26" s="42">
        <f>IF('Indicator Data'!W30="No Data",1,IF('Indicator Data imputation'!W29&lt;&gt;"",1,0))</f>
        <v>0</v>
      </c>
      <c r="W26" s="42">
        <f>IF('Indicator Data'!X30="No Data",1,IF('Indicator Data imputation'!X29&lt;&gt;"",1,0))</f>
        <v>0</v>
      </c>
      <c r="X26" s="42">
        <f>IF('Indicator Data'!Y30="No Data",1,IF('Indicator Data imputation'!Y29&lt;&gt;"",1,0))</f>
        <v>0</v>
      </c>
      <c r="Y26" s="42">
        <f>IF('Indicator Data'!Z30="No Data",1,IF('Indicator Data imputation'!Z29&lt;&gt;"",1,0))</f>
        <v>0</v>
      </c>
      <c r="Z26" s="42">
        <f>IF('Indicator Data'!AA30="No Data",1,IF('Indicator Data imputation'!AA29&lt;&gt;"",1,0))</f>
        <v>1</v>
      </c>
      <c r="AA26" s="42">
        <f>IF('Indicator Data'!AB30="No Data",1,IF('Indicator Data imputation'!AB29&lt;&gt;"",1,0))</f>
        <v>0</v>
      </c>
      <c r="AB26" s="42">
        <f>IF('Indicator Data'!AC30="No Data",1,IF('Indicator Data imputation'!AC29&lt;&gt;"",1,0))</f>
        <v>0</v>
      </c>
      <c r="AC26" s="42">
        <f>IF('Indicator Data'!AD30="No Data",1,IF('Indicator Data imputation'!AD29&lt;&gt;"",1,0))</f>
        <v>0</v>
      </c>
      <c r="AD26" s="42">
        <f>IF('Indicator Data'!AE30="No Data",1,IF('Indicator Data imputation'!AE29&lt;&gt;"",1,0))</f>
        <v>0</v>
      </c>
      <c r="AE26" s="42">
        <f>IF('Indicator Data'!AF30="No Data",1,IF('Indicator Data imputation'!AF29&lt;&gt;"",1,0))</f>
        <v>0</v>
      </c>
      <c r="AF26" s="42">
        <f>IF('Indicator Data'!AG30="No Data",1,IF('Indicator Data imputation'!AG29&lt;&gt;"",1,0))</f>
        <v>0</v>
      </c>
      <c r="AG26" s="42">
        <f>IF('Indicator Data'!AH30="No Data",1,IF('Indicator Data imputation'!AH29&lt;&gt;"",1,0))</f>
        <v>0</v>
      </c>
      <c r="AH26" s="42">
        <f>IF('Indicator Data'!AI30="No Data",1,IF('Indicator Data imputation'!AI29&lt;&gt;"",1,0))</f>
        <v>1</v>
      </c>
      <c r="AI26" s="42">
        <f>IF('Indicator Data'!AJ30="No Data",1,IF('Indicator Data imputation'!AJ29&lt;&gt;"",1,0))</f>
        <v>0</v>
      </c>
      <c r="AJ26" s="42">
        <f>IF('Indicator Data'!AK30="No Data",1,IF('Indicator Data imputation'!AK29&lt;&gt;"",1,0))</f>
        <v>0</v>
      </c>
      <c r="AK26" s="42">
        <f>IF('Indicator Data'!AL30="No Data",1,IF('Indicator Data imputation'!AL29&lt;&gt;"",1,0))</f>
        <v>0</v>
      </c>
      <c r="AL26" s="42">
        <f>IF('Indicator Data'!AM30="No Data",1,IF('Indicator Data imputation'!AM29&lt;&gt;"",1,0))</f>
        <v>1</v>
      </c>
      <c r="AM26" s="42">
        <f>IF('Indicator Data'!AN30="No Data",1,IF('Indicator Data imputation'!AN29&lt;&gt;"",1,0))</f>
        <v>0</v>
      </c>
      <c r="AN26" s="42">
        <f>IF('Indicator Data'!AO30="No Data",1,IF('Indicator Data imputation'!AO29&lt;&gt;"",1,0))</f>
        <v>0</v>
      </c>
      <c r="AO26" s="42">
        <f>IF('Indicator Data'!AP30="No Data",1,IF('Indicator Data imputation'!AP29&lt;&gt;"",1,0))</f>
        <v>0</v>
      </c>
      <c r="AP26" s="42">
        <f>IF('Indicator Data'!AQ30="No Data",1,IF('Indicator Data imputation'!AQ29&lt;&gt;"",1,0))</f>
        <v>0</v>
      </c>
      <c r="AQ26" s="42">
        <f>IF('Indicator Data'!AR30="No Data",1,IF('Indicator Data imputation'!AR29&lt;&gt;"",1,0))</f>
        <v>0</v>
      </c>
      <c r="AR26" s="42">
        <f>IF('Indicator Data'!AS30="No Data",1,IF('Indicator Data imputation'!AS29&lt;&gt;"",1,0))</f>
        <v>0</v>
      </c>
      <c r="AS26" s="42">
        <f>IF('Indicator Data'!AT30="No Data",1,IF('Indicator Data imputation'!AT29&lt;&gt;"",1,0))</f>
        <v>1</v>
      </c>
      <c r="AT26" s="42">
        <f>IF('Indicator Data'!AU30="No Data",1,IF('Indicator Data imputation'!AU29&lt;&gt;"",1,0))</f>
        <v>0</v>
      </c>
      <c r="AU26" s="42">
        <f>IF('Indicator Data'!AV30="No Data",1,IF('Indicator Data imputation'!AV29&lt;&gt;"",1,0))</f>
        <v>0</v>
      </c>
      <c r="AV26" s="42">
        <f>IF('Indicator Data'!AW30="No Data",1,IF('Indicator Data imputation'!AW29&lt;&gt;"",1,0))</f>
        <v>0</v>
      </c>
      <c r="AW26" s="42">
        <f>IF('Indicator Data'!AX30="No Data",1,IF('Indicator Data imputation'!AX29&lt;&gt;"",1,0))</f>
        <v>0</v>
      </c>
      <c r="AX26" s="42">
        <f>IF('Indicator Data'!AY30="No Data",1,IF('Indicator Data imputation'!AY29&lt;&gt;"",1,0))</f>
        <v>0</v>
      </c>
      <c r="AY26" s="42">
        <f>IF('Indicator Data'!AZ30="No Data",1,IF('Indicator Data imputation'!AZ29&lt;&gt;"",1,0))</f>
        <v>0</v>
      </c>
      <c r="AZ26" s="42">
        <f>IF('Indicator Data'!BA30="No Data",1,IF('Indicator Data imputation'!BA29&lt;&gt;"",1,0))</f>
        <v>0</v>
      </c>
      <c r="BA26" s="42">
        <f>IF('Indicator Data'!BB30="No Data",1,IF('Indicator Data imputation'!BB29&lt;&gt;"",1,0))</f>
        <v>0</v>
      </c>
      <c r="BB26" s="42">
        <f>IF('Indicator Data'!BC30="No Data",1,IF('Indicator Data imputation'!BC29&lt;&gt;"",1,0))</f>
        <v>0</v>
      </c>
      <c r="BC26" s="42">
        <f>IF('Indicator Data'!BD30="No Data",1,IF('Indicator Data imputation'!BD29&lt;&gt;"",1,0))</f>
        <v>0</v>
      </c>
      <c r="BD26" s="42">
        <f>IF('Indicator Data'!BE30="No Data",1,IF('Indicator Data imputation'!BE29&lt;&gt;"",1,0))</f>
        <v>0</v>
      </c>
      <c r="BE26" s="42">
        <f>IF('Indicator Data'!BF30="No Data",1,IF('Indicator Data imputation'!BF29&lt;&gt;"",1,0))</f>
        <v>0</v>
      </c>
      <c r="BF26" s="42">
        <f>IF('Indicator Data'!BG30="No Data",1,IF('Indicator Data imputation'!BG29&lt;&gt;"",1,0))</f>
        <v>0</v>
      </c>
      <c r="BG26" s="42">
        <f>IF('Indicator Data'!BH30="No Data",1,IF('Indicator Data imputation'!BH29&lt;&gt;"",1,0))</f>
        <v>0</v>
      </c>
      <c r="BH26" s="42">
        <f>IF('Indicator Data'!BI30="No Data",1,IF('Indicator Data imputation'!BI29&lt;&gt;"",1,0))</f>
        <v>0</v>
      </c>
      <c r="BI26" s="42">
        <f>IF('Indicator Data'!BJ30="No Data",1,IF('Indicator Data imputation'!BJ29&lt;&gt;"",1,0))</f>
        <v>0</v>
      </c>
      <c r="BJ26" s="42">
        <f>IF('Indicator Data'!BK30="No Data",1,IF('Indicator Data imputation'!BK29&lt;&gt;"",1,0))</f>
        <v>0</v>
      </c>
      <c r="BK26" s="42">
        <f>IF('Indicator Data'!BL30="No Data",1,IF('Indicator Data imputation'!BL29&lt;&gt;"",1,0))</f>
        <v>0</v>
      </c>
      <c r="BL26" s="42">
        <f>IF('Indicator Data'!BM30="No Data",1,IF('Indicator Data imputation'!BM29&lt;&gt;"",1,0))</f>
        <v>0</v>
      </c>
      <c r="BM26" s="42">
        <f>IF('Indicator Data'!BN30="No Data",1,IF('Indicator Data imputation'!BN29&lt;&gt;"",1,0))</f>
        <v>0</v>
      </c>
      <c r="BN26" s="42">
        <f>IF('Indicator Data'!BO30="No Data",1,IF('Indicator Data imputation'!BO29&lt;&gt;"",1,0))</f>
        <v>0</v>
      </c>
      <c r="BO26" s="42">
        <f>IF('Indicator Data'!BP30="No Data",1,IF('Indicator Data imputation'!BP29&lt;&gt;"",1,0))</f>
        <v>0</v>
      </c>
      <c r="BP26" s="42">
        <f>IF('Indicator Data'!BQ30="No Data",1,IF('Indicator Data imputation'!BQ29&lt;&gt;"",1,0))</f>
        <v>0</v>
      </c>
      <c r="BQ26" s="42">
        <f>IF('Indicator Data'!BR30="No Data",1,IF('Indicator Data imputation'!BR29&lt;&gt;"",1,0))</f>
        <v>0</v>
      </c>
      <c r="BR26" s="42">
        <f>IF('Indicator Data'!BS30="No Data",1,IF('Indicator Data imputation'!BS29&lt;&gt;"",1,0))</f>
        <v>0</v>
      </c>
      <c r="BS26" s="42">
        <f>IF('Indicator Data'!BT30="No Data",1,IF('Indicator Data imputation'!BT29&lt;&gt;"",1,0))</f>
        <v>0</v>
      </c>
      <c r="BT26" s="42">
        <f>IF('Indicator Data'!BU30="No Data",1,IF('Indicator Data imputation'!BU29&lt;&gt;"",1,0))</f>
        <v>0</v>
      </c>
      <c r="BU26">
        <f t="shared" si="0"/>
        <v>7</v>
      </c>
      <c r="BV26" s="44">
        <f t="shared" si="1"/>
        <v>9.3333333333333338E-2</v>
      </c>
    </row>
    <row r="27" spans="1:74">
      <c r="A27" t="str">
        <f>'Indicator Data'!B31</f>
        <v>BFA</v>
      </c>
      <c r="B27" s="42">
        <f>IF('Indicator Data'!C31="No Data",1,IF('Indicator Data imputation'!C30&lt;&gt;"",1,0))</f>
        <v>0</v>
      </c>
      <c r="C27" s="42">
        <f>IF('Indicator Data'!D31="No Data",1,IF('Indicator Data imputation'!D30&lt;&gt;"",1,0))</f>
        <v>0</v>
      </c>
      <c r="D27" s="42">
        <f>IF('Indicator Data'!E31="No Data",1,IF('Indicator Data imputation'!E30&lt;&gt;"",1,0))</f>
        <v>0</v>
      </c>
      <c r="E27" s="42">
        <f>IF('Indicator Data'!F31="No Data",1,IF('Indicator Data imputation'!F30&lt;&gt;"",1,0))</f>
        <v>0</v>
      </c>
      <c r="F27" s="42">
        <f>IF('Indicator Data'!G31="No Data",1,IF('Indicator Data imputation'!G30&lt;&gt;"",1,0))</f>
        <v>0</v>
      </c>
      <c r="G27" s="42">
        <f>IF('Indicator Data'!H31="No Data",1,IF('Indicator Data imputation'!H30&lt;&gt;"",1,0))</f>
        <v>0</v>
      </c>
      <c r="H27" s="42">
        <f>IF('Indicator Data'!I31="No Data",1,IF('Indicator Data imputation'!I30&lt;&gt;"",1,0))</f>
        <v>0</v>
      </c>
      <c r="I27" s="42">
        <f>IF('Indicator Data'!J31="No Data",1,IF('Indicator Data imputation'!J30&lt;&gt;"",1,0))</f>
        <v>0</v>
      </c>
      <c r="J27" s="42">
        <f>IF('Indicator Data'!K31="No Data",1,IF('Indicator Data imputation'!K30&lt;&gt;"",1,0))</f>
        <v>0</v>
      </c>
      <c r="K27" s="42">
        <f>IF('Indicator Data'!L31="No Data",1,IF('Indicator Data imputation'!L30&lt;&gt;"",1,0))</f>
        <v>0</v>
      </c>
      <c r="L27" s="42">
        <f>IF('Indicator Data'!M31="No Data",1,IF('Indicator Data imputation'!M30&lt;&gt;"",1,0))</f>
        <v>0</v>
      </c>
      <c r="M27" s="42">
        <f>IF('Indicator Data'!N31="No Data",1,IF('Indicator Data imputation'!N30&lt;&gt;"",1,0))</f>
        <v>0</v>
      </c>
      <c r="N27" s="42">
        <f>IF('Indicator Data'!O31="No Data",1,IF('Indicator Data imputation'!O30&lt;&gt;"",1,0))</f>
        <v>0</v>
      </c>
      <c r="O27" s="42">
        <f>IF('Indicator Data'!P31="No Data",1,IF('Indicator Data imputation'!P30&lt;&gt;"",1,0))</f>
        <v>0</v>
      </c>
      <c r="P27" s="42">
        <f>IF('Indicator Data'!Q31="No Data",1,IF('Indicator Data imputation'!Q30&lt;&gt;"",1,0))</f>
        <v>0</v>
      </c>
      <c r="Q27" s="42">
        <f>IF('Indicator Data'!R31="No Data",1,IF('Indicator Data imputation'!R30&lt;&gt;"",1,0))</f>
        <v>0</v>
      </c>
      <c r="R27" s="42">
        <f>IF('Indicator Data'!S31="No Data",1,IF('Indicator Data imputation'!S30&lt;&gt;"",1,0))</f>
        <v>0</v>
      </c>
      <c r="S27" s="42">
        <f>IF('Indicator Data'!T31="No Data",1,IF('Indicator Data imputation'!T30&lt;&gt;"",1,0))</f>
        <v>0</v>
      </c>
      <c r="T27" s="42">
        <f>IF('Indicator Data'!U31="No Data",1,IF('Indicator Data imputation'!U30&lt;&gt;"",1,0))</f>
        <v>0</v>
      </c>
      <c r="U27" s="42">
        <f>IF('Indicator Data'!V31="No Data",1,IF('Indicator Data imputation'!V30&lt;&gt;"",1,0))</f>
        <v>0</v>
      </c>
      <c r="V27" s="42">
        <f>IF('Indicator Data'!W31="No Data",1,IF('Indicator Data imputation'!W30&lt;&gt;"",1,0))</f>
        <v>0</v>
      </c>
      <c r="W27" s="42">
        <f>IF('Indicator Data'!X31="No Data",1,IF('Indicator Data imputation'!X30&lt;&gt;"",1,0))</f>
        <v>0</v>
      </c>
      <c r="X27" s="42">
        <f>IF('Indicator Data'!Y31="No Data",1,IF('Indicator Data imputation'!Y30&lt;&gt;"",1,0))</f>
        <v>0</v>
      </c>
      <c r="Y27" s="42">
        <f>IF('Indicator Data'!Z31="No Data",1,IF('Indicator Data imputation'!Z30&lt;&gt;"",1,0))</f>
        <v>0</v>
      </c>
      <c r="Z27" s="42">
        <f>IF('Indicator Data'!AA31="No Data",1,IF('Indicator Data imputation'!AA30&lt;&gt;"",1,0))</f>
        <v>0</v>
      </c>
      <c r="AA27" s="42">
        <f>IF('Indicator Data'!AB31="No Data",1,IF('Indicator Data imputation'!AB30&lt;&gt;"",1,0))</f>
        <v>0</v>
      </c>
      <c r="AB27" s="42">
        <f>IF('Indicator Data'!AC31="No Data",1,IF('Indicator Data imputation'!AC30&lt;&gt;"",1,0))</f>
        <v>0</v>
      </c>
      <c r="AC27" s="42">
        <f>IF('Indicator Data'!AD31="No Data",1,IF('Indicator Data imputation'!AD30&lt;&gt;"",1,0))</f>
        <v>0</v>
      </c>
      <c r="AD27" s="42">
        <f>IF('Indicator Data'!AE31="No Data",1,IF('Indicator Data imputation'!AE30&lt;&gt;"",1,0))</f>
        <v>0</v>
      </c>
      <c r="AE27" s="42">
        <f>IF('Indicator Data'!AF31="No Data",1,IF('Indicator Data imputation'!AF30&lt;&gt;"",1,0))</f>
        <v>0</v>
      </c>
      <c r="AF27" s="42">
        <f>IF('Indicator Data'!AG31="No Data",1,IF('Indicator Data imputation'!AG30&lt;&gt;"",1,0))</f>
        <v>0</v>
      </c>
      <c r="AG27" s="42">
        <f>IF('Indicator Data'!AH31="No Data",1,IF('Indicator Data imputation'!AH30&lt;&gt;"",1,0))</f>
        <v>0</v>
      </c>
      <c r="AH27" s="42">
        <f>IF('Indicator Data'!AI31="No Data",1,IF('Indicator Data imputation'!AI30&lt;&gt;"",1,0))</f>
        <v>1</v>
      </c>
      <c r="AI27" s="42">
        <f>IF('Indicator Data'!AJ31="No Data",1,IF('Indicator Data imputation'!AJ30&lt;&gt;"",1,0))</f>
        <v>0</v>
      </c>
      <c r="AJ27" s="42">
        <f>IF('Indicator Data'!AK31="No Data",1,IF('Indicator Data imputation'!AK30&lt;&gt;"",1,0))</f>
        <v>0</v>
      </c>
      <c r="AK27" s="42">
        <f>IF('Indicator Data'!AL31="No Data",1,IF('Indicator Data imputation'!AL30&lt;&gt;"",1,0))</f>
        <v>0</v>
      </c>
      <c r="AL27" s="42">
        <f>IF('Indicator Data'!AM31="No Data",1,IF('Indicator Data imputation'!AM30&lt;&gt;"",1,0))</f>
        <v>0</v>
      </c>
      <c r="AM27" s="42">
        <f>IF('Indicator Data'!AN31="No Data",1,IF('Indicator Data imputation'!AN30&lt;&gt;"",1,0))</f>
        <v>0</v>
      </c>
      <c r="AN27" s="42">
        <f>IF('Indicator Data'!AO31="No Data",1,IF('Indicator Data imputation'!AO30&lt;&gt;"",1,0))</f>
        <v>0</v>
      </c>
      <c r="AO27" s="42">
        <f>IF('Indicator Data'!AP31="No Data",1,IF('Indicator Data imputation'!AP30&lt;&gt;"",1,0))</f>
        <v>0</v>
      </c>
      <c r="AP27" s="42">
        <f>IF('Indicator Data'!AQ31="No Data",1,IF('Indicator Data imputation'!AQ30&lt;&gt;"",1,0))</f>
        <v>0</v>
      </c>
      <c r="AQ27" s="42">
        <f>IF('Indicator Data'!AR31="No Data",1,IF('Indicator Data imputation'!AR30&lt;&gt;"",1,0))</f>
        <v>0</v>
      </c>
      <c r="AR27" s="42">
        <f>IF('Indicator Data'!AS31="No Data",1,IF('Indicator Data imputation'!AS30&lt;&gt;"",1,0))</f>
        <v>0</v>
      </c>
      <c r="AS27" s="42">
        <f>IF('Indicator Data'!AT31="No Data",1,IF('Indicator Data imputation'!AT30&lt;&gt;"",1,0))</f>
        <v>0</v>
      </c>
      <c r="AT27" s="42">
        <f>IF('Indicator Data'!AU31="No Data",1,IF('Indicator Data imputation'!AU30&lt;&gt;"",1,0))</f>
        <v>0</v>
      </c>
      <c r="AU27" s="42">
        <f>IF('Indicator Data'!AV31="No Data",1,IF('Indicator Data imputation'!AV30&lt;&gt;"",1,0))</f>
        <v>0</v>
      </c>
      <c r="AV27" s="42">
        <f>IF('Indicator Data'!AW31="No Data",1,IF('Indicator Data imputation'!AW30&lt;&gt;"",1,0))</f>
        <v>0</v>
      </c>
      <c r="AW27" s="42">
        <f>IF('Indicator Data'!AX31="No Data",1,IF('Indicator Data imputation'!AX30&lt;&gt;"",1,0))</f>
        <v>0</v>
      </c>
      <c r="AX27" s="42">
        <f>IF('Indicator Data'!AY31="No Data",1,IF('Indicator Data imputation'!AY30&lt;&gt;"",1,0))</f>
        <v>0</v>
      </c>
      <c r="AY27" s="42">
        <f>IF('Indicator Data'!AZ31="No Data",1,IF('Indicator Data imputation'!AZ30&lt;&gt;"",1,0))</f>
        <v>0</v>
      </c>
      <c r="AZ27" s="42">
        <f>IF('Indicator Data'!BA31="No Data",1,IF('Indicator Data imputation'!BA30&lt;&gt;"",1,0))</f>
        <v>0</v>
      </c>
      <c r="BA27" s="42">
        <f>IF('Indicator Data'!BB31="No Data",1,IF('Indicator Data imputation'!BB30&lt;&gt;"",1,0))</f>
        <v>0</v>
      </c>
      <c r="BB27" s="42">
        <f>IF('Indicator Data'!BC31="No Data",1,IF('Indicator Data imputation'!BC30&lt;&gt;"",1,0))</f>
        <v>0</v>
      </c>
      <c r="BC27" s="42">
        <f>IF('Indicator Data'!BD31="No Data",1,IF('Indicator Data imputation'!BD30&lt;&gt;"",1,0))</f>
        <v>0</v>
      </c>
      <c r="BD27" s="42">
        <f>IF('Indicator Data'!BE31="No Data",1,IF('Indicator Data imputation'!BE30&lt;&gt;"",1,0))</f>
        <v>0</v>
      </c>
      <c r="BE27" s="42">
        <f>IF('Indicator Data'!BF31="No Data",1,IF('Indicator Data imputation'!BF30&lt;&gt;"",1,0))</f>
        <v>0</v>
      </c>
      <c r="BF27" s="42">
        <f>IF('Indicator Data'!BG31="No Data",1,IF('Indicator Data imputation'!BG30&lt;&gt;"",1,0))</f>
        <v>0</v>
      </c>
      <c r="BG27" s="42">
        <f>IF('Indicator Data'!BH31="No Data",1,IF('Indicator Data imputation'!BH30&lt;&gt;"",1,0))</f>
        <v>0</v>
      </c>
      <c r="BH27" s="42">
        <f>IF('Indicator Data'!BI31="No Data",1,IF('Indicator Data imputation'!BI30&lt;&gt;"",1,0))</f>
        <v>0</v>
      </c>
      <c r="BI27" s="42">
        <f>IF('Indicator Data'!BJ31="No Data",1,IF('Indicator Data imputation'!BJ30&lt;&gt;"",1,0))</f>
        <v>0</v>
      </c>
      <c r="BJ27" s="42">
        <f>IF('Indicator Data'!BK31="No Data",1,IF('Indicator Data imputation'!BK30&lt;&gt;"",1,0))</f>
        <v>0</v>
      </c>
      <c r="BK27" s="42">
        <f>IF('Indicator Data'!BL31="No Data",1,IF('Indicator Data imputation'!BL30&lt;&gt;"",1,0))</f>
        <v>0</v>
      </c>
      <c r="BL27" s="42">
        <f>IF('Indicator Data'!BM31="No Data",1,IF('Indicator Data imputation'!BM30&lt;&gt;"",1,0))</f>
        <v>0</v>
      </c>
      <c r="BM27" s="42">
        <f>IF('Indicator Data'!BN31="No Data",1,IF('Indicator Data imputation'!BN30&lt;&gt;"",1,0))</f>
        <v>0</v>
      </c>
      <c r="BN27" s="42">
        <f>IF('Indicator Data'!BO31="No Data",1,IF('Indicator Data imputation'!BO30&lt;&gt;"",1,0))</f>
        <v>0</v>
      </c>
      <c r="BO27" s="42">
        <f>IF('Indicator Data'!BP31="No Data",1,IF('Indicator Data imputation'!BP30&lt;&gt;"",1,0))</f>
        <v>0</v>
      </c>
      <c r="BP27" s="42">
        <f>IF('Indicator Data'!BQ31="No Data",1,IF('Indicator Data imputation'!BQ30&lt;&gt;"",1,0))</f>
        <v>0</v>
      </c>
      <c r="BQ27" s="42">
        <f>IF('Indicator Data'!BR31="No Data",1,IF('Indicator Data imputation'!BR30&lt;&gt;"",1,0))</f>
        <v>0</v>
      </c>
      <c r="BR27" s="42">
        <f>IF('Indicator Data'!BS31="No Data",1,IF('Indicator Data imputation'!BS30&lt;&gt;"",1,0))</f>
        <v>0</v>
      </c>
      <c r="BS27" s="42">
        <f>IF('Indicator Data'!BT31="No Data",1,IF('Indicator Data imputation'!BT30&lt;&gt;"",1,0))</f>
        <v>0</v>
      </c>
      <c r="BT27" s="42">
        <f>IF('Indicator Data'!BU31="No Data",1,IF('Indicator Data imputation'!BU30&lt;&gt;"",1,0))</f>
        <v>0</v>
      </c>
      <c r="BU27">
        <f t="shared" si="0"/>
        <v>1</v>
      </c>
      <c r="BV27" s="44">
        <f t="shared" si="1"/>
        <v>1.3333333333333334E-2</v>
      </c>
    </row>
    <row r="28" spans="1:74">
      <c r="A28" t="str">
        <f>'Indicator Data'!B32</f>
        <v>BDI</v>
      </c>
      <c r="B28" s="42">
        <f>IF('Indicator Data'!C32="No Data",1,IF('Indicator Data imputation'!C31&lt;&gt;"",1,0))</f>
        <v>0</v>
      </c>
      <c r="C28" s="42">
        <f>IF('Indicator Data'!D32="No Data",1,IF('Indicator Data imputation'!D31&lt;&gt;"",1,0))</f>
        <v>0</v>
      </c>
      <c r="D28" s="42">
        <f>IF('Indicator Data'!E32="No Data",1,IF('Indicator Data imputation'!E31&lt;&gt;"",1,0))</f>
        <v>0</v>
      </c>
      <c r="E28" s="42">
        <f>IF('Indicator Data'!F32="No Data",1,IF('Indicator Data imputation'!F31&lt;&gt;"",1,0))</f>
        <v>0</v>
      </c>
      <c r="F28" s="42">
        <f>IF('Indicator Data'!G32="No Data",1,IF('Indicator Data imputation'!G31&lt;&gt;"",1,0))</f>
        <v>0</v>
      </c>
      <c r="G28" s="42">
        <f>IF('Indicator Data'!H32="No Data",1,IF('Indicator Data imputation'!H31&lt;&gt;"",1,0))</f>
        <v>0</v>
      </c>
      <c r="H28" s="42">
        <f>IF('Indicator Data'!I32="No Data",1,IF('Indicator Data imputation'!I31&lt;&gt;"",1,0))</f>
        <v>0</v>
      </c>
      <c r="I28" s="42">
        <f>IF('Indicator Data'!J32="No Data",1,IF('Indicator Data imputation'!J31&lt;&gt;"",1,0))</f>
        <v>0</v>
      </c>
      <c r="J28" s="42">
        <f>IF('Indicator Data'!K32="No Data",1,IF('Indicator Data imputation'!K31&lt;&gt;"",1,0))</f>
        <v>0</v>
      </c>
      <c r="K28" s="42">
        <f>IF('Indicator Data'!L32="No Data",1,IF('Indicator Data imputation'!L31&lt;&gt;"",1,0))</f>
        <v>0</v>
      </c>
      <c r="L28" s="42">
        <f>IF('Indicator Data'!M32="No Data",1,IF('Indicator Data imputation'!M31&lt;&gt;"",1,0))</f>
        <v>0</v>
      </c>
      <c r="M28" s="42">
        <f>IF('Indicator Data'!N32="No Data",1,IF('Indicator Data imputation'!N31&lt;&gt;"",1,0))</f>
        <v>0</v>
      </c>
      <c r="N28" s="42">
        <f>IF('Indicator Data'!O32="No Data",1,IF('Indicator Data imputation'!O31&lt;&gt;"",1,0))</f>
        <v>0</v>
      </c>
      <c r="O28" s="42">
        <f>IF('Indicator Data'!P32="No Data",1,IF('Indicator Data imputation'!P31&lt;&gt;"",1,0))</f>
        <v>0</v>
      </c>
      <c r="P28" s="42">
        <f>IF('Indicator Data'!Q32="No Data",1,IF('Indicator Data imputation'!Q31&lt;&gt;"",1,0))</f>
        <v>0</v>
      </c>
      <c r="Q28" s="42">
        <f>IF('Indicator Data'!R32="No Data",1,IF('Indicator Data imputation'!R31&lt;&gt;"",1,0))</f>
        <v>0</v>
      </c>
      <c r="R28" s="42">
        <f>IF('Indicator Data'!S32="No Data",1,IF('Indicator Data imputation'!S31&lt;&gt;"",1,0))</f>
        <v>0</v>
      </c>
      <c r="S28" s="42">
        <f>IF('Indicator Data'!T32="No Data",1,IF('Indicator Data imputation'!T31&lt;&gt;"",1,0))</f>
        <v>0</v>
      </c>
      <c r="T28" s="42">
        <f>IF('Indicator Data'!U32="No Data",1,IF('Indicator Data imputation'!U31&lt;&gt;"",1,0))</f>
        <v>0</v>
      </c>
      <c r="U28" s="42">
        <f>IF('Indicator Data'!V32="No Data",1,IF('Indicator Data imputation'!V31&lt;&gt;"",1,0))</f>
        <v>0</v>
      </c>
      <c r="V28" s="42">
        <f>IF('Indicator Data'!W32="No Data",1,IF('Indicator Data imputation'!W31&lt;&gt;"",1,0))</f>
        <v>0</v>
      </c>
      <c r="W28" s="42">
        <f>IF('Indicator Data'!X32="No Data",1,IF('Indicator Data imputation'!X31&lt;&gt;"",1,0))</f>
        <v>0</v>
      </c>
      <c r="X28" s="42">
        <f>IF('Indicator Data'!Y32="No Data",1,IF('Indicator Data imputation'!Y31&lt;&gt;"",1,0))</f>
        <v>0</v>
      </c>
      <c r="Y28" s="42">
        <f>IF('Indicator Data'!Z32="No Data",1,IF('Indicator Data imputation'!Z31&lt;&gt;"",1,0))</f>
        <v>0</v>
      </c>
      <c r="Z28" s="42">
        <f>IF('Indicator Data'!AA32="No Data",1,IF('Indicator Data imputation'!AA31&lt;&gt;"",1,0))</f>
        <v>0</v>
      </c>
      <c r="AA28" s="42">
        <f>IF('Indicator Data'!AB32="No Data",1,IF('Indicator Data imputation'!AB31&lt;&gt;"",1,0))</f>
        <v>0</v>
      </c>
      <c r="AB28" s="42">
        <f>IF('Indicator Data'!AC32="No Data",1,IF('Indicator Data imputation'!AC31&lt;&gt;"",1,0))</f>
        <v>0</v>
      </c>
      <c r="AC28" s="42">
        <f>IF('Indicator Data'!AD32="No Data",1,IF('Indicator Data imputation'!AD31&lt;&gt;"",1,0))</f>
        <v>0</v>
      </c>
      <c r="AD28" s="42">
        <f>IF('Indicator Data'!AE32="No Data",1,IF('Indicator Data imputation'!AE31&lt;&gt;"",1,0))</f>
        <v>0</v>
      </c>
      <c r="AE28" s="42">
        <f>IF('Indicator Data'!AF32="No Data",1,IF('Indicator Data imputation'!AF31&lt;&gt;"",1,0))</f>
        <v>0</v>
      </c>
      <c r="AF28" s="42">
        <f>IF('Indicator Data'!AG32="No Data",1,IF('Indicator Data imputation'!AG31&lt;&gt;"",1,0))</f>
        <v>0</v>
      </c>
      <c r="AG28" s="42">
        <f>IF('Indicator Data'!AH32="No Data",1,IF('Indicator Data imputation'!AH31&lt;&gt;"",1,0))</f>
        <v>0</v>
      </c>
      <c r="AH28" s="42">
        <f>IF('Indicator Data'!AI32="No Data",1,IF('Indicator Data imputation'!AI31&lt;&gt;"",1,0))</f>
        <v>0</v>
      </c>
      <c r="AI28" s="42">
        <f>IF('Indicator Data'!AJ32="No Data",1,IF('Indicator Data imputation'!AJ31&lt;&gt;"",1,0))</f>
        <v>0</v>
      </c>
      <c r="AJ28" s="42">
        <f>IF('Indicator Data'!AK32="No Data",1,IF('Indicator Data imputation'!AK31&lt;&gt;"",1,0))</f>
        <v>0</v>
      </c>
      <c r="AK28" s="42">
        <f>IF('Indicator Data'!AL32="No Data",1,IF('Indicator Data imputation'!AL31&lt;&gt;"",1,0))</f>
        <v>0</v>
      </c>
      <c r="AL28" s="42">
        <f>IF('Indicator Data'!AM32="No Data",1,IF('Indicator Data imputation'!AM31&lt;&gt;"",1,0))</f>
        <v>0</v>
      </c>
      <c r="AM28" s="42">
        <f>IF('Indicator Data'!AN32="No Data",1,IF('Indicator Data imputation'!AN31&lt;&gt;"",1,0))</f>
        <v>0</v>
      </c>
      <c r="AN28" s="42">
        <f>IF('Indicator Data'!AO32="No Data",1,IF('Indicator Data imputation'!AO31&lt;&gt;"",1,0))</f>
        <v>0</v>
      </c>
      <c r="AO28" s="42">
        <f>IF('Indicator Data'!AP32="No Data",1,IF('Indicator Data imputation'!AP31&lt;&gt;"",1,0))</f>
        <v>0</v>
      </c>
      <c r="AP28" s="42">
        <f>IF('Indicator Data'!AQ32="No Data",1,IF('Indicator Data imputation'!AQ31&lt;&gt;"",1,0))</f>
        <v>0</v>
      </c>
      <c r="AQ28" s="42">
        <f>IF('Indicator Data'!AR32="No Data",1,IF('Indicator Data imputation'!AR31&lt;&gt;"",1,0))</f>
        <v>0</v>
      </c>
      <c r="AR28" s="42">
        <f>IF('Indicator Data'!AS32="No Data",1,IF('Indicator Data imputation'!AS31&lt;&gt;"",1,0))</f>
        <v>0</v>
      </c>
      <c r="AS28" s="42">
        <f>IF('Indicator Data'!AT32="No Data",1,IF('Indicator Data imputation'!AT31&lt;&gt;"",1,0))</f>
        <v>0</v>
      </c>
      <c r="AT28" s="42">
        <f>IF('Indicator Data'!AU32="No Data",1,IF('Indicator Data imputation'!AU31&lt;&gt;"",1,0))</f>
        <v>0</v>
      </c>
      <c r="AU28" s="42">
        <f>IF('Indicator Data'!AV32="No Data",1,IF('Indicator Data imputation'!AV31&lt;&gt;"",1,0))</f>
        <v>0</v>
      </c>
      <c r="AV28" s="42">
        <f>IF('Indicator Data'!AW32="No Data",1,IF('Indicator Data imputation'!AW31&lt;&gt;"",1,0))</f>
        <v>0</v>
      </c>
      <c r="AW28" s="42">
        <f>IF('Indicator Data'!AX32="No Data",1,IF('Indicator Data imputation'!AX31&lt;&gt;"",1,0))</f>
        <v>0</v>
      </c>
      <c r="AX28" s="42">
        <f>IF('Indicator Data'!AY32="No Data",1,IF('Indicator Data imputation'!AY31&lt;&gt;"",1,0))</f>
        <v>0</v>
      </c>
      <c r="AY28" s="42">
        <f>IF('Indicator Data'!AZ32="No Data",1,IF('Indicator Data imputation'!AZ31&lt;&gt;"",1,0))</f>
        <v>0</v>
      </c>
      <c r="AZ28" s="42">
        <f>IF('Indicator Data'!BA32="No Data",1,IF('Indicator Data imputation'!BA31&lt;&gt;"",1,0))</f>
        <v>0</v>
      </c>
      <c r="BA28" s="42">
        <f>IF('Indicator Data'!BB32="No Data",1,IF('Indicator Data imputation'!BB31&lt;&gt;"",1,0))</f>
        <v>0</v>
      </c>
      <c r="BB28" s="42">
        <f>IF('Indicator Data'!BC32="No Data",1,IF('Indicator Data imputation'!BC31&lt;&gt;"",1,0))</f>
        <v>0</v>
      </c>
      <c r="BC28" s="42">
        <f>IF('Indicator Data'!BD32="No Data",1,IF('Indicator Data imputation'!BD31&lt;&gt;"",1,0))</f>
        <v>1</v>
      </c>
      <c r="BD28" s="42">
        <f>IF('Indicator Data'!BE32="No Data",1,IF('Indicator Data imputation'!BE31&lt;&gt;"",1,0))</f>
        <v>1</v>
      </c>
      <c r="BE28" s="42">
        <f>IF('Indicator Data'!BF32="No Data",1,IF('Indicator Data imputation'!BF31&lt;&gt;"",1,0))</f>
        <v>0</v>
      </c>
      <c r="BF28" s="42">
        <f>IF('Indicator Data'!BG32="No Data",1,IF('Indicator Data imputation'!BG31&lt;&gt;"",1,0))</f>
        <v>0</v>
      </c>
      <c r="BG28" s="42">
        <f>IF('Indicator Data'!BH32="No Data",1,IF('Indicator Data imputation'!BH31&lt;&gt;"",1,0))</f>
        <v>0</v>
      </c>
      <c r="BH28" s="42">
        <f>IF('Indicator Data'!BI32="No Data",1,IF('Indicator Data imputation'!BI31&lt;&gt;"",1,0))</f>
        <v>0</v>
      </c>
      <c r="BI28" s="42">
        <f>IF('Indicator Data'!BJ32="No Data",1,IF('Indicator Data imputation'!BJ31&lt;&gt;"",1,0))</f>
        <v>0</v>
      </c>
      <c r="BJ28" s="42">
        <f>IF('Indicator Data'!BK32="No Data",1,IF('Indicator Data imputation'!BK31&lt;&gt;"",1,0))</f>
        <v>0</v>
      </c>
      <c r="BK28" s="42">
        <f>IF('Indicator Data'!BL32="No Data",1,IF('Indicator Data imputation'!BL31&lt;&gt;"",1,0))</f>
        <v>0</v>
      </c>
      <c r="BL28" s="42">
        <f>IF('Indicator Data'!BM32="No Data",1,IF('Indicator Data imputation'!BM31&lt;&gt;"",1,0))</f>
        <v>0</v>
      </c>
      <c r="BM28" s="42">
        <f>IF('Indicator Data'!BN32="No Data",1,IF('Indicator Data imputation'!BN31&lt;&gt;"",1,0))</f>
        <v>0</v>
      </c>
      <c r="BN28" s="42">
        <f>IF('Indicator Data'!BO32="No Data",1,IF('Indicator Data imputation'!BO31&lt;&gt;"",1,0))</f>
        <v>0</v>
      </c>
      <c r="BO28" s="42">
        <f>IF('Indicator Data'!BP32="No Data",1,IF('Indicator Data imputation'!BP31&lt;&gt;"",1,0))</f>
        <v>0</v>
      </c>
      <c r="BP28" s="42">
        <f>IF('Indicator Data'!BQ32="No Data",1,IF('Indicator Data imputation'!BQ31&lt;&gt;"",1,0))</f>
        <v>0</v>
      </c>
      <c r="BQ28" s="42">
        <f>IF('Indicator Data'!BR32="No Data",1,IF('Indicator Data imputation'!BR31&lt;&gt;"",1,0))</f>
        <v>0</v>
      </c>
      <c r="BR28" s="42">
        <f>IF('Indicator Data'!BS32="No Data",1,IF('Indicator Data imputation'!BS31&lt;&gt;"",1,0))</f>
        <v>0</v>
      </c>
      <c r="BS28" s="42">
        <f>IF('Indicator Data'!BT32="No Data",1,IF('Indicator Data imputation'!BT31&lt;&gt;"",1,0))</f>
        <v>0</v>
      </c>
      <c r="BT28" s="42">
        <f>IF('Indicator Data'!BU32="No Data",1,IF('Indicator Data imputation'!BU31&lt;&gt;"",1,0))</f>
        <v>0</v>
      </c>
      <c r="BU28">
        <f t="shared" si="0"/>
        <v>2</v>
      </c>
      <c r="BV28" s="44">
        <f t="shared" si="1"/>
        <v>2.6666666666666668E-2</v>
      </c>
    </row>
    <row r="29" spans="1:74">
      <c r="A29" t="str">
        <f>'Indicator Data'!B33</f>
        <v>CPV</v>
      </c>
      <c r="B29" s="42">
        <f>IF('Indicator Data'!C33="No Data",1,IF('Indicator Data imputation'!C32&lt;&gt;"",1,0))</f>
        <v>0</v>
      </c>
      <c r="C29" s="42">
        <f>IF('Indicator Data'!D33="No Data",1,IF('Indicator Data imputation'!D32&lt;&gt;"",1,0))</f>
        <v>0</v>
      </c>
      <c r="D29" s="42">
        <f>IF('Indicator Data'!E33="No Data",1,IF('Indicator Data imputation'!E32&lt;&gt;"",1,0))</f>
        <v>0</v>
      </c>
      <c r="E29" s="42">
        <f>IF('Indicator Data'!F33="No Data",1,IF('Indicator Data imputation'!F32&lt;&gt;"",1,0))</f>
        <v>0</v>
      </c>
      <c r="F29" s="42">
        <f>IF('Indicator Data'!G33="No Data",1,IF('Indicator Data imputation'!G32&lt;&gt;"",1,0))</f>
        <v>0</v>
      </c>
      <c r="G29" s="42">
        <f>IF('Indicator Data'!H33="No Data",1,IF('Indicator Data imputation'!H32&lt;&gt;"",1,0))</f>
        <v>0</v>
      </c>
      <c r="H29" s="42">
        <f>IF('Indicator Data'!I33="No Data",1,IF('Indicator Data imputation'!I32&lt;&gt;"",1,0))</f>
        <v>0</v>
      </c>
      <c r="I29" s="42">
        <f>IF('Indicator Data'!J33="No Data",1,IF('Indicator Data imputation'!J32&lt;&gt;"",1,0))</f>
        <v>0</v>
      </c>
      <c r="J29" s="42">
        <f>IF('Indicator Data'!K33="No Data",1,IF('Indicator Data imputation'!K32&lt;&gt;"",1,0))</f>
        <v>0</v>
      </c>
      <c r="K29" s="42">
        <f>IF('Indicator Data'!L33="No Data",1,IF('Indicator Data imputation'!L32&lt;&gt;"",1,0))</f>
        <v>1</v>
      </c>
      <c r="L29" s="42">
        <f>IF('Indicator Data'!M33="No Data",1,IF('Indicator Data imputation'!M32&lt;&gt;"",1,0))</f>
        <v>0</v>
      </c>
      <c r="M29" s="42">
        <f>IF('Indicator Data'!N33="No Data",1,IF('Indicator Data imputation'!N32&lt;&gt;"",1,0))</f>
        <v>1</v>
      </c>
      <c r="N29" s="42">
        <f>IF('Indicator Data'!O33="No Data",1,IF('Indicator Data imputation'!O32&lt;&gt;"",1,0))</f>
        <v>1</v>
      </c>
      <c r="O29" s="42">
        <f>IF('Indicator Data'!P33="No Data",1,IF('Indicator Data imputation'!P32&lt;&gt;"",1,0))</f>
        <v>1</v>
      </c>
      <c r="P29" s="42">
        <f>IF('Indicator Data'!Q33="No Data",1,IF('Indicator Data imputation'!Q32&lt;&gt;"",1,0))</f>
        <v>0</v>
      </c>
      <c r="Q29" s="42">
        <f>IF('Indicator Data'!R33="No Data",1,IF('Indicator Data imputation'!R32&lt;&gt;"",1,0))</f>
        <v>0</v>
      </c>
      <c r="R29" s="42">
        <f>IF('Indicator Data'!S33="No Data",1,IF('Indicator Data imputation'!S32&lt;&gt;"",1,0))</f>
        <v>0</v>
      </c>
      <c r="S29" s="42">
        <f>IF('Indicator Data'!T33="No Data",1,IF('Indicator Data imputation'!T32&lt;&gt;"",1,0))</f>
        <v>0</v>
      </c>
      <c r="T29" s="42">
        <f>IF('Indicator Data'!U33="No Data",1,IF('Indicator Data imputation'!U32&lt;&gt;"",1,0))</f>
        <v>0</v>
      </c>
      <c r="U29" s="42">
        <f>IF('Indicator Data'!V33="No Data",1,IF('Indicator Data imputation'!V32&lt;&gt;"",1,0))</f>
        <v>0</v>
      </c>
      <c r="V29" s="42">
        <f>IF('Indicator Data'!W33="No Data",1,IF('Indicator Data imputation'!W32&lt;&gt;"",1,0))</f>
        <v>0</v>
      </c>
      <c r="W29" s="42">
        <f>IF('Indicator Data'!X33="No Data",1,IF('Indicator Data imputation'!X32&lt;&gt;"",1,0))</f>
        <v>0</v>
      </c>
      <c r="X29" s="42">
        <f>IF('Indicator Data'!Y33="No Data",1,IF('Indicator Data imputation'!Y32&lt;&gt;"",1,0))</f>
        <v>1</v>
      </c>
      <c r="Y29" s="42">
        <f>IF('Indicator Data'!Z33="No Data",1,IF('Indicator Data imputation'!Z32&lt;&gt;"",1,0))</f>
        <v>0</v>
      </c>
      <c r="Z29" s="42">
        <f>IF('Indicator Data'!AA33="No Data",1,IF('Indicator Data imputation'!AA32&lt;&gt;"",1,0))</f>
        <v>1</v>
      </c>
      <c r="AA29" s="42">
        <f>IF('Indicator Data'!AB33="No Data",1,IF('Indicator Data imputation'!AB32&lt;&gt;"",1,0))</f>
        <v>0</v>
      </c>
      <c r="AB29" s="42">
        <f>IF('Indicator Data'!AC33="No Data",1,IF('Indicator Data imputation'!AC32&lt;&gt;"",1,0))</f>
        <v>0</v>
      </c>
      <c r="AC29" s="42">
        <f>IF('Indicator Data'!AD33="No Data",1,IF('Indicator Data imputation'!AD32&lt;&gt;"",1,0))</f>
        <v>0</v>
      </c>
      <c r="AD29" s="42">
        <f>IF('Indicator Data'!AE33="No Data",1,IF('Indicator Data imputation'!AE32&lt;&gt;"",1,0))</f>
        <v>0</v>
      </c>
      <c r="AE29" s="42">
        <f>IF('Indicator Data'!AF33="No Data",1,IF('Indicator Data imputation'!AF32&lt;&gt;"",1,0))</f>
        <v>0</v>
      </c>
      <c r="AF29" s="42">
        <f>IF('Indicator Data'!AG33="No Data",1,IF('Indicator Data imputation'!AG32&lt;&gt;"",1,0))</f>
        <v>0</v>
      </c>
      <c r="AG29" s="42">
        <f>IF('Indicator Data'!AH33="No Data",1,IF('Indicator Data imputation'!AH32&lt;&gt;"",1,0))</f>
        <v>0</v>
      </c>
      <c r="AH29" s="42">
        <f>IF('Indicator Data'!AI33="No Data",1,IF('Indicator Data imputation'!AI32&lt;&gt;"",1,0))</f>
        <v>1</v>
      </c>
      <c r="AI29" s="42">
        <f>IF('Indicator Data'!AJ33="No Data",1,IF('Indicator Data imputation'!AJ32&lt;&gt;"",1,0))</f>
        <v>0</v>
      </c>
      <c r="AJ29" s="42">
        <f>IF('Indicator Data'!AK33="No Data",1,IF('Indicator Data imputation'!AK32&lt;&gt;"",1,0))</f>
        <v>0</v>
      </c>
      <c r="AK29" s="42">
        <f>IF('Indicator Data'!AL33="No Data",1,IF('Indicator Data imputation'!AL32&lt;&gt;"",1,0))</f>
        <v>0</v>
      </c>
      <c r="AL29" s="42">
        <f>IF('Indicator Data'!AM33="No Data",1,IF('Indicator Data imputation'!AM32&lt;&gt;"",1,0))</f>
        <v>0</v>
      </c>
      <c r="AM29" s="42">
        <f>IF('Indicator Data'!AN33="No Data",1,IF('Indicator Data imputation'!AN32&lt;&gt;"",1,0))</f>
        <v>0</v>
      </c>
      <c r="AN29" s="42">
        <f>IF('Indicator Data'!AO33="No Data",1,IF('Indicator Data imputation'!AO32&lt;&gt;"",1,0))</f>
        <v>0</v>
      </c>
      <c r="AO29" s="42">
        <f>IF('Indicator Data'!AP33="No Data",1,IF('Indicator Data imputation'!AP32&lt;&gt;"",1,0))</f>
        <v>1</v>
      </c>
      <c r="AP29" s="42">
        <f>IF('Indicator Data'!AQ33="No Data",1,IF('Indicator Data imputation'!AQ32&lt;&gt;"",1,0))</f>
        <v>0</v>
      </c>
      <c r="AQ29" s="42">
        <f>IF('Indicator Data'!AR33="No Data",1,IF('Indicator Data imputation'!AR32&lt;&gt;"",1,0))</f>
        <v>0</v>
      </c>
      <c r="AR29" s="42">
        <f>IF('Indicator Data'!AS33="No Data",1,IF('Indicator Data imputation'!AS32&lt;&gt;"",1,0))</f>
        <v>0</v>
      </c>
      <c r="AS29" s="42">
        <f>IF('Indicator Data'!AT33="No Data",1,IF('Indicator Data imputation'!AT32&lt;&gt;"",1,0))</f>
        <v>0</v>
      </c>
      <c r="AT29" s="42">
        <f>IF('Indicator Data'!AU33="No Data",1,IF('Indicator Data imputation'!AU32&lt;&gt;"",1,0))</f>
        <v>0</v>
      </c>
      <c r="AU29" s="42">
        <f>IF('Indicator Data'!AV33="No Data",1,IF('Indicator Data imputation'!AV32&lt;&gt;"",1,0))</f>
        <v>0</v>
      </c>
      <c r="AV29" s="42">
        <f>IF('Indicator Data'!AW33="No Data",1,IF('Indicator Data imputation'!AW32&lt;&gt;"",1,0))</f>
        <v>0</v>
      </c>
      <c r="AW29" s="42">
        <f>IF('Indicator Data'!AX33="No Data",1,IF('Indicator Data imputation'!AX32&lt;&gt;"",1,0))</f>
        <v>0</v>
      </c>
      <c r="AX29" s="42">
        <f>IF('Indicator Data'!AY33="No Data",1,IF('Indicator Data imputation'!AY32&lt;&gt;"",1,0))</f>
        <v>0</v>
      </c>
      <c r="AY29" s="42">
        <f>IF('Indicator Data'!AZ33="No Data",1,IF('Indicator Data imputation'!AZ32&lt;&gt;"",1,0))</f>
        <v>0</v>
      </c>
      <c r="AZ29" s="42">
        <f>IF('Indicator Data'!BA33="No Data",1,IF('Indicator Data imputation'!BA32&lt;&gt;"",1,0))</f>
        <v>0</v>
      </c>
      <c r="BA29" s="42">
        <f>IF('Indicator Data'!BB33="No Data",1,IF('Indicator Data imputation'!BB32&lt;&gt;"",1,0))</f>
        <v>0</v>
      </c>
      <c r="BB29" s="42">
        <f>IF('Indicator Data'!BC33="No Data",1,IF('Indicator Data imputation'!BC32&lt;&gt;"",1,0))</f>
        <v>0</v>
      </c>
      <c r="BC29" s="42">
        <f>IF('Indicator Data'!BD33="No Data",1,IF('Indicator Data imputation'!BD32&lt;&gt;"",1,0))</f>
        <v>0</v>
      </c>
      <c r="BD29" s="42">
        <f>IF('Indicator Data'!BE33="No Data",1,IF('Indicator Data imputation'!BE32&lt;&gt;"",1,0))</f>
        <v>0</v>
      </c>
      <c r="BE29" s="42">
        <f>IF('Indicator Data'!BF33="No Data",1,IF('Indicator Data imputation'!BF32&lt;&gt;"",1,0))</f>
        <v>0</v>
      </c>
      <c r="BF29" s="42">
        <f>IF('Indicator Data'!BG33="No Data",1,IF('Indicator Data imputation'!BG32&lt;&gt;"",1,0))</f>
        <v>0</v>
      </c>
      <c r="BG29" s="42">
        <f>IF('Indicator Data'!BH33="No Data",1,IF('Indicator Data imputation'!BH32&lt;&gt;"",1,0))</f>
        <v>0</v>
      </c>
      <c r="BH29" s="42">
        <f>IF('Indicator Data'!BI33="No Data",1,IF('Indicator Data imputation'!BI32&lt;&gt;"",1,0))</f>
        <v>0</v>
      </c>
      <c r="BI29" s="42">
        <f>IF('Indicator Data'!BJ33="No Data",1,IF('Indicator Data imputation'!BJ32&lt;&gt;"",1,0))</f>
        <v>0</v>
      </c>
      <c r="BJ29" s="42">
        <f>IF('Indicator Data'!BK33="No Data",1,IF('Indicator Data imputation'!BK32&lt;&gt;"",1,0))</f>
        <v>0</v>
      </c>
      <c r="BK29" s="42">
        <f>IF('Indicator Data'!BL33="No Data",1,IF('Indicator Data imputation'!BL32&lt;&gt;"",1,0))</f>
        <v>0</v>
      </c>
      <c r="BL29" s="42">
        <f>IF('Indicator Data'!BM33="No Data",1,IF('Indicator Data imputation'!BM32&lt;&gt;"",1,0))</f>
        <v>0</v>
      </c>
      <c r="BM29" s="42">
        <f>IF('Indicator Data'!BN33="No Data",1,IF('Indicator Data imputation'!BN32&lt;&gt;"",1,0))</f>
        <v>0</v>
      </c>
      <c r="BN29" s="42">
        <f>IF('Indicator Data'!BO33="No Data",1,IF('Indicator Data imputation'!BO32&lt;&gt;"",1,0))</f>
        <v>0</v>
      </c>
      <c r="BO29" s="42">
        <f>IF('Indicator Data'!BP33="No Data",1,IF('Indicator Data imputation'!BP32&lt;&gt;"",1,0))</f>
        <v>0</v>
      </c>
      <c r="BP29" s="42">
        <f>IF('Indicator Data'!BQ33="No Data",1,IF('Indicator Data imputation'!BQ32&lt;&gt;"",1,0))</f>
        <v>0</v>
      </c>
      <c r="BQ29" s="42">
        <f>IF('Indicator Data'!BR33="No Data",1,IF('Indicator Data imputation'!BR32&lt;&gt;"",1,0))</f>
        <v>0</v>
      </c>
      <c r="BR29" s="42">
        <f>IF('Indicator Data'!BS33="No Data",1,IF('Indicator Data imputation'!BS32&lt;&gt;"",1,0))</f>
        <v>1</v>
      </c>
      <c r="BS29" s="42">
        <f>IF('Indicator Data'!BT33="No Data",1,IF('Indicator Data imputation'!BT32&lt;&gt;"",1,0))</f>
        <v>0</v>
      </c>
      <c r="BT29" s="42">
        <f>IF('Indicator Data'!BU33="No Data",1,IF('Indicator Data imputation'!BU32&lt;&gt;"",1,0))</f>
        <v>0</v>
      </c>
      <c r="BU29">
        <f t="shared" si="0"/>
        <v>9</v>
      </c>
      <c r="BV29" s="44">
        <f t="shared" si="1"/>
        <v>0.12</v>
      </c>
    </row>
    <row r="30" spans="1:74">
      <c r="A30" t="str">
        <f>'Indicator Data'!B34</f>
        <v>KHM</v>
      </c>
      <c r="B30" s="42">
        <f>IF('Indicator Data'!C34="No Data",1,IF('Indicator Data imputation'!C33&lt;&gt;"",1,0))</f>
        <v>0</v>
      </c>
      <c r="C30" s="42">
        <f>IF('Indicator Data'!D34="No Data",1,IF('Indicator Data imputation'!D33&lt;&gt;"",1,0))</f>
        <v>0</v>
      </c>
      <c r="D30" s="42">
        <f>IF('Indicator Data'!E34="No Data",1,IF('Indicator Data imputation'!E33&lt;&gt;"",1,0))</f>
        <v>0</v>
      </c>
      <c r="E30" s="42">
        <f>IF('Indicator Data'!F34="No Data",1,IF('Indicator Data imputation'!F33&lt;&gt;"",1,0))</f>
        <v>0</v>
      </c>
      <c r="F30" s="42">
        <f>IF('Indicator Data'!G34="No Data",1,IF('Indicator Data imputation'!G33&lt;&gt;"",1,0))</f>
        <v>0</v>
      </c>
      <c r="G30" s="42">
        <f>IF('Indicator Data'!H34="No Data",1,IF('Indicator Data imputation'!H33&lt;&gt;"",1,0))</f>
        <v>0</v>
      </c>
      <c r="H30" s="42">
        <f>IF('Indicator Data'!I34="No Data",1,IF('Indicator Data imputation'!I33&lt;&gt;"",1,0))</f>
        <v>0</v>
      </c>
      <c r="I30" s="42">
        <f>IF('Indicator Data'!J34="No Data",1,IF('Indicator Data imputation'!J33&lt;&gt;"",1,0))</f>
        <v>0</v>
      </c>
      <c r="J30" s="42">
        <f>IF('Indicator Data'!K34="No Data",1,IF('Indicator Data imputation'!K33&lt;&gt;"",1,0))</f>
        <v>0</v>
      </c>
      <c r="K30" s="42">
        <f>IF('Indicator Data'!L34="No Data",1,IF('Indicator Data imputation'!L33&lt;&gt;"",1,0))</f>
        <v>0</v>
      </c>
      <c r="L30" s="42">
        <f>IF('Indicator Data'!M34="No Data",1,IF('Indicator Data imputation'!M33&lt;&gt;"",1,0))</f>
        <v>0</v>
      </c>
      <c r="M30" s="42">
        <f>IF('Indicator Data'!N34="No Data",1,IF('Indicator Data imputation'!N33&lt;&gt;"",1,0))</f>
        <v>1</v>
      </c>
      <c r="N30" s="42">
        <f>IF('Indicator Data'!O34="No Data",1,IF('Indicator Data imputation'!O33&lt;&gt;"",1,0))</f>
        <v>1</v>
      </c>
      <c r="O30" s="42">
        <f>IF('Indicator Data'!P34="No Data",1,IF('Indicator Data imputation'!P33&lt;&gt;"",1,0))</f>
        <v>1</v>
      </c>
      <c r="P30" s="42">
        <f>IF('Indicator Data'!Q34="No Data",1,IF('Indicator Data imputation'!Q33&lt;&gt;"",1,0))</f>
        <v>0</v>
      </c>
      <c r="Q30" s="42">
        <f>IF('Indicator Data'!R34="No Data",1,IF('Indicator Data imputation'!R33&lt;&gt;"",1,0))</f>
        <v>0</v>
      </c>
      <c r="R30" s="42">
        <f>IF('Indicator Data'!S34="No Data",1,IF('Indicator Data imputation'!S33&lt;&gt;"",1,0))</f>
        <v>0</v>
      </c>
      <c r="S30" s="42">
        <f>IF('Indicator Data'!T34="No Data",1,IF('Indicator Data imputation'!T33&lt;&gt;"",1,0))</f>
        <v>0</v>
      </c>
      <c r="T30" s="42">
        <f>IF('Indicator Data'!U34="No Data",1,IF('Indicator Data imputation'!U33&lt;&gt;"",1,0))</f>
        <v>0</v>
      </c>
      <c r="U30" s="42">
        <f>IF('Indicator Data'!V34="No Data",1,IF('Indicator Data imputation'!V33&lt;&gt;"",1,0))</f>
        <v>0</v>
      </c>
      <c r="V30" s="42">
        <f>IF('Indicator Data'!W34="No Data",1,IF('Indicator Data imputation'!W33&lt;&gt;"",1,0))</f>
        <v>0</v>
      </c>
      <c r="W30" s="42">
        <f>IF('Indicator Data'!X34="No Data",1,IF('Indicator Data imputation'!X33&lt;&gt;"",1,0))</f>
        <v>0</v>
      </c>
      <c r="X30" s="42">
        <f>IF('Indicator Data'!Y34="No Data",1,IF('Indicator Data imputation'!Y33&lt;&gt;"",1,0))</f>
        <v>0</v>
      </c>
      <c r="Y30" s="42">
        <f>IF('Indicator Data'!Z34="No Data",1,IF('Indicator Data imputation'!Z33&lt;&gt;"",1,0))</f>
        <v>0</v>
      </c>
      <c r="Z30" s="42">
        <f>IF('Indicator Data'!AA34="No Data",1,IF('Indicator Data imputation'!AA33&lt;&gt;"",1,0))</f>
        <v>0</v>
      </c>
      <c r="AA30" s="42">
        <f>IF('Indicator Data'!AB34="No Data",1,IF('Indicator Data imputation'!AB33&lt;&gt;"",1,0))</f>
        <v>0</v>
      </c>
      <c r="AB30" s="42">
        <f>IF('Indicator Data'!AC34="No Data",1,IF('Indicator Data imputation'!AC33&lt;&gt;"",1,0))</f>
        <v>0</v>
      </c>
      <c r="AC30" s="42">
        <f>IF('Indicator Data'!AD34="No Data",1,IF('Indicator Data imputation'!AD33&lt;&gt;"",1,0))</f>
        <v>0</v>
      </c>
      <c r="AD30" s="42">
        <f>IF('Indicator Data'!AE34="No Data",1,IF('Indicator Data imputation'!AE33&lt;&gt;"",1,0))</f>
        <v>0</v>
      </c>
      <c r="AE30" s="42">
        <f>IF('Indicator Data'!AF34="No Data",1,IF('Indicator Data imputation'!AF33&lt;&gt;"",1,0))</f>
        <v>0</v>
      </c>
      <c r="AF30" s="42">
        <f>IF('Indicator Data'!AG34="No Data",1,IF('Indicator Data imputation'!AG33&lt;&gt;"",1,0))</f>
        <v>0</v>
      </c>
      <c r="AG30" s="42">
        <f>IF('Indicator Data'!AH34="No Data",1,IF('Indicator Data imputation'!AH33&lt;&gt;"",1,0))</f>
        <v>0</v>
      </c>
      <c r="AH30" s="42">
        <f>IF('Indicator Data'!AI34="No Data",1,IF('Indicator Data imputation'!AI33&lt;&gt;"",1,0))</f>
        <v>0</v>
      </c>
      <c r="AI30" s="42">
        <f>IF('Indicator Data'!AJ34="No Data",1,IF('Indicator Data imputation'!AJ33&lt;&gt;"",1,0))</f>
        <v>0</v>
      </c>
      <c r="AJ30" s="42">
        <f>IF('Indicator Data'!AK34="No Data",1,IF('Indicator Data imputation'!AK33&lt;&gt;"",1,0))</f>
        <v>0</v>
      </c>
      <c r="AK30" s="42">
        <f>IF('Indicator Data'!AL34="No Data",1,IF('Indicator Data imputation'!AL33&lt;&gt;"",1,0))</f>
        <v>0</v>
      </c>
      <c r="AL30" s="42">
        <f>IF('Indicator Data'!AM34="No Data",1,IF('Indicator Data imputation'!AM33&lt;&gt;"",1,0))</f>
        <v>0</v>
      </c>
      <c r="AM30" s="42">
        <f>IF('Indicator Data'!AN34="No Data",1,IF('Indicator Data imputation'!AN33&lt;&gt;"",1,0))</f>
        <v>0</v>
      </c>
      <c r="AN30" s="42">
        <f>IF('Indicator Data'!AO34="No Data",1,IF('Indicator Data imputation'!AO33&lt;&gt;"",1,0))</f>
        <v>0</v>
      </c>
      <c r="AO30" s="42">
        <f>IF('Indicator Data'!AP34="No Data",1,IF('Indicator Data imputation'!AP33&lt;&gt;"",1,0))</f>
        <v>0</v>
      </c>
      <c r="AP30" s="42">
        <f>IF('Indicator Data'!AQ34="No Data",1,IF('Indicator Data imputation'!AQ33&lt;&gt;"",1,0))</f>
        <v>0</v>
      </c>
      <c r="AQ30" s="42">
        <f>IF('Indicator Data'!AR34="No Data",1,IF('Indicator Data imputation'!AR33&lt;&gt;"",1,0))</f>
        <v>0</v>
      </c>
      <c r="AR30" s="42">
        <f>IF('Indicator Data'!AS34="No Data",1,IF('Indicator Data imputation'!AS33&lt;&gt;"",1,0))</f>
        <v>0</v>
      </c>
      <c r="AS30" s="42">
        <f>IF('Indicator Data'!AT34="No Data",1,IF('Indicator Data imputation'!AT33&lt;&gt;"",1,0))</f>
        <v>0</v>
      </c>
      <c r="AT30" s="42">
        <f>IF('Indicator Data'!AU34="No Data",1,IF('Indicator Data imputation'!AU33&lt;&gt;"",1,0))</f>
        <v>0</v>
      </c>
      <c r="AU30" s="42">
        <f>IF('Indicator Data'!AV34="No Data",1,IF('Indicator Data imputation'!AV33&lt;&gt;"",1,0))</f>
        <v>0</v>
      </c>
      <c r="AV30" s="42">
        <f>IF('Indicator Data'!AW34="No Data",1,IF('Indicator Data imputation'!AW33&lt;&gt;"",1,0))</f>
        <v>1</v>
      </c>
      <c r="AW30" s="42">
        <f>IF('Indicator Data'!AX34="No Data",1,IF('Indicator Data imputation'!AX33&lt;&gt;"",1,0))</f>
        <v>0</v>
      </c>
      <c r="AX30" s="42">
        <f>IF('Indicator Data'!AY34="No Data",1,IF('Indicator Data imputation'!AY33&lt;&gt;"",1,0))</f>
        <v>0</v>
      </c>
      <c r="AY30" s="42">
        <f>IF('Indicator Data'!AZ34="No Data",1,IF('Indicator Data imputation'!AZ33&lt;&gt;"",1,0))</f>
        <v>0</v>
      </c>
      <c r="AZ30" s="42">
        <f>IF('Indicator Data'!BA34="No Data",1,IF('Indicator Data imputation'!BA33&lt;&gt;"",1,0))</f>
        <v>0</v>
      </c>
      <c r="BA30" s="42">
        <f>IF('Indicator Data'!BB34="No Data",1,IF('Indicator Data imputation'!BB33&lt;&gt;"",1,0))</f>
        <v>0</v>
      </c>
      <c r="BB30" s="42">
        <f>IF('Indicator Data'!BC34="No Data",1,IF('Indicator Data imputation'!BC33&lt;&gt;"",1,0))</f>
        <v>0</v>
      </c>
      <c r="BC30" s="42">
        <f>IF('Indicator Data'!BD34="No Data",1,IF('Indicator Data imputation'!BD33&lt;&gt;"",1,0))</f>
        <v>0</v>
      </c>
      <c r="BD30" s="42">
        <f>IF('Indicator Data'!BE34="No Data",1,IF('Indicator Data imputation'!BE33&lt;&gt;"",1,0))</f>
        <v>0</v>
      </c>
      <c r="BE30" s="42">
        <f>IF('Indicator Data'!BF34="No Data",1,IF('Indicator Data imputation'!BF33&lt;&gt;"",1,0))</f>
        <v>0</v>
      </c>
      <c r="BF30" s="42">
        <f>IF('Indicator Data'!BG34="No Data",1,IF('Indicator Data imputation'!BG33&lt;&gt;"",1,0))</f>
        <v>0</v>
      </c>
      <c r="BG30" s="42">
        <f>IF('Indicator Data'!BH34="No Data",1,IF('Indicator Data imputation'!BH33&lt;&gt;"",1,0))</f>
        <v>0</v>
      </c>
      <c r="BH30" s="42">
        <f>IF('Indicator Data'!BI34="No Data",1,IF('Indicator Data imputation'!BI33&lt;&gt;"",1,0))</f>
        <v>0</v>
      </c>
      <c r="BI30" s="42">
        <f>IF('Indicator Data'!BJ34="No Data",1,IF('Indicator Data imputation'!BJ33&lt;&gt;"",1,0))</f>
        <v>0</v>
      </c>
      <c r="BJ30" s="42">
        <f>IF('Indicator Data'!BK34="No Data",1,IF('Indicator Data imputation'!BK33&lt;&gt;"",1,0))</f>
        <v>0</v>
      </c>
      <c r="BK30" s="42">
        <f>IF('Indicator Data'!BL34="No Data",1,IF('Indicator Data imputation'!BL33&lt;&gt;"",1,0))</f>
        <v>0</v>
      </c>
      <c r="BL30" s="42">
        <f>IF('Indicator Data'!BM34="No Data",1,IF('Indicator Data imputation'!BM33&lt;&gt;"",1,0))</f>
        <v>0</v>
      </c>
      <c r="BM30" s="42">
        <f>IF('Indicator Data'!BN34="No Data",1,IF('Indicator Data imputation'!BN33&lt;&gt;"",1,0))</f>
        <v>0</v>
      </c>
      <c r="BN30" s="42">
        <f>IF('Indicator Data'!BO34="No Data",1,IF('Indicator Data imputation'!BO33&lt;&gt;"",1,0))</f>
        <v>0</v>
      </c>
      <c r="BO30" s="42">
        <f>IF('Indicator Data'!BP34="No Data",1,IF('Indicator Data imputation'!BP33&lt;&gt;"",1,0))</f>
        <v>0</v>
      </c>
      <c r="BP30" s="42">
        <f>IF('Indicator Data'!BQ34="No Data",1,IF('Indicator Data imputation'!BQ33&lt;&gt;"",1,0))</f>
        <v>0</v>
      </c>
      <c r="BQ30" s="42">
        <f>IF('Indicator Data'!BR34="No Data",1,IF('Indicator Data imputation'!BR33&lt;&gt;"",1,0))</f>
        <v>0</v>
      </c>
      <c r="BR30" s="42">
        <f>IF('Indicator Data'!BS34="No Data",1,IF('Indicator Data imputation'!BS33&lt;&gt;"",1,0))</f>
        <v>0</v>
      </c>
      <c r="BS30" s="42">
        <f>IF('Indicator Data'!BT34="No Data",1,IF('Indicator Data imputation'!BT33&lt;&gt;"",1,0))</f>
        <v>0</v>
      </c>
      <c r="BT30" s="42">
        <f>IF('Indicator Data'!BU34="No Data",1,IF('Indicator Data imputation'!BU33&lt;&gt;"",1,0))</f>
        <v>0</v>
      </c>
      <c r="BU30">
        <f t="shared" si="0"/>
        <v>4</v>
      </c>
      <c r="BV30" s="44">
        <f t="shared" si="1"/>
        <v>5.3333333333333337E-2</v>
      </c>
    </row>
    <row r="31" spans="1:74">
      <c r="A31" t="str">
        <f>'Indicator Data'!B35</f>
        <v>CMR</v>
      </c>
      <c r="B31" s="42">
        <f>IF('Indicator Data'!C35="No Data",1,IF('Indicator Data imputation'!C34&lt;&gt;"",1,0))</f>
        <v>0</v>
      </c>
      <c r="C31" s="42">
        <f>IF('Indicator Data'!D35="No Data",1,IF('Indicator Data imputation'!D34&lt;&gt;"",1,0))</f>
        <v>0</v>
      </c>
      <c r="D31" s="42">
        <f>IF('Indicator Data'!E35="No Data",1,IF('Indicator Data imputation'!E34&lt;&gt;"",1,0))</f>
        <v>0</v>
      </c>
      <c r="E31" s="42">
        <f>IF('Indicator Data'!F35="No Data",1,IF('Indicator Data imputation'!F34&lt;&gt;"",1,0))</f>
        <v>0</v>
      </c>
      <c r="F31" s="42">
        <f>IF('Indicator Data'!G35="No Data",1,IF('Indicator Data imputation'!G34&lt;&gt;"",1,0))</f>
        <v>0</v>
      </c>
      <c r="G31" s="42">
        <f>IF('Indicator Data'!H35="No Data",1,IF('Indicator Data imputation'!H34&lt;&gt;"",1,0))</f>
        <v>0</v>
      </c>
      <c r="H31" s="42">
        <f>IF('Indicator Data'!I35="No Data",1,IF('Indicator Data imputation'!I34&lt;&gt;"",1,0))</f>
        <v>0</v>
      </c>
      <c r="I31" s="42">
        <f>IF('Indicator Data'!J35="No Data",1,IF('Indicator Data imputation'!J34&lt;&gt;"",1,0))</f>
        <v>0</v>
      </c>
      <c r="J31" s="42">
        <f>IF('Indicator Data'!K35="No Data",1,IF('Indicator Data imputation'!K34&lt;&gt;"",1,0))</f>
        <v>0</v>
      </c>
      <c r="K31" s="42">
        <f>IF('Indicator Data'!L35="No Data",1,IF('Indicator Data imputation'!L34&lt;&gt;"",1,0))</f>
        <v>0</v>
      </c>
      <c r="L31" s="42">
        <f>IF('Indicator Data'!M35="No Data",1,IF('Indicator Data imputation'!M34&lt;&gt;"",1,0))</f>
        <v>0</v>
      </c>
      <c r="M31" s="42">
        <f>IF('Indicator Data'!N35="No Data",1,IF('Indicator Data imputation'!N34&lt;&gt;"",1,0))</f>
        <v>0</v>
      </c>
      <c r="N31" s="42">
        <f>IF('Indicator Data'!O35="No Data",1,IF('Indicator Data imputation'!O34&lt;&gt;"",1,0))</f>
        <v>0</v>
      </c>
      <c r="O31" s="42">
        <f>IF('Indicator Data'!P35="No Data",1,IF('Indicator Data imputation'!P34&lt;&gt;"",1,0))</f>
        <v>0</v>
      </c>
      <c r="P31" s="42">
        <f>IF('Indicator Data'!Q35="No Data",1,IF('Indicator Data imputation'!Q34&lt;&gt;"",1,0))</f>
        <v>0</v>
      </c>
      <c r="Q31" s="42">
        <f>IF('Indicator Data'!R35="No Data",1,IF('Indicator Data imputation'!R34&lt;&gt;"",1,0))</f>
        <v>0</v>
      </c>
      <c r="R31" s="42">
        <f>IF('Indicator Data'!S35="No Data",1,IF('Indicator Data imputation'!S34&lt;&gt;"",1,0))</f>
        <v>0</v>
      </c>
      <c r="S31" s="42">
        <f>IF('Indicator Data'!T35="No Data",1,IF('Indicator Data imputation'!T34&lt;&gt;"",1,0))</f>
        <v>0</v>
      </c>
      <c r="T31" s="42">
        <f>IF('Indicator Data'!U35="No Data",1,IF('Indicator Data imputation'!U34&lt;&gt;"",1,0))</f>
        <v>0</v>
      </c>
      <c r="U31" s="42">
        <f>IF('Indicator Data'!V35="No Data",1,IF('Indicator Data imputation'!V34&lt;&gt;"",1,0))</f>
        <v>0</v>
      </c>
      <c r="V31" s="42">
        <f>IF('Indicator Data'!W35="No Data",1,IF('Indicator Data imputation'!W34&lt;&gt;"",1,0))</f>
        <v>0</v>
      </c>
      <c r="W31" s="42">
        <f>IF('Indicator Data'!X35="No Data",1,IF('Indicator Data imputation'!X34&lt;&gt;"",1,0))</f>
        <v>0</v>
      </c>
      <c r="X31" s="42">
        <f>IF('Indicator Data'!Y35="No Data",1,IF('Indicator Data imputation'!Y34&lt;&gt;"",1,0))</f>
        <v>0</v>
      </c>
      <c r="Y31" s="42">
        <f>IF('Indicator Data'!Z35="No Data",1,IF('Indicator Data imputation'!Z34&lt;&gt;"",1,0))</f>
        <v>0</v>
      </c>
      <c r="Z31" s="42">
        <f>IF('Indicator Data'!AA35="No Data",1,IF('Indicator Data imputation'!AA34&lt;&gt;"",1,0))</f>
        <v>0</v>
      </c>
      <c r="AA31" s="42">
        <f>IF('Indicator Data'!AB35="No Data",1,IF('Indicator Data imputation'!AB34&lt;&gt;"",1,0))</f>
        <v>0</v>
      </c>
      <c r="AB31" s="42">
        <f>IF('Indicator Data'!AC35="No Data",1,IF('Indicator Data imputation'!AC34&lt;&gt;"",1,0))</f>
        <v>0</v>
      </c>
      <c r="AC31" s="42">
        <f>IF('Indicator Data'!AD35="No Data",1,IF('Indicator Data imputation'!AD34&lt;&gt;"",1,0))</f>
        <v>0</v>
      </c>
      <c r="AD31" s="42">
        <f>IF('Indicator Data'!AE35="No Data",1,IF('Indicator Data imputation'!AE34&lt;&gt;"",1,0))</f>
        <v>0</v>
      </c>
      <c r="AE31" s="42">
        <f>IF('Indicator Data'!AF35="No Data",1,IF('Indicator Data imputation'!AF34&lt;&gt;"",1,0))</f>
        <v>0</v>
      </c>
      <c r="AF31" s="42">
        <f>IF('Indicator Data'!AG35="No Data",1,IF('Indicator Data imputation'!AG34&lt;&gt;"",1,0))</f>
        <v>0</v>
      </c>
      <c r="AG31" s="42">
        <f>IF('Indicator Data'!AH35="No Data",1,IF('Indicator Data imputation'!AH34&lt;&gt;"",1,0))</f>
        <v>0</v>
      </c>
      <c r="AH31" s="42">
        <f>IF('Indicator Data'!AI35="No Data",1,IF('Indicator Data imputation'!AI34&lt;&gt;"",1,0))</f>
        <v>0</v>
      </c>
      <c r="AI31" s="42">
        <f>IF('Indicator Data'!AJ35="No Data",1,IF('Indicator Data imputation'!AJ34&lt;&gt;"",1,0))</f>
        <v>0</v>
      </c>
      <c r="AJ31" s="42">
        <f>IF('Indicator Data'!AK35="No Data",1,IF('Indicator Data imputation'!AK34&lt;&gt;"",1,0))</f>
        <v>0</v>
      </c>
      <c r="AK31" s="42">
        <f>IF('Indicator Data'!AL35="No Data",1,IF('Indicator Data imputation'!AL34&lt;&gt;"",1,0))</f>
        <v>0</v>
      </c>
      <c r="AL31" s="42">
        <f>IF('Indicator Data'!AM35="No Data",1,IF('Indicator Data imputation'!AM34&lt;&gt;"",1,0))</f>
        <v>0</v>
      </c>
      <c r="AM31" s="42">
        <f>IF('Indicator Data'!AN35="No Data",1,IF('Indicator Data imputation'!AN34&lt;&gt;"",1,0))</f>
        <v>0</v>
      </c>
      <c r="AN31" s="42">
        <f>IF('Indicator Data'!AO35="No Data",1,IF('Indicator Data imputation'!AO34&lt;&gt;"",1,0))</f>
        <v>0</v>
      </c>
      <c r="AO31" s="42">
        <f>IF('Indicator Data'!AP35="No Data",1,IF('Indicator Data imputation'!AP34&lt;&gt;"",1,0))</f>
        <v>0</v>
      </c>
      <c r="AP31" s="42">
        <f>IF('Indicator Data'!AQ35="No Data",1,IF('Indicator Data imputation'!AQ34&lt;&gt;"",1,0))</f>
        <v>0</v>
      </c>
      <c r="AQ31" s="42">
        <f>IF('Indicator Data'!AR35="No Data",1,IF('Indicator Data imputation'!AR34&lt;&gt;"",1,0))</f>
        <v>0</v>
      </c>
      <c r="AR31" s="42">
        <f>IF('Indicator Data'!AS35="No Data",1,IF('Indicator Data imputation'!AS34&lt;&gt;"",1,0))</f>
        <v>0</v>
      </c>
      <c r="AS31" s="42">
        <f>IF('Indicator Data'!AT35="No Data",1,IF('Indicator Data imputation'!AT34&lt;&gt;"",1,0))</f>
        <v>0</v>
      </c>
      <c r="AT31" s="42">
        <f>IF('Indicator Data'!AU35="No Data",1,IF('Indicator Data imputation'!AU34&lt;&gt;"",1,0))</f>
        <v>0</v>
      </c>
      <c r="AU31" s="42">
        <f>IF('Indicator Data'!AV35="No Data",1,IF('Indicator Data imputation'!AV34&lt;&gt;"",1,0))</f>
        <v>0</v>
      </c>
      <c r="AV31" s="42">
        <f>IF('Indicator Data'!AW35="No Data",1,IF('Indicator Data imputation'!AW34&lt;&gt;"",1,0))</f>
        <v>0</v>
      </c>
      <c r="AW31" s="42">
        <f>IF('Indicator Data'!AX35="No Data",1,IF('Indicator Data imputation'!AX34&lt;&gt;"",1,0))</f>
        <v>0</v>
      </c>
      <c r="AX31" s="42">
        <f>IF('Indicator Data'!AY35="No Data",1,IF('Indicator Data imputation'!AY34&lt;&gt;"",1,0))</f>
        <v>0</v>
      </c>
      <c r="AY31" s="42">
        <f>IF('Indicator Data'!AZ35="No Data",1,IF('Indicator Data imputation'!AZ34&lt;&gt;"",1,0))</f>
        <v>0</v>
      </c>
      <c r="AZ31" s="42">
        <f>IF('Indicator Data'!BA35="No Data",1,IF('Indicator Data imputation'!BA34&lt;&gt;"",1,0))</f>
        <v>0</v>
      </c>
      <c r="BA31" s="42">
        <f>IF('Indicator Data'!BB35="No Data",1,IF('Indicator Data imputation'!BB34&lt;&gt;"",1,0))</f>
        <v>0</v>
      </c>
      <c r="BB31" s="42">
        <f>IF('Indicator Data'!BC35="No Data",1,IF('Indicator Data imputation'!BC34&lt;&gt;"",1,0))</f>
        <v>0</v>
      </c>
      <c r="BC31" s="42">
        <f>IF('Indicator Data'!BD35="No Data",1,IF('Indicator Data imputation'!BD34&lt;&gt;"",1,0))</f>
        <v>0</v>
      </c>
      <c r="BD31" s="42">
        <f>IF('Indicator Data'!BE35="No Data",1,IF('Indicator Data imputation'!BE34&lt;&gt;"",1,0))</f>
        <v>0</v>
      </c>
      <c r="BE31" s="42">
        <f>IF('Indicator Data'!BF35="No Data",1,IF('Indicator Data imputation'!BF34&lt;&gt;"",1,0))</f>
        <v>0</v>
      </c>
      <c r="BF31" s="42">
        <f>IF('Indicator Data'!BG35="No Data",1,IF('Indicator Data imputation'!BG34&lt;&gt;"",1,0))</f>
        <v>0</v>
      </c>
      <c r="BG31" s="42">
        <f>IF('Indicator Data'!BH35="No Data",1,IF('Indicator Data imputation'!BH34&lt;&gt;"",1,0))</f>
        <v>0</v>
      </c>
      <c r="BH31" s="42">
        <f>IF('Indicator Data'!BI35="No Data",1,IF('Indicator Data imputation'!BI34&lt;&gt;"",1,0))</f>
        <v>0</v>
      </c>
      <c r="BI31" s="42">
        <f>IF('Indicator Data'!BJ35="No Data",1,IF('Indicator Data imputation'!BJ34&lt;&gt;"",1,0))</f>
        <v>0</v>
      </c>
      <c r="BJ31" s="42">
        <f>IF('Indicator Data'!BK35="No Data",1,IF('Indicator Data imputation'!BK34&lt;&gt;"",1,0))</f>
        <v>0</v>
      </c>
      <c r="BK31" s="42">
        <f>IF('Indicator Data'!BL35="No Data",1,IF('Indicator Data imputation'!BL34&lt;&gt;"",1,0))</f>
        <v>0</v>
      </c>
      <c r="BL31" s="42">
        <f>IF('Indicator Data'!BM35="No Data",1,IF('Indicator Data imputation'!BM34&lt;&gt;"",1,0))</f>
        <v>0</v>
      </c>
      <c r="BM31" s="42">
        <f>IF('Indicator Data'!BN35="No Data",1,IF('Indicator Data imputation'!BN34&lt;&gt;"",1,0))</f>
        <v>0</v>
      </c>
      <c r="BN31" s="42">
        <f>IF('Indicator Data'!BO35="No Data",1,IF('Indicator Data imputation'!BO34&lt;&gt;"",1,0))</f>
        <v>0</v>
      </c>
      <c r="BO31" s="42">
        <f>IF('Indicator Data'!BP35="No Data",1,IF('Indicator Data imputation'!BP34&lt;&gt;"",1,0))</f>
        <v>0</v>
      </c>
      <c r="BP31" s="42">
        <f>IF('Indicator Data'!BQ35="No Data",1,IF('Indicator Data imputation'!BQ34&lt;&gt;"",1,0))</f>
        <v>0</v>
      </c>
      <c r="BQ31" s="42">
        <f>IF('Indicator Data'!BR35="No Data",1,IF('Indicator Data imputation'!BR34&lt;&gt;"",1,0))</f>
        <v>0</v>
      </c>
      <c r="BR31" s="42">
        <f>IF('Indicator Data'!BS35="No Data",1,IF('Indicator Data imputation'!BS34&lt;&gt;"",1,0))</f>
        <v>0</v>
      </c>
      <c r="BS31" s="42">
        <f>IF('Indicator Data'!BT35="No Data",1,IF('Indicator Data imputation'!BT34&lt;&gt;"",1,0))</f>
        <v>0</v>
      </c>
      <c r="BT31" s="42">
        <f>IF('Indicator Data'!BU35="No Data",1,IF('Indicator Data imputation'!BU34&lt;&gt;"",1,0))</f>
        <v>0</v>
      </c>
      <c r="BU31">
        <f t="shared" si="0"/>
        <v>0</v>
      </c>
      <c r="BV31" s="44">
        <f t="shared" si="1"/>
        <v>0</v>
      </c>
    </row>
    <row r="32" spans="1:74">
      <c r="A32" t="str">
        <f>'Indicator Data'!B36</f>
        <v>CAN</v>
      </c>
      <c r="B32" s="42">
        <f>IF('Indicator Data'!C36="No Data",1,IF('Indicator Data imputation'!C35&lt;&gt;"",1,0))</f>
        <v>0</v>
      </c>
      <c r="C32" s="42">
        <f>IF('Indicator Data'!D36="No Data",1,IF('Indicator Data imputation'!D35&lt;&gt;"",1,0))</f>
        <v>0</v>
      </c>
      <c r="D32" s="42">
        <f>IF('Indicator Data'!E36="No Data",1,IF('Indicator Data imputation'!E35&lt;&gt;"",1,0))</f>
        <v>0</v>
      </c>
      <c r="E32" s="42">
        <f>IF('Indicator Data'!F36="No Data",1,IF('Indicator Data imputation'!F35&lt;&gt;"",1,0))</f>
        <v>0</v>
      </c>
      <c r="F32" s="42">
        <f>IF('Indicator Data'!G36="No Data",1,IF('Indicator Data imputation'!G35&lt;&gt;"",1,0))</f>
        <v>0</v>
      </c>
      <c r="G32" s="42">
        <f>IF('Indicator Data'!H36="No Data",1,IF('Indicator Data imputation'!H35&lt;&gt;"",1,0))</f>
        <v>0</v>
      </c>
      <c r="H32" s="42">
        <f>IF('Indicator Data'!I36="No Data",1,IF('Indicator Data imputation'!I35&lt;&gt;"",1,0))</f>
        <v>0</v>
      </c>
      <c r="I32" s="42">
        <f>IF('Indicator Data'!J36="No Data",1,IF('Indicator Data imputation'!J35&lt;&gt;"",1,0))</f>
        <v>0</v>
      </c>
      <c r="J32" s="42">
        <f>IF('Indicator Data'!K36="No Data",1,IF('Indicator Data imputation'!K35&lt;&gt;"",1,0))</f>
        <v>0</v>
      </c>
      <c r="K32" s="42">
        <f>IF('Indicator Data'!L36="No Data",1,IF('Indicator Data imputation'!L35&lt;&gt;"",1,0))</f>
        <v>0</v>
      </c>
      <c r="L32" s="42">
        <f>IF('Indicator Data'!M36="No Data",1,IF('Indicator Data imputation'!M35&lt;&gt;"",1,0))</f>
        <v>1</v>
      </c>
      <c r="M32" s="42">
        <f>IF('Indicator Data'!N36="No Data",1,IF('Indicator Data imputation'!N35&lt;&gt;"",1,0))</f>
        <v>1</v>
      </c>
      <c r="N32" s="42">
        <f>IF('Indicator Data'!O36="No Data",1,IF('Indicator Data imputation'!O35&lt;&gt;"",1,0))</f>
        <v>1</v>
      </c>
      <c r="O32" s="42">
        <f>IF('Indicator Data'!P36="No Data",1,IF('Indicator Data imputation'!P35&lt;&gt;"",1,0))</f>
        <v>1</v>
      </c>
      <c r="P32" s="42">
        <f>IF('Indicator Data'!Q36="No Data",1,IF('Indicator Data imputation'!Q35&lt;&gt;"",1,0))</f>
        <v>0</v>
      </c>
      <c r="Q32" s="42">
        <f>IF('Indicator Data'!R36="No Data",1,IF('Indicator Data imputation'!R35&lt;&gt;"",1,0))</f>
        <v>0</v>
      </c>
      <c r="R32" s="42">
        <f>IF('Indicator Data'!S36="No Data",1,IF('Indicator Data imputation'!S35&lt;&gt;"",1,0))</f>
        <v>0</v>
      </c>
      <c r="S32" s="42">
        <f>IF('Indicator Data'!T36="No Data",1,IF('Indicator Data imputation'!T35&lt;&gt;"",1,0))</f>
        <v>0</v>
      </c>
      <c r="T32" s="42">
        <f>IF('Indicator Data'!U36="No Data",1,IF('Indicator Data imputation'!U35&lt;&gt;"",1,0))</f>
        <v>0</v>
      </c>
      <c r="U32" s="42">
        <f>IF('Indicator Data'!V36="No Data",1,IF('Indicator Data imputation'!V35&lt;&gt;"",1,0))</f>
        <v>0</v>
      </c>
      <c r="V32" s="42">
        <f>IF('Indicator Data'!W36="No Data",1,IF('Indicator Data imputation'!W35&lt;&gt;"",1,0))</f>
        <v>0</v>
      </c>
      <c r="W32" s="42">
        <f>IF('Indicator Data'!X36="No Data",1,IF('Indicator Data imputation'!X35&lt;&gt;"",1,0))</f>
        <v>0</v>
      </c>
      <c r="X32" s="42">
        <f>IF('Indicator Data'!Y36="No Data",1,IF('Indicator Data imputation'!Y35&lt;&gt;"",1,0))</f>
        <v>0</v>
      </c>
      <c r="Y32" s="42">
        <f>IF('Indicator Data'!Z36="No Data",1,IF('Indicator Data imputation'!Z35&lt;&gt;"",1,0))</f>
        <v>0</v>
      </c>
      <c r="Z32" s="42">
        <f>IF('Indicator Data'!AA36="No Data",1,IF('Indicator Data imputation'!AA35&lt;&gt;"",1,0))</f>
        <v>1</v>
      </c>
      <c r="AA32" s="42">
        <f>IF('Indicator Data'!AB36="No Data",1,IF('Indicator Data imputation'!AB35&lt;&gt;"",1,0))</f>
        <v>0</v>
      </c>
      <c r="AB32" s="42">
        <f>IF('Indicator Data'!AC36="No Data",1,IF('Indicator Data imputation'!AC35&lt;&gt;"",1,0))</f>
        <v>0</v>
      </c>
      <c r="AC32" s="42">
        <f>IF('Indicator Data'!AD36="No Data",1,IF('Indicator Data imputation'!AD35&lt;&gt;"",1,0))</f>
        <v>0</v>
      </c>
      <c r="AD32" s="42">
        <f>IF('Indicator Data'!AE36="No Data",1,IF('Indicator Data imputation'!AE35&lt;&gt;"",1,0))</f>
        <v>0</v>
      </c>
      <c r="AE32" s="42">
        <f>IF('Indicator Data'!AF36="No Data",1,IF('Indicator Data imputation'!AF35&lt;&gt;"",1,0))</f>
        <v>0</v>
      </c>
      <c r="AF32" s="42">
        <f>IF('Indicator Data'!AG36="No Data",1,IF('Indicator Data imputation'!AG35&lt;&gt;"",1,0))</f>
        <v>0</v>
      </c>
      <c r="AG32" s="42">
        <f>IF('Indicator Data'!AH36="No Data",1,IF('Indicator Data imputation'!AH35&lt;&gt;"",1,0))</f>
        <v>0</v>
      </c>
      <c r="AH32" s="42">
        <f>IF('Indicator Data'!AI36="No Data",1,IF('Indicator Data imputation'!AI35&lt;&gt;"",1,0))</f>
        <v>1</v>
      </c>
      <c r="AI32" s="42">
        <f>IF('Indicator Data'!AJ36="No Data",1,IF('Indicator Data imputation'!AJ35&lt;&gt;"",1,0))</f>
        <v>0</v>
      </c>
      <c r="AJ32" s="42">
        <f>IF('Indicator Data'!AK36="No Data",1,IF('Indicator Data imputation'!AK35&lt;&gt;"",1,0))</f>
        <v>0</v>
      </c>
      <c r="AK32" s="42">
        <f>IF('Indicator Data'!AL36="No Data",1,IF('Indicator Data imputation'!AL35&lt;&gt;"",1,0))</f>
        <v>0</v>
      </c>
      <c r="AL32" s="42">
        <f>IF('Indicator Data'!AM36="No Data",1,IF('Indicator Data imputation'!AM35&lt;&gt;"",1,0))</f>
        <v>1</v>
      </c>
      <c r="AM32" s="42">
        <f>IF('Indicator Data'!AN36="No Data",1,IF('Indicator Data imputation'!AN35&lt;&gt;"",1,0))</f>
        <v>0</v>
      </c>
      <c r="AN32" s="42">
        <f>IF('Indicator Data'!AO36="No Data",1,IF('Indicator Data imputation'!AO35&lt;&gt;"",1,0))</f>
        <v>0</v>
      </c>
      <c r="AO32" s="42">
        <f>IF('Indicator Data'!AP36="No Data",1,IF('Indicator Data imputation'!AP35&lt;&gt;"",1,0))</f>
        <v>1</v>
      </c>
      <c r="AP32" s="42">
        <f>IF('Indicator Data'!AQ36="No Data",1,IF('Indicator Data imputation'!AQ35&lt;&gt;"",1,0))</f>
        <v>0</v>
      </c>
      <c r="AQ32" s="42">
        <f>IF('Indicator Data'!AR36="No Data",1,IF('Indicator Data imputation'!AR35&lt;&gt;"",1,0))</f>
        <v>0</v>
      </c>
      <c r="AR32" s="42">
        <f>IF('Indicator Data'!AS36="No Data",1,IF('Indicator Data imputation'!AS35&lt;&gt;"",1,0))</f>
        <v>0</v>
      </c>
      <c r="AS32" s="42">
        <f>IF('Indicator Data'!AT36="No Data",1,IF('Indicator Data imputation'!AT35&lt;&gt;"",1,0))</f>
        <v>1</v>
      </c>
      <c r="AT32" s="42">
        <f>IF('Indicator Data'!AU36="No Data",1,IF('Indicator Data imputation'!AU35&lt;&gt;"",1,0))</f>
        <v>0</v>
      </c>
      <c r="AU32" s="42">
        <f>IF('Indicator Data'!AV36="No Data",1,IF('Indicator Data imputation'!AV35&lt;&gt;"",1,0))</f>
        <v>0</v>
      </c>
      <c r="AV32" s="42">
        <f>IF('Indicator Data'!AW36="No Data",1,IF('Indicator Data imputation'!AW35&lt;&gt;"",1,0))</f>
        <v>0</v>
      </c>
      <c r="AW32" s="42">
        <f>IF('Indicator Data'!AX36="No Data",1,IF('Indicator Data imputation'!AX35&lt;&gt;"",1,0))</f>
        <v>0</v>
      </c>
      <c r="AX32" s="42">
        <f>IF('Indicator Data'!AY36="No Data",1,IF('Indicator Data imputation'!AY35&lt;&gt;"",1,0))</f>
        <v>0</v>
      </c>
      <c r="AY32" s="42">
        <f>IF('Indicator Data'!AZ36="No Data",1,IF('Indicator Data imputation'!AZ35&lt;&gt;"",1,0))</f>
        <v>0</v>
      </c>
      <c r="AZ32" s="42">
        <f>IF('Indicator Data'!BA36="No Data",1,IF('Indicator Data imputation'!BA35&lt;&gt;"",1,0))</f>
        <v>0</v>
      </c>
      <c r="BA32" s="42">
        <f>IF('Indicator Data'!BB36="No Data",1,IF('Indicator Data imputation'!BB35&lt;&gt;"",1,0))</f>
        <v>0</v>
      </c>
      <c r="BB32" s="42">
        <f>IF('Indicator Data'!BC36="No Data",1,IF('Indicator Data imputation'!BC35&lt;&gt;"",1,0))</f>
        <v>0</v>
      </c>
      <c r="BC32" s="42">
        <f>IF('Indicator Data'!BD36="No Data",1,IF('Indicator Data imputation'!BD35&lt;&gt;"",1,0))</f>
        <v>0</v>
      </c>
      <c r="BD32" s="42">
        <f>IF('Indicator Data'!BE36="No Data",1,IF('Indicator Data imputation'!BE35&lt;&gt;"",1,0))</f>
        <v>0</v>
      </c>
      <c r="BE32" s="42">
        <f>IF('Indicator Data'!BF36="No Data",1,IF('Indicator Data imputation'!BF35&lt;&gt;"",1,0))</f>
        <v>0</v>
      </c>
      <c r="BF32" s="42">
        <f>IF('Indicator Data'!BG36="No Data",1,IF('Indicator Data imputation'!BG35&lt;&gt;"",1,0))</f>
        <v>0</v>
      </c>
      <c r="BG32" s="42">
        <f>IF('Indicator Data'!BH36="No Data",1,IF('Indicator Data imputation'!BH35&lt;&gt;"",1,0))</f>
        <v>0</v>
      </c>
      <c r="BH32" s="42">
        <f>IF('Indicator Data'!BI36="No Data",1,IF('Indicator Data imputation'!BI35&lt;&gt;"",1,0))</f>
        <v>0</v>
      </c>
      <c r="BI32" s="42">
        <f>IF('Indicator Data'!BJ36="No Data",1,IF('Indicator Data imputation'!BJ35&lt;&gt;"",1,0))</f>
        <v>1</v>
      </c>
      <c r="BJ32" s="42">
        <f>IF('Indicator Data'!BK36="No Data",1,IF('Indicator Data imputation'!BK35&lt;&gt;"",1,0))</f>
        <v>0</v>
      </c>
      <c r="BK32" s="42">
        <f>IF('Indicator Data'!BL36="No Data",1,IF('Indicator Data imputation'!BL35&lt;&gt;"",1,0))</f>
        <v>0</v>
      </c>
      <c r="BL32" s="42">
        <f>IF('Indicator Data'!BM36="No Data",1,IF('Indicator Data imputation'!BM35&lt;&gt;"",1,0))</f>
        <v>0</v>
      </c>
      <c r="BM32" s="42">
        <f>IF('Indicator Data'!BN36="No Data",1,IF('Indicator Data imputation'!BN35&lt;&gt;"",1,0))</f>
        <v>0</v>
      </c>
      <c r="BN32" s="42">
        <f>IF('Indicator Data'!BO36="No Data",1,IF('Indicator Data imputation'!BO35&lt;&gt;"",1,0))</f>
        <v>0</v>
      </c>
      <c r="BO32" s="42">
        <f>IF('Indicator Data'!BP36="No Data",1,IF('Indicator Data imputation'!BP35&lt;&gt;"",1,0))</f>
        <v>0</v>
      </c>
      <c r="BP32" s="42">
        <f>IF('Indicator Data'!BQ36="No Data",1,IF('Indicator Data imputation'!BQ35&lt;&gt;"",1,0))</f>
        <v>0</v>
      </c>
      <c r="BQ32" s="42">
        <f>IF('Indicator Data'!BR36="No Data",1,IF('Indicator Data imputation'!BR35&lt;&gt;"",1,0))</f>
        <v>0</v>
      </c>
      <c r="BR32" s="42">
        <f>IF('Indicator Data'!BS36="No Data",1,IF('Indicator Data imputation'!BS35&lt;&gt;"",1,0))</f>
        <v>0</v>
      </c>
      <c r="BS32" s="42">
        <f>IF('Indicator Data'!BT36="No Data",1,IF('Indicator Data imputation'!BT35&lt;&gt;"",1,0))</f>
        <v>0</v>
      </c>
      <c r="BT32" s="42">
        <f>IF('Indicator Data'!BU36="No Data",1,IF('Indicator Data imputation'!BU35&lt;&gt;"",1,0))</f>
        <v>0</v>
      </c>
      <c r="BU32">
        <f t="shared" si="0"/>
        <v>10</v>
      </c>
      <c r="BV32" s="44">
        <f t="shared" si="1"/>
        <v>0.13333333333333333</v>
      </c>
    </row>
    <row r="33" spans="1:74">
      <c r="A33" t="str">
        <f>'Indicator Data'!B37</f>
        <v>CAF</v>
      </c>
      <c r="B33" s="42">
        <f>IF('Indicator Data'!C37="No Data",1,IF('Indicator Data imputation'!C36&lt;&gt;"",1,0))</f>
        <v>0</v>
      </c>
      <c r="C33" s="42">
        <f>IF('Indicator Data'!D37="No Data",1,IF('Indicator Data imputation'!D36&lt;&gt;"",1,0))</f>
        <v>0</v>
      </c>
      <c r="D33" s="42">
        <f>IF('Indicator Data'!E37="No Data",1,IF('Indicator Data imputation'!E36&lt;&gt;"",1,0))</f>
        <v>0</v>
      </c>
      <c r="E33" s="42">
        <f>IF('Indicator Data'!F37="No Data",1,IF('Indicator Data imputation'!F36&lt;&gt;"",1,0))</f>
        <v>0</v>
      </c>
      <c r="F33" s="42">
        <f>IF('Indicator Data'!G37="No Data",1,IF('Indicator Data imputation'!G36&lt;&gt;"",1,0))</f>
        <v>0</v>
      </c>
      <c r="G33" s="42">
        <f>IF('Indicator Data'!H37="No Data",1,IF('Indicator Data imputation'!H36&lt;&gt;"",1,0))</f>
        <v>0</v>
      </c>
      <c r="H33" s="42">
        <f>IF('Indicator Data'!I37="No Data",1,IF('Indicator Data imputation'!I36&lt;&gt;"",1,0))</f>
        <v>0</v>
      </c>
      <c r="I33" s="42">
        <f>IF('Indicator Data'!J37="No Data",1,IF('Indicator Data imputation'!J36&lt;&gt;"",1,0))</f>
        <v>0</v>
      </c>
      <c r="J33" s="42">
        <f>IF('Indicator Data'!K37="No Data",1,IF('Indicator Data imputation'!K36&lt;&gt;"",1,0))</f>
        <v>0</v>
      </c>
      <c r="K33" s="42">
        <f>IF('Indicator Data'!L37="No Data",1,IF('Indicator Data imputation'!L36&lt;&gt;"",1,0))</f>
        <v>0</v>
      </c>
      <c r="L33" s="42">
        <f>IF('Indicator Data'!M37="No Data",1,IF('Indicator Data imputation'!M36&lt;&gt;"",1,0))</f>
        <v>0</v>
      </c>
      <c r="M33" s="42">
        <f>IF('Indicator Data'!N37="No Data",1,IF('Indicator Data imputation'!N36&lt;&gt;"",1,0))</f>
        <v>0</v>
      </c>
      <c r="N33" s="42">
        <f>IF('Indicator Data'!O37="No Data",1,IF('Indicator Data imputation'!O36&lt;&gt;"",1,0))</f>
        <v>0</v>
      </c>
      <c r="O33" s="42">
        <f>IF('Indicator Data'!P37="No Data",1,IF('Indicator Data imputation'!P36&lt;&gt;"",1,0))</f>
        <v>0</v>
      </c>
      <c r="P33" s="42">
        <f>IF('Indicator Data'!Q37="No Data",1,IF('Indicator Data imputation'!Q36&lt;&gt;"",1,0))</f>
        <v>0</v>
      </c>
      <c r="Q33" s="42">
        <f>IF('Indicator Data'!R37="No Data",1,IF('Indicator Data imputation'!R36&lt;&gt;"",1,0))</f>
        <v>0</v>
      </c>
      <c r="R33" s="42">
        <f>IF('Indicator Data'!S37="No Data",1,IF('Indicator Data imputation'!S36&lt;&gt;"",1,0))</f>
        <v>0</v>
      </c>
      <c r="S33" s="42">
        <f>IF('Indicator Data'!T37="No Data",1,IF('Indicator Data imputation'!T36&lt;&gt;"",1,0))</f>
        <v>0</v>
      </c>
      <c r="T33" s="42">
        <f>IF('Indicator Data'!U37="No Data",1,IF('Indicator Data imputation'!U36&lt;&gt;"",1,0))</f>
        <v>0</v>
      </c>
      <c r="U33" s="42">
        <f>IF('Indicator Data'!V37="No Data",1,IF('Indicator Data imputation'!V36&lt;&gt;"",1,0))</f>
        <v>0</v>
      </c>
      <c r="V33" s="42">
        <f>IF('Indicator Data'!W37="No Data",1,IF('Indicator Data imputation'!W36&lt;&gt;"",1,0))</f>
        <v>0</v>
      </c>
      <c r="W33" s="42">
        <f>IF('Indicator Data'!X37="No Data",1,IF('Indicator Data imputation'!X36&lt;&gt;"",1,0))</f>
        <v>0</v>
      </c>
      <c r="X33" s="42">
        <f>IF('Indicator Data'!Y37="No Data",1,IF('Indicator Data imputation'!Y36&lt;&gt;"",1,0))</f>
        <v>0</v>
      </c>
      <c r="Y33" s="42">
        <f>IF('Indicator Data'!Z37="No Data",1,IF('Indicator Data imputation'!Z36&lt;&gt;"",1,0))</f>
        <v>0</v>
      </c>
      <c r="Z33" s="42">
        <f>IF('Indicator Data'!AA37="No Data",1,IF('Indicator Data imputation'!AA36&lt;&gt;"",1,0))</f>
        <v>0</v>
      </c>
      <c r="AA33" s="42">
        <f>IF('Indicator Data'!AB37="No Data",1,IF('Indicator Data imputation'!AB36&lt;&gt;"",1,0))</f>
        <v>0</v>
      </c>
      <c r="AB33" s="42">
        <f>IF('Indicator Data'!AC37="No Data",1,IF('Indicator Data imputation'!AC36&lt;&gt;"",1,0))</f>
        <v>1</v>
      </c>
      <c r="AC33" s="42">
        <f>IF('Indicator Data'!AD37="No Data",1,IF('Indicator Data imputation'!AD36&lt;&gt;"",1,0))</f>
        <v>0</v>
      </c>
      <c r="AD33" s="42">
        <f>IF('Indicator Data'!AE37="No Data",1,IF('Indicator Data imputation'!AE36&lt;&gt;"",1,0))</f>
        <v>0</v>
      </c>
      <c r="AE33" s="42">
        <f>IF('Indicator Data'!AF37="No Data",1,IF('Indicator Data imputation'!AF36&lt;&gt;"",1,0))</f>
        <v>0</v>
      </c>
      <c r="AF33" s="42">
        <f>IF('Indicator Data'!AG37="No Data",1,IF('Indicator Data imputation'!AG36&lt;&gt;"",1,0))</f>
        <v>0</v>
      </c>
      <c r="AG33" s="42">
        <f>IF('Indicator Data'!AH37="No Data",1,IF('Indicator Data imputation'!AH36&lt;&gt;"",1,0))</f>
        <v>0</v>
      </c>
      <c r="AH33" s="42">
        <f>IF('Indicator Data'!AI37="No Data",1,IF('Indicator Data imputation'!AI36&lt;&gt;"",1,0))</f>
        <v>0</v>
      </c>
      <c r="AI33" s="42">
        <f>IF('Indicator Data'!AJ37="No Data",1,IF('Indicator Data imputation'!AJ36&lt;&gt;"",1,0))</f>
        <v>0</v>
      </c>
      <c r="AJ33" s="42">
        <f>IF('Indicator Data'!AK37="No Data",1,IF('Indicator Data imputation'!AK36&lt;&gt;"",1,0))</f>
        <v>0</v>
      </c>
      <c r="AK33" s="42">
        <f>IF('Indicator Data'!AL37="No Data",1,IF('Indicator Data imputation'!AL36&lt;&gt;"",1,0))</f>
        <v>0</v>
      </c>
      <c r="AL33" s="42">
        <f>IF('Indicator Data'!AM37="No Data",1,IF('Indicator Data imputation'!AM36&lt;&gt;"",1,0))</f>
        <v>0</v>
      </c>
      <c r="AM33" s="42">
        <f>IF('Indicator Data'!AN37="No Data",1,IF('Indicator Data imputation'!AN36&lt;&gt;"",1,0))</f>
        <v>0</v>
      </c>
      <c r="AN33" s="42">
        <f>IF('Indicator Data'!AO37="No Data",1,IF('Indicator Data imputation'!AO36&lt;&gt;"",1,0))</f>
        <v>0</v>
      </c>
      <c r="AO33" s="42">
        <f>IF('Indicator Data'!AP37="No Data",1,IF('Indicator Data imputation'!AP36&lt;&gt;"",1,0))</f>
        <v>0</v>
      </c>
      <c r="AP33" s="42">
        <f>IF('Indicator Data'!AQ37="No Data",1,IF('Indicator Data imputation'!AQ36&lt;&gt;"",1,0))</f>
        <v>0</v>
      </c>
      <c r="AQ33" s="42">
        <f>IF('Indicator Data'!AR37="No Data",1,IF('Indicator Data imputation'!AR36&lt;&gt;"",1,0))</f>
        <v>0</v>
      </c>
      <c r="AR33" s="42">
        <f>IF('Indicator Data'!AS37="No Data",1,IF('Indicator Data imputation'!AS36&lt;&gt;"",1,0))</f>
        <v>0</v>
      </c>
      <c r="AS33" s="42">
        <f>IF('Indicator Data'!AT37="No Data",1,IF('Indicator Data imputation'!AT36&lt;&gt;"",1,0))</f>
        <v>0</v>
      </c>
      <c r="AT33" s="42">
        <f>IF('Indicator Data'!AU37="No Data",1,IF('Indicator Data imputation'!AU36&lt;&gt;"",1,0))</f>
        <v>0</v>
      </c>
      <c r="AU33" s="42">
        <f>IF('Indicator Data'!AV37="No Data",1,IF('Indicator Data imputation'!AV36&lt;&gt;"",1,0))</f>
        <v>0</v>
      </c>
      <c r="AV33" s="42">
        <f>IF('Indicator Data'!AW37="No Data",1,IF('Indicator Data imputation'!AW36&lt;&gt;"",1,0))</f>
        <v>0</v>
      </c>
      <c r="AW33" s="42">
        <f>IF('Indicator Data'!AX37="No Data",1,IF('Indicator Data imputation'!AX36&lt;&gt;"",1,0))</f>
        <v>0</v>
      </c>
      <c r="AX33" s="42">
        <f>IF('Indicator Data'!AY37="No Data",1,IF('Indicator Data imputation'!AY36&lt;&gt;"",1,0))</f>
        <v>0</v>
      </c>
      <c r="AY33" s="42">
        <f>IF('Indicator Data'!AZ37="No Data",1,IF('Indicator Data imputation'!AZ36&lt;&gt;"",1,0))</f>
        <v>0</v>
      </c>
      <c r="AZ33" s="42">
        <f>IF('Indicator Data'!BA37="No Data",1,IF('Indicator Data imputation'!BA36&lt;&gt;"",1,0))</f>
        <v>0</v>
      </c>
      <c r="BA33" s="42">
        <f>IF('Indicator Data'!BB37="No Data",1,IF('Indicator Data imputation'!BB36&lt;&gt;"",1,0))</f>
        <v>0</v>
      </c>
      <c r="BB33" s="42">
        <f>IF('Indicator Data'!BC37="No Data",1,IF('Indicator Data imputation'!BC36&lt;&gt;"",1,0))</f>
        <v>0</v>
      </c>
      <c r="BC33" s="42">
        <f>IF('Indicator Data'!BD37="No Data",1,IF('Indicator Data imputation'!BD36&lt;&gt;"",1,0))</f>
        <v>0</v>
      </c>
      <c r="BD33" s="42">
        <f>IF('Indicator Data'!BE37="No Data",1,IF('Indicator Data imputation'!BE36&lt;&gt;"",1,0))</f>
        <v>0</v>
      </c>
      <c r="BE33" s="42">
        <f>IF('Indicator Data'!BF37="No Data",1,IF('Indicator Data imputation'!BF36&lt;&gt;"",1,0))</f>
        <v>1</v>
      </c>
      <c r="BF33" s="42">
        <f>IF('Indicator Data'!BG37="No Data",1,IF('Indicator Data imputation'!BG36&lt;&gt;"",1,0))</f>
        <v>0</v>
      </c>
      <c r="BG33" s="42">
        <f>IF('Indicator Data'!BH37="No Data",1,IF('Indicator Data imputation'!BH36&lt;&gt;"",1,0))</f>
        <v>0</v>
      </c>
      <c r="BH33" s="42">
        <f>IF('Indicator Data'!BI37="No Data",1,IF('Indicator Data imputation'!BI36&lt;&gt;"",1,0))</f>
        <v>0</v>
      </c>
      <c r="BI33" s="42">
        <f>IF('Indicator Data'!BJ37="No Data",1,IF('Indicator Data imputation'!BJ36&lt;&gt;"",1,0))</f>
        <v>0</v>
      </c>
      <c r="BJ33" s="42">
        <f>IF('Indicator Data'!BK37="No Data",1,IF('Indicator Data imputation'!BK36&lt;&gt;"",1,0))</f>
        <v>0</v>
      </c>
      <c r="BK33" s="42">
        <f>IF('Indicator Data'!BL37="No Data",1,IF('Indicator Data imputation'!BL36&lt;&gt;"",1,0))</f>
        <v>0</v>
      </c>
      <c r="BL33" s="42">
        <f>IF('Indicator Data'!BM37="No Data",1,IF('Indicator Data imputation'!BM36&lt;&gt;"",1,0))</f>
        <v>0</v>
      </c>
      <c r="BM33" s="42">
        <f>IF('Indicator Data'!BN37="No Data",1,IF('Indicator Data imputation'!BN36&lt;&gt;"",1,0))</f>
        <v>0</v>
      </c>
      <c r="BN33" s="42">
        <f>IF('Indicator Data'!BO37="No Data",1,IF('Indicator Data imputation'!BO36&lt;&gt;"",1,0))</f>
        <v>0</v>
      </c>
      <c r="BO33" s="42">
        <f>IF('Indicator Data'!BP37="No Data",1,IF('Indicator Data imputation'!BP36&lt;&gt;"",1,0))</f>
        <v>0</v>
      </c>
      <c r="BP33" s="42">
        <f>IF('Indicator Data'!BQ37="No Data",1,IF('Indicator Data imputation'!BQ36&lt;&gt;"",1,0))</f>
        <v>0</v>
      </c>
      <c r="BQ33" s="42">
        <f>IF('Indicator Data'!BR37="No Data",1,IF('Indicator Data imputation'!BR36&lt;&gt;"",1,0))</f>
        <v>1</v>
      </c>
      <c r="BR33" s="42">
        <f>IF('Indicator Data'!BS37="No Data",1,IF('Indicator Data imputation'!BS36&lt;&gt;"",1,0))</f>
        <v>0</v>
      </c>
      <c r="BS33" s="42">
        <f>IF('Indicator Data'!BT37="No Data",1,IF('Indicator Data imputation'!BT36&lt;&gt;"",1,0))</f>
        <v>0</v>
      </c>
      <c r="BT33" s="42">
        <f>IF('Indicator Data'!BU37="No Data",1,IF('Indicator Data imputation'!BU36&lt;&gt;"",1,0))</f>
        <v>0</v>
      </c>
      <c r="BU33">
        <f t="shared" si="0"/>
        <v>3</v>
      </c>
      <c r="BV33" s="44">
        <f t="shared" si="1"/>
        <v>0.04</v>
      </c>
    </row>
    <row r="34" spans="1:74">
      <c r="A34" t="str">
        <f>'Indicator Data'!B38</f>
        <v>TCD</v>
      </c>
      <c r="B34" s="42">
        <f>IF('Indicator Data'!C38="No Data",1,IF('Indicator Data imputation'!C37&lt;&gt;"",1,0))</f>
        <v>0</v>
      </c>
      <c r="C34" s="42">
        <f>IF('Indicator Data'!D38="No Data",1,IF('Indicator Data imputation'!D37&lt;&gt;"",1,0))</f>
        <v>0</v>
      </c>
      <c r="D34" s="42">
        <f>IF('Indicator Data'!E38="No Data",1,IF('Indicator Data imputation'!E37&lt;&gt;"",1,0))</f>
        <v>0</v>
      </c>
      <c r="E34" s="42">
        <f>IF('Indicator Data'!F38="No Data",1,IF('Indicator Data imputation'!F37&lt;&gt;"",1,0))</f>
        <v>0</v>
      </c>
      <c r="F34" s="42">
        <f>IF('Indicator Data'!G38="No Data",1,IF('Indicator Data imputation'!G37&lt;&gt;"",1,0))</f>
        <v>0</v>
      </c>
      <c r="G34" s="42">
        <f>IF('Indicator Data'!H38="No Data",1,IF('Indicator Data imputation'!H37&lt;&gt;"",1,0))</f>
        <v>0</v>
      </c>
      <c r="H34" s="42">
        <f>IF('Indicator Data'!I38="No Data",1,IF('Indicator Data imputation'!I37&lt;&gt;"",1,0))</f>
        <v>0</v>
      </c>
      <c r="I34" s="42">
        <f>IF('Indicator Data'!J38="No Data",1,IF('Indicator Data imputation'!J37&lt;&gt;"",1,0))</f>
        <v>0</v>
      </c>
      <c r="J34" s="42">
        <f>IF('Indicator Data'!K38="No Data",1,IF('Indicator Data imputation'!K37&lt;&gt;"",1,0))</f>
        <v>0</v>
      </c>
      <c r="K34" s="42">
        <f>IF('Indicator Data'!L38="No Data",1,IF('Indicator Data imputation'!L37&lt;&gt;"",1,0))</f>
        <v>0</v>
      </c>
      <c r="L34" s="42">
        <f>IF('Indicator Data'!M38="No Data",1,IF('Indicator Data imputation'!M37&lt;&gt;"",1,0))</f>
        <v>0</v>
      </c>
      <c r="M34" s="42">
        <f>IF('Indicator Data'!N38="No Data",1,IF('Indicator Data imputation'!N37&lt;&gt;"",1,0))</f>
        <v>0</v>
      </c>
      <c r="N34" s="42">
        <f>IF('Indicator Data'!O38="No Data",1,IF('Indicator Data imputation'!O37&lt;&gt;"",1,0))</f>
        <v>0</v>
      </c>
      <c r="O34" s="42">
        <f>IF('Indicator Data'!P38="No Data",1,IF('Indicator Data imputation'!P37&lt;&gt;"",1,0))</f>
        <v>0</v>
      </c>
      <c r="P34" s="42">
        <f>IF('Indicator Data'!Q38="No Data",1,IF('Indicator Data imputation'!Q37&lt;&gt;"",1,0))</f>
        <v>0</v>
      </c>
      <c r="Q34" s="42">
        <f>IF('Indicator Data'!R38="No Data",1,IF('Indicator Data imputation'!R37&lt;&gt;"",1,0))</f>
        <v>0</v>
      </c>
      <c r="R34" s="42">
        <f>IF('Indicator Data'!S38="No Data",1,IF('Indicator Data imputation'!S37&lt;&gt;"",1,0))</f>
        <v>0</v>
      </c>
      <c r="S34" s="42">
        <f>IF('Indicator Data'!T38="No Data",1,IF('Indicator Data imputation'!T37&lt;&gt;"",1,0))</f>
        <v>0</v>
      </c>
      <c r="T34" s="42">
        <f>IF('Indicator Data'!U38="No Data",1,IF('Indicator Data imputation'!U37&lt;&gt;"",1,0))</f>
        <v>0</v>
      </c>
      <c r="U34" s="42">
        <f>IF('Indicator Data'!V38="No Data",1,IF('Indicator Data imputation'!V37&lt;&gt;"",1,0))</f>
        <v>0</v>
      </c>
      <c r="V34" s="42">
        <f>IF('Indicator Data'!W38="No Data",1,IF('Indicator Data imputation'!W37&lt;&gt;"",1,0))</f>
        <v>0</v>
      </c>
      <c r="W34" s="42">
        <f>IF('Indicator Data'!X38="No Data",1,IF('Indicator Data imputation'!X37&lt;&gt;"",1,0))</f>
        <v>0</v>
      </c>
      <c r="X34" s="42">
        <f>IF('Indicator Data'!Y38="No Data",1,IF('Indicator Data imputation'!Y37&lt;&gt;"",1,0))</f>
        <v>0</v>
      </c>
      <c r="Y34" s="42">
        <f>IF('Indicator Data'!Z38="No Data",1,IF('Indicator Data imputation'!Z37&lt;&gt;"",1,0))</f>
        <v>0</v>
      </c>
      <c r="Z34" s="42">
        <f>IF('Indicator Data'!AA38="No Data",1,IF('Indicator Data imputation'!AA37&lt;&gt;"",1,0))</f>
        <v>0</v>
      </c>
      <c r="AA34" s="42">
        <f>IF('Indicator Data'!AB38="No Data",1,IF('Indicator Data imputation'!AB37&lt;&gt;"",1,0))</f>
        <v>0</v>
      </c>
      <c r="AB34" s="42">
        <f>IF('Indicator Data'!AC38="No Data",1,IF('Indicator Data imputation'!AC37&lt;&gt;"",1,0))</f>
        <v>0</v>
      </c>
      <c r="AC34" s="42">
        <f>IF('Indicator Data'!AD38="No Data",1,IF('Indicator Data imputation'!AD37&lt;&gt;"",1,0))</f>
        <v>0</v>
      </c>
      <c r="AD34" s="42">
        <f>IF('Indicator Data'!AE38="No Data",1,IF('Indicator Data imputation'!AE37&lt;&gt;"",1,0))</f>
        <v>0</v>
      </c>
      <c r="AE34" s="42">
        <f>IF('Indicator Data'!AF38="No Data",1,IF('Indicator Data imputation'!AF37&lt;&gt;"",1,0))</f>
        <v>0</v>
      </c>
      <c r="AF34" s="42">
        <f>IF('Indicator Data'!AG38="No Data",1,IF('Indicator Data imputation'!AG37&lt;&gt;"",1,0))</f>
        <v>0</v>
      </c>
      <c r="AG34" s="42">
        <f>IF('Indicator Data'!AH38="No Data",1,IF('Indicator Data imputation'!AH37&lt;&gt;"",1,0))</f>
        <v>0</v>
      </c>
      <c r="AH34" s="42">
        <f>IF('Indicator Data'!AI38="No Data",1,IF('Indicator Data imputation'!AI37&lt;&gt;"",1,0))</f>
        <v>0</v>
      </c>
      <c r="AI34" s="42">
        <f>IF('Indicator Data'!AJ38="No Data",1,IF('Indicator Data imputation'!AJ37&lt;&gt;"",1,0))</f>
        <v>0</v>
      </c>
      <c r="AJ34" s="42">
        <f>IF('Indicator Data'!AK38="No Data",1,IF('Indicator Data imputation'!AK37&lt;&gt;"",1,0))</f>
        <v>0</v>
      </c>
      <c r="AK34" s="42">
        <f>IF('Indicator Data'!AL38="No Data",1,IF('Indicator Data imputation'!AL37&lt;&gt;"",1,0))</f>
        <v>0</v>
      </c>
      <c r="AL34" s="42">
        <f>IF('Indicator Data'!AM38="No Data",1,IF('Indicator Data imputation'!AM37&lt;&gt;"",1,0))</f>
        <v>0</v>
      </c>
      <c r="AM34" s="42">
        <f>IF('Indicator Data'!AN38="No Data",1,IF('Indicator Data imputation'!AN37&lt;&gt;"",1,0))</f>
        <v>0</v>
      </c>
      <c r="AN34" s="42">
        <f>IF('Indicator Data'!AO38="No Data",1,IF('Indicator Data imputation'!AO37&lt;&gt;"",1,0))</f>
        <v>0</v>
      </c>
      <c r="AO34" s="42">
        <f>IF('Indicator Data'!AP38="No Data",1,IF('Indicator Data imputation'!AP37&lt;&gt;"",1,0))</f>
        <v>0</v>
      </c>
      <c r="AP34" s="42">
        <f>IF('Indicator Data'!AQ38="No Data",1,IF('Indicator Data imputation'!AQ37&lt;&gt;"",1,0))</f>
        <v>0</v>
      </c>
      <c r="AQ34" s="42">
        <f>IF('Indicator Data'!AR38="No Data",1,IF('Indicator Data imputation'!AR37&lt;&gt;"",1,0))</f>
        <v>0</v>
      </c>
      <c r="AR34" s="42">
        <f>IF('Indicator Data'!AS38="No Data",1,IF('Indicator Data imputation'!AS37&lt;&gt;"",1,0))</f>
        <v>0</v>
      </c>
      <c r="AS34" s="42">
        <f>IF('Indicator Data'!AT38="No Data",1,IF('Indicator Data imputation'!AT37&lt;&gt;"",1,0))</f>
        <v>0</v>
      </c>
      <c r="AT34" s="42">
        <f>IF('Indicator Data'!AU38="No Data",1,IF('Indicator Data imputation'!AU37&lt;&gt;"",1,0))</f>
        <v>0</v>
      </c>
      <c r="AU34" s="42">
        <f>IF('Indicator Data'!AV38="No Data",1,IF('Indicator Data imputation'!AV37&lt;&gt;"",1,0))</f>
        <v>0</v>
      </c>
      <c r="AV34" s="42">
        <f>IF('Indicator Data'!AW38="No Data",1,IF('Indicator Data imputation'!AW37&lt;&gt;"",1,0))</f>
        <v>0</v>
      </c>
      <c r="AW34" s="42">
        <f>IF('Indicator Data'!AX38="No Data",1,IF('Indicator Data imputation'!AX37&lt;&gt;"",1,0))</f>
        <v>0</v>
      </c>
      <c r="AX34" s="42">
        <f>IF('Indicator Data'!AY38="No Data",1,IF('Indicator Data imputation'!AY37&lt;&gt;"",1,0))</f>
        <v>0</v>
      </c>
      <c r="AY34" s="42">
        <f>IF('Indicator Data'!AZ38="No Data",1,IF('Indicator Data imputation'!AZ37&lt;&gt;"",1,0))</f>
        <v>0</v>
      </c>
      <c r="AZ34" s="42">
        <f>IF('Indicator Data'!BA38="No Data",1,IF('Indicator Data imputation'!BA37&lt;&gt;"",1,0))</f>
        <v>0</v>
      </c>
      <c r="BA34" s="42">
        <f>IF('Indicator Data'!BB38="No Data",1,IF('Indicator Data imputation'!BB37&lt;&gt;"",1,0))</f>
        <v>0</v>
      </c>
      <c r="BB34" s="42">
        <f>IF('Indicator Data'!BC38="No Data",1,IF('Indicator Data imputation'!BC37&lt;&gt;"",1,0))</f>
        <v>0</v>
      </c>
      <c r="BC34" s="42">
        <f>IF('Indicator Data'!BD38="No Data",1,IF('Indicator Data imputation'!BD37&lt;&gt;"",1,0))</f>
        <v>0</v>
      </c>
      <c r="BD34" s="42">
        <f>IF('Indicator Data'!BE38="No Data",1,IF('Indicator Data imputation'!BE37&lt;&gt;"",1,0))</f>
        <v>0</v>
      </c>
      <c r="BE34" s="42">
        <f>IF('Indicator Data'!BF38="No Data",1,IF('Indicator Data imputation'!BF37&lt;&gt;"",1,0))</f>
        <v>1</v>
      </c>
      <c r="BF34" s="42">
        <f>IF('Indicator Data'!BG38="No Data",1,IF('Indicator Data imputation'!BG37&lt;&gt;"",1,0))</f>
        <v>0</v>
      </c>
      <c r="BG34" s="42">
        <f>IF('Indicator Data'!BH38="No Data",1,IF('Indicator Data imputation'!BH37&lt;&gt;"",1,0))</f>
        <v>0</v>
      </c>
      <c r="BH34" s="42">
        <f>IF('Indicator Data'!BI38="No Data",1,IF('Indicator Data imputation'!BI37&lt;&gt;"",1,0))</f>
        <v>0</v>
      </c>
      <c r="BI34" s="42">
        <f>IF('Indicator Data'!BJ38="No Data",1,IF('Indicator Data imputation'!BJ37&lt;&gt;"",1,0))</f>
        <v>0</v>
      </c>
      <c r="BJ34" s="42">
        <f>IF('Indicator Data'!BK38="No Data",1,IF('Indicator Data imputation'!BK37&lt;&gt;"",1,0))</f>
        <v>0</v>
      </c>
      <c r="BK34" s="42">
        <f>IF('Indicator Data'!BL38="No Data",1,IF('Indicator Data imputation'!BL37&lt;&gt;"",1,0))</f>
        <v>0</v>
      </c>
      <c r="BL34" s="42">
        <f>IF('Indicator Data'!BM38="No Data",1,IF('Indicator Data imputation'!BM37&lt;&gt;"",1,0))</f>
        <v>0</v>
      </c>
      <c r="BM34" s="42">
        <f>IF('Indicator Data'!BN38="No Data",1,IF('Indicator Data imputation'!BN37&lt;&gt;"",1,0))</f>
        <v>0</v>
      </c>
      <c r="BN34" s="42">
        <f>IF('Indicator Data'!BO38="No Data",1,IF('Indicator Data imputation'!BO37&lt;&gt;"",1,0))</f>
        <v>0</v>
      </c>
      <c r="BO34" s="42">
        <f>IF('Indicator Data'!BP38="No Data",1,IF('Indicator Data imputation'!BP37&lt;&gt;"",1,0))</f>
        <v>0</v>
      </c>
      <c r="BP34" s="42">
        <f>IF('Indicator Data'!BQ38="No Data",1,IF('Indicator Data imputation'!BQ37&lt;&gt;"",1,0))</f>
        <v>0</v>
      </c>
      <c r="BQ34" s="42">
        <f>IF('Indicator Data'!BR38="No Data",1,IF('Indicator Data imputation'!BR37&lt;&gt;"",1,0))</f>
        <v>0</v>
      </c>
      <c r="BR34" s="42">
        <f>IF('Indicator Data'!BS38="No Data",1,IF('Indicator Data imputation'!BS37&lt;&gt;"",1,0))</f>
        <v>1</v>
      </c>
      <c r="BS34" s="42">
        <f>IF('Indicator Data'!BT38="No Data",1,IF('Indicator Data imputation'!BT37&lt;&gt;"",1,0))</f>
        <v>0</v>
      </c>
      <c r="BT34" s="42">
        <f>IF('Indicator Data'!BU38="No Data",1,IF('Indicator Data imputation'!BU37&lt;&gt;"",1,0))</f>
        <v>0</v>
      </c>
      <c r="BU34">
        <f t="shared" ref="BU34:BU65" si="2">SUM(B34:BT34)</f>
        <v>2</v>
      </c>
      <c r="BV34" s="44">
        <f t="shared" si="1"/>
        <v>2.6666666666666668E-2</v>
      </c>
    </row>
    <row r="35" spans="1:74">
      <c r="A35" t="str">
        <f>'Indicator Data'!B39</f>
        <v>CHL</v>
      </c>
      <c r="B35" s="42">
        <f>IF('Indicator Data'!C39="No Data",1,IF('Indicator Data imputation'!C38&lt;&gt;"",1,0))</f>
        <v>0</v>
      </c>
      <c r="C35" s="42">
        <f>IF('Indicator Data'!D39="No Data",1,IF('Indicator Data imputation'!D38&lt;&gt;"",1,0))</f>
        <v>0</v>
      </c>
      <c r="D35" s="42">
        <f>IF('Indicator Data'!E39="No Data",1,IF('Indicator Data imputation'!E38&lt;&gt;"",1,0))</f>
        <v>0</v>
      </c>
      <c r="E35" s="42">
        <f>IF('Indicator Data'!F39="No Data",1,IF('Indicator Data imputation'!F38&lt;&gt;"",1,0))</f>
        <v>0</v>
      </c>
      <c r="F35" s="42">
        <f>IF('Indicator Data'!G39="No Data",1,IF('Indicator Data imputation'!G38&lt;&gt;"",1,0))</f>
        <v>0</v>
      </c>
      <c r="G35" s="42">
        <f>IF('Indicator Data'!H39="No Data",1,IF('Indicator Data imputation'!H38&lt;&gt;"",1,0))</f>
        <v>0</v>
      </c>
      <c r="H35" s="42">
        <f>IF('Indicator Data'!I39="No Data",1,IF('Indicator Data imputation'!I38&lt;&gt;"",1,0))</f>
        <v>0</v>
      </c>
      <c r="I35" s="42">
        <f>IF('Indicator Data'!J39="No Data",1,IF('Indicator Data imputation'!J38&lt;&gt;"",1,0))</f>
        <v>0</v>
      </c>
      <c r="J35" s="42">
        <f>IF('Indicator Data'!K39="No Data",1,IF('Indicator Data imputation'!K38&lt;&gt;"",1,0))</f>
        <v>0</v>
      </c>
      <c r="K35" s="42">
        <f>IF('Indicator Data'!L39="No Data",1,IF('Indicator Data imputation'!L38&lt;&gt;"",1,0))</f>
        <v>0</v>
      </c>
      <c r="L35" s="42">
        <f>IF('Indicator Data'!M39="No Data",1,IF('Indicator Data imputation'!M38&lt;&gt;"",1,0))</f>
        <v>1</v>
      </c>
      <c r="M35" s="42">
        <f>IF('Indicator Data'!N39="No Data",1,IF('Indicator Data imputation'!N38&lt;&gt;"",1,0))</f>
        <v>1</v>
      </c>
      <c r="N35" s="42">
        <f>IF('Indicator Data'!O39="No Data",1,IF('Indicator Data imputation'!O38&lt;&gt;"",1,0))</f>
        <v>1</v>
      </c>
      <c r="O35" s="42">
        <f>IF('Indicator Data'!P39="No Data",1,IF('Indicator Data imputation'!P38&lt;&gt;"",1,0))</f>
        <v>1</v>
      </c>
      <c r="P35" s="42">
        <f>IF('Indicator Data'!Q39="No Data",1,IF('Indicator Data imputation'!Q38&lt;&gt;"",1,0))</f>
        <v>0</v>
      </c>
      <c r="Q35" s="42">
        <f>IF('Indicator Data'!R39="No Data",1,IF('Indicator Data imputation'!R38&lt;&gt;"",1,0))</f>
        <v>0</v>
      </c>
      <c r="R35" s="42">
        <f>IF('Indicator Data'!S39="No Data",1,IF('Indicator Data imputation'!S38&lt;&gt;"",1,0))</f>
        <v>0</v>
      </c>
      <c r="S35" s="42">
        <f>IF('Indicator Data'!T39="No Data",1,IF('Indicator Data imputation'!T38&lt;&gt;"",1,0))</f>
        <v>0</v>
      </c>
      <c r="T35" s="42">
        <f>IF('Indicator Data'!U39="No Data",1,IF('Indicator Data imputation'!U38&lt;&gt;"",1,0))</f>
        <v>0</v>
      </c>
      <c r="U35" s="42">
        <f>IF('Indicator Data'!V39="No Data",1,IF('Indicator Data imputation'!V38&lt;&gt;"",1,0))</f>
        <v>0</v>
      </c>
      <c r="V35" s="42">
        <f>IF('Indicator Data'!W39="No Data",1,IF('Indicator Data imputation'!W38&lt;&gt;"",1,0))</f>
        <v>0</v>
      </c>
      <c r="W35" s="42">
        <f>IF('Indicator Data'!X39="No Data",1,IF('Indicator Data imputation'!X38&lt;&gt;"",1,0))</f>
        <v>0</v>
      </c>
      <c r="X35" s="42">
        <f>IF('Indicator Data'!Y39="No Data",1,IF('Indicator Data imputation'!Y38&lt;&gt;"",1,0))</f>
        <v>0</v>
      </c>
      <c r="Y35" s="42">
        <f>IF('Indicator Data'!Z39="No Data",1,IF('Indicator Data imputation'!Z38&lt;&gt;"",1,0))</f>
        <v>0</v>
      </c>
      <c r="Z35" s="42">
        <f>IF('Indicator Data'!AA39="No Data",1,IF('Indicator Data imputation'!AA38&lt;&gt;"",1,0))</f>
        <v>1</v>
      </c>
      <c r="AA35" s="42">
        <f>IF('Indicator Data'!AB39="No Data",1,IF('Indicator Data imputation'!AB38&lt;&gt;"",1,0))</f>
        <v>0</v>
      </c>
      <c r="AB35" s="42">
        <f>IF('Indicator Data'!AC39="No Data",1,IF('Indicator Data imputation'!AC38&lt;&gt;"",1,0))</f>
        <v>0</v>
      </c>
      <c r="AC35" s="42">
        <f>IF('Indicator Data'!AD39="No Data",1,IF('Indicator Data imputation'!AD38&lt;&gt;"",1,0))</f>
        <v>0</v>
      </c>
      <c r="AD35" s="42">
        <f>IF('Indicator Data'!AE39="No Data",1,IF('Indicator Data imputation'!AE38&lt;&gt;"",1,0))</f>
        <v>0</v>
      </c>
      <c r="AE35" s="42">
        <f>IF('Indicator Data'!AF39="No Data",1,IF('Indicator Data imputation'!AF38&lt;&gt;"",1,0))</f>
        <v>0</v>
      </c>
      <c r="AF35" s="42">
        <f>IF('Indicator Data'!AG39="No Data",1,IF('Indicator Data imputation'!AG38&lt;&gt;"",1,0))</f>
        <v>0</v>
      </c>
      <c r="AG35" s="42">
        <f>IF('Indicator Data'!AH39="No Data",1,IF('Indicator Data imputation'!AH38&lt;&gt;"",1,0))</f>
        <v>0</v>
      </c>
      <c r="AH35" s="42">
        <f>IF('Indicator Data'!AI39="No Data",1,IF('Indicator Data imputation'!AI38&lt;&gt;"",1,0))</f>
        <v>1</v>
      </c>
      <c r="AI35" s="42">
        <f>IF('Indicator Data'!AJ39="No Data",1,IF('Indicator Data imputation'!AJ38&lt;&gt;"",1,0))</f>
        <v>0</v>
      </c>
      <c r="AJ35" s="42">
        <f>IF('Indicator Data'!AK39="No Data",1,IF('Indicator Data imputation'!AK38&lt;&gt;"",1,0))</f>
        <v>0</v>
      </c>
      <c r="AK35" s="42">
        <f>IF('Indicator Data'!AL39="No Data",1,IF('Indicator Data imputation'!AL38&lt;&gt;"",1,0))</f>
        <v>0</v>
      </c>
      <c r="AL35" s="42">
        <f>IF('Indicator Data'!AM39="No Data",1,IF('Indicator Data imputation'!AM38&lt;&gt;"",1,0))</f>
        <v>1</v>
      </c>
      <c r="AM35" s="42">
        <f>IF('Indicator Data'!AN39="No Data",1,IF('Indicator Data imputation'!AN38&lt;&gt;"",1,0))</f>
        <v>0</v>
      </c>
      <c r="AN35" s="42">
        <f>IF('Indicator Data'!AO39="No Data",1,IF('Indicator Data imputation'!AO38&lt;&gt;"",1,0))</f>
        <v>0</v>
      </c>
      <c r="AO35" s="42">
        <f>IF('Indicator Data'!AP39="No Data",1,IF('Indicator Data imputation'!AP38&lt;&gt;"",1,0))</f>
        <v>0</v>
      </c>
      <c r="AP35" s="42">
        <f>IF('Indicator Data'!AQ39="No Data",1,IF('Indicator Data imputation'!AQ38&lt;&gt;"",1,0))</f>
        <v>0</v>
      </c>
      <c r="AQ35" s="42">
        <f>IF('Indicator Data'!AR39="No Data",1,IF('Indicator Data imputation'!AR38&lt;&gt;"",1,0))</f>
        <v>0</v>
      </c>
      <c r="AR35" s="42">
        <f>IF('Indicator Data'!AS39="No Data",1,IF('Indicator Data imputation'!AS38&lt;&gt;"",1,0))</f>
        <v>0</v>
      </c>
      <c r="AS35" s="42">
        <f>IF('Indicator Data'!AT39="No Data",1,IF('Indicator Data imputation'!AT38&lt;&gt;"",1,0))</f>
        <v>1</v>
      </c>
      <c r="AT35" s="42">
        <f>IF('Indicator Data'!AU39="No Data",1,IF('Indicator Data imputation'!AU38&lt;&gt;"",1,0))</f>
        <v>0</v>
      </c>
      <c r="AU35" s="42">
        <f>IF('Indicator Data'!AV39="No Data",1,IF('Indicator Data imputation'!AV38&lt;&gt;"",1,0))</f>
        <v>0</v>
      </c>
      <c r="AV35" s="42">
        <f>IF('Indicator Data'!AW39="No Data",1,IF('Indicator Data imputation'!AW38&lt;&gt;"",1,0))</f>
        <v>0</v>
      </c>
      <c r="AW35" s="42">
        <f>IF('Indicator Data'!AX39="No Data",1,IF('Indicator Data imputation'!AX38&lt;&gt;"",1,0))</f>
        <v>0</v>
      </c>
      <c r="AX35" s="42">
        <f>IF('Indicator Data'!AY39="No Data",1,IF('Indicator Data imputation'!AY38&lt;&gt;"",1,0))</f>
        <v>0</v>
      </c>
      <c r="AY35" s="42">
        <f>IF('Indicator Data'!AZ39="No Data",1,IF('Indicator Data imputation'!AZ38&lt;&gt;"",1,0))</f>
        <v>0</v>
      </c>
      <c r="AZ35" s="42">
        <f>IF('Indicator Data'!BA39="No Data",1,IF('Indicator Data imputation'!BA38&lt;&gt;"",1,0))</f>
        <v>0</v>
      </c>
      <c r="BA35" s="42">
        <f>IF('Indicator Data'!BB39="No Data",1,IF('Indicator Data imputation'!BB38&lt;&gt;"",1,0))</f>
        <v>0</v>
      </c>
      <c r="BB35" s="42">
        <f>IF('Indicator Data'!BC39="No Data",1,IF('Indicator Data imputation'!BC38&lt;&gt;"",1,0))</f>
        <v>0</v>
      </c>
      <c r="BC35" s="42">
        <f>IF('Indicator Data'!BD39="No Data",1,IF('Indicator Data imputation'!BD38&lt;&gt;"",1,0))</f>
        <v>0</v>
      </c>
      <c r="BD35" s="42">
        <f>IF('Indicator Data'!BE39="No Data",1,IF('Indicator Data imputation'!BE38&lt;&gt;"",1,0))</f>
        <v>0</v>
      </c>
      <c r="BE35" s="42">
        <f>IF('Indicator Data'!BF39="No Data",1,IF('Indicator Data imputation'!BF38&lt;&gt;"",1,0))</f>
        <v>0</v>
      </c>
      <c r="BF35" s="42">
        <f>IF('Indicator Data'!BG39="No Data",1,IF('Indicator Data imputation'!BG38&lt;&gt;"",1,0))</f>
        <v>0</v>
      </c>
      <c r="BG35" s="42">
        <f>IF('Indicator Data'!BH39="No Data",1,IF('Indicator Data imputation'!BH38&lt;&gt;"",1,0))</f>
        <v>0</v>
      </c>
      <c r="BH35" s="42">
        <f>IF('Indicator Data'!BI39="No Data",1,IF('Indicator Data imputation'!BI38&lt;&gt;"",1,0))</f>
        <v>0</v>
      </c>
      <c r="BI35" s="42">
        <f>IF('Indicator Data'!BJ39="No Data",1,IF('Indicator Data imputation'!BJ38&lt;&gt;"",1,0))</f>
        <v>0</v>
      </c>
      <c r="BJ35" s="42">
        <f>IF('Indicator Data'!BK39="No Data",1,IF('Indicator Data imputation'!BK38&lt;&gt;"",1,0))</f>
        <v>0</v>
      </c>
      <c r="BK35" s="42">
        <f>IF('Indicator Data'!BL39="No Data",1,IF('Indicator Data imputation'!BL38&lt;&gt;"",1,0))</f>
        <v>0</v>
      </c>
      <c r="BL35" s="42">
        <f>IF('Indicator Data'!BM39="No Data",1,IF('Indicator Data imputation'!BM38&lt;&gt;"",1,0))</f>
        <v>0</v>
      </c>
      <c r="BM35" s="42">
        <f>IF('Indicator Data'!BN39="No Data",1,IF('Indicator Data imputation'!BN38&lt;&gt;"",1,0))</f>
        <v>0</v>
      </c>
      <c r="BN35" s="42">
        <f>IF('Indicator Data'!BO39="No Data",1,IF('Indicator Data imputation'!BO38&lt;&gt;"",1,0))</f>
        <v>0</v>
      </c>
      <c r="BO35" s="42">
        <f>IF('Indicator Data'!BP39="No Data",1,IF('Indicator Data imputation'!BP38&lt;&gt;"",1,0))</f>
        <v>0</v>
      </c>
      <c r="BP35" s="42">
        <f>IF('Indicator Data'!BQ39="No Data",1,IF('Indicator Data imputation'!BQ38&lt;&gt;"",1,0))</f>
        <v>0</v>
      </c>
      <c r="BQ35" s="42">
        <f>IF('Indicator Data'!BR39="No Data",1,IF('Indicator Data imputation'!BR38&lt;&gt;"",1,0))</f>
        <v>0</v>
      </c>
      <c r="BR35" s="42">
        <f>IF('Indicator Data'!BS39="No Data",1,IF('Indicator Data imputation'!BS38&lt;&gt;"",1,0))</f>
        <v>0</v>
      </c>
      <c r="BS35" s="42">
        <f>IF('Indicator Data'!BT39="No Data",1,IF('Indicator Data imputation'!BT38&lt;&gt;"",1,0))</f>
        <v>0</v>
      </c>
      <c r="BT35" s="42">
        <f>IF('Indicator Data'!BU39="No Data",1,IF('Indicator Data imputation'!BU38&lt;&gt;"",1,0))</f>
        <v>0</v>
      </c>
      <c r="BU35">
        <f t="shared" si="2"/>
        <v>8</v>
      </c>
      <c r="BV35" s="44">
        <f t="shared" si="1"/>
        <v>0.10666666666666667</v>
      </c>
    </row>
    <row r="36" spans="1:74">
      <c r="A36" t="str">
        <f>'Indicator Data'!B40</f>
        <v>CHN</v>
      </c>
      <c r="B36" s="42">
        <f>IF('Indicator Data'!C40="No Data",1,IF('Indicator Data imputation'!C39&lt;&gt;"",1,0))</f>
        <v>0</v>
      </c>
      <c r="C36" s="42">
        <f>IF('Indicator Data'!D40="No Data",1,IF('Indicator Data imputation'!D39&lt;&gt;"",1,0))</f>
        <v>0</v>
      </c>
      <c r="D36" s="42">
        <f>IF('Indicator Data'!E40="No Data",1,IF('Indicator Data imputation'!E39&lt;&gt;"",1,0))</f>
        <v>0</v>
      </c>
      <c r="E36" s="42">
        <f>IF('Indicator Data'!F40="No Data",1,IF('Indicator Data imputation'!F39&lt;&gt;"",1,0))</f>
        <v>0</v>
      </c>
      <c r="F36" s="42">
        <f>IF('Indicator Data'!G40="No Data",1,IF('Indicator Data imputation'!G39&lt;&gt;"",1,0))</f>
        <v>0</v>
      </c>
      <c r="G36" s="42">
        <f>IF('Indicator Data'!H40="No Data",1,IF('Indicator Data imputation'!H39&lt;&gt;"",1,0))</f>
        <v>0</v>
      </c>
      <c r="H36" s="42">
        <f>IF('Indicator Data'!I40="No Data",1,IF('Indicator Data imputation'!I39&lt;&gt;"",1,0))</f>
        <v>0</v>
      </c>
      <c r="I36" s="42">
        <f>IF('Indicator Data'!J40="No Data",1,IF('Indicator Data imputation'!J39&lt;&gt;"",1,0))</f>
        <v>0</v>
      </c>
      <c r="J36" s="42">
        <f>IF('Indicator Data'!K40="No Data",1,IF('Indicator Data imputation'!K39&lt;&gt;"",1,0))</f>
        <v>0</v>
      </c>
      <c r="K36" s="42">
        <f>IF('Indicator Data'!L40="No Data",1,IF('Indicator Data imputation'!L39&lt;&gt;"",1,0))</f>
        <v>0</v>
      </c>
      <c r="L36" s="42">
        <f>IF('Indicator Data'!M40="No Data",1,IF('Indicator Data imputation'!M39&lt;&gt;"",1,0))</f>
        <v>0</v>
      </c>
      <c r="M36" s="42">
        <f>IF('Indicator Data'!N40="No Data",1,IF('Indicator Data imputation'!N39&lt;&gt;"",1,0))</f>
        <v>1</v>
      </c>
      <c r="N36" s="42">
        <f>IF('Indicator Data'!O40="No Data",1,IF('Indicator Data imputation'!O39&lt;&gt;"",1,0))</f>
        <v>1</v>
      </c>
      <c r="O36" s="42">
        <f>IF('Indicator Data'!P40="No Data",1,IF('Indicator Data imputation'!P39&lt;&gt;"",1,0))</f>
        <v>1</v>
      </c>
      <c r="P36" s="42">
        <f>IF('Indicator Data'!Q40="No Data",1,IF('Indicator Data imputation'!Q39&lt;&gt;"",1,0))</f>
        <v>0</v>
      </c>
      <c r="Q36" s="42">
        <f>IF('Indicator Data'!R40="No Data",1,IF('Indicator Data imputation'!R39&lt;&gt;"",1,0))</f>
        <v>0</v>
      </c>
      <c r="R36" s="42">
        <f>IF('Indicator Data'!S40="No Data",1,IF('Indicator Data imputation'!S39&lt;&gt;"",1,0))</f>
        <v>0</v>
      </c>
      <c r="S36" s="42">
        <f>IF('Indicator Data'!T40="No Data",1,IF('Indicator Data imputation'!T39&lt;&gt;"",1,0))</f>
        <v>0</v>
      </c>
      <c r="T36" s="42">
        <f>IF('Indicator Data'!U40="No Data",1,IF('Indicator Data imputation'!U39&lt;&gt;"",1,0))</f>
        <v>0</v>
      </c>
      <c r="U36" s="42">
        <f>IF('Indicator Data'!V40="No Data",1,IF('Indicator Data imputation'!V39&lt;&gt;"",1,0))</f>
        <v>0</v>
      </c>
      <c r="V36" s="42">
        <f>IF('Indicator Data'!W40="No Data",1,IF('Indicator Data imputation'!W39&lt;&gt;"",1,0))</f>
        <v>0</v>
      </c>
      <c r="W36" s="42">
        <f>IF('Indicator Data'!X40="No Data",1,IF('Indicator Data imputation'!X39&lt;&gt;"",1,0))</f>
        <v>0</v>
      </c>
      <c r="X36" s="42">
        <f>IF('Indicator Data'!Y40="No Data",1,IF('Indicator Data imputation'!Y39&lt;&gt;"",1,0))</f>
        <v>1</v>
      </c>
      <c r="Y36" s="42">
        <f>IF('Indicator Data'!Z40="No Data",1,IF('Indicator Data imputation'!Z39&lt;&gt;"",1,0))</f>
        <v>0</v>
      </c>
      <c r="Z36" s="42">
        <f>IF('Indicator Data'!AA40="No Data",1,IF('Indicator Data imputation'!AA39&lt;&gt;"",1,0))</f>
        <v>0</v>
      </c>
      <c r="AA36" s="42">
        <f>IF('Indicator Data'!AB40="No Data",1,IF('Indicator Data imputation'!AB39&lt;&gt;"",1,0))</f>
        <v>0</v>
      </c>
      <c r="AB36" s="42">
        <f>IF('Indicator Data'!AC40="No Data",1,IF('Indicator Data imputation'!AC39&lt;&gt;"",1,0))</f>
        <v>0</v>
      </c>
      <c r="AC36" s="42">
        <f>IF('Indicator Data'!AD40="No Data",1,IF('Indicator Data imputation'!AD39&lt;&gt;"",1,0))</f>
        <v>0</v>
      </c>
      <c r="AD36" s="42">
        <f>IF('Indicator Data'!AE40="No Data",1,IF('Indicator Data imputation'!AE39&lt;&gt;"",1,0))</f>
        <v>0</v>
      </c>
      <c r="AE36" s="42">
        <f>IF('Indicator Data'!AF40="No Data",1,IF('Indicator Data imputation'!AF39&lt;&gt;"",1,0))</f>
        <v>0</v>
      </c>
      <c r="AF36" s="42">
        <f>IF('Indicator Data'!AG40="No Data",1,IF('Indicator Data imputation'!AG39&lt;&gt;"",1,0))</f>
        <v>0</v>
      </c>
      <c r="AG36" s="42">
        <f>IF('Indicator Data'!AH40="No Data",1,IF('Indicator Data imputation'!AH39&lt;&gt;"",1,0))</f>
        <v>0</v>
      </c>
      <c r="AH36" s="42">
        <f>IF('Indicator Data'!AI40="No Data",1,IF('Indicator Data imputation'!AI39&lt;&gt;"",1,0))</f>
        <v>0</v>
      </c>
      <c r="AI36" s="42">
        <f>IF('Indicator Data'!AJ40="No Data",1,IF('Indicator Data imputation'!AJ39&lt;&gt;"",1,0))</f>
        <v>0</v>
      </c>
      <c r="AJ36" s="42">
        <f>IF('Indicator Data'!AK40="No Data",1,IF('Indicator Data imputation'!AK39&lt;&gt;"",1,0))</f>
        <v>0</v>
      </c>
      <c r="AK36" s="42">
        <f>IF('Indicator Data'!AL40="No Data",1,IF('Indicator Data imputation'!AL39&lt;&gt;"",1,0))</f>
        <v>0</v>
      </c>
      <c r="AL36" s="42">
        <f>IF('Indicator Data'!AM40="No Data",1,IF('Indicator Data imputation'!AM39&lt;&gt;"",1,0))</f>
        <v>0</v>
      </c>
      <c r="AM36" s="42">
        <f>IF('Indicator Data'!AN40="No Data",1,IF('Indicator Data imputation'!AN39&lt;&gt;"",1,0))</f>
        <v>0</v>
      </c>
      <c r="AN36" s="42">
        <f>IF('Indicator Data'!AO40="No Data",1,IF('Indicator Data imputation'!AO39&lt;&gt;"",1,0))</f>
        <v>0</v>
      </c>
      <c r="AO36" s="42">
        <f>IF('Indicator Data'!AP40="No Data",1,IF('Indicator Data imputation'!AP39&lt;&gt;"",1,0))</f>
        <v>0</v>
      </c>
      <c r="AP36" s="42">
        <f>IF('Indicator Data'!AQ40="No Data",1,IF('Indicator Data imputation'!AQ39&lt;&gt;"",1,0))</f>
        <v>0</v>
      </c>
      <c r="AQ36" s="42">
        <f>IF('Indicator Data'!AR40="No Data",1,IF('Indicator Data imputation'!AR39&lt;&gt;"",1,0))</f>
        <v>1</v>
      </c>
      <c r="AR36" s="42">
        <f>IF('Indicator Data'!AS40="No Data",1,IF('Indicator Data imputation'!AS39&lt;&gt;"",1,0))</f>
        <v>1</v>
      </c>
      <c r="AS36" s="42">
        <f>IF('Indicator Data'!AT40="No Data",1,IF('Indicator Data imputation'!AT39&lt;&gt;"",1,0))</f>
        <v>0</v>
      </c>
      <c r="AT36" s="42">
        <f>IF('Indicator Data'!AU40="No Data",1,IF('Indicator Data imputation'!AU39&lt;&gt;"",1,0))</f>
        <v>0</v>
      </c>
      <c r="AU36" s="42">
        <f>IF('Indicator Data'!AV40="No Data",1,IF('Indicator Data imputation'!AV39&lt;&gt;"",1,0))</f>
        <v>0</v>
      </c>
      <c r="AV36" s="42">
        <f>IF('Indicator Data'!AW40="No Data",1,IF('Indicator Data imputation'!AW39&lt;&gt;"",1,0))</f>
        <v>0</v>
      </c>
      <c r="AW36" s="42">
        <f>IF('Indicator Data'!AX40="No Data",1,IF('Indicator Data imputation'!AX39&lt;&gt;"",1,0))</f>
        <v>0</v>
      </c>
      <c r="AX36" s="42">
        <f>IF('Indicator Data'!AY40="No Data",1,IF('Indicator Data imputation'!AY39&lt;&gt;"",1,0))</f>
        <v>0</v>
      </c>
      <c r="AY36" s="42">
        <f>IF('Indicator Data'!AZ40="No Data",1,IF('Indicator Data imputation'!AZ39&lt;&gt;"",1,0))</f>
        <v>0</v>
      </c>
      <c r="AZ36" s="42">
        <f>IF('Indicator Data'!BA40="No Data",1,IF('Indicator Data imputation'!BA39&lt;&gt;"",1,0))</f>
        <v>0</v>
      </c>
      <c r="BA36" s="42">
        <f>IF('Indicator Data'!BB40="No Data",1,IF('Indicator Data imputation'!BB39&lt;&gt;"",1,0))</f>
        <v>0</v>
      </c>
      <c r="BB36" s="42">
        <f>IF('Indicator Data'!BC40="No Data",1,IF('Indicator Data imputation'!BC39&lt;&gt;"",1,0))</f>
        <v>0</v>
      </c>
      <c r="BC36" s="42">
        <f>IF('Indicator Data'!BD40="No Data",1,IF('Indicator Data imputation'!BD39&lt;&gt;"",1,0))</f>
        <v>0</v>
      </c>
      <c r="BD36" s="42">
        <f>IF('Indicator Data'!BE40="No Data",1,IF('Indicator Data imputation'!BE39&lt;&gt;"",1,0))</f>
        <v>0</v>
      </c>
      <c r="BE36" s="42">
        <f>IF('Indicator Data'!BF40="No Data",1,IF('Indicator Data imputation'!BF39&lt;&gt;"",1,0))</f>
        <v>0</v>
      </c>
      <c r="BF36" s="42">
        <f>IF('Indicator Data'!BG40="No Data",1,IF('Indicator Data imputation'!BG39&lt;&gt;"",1,0))</f>
        <v>0</v>
      </c>
      <c r="BG36" s="42">
        <f>IF('Indicator Data'!BH40="No Data",1,IF('Indicator Data imputation'!BH39&lt;&gt;"",1,0))</f>
        <v>0</v>
      </c>
      <c r="BH36" s="42">
        <f>IF('Indicator Data'!BI40="No Data",1,IF('Indicator Data imputation'!BI39&lt;&gt;"",1,0))</f>
        <v>0</v>
      </c>
      <c r="BI36" s="42">
        <f>IF('Indicator Data'!BJ40="No Data",1,IF('Indicator Data imputation'!BJ39&lt;&gt;"",1,0))</f>
        <v>0</v>
      </c>
      <c r="BJ36" s="42">
        <f>IF('Indicator Data'!BK40="No Data",1,IF('Indicator Data imputation'!BK39&lt;&gt;"",1,0))</f>
        <v>0</v>
      </c>
      <c r="BK36" s="42">
        <f>IF('Indicator Data'!BL40="No Data",1,IF('Indicator Data imputation'!BL39&lt;&gt;"",1,0))</f>
        <v>0</v>
      </c>
      <c r="BL36" s="42">
        <f>IF('Indicator Data'!BM40="No Data",1,IF('Indicator Data imputation'!BM39&lt;&gt;"",1,0))</f>
        <v>0</v>
      </c>
      <c r="BM36" s="42">
        <f>IF('Indicator Data'!BN40="No Data",1,IF('Indicator Data imputation'!BN39&lt;&gt;"",1,0))</f>
        <v>0</v>
      </c>
      <c r="BN36" s="42">
        <f>IF('Indicator Data'!BO40="No Data",1,IF('Indicator Data imputation'!BO39&lt;&gt;"",1,0))</f>
        <v>0</v>
      </c>
      <c r="BO36" s="42">
        <f>IF('Indicator Data'!BP40="No Data",1,IF('Indicator Data imputation'!BP39&lt;&gt;"",1,0))</f>
        <v>0</v>
      </c>
      <c r="BP36" s="42">
        <f>IF('Indicator Data'!BQ40="No Data",1,IF('Indicator Data imputation'!BQ39&lt;&gt;"",1,0))</f>
        <v>0</v>
      </c>
      <c r="BQ36" s="42">
        <f>IF('Indicator Data'!BR40="No Data",1,IF('Indicator Data imputation'!BR39&lt;&gt;"",1,0))</f>
        <v>0</v>
      </c>
      <c r="BR36" s="42">
        <f>IF('Indicator Data'!BS40="No Data",1,IF('Indicator Data imputation'!BS39&lt;&gt;"",1,0))</f>
        <v>1</v>
      </c>
      <c r="BS36" s="42">
        <f>IF('Indicator Data'!BT40="No Data",1,IF('Indicator Data imputation'!BT39&lt;&gt;"",1,0))</f>
        <v>0</v>
      </c>
      <c r="BT36" s="42">
        <f>IF('Indicator Data'!BU40="No Data",1,IF('Indicator Data imputation'!BU39&lt;&gt;"",1,0))</f>
        <v>0</v>
      </c>
      <c r="BU36">
        <f t="shared" si="2"/>
        <v>7</v>
      </c>
      <c r="BV36" s="44">
        <f t="shared" si="1"/>
        <v>9.3333333333333338E-2</v>
      </c>
    </row>
    <row r="37" spans="1:74">
      <c r="A37" t="str">
        <f>'Indicator Data'!B41</f>
        <v>COL</v>
      </c>
      <c r="B37" s="42">
        <f>IF('Indicator Data'!C41="No Data",1,IF('Indicator Data imputation'!C40&lt;&gt;"",1,0))</f>
        <v>0</v>
      </c>
      <c r="C37" s="42">
        <f>IF('Indicator Data'!D41="No Data",1,IF('Indicator Data imputation'!D40&lt;&gt;"",1,0))</f>
        <v>0</v>
      </c>
      <c r="D37" s="42">
        <f>IF('Indicator Data'!E41="No Data",1,IF('Indicator Data imputation'!E40&lt;&gt;"",1,0))</f>
        <v>0</v>
      </c>
      <c r="E37" s="42">
        <f>IF('Indicator Data'!F41="No Data",1,IF('Indicator Data imputation'!F40&lt;&gt;"",1,0))</f>
        <v>0</v>
      </c>
      <c r="F37" s="42">
        <f>IF('Indicator Data'!G41="No Data",1,IF('Indicator Data imputation'!G40&lt;&gt;"",1,0))</f>
        <v>0</v>
      </c>
      <c r="G37" s="42">
        <f>IF('Indicator Data'!H41="No Data",1,IF('Indicator Data imputation'!H40&lt;&gt;"",1,0))</f>
        <v>0</v>
      </c>
      <c r="H37" s="42">
        <f>IF('Indicator Data'!I41="No Data",1,IF('Indicator Data imputation'!I40&lt;&gt;"",1,0))</f>
        <v>0</v>
      </c>
      <c r="I37" s="42">
        <f>IF('Indicator Data'!J41="No Data",1,IF('Indicator Data imputation'!J40&lt;&gt;"",1,0))</f>
        <v>0</v>
      </c>
      <c r="J37" s="42">
        <f>IF('Indicator Data'!K41="No Data",1,IF('Indicator Data imputation'!K40&lt;&gt;"",1,0))</f>
        <v>0</v>
      </c>
      <c r="K37" s="42">
        <f>IF('Indicator Data'!L41="No Data",1,IF('Indicator Data imputation'!L40&lt;&gt;"",1,0))</f>
        <v>0</v>
      </c>
      <c r="L37" s="42">
        <f>IF('Indicator Data'!M41="No Data",1,IF('Indicator Data imputation'!M40&lt;&gt;"",1,0))</f>
        <v>1</v>
      </c>
      <c r="M37" s="42">
        <f>IF('Indicator Data'!N41="No Data",1,IF('Indicator Data imputation'!N40&lt;&gt;"",1,0))</f>
        <v>1</v>
      </c>
      <c r="N37" s="42">
        <f>IF('Indicator Data'!O41="No Data",1,IF('Indicator Data imputation'!O40&lt;&gt;"",1,0))</f>
        <v>1</v>
      </c>
      <c r="O37" s="42">
        <f>IF('Indicator Data'!P41="No Data",1,IF('Indicator Data imputation'!P40&lt;&gt;"",1,0))</f>
        <v>1</v>
      </c>
      <c r="P37" s="42">
        <f>IF('Indicator Data'!Q41="No Data",1,IF('Indicator Data imputation'!Q40&lt;&gt;"",1,0))</f>
        <v>0</v>
      </c>
      <c r="Q37" s="42">
        <f>IF('Indicator Data'!R41="No Data",1,IF('Indicator Data imputation'!R40&lt;&gt;"",1,0))</f>
        <v>0</v>
      </c>
      <c r="R37" s="42">
        <f>IF('Indicator Data'!S41="No Data",1,IF('Indicator Data imputation'!S40&lt;&gt;"",1,0))</f>
        <v>0</v>
      </c>
      <c r="S37" s="42">
        <f>IF('Indicator Data'!T41="No Data",1,IF('Indicator Data imputation'!T40&lt;&gt;"",1,0))</f>
        <v>0</v>
      </c>
      <c r="T37" s="42">
        <f>IF('Indicator Data'!U41="No Data",1,IF('Indicator Data imputation'!U40&lt;&gt;"",1,0))</f>
        <v>0</v>
      </c>
      <c r="U37" s="42">
        <f>IF('Indicator Data'!V41="No Data",1,IF('Indicator Data imputation'!V40&lt;&gt;"",1,0))</f>
        <v>0</v>
      </c>
      <c r="V37" s="42">
        <f>IF('Indicator Data'!W41="No Data",1,IF('Indicator Data imputation'!W40&lt;&gt;"",1,0))</f>
        <v>0</v>
      </c>
      <c r="W37" s="42">
        <f>IF('Indicator Data'!X41="No Data",1,IF('Indicator Data imputation'!X40&lt;&gt;"",1,0))</f>
        <v>0</v>
      </c>
      <c r="X37" s="42">
        <f>IF('Indicator Data'!Y41="No Data",1,IF('Indicator Data imputation'!Y40&lt;&gt;"",1,0))</f>
        <v>0</v>
      </c>
      <c r="Y37" s="42">
        <f>IF('Indicator Data'!Z41="No Data",1,IF('Indicator Data imputation'!Z40&lt;&gt;"",1,0))</f>
        <v>0</v>
      </c>
      <c r="Z37" s="42">
        <f>IF('Indicator Data'!AA41="No Data",1,IF('Indicator Data imputation'!AA40&lt;&gt;"",1,0))</f>
        <v>0</v>
      </c>
      <c r="AA37" s="42">
        <f>IF('Indicator Data'!AB41="No Data",1,IF('Indicator Data imputation'!AB40&lt;&gt;"",1,0))</f>
        <v>0</v>
      </c>
      <c r="AB37" s="42">
        <f>IF('Indicator Data'!AC41="No Data",1,IF('Indicator Data imputation'!AC40&lt;&gt;"",1,0))</f>
        <v>0</v>
      </c>
      <c r="AC37" s="42">
        <f>IF('Indicator Data'!AD41="No Data",1,IF('Indicator Data imputation'!AD40&lt;&gt;"",1,0))</f>
        <v>0</v>
      </c>
      <c r="AD37" s="42">
        <f>IF('Indicator Data'!AE41="No Data",1,IF('Indicator Data imputation'!AE40&lt;&gt;"",1,0))</f>
        <v>0</v>
      </c>
      <c r="AE37" s="42">
        <f>IF('Indicator Data'!AF41="No Data",1,IF('Indicator Data imputation'!AF40&lt;&gt;"",1,0))</f>
        <v>0</v>
      </c>
      <c r="AF37" s="42">
        <f>IF('Indicator Data'!AG41="No Data",1,IF('Indicator Data imputation'!AG40&lt;&gt;"",1,0))</f>
        <v>0</v>
      </c>
      <c r="AG37" s="42">
        <f>IF('Indicator Data'!AH41="No Data",1,IF('Indicator Data imputation'!AH40&lt;&gt;"",1,0))</f>
        <v>0</v>
      </c>
      <c r="AH37" s="42">
        <f>IF('Indicator Data'!AI41="No Data",1,IF('Indicator Data imputation'!AI40&lt;&gt;"",1,0))</f>
        <v>0</v>
      </c>
      <c r="AI37" s="42">
        <f>IF('Indicator Data'!AJ41="No Data",1,IF('Indicator Data imputation'!AJ40&lt;&gt;"",1,0))</f>
        <v>0</v>
      </c>
      <c r="AJ37" s="42">
        <f>IF('Indicator Data'!AK41="No Data",1,IF('Indicator Data imputation'!AK40&lt;&gt;"",1,0))</f>
        <v>0</v>
      </c>
      <c r="AK37" s="42">
        <f>IF('Indicator Data'!AL41="No Data",1,IF('Indicator Data imputation'!AL40&lt;&gt;"",1,0))</f>
        <v>0</v>
      </c>
      <c r="AL37" s="42">
        <f>IF('Indicator Data'!AM41="No Data",1,IF('Indicator Data imputation'!AM40&lt;&gt;"",1,0))</f>
        <v>0</v>
      </c>
      <c r="AM37" s="42">
        <f>IF('Indicator Data'!AN41="No Data",1,IF('Indicator Data imputation'!AN40&lt;&gt;"",1,0))</f>
        <v>0</v>
      </c>
      <c r="AN37" s="42">
        <f>IF('Indicator Data'!AO41="No Data",1,IF('Indicator Data imputation'!AO40&lt;&gt;"",1,0))</f>
        <v>0</v>
      </c>
      <c r="AO37" s="42">
        <f>IF('Indicator Data'!AP41="No Data",1,IF('Indicator Data imputation'!AP40&lt;&gt;"",1,0))</f>
        <v>0</v>
      </c>
      <c r="AP37" s="42">
        <f>IF('Indicator Data'!AQ41="No Data",1,IF('Indicator Data imputation'!AQ40&lt;&gt;"",1,0))</f>
        <v>0</v>
      </c>
      <c r="AQ37" s="42">
        <f>IF('Indicator Data'!AR41="No Data",1,IF('Indicator Data imputation'!AR40&lt;&gt;"",1,0))</f>
        <v>0</v>
      </c>
      <c r="AR37" s="42">
        <f>IF('Indicator Data'!AS41="No Data",1,IF('Indicator Data imputation'!AS40&lt;&gt;"",1,0))</f>
        <v>0</v>
      </c>
      <c r="AS37" s="42">
        <f>IF('Indicator Data'!AT41="No Data",1,IF('Indicator Data imputation'!AT40&lt;&gt;"",1,0))</f>
        <v>0</v>
      </c>
      <c r="AT37" s="42">
        <f>IF('Indicator Data'!AU41="No Data",1,IF('Indicator Data imputation'!AU40&lt;&gt;"",1,0))</f>
        <v>0</v>
      </c>
      <c r="AU37" s="42">
        <f>IF('Indicator Data'!AV41="No Data",1,IF('Indicator Data imputation'!AV40&lt;&gt;"",1,0))</f>
        <v>0</v>
      </c>
      <c r="AV37" s="42">
        <f>IF('Indicator Data'!AW41="No Data",1,IF('Indicator Data imputation'!AW40&lt;&gt;"",1,0))</f>
        <v>0</v>
      </c>
      <c r="AW37" s="42">
        <f>IF('Indicator Data'!AX41="No Data",1,IF('Indicator Data imputation'!AX40&lt;&gt;"",1,0))</f>
        <v>0</v>
      </c>
      <c r="AX37" s="42">
        <f>IF('Indicator Data'!AY41="No Data",1,IF('Indicator Data imputation'!AY40&lt;&gt;"",1,0))</f>
        <v>0</v>
      </c>
      <c r="AY37" s="42">
        <f>IF('Indicator Data'!AZ41="No Data",1,IF('Indicator Data imputation'!AZ40&lt;&gt;"",1,0))</f>
        <v>0</v>
      </c>
      <c r="AZ37" s="42">
        <f>IF('Indicator Data'!BA41="No Data",1,IF('Indicator Data imputation'!BA40&lt;&gt;"",1,0))</f>
        <v>0</v>
      </c>
      <c r="BA37" s="42">
        <f>IF('Indicator Data'!BB41="No Data",1,IF('Indicator Data imputation'!BB40&lt;&gt;"",1,0))</f>
        <v>0</v>
      </c>
      <c r="BB37" s="42">
        <f>IF('Indicator Data'!BC41="No Data",1,IF('Indicator Data imputation'!BC40&lt;&gt;"",1,0))</f>
        <v>0</v>
      </c>
      <c r="BC37" s="42">
        <f>IF('Indicator Data'!BD41="No Data",1,IF('Indicator Data imputation'!BD40&lt;&gt;"",1,0))</f>
        <v>0</v>
      </c>
      <c r="BD37" s="42">
        <f>IF('Indicator Data'!BE41="No Data",1,IF('Indicator Data imputation'!BE40&lt;&gt;"",1,0))</f>
        <v>0</v>
      </c>
      <c r="BE37" s="42">
        <f>IF('Indicator Data'!BF41="No Data",1,IF('Indicator Data imputation'!BF40&lt;&gt;"",1,0))</f>
        <v>0</v>
      </c>
      <c r="BF37" s="42">
        <f>IF('Indicator Data'!BG41="No Data",1,IF('Indicator Data imputation'!BG40&lt;&gt;"",1,0))</f>
        <v>0</v>
      </c>
      <c r="BG37" s="42">
        <f>IF('Indicator Data'!BH41="No Data",1,IF('Indicator Data imputation'!BH40&lt;&gt;"",1,0))</f>
        <v>0</v>
      </c>
      <c r="BH37" s="42">
        <f>IF('Indicator Data'!BI41="No Data",1,IF('Indicator Data imputation'!BI40&lt;&gt;"",1,0))</f>
        <v>0</v>
      </c>
      <c r="BI37" s="42">
        <f>IF('Indicator Data'!BJ41="No Data",1,IF('Indicator Data imputation'!BJ40&lt;&gt;"",1,0))</f>
        <v>0</v>
      </c>
      <c r="BJ37" s="42">
        <f>IF('Indicator Data'!BK41="No Data",1,IF('Indicator Data imputation'!BK40&lt;&gt;"",1,0))</f>
        <v>0</v>
      </c>
      <c r="BK37" s="42">
        <f>IF('Indicator Data'!BL41="No Data",1,IF('Indicator Data imputation'!BL40&lt;&gt;"",1,0))</f>
        <v>0</v>
      </c>
      <c r="BL37" s="42">
        <f>IF('Indicator Data'!BM41="No Data",1,IF('Indicator Data imputation'!BM40&lt;&gt;"",1,0))</f>
        <v>0</v>
      </c>
      <c r="BM37" s="42">
        <f>IF('Indicator Data'!BN41="No Data",1,IF('Indicator Data imputation'!BN40&lt;&gt;"",1,0))</f>
        <v>0</v>
      </c>
      <c r="BN37" s="42">
        <f>IF('Indicator Data'!BO41="No Data",1,IF('Indicator Data imputation'!BO40&lt;&gt;"",1,0))</f>
        <v>0</v>
      </c>
      <c r="BO37" s="42">
        <f>IF('Indicator Data'!BP41="No Data",1,IF('Indicator Data imputation'!BP40&lt;&gt;"",1,0))</f>
        <v>0</v>
      </c>
      <c r="BP37" s="42">
        <f>IF('Indicator Data'!BQ41="No Data",1,IF('Indicator Data imputation'!BQ40&lt;&gt;"",1,0))</f>
        <v>0</v>
      </c>
      <c r="BQ37" s="42">
        <f>IF('Indicator Data'!BR41="No Data",1,IF('Indicator Data imputation'!BR40&lt;&gt;"",1,0))</f>
        <v>0</v>
      </c>
      <c r="BR37" s="42">
        <f>IF('Indicator Data'!BS41="No Data",1,IF('Indicator Data imputation'!BS40&lt;&gt;"",1,0))</f>
        <v>0</v>
      </c>
      <c r="BS37" s="42">
        <f>IF('Indicator Data'!BT41="No Data",1,IF('Indicator Data imputation'!BT40&lt;&gt;"",1,0))</f>
        <v>0</v>
      </c>
      <c r="BT37" s="42">
        <f>IF('Indicator Data'!BU41="No Data",1,IF('Indicator Data imputation'!BU40&lt;&gt;"",1,0))</f>
        <v>0</v>
      </c>
      <c r="BU37">
        <f t="shared" si="2"/>
        <v>4</v>
      </c>
      <c r="BV37" s="44">
        <f t="shared" si="1"/>
        <v>5.3333333333333337E-2</v>
      </c>
    </row>
    <row r="38" spans="1:74">
      <c r="A38" t="str">
        <f>'Indicator Data'!B42</f>
        <v>COM</v>
      </c>
      <c r="B38" s="42">
        <f>IF('Indicator Data'!C42="No Data",1,IF('Indicator Data imputation'!C41&lt;&gt;"",1,0))</f>
        <v>0</v>
      </c>
      <c r="C38" s="42">
        <f>IF('Indicator Data'!D42="No Data",1,IF('Indicator Data imputation'!D41&lt;&gt;"",1,0))</f>
        <v>0</v>
      </c>
      <c r="D38" s="42">
        <f>IF('Indicator Data'!E42="No Data",1,IF('Indicator Data imputation'!E41&lt;&gt;"",1,0))</f>
        <v>0</v>
      </c>
      <c r="E38" s="42">
        <f>IF('Indicator Data'!F42="No Data",1,IF('Indicator Data imputation'!F41&lt;&gt;"",1,0))</f>
        <v>0</v>
      </c>
      <c r="F38" s="42">
        <f>IF('Indicator Data'!G42="No Data",1,IF('Indicator Data imputation'!G41&lt;&gt;"",1,0))</f>
        <v>0</v>
      </c>
      <c r="G38" s="42">
        <f>IF('Indicator Data'!H42="No Data",1,IF('Indicator Data imputation'!H41&lt;&gt;"",1,0))</f>
        <v>0</v>
      </c>
      <c r="H38" s="42">
        <f>IF('Indicator Data'!I42="No Data",1,IF('Indicator Data imputation'!I41&lt;&gt;"",1,0))</f>
        <v>0</v>
      </c>
      <c r="I38" s="42">
        <f>IF('Indicator Data'!J42="No Data",1,IF('Indicator Data imputation'!J41&lt;&gt;"",1,0))</f>
        <v>0</v>
      </c>
      <c r="J38" s="42">
        <f>IF('Indicator Data'!K42="No Data",1,IF('Indicator Data imputation'!K41&lt;&gt;"",1,0))</f>
        <v>0</v>
      </c>
      <c r="K38" s="42">
        <f>IF('Indicator Data'!L42="No Data",1,IF('Indicator Data imputation'!L41&lt;&gt;"",1,0))</f>
        <v>0</v>
      </c>
      <c r="L38" s="42">
        <f>IF('Indicator Data'!M42="No Data",1,IF('Indicator Data imputation'!M41&lt;&gt;"",1,0))</f>
        <v>0</v>
      </c>
      <c r="M38" s="42">
        <f>IF('Indicator Data'!N42="No Data",1,IF('Indicator Data imputation'!N41&lt;&gt;"",1,0))</f>
        <v>0</v>
      </c>
      <c r="N38" s="42">
        <f>IF('Indicator Data'!O42="No Data",1,IF('Indicator Data imputation'!O41&lt;&gt;"",1,0))</f>
        <v>0</v>
      </c>
      <c r="O38" s="42">
        <f>IF('Indicator Data'!P42="No Data",1,IF('Indicator Data imputation'!P41&lt;&gt;"",1,0))</f>
        <v>0</v>
      </c>
      <c r="P38" s="42">
        <f>IF('Indicator Data'!Q42="No Data",1,IF('Indicator Data imputation'!Q41&lt;&gt;"",1,0))</f>
        <v>0</v>
      </c>
      <c r="Q38" s="42">
        <f>IF('Indicator Data'!R42="No Data",1,IF('Indicator Data imputation'!R41&lt;&gt;"",1,0))</f>
        <v>0</v>
      </c>
      <c r="R38" s="42">
        <f>IF('Indicator Data'!S42="No Data",1,IF('Indicator Data imputation'!S41&lt;&gt;"",1,0))</f>
        <v>0</v>
      </c>
      <c r="S38" s="42">
        <f>IF('Indicator Data'!T42="No Data",1,IF('Indicator Data imputation'!T41&lt;&gt;"",1,0))</f>
        <v>0</v>
      </c>
      <c r="T38" s="42">
        <f>IF('Indicator Data'!U42="No Data",1,IF('Indicator Data imputation'!U41&lt;&gt;"",1,0))</f>
        <v>0</v>
      </c>
      <c r="U38" s="42">
        <f>IF('Indicator Data'!V42="No Data",1,IF('Indicator Data imputation'!V41&lt;&gt;"",1,0))</f>
        <v>0</v>
      </c>
      <c r="V38" s="42">
        <f>IF('Indicator Data'!W42="No Data",1,IF('Indicator Data imputation'!W41&lt;&gt;"",1,0))</f>
        <v>0</v>
      </c>
      <c r="W38" s="42">
        <f>IF('Indicator Data'!X42="No Data",1,IF('Indicator Data imputation'!X41&lt;&gt;"",1,0))</f>
        <v>0</v>
      </c>
      <c r="X38" s="42">
        <f>IF('Indicator Data'!Y42="No Data",1,IF('Indicator Data imputation'!Y41&lt;&gt;"",1,0))</f>
        <v>0</v>
      </c>
      <c r="Y38" s="42">
        <f>IF('Indicator Data'!Z42="No Data",1,IF('Indicator Data imputation'!Z41&lt;&gt;"",1,0))</f>
        <v>0</v>
      </c>
      <c r="Z38" s="42">
        <f>IF('Indicator Data'!AA42="No Data",1,IF('Indicator Data imputation'!AA41&lt;&gt;"",1,0))</f>
        <v>1</v>
      </c>
      <c r="AA38" s="42">
        <f>IF('Indicator Data'!AB42="No Data",1,IF('Indicator Data imputation'!AB41&lt;&gt;"",1,0))</f>
        <v>0</v>
      </c>
      <c r="AB38" s="42">
        <f>IF('Indicator Data'!AC42="No Data",1,IF('Indicator Data imputation'!AC41&lt;&gt;"",1,0))</f>
        <v>0</v>
      </c>
      <c r="AC38" s="42">
        <f>IF('Indicator Data'!AD42="No Data",1,IF('Indicator Data imputation'!AD41&lt;&gt;"",1,0))</f>
        <v>0</v>
      </c>
      <c r="AD38" s="42">
        <f>IF('Indicator Data'!AE42="No Data",1,IF('Indicator Data imputation'!AE41&lt;&gt;"",1,0))</f>
        <v>0</v>
      </c>
      <c r="AE38" s="42">
        <f>IF('Indicator Data'!AF42="No Data",1,IF('Indicator Data imputation'!AF41&lt;&gt;"",1,0))</f>
        <v>0</v>
      </c>
      <c r="AF38" s="42">
        <f>IF('Indicator Data'!AG42="No Data",1,IF('Indicator Data imputation'!AG41&lt;&gt;"",1,0))</f>
        <v>0</v>
      </c>
      <c r="AG38" s="42">
        <f>IF('Indicator Data'!AH42="No Data",1,IF('Indicator Data imputation'!AH41&lt;&gt;"",1,0))</f>
        <v>0</v>
      </c>
      <c r="AH38" s="42">
        <f>IF('Indicator Data'!AI42="No Data",1,IF('Indicator Data imputation'!AI41&lt;&gt;"",1,0))</f>
        <v>0</v>
      </c>
      <c r="AI38" s="42">
        <f>IF('Indicator Data'!AJ42="No Data",1,IF('Indicator Data imputation'!AJ41&lt;&gt;"",1,0))</f>
        <v>0</v>
      </c>
      <c r="AJ38" s="42">
        <f>IF('Indicator Data'!AK42="No Data",1,IF('Indicator Data imputation'!AK41&lt;&gt;"",1,0))</f>
        <v>0</v>
      </c>
      <c r="AK38" s="42">
        <f>IF('Indicator Data'!AL42="No Data",1,IF('Indicator Data imputation'!AL41&lt;&gt;"",1,0))</f>
        <v>0</v>
      </c>
      <c r="AL38" s="42">
        <f>IF('Indicator Data'!AM42="No Data",1,IF('Indicator Data imputation'!AM41&lt;&gt;"",1,0))</f>
        <v>0</v>
      </c>
      <c r="AM38" s="42">
        <f>IF('Indicator Data'!AN42="No Data",1,IF('Indicator Data imputation'!AN41&lt;&gt;"",1,0))</f>
        <v>0</v>
      </c>
      <c r="AN38" s="42">
        <f>IF('Indicator Data'!AO42="No Data",1,IF('Indicator Data imputation'!AO41&lt;&gt;"",1,0))</f>
        <v>0</v>
      </c>
      <c r="AO38" s="42">
        <f>IF('Indicator Data'!AP42="No Data",1,IF('Indicator Data imputation'!AP41&lt;&gt;"",1,0))</f>
        <v>0</v>
      </c>
      <c r="AP38" s="42">
        <f>IF('Indicator Data'!AQ42="No Data",1,IF('Indicator Data imputation'!AQ41&lt;&gt;"",1,0))</f>
        <v>0</v>
      </c>
      <c r="AQ38" s="42">
        <f>IF('Indicator Data'!AR42="No Data",1,IF('Indicator Data imputation'!AR41&lt;&gt;"",1,0))</f>
        <v>0</v>
      </c>
      <c r="AR38" s="42">
        <f>IF('Indicator Data'!AS42="No Data",1,IF('Indicator Data imputation'!AS41&lt;&gt;"",1,0))</f>
        <v>1</v>
      </c>
      <c r="AS38" s="42">
        <f>IF('Indicator Data'!AT42="No Data",1,IF('Indicator Data imputation'!AT41&lt;&gt;"",1,0))</f>
        <v>0</v>
      </c>
      <c r="AT38" s="42">
        <f>IF('Indicator Data'!AU42="No Data",1,IF('Indicator Data imputation'!AU41&lt;&gt;"",1,0))</f>
        <v>0</v>
      </c>
      <c r="AU38" s="42">
        <f>IF('Indicator Data'!AV42="No Data",1,IF('Indicator Data imputation'!AV41&lt;&gt;"",1,0))</f>
        <v>1</v>
      </c>
      <c r="AV38" s="42">
        <f>IF('Indicator Data'!AW42="No Data",1,IF('Indicator Data imputation'!AW41&lt;&gt;"",1,0))</f>
        <v>0</v>
      </c>
      <c r="AW38" s="42">
        <f>IF('Indicator Data'!AX42="No Data",1,IF('Indicator Data imputation'!AX41&lt;&gt;"",1,0))</f>
        <v>0</v>
      </c>
      <c r="AX38" s="42">
        <f>IF('Indicator Data'!AY42="No Data",1,IF('Indicator Data imputation'!AY41&lt;&gt;"",1,0))</f>
        <v>0</v>
      </c>
      <c r="AY38" s="42">
        <f>IF('Indicator Data'!AZ42="No Data",1,IF('Indicator Data imputation'!AZ41&lt;&gt;"",1,0))</f>
        <v>0</v>
      </c>
      <c r="AZ38" s="42">
        <f>IF('Indicator Data'!BA42="No Data",1,IF('Indicator Data imputation'!BA41&lt;&gt;"",1,0))</f>
        <v>0</v>
      </c>
      <c r="BA38" s="42">
        <f>IF('Indicator Data'!BB42="No Data",1,IF('Indicator Data imputation'!BB41&lt;&gt;"",1,0))</f>
        <v>0</v>
      </c>
      <c r="BB38" s="42">
        <f>IF('Indicator Data'!BC42="No Data",1,IF('Indicator Data imputation'!BC41&lt;&gt;"",1,0))</f>
        <v>0</v>
      </c>
      <c r="BC38" s="42">
        <f>IF('Indicator Data'!BD42="No Data",1,IF('Indicator Data imputation'!BD41&lt;&gt;"",1,0))</f>
        <v>0</v>
      </c>
      <c r="BD38" s="42">
        <f>IF('Indicator Data'!BE42="No Data",1,IF('Indicator Data imputation'!BE41&lt;&gt;"",1,0))</f>
        <v>0</v>
      </c>
      <c r="BE38" s="42">
        <f>IF('Indicator Data'!BF42="No Data",1,IF('Indicator Data imputation'!BF41&lt;&gt;"",1,0))</f>
        <v>0</v>
      </c>
      <c r="BF38" s="42">
        <f>IF('Indicator Data'!BG42="No Data",1,IF('Indicator Data imputation'!BG41&lt;&gt;"",1,0))</f>
        <v>0</v>
      </c>
      <c r="BG38" s="42">
        <f>IF('Indicator Data'!BH42="No Data",1,IF('Indicator Data imputation'!BH41&lt;&gt;"",1,0))</f>
        <v>0</v>
      </c>
      <c r="BH38" s="42">
        <f>IF('Indicator Data'!BI42="No Data",1,IF('Indicator Data imputation'!BI41&lt;&gt;"",1,0))</f>
        <v>0</v>
      </c>
      <c r="BI38" s="42">
        <f>IF('Indicator Data'!BJ42="No Data",1,IF('Indicator Data imputation'!BJ41&lt;&gt;"",1,0))</f>
        <v>0</v>
      </c>
      <c r="BJ38" s="42">
        <f>IF('Indicator Data'!BK42="No Data",1,IF('Indicator Data imputation'!BK41&lt;&gt;"",1,0))</f>
        <v>0</v>
      </c>
      <c r="BK38" s="42">
        <f>IF('Indicator Data'!BL42="No Data",1,IF('Indicator Data imputation'!BL41&lt;&gt;"",1,0))</f>
        <v>0</v>
      </c>
      <c r="BL38" s="42">
        <f>IF('Indicator Data'!BM42="No Data",1,IF('Indicator Data imputation'!BM41&lt;&gt;"",1,0))</f>
        <v>0</v>
      </c>
      <c r="BM38" s="42">
        <f>IF('Indicator Data'!BN42="No Data",1,IF('Indicator Data imputation'!BN41&lt;&gt;"",1,0))</f>
        <v>0</v>
      </c>
      <c r="BN38" s="42">
        <f>IF('Indicator Data'!BO42="No Data",1,IF('Indicator Data imputation'!BO41&lt;&gt;"",1,0))</f>
        <v>0</v>
      </c>
      <c r="BO38" s="42">
        <f>IF('Indicator Data'!BP42="No Data",1,IF('Indicator Data imputation'!BP41&lt;&gt;"",1,0))</f>
        <v>0</v>
      </c>
      <c r="BP38" s="42">
        <f>IF('Indicator Data'!BQ42="No Data",1,IF('Indicator Data imputation'!BQ41&lt;&gt;"",1,0))</f>
        <v>0</v>
      </c>
      <c r="BQ38" s="42">
        <f>IF('Indicator Data'!BR42="No Data",1,IF('Indicator Data imputation'!BR41&lt;&gt;"",1,0))</f>
        <v>0</v>
      </c>
      <c r="BR38" s="42">
        <f>IF('Indicator Data'!BS42="No Data",1,IF('Indicator Data imputation'!BS41&lt;&gt;"",1,0))</f>
        <v>1</v>
      </c>
      <c r="BS38" s="42">
        <f>IF('Indicator Data'!BT42="No Data",1,IF('Indicator Data imputation'!BT41&lt;&gt;"",1,0))</f>
        <v>0</v>
      </c>
      <c r="BT38" s="42">
        <f>IF('Indicator Data'!BU42="No Data",1,IF('Indicator Data imputation'!BU41&lt;&gt;"",1,0))</f>
        <v>0</v>
      </c>
      <c r="BU38">
        <f t="shared" si="2"/>
        <v>4</v>
      </c>
      <c r="BV38" s="44">
        <f t="shared" si="1"/>
        <v>5.3333333333333337E-2</v>
      </c>
    </row>
    <row r="39" spans="1:74">
      <c r="A39" t="str">
        <f>'Indicator Data'!B43</f>
        <v>COG</v>
      </c>
      <c r="B39" s="42">
        <f>IF('Indicator Data'!C43="No Data",1,IF('Indicator Data imputation'!C42&lt;&gt;"",1,0))</f>
        <v>0</v>
      </c>
      <c r="C39" s="42">
        <f>IF('Indicator Data'!D43="No Data",1,IF('Indicator Data imputation'!D42&lt;&gt;"",1,0))</f>
        <v>0</v>
      </c>
      <c r="D39" s="42">
        <f>IF('Indicator Data'!E43="No Data",1,IF('Indicator Data imputation'!E42&lt;&gt;"",1,0))</f>
        <v>0</v>
      </c>
      <c r="E39" s="42">
        <f>IF('Indicator Data'!F43="No Data",1,IF('Indicator Data imputation'!F42&lt;&gt;"",1,0))</f>
        <v>0</v>
      </c>
      <c r="F39" s="42">
        <f>IF('Indicator Data'!G43="No Data",1,IF('Indicator Data imputation'!G42&lt;&gt;"",1,0))</f>
        <v>0</v>
      </c>
      <c r="G39" s="42">
        <f>IF('Indicator Data'!H43="No Data",1,IF('Indicator Data imputation'!H42&lt;&gt;"",1,0))</f>
        <v>0</v>
      </c>
      <c r="H39" s="42">
        <f>IF('Indicator Data'!I43="No Data",1,IF('Indicator Data imputation'!I42&lt;&gt;"",1,0))</f>
        <v>0</v>
      </c>
      <c r="I39" s="42">
        <f>IF('Indicator Data'!J43="No Data",1,IF('Indicator Data imputation'!J42&lt;&gt;"",1,0))</f>
        <v>0</v>
      </c>
      <c r="J39" s="42">
        <f>IF('Indicator Data'!K43="No Data",1,IF('Indicator Data imputation'!K42&lt;&gt;"",1,0))</f>
        <v>0</v>
      </c>
      <c r="K39" s="42">
        <f>IF('Indicator Data'!L43="No Data",1,IF('Indicator Data imputation'!L42&lt;&gt;"",1,0))</f>
        <v>0</v>
      </c>
      <c r="L39" s="42">
        <f>IF('Indicator Data'!M43="No Data",1,IF('Indicator Data imputation'!M42&lt;&gt;"",1,0))</f>
        <v>0</v>
      </c>
      <c r="M39" s="42">
        <f>IF('Indicator Data'!N43="No Data",1,IF('Indicator Data imputation'!N42&lt;&gt;"",1,0))</f>
        <v>0</v>
      </c>
      <c r="N39" s="42">
        <f>IF('Indicator Data'!O43="No Data",1,IF('Indicator Data imputation'!O42&lt;&gt;"",1,0))</f>
        <v>0</v>
      </c>
      <c r="O39" s="42">
        <f>IF('Indicator Data'!P43="No Data",1,IF('Indicator Data imputation'!P42&lt;&gt;"",1,0))</f>
        <v>0</v>
      </c>
      <c r="P39" s="42">
        <f>IF('Indicator Data'!Q43="No Data",1,IF('Indicator Data imputation'!Q42&lt;&gt;"",1,0))</f>
        <v>0</v>
      </c>
      <c r="Q39" s="42">
        <f>IF('Indicator Data'!R43="No Data",1,IF('Indicator Data imputation'!R42&lt;&gt;"",1,0))</f>
        <v>0</v>
      </c>
      <c r="R39" s="42">
        <f>IF('Indicator Data'!S43="No Data",1,IF('Indicator Data imputation'!S42&lt;&gt;"",1,0))</f>
        <v>0</v>
      </c>
      <c r="S39" s="42">
        <f>IF('Indicator Data'!T43="No Data",1,IF('Indicator Data imputation'!T42&lt;&gt;"",1,0))</f>
        <v>0</v>
      </c>
      <c r="T39" s="42">
        <f>IF('Indicator Data'!U43="No Data",1,IF('Indicator Data imputation'!U42&lt;&gt;"",1,0))</f>
        <v>0</v>
      </c>
      <c r="U39" s="42">
        <f>IF('Indicator Data'!V43="No Data",1,IF('Indicator Data imputation'!V42&lt;&gt;"",1,0))</f>
        <v>0</v>
      </c>
      <c r="V39" s="42">
        <f>IF('Indicator Data'!W43="No Data",1,IF('Indicator Data imputation'!W42&lt;&gt;"",1,0))</f>
        <v>0</v>
      </c>
      <c r="W39" s="42">
        <f>IF('Indicator Data'!X43="No Data",1,IF('Indicator Data imputation'!X42&lt;&gt;"",1,0))</f>
        <v>0</v>
      </c>
      <c r="X39" s="42">
        <f>IF('Indicator Data'!Y43="No Data",1,IF('Indicator Data imputation'!Y42&lt;&gt;"",1,0))</f>
        <v>0</v>
      </c>
      <c r="Y39" s="42">
        <f>IF('Indicator Data'!Z43="No Data",1,IF('Indicator Data imputation'!Z42&lt;&gt;"",1,0))</f>
        <v>0</v>
      </c>
      <c r="Z39" s="42">
        <f>IF('Indicator Data'!AA43="No Data",1,IF('Indicator Data imputation'!AA42&lt;&gt;"",1,0))</f>
        <v>0</v>
      </c>
      <c r="AA39" s="42">
        <f>IF('Indicator Data'!AB43="No Data",1,IF('Indicator Data imputation'!AB42&lt;&gt;"",1,0))</f>
        <v>0</v>
      </c>
      <c r="AB39" s="42">
        <f>IF('Indicator Data'!AC43="No Data",1,IF('Indicator Data imputation'!AC42&lt;&gt;"",1,0))</f>
        <v>0</v>
      </c>
      <c r="AC39" s="42">
        <f>IF('Indicator Data'!AD43="No Data",1,IF('Indicator Data imputation'!AD42&lt;&gt;"",1,0))</f>
        <v>0</v>
      </c>
      <c r="AD39" s="42">
        <f>IF('Indicator Data'!AE43="No Data",1,IF('Indicator Data imputation'!AE42&lt;&gt;"",1,0))</f>
        <v>0</v>
      </c>
      <c r="AE39" s="42">
        <f>IF('Indicator Data'!AF43="No Data",1,IF('Indicator Data imputation'!AF42&lt;&gt;"",1,0))</f>
        <v>0</v>
      </c>
      <c r="AF39" s="42">
        <f>IF('Indicator Data'!AG43="No Data",1,IF('Indicator Data imputation'!AG42&lt;&gt;"",1,0))</f>
        <v>0</v>
      </c>
      <c r="AG39" s="42">
        <f>IF('Indicator Data'!AH43="No Data",1,IF('Indicator Data imputation'!AH42&lt;&gt;"",1,0))</f>
        <v>0</v>
      </c>
      <c r="AH39" s="42">
        <f>IF('Indicator Data'!AI43="No Data",1,IF('Indicator Data imputation'!AI42&lt;&gt;"",1,0))</f>
        <v>0</v>
      </c>
      <c r="AI39" s="42">
        <f>IF('Indicator Data'!AJ43="No Data",1,IF('Indicator Data imputation'!AJ42&lt;&gt;"",1,0))</f>
        <v>0</v>
      </c>
      <c r="AJ39" s="42">
        <f>IF('Indicator Data'!AK43="No Data",1,IF('Indicator Data imputation'!AK42&lt;&gt;"",1,0))</f>
        <v>0</v>
      </c>
      <c r="AK39" s="42">
        <f>IF('Indicator Data'!AL43="No Data",1,IF('Indicator Data imputation'!AL42&lt;&gt;"",1,0))</f>
        <v>0</v>
      </c>
      <c r="AL39" s="42">
        <f>IF('Indicator Data'!AM43="No Data",1,IF('Indicator Data imputation'!AM42&lt;&gt;"",1,0))</f>
        <v>0</v>
      </c>
      <c r="AM39" s="42">
        <f>IF('Indicator Data'!AN43="No Data",1,IF('Indicator Data imputation'!AN42&lt;&gt;"",1,0))</f>
        <v>0</v>
      </c>
      <c r="AN39" s="42">
        <f>IF('Indicator Data'!AO43="No Data",1,IF('Indicator Data imputation'!AO42&lt;&gt;"",1,0))</f>
        <v>0</v>
      </c>
      <c r="AO39" s="42">
        <f>IF('Indicator Data'!AP43="No Data",1,IF('Indicator Data imputation'!AP42&lt;&gt;"",1,0))</f>
        <v>0</v>
      </c>
      <c r="AP39" s="42">
        <f>IF('Indicator Data'!AQ43="No Data",1,IF('Indicator Data imputation'!AQ42&lt;&gt;"",1,0))</f>
        <v>0</v>
      </c>
      <c r="AQ39" s="42">
        <f>IF('Indicator Data'!AR43="No Data",1,IF('Indicator Data imputation'!AR42&lt;&gt;"",1,0))</f>
        <v>0</v>
      </c>
      <c r="AR39" s="42">
        <f>IF('Indicator Data'!AS43="No Data",1,IF('Indicator Data imputation'!AS42&lt;&gt;"",1,0))</f>
        <v>0</v>
      </c>
      <c r="AS39" s="42">
        <f>IF('Indicator Data'!AT43="No Data",1,IF('Indicator Data imputation'!AT42&lt;&gt;"",1,0))</f>
        <v>0</v>
      </c>
      <c r="AT39" s="42">
        <f>IF('Indicator Data'!AU43="No Data",1,IF('Indicator Data imputation'!AU42&lt;&gt;"",1,0))</f>
        <v>0</v>
      </c>
      <c r="AU39" s="42">
        <f>IF('Indicator Data'!AV43="No Data",1,IF('Indicator Data imputation'!AV42&lt;&gt;"",1,0))</f>
        <v>0</v>
      </c>
      <c r="AV39" s="42">
        <f>IF('Indicator Data'!AW43="No Data",1,IF('Indicator Data imputation'!AW42&lt;&gt;"",1,0))</f>
        <v>0</v>
      </c>
      <c r="AW39" s="42">
        <f>IF('Indicator Data'!AX43="No Data",1,IF('Indicator Data imputation'!AX42&lt;&gt;"",1,0))</f>
        <v>0</v>
      </c>
      <c r="AX39" s="42">
        <f>IF('Indicator Data'!AY43="No Data",1,IF('Indicator Data imputation'!AY42&lt;&gt;"",1,0))</f>
        <v>0</v>
      </c>
      <c r="AY39" s="42">
        <f>IF('Indicator Data'!AZ43="No Data",1,IF('Indicator Data imputation'!AZ42&lt;&gt;"",1,0))</f>
        <v>0</v>
      </c>
      <c r="AZ39" s="42">
        <f>IF('Indicator Data'!BA43="No Data",1,IF('Indicator Data imputation'!BA42&lt;&gt;"",1,0))</f>
        <v>0</v>
      </c>
      <c r="BA39" s="42">
        <f>IF('Indicator Data'!BB43="No Data",1,IF('Indicator Data imputation'!BB42&lt;&gt;"",1,0))</f>
        <v>0</v>
      </c>
      <c r="BB39" s="42">
        <f>IF('Indicator Data'!BC43="No Data",1,IF('Indicator Data imputation'!BC42&lt;&gt;"",1,0))</f>
        <v>0</v>
      </c>
      <c r="BC39" s="42">
        <f>IF('Indicator Data'!BD43="No Data",1,IF('Indicator Data imputation'!BD42&lt;&gt;"",1,0))</f>
        <v>0</v>
      </c>
      <c r="BD39" s="42">
        <f>IF('Indicator Data'!BE43="No Data",1,IF('Indicator Data imputation'!BE42&lt;&gt;"",1,0))</f>
        <v>0</v>
      </c>
      <c r="BE39" s="42">
        <f>IF('Indicator Data'!BF43="No Data",1,IF('Indicator Data imputation'!BF42&lt;&gt;"",1,0))</f>
        <v>1</v>
      </c>
      <c r="BF39" s="42">
        <f>IF('Indicator Data'!BG43="No Data",1,IF('Indicator Data imputation'!BG42&lt;&gt;"",1,0))</f>
        <v>0</v>
      </c>
      <c r="BG39" s="42">
        <f>IF('Indicator Data'!BH43="No Data",1,IF('Indicator Data imputation'!BH42&lt;&gt;"",1,0))</f>
        <v>0</v>
      </c>
      <c r="BH39" s="42">
        <f>IF('Indicator Data'!BI43="No Data",1,IF('Indicator Data imputation'!BI42&lt;&gt;"",1,0))</f>
        <v>0</v>
      </c>
      <c r="BI39" s="42">
        <f>IF('Indicator Data'!BJ43="No Data",1,IF('Indicator Data imputation'!BJ42&lt;&gt;"",1,0))</f>
        <v>0</v>
      </c>
      <c r="BJ39" s="42">
        <f>IF('Indicator Data'!BK43="No Data",1,IF('Indicator Data imputation'!BK42&lt;&gt;"",1,0))</f>
        <v>0</v>
      </c>
      <c r="BK39" s="42">
        <f>IF('Indicator Data'!BL43="No Data",1,IF('Indicator Data imputation'!BL42&lt;&gt;"",1,0))</f>
        <v>0</v>
      </c>
      <c r="BL39" s="42">
        <f>IF('Indicator Data'!BM43="No Data",1,IF('Indicator Data imputation'!BM42&lt;&gt;"",1,0))</f>
        <v>0</v>
      </c>
      <c r="BM39" s="42">
        <f>IF('Indicator Data'!BN43="No Data",1,IF('Indicator Data imputation'!BN42&lt;&gt;"",1,0))</f>
        <v>0</v>
      </c>
      <c r="BN39" s="42">
        <f>IF('Indicator Data'!BO43="No Data",1,IF('Indicator Data imputation'!BO42&lt;&gt;"",1,0))</f>
        <v>0</v>
      </c>
      <c r="BO39" s="42">
        <f>IF('Indicator Data'!BP43="No Data",1,IF('Indicator Data imputation'!BP42&lt;&gt;"",1,0))</f>
        <v>0</v>
      </c>
      <c r="BP39" s="42">
        <f>IF('Indicator Data'!BQ43="No Data",1,IF('Indicator Data imputation'!BQ42&lt;&gt;"",1,0))</f>
        <v>0</v>
      </c>
      <c r="BQ39" s="42">
        <f>IF('Indicator Data'!BR43="No Data",1,IF('Indicator Data imputation'!BR42&lt;&gt;"",1,0))</f>
        <v>0</v>
      </c>
      <c r="BR39" s="42">
        <f>IF('Indicator Data'!BS43="No Data",1,IF('Indicator Data imputation'!BS42&lt;&gt;"",1,0))</f>
        <v>0</v>
      </c>
      <c r="BS39" s="42">
        <f>IF('Indicator Data'!BT43="No Data",1,IF('Indicator Data imputation'!BT42&lt;&gt;"",1,0))</f>
        <v>0</v>
      </c>
      <c r="BT39" s="42">
        <f>IF('Indicator Data'!BU43="No Data",1,IF('Indicator Data imputation'!BU42&lt;&gt;"",1,0))</f>
        <v>0</v>
      </c>
      <c r="BU39">
        <f t="shared" si="2"/>
        <v>1</v>
      </c>
      <c r="BV39" s="44">
        <f t="shared" si="1"/>
        <v>1.3333333333333334E-2</v>
      </c>
    </row>
    <row r="40" spans="1:74">
      <c r="A40" t="str">
        <f>'Indicator Data'!B44</f>
        <v>COD</v>
      </c>
      <c r="B40" s="42">
        <f>IF('Indicator Data'!C44="No Data",1,IF('Indicator Data imputation'!C43&lt;&gt;"",1,0))</f>
        <v>0</v>
      </c>
      <c r="C40" s="42">
        <f>IF('Indicator Data'!D44="No Data",1,IF('Indicator Data imputation'!D43&lt;&gt;"",1,0))</f>
        <v>0</v>
      </c>
      <c r="D40" s="42">
        <f>IF('Indicator Data'!E44="No Data",1,IF('Indicator Data imputation'!E43&lt;&gt;"",1,0))</f>
        <v>0</v>
      </c>
      <c r="E40" s="42">
        <f>IF('Indicator Data'!F44="No Data",1,IF('Indicator Data imputation'!F43&lt;&gt;"",1,0))</f>
        <v>0</v>
      </c>
      <c r="F40" s="42">
        <f>IF('Indicator Data'!G44="No Data",1,IF('Indicator Data imputation'!G43&lt;&gt;"",1,0))</f>
        <v>0</v>
      </c>
      <c r="G40" s="42">
        <f>IF('Indicator Data'!H44="No Data",1,IF('Indicator Data imputation'!H43&lt;&gt;"",1,0))</f>
        <v>0</v>
      </c>
      <c r="H40" s="42">
        <f>IF('Indicator Data'!I44="No Data",1,IF('Indicator Data imputation'!I43&lt;&gt;"",1,0))</f>
        <v>0</v>
      </c>
      <c r="I40" s="42">
        <f>IF('Indicator Data'!J44="No Data",1,IF('Indicator Data imputation'!J43&lt;&gt;"",1,0))</f>
        <v>0</v>
      </c>
      <c r="J40" s="42">
        <f>IF('Indicator Data'!K44="No Data",1,IF('Indicator Data imputation'!K43&lt;&gt;"",1,0))</f>
        <v>0</v>
      </c>
      <c r="K40" s="42">
        <f>IF('Indicator Data'!L44="No Data",1,IF('Indicator Data imputation'!L43&lt;&gt;"",1,0))</f>
        <v>0</v>
      </c>
      <c r="L40" s="42">
        <f>IF('Indicator Data'!M44="No Data",1,IF('Indicator Data imputation'!M43&lt;&gt;"",1,0))</f>
        <v>0</v>
      </c>
      <c r="M40" s="42">
        <f>IF('Indicator Data'!N44="No Data",1,IF('Indicator Data imputation'!N43&lt;&gt;"",1,0))</f>
        <v>0</v>
      </c>
      <c r="N40" s="42">
        <f>IF('Indicator Data'!O44="No Data",1,IF('Indicator Data imputation'!O43&lt;&gt;"",1,0))</f>
        <v>0</v>
      </c>
      <c r="O40" s="42">
        <f>IF('Indicator Data'!P44="No Data",1,IF('Indicator Data imputation'!P43&lt;&gt;"",1,0))</f>
        <v>0</v>
      </c>
      <c r="P40" s="42">
        <f>IF('Indicator Data'!Q44="No Data",1,IF('Indicator Data imputation'!Q43&lt;&gt;"",1,0))</f>
        <v>0</v>
      </c>
      <c r="Q40" s="42">
        <f>IF('Indicator Data'!R44="No Data",1,IF('Indicator Data imputation'!R43&lt;&gt;"",1,0))</f>
        <v>0</v>
      </c>
      <c r="R40" s="42">
        <f>IF('Indicator Data'!S44="No Data",1,IF('Indicator Data imputation'!S43&lt;&gt;"",1,0))</f>
        <v>0</v>
      </c>
      <c r="S40" s="42">
        <f>IF('Indicator Data'!T44="No Data",1,IF('Indicator Data imputation'!T43&lt;&gt;"",1,0))</f>
        <v>0</v>
      </c>
      <c r="T40" s="42">
        <f>IF('Indicator Data'!U44="No Data",1,IF('Indicator Data imputation'!U43&lt;&gt;"",1,0))</f>
        <v>0</v>
      </c>
      <c r="U40" s="42">
        <f>IF('Indicator Data'!V44="No Data",1,IF('Indicator Data imputation'!V43&lt;&gt;"",1,0))</f>
        <v>0</v>
      </c>
      <c r="V40" s="42">
        <f>IF('Indicator Data'!W44="No Data",1,IF('Indicator Data imputation'!W43&lt;&gt;"",1,0))</f>
        <v>0</v>
      </c>
      <c r="W40" s="42">
        <f>IF('Indicator Data'!X44="No Data",1,IF('Indicator Data imputation'!X43&lt;&gt;"",1,0))</f>
        <v>0</v>
      </c>
      <c r="X40" s="42">
        <f>IF('Indicator Data'!Y44="No Data",1,IF('Indicator Data imputation'!Y43&lt;&gt;"",1,0))</f>
        <v>0</v>
      </c>
      <c r="Y40" s="42">
        <f>IF('Indicator Data'!Z44="No Data",1,IF('Indicator Data imputation'!Z43&lt;&gt;"",1,0))</f>
        <v>0</v>
      </c>
      <c r="Z40" s="42">
        <f>IF('Indicator Data'!AA44="No Data",1,IF('Indicator Data imputation'!AA43&lt;&gt;"",1,0))</f>
        <v>0</v>
      </c>
      <c r="AA40" s="42">
        <f>IF('Indicator Data'!AB44="No Data",1,IF('Indicator Data imputation'!AB43&lt;&gt;"",1,0))</f>
        <v>0</v>
      </c>
      <c r="AB40" s="42">
        <f>IF('Indicator Data'!AC44="No Data",1,IF('Indicator Data imputation'!AC43&lt;&gt;"",1,0))</f>
        <v>0</v>
      </c>
      <c r="AC40" s="42">
        <f>IF('Indicator Data'!AD44="No Data",1,IF('Indicator Data imputation'!AD43&lt;&gt;"",1,0))</f>
        <v>0</v>
      </c>
      <c r="AD40" s="42">
        <f>IF('Indicator Data'!AE44="No Data",1,IF('Indicator Data imputation'!AE43&lt;&gt;"",1,0))</f>
        <v>0</v>
      </c>
      <c r="AE40" s="42">
        <f>IF('Indicator Data'!AF44="No Data",1,IF('Indicator Data imputation'!AF43&lt;&gt;"",1,0))</f>
        <v>0</v>
      </c>
      <c r="AF40" s="42">
        <f>IF('Indicator Data'!AG44="No Data",1,IF('Indicator Data imputation'!AG43&lt;&gt;"",1,0))</f>
        <v>0</v>
      </c>
      <c r="AG40" s="42">
        <f>IF('Indicator Data'!AH44="No Data",1,IF('Indicator Data imputation'!AH43&lt;&gt;"",1,0))</f>
        <v>0</v>
      </c>
      <c r="AH40" s="42">
        <f>IF('Indicator Data'!AI44="No Data",1,IF('Indicator Data imputation'!AI43&lt;&gt;"",1,0))</f>
        <v>0</v>
      </c>
      <c r="AI40" s="42">
        <f>IF('Indicator Data'!AJ44="No Data",1,IF('Indicator Data imputation'!AJ43&lt;&gt;"",1,0))</f>
        <v>0</v>
      </c>
      <c r="AJ40" s="42">
        <f>IF('Indicator Data'!AK44="No Data",1,IF('Indicator Data imputation'!AK43&lt;&gt;"",1,0))</f>
        <v>0</v>
      </c>
      <c r="AK40" s="42">
        <f>IF('Indicator Data'!AL44="No Data",1,IF('Indicator Data imputation'!AL43&lt;&gt;"",1,0))</f>
        <v>0</v>
      </c>
      <c r="AL40" s="42">
        <f>IF('Indicator Data'!AM44="No Data",1,IF('Indicator Data imputation'!AM43&lt;&gt;"",1,0))</f>
        <v>0</v>
      </c>
      <c r="AM40" s="42">
        <f>IF('Indicator Data'!AN44="No Data",1,IF('Indicator Data imputation'!AN43&lt;&gt;"",1,0))</f>
        <v>0</v>
      </c>
      <c r="AN40" s="42">
        <f>IF('Indicator Data'!AO44="No Data",1,IF('Indicator Data imputation'!AO43&lt;&gt;"",1,0))</f>
        <v>0</v>
      </c>
      <c r="AO40" s="42">
        <f>IF('Indicator Data'!AP44="No Data",1,IF('Indicator Data imputation'!AP43&lt;&gt;"",1,0))</f>
        <v>0</v>
      </c>
      <c r="AP40" s="42">
        <f>IF('Indicator Data'!AQ44="No Data",1,IF('Indicator Data imputation'!AQ43&lt;&gt;"",1,0))</f>
        <v>0</v>
      </c>
      <c r="AQ40" s="42">
        <f>IF('Indicator Data'!AR44="No Data",1,IF('Indicator Data imputation'!AR43&lt;&gt;"",1,0))</f>
        <v>0</v>
      </c>
      <c r="AR40" s="42">
        <f>IF('Indicator Data'!AS44="No Data",1,IF('Indicator Data imputation'!AS43&lt;&gt;"",1,0))</f>
        <v>0</v>
      </c>
      <c r="AS40" s="42">
        <f>IF('Indicator Data'!AT44="No Data",1,IF('Indicator Data imputation'!AT43&lt;&gt;"",1,0))</f>
        <v>0</v>
      </c>
      <c r="AT40" s="42">
        <f>IF('Indicator Data'!AU44="No Data",1,IF('Indicator Data imputation'!AU43&lt;&gt;"",1,0))</f>
        <v>0</v>
      </c>
      <c r="AU40" s="42">
        <f>IF('Indicator Data'!AV44="No Data",1,IF('Indicator Data imputation'!AV43&lt;&gt;"",1,0))</f>
        <v>0</v>
      </c>
      <c r="AV40" s="42">
        <f>IF('Indicator Data'!AW44="No Data",1,IF('Indicator Data imputation'!AW43&lt;&gt;"",1,0))</f>
        <v>0</v>
      </c>
      <c r="AW40" s="42">
        <f>IF('Indicator Data'!AX44="No Data",1,IF('Indicator Data imputation'!AX43&lt;&gt;"",1,0))</f>
        <v>0</v>
      </c>
      <c r="AX40" s="42">
        <f>IF('Indicator Data'!AY44="No Data",1,IF('Indicator Data imputation'!AY43&lt;&gt;"",1,0))</f>
        <v>0</v>
      </c>
      <c r="AY40" s="42">
        <f>IF('Indicator Data'!AZ44="No Data",1,IF('Indicator Data imputation'!AZ43&lt;&gt;"",1,0))</f>
        <v>0</v>
      </c>
      <c r="AZ40" s="42">
        <f>IF('Indicator Data'!BA44="No Data",1,IF('Indicator Data imputation'!BA43&lt;&gt;"",1,0))</f>
        <v>0</v>
      </c>
      <c r="BA40" s="42">
        <f>IF('Indicator Data'!BB44="No Data",1,IF('Indicator Data imputation'!BB43&lt;&gt;"",1,0))</f>
        <v>0</v>
      </c>
      <c r="BB40" s="42">
        <f>IF('Indicator Data'!BC44="No Data",1,IF('Indicator Data imputation'!BC43&lt;&gt;"",1,0))</f>
        <v>0</v>
      </c>
      <c r="BC40" s="42">
        <f>IF('Indicator Data'!BD44="No Data",1,IF('Indicator Data imputation'!BD43&lt;&gt;"",1,0))</f>
        <v>0</v>
      </c>
      <c r="BD40" s="42">
        <f>IF('Indicator Data'!BE44="No Data",1,IF('Indicator Data imputation'!BE43&lt;&gt;"",1,0))</f>
        <v>0</v>
      </c>
      <c r="BE40" s="42">
        <f>IF('Indicator Data'!BF44="No Data",1,IF('Indicator Data imputation'!BF43&lt;&gt;"",1,0))</f>
        <v>0</v>
      </c>
      <c r="BF40" s="42">
        <f>IF('Indicator Data'!BG44="No Data",1,IF('Indicator Data imputation'!BG43&lt;&gt;"",1,0))</f>
        <v>0</v>
      </c>
      <c r="BG40" s="42">
        <f>IF('Indicator Data'!BH44="No Data",1,IF('Indicator Data imputation'!BH43&lt;&gt;"",1,0))</f>
        <v>0</v>
      </c>
      <c r="BH40" s="42">
        <f>IF('Indicator Data'!BI44="No Data",1,IF('Indicator Data imputation'!BI43&lt;&gt;"",1,0))</f>
        <v>0</v>
      </c>
      <c r="BI40" s="42">
        <f>IF('Indicator Data'!BJ44="No Data",1,IF('Indicator Data imputation'!BJ43&lt;&gt;"",1,0))</f>
        <v>0</v>
      </c>
      <c r="BJ40" s="42">
        <f>IF('Indicator Data'!BK44="No Data",1,IF('Indicator Data imputation'!BK43&lt;&gt;"",1,0))</f>
        <v>0</v>
      </c>
      <c r="BK40" s="42">
        <f>IF('Indicator Data'!BL44="No Data",1,IF('Indicator Data imputation'!BL43&lt;&gt;"",1,0))</f>
        <v>0</v>
      </c>
      <c r="BL40" s="42">
        <f>IF('Indicator Data'!BM44="No Data",1,IF('Indicator Data imputation'!BM43&lt;&gt;"",1,0))</f>
        <v>0</v>
      </c>
      <c r="BM40" s="42">
        <f>IF('Indicator Data'!BN44="No Data",1,IF('Indicator Data imputation'!BN43&lt;&gt;"",1,0))</f>
        <v>0</v>
      </c>
      <c r="BN40" s="42">
        <f>IF('Indicator Data'!BO44="No Data",1,IF('Indicator Data imputation'!BO43&lt;&gt;"",1,0))</f>
        <v>0</v>
      </c>
      <c r="BO40" s="42">
        <f>IF('Indicator Data'!BP44="No Data",1,IF('Indicator Data imputation'!BP43&lt;&gt;"",1,0))</f>
        <v>0</v>
      </c>
      <c r="BP40" s="42">
        <f>IF('Indicator Data'!BQ44="No Data",1,IF('Indicator Data imputation'!BQ43&lt;&gt;"",1,0))</f>
        <v>0</v>
      </c>
      <c r="BQ40" s="42">
        <f>IF('Indicator Data'!BR44="No Data",1,IF('Indicator Data imputation'!BR43&lt;&gt;"",1,0))</f>
        <v>1</v>
      </c>
      <c r="BR40" s="42">
        <f>IF('Indicator Data'!BS44="No Data",1,IF('Indicator Data imputation'!BS43&lt;&gt;"",1,0))</f>
        <v>0</v>
      </c>
      <c r="BS40" s="42">
        <f>IF('Indicator Data'!BT44="No Data",1,IF('Indicator Data imputation'!BT43&lt;&gt;"",1,0))</f>
        <v>0</v>
      </c>
      <c r="BT40" s="42">
        <f>IF('Indicator Data'!BU44="No Data",1,IF('Indicator Data imputation'!BU43&lt;&gt;"",1,0))</f>
        <v>0</v>
      </c>
      <c r="BU40">
        <f t="shared" si="2"/>
        <v>1</v>
      </c>
      <c r="BV40" s="44">
        <f t="shared" si="1"/>
        <v>1.3333333333333334E-2</v>
      </c>
    </row>
    <row r="41" spans="1:74">
      <c r="A41" t="str">
        <f>'Indicator Data'!B45</f>
        <v>CRI</v>
      </c>
      <c r="B41" s="42">
        <f>IF('Indicator Data'!C45="No Data",1,IF('Indicator Data imputation'!C44&lt;&gt;"",1,0))</f>
        <v>0</v>
      </c>
      <c r="C41" s="42">
        <f>IF('Indicator Data'!D45="No Data",1,IF('Indicator Data imputation'!D44&lt;&gt;"",1,0))</f>
        <v>0</v>
      </c>
      <c r="D41" s="42">
        <f>IF('Indicator Data'!E45="No Data",1,IF('Indicator Data imputation'!E44&lt;&gt;"",1,0))</f>
        <v>0</v>
      </c>
      <c r="E41" s="42">
        <f>IF('Indicator Data'!F45="No Data",1,IF('Indicator Data imputation'!F44&lt;&gt;"",1,0))</f>
        <v>0</v>
      </c>
      <c r="F41" s="42">
        <f>IF('Indicator Data'!G45="No Data",1,IF('Indicator Data imputation'!G44&lt;&gt;"",1,0))</f>
        <v>0</v>
      </c>
      <c r="G41" s="42">
        <f>IF('Indicator Data'!H45="No Data",1,IF('Indicator Data imputation'!H44&lt;&gt;"",1,0))</f>
        <v>0</v>
      </c>
      <c r="H41" s="42">
        <f>IF('Indicator Data'!I45="No Data",1,IF('Indicator Data imputation'!I44&lt;&gt;"",1,0))</f>
        <v>0</v>
      </c>
      <c r="I41" s="42">
        <f>IF('Indicator Data'!J45="No Data",1,IF('Indicator Data imputation'!J44&lt;&gt;"",1,0))</f>
        <v>0</v>
      </c>
      <c r="J41" s="42">
        <f>IF('Indicator Data'!K45="No Data",1,IF('Indicator Data imputation'!K44&lt;&gt;"",1,0))</f>
        <v>0</v>
      </c>
      <c r="K41" s="42">
        <f>IF('Indicator Data'!L45="No Data",1,IF('Indicator Data imputation'!L44&lt;&gt;"",1,0))</f>
        <v>0</v>
      </c>
      <c r="L41" s="42">
        <f>IF('Indicator Data'!M45="No Data",1,IF('Indicator Data imputation'!M44&lt;&gt;"",1,0))</f>
        <v>1</v>
      </c>
      <c r="M41" s="42">
        <f>IF('Indicator Data'!N45="No Data",1,IF('Indicator Data imputation'!N44&lt;&gt;"",1,0))</f>
        <v>1</v>
      </c>
      <c r="N41" s="42">
        <f>IF('Indicator Data'!O45="No Data",1,IF('Indicator Data imputation'!O44&lt;&gt;"",1,0))</f>
        <v>1</v>
      </c>
      <c r="O41" s="42">
        <f>IF('Indicator Data'!P45="No Data",1,IF('Indicator Data imputation'!P44&lt;&gt;"",1,0))</f>
        <v>1</v>
      </c>
      <c r="P41" s="42">
        <f>IF('Indicator Data'!Q45="No Data",1,IF('Indicator Data imputation'!Q44&lt;&gt;"",1,0))</f>
        <v>0</v>
      </c>
      <c r="Q41" s="42">
        <f>IF('Indicator Data'!R45="No Data",1,IF('Indicator Data imputation'!R44&lt;&gt;"",1,0))</f>
        <v>0</v>
      </c>
      <c r="R41" s="42">
        <f>IF('Indicator Data'!S45="No Data",1,IF('Indicator Data imputation'!S44&lt;&gt;"",1,0))</f>
        <v>0</v>
      </c>
      <c r="S41" s="42">
        <f>IF('Indicator Data'!T45="No Data",1,IF('Indicator Data imputation'!T44&lt;&gt;"",1,0))</f>
        <v>0</v>
      </c>
      <c r="T41" s="42">
        <f>IF('Indicator Data'!U45="No Data",1,IF('Indicator Data imputation'!U44&lt;&gt;"",1,0))</f>
        <v>0</v>
      </c>
      <c r="U41" s="42">
        <f>IF('Indicator Data'!V45="No Data",1,IF('Indicator Data imputation'!V44&lt;&gt;"",1,0))</f>
        <v>0</v>
      </c>
      <c r="V41" s="42">
        <f>IF('Indicator Data'!W45="No Data",1,IF('Indicator Data imputation'!W44&lt;&gt;"",1,0))</f>
        <v>0</v>
      </c>
      <c r="W41" s="42">
        <f>IF('Indicator Data'!X45="No Data",1,IF('Indicator Data imputation'!X44&lt;&gt;"",1,0))</f>
        <v>0</v>
      </c>
      <c r="X41" s="42">
        <f>IF('Indicator Data'!Y45="No Data",1,IF('Indicator Data imputation'!Y44&lt;&gt;"",1,0))</f>
        <v>0</v>
      </c>
      <c r="Y41" s="42">
        <f>IF('Indicator Data'!Z45="No Data",1,IF('Indicator Data imputation'!Z44&lt;&gt;"",1,0))</f>
        <v>0</v>
      </c>
      <c r="Z41" s="42">
        <f>IF('Indicator Data'!AA45="No Data",1,IF('Indicator Data imputation'!AA44&lt;&gt;"",1,0))</f>
        <v>0</v>
      </c>
      <c r="AA41" s="42">
        <f>IF('Indicator Data'!AB45="No Data",1,IF('Indicator Data imputation'!AB44&lt;&gt;"",1,0))</f>
        <v>0</v>
      </c>
      <c r="AB41" s="42">
        <f>IF('Indicator Data'!AC45="No Data",1,IF('Indicator Data imputation'!AC44&lt;&gt;"",1,0))</f>
        <v>0</v>
      </c>
      <c r="AC41" s="42">
        <f>IF('Indicator Data'!AD45="No Data",1,IF('Indicator Data imputation'!AD44&lt;&gt;"",1,0))</f>
        <v>0</v>
      </c>
      <c r="AD41" s="42">
        <f>IF('Indicator Data'!AE45="No Data",1,IF('Indicator Data imputation'!AE44&lt;&gt;"",1,0))</f>
        <v>0</v>
      </c>
      <c r="AE41" s="42">
        <f>IF('Indicator Data'!AF45="No Data",1,IF('Indicator Data imputation'!AF44&lt;&gt;"",1,0))</f>
        <v>0</v>
      </c>
      <c r="AF41" s="42">
        <f>IF('Indicator Data'!AG45="No Data",1,IF('Indicator Data imputation'!AG44&lt;&gt;"",1,0))</f>
        <v>0</v>
      </c>
      <c r="AG41" s="42">
        <f>IF('Indicator Data'!AH45="No Data",1,IF('Indicator Data imputation'!AH44&lt;&gt;"",1,0))</f>
        <v>0</v>
      </c>
      <c r="AH41" s="42">
        <f>IF('Indicator Data'!AI45="No Data",1,IF('Indicator Data imputation'!AI44&lt;&gt;"",1,0))</f>
        <v>0</v>
      </c>
      <c r="AI41" s="42">
        <f>IF('Indicator Data'!AJ45="No Data",1,IF('Indicator Data imputation'!AJ44&lt;&gt;"",1,0))</f>
        <v>0</v>
      </c>
      <c r="AJ41" s="42">
        <f>IF('Indicator Data'!AK45="No Data",1,IF('Indicator Data imputation'!AK44&lt;&gt;"",1,0))</f>
        <v>0</v>
      </c>
      <c r="AK41" s="42">
        <f>IF('Indicator Data'!AL45="No Data",1,IF('Indicator Data imputation'!AL44&lt;&gt;"",1,0))</f>
        <v>0</v>
      </c>
      <c r="AL41" s="42">
        <f>IF('Indicator Data'!AM45="No Data",1,IF('Indicator Data imputation'!AM44&lt;&gt;"",1,0))</f>
        <v>0</v>
      </c>
      <c r="AM41" s="42">
        <f>IF('Indicator Data'!AN45="No Data",1,IF('Indicator Data imputation'!AN44&lt;&gt;"",1,0))</f>
        <v>0</v>
      </c>
      <c r="AN41" s="42">
        <f>IF('Indicator Data'!AO45="No Data",1,IF('Indicator Data imputation'!AO44&lt;&gt;"",1,0))</f>
        <v>0</v>
      </c>
      <c r="AO41" s="42">
        <f>IF('Indicator Data'!AP45="No Data",1,IF('Indicator Data imputation'!AP44&lt;&gt;"",1,0))</f>
        <v>0</v>
      </c>
      <c r="AP41" s="42">
        <f>IF('Indicator Data'!AQ45="No Data",1,IF('Indicator Data imputation'!AQ44&lt;&gt;"",1,0))</f>
        <v>0</v>
      </c>
      <c r="AQ41" s="42">
        <f>IF('Indicator Data'!AR45="No Data",1,IF('Indicator Data imputation'!AR44&lt;&gt;"",1,0))</f>
        <v>0</v>
      </c>
      <c r="AR41" s="42">
        <f>IF('Indicator Data'!AS45="No Data",1,IF('Indicator Data imputation'!AS44&lt;&gt;"",1,0))</f>
        <v>0</v>
      </c>
      <c r="AS41" s="42">
        <f>IF('Indicator Data'!AT45="No Data",1,IF('Indicator Data imputation'!AT44&lt;&gt;"",1,0))</f>
        <v>0</v>
      </c>
      <c r="AT41" s="42">
        <f>IF('Indicator Data'!AU45="No Data",1,IF('Indicator Data imputation'!AU44&lt;&gt;"",1,0))</f>
        <v>0</v>
      </c>
      <c r="AU41" s="42">
        <f>IF('Indicator Data'!AV45="No Data",1,IF('Indicator Data imputation'!AV44&lt;&gt;"",1,0))</f>
        <v>0</v>
      </c>
      <c r="AV41" s="42">
        <f>IF('Indicator Data'!AW45="No Data",1,IF('Indicator Data imputation'!AW44&lt;&gt;"",1,0))</f>
        <v>0</v>
      </c>
      <c r="AW41" s="42">
        <f>IF('Indicator Data'!AX45="No Data",1,IF('Indicator Data imputation'!AX44&lt;&gt;"",1,0))</f>
        <v>0</v>
      </c>
      <c r="AX41" s="42">
        <f>IF('Indicator Data'!AY45="No Data",1,IF('Indicator Data imputation'!AY44&lt;&gt;"",1,0))</f>
        <v>0</v>
      </c>
      <c r="AY41" s="42">
        <f>IF('Indicator Data'!AZ45="No Data",1,IF('Indicator Data imputation'!AZ44&lt;&gt;"",1,0))</f>
        <v>0</v>
      </c>
      <c r="AZ41" s="42">
        <f>IF('Indicator Data'!BA45="No Data",1,IF('Indicator Data imputation'!BA44&lt;&gt;"",1,0))</f>
        <v>0</v>
      </c>
      <c r="BA41" s="42">
        <f>IF('Indicator Data'!BB45="No Data",1,IF('Indicator Data imputation'!BB44&lt;&gt;"",1,0))</f>
        <v>0</v>
      </c>
      <c r="BB41" s="42">
        <f>IF('Indicator Data'!BC45="No Data",1,IF('Indicator Data imputation'!BC44&lt;&gt;"",1,0))</f>
        <v>0</v>
      </c>
      <c r="BC41" s="42">
        <f>IF('Indicator Data'!BD45="No Data",1,IF('Indicator Data imputation'!BD44&lt;&gt;"",1,0))</f>
        <v>0</v>
      </c>
      <c r="BD41" s="42">
        <f>IF('Indicator Data'!BE45="No Data",1,IF('Indicator Data imputation'!BE44&lt;&gt;"",1,0))</f>
        <v>0</v>
      </c>
      <c r="BE41" s="42">
        <f>IF('Indicator Data'!BF45="No Data",1,IF('Indicator Data imputation'!BF44&lt;&gt;"",1,0))</f>
        <v>0</v>
      </c>
      <c r="BF41" s="42">
        <f>IF('Indicator Data'!BG45="No Data",1,IF('Indicator Data imputation'!BG44&lt;&gt;"",1,0))</f>
        <v>0</v>
      </c>
      <c r="BG41" s="42">
        <f>IF('Indicator Data'!BH45="No Data",1,IF('Indicator Data imputation'!BH44&lt;&gt;"",1,0))</f>
        <v>0</v>
      </c>
      <c r="BH41" s="42">
        <f>IF('Indicator Data'!BI45="No Data",1,IF('Indicator Data imputation'!BI44&lt;&gt;"",1,0))</f>
        <v>0</v>
      </c>
      <c r="BI41" s="42">
        <f>IF('Indicator Data'!BJ45="No Data",1,IF('Indicator Data imputation'!BJ44&lt;&gt;"",1,0))</f>
        <v>0</v>
      </c>
      <c r="BJ41" s="42">
        <f>IF('Indicator Data'!BK45="No Data",1,IF('Indicator Data imputation'!BK44&lt;&gt;"",1,0))</f>
        <v>0</v>
      </c>
      <c r="BK41" s="42">
        <f>IF('Indicator Data'!BL45="No Data",1,IF('Indicator Data imputation'!BL44&lt;&gt;"",1,0))</f>
        <v>0</v>
      </c>
      <c r="BL41" s="42">
        <f>IF('Indicator Data'!BM45="No Data",1,IF('Indicator Data imputation'!BM44&lt;&gt;"",1,0))</f>
        <v>0</v>
      </c>
      <c r="BM41" s="42">
        <f>IF('Indicator Data'!BN45="No Data",1,IF('Indicator Data imputation'!BN44&lt;&gt;"",1,0))</f>
        <v>0</v>
      </c>
      <c r="BN41" s="42">
        <f>IF('Indicator Data'!BO45="No Data",1,IF('Indicator Data imputation'!BO44&lt;&gt;"",1,0))</f>
        <v>0</v>
      </c>
      <c r="BO41" s="42">
        <f>IF('Indicator Data'!BP45="No Data",1,IF('Indicator Data imputation'!BP44&lt;&gt;"",1,0))</f>
        <v>0</v>
      </c>
      <c r="BP41" s="42">
        <f>IF('Indicator Data'!BQ45="No Data",1,IF('Indicator Data imputation'!BQ44&lt;&gt;"",1,0))</f>
        <v>0</v>
      </c>
      <c r="BQ41" s="42">
        <f>IF('Indicator Data'!BR45="No Data",1,IF('Indicator Data imputation'!BR44&lt;&gt;"",1,0))</f>
        <v>0</v>
      </c>
      <c r="BR41" s="42">
        <f>IF('Indicator Data'!BS45="No Data",1,IF('Indicator Data imputation'!BS44&lt;&gt;"",1,0))</f>
        <v>0</v>
      </c>
      <c r="BS41" s="42">
        <f>IF('Indicator Data'!BT45="No Data",1,IF('Indicator Data imputation'!BT44&lt;&gt;"",1,0))</f>
        <v>0</v>
      </c>
      <c r="BT41" s="42">
        <f>IF('Indicator Data'!BU45="No Data",1,IF('Indicator Data imputation'!BU44&lt;&gt;"",1,0))</f>
        <v>0</v>
      </c>
      <c r="BU41">
        <f t="shared" si="2"/>
        <v>4</v>
      </c>
      <c r="BV41" s="44">
        <f t="shared" si="1"/>
        <v>5.3333333333333337E-2</v>
      </c>
    </row>
    <row r="42" spans="1:74">
      <c r="A42" t="str">
        <f>'Indicator Data'!B46</f>
        <v>CIV</v>
      </c>
      <c r="B42" s="42">
        <f>IF('Indicator Data'!C46="No Data",1,IF('Indicator Data imputation'!C45&lt;&gt;"",1,0))</f>
        <v>0</v>
      </c>
      <c r="C42" s="42">
        <f>IF('Indicator Data'!D46="No Data",1,IF('Indicator Data imputation'!D45&lt;&gt;"",1,0))</f>
        <v>0</v>
      </c>
      <c r="D42" s="42">
        <f>IF('Indicator Data'!E46="No Data",1,IF('Indicator Data imputation'!E45&lt;&gt;"",1,0))</f>
        <v>0</v>
      </c>
      <c r="E42" s="42">
        <f>IF('Indicator Data'!F46="No Data",1,IF('Indicator Data imputation'!F45&lt;&gt;"",1,0))</f>
        <v>0</v>
      </c>
      <c r="F42" s="42">
        <f>IF('Indicator Data'!G46="No Data",1,IF('Indicator Data imputation'!G45&lt;&gt;"",1,0))</f>
        <v>0</v>
      </c>
      <c r="G42" s="42">
        <f>IF('Indicator Data'!H46="No Data",1,IF('Indicator Data imputation'!H45&lt;&gt;"",1,0))</f>
        <v>0</v>
      </c>
      <c r="H42" s="42">
        <f>IF('Indicator Data'!I46="No Data",1,IF('Indicator Data imputation'!I45&lt;&gt;"",1,0))</f>
        <v>0</v>
      </c>
      <c r="I42" s="42">
        <f>IF('Indicator Data'!J46="No Data",1,IF('Indicator Data imputation'!J45&lt;&gt;"",1,0))</f>
        <v>0</v>
      </c>
      <c r="J42" s="42">
        <f>IF('Indicator Data'!K46="No Data",1,IF('Indicator Data imputation'!K45&lt;&gt;"",1,0))</f>
        <v>0</v>
      </c>
      <c r="K42" s="42">
        <f>IF('Indicator Data'!L46="No Data",1,IF('Indicator Data imputation'!L45&lt;&gt;"",1,0))</f>
        <v>0</v>
      </c>
      <c r="L42" s="42">
        <f>IF('Indicator Data'!M46="No Data",1,IF('Indicator Data imputation'!M45&lt;&gt;"",1,0))</f>
        <v>0</v>
      </c>
      <c r="M42" s="42">
        <f>IF('Indicator Data'!N46="No Data",1,IF('Indicator Data imputation'!N45&lt;&gt;"",1,0))</f>
        <v>0</v>
      </c>
      <c r="N42" s="42">
        <f>IF('Indicator Data'!O46="No Data",1,IF('Indicator Data imputation'!O45&lt;&gt;"",1,0))</f>
        <v>0</v>
      </c>
      <c r="O42" s="42">
        <f>IF('Indicator Data'!P46="No Data",1,IF('Indicator Data imputation'!P45&lt;&gt;"",1,0))</f>
        <v>0</v>
      </c>
      <c r="P42" s="42">
        <f>IF('Indicator Data'!Q46="No Data",1,IF('Indicator Data imputation'!Q45&lt;&gt;"",1,0))</f>
        <v>0</v>
      </c>
      <c r="Q42" s="42">
        <f>IF('Indicator Data'!R46="No Data",1,IF('Indicator Data imputation'!R45&lt;&gt;"",1,0))</f>
        <v>0</v>
      </c>
      <c r="R42" s="42">
        <f>IF('Indicator Data'!S46="No Data",1,IF('Indicator Data imputation'!S45&lt;&gt;"",1,0))</f>
        <v>0</v>
      </c>
      <c r="S42" s="42">
        <f>IF('Indicator Data'!T46="No Data",1,IF('Indicator Data imputation'!T45&lt;&gt;"",1,0))</f>
        <v>0</v>
      </c>
      <c r="T42" s="42">
        <f>IF('Indicator Data'!U46="No Data",1,IF('Indicator Data imputation'!U45&lt;&gt;"",1,0))</f>
        <v>0</v>
      </c>
      <c r="U42" s="42">
        <f>IF('Indicator Data'!V46="No Data",1,IF('Indicator Data imputation'!V45&lt;&gt;"",1,0))</f>
        <v>0</v>
      </c>
      <c r="V42" s="42">
        <f>IF('Indicator Data'!W46="No Data",1,IF('Indicator Data imputation'!W45&lt;&gt;"",1,0))</f>
        <v>0</v>
      </c>
      <c r="W42" s="42">
        <f>IF('Indicator Data'!X46="No Data",1,IF('Indicator Data imputation'!X45&lt;&gt;"",1,0))</f>
        <v>0</v>
      </c>
      <c r="X42" s="42">
        <f>IF('Indicator Data'!Y46="No Data",1,IF('Indicator Data imputation'!Y45&lt;&gt;"",1,0))</f>
        <v>0</v>
      </c>
      <c r="Y42" s="42">
        <f>IF('Indicator Data'!Z46="No Data",1,IF('Indicator Data imputation'!Z45&lt;&gt;"",1,0))</f>
        <v>0</v>
      </c>
      <c r="Z42" s="42">
        <f>IF('Indicator Data'!AA46="No Data",1,IF('Indicator Data imputation'!AA45&lt;&gt;"",1,0))</f>
        <v>0</v>
      </c>
      <c r="AA42" s="42">
        <f>IF('Indicator Data'!AB46="No Data",1,IF('Indicator Data imputation'!AB45&lt;&gt;"",1,0))</f>
        <v>0</v>
      </c>
      <c r="AB42" s="42">
        <f>IF('Indicator Data'!AC46="No Data",1,IF('Indicator Data imputation'!AC45&lt;&gt;"",1,0))</f>
        <v>1</v>
      </c>
      <c r="AC42" s="42">
        <f>IF('Indicator Data'!AD46="No Data",1,IF('Indicator Data imputation'!AD45&lt;&gt;"",1,0))</f>
        <v>0</v>
      </c>
      <c r="AD42" s="42">
        <f>IF('Indicator Data'!AE46="No Data",1,IF('Indicator Data imputation'!AE45&lt;&gt;"",1,0))</f>
        <v>0</v>
      </c>
      <c r="AE42" s="42">
        <f>IF('Indicator Data'!AF46="No Data",1,IF('Indicator Data imputation'!AF45&lt;&gt;"",1,0))</f>
        <v>0</v>
      </c>
      <c r="AF42" s="42">
        <f>IF('Indicator Data'!AG46="No Data",1,IF('Indicator Data imputation'!AG45&lt;&gt;"",1,0))</f>
        <v>0</v>
      </c>
      <c r="AG42" s="42">
        <f>IF('Indicator Data'!AH46="No Data",1,IF('Indicator Data imputation'!AH45&lt;&gt;"",1,0))</f>
        <v>0</v>
      </c>
      <c r="AH42" s="42">
        <f>IF('Indicator Data'!AI46="No Data",1,IF('Indicator Data imputation'!AI45&lt;&gt;"",1,0))</f>
        <v>0</v>
      </c>
      <c r="AI42" s="42">
        <f>IF('Indicator Data'!AJ46="No Data",1,IF('Indicator Data imputation'!AJ45&lt;&gt;"",1,0))</f>
        <v>0</v>
      </c>
      <c r="AJ42" s="42">
        <f>IF('Indicator Data'!AK46="No Data",1,IF('Indicator Data imputation'!AK45&lt;&gt;"",1,0))</f>
        <v>0</v>
      </c>
      <c r="AK42" s="42">
        <f>IF('Indicator Data'!AL46="No Data",1,IF('Indicator Data imputation'!AL45&lt;&gt;"",1,0))</f>
        <v>0</v>
      </c>
      <c r="AL42" s="42">
        <f>IF('Indicator Data'!AM46="No Data",1,IF('Indicator Data imputation'!AM45&lt;&gt;"",1,0))</f>
        <v>0</v>
      </c>
      <c r="AM42" s="42">
        <f>IF('Indicator Data'!AN46="No Data",1,IF('Indicator Data imputation'!AN45&lt;&gt;"",1,0))</f>
        <v>0</v>
      </c>
      <c r="AN42" s="42">
        <f>IF('Indicator Data'!AO46="No Data",1,IF('Indicator Data imputation'!AO45&lt;&gt;"",1,0))</f>
        <v>0</v>
      </c>
      <c r="AO42" s="42">
        <f>IF('Indicator Data'!AP46="No Data",1,IF('Indicator Data imputation'!AP45&lt;&gt;"",1,0))</f>
        <v>0</v>
      </c>
      <c r="AP42" s="42">
        <f>IF('Indicator Data'!AQ46="No Data",1,IF('Indicator Data imputation'!AQ45&lt;&gt;"",1,0))</f>
        <v>0</v>
      </c>
      <c r="AQ42" s="42">
        <f>IF('Indicator Data'!AR46="No Data",1,IF('Indicator Data imputation'!AR45&lt;&gt;"",1,0))</f>
        <v>0</v>
      </c>
      <c r="AR42" s="42">
        <f>IF('Indicator Data'!AS46="No Data",1,IF('Indicator Data imputation'!AS45&lt;&gt;"",1,0))</f>
        <v>0</v>
      </c>
      <c r="AS42" s="42">
        <f>IF('Indicator Data'!AT46="No Data",1,IF('Indicator Data imputation'!AT45&lt;&gt;"",1,0))</f>
        <v>0</v>
      </c>
      <c r="AT42" s="42">
        <f>IF('Indicator Data'!AU46="No Data",1,IF('Indicator Data imputation'!AU45&lt;&gt;"",1,0))</f>
        <v>0</v>
      </c>
      <c r="AU42" s="42">
        <f>IF('Indicator Data'!AV46="No Data",1,IF('Indicator Data imputation'!AV45&lt;&gt;"",1,0))</f>
        <v>0</v>
      </c>
      <c r="AV42" s="42">
        <f>IF('Indicator Data'!AW46="No Data",1,IF('Indicator Data imputation'!AW45&lt;&gt;"",1,0))</f>
        <v>0</v>
      </c>
      <c r="AW42" s="42">
        <f>IF('Indicator Data'!AX46="No Data",1,IF('Indicator Data imputation'!AX45&lt;&gt;"",1,0))</f>
        <v>0</v>
      </c>
      <c r="AX42" s="42">
        <f>IF('Indicator Data'!AY46="No Data",1,IF('Indicator Data imputation'!AY45&lt;&gt;"",1,0))</f>
        <v>0</v>
      </c>
      <c r="AY42" s="42">
        <f>IF('Indicator Data'!AZ46="No Data",1,IF('Indicator Data imputation'!AZ45&lt;&gt;"",1,0))</f>
        <v>0</v>
      </c>
      <c r="AZ42" s="42">
        <f>IF('Indicator Data'!BA46="No Data",1,IF('Indicator Data imputation'!BA45&lt;&gt;"",1,0))</f>
        <v>0</v>
      </c>
      <c r="BA42" s="42">
        <f>IF('Indicator Data'!BB46="No Data",1,IF('Indicator Data imputation'!BB45&lt;&gt;"",1,0))</f>
        <v>0</v>
      </c>
      <c r="BB42" s="42">
        <f>IF('Indicator Data'!BC46="No Data",1,IF('Indicator Data imputation'!BC45&lt;&gt;"",1,0))</f>
        <v>0</v>
      </c>
      <c r="BC42" s="42">
        <f>IF('Indicator Data'!BD46="No Data",1,IF('Indicator Data imputation'!BD45&lt;&gt;"",1,0))</f>
        <v>0</v>
      </c>
      <c r="BD42" s="42">
        <f>IF('Indicator Data'!BE46="No Data",1,IF('Indicator Data imputation'!BE45&lt;&gt;"",1,0))</f>
        <v>0</v>
      </c>
      <c r="BE42" s="42">
        <f>IF('Indicator Data'!BF46="No Data",1,IF('Indicator Data imputation'!BF45&lt;&gt;"",1,0))</f>
        <v>0</v>
      </c>
      <c r="BF42" s="42">
        <f>IF('Indicator Data'!BG46="No Data",1,IF('Indicator Data imputation'!BG45&lt;&gt;"",1,0))</f>
        <v>0</v>
      </c>
      <c r="BG42" s="42">
        <f>IF('Indicator Data'!BH46="No Data",1,IF('Indicator Data imputation'!BH45&lt;&gt;"",1,0))</f>
        <v>0</v>
      </c>
      <c r="BH42" s="42">
        <f>IF('Indicator Data'!BI46="No Data",1,IF('Indicator Data imputation'!BI45&lt;&gt;"",1,0))</f>
        <v>0</v>
      </c>
      <c r="BI42" s="42">
        <f>IF('Indicator Data'!BJ46="No Data",1,IF('Indicator Data imputation'!BJ45&lt;&gt;"",1,0))</f>
        <v>0</v>
      </c>
      <c r="BJ42" s="42">
        <f>IF('Indicator Data'!BK46="No Data",1,IF('Indicator Data imputation'!BK45&lt;&gt;"",1,0))</f>
        <v>0</v>
      </c>
      <c r="BK42" s="42">
        <f>IF('Indicator Data'!BL46="No Data",1,IF('Indicator Data imputation'!BL45&lt;&gt;"",1,0))</f>
        <v>0</v>
      </c>
      <c r="BL42" s="42">
        <f>IF('Indicator Data'!BM46="No Data",1,IF('Indicator Data imputation'!BM45&lt;&gt;"",1,0))</f>
        <v>0</v>
      </c>
      <c r="BM42" s="42">
        <f>IF('Indicator Data'!BN46="No Data",1,IF('Indicator Data imputation'!BN45&lt;&gt;"",1,0))</f>
        <v>0</v>
      </c>
      <c r="BN42" s="42">
        <f>IF('Indicator Data'!BO46="No Data",1,IF('Indicator Data imputation'!BO45&lt;&gt;"",1,0))</f>
        <v>0</v>
      </c>
      <c r="BO42" s="42">
        <f>IF('Indicator Data'!BP46="No Data",1,IF('Indicator Data imputation'!BP45&lt;&gt;"",1,0))</f>
        <v>0</v>
      </c>
      <c r="BP42" s="42">
        <f>IF('Indicator Data'!BQ46="No Data",1,IF('Indicator Data imputation'!BQ45&lt;&gt;"",1,0))</f>
        <v>0</v>
      </c>
      <c r="BQ42" s="42">
        <f>IF('Indicator Data'!BR46="No Data",1,IF('Indicator Data imputation'!BR45&lt;&gt;"",1,0))</f>
        <v>0</v>
      </c>
      <c r="BR42" s="42">
        <f>IF('Indicator Data'!BS46="No Data",1,IF('Indicator Data imputation'!BS45&lt;&gt;"",1,0))</f>
        <v>0</v>
      </c>
      <c r="BS42" s="42">
        <f>IF('Indicator Data'!BT46="No Data",1,IF('Indicator Data imputation'!BT45&lt;&gt;"",1,0))</f>
        <v>0</v>
      </c>
      <c r="BT42" s="42">
        <f>IF('Indicator Data'!BU46="No Data",1,IF('Indicator Data imputation'!BU45&lt;&gt;"",1,0))</f>
        <v>0</v>
      </c>
      <c r="BU42">
        <f t="shared" si="2"/>
        <v>1</v>
      </c>
      <c r="BV42" s="44">
        <f t="shared" si="1"/>
        <v>1.3333333333333334E-2</v>
      </c>
    </row>
    <row r="43" spans="1:74">
      <c r="A43" t="str">
        <f>'Indicator Data'!B47</f>
        <v>HRV</v>
      </c>
      <c r="B43" s="42">
        <f>IF('Indicator Data'!C47="No Data",1,IF('Indicator Data imputation'!C46&lt;&gt;"",1,0))</f>
        <v>0</v>
      </c>
      <c r="C43" s="42">
        <f>IF('Indicator Data'!D47="No Data",1,IF('Indicator Data imputation'!D46&lt;&gt;"",1,0))</f>
        <v>0</v>
      </c>
      <c r="D43" s="42">
        <f>IF('Indicator Data'!E47="No Data",1,IF('Indicator Data imputation'!E46&lt;&gt;"",1,0))</f>
        <v>0</v>
      </c>
      <c r="E43" s="42">
        <f>IF('Indicator Data'!F47="No Data",1,IF('Indicator Data imputation'!F46&lt;&gt;"",1,0))</f>
        <v>0</v>
      </c>
      <c r="F43" s="42">
        <f>IF('Indicator Data'!G47="No Data",1,IF('Indicator Data imputation'!G46&lt;&gt;"",1,0))</f>
        <v>0</v>
      </c>
      <c r="G43" s="42">
        <f>IF('Indicator Data'!H47="No Data",1,IF('Indicator Data imputation'!H46&lt;&gt;"",1,0))</f>
        <v>0</v>
      </c>
      <c r="H43" s="42">
        <f>IF('Indicator Data'!I47="No Data",1,IF('Indicator Data imputation'!I46&lt;&gt;"",1,0))</f>
        <v>0</v>
      </c>
      <c r="I43" s="42">
        <f>IF('Indicator Data'!J47="No Data",1,IF('Indicator Data imputation'!J46&lt;&gt;"",1,0))</f>
        <v>0</v>
      </c>
      <c r="J43" s="42">
        <f>IF('Indicator Data'!K47="No Data",1,IF('Indicator Data imputation'!K46&lt;&gt;"",1,0))</f>
        <v>0</v>
      </c>
      <c r="K43" s="42">
        <f>IF('Indicator Data'!L47="No Data",1,IF('Indicator Data imputation'!L46&lt;&gt;"",1,0))</f>
        <v>0</v>
      </c>
      <c r="L43" s="42">
        <f>IF('Indicator Data'!M47="No Data",1,IF('Indicator Data imputation'!M46&lt;&gt;"",1,0))</f>
        <v>0</v>
      </c>
      <c r="M43" s="42">
        <f>IF('Indicator Data'!N47="No Data",1,IF('Indicator Data imputation'!N46&lt;&gt;"",1,0))</f>
        <v>1</v>
      </c>
      <c r="N43" s="42">
        <f>IF('Indicator Data'!O47="No Data",1,IF('Indicator Data imputation'!O46&lt;&gt;"",1,0))</f>
        <v>1</v>
      </c>
      <c r="O43" s="42">
        <f>IF('Indicator Data'!P47="No Data",1,IF('Indicator Data imputation'!P46&lt;&gt;"",1,0))</f>
        <v>1</v>
      </c>
      <c r="P43" s="42">
        <f>IF('Indicator Data'!Q47="No Data",1,IF('Indicator Data imputation'!Q46&lt;&gt;"",1,0))</f>
        <v>0</v>
      </c>
      <c r="Q43" s="42">
        <f>IF('Indicator Data'!R47="No Data",1,IF('Indicator Data imputation'!R46&lt;&gt;"",1,0))</f>
        <v>0</v>
      </c>
      <c r="R43" s="42">
        <f>IF('Indicator Data'!S47="No Data",1,IF('Indicator Data imputation'!S46&lt;&gt;"",1,0))</f>
        <v>0</v>
      </c>
      <c r="S43" s="42">
        <f>IF('Indicator Data'!T47="No Data",1,IF('Indicator Data imputation'!T46&lt;&gt;"",1,0))</f>
        <v>0</v>
      </c>
      <c r="T43" s="42">
        <f>IF('Indicator Data'!U47="No Data",1,IF('Indicator Data imputation'!U46&lt;&gt;"",1,0))</f>
        <v>0</v>
      </c>
      <c r="U43" s="42">
        <f>IF('Indicator Data'!V47="No Data",1,IF('Indicator Data imputation'!V46&lt;&gt;"",1,0))</f>
        <v>0</v>
      </c>
      <c r="V43" s="42">
        <f>IF('Indicator Data'!W47="No Data",1,IF('Indicator Data imputation'!W46&lt;&gt;"",1,0))</f>
        <v>0</v>
      </c>
      <c r="W43" s="42">
        <f>IF('Indicator Data'!X47="No Data",1,IF('Indicator Data imputation'!X46&lt;&gt;"",1,0))</f>
        <v>0</v>
      </c>
      <c r="X43" s="42">
        <f>IF('Indicator Data'!Y47="No Data",1,IF('Indicator Data imputation'!Y46&lt;&gt;"",1,0))</f>
        <v>0</v>
      </c>
      <c r="Y43" s="42">
        <f>IF('Indicator Data'!Z47="No Data",1,IF('Indicator Data imputation'!Z46&lt;&gt;"",1,0))</f>
        <v>0</v>
      </c>
      <c r="Z43" s="42">
        <f>IF('Indicator Data'!AA47="No Data",1,IF('Indicator Data imputation'!AA46&lt;&gt;"",1,0))</f>
        <v>1</v>
      </c>
      <c r="AA43" s="42">
        <f>IF('Indicator Data'!AB47="No Data",1,IF('Indicator Data imputation'!AB46&lt;&gt;"",1,0))</f>
        <v>0</v>
      </c>
      <c r="AB43" s="42">
        <f>IF('Indicator Data'!AC47="No Data",1,IF('Indicator Data imputation'!AC46&lt;&gt;"",1,0))</f>
        <v>0</v>
      </c>
      <c r="AC43" s="42">
        <f>IF('Indicator Data'!AD47="No Data",1,IF('Indicator Data imputation'!AD46&lt;&gt;"",1,0))</f>
        <v>0</v>
      </c>
      <c r="AD43" s="42">
        <f>IF('Indicator Data'!AE47="No Data",1,IF('Indicator Data imputation'!AE46&lt;&gt;"",1,0))</f>
        <v>0</v>
      </c>
      <c r="AE43" s="42">
        <f>IF('Indicator Data'!AF47="No Data",1,IF('Indicator Data imputation'!AF46&lt;&gt;"",1,0))</f>
        <v>0</v>
      </c>
      <c r="AF43" s="42">
        <f>IF('Indicator Data'!AG47="No Data",1,IF('Indicator Data imputation'!AG46&lt;&gt;"",1,0))</f>
        <v>0</v>
      </c>
      <c r="AG43" s="42">
        <f>IF('Indicator Data'!AH47="No Data",1,IF('Indicator Data imputation'!AH46&lt;&gt;"",1,0))</f>
        <v>0</v>
      </c>
      <c r="AH43" s="42">
        <f>IF('Indicator Data'!AI47="No Data",1,IF('Indicator Data imputation'!AI46&lt;&gt;"",1,0))</f>
        <v>1</v>
      </c>
      <c r="AI43" s="42">
        <f>IF('Indicator Data'!AJ47="No Data",1,IF('Indicator Data imputation'!AJ46&lt;&gt;"",1,0))</f>
        <v>0</v>
      </c>
      <c r="AJ43" s="42">
        <f>IF('Indicator Data'!AK47="No Data",1,IF('Indicator Data imputation'!AK46&lt;&gt;"",1,0))</f>
        <v>0</v>
      </c>
      <c r="AK43" s="42">
        <f>IF('Indicator Data'!AL47="No Data",1,IF('Indicator Data imputation'!AL46&lt;&gt;"",1,0))</f>
        <v>0</v>
      </c>
      <c r="AL43" s="42">
        <f>IF('Indicator Data'!AM47="No Data",1,IF('Indicator Data imputation'!AM46&lt;&gt;"",1,0))</f>
        <v>1</v>
      </c>
      <c r="AM43" s="42">
        <f>IF('Indicator Data'!AN47="No Data",1,IF('Indicator Data imputation'!AN46&lt;&gt;"",1,0))</f>
        <v>0</v>
      </c>
      <c r="AN43" s="42">
        <f>IF('Indicator Data'!AO47="No Data",1,IF('Indicator Data imputation'!AO46&lt;&gt;"",1,0))</f>
        <v>0</v>
      </c>
      <c r="AO43" s="42">
        <f>IF('Indicator Data'!AP47="No Data",1,IF('Indicator Data imputation'!AP46&lt;&gt;"",1,0))</f>
        <v>1</v>
      </c>
      <c r="AP43" s="42">
        <f>IF('Indicator Data'!AQ47="No Data",1,IF('Indicator Data imputation'!AQ46&lt;&gt;"",1,0))</f>
        <v>0</v>
      </c>
      <c r="AQ43" s="42">
        <f>IF('Indicator Data'!AR47="No Data",1,IF('Indicator Data imputation'!AR46&lt;&gt;"",1,0))</f>
        <v>0</v>
      </c>
      <c r="AR43" s="42">
        <f>IF('Indicator Data'!AS47="No Data",1,IF('Indicator Data imputation'!AS46&lt;&gt;"",1,0))</f>
        <v>0</v>
      </c>
      <c r="AS43" s="42">
        <f>IF('Indicator Data'!AT47="No Data",1,IF('Indicator Data imputation'!AT46&lt;&gt;"",1,0))</f>
        <v>1</v>
      </c>
      <c r="AT43" s="42">
        <f>IF('Indicator Data'!AU47="No Data",1,IF('Indicator Data imputation'!AU46&lt;&gt;"",1,0))</f>
        <v>0</v>
      </c>
      <c r="AU43" s="42">
        <f>IF('Indicator Data'!AV47="No Data",1,IF('Indicator Data imputation'!AV46&lt;&gt;"",1,0))</f>
        <v>0</v>
      </c>
      <c r="AV43" s="42">
        <f>IF('Indicator Data'!AW47="No Data",1,IF('Indicator Data imputation'!AW46&lt;&gt;"",1,0))</f>
        <v>0</v>
      </c>
      <c r="AW43" s="42">
        <f>IF('Indicator Data'!AX47="No Data",1,IF('Indicator Data imputation'!AX46&lt;&gt;"",1,0))</f>
        <v>0</v>
      </c>
      <c r="AX43" s="42">
        <f>IF('Indicator Data'!AY47="No Data",1,IF('Indicator Data imputation'!AY46&lt;&gt;"",1,0))</f>
        <v>0</v>
      </c>
      <c r="AY43" s="42">
        <f>IF('Indicator Data'!AZ47="No Data",1,IF('Indicator Data imputation'!AZ46&lt;&gt;"",1,0))</f>
        <v>0</v>
      </c>
      <c r="AZ43" s="42">
        <f>IF('Indicator Data'!BA47="No Data",1,IF('Indicator Data imputation'!BA46&lt;&gt;"",1,0))</f>
        <v>0</v>
      </c>
      <c r="BA43" s="42">
        <f>IF('Indicator Data'!BB47="No Data",1,IF('Indicator Data imputation'!BB46&lt;&gt;"",1,0))</f>
        <v>0</v>
      </c>
      <c r="BB43" s="42">
        <f>IF('Indicator Data'!BC47="No Data",1,IF('Indicator Data imputation'!BC46&lt;&gt;"",1,0))</f>
        <v>0</v>
      </c>
      <c r="BC43" s="42">
        <f>IF('Indicator Data'!BD47="No Data",1,IF('Indicator Data imputation'!BD46&lt;&gt;"",1,0))</f>
        <v>0</v>
      </c>
      <c r="BD43" s="42">
        <f>IF('Indicator Data'!BE47="No Data",1,IF('Indicator Data imputation'!BE46&lt;&gt;"",1,0))</f>
        <v>0</v>
      </c>
      <c r="BE43" s="42">
        <f>IF('Indicator Data'!BF47="No Data",1,IF('Indicator Data imputation'!BF46&lt;&gt;"",1,0))</f>
        <v>0</v>
      </c>
      <c r="BF43" s="42">
        <f>IF('Indicator Data'!BG47="No Data",1,IF('Indicator Data imputation'!BG46&lt;&gt;"",1,0))</f>
        <v>0</v>
      </c>
      <c r="BG43" s="42">
        <f>IF('Indicator Data'!BH47="No Data",1,IF('Indicator Data imputation'!BH46&lt;&gt;"",1,0))</f>
        <v>0</v>
      </c>
      <c r="BH43" s="42">
        <f>IF('Indicator Data'!BI47="No Data",1,IF('Indicator Data imputation'!BI46&lt;&gt;"",1,0))</f>
        <v>0</v>
      </c>
      <c r="BI43" s="42">
        <f>IF('Indicator Data'!BJ47="No Data",1,IF('Indicator Data imputation'!BJ46&lt;&gt;"",1,0))</f>
        <v>0</v>
      </c>
      <c r="BJ43" s="42">
        <f>IF('Indicator Data'!BK47="No Data",1,IF('Indicator Data imputation'!BK46&lt;&gt;"",1,0))</f>
        <v>0</v>
      </c>
      <c r="BK43" s="42">
        <f>IF('Indicator Data'!BL47="No Data",1,IF('Indicator Data imputation'!BL46&lt;&gt;"",1,0))</f>
        <v>0</v>
      </c>
      <c r="BL43" s="42">
        <f>IF('Indicator Data'!BM47="No Data",1,IF('Indicator Data imputation'!BM46&lt;&gt;"",1,0))</f>
        <v>0</v>
      </c>
      <c r="BM43" s="42">
        <f>IF('Indicator Data'!BN47="No Data",1,IF('Indicator Data imputation'!BN46&lt;&gt;"",1,0))</f>
        <v>0</v>
      </c>
      <c r="BN43" s="42">
        <f>IF('Indicator Data'!BO47="No Data",1,IF('Indicator Data imputation'!BO46&lt;&gt;"",1,0))</f>
        <v>0</v>
      </c>
      <c r="BO43" s="42">
        <f>IF('Indicator Data'!BP47="No Data",1,IF('Indicator Data imputation'!BP46&lt;&gt;"",1,0))</f>
        <v>0</v>
      </c>
      <c r="BP43" s="42">
        <f>IF('Indicator Data'!BQ47="No Data",1,IF('Indicator Data imputation'!BQ46&lt;&gt;"",1,0))</f>
        <v>0</v>
      </c>
      <c r="BQ43" s="42">
        <f>IF('Indicator Data'!BR47="No Data",1,IF('Indicator Data imputation'!BR46&lt;&gt;"",1,0))</f>
        <v>0</v>
      </c>
      <c r="BR43" s="42">
        <f>IF('Indicator Data'!BS47="No Data",1,IF('Indicator Data imputation'!BS46&lt;&gt;"",1,0))</f>
        <v>0</v>
      </c>
      <c r="BS43" s="42">
        <f>IF('Indicator Data'!BT47="No Data",1,IF('Indicator Data imputation'!BT46&lt;&gt;"",1,0))</f>
        <v>0</v>
      </c>
      <c r="BT43" s="42">
        <f>IF('Indicator Data'!BU47="No Data",1,IF('Indicator Data imputation'!BU46&lt;&gt;"",1,0))</f>
        <v>0</v>
      </c>
      <c r="BU43">
        <f t="shared" si="2"/>
        <v>8</v>
      </c>
      <c r="BV43" s="44">
        <f t="shared" si="1"/>
        <v>0.10666666666666667</v>
      </c>
    </row>
    <row r="44" spans="1:74">
      <c r="A44" t="str">
        <f>'Indicator Data'!B48</f>
        <v>CUB</v>
      </c>
      <c r="B44" s="42">
        <f>IF('Indicator Data'!C48="No Data",1,IF('Indicator Data imputation'!C47&lt;&gt;"",1,0))</f>
        <v>0</v>
      </c>
      <c r="C44" s="42">
        <f>IF('Indicator Data'!D48="No Data",1,IF('Indicator Data imputation'!D47&lt;&gt;"",1,0))</f>
        <v>0</v>
      </c>
      <c r="D44" s="42">
        <f>IF('Indicator Data'!E48="No Data",1,IF('Indicator Data imputation'!E47&lt;&gt;"",1,0))</f>
        <v>0</v>
      </c>
      <c r="E44" s="42">
        <f>IF('Indicator Data'!F48="No Data",1,IF('Indicator Data imputation'!F47&lt;&gt;"",1,0))</f>
        <v>0</v>
      </c>
      <c r="F44" s="42">
        <f>IF('Indicator Data'!G48="No Data",1,IF('Indicator Data imputation'!G47&lt;&gt;"",1,0))</f>
        <v>0</v>
      </c>
      <c r="G44" s="42">
        <f>IF('Indicator Data'!H48="No Data",1,IF('Indicator Data imputation'!H47&lt;&gt;"",1,0))</f>
        <v>0</v>
      </c>
      <c r="H44" s="42">
        <f>IF('Indicator Data'!I48="No Data",1,IF('Indicator Data imputation'!I47&lt;&gt;"",1,0))</f>
        <v>0</v>
      </c>
      <c r="I44" s="42">
        <f>IF('Indicator Data'!J48="No Data",1,IF('Indicator Data imputation'!J47&lt;&gt;"",1,0))</f>
        <v>0</v>
      </c>
      <c r="J44" s="42">
        <f>IF('Indicator Data'!K48="No Data",1,IF('Indicator Data imputation'!K47&lt;&gt;"",1,0))</f>
        <v>0</v>
      </c>
      <c r="K44" s="42">
        <f>IF('Indicator Data'!L48="No Data",1,IF('Indicator Data imputation'!L47&lt;&gt;"",1,0))</f>
        <v>0</v>
      </c>
      <c r="L44" s="42">
        <f>IF('Indicator Data'!M48="No Data",1,IF('Indicator Data imputation'!M47&lt;&gt;"",1,0))</f>
        <v>1</v>
      </c>
      <c r="M44" s="42">
        <f>IF('Indicator Data'!N48="No Data",1,IF('Indicator Data imputation'!N47&lt;&gt;"",1,0))</f>
        <v>1</v>
      </c>
      <c r="N44" s="42">
        <f>IF('Indicator Data'!O48="No Data",1,IF('Indicator Data imputation'!O47&lt;&gt;"",1,0))</f>
        <v>1</v>
      </c>
      <c r="O44" s="42">
        <f>IF('Indicator Data'!P48="No Data",1,IF('Indicator Data imputation'!P47&lt;&gt;"",1,0))</f>
        <v>1</v>
      </c>
      <c r="P44" s="42">
        <f>IF('Indicator Data'!Q48="No Data",1,IF('Indicator Data imputation'!Q47&lt;&gt;"",1,0))</f>
        <v>0</v>
      </c>
      <c r="Q44" s="42">
        <f>IF('Indicator Data'!R48="No Data",1,IF('Indicator Data imputation'!R47&lt;&gt;"",1,0))</f>
        <v>0</v>
      </c>
      <c r="R44" s="42">
        <f>IF('Indicator Data'!S48="No Data",1,IF('Indicator Data imputation'!S47&lt;&gt;"",1,0))</f>
        <v>0</v>
      </c>
      <c r="S44" s="42">
        <f>IF('Indicator Data'!T48="No Data",1,IF('Indicator Data imputation'!T47&lt;&gt;"",1,0))</f>
        <v>0</v>
      </c>
      <c r="T44" s="42">
        <f>IF('Indicator Data'!U48="No Data",1,IF('Indicator Data imputation'!U47&lt;&gt;"",1,0))</f>
        <v>0</v>
      </c>
      <c r="U44" s="42">
        <f>IF('Indicator Data'!V48="No Data",1,IF('Indicator Data imputation'!V47&lt;&gt;"",1,0))</f>
        <v>0</v>
      </c>
      <c r="V44" s="42">
        <f>IF('Indicator Data'!W48="No Data",1,IF('Indicator Data imputation'!W47&lt;&gt;"",1,0))</f>
        <v>0</v>
      </c>
      <c r="W44" s="42">
        <f>IF('Indicator Data'!X48="No Data",1,IF('Indicator Data imputation'!X47&lt;&gt;"",1,0))</f>
        <v>0</v>
      </c>
      <c r="X44" s="42">
        <f>IF('Indicator Data'!Y48="No Data",1,IF('Indicator Data imputation'!Y47&lt;&gt;"",1,0))</f>
        <v>0</v>
      </c>
      <c r="Y44" s="42">
        <f>IF('Indicator Data'!Z48="No Data",1,IF('Indicator Data imputation'!Z47&lt;&gt;"",1,0))</f>
        <v>0</v>
      </c>
      <c r="Z44" s="42">
        <f>IF('Indicator Data'!AA48="No Data",1,IF('Indicator Data imputation'!AA47&lt;&gt;"",1,0))</f>
        <v>0</v>
      </c>
      <c r="AA44" s="42">
        <f>IF('Indicator Data'!AB48="No Data",1,IF('Indicator Data imputation'!AB47&lt;&gt;"",1,0))</f>
        <v>0</v>
      </c>
      <c r="AB44" s="42">
        <f>IF('Indicator Data'!AC48="No Data",1,IF('Indicator Data imputation'!AC47&lt;&gt;"",1,0))</f>
        <v>1</v>
      </c>
      <c r="AC44" s="42">
        <f>IF('Indicator Data'!AD48="No Data",1,IF('Indicator Data imputation'!AD47&lt;&gt;"",1,0))</f>
        <v>0</v>
      </c>
      <c r="AD44" s="42">
        <f>IF('Indicator Data'!AE48="No Data",1,IF('Indicator Data imputation'!AE47&lt;&gt;"",1,0))</f>
        <v>0</v>
      </c>
      <c r="AE44" s="42">
        <f>IF('Indicator Data'!AF48="No Data",1,IF('Indicator Data imputation'!AF47&lt;&gt;"",1,0))</f>
        <v>0</v>
      </c>
      <c r="AF44" s="42">
        <f>IF('Indicator Data'!AG48="No Data",1,IF('Indicator Data imputation'!AG47&lt;&gt;"",1,0))</f>
        <v>0</v>
      </c>
      <c r="AG44" s="42">
        <f>IF('Indicator Data'!AH48="No Data",1,IF('Indicator Data imputation'!AH47&lt;&gt;"",1,0))</f>
        <v>0</v>
      </c>
      <c r="AH44" s="42">
        <f>IF('Indicator Data'!AI48="No Data",1,IF('Indicator Data imputation'!AI47&lt;&gt;"",1,0))</f>
        <v>0</v>
      </c>
      <c r="AI44" s="42">
        <f>IF('Indicator Data'!AJ48="No Data",1,IF('Indicator Data imputation'!AJ47&lt;&gt;"",1,0))</f>
        <v>0</v>
      </c>
      <c r="AJ44" s="42">
        <f>IF('Indicator Data'!AK48="No Data",1,IF('Indicator Data imputation'!AK47&lt;&gt;"",1,0))</f>
        <v>0</v>
      </c>
      <c r="AK44" s="42">
        <f>IF('Indicator Data'!AL48="No Data",1,IF('Indicator Data imputation'!AL47&lt;&gt;"",1,0))</f>
        <v>0</v>
      </c>
      <c r="AL44" s="42">
        <f>IF('Indicator Data'!AM48="No Data",1,IF('Indicator Data imputation'!AM47&lt;&gt;"",1,0))</f>
        <v>0</v>
      </c>
      <c r="AM44" s="42">
        <f>IF('Indicator Data'!AN48="No Data",1,IF('Indicator Data imputation'!AN47&lt;&gt;"",1,0))</f>
        <v>1</v>
      </c>
      <c r="AN44" s="42">
        <f>IF('Indicator Data'!AO48="No Data",1,IF('Indicator Data imputation'!AO47&lt;&gt;"",1,0))</f>
        <v>0</v>
      </c>
      <c r="AO44" s="42">
        <f>IF('Indicator Data'!AP48="No Data",1,IF('Indicator Data imputation'!AP47&lt;&gt;"",1,0))</f>
        <v>0</v>
      </c>
      <c r="AP44" s="42">
        <f>IF('Indicator Data'!AQ48="No Data",1,IF('Indicator Data imputation'!AQ47&lt;&gt;"",1,0))</f>
        <v>0</v>
      </c>
      <c r="AQ44" s="42">
        <f>IF('Indicator Data'!AR48="No Data",1,IF('Indicator Data imputation'!AR47&lt;&gt;"",1,0))</f>
        <v>0</v>
      </c>
      <c r="AR44" s="42">
        <f>IF('Indicator Data'!AS48="No Data",1,IF('Indicator Data imputation'!AS47&lt;&gt;"",1,0))</f>
        <v>0</v>
      </c>
      <c r="AS44" s="42">
        <f>IF('Indicator Data'!AT48="No Data",1,IF('Indicator Data imputation'!AT47&lt;&gt;"",1,0))</f>
        <v>1</v>
      </c>
      <c r="AT44" s="42">
        <f>IF('Indicator Data'!AU48="No Data",1,IF('Indicator Data imputation'!AU47&lt;&gt;"",1,0))</f>
        <v>0</v>
      </c>
      <c r="AU44" s="42">
        <f>IF('Indicator Data'!AV48="No Data",1,IF('Indicator Data imputation'!AV47&lt;&gt;"",1,0))</f>
        <v>0</v>
      </c>
      <c r="AV44" s="42">
        <f>IF('Indicator Data'!AW48="No Data",1,IF('Indicator Data imputation'!AW47&lt;&gt;"",1,0))</f>
        <v>1</v>
      </c>
      <c r="AW44" s="42">
        <f>IF('Indicator Data'!AX48="No Data",1,IF('Indicator Data imputation'!AX47&lt;&gt;"",1,0))</f>
        <v>0</v>
      </c>
      <c r="AX44" s="42">
        <f>IF('Indicator Data'!AY48="No Data",1,IF('Indicator Data imputation'!AY47&lt;&gt;"",1,0))</f>
        <v>0</v>
      </c>
      <c r="AY44" s="42">
        <f>IF('Indicator Data'!AZ48="No Data",1,IF('Indicator Data imputation'!AZ47&lt;&gt;"",1,0))</f>
        <v>0</v>
      </c>
      <c r="AZ44" s="42">
        <f>IF('Indicator Data'!BA48="No Data",1,IF('Indicator Data imputation'!BA47&lt;&gt;"",1,0))</f>
        <v>0</v>
      </c>
      <c r="BA44" s="42">
        <f>IF('Indicator Data'!BB48="No Data",1,IF('Indicator Data imputation'!BB47&lt;&gt;"",1,0))</f>
        <v>0</v>
      </c>
      <c r="BB44" s="42">
        <f>IF('Indicator Data'!BC48="No Data",1,IF('Indicator Data imputation'!BC47&lt;&gt;"",1,0))</f>
        <v>0</v>
      </c>
      <c r="BC44" s="42">
        <f>IF('Indicator Data'!BD48="No Data",1,IF('Indicator Data imputation'!BD47&lt;&gt;"",1,0))</f>
        <v>0</v>
      </c>
      <c r="BD44" s="42">
        <f>IF('Indicator Data'!BE48="No Data",1,IF('Indicator Data imputation'!BE47&lt;&gt;"",1,0))</f>
        <v>0</v>
      </c>
      <c r="BE44" s="42">
        <f>IF('Indicator Data'!BF48="No Data",1,IF('Indicator Data imputation'!BF47&lt;&gt;"",1,0))</f>
        <v>0</v>
      </c>
      <c r="BF44" s="42">
        <f>IF('Indicator Data'!BG48="No Data",1,IF('Indicator Data imputation'!BG47&lt;&gt;"",1,0))</f>
        <v>0</v>
      </c>
      <c r="BG44" s="42">
        <f>IF('Indicator Data'!BH48="No Data",1,IF('Indicator Data imputation'!BH47&lt;&gt;"",1,0))</f>
        <v>0</v>
      </c>
      <c r="BH44" s="42">
        <f>IF('Indicator Data'!BI48="No Data",1,IF('Indicator Data imputation'!BI47&lt;&gt;"",1,0))</f>
        <v>0</v>
      </c>
      <c r="BI44" s="42">
        <f>IF('Indicator Data'!BJ48="No Data",1,IF('Indicator Data imputation'!BJ47&lt;&gt;"",1,0))</f>
        <v>0</v>
      </c>
      <c r="BJ44" s="42">
        <f>IF('Indicator Data'!BK48="No Data",1,IF('Indicator Data imputation'!BK47&lt;&gt;"",1,0))</f>
        <v>0</v>
      </c>
      <c r="BK44" s="42">
        <f>IF('Indicator Data'!BL48="No Data",1,IF('Indicator Data imputation'!BL47&lt;&gt;"",1,0))</f>
        <v>0</v>
      </c>
      <c r="BL44" s="42">
        <f>IF('Indicator Data'!BM48="No Data",1,IF('Indicator Data imputation'!BM47&lt;&gt;"",1,0))</f>
        <v>0</v>
      </c>
      <c r="BM44" s="42">
        <f>IF('Indicator Data'!BN48="No Data",1,IF('Indicator Data imputation'!BN47&lt;&gt;"",1,0))</f>
        <v>0</v>
      </c>
      <c r="BN44" s="42">
        <f>IF('Indicator Data'!BO48="No Data",1,IF('Indicator Data imputation'!BO47&lt;&gt;"",1,0))</f>
        <v>0</v>
      </c>
      <c r="BO44" s="42">
        <f>IF('Indicator Data'!BP48="No Data",1,IF('Indicator Data imputation'!BP47&lt;&gt;"",1,0))</f>
        <v>0</v>
      </c>
      <c r="BP44" s="42">
        <f>IF('Indicator Data'!BQ48="No Data",1,IF('Indicator Data imputation'!BQ47&lt;&gt;"",1,0))</f>
        <v>0</v>
      </c>
      <c r="BQ44" s="42">
        <f>IF('Indicator Data'!BR48="No Data",1,IF('Indicator Data imputation'!BR47&lt;&gt;"",1,0))</f>
        <v>0</v>
      </c>
      <c r="BR44" s="42">
        <f>IF('Indicator Data'!BS48="No Data",1,IF('Indicator Data imputation'!BS47&lt;&gt;"",1,0))</f>
        <v>1</v>
      </c>
      <c r="BS44" s="42">
        <f>IF('Indicator Data'!BT48="No Data",1,IF('Indicator Data imputation'!BT47&lt;&gt;"",1,0))</f>
        <v>0</v>
      </c>
      <c r="BT44" s="42">
        <f>IF('Indicator Data'!BU48="No Data",1,IF('Indicator Data imputation'!BU47&lt;&gt;"",1,0))</f>
        <v>0</v>
      </c>
      <c r="BU44">
        <f t="shared" si="2"/>
        <v>9</v>
      </c>
      <c r="BV44" s="44">
        <f t="shared" si="1"/>
        <v>0.12</v>
      </c>
    </row>
    <row r="45" spans="1:74">
      <c r="A45" t="str">
        <f>'Indicator Data'!B49</f>
        <v>CYP</v>
      </c>
      <c r="B45" s="42">
        <f>IF('Indicator Data'!C49="No Data",1,IF('Indicator Data imputation'!C48&lt;&gt;"",1,0))</f>
        <v>0</v>
      </c>
      <c r="C45" s="42">
        <f>IF('Indicator Data'!D49="No Data",1,IF('Indicator Data imputation'!D48&lt;&gt;"",1,0))</f>
        <v>0</v>
      </c>
      <c r="D45" s="42">
        <f>IF('Indicator Data'!E49="No Data",1,IF('Indicator Data imputation'!E48&lt;&gt;"",1,0))</f>
        <v>0</v>
      </c>
      <c r="E45" s="42">
        <f>IF('Indicator Data'!F49="No Data",1,IF('Indicator Data imputation'!F48&lt;&gt;"",1,0))</f>
        <v>0</v>
      </c>
      <c r="F45" s="42">
        <f>IF('Indicator Data'!G49="No Data",1,IF('Indicator Data imputation'!G48&lt;&gt;"",1,0))</f>
        <v>0</v>
      </c>
      <c r="G45" s="42">
        <f>IF('Indicator Data'!H49="No Data",1,IF('Indicator Data imputation'!H48&lt;&gt;"",1,0))</f>
        <v>0</v>
      </c>
      <c r="H45" s="42">
        <f>IF('Indicator Data'!I49="No Data",1,IF('Indicator Data imputation'!I48&lt;&gt;"",1,0))</f>
        <v>0</v>
      </c>
      <c r="I45" s="42">
        <f>IF('Indicator Data'!J49="No Data",1,IF('Indicator Data imputation'!J48&lt;&gt;"",1,0))</f>
        <v>0</v>
      </c>
      <c r="J45" s="42">
        <f>IF('Indicator Data'!K49="No Data",1,IF('Indicator Data imputation'!K48&lt;&gt;"",1,0))</f>
        <v>0</v>
      </c>
      <c r="K45" s="42">
        <f>IF('Indicator Data'!L49="No Data",1,IF('Indicator Data imputation'!L48&lt;&gt;"",1,0))</f>
        <v>0</v>
      </c>
      <c r="L45" s="42">
        <f>IF('Indicator Data'!M49="No Data",1,IF('Indicator Data imputation'!M48&lt;&gt;"",1,0))</f>
        <v>0</v>
      </c>
      <c r="M45" s="42">
        <f>IF('Indicator Data'!N49="No Data",1,IF('Indicator Data imputation'!N48&lt;&gt;"",1,0))</f>
        <v>1</v>
      </c>
      <c r="N45" s="42">
        <f>IF('Indicator Data'!O49="No Data",1,IF('Indicator Data imputation'!O48&lt;&gt;"",1,0))</f>
        <v>1</v>
      </c>
      <c r="O45" s="42">
        <f>IF('Indicator Data'!P49="No Data",1,IF('Indicator Data imputation'!P48&lt;&gt;"",1,0))</f>
        <v>1</v>
      </c>
      <c r="P45" s="42">
        <f>IF('Indicator Data'!Q49="No Data",1,IF('Indicator Data imputation'!Q48&lt;&gt;"",1,0))</f>
        <v>0</v>
      </c>
      <c r="Q45" s="42">
        <f>IF('Indicator Data'!R49="No Data",1,IF('Indicator Data imputation'!R48&lt;&gt;"",1,0))</f>
        <v>0</v>
      </c>
      <c r="R45" s="42">
        <f>IF('Indicator Data'!S49="No Data",1,IF('Indicator Data imputation'!S48&lt;&gt;"",1,0))</f>
        <v>0</v>
      </c>
      <c r="S45" s="42">
        <f>IF('Indicator Data'!T49="No Data",1,IF('Indicator Data imputation'!T48&lt;&gt;"",1,0))</f>
        <v>0</v>
      </c>
      <c r="T45" s="42">
        <f>IF('Indicator Data'!U49="No Data",1,IF('Indicator Data imputation'!U48&lt;&gt;"",1,0))</f>
        <v>0</v>
      </c>
      <c r="U45" s="42">
        <f>IF('Indicator Data'!V49="No Data",1,IF('Indicator Data imputation'!V48&lt;&gt;"",1,0))</f>
        <v>0</v>
      </c>
      <c r="V45" s="42">
        <f>IF('Indicator Data'!W49="No Data",1,IF('Indicator Data imputation'!W48&lt;&gt;"",1,0))</f>
        <v>0</v>
      </c>
      <c r="W45" s="42">
        <f>IF('Indicator Data'!X49="No Data",1,IF('Indicator Data imputation'!X48&lt;&gt;"",1,0))</f>
        <v>0</v>
      </c>
      <c r="X45" s="42">
        <f>IF('Indicator Data'!Y49="No Data",1,IF('Indicator Data imputation'!Y48&lt;&gt;"",1,0))</f>
        <v>0</v>
      </c>
      <c r="Y45" s="42">
        <f>IF('Indicator Data'!Z49="No Data",1,IF('Indicator Data imputation'!Z48&lt;&gt;"",1,0))</f>
        <v>0</v>
      </c>
      <c r="Z45" s="42">
        <f>IF('Indicator Data'!AA49="No Data",1,IF('Indicator Data imputation'!AA48&lt;&gt;"",1,0))</f>
        <v>1</v>
      </c>
      <c r="AA45" s="42">
        <f>IF('Indicator Data'!AB49="No Data",1,IF('Indicator Data imputation'!AB48&lt;&gt;"",1,0))</f>
        <v>0</v>
      </c>
      <c r="AB45" s="42">
        <f>IF('Indicator Data'!AC49="No Data",1,IF('Indicator Data imputation'!AC48&lt;&gt;"",1,0))</f>
        <v>0</v>
      </c>
      <c r="AC45" s="42">
        <f>IF('Indicator Data'!AD49="No Data",1,IF('Indicator Data imputation'!AD48&lt;&gt;"",1,0))</f>
        <v>0</v>
      </c>
      <c r="AD45" s="42">
        <f>IF('Indicator Data'!AE49="No Data",1,IF('Indicator Data imputation'!AE48&lt;&gt;"",1,0))</f>
        <v>0</v>
      </c>
      <c r="AE45" s="42">
        <f>IF('Indicator Data'!AF49="No Data",1,IF('Indicator Data imputation'!AF48&lt;&gt;"",1,0))</f>
        <v>0</v>
      </c>
      <c r="AF45" s="42">
        <f>IF('Indicator Data'!AG49="No Data",1,IF('Indicator Data imputation'!AG48&lt;&gt;"",1,0))</f>
        <v>0</v>
      </c>
      <c r="AG45" s="42">
        <f>IF('Indicator Data'!AH49="No Data",1,IF('Indicator Data imputation'!AH48&lt;&gt;"",1,0))</f>
        <v>0</v>
      </c>
      <c r="AH45" s="42">
        <f>IF('Indicator Data'!AI49="No Data",1,IF('Indicator Data imputation'!AI48&lt;&gt;"",1,0))</f>
        <v>1</v>
      </c>
      <c r="AI45" s="42">
        <f>IF('Indicator Data'!AJ49="No Data",1,IF('Indicator Data imputation'!AJ48&lt;&gt;"",1,0))</f>
        <v>0</v>
      </c>
      <c r="AJ45" s="42">
        <f>IF('Indicator Data'!AK49="No Data",1,IF('Indicator Data imputation'!AK48&lt;&gt;"",1,0))</f>
        <v>0</v>
      </c>
      <c r="AK45" s="42">
        <f>IF('Indicator Data'!AL49="No Data",1,IF('Indicator Data imputation'!AL48&lt;&gt;"",1,0))</f>
        <v>0</v>
      </c>
      <c r="AL45" s="42">
        <f>IF('Indicator Data'!AM49="No Data",1,IF('Indicator Data imputation'!AM48&lt;&gt;"",1,0))</f>
        <v>1</v>
      </c>
      <c r="AM45" s="42">
        <f>IF('Indicator Data'!AN49="No Data",1,IF('Indicator Data imputation'!AN48&lt;&gt;"",1,0))</f>
        <v>0</v>
      </c>
      <c r="AN45" s="42">
        <f>IF('Indicator Data'!AO49="No Data",1,IF('Indicator Data imputation'!AO48&lt;&gt;"",1,0))</f>
        <v>0</v>
      </c>
      <c r="AO45" s="42">
        <f>IF('Indicator Data'!AP49="No Data",1,IF('Indicator Data imputation'!AP48&lt;&gt;"",1,0))</f>
        <v>1</v>
      </c>
      <c r="AP45" s="42">
        <f>IF('Indicator Data'!AQ49="No Data",1,IF('Indicator Data imputation'!AQ48&lt;&gt;"",1,0))</f>
        <v>0</v>
      </c>
      <c r="AQ45" s="42">
        <f>IF('Indicator Data'!AR49="No Data",1,IF('Indicator Data imputation'!AR48&lt;&gt;"",1,0))</f>
        <v>0</v>
      </c>
      <c r="AR45" s="42">
        <f>IF('Indicator Data'!AS49="No Data",1,IF('Indicator Data imputation'!AS48&lt;&gt;"",1,0))</f>
        <v>0</v>
      </c>
      <c r="AS45" s="42">
        <f>IF('Indicator Data'!AT49="No Data",1,IF('Indicator Data imputation'!AT48&lt;&gt;"",1,0))</f>
        <v>1</v>
      </c>
      <c r="AT45" s="42">
        <f>IF('Indicator Data'!AU49="No Data",1,IF('Indicator Data imputation'!AU48&lt;&gt;"",1,0))</f>
        <v>0</v>
      </c>
      <c r="AU45" s="42">
        <f>IF('Indicator Data'!AV49="No Data",1,IF('Indicator Data imputation'!AV48&lt;&gt;"",1,0))</f>
        <v>0</v>
      </c>
      <c r="AV45" s="42">
        <f>IF('Indicator Data'!AW49="No Data",1,IF('Indicator Data imputation'!AW48&lt;&gt;"",1,0))</f>
        <v>0</v>
      </c>
      <c r="AW45" s="42">
        <f>IF('Indicator Data'!AX49="No Data",1,IF('Indicator Data imputation'!AX48&lt;&gt;"",1,0))</f>
        <v>0</v>
      </c>
      <c r="AX45" s="42">
        <f>IF('Indicator Data'!AY49="No Data",1,IF('Indicator Data imputation'!AY48&lt;&gt;"",1,0))</f>
        <v>0</v>
      </c>
      <c r="AY45" s="42">
        <f>IF('Indicator Data'!AZ49="No Data",1,IF('Indicator Data imputation'!AZ48&lt;&gt;"",1,0))</f>
        <v>0</v>
      </c>
      <c r="AZ45" s="42">
        <f>IF('Indicator Data'!BA49="No Data",1,IF('Indicator Data imputation'!BA48&lt;&gt;"",1,0))</f>
        <v>0</v>
      </c>
      <c r="BA45" s="42">
        <f>IF('Indicator Data'!BB49="No Data",1,IF('Indicator Data imputation'!BB48&lt;&gt;"",1,0))</f>
        <v>0</v>
      </c>
      <c r="BB45" s="42">
        <f>IF('Indicator Data'!BC49="No Data",1,IF('Indicator Data imputation'!BC48&lt;&gt;"",1,0))</f>
        <v>0</v>
      </c>
      <c r="BC45" s="42">
        <f>IF('Indicator Data'!BD49="No Data",1,IF('Indicator Data imputation'!BD48&lt;&gt;"",1,0))</f>
        <v>0</v>
      </c>
      <c r="BD45" s="42">
        <f>IF('Indicator Data'!BE49="No Data",1,IF('Indicator Data imputation'!BE48&lt;&gt;"",1,0))</f>
        <v>0</v>
      </c>
      <c r="BE45" s="42">
        <f>IF('Indicator Data'!BF49="No Data",1,IF('Indicator Data imputation'!BF48&lt;&gt;"",1,0))</f>
        <v>1</v>
      </c>
      <c r="BF45" s="42">
        <f>IF('Indicator Data'!BG49="No Data",1,IF('Indicator Data imputation'!BG48&lt;&gt;"",1,0))</f>
        <v>0</v>
      </c>
      <c r="BG45" s="42">
        <f>IF('Indicator Data'!BH49="No Data",1,IF('Indicator Data imputation'!BH48&lt;&gt;"",1,0))</f>
        <v>0</v>
      </c>
      <c r="BH45" s="42">
        <f>IF('Indicator Data'!BI49="No Data",1,IF('Indicator Data imputation'!BI48&lt;&gt;"",1,0))</f>
        <v>0</v>
      </c>
      <c r="BI45" s="42">
        <f>IF('Indicator Data'!BJ49="No Data",1,IF('Indicator Data imputation'!BJ48&lt;&gt;"",1,0))</f>
        <v>0</v>
      </c>
      <c r="BJ45" s="42">
        <f>IF('Indicator Data'!BK49="No Data",1,IF('Indicator Data imputation'!BK48&lt;&gt;"",1,0))</f>
        <v>0</v>
      </c>
      <c r="BK45" s="42">
        <f>IF('Indicator Data'!BL49="No Data",1,IF('Indicator Data imputation'!BL48&lt;&gt;"",1,0))</f>
        <v>0</v>
      </c>
      <c r="BL45" s="42">
        <f>IF('Indicator Data'!BM49="No Data",1,IF('Indicator Data imputation'!BM48&lt;&gt;"",1,0))</f>
        <v>0</v>
      </c>
      <c r="BM45" s="42">
        <f>IF('Indicator Data'!BN49="No Data",1,IF('Indicator Data imputation'!BN48&lt;&gt;"",1,0))</f>
        <v>0</v>
      </c>
      <c r="BN45" s="42">
        <f>IF('Indicator Data'!BO49="No Data",1,IF('Indicator Data imputation'!BO48&lt;&gt;"",1,0))</f>
        <v>0</v>
      </c>
      <c r="BO45" s="42">
        <f>IF('Indicator Data'!BP49="No Data",1,IF('Indicator Data imputation'!BP48&lt;&gt;"",1,0))</f>
        <v>0</v>
      </c>
      <c r="BP45" s="42">
        <f>IF('Indicator Data'!BQ49="No Data",1,IF('Indicator Data imputation'!BQ48&lt;&gt;"",1,0))</f>
        <v>0</v>
      </c>
      <c r="BQ45" s="42">
        <f>IF('Indicator Data'!BR49="No Data",1,IF('Indicator Data imputation'!BR48&lt;&gt;"",1,0))</f>
        <v>0</v>
      </c>
      <c r="BR45" s="42">
        <f>IF('Indicator Data'!BS49="No Data",1,IF('Indicator Data imputation'!BS48&lt;&gt;"",1,0))</f>
        <v>0</v>
      </c>
      <c r="BS45" s="42">
        <f>IF('Indicator Data'!BT49="No Data",1,IF('Indicator Data imputation'!BT48&lt;&gt;"",1,0))</f>
        <v>0</v>
      </c>
      <c r="BT45" s="42">
        <f>IF('Indicator Data'!BU49="No Data",1,IF('Indicator Data imputation'!BU48&lt;&gt;"",1,0))</f>
        <v>0</v>
      </c>
      <c r="BU45">
        <f t="shared" si="2"/>
        <v>9</v>
      </c>
      <c r="BV45" s="44">
        <f t="shared" si="1"/>
        <v>0.12</v>
      </c>
    </row>
    <row r="46" spans="1:74">
      <c r="A46" t="str">
        <f>'Indicator Data'!B50</f>
        <v>CZE</v>
      </c>
      <c r="B46" s="42">
        <f>IF('Indicator Data'!C50="No Data",1,IF('Indicator Data imputation'!C49&lt;&gt;"",1,0))</f>
        <v>0</v>
      </c>
      <c r="C46" s="42">
        <f>IF('Indicator Data'!D50="No Data",1,IF('Indicator Data imputation'!D49&lt;&gt;"",1,0))</f>
        <v>0</v>
      </c>
      <c r="D46" s="42">
        <f>IF('Indicator Data'!E50="No Data",1,IF('Indicator Data imputation'!E49&lt;&gt;"",1,0))</f>
        <v>0</v>
      </c>
      <c r="E46" s="42">
        <f>IF('Indicator Data'!F50="No Data",1,IF('Indicator Data imputation'!F49&lt;&gt;"",1,0))</f>
        <v>0</v>
      </c>
      <c r="F46" s="42">
        <f>IF('Indicator Data'!G50="No Data",1,IF('Indicator Data imputation'!G49&lt;&gt;"",1,0))</f>
        <v>0</v>
      </c>
      <c r="G46" s="42">
        <f>IF('Indicator Data'!H50="No Data",1,IF('Indicator Data imputation'!H49&lt;&gt;"",1,0))</f>
        <v>0</v>
      </c>
      <c r="H46" s="42">
        <f>IF('Indicator Data'!I50="No Data",1,IF('Indicator Data imputation'!I49&lt;&gt;"",1,0))</f>
        <v>0</v>
      </c>
      <c r="I46" s="42">
        <f>IF('Indicator Data'!J50="No Data",1,IF('Indicator Data imputation'!J49&lt;&gt;"",1,0))</f>
        <v>0</v>
      </c>
      <c r="J46" s="42">
        <f>IF('Indicator Data'!K50="No Data",1,IF('Indicator Data imputation'!K49&lt;&gt;"",1,0))</f>
        <v>0</v>
      </c>
      <c r="K46" s="42">
        <f>IF('Indicator Data'!L50="No Data",1,IF('Indicator Data imputation'!L49&lt;&gt;"",1,0))</f>
        <v>0</v>
      </c>
      <c r="L46" s="42">
        <f>IF('Indicator Data'!M50="No Data",1,IF('Indicator Data imputation'!M49&lt;&gt;"",1,0))</f>
        <v>0</v>
      </c>
      <c r="M46" s="42">
        <f>IF('Indicator Data'!N50="No Data",1,IF('Indicator Data imputation'!N49&lt;&gt;"",1,0))</f>
        <v>1</v>
      </c>
      <c r="N46" s="42">
        <f>IF('Indicator Data'!O50="No Data",1,IF('Indicator Data imputation'!O49&lt;&gt;"",1,0))</f>
        <v>1</v>
      </c>
      <c r="O46" s="42">
        <f>IF('Indicator Data'!P50="No Data",1,IF('Indicator Data imputation'!P49&lt;&gt;"",1,0))</f>
        <v>1</v>
      </c>
      <c r="P46" s="42">
        <f>IF('Indicator Data'!Q50="No Data",1,IF('Indicator Data imputation'!Q49&lt;&gt;"",1,0))</f>
        <v>0</v>
      </c>
      <c r="Q46" s="42">
        <f>IF('Indicator Data'!R50="No Data",1,IF('Indicator Data imputation'!R49&lt;&gt;"",1,0))</f>
        <v>0</v>
      </c>
      <c r="R46" s="42">
        <f>IF('Indicator Data'!S50="No Data",1,IF('Indicator Data imputation'!S49&lt;&gt;"",1,0))</f>
        <v>0</v>
      </c>
      <c r="S46" s="42">
        <f>IF('Indicator Data'!T50="No Data",1,IF('Indicator Data imputation'!T49&lt;&gt;"",1,0))</f>
        <v>0</v>
      </c>
      <c r="T46" s="42">
        <f>IF('Indicator Data'!U50="No Data",1,IF('Indicator Data imputation'!U49&lt;&gt;"",1,0))</f>
        <v>0</v>
      </c>
      <c r="U46" s="42">
        <f>IF('Indicator Data'!V50="No Data",1,IF('Indicator Data imputation'!V49&lt;&gt;"",1,0))</f>
        <v>0</v>
      </c>
      <c r="V46" s="42">
        <f>IF('Indicator Data'!W50="No Data",1,IF('Indicator Data imputation'!W49&lt;&gt;"",1,0))</f>
        <v>0</v>
      </c>
      <c r="W46" s="42">
        <f>IF('Indicator Data'!X50="No Data",1,IF('Indicator Data imputation'!X49&lt;&gt;"",1,0))</f>
        <v>0</v>
      </c>
      <c r="X46" s="42">
        <f>IF('Indicator Data'!Y50="No Data",1,IF('Indicator Data imputation'!Y49&lt;&gt;"",1,0))</f>
        <v>0</v>
      </c>
      <c r="Y46" s="42">
        <f>IF('Indicator Data'!Z50="No Data",1,IF('Indicator Data imputation'!Z49&lt;&gt;"",1,0))</f>
        <v>0</v>
      </c>
      <c r="Z46" s="42">
        <f>IF('Indicator Data'!AA50="No Data",1,IF('Indicator Data imputation'!AA49&lt;&gt;"",1,0))</f>
        <v>1</v>
      </c>
      <c r="AA46" s="42">
        <f>IF('Indicator Data'!AB50="No Data",1,IF('Indicator Data imputation'!AB49&lt;&gt;"",1,0))</f>
        <v>0</v>
      </c>
      <c r="AB46" s="42">
        <f>IF('Indicator Data'!AC50="No Data",1,IF('Indicator Data imputation'!AC49&lt;&gt;"",1,0))</f>
        <v>1</v>
      </c>
      <c r="AC46" s="42">
        <f>IF('Indicator Data'!AD50="No Data",1,IF('Indicator Data imputation'!AD49&lt;&gt;"",1,0))</f>
        <v>0</v>
      </c>
      <c r="AD46" s="42">
        <f>IF('Indicator Data'!AE50="No Data",1,IF('Indicator Data imputation'!AE49&lt;&gt;"",1,0))</f>
        <v>0</v>
      </c>
      <c r="AE46" s="42">
        <f>IF('Indicator Data'!AF50="No Data",1,IF('Indicator Data imputation'!AF49&lt;&gt;"",1,0))</f>
        <v>0</v>
      </c>
      <c r="AF46" s="42">
        <f>IF('Indicator Data'!AG50="No Data",1,IF('Indicator Data imputation'!AG49&lt;&gt;"",1,0))</f>
        <v>0</v>
      </c>
      <c r="AG46" s="42">
        <f>IF('Indicator Data'!AH50="No Data",1,IF('Indicator Data imputation'!AH49&lt;&gt;"",1,0))</f>
        <v>0</v>
      </c>
      <c r="AH46" s="42">
        <f>IF('Indicator Data'!AI50="No Data",1,IF('Indicator Data imputation'!AI49&lt;&gt;"",1,0))</f>
        <v>1</v>
      </c>
      <c r="AI46" s="42">
        <f>IF('Indicator Data'!AJ50="No Data",1,IF('Indicator Data imputation'!AJ49&lt;&gt;"",1,0))</f>
        <v>0</v>
      </c>
      <c r="AJ46" s="42">
        <f>IF('Indicator Data'!AK50="No Data",1,IF('Indicator Data imputation'!AK49&lt;&gt;"",1,0))</f>
        <v>0</v>
      </c>
      <c r="AK46" s="42">
        <f>IF('Indicator Data'!AL50="No Data",1,IF('Indicator Data imputation'!AL49&lt;&gt;"",1,0))</f>
        <v>0</v>
      </c>
      <c r="AL46" s="42">
        <f>IF('Indicator Data'!AM50="No Data",1,IF('Indicator Data imputation'!AM49&lt;&gt;"",1,0))</f>
        <v>1</v>
      </c>
      <c r="AM46" s="42">
        <f>IF('Indicator Data'!AN50="No Data",1,IF('Indicator Data imputation'!AN49&lt;&gt;"",1,0))</f>
        <v>0</v>
      </c>
      <c r="AN46" s="42">
        <f>IF('Indicator Data'!AO50="No Data",1,IF('Indicator Data imputation'!AO49&lt;&gt;"",1,0))</f>
        <v>0</v>
      </c>
      <c r="AO46" s="42">
        <f>IF('Indicator Data'!AP50="No Data",1,IF('Indicator Data imputation'!AP49&lt;&gt;"",1,0))</f>
        <v>1</v>
      </c>
      <c r="AP46" s="42">
        <f>IF('Indicator Data'!AQ50="No Data",1,IF('Indicator Data imputation'!AQ49&lt;&gt;"",1,0))</f>
        <v>0</v>
      </c>
      <c r="AQ46" s="42">
        <f>IF('Indicator Data'!AR50="No Data",1,IF('Indicator Data imputation'!AR49&lt;&gt;"",1,0))</f>
        <v>0</v>
      </c>
      <c r="AR46" s="42">
        <f>IF('Indicator Data'!AS50="No Data",1,IF('Indicator Data imputation'!AS49&lt;&gt;"",1,0))</f>
        <v>0</v>
      </c>
      <c r="AS46" s="42">
        <f>IF('Indicator Data'!AT50="No Data",1,IF('Indicator Data imputation'!AT49&lt;&gt;"",1,0))</f>
        <v>1</v>
      </c>
      <c r="AT46" s="42">
        <f>IF('Indicator Data'!AU50="No Data",1,IF('Indicator Data imputation'!AU49&lt;&gt;"",1,0))</f>
        <v>0</v>
      </c>
      <c r="AU46" s="42">
        <f>IF('Indicator Data'!AV50="No Data",1,IF('Indicator Data imputation'!AV49&lt;&gt;"",1,0))</f>
        <v>0</v>
      </c>
      <c r="AV46" s="42">
        <f>IF('Indicator Data'!AW50="No Data",1,IF('Indicator Data imputation'!AW49&lt;&gt;"",1,0))</f>
        <v>0</v>
      </c>
      <c r="AW46" s="42">
        <f>IF('Indicator Data'!AX50="No Data",1,IF('Indicator Data imputation'!AX49&lt;&gt;"",1,0))</f>
        <v>0</v>
      </c>
      <c r="AX46" s="42">
        <f>IF('Indicator Data'!AY50="No Data",1,IF('Indicator Data imputation'!AY49&lt;&gt;"",1,0))</f>
        <v>0</v>
      </c>
      <c r="AY46" s="42">
        <f>IF('Indicator Data'!AZ50="No Data",1,IF('Indicator Data imputation'!AZ49&lt;&gt;"",1,0))</f>
        <v>0</v>
      </c>
      <c r="AZ46" s="42">
        <f>IF('Indicator Data'!BA50="No Data",1,IF('Indicator Data imputation'!BA49&lt;&gt;"",1,0))</f>
        <v>0</v>
      </c>
      <c r="BA46" s="42">
        <f>IF('Indicator Data'!BB50="No Data",1,IF('Indicator Data imputation'!BB49&lt;&gt;"",1,0))</f>
        <v>0</v>
      </c>
      <c r="BB46" s="42">
        <f>IF('Indicator Data'!BC50="No Data",1,IF('Indicator Data imputation'!BC49&lt;&gt;"",1,0))</f>
        <v>0</v>
      </c>
      <c r="BC46" s="42">
        <f>IF('Indicator Data'!BD50="No Data",1,IF('Indicator Data imputation'!BD49&lt;&gt;"",1,0))</f>
        <v>0</v>
      </c>
      <c r="BD46" s="42">
        <f>IF('Indicator Data'!BE50="No Data",1,IF('Indicator Data imputation'!BE49&lt;&gt;"",1,0))</f>
        <v>0</v>
      </c>
      <c r="BE46" s="42">
        <f>IF('Indicator Data'!BF50="No Data",1,IF('Indicator Data imputation'!BF49&lt;&gt;"",1,0))</f>
        <v>0</v>
      </c>
      <c r="BF46" s="42">
        <f>IF('Indicator Data'!BG50="No Data",1,IF('Indicator Data imputation'!BG49&lt;&gt;"",1,0))</f>
        <v>0</v>
      </c>
      <c r="BG46" s="42">
        <f>IF('Indicator Data'!BH50="No Data",1,IF('Indicator Data imputation'!BH49&lt;&gt;"",1,0))</f>
        <v>0</v>
      </c>
      <c r="BH46" s="42">
        <f>IF('Indicator Data'!BI50="No Data",1,IF('Indicator Data imputation'!BI49&lt;&gt;"",1,0))</f>
        <v>0</v>
      </c>
      <c r="BI46" s="42">
        <f>IF('Indicator Data'!BJ50="No Data",1,IF('Indicator Data imputation'!BJ49&lt;&gt;"",1,0))</f>
        <v>1</v>
      </c>
      <c r="BJ46" s="42">
        <f>IF('Indicator Data'!BK50="No Data",1,IF('Indicator Data imputation'!BK49&lt;&gt;"",1,0))</f>
        <v>0</v>
      </c>
      <c r="BK46" s="42">
        <f>IF('Indicator Data'!BL50="No Data",1,IF('Indicator Data imputation'!BL49&lt;&gt;"",1,0))</f>
        <v>0</v>
      </c>
      <c r="BL46" s="42">
        <f>IF('Indicator Data'!BM50="No Data",1,IF('Indicator Data imputation'!BM49&lt;&gt;"",1,0))</f>
        <v>0</v>
      </c>
      <c r="BM46" s="42">
        <f>IF('Indicator Data'!BN50="No Data",1,IF('Indicator Data imputation'!BN49&lt;&gt;"",1,0))</f>
        <v>0</v>
      </c>
      <c r="BN46" s="42">
        <f>IF('Indicator Data'!BO50="No Data",1,IF('Indicator Data imputation'!BO49&lt;&gt;"",1,0))</f>
        <v>0</v>
      </c>
      <c r="BO46" s="42">
        <f>IF('Indicator Data'!BP50="No Data",1,IF('Indicator Data imputation'!BP49&lt;&gt;"",1,0))</f>
        <v>0</v>
      </c>
      <c r="BP46" s="42">
        <f>IF('Indicator Data'!BQ50="No Data",1,IF('Indicator Data imputation'!BQ49&lt;&gt;"",1,0))</f>
        <v>0</v>
      </c>
      <c r="BQ46" s="42">
        <f>IF('Indicator Data'!BR50="No Data",1,IF('Indicator Data imputation'!BR49&lt;&gt;"",1,0))</f>
        <v>0</v>
      </c>
      <c r="BR46" s="42">
        <f>IF('Indicator Data'!BS50="No Data",1,IF('Indicator Data imputation'!BS49&lt;&gt;"",1,0))</f>
        <v>1</v>
      </c>
      <c r="BS46" s="42">
        <f>IF('Indicator Data'!BT50="No Data",1,IF('Indicator Data imputation'!BT49&lt;&gt;"",1,0))</f>
        <v>0</v>
      </c>
      <c r="BT46" s="42">
        <f>IF('Indicator Data'!BU50="No Data",1,IF('Indicator Data imputation'!BU49&lt;&gt;"",1,0))</f>
        <v>0</v>
      </c>
      <c r="BU46">
        <f t="shared" si="2"/>
        <v>11</v>
      </c>
      <c r="BV46" s="44">
        <f t="shared" si="1"/>
        <v>0.14666666666666667</v>
      </c>
    </row>
    <row r="47" spans="1:74">
      <c r="A47" t="str">
        <f>'Indicator Data'!B51</f>
        <v>DNK</v>
      </c>
      <c r="B47" s="42">
        <f>IF('Indicator Data'!C51="No Data",1,IF('Indicator Data imputation'!C50&lt;&gt;"",1,0))</f>
        <v>0</v>
      </c>
      <c r="C47" s="42">
        <f>IF('Indicator Data'!D51="No Data",1,IF('Indicator Data imputation'!D50&lt;&gt;"",1,0))</f>
        <v>0</v>
      </c>
      <c r="D47" s="42">
        <f>IF('Indicator Data'!E51="No Data",1,IF('Indicator Data imputation'!E50&lt;&gt;"",1,0))</f>
        <v>0</v>
      </c>
      <c r="E47" s="42">
        <f>IF('Indicator Data'!F51="No Data",1,IF('Indicator Data imputation'!F50&lt;&gt;"",1,0))</f>
        <v>0</v>
      </c>
      <c r="F47" s="42">
        <f>IF('Indicator Data'!G51="No Data",1,IF('Indicator Data imputation'!G50&lt;&gt;"",1,0))</f>
        <v>0</v>
      </c>
      <c r="G47" s="42">
        <f>IF('Indicator Data'!H51="No Data",1,IF('Indicator Data imputation'!H50&lt;&gt;"",1,0))</f>
        <v>0</v>
      </c>
      <c r="H47" s="42">
        <f>IF('Indicator Data'!I51="No Data",1,IF('Indicator Data imputation'!I50&lt;&gt;"",1,0))</f>
        <v>0</v>
      </c>
      <c r="I47" s="42">
        <f>IF('Indicator Data'!J51="No Data",1,IF('Indicator Data imputation'!J50&lt;&gt;"",1,0))</f>
        <v>0</v>
      </c>
      <c r="J47" s="42">
        <f>IF('Indicator Data'!K51="No Data",1,IF('Indicator Data imputation'!K50&lt;&gt;"",1,0))</f>
        <v>0</v>
      </c>
      <c r="K47" s="42">
        <f>IF('Indicator Data'!L51="No Data",1,IF('Indicator Data imputation'!L50&lt;&gt;"",1,0))</f>
        <v>0</v>
      </c>
      <c r="L47" s="42">
        <f>IF('Indicator Data'!M51="No Data",1,IF('Indicator Data imputation'!M50&lt;&gt;"",1,0))</f>
        <v>0</v>
      </c>
      <c r="M47" s="42">
        <f>IF('Indicator Data'!N51="No Data",1,IF('Indicator Data imputation'!N50&lt;&gt;"",1,0))</f>
        <v>1</v>
      </c>
      <c r="N47" s="42">
        <f>IF('Indicator Data'!O51="No Data",1,IF('Indicator Data imputation'!O50&lt;&gt;"",1,0))</f>
        <v>1</v>
      </c>
      <c r="O47" s="42">
        <f>IF('Indicator Data'!P51="No Data",1,IF('Indicator Data imputation'!P50&lt;&gt;"",1,0))</f>
        <v>1</v>
      </c>
      <c r="P47" s="42">
        <f>IF('Indicator Data'!Q51="No Data",1,IF('Indicator Data imputation'!Q50&lt;&gt;"",1,0))</f>
        <v>0</v>
      </c>
      <c r="Q47" s="42">
        <f>IF('Indicator Data'!R51="No Data",1,IF('Indicator Data imputation'!R50&lt;&gt;"",1,0))</f>
        <v>0</v>
      </c>
      <c r="R47" s="42">
        <f>IF('Indicator Data'!S51="No Data",1,IF('Indicator Data imputation'!S50&lt;&gt;"",1,0))</f>
        <v>0</v>
      </c>
      <c r="S47" s="42">
        <f>IF('Indicator Data'!T51="No Data",1,IF('Indicator Data imputation'!T50&lt;&gt;"",1,0))</f>
        <v>0</v>
      </c>
      <c r="T47" s="42">
        <f>IF('Indicator Data'!U51="No Data",1,IF('Indicator Data imputation'!U50&lt;&gt;"",1,0))</f>
        <v>0</v>
      </c>
      <c r="U47" s="42">
        <f>IF('Indicator Data'!V51="No Data",1,IF('Indicator Data imputation'!V50&lt;&gt;"",1,0))</f>
        <v>0</v>
      </c>
      <c r="V47" s="42">
        <f>IF('Indicator Data'!W51="No Data",1,IF('Indicator Data imputation'!W50&lt;&gt;"",1,0))</f>
        <v>0</v>
      </c>
      <c r="W47" s="42">
        <f>IF('Indicator Data'!X51="No Data",1,IF('Indicator Data imputation'!X50&lt;&gt;"",1,0))</f>
        <v>0</v>
      </c>
      <c r="X47" s="42">
        <f>IF('Indicator Data'!Y51="No Data",1,IF('Indicator Data imputation'!Y50&lt;&gt;"",1,0))</f>
        <v>1</v>
      </c>
      <c r="Y47" s="42">
        <f>IF('Indicator Data'!Z51="No Data",1,IF('Indicator Data imputation'!Z50&lt;&gt;"",1,0))</f>
        <v>0</v>
      </c>
      <c r="Z47" s="42">
        <f>IF('Indicator Data'!AA51="No Data",1,IF('Indicator Data imputation'!AA50&lt;&gt;"",1,0))</f>
        <v>1</v>
      </c>
      <c r="AA47" s="42">
        <f>IF('Indicator Data'!AB51="No Data",1,IF('Indicator Data imputation'!AB50&lt;&gt;"",1,0))</f>
        <v>0</v>
      </c>
      <c r="AB47" s="42">
        <f>IF('Indicator Data'!AC51="No Data",1,IF('Indicator Data imputation'!AC50&lt;&gt;"",1,0))</f>
        <v>0</v>
      </c>
      <c r="AC47" s="42">
        <f>IF('Indicator Data'!AD51="No Data",1,IF('Indicator Data imputation'!AD50&lt;&gt;"",1,0))</f>
        <v>0</v>
      </c>
      <c r="AD47" s="42">
        <f>IF('Indicator Data'!AE51="No Data",1,IF('Indicator Data imputation'!AE50&lt;&gt;"",1,0))</f>
        <v>0</v>
      </c>
      <c r="AE47" s="42">
        <f>IF('Indicator Data'!AF51="No Data",1,IF('Indicator Data imputation'!AF50&lt;&gt;"",1,0))</f>
        <v>0</v>
      </c>
      <c r="AF47" s="42">
        <f>IF('Indicator Data'!AG51="No Data",1,IF('Indicator Data imputation'!AG50&lt;&gt;"",1,0))</f>
        <v>0</v>
      </c>
      <c r="AG47" s="42">
        <f>IF('Indicator Data'!AH51="No Data",1,IF('Indicator Data imputation'!AH50&lt;&gt;"",1,0))</f>
        <v>0</v>
      </c>
      <c r="AH47" s="42">
        <f>IF('Indicator Data'!AI51="No Data",1,IF('Indicator Data imputation'!AI50&lt;&gt;"",1,0))</f>
        <v>1</v>
      </c>
      <c r="AI47" s="42">
        <f>IF('Indicator Data'!AJ51="No Data",1,IF('Indicator Data imputation'!AJ50&lt;&gt;"",1,0))</f>
        <v>0</v>
      </c>
      <c r="AJ47" s="42">
        <f>IF('Indicator Data'!AK51="No Data",1,IF('Indicator Data imputation'!AK50&lt;&gt;"",1,0))</f>
        <v>0</v>
      </c>
      <c r="AK47" s="42">
        <f>IF('Indicator Data'!AL51="No Data",1,IF('Indicator Data imputation'!AL50&lt;&gt;"",1,0))</f>
        <v>0</v>
      </c>
      <c r="AL47" s="42">
        <f>IF('Indicator Data'!AM51="No Data",1,IF('Indicator Data imputation'!AM50&lt;&gt;"",1,0))</f>
        <v>1</v>
      </c>
      <c r="AM47" s="42">
        <f>IF('Indicator Data'!AN51="No Data",1,IF('Indicator Data imputation'!AN50&lt;&gt;"",1,0))</f>
        <v>0</v>
      </c>
      <c r="AN47" s="42">
        <f>IF('Indicator Data'!AO51="No Data",1,IF('Indicator Data imputation'!AO50&lt;&gt;"",1,0))</f>
        <v>0</v>
      </c>
      <c r="AO47" s="42">
        <f>IF('Indicator Data'!AP51="No Data",1,IF('Indicator Data imputation'!AP50&lt;&gt;"",1,0))</f>
        <v>1</v>
      </c>
      <c r="AP47" s="42">
        <f>IF('Indicator Data'!AQ51="No Data",1,IF('Indicator Data imputation'!AQ50&lt;&gt;"",1,0))</f>
        <v>0</v>
      </c>
      <c r="AQ47" s="42">
        <f>IF('Indicator Data'!AR51="No Data",1,IF('Indicator Data imputation'!AR50&lt;&gt;"",1,0))</f>
        <v>0</v>
      </c>
      <c r="AR47" s="42">
        <f>IF('Indicator Data'!AS51="No Data",1,IF('Indicator Data imputation'!AS50&lt;&gt;"",1,0))</f>
        <v>0</v>
      </c>
      <c r="AS47" s="42">
        <f>IF('Indicator Data'!AT51="No Data",1,IF('Indicator Data imputation'!AT50&lt;&gt;"",1,0))</f>
        <v>1</v>
      </c>
      <c r="AT47" s="42">
        <f>IF('Indicator Data'!AU51="No Data",1,IF('Indicator Data imputation'!AU50&lt;&gt;"",1,0))</f>
        <v>0</v>
      </c>
      <c r="AU47" s="42">
        <f>IF('Indicator Data'!AV51="No Data",1,IF('Indicator Data imputation'!AV50&lt;&gt;"",1,0))</f>
        <v>0</v>
      </c>
      <c r="AV47" s="42">
        <f>IF('Indicator Data'!AW51="No Data",1,IF('Indicator Data imputation'!AW50&lt;&gt;"",1,0))</f>
        <v>0</v>
      </c>
      <c r="AW47" s="42">
        <f>IF('Indicator Data'!AX51="No Data",1,IF('Indicator Data imputation'!AX50&lt;&gt;"",1,0))</f>
        <v>0</v>
      </c>
      <c r="AX47" s="42">
        <f>IF('Indicator Data'!AY51="No Data",1,IF('Indicator Data imputation'!AY50&lt;&gt;"",1,0))</f>
        <v>0</v>
      </c>
      <c r="AY47" s="42">
        <f>IF('Indicator Data'!AZ51="No Data",1,IF('Indicator Data imputation'!AZ50&lt;&gt;"",1,0))</f>
        <v>0</v>
      </c>
      <c r="AZ47" s="42">
        <f>IF('Indicator Data'!BA51="No Data",1,IF('Indicator Data imputation'!BA50&lt;&gt;"",1,0))</f>
        <v>0</v>
      </c>
      <c r="BA47" s="42">
        <f>IF('Indicator Data'!BB51="No Data",1,IF('Indicator Data imputation'!BB50&lt;&gt;"",1,0))</f>
        <v>0</v>
      </c>
      <c r="BB47" s="42">
        <f>IF('Indicator Data'!BC51="No Data",1,IF('Indicator Data imputation'!BC50&lt;&gt;"",1,0))</f>
        <v>0</v>
      </c>
      <c r="BC47" s="42">
        <f>IF('Indicator Data'!BD51="No Data",1,IF('Indicator Data imputation'!BD50&lt;&gt;"",1,0))</f>
        <v>0</v>
      </c>
      <c r="BD47" s="42">
        <f>IF('Indicator Data'!BE51="No Data",1,IF('Indicator Data imputation'!BE50&lt;&gt;"",1,0))</f>
        <v>0</v>
      </c>
      <c r="BE47" s="42">
        <f>IF('Indicator Data'!BF51="No Data",1,IF('Indicator Data imputation'!BF50&lt;&gt;"",1,0))</f>
        <v>0</v>
      </c>
      <c r="BF47" s="42">
        <f>IF('Indicator Data'!BG51="No Data",1,IF('Indicator Data imputation'!BG50&lt;&gt;"",1,0))</f>
        <v>0</v>
      </c>
      <c r="BG47" s="42">
        <f>IF('Indicator Data'!BH51="No Data",1,IF('Indicator Data imputation'!BH50&lt;&gt;"",1,0))</f>
        <v>0</v>
      </c>
      <c r="BH47" s="42">
        <f>IF('Indicator Data'!BI51="No Data",1,IF('Indicator Data imputation'!BI50&lt;&gt;"",1,0))</f>
        <v>0</v>
      </c>
      <c r="BI47" s="42">
        <f>IF('Indicator Data'!BJ51="No Data",1,IF('Indicator Data imputation'!BJ50&lt;&gt;"",1,0))</f>
        <v>1</v>
      </c>
      <c r="BJ47" s="42">
        <f>IF('Indicator Data'!BK51="No Data",1,IF('Indicator Data imputation'!BK50&lt;&gt;"",1,0))</f>
        <v>0</v>
      </c>
      <c r="BK47" s="42">
        <f>IF('Indicator Data'!BL51="No Data",1,IF('Indicator Data imputation'!BL50&lt;&gt;"",1,0))</f>
        <v>0</v>
      </c>
      <c r="BL47" s="42">
        <f>IF('Indicator Data'!BM51="No Data",1,IF('Indicator Data imputation'!BM50&lt;&gt;"",1,0))</f>
        <v>0</v>
      </c>
      <c r="BM47" s="42">
        <f>IF('Indicator Data'!BN51="No Data",1,IF('Indicator Data imputation'!BN50&lt;&gt;"",1,0))</f>
        <v>0</v>
      </c>
      <c r="BN47" s="42">
        <f>IF('Indicator Data'!BO51="No Data",1,IF('Indicator Data imputation'!BO50&lt;&gt;"",1,0))</f>
        <v>0</v>
      </c>
      <c r="BO47" s="42">
        <f>IF('Indicator Data'!BP51="No Data",1,IF('Indicator Data imputation'!BP50&lt;&gt;"",1,0))</f>
        <v>0</v>
      </c>
      <c r="BP47" s="42">
        <f>IF('Indicator Data'!BQ51="No Data",1,IF('Indicator Data imputation'!BQ50&lt;&gt;"",1,0))</f>
        <v>0</v>
      </c>
      <c r="BQ47" s="42">
        <f>IF('Indicator Data'!BR51="No Data",1,IF('Indicator Data imputation'!BR50&lt;&gt;"",1,0))</f>
        <v>0</v>
      </c>
      <c r="BR47" s="42">
        <f>IF('Indicator Data'!BS51="No Data",1,IF('Indicator Data imputation'!BS50&lt;&gt;"",1,0))</f>
        <v>0</v>
      </c>
      <c r="BS47" s="42">
        <f>IF('Indicator Data'!BT51="No Data",1,IF('Indicator Data imputation'!BT50&lt;&gt;"",1,0))</f>
        <v>0</v>
      </c>
      <c r="BT47" s="42">
        <f>IF('Indicator Data'!BU51="No Data",1,IF('Indicator Data imputation'!BU50&lt;&gt;"",1,0))</f>
        <v>0</v>
      </c>
      <c r="BU47">
        <f t="shared" si="2"/>
        <v>10</v>
      </c>
      <c r="BV47" s="44">
        <f t="shared" si="1"/>
        <v>0.13333333333333333</v>
      </c>
    </row>
    <row r="48" spans="1:74">
      <c r="A48" t="str">
        <f>'Indicator Data'!B52</f>
        <v>DJI</v>
      </c>
      <c r="B48" s="42">
        <f>IF('Indicator Data'!C52="No Data",1,IF('Indicator Data imputation'!C51&lt;&gt;"",1,0))</f>
        <v>0</v>
      </c>
      <c r="C48" s="42">
        <f>IF('Indicator Data'!D52="No Data",1,IF('Indicator Data imputation'!D51&lt;&gt;"",1,0))</f>
        <v>0</v>
      </c>
      <c r="D48" s="42">
        <f>IF('Indicator Data'!E52="No Data",1,IF('Indicator Data imputation'!E51&lt;&gt;"",1,0))</f>
        <v>0</v>
      </c>
      <c r="E48" s="42">
        <f>IF('Indicator Data'!F52="No Data",1,IF('Indicator Data imputation'!F51&lt;&gt;"",1,0))</f>
        <v>0</v>
      </c>
      <c r="F48" s="42">
        <f>IF('Indicator Data'!G52="No Data",1,IF('Indicator Data imputation'!G51&lt;&gt;"",1,0))</f>
        <v>0</v>
      </c>
      <c r="G48" s="42">
        <f>IF('Indicator Data'!H52="No Data",1,IF('Indicator Data imputation'!H51&lt;&gt;"",1,0))</f>
        <v>0</v>
      </c>
      <c r="H48" s="42">
        <f>IF('Indicator Data'!I52="No Data",1,IF('Indicator Data imputation'!I51&lt;&gt;"",1,0))</f>
        <v>0</v>
      </c>
      <c r="I48" s="42">
        <f>IF('Indicator Data'!J52="No Data",1,IF('Indicator Data imputation'!J51&lt;&gt;"",1,0))</f>
        <v>0</v>
      </c>
      <c r="J48" s="42">
        <f>IF('Indicator Data'!K52="No Data",1,IF('Indicator Data imputation'!K51&lt;&gt;"",1,0))</f>
        <v>0</v>
      </c>
      <c r="K48" s="42">
        <f>IF('Indicator Data'!L52="No Data",1,IF('Indicator Data imputation'!L51&lt;&gt;"",1,0))</f>
        <v>1</v>
      </c>
      <c r="L48" s="42">
        <f>IF('Indicator Data'!M52="No Data",1,IF('Indicator Data imputation'!M51&lt;&gt;"",1,0))</f>
        <v>0</v>
      </c>
      <c r="M48" s="42">
        <f>IF('Indicator Data'!N52="No Data",1,IF('Indicator Data imputation'!N51&lt;&gt;"",1,0))</f>
        <v>0</v>
      </c>
      <c r="N48" s="42">
        <f>IF('Indicator Data'!O52="No Data",1,IF('Indicator Data imputation'!O51&lt;&gt;"",1,0))</f>
        <v>0</v>
      </c>
      <c r="O48" s="42">
        <f>IF('Indicator Data'!P52="No Data",1,IF('Indicator Data imputation'!P51&lt;&gt;"",1,0))</f>
        <v>0</v>
      </c>
      <c r="P48" s="42">
        <f>IF('Indicator Data'!Q52="No Data",1,IF('Indicator Data imputation'!Q51&lt;&gt;"",1,0))</f>
        <v>0</v>
      </c>
      <c r="Q48" s="42">
        <f>IF('Indicator Data'!R52="No Data",1,IF('Indicator Data imputation'!R51&lt;&gt;"",1,0))</f>
        <v>0</v>
      </c>
      <c r="R48" s="42">
        <f>IF('Indicator Data'!S52="No Data",1,IF('Indicator Data imputation'!S51&lt;&gt;"",1,0))</f>
        <v>0</v>
      </c>
      <c r="S48" s="42">
        <f>IF('Indicator Data'!T52="No Data",1,IF('Indicator Data imputation'!T51&lt;&gt;"",1,0))</f>
        <v>0</v>
      </c>
      <c r="T48" s="42">
        <f>IF('Indicator Data'!U52="No Data",1,IF('Indicator Data imputation'!U51&lt;&gt;"",1,0))</f>
        <v>0</v>
      </c>
      <c r="U48" s="42">
        <f>IF('Indicator Data'!V52="No Data",1,IF('Indicator Data imputation'!V51&lt;&gt;"",1,0))</f>
        <v>0</v>
      </c>
      <c r="V48" s="42">
        <f>IF('Indicator Data'!W52="No Data",1,IF('Indicator Data imputation'!W51&lt;&gt;"",1,0))</f>
        <v>0</v>
      </c>
      <c r="W48" s="42">
        <f>IF('Indicator Data'!X52="No Data",1,IF('Indicator Data imputation'!X51&lt;&gt;"",1,0))</f>
        <v>0</v>
      </c>
      <c r="X48" s="42">
        <f>IF('Indicator Data'!Y52="No Data",1,IF('Indicator Data imputation'!Y51&lt;&gt;"",1,0))</f>
        <v>0</v>
      </c>
      <c r="Y48" s="42">
        <f>IF('Indicator Data'!Z52="No Data",1,IF('Indicator Data imputation'!Z51&lt;&gt;"",1,0))</f>
        <v>0</v>
      </c>
      <c r="Z48" s="42">
        <f>IF('Indicator Data'!AA52="No Data",1,IF('Indicator Data imputation'!AA51&lt;&gt;"",1,0))</f>
        <v>1</v>
      </c>
      <c r="AA48" s="42">
        <f>IF('Indicator Data'!AB52="No Data",1,IF('Indicator Data imputation'!AB51&lt;&gt;"",1,0))</f>
        <v>0</v>
      </c>
      <c r="AB48" s="42">
        <f>IF('Indicator Data'!AC52="No Data",1,IF('Indicator Data imputation'!AC51&lt;&gt;"",1,0))</f>
        <v>0</v>
      </c>
      <c r="AC48" s="42">
        <f>IF('Indicator Data'!AD52="No Data",1,IF('Indicator Data imputation'!AD51&lt;&gt;"",1,0))</f>
        <v>0</v>
      </c>
      <c r="AD48" s="42">
        <f>IF('Indicator Data'!AE52="No Data",1,IF('Indicator Data imputation'!AE51&lt;&gt;"",1,0))</f>
        <v>0</v>
      </c>
      <c r="AE48" s="42">
        <f>IF('Indicator Data'!AF52="No Data",1,IF('Indicator Data imputation'!AF51&lt;&gt;"",1,0))</f>
        <v>0</v>
      </c>
      <c r="AF48" s="42">
        <f>IF('Indicator Data'!AG52="No Data",1,IF('Indicator Data imputation'!AG51&lt;&gt;"",1,0))</f>
        <v>0</v>
      </c>
      <c r="AG48" s="42">
        <f>IF('Indicator Data'!AH52="No Data",1,IF('Indicator Data imputation'!AH51&lt;&gt;"",1,0))</f>
        <v>0</v>
      </c>
      <c r="AH48" s="42">
        <f>IF('Indicator Data'!AI52="No Data",1,IF('Indicator Data imputation'!AI51&lt;&gt;"",1,0))</f>
        <v>1</v>
      </c>
      <c r="AI48" s="42">
        <f>IF('Indicator Data'!AJ52="No Data",1,IF('Indicator Data imputation'!AJ51&lt;&gt;"",1,0))</f>
        <v>0</v>
      </c>
      <c r="AJ48" s="42">
        <f>IF('Indicator Data'!AK52="No Data",1,IF('Indicator Data imputation'!AK51&lt;&gt;"",1,0))</f>
        <v>0</v>
      </c>
      <c r="AK48" s="42">
        <f>IF('Indicator Data'!AL52="No Data",1,IF('Indicator Data imputation'!AL51&lt;&gt;"",1,0))</f>
        <v>0</v>
      </c>
      <c r="AL48" s="42">
        <f>IF('Indicator Data'!AM52="No Data",1,IF('Indicator Data imputation'!AM51&lt;&gt;"",1,0))</f>
        <v>0</v>
      </c>
      <c r="AM48" s="42">
        <f>IF('Indicator Data'!AN52="No Data",1,IF('Indicator Data imputation'!AN51&lt;&gt;"",1,0))</f>
        <v>0</v>
      </c>
      <c r="AN48" s="42">
        <f>IF('Indicator Data'!AO52="No Data",1,IF('Indicator Data imputation'!AO51&lt;&gt;"",1,0))</f>
        <v>0</v>
      </c>
      <c r="AO48" s="42">
        <f>IF('Indicator Data'!AP52="No Data",1,IF('Indicator Data imputation'!AP51&lt;&gt;"",1,0))</f>
        <v>0</v>
      </c>
      <c r="AP48" s="42">
        <f>IF('Indicator Data'!AQ52="No Data",1,IF('Indicator Data imputation'!AQ51&lt;&gt;"",1,0))</f>
        <v>0</v>
      </c>
      <c r="AQ48" s="42">
        <f>IF('Indicator Data'!AR52="No Data",1,IF('Indicator Data imputation'!AR51&lt;&gt;"",1,0))</f>
        <v>0</v>
      </c>
      <c r="AR48" s="42">
        <f>IF('Indicator Data'!AS52="No Data",1,IF('Indicator Data imputation'!AS51&lt;&gt;"",1,0))</f>
        <v>1</v>
      </c>
      <c r="AS48" s="42">
        <f>IF('Indicator Data'!AT52="No Data",1,IF('Indicator Data imputation'!AT51&lt;&gt;"",1,0))</f>
        <v>0</v>
      </c>
      <c r="AT48" s="42">
        <f>IF('Indicator Data'!AU52="No Data",1,IF('Indicator Data imputation'!AU51&lt;&gt;"",1,0))</f>
        <v>0</v>
      </c>
      <c r="AU48" s="42">
        <f>IF('Indicator Data'!AV52="No Data",1,IF('Indicator Data imputation'!AV51&lt;&gt;"",1,0))</f>
        <v>1</v>
      </c>
      <c r="AV48" s="42">
        <f>IF('Indicator Data'!AW52="No Data",1,IF('Indicator Data imputation'!AW51&lt;&gt;"",1,0))</f>
        <v>0</v>
      </c>
      <c r="AW48" s="42">
        <f>IF('Indicator Data'!AX52="No Data",1,IF('Indicator Data imputation'!AX51&lt;&gt;"",1,0))</f>
        <v>0</v>
      </c>
      <c r="AX48" s="42">
        <f>IF('Indicator Data'!AY52="No Data",1,IF('Indicator Data imputation'!AY51&lt;&gt;"",1,0))</f>
        <v>0</v>
      </c>
      <c r="AY48" s="42">
        <f>IF('Indicator Data'!AZ52="No Data",1,IF('Indicator Data imputation'!AZ51&lt;&gt;"",1,0))</f>
        <v>0</v>
      </c>
      <c r="AZ48" s="42">
        <f>IF('Indicator Data'!BA52="No Data",1,IF('Indicator Data imputation'!BA51&lt;&gt;"",1,0))</f>
        <v>0</v>
      </c>
      <c r="BA48" s="42">
        <f>IF('Indicator Data'!BB52="No Data",1,IF('Indicator Data imputation'!BB51&lt;&gt;"",1,0))</f>
        <v>0</v>
      </c>
      <c r="BB48" s="42">
        <f>IF('Indicator Data'!BC52="No Data",1,IF('Indicator Data imputation'!BC51&lt;&gt;"",1,0))</f>
        <v>0</v>
      </c>
      <c r="BC48" s="42">
        <f>IF('Indicator Data'!BD52="No Data",1,IF('Indicator Data imputation'!BD51&lt;&gt;"",1,0))</f>
        <v>0</v>
      </c>
      <c r="BD48" s="42">
        <f>IF('Indicator Data'!BE52="No Data",1,IF('Indicator Data imputation'!BE51&lt;&gt;"",1,0))</f>
        <v>0</v>
      </c>
      <c r="BE48" s="42">
        <f>IF('Indicator Data'!BF52="No Data",1,IF('Indicator Data imputation'!BF51&lt;&gt;"",1,0))</f>
        <v>0</v>
      </c>
      <c r="BF48" s="42">
        <f>IF('Indicator Data'!BG52="No Data",1,IF('Indicator Data imputation'!BG51&lt;&gt;"",1,0))</f>
        <v>0</v>
      </c>
      <c r="BG48" s="42">
        <f>IF('Indicator Data'!BH52="No Data",1,IF('Indicator Data imputation'!BH51&lt;&gt;"",1,0))</f>
        <v>0</v>
      </c>
      <c r="BH48" s="42">
        <f>IF('Indicator Data'!BI52="No Data",1,IF('Indicator Data imputation'!BI51&lt;&gt;"",1,0))</f>
        <v>0</v>
      </c>
      <c r="BI48" s="42">
        <f>IF('Indicator Data'!BJ52="No Data",1,IF('Indicator Data imputation'!BJ51&lt;&gt;"",1,0))</f>
        <v>1</v>
      </c>
      <c r="BJ48" s="42">
        <f>IF('Indicator Data'!BK52="No Data",1,IF('Indicator Data imputation'!BK51&lt;&gt;"",1,0))</f>
        <v>0</v>
      </c>
      <c r="BK48" s="42">
        <f>IF('Indicator Data'!BL52="No Data",1,IF('Indicator Data imputation'!BL51&lt;&gt;"",1,0))</f>
        <v>0</v>
      </c>
      <c r="BL48" s="42">
        <f>IF('Indicator Data'!BM52="No Data",1,IF('Indicator Data imputation'!BM51&lt;&gt;"",1,0))</f>
        <v>0</v>
      </c>
      <c r="BM48" s="42">
        <f>IF('Indicator Data'!BN52="No Data",1,IF('Indicator Data imputation'!BN51&lt;&gt;"",1,0))</f>
        <v>0</v>
      </c>
      <c r="BN48" s="42">
        <f>IF('Indicator Data'!BO52="No Data",1,IF('Indicator Data imputation'!BO51&lt;&gt;"",1,0))</f>
        <v>0</v>
      </c>
      <c r="BO48" s="42">
        <f>IF('Indicator Data'!BP52="No Data",1,IF('Indicator Data imputation'!BP51&lt;&gt;"",1,0))</f>
        <v>0</v>
      </c>
      <c r="BP48" s="42">
        <f>IF('Indicator Data'!BQ52="No Data",1,IF('Indicator Data imputation'!BQ51&lt;&gt;"",1,0))</f>
        <v>0</v>
      </c>
      <c r="BQ48" s="42">
        <f>IF('Indicator Data'!BR52="No Data",1,IF('Indicator Data imputation'!BR51&lt;&gt;"",1,0))</f>
        <v>0</v>
      </c>
      <c r="BR48" s="42">
        <f>IF('Indicator Data'!BS52="No Data",1,IF('Indicator Data imputation'!BS51&lt;&gt;"",1,0))</f>
        <v>0</v>
      </c>
      <c r="BS48" s="42">
        <f>IF('Indicator Data'!BT52="No Data",1,IF('Indicator Data imputation'!BT51&lt;&gt;"",1,0))</f>
        <v>0</v>
      </c>
      <c r="BT48" s="42">
        <f>IF('Indicator Data'!BU52="No Data",1,IF('Indicator Data imputation'!BU51&lt;&gt;"",1,0))</f>
        <v>0</v>
      </c>
      <c r="BU48">
        <f t="shared" si="2"/>
        <v>6</v>
      </c>
      <c r="BV48" s="44">
        <f t="shared" si="1"/>
        <v>0.08</v>
      </c>
    </row>
    <row r="49" spans="1:74">
      <c r="A49" t="str">
        <f>'Indicator Data'!B53</f>
        <v>DMA</v>
      </c>
      <c r="B49" s="42">
        <f>IF('Indicator Data'!C53="No Data",1,IF('Indicator Data imputation'!C52&lt;&gt;"",1,0))</f>
        <v>0</v>
      </c>
      <c r="C49" s="42">
        <f>IF('Indicator Data'!D53="No Data",1,IF('Indicator Data imputation'!D52&lt;&gt;"",1,0))</f>
        <v>0</v>
      </c>
      <c r="D49" s="42">
        <f>IF('Indicator Data'!E53="No Data",1,IF('Indicator Data imputation'!E52&lt;&gt;"",1,0))</f>
        <v>0</v>
      </c>
      <c r="E49" s="42">
        <f>IF('Indicator Data'!F53="No Data",1,IF('Indicator Data imputation'!F52&lt;&gt;"",1,0))</f>
        <v>0</v>
      </c>
      <c r="F49" s="42">
        <f>IF('Indicator Data'!G53="No Data",1,IF('Indicator Data imputation'!G52&lt;&gt;"",1,0))</f>
        <v>0</v>
      </c>
      <c r="G49" s="42">
        <f>IF('Indicator Data'!H53="No Data",1,IF('Indicator Data imputation'!H52&lt;&gt;"",1,0))</f>
        <v>0</v>
      </c>
      <c r="H49" s="42">
        <f>IF('Indicator Data'!I53="No Data",1,IF('Indicator Data imputation'!I52&lt;&gt;"",1,0))</f>
        <v>0</v>
      </c>
      <c r="I49" s="42">
        <f>IF('Indicator Data'!J53="No Data",1,IF('Indicator Data imputation'!J52&lt;&gt;"",1,0))</f>
        <v>0</v>
      </c>
      <c r="J49" s="42">
        <f>IF('Indicator Data'!K53="No Data",1,IF('Indicator Data imputation'!K52&lt;&gt;"",1,0))</f>
        <v>0</v>
      </c>
      <c r="K49" s="42">
        <f>IF('Indicator Data'!L53="No Data",1,IF('Indicator Data imputation'!L52&lt;&gt;"",1,0))</f>
        <v>0</v>
      </c>
      <c r="L49" s="42">
        <f>IF('Indicator Data'!M53="No Data",1,IF('Indicator Data imputation'!M52&lt;&gt;"",1,0))</f>
        <v>1</v>
      </c>
      <c r="M49" s="42">
        <f>IF('Indicator Data'!N53="No Data",1,IF('Indicator Data imputation'!N52&lt;&gt;"",1,0))</f>
        <v>1</v>
      </c>
      <c r="N49" s="42">
        <f>IF('Indicator Data'!O53="No Data",1,IF('Indicator Data imputation'!O52&lt;&gt;"",1,0))</f>
        <v>1</v>
      </c>
      <c r="O49" s="42">
        <f>IF('Indicator Data'!P53="No Data",1,IF('Indicator Data imputation'!P52&lt;&gt;"",1,0))</f>
        <v>1</v>
      </c>
      <c r="P49" s="42">
        <f>IF('Indicator Data'!Q53="No Data",1,IF('Indicator Data imputation'!Q52&lt;&gt;"",1,0))</f>
        <v>0</v>
      </c>
      <c r="Q49" s="42">
        <f>IF('Indicator Data'!R53="No Data",1,IF('Indicator Data imputation'!R52&lt;&gt;"",1,0))</f>
        <v>0</v>
      </c>
      <c r="R49" s="42">
        <f>IF('Indicator Data'!S53="No Data",1,IF('Indicator Data imputation'!S52&lt;&gt;"",1,0))</f>
        <v>0</v>
      </c>
      <c r="S49" s="42">
        <f>IF('Indicator Data'!T53="No Data",1,IF('Indicator Data imputation'!T52&lt;&gt;"",1,0))</f>
        <v>0</v>
      </c>
      <c r="T49" s="42">
        <f>IF('Indicator Data'!U53="No Data",1,IF('Indicator Data imputation'!U52&lt;&gt;"",1,0))</f>
        <v>0</v>
      </c>
      <c r="U49" s="42">
        <f>IF('Indicator Data'!V53="No Data",1,IF('Indicator Data imputation'!V52&lt;&gt;"",1,0))</f>
        <v>0</v>
      </c>
      <c r="V49" s="42">
        <f>IF('Indicator Data'!W53="No Data",1,IF('Indicator Data imputation'!W52&lt;&gt;"",1,0))</f>
        <v>0</v>
      </c>
      <c r="W49" s="42">
        <f>IF('Indicator Data'!X53="No Data",1,IF('Indicator Data imputation'!X52&lt;&gt;"",1,0))</f>
        <v>0</v>
      </c>
      <c r="X49" s="42">
        <f>IF('Indicator Data'!Y53="No Data",1,IF('Indicator Data imputation'!Y52&lt;&gt;"",1,0))</f>
        <v>1</v>
      </c>
      <c r="Y49" s="42">
        <f>IF('Indicator Data'!Z53="No Data",1,IF('Indicator Data imputation'!Z52&lt;&gt;"",1,0))</f>
        <v>0</v>
      </c>
      <c r="Z49" s="42">
        <f>IF('Indicator Data'!AA53="No Data",1,IF('Indicator Data imputation'!AA52&lt;&gt;"",1,0))</f>
        <v>1</v>
      </c>
      <c r="AA49" s="42">
        <f>IF('Indicator Data'!AB53="No Data",1,IF('Indicator Data imputation'!AB52&lt;&gt;"",1,0))</f>
        <v>1</v>
      </c>
      <c r="AB49" s="42">
        <f>IF('Indicator Data'!AC53="No Data",1,IF('Indicator Data imputation'!AC52&lt;&gt;"",1,0))</f>
        <v>1</v>
      </c>
      <c r="AC49" s="42">
        <f>IF('Indicator Data'!AD53="No Data",1,IF('Indicator Data imputation'!AD52&lt;&gt;"",1,0))</f>
        <v>1</v>
      </c>
      <c r="AD49" s="42">
        <f>IF('Indicator Data'!AE53="No Data",1,IF('Indicator Data imputation'!AE52&lt;&gt;"",1,0))</f>
        <v>0</v>
      </c>
      <c r="AE49" s="42">
        <f>IF('Indicator Data'!AF53="No Data",1,IF('Indicator Data imputation'!AF52&lt;&gt;"",1,0))</f>
        <v>0</v>
      </c>
      <c r="AF49" s="42">
        <f>IF('Indicator Data'!AG53="No Data",1,IF('Indicator Data imputation'!AG52&lt;&gt;"",1,0))</f>
        <v>0</v>
      </c>
      <c r="AG49" s="42">
        <f>IF('Indicator Data'!AH53="No Data",1,IF('Indicator Data imputation'!AH52&lt;&gt;"",1,0))</f>
        <v>0</v>
      </c>
      <c r="AH49" s="42">
        <f>IF('Indicator Data'!AI53="No Data",1,IF('Indicator Data imputation'!AI52&lt;&gt;"",1,0))</f>
        <v>1</v>
      </c>
      <c r="AI49" s="42">
        <f>IF('Indicator Data'!AJ53="No Data",1,IF('Indicator Data imputation'!AJ52&lt;&gt;"",1,0))</f>
        <v>0</v>
      </c>
      <c r="AJ49" s="42">
        <f>IF('Indicator Data'!AK53="No Data",1,IF('Indicator Data imputation'!AK52&lt;&gt;"",1,0))</f>
        <v>0</v>
      </c>
      <c r="AK49" s="42">
        <f>IF('Indicator Data'!AL53="No Data",1,IF('Indicator Data imputation'!AL52&lt;&gt;"",1,0))</f>
        <v>0</v>
      </c>
      <c r="AL49" s="42">
        <f>IF('Indicator Data'!AM53="No Data",1,IF('Indicator Data imputation'!AM52&lt;&gt;"",1,0))</f>
        <v>0</v>
      </c>
      <c r="AM49" s="42">
        <f>IF('Indicator Data'!AN53="No Data",1,IF('Indicator Data imputation'!AN52&lt;&gt;"",1,0))</f>
        <v>0</v>
      </c>
      <c r="AN49" s="42">
        <f>IF('Indicator Data'!AO53="No Data",1,IF('Indicator Data imputation'!AO52&lt;&gt;"",1,0))</f>
        <v>0</v>
      </c>
      <c r="AO49" s="42">
        <f>IF('Indicator Data'!AP53="No Data",1,IF('Indicator Data imputation'!AP52&lt;&gt;"",1,0))</f>
        <v>1</v>
      </c>
      <c r="AP49" s="42">
        <f>IF('Indicator Data'!AQ53="No Data",1,IF('Indicator Data imputation'!AQ52&lt;&gt;"",1,0))</f>
        <v>0</v>
      </c>
      <c r="AQ49" s="42">
        <f>IF('Indicator Data'!AR53="No Data",1,IF('Indicator Data imputation'!AR52&lt;&gt;"",1,0))</f>
        <v>1</v>
      </c>
      <c r="AR49" s="42">
        <f>IF('Indicator Data'!AS53="No Data",1,IF('Indicator Data imputation'!AS52&lt;&gt;"",1,0))</f>
        <v>1</v>
      </c>
      <c r="AS49" s="42">
        <f>IF('Indicator Data'!AT53="No Data",1,IF('Indicator Data imputation'!AT52&lt;&gt;"",1,0))</f>
        <v>1</v>
      </c>
      <c r="AT49" s="42">
        <f>IF('Indicator Data'!AU53="No Data",1,IF('Indicator Data imputation'!AU52&lt;&gt;"",1,0))</f>
        <v>0</v>
      </c>
      <c r="AU49" s="42">
        <f>IF('Indicator Data'!AV53="No Data",1,IF('Indicator Data imputation'!AV52&lt;&gt;"",1,0))</f>
        <v>1</v>
      </c>
      <c r="AV49" s="42">
        <f>IF('Indicator Data'!AW53="No Data",1,IF('Indicator Data imputation'!AW52&lt;&gt;"",1,0))</f>
        <v>1</v>
      </c>
      <c r="AW49" s="42">
        <f>IF('Indicator Data'!AX53="No Data",1,IF('Indicator Data imputation'!AX52&lt;&gt;"",1,0))</f>
        <v>0</v>
      </c>
      <c r="AX49" s="42">
        <f>IF('Indicator Data'!AY53="No Data",1,IF('Indicator Data imputation'!AY52&lt;&gt;"",1,0))</f>
        <v>0</v>
      </c>
      <c r="AY49" s="42">
        <f>IF('Indicator Data'!AZ53="No Data",1,IF('Indicator Data imputation'!AZ52&lt;&gt;"",1,0))</f>
        <v>0</v>
      </c>
      <c r="AZ49" s="42">
        <f>IF('Indicator Data'!BA53="No Data",1,IF('Indicator Data imputation'!BA52&lt;&gt;"",1,0))</f>
        <v>0</v>
      </c>
      <c r="BA49" s="42">
        <f>IF('Indicator Data'!BB53="No Data",1,IF('Indicator Data imputation'!BB52&lt;&gt;"",1,0))</f>
        <v>0</v>
      </c>
      <c r="BB49" s="42">
        <f>IF('Indicator Data'!BC53="No Data",1,IF('Indicator Data imputation'!BC52&lt;&gt;"",1,0))</f>
        <v>0</v>
      </c>
      <c r="BC49" s="42">
        <f>IF('Indicator Data'!BD53="No Data",1,IF('Indicator Data imputation'!BD52&lt;&gt;"",1,0))</f>
        <v>0</v>
      </c>
      <c r="BD49" s="42">
        <f>IF('Indicator Data'!BE53="No Data",1,IF('Indicator Data imputation'!BE52&lt;&gt;"",1,0))</f>
        <v>0</v>
      </c>
      <c r="BE49" s="42">
        <f>IF('Indicator Data'!BF53="No Data",1,IF('Indicator Data imputation'!BF52&lt;&gt;"",1,0))</f>
        <v>1</v>
      </c>
      <c r="BF49" s="42">
        <f>IF('Indicator Data'!BG53="No Data",1,IF('Indicator Data imputation'!BG52&lt;&gt;"",1,0))</f>
        <v>0</v>
      </c>
      <c r="BG49" s="42">
        <f>IF('Indicator Data'!BH53="No Data",1,IF('Indicator Data imputation'!BH52&lt;&gt;"",1,0))</f>
        <v>0</v>
      </c>
      <c r="BH49" s="42">
        <f>IF('Indicator Data'!BI53="No Data",1,IF('Indicator Data imputation'!BI52&lt;&gt;"",1,0))</f>
        <v>0</v>
      </c>
      <c r="BI49" s="42">
        <f>IF('Indicator Data'!BJ53="No Data",1,IF('Indicator Data imputation'!BJ52&lt;&gt;"",1,0))</f>
        <v>1</v>
      </c>
      <c r="BJ49" s="42">
        <f>IF('Indicator Data'!BK53="No Data",1,IF('Indicator Data imputation'!BK52&lt;&gt;"",1,0))</f>
        <v>0</v>
      </c>
      <c r="BK49" s="42">
        <f>IF('Indicator Data'!BL53="No Data",1,IF('Indicator Data imputation'!BL52&lt;&gt;"",1,0))</f>
        <v>0</v>
      </c>
      <c r="BL49" s="42">
        <f>IF('Indicator Data'!BM53="No Data",1,IF('Indicator Data imputation'!BM52&lt;&gt;"",1,0))</f>
        <v>0</v>
      </c>
      <c r="BM49" s="42">
        <f>IF('Indicator Data'!BN53="No Data",1,IF('Indicator Data imputation'!BN52&lt;&gt;"",1,0))</f>
        <v>0</v>
      </c>
      <c r="BN49" s="42">
        <f>IF('Indicator Data'!BO53="No Data",1,IF('Indicator Data imputation'!BO52&lt;&gt;"",1,0))</f>
        <v>0</v>
      </c>
      <c r="BO49" s="42">
        <f>IF('Indicator Data'!BP53="No Data",1,IF('Indicator Data imputation'!BP52&lt;&gt;"",1,0))</f>
        <v>0</v>
      </c>
      <c r="BP49" s="42">
        <f>IF('Indicator Data'!BQ53="No Data",1,IF('Indicator Data imputation'!BQ52&lt;&gt;"",1,0))</f>
        <v>0</v>
      </c>
      <c r="BQ49" s="42">
        <f>IF('Indicator Data'!BR53="No Data",1,IF('Indicator Data imputation'!BR52&lt;&gt;"",1,0))</f>
        <v>0</v>
      </c>
      <c r="BR49" s="42">
        <f>IF('Indicator Data'!BS53="No Data",1,IF('Indicator Data imputation'!BS52&lt;&gt;"",1,0))</f>
        <v>1</v>
      </c>
      <c r="BS49" s="42">
        <f>IF('Indicator Data'!BT53="No Data",1,IF('Indicator Data imputation'!BT52&lt;&gt;"",1,0))</f>
        <v>0</v>
      </c>
      <c r="BT49" s="42">
        <f>IF('Indicator Data'!BU53="No Data",1,IF('Indicator Data imputation'!BU52&lt;&gt;"",1,0))</f>
        <v>1</v>
      </c>
      <c r="BU49">
        <f t="shared" si="2"/>
        <v>20</v>
      </c>
      <c r="BV49" s="44">
        <f t="shared" si="1"/>
        <v>0.26666666666666666</v>
      </c>
    </row>
    <row r="50" spans="1:74">
      <c r="A50" t="str">
        <f>'Indicator Data'!B54</f>
        <v>DOM</v>
      </c>
      <c r="B50" s="42">
        <f>IF('Indicator Data'!C54="No Data",1,IF('Indicator Data imputation'!C53&lt;&gt;"",1,0))</f>
        <v>0</v>
      </c>
      <c r="C50" s="42">
        <f>IF('Indicator Data'!D54="No Data",1,IF('Indicator Data imputation'!D53&lt;&gt;"",1,0))</f>
        <v>0</v>
      </c>
      <c r="D50" s="42">
        <f>IF('Indicator Data'!E54="No Data",1,IF('Indicator Data imputation'!E53&lt;&gt;"",1,0))</f>
        <v>0</v>
      </c>
      <c r="E50" s="42">
        <f>IF('Indicator Data'!F54="No Data",1,IF('Indicator Data imputation'!F53&lt;&gt;"",1,0))</f>
        <v>0</v>
      </c>
      <c r="F50" s="42">
        <f>IF('Indicator Data'!G54="No Data",1,IF('Indicator Data imputation'!G53&lt;&gt;"",1,0))</f>
        <v>0</v>
      </c>
      <c r="G50" s="42">
        <f>IF('Indicator Data'!H54="No Data",1,IF('Indicator Data imputation'!H53&lt;&gt;"",1,0))</f>
        <v>0</v>
      </c>
      <c r="H50" s="42">
        <f>IF('Indicator Data'!I54="No Data",1,IF('Indicator Data imputation'!I53&lt;&gt;"",1,0))</f>
        <v>0</v>
      </c>
      <c r="I50" s="42">
        <f>IF('Indicator Data'!J54="No Data",1,IF('Indicator Data imputation'!J53&lt;&gt;"",1,0))</f>
        <v>0</v>
      </c>
      <c r="J50" s="42">
        <f>IF('Indicator Data'!K54="No Data",1,IF('Indicator Data imputation'!K53&lt;&gt;"",1,0))</f>
        <v>0</v>
      </c>
      <c r="K50" s="42">
        <f>IF('Indicator Data'!L54="No Data",1,IF('Indicator Data imputation'!L53&lt;&gt;"",1,0))</f>
        <v>0</v>
      </c>
      <c r="L50" s="42">
        <f>IF('Indicator Data'!M54="No Data",1,IF('Indicator Data imputation'!M53&lt;&gt;"",1,0))</f>
        <v>1</v>
      </c>
      <c r="M50" s="42">
        <f>IF('Indicator Data'!N54="No Data",1,IF('Indicator Data imputation'!N53&lt;&gt;"",1,0))</f>
        <v>1</v>
      </c>
      <c r="N50" s="42">
        <f>IF('Indicator Data'!O54="No Data",1,IF('Indicator Data imputation'!O53&lt;&gt;"",1,0))</f>
        <v>1</v>
      </c>
      <c r="O50" s="42">
        <f>IF('Indicator Data'!P54="No Data",1,IF('Indicator Data imputation'!P53&lt;&gt;"",1,0))</f>
        <v>1</v>
      </c>
      <c r="P50" s="42">
        <f>IF('Indicator Data'!Q54="No Data",1,IF('Indicator Data imputation'!Q53&lt;&gt;"",1,0))</f>
        <v>0</v>
      </c>
      <c r="Q50" s="42">
        <f>IF('Indicator Data'!R54="No Data",1,IF('Indicator Data imputation'!R53&lt;&gt;"",1,0))</f>
        <v>0</v>
      </c>
      <c r="R50" s="42">
        <f>IF('Indicator Data'!S54="No Data",1,IF('Indicator Data imputation'!S53&lt;&gt;"",1,0))</f>
        <v>0</v>
      </c>
      <c r="S50" s="42">
        <f>IF('Indicator Data'!T54="No Data",1,IF('Indicator Data imputation'!T53&lt;&gt;"",1,0))</f>
        <v>0</v>
      </c>
      <c r="T50" s="42">
        <f>IF('Indicator Data'!U54="No Data",1,IF('Indicator Data imputation'!U53&lt;&gt;"",1,0))</f>
        <v>0</v>
      </c>
      <c r="U50" s="42">
        <f>IF('Indicator Data'!V54="No Data",1,IF('Indicator Data imputation'!V53&lt;&gt;"",1,0))</f>
        <v>0</v>
      </c>
      <c r="V50" s="42">
        <f>IF('Indicator Data'!W54="No Data",1,IF('Indicator Data imputation'!W53&lt;&gt;"",1,0))</f>
        <v>0</v>
      </c>
      <c r="W50" s="42">
        <f>IF('Indicator Data'!X54="No Data",1,IF('Indicator Data imputation'!X53&lt;&gt;"",1,0))</f>
        <v>0</v>
      </c>
      <c r="X50" s="42">
        <f>IF('Indicator Data'!Y54="No Data",1,IF('Indicator Data imputation'!Y53&lt;&gt;"",1,0))</f>
        <v>0</v>
      </c>
      <c r="Y50" s="42">
        <f>IF('Indicator Data'!Z54="No Data",1,IF('Indicator Data imputation'!Z53&lt;&gt;"",1,0))</f>
        <v>0</v>
      </c>
      <c r="Z50" s="42">
        <f>IF('Indicator Data'!AA54="No Data",1,IF('Indicator Data imputation'!AA53&lt;&gt;"",1,0))</f>
        <v>0</v>
      </c>
      <c r="AA50" s="42">
        <f>IF('Indicator Data'!AB54="No Data",1,IF('Indicator Data imputation'!AB53&lt;&gt;"",1,0))</f>
        <v>0</v>
      </c>
      <c r="AB50" s="42">
        <f>IF('Indicator Data'!AC54="No Data",1,IF('Indicator Data imputation'!AC53&lt;&gt;"",1,0))</f>
        <v>0</v>
      </c>
      <c r="AC50" s="42">
        <f>IF('Indicator Data'!AD54="No Data",1,IF('Indicator Data imputation'!AD53&lt;&gt;"",1,0))</f>
        <v>0</v>
      </c>
      <c r="AD50" s="42">
        <f>IF('Indicator Data'!AE54="No Data",1,IF('Indicator Data imputation'!AE53&lt;&gt;"",1,0))</f>
        <v>0</v>
      </c>
      <c r="AE50" s="42">
        <f>IF('Indicator Data'!AF54="No Data",1,IF('Indicator Data imputation'!AF53&lt;&gt;"",1,0))</f>
        <v>0</v>
      </c>
      <c r="AF50" s="42">
        <f>IF('Indicator Data'!AG54="No Data",1,IF('Indicator Data imputation'!AG53&lt;&gt;"",1,0))</f>
        <v>0</v>
      </c>
      <c r="AG50" s="42">
        <f>IF('Indicator Data'!AH54="No Data",1,IF('Indicator Data imputation'!AH53&lt;&gt;"",1,0))</f>
        <v>0</v>
      </c>
      <c r="AH50" s="42">
        <f>IF('Indicator Data'!AI54="No Data",1,IF('Indicator Data imputation'!AI53&lt;&gt;"",1,0))</f>
        <v>0</v>
      </c>
      <c r="AI50" s="42">
        <f>IF('Indicator Data'!AJ54="No Data",1,IF('Indicator Data imputation'!AJ53&lt;&gt;"",1,0))</f>
        <v>0</v>
      </c>
      <c r="AJ50" s="42">
        <f>IF('Indicator Data'!AK54="No Data",1,IF('Indicator Data imputation'!AK53&lt;&gt;"",1,0))</f>
        <v>0</v>
      </c>
      <c r="AK50" s="42">
        <f>IF('Indicator Data'!AL54="No Data",1,IF('Indicator Data imputation'!AL53&lt;&gt;"",1,0))</f>
        <v>0</v>
      </c>
      <c r="AL50" s="42">
        <f>IF('Indicator Data'!AM54="No Data",1,IF('Indicator Data imputation'!AM53&lt;&gt;"",1,0))</f>
        <v>0</v>
      </c>
      <c r="AM50" s="42">
        <f>IF('Indicator Data'!AN54="No Data",1,IF('Indicator Data imputation'!AN53&lt;&gt;"",1,0))</f>
        <v>0</v>
      </c>
      <c r="AN50" s="42">
        <f>IF('Indicator Data'!AO54="No Data",1,IF('Indicator Data imputation'!AO53&lt;&gt;"",1,0))</f>
        <v>0</v>
      </c>
      <c r="AO50" s="42">
        <f>IF('Indicator Data'!AP54="No Data",1,IF('Indicator Data imputation'!AP53&lt;&gt;"",1,0))</f>
        <v>0</v>
      </c>
      <c r="AP50" s="42">
        <f>IF('Indicator Data'!AQ54="No Data",1,IF('Indicator Data imputation'!AQ53&lt;&gt;"",1,0))</f>
        <v>0</v>
      </c>
      <c r="AQ50" s="42">
        <f>IF('Indicator Data'!AR54="No Data",1,IF('Indicator Data imputation'!AR53&lt;&gt;"",1,0))</f>
        <v>0</v>
      </c>
      <c r="AR50" s="42">
        <f>IF('Indicator Data'!AS54="No Data",1,IF('Indicator Data imputation'!AS53&lt;&gt;"",1,0))</f>
        <v>0</v>
      </c>
      <c r="AS50" s="42">
        <f>IF('Indicator Data'!AT54="No Data",1,IF('Indicator Data imputation'!AT53&lt;&gt;"",1,0))</f>
        <v>0</v>
      </c>
      <c r="AT50" s="42">
        <f>IF('Indicator Data'!AU54="No Data",1,IF('Indicator Data imputation'!AU53&lt;&gt;"",1,0))</f>
        <v>0</v>
      </c>
      <c r="AU50" s="42">
        <f>IF('Indicator Data'!AV54="No Data",1,IF('Indicator Data imputation'!AV53&lt;&gt;"",1,0))</f>
        <v>0</v>
      </c>
      <c r="AV50" s="42">
        <f>IF('Indicator Data'!AW54="No Data",1,IF('Indicator Data imputation'!AW53&lt;&gt;"",1,0))</f>
        <v>0</v>
      </c>
      <c r="AW50" s="42">
        <f>IF('Indicator Data'!AX54="No Data",1,IF('Indicator Data imputation'!AX53&lt;&gt;"",1,0))</f>
        <v>0</v>
      </c>
      <c r="AX50" s="42">
        <f>IF('Indicator Data'!AY54="No Data",1,IF('Indicator Data imputation'!AY53&lt;&gt;"",1,0))</f>
        <v>0</v>
      </c>
      <c r="AY50" s="42">
        <f>IF('Indicator Data'!AZ54="No Data",1,IF('Indicator Data imputation'!AZ53&lt;&gt;"",1,0))</f>
        <v>0</v>
      </c>
      <c r="AZ50" s="42">
        <f>IF('Indicator Data'!BA54="No Data",1,IF('Indicator Data imputation'!BA53&lt;&gt;"",1,0))</f>
        <v>0</v>
      </c>
      <c r="BA50" s="42">
        <f>IF('Indicator Data'!BB54="No Data",1,IF('Indicator Data imputation'!BB53&lt;&gt;"",1,0))</f>
        <v>0</v>
      </c>
      <c r="BB50" s="42">
        <f>IF('Indicator Data'!BC54="No Data",1,IF('Indicator Data imputation'!BC53&lt;&gt;"",1,0))</f>
        <v>0</v>
      </c>
      <c r="BC50" s="42">
        <f>IF('Indicator Data'!BD54="No Data",1,IF('Indicator Data imputation'!BD53&lt;&gt;"",1,0))</f>
        <v>0</v>
      </c>
      <c r="BD50" s="42">
        <f>IF('Indicator Data'!BE54="No Data",1,IF('Indicator Data imputation'!BE53&lt;&gt;"",1,0))</f>
        <v>0</v>
      </c>
      <c r="BE50" s="42">
        <f>IF('Indicator Data'!BF54="No Data",1,IF('Indicator Data imputation'!BF53&lt;&gt;"",1,0))</f>
        <v>0</v>
      </c>
      <c r="BF50" s="42">
        <f>IF('Indicator Data'!BG54="No Data",1,IF('Indicator Data imputation'!BG53&lt;&gt;"",1,0))</f>
        <v>0</v>
      </c>
      <c r="BG50" s="42">
        <f>IF('Indicator Data'!BH54="No Data",1,IF('Indicator Data imputation'!BH53&lt;&gt;"",1,0))</f>
        <v>0</v>
      </c>
      <c r="BH50" s="42">
        <f>IF('Indicator Data'!BI54="No Data",1,IF('Indicator Data imputation'!BI53&lt;&gt;"",1,0))</f>
        <v>0</v>
      </c>
      <c r="BI50" s="42">
        <f>IF('Indicator Data'!BJ54="No Data",1,IF('Indicator Data imputation'!BJ53&lt;&gt;"",1,0))</f>
        <v>0</v>
      </c>
      <c r="BJ50" s="42">
        <f>IF('Indicator Data'!BK54="No Data",1,IF('Indicator Data imputation'!BK53&lt;&gt;"",1,0))</f>
        <v>0</v>
      </c>
      <c r="BK50" s="42">
        <f>IF('Indicator Data'!BL54="No Data",1,IF('Indicator Data imputation'!BL53&lt;&gt;"",1,0))</f>
        <v>0</v>
      </c>
      <c r="BL50" s="42">
        <f>IF('Indicator Data'!BM54="No Data",1,IF('Indicator Data imputation'!BM53&lt;&gt;"",1,0))</f>
        <v>0</v>
      </c>
      <c r="BM50" s="42">
        <f>IF('Indicator Data'!BN54="No Data",1,IF('Indicator Data imputation'!BN53&lt;&gt;"",1,0))</f>
        <v>0</v>
      </c>
      <c r="BN50" s="42">
        <f>IF('Indicator Data'!BO54="No Data",1,IF('Indicator Data imputation'!BO53&lt;&gt;"",1,0))</f>
        <v>0</v>
      </c>
      <c r="BO50" s="42">
        <f>IF('Indicator Data'!BP54="No Data",1,IF('Indicator Data imputation'!BP53&lt;&gt;"",1,0))</f>
        <v>0</v>
      </c>
      <c r="BP50" s="42">
        <f>IF('Indicator Data'!BQ54="No Data",1,IF('Indicator Data imputation'!BQ53&lt;&gt;"",1,0))</f>
        <v>0</v>
      </c>
      <c r="BQ50" s="42">
        <f>IF('Indicator Data'!BR54="No Data",1,IF('Indicator Data imputation'!BR53&lt;&gt;"",1,0))</f>
        <v>0</v>
      </c>
      <c r="BR50" s="42">
        <f>IF('Indicator Data'!BS54="No Data",1,IF('Indicator Data imputation'!BS53&lt;&gt;"",1,0))</f>
        <v>0</v>
      </c>
      <c r="BS50" s="42">
        <f>IF('Indicator Data'!BT54="No Data",1,IF('Indicator Data imputation'!BT53&lt;&gt;"",1,0))</f>
        <v>0</v>
      </c>
      <c r="BT50" s="42">
        <f>IF('Indicator Data'!BU54="No Data",1,IF('Indicator Data imputation'!BU53&lt;&gt;"",1,0))</f>
        <v>0</v>
      </c>
      <c r="BU50">
        <f t="shared" si="2"/>
        <v>4</v>
      </c>
      <c r="BV50" s="44">
        <f t="shared" si="1"/>
        <v>5.3333333333333337E-2</v>
      </c>
    </row>
    <row r="51" spans="1:74">
      <c r="A51" t="str">
        <f>'Indicator Data'!B55</f>
        <v>ECU</v>
      </c>
      <c r="B51" s="42">
        <f>IF('Indicator Data'!C55="No Data",1,IF('Indicator Data imputation'!C54&lt;&gt;"",1,0))</f>
        <v>0</v>
      </c>
      <c r="C51" s="42">
        <f>IF('Indicator Data'!D55="No Data",1,IF('Indicator Data imputation'!D54&lt;&gt;"",1,0))</f>
        <v>0</v>
      </c>
      <c r="D51" s="42">
        <f>IF('Indicator Data'!E55="No Data",1,IF('Indicator Data imputation'!E54&lt;&gt;"",1,0))</f>
        <v>0</v>
      </c>
      <c r="E51" s="42">
        <f>IF('Indicator Data'!F55="No Data",1,IF('Indicator Data imputation'!F54&lt;&gt;"",1,0))</f>
        <v>0</v>
      </c>
      <c r="F51" s="42">
        <f>IF('Indicator Data'!G55="No Data",1,IF('Indicator Data imputation'!G54&lt;&gt;"",1,0))</f>
        <v>0</v>
      </c>
      <c r="G51" s="42">
        <f>IF('Indicator Data'!H55="No Data",1,IF('Indicator Data imputation'!H54&lt;&gt;"",1,0))</f>
        <v>0</v>
      </c>
      <c r="H51" s="42">
        <f>IF('Indicator Data'!I55="No Data",1,IF('Indicator Data imputation'!I54&lt;&gt;"",1,0))</f>
        <v>0</v>
      </c>
      <c r="I51" s="42">
        <f>IF('Indicator Data'!J55="No Data",1,IF('Indicator Data imputation'!J54&lt;&gt;"",1,0))</f>
        <v>0</v>
      </c>
      <c r="J51" s="42">
        <f>IF('Indicator Data'!K55="No Data",1,IF('Indicator Data imputation'!K54&lt;&gt;"",1,0))</f>
        <v>0</v>
      </c>
      <c r="K51" s="42">
        <f>IF('Indicator Data'!L55="No Data",1,IF('Indicator Data imputation'!L54&lt;&gt;"",1,0))</f>
        <v>0</v>
      </c>
      <c r="L51" s="42">
        <f>IF('Indicator Data'!M55="No Data",1,IF('Indicator Data imputation'!M54&lt;&gt;"",1,0))</f>
        <v>1</v>
      </c>
      <c r="M51" s="42">
        <f>IF('Indicator Data'!N55="No Data",1,IF('Indicator Data imputation'!N54&lt;&gt;"",1,0))</f>
        <v>1</v>
      </c>
      <c r="N51" s="42">
        <f>IF('Indicator Data'!O55="No Data",1,IF('Indicator Data imputation'!O54&lt;&gt;"",1,0))</f>
        <v>1</v>
      </c>
      <c r="O51" s="42">
        <f>IF('Indicator Data'!P55="No Data",1,IF('Indicator Data imputation'!P54&lt;&gt;"",1,0))</f>
        <v>1</v>
      </c>
      <c r="P51" s="42">
        <f>IF('Indicator Data'!Q55="No Data",1,IF('Indicator Data imputation'!Q54&lt;&gt;"",1,0))</f>
        <v>0</v>
      </c>
      <c r="Q51" s="42">
        <f>IF('Indicator Data'!R55="No Data",1,IF('Indicator Data imputation'!R54&lt;&gt;"",1,0))</f>
        <v>0</v>
      </c>
      <c r="R51" s="42">
        <f>IF('Indicator Data'!S55="No Data",1,IF('Indicator Data imputation'!S54&lt;&gt;"",1,0))</f>
        <v>0</v>
      </c>
      <c r="S51" s="42">
        <f>IF('Indicator Data'!T55="No Data",1,IF('Indicator Data imputation'!T54&lt;&gt;"",1,0))</f>
        <v>0</v>
      </c>
      <c r="T51" s="42">
        <f>IF('Indicator Data'!U55="No Data",1,IF('Indicator Data imputation'!U54&lt;&gt;"",1,0))</f>
        <v>0</v>
      </c>
      <c r="U51" s="42">
        <f>IF('Indicator Data'!V55="No Data",1,IF('Indicator Data imputation'!V54&lt;&gt;"",1,0))</f>
        <v>0</v>
      </c>
      <c r="V51" s="42">
        <f>IF('Indicator Data'!W55="No Data",1,IF('Indicator Data imputation'!W54&lt;&gt;"",1,0))</f>
        <v>0</v>
      </c>
      <c r="W51" s="42">
        <f>IF('Indicator Data'!X55="No Data",1,IF('Indicator Data imputation'!X54&lt;&gt;"",1,0))</f>
        <v>0</v>
      </c>
      <c r="X51" s="42">
        <f>IF('Indicator Data'!Y55="No Data",1,IF('Indicator Data imputation'!Y54&lt;&gt;"",1,0))</f>
        <v>0</v>
      </c>
      <c r="Y51" s="42">
        <f>IF('Indicator Data'!Z55="No Data",1,IF('Indicator Data imputation'!Z54&lt;&gt;"",1,0))</f>
        <v>0</v>
      </c>
      <c r="Z51" s="42">
        <f>IF('Indicator Data'!AA55="No Data",1,IF('Indicator Data imputation'!AA54&lt;&gt;"",1,0))</f>
        <v>0</v>
      </c>
      <c r="AA51" s="42">
        <f>IF('Indicator Data'!AB55="No Data",1,IF('Indicator Data imputation'!AB54&lt;&gt;"",1,0))</f>
        <v>0</v>
      </c>
      <c r="AB51" s="42">
        <f>IF('Indicator Data'!AC55="No Data",1,IF('Indicator Data imputation'!AC54&lt;&gt;"",1,0))</f>
        <v>0</v>
      </c>
      <c r="AC51" s="42">
        <f>IF('Indicator Data'!AD55="No Data",1,IF('Indicator Data imputation'!AD54&lt;&gt;"",1,0))</f>
        <v>0</v>
      </c>
      <c r="AD51" s="42">
        <f>IF('Indicator Data'!AE55="No Data",1,IF('Indicator Data imputation'!AE54&lt;&gt;"",1,0))</f>
        <v>0</v>
      </c>
      <c r="AE51" s="42">
        <f>IF('Indicator Data'!AF55="No Data",1,IF('Indicator Data imputation'!AF54&lt;&gt;"",1,0))</f>
        <v>0</v>
      </c>
      <c r="AF51" s="42">
        <f>IF('Indicator Data'!AG55="No Data",1,IF('Indicator Data imputation'!AG54&lt;&gt;"",1,0))</f>
        <v>0</v>
      </c>
      <c r="AG51" s="42">
        <f>IF('Indicator Data'!AH55="No Data",1,IF('Indicator Data imputation'!AH54&lt;&gt;"",1,0))</f>
        <v>0</v>
      </c>
      <c r="AH51" s="42">
        <f>IF('Indicator Data'!AI55="No Data",1,IF('Indicator Data imputation'!AI54&lt;&gt;"",1,0))</f>
        <v>0</v>
      </c>
      <c r="AI51" s="42">
        <f>IF('Indicator Data'!AJ55="No Data",1,IF('Indicator Data imputation'!AJ54&lt;&gt;"",1,0))</f>
        <v>0</v>
      </c>
      <c r="AJ51" s="42">
        <f>IF('Indicator Data'!AK55="No Data",1,IF('Indicator Data imputation'!AK54&lt;&gt;"",1,0))</f>
        <v>0</v>
      </c>
      <c r="AK51" s="42">
        <f>IF('Indicator Data'!AL55="No Data",1,IF('Indicator Data imputation'!AL54&lt;&gt;"",1,0))</f>
        <v>0</v>
      </c>
      <c r="AL51" s="42">
        <f>IF('Indicator Data'!AM55="No Data",1,IF('Indicator Data imputation'!AM54&lt;&gt;"",1,0))</f>
        <v>0</v>
      </c>
      <c r="AM51" s="42">
        <f>IF('Indicator Data'!AN55="No Data",1,IF('Indicator Data imputation'!AN54&lt;&gt;"",1,0))</f>
        <v>0</v>
      </c>
      <c r="AN51" s="42">
        <f>IF('Indicator Data'!AO55="No Data",1,IF('Indicator Data imputation'!AO54&lt;&gt;"",1,0))</f>
        <v>0</v>
      </c>
      <c r="AO51" s="42">
        <f>IF('Indicator Data'!AP55="No Data",1,IF('Indicator Data imputation'!AP54&lt;&gt;"",1,0))</f>
        <v>0</v>
      </c>
      <c r="AP51" s="42">
        <f>IF('Indicator Data'!AQ55="No Data",1,IF('Indicator Data imputation'!AQ54&lt;&gt;"",1,0))</f>
        <v>0</v>
      </c>
      <c r="AQ51" s="42">
        <f>IF('Indicator Data'!AR55="No Data",1,IF('Indicator Data imputation'!AR54&lt;&gt;"",1,0))</f>
        <v>0</v>
      </c>
      <c r="AR51" s="42">
        <f>IF('Indicator Data'!AS55="No Data",1,IF('Indicator Data imputation'!AS54&lt;&gt;"",1,0))</f>
        <v>0</v>
      </c>
      <c r="AS51" s="42">
        <f>IF('Indicator Data'!AT55="No Data",1,IF('Indicator Data imputation'!AT54&lt;&gt;"",1,0))</f>
        <v>0</v>
      </c>
      <c r="AT51" s="42">
        <f>IF('Indicator Data'!AU55="No Data",1,IF('Indicator Data imputation'!AU54&lt;&gt;"",1,0))</f>
        <v>0</v>
      </c>
      <c r="AU51" s="42">
        <f>IF('Indicator Data'!AV55="No Data",1,IF('Indicator Data imputation'!AV54&lt;&gt;"",1,0))</f>
        <v>0</v>
      </c>
      <c r="AV51" s="42">
        <f>IF('Indicator Data'!AW55="No Data",1,IF('Indicator Data imputation'!AW54&lt;&gt;"",1,0))</f>
        <v>0</v>
      </c>
      <c r="AW51" s="42">
        <f>IF('Indicator Data'!AX55="No Data",1,IF('Indicator Data imputation'!AX54&lt;&gt;"",1,0))</f>
        <v>0</v>
      </c>
      <c r="AX51" s="42">
        <f>IF('Indicator Data'!AY55="No Data",1,IF('Indicator Data imputation'!AY54&lt;&gt;"",1,0))</f>
        <v>0</v>
      </c>
      <c r="AY51" s="42">
        <f>IF('Indicator Data'!AZ55="No Data",1,IF('Indicator Data imputation'!AZ54&lt;&gt;"",1,0))</f>
        <v>0</v>
      </c>
      <c r="AZ51" s="42">
        <f>IF('Indicator Data'!BA55="No Data",1,IF('Indicator Data imputation'!BA54&lt;&gt;"",1,0))</f>
        <v>0</v>
      </c>
      <c r="BA51" s="42">
        <f>IF('Indicator Data'!BB55="No Data",1,IF('Indicator Data imputation'!BB54&lt;&gt;"",1,0))</f>
        <v>0</v>
      </c>
      <c r="BB51" s="42">
        <f>IF('Indicator Data'!BC55="No Data",1,IF('Indicator Data imputation'!BC54&lt;&gt;"",1,0))</f>
        <v>0</v>
      </c>
      <c r="BC51" s="42">
        <f>IF('Indicator Data'!BD55="No Data",1,IF('Indicator Data imputation'!BD54&lt;&gt;"",1,0))</f>
        <v>0</v>
      </c>
      <c r="BD51" s="42">
        <f>IF('Indicator Data'!BE55="No Data",1,IF('Indicator Data imputation'!BE54&lt;&gt;"",1,0))</f>
        <v>0</v>
      </c>
      <c r="BE51" s="42">
        <f>IF('Indicator Data'!BF55="No Data",1,IF('Indicator Data imputation'!BF54&lt;&gt;"",1,0))</f>
        <v>0</v>
      </c>
      <c r="BF51" s="42">
        <f>IF('Indicator Data'!BG55="No Data",1,IF('Indicator Data imputation'!BG54&lt;&gt;"",1,0))</f>
        <v>0</v>
      </c>
      <c r="BG51" s="42">
        <f>IF('Indicator Data'!BH55="No Data",1,IF('Indicator Data imputation'!BH54&lt;&gt;"",1,0))</f>
        <v>0</v>
      </c>
      <c r="BH51" s="42">
        <f>IF('Indicator Data'!BI55="No Data",1,IF('Indicator Data imputation'!BI54&lt;&gt;"",1,0))</f>
        <v>0</v>
      </c>
      <c r="BI51" s="42">
        <f>IF('Indicator Data'!BJ55="No Data",1,IF('Indicator Data imputation'!BJ54&lt;&gt;"",1,0))</f>
        <v>0</v>
      </c>
      <c r="BJ51" s="42">
        <f>IF('Indicator Data'!BK55="No Data",1,IF('Indicator Data imputation'!BK54&lt;&gt;"",1,0))</f>
        <v>0</v>
      </c>
      <c r="BK51" s="42">
        <f>IF('Indicator Data'!BL55="No Data",1,IF('Indicator Data imputation'!BL54&lt;&gt;"",1,0))</f>
        <v>0</v>
      </c>
      <c r="BL51" s="42">
        <f>IF('Indicator Data'!BM55="No Data",1,IF('Indicator Data imputation'!BM54&lt;&gt;"",1,0))</f>
        <v>0</v>
      </c>
      <c r="BM51" s="42">
        <f>IF('Indicator Data'!BN55="No Data",1,IF('Indicator Data imputation'!BN54&lt;&gt;"",1,0))</f>
        <v>0</v>
      </c>
      <c r="BN51" s="42">
        <f>IF('Indicator Data'!BO55="No Data",1,IF('Indicator Data imputation'!BO54&lt;&gt;"",1,0))</f>
        <v>0</v>
      </c>
      <c r="BO51" s="42">
        <f>IF('Indicator Data'!BP55="No Data",1,IF('Indicator Data imputation'!BP54&lt;&gt;"",1,0))</f>
        <v>0</v>
      </c>
      <c r="BP51" s="42">
        <f>IF('Indicator Data'!BQ55="No Data",1,IF('Indicator Data imputation'!BQ54&lt;&gt;"",1,0))</f>
        <v>0</v>
      </c>
      <c r="BQ51" s="42">
        <f>IF('Indicator Data'!BR55="No Data",1,IF('Indicator Data imputation'!BR54&lt;&gt;"",1,0))</f>
        <v>0</v>
      </c>
      <c r="BR51" s="42">
        <f>IF('Indicator Data'!BS55="No Data",1,IF('Indicator Data imputation'!BS54&lt;&gt;"",1,0))</f>
        <v>0</v>
      </c>
      <c r="BS51" s="42">
        <f>IF('Indicator Data'!BT55="No Data",1,IF('Indicator Data imputation'!BT54&lt;&gt;"",1,0))</f>
        <v>0</v>
      </c>
      <c r="BT51" s="42">
        <f>IF('Indicator Data'!BU55="No Data",1,IF('Indicator Data imputation'!BU54&lt;&gt;"",1,0))</f>
        <v>0</v>
      </c>
      <c r="BU51">
        <f t="shared" si="2"/>
        <v>4</v>
      </c>
      <c r="BV51" s="44">
        <f t="shared" si="1"/>
        <v>5.3333333333333337E-2</v>
      </c>
    </row>
    <row r="52" spans="1:74">
      <c r="A52" t="str">
        <f>'Indicator Data'!B56</f>
        <v>EGY</v>
      </c>
      <c r="B52" s="42">
        <f>IF('Indicator Data'!C56="No Data",1,IF('Indicator Data imputation'!C55&lt;&gt;"",1,0))</f>
        <v>0</v>
      </c>
      <c r="C52" s="42">
        <f>IF('Indicator Data'!D56="No Data",1,IF('Indicator Data imputation'!D55&lt;&gt;"",1,0))</f>
        <v>0</v>
      </c>
      <c r="D52" s="42">
        <f>IF('Indicator Data'!E56="No Data",1,IF('Indicator Data imputation'!E55&lt;&gt;"",1,0))</f>
        <v>0</v>
      </c>
      <c r="E52" s="42">
        <f>IF('Indicator Data'!F56="No Data",1,IF('Indicator Data imputation'!F55&lt;&gt;"",1,0))</f>
        <v>0</v>
      </c>
      <c r="F52" s="42">
        <f>IF('Indicator Data'!G56="No Data",1,IF('Indicator Data imputation'!G55&lt;&gt;"",1,0))</f>
        <v>0</v>
      </c>
      <c r="G52" s="42">
        <f>IF('Indicator Data'!H56="No Data",1,IF('Indicator Data imputation'!H55&lt;&gt;"",1,0))</f>
        <v>0</v>
      </c>
      <c r="H52" s="42">
        <f>IF('Indicator Data'!I56="No Data",1,IF('Indicator Data imputation'!I55&lt;&gt;"",1,0))</f>
        <v>0</v>
      </c>
      <c r="I52" s="42">
        <f>IF('Indicator Data'!J56="No Data",1,IF('Indicator Data imputation'!J55&lt;&gt;"",1,0))</f>
        <v>0</v>
      </c>
      <c r="J52" s="42">
        <f>IF('Indicator Data'!K56="No Data",1,IF('Indicator Data imputation'!K55&lt;&gt;"",1,0))</f>
        <v>0</v>
      </c>
      <c r="K52" s="42">
        <f>IF('Indicator Data'!L56="No Data",1,IF('Indicator Data imputation'!L55&lt;&gt;"",1,0))</f>
        <v>0</v>
      </c>
      <c r="L52" s="42">
        <f>IF('Indicator Data'!M56="No Data",1,IF('Indicator Data imputation'!M55&lt;&gt;"",1,0))</f>
        <v>0</v>
      </c>
      <c r="M52" s="42">
        <f>IF('Indicator Data'!N56="No Data",1,IF('Indicator Data imputation'!N55&lt;&gt;"",1,0))</f>
        <v>0</v>
      </c>
      <c r="N52" s="42">
        <f>IF('Indicator Data'!O56="No Data",1,IF('Indicator Data imputation'!O55&lt;&gt;"",1,0))</f>
        <v>0</v>
      </c>
      <c r="O52" s="42">
        <f>IF('Indicator Data'!P56="No Data",1,IF('Indicator Data imputation'!P55&lt;&gt;"",1,0))</f>
        <v>0</v>
      </c>
      <c r="P52" s="42">
        <f>IF('Indicator Data'!Q56="No Data",1,IF('Indicator Data imputation'!Q55&lt;&gt;"",1,0))</f>
        <v>0</v>
      </c>
      <c r="Q52" s="42">
        <f>IF('Indicator Data'!R56="No Data",1,IF('Indicator Data imputation'!R55&lt;&gt;"",1,0))</f>
        <v>0</v>
      </c>
      <c r="R52" s="42">
        <f>IF('Indicator Data'!S56="No Data",1,IF('Indicator Data imputation'!S55&lt;&gt;"",1,0))</f>
        <v>0</v>
      </c>
      <c r="S52" s="42">
        <f>IF('Indicator Data'!T56="No Data",1,IF('Indicator Data imputation'!T55&lt;&gt;"",1,0))</f>
        <v>0</v>
      </c>
      <c r="T52" s="42">
        <f>IF('Indicator Data'!U56="No Data",1,IF('Indicator Data imputation'!U55&lt;&gt;"",1,0))</f>
        <v>0</v>
      </c>
      <c r="U52" s="42">
        <f>IF('Indicator Data'!V56="No Data",1,IF('Indicator Data imputation'!V55&lt;&gt;"",1,0))</f>
        <v>0</v>
      </c>
      <c r="V52" s="42">
        <f>IF('Indicator Data'!W56="No Data",1,IF('Indicator Data imputation'!W55&lt;&gt;"",1,0))</f>
        <v>0</v>
      </c>
      <c r="W52" s="42">
        <f>IF('Indicator Data'!X56="No Data",1,IF('Indicator Data imputation'!X55&lt;&gt;"",1,0))</f>
        <v>0</v>
      </c>
      <c r="X52" s="42">
        <f>IF('Indicator Data'!Y56="No Data",1,IF('Indicator Data imputation'!Y55&lt;&gt;"",1,0))</f>
        <v>0</v>
      </c>
      <c r="Y52" s="42">
        <f>IF('Indicator Data'!Z56="No Data",1,IF('Indicator Data imputation'!Z55&lt;&gt;"",1,0))</f>
        <v>0</v>
      </c>
      <c r="Z52" s="42">
        <f>IF('Indicator Data'!AA56="No Data",1,IF('Indicator Data imputation'!AA55&lt;&gt;"",1,0))</f>
        <v>0</v>
      </c>
      <c r="AA52" s="42">
        <f>IF('Indicator Data'!AB56="No Data",1,IF('Indicator Data imputation'!AB55&lt;&gt;"",1,0))</f>
        <v>0</v>
      </c>
      <c r="AB52" s="42">
        <f>IF('Indicator Data'!AC56="No Data",1,IF('Indicator Data imputation'!AC55&lt;&gt;"",1,0))</f>
        <v>0</v>
      </c>
      <c r="AC52" s="42">
        <f>IF('Indicator Data'!AD56="No Data",1,IF('Indicator Data imputation'!AD55&lt;&gt;"",1,0))</f>
        <v>0</v>
      </c>
      <c r="AD52" s="42">
        <f>IF('Indicator Data'!AE56="No Data",1,IF('Indicator Data imputation'!AE55&lt;&gt;"",1,0))</f>
        <v>0</v>
      </c>
      <c r="AE52" s="42">
        <f>IF('Indicator Data'!AF56="No Data",1,IF('Indicator Data imputation'!AF55&lt;&gt;"",1,0))</f>
        <v>0</v>
      </c>
      <c r="AF52" s="42">
        <f>IF('Indicator Data'!AG56="No Data",1,IF('Indicator Data imputation'!AG55&lt;&gt;"",1,0))</f>
        <v>0</v>
      </c>
      <c r="AG52" s="42">
        <f>IF('Indicator Data'!AH56="No Data",1,IF('Indicator Data imputation'!AH55&lt;&gt;"",1,0))</f>
        <v>0</v>
      </c>
      <c r="AH52" s="42">
        <f>IF('Indicator Data'!AI56="No Data",1,IF('Indicator Data imputation'!AI55&lt;&gt;"",1,0))</f>
        <v>0</v>
      </c>
      <c r="AI52" s="42">
        <f>IF('Indicator Data'!AJ56="No Data",1,IF('Indicator Data imputation'!AJ55&lt;&gt;"",1,0))</f>
        <v>0</v>
      </c>
      <c r="AJ52" s="42">
        <f>IF('Indicator Data'!AK56="No Data",1,IF('Indicator Data imputation'!AK55&lt;&gt;"",1,0))</f>
        <v>0</v>
      </c>
      <c r="AK52" s="42">
        <f>IF('Indicator Data'!AL56="No Data",1,IF('Indicator Data imputation'!AL55&lt;&gt;"",1,0))</f>
        <v>0</v>
      </c>
      <c r="AL52" s="42">
        <f>IF('Indicator Data'!AM56="No Data",1,IF('Indicator Data imputation'!AM55&lt;&gt;"",1,0))</f>
        <v>0</v>
      </c>
      <c r="AM52" s="42">
        <f>IF('Indicator Data'!AN56="No Data",1,IF('Indicator Data imputation'!AN55&lt;&gt;"",1,0))</f>
        <v>0</v>
      </c>
      <c r="AN52" s="42">
        <f>IF('Indicator Data'!AO56="No Data",1,IF('Indicator Data imputation'!AO55&lt;&gt;"",1,0))</f>
        <v>0</v>
      </c>
      <c r="AO52" s="42">
        <f>IF('Indicator Data'!AP56="No Data",1,IF('Indicator Data imputation'!AP55&lt;&gt;"",1,0))</f>
        <v>0</v>
      </c>
      <c r="AP52" s="42">
        <f>IF('Indicator Data'!AQ56="No Data",1,IF('Indicator Data imputation'!AQ55&lt;&gt;"",1,0))</f>
        <v>0</v>
      </c>
      <c r="AQ52" s="42">
        <f>IF('Indicator Data'!AR56="No Data",1,IF('Indicator Data imputation'!AR55&lt;&gt;"",1,0))</f>
        <v>0</v>
      </c>
      <c r="AR52" s="42">
        <f>IF('Indicator Data'!AS56="No Data",1,IF('Indicator Data imputation'!AS55&lt;&gt;"",1,0))</f>
        <v>0</v>
      </c>
      <c r="AS52" s="42">
        <f>IF('Indicator Data'!AT56="No Data",1,IF('Indicator Data imputation'!AT55&lt;&gt;"",1,0))</f>
        <v>0</v>
      </c>
      <c r="AT52" s="42">
        <f>IF('Indicator Data'!AU56="No Data",1,IF('Indicator Data imputation'!AU55&lt;&gt;"",1,0))</f>
        <v>0</v>
      </c>
      <c r="AU52" s="42">
        <f>IF('Indicator Data'!AV56="No Data",1,IF('Indicator Data imputation'!AV55&lt;&gt;"",1,0))</f>
        <v>0</v>
      </c>
      <c r="AV52" s="42">
        <f>IF('Indicator Data'!AW56="No Data",1,IF('Indicator Data imputation'!AW55&lt;&gt;"",1,0))</f>
        <v>0</v>
      </c>
      <c r="AW52" s="42">
        <f>IF('Indicator Data'!AX56="No Data",1,IF('Indicator Data imputation'!AX55&lt;&gt;"",1,0))</f>
        <v>0</v>
      </c>
      <c r="AX52" s="42">
        <f>IF('Indicator Data'!AY56="No Data",1,IF('Indicator Data imputation'!AY55&lt;&gt;"",1,0))</f>
        <v>0</v>
      </c>
      <c r="AY52" s="42">
        <f>IF('Indicator Data'!AZ56="No Data",1,IF('Indicator Data imputation'!AZ55&lt;&gt;"",1,0))</f>
        <v>0</v>
      </c>
      <c r="AZ52" s="42">
        <f>IF('Indicator Data'!BA56="No Data",1,IF('Indicator Data imputation'!BA55&lt;&gt;"",1,0))</f>
        <v>0</v>
      </c>
      <c r="BA52" s="42">
        <f>IF('Indicator Data'!BB56="No Data",1,IF('Indicator Data imputation'!BB55&lt;&gt;"",1,0))</f>
        <v>0</v>
      </c>
      <c r="BB52" s="42">
        <f>IF('Indicator Data'!BC56="No Data",1,IF('Indicator Data imputation'!BC55&lt;&gt;"",1,0))</f>
        <v>0</v>
      </c>
      <c r="BC52" s="42">
        <f>IF('Indicator Data'!BD56="No Data",1,IF('Indicator Data imputation'!BD55&lt;&gt;"",1,0))</f>
        <v>0</v>
      </c>
      <c r="BD52" s="42">
        <f>IF('Indicator Data'!BE56="No Data",1,IF('Indicator Data imputation'!BE55&lt;&gt;"",1,0))</f>
        <v>0</v>
      </c>
      <c r="BE52" s="42">
        <f>IF('Indicator Data'!BF56="No Data",1,IF('Indicator Data imputation'!BF55&lt;&gt;"",1,0))</f>
        <v>0</v>
      </c>
      <c r="BF52" s="42">
        <f>IF('Indicator Data'!BG56="No Data",1,IF('Indicator Data imputation'!BG55&lt;&gt;"",1,0))</f>
        <v>0</v>
      </c>
      <c r="BG52" s="42">
        <f>IF('Indicator Data'!BH56="No Data",1,IF('Indicator Data imputation'!BH55&lt;&gt;"",1,0))</f>
        <v>0</v>
      </c>
      <c r="BH52" s="42">
        <f>IF('Indicator Data'!BI56="No Data",1,IF('Indicator Data imputation'!BI55&lt;&gt;"",1,0))</f>
        <v>0</v>
      </c>
      <c r="BI52" s="42">
        <f>IF('Indicator Data'!BJ56="No Data",1,IF('Indicator Data imputation'!BJ55&lt;&gt;"",1,0))</f>
        <v>0</v>
      </c>
      <c r="BJ52" s="42">
        <f>IF('Indicator Data'!BK56="No Data",1,IF('Indicator Data imputation'!BK55&lt;&gt;"",1,0))</f>
        <v>0</v>
      </c>
      <c r="BK52" s="42">
        <f>IF('Indicator Data'!BL56="No Data",1,IF('Indicator Data imputation'!BL55&lt;&gt;"",1,0))</f>
        <v>0</v>
      </c>
      <c r="BL52" s="42">
        <f>IF('Indicator Data'!BM56="No Data",1,IF('Indicator Data imputation'!BM55&lt;&gt;"",1,0))</f>
        <v>0</v>
      </c>
      <c r="BM52" s="42">
        <f>IF('Indicator Data'!BN56="No Data",1,IF('Indicator Data imputation'!BN55&lt;&gt;"",1,0))</f>
        <v>0</v>
      </c>
      <c r="BN52" s="42">
        <f>IF('Indicator Data'!BO56="No Data",1,IF('Indicator Data imputation'!BO55&lt;&gt;"",1,0))</f>
        <v>0</v>
      </c>
      <c r="BO52" s="42">
        <f>IF('Indicator Data'!BP56="No Data",1,IF('Indicator Data imputation'!BP55&lt;&gt;"",1,0))</f>
        <v>0</v>
      </c>
      <c r="BP52" s="42">
        <f>IF('Indicator Data'!BQ56="No Data",1,IF('Indicator Data imputation'!BQ55&lt;&gt;"",1,0))</f>
        <v>0</v>
      </c>
      <c r="BQ52" s="42">
        <f>IF('Indicator Data'!BR56="No Data",1,IF('Indicator Data imputation'!BR55&lt;&gt;"",1,0))</f>
        <v>0</v>
      </c>
      <c r="BR52" s="42">
        <f>IF('Indicator Data'!BS56="No Data",1,IF('Indicator Data imputation'!BS55&lt;&gt;"",1,0))</f>
        <v>1</v>
      </c>
      <c r="BS52" s="42">
        <f>IF('Indicator Data'!BT56="No Data",1,IF('Indicator Data imputation'!BT55&lt;&gt;"",1,0))</f>
        <v>0</v>
      </c>
      <c r="BT52" s="42">
        <f>IF('Indicator Data'!BU56="No Data",1,IF('Indicator Data imputation'!BU55&lt;&gt;"",1,0))</f>
        <v>0</v>
      </c>
      <c r="BU52">
        <f t="shared" si="2"/>
        <v>1</v>
      </c>
      <c r="BV52" s="44">
        <f t="shared" si="1"/>
        <v>1.3333333333333334E-2</v>
      </c>
    </row>
    <row r="53" spans="1:74">
      <c r="A53" t="str">
        <f>'Indicator Data'!B57</f>
        <v>SLV</v>
      </c>
      <c r="B53" s="42">
        <f>IF('Indicator Data'!C57="No Data",1,IF('Indicator Data imputation'!C56&lt;&gt;"",1,0))</f>
        <v>0</v>
      </c>
      <c r="C53" s="42">
        <f>IF('Indicator Data'!D57="No Data",1,IF('Indicator Data imputation'!D56&lt;&gt;"",1,0))</f>
        <v>0</v>
      </c>
      <c r="D53" s="42">
        <f>IF('Indicator Data'!E57="No Data",1,IF('Indicator Data imputation'!E56&lt;&gt;"",1,0))</f>
        <v>0</v>
      </c>
      <c r="E53" s="42">
        <f>IF('Indicator Data'!F57="No Data",1,IF('Indicator Data imputation'!F56&lt;&gt;"",1,0))</f>
        <v>0</v>
      </c>
      <c r="F53" s="42">
        <f>IF('Indicator Data'!G57="No Data",1,IF('Indicator Data imputation'!G56&lt;&gt;"",1,0))</f>
        <v>0</v>
      </c>
      <c r="G53" s="42">
        <f>IF('Indicator Data'!H57="No Data",1,IF('Indicator Data imputation'!H56&lt;&gt;"",1,0))</f>
        <v>0</v>
      </c>
      <c r="H53" s="42">
        <f>IF('Indicator Data'!I57="No Data",1,IF('Indicator Data imputation'!I56&lt;&gt;"",1,0))</f>
        <v>0</v>
      </c>
      <c r="I53" s="42">
        <f>IF('Indicator Data'!J57="No Data",1,IF('Indicator Data imputation'!J56&lt;&gt;"",1,0))</f>
        <v>0</v>
      </c>
      <c r="J53" s="42">
        <f>IF('Indicator Data'!K57="No Data",1,IF('Indicator Data imputation'!K56&lt;&gt;"",1,0))</f>
        <v>0</v>
      </c>
      <c r="K53" s="42">
        <f>IF('Indicator Data'!L57="No Data",1,IF('Indicator Data imputation'!L56&lt;&gt;"",1,0))</f>
        <v>0</v>
      </c>
      <c r="L53" s="42">
        <f>IF('Indicator Data'!M57="No Data",1,IF('Indicator Data imputation'!M56&lt;&gt;"",1,0))</f>
        <v>1</v>
      </c>
      <c r="M53" s="42">
        <f>IF('Indicator Data'!N57="No Data",1,IF('Indicator Data imputation'!N56&lt;&gt;"",1,0))</f>
        <v>1</v>
      </c>
      <c r="N53" s="42">
        <f>IF('Indicator Data'!O57="No Data",1,IF('Indicator Data imputation'!O56&lt;&gt;"",1,0))</f>
        <v>1</v>
      </c>
      <c r="O53" s="42">
        <f>IF('Indicator Data'!P57="No Data",1,IF('Indicator Data imputation'!P56&lt;&gt;"",1,0))</f>
        <v>1</v>
      </c>
      <c r="P53" s="42">
        <f>IF('Indicator Data'!Q57="No Data",1,IF('Indicator Data imputation'!Q56&lt;&gt;"",1,0))</f>
        <v>0</v>
      </c>
      <c r="Q53" s="42">
        <f>IF('Indicator Data'!R57="No Data",1,IF('Indicator Data imputation'!R56&lt;&gt;"",1,0))</f>
        <v>0</v>
      </c>
      <c r="R53" s="42">
        <f>IF('Indicator Data'!S57="No Data",1,IF('Indicator Data imputation'!S56&lt;&gt;"",1,0))</f>
        <v>0</v>
      </c>
      <c r="S53" s="42">
        <f>IF('Indicator Data'!T57="No Data",1,IF('Indicator Data imputation'!T56&lt;&gt;"",1,0))</f>
        <v>0</v>
      </c>
      <c r="T53" s="42">
        <f>IF('Indicator Data'!U57="No Data",1,IF('Indicator Data imputation'!U56&lt;&gt;"",1,0))</f>
        <v>0</v>
      </c>
      <c r="U53" s="42">
        <f>IF('Indicator Data'!V57="No Data",1,IF('Indicator Data imputation'!V56&lt;&gt;"",1,0))</f>
        <v>0</v>
      </c>
      <c r="V53" s="42">
        <f>IF('Indicator Data'!W57="No Data",1,IF('Indicator Data imputation'!W56&lt;&gt;"",1,0))</f>
        <v>0</v>
      </c>
      <c r="W53" s="42">
        <f>IF('Indicator Data'!X57="No Data",1,IF('Indicator Data imputation'!X56&lt;&gt;"",1,0))</f>
        <v>0</v>
      </c>
      <c r="X53" s="42">
        <f>IF('Indicator Data'!Y57="No Data",1,IF('Indicator Data imputation'!Y56&lt;&gt;"",1,0))</f>
        <v>0</v>
      </c>
      <c r="Y53" s="42">
        <f>IF('Indicator Data'!Z57="No Data",1,IF('Indicator Data imputation'!Z56&lt;&gt;"",1,0))</f>
        <v>0</v>
      </c>
      <c r="Z53" s="42">
        <f>IF('Indicator Data'!AA57="No Data",1,IF('Indicator Data imputation'!AA56&lt;&gt;"",1,0))</f>
        <v>0</v>
      </c>
      <c r="AA53" s="42">
        <f>IF('Indicator Data'!AB57="No Data",1,IF('Indicator Data imputation'!AB56&lt;&gt;"",1,0))</f>
        <v>0</v>
      </c>
      <c r="AB53" s="42">
        <f>IF('Indicator Data'!AC57="No Data",1,IF('Indicator Data imputation'!AC56&lt;&gt;"",1,0))</f>
        <v>0</v>
      </c>
      <c r="AC53" s="42">
        <f>IF('Indicator Data'!AD57="No Data",1,IF('Indicator Data imputation'!AD56&lt;&gt;"",1,0))</f>
        <v>0</v>
      </c>
      <c r="AD53" s="42">
        <f>IF('Indicator Data'!AE57="No Data",1,IF('Indicator Data imputation'!AE56&lt;&gt;"",1,0))</f>
        <v>0</v>
      </c>
      <c r="AE53" s="42">
        <f>IF('Indicator Data'!AF57="No Data",1,IF('Indicator Data imputation'!AF56&lt;&gt;"",1,0))</f>
        <v>0</v>
      </c>
      <c r="AF53" s="42">
        <f>IF('Indicator Data'!AG57="No Data",1,IF('Indicator Data imputation'!AG56&lt;&gt;"",1,0))</f>
        <v>0</v>
      </c>
      <c r="AG53" s="42">
        <f>IF('Indicator Data'!AH57="No Data",1,IF('Indicator Data imputation'!AH56&lt;&gt;"",1,0))</f>
        <v>0</v>
      </c>
      <c r="AH53" s="42">
        <f>IF('Indicator Data'!AI57="No Data",1,IF('Indicator Data imputation'!AI56&lt;&gt;"",1,0))</f>
        <v>0</v>
      </c>
      <c r="AI53" s="42">
        <f>IF('Indicator Data'!AJ57="No Data",1,IF('Indicator Data imputation'!AJ56&lt;&gt;"",1,0))</f>
        <v>0</v>
      </c>
      <c r="AJ53" s="42">
        <f>IF('Indicator Data'!AK57="No Data",1,IF('Indicator Data imputation'!AK56&lt;&gt;"",1,0))</f>
        <v>0</v>
      </c>
      <c r="AK53" s="42">
        <f>IF('Indicator Data'!AL57="No Data",1,IF('Indicator Data imputation'!AL56&lt;&gt;"",1,0))</f>
        <v>0</v>
      </c>
      <c r="AL53" s="42">
        <f>IF('Indicator Data'!AM57="No Data",1,IF('Indicator Data imputation'!AM56&lt;&gt;"",1,0))</f>
        <v>0</v>
      </c>
      <c r="AM53" s="42">
        <f>IF('Indicator Data'!AN57="No Data",1,IF('Indicator Data imputation'!AN56&lt;&gt;"",1,0))</f>
        <v>0</v>
      </c>
      <c r="AN53" s="42">
        <f>IF('Indicator Data'!AO57="No Data",1,IF('Indicator Data imputation'!AO56&lt;&gt;"",1,0))</f>
        <v>0</v>
      </c>
      <c r="AO53" s="42">
        <f>IF('Indicator Data'!AP57="No Data",1,IF('Indicator Data imputation'!AP56&lt;&gt;"",1,0))</f>
        <v>0</v>
      </c>
      <c r="AP53" s="42">
        <f>IF('Indicator Data'!AQ57="No Data",1,IF('Indicator Data imputation'!AQ56&lt;&gt;"",1,0))</f>
        <v>0</v>
      </c>
      <c r="AQ53" s="42">
        <f>IF('Indicator Data'!AR57="No Data",1,IF('Indicator Data imputation'!AR56&lt;&gt;"",1,0))</f>
        <v>0</v>
      </c>
      <c r="AR53" s="42">
        <f>IF('Indicator Data'!AS57="No Data",1,IF('Indicator Data imputation'!AS56&lt;&gt;"",1,0))</f>
        <v>0</v>
      </c>
      <c r="AS53" s="42">
        <f>IF('Indicator Data'!AT57="No Data",1,IF('Indicator Data imputation'!AT56&lt;&gt;"",1,0))</f>
        <v>0</v>
      </c>
      <c r="AT53" s="42">
        <f>IF('Indicator Data'!AU57="No Data",1,IF('Indicator Data imputation'!AU56&lt;&gt;"",1,0))</f>
        <v>0</v>
      </c>
      <c r="AU53" s="42">
        <f>IF('Indicator Data'!AV57="No Data",1,IF('Indicator Data imputation'!AV56&lt;&gt;"",1,0))</f>
        <v>0</v>
      </c>
      <c r="AV53" s="42">
        <f>IF('Indicator Data'!AW57="No Data",1,IF('Indicator Data imputation'!AW56&lt;&gt;"",1,0))</f>
        <v>0</v>
      </c>
      <c r="AW53" s="42">
        <f>IF('Indicator Data'!AX57="No Data",1,IF('Indicator Data imputation'!AX56&lt;&gt;"",1,0))</f>
        <v>0</v>
      </c>
      <c r="AX53" s="42">
        <f>IF('Indicator Data'!AY57="No Data",1,IF('Indicator Data imputation'!AY56&lt;&gt;"",1,0))</f>
        <v>0</v>
      </c>
      <c r="AY53" s="42">
        <f>IF('Indicator Data'!AZ57="No Data",1,IF('Indicator Data imputation'!AZ56&lt;&gt;"",1,0))</f>
        <v>0</v>
      </c>
      <c r="AZ53" s="42">
        <f>IF('Indicator Data'!BA57="No Data",1,IF('Indicator Data imputation'!BA56&lt;&gt;"",1,0))</f>
        <v>0</v>
      </c>
      <c r="BA53" s="42">
        <f>IF('Indicator Data'!BB57="No Data",1,IF('Indicator Data imputation'!BB56&lt;&gt;"",1,0))</f>
        <v>0</v>
      </c>
      <c r="BB53" s="42">
        <f>IF('Indicator Data'!BC57="No Data",1,IF('Indicator Data imputation'!BC56&lt;&gt;"",1,0))</f>
        <v>0</v>
      </c>
      <c r="BC53" s="42">
        <f>IF('Indicator Data'!BD57="No Data",1,IF('Indicator Data imputation'!BD56&lt;&gt;"",1,0))</f>
        <v>0</v>
      </c>
      <c r="BD53" s="42">
        <f>IF('Indicator Data'!BE57="No Data",1,IF('Indicator Data imputation'!BE56&lt;&gt;"",1,0))</f>
        <v>0</v>
      </c>
      <c r="BE53" s="42">
        <f>IF('Indicator Data'!BF57="No Data",1,IF('Indicator Data imputation'!BF56&lt;&gt;"",1,0))</f>
        <v>0</v>
      </c>
      <c r="BF53" s="42">
        <f>IF('Indicator Data'!BG57="No Data",1,IF('Indicator Data imputation'!BG56&lt;&gt;"",1,0))</f>
        <v>0</v>
      </c>
      <c r="BG53" s="42">
        <f>IF('Indicator Data'!BH57="No Data",1,IF('Indicator Data imputation'!BH56&lt;&gt;"",1,0))</f>
        <v>0</v>
      </c>
      <c r="BH53" s="42">
        <f>IF('Indicator Data'!BI57="No Data",1,IF('Indicator Data imputation'!BI56&lt;&gt;"",1,0))</f>
        <v>0</v>
      </c>
      <c r="BI53" s="42">
        <f>IF('Indicator Data'!BJ57="No Data",1,IF('Indicator Data imputation'!BJ56&lt;&gt;"",1,0))</f>
        <v>0</v>
      </c>
      <c r="BJ53" s="42">
        <f>IF('Indicator Data'!BK57="No Data",1,IF('Indicator Data imputation'!BK56&lt;&gt;"",1,0))</f>
        <v>0</v>
      </c>
      <c r="BK53" s="42">
        <f>IF('Indicator Data'!BL57="No Data",1,IF('Indicator Data imputation'!BL56&lt;&gt;"",1,0))</f>
        <v>0</v>
      </c>
      <c r="BL53" s="42">
        <f>IF('Indicator Data'!BM57="No Data",1,IF('Indicator Data imputation'!BM56&lt;&gt;"",1,0))</f>
        <v>0</v>
      </c>
      <c r="BM53" s="42">
        <f>IF('Indicator Data'!BN57="No Data",1,IF('Indicator Data imputation'!BN56&lt;&gt;"",1,0))</f>
        <v>0</v>
      </c>
      <c r="BN53" s="42">
        <f>IF('Indicator Data'!BO57="No Data",1,IF('Indicator Data imputation'!BO56&lt;&gt;"",1,0))</f>
        <v>0</v>
      </c>
      <c r="BO53" s="42">
        <f>IF('Indicator Data'!BP57="No Data",1,IF('Indicator Data imputation'!BP56&lt;&gt;"",1,0))</f>
        <v>0</v>
      </c>
      <c r="BP53" s="42">
        <f>IF('Indicator Data'!BQ57="No Data",1,IF('Indicator Data imputation'!BQ56&lt;&gt;"",1,0))</f>
        <v>0</v>
      </c>
      <c r="BQ53" s="42">
        <f>IF('Indicator Data'!BR57="No Data",1,IF('Indicator Data imputation'!BR56&lt;&gt;"",1,0))</f>
        <v>0</v>
      </c>
      <c r="BR53" s="42">
        <f>IF('Indicator Data'!BS57="No Data",1,IF('Indicator Data imputation'!BS56&lt;&gt;"",1,0))</f>
        <v>0</v>
      </c>
      <c r="BS53" s="42">
        <f>IF('Indicator Data'!BT57="No Data",1,IF('Indicator Data imputation'!BT56&lt;&gt;"",1,0))</f>
        <v>0</v>
      </c>
      <c r="BT53" s="42">
        <f>IF('Indicator Data'!BU57="No Data",1,IF('Indicator Data imputation'!BU56&lt;&gt;"",1,0))</f>
        <v>0</v>
      </c>
      <c r="BU53">
        <f t="shared" si="2"/>
        <v>4</v>
      </c>
      <c r="BV53" s="44">
        <f t="shared" si="1"/>
        <v>5.3333333333333337E-2</v>
      </c>
    </row>
    <row r="54" spans="1:74">
      <c r="A54" t="str">
        <f>'Indicator Data'!B58</f>
        <v>GNQ</v>
      </c>
      <c r="B54" s="42">
        <f>IF('Indicator Data'!C58="No Data",1,IF('Indicator Data imputation'!C57&lt;&gt;"",1,0))</f>
        <v>0</v>
      </c>
      <c r="C54" s="42">
        <f>IF('Indicator Data'!D58="No Data",1,IF('Indicator Data imputation'!D57&lt;&gt;"",1,0))</f>
        <v>0</v>
      </c>
      <c r="D54" s="42">
        <f>IF('Indicator Data'!E58="No Data",1,IF('Indicator Data imputation'!E57&lt;&gt;"",1,0))</f>
        <v>0</v>
      </c>
      <c r="E54" s="42">
        <f>IF('Indicator Data'!F58="No Data",1,IF('Indicator Data imputation'!F57&lt;&gt;"",1,0))</f>
        <v>0</v>
      </c>
      <c r="F54" s="42">
        <f>IF('Indicator Data'!G58="No Data",1,IF('Indicator Data imputation'!G57&lt;&gt;"",1,0))</f>
        <v>0</v>
      </c>
      <c r="G54" s="42">
        <f>IF('Indicator Data'!H58="No Data",1,IF('Indicator Data imputation'!H57&lt;&gt;"",1,0))</f>
        <v>0</v>
      </c>
      <c r="H54" s="42">
        <f>IF('Indicator Data'!I58="No Data",1,IF('Indicator Data imputation'!I57&lt;&gt;"",1,0))</f>
        <v>0</v>
      </c>
      <c r="I54" s="42">
        <f>IF('Indicator Data'!J58="No Data",1,IF('Indicator Data imputation'!J57&lt;&gt;"",1,0))</f>
        <v>0</v>
      </c>
      <c r="J54" s="42">
        <f>IF('Indicator Data'!K58="No Data",1,IF('Indicator Data imputation'!K57&lt;&gt;"",1,0))</f>
        <v>0</v>
      </c>
      <c r="K54" s="42">
        <f>IF('Indicator Data'!L58="No Data",1,IF('Indicator Data imputation'!L57&lt;&gt;"",1,0))</f>
        <v>0</v>
      </c>
      <c r="L54" s="42">
        <f>IF('Indicator Data'!M58="No Data",1,IF('Indicator Data imputation'!M57&lt;&gt;"",1,0))</f>
        <v>0</v>
      </c>
      <c r="M54" s="42">
        <f>IF('Indicator Data'!N58="No Data",1,IF('Indicator Data imputation'!N57&lt;&gt;"",1,0))</f>
        <v>0</v>
      </c>
      <c r="N54" s="42">
        <f>IF('Indicator Data'!O58="No Data",1,IF('Indicator Data imputation'!O57&lt;&gt;"",1,0))</f>
        <v>0</v>
      </c>
      <c r="O54" s="42">
        <f>IF('Indicator Data'!P58="No Data",1,IF('Indicator Data imputation'!P57&lt;&gt;"",1,0))</f>
        <v>0</v>
      </c>
      <c r="P54" s="42">
        <f>IF('Indicator Data'!Q58="No Data",1,IF('Indicator Data imputation'!Q57&lt;&gt;"",1,0))</f>
        <v>0</v>
      </c>
      <c r="Q54" s="42">
        <f>IF('Indicator Data'!R58="No Data",1,IF('Indicator Data imputation'!R57&lt;&gt;"",1,0))</f>
        <v>0</v>
      </c>
      <c r="R54" s="42">
        <f>IF('Indicator Data'!S58="No Data",1,IF('Indicator Data imputation'!S57&lt;&gt;"",1,0))</f>
        <v>0</v>
      </c>
      <c r="S54" s="42">
        <f>IF('Indicator Data'!T58="No Data",1,IF('Indicator Data imputation'!T57&lt;&gt;"",1,0))</f>
        <v>0</v>
      </c>
      <c r="T54" s="42">
        <f>IF('Indicator Data'!U58="No Data",1,IF('Indicator Data imputation'!U57&lt;&gt;"",1,0))</f>
        <v>0</v>
      </c>
      <c r="U54" s="42">
        <f>IF('Indicator Data'!V58="No Data",1,IF('Indicator Data imputation'!V57&lt;&gt;"",1,0))</f>
        <v>0</v>
      </c>
      <c r="V54" s="42">
        <f>IF('Indicator Data'!W58="No Data",1,IF('Indicator Data imputation'!W57&lt;&gt;"",1,0))</f>
        <v>0</v>
      </c>
      <c r="W54" s="42">
        <f>IF('Indicator Data'!X58="No Data",1,IF('Indicator Data imputation'!X57&lt;&gt;"",1,0))</f>
        <v>0</v>
      </c>
      <c r="X54" s="42">
        <f>IF('Indicator Data'!Y58="No Data",1,IF('Indicator Data imputation'!Y57&lt;&gt;"",1,0))</f>
        <v>1</v>
      </c>
      <c r="Y54" s="42">
        <f>IF('Indicator Data'!Z58="No Data",1,IF('Indicator Data imputation'!Z57&lt;&gt;"",1,0))</f>
        <v>0</v>
      </c>
      <c r="Z54" s="42">
        <f>IF('Indicator Data'!AA58="No Data",1,IF('Indicator Data imputation'!AA57&lt;&gt;"",1,0))</f>
        <v>1</v>
      </c>
      <c r="AA54" s="42">
        <f>IF('Indicator Data'!AB58="No Data",1,IF('Indicator Data imputation'!AB57&lt;&gt;"",1,0))</f>
        <v>0</v>
      </c>
      <c r="AB54" s="42">
        <f>IF('Indicator Data'!AC58="No Data",1,IF('Indicator Data imputation'!AC57&lt;&gt;"",1,0))</f>
        <v>0</v>
      </c>
      <c r="AC54" s="42">
        <f>IF('Indicator Data'!AD58="No Data",1,IF('Indicator Data imputation'!AD57&lt;&gt;"",1,0))</f>
        <v>0</v>
      </c>
      <c r="AD54" s="42">
        <f>IF('Indicator Data'!AE58="No Data",1,IF('Indicator Data imputation'!AE57&lt;&gt;"",1,0))</f>
        <v>0</v>
      </c>
      <c r="AE54" s="42">
        <f>IF('Indicator Data'!AF58="No Data",1,IF('Indicator Data imputation'!AF57&lt;&gt;"",1,0))</f>
        <v>0</v>
      </c>
      <c r="AF54" s="42">
        <f>IF('Indicator Data'!AG58="No Data",1,IF('Indicator Data imputation'!AG57&lt;&gt;"",1,0))</f>
        <v>0</v>
      </c>
      <c r="AG54" s="42">
        <f>IF('Indicator Data'!AH58="No Data",1,IF('Indicator Data imputation'!AH57&lt;&gt;"",1,0))</f>
        <v>0</v>
      </c>
      <c r="AH54" s="42">
        <f>IF('Indicator Data'!AI58="No Data",1,IF('Indicator Data imputation'!AI57&lt;&gt;"",1,0))</f>
        <v>1</v>
      </c>
      <c r="AI54" s="42">
        <f>IF('Indicator Data'!AJ58="No Data",1,IF('Indicator Data imputation'!AJ57&lt;&gt;"",1,0))</f>
        <v>0</v>
      </c>
      <c r="AJ54" s="42">
        <f>IF('Indicator Data'!AK58="No Data",1,IF('Indicator Data imputation'!AK57&lt;&gt;"",1,0))</f>
        <v>0</v>
      </c>
      <c r="AK54" s="42">
        <f>IF('Indicator Data'!AL58="No Data",1,IF('Indicator Data imputation'!AL57&lt;&gt;"",1,0))</f>
        <v>0</v>
      </c>
      <c r="AL54" s="42">
        <f>IF('Indicator Data'!AM58="No Data",1,IF('Indicator Data imputation'!AM57&lt;&gt;"",1,0))</f>
        <v>0</v>
      </c>
      <c r="AM54" s="42">
        <f>IF('Indicator Data'!AN58="No Data",1,IF('Indicator Data imputation'!AN57&lt;&gt;"",1,0))</f>
        <v>0</v>
      </c>
      <c r="AN54" s="42">
        <f>IF('Indicator Data'!AO58="No Data",1,IF('Indicator Data imputation'!AO57&lt;&gt;"",1,0))</f>
        <v>0</v>
      </c>
      <c r="AO54" s="42">
        <f>IF('Indicator Data'!AP58="No Data",1,IF('Indicator Data imputation'!AP57&lt;&gt;"",1,0))</f>
        <v>0</v>
      </c>
      <c r="AP54" s="42">
        <f>IF('Indicator Data'!AQ58="No Data",1,IF('Indicator Data imputation'!AQ57&lt;&gt;"",1,0))</f>
        <v>0</v>
      </c>
      <c r="AQ54" s="42">
        <f>IF('Indicator Data'!AR58="No Data",1,IF('Indicator Data imputation'!AR57&lt;&gt;"",1,0))</f>
        <v>0</v>
      </c>
      <c r="AR54" s="42">
        <f>IF('Indicator Data'!AS58="No Data",1,IF('Indicator Data imputation'!AS57&lt;&gt;"",1,0))</f>
        <v>0</v>
      </c>
      <c r="AS54" s="42">
        <f>IF('Indicator Data'!AT58="No Data",1,IF('Indicator Data imputation'!AT57&lt;&gt;"",1,0))</f>
        <v>0</v>
      </c>
      <c r="AT54" s="42">
        <f>IF('Indicator Data'!AU58="No Data",1,IF('Indicator Data imputation'!AU57&lt;&gt;"",1,0))</f>
        <v>0</v>
      </c>
      <c r="AU54" s="42">
        <f>IF('Indicator Data'!AV58="No Data",1,IF('Indicator Data imputation'!AV57&lt;&gt;"",1,0))</f>
        <v>1</v>
      </c>
      <c r="AV54" s="42">
        <f>IF('Indicator Data'!AW58="No Data",1,IF('Indicator Data imputation'!AW57&lt;&gt;"",1,0))</f>
        <v>1</v>
      </c>
      <c r="AW54" s="42">
        <f>IF('Indicator Data'!AX58="No Data",1,IF('Indicator Data imputation'!AX57&lt;&gt;"",1,0))</f>
        <v>0</v>
      </c>
      <c r="AX54" s="42">
        <f>IF('Indicator Data'!AY58="No Data",1,IF('Indicator Data imputation'!AY57&lt;&gt;"",1,0))</f>
        <v>0</v>
      </c>
      <c r="AY54" s="42">
        <f>IF('Indicator Data'!AZ58="No Data",1,IF('Indicator Data imputation'!AZ57&lt;&gt;"",1,0))</f>
        <v>0</v>
      </c>
      <c r="AZ54" s="42">
        <f>IF('Indicator Data'!BA58="No Data",1,IF('Indicator Data imputation'!BA57&lt;&gt;"",1,0))</f>
        <v>0</v>
      </c>
      <c r="BA54" s="42">
        <f>IF('Indicator Data'!BB58="No Data",1,IF('Indicator Data imputation'!BB57&lt;&gt;"",1,0))</f>
        <v>0</v>
      </c>
      <c r="BB54" s="42">
        <f>IF('Indicator Data'!BC58="No Data",1,IF('Indicator Data imputation'!BC57&lt;&gt;"",1,0))</f>
        <v>0</v>
      </c>
      <c r="BC54" s="42">
        <f>IF('Indicator Data'!BD58="No Data",1,IF('Indicator Data imputation'!BD57&lt;&gt;"",1,0))</f>
        <v>1</v>
      </c>
      <c r="BD54" s="42">
        <f>IF('Indicator Data'!BE58="No Data",1,IF('Indicator Data imputation'!BE57&lt;&gt;"",1,0))</f>
        <v>1</v>
      </c>
      <c r="BE54" s="42">
        <f>IF('Indicator Data'!BF58="No Data",1,IF('Indicator Data imputation'!BF57&lt;&gt;"",1,0))</f>
        <v>1</v>
      </c>
      <c r="BF54" s="42">
        <f>IF('Indicator Data'!BG58="No Data",1,IF('Indicator Data imputation'!BG57&lt;&gt;"",1,0))</f>
        <v>0</v>
      </c>
      <c r="BG54" s="42">
        <f>IF('Indicator Data'!BH58="No Data",1,IF('Indicator Data imputation'!BH57&lt;&gt;"",1,0))</f>
        <v>0</v>
      </c>
      <c r="BH54" s="42">
        <f>IF('Indicator Data'!BI58="No Data",1,IF('Indicator Data imputation'!BI57&lt;&gt;"",1,0))</f>
        <v>0</v>
      </c>
      <c r="BI54" s="42">
        <f>IF('Indicator Data'!BJ58="No Data",1,IF('Indicator Data imputation'!BJ57&lt;&gt;"",1,0))</f>
        <v>1</v>
      </c>
      <c r="BJ54" s="42">
        <f>IF('Indicator Data'!BK58="No Data",1,IF('Indicator Data imputation'!BK57&lt;&gt;"",1,0))</f>
        <v>0</v>
      </c>
      <c r="BK54" s="42">
        <f>IF('Indicator Data'!BL58="No Data",1,IF('Indicator Data imputation'!BL57&lt;&gt;"",1,0))</f>
        <v>0</v>
      </c>
      <c r="BL54" s="42">
        <f>IF('Indicator Data'!BM58="No Data",1,IF('Indicator Data imputation'!BM57&lt;&gt;"",1,0))</f>
        <v>0</v>
      </c>
      <c r="BM54" s="42">
        <f>IF('Indicator Data'!BN58="No Data",1,IF('Indicator Data imputation'!BN57&lt;&gt;"",1,0))</f>
        <v>0</v>
      </c>
      <c r="BN54" s="42">
        <f>IF('Indicator Data'!BO58="No Data",1,IF('Indicator Data imputation'!BO57&lt;&gt;"",1,0))</f>
        <v>0</v>
      </c>
      <c r="BO54" s="42">
        <f>IF('Indicator Data'!BP58="No Data",1,IF('Indicator Data imputation'!BP57&lt;&gt;"",1,0))</f>
        <v>0</v>
      </c>
      <c r="BP54" s="42">
        <f>IF('Indicator Data'!BQ58="No Data",1,IF('Indicator Data imputation'!BQ57&lt;&gt;"",1,0))</f>
        <v>0</v>
      </c>
      <c r="BQ54" s="42">
        <f>IF('Indicator Data'!BR58="No Data",1,IF('Indicator Data imputation'!BR57&lt;&gt;"",1,0))</f>
        <v>0</v>
      </c>
      <c r="BR54" s="42">
        <f>IF('Indicator Data'!BS58="No Data",1,IF('Indicator Data imputation'!BS57&lt;&gt;"",1,0))</f>
        <v>1</v>
      </c>
      <c r="BS54" s="42">
        <f>IF('Indicator Data'!BT58="No Data",1,IF('Indicator Data imputation'!BT57&lt;&gt;"",1,0))</f>
        <v>0</v>
      </c>
      <c r="BT54" s="42">
        <f>IF('Indicator Data'!BU58="No Data",1,IF('Indicator Data imputation'!BU57&lt;&gt;"",1,0))</f>
        <v>0</v>
      </c>
      <c r="BU54">
        <f t="shared" si="2"/>
        <v>10</v>
      </c>
      <c r="BV54" s="44">
        <f t="shared" si="1"/>
        <v>0.13333333333333333</v>
      </c>
    </row>
    <row r="55" spans="1:74">
      <c r="A55" t="str">
        <f>'Indicator Data'!B59</f>
        <v>ERI</v>
      </c>
      <c r="B55" s="42">
        <f>IF('Indicator Data'!C59="No Data",1,IF('Indicator Data imputation'!C58&lt;&gt;"",1,0))</f>
        <v>0</v>
      </c>
      <c r="C55" s="42">
        <f>IF('Indicator Data'!D59="No Data",1,IF('Indicator Data imputation'!D58&lt;&gt;"",1,0))</f>
        <v>0</v>
      </c>
      <c r="D55" s="42">
        <f>IF('Indicator Data'!E59="No Data",1,IF('Indicator Data imputation'!E58&lt;&gt;"",1,0))</f>
        <v>0</v>
      </c>
      <c r="E55" s="42">
        <f>IF('Indicator Data'!F59="No Data",1,IF('Indicator Data imputation'!F58&lt;&gt;"",1,0))</f>
        <v>0</v>
      </c>
      <c r="F55" s="42">
        <f>IF('Indicator Data'!G59="No Data",1,IF('Indicator Data imputation'!G58&lt;&gt;"",1,0))</f>
        <v>0</v>
      </c>
      <c r="G55" s="42">
        <f>IF('Indicator Data'!H59="No Data",1,IF('Indicator Data imputation'!H58&lt;&gt;"",1,0))</f>
        <v>0</v>
      </c>
      <c r="H55" s="42">
        <f>IF('Indicator Data'!I59="No Data",1,IF('Indicator Data imputation'!I58&lt;&gt;"",1,0))</f>
        <v>0</v>
      </c>
      <c r="I55" s="42">
        <f>IF('Indicator Data'!J59="No Data",1,IF('Indicator Data imputation'!J58&lt;&gt;"",1,0))</f>
        <v>0</v>
      </c>
      <c r="J55" s="42">
        <f>IF('Indicator Data'!K59="No Data",1,IF('Indicator Data imputation'!K58&lt;&gt;"",1,0))</f>
        <v>0</v>
      </c>
      <c r="K55" s="42">
        <f>IF('Indicator Data'!L59="No Data",1,IF('Indicator Data imputation'!L58&lt;&gt;"",1,0))</f>
        <v>0</v>
      </c>
      <c r="L55" s="42">
        <f>IF('Indicator Data'!M59="No Data",1,IF('Indicator Data imputation'!M58&lt;&gt;"",1,0))</f>
        <v>0</v>
      </c>
      <c r="M55" s="42">
        <f>IF('Indicator Data'!N59="No Data",1,IF('Indicator Data imputation'!N58&lt;&gt;"",1,0))</f>
        <v>0</v>
      </c>
      <c r="N55" s="42">
        <f>IF('Indicator Data'!O59="No Data",1,IF('Indicator Data imputation'!O58&lt;&gt;"",1,0))</f>
        <v>0</v>
      </c>
      <c r="O55" s="42">
        <f>IF('Indicator Data'!P59="No Data",1,IF('Indicator Data imputation'!P58&lt;&gt;"",1,0))</f>
        <v>0</v>
      </c>
      <c r="P55" s="42">
        <f>IF('Indicator Data'!Q59="No Data",1,IF('Indicator Data imputation'!Q58&lt;&gt;"",1,0))</f>
        <v>0</v>
      </c>
      <c r="Q55" s="42">
        <f>IF('Indicator Data'!R59="No Data",1,IF('Indicator Data imputation'!R58&lt;&gt;"",1,0))</f>
        <v>0</v>
      </c>
      <c r="R55" s="42">
        <f>IF('Indicator Data'!S59="No Data",1,IF('Indicator Data imputation'!S58&lt;&gt;"",1,0))</f>
        <v>0</v>
      </c>
      <c r="S55" s="42">
        <f>IF('Indicator Data'!T59="No Data",1,IF('Indicator Data imputation'!T58&lt;&gt;"",1,0))</f>
        <v>0</v>
      </c>
      <c r="T55" s="42">
        <f>IF('Indicator Data'!U59="No Data",1,IF('Indicator Data imputation'!U58&lt;&gt;"",1,0))</f>
        <v>0</v>
      </c>
      <c r="U55" s="42">
        <f>IF('Indicator Data'!V59="No Data",1,IF('Indicator Data imputation'!V58&lt;&gt;"",1,0))</f>
        <v>0</v>
      </c>
      <c r="V55" s="42">
        <f>IF('Indicator Data'!W59="No Data",1,IF('Indicator Data imputation'!W58&lt;&gt;"",1,0))</f>
        <v>0</v>
      </c>
      <c r="W55" s="42">
        <f>IF('Indicator Data'!X59="No Data",1,IF('Indicator Data imputation'!X58&lt;&gt;"",1,0))</f>
        <v>0</v>
      </c>
      <c r="X55" s="42">
        <f>IF('Indicator Data'!Y59="No Data",1,IF('Indicator Data imputation'!Y58&lt;&gt;"",1,0))</f>
        <v>1</v>
      </c>
      <c r="Y55" s="42">
        <f>IF('Indicator Data'!Z59="No Data",1,IF('Indicator Data imputation'!Z58&lt;&gt;"",1,0))</f>
        <v>0</v>
      </c>
      <c r="Z55" s="42">
        <f>IF('Indicator Data'!AA59="No Data",1,IF('Indicator Data imputation'!AA58&lt;&gt;"",1,0))</f>
        <v>1</v>
      </c>
      <c r="AA55" s="42">
        <f>IF('Indicator Data'!AB59="No Data",1,IF('Indicator Data imputation'!AB58&lt;&gt;"",1,0))</f>
        <v>0</v>
      </c>
      <c r="AB55" s="42">
        <f>IF('Indicator Data'!AC59="No Data",1,IF('Indicator Data imputation'!AC58&lt;&gt;"",1,0))</f>
        <v>0</v>
      </c>
      <c r="AC55" s="42">
        <f>IF('Indicator Data'!AD59="No Data",1,IF('Indicator Data imputation'!AD58&lt;&gt;"",1,0))</f>
        <v>0</v>
      </c>
      <c r="AD55" s="42">
        <f>IF('Indicator Data'!AE59="No Data",1,IF('Indicator Data imputation'!AE58&lt;&gt;"",1,0))</f>
        <v>0</v>
      </c>
      <c r="AE55" s="42">
        <f>IF('Indicator Data'!AF59="No Data",1,IF('Indicator Data imputation'!AF58&lt;&gt;"",1,0))</f>
        <v>0</v>
      </c>
      <c r="AF55" s="42">
        <f>IF('Indicator Data'!AG59="No Data",1,IF('Indicator Data imputation'!AG58&lt;&gt;"",1,0))</f>
        <v>0</v>
      </c>
      <c r="AG55" s="42">
        <f>IF('Indicator Data'!AH59="No Data",1,IF('Indicator Data imputation'!AH58&lt;&gt;"",1,0))</f>
        <v>0</v>
      </c>
      <c r="AH55" s="42">
        <f>IF('Indicator Data'!AI59="No Data",1,IF('Indicator Data imputation'!AI58&lt;&gt;"",1,0))</f>
        <v>1</v>
      </c>
      <c r="AI55" s="42">
        <f>IF('Indicator Data'!AJ59="No Data",1,IF('Indicator Data imputation'!AJ58&lt;&gt;"",1,0))</f>
        <v>0</v>
      </c>
      <c r="AJ55" s="42">
        <f>IF('Indicator Data'!AK59="No Data",1,IF('Indicator Data imputation'!AK58&lt;&gt;"",1,0))</f>
        <v>0</v>
      </c>
      <c r="AK55" s="42">
        <f>IF('Indicator Data'!AL59="No Data",1,IF('Indicator Data imputation'!AL58&lt;&gt;"",1,0))</f>
        <v>0</v>
      </c>
      <c r="AL55" s="42">
        <f>IF('Indicator Data'!AM59="No Data",1,IF('Indicator Data imputation'!AM58&lt;&gt;"",1,0))</f>
        <v>1</v>
      </c>
      <c r="AM55" s="42">
        <f>IF('Indicator Data'!AN59="No Data",1,IF('Indicator Data imputation'!AN58&lt;&gt;"",1,0))</f>
        <v>1</v>
      </c>
      <c r="AN55" s="42">
        <f>IF('Indicator Data'!AO59="No Data",1,IF('Indicator Data imputation'!AO58&lt;&gt;"",1,0))</f>
        <v>0</v>
      </c>
      <c r="AO55" s="42">
        <f>IF('Indicator Data'!AP59="No Data",1,IF('Indicator Data imputation'!AP58&lt;&gt;"",1,0))</f>
        <v>0</v>
      </c>
      <c r="AP55" s="42">
        <f>IF('Indicator Data'!AQ59="No Data",1,IF('Indicator Data imputation'!AQ58&lt;&gt;"",1,0))</f>
        <v>0</v>
      </c>
      <c r="AQ55" s="42">
        <f>IF('Indicator Data'!AR59="No Data",1,IF('Indicator Data imputation'!AR58&lt;&gt;"",1,0))</f>
        <v>0</v>
      </c>
      <c r="AR55" s="42">
        <f>IF('Indicator Data'!AS59="No Data",1,IF('Indicator Data imputation'!AS58&lt;&gt;"",1,0))</f>
        <v>0</v>
      </c>
      <c r="AS55" s="42">
        <f>IF('Indicator Data'!AT59="No Data",1,IF('Indicator Data imputation'!AT58&lt;&gt;"",1,0))</f>
        <v>0</v>
      </c>
      <c r="AT55" s="42">
        <f>IF('Indicator Data'!AU59="No Data",1,IF('Indicator Data imputation'!AU58&lt;&gt;"",1,0))</f>
        <v>0</v>
      </c>
      <c r="AU55" s="42">
        <f>IF('Indicator Data'!AV59="No Data",1,IF('Indicator Data imputation'!AV58&lt;&gt;"",1,0))</f>
        <v>1</v>
      </c>
      <c r="AV55" s="42">
        <f>IF('Indicator Data'!AW59="No Data",1,IF('Indicator Data imputation'!AW58&lt;&gt;"",1,0))</f>
        <v>1</v>
      </c>
      <c r="AW55" s="42">
        <f>IF('Indicator Data'!AX59="No Data",1,IF('Indicator Data imputation'!AX58&lt;&gt;"",1,0))</f>
        <v>0</v>
      </c>
      <c r="AX55" s="42">
        <f>IF('Indicator Data'!AY59="No Data",1,IF('Indicator Data imputation'!AY58&lt;&gt;"",1,0))</f>
        <v>0</v>
      </c>
      <c r="AY55" s="42">
        <f>IF('Indicator Data'!AZ59="No Data",1,IF('Indicator Data imputation'!AZ58&lt;&gt;"",1,0))</f>
        <v>0</v>
      </c>
      <c r="AZ55" s="42">
        <f>IF('Indicator Data'!BA59="No Data",1,IF('Indicator Data imputation'!BA58&lt;&gt;"",1,0))</f>
        <v>0</v>
      </c>
      <c r="BA55" s="42">
        <f>IF('Indicator Data'!BB59="No Data",1,IF('Indicator Data imputation'!BB58&lt;&gt;"",1,0))</f>
        <v>0</v>
      </c>
      <c r="BB55" s="42">
        <f>IF('Indicator Data'!BC59="No Data",1,IF('Indicator Data imputation'!BC58&lt;&gt;"",1,0))</f>
        <v>0</v>
      </c>
      <c r="BC55" s="42">
        <f>IF('Indicator Data'!BD59="No Data",1,IF('Indicator Data imputation'!BD58&lt;&gt;"",1,0))</f>
        <v>1</v>
      </c>
      <c r="BD55" s="42">
        <f>IF('Indicator Data'!BE59="No Data",1,IF('Indicator Data imputation'!BE58&lt;&gt;"",1,0))</f>
        <v>1</v>
      </c>
      <c r="BE55" s="42">
        <f>IF('Indicator Data'!BF59="No Data",1,IF('Indicator Data imputation'!BF58&lt;&gt;"",1,0))</f>
        <v>1</v>
      </c>
      <c r="BF55" s="42">
        <f>IF('Indicator Data'!BG59="No Data",1,IF('Indicator Data imputation'!BG58&lt;&gt;"",1,0))</f>
        <v>0</v>
      </c>
      <c r="BG55" s="42">
        <f>IF('Indicator Data'!BH59="No Data",1,IF('Indicator Data imputation'!BH58&lt;&gt;"",1,0))</f>
        <v>0</v>
      </c>
      <c r="BH55" s="42">
        <f>IF('Indicator Data'!BI59="No Data",1,IF('Indicator Data imputation'!BI58&lt;&gt;"",1,0))</f>
        <v>0</v>
      </c>
      <c r="BI55" s="42">
        <f>IF('Indicator Data'!BJ59="No Data",1,IF('Indicator Data imputation'!BJ58&lt;&gt;"",1,0))</f>
        <v>0</v>
      </c>
      <c r="BJ55" s="42">
        <f>IF('Indicator Data'!BK59="No Data",1,IF('Indicator Data imputation'!BK58&lt;&gt;"",1,0))</f>
        <v>0</v>
      </c>
      <c r="BK55" s="42">
        <f>IF('Indicator Data'!BL59="No Data",1,IF('Indicator Data imputation'!BL58&lt;&gt;"",1,0))</f>
        <v>0</v>
      </c>
      <c r="BL55" s="42">
        <f>IF('Indicator Data'!BM59="No Data",1,IF('Indicator Data imputation'!BM58&lt;&gt;"",1,0))</f>
        <v>0</v>
      </c>
      <c r="BM55" s="42">
        <f>IF('Indicator Data'!BN59="No Data",1,IF('Indicator Data imputation'!BN58&lt;&gt;"",1,0))</f>
        <v>0</v>
      </c>
      <c r="BN55" s="42">
        <f>IF('Indicator Data'!BO59="No Data",1,IF('Indicator Data imputation'!BO58&lt;&gt;"",1,0))</f>
        <v>0</v>
      </c>
      <c r="BO55" s="42">
        <f>IF('Indicator Data'!BP59="No Data",1,IF('Indicator Data imputation'!BP58&lt;&gt;"",1,0))</f>
        <v>0</v>
      </c>
      <c r="BP55" s="42">
        <f>IF('Indicator Data'!BQ59="No Data",1,IF('Indicator Data imputation'!BQ58&lt;&gt;"",1,0))</f>
        <v>0</v>
      </c>
      <c r="BQ55" s="42">
        <f>IF('Indicator Data'!BR59="No Data",1,IF('Indicator Data imputation'!BR58&lt;&gt;"",1,0))</f>
        <v>0</v>
      </c>
      <c r="BR55" s="42">
        <f>IF('Indicator Data'!BS59="No Data",1,IF('Indicator Data imputation'!BS58&lt;&gt;"",1,0))</f>
        <v>0</v>
      </c>
      <c r="BS55" s="42">
        <f>IF('Indicator Data'!BT59="No Data",1,IF('Indicator Data imputation'!BT58&lt;&gt;"",1,0))</f>
        <v>0</v>
      </c>
      <c r="BT55" s="42">
        <f>IF('Indicator Data'!BU59="No Data",1,IF('Indicator Data imputation'!BU58&lt;&gt;"",1,0))</f>
        <v>0</v>
      </c>
      <c r="BU55">
        <f t="shared" si="2"/>
        <v>10</v>
      </c>
      <c r="BV55" s="44">
        <f t="shared" si="1"/>
        <v>0.13333333333333333</v>
      </c>
    </row>
    <row r="56" spans="1:74">
      <c r="A56" t="str">
        <f>'Indicator Data'!B60</f>
        <v>EST</v>
      </c>
      <c r="B56" s="42">
        <f>IF('Indicator Data'!C60="No Data",1,IF('Indicator Data imputation'!C59&lt;&gt;"",1,0))</f>
        <v>0</v>
      </c>
      <c r="C56" s="42">
        <f>IF('Indicator Data'!D60="No Data",1,IF('Indicator Data imputation'!D59&lt;&gt;"",1,0))</f>
        <v>0</v>
      </c>
      <c r="D56" s="42">
        <f>IF('Indicator Data'!E60="No Data",1,IF('Indicator Data imputation'!E59&lt;&gt;"",1,0))</f>
        <v>0</v>
      </c>
      <c r="E56" s="42">
        <f>IF('Indicator Data'!F60="No Data",1,IF('Indicator Data imputation'!F59&lt;&gt;"",1,0))</f>
        <v>0</v>
      </c>
      <c r="F56" s="42">
        <f>IF('Indicator Data'!G60="No Data",1,IF('Indicator Data imputation'!G59&lt;&gt;"",1,0))</f>
        <v>0</v>
      </c>
      <c r="G56" s="42">
        <f>IF('Indicator Data'!H60="No Data",1,IF('Indicator Data imputation'!H59&lt;&gt;"",1,0))</f>
        <v>0</v>
      </c>
      <c r="H56" s="42">
        <f>IF('Indicator Data'!I60="No Data",1,IF('Indicator Data imputation'!I59&lt;&gt;"",1,0))</f>
        <v>0</v>
      </c>
      <c r="I56" s="42">
        <f>IF('Indicator Data'!J60="No Data",1,IF('Indicator Data imputation'!J59&lt;&gt;"",1,0))</f>
        <v>0</v>
      </c>
      <c r="J56" s="42">
        <f>IF('Indicator Data'!K60="No Data",1,IF('Indicator Data imputation'!K59&lt;&gt;"",1,0))</f>
        <v>0</v>
      </c>
      <c r="K56" s="42">
        <f>IF('Indicator Data'!L60="No Data",1,IF('Indicator Data imputation'!L59&lt;&gt;"",1,0))</f>
        <v>0</v>
      </c>
      <c r="L56" s="42">
        <f>IF('Indicator Data'!M60="No Data",1,IF('Indicator Data imputation'!M59&lt;&gt;"",1,0))</f>
        <v>0</v>
      </c>
      <c r="M56" s="42">
        <f>IF('Indicator Data'!N60="No Data",1,IF('Indicator Data imputation'!N59&lt;&gt;"",1,0))</f>
        <v>1</v>
      </c>
      <c r="N56" s="42">
        <f>IF('Indicator Data'!O60="No Data",1,IF('Indicator Data imputation'!O59&lt;&gt;"",1,0))</f>
        <v>1</v>
      </c>
      <c r="O56" s="42">
        <f>IF('Indicator Data'!P60="No Data",1,IF('Indicator Data imputation'!P59&lt;&gt;"",1,0))</f>
        <v>1</v>
      </c>
      <c r="P56" s="42">
        <f>IF('Indicator Data'!Q60="No Data",1,IF('Indicator Data imputation'!Q59&lt;&gt;"",1,0))</f>
        <v>0</v>
      </c>
      <c r="Q56" s="42">
        <f>IF('Indicator Data'!R60="No Data",1,IF('Indicator Data imputation'!R59&lt;&gt;"",1,0))</f>
        <v>0</v>
      </c>
      <c r="R56" s="42">
        <f>IF('Indicator Data'!S60="No Data",1,IF('Indicator Data imputation'!S59&lt;&gt;"",1,0))</f>
        <v>0</v>
      </c>
      <c r="S56" s="42">
        <f>IF('Indicator Data'!T60="No Data",1,IF('Indicator Data imputation'!T59&lt;&gt;"",1,0))</f>
        <v>0</v>
      </c>
      <c r="T56" s="42">
        <f>IF('Indicator Data'!U60="No Data",1,IF('Indicator Data imputation'!U59&lt;&gt;"",1,0))</f>
        <v>0</v>
      </c>
      <c r="U56" s="42">
        <f>IF('Indicator Data'!V60="No Data",1,IF('Indicator Data imputation'!V59&lt;&gt;"",1,0))</f>
        <v>0</v>
      </c>
      <c r="V56" s="42">
        <f>IF('Indicator Data'!W60="No Data",1,IF('Indicator Data imputation'!W59&lt;&gt;"",1,0))</f>
        <v>0</v>
      </c>
      <c r="W56" s="42">
        <f>IF('Indicator Data'!X60="No Data",1,IF('Indicator Data imputation'!X59&lt;&gt;"",1,0))</f>
        <v>0</v>
      </c>
      <c r="X56" s="42">
        <f>IF('Indicator Data'!Y60="No Data",1,IF('Indicator Data imputation'!Y59&lt;&gt;"",1,0))</f>
        <v>0</v>
      </c>
      <c r="Y56" s="42">
        <f>IF('Indicator Data'!Z60="No Data",1,IF('Indicator Data imputation'!Z59&lt;&gt;"",1,0))</f>
        <v>0</v>
      </c>
      <c r="Z56" s="42">
        <f>IF('Indicator Data'!AA60="No Data",1,IF('Indicator Data imputation'!AA59&lt;&gt;"",1,0))</f>
        <v>1</v>
      </c>
      <c r="AA56" s="42">
        <f>IF('Indicator Data'!AB60="No Data",1,IF('Indicator Data imputation'!AB59&lt;&gt;"",1,0))</f>
        <v>0</v>
      </c>
      <c r="AB56" s="42">
        <f>IF('Indicator Data'!AC60="No Data",1,IF('Indicator Data imputation'!AC59&lt;&gt;"",1,0))</f>
        <v>0</v>
      </c>
      <c r="AC56" s="42">
        <f>IF('Indicator Data'!AD60="No Data",1,IF('Indicator Data imputation'!AD59&lt;&gt;"",1,0))</f>
        <v>0</v>
      </c>
      <c r="AD56" s="42">
        <f>IF('Indicator Data'!AE60="No Data",1,IF('Indicator Data imputation'!AE59&lt;&gt;"",1,0))</f>
        <v>0</v>
      </c>
      <c r="AE56" s="42">
        <f>IF('Indicator Data'!AF60="No Data",1,IF('Indicator Data imputation'!AF59&lt;&gt;"",1,0))</f>
        <v>0</v>
      </c>
      <c r="AF56" s="42">
        <f>IF('Indicator Data'!AG60="No Data",1,IF('Indicator Data imputation'!AG59&lt;&gt;"",1,0))</f>
        <v>0</v>
      </c>
      <c r="AG56" s="42">
        <f>IF('Indicator Data'!AH60="No Data",1,IF('Indicator Data imputation'!AH59&lt;&gt;"",1,0))</f>
        <v>0</v>
      </c>
      <c r="AH56" s="42">
        <f>IF('Indicator Data'!AI60="No Data",1,IF('Indicator Data imputation'!AI59&lt;&gt;"",1,0))</f>
        <v>1</v>
      </c>
      <c r="AI56" s="42">
        <f>IF('Indicator Data'!AJ60="No Data",1,IF('Indicator Data imputation'!AJ59&lt;&gt;"",1,0))</f>
        <v>0</v>
      </c>
      <c r="AJ56" s="42">
        <f>IF('Indicator Data'!AK60="No Data",1,IF('Indicator Data imputation'!AK59&lt;&gt;"",1,0))</f>
        <v>0</v>
      </c>
      <c r="AK56" s="42">
        <f>IF('Indicator Data'!AL60="No Data",1,IF('Indicator Data imputation'!AL59&lt;&gt;"",1,0))</f>
        <v>0</v>
      </c>
      <c r="AL56" s="42">
        <f>IF('Indicator Data'!AM60="No Data",1,IF('Indicator Data imputation'!AM59&lt;&gt;"",1,0))</f>
        <v>1</v>
      </c>
      <c r="AM56" s="42">
        <f>IF('Indicator Data'!AN60="No Data",1,IF('Indicator Data imputation'!AN59&lt;&gt;"",1,0))</f>
        <v>0</v>
      </c>
      <c r="AN56" s="42">
        <f>IF('Indicator Data'!AO60="No Data",1,IF('Indicator Data imputation'!AO59&lt;&gt;"",1,0))</f>
        <v>0</v>
      </c>
      <c r="AO56" s="42">
        <f>IF('Indicator Data'!AP60="No Data",1,IF('Indicator Data imputation'!AP59&lt;&gt;"",1,0))</f>
        <v>0</v>
      </c>
      <c r="AP56" s="42">
        <f>IF('Indicator Data'!AQ60="No Data",1,IF('Indicator Data imputation'!AQ59&lt;&gt;"",1,0))</f>
        <v>0</v>
      </c>
      <c r="AQ56" s="42">
        <f>IF('Indicator Data'!AR60="No Data",1,IF('Indicator Data imputation'!AR59&lt;&gt;"",1,0))</f>
        <v>0</v>
      </c>
      <c r="AR56" s="42">
        <f>IF('Indicator Data'!AS60="No Data",1,IF('Indicator Data imputation'!AS59&lt;&gt;"",1,0))</f>
        <v>0</v>
      </c>
      <c r="AS56" s="42">
        <f>IF('Indicator Data'!AT60="No Data",1,IF('Indicator Data imputation'!AT59&lt;&gt;"",1,0))</f>
        <v>1</v>
      </c>
      <c r="AT56" s="42">
        <f>IF('Indicator Data'!AU60="No Data",1,IF('Indicator Data imputation'!AU59&lt;&gt;"",1,0))</f>
        <v>0</v>
      </c>
      <c r="AU56" s="42">
        <f>IF('Indicator Data'!AV60="No Data",1,IF('Indicator Data imputation'!AV59&lt;&gt;"",1,0))</f>
        <v>0</v>
      </c>
      <c r="AV56" s="42">
        <f>IF('Indicator Data'!AW60="No Data",1,IF('Indicator Data imputation'!AW59&lt;&gt;"",1,0))</f>
        <v>0</v>
      </c>
      <c r="AW56" s="42">
        <f>IF('Indicator Data'!AX60="No Data",1,IF('Indicator Data imputation'!AX59&lt;&gt;"",1,0))</f>
        <v>0</v>
      </c>
      <c r="AX56" s="42">
        <f>IF('Indicator Data'!AY60="No Data",1,IF('Indicator Data imputation'!AY59&lt;&gt;"",1,0))</f>
        <v>0</v>
      </c>
      <c r="AY56" s="42">
        <f>IF('Indicator Data'!AZ60="No Data",1,IF('Indicator Data imputation'!AZ59&lt;&gt;"",1,0))</f>
        <v>0</v>
      </c>
      <c r="AZ56" s="42">
        <f>IF('Indicator Data'!BA60="No Data",1,IF('Indicator Data imputation'!BA59&lt;&gt;"",1,0))</f>
        <v>0</v>
      </c>
      <c r="BA56" s="42">
        <f>IF('Indicator Data'!BB60="No Data",1,IF('Indicator Data imputation'!BB59&lt;&gt;"",1,0))</f>
        <v>0</v>
      </c>
      <c r="BB56" s="42">
        <f>IF('Indicator Data'!BC60="No Data",1,IF('Indicator Data imputation'!BC59&lt;&gt;"",1,0))</f>
        <v>0</v>
      </c>
      <c r="BC56" s="42">
        <f>IF('Indicator Data'!BD60="No Data",1,IF('Indicator Data imputation'!BD59&lt;&gt;"",1,0))</f>
        <v>0</v>
      </c>
      <c r="BD56" s="42">
        <f>IF('Indicator Data'!BE60="No Data",1,IF('Indicator Data imputation'!BE59&lt;&gt;"",1,0))</f>
        <v>0</v>
      </c>
      <c r="BE56" s="42">
        <f>IF('Indicator Data'!BF60="No Data",1,IF('Indicator Data imputation'!BF59&lt;&gt;"",1,0))</f>
        <v>1</v>
      </c>
      <c r="BF56" s="42">
        <f>IF('Indicator Data'!BG60="No Data",1,IF('Indicator Data imputation'!BG59&lt;&gt;"",1,0))</f>
        <v>0</v>
      </c>
      <c r="BG56" s="42">
        <f>IF('Indicator Data'!BH60="No Data",1,IF('Indicator Data imputation'!BH59&lt;&gt;"",1,0))</f>
        <v>0</v>
      </c>
      <c r="BH56" s="42">
        <f>IF('Indicator Data'!BI60="No Data",1,IF('Indicator Data imputation'!BI59&lt;&gt;"",1,0))</f>
        <v>0</v>
      </c>
      <c r="BI56" s="42">
        <f>IF('Indicator Data'!BJ60="No Data",1,IF('Indicator Data imputation'!BJ59&lt;&gt;"",1,0))</f>
        <v>0</v>
      </c>
      <c r="BJ56" s="42">
        <f>IF('Indicator Data'!BK60="No Data",1,IF('Indicator Data imputation'!BK59&lt;&gt;"",1,0))</f>
        <v>0</v>
      </c>
      <c r="BK56" s="42">
        <f>IF('Indicator Data'!BL60="No Data",1,IF('Indicator Data imputation'!BL59&lt;&gt;"",1,0))</f>
        <v>0</v>
      </c>
      <c r="BL56" s="42">
        <f>IF('Indicator Data'!BM60="No Data",1,IF('Indicator Data imputation'!BM59&lt;&gt;"",1,0))</f>
        <v>0</v>
      </c>
      <c r="BM56" s="42">
        <f>IF('Indicator Data'!BN60="No Data",1,IF('Indicator Data imputation'!BN59&lt;&gt;"",1,0))</f>
        <v>0</v>
      </c>
      <c r="BN56" s="42">
        <f>IF('Indicator Data'!BO60="No Data",1,IF('Indicator Data imputation'!BO59&lt;&gt;"",1,0))</f>
        <v>0</v>
      </c>
      <c r="BO56" s="42">
        <f>IF('Indicator Data'!BP60="No Data",1,IF('Indicator Data imputation'!BP59&lt;&gt;"",1,0))</f>
        <v>0</v>
      </c>
      <c r="BP56" s="42">
        <f>IF('Indicator Data'!BQ60="No Data",1,IF('Indicator Data imputation'!BQ59&lt;&gt;"",1,0))</f>
        <v>0</v>
      </c>
      <c r="BQ56" s="42">
        <f>IF('Indicator Data'!BR60="No Data",1,IF('Indicator Data imputation'!BR59&lt;&gt;"",1,0))</f>
        <v>0</v>
      </c>
      <c r="BR56" s="42">
        <f>IF('Indicator Data'!BS60="No Data",1,IF('Indicator Data imputation'!BS59&lt;&gt;"",1,0))</f>
        <v>1</v>
      </c>
      <c r="BS56" s="42">
        <f>IF('Indicator Data'!BT60="No Data",1,IF('Indicator Data imputation'!BT59&lt;&gt;"",1,0))</f>
        <v>0</v>
      </c>
      <c r="BT56" s="42">
        <f>IF('Indicator Data'!BU60="No Data",1,IF('Indicator Data imputation'!BU59&lt;&gt;"",1,0))</f>
        <v>0</v>
      </c>
      <c r="BU56">
        <f t="shared" si="2"/>
        <v>9</v>
      </c>
      <c r="BV56" s="44">
        <f t="shared" si="1"/>
        <v>0.12</v>
      </c>
    </row>
    <row r="57" spans="1:74">
      <c r="A57" t="str">
        <f>'Indicator Data'!B61</f>
        <v>SWZ</v>
      </c>
      <c r="B57" s="42">
        <f>IF('Indicator Data'!C61="No Data",1,IF('Indicator Data imputation'!C60&lt;&gt;"",1,0))</f>
        <v>0</v>
      </c>
      <c r="C57" s="42">
        <f>IF('Indicator Data'!D61="No Data",1,IF('Indicator Data imputation'!D60&lt;&gt;"",1,0))</f>
        <v>0</v>
      </c>
      <c r="D57" s="42">
        <f>IF('Indicator Data'!E61="No Data",1,IF('Indicator Data imputation'!E60&lt;&gt;"",1,0))</f>
        <v>0</v>
      </c>
      <c r="E57" s="42">
        <f>IF('Indicator Data'!F61="No Data",1,IF('Indicator Data imputation'!F60&lt;&gt;"",1,0))</f>
        <v>0</v>
      </c>
      <c r="F57" s="42">
        <f>IF('Indicator Data'!G61="No Data",1,IF('Indicator Data imputation'!G60&lt;&gt;"",1,0))</f>
        <v>0</v>
      </c>
      <c r="G57" s="42">
        <f>IF('Indicator Data'!H61="No Data",1,IF('Indicator Data imputation'!H60&lt;&gt;"",1,0))</f>
        <v>0</v>
      </c>
      <c r="H57" s="42">
        <f>IF('Indicator Data'!I61="No Data",1,IF('Indicator Data imputation'!I60&lt;&gt;"",1,0))</f>
        <v>0</v>
      </c>
      <c r="I57" s="42">
        <f>IF('Indicator Data'!J61="No Data",1,IF('Indicator Data imputation'!J60&lt;&gt;"",1,0))</f>
        <v>0</v>
      </c>
      <c r="J57" s="42">
        <f>IF('Indicator Data'!K61="No Data",1,IF('Indicator Data imputation'!K60&lt;&gt;"",1,0))</f>
        <v>0</v>
      </c>
      <c r="K57" s="42">
        <f>IF('Indicator Data'!L61="No Data",1,IF('Indicator Data imputation'!L60&lt;&gt;"",1,0))</f>
        <v>0</v>
      </c>
      <c r="L57" s="42">
        <f>IF('Indicator Data'!M61="No Data",1,IF('Indicator Data imputation'!M60&lt;&gt;"",1,0))</f>
        <v>0</v>
      </c>
      <c r="M57" s="42">
        <f>IF('Indicator Data'!N61="No Data",1,IF('Indicator Data imputation'!N60&lt;&gt;"",1,0))</f>
        <v>0</v>
      </c>
      <c r="N57" s="42">
        <f>IF('Indicator Data'!O61="No Data",1,IF('Indicator Data imputation'!O60&lt;&gt;"",1,0))</f>
        <v>0</v>
      </c>
      <c r="O57" s="42">
        <f>IF('Indicator Data'!P61="No Data",1,IF('Indicator Data imputation'!P60&lt;&gt;"",1,0))</f>
        <v>0</v>
      </c>
      <c r="P57" s="42">
        <f>IF('Indicator Data'!Q61="No Data",1,IF('Indicator Data imputation'!Q60&lt;&gt;"",1,0))</f>
        <v>0</v>
      </c>
      <c r="Q57" s="42">
        <f>IF('Indicator Data'!R61="No Data",1,IF('Indicator Data imputation'!R60&lt;&gt;"",1,0))</f>
        <v>0</v>
      </c>
      <c r="R57" s="42">
        <f>IF('Indicator Data'!S61="No Data",1,IF('Indicator Data imputation'!S60&lt;&gt;"",1,0))</f>
        <v>0</v>
      </c>
      <c r="S57" s="42">
        <f>IF('Indicator Data'!T61="No Data",1,IF('Indicator Data imputation'!T60&lt;&gt;"",1,0))</f>
        <v>0</v>
      </c>
      <c r="T57" s="42">
        <f>IF('Indicator Data'!U61="No Data",1,IF('Indicator Data imputation'!U60&lt;&gt;"",1,0))</f>
        <v>0</v>
      </c>
      <c r="U57" s="42">
        <f>IF('Indicator Data'!V61="No Data",1,IF('Indicator Data imputation'!V60&lt;&gt;"",1,0))</f>
        <v>0</v>
      </c>
      <c r="V57" s="42">
        <f>IF('Indicator Data'!W61="No Data",1,IF('Indicator Data imputation'!W60&lt;&gt;"",1,0))</f>
        <v>0</v>
      </c>
      <c r="W57" s="42">
        <f>IF('Indicator Data'!X61="No Data",1,IF('Indicator Data imputation'!X60&lt;&gt;"",1,0))</f>
        <v>0</v>
      </c>
      <c r="X57" s="42">
        <f>IF('Indicator Data'!Y61="No Data",1,IF('Indicator Data imputation'!Y60&lt;&gt;"",1,0))</f>
        <v>0</v>
      </c>
      <c r="Y57" s="42">
        <f>IF('Indicator Data'!Z61="No Data",1,IF('Indicator Data imputation'!Z60&lt;&gt;"",1,0))</f>
        <v>0</v>
      </c>
      <c r="Z57" s="42">
        <f>IF('Indicator Data'!AA61="No Data",1,IF('Indicator Data imputation'!AA60&lt;&gt;"",1,0))</f>
        <v>0</v>
      </c>
      <c r="AA57" s="42">
        <f>IF('Indicator Data'!AB61="No Data",1,IF('Indicator Data imputation'!AB60&lt;&gt;"",1,0))</f>
        <v>0</v>
      </c>
      <c r="AB57" s="42">
        <f>IF('Indicator Data'!AC61="No Data",1,IF('Indicator Data imputation'!AC60&lt;&gt;"",1,0))</f>
        <v>0</v>
      </c>
      <c r="AC57" s="42">
        <f>IF('Indicator Data'!AD61="No Data",1,IF('Indicator Data imputation'!AD60&lt;&gt;"",1,0))</f>
        <v>0</v>
      </c>
      <c r="AD57" s="42">
        <f>IF('Indicator Data'!AE61="No Data",1,IF('Indicator Data imputation'!AE60&lt;&gt;"",1,0))</f>
        <v>0</v>
      </c>
      <c r="AE57" s="42">
        <f>IF('Indicator Data'!AF61="No Data",1,IF('Indicator Data imputation'!AF60&lt;&gt;"",1,0))</f>
        <v>0</v>
      </c>
      <c r="AF57" s="42">
        <f>IF('Indicator Data'!AG61="No Data",1,IF('Indicator Data imputation'!AG60&lt;&gt;"",1,0))</f>
        <v>0</v>
      </c>
      <c r="AG57" s="42">
        <f>IF('Indicator Data'!AH61="No Data",1,IF('Indicator Data imputation'!AH60&lt;&gt;"",1,0))</f>
        <v>0</v>
      </c>
      <c r="AH57" s="42">
        <f>IF('Indicator Data'!AI61="No Data",1,IF('Indicator Data imputation'!AI60&lt;&gt;"",1,0))</f>
        <v>0</v>
      </c>
      <c r="AI57" s="42">
        <f>IF('Indicator Data'!AJ61="No Data",1,IF('Indicator Data imputation'!AJ60&lt;&gt;"",1,0))</f>
        <v>0</v>
      </c>
      <c r="AJ57" s="42">
        <f>IF('Indicator Data'!AK61="No Data",1,IF('Indicator Data imputation'!AK60&lt;&gt;"",1,0))</f>
        <v>0</v>
      </c>
      <c r="AK57" s="42">
        <f>IF('Indicator Data'!AL61="No Data",1,IF('Indicator Data imputation'!AL60&lt;&gt;"",1,0))</f>
        <v>0</v>
      </c>
      <c r="AL57" s="42">
        <f>IF('Indicator Data'!AM61="No Data",1,IF('Indicator Data imputation'!AM60&lt;&gt;"",1,0))</f>
        <v>0</v>
      </c>
      <c r="AM57" s="42">
        <f>IF('Indicator Data'!AN61="No Data",1,IF('Indicator Data imputation'!AN60&lt;&gt;"",1,0))</f>
        <v>0</v>
      </c>
      <c r="AN57" s="42">
        <f>IF('Indicator Data'!AO61="No Data",1,IF('Indicator Data imputation'!AO60&lt;&gt;"",1,0))</f>
        <v>0</v>
      </c>
      <c r="AO57" s="42">
        <f>IF('Indicator Data'!AP61="No Data",1,IF('Indicator Data imputation'!AP60&lt;&gt;"",1,0))</f>
        <v>0</v>
      </c>
      <c r="AP57" s="42">
        <f>IF('Indicator Data'!AQ61="No Data",1,IF('Indicator Data imputation'!AQ60&lt;&gt;"",1,0))</f>
        <v>0</v>
      </c>
      <c r="AQ57" s="42">
        <f>IF('Indicator Data'!AR61="No Data",1,IF('Indicator Data imputation'!AR60&lt;&gt;"",1,0))</f>
        <v>0</v>
      </c>
      <c r="AR57" s="42">
        <f>IF('Indicator Data'!AS61="No Data",1,IF('Indicator Data imputation'!AS60&lt;&gt;"",1,0))</f>
        <v>0</v>
      </c>
      <c r="AS57" s="42">
        <f>IF('Indicator Data'!AT61="No Data",1,IF('Indicator Data imputation'!AT60&lt;&gt;"",1,0))</f>
        <v>0</v>
      </c>
      <c r="AT57" s="42">
        <f>IF('Indicator Data'!AU61="No Data",1,IF('Indicator Data imputation'!AU60&lt;&gt;"",1,0))</f>
        <v>0</v>
      </c>
      <c r="AU57" s="42">
        <f>IF('Indicator Data'!AV61="No Data",1,IF('Indicator Data imputation'!AV60&lt;&gt;"",1,0))</f>
        <v>0</v>
      </c>
      <c r="AV57" s="42">
        <f>IF('Indicator Data'!AW61="No Data",1,IF('Indicator Data imputation'!AW60&lt;&gt;"",1,0))</f>
        <v>0</v>
      </c>
      <c r="AW57" s="42">
        <f>IF('Indicator Data'!AX61="No Data",1,IF('Indicator Data imputation'!AX60&lt;&gt;"",1,0))</f>
        <v>0</v>
      </c>
      <c r="AX57" s="42">
        <f>IF('Indicator Data'!AY61="No Data",1,IF('Indicator Data imputation'!AY60&lt;&gt;"",1,0))</f>
        <v>0</v>
      </c>
      <c r="AY57" s="42">
        <f>IF('Indicator Data'!AZ61="No Data",1,IF('Indicator Data imputation'!AZ60&lt;&gt;"",1,0))</f>
        <v>0</v>
      </c>
      <c r="AZ57" s="42">
        <f>IF('Indicator Data'!BA61="No Data",1,IF('Indicator Data imputation'!BA60&lt;&gt;"",1,0))</f>
        <v>0</v>
      </c>
      <c r="BA57" s="42">
        <f>IF('Indicator Data'!BB61="No Data",1,IF('Indicator Data imputation'!BB60&lt;&gt;"",1,0))</f>
        <v>0</v>
      </c>
      <c r="BB57" s="42">
        <f>IF('Indicator Data'!BC61="No Data",1,IF('Indicator Data imputation'!BC60&lt;&gt;"",1,0))</f>
        <v>0</v>
      </c>
      <c r="BC57" s="42">
        <f>IF('Indicator Data'!BD61="No Data",1,IF('Indicator Data imputation'!BD60&lt;&gt;"",1,0))</f>
        <v>0</v>
      </c>
      <c r="BD57" s="42">
        <f>IF('Indicator Data'!BE61="No Data",1,IF('Indicator Data imputation'!BE60&lt;&gt;"",1,0))</f>
        <v>0</v>
      </c>
      <c r="BE57" s="42">
        <f>IF('Indicator Data'!BF61="No Data",1,IF('Indicator Data imputation'!BF60&lt;&gt;"",1,0))</f>
        <v>0</v>
      </c>
      <c r="BF57" s="42">
        <f>IF('Indicator Data'!BG61="No Data",1,IF('Indicator Data imputation'!BG60&lt;&gt;"",1,0))</f>
        <v>0</v>
      </c>
      <c r="BG57" s="42">
        <f>IF('Indicator Data'!BH61="No Data",1,IF('Indicator Data imputation'!BH60&lt;&gt;"",1,0))</f>
        <v>0</v>
      </c>
      <c r="BH57" s="42">
        <f>IF('Indicator Data'!BI61="No Data",1,IF('Indicator Data imputation'!BI60&lt;&gt;"",1,0))</f>
        <v>0</v>
      </c>
      <c r="BI57" s="42">
        <f>IF('Indicator Data'!BJ61="No Data",1,IF('Indicator Data imputation'!BJ60&lt;&gt;"",1,0))</f>
        <v>0</v>
      </c>
      <c r="BJ57" s="42">
        <f>IF('Indicator Data'!BK61="No Data",1,IF('Indicator Data imputation'!BK60&lt;&gt;"",1,0))</f>
        <v>0</v>
      </c>
      <c r="BK57" s="42">
        <f>IF('Indicator Data'!BL61="No Data",1,IF('Indicator Data imputation'!BL60&lt;&gt;"",1,0))</f>
        <v>0</v>
      </c>
      <c r="BL57" s="42">
        <f>IF('Indicator Data'!BM61="No Data",1,IF('Indicator Data imputation'!BM60&lt;&gt;"",1,0))</f>
        <v>0</v>
      </c>
      <c r="BM57" s="42">
        <f>IF('Indicator Data'!BN61="No Data",1,IF('Indicator Data imputation'!BN60&lt;&gt;"",1,0))</f>
        <v>0</v>
      </c>
      <c r="BN57" s="42">
        <f>IF('Indicator Data'!BO61="No Data",1,IF('Indicator Data imputation'!BO60&lt;&gt;"",1,0))</f>
        <v>0</v>
      </c>
      <c r="BO57" s="42">
        <f>IF('Indicator Data'!BP61="No Data",1,IF('Indicator Data imputation'!BP60&lt;&gt;"",1,0))</f>
        <v>0</v>
      </c>
      <c r="BP57" s="42">
        <f>IF('Indicator Data'!BQ61="No Data",1,IF('Indicator Data imputation'!BQ60&lt;&gt;"",1,0))</f>
        <v>0</v>
      </c>
      <c r="BQ57" s="42">
        <f>IF('Indicator Data'!BR61="No Data",1,IF('Indicator Data imputation'!BR60&lt;&gt;"",1,0))</f>
        <v>0</v>
      </c>
      <c r="BR57" s="42">
        <f>IF('Indicator Data'!BS61="No Data",1,IF('Indicator Data imputation'!BS60&lt;&gt;"",1,0))</f>
        <v>0</v>
      </c>
      <c r="BS57" s="42">
        <f>IF('Indicator Data'!BT61="No Data",1,IF('Indicator Data imputation'!BT60&lt;&gt;"",1,0))</f>
        <v>0</v>
      </c>
      <c r="BT57" s="42">
        <f>IF('Indicator Data'!BU61="No Data",1,IF('Indicator Data imputation'!BU60&lt;&gt;"",1,0))</f>
        <v>0</v>
      </c>
      <c r="BU57">
        <f t="shared" si="2"/>
        <v>0</v>
      </c>
      <c r="BV57" s="44">
        <f t="shared" si="1"/>
        <v>0</v>
      </c>
    </row>
    <row r="58" spans="1:74">
      <c r="A58" t="str">
        <f>'Indicator Data'!B62</f>
        <v>ETH</v>
      </c>
      <c r="B58" s="42">
        <f>IF('Indicator Data'!C62="No Data",1,IF('Indicator Data imputation'!C61&lt;&gt;"",1,0))</f>
        <v>0</v>
      </c>
      <c r="C58" s="42">
        <f>IF('Indicator Data'!D62="No Data",1,IF('Indicator Data imputation'!D61&lt;&gt;"",1,0))</f>
        <v>0</v>
      </c>
      <c r="D58" s="42">
        <f>IF('Indicator Data'!E62="No Data",1,IF('Indicator Data imputation'!E61&lt;&gt;"",1,0))</f>
        <v>0</v>
      </c>
      <c r="E58" s="42">
        <f>IF('Indicator Data'!F62="No Data",1,IF('Indicator Data imputation'!F61&lt;&gt;"",1,0))</f>
        <v>0</v>
      </c>
      <c r="F58" s="42">
        <f>IF('Indicator Data'!G62="No Data",1,IF('Indicator Data imputation'!G61&lt;&gt;"",1,0))</f>
        <v>0</v>
      </c>
      <c r="G58" s="42">
        <f>IF('Indicator Data'!H62="No Data",1,IF('Indicator Data imputation'!H61&lt;&gt;"",1,0))</f>
        <v>0</v>
      </c>
      <c r="H58" s="42">
        <f>IF('Indicator Data'!I62="No Data",1,IF('Indicator Data imputation'!I61&lt;&gt;"",1,0))</f>
        <v>0</v>
      </c>
      <c r="I58" s="42">
        <f>IF('Indicator Data'!J62="No Data",1,IF('Indicator Data imputation'!J61&lt;&gt;"",1,0))</f>
        <v>0</v>
      </c>
      <c r="J58" s="42">
        <f>IF('Indicator Data'!K62="No Data",1,IF('Indicator Data imputation'!K61&lt;&gt;"",1,0))</f>
        <v>0</v>
      </c>
      <c r="K58" s="42">
        <f>IF('Indicator Data'!L62="No Data",1,IF('Indicator Data imputation'!L61&lt;&gt;"",1,0))</f>
        <v>0</v>
      </c>
      <c r="L58" s="42">
        <f>IF('Indicator Data'!M62="No Data",1,IF('Indicator Data imputation'!M61&lt;&gt;"",1,0))</f>
        <v>0</v>
      </c>
      <c r="M58" s="42">
        <f>IF('Indicator Data'!N62="No Data",1,IF('Indicator Data imputation'!N61&lt;&gt;"",1,0))</f>
        <v>0</v>
      </c>
      <c r="N58" s="42">
        <f>IF('Indicator Data'!O62="No Data",1,IF('Indicator Data imputation'!O61&lt;&gt;"",1,0))</f>
        <v>0</v>
      </c>
      <c r="O58" s="42">
        <f>IF('Indicator Data'!P62="No Data",1,IF('Indicator Data imputation'!P61&lt;&gt;"",1,0))</f>
        <v>0</v>
      </c>
      <c r="P58" s="42">
        <f>IF('Indicator Data'!Q62="No Data",1,IF('Indicator Data imputation'!Q61&lt;&gt;"",1,0))</f>
        <v>0</v>
      </c>
      <c r="Q58" s="42">
        <f>IF('Indicator Data'!R62="No Data",1,IF('Indicator Data imputation'!R61&lt;&gt;"",1,0))</f>
        <v>0</v>
      </c>
      <c r="R58" s="42">
        <f>IF('Indicator Data'!S62="No Data",1,IF('Indicator Data imputation'!S61&lt;&gt;"",1,0))</f>
        <v>0</v>
      </c>
      <c r="S58" s="42">
        <f>IF('Indicator Data'!T62="No Data",1,IF('Indicator Data imputation'!T61&lt;&gt;"",1,0))</f>
        <v>0</v>
      </c>
      <c r="T58" s="42">
        <f>IF('Indicator Data'!U62="No Data",1,IF('Indicator Data imputation'!U61&lt;&gt;"",1,0))</f>
        <v>0</v>
      </c>
      <c r="U58" s="42">
        <f>IF('Indicator Data'!V62="No Data",1,IF('Indicator Data imputation'!V61&lt;&gt;"",1,0))</f>
        <v>0</v>
      </c>
      <c r="V58" s="42">
        <f>IF('Indicator Data'!W62="No Data",1,IF('Indicator Data imputation'!W61&lt;&gt;"",1,0))</f>
        <v>0</v>
      </c>
      <c r="W58" s="42">
        <f>IF('Indicator Data'!X62="No Data",1,IF('Indicator Data imputation'!X61&lt;&gt;"",1,0))</f>
        <v>0</v>
      </c>
      <c r="X58" s="42">
        <f>IF('Indicator Data'!Y62="No Data",1,IF('Indicator Data imputation'!Y61&lt;&gt;"",1,0))</f>
        <v>0</v>
      </c>
      <c r="Y58" s="42">
        <f>IF('Indicator Data'!Z62="No Data",1,IF('Indicator Data imputation'!Z61&lt;&gt;"",1,0))</f>
        <v>0</v>
      </c>
      <c r="Z58" s="42">
        <f>IF('Indicator Data'!AA62="No Data",1,IF('Indicator Data imputation'!AA61&lt;&gt;"",1,0))</f>
        <v>0</v>
      </c>
      <c r="AA58" s="42">
        <f>IF('Indicator Data'!AB62="No Data",1,IF('Indicator Data imputation'!AB61&lt;&gt;"",1,0))</f>
        <v>0</v>
      </c>
      <c r="AB58" s="42">
        <f>IF('Indicator Data'!AC62="No Data",1,IF('Indicator Data imputation'!AC61&lt;&gt;"",1,0))</f>
        <v>0</v>
      </c>
      <c r="AC58" s="42">
        <f>IF('Indicator Data'!AD62="No Data",1,IF('Indicator Data imputation'!AD61&lt;&gt;"",1,0))</f>
        <v>0</v>
      </c>
      <c r="AD58" s="42">
        <f>IF('Indicator Data'!AE62="No Data",1,IF('Indicator Data imputation'!AE61&lt;&gt;"",1,0))</f>
        <v>0</v>
      </c>
      <c r="AE58" s="42">
        <f>IF('Indicator Data'!AF62="No Data",1,IF('Indicator Data imputation'!AF61&lt;&gt;"",1,0))</f>
        <v>0</v>
      </c>
      <c r="AF58" s="42">
        <f>IF('Indicator Data'!AG62="No Data",1,IF('Indicator Data imputation'!AG61&lt;&gt;"",1,0))</f>
        <v>0</v>
      </c>
      <c r="AG58" s="42">
        <f>IF('Indicator Data'!AH62="No Data",1,IF('Indicator Data imputation'!AH61&lt;&gt;"",1,0))</f>
        <v>0</v>
      </c>
      <c r="AH58" s="42">
        <f>IF('Indicator Data'!AI62="No Data",1,IF('Indicator Data imputation'!AI61&lt;&gt;"",1,0))</f>
        <v>0</v>
      </c>
      <c r="AI58" s="42">
        <f>IF('Indicator Data'!AJ62="No Data",1,IF('Indicator Data imputation'!AJ61&lt;&gt;"",1,0))</f>
        <v>0</v>
      </c>
      <c r="AJ58" s="42">
        <f>IF('Indicator Data'!AK62="No Data",1,IF('Indicator Data imputation'!AK61&lt;&gt;"",1,0))</f>
        <v>0</v>
      </c>
      <c r="AK58" s="42">
        <f>IF('Indicator Data'!AL62="No Data",1,IF('Indicator Data imputation'!AL61&lt;&gt;"",1,0))</f>
        <v>0</v>
      </c>
      <c r="AL58" s="42">
        <f>IF('Indicator Data'!AM62="No Data",1,IF('Indicator Data imputation'!AM61&lt;&gt;"",1,0))</f>
        <v>0</v>
      </c>
      <c r="AM58" s="42">
        <f>IF('Indicator Data'!AN62="No Data",1,IF('Indicator Data imputation'!AN61&lt;&gt;"",1,0))</f>
        <v>0</v>
      </c>
      <c r="AN58" s="42">
        <f>IF('Indicator Data'!AO62="No Data",1,IF('Indicator Data imputation'!AO61&lt;&gt;"",1,0))</f>
        <v>0</v>
      </c>
      <c r="AO58" s="42">
        <f>IF('Indicator Data'!AP62="No Data",1,IF('Indicator Data imputation'!AP61&lt;&gt;"",1,0))</f>
        <v>0</v>
      </c>
      <c r="AP58" s="42">
        <f>IF('Indicator Data'!AQ62="No Data",1,IF('Indicator Data imputation'!AQ61&lt;&gt;"",1,0))</f>
        <v>0</v>
      </c>
      <c r="AQ58" s="42">
        <f>IF('Indicator Data'!AR62="No Data",1,IF('Indicator Data imputation'!AR61&lt;&gt;"",1,0))</f>
        <v>0</v>
      </c>
      <c r="AR58" s="42">
        <f>IF('Indicator Data'!AS62="No Data",1,IF('Indicator Data imputation'!AS61&lt;&gt;"",1,0))</f>
        <v>0</v>
      </c>
      <c r="AS58" s="42">
        <f>IF('Indicator Data'!AT62="No Data",1,IF('Indicator Data imputation'!AT61&lt;&gt;"",1,0))</f>
        <v>0</v>
      </c>
      <c r="AT58" s="42">
        <f>IF('Indicator Data'!AU62="No Data",1,IF('Indicator Data imputation'!AU61&lt;&gt;"",1,0))</f>
        <v>0</v>
      </c>
      <c r="AU58" s="42">
        <f>IF('Indicator Data'!AV62="No Data",1,IF('Indicator Data imputation'!AV61&lt;&gt;"",1,0))</f>
        <v>0</v>
      </c>
      <c r="AV58" s="42">
        <f>IF('Indicator Data'!AW62="No Data",1,IF('Indicator Data imputation'!AW61&lt;&gt;"",1,0))</f>
        <v>0</v>
      </c>
      <c r="AW58" s="42">
        <f>IF('Indicator Data'!AX62="No Data",1,IF('Indicator Data imputation'!AX61&lt;&gt;"",1,0))</f>
        <v>0</v>
      </c>
      <c r="AX58" s="42">
        <f>IF('Indicator Data'!AY62="No Data",1,IF('Indicator Data imputation'!AY61&lt;&gt;"",1,0))</f>
        <v>0</v>
      </c>
      <c r="AY58" s="42">
        <f>IF('Indicator Data'!AZ62="No Data",1,IF('Indicator Data imputation'!AZ61&lt;&gt;"",1,0))</f>
        <v>0</v>
      </c>
      <c r="AZ58" s="42">
        <f>IF('Indicator Data'!BA62="No Data",1,IF('Indicator Data imputation'!BA61&lt;&gt;"",1,0))</f>
        <v>0</v>
      </c>
      <c r="BA58" s="42">
        <f>IF('Indicator Data'!BB62="No Data",1,IF('Indicator Data imputation'!BB61&lt;&gt;"",1,0))</f>
        <v>0</v>
      </c>
      <c r="BB58" s="42">
        <f>IF('Indicator Data'!BC62="No Data",1,IF('Indicator Data imputation'!BC61&lt;&gt;"",1,0))</f>
        <v>0</v>
      </c>
      <c r="BC58" s="42">
        <f>IF('Indicator Data'!BD62="No Data",1,IF('Indicator Data imputation'!BD61&lt;&gt;"",1,0))</f>
        <v>0</v>
      </c>
      <c r="BD58" s="42">
        <f>IF('Indicator Data'!BE62="No Data",1,IF('Indicator Data imputation'!BE61&lt;&gt;"",1,0))</f>
        <v>0</v>
      </c>
      <c r="BE58" s="42">
        <f>IF('Indicator Data'!BF62="No Data",1,IF('Indicator Data imputation'!BF61&lt;&gt;"",1,0))</f>
        <v>0</v>
      </c>
      <c r="BF58" s="42">
        <f>IF('Indicator Data'!BG62="No Data",1,IF('Indicator Data imputation'!BG61&lt;&gt;"",1,0))</f>
        <v>0</v>
      </c>
      <c r="BG58" s="42">
        <f>IF('Indicator Data'!BH62="No Data",1,IF('Indicator Data imputation'!BH61&lt;&gt;"",1,0))</f>
        <v>0</v>
      </c>
      <c r="BH58" s="42">
        <f>IF('Indicator Data'!BI62="No Data",1,IF('Indicator Data imputation'!BI61&lt;&gt;"",1,0))</f>
        <v>0</v>
      </c>
      <c r="BI58" s="42">
        <f>IF('Indicator Data'!BJ62="No Data",1,IF('Indicator Data imputation'!BJ61&lt;&gt;"",1,0))</f>
        <v>0</v>
      </c>
      <c r="BJ58" s="42">
        <f>IF('Indicator Data'!BK62="No Data",1,IF('Indicator Data imputation'!BK61&lt;&gt;"",1,0))</f>
        <v>0</v>
      </c>
      <c r="BK58" s="42">
        <f>IF('Indicator Data'!BL62="No Data",1,IF('Indicator Data imputation'!BL61&lt;&gt;"",1,0))</f>
        <v>0</v>
      </c>
      <c r="BL58" s="42">
        <f>IF('Indicator Data'!BM62="No Data",1,IF('Indicator Data imputation'!BM61&lt;&gt;"",1,0))</f>
        <v>0</v>
      </c>
      <c r="BM58" s="42">
        <f>IF('Indicator Data'!BN62="No Data",1,IF('Indicator Data imputation'!BN61&lt;&gt;"",1,0))</f>
        <v>0</v>
      </c>
      <c r="BN58" s="42">
        <f>IF('Indicator Data'!BO62="No Data",1,IF('Indicator Data imputation'!BO61&lt;&gt;"",1,0))</f>
        <v>0</v>
      </c>
      <c r="BO58" s="42">
        <f>IF('Indicator Data'!BP62="No Data",1,IF('Indicator Data imputation'!BP61&lt;&gt;"",1,0))</f>
        <v>0</v>
      </c>
      <c r="BP58" s="42">
        <f>IF('Indicator Data'!BQ62="No Data",1,IF('Indicator Data imputation'!BQ61&lt;&gt;"",1,0))</f>
        <v>0</v>
      </c>
      <c r="BQ58" s="42">
        <f>IF('Indicator Data'!BR62="No Data",1,IF('Indicator Data imputation'!BR61&lt;&gt;"",1,0))</f>
        <v>0</v>
      </c>
      <c r="BR58" s="42">
        <f>IF('Indicator Data'!BS62="No Data",1,IF('Indicator Data imputation'!BS61&lt;&gt;"",1,0))</f>
        <v>0</v>
      </c>
      <c r="BS58" s="42">
        <f>IF('Indicator Data'!BT62="No Data",1,IF('Indicator Data imputation'!BT61&lt;&gt;"",1,0))</f>
        <v>0</v>
      </c>
      <c r="BT58" s="42">
        <f>IF('Indicator Data'!BU62="No Data",1,IF('Indicator Data imputation'!BU61&lt;&gt;"",1,0))</f>
        <v>0</v>
      </c>
      <c r="BU58">
        <f t="shared" si="2"/>
        <v>0</v>
      </c>
      <c r="BV58" s="44">
        <f t="shared" si="1"/>
        <v>0</v>
      </c>
    </row>
    <row r="59" spans="1:74">
      <c r="A59" t="str">
        <f>'Indicator Data'!B63</f>
        <v>FJI</v>
      </c>
      <c r="B59" s="42">
        <f>IF('Indicator Data'!C63="No Data",1,IF('Indicator Data imputation'!C62&lt;&gt;"",1,0))</f>
        <v>0</v>
      </c>
      <c r="C59" s="42">
        <f>IF('Indicator Data'!D63="No Data",1,IF('Indicator Data imputation'!D62&lt;&gt;"",1,0))</f>
        <v>0</v>
      </c>
      <c r="D59" s="42">
        <f>IF('Indicator Data'!E63="No Data",1,IF('Indicator Data imputation'!E62&lt;&gt;"",1,0))</f>
        <v>0</v>
      </c>
      <c r="E59" s="42">
        <f>IF('Indicator Data'!F63="No Data",1,IF('Indicator Data imputation'!F62&lt;&gt;"",1,0))</f>
        <v>0</v>
      </c>
      <c r="F59" s="42">
        <f>IF('Indicator Data'!G63="No Data",1,IF('Indicator Data imputation'!G62&lt;&gt;"",1,0))</f>
        <v>0</v>
      </c>
      <c r="G59" s="42">
        <f>IF('Indicator Data'!H63="No Data",1,IF('Indicator Data imputation'!H62&lt;&gt;"",1,0))</f>
        <v>0</v>
      </c>
      <c r="H59" s="42">
        <f>IF('Indicator Data'!I63="No Data",1,IF('Indicator Data imputation'!I62&lt;&gt;"",1,0))</f>
        <v>0</v>
      </c>
      <c r="I59" s="42">
        <f>IF('Indicator Data'!J63="No Data",1,IF('Indicator Data imputation'!J62&lt;&gt;"",1,0))</f>
        <v>0</v>
      </c>
      <c r="J59" s="42">
        <f>IF('Indicator Data'!K63="No Data",1,IF('Indicator Data imputation'!K62&lt;&gt;"",1,0))</f>
        <v>0</v>
      </c>
      <c r="K59" s="42">
        <f>IF('Indicator Data'!L63="No Data",1,IF('Indicator Data imputation'!L62&lt;&gt;"",1,0))</f>
        <v>0</v>
      </c>
      <c r="L59" s="42">
        <f>IF('Indicator Data'!M63="No Data",1,IF('Indicator Data imputation'!M62&lt;&gt;"",1,0))</f>
        <v>0</v>
      </c>
      <c r="M59" s="42">
        <f>IF('Indicator Data'!N63="No Data",1,IF('Indicator Data imputation'!N62&lt;&gt;"",1,0))</f>
        <v>1</v>
      </c>
      <c r="N59" s="42">
        <f>IF('Indicator Data'!O63="No Data",1,IF('Indicator Data imputation'!O62&lt;&gt;"",1,0))</f>
        <v>1</v>
      </c>
      <c r="O59" s="42">
        <f>IF('Indicator Data'!P63="No Data",1,IF('Indicator Data imputation'!P62&lt;&gt;"",1,0))</f>
        <v>1</v>
      </c>
      <c r="P59" s="42">
        <f>IF('Indicator Data'!Q63="No Data",1,IF('Indicator Data imputation'!Q62&lt;&gt;"",1,0))</f>
        <v>0</v>
      </c>
      <c r="Q59" s="42">
        <f>IF('Indicator Data'!R63="No Data",1,IF('Indicator Data imputation'!R62&lt;&gt;"",1,0))</f>
        <v>0</v>
      </c>
      <c r="R59" s="42">
        <f>IF('Indicator Data'!S63="No Data",1,IF('Indicator Data imputation'!S62&lt;&gt;"",1,0))</f>
        <v>0</v>
      </c>
      <c r="S59" s="42">
        <f>IF('Indicator Data'!T63="No Data",1,IF('Indicator Data imputation'!T62&lt;&gt;"",1,0))</f>
        <v>0</v>
      </c>
      <c r="T59" s="42">
        <f>IF('Indicator Data'!U63="No Data",1,IF('Indicator Data imputation'!U62&lt;&gt;"",1,0))</f>
        <v>0</v>
      </c>
      <c r="U59" s="42">
        <f>IF('Indicator Data'!V63="No Data",1,IF('Indicator Data imputation'!V62&lt;&gt;"",1,0))</f>
        <v>0</v>
      </c>
      <c r="V59" s="42">
        <f>IF('Indicator Data'!W63="No Data",1,IF('Indicator Data imputation'!W62&lt;&gt;"",1,0))</f>
        <v>0</v>
      </c>
      <c r="W59" s="42">
        <f>IF('Indicator Data'!X63="No Data",1,IF('Indicator Data imputation'!X62&lt;&gt;"",1,0))</f>
        <v>0</v>
      </c>
      <c r="X59" s="42">
        <f>IF('Indicator Data'!Y63="No Data",1,IF('Indicator Data imputation'!Y62&lt;&gt;"",1,0))</f>
        <v>0</v>
      </c>
      <c r="Y59" s="42">
        <f>IF('Indicator Data'!Z63="No Data",1,IF('Indicator Data imputation'!Z62&lt;&gt;"",1,0))</f>
        <v>0</v>
      </c>
      <c r="Z59" s="42">
        <f>IF('Indicator Data'!AA63="No Data",1,IF('Indicator Data imputation'!AA62&lt;&gt;"",1,0))</f>
        <v>0</v>
      </c>
      <c r="AA59" s="42">
        <f>IF('Indicator Data'!AB63="No Data",1,IF('Indicator Data imputation'!AB62&lt;&gt;"",1,0))</f>
        <v>0</v>
      </c>
      <c r="AB59" s="42">
        <f>IF('Indicator Data'!AC63="No Data",1,IF('Indicator Data imputation'!AC62&lt;&gt;"",1,0))</f>
        <v>1</v>
      </c>
      <c r="AC59" s="42">
        <f>IF('Indicator Data'!AD63="No Data",1,IF('Indicator Data imputation'!AD62&lt;&gt;"",1,0))</f>
        <v>0</v>
      </c>
      <c r="AD59" s="42">
        <f>IF('Indicator Data'!AE63="No Data",1,IF('Indicator Data imputation'!AE62&lt;&gt;"",1,0))</f>
        <v>0</v>
      </c>
      <c r="AE59" s="42">
        <f>IF('Indicator Data'!AF63="No Data",1,IF('Indicator Data imputation'!AF62&lt;&gt;"",1,0))</f>
        <v>0</v>
      </c>
      <c r="AF59" s="42">
        <f>IF('Indicator Data'!AG63="No Data",1,IF('Indicator Data imputation'!AG62&lt;&gt;"",1,0))</f>
        <v>0</v>
      </c>
      <c r="AG59" s="42">
        <f>IF('Indicator Data'!AH63="No Data",1,IF('Indicator Data imputation'!AH62&lt;&gt;"",1,0))</f>
        <v>0</v>
      </c>
      <c r="AH59" s="42">
        <f>IF('Indicator Data'!AI63="No Data",1,IF('Indicator Data imputation'!AI62&lt;&gt;"",1,0))</f>
        <v>0</v>
      </c>
      <c r="AI59" s="42">
        <f>IF('Indicator Data'!AJ63="No Data",1,IF('Indicator Data imputation'!AJ62&lt;&gt;"",1,0))</f>
        <v>0</v>
      </c>
      <c r="AJ59" s="42">
        <f>IF('Indicator Data'!AK63="No Data",1,IF('Indicator Data imputation'!AK62&lt;&gt;"",1,0))</f>
        <v>0</v>
      </c>
      <c r="AK59" s="42">
        <f>IF('Indicator Data'!AL63="No Data",1,IF('Indicator Data imputation'!AL62&lt;&gt;"",1,0))</f>
        <v>0</v>
      </c>
      <c r="AL59" s="42">
        <f>IF('Indicator Data'!AM63="No Data",1,IF('Indicator Data imputation'!AM62&lt;&gt;"",1,0))</f>
        <v>0</v>
      </c>
      <c r="AM59" s="42">
        <f>IF('Indicator Data'!AN63="No Data",1,IF('Indicator Data imputation'!AN62&lt;&gt;"",1,0))</f>
        <v>0</v>
      </c>
      <c r="AN59" s="42">
        <f>IF('Indicator Data'!AO63="No Data",1,IF('Indicator Data imputation'!AO62&lt;&gt;"",1,0))</f>
        <v>0</v>
      </c>
      <c r="AO59" s="42">
        <f>IF('Indicator Data'!AP63="No Data",1,IF('Indicator Data imputation'!AP62&lt;&gt;"",1,0))</f>
        <v>0</v>
      </c>
      <c r="AP59" s="42">
        <f>IF('Indicator Data'!AQ63="No Data",1,IF('Indicator Data imputation'!AQ62&lt;&gt;"",1,0))</f>
        <v>0</v>
      </c>
      <c r="AQ59" s="42">
        <f>IF('Indicator Data'!AR63="No Data",1,IF('Indicator Data imputation'!AR62&lt;&gt;"",1,0))</f>
        <v>0</v>
      </c>
      <c r="AR59" s="42">
        <f>IF('Indicator Data'!AS63="No Data",1,IF('Indicator Data imputation'!AS62&lt;&gt;"",1,0))</f>
        <v>0</v>
      </c>
      <c r="AS59" s="42">
        <f>IF('Indicator Data'!AT63="No Data",1,IF('Indicator Data imputation'!AT62&lt;&gt;"",1,0))</f>
        <v>1</v>
      </c>
      <c r="AT59" s="42">
        <f>IF('Indicator Data'!AU63="No Data",1,IF('Indicator Data imputation'!AU62&lt;&gt;"",1,0))</f>
        <v>0</v>
      </c>
      <c r="AU59" s="42">
        <f>IF('Indicator Data'!AV63="No Data",1,IF('Indicator Data imputation'!AV62&lt;&gt;"",1,0))</f>
        <v>0</v>
      </c>
      <c r="AV59" s="42">
        <f>IF('Indicator Data'!AW63="No Data",1,IF('Indicator Data imputation'!AW62&lt;&gt;"",1,0))</f>
        <v>0</v>
      </c>
      <c r="AW59" s="42">
        <f>IF('Indicator Data'!AX63="No Data",1,IF('Indicator Data imputation'!AX62&lt;&gt;"",1,0))</f>
        <v>0</v>
      </c>
      <c r="AX59" s="42">
        <f>IF('Indicator Data'!AY63="No Data",1,IF('Indicator Data imputation'!AY62&lt;&gt;"",1,0))</f>
        <v>0</v>
      </c>
      <c r="AY59" s="42">
        <f>IF('Indicator Data'!AZ63="No Data",1,IF('Indicator Data imputation'!AZ62&lt;&gt;"",1,0))</f>
        <v>0</v>
      </c>
      <c r="AZ59" s="42">
        <f>IF('Indicator Data'!BA63="No Data",1,IF('Indicator Data imputation'!BA62&lt;&gt;"",1,0))</f>
        <v>0</v>
      </c>
      <c r="BA59" s="42">
        <f>IF('Indicator Data'!BB63="No Data",1,IF('Indicator Data imputation'!BB62&lt;&gt;"",1,0))</f>
        <v>0</v>
      </c>
      <c r="BB59" s="42">
        <f>IF('Indicator Data'!BC63="No Data",1,IF('Indicator Data imputation'!BC62&lt;&gt;"",1,0))</f>
        <v>0</v>
      </c>
      <c r="BC59" s="42">
        <f>IF('Indicator Data'!BD63="No Data",1,IF('Indicator Data imputation'!BD62&lt;&gt;"",1,0))</f>
        <v>0</v>
      </c>
      <c r="BD59" s="42">
        <f>IF('Indicator Data'!BE63="No Data",1,IF('Indicator Data imputation'!BE62&lt;&gt;"",1,0))</f>
        <v>0</v>
      </c>
      <c r="BE59" s="42">
        <f>IF('Indicator Data'!BF63="No Data",1,IF('Indicator Data imputation'!BF62&lt;&gt;"",1,0))</f>
        <v>0</v>
      </c>
      <c r="BF59" s="42">
        <f>IF('Indicator Data'!BG63="No Data",1,IF('Indicator Data imputation'!BG62&lt;&gt;"",1,0))</f>
        <v>0</v>
      </c>
      <c r="BG59" s="42">
        <f>IF('Indicator Data'!BH63="No Data",1,IF('Indicator Data imputation'!BH62&lt;&gt;"",1,0))</f>
        <v>0</v>
      </c>
      <c r="BH59" s="42">
        <f>IF('Indicator Data'!BI63="No Data",1,IF('Indicator Data imputation'!BI62&lt;&gt;"",1,0))</f>
        <v>0</v>
      </c>
      <c r="BI59" s="42">
        <f>IF('Indicator Data'!BJ63="No Data",1,IF('Indicator Data imputation'!BJ62&lt;&gt;"",1,0))</f>
        <v>1</v>
      </c>
      <c r="BJ59" s="42">
        <f>IF('Indicator Data'!BK63="No Data",1,IF('Indicator Data imputation'!BK62&lt;&gt;"",1,0))</f>
        <v>0</v>
      </c>
      <c r="BK59" s="42">
        <f>IF('Indicator Data'!BL63="No Data",1,IF('Indicator Data imputation'!BL62&lt;&gt;"",1,0))</f>
        <v>0</v>
      </c>
      <c r="BL59" s="42">
        <f>IF('Indicator Data'!BM63="No Data",1,IF('Indicator Data imputation'!BM62&lt;&gt;"",1,0))</f>
        <v>0</v>
      </c>
      <c r="BM59" s="42">
        <f>IF('Indicator Data'!BN63="No Data",1,IF('Indicator Data imputation'!BN62&lt;&gt;"",1,0))</f>
        <v>0</v>
      </c>
      <c r="BN59" s="42">
        <f>IF('Indicator Data'!BO63="No Data",1,IF('Indicator Data imputation'!BO62&lt;&gt;"",1,0))</f>
        <v>0</v>
      </c>
      <c r="BO59" s="42">
        <f>IF('Indicator Data'!BP63="No Data",1,IF('Indicator Data imputation'!BP62&lt;&gt;"",1,0))</f>
        <v>0</v>
      </c>
      <c r="BP59" s="42">
        <f>IF('Indicator Data'!BQ63="No Data",1,IF('Indicator Data imputation'!BQ62&lt;&gt;"",1,0))</f>
        <v>0</v>
      </c>
      <c r="BQ59" s="42">
        <f>IF('Indicator Data'!BR63="No Data",1,IF('Indicator Data imputation'!BR62&lt;&gt;"",1,0))</f>
        <v>0</v>
      </c>
      <c r="BR59" s="42">
        <f>IF('Indicator Data'!BS63="No Data",1,IF('Indicator Data imputation'!BS62&lt;&gt;"",1,0))</f>
        <v>0</v>
      </c>
      <c r="BS59" s="42">
        <f>IF('Indicator Data'!BT63="No Data",1,IF('Indicator Data imputation'!BT62&lt;&gt;"",1,0))</f>
        <v>0</v>
      </c>
      <c r="BT59" s="42">
        <f>IF('Indicator Data'!BU63="No Data",1,IF('Indicator Data imputation'!BU62&lt;&gt;"",1,0))</f>
        <v>0</v>
      </c>
      <c r="BU59">
        <f t="shared" si="2"/>
        <v>6</v>
      </c>
      <c r="BV59" s="44">
        <f t="shared" si="1"/>
        <v>0.08</v>
      </c>
    </row>
    <row r="60" spans="1:74">
      <c r="A60" t="str">
        <f>'Indicator Data'!B64</f>
        <v>FIN</v>
      </c>
      <c r="B60" s="42">
        <f>IF('Indicator Data'!C64="No Data",1,IF('Indicator Data imputation'!C63&lt;&gt;"",1,0))</f>
        <v>0</v>
      </c>
      <c r="C60" s="42">
        <f>IF('Indicator Data'!D64="No Data",1,IF('Indicator Data imputation'!D63&lt;&gt;"",1,0))</f>
        <v>0</v>
      </c>
      <c r="D60" s="42">
        <f>IF('Indicator Data'!E64="No Data",1,IF('Indicator Data imputation'!E63&lt;&gt;"",1,0))</f>
        <v>0</v>
      </c>
      <c r="E60" s="42">
        <f>IF('Indicator Data'!F64="No Data",1,IF('Indicator Data imputation'!F63&lt;&gt;"",1,0))</f>
        <v>0</v>
      </c>
      <c r="F60" s="42">
        <f>IF('Indicator Data'!G64="No Data",1,IF('Indicator Data imputation'!G63&lt;&gt;"",1,0))</f>
        <v>0</v>
      </c>
      <c r="G60" s="42">
        <f>IF('Indicator Data'!H64="No Data",1,IF('Indicator Data imputation'!H63&lt;&gt;"",1,0))</f>
        <v>0</v>
      </c>
      <c r="H60" s="42">
        <f>IF('Indicator Data'!I64="No Data",1,IF('Indicator Data imputation'!I63&lt;&gt;"",1,0))</f>
        <v>0</v>
      </c>
      <c r="I60" s="42">
        <f>IF('Indicator Data'!J64="No Data",1,IF('Indicator Data imputation'!J63&lt;&gt;"",1,0))</f>
        <v>0</v>
      </c>
      <c r="J60" s="42">
        <f>IF('Indicator Data'!K64="No Data",1,IF('Indicator Data imputation'!K63&lt;&gt;"",1,0))</f>
        <v>0</v>
      </c>
      <c r="K60" s="42">
        <f>IF('Indicator Data'!L64="No Data",1,IF('Indicator Data imputation'!L63&lt;&gt;"",1,0))</f>
        <v>0</v>
      </c>
      <c r="L60" s="42">
        <f>IF('Indicator Data'!M64="No Data",1,IF('Indicator Data imputation'!M63&lt;&gt;"",1,0))</f>
        <v>0</v>
      </c>
      <c r="M60" s="42">
        <f>IF('Indicator Data'!N64="No Data",1,IF('Indicator Data imputation'!N63&lt;&gt;"",1,0))</f>
        <v>1</v>
      </c>
      <c r="N60" s="42">
        <f>IF('Indicator Data'!O64="No Data",1,IF('Indicator Data imputation'!O63&lt;&gt;"",1,0))</f>
        <v>1</v>
      </c>
      <c r="O60" s="42">
        <f>IF('Indicator Data'!P64="No Data",1,IF('Indicator Data imputation'!P63&lt;&gt;"",1,0))</f>
        <v>1</v>
      </c>
      <c r="P60" s="42">
        <f>IF('Indicator Data'!Q64="No Data",1,IF('Indicator Data imputation'!Q63&lt;&gt;"",1,0))</f>
        <v>0</v>
      </c>
      <c r="Q60" s="42">
        <f>IF('Indicator Data'!R64="No Data",1,IF('Indicator Data imputation'!R63&lt;&gt;"",1,0))</f>
        <v>0</v>
      </c>
      <c r="R60" s="42">
        <f>IF('Indicator Data'!S64="No Data",1,IF('Indicator Data imputation'!S63&lt;&gt;"",1,0))</f>
        <v>0</v>
      </c>
      <c r="S60" s="42">
        <f>IF('Indicator Data'!T64="No Data",1,IF('Indicator Data imputation'!T63&lt;&gt;"",1,0))</f>
        <v>0</v>
      </c>
      <c r="T60" s="42">
        <f>IF('Indicator Data'!U64="No Data",1,IF('Indicator Data imputation'!U63&lt;&gt;"",1,0))</f>
        <v>0</v>
      </c>
      <c r="U60" s="42">
        <f>IF('Indicator Data'!V64="No Data",1,IF('Indicator Data imputation'!V63&lt;&gt;"",1,0))</f>
        <v>0</v>
      </c>
      <c r="V60" s="42">
        <f>IF('Indicator Data'!W64="No Data",1,IF('Indicator Data imputation'!W63&lt;&gt;"",1,0))</f>
        <v>0</v>
      </c>
      <c r="W60" s="42">
        <f>IF('Indicator Data'!X64="No Data",1,IF('Indicator Data imputation'!X63&lt;&gt;"",1,0))</f>
        <v>0</v>
      </c>
      <c r="X60" s="42">
        <f>IF('Indicator Data'!Y64="No Data",1,IF('Indicator Data imputation'!Y63&lt;&gt;"",1,0))</f>
        <v>0</v>
      </c>
      <c r="Y60" s="42">
        <f>IF('Indicator Data'!Z64="No Data",1,IF('Indicator Data imputation'!Z63&lt;&gt;"",1,0))</f>
        <v>0</v>
      </c>
      <c r="Z60" s="42">
        <f>IF('Indicator Data'!AA64="No Data",1,IF('Indicator Data imputation'!AA63&lt;&gt;"",1,0))</f>
        <v>1</v>
      </c>
      <c r="AA60" s="42">
        <f>IF('Indicator Data'!AB64="No Data",1,IF('Indicator Data imputation'!AB63&lt;&gt;"",1,0))</f>
        <v>0</v>
      </c>
      <c r="AB60" s="42">
        <f>IF('Indicator Data'!AC64="No Data",1,IF('Indicator Data imputation'!AC63&lt;&gt;"",1,0))</f>
        <v>0</v>
      </c>
      <c r="AC60" s="42">
        <f>IF('Indicator Data'!AD64="No Data",1,IF('Indicator Data imputation'!AD63&lt;&gt;"",1,0))</f>
        <v>0</v>
      </c>
      <c r="AD60" s="42">
        <f>IF('Indicator Data'!AE64="No Data",1,IF('Indicator Data imputation'!AE63&lt;&gt;"",1,0))</f>
        <v>0</v>
      </c>
      <c r="AE60" s="42">
        <f>IF('Indicator Data'!AF64="No Data",1,IF('Indicator Data imputation'!AF63&lt;&gt;"",1,0))</f>
        <v>0</v>
      </c>
      <c r="AF60" s="42">
        <f>IF('Indicator Data'!AG64="No Data",1,IF('Indicator Data imputation'!AG63&lt;&gt;"",1,0))</f>
        <v>0</v>
      </c>
      <c r="AG60" s="42">
        <f>IF('Indicator Data'!AH64="No Data",1,IF('Indicator Data imputation'!AH63&lt;&gt;"",1,0))</f>
        <v>0</v>
      </c>
      <c r="AH60" s="42">
        <f>IF('Indicator Data'!AI64="No Data",1,IF('Indicator Data imputation'!AI63&lt;&gt;"",1,0))</f>
        <v>1</v>
      </c>
      <c r="AI60" s="42">
        <f>IF('Indicator Data'!AJ64="No Data",1,IF('Indicator Data imputation'!AJ63&lt;&gt;"",1,0))</f>
        <v>0</v>
      </c>
      <c r="AJ60" s="42">
        <f>IF('Indicator Data'!AK64="No Data",1,IF('Indicator Data imputation'!AK63&lt;&gt;"",1,0))</f>
        <v>0</v>
      </c>
      <c r="AK60" s="42">
        <f>IF('Indicator Data'!AL64="No Data",1,IF('Indicator Data imputation'!AL63&lt;&gt;"",1,0))</f>
        <v>0</v>
      </c>
      <c r="AL60" s="42">
        <f>IF('Indicator Data'!AM64="No Data",1,IF('Indicator Data imputation'!AM63&lt;&gt;"",1,0))</f>
        <v>1</v>
      </c>
      <c r="AM60" s="42">
        <f>IF('Indicator Data'!AN64="No Data",1,IF('Indicator Data imputation'!AN63&lt;&gt;"",1,0))</f>
        <v>0</v>
      </c>
      <c r="AN60" s="42">
        <f>IF('Indicator Data'!AO64="No Data",1,IF('Indicator Data imputation'!AO63&lt;&gt;"",1,0))</f>
        <v>0</v>
      </c>
      <c r="AO60" s="42">
        <f>IF('Indicator Data'!AP64="No Data",1,IF('Indicator Data imputation'!AP63&lt;&gt;"",1,0))</f>
        <v>1</v>
      </c>
      <c r="AP60" s="42">
        <f>IF('Indicator Data'!AQ64="No Data",1,IF('Indicator Data imputation'!AQ63&lt;&gt;"",1,0))</f>
        <v>0</v>
      </c>
      <c r="AQ60" s="42">
        <f>IF('Indicator Data'!AR64="No Data",1,IF('Indicator Data imputation'!AR63&lt;&gt;"",1,0))</f>
        <v>1</v>
      </c>
      <c r="AR60" s="42">
        <f>IF('Indicator Data'!AS64="No Data",1,IF('Indicator Data imputation'!AS63&lt;&gt;"",1,0))</f>
        <v>1</v>
      </c>
      <c r="AS60" s="42">
        <f>IF('Indicator Data'!AT64="No Data",1,IF('Indicator Data imputation'!AT63&lt;&gt;"",1,0))</f>
        <v>1</v>
      </c>
      <c r="AT60" s="42">
        <f>IF('Indicator Data'!AU64="No Data",1,IF('Indicator Data imputation'!AU63&lt;&gt;"",1,0))</f>
        <v>0</v>
      </c>
      <c r="AU60" s="42">
        <f>IF('Indicator Data'!AV64="No Data",1,IF('Indicator Data imputation'!AV63&lt;&gt;"",1,0))</f>
        <v>0</v>
      </c>
      <c r="AV60" s="42">
        <f>IF('Indicator Data'!AW64="No Data",1,IF('Indicator Data imputation'!AW63&lt;&gt;"",1,0))</f>
        <v>0</v>
      </c>
      <c r="AW60" s="42">
        <f>IF('Indicator Data'!AX64="No Data",1,IF('Indicator Data imputation'!AX63&lt;&gt;"",1,0))</f>
        <v>0</v>
      </c>
      <c r="AX60" s="42">
        <f>IF('Indicator Data'!AY64="No Data",1,IF('Indicator Data imputation'!AY63&lt;&gt;"",1,0))</f>
        <v>0</v>
      </c>
      <c r="AY60" s="42">
        <f>IF('Indicator Data'!AZ64="No Data",1,IF('Indicator Data imputation'!AZ63&lt;&gt;"",1,0))</f>
        <v>0</v>
      </c>
      <c r="AZ60" s="42">
        <f>IF('Indicator Data'!BA64="No Data",1,IF('Indicator Data imputation'!BA63&lt;&gt;"",1,0))</f>
        <v>0</v>
      </c>
      <c r="BA60" s="42">
        <f>IF('Indicator Data'!BB64="No Data",1,IF('Indicator Data imputation'!BB63&lt;&gt;"",1,0))</f>
        <v>0</v>
      </c>
      <c r="BB60" s="42">
        <f>IF('Indicator Data'!BC64="No Data",1,IF('Indicator Data imputation'!BC63&lt;&gt;"",1,0))</f>
        <v>0</v>
      </c>
      <c r="BC60" s="42">
        <f>IF('Indicator Data'!BD64="No Data",1,IF('Indicator Data imputation'!BD63&lt;&gt;"",1,0))</f>
        <v>0</v>
      </c>
      <c r="BD60" s="42">
        <f>IF('Indicator Data'!BE64="No Data",1,IF('Indicator Data imputation'!BE63&lt;&gt;"",1,0))</f>
        <v>0</v>
      </c>
      <c r="BE60" s="42">
        <f>IF('Indicator Data'!BF64="No Data",1,IF('Indicator Data imputation'!BF63&lt;&gt;"",1,0))</f>
        <v>0</v>
      </c>
      <c r="BF60" s="42">
        <f>IF('Indicator Data'!BG64="No Data",1,IF('Indicator Data imputation'!BG63&lt;&gt;"",1,0))</f>
        <v>0</v>
      </c>
      <c r="BG60" s="42">
        <f>IF('Indicator Data'!BH64="No Data",1,IF('Indicator Data imputation'!BH63&lt;&gt;"",1,0))</f>
        <v>0</v>
      </c>
      <c r="BH60" s="42">
        <f>IF('Indicator Data'!BI64="No Data",1,IF('Indicator Data imputation'!BI63&lt;&gt;"",1,0))</f>
        <v>0</v>
      </c>
      <c r="BI60" s="42">
        <f>IF('Indicator Data'!BJ64="No Data",1,IF('Indicator Data imputation'!BJ63&lt;&gt;"",1,0))</f>
        <v>1</v>
      </c>
      <c r="BJ60" s="42">
        <f>IF('Indicator Data'!BK64="No Data",1,IF('Indicator Data imputation'!BK63&lt;&gt;"",1,0))</f>
        <v>0</v>
      </c>
      <c r="BK60" s="42">
        <f>IF('Indicator Data'!BL64="No Data",1,IF('Indicator Data imputation'!BL63&lt;&gt;"",1,0))</f>
        <v>0</v>
      </c>
      <c r="BL60" s="42">
        <f>IF('Indicator Data'!BM64="No Data",1,IF('Indicator Data imputation'!BM63&lt;&gt;"",1,0))</f>
        <v>0</v>
      </c>
      <c r="BM60" s="42">
        <f>IF('Indicator Data'!BN64="No Data",1,IF('Indicator Data imputation'!BN63&lt;&gt;"",1,0))</f>
        <v>0</v>
      </c>
      <c r="BN60" s="42">
        <f>IF('Indicator Data'!BO64="No Data",1,IF('Indicator Data imputation'!BO63&lt;&gt;"",1,0))</f>
        <v>0</v>
      </c>
      <c r="BO60" s="42">
        <f>IF('Indicator Data'!BP64="No Data",1,IF('Indicator Data imputation'!BP63&lt;&gt;"",1,0))</f>
        <v>0</v>
      </c>
      <c r="BP60" s="42">
        <f>IF('Indicator Data'!BQ64="No Data",1,IF('Indicator Data imputation'!BQ63&lt;&gt;"",1,0))</f>
        <v>0</v>
      </c>
      <c r="BQ60" s="42">
        <f>IF('Indicator Data'!BR64="No Data",1,IF('Indicator Data imputation'!BR63&lt;&gt;"",1,0))</f>
        <v>0</v>
      </c>
      <c r="BR60" s="42">
        <f>IF('Indicator Data'!BS64="No Data",1,IF('Indicator Data imputation'!BS63&lt;&gt;"",1,0))</f>
        <v>0</v>
      </c>
      <c r="BS60" s="42">
        <f>IF('Indicator Data'!BT64="No Data",1,IF('Indicator Data imputation'!BT63&lt;&gt;"",1,0))</f>
        <v>0</v>
      </c>
      <c r="BT60" s="42">
        <f>IF('Indicator Data'!BU64="No Data",1,IF('Indicator Data imputation'!BU63&lt;&gt;"",1,0))</f>
        <v>0</v>
      </c>
      <c r="BU60">
        <f t="shared" si="2"/>
        <v>11</v>
      </c>
      <c r="BV60" s="44">
        <f t="shared" si="1"/>
        <v>0.14666666666666667</v>
      </c>
    </row>
    <row r="61" spans="1:74">
      <c r="A61" t="str">
        <f>'Indicator Data'!B65</f>
        <v>FRA</v>
      </c>
      <c r="B61" s="42">
        <f>IF('Indicator Data'!C65="No Data",1,IF('Indicator Data imputation'!C64&lt;&gt;"",1,0))</f>
        <v>0</v>
      </c>
      <c r="C61" s="42">
        <f>IF('Indicator Data'!D65="No Data",1,IF('Indicator Data imputation'!D64&lt;&gt;"",1,0))</f>
        <v>0</v>
      </c>
      <c r="D61" s="42">
        <f>IF('Indicator Data'!E65="No Data",1,IF('Indicator Data imputation'!E64&lt;&gt;"",1,0))</f>
        <v>0</v>
      </c>
      <c r="E61" s="42">
        <f>IF('Indicator Data'!F65="No Data",1,IF('Indicator Data imputation'!F64&lt;&gt;"",1,0))</f>
        <v>0</v>
      </c>
      <c r="F61" s="42">
        <f>IF('Indicator Data'!G65="No Data",1,IF('Indicator Data imputation'!G64&lt;&gt;"",1,0))</f>
        <v>0</v>
      </c>
      <c r="G61" s="42">
        <f>IF('Indicator Data'!H65="No Data",1,IF('Indicator Data imputation'!H64&lt;&gt;"",1,0))</f>
        <v>0</v>
      </c>
      <c r="H61" s="42">
        <f>IF('Indicator Data'!I65="No Data",1,IF('Indicator Data imputation'!I64&lt;&gt;"",1,0))</f>
        <v>0</v>
      </c>
      <c r="I61" s="42">
        <f>IF('Indicator Data'!J65="No Data",1,IF('Indicator Data imputation'!J64&lt;&gt;"",1,0))</f>
        <v>0</v>
      </c>
      <c r="J61" s="42">
        <f>IF('Indicator Data'!K65="No Data",1,IF('Indicator Data imputation'!K64&lt;&gt;"",1,0))</f>
        <v>0</v>
      </c>
      <c r="K61" s="42">
        <f>IF('Indicator Data'!L65="No Data",1,IF('Indicator Data imputation'!L64&lt;&gt;"",1,0))</f>
        <v>0</v>
      </c>
      <c r="L61" s="42">
        <f>IF('Indicator Data'!M65="No Data",1,IF('Indicator Data imputation'!M64&lt;&gt;"",1,0))</f>
        <v>0</v>
      </c>
      <c r="M61" s="42">
        <f>IF('Indicator Data'!N65="No Data",1,IF('Indicator Data imputation'!N64&lt;&gt;"",1,0))</f>
        <v>1</v>
      </c>
      <c r="N61" s="42">
        <f>IF('Indicator Data'!O65="No Data",1,IF('Indicator Data imputation'!O64&lt;&gt;"",1,0))</f>
        <v>1</v>
      </c>
      <c r="O61" s="42">
        <f>IF('Indicator Data'!P65="No Data",1,IF('Indicator Data imputation'!P64&lt;&gt;"",1,0))</f>
        <v>1</v>
      </c>
      <c r="P61" s="42">
        <f>IF('Indicator Data'!Q65="No Data",1,IF('Indicator Data imputation'!Q64&lt;&gt;"",1,0))</f>
        <v>0</v>
      </c>
      <c r="Q61" s="42">
        <f>IF('Indicator Data'!R65="No Data",1,IF('Indicator Data imputation'!R64&lt;&gt;"",1,0))</f>
        <v>0</v>
      </c>
      <c r="R61" s="42">
        <f>IF('Indicator Data'!S65="No Data",1,IF('Indicator Data imputation'!S64&lt;&gt;"",1,0))</f>
        <v>0</v>
      </c>
      <c r="S61" s="42">
        <f>IF('Indicator Data'!T65="No Data",1,IF('Indicator Data imputation'!T64&lt;&gt;"",1,0))</f>
        <v>0</v>
      </c>
      <c r="T61" s="42">
        <f>IF('Indicator Data'!U65="No Data",1,IF('Indicator Data imputation'!U64&lt;&gt;"",1,0))</f>
        <v>0</v>
      </c>
      <c r="U61" s="42">
        <f>IF('Indicator Data'!V65="No Data",1,IF('Indicator Data imputation'!V64&lt;&gt;"",1,0))</f>
        <v>0</v>
      </c>
      <c r="V61" s="42">
        <f>IF('Indicator Data'!W65="No Data",1,IF('Indicator Data imputation'!W64&lt;&gt;"",1,0))</f>
        <v>0</v>
      </c>
      <c r="W61" s="42">
        <f>IF('Indicator Data'!X65="No Data",1,IF('Indicator Data imputation'!X64&lt;&gt;"",1,0))</f>
        <v>0</v>
      </c>
      <c r="X61" s="42">
        <f>IF('Indicator Data'!Y65="No Data",1,IF('Indicator Data imputation'!Y64&lt;&gt;"",1,0))</f>
        <v>0</v>
      </c>
      <c r="Y61" s="42">
        <f>IF('Indicator Data'!Z65="No Data",1,IF('Indicator Data imputation'!Z64&lt;&gt;"",1,0))</f>
        <v>0</v>
      </c>
      <c r="Z61" s="42">
        <f>IF('Indicator Data'!AA65="No Data",1,IF('Indicator Data imputation'!AA64&lt;&gt;"",1,0))</f>
        <v>1</v>
      </c>
      <c r="AA61" s="42">
        <f>IF('Indicator Data'!AB65="No Data",1,IF('Indicator Data imputation'!AB64&lt;&gt;"",1,0))</f>
        <v>0</v>
      </c>
      <c r="AB61" s="42">
        <f>IF('Indicator Data'!AC65="No Data",1,IF('Indicator Data imputation'!AC64&lt;&gt;"",1,0))</f>
        <v>0</v>
      </c>
      <c r="AC61" s="42">
        <f>IF('Indicator Data'!AD65="No Data",1,IF('Indicator Data imputation'!AD64&lt;&gt;"",1,0))</f>
        <v>0</v>
      </c>
      <c r="AD61" s="42">
        <f>IF('Indicator Data'!AE65="No Data",1,IF('Indicator Data imputation'!AE64&lt;&gt;"",1,0))</f>
        <v>0</v>
      </c>
      <c r="AE61" s="42">
        <f>IF('Indicator Data'!AF65="No Data",1,IF('Indicator Data imputation'!AF64&lt;&gt;"",1,0))</f>
        <v>0</v>
      </c>
      <c r="AF61" s="42">
        <f>IF('Indicator Data'!AG65="No Data",1,IF('Indicator Data imputation'!AG64&lt;&gt;"",1,0))</f>
        <v>0</v>
      </c>
      <c r="AG61" s="42">
        <f>IF('Indicator Data'!AH65="No Data",1,IF('Indicator Data imputation'!AH64&lt;&gt;"",1,0))</f>
        <v>0</v>
      </c>
      <c r="AH61" s="42">
        <f>IF('Indicator Data'!AI65="No Data",1,IF('Indicator Data imputation'!AI64&lt;&gt;"",1,0))</f>
        <v>1</v>
      </c>
      <c r="AI61" s="42">
        <f>IF('Indicator Data'!AJ65="No Data",1,IF('Indicator Data imputation'!AJ64&lt;&gt;"",1,0))</f>
        <v>0</v>
      </c>
      <c r="AJ61" s="42">
        <f>IF('Indicator Data'!AK65="No Data",1,IF('Indicator Data imputation'!AK64&lt;&gt;"",1,0))</f>
        <v>0</v>
      </c>
      <c r="AK61" s="42">
        <f>IF('Indicator Data'!AL65="No Data",1,IF('Indicator Data imputation'!AL64&lt;&gt;"",1,0))</f>
        <v>0</v>
      </c>
      <c r="AL61" s="42">
        <f>IF('Indicator Data'!AM65="No Data",1,IF('Indicator Data imputation'!AM64&lt;&gt;"",1,0))</f>
        <v>1</v>
      </c>
      <c r="AM61" s="42">
        <f>IF('Indicator Data'!AN65="No Data",1,IF('Indicator Data imputation'!AN64&lt;&gt;"",1,0))</f>
        <v>0</v>
      </c>
      <c r="AN61" s="42">
        <f>IF('Indicator Data'!AO65="No Data",1,IF('Indicator Data imputation'!AO64&lt;&gt;"",1,0))</f>
        <v>0</v>
      </c>
      <c r="AO61" s="42">
        <f>IF('Indicator Data'!AP65="No Data",1,IF('Indicator Data imputation'!AP64&lt;&gt;"",1,0))</f>
        <v>1</v>
      </c>
      <c r="AP61" s="42">
        <f>IF('Indicator Data'!AQ65="No Data",1,IF('Indicator Data imputation'!AQ64&lt;&gt;"",1,0))</f>
        <v>0</v>
      </c>
      <c r="AQ61" s="42">
        <f>IF('Indicator Data'!AR65="No Data",1,IF('Indicator Data imputation'!AR64&lt;&gt;"",1,0))</f>
        <v>0</v>
      </c>
      <c r="AR61" s="42">
        <f>IF('Indicator Data'!AS65="No Data",1,IF('Indicator Data imputation'!AS64&lt;&gt;"",1,0))</f>
        <v>0</v>
      </c>
      <c r="AS61" s="42">
        <f>IF('Indicator Data'!AT65="No Data",1,IF('Indicator Data imputation'!AT64&lt;&gt;"",1,0))</f>
        <v>1</v>
      </c>
      <c r="AT61" s="42">
        <f>IF('Indicator Data'!AU65="No Data",1,IF('Indicator Data imputation'!AU64&lt;&gt;"",1,0))</f>
        <v>0</v>
      </c>
      <c r="AU61" s="42">
        <f>IF('Indicator Data'!AV65="No Data",1,IF('Indicator Data imputation'!AV64&lt;&gt;"",1,0))</f>
        <v>0</v>
      </c>
      <c r="AV61" s="42">
        <f>IF('Indicator Data'!AW65="No Data",1,IF('Indicator Data imputation'!AW64&lt;&gt;"",1,0))</f>
        <v>0</v>
      </c>
      <c r="AW61" s="42">
        <f>IF('Indicator Data'!AX65="No Data",1,IF('Indicator Data imputation'!AX64&lt;&gt;"",1,0))</f>
        <v>0</v>
      </c>
      <c r="AX61" s="42">
        <f>IF('Indicator Data'!AY65="No Data",1,IF('Indicator Data imputation'!AY64&lt;&gt;"",1,0))</f>
        <v>0</v>
      </c>
      <c r="AY61" s="42">
        <f>IF('Indicator Data'!AZ65="No Data",1,IF('Indicator Data imputation'!AZ64&lt;&gt;"",1,0))</f>
        <v>0</v>
      </c>
      <c r="AZ61" s="42">
        <f>IF('Indicator Data'!BA65="No Data",1,IF('Indicator Data imputation'!BA64&lt;&gt;"",1,0))</f>
        <v>0</v>
      </c>
      <c r="BA61" s="42">
        <f>IF('Indicator Data'!BB65="No Data",1,IF('Indicator Data imputation'!BB64&lt;&gt;"",1,0))</f>
        <v>0</v>
      </c>
      <c r="BB61" s="42">
        <f>IF('Indicator Data'!BC65="No Data",1,IF('Indicator Data imputation'!BC64&lt;&gt;"",1,0))</f>
        <v>0</v>
      </c>
      <c r="BC61" s="42">
        <f>IF('Indicator Data'!BD65="No Data",1,IF('Indicator Data imputation'!BD64&lt;&gt;"",1,0))</f>
        <v>0</v>
      </c>
      <c r="BD61" s="42">
        <f>IF('Indicator Data'!BE65="No Data",1,IF('Indicator Data imputation'!BE64&lt;&gt;"",1,0))</f>
        <v>0</v>
      </c>
      <c r="BE61" s="42">
        <f>IF('Indicator Data'!BF65="No Data",1,IF('Indicator Data imputation'!BF64&lt;&gt;"",1,0))</f>
        <v>0</v>
      </c>
      <c r="BF61" s="42">
        <f>IF('Indicator Data'!BG65="No Data",1,IF('Indicator Data imputation'!BG64&lt;&gt;"",1,0))</f>
        <v>0</v>
      </c>
      <c r="BG61" s="42">
        <f>IF('Indicator Data'!BH65="No Data",1,IF('Indicator Data imputation'!BH64&lt;&gt;"",1,0))</f>
        <v>0</v>
      </c>
      <c r="BH61" s="42">
        <f>IF('Indicator Data'!BI65="No Data",1,IF('Indicator Data imputation'!BI64&lt;&gt;"",1,0))</f>
        <v>0</v>
      </c>
      <c r="BI61" s="42">
        <f>IF('Indicator Data'!BJ65="No Data",1,IF('Indicator Data imputation'!BJ64&lt;&gt;"",1,0))</f>
        <v>1</v>
      </c>
      <c r="BJ61" s="42">
        <f>IF('Indicator Data'!BK65="No Data",1,IF('Indicator Data imputation'!BK64&lt;&gt;"",1,0))</f>
        <v>0</v>
      </c>
      <c r="BK61" s="42">
        <f>IF('Indicator Data'!BL65="No Data",1,IF('Indicator Data imputation'!BL64&lt;&gt;"",1,0))</f>
        <v>0</v>
      </c>
      <c r="BL61" s="42">
        <f>IF('Indicator Data'!BM65="No Data",1,IF('Indicator Data imputation'!BM64&lt;&gt;"",1,0))</f>
        <v>0</v>
      </c>
      <c r="BM61" s="42">
        <f>IF('Indicator Data'!BN65="No Data",1,IF('Indicator Data imputation'!BN64&lt;&gt;"",1,0))</f>
        <v>0</v>
      </c>
      <c r="BN61" s="42">
        <f>IF('Indicator Data'!BO65="No Data",1,IF('Indicator Data imputation'!BO64&lt;&gt;"",1,0))</f>
        <v>0</v>
      </c>
      <c r="BO61" s="42">
        <f>IF('Indicator Data'!BP65="No Data",1,IF('Indicator Data imputation'!BP64&lt;&gt;"",1,0))</f>
        <v>0</v>
      </c>
      <c r="BP61" s="42">
        <f>IF('Indicator Data'!BQ65="No Data",1,IF('Indicator Data imputation'!BQ64&lt;&gt;"",1,0))</f>
        <v>0</v>
      </c>
      <c r="BQ61" s="42">
        <f>IF('Indicator Data'!BR65="No Data",1,IF('Indicator Data imputation'!BR64&lt;&gt;"",1,0))</f>
        <v>0</v>
      </c>
      <c r="BR61" s="42">
        <f>IF('Indicator Data'!BS65="No Data",1,IF('Indicator Data imputation'!BS64&lt;&gt;"",1,0))</f>
        <v>0</v>
      </c>
      <c r="BS61" s="42">
        <f>IF('Indicator Data'!BT65="No Data",1,IF('Indicator Data imputation'!BT64&lt;&gt;"",1,0))</f>
        <v>0</v>
      </c>
      <c r="BT61" s="42">
        <f>IF('Indicator Data'!BU65="No Data",1,IF('Indicator Data imputation'!BU64&lt;&gt;"",1,0))</f>
        <v>0</v>
      </c>
      <c r="BU61">
        <f t="shared" si="2"/>
        <v>9</v>
      </c>
      <c r="BV61" s="44">
        <f t="shared" si="1"/>
        <v>0.12</v>
      </c>
    </row>
    <row r="62" spans="1:74">
      <c r="A62" t="str">
        <f>'Indicator Data'!B66</f>
        <v>GAB</v>
      </c>
      <c r="B62" s="42">
        <f>IF('Indicator Data'!C66="No Data",1,IF('Indicator Data imputation'!C65&lt;&gt;"",1,0))</f>
        <v>0</v>
      </c>
      <c r="C62" s="42">
        <f>IF('Indicator Data'!D66="No Data",1,IF('Indicator Data imputation'!D65&lt;&gt;"",1,0))</f>
        <v>0</v>
      </c>
      <c r="D62" s="42">
        <f>IF('Indicator Data'!E66="No Data",1,IF('Indicator Data imputation'!E65&lt;&gt;"",1,0))</f>
        <v>0</v>
      </c>
      <c r="E62" s="42">
        <f>IF('Indicator Data'!F66="No Data",1,IF('Indicator Data imputation'!F65&lt;&gt;"",1,0))</f>
        <v>0</v>
      </c>
      <c r="F62" s="42">
        <f>IF('Indicator Data'!G66="No Data",1,IF('Indicator Data imputation'!G65&lt;&gt;"",1,0))</f>
        <v>0</v>
      </c>
      <c r="G62" s="42">
        <f>IF('Indicator Data'!H66="No Data",1,IF('Indicator Data imputation'!H65&lt;&gt;"",1,0))</f>
        <v>0</v>
      </c>
      <c r="H62" s="42">
        <f>IF('Indicator Data'!I66="No Data",1,IF('Indicator Data imputation'!I65&lt;&gt;"",1,0))</f>
        <v>0</v>
      </c>
      <c r="I62" s="42">
        <f>IF('Indicator Data'!J66="No Data",1,IF('Indicator Data imputation'!J65&lt;&gt;"",1,0))</f>
        <v>0</v>
      </c>
      <c r="J62" s="42">
        <f>IF('Indicator Data'!K66="No Data",1,IF('Indicator Data imputation'!K65&lt;&gt;"",1,0))</f>
        <v>0</v>
      </c>
      <c r="K62" s="42">
        <f>IF('Indicator Data'!L66="No Data",1,IF('Indicator Data imputation'!L65&lt;&gt;"",1,0))</f>
        <v>0</v>
      </c>
      <c r="L62" s="42">
        <f>IF('Indicator Data'!M66="No Data",1,IF('Indicator Data imputation'!M65&lt;&gt;"",1,0))</f>
        <v>0</v>
      </c>
      <c r="M62" s="42">
        <f>IF('Indicator Data'!N66="No Data",1,IF('Indicator Data imputation'!N65&lt;&gt;"",1,0))</f>
        <v>0</v>
      </c>
      <c r="N62" s="42">
        <f>IF('Indicator Data'!O66="No Data",1,IF('Indicator Data imputation'!O65&lt;&gt;"",1,0))</f>
        <v>0</v>
      </c>
      <c r="O62" s="42">
        <f>IF('Indicator Data'!P66="No Data",1,IF('Indicator Data imputation'!P65&lt;&gt;"",1,0))</f>
        <v>0</v>
      </c>
      <c r="P62" s="42">
        <f>IF('Indicator Data'!Q66="No Data",1,IF('Indicator Data imputation'!Q65&lt;&gt;"",1,0))</f>
        <v>0</v>
      </c>
      <c r="Q62" s="42">
        <f>IF('Indicator Data'!R66="No Data",1,IF('Indicator Data imputation'!R65&lt;&gt;"",1,0))</f>
        <v>0</v>
      </c>
      <c r="R62" s="42">
        <f>IF('Indicator Data'!S66="No Data",1,IF('Indicator Data imputation'!S65&lt;&gt;"",1,0))</f>
        <v>0</v>
      </c>
      <c r="S62" s="42">
        <f>IF('Indicator Data'!T66="No Data",1,IF('Indicator Data imputation'!T65&lt;&gt;"",1,0))</f>
        <v>0</v>
      </c>
      <c r="T62" s="42">
        <f>IF('Indicator Data'!U66="No Data",1,IF('Indicator Data imputation'!U65&lt;&gt;"",1,0))</f>
        <v>0</v>
      </c>
      <c r="U62" s="42">
        <f>IF('Indicator Data'!V66="No Data",1,IF('Indicator Data imputation'!V65&lt;&gt;"",1,0))</f>
        <v>0</v>
      </c>
      <c r="V62" s="42">
        <f>IF('Indicator Data'!W66="No Data",1,IF('Indicator Data imputation'!W65&lt;&gt;"",1,0))</f>
        <v>0</v>
      </c>
      <c r="W62" s="42">
        <f>IF('Indicator Data'!X66="No Data",1,IF('Indicator Data imputation'!X65&lt;&gt;"",1,0))</f>
        <v>0</v>
      </c>
      <c r="X62" s="42">
        <f>IF('Indicator Data'!Y66="No Data",1,IF('Indicator Data imputation'!Y65&lt;&gt;"",1,0))</f>
        <v>0</v>
      </c>
      <c r="Y62" s="42">
        <f>IF('Indicator Data'!Z66="No Data",1,IF('Indicator Data imputation'!Z65&lt;&gt;"",1,0))</f>
        <v>0</v>
      </c>
      <c r="Z62" s="42">
        <f>IF('Indicator Data'!AA66="No Data",1,IF('Indicator Data imputation'!AA65&lt;&gt;"",1,0))</f>
        <v>1</v>
      </c>
      <c r="AA62" s="42">
        <f>IF('Indicator Data'!AB66="No Data",1,IF('Indicator Data imputation'!AB65&lt;&gt;"",1,0))</f>
        <v>0</v>
      </c>
      <c r="AB62" s="42">
        <f>IF('Indicator Data'!AC66="No Data",1,IF('Indicator Data imputation'!AC65&lt;&gt;"",1,0))</f>
        <v>0</v>
      </c>
      <c r="AC62" s="42">
        <f>IF('Indicator Data'!AD66="No Data",1,IF('Indicator Data imputation'!AD65&lt;&gt;"",1,0))</f>
        <v>0</v>
      </c>
      <c r="AD62" s="42">
        <f>IF('Indicator Data'!AE66="No Data",1,IF('Indicator Data imputation'!AE65&lt;&gt;"",1,0))</f>
        <v>0</v>
      </c>
      <c r="AE62" s="42">
        <f>IF('Indicator Data'!AF66="No Data",1,IF('Indicator Data imputation'!AF65&lt;&gt;"",1,0))</f>
        <v>0</v>
      </c>
      <c r="AF62" s="42">
        <f>IF('Indicator Data'!AG66="No Data",1,IF('Indicator Data imputation'!AG65&lt;&gt;"",1,0))</f>
        <v>0</v>
      </c>
      <c r="AG62" s="42">
        <f>IF('Indicator Data'!AH66="No Data",1,IF('Indicator Data imputation'!AH65&lt;&gt;"",1,0))</f>
        <v>0</v>
      </c>
      <c r="AH62" s="42">
        <f>IF('Indicator Data'!AI66="No Data",1,IF('Indicator Data imputation'!AI65&lt;&gt;"",1,0))</f>
        <v>0</v>
      </c>
      <c r="AI62" s="42">
        <f>IF('Indicator Data'!AJ66="No Data",1,IF('Indicator Data imputation'!AJ65&lt;&gt;"",1,0))</f>
        <v>0</v>
      </c>
      <c r="AJ62" s="42">
        <f>IF('Indicator Data'!AK66="No Data",1,IF('Indicator Data imputation'!AK65&lt;&gt;"",1,0))</f>
        <v>0</v>
      </c>
      <c r="AK62" s="42">
        <f>IF('Indicator Data'!AL66="No Data",1,IF('Indicator Data imputation'!AL65&lt;&gt;"",1,0))</f>
        <v>0</v>
      </c>
      <c r="AL62" s="42">
        <f>IF('Indicator Data'!AM66="No Data",1,IF('Indicator Data imputation'!AM65&lt;&gt;"",1,0))</f>
        <v>0</v>
      </c>
      <c r="AM62" s="42">
        <f>IF('Indicator Data'!AN66="No Data",1,IF('Indicator Data imputation'!AN65&lt;&gt;"",1,0))</f>
        <v>0</v>
      </c>
      <c r="AN62" s="42">
        <f>IF('Indicator Data'!AO66="No Data",1,IF('Indicator Data imputation'!AO65&lt;&gt;"",1,0))</f>
        <v>0</v>
      </c>
      <c r="AO62" s="42">
        <f>IF('Indicator Data'!AP66="No Data",1,IF('Indicator Data imputation'!AP65&lt;&gt;"",1,0))</f>
        <v>0</v>
      </c>
      <c r="AP62" s="42">
        <f>IF('Indicator Data'!AQ66="No Data",1,IF('Indicator Data imputation'!AQ65&lt;&gt;"",1,0))</f>
        <v>0</v>
      </c>
      <c r="AQ62" s="42">
        <f>IF('Indicator Data'!AR66="No Data",1,IF('Indicator Data imputation'!AR65&lt;&gt;"",1,0))</f>
        <v>0</v>
      </c>
      <c r="AR62" s="42">
        <f>IF('Indicator Data'!AS66="No Data",1,IF('Indicator Data imputation'!AS65&lt;&gt;"",1,0))</f>
        <v>0</v>
      </c>
      <c r="AS62" s="42">
        <f>IF('Indicator Data'!AT66="No Data",1,IF('Indicator Data imputation'!AT65&lt;&gt;"",1,0))</f>
        <v>0</v>
      </c>
      <c r="AT62" s="42">
        <f>IF('Indicator Data'!AU66="No Data",1,IF('Indicator Data imputation'!AU65&lt;&gt;"",1,0))</f>
        <v>0</v>
      </c>
      <c r="AU62" s="42">
        <f>IF('Indicator Data'!AV66="No Data",1,IF('Indicator Data imputation'!AV65&lt;&gt;"",1,0))</f>
        <v>0</v>
      </c>
      <c r="AV62" s="42">
        <f>IF('Indicator Data'!AW66="No Data",1,IF('Indicator Data imputation'!AW65&lt;&gt;"",1,0))</f>
        <v>0</v>
      </c>
      <c r="AW62" s="42">
        <f>IF('Indicator Data'!AX66="No Data",1,IF('Indicator Data imputation'!AX65&lt;&gt;"",1,0))</f>
        <v>0</v>
      </c>
      <c r="AX62" s="42">
        <f>IF('Indicator Data'!AY66="No Data",1,IF('Indicator Data imputation'!AY65&lt;&gt;"",1,0))</f>
        <v>0</v>
      </c>
      <c r="AY62" s="42">
        <f>IF('Indicator Data'!AZ66="No Data",1,IF('Indicator Data imputation'!AZ65&lt;&gt;"",1,0))</f>
        <v>0</v>
      </c>
      <c r="AZ62" s="42">
        <f>IF('Indicator Data'!BA66="No Data",1,IF('Indicator Data imputation'!BA65&lt;&gt;"",1,0))</f>
        <v>0</v>
      </c>
      <c r="BA62" s="42">
        <f>IF('Indicator Data'!BB66="No Data",1,IF('Indicator Data imputation'!BB65&lt;&gt;"",1,0))</f>
        <v>0</v>
      </c>
      <c r="BB62" s="42">
        <f>IF('Indicator Data'!BC66="No Data",1,IF('Indicator Data imputation'!BC65&lt;&gt;"",1,0))</f>
        <v>0</v>
      </c>
      <c r="BC62" s="42">
        <f>IF('Indicator Data'!BD66="No Data",1,IF('Indicator Data imputation'!BD65&lt;&gt;"",1,0))</f>
        <v>0</v>
      </c>
      <c r="BD62" s="42">
        <f>IF('Indicator Data'!BE66="No Data",1,IF('Indicator Data imputation'!BE65&lt;&gt;"",1,0))</f>
        <v>0</v>
      </c>
      <c r="BE62" s="42">
        <f>IF('Indicator Data'!BF66="No Data",1,IF('Indicator Data imputation'!BF65&lt;&gt;"",1,0))</f>
        <v>0</v>
      </c>
      <c r="BF62" s="42">
        <f>IF('Indicator Data'!BG66="No Data",1,IF('Indicator Data imputation'!BG65&lt;&gt;"",1,0))</f>
        <v>0</v>
      </c>
      <c r="BG62" s="42">
        <f>IF('Indicator Data'!BH66="No Data",1,IF('Indicator Data imputation'!BH65&lt;&gt;"",1,0))</f>
        <v>0</v>
      </c>
      <c r="BH62" s="42">
        <f>IF('Indicator Data'!BI66="No Data",1,IF('Indicator Data imputation'!BI65&lt;&gt;"",1,0))</f>
        <v>0</v>
      </c>
      <c r="BI62" s="42">
        <f>IF('Indicator Data'!BJ66="No Data",1,IF('Indicator Data imputation'!BJ65&lt;&gt;"",1,0))</f>
        <v>0</v>
      </c>
      <c r="BJ62" s="42">
        <f>IF('Indicator Data'!BK66="No Data",1,IF('Indicator Data imputation'!BK65&lt;&gt;"",1,0))</f>
        <v>0</v>
      </c>
      <c r="BK62" s="42">
        <f>IF('Indicator Data'!BL66="No Data",1,IF('Indicator Data imputation'!BL65&lt;&gt;"",1,0))</f>
        <v>0</v>
      </c>
      <c r="BL62" s="42">
        <f>IF('Indicator Data'!BM66="No Data",1,IF('Indicator Data imputation'!BM65&lt;&gt;"",1,0))</f>
        <v>0</v>
      </c>
      <c r="BM62" s="42">
        <f>IF('Indicator Data'!BN66="No Data",1,IF('Indicator Data imputation'!BN65&lt;&gt;"",1,0))</f>
        <v>0</v>
      </c>
      <c r="BN62" s="42">
        <f>IF('Indicator Data'!BO66="No Data",1,IF('Indicator Data imputation'!BO65&lt;&gt;"",1,0))</f>
        <v>0</v>
      </c>
      <c r="BO62" s="42">
        <f>IF('Indicator Data'!BP66="No Data",1,IF('Indicator Data imputation'!BP65&lt;&gt;"",1,0))</f>
        <v>0</v>
      </c>
      <c r="BP62" s="42">
        <f>IF('Indicator Data'!BQ66="No Data",1,IF('Indicator Data imputation'!BQ65&lt;&gt;"",1,0))</f>
        <v>0</v>
      </c>
      <c r="BQ62" s="42">
        <f>IF('Indicator Data'!BR66="No Data",1,IF('Indicator Data imputation'!BR65&lt;&gt;"",1,0))</f>
        <v>1</v>
      </c>
      <c r="BR62" s="42">
        <f>IF('Indicator Data'!BS66="No Data",1,IF('Indicator Data imputation'!BS65&lt;&gt;"",1,0))</f>
        <v>1</v>
      </c>
      <c r="BS62" s="42">
        <f>IF('Indicator Data'!BT66="No Data",1,IF('Indicator Data imputation'!BT65&lt;&gt;"",1,0))</f>
        <v>0</v>
      </c>
      <c r="BT62" s="42">
        <f>IF('Indicator Data'!BU66="No Data",1,IF('Indicator Data imputation'!BU65&lt;&gt;"",1,0))</f>
        <v>0</v>
      </c>
      <c r="BU62">
        <f t="shared" si="2"/>
        <v>3</v>
      </c>
      <c r="BV62" s="44">
        <f t="shared" si="1"/>
        <v>0.04</v>
      </c>
    </row>
    <row r="63" spans="1:74">
      <c r="A63" t="str">
        <f>'Indicator Data'!B67</f>
        <v>GMB</v>
      </c>
      <c r="B63" s="42">
        <f>IF('Indicator Data'!C67="No Data",1,IF('Indicator Data imputation'!C66&lt;&gt;"",1,0))</f>
        <v>0</v>
      </c>
      <c r="C63" s="42">
        <f>IF('Indicator Data'!D67="No Data",1,IF('Indicator Data imputation'!D66&lt;&gt;"",1,0))</f>
        <v>0</v>
      </c>
      <c r="D63" s="42">
        <f>IF('Indicator Data'!E67="No Data",1,IF('Indicator Data imputation'!E66&lt;&gt;"",1,0))</f>
        <v>0</v>
      </c>
      <c r="E63" s="42">
        <f>IF('Indicator Data'!F67="No Data",1,IF('Indicator Data imputation'!F66&lt;&gt;"",1,0))</f>
        <v>0</v>
      </c>
      <c r="F63" s="42">
        <f>IF('Indicator Data'!G67="No Data",1,IF('Indicator Data imputation'!G66&lt;&gt;"",1,0))</f>
        <v>0</v>
      </c>
      <c r="G63" s="42">
        <f>IF('Indicator Data'!H67="No Data",1,IF('Indicator Data imputation'!H66&lt;&gt;"",1,0))</f>
        <v>0</v>
      </c>
      <c r="H63" s="42">
        <f>IF('Indicator Data'!I67="No Data",1,IF('Indicator Data imputation'!I66&lt;&gt;"",1,0))</f>
        <v>0</v>
      </c>
      <c r="I63" s="42">
        <f>IF('Indicator Data'!J67="No Data",1,IF('Indicator Data imputation'!J66&lt;&gt;"",1,0))</f>
        <v>0</v>
      </c>
      <c r="J63" s="42">
        <f>IF('Indicator Data'!K67="No Data",1,IF('Indicator Data imputation'!K66&lt;&gt;"",1,0))</f>
        <v>0</v>
      </c>
      <c r="K63" s="42">
        <f>IF('Indicator Data'!L67="No Data",1,IF('Indicator Data imputation'!L66&lt;&gt;"",1,0))</f>
        <v>0</v>
      </c>
      <c r="L63" s="42">
        <f>IF('Indicator Data'!M67="No Data",1,IF('Indicator Data imputation'!M66&lt;&gt;"",1,0))</f>
        <v>0</v>
      </c>
      <c r="M63" s="42">
        <f>IF('Indicator Data'!N67="No Data",1,IF('Indicator Data imputation'!N66&lt;&gt;"",1,0))</f>
        <v>0</v>
      </c>
      <c r="N63" s="42">
        <f>IF('Indicator Data'!O67="No Data",1,IF('Indicator Data imputation'!O66&lt;&gt;"",1,0))</f>
        <v>0</v>
      </c>
      <c r="O63" s="42">
        <f>IF('Indicator Data'!P67="No Data",1,IF('Indicator Data imputation'!P66&lt;&gt;"",1,0))</f>
        <v>0</v>
      </c>
      <c r="P63" s="42">
        <f>IF('Indicator Data'!Q67="No Data",1,IF('Indicator Data imputation'!Q66&lt;&gt;"",1,0))</f>
        <v>0</v>
      </c>
      <c r="Q63" s="42">
        <f>IF('Indicator Data'!R67="No Data",1,IF('Indicator Data imputation'!R66&lt;&gt;"",1,0))</f>
        <v>0</v>
      </c>
      <c r="R63" s="42">
        <f>IF('Indicator Data'!S67="No Data",1,IF('Indicator Data imputation'!S66&lt;&gt;"",1,0))</f>
        <v>0</v>
      </c>
      <c r="S63" s="42">
        <f>IF('Indicator Data'!T67="No Data",1,IF('Indicator Data imputation'!T66&lt;&gt;"",1,0))</f>
        <v>0</v>
      </c>
      <c r="T63" s="42">
        <f>IF('Indicator Data'!U67="No Data",1,IF('Indicator Data imputation'!U66&lt;&gt;"",1,0))</f>
        <v>0</v>
      </c>
      <c r="U63" s="42">
        <f>IF('Indicator Data'!V67="No Data",1,IF('Indicator Data imputation'!V66&lt;&gt;"",1,0))</f>
        <v>0</v>
      </c>
      <c r="V63" s="42">
        <f>IF('Indicator Data'!W67="No Data",1,IF('Indicator Data imputation'!W66&lt;&gt;"",1,0))</f>
        <v>0</v>
      </c>
      <c r="W63" s="42">
        <f>IF('Indicator Data'!X67="No Data",1,IF('Indicator Data imputation'!X66&lt;&gt;"",1,0))</f>
        <v>0</v>
      </c>
      <c r="X63" s="42">
        <f>IF('Indicator Data'!Y67="No Data",1,IF('Indicator Data imputation'!Y66&lt;&gt;"",1,0))</f>
        <v>0</v>
      </c>
      <c r="Y63" s="42">
        <f>IF('Indicator Data'!Z67="No Data",1,IF('Indicator Data imputation'!Z66&lt;&gt;"",1,0))</f>
        <v>0</v>
      </c>
      <c r="Z63" s="42">
        <f>IF('Indicator Data'!AA67="No Data",1,IF('Indicator Data imputation'!AA66&lt;&gt;"",1,0))</f>
        <v>0</v>
      </c>
      <c r="AA63" s="42">
        <f>IF('Indicator Data'!AB67="No Data",1,IF('Indicator Data imputation'!AB66&lt;&gt;"",1,0))</f>
        <v>0</v>
      </c>
      <c r="AB63" s="42">
        <f>IF('Indicator Data'!AC67="No Data",1,IF('Indicator Data imputation'!AC66&lt;&gt;"",1,0))</f>
        <v>0</v>
      </c>
      <c r="AC63" s="42">
        <f>IF('Indicator Data'!AD67="No Data",1,IF('Indicator Data imputation'!AD66&lt;&gt;"",1,0))</f>
        <v>0</v>
      </c>
      <c r="AD63" s="42">
        <f>IF('Indicator Data'!AE67="No Data",1,IF('Indicator Data imputation'!AE66&lt;&gt;"",1,0))</f>
        <v>0</v>
      </c>
      <c r="AE63" s="42">
        <f>IF('Indicator Data'!AF67="No Data",1,IF('Indicator Data imputation'!AF66&lt;&gt;"",1,0))</f>
        <v>0</v>
      </c>
      <c r="AF63" s="42">
        <f>IF('Indicator Data'!AG67="No Data",1,IF('Indicator Data imputation'!AG66&lt;&gt;"",1,0))</f>
        <v>0</v>
      </c>
      <c r="AG63" s="42">
        <f>IF('Indicator Data'!AH67="No Data",1,IF('Indicator Data imputation'!AH66&lt;&gt;"",1,0))</f>
        <v>0</v>
      </c>
      <c r="AH63" s="42">
        <f>IF('Indicator Data'!AI67="No Data",1,IF('Indicator Data imputation'!AI66&lt;&gt;"",1,0))</f>
        <v>0</v>
      </c>
      <c r="AI63" s="42">
        <f>IF('Indicator Data'!AJ67="No Data",1,IF('Indicator Data imputation'!AJ66&lt;&gt;"",1,0))</f>
        <v>0</v>
      </c>
      <c r="AJ63" s="42">
        <f>IF('Indicator Data'!AK67="No Data",1,IF('Indicator Data imputation'!AK66&lt;&gt;"",1,0))</f>
        <v>0</v>
      </c>
      <c r="AK63" s="42">
        <f>IF('Indicator Data'!AL67="No Data",1,IF('Indicator Data imputation'!AL66&lt;&gt;"",1,0))</f>
        <v>0</v>
      </c>
      <c r="AL63" s="42">
        <f>IF('Indicator Data'!AM67="No Data",1,IF('Indicator Data imputation'!AM66&lt;&gt;"",1,0))</f>
        <v>0</v>
      </c>
      <c r="AM63" s="42">
        <f>IF('Indicator Data'!AN67="No Data",1,IF('Indicator Data imputation'!AN66&lt;&gt;"",1,0))</f>
        <v>0</v>
      </c>
      <c r="AN63" s="42">
        <f>IF('Indicator Data'!AO67="No Data",1,IF('Indicator Data imputation'!AO66&lt;&gt;"",1,0))</f>
        <v>0</v>
      </c>
      <c r="AO63" s="42">
        <f>IF('Indicator Data'!AP67="No Data",1,IF('Indicator Data imputation'!AP66&lt;&gt;"",1,0))</f>
        <v>0</v>
      </c>
      <c r="AP63" s="42">
        <f>IF('Indicator Data'!AQ67="No Data",1,IF('Indicator Data imputation'!AQ66&lt;&gt;"",1,0))</f>
        <v>0</v>
      </c>
      <c r="AQ63" s="42">
        <f>IF('Indicator Data'!AR67="No Data",1,IF('Indicator Data imputation'!AR66&lt;&gt;"",1,0))</f>
        <v>0</v>
      </c>
      <c r="AR63" s="42">
        <f>IF('Indicator Data'!AS67="No Data",1,IF('Indicator Data imputation'!AS66&lt;&gt;"",1,0))</f>
        <v>0</v>
      </c>
      <c r="AS63" s="42">
        <f>IF('Indicator Data'!AT67="No Data",1,IF('Indicator Data imputation'!AT66&lt;&gt;"",1,0))</f>
        <v>0</v>
      </c>
      <c r="AT63" s="42">
        <f>IF('Indicator Data'!AU67="No Data",1,IF('Indicator Data imputation'!AU66&lt;&gt;"",1,0))</f>
        <v>0</v>
      </c>
      <c r="AU63" s="42">
        <f>IF('Indicator Data'!AV67="No Data",1,IF('Indicator Data imputation'!AV66&lt;&gt;"",1,0))</f>
        <v>0</v>
      </c>
      <c r="AV63" s="42">
        <f>IF('Indicator Data'!AW67="No Data",1,IF('Indicator Data imputation'!AW66&lt;&gt;"",1,0))</f>
        <v>0</v>
      </c>
      <c r="AW63" s="42">
        <f>IF('Indicator Data'!AX67="No Data",1,IF('Indicator Data imputation'!AX66&lt;&gt;"",1,0))</f>
        <v>0</v>
      </c>
      <c r="AX63" s="42">
        <f>IF('Indicator Data'!AY67="No Data",1,IF('Indicator Data imputation'!AY66&lt;&gt;"",1,0))</f>
        <v>0</v>
      </c>
      <c r="AY63" s="42">
        <f>IF('Indicator Data'!AZ67="No Data",1,IF('Indicator Data imputation'!AZ66&lt;&gt;"",1,0))</f>
        <v>0</v>
      </c>
      <c r="AZ63" s="42">
        <f>IF('Indicator Data'!BA67="No Data",1,IF('Indicator Data imputation'!BA66&lt;&gt;"",1,0))</f>
        <v>0</v>
      </c>
      <c r="BA63" s="42">
        <f>IF('Indicator Data'!BB67="No Data",1,IF('Indicator Data imputation'!BB66&lt;&gt;"",1,0))</f>
        <v>0</v>
      </c>
      <c r="BB63" s="42">
        <f>IF('Indicator Data'!BC67="No Data",1,IF('Indicator Data imputation'!BC66&lt;&gt;"",1,0))</f>
        <v>0</v>
      </c>
      <c r="BC63" s="42">
        <f>IF('Indicator Data'!BD67="No Data",1,IF('Indicator Data imputation'!BD66&lt;&gt;"",1,0))</f>
        <v>0</v>
      </c>
      <c r="BD63" s="42">
        <f>IF('Indicator Data'!BE67="No Data",1,IF('Indicator Data imputation'!BE66&lt;&gt;"",1,0))</f>
        <v>0</v>
      </c>
      <c r="BE63" s="42">
        <f>IF('Indicator Data'!BF67="No Data",1,IF('Indicator Data imputation'!BF66&lt;&gt;"",1,0))</f>
        <v>0</v>
      </c>
      <c r="BF63" s="42">
        <f>IF('Indicator Data'!BG67="No Data",1,IF('Indicator Data imputation'!BG66&lt;&gt;"",1,0))</f>
        <v>0</v>
      </c>
      <c r="BG63" s="42">
        <f>IF('Indicator Data'!BH67="No Data",1,IF('Indicator Data imputation'!BH66&lt;&gt;"",1,0))</f>
        <v>0</v>
      </c>
      <c r="BH63" s="42">
        <f>IF('Indicator Data'!BI67="No Data",1,IF('Indicator Data imputation'!BI66&lt;&gt;"",1,0))</f>
        <v>0</v>
      </c>
      <c r="BI63" s="42">
        <f>IF('Indicator Data'!BJ67="No Data",1,IF('Indicator Data imputation'!BJ66&lt;&gt;"",1,0))</f>
        <v>0</v>
      </c>
      <c r="BJ63" s="42">
        <f>IF('Indicator Data'!BK67="No Data",1,IF('Indicator Data imputation'!BK66&lt;&gt;"",1,0))</f>
        <v>0</v>
      </c>
      <c r="BK63" s="42">
        <f>IF('Indicator Data'!BL67="No Data",1,IF('Indicator Data imputation'!BL66&lt;&gt;"",1,0))</f>
        <v>0</v>
      </c>
      <c r="BL63" s="42">
        <f>IF('Indicator Data'!BM67="No Data",1,IF('Indicator Data imputation'!BM66&lt;&gt;"",1,0))</f>
        <v>0</v>
      </c>
      <c r="BM63" s="42">
        <f>IF('Indicator Data'!BN67="No Data",1,IF('Indicator Data imputation'!BN66&lt;&gt;"",1,0))</f>
        <v>0</v>
      </c>
      <c r="BN63" s="42">
        <f>IF('Indicator Data'!BO67="No Data",1,IF('Indicator Data imputation'!BO66&lt;&gt;"",1,0))</f>
        <v>0</v>
      </c>
      <c r="BO63" s="42">
        <f>IF('Indicator Data'!BP67="No Data",1,IF('Indicator Data imputation'!BP66&lt;&gt;"",1,0))</f>
        <v>0</v>
      </c>
      <c r="BP63" s="42">
        <f>IF('Indicator Data'!BQ67="No Data",1,IF('Indicator Data imputation'!BQ66&lt;&gt;"",1,0))</f>
        <v>0</v>
      </c>
      <c r="BQ63" s="42">
        <f>IF('Indicator Data'!BR67="No Data",1,IF('Indicator Data imputation'!BR66&lt;&gt;"",1,0))</f>
        <v>0</v>
      </c>
      <c r="BR63" s="42">
        <f>IF('Indicator Data'!BS67="No Data",1,IF('Indicator Data imputation'!BS66&lt;&gt;"",1,0))</f>
        <v>0</v>
      </c>
      <c r="BS63" s="42">
        <f>IF('Indicator Data'!BT67="No Data",1,IF('Indicator Data imputation'!BT66&lt;&gt;"",1,0))</f>
        <v>0</v>
      </c>
      <c r="BT63" s="42">
        <f>IF('Indicator Data'!BU67="No Data",1,IF('Indicator Data imputation'!BU66&lt;&gt;"",1,0))</f>
        <v>0</v>
      </c>
      <c r="BU63">
        <f t="shared" si="2"/>
        <v>0</v>
      </c>
      <c r="BV63" s="44">
        <f t="shared" si="1"/>
        <v>0</v>
      </c>
    </row>
    <row r="64" spans="1:74">
      <c r="A64" t="str">
        <f>'Indicator Data'!B68</f>
        <v>GEO</v>
      </c>
      <c r="B64" s="42">
        <f>IF('Indicator Data'!C68="No Data",1,IF('Indicator Data imputation'!C67&lt;&gt;"",1,0))</f>
        <v>0</v>
      </c>
      <c r="C64" s="42">
        <f>IF('Indicator Data'!D68="No Data",1,IF('Indicator Data imputation'!D67&lt;&gt;"",1,0))</f>
        <v>0</v>
      </c>
      <c r="D64" s="42">
        <f>IF('Indicator Data'!E68="No Data",1,IF('Indicator Data imputation'!E67&lt;&gt;"",1,0))</f>
        <v>0</v>
      </c>
      <c r="E64" s="42">
        <f>IF('Indicator Data'!F68="No Data",1,IF('Indicator Data imputation'!F67&lt;&gt;"",1,0))</f>
        <v>0</v>
      </c>
      <c r="F64" s="42">
        <f>IF('Indicator Data'!G68="No Data",1,IF('Indicator Data imputation'!G67&lt;&gt;"",1,0))</f>
        <v>0</v>
      </c>
      <c r="G64" s="42">
        <f>IF('Indicator Data'!H68="No Data",1,IF('Indicator Data imputation'!H67&lt;&gt;"",1,0))</f>
        <v>0</v>
      </c>
      <c r="H64" s="42">
        <f>IF('Indicator Data'!I68="No Data",1,IF('Indicator Data imputation'!I67&lt;&gt;"",1,0))</f>
        <v>0</v>
      </c>
      <c r="I64" s="42">
        <f>IF('Indicator Data'!J68="No Data",1,IF('Indicator Data imputation'!J67&lt;&gt;"",1,0))</f>
        <v>0</v>
      </c>
      <c r="J64" s="42">
        <f>IF('Indicator Data'!K68="No Data",1,IF('Indicator Data imputation'!K67&lt;&gt;"",1,0))</f>
        <v>0</v>
      </c>
      <c r="K64" s="42">
        <f>IF('Indicator Data'!L68="No Data",1,IF('Indicator Data imputation'!L67&lt;&gt;"",1,0))</f>
        <v>0</v>
      </c>
      <c r="L64" s="42">
        <f>IF('Indicator Data'!M68="No Data",1,IF('Indicator Data imputation'!M67&lt;&gt;"",1,0))</f>
        <v>0</v>
      </c>
      <c r="M64" s="42">
        <f>IF('Indicator Data'!N68="No Data",1,IF('Indicator Data imputation'!N67&lt;&gt;"",1,0))</f>
        <v>1</v>
      </c>
      <c r="N64" s="42">
        <f>IF('Indicator Data'!O68="No Data",1,IF('Indicator Data imputation'!O67&lt;&gt;"",1,0))</f>
        <v>1</v>
      </c>
      <c r="O64" s="42">
        <f>IF('Indicator Data'!P68="No Data",1,IF('Indicator Data imputation'!P67&lt;&gt;"",1,0))</f>
        <v>1</v>
      </c>
      <c r="P64" s="42">
        <f>IF('Indicator Data'!Q68="No Data",1,IF('Indicator Data imputation'!Q67&lt;&gt;"",1,0))</f>
        <v>0</v>
      </c>
      <c r="Q64" s="42">
        <f>IF('Indicator Data'!R68="No Data",1,IF('Indicator Data imputation'!R67&lt;&gt;"",1,0))</f>
        <v>0</v>
      </c>
      <c r="R64" s="42">
        <f>IF('Indicator Data'!S68="No Data",1,IF('Indicator Data imputation'!S67&lt;&gt;"",1,0))</f>
        <v>0</v>
      </c>
      <c r="S64" s="42">
        <f>IF('Indicator Data'!T68="No Data",1,IF('Indicator Data imputation'!T67&lt;&gt;"",1,0))</f>
        <v>0</v>
      </c>
      <c r="T64" s="42">
        <f>IF('Indicator Data'!U68="No Data",1,IF('Indicator Data imputation'!U67&lt;&gt;"",1,0))</f>
        <v>0</v>
      </c>
      <c r="U64" s="42">
        <f>IF('Indicator Data'!V68="No Data",1,IF('Indicator Data imputation'!V67&lt;&gt;"",1,0))</f>
        <v>0</v>
      </c>
      <c r="V64" s="42">
        <f>IF('Indicator Data'!W68="No Data",1,IF('Indicator Data imputation'!W67&lt;&gt;"",1,0))</f>
        <v>0</v>
      </c>
      <c r="W64" s="42">
        <f>IF('Indicator Data'!X68="No Data",1,IF('Indicator Data imputation'!X67&lt;&gt;"",1,0))</f>
        <v>0</v>
      </c>
      <c r="X64" s="42">
        <f>IF('Indicator Data'!Y68="No Data",1,IF('Indicator Data imputation'!Y67&lt;&gt;"",1,0))</f>
        <v>0</v>
      </c>
      <c r="Y64" s="42">
        <f>IF('Indicator Data'!Z68="No Data",1,IF('Indicator Data imputation'!Z67&lt;&gt;"",1,0))</f>
        <v>0</v>
      </c>
      <c r="Z64" s="42">
        <f>IF('Indicator Data'!AA68="No Data",1,IF('Indicator Data imputation'!AA67&lt;&gt;"",1,0))</f>
        <v>0</v>
      </c>
      <c r="AA64" s="42">
        <f>IF('Indicator Data'!AB68="No Data",1,IF('Indicator Data imputation'!AB67&lt;&gt;"",1,0))</f>
        <v>0</v>
      </c>
      <c r="AB64" s="42">
        <f>IF('Indicator Data'!AC68="No Data",1,IF('Indicator Data imputation'!AC67&lt;&gt;"",1,0))</f>
        <v>0</v>
      </c>
      <c r="AC64" s="42">
        <f>IF('Indicator Data'!AD68="No Data",1,IF('Indicator Data imputation'!AD67&lt;&gt;"",1,0))</f>
        <v>0</v>
      </c>
      <c r="AD64" s="42">
        <f>IF('Indicator Data'!AE68="No Data",1,IF('Indicator Data imputation'!AE67&lt;&gt;"",1,0))</f>
        <v>0</v>
      </c>
      <c r="AE64" s="42">
        <f>IF('Indicator Data'!AF68="No Data",1,IF('Indicator Data imputation'!AF67&lt;&gt;"",1,0))</f>
        <v>0</v>
      </c>
      <c r="AF64" s="42">
        <f>IF('Indicator Data'!AG68="No Data",1,IF('Indicator Data imputation'!AG67&lt;&gt;"",1,0))</f>
        <v>0</v>
      </c>
      <c r="AG64" s="42">
        <f>IF('Indicator Data'!AH68="No Data",1,IF('Indicator Data imputation'!AH67&lt;&gt;"",1,0))</f>
        <v>0</v>
      </c>
      <c r="AH64" s="42">
        <f>IF('Indicator Data'!AI68="No Data",1,IF('Indicator Data imputation'!AI67&lt;&gt;"",1,0))</f>
        <v>0</v>
      </c>
      <c r="AI64" s="42">
        <f>IF('Indicator Data'!AJ68="No Data",1,IF('Indicator Data imputation'!AJ67&lt;&gt;"",1,0))</f>
        <v>0</v>
      </c>
      <c r="AJ64" s="42">
        <f>IF('Indicator Data'!AK68="No Data",1,IF('Indicator Data imputation'!AK67&lt;&gt;"",1,0))</f>
        <v>0</v>
      </c>
      <c r="AK64" s="42">
        <f>IF('Indicator Data'!AL68="No Data",1,IF('Indicator Data imputation'!AL67&lt;&gt;"",1,0))</f>
        <v>0</v>
      </c>
      <c r="AL64" s="42">
        <f>IF('Indicator Data'!AM68="No Data",1,IF('Indicator Data imputation'!AM67&lt;&gt;"",1,0))</f>
        <v>0</v>
      </c>
      <c r="AM64" s="42">
        <f>IF('Indicator Data'!AN68="No Data",1,IF('Indicator Data imputation'!AN67&lt;&gt;"",1,0))</f>
        <v>0</v>
      </c>
      <c r="AN64" s="42">
        <f>IF('Indicator Data'!AO68="No Data",1,IF('Indicator Data imputation'!AO67&lt;&gt;"",1,0))</f>
        <v>0</v>
      </c>
      <c r="AO64" s="42">
        <f>IF('Indicator Data'!AP68="No Data",1,IF('Indicator Data imputation'!AP67&lt;&gt;"",1,0))</f>
        <v>0</v>
      </c>
      <c r="AP64" s="42">
        <f>IF('Indicator Data'!AQ68="No Data",1,IF('Indicator Data imputation'!AQ67&lt;&gt;"",1,0))</f>
        <v>0</v>
      </c>
      <c r="AQ64" s="42">
        <f>IF('Indicator Data'!AR68="No Data",1,IF('Indicator Data imputation'!AR67&lt;&gt;"",1,0))</f>
        <v>0</v>
      </c>
      <c r="AR64" s="42">
        <f>IF('Indicator Data'!AS68="No Data",1,IF('Indicator Data imputation'!AS67&lt;&gt;"",1,0))</f>
        <v>0</v>
      </c>
      <c r="AS64" s="42">
        <f>IF('Indicator Data'!AT68="No Data",1,IF('Indicator Data imputation'!AT67&lt;&gt;"",1,0))</f>
        <v>0</v>
      </c>
      <c r="AT64" s="42">
        <f>IF('Indicator Data'!AU68="No Data",1,IF('Indicator Data imputation'!AU67&lt;&gt;"",1,0))</f>
        <v>0</v>
      </c>
      <c r="AU64" s="42">
        <f>IF('Indicator Data'!AV68="No Data",1,IF('Indicator Data imputation'!AV67&lt;&gt;"",1,0))</f>
        <v>0</v>
      </c>
      <c r="AV64" s="42">
        <f>IF('Indicator Data'!AW68="No Data",1,IF('Indicator Data imputation'!AW67&lt;&gt;"",1,0))</f>
        <v>0</v>
      </c>
      <c r="AW64" s="42">
        <f>IF('Indicator Data'!AX68="No Data",1,IF('Indicator Data imputation'!AX67&lt;&gt;"",1,0))</f>
        <v>0</v>
      </c>
      <c r="AX64" s="42">
        <f>IF('Indicator Data'!AY68="No Data",1,IF('Indicator Data imputation'!AY67&lt;&gt;"",1,0))</f>
        <v>0</v>
      </c>
      <c r="AY64" s="42">
        <f>IF('Indicator Data'!AZ68="No Data",1,IF('Indicator Data imputation'!AZ67&lt;&gt;"",1,0))</f>
        <v>0</v>
      </c>
      <c r="AZ64" s="42">
        <f>IF('Indicator Data'!BA68="No Data",1,IF('Indicator Data imputation'!BA67&lt;&gt;"",1,0))</f>
        <v>0</v>
      </c>
      <c r="BA64" s="42">
        <f>IF('Indicator Data'!BB68="No Data",1,IF('Indicator Data imputation'!BB67&lt;&gt;"",1,0))</f>
        <v>0</v>
      </c>
      <c r="BB64" s="42">
        <f>IF('Indicator Data'!BC68="No Data",1,IF('Indicator Data imputation'!BC67&lt;&gt;"",1,0))</f>
        <v>0</v>
      </c>
      <c r="BC64" s="42">
        <f>IF('Indicator Data'!BD68="No Data",1,IF('Indicator Data imputation'!BD67&lt;&gt;"",1,0))</f>
        <v>0</v>
      </c>
      <c r="BD64" s="42">
        <f>IF('Indicator Data'!BE68="No Data",1,IF('Indicator Data imputation'!BE67&lt;&gt;"",1,0))</f>
        <v>0</v>
      </c>
      <c r="BE64" s="42">
        <f>IF('Indicator Data'!BF68="No Data",1,IF('Indicator Data imputation'!BF67&lt;&gt;"",1,0))</f>
        <v>0</v>
      </c>
      <c r="BF64" s="42">
        <f>IF('Indicator Data'!BG68="No Data",1,IF('Indicator Data imputation'!BG67&lt;&gt;"",1,0))</f>
        <v>0</v>
      </c>
      <c r="BG64" s="42">
        <f>IF('Indicator Data'!BH68="No Data",1,IF('Indicator Data imputation'!BH67&lt;&gt;"",1,0))</f>
        <v>0</v>
      </c>
      <c r="BH64" s="42">
        <f>IF('Indicator Data'!BI68="No Data",1,IF('Indicator Data imputation'!BI67&lt;&gt;"",1,0))</f>
        <v>0</v>
      </c>
      <c r="BI64" s="42">
        <f>IF('Indicator Data'!BJ68="No Data",1,IF('Indicator Data imputation'!BJ67&lt;&gt;"",1,0))</f>
        <v>0</v>
      </c>
      <c r="BJ64" s="42">
        <f>IF('Indicator Data'!BK68="No Data",1,IF('Indicator Data imputation'!BK67&lt;&gt;"",1,0))</f>
        <v>0</v>
      </c>
      <c r="BK64" s="42">
        <f>IF('Indicator Data'!BL68="No Data",1,IF('Indicator Data imputation'!BL67&lt;&gt;"",1,0))</f>
        <v>0</v>
      </c>
      <c r="BL64" s="42">
        <f>IF('Indicator Data'!BM68="No Data",1,IF('Indicator Data imputation'!BM67&lt;&gt;"",1,0))</f>
        <v>0</v>
      </c>
      <c r="BM64" s="42">
        <f>IF('Indicator Data'!BN68="No Data",1,IF('Indicator Data imputation'!BN67&lt;&gt;"",1,0))</f>
        <v>0</v>
      </c>
      <c r="BN64" s="42">
        <f>IF('Indicator Data'!BO68="No Data",1,IF('Indicator Data imputation'!BO67&lt;&gt;"",1,0))</f>
        <v>0</v>
      </c>
      <c r="BO64" s="42">
        <f>IF('Indicator Data'!BP68="No Data",1,IF('Indicator Data imputation'!BP67&lt;&gt;"",1,0))</f>
        <v>0</v>
      </c>
      <c r="BP64" s="42">
        <f>IF('Indicator Data'!BQ68="No Data",1,IF('Indicator Data imputation'!BQ67&lt;&gt;"",1,0))</f>
        <v>0</v>
      </c>
      <c r="BQ64" s="42">
        <f>IF('Indicator Data'!BR68="No Data",1,IF('Indicator Data imputation'!BR67&lt;&gt;"",1,0))</f>
        <v>0</v>
      </c>
      <c r="BR64" s="42">
        <f>IF('Indicator Data'!BS68="No Data",1,IF('Indicator Data imputation'!BS67&lt;&gt;"",1,0))</f>
        <v>0</v>
      </c>
      <c r="BS64" s="42">
        <f>IF('Indicator Data'!BT68="No Data",1,IF('Indicator Data imputation'!BT67&lt;&gt;"",1,0))</f>
        <v>0</v>
      </c>
      <c r="BT64" s="42">
        <f>IF('Indicator Data'!BU68="No Data",1,IF('Indicator Data imputation'!BU67&lt;&gt;"",1,0))</f>
        <v>0</v>
      </c>
      <c r="BU64">
        <f t="shared" si="2"/>
        <v>3</v>
      </c>
      <c r="BV64" s="44">
        <f t="shared" si="1"/>
        <v>0.04</v>
      </c>
    </row>
    <row r="65" spans="1:74">
      <c r="A65" t="str">
        <f>'Indicator Data'!B69</f>
        <v>DEU</v>
      </c>
      <c r="B65" s="42">
        <f>IF('Indicator Data'!C69="No Data",1,IF('Indicator Data imputation'!C68&lt;&gt;"",1,0))</f>
        <v>0</v>
      </c>
      <c r="C65" s="42">
        <f>IF('Indicator Data'!D69="No Data",1,IF('Indicator Data imputation'!D68&lt;&gt;"",1,0))</f>
        <v>0</v>
      </c>
      <c r="D65" s="42">
        <f>IF('Indicator Data'!E69="No Data",1,IF('Indicator Data imputation'!E68&lt;&gt;"",1,0))</f>
        <v>0</v>
      </c>
      <c r="E65" s="42">
        <f>IF('Indicator Data'!F69="No Data",1,IF('Indicator Data imputation'!F68&lt;&gt;"",1,0))</f>
        <v>0</v>
      </c>
      <c r="F65" s="42">
        <f>IF('Indicator Data'!G69="No Data",1,IF('Indicator Data imputation'!G68&lt;&gt;"",1,0))</f>
        <v>0</v>
      </c>
      <c r="G65" s="42">
        <f>IF('Indicator Data'!H69="No Data",1,IF('Indicator Data imputation'!H68&lt;&gt;"",1,0))</f>
        <v>0</v>
      </c>
      <c r="H65" s="42">
        <f>IF('Indicator Data'!I69="No Data",1,IF('Indicator Data imputation'!I68&lt;&gt;"",1,0))</f>
        <v>0</v>
      </c>
      <c r="I65" s="42">
        <f>IF('Indicator Data'!J69="No Data",1,IF('Indicator Data imputation'!J68&lt;&gt;"",1,0))</f>
        <v>0</v>
      </c>
      <c r="J65" s="42">
        <f>IF('Indicator Data'!K69="No Data",1,IF('Indicator Data imputation'!K68&lt;&gt;"",1,0))</f>
        <v>0</v>
      </c>
      <c r="K65" s="42">
        <f>IF('Indicator Data'!L69="No Data",1,IF('Indicator Data imputation'!L68&lt;&gt;"",1,0))</f>
        <v>0</v>
      </c>
      <c r="L65" s="42">
        <f>IF('Indicator Data'!M69="No Data",1,IF('Indicator Data imputation'!M68&lt;&gt;"",1,0))</f>
        <v>0</v>
      </c>
      <c r="M65" s="42">
        <f>IF('Indicator Data'!N69="No Data",1,IF('Indicator Data imputation'!N68&lt;&gt;"",1,0))</f>
        <v>1</v>
      </c>
      <c r="N65" s="42">
        <f>IF('Indicator Data'!O69="No Data",1,IF('Indicator Data imputation'!O68&lt;&gt;"",1,0))</f>
        <v>1</v>
      </c>
      <c r="O65" s="42">
        <f>IF('Indicator Data'!P69="No Data",1,IF('Indicator Data imputation'!P68&lt;&gt;"",1,0))</f>
        <v>1</v>
      </c>
      <c r="P65" s="42">
        <f>IF('Indicator Data'!Q69="No Data",1,IF('Indicator Data imputation'!Q68&lt;&gt;"",1,0))</f>
        <v>0</v>
      </c>
      <c r="Q65" s="42">
        <f>IF('Indicator Data'!R69="No Data",1,IF('Indicator Data imputation'!R68&lt;&gt;"",1,0))</f>
        <v>0</v>
      </c>
      <c r="R65" s="42">
        <f>IF('Indicator Data'!S69="No Data",1,IF('Indicator Data imputation'!S68&lt;&gt;"",1,0))</f>
        <v>0</v>
      </c>
      <c r="S65" s="42">
        <f>IF('Indicator Data'!T69="No Data",1,IF('Indicator Data imputation'!T68&lt;&gt;"",1,0))</f>
        <v>0</v>
      </c>
      <c r="T65" s="42">
        <f>IF('Indicator Data'!U69="No Data",1,IF('Indicator Data imputation'!U68&lt;&gt;"",1,0))</f>
        <v>0</v>
      </c>
      <c r="U65" s="42">
        <f>IF('Indicator Data'!V69="No Data",1,IF('Indicator Data imputation'!V68&lt;&gt;"",1,0))</f>
        <v>0</v>
      </c>
      <c r="V65" s="42">
        <f>IF('Indicator Data'!W69="No Data",1,IF('Indicator Data imputation'!W68&lt;&gt;"",1,0))</f>
        <v>0</v>
      </c>
      <c r="W65" s="42">
        <f>IF('Indicator Data'!X69="No Data",1,IF('Indicator Data imputation'!X68&lt;&gt;"",1,0))</f>
        <v>0</v>
      </c>
      <c r="X65" s="42">
        <f>IF('Indicator Data'!Y69="No Data",1,IF('Indicator Data imputation'!Y68&lt;&gt;"",1,0))</f>
        <v>0</v>
      </c>
      <c r="Y65" s="42">
        <f>IF('Indicator Data'!Z69="No Data",1,IF('Indicator Data imputation'!Z68&lt;&gt;"",1,0))</f>
        <v>0</v>
      </c>
      <c r="Z65" s="42">
        <f>IF('Indicator Data'!AA69="No Data",1,IF('Indicator Data imputation'!AA68&lt;&gt;"",1,0))</f>
        <v>1</v>
      </c>
      <c r="AA65" s="42">
        <f>IF('Indicator Data'!AB69="No Data",1,IF('Indicator Data imputation'!AB68&lt;&gt;"",1,0))</f>
        <v>0</v>
      </c>
      <c r="AB65" s="42">
        <f>IF('Indicator Data'!AC69="No Data",1,IF('Indicator Data imputation'!AC68&lt;&gt;"",1,0))</f>
        <v>0</v>
      </c>
      <c r="AC65" s="42">
        <f>IF('Indicator Data'!AD69="No Data",1,IF('Indicator Data imputation'!AD68&lt;&gt;"",1,0))</f>
        <v>0</v>
      </c>
      <c r="AD65" s="42">
        <f>IF('Indicator Data'!AE69="No Data",1,IF('Indicator Data imputation'!AE68&lt;&gt;"",1,0))</f>
        <v>0</v>
      </c>
      <c r="AE65" s="42">
        <f>IF('Indicator Data'!AF69="No Data",1,IF('Indicator Data imputation'!AF68&lt;&gt;"",1,0))</f>
        <v>0</v>
      </c>
      <c r="AF65" s="42">
        <f>IF('Indicator Data'!AG69="No Data",1,IF('Indicator Data imputation'!AG68&lt;&gt;"",1,0))</f>
        <v>0</v>
      </c>
      <c r="AG65" s="42">
        <f>IF('Indicator Data'!AH69="No Data",1,IF('Indicator Data imputation'!AH68&lt;&gt;"",1,0))</f>
        <v>0</v>
      </c>
      <c r="AH65" s="42">
        <f>IF('Indicator Data'!AI69="No Data",1,IF('Indicator Data imputation'!AI68&lt;&gt;"",1,0))</f>
        <v>1</v>
      </c>
      <c r="AI65" s="42">
        <f>IF('Indicator Data'!AJ69="No Data",1,IF('Indicator Data imputation'!AJ68&lt;&gt;"",1,0))</f>
        <v>0</v>
      </c>
      <c r="AJ65" s="42">
        <f>IF('Indicator Data'!AK69="No Data",1,IF('Indicator Data imputation'!AK68&lt;&gt;"",1,0))</f>
        <v>0</v>
      </c>
      <c r="AK65" s="42">
        <f>IF('Indicator Data'!AL69="No Data",1,IF('Indicator Data imputation'!AL68&lt;&gt;"",1,0))</f>
        <v>0</v>
      </c>
      <c r="AL65" s="42">
        <f>IF('Indicator Data'!AM69="No Data",1,IF('Indicator Data imputation'!AM68&lt;&gt;"",1,0))</f>
        <v>1</v>
      </c>
      <c r="AM65" s="42">
        <f>IF('Indicator Data'!AN69="No Data",1,IF('Indicator Data imputation'!AN68&lt;&gt;"",1,0))</f>
        <v>0</v>
      </c>
      <c r="AN65" s="42">
        <f>IF('Indicator Data'!AO69="No Data",1,IF('Indicator Data imputation'!AO68&lt;&gt;"",1,0))</f>
        <v>0</v>
      </c>
      <c r="AO65" s="42">
        <f>IF('Indicator Data'!AP69="No Data",1,IF('Indicator Data imputation'!AP68&lt;&gt;"",1,0))</f>
        <v>0</v>
      </c>
      <c r="AP65" s="42">
        <f>IF('Indicator Data'!AQ69="No Data",1,IF('Indicator Data imputation'!AQ68&lt;&gt;"",1,0))</f>
        <v>0</v>
      </c>
      <c r="AQ65" s="42">
        <f>IF('Indicator Data'!AR69="No Data",1,IF('Indicator Data imputation'!AR68&lt;&gt;"",1,0))</f>
        <v>0</v>
      </c>
      <c r="AR65" s="42">
        <f>IF('Indicator Data'!AS69="No Data",1,IF('Indicator Data imputation'!AS68&lt;&gt;"",1,0))</f>
        <v>0</v>
      </c>
      <c r="AS65" s="42">
        <f>IF('Indicator Data'!AT69="No Data",1,IF('Indicator Data imputation'!AT68&lt;&gt;"",1,0))</f>
        <v>1</v>
      </c>
      <c r="AT65" s="42">
        <f>IF('Indicator Data'!AU69="No Data",1,IF('Indicator Data imputation'!AU68&lt;&gt;"",1,0))</f>
        <v>0</v>
      </c>
      <c r="AU65" s="42">
        <f>IF('Indicator Data'!AV69="No Data",1,IF('Indicator Data imputation'!AV68&lt;&gt;"",1,0))</f>
        <v>0</v>
      </c>
      <c r="AV65" s="42">
        <f>IF('Indicator Data'!AW69="No Data",1,IF('Indicator Data imputation'!AW68&lt;&gt;"",1,0))</f>
        <v>0</v>
      </c>
      <c r="AW65" s="42">
        <f>IF('Indicator Data'!AX69="No Data",1,IF('Indicator Data imputation'!AX68&lt;&gt;"",1,0))</f>
        <v>0</v>
      </c>
      <c r="AX65" s="42">
        <f>IF('Indicator Data'!AY69="No Data",1,IF('Indicator Data imputation'!AY68&lt;&gt;"",1,0))</f>
        <v>0</v>
      </c>
      <c r="AY65" s="42">
        <f>IF('Indicator Data'!AZ69="No Data",1,IF('Indicator Data imputation'!AZ68&lt;&gt;"",1,0))</f>
        <v>0</v>
      </c>
      <c r="AZ65" s="42">
        <f>IF('Indicator Data'!BA69="No Data",1,IF('Indicator Data imputation'!BA68&lt;&gt;"",1,0))</f>
        <v>0</v>
      </c>
      <c r="BA65" s="42">
        <f>IF('Indicator Data'!BB69="No Data",1,IF('Indicator Data imputation'!BB68&lt;&gt;"",1,0))</f>
        <v>0</v>
      </c>
      <c r="BB65" s="42">
        <f>IF('Indicator Data'!BC69="No Data",1,IF('Indicator Data imputation'!BC68&lt;&gt;"",1,0))</f>
        <v>0</v>
      </c>
      <c r="BC65" s="42">
        <f>IF('Indicator Data'!BD69="No Data",1,IF('Indicator Data imputation'!BD68&lt;&gt;"",1,0))</f>
        <v>0</v>
      </c>
      <c r="BD65" s="42">
        <f>IF('Indicator Data'!BE69="No Data",1,IF('Indicator Data imputation'!BE68&lt;&gt;"",1,0))</f>
        <v>0</v>
      </c>
      <c r="BE65" s="42">
        <f>IF('Indicator Data'!BF69="No Data",1,IF('Indicator Data imputation'!BF68&lt;&gt;"",1,0))</f>
        <v>0</v>
      </c>
      <c r="BF65" s="42">
        <f>IF('Indicator Data'!BG69="No Data",1,IF('Indicator Data imputation'!BG68&lt;&gt;"",1,0))</f>
        <v>0</v>
      </c>
      <c r="BG65" s="42">
        <f>IF('Indicator Data'!BH69="No Data",1,IF('Indicator Data imputation'!BH68&lt;&gt;"",1,0))</f>
        <v>0</v>
      </c>
      <c r="BH65" s="42">
        <f>IF('Indicator Data'!BI69="No Data",1,IF('Indicator Data imputation'!BI68&lt;&gt;"",1,0))</f>
        <v>0</v>
      </c>
      <c r="BI65" s="42">
        <f>IF('Indicator Data'!BJ69="No Data",1,IF('Indicator Data imputation'!BJ68&lt;&gt;"",1,0))</f>
        <v>1</v>
      </c>
      <c r="BJ65" s="42">
        <f>IF('Indicator Data'!BK69="No Data",1,IF('Indicator Data imputation'!BK68&lt;&gt;"",1,0))</f>
        <v>0</v>
      </c>
      <c r="BK65" s="42">
        <f>IF('Indicator Data'!BL69="No Data",1,IF('Indicator Data imputation'!BL68&lt;&gt;"",1,0))</f>
        <v>0</v>
      </c>
      <c r="BL65" s="42">
        <f>IF('Indicator Data'!BM69="No Data",1,IF('Indicator Data imputation'!BM68&lt;&gt;"",1,0))</f>
        <v>0</v>
      </c>
      <c r="BM65" s="42">
        <f>IF('Indicator Data'!BN69="No Data",1,IF('Indicator Data imputation'!BN68&lt;&gt;"",1,0))</f>
        <v>0</v>
      </c>
      <c r="BN65" s="42">
        <f>IF('Indicator Data'!BO69="No Data",1,IF('Indicator Data imputation'!BO68&lt;&gt;"",1,0))</f>
        <v>0</v>
      </c>
      <c r="BO65" s="42">
        <f>IF('Indicator Data'!BP69="No Data",1,IF('Indicator Data imputation'!BP68&lt;&gt;"",1,0))</f>
        <v>0</v>
      </c>
      <c r="BP65" s="42">
        <f>IF('Indicator Data'!BQ69="No Data",1,IF('Indicator Data imputation'!BQ68&lt;&gt;"",1,0))</f>
        <v>0</v>
      </c>
      <c r="BQ65" s="42">
        <f>IF('Indicator Data'!BR69="No Data",1,IF('Indicator Data imputation'!BR68&lt;&gt;"",1,0))</f>
        <v>0</v>
      </c>
      <c r="BR65" s="42">
        <f>IF('Indicator Data'!BS69="No Data",1,IF('Indicator Data imputation'!BS68&lt;&gt;"",1,0))</f>
        <v>0</v>
      </c>
      <c r="BS65" s="42">
        <f>IF('Indicator Data'!BT69="No Data",1,IF('Indicator Data imputation'!BT68&lt;&gt;"",1,0))</f>
        <v>0</v>
      </c>
      <c r="BT65" s="42">
        <f>IF('Indicator Data'!BU69="No Data",1,IF('Indicator Data imputation'!BU68&lt;&gt;"",1,0))</f>
        <v>0</v>
      </c>
      <c r="BU65">
        <f t="shared" si="2"/>
        <v>8</v>
      </c>
      <c r="BV65" s="44">
        <f t="shared" si="1"/>
        <v>0.10666666666666667</v>
      </c>
    </row>
    <row r="66" spans="1:74">
      <c r="A66" t="str">
        <f>'Indicator Data'!B70</f>
        <v>GHA</v>
      </c>
      <c r="B66" s="42">
        <f>IF('Indicator Data'!C70="No Data",1,IF('Indicator Data imputation'!C69&lt;&gt;"",1,0))</f>
        <v>0</v>
      </c>
      <c r="C66" s="42">
        <f>IF('Indicator Data'!D70="No Data",1,IF('Indicator Data imputation'!D69&lt;&gt;"",1,0))</f>
        <v>0</v>
      </c>
      <c r="D66" s="42">
        <f>IF('Indicator Data'!E70="No Data",1,IF('Indicator Data imputation'!E69&lt;&gt;"",1,0))</f>
        <v>0</v>
      </c>
      <c r="E66" s="42">
        <f>IF('Indicator Data'!F70="No Data",1,IF('Indicator Data imputation'!F69&lt;&gt;"",1,0))</f>
        <v>0</v>
      </c>
      <c r="F66" s="42">
        <f>IF('Indicator Data'!G70="No Data",1,IF('Indicator Data imputation'!G69&lt;&gt;"",1,0))</f>
        <v>0</v>
      </c>
      <c r="G66" s="42">
        <f>IF('Indicator Data'!H70="No Data",1,IF('Indicator Data imputation'!H69&lt;&gt;"",1,0))</f>
        <v>0</v>
      </c>
      <c r="H66" s="42">
        <f>IF('Indicator Data'!I70="No Data",1,IF('Indicator Data imputation'!I69&lt;&gt;"",1,0))</f>
        <v>0</v>
      </c>
      <c r="I66" s="42">
        <f>IF('Indicator Data'!J70="No Data",1,IF('Indicator Data imputation'!J69&lt;&gt;"",1,0))</f>
        <v>0</v>
      </c>
      <c r="J66" s="42">
        <f>IF('Indicator Data'!K70="No Data",1,IF('Indicator Data imputation'!K69&lt;&gt;"",1,0))</f>
        <v>0</v>
      </c>
      <c r="K66" s="42">
        <f>IF('Indicator Data'!L70="No Data",1,IF('Indicator Data imputation'!L69&lt;&gt;"",1,0))</f>
        <v>0</v>
      </c>
      <c r="L66" s="42">
        <f>IF('Indicator Data'!M70="No Data",1,IF('Indicator Data imputation'!M69&lt;&gt;"",1,0))</f>
        <v>0</v>
      </c>
      <c r="M66" s="42">
        <f>IF('Indicator Data'!N70="No Data",1,IF('Indicator Data imputation'!N69&lt;&gt;"",1,0))</f>
        <v>0</v>
      </c>
      <c r="N66" s="42">
        <f>IF('Indicator Data'!O70="No Data",1,IF('Indicator Data imputation'!O69&lt;&gt;"",1,0))</f>
        <v>0</v>
      </c>
      <c r="O66" s="42">
        <f>IF('Indicator Data'!P70="No Data",1,IF('Indicator Data imputation'!P69&lt;&gt;"",1,0))</f>
        <v>0</v>
      </c>
      <c r="P66" s="42">
        <f>IF('Indicator Data'!Q70="No Data",1,IF('Indicator Data imputation'!Q69&lt;&gt;"",1,0))</f>
        <v>0</v>
      </c>
      <c r="Q66" s="42">
        <f>IF('Indicator Data'!R70="No Data",1,IF('Indicator Data imputation'!R69&lt;&gt;"",1,0))</f>
        <v>0</v>
      </c>
      <c r="R66" s="42">
        <f>IF('Indicator Data'!S70="No Data",1,IF('Indicator Data imputation'!S69&lt;&gt;"",1,0))</f>
        <v>0</v>
      </c>
      <c r="S66" s="42">
        <f>IF('Indicator Data'!T70="No Data",1,IF('Indicator Data imputation'!T69&lt;&gt;"",1,0))</f>
        <v>0</v>
      </c>
      <c r="T66" s="42">
        <f>IF('Indicator Data'!U70="No Data",1,IF('Indicator Data imputation'!U69&lt;&gt;"",1,0))</f>
        <v>0</v>
      </c>
      <c r="U66" s="42">
        <f>IF('Indicator Data'!V70="No Data",1,IF('Indicator Data imputation'!V69&lt;&gt;"",1,0))</f>
        <v>0</v>
      </c>
      <c r="V66" s="42">
        <f>IF('Indicator Data'!W70="No Data",1,IF('Indicator Data imputation'!W69&lt;&gt;"",1,0))</f>
        <v>0</v>
      </c>
      <c r="W66" s="42">
        <f>IF('Indicator Data'!X70="No Data",1,IF('Indicator Data imputation'!X69&lt;&gt;"",1,0))</f>
        <v>0</v>
      </c>
      <c r="X66" s="42">
        <f>IF('Indicator Data'!Y70="No Data",1,IF('Indicator Data imputation'!Y69&lt;&gt;"",1,0))</f>
        <v>0</v>
      </c>
      <c r="Y66" s="42">
        <f>IF('Indicator Data'!Z70="No Data",1,IF('Indicator Data imputation'!Z69&lt;&gt;"",1,0))</f>
        <v>0</v>
      </c>
      <c r="Z66" s="42">
        <f>IF('Indicator Data'!AA70="No Data",1,IF('Indicator Data imputation'!AA69&lt;&gt;"",1,0))</f>
        <v>0</v>
      </c>
      <c r="AA66" s="42">
        <f>IF('Indicator Data'!AB70="No Data",1,IF('Indicator Data imputation'!AB69&lt;&gt;"",1,0))</f>
        <v>0</v>
      </c>
      <c r="AB66" s="42">
        <f>IF('Indicator Data'!AC70="No Data",1,IF('Indicator Data imputation'!AC69&lt;&gt;"",1,0))</f>
        <v>0</v>
      </c>
      <c r="AC66" s="42">
        <f>IF('Indicator Data'!AD70="No Data",1,IF('Indicator Data imputation'!AD69&lt;&gt;"",1,0))</f>
        <v>0</v>
      </c>
      <c r="AD66" s="42">
        <f>IF('Indicator Data'!AE70="No Data",1,IF('Indicator Data imputation'!AE69&lt;&gt;"",1,0))</f>
        <v>0</v>
      </c>
      <c r="AE66" s="42">
        <f>IF('Indicator Data'!AF70="No Data",1,IF('Indicator Data imputation'!AF69&lt;&gt;"",1,0))</f>
        <v>0</v>
      </c>
      <c r="AF66" s="42">
        <f>IF('Indicator Data'!AG70="No Data",1,IF('Indicator Data imputation'!AG69&lt;&gt;"",1,0))</f>
        <v>0</v>
      </c>
      <c r="AG66" s="42">
        <f>IF('Indicator Data'!AH70="No Data",1,IF('Indicator Data imputation'!AH69&lt;&gt;"",1,0))</f>
        <v>0</v>
      </c>
      <c r="AH66" s="42">
        <f>IF('Indicator Data'!AI70="No Data",1,IF('Indicator Data imputation'!AI69&lt;&gt;"",1,0))</f>
        <v>0</v>
      </c>
      <c r="AI66" s="42">
        <f>IF('Indicator Data'!AJ70="No Data",1,IF('Indicator Data imputation'!AJ69&lt;&gt;"",1,0))</f>
        <v>0</v>
      </c>
      <c r="AJ66" s="42">
        <f>IF('Indicator Data'!AK70="No Data",1,IF('Indicator Data imputation'!AK69&lt;&gt;"",1,0))</f>
        <v>0</v>
      </c>
      <c r="AK66" s="42">
        <f>IF('Indicator Data'!AL70="No Data",1,IF('Indicator Data imputation'!AL69&lt;&gt;"",1,0))</f>
        <v>0</v>
      </c>
      <c r="AL66" s="42">
        <f>IF('Indicator Data'!AM70="No Data",1,IF('Indicator Data imputation'!AM69&lt;&gt;"",1,0))</f>
        <v>0</v>
      </c>
      <c r="AM66" s="42">
        <f>IF('Indicator Data'!AN70="No Data",1,IF('Indicator Data imputation'!AN69&lt;&gt;"",1,0))</f>
        <v>0</v>
      </c>
      <c r="AN66" s="42">
        <f>IF('Indicator Data'!AO70="No Data",1,IF('Indicator Data imputation'!AO69&lt;&gt;"",1,0))</f>
        <v>0</v>
      </c>
      <c r="AO66" s="42">
        <f>IF('Indicator Data'!AP70="No Data",1,IF('Indicator Data imputation'!AP69&lt;&gt;"",1,0))</f>
        <v>0</v>
      </c>
      <c r="AP66" s="42">
        <f>IF('Indicator Data'!AQ70="No Data",1,IF('Indicator Data imputation'!AQ69&lt;&gt;"",1,0))</f>
        <v>0</v>
      </c>
      <c r="AQ66" s="42">
        <f>IF('Indicator Data'!AR70="No Data",1,IF('Indicator Data imputation'!AR69&lt;&gt;"",1,0))</f>
        <v>0</v>
      </c>
      <c r="AR66" s="42">
        <f>IF('Indicator Data'!AS70="No Data",1,IF('Indicator Data imputation'!AS69&lt;&gt;"",1,0))</f>
        <v>0</v>
      </c>
      <c r="AS66" s="42">
        <f>IF('Indicator Data'!AT70="No Data",1,IF('Indicator Data imputation'!AT69&lt;&gt;"",1,0))</f>
        <v>0</v>
      </c>
      <c r="AT66" s="42">
        <f>IF('Indicator Data'!AU70="No Data",1,IF('Indicator Data imputation'!AU69&lt;&gt;"",1,0))</f>
        <v>0</v>
      </c>
      <c r="AU66" s="42">
        <f>IF('Indicator Data'!AV70="No Data",1,IF('Indicator Data imputation'!AV69&lt;&gt;"",1,0))</f>
        <v>0</v>
      </c>
      <c r="AV66" s="42">
        <f>IF('Indicator Data'!AW70="No Data",1,IF('Indicator Data imputation'!AW69&lt;&gt;"",1,0))</f>
        <v>0</v>
      </c>
      <c r="AW66" s="42">
        <f>IF('Indicator Data'!AX70="No Data",1,IF('Indicator Data imputation'!AX69&lt;&gt;"",1,0))</f>
        <v>0</v>
      </c>
      <c r="AX66" s="42">
        <f>IF('Indicator Data'!AY70="No Data",1,IF('Indicator Data imputation'!AY69&lt;&gt;"",1,0))</f>
        <v>0</v>
      </c>
      <c r="AY66" s="42">
        <f>IF('Indicator Data'!AZ70="No Data",1,IF('Indicator Data imputation'!AZ69&lt;&gt;"",1,0))</f>
        <v>0</v>
      </c>
      <c r="AZ66" s="42">
        <f>IF('Indicator Data'!BA70="No Data",1,IF('Indicator Data imputation'!BA69&lt;&gt;"",1,0))</f>
        <v>0</v>
      </c>
      <c r="BA66" s="42">
        <f>IF('Indicator Data'!BB70="No Data",1,IF('Indicator Data imputation'!BB69&lt;&gt;"",1,0))</f>
        <v>0</v>
      </c>
      <c r="BB66" s="42">
        <f>IF('Indicator Data'!BC70="No Data",1,IF('Indicator Data imputation'!BC69&lt;&gt;"",1,0))</f>
        <v>0</v>
      </c>
      <c r="BC66" s="42">
        <f>IF('Indicator Data'!BD70="No Data",1,IF('Indicator Data imputation'!BD69&lt;&gt;"",1,0))</f>
        <v>0</v>
      </c>
      <c r="BD66" s="42">
        <f>IF('Indicator Data'!BE70="No Data",1,IF('Indicator Data imputation'!BE69&lt;&gt;"",1,0))</f>
        <v>0</v>
      </c>
      <c r="BE66" s="42">
        <f>IF('Indicator Data'!BF70="No Data",1,IF('Indicator Data imputation'!BF69&lt;&gt;"",1,0))</f>
        <v>0</v>
      </c>
      <c r="BF66" s="42">
        <f>IF('Indicator Data'!BG70="No Data",1,IF('Indicator Data imputation'!BG69&lt;&gt;"",1,0))</f>
        <v>0</v>
      </c>
      <c r="BG66" s="42">
        <f>IF('Indicator Data'!BH70="No Data",1,IF('Indicator Data imputation'!BH69&lt;&gt;"",1,0))</f>
        <v>0</v>
      </c>
      <c r="BH66" s="42">
        <f>IF('Indicator Data'!BI70="No Data",1,IF('Indicator Data imputation'!BI69&lt;&gt;"",1,0))</f>
        <v>0</v>
      </c>
      <c r="BI66" s="42">
        <f>IF('Indicator Data'!BJ70="No Data",1,IF('Indicator Data imputation'!BJ69&lt;&gt;"",1,0))</f>
        <v>0</v>
      </c>
      <c r="BJ66" s="42">
        <f>IF('Indicator Data'!BK70="No Data",1,IF('Indicator Data imputation'!BK69&lt;&gt;"",1,0))</f>
        <v>0</v>
      </c>
      <c r="BK66" s="42">
        <f>IF('Indicator Data'!BL70="No Data",1,IF('Indicator Data imputation'!BL69&lt;&gt;"",1,0))</f>
        <v>0</v>
      </c>
      <c r="BL66" s="42">
        <f>IF('Indicator Data'!BM70="No Data",1,IF('Indicator Data imputation'!BM69&lt;&gt;"",1,0))</f>
        <v>0</v>
      </c>
      <c r="BM66" s="42">
        <f>IF('Indicator Data'!BN70="No Data",1,IF('Indicator Data imputation'!BN69&lt;&gt;"",1,0))</f>
        <v>0</v>
      </c>
      <c r="BN66" s="42">
        <f>IF('Indicator Data'!BO70="No Data",1,IF('Indicator Data imputation'!BO69&lt;&gt;"",1,0))</f>
        <v>0</v>
      </c>
      <c r="BO66" s="42">
        <f>IF('Indicator Data'!BP70="No Data",1,IF('Indicator Data imputation'!BP69&lt;&gt;"",1,0))</f>
        <v>0</v>
      </c>
      <c r="BP66" s="42">
        <f>IF('Indicator Data'!BQ70="No Data",1,IF('Indicator Data imputation'!BQ69&lt;&gt;"",1,0))</f>
        <v>0</v>
      </c>
      <c r="BQ66" s="42">
        <f>IF('Indicator Data'!BR70="No Data",1,IF('Indicator Data imputation'!BR69&lt;&gt;"",1,0))</f>
        <v>0</v>
      </c>
      <c r="BR66" s="42">
        <f>IF('Indicator Data'!BS70="No Data",1,IF('Indicator Data imputation'!BS69&lt;&gt;"",1,0))</f>
        <v>0</v>
      </c>
      <c r="BS66" s="42">
        <f>IF('Indicator Data'!BT70="No Data",1,IF('Indicator Data imputation'!BT69&lt;&gt;"",1,0))</f>
        <v>0</v>
      </c>
      <c r="BT66" s="42">
        <f>IF('Indicator Data'!BU70="No Data",1,IF('Indicator Data imputation'!BU69&lt;&gt;"",1,0))</f>
        <v>0</v>
      </c>
      <c r="BU66">
        <f t="shared" ref="BU66:BU97" si="3">SUM(B66:BT66)</f>
        <v>0</v>
      </c>
      <c r="BV66" s="44">
        <f t="shared" si="1"/>
        <v>0</v>
      </c>
    </row>
    <row r="67" spans="1:74">
      <c r="A67" t="str">
        <f>'Indicator Data'!B71</f>
        <v>GRC</v>
      </c>
      <c r="B67" s="42">
        <f>IF('Indicator Data'!C71="No Data",1,IF('Indicator Data imputation'!C70&lt;&gt;"",1,0))</f>
        <v>0</v>
      </c>
      <c r="C67" s="42">
        <f>IF('Indicator Data'!D71="No Data",1,IF('Indicator Data imputation'!D70&lt;&gt;"",1,0))</f>
        <v>0</v>
      </c>
      <c r="D67" s="42">
        <f>IF('Indicator Data'!E71="No Data",1,IF('Indicator Data imputation'!E70&lt;&gt;"",1,0))</f>
        <v>0</v>
      </c>
      <c r="E67" s="42">
        <f>IF('Indicator Data'!F71="No Data",1,IF('Indicator Data imputation'!F70&lt;&gt;"",1,0))</f>
        <v>0</v>
      </c>
      <c r="F67" s="42">
        <f>IF('Indicator Data'!G71="No Data",1,IF('Indicator Data imputation'!G70&lt;&gt;"",1,0))</f>
        <v>0</v>
      </c>
      <c r="G67" s="42">
        <f>IF('Indicator Data'!H71="No Data",1,IF('Indicator Data imputation'!H70&lt;&gt;"",1,0))</f>
        <v>0</v>
      </c>
      <c r="H67" s="42">
        <f>IF('Indicator Data'!I71="No Data",1,IF('Indicator Data imputation'!I70&lt;&gt;"",1,0))</f>
        <v>0</v>
      </c>
      <c r="I67" s="42">
        <f>IF('Indicator Data'!J71="No Data",1,IF('Indicator Data imputation'!J70&lt;&gt;"",1,0))</f>
        <v>0</v>
      </c>
      <c r="J67" s="42">
        <f>IF('Indicator Data'!K71="No Data",1,IF('Indicator Data imputation'!K70&lt;&gt;"",1,0))</f>
        <v>0</v>
      </c>
      <c r="K67" s="42">
        <f>IF('Indicator Data'!L71="No Data",1,IF('Indicator Data imputation'!L70&lt;&gt;"",1,0))</f>
        <v>0</v>
      </c>
      <c r="L67" s="42">
        <f>IF('Indicator Data'!M71="No Data",1,IF('Indicator Data imputation'!M70&lt;&gt;"",1,0))</f>
        <v>0</v>
      </c>
      <c r="M67" s="42">
        <f>IF('Indicator Data'!N71="No Data",1,IF('Indicator Data imputation'!N70&lt;&gt;"",1,0))</f>
        <v>1</v>
      </c>
      <c r="N67" s="42">
        <f>IF('Indicator Data'!O71="No Data",1,IF('Indicator Data imputation'!O70&lt;&gt;"",1,0))</f>
        <v>1</v>
      </c>
      <c r="O67" s="42">
        <f>IF('Indicator Data'!P71="No Data",1,IF('Indicator Data imputation'!P70&lt;&gt;"",1,0))</f>
        <v>1</v>
      </c>
      <c r="P67" s="42">
        <f>IF('Indicator Data'!Q71="No Data",1,IF('Indicator Data imputation'!Q70&lt;&gt;"",1,0))</f>
        <v>0</v>
      </c>
      <c r="Q67" s="42">
        <f>IF('Indicator Data'!R71="No Data",1,IF('Indicator Data imputation'!R70&lt;&gt;"",1,0))</f>
        <v>0</v>
      </c>
      <c r="R67" s="42">
        <f>IF('Indicator Data'!S71="No Data",1,IF('Indicator Data imputation'!S70&lt;&gt;"",1,0))</f>
        <v>0</v>
      </c>
      <c r="S67" s="42">
        <f>IF('Indicator Data'!T71="No Data",1,IF('Indicator Data imputation'!T70&lt;&gt;"",1,0))</f>
        <v>0</v>
      </c>
      <c r="T67" s="42">
        <f>IF('Indicator Data'!U71="No Data",1,IF('Indicator Data imputation'!U70&lt;&gt;"",1,0))</f>
        <v>0</v>
      </c>
      <c r="U67" s="42">
        <f>IF('Indicator Data'!V71="No Data",1,IF('Indicator Data imputation'!V70&lt;&gt;"",1,0))</f>
        <v>0</v>
      </c>
      <c r="V67" s="42">
        <f>IF('Indicator Data'!W71="No Data",1,IF('Indicator Data imputation'!W70&lt;&gt;"",1,0))</f>
        <v>0</v>
      </c>
      <c r="W67" s="42">
        <f>IF('Indicator Data'!X71="No Data",1,IF('Indicator Data imputation'!X70&lt;&gt;"",1,0))</f>
        <v>0</v>
      </c>
      <c r="X67" s="42">
        <f>IF('Indicator Data'!Y71="No Data",1,IF('Indicator Data imputation'!Y70&lt;&gt;"",1,0))</f>
        <v>0</v>
      </c>
      <c r="Y67" s="42">
        <f>IF('Indicator Data'!Z71="No Data",1,IF('Indicator Data imputation'!Z70&lt;&gt;"",1,0))</f>
        <v>0</v>
      </c>
      <c r="Z67" s="42">
        <f>IF('Indicator Data'!AA71="No Data",1,IF('Indicator Data imputation'!AA70&lt;&gt;"",1,0))</f>
        <v>1</v>
      </c>
      <c r="AA67" s="42">
        <f>IF('Indicator Data'!AB71="No Data",1,IF('Indicator Data imputation'!AB70&lt;&gt;"",1,0))</f>
        <v>0</v>
      </c>
      <c r="AB67" s="42">
        <f>IF('Indicator Data'!AC71="No Data",1,IF('Indicator Data imputation'!AC70&lt;&gt;"",1,0))</f>
        <v>0</v>
      </c>
      <c r="AC67" s="42">
        <f>IF('Indicator Data'!AD71="No Data",1,IF('Indicator Data imputation'!AD70&lt;&gt;"",1,0))</f>
        <v>1</v>
      </c>
      <c r="AD67" s="42">
        <f>IF('Indicator Data'!AE71="No Data",1,IF('Indicator Data imputation'!AE70&lt;&gt;"",1,0))</f>
        <v>0</v>
      </c>
      <c r="AE67" s="42">
        <f>IF('Indicator Data'!AF71="No Data",1,IF('Indicator Data imputation'!AF70&lt;&gt;"",1,0))</f>
        <v>0</v>
      </c>
      <c r="AF67" s="42">
        <f>IF('Indicator Data'!AG71="No Data",1,IF('Indicator Data imputation'!AG70&lt;&gt;"",1,0))</f>
        <v>0</v>
      </c>
      <c r="AG67" s="42">
        <f>IF('Indicator Data'!AH71="No Data",1,IF('Indicator Data imputation'!AH70&lt;&gt;"",1,0))</f>
        <v>0</v>
      </c>
      <c r="AH67" s="42">
        <f>IF('Indicator Data'!AI71="No Data",1,IF('Indicator Data imputation'!AI70&lt;&gt;"",1,0))</f>
        <v>1</v>
      </c>
      <c r="AI67" s="42">
        <f>IF('Indicator Data'!AJ71="No Data",1,IF('Indicator Data imputation'!AJ70&lt;&gt;"",1,0))</f>
        <v>0</v>
      </c>
      <c r="AJ67" s="42">
        <f>IF('Indicator Data'!AK71="No Data",1,IF('Indicator Data imputation'!AK70&lt;&gt;"",1,0))</f>
        <v>0</v>
      </c>
      <c r="AK67" s="42">
        <f>IF('Indicator Data'!AL71="No Data",1,IF('Indicator Data imputation'!AL70&lt;&gt;"",1,0))</f>
        <v>0</v>
      </c>
      <c r="AL67" s="42">
        <f>IF('Indicator Data'!AM71="No Data",1,IF('Indicator Data imputation'!AM70&lt;&gt;"",1,0))</f>
        <v>1</v>
      </c>
      <c r="AM67" s="42">
        <f>IF('Indicator Data'!AN71="No Data",1,IF('Indicator Data imputation'!AN70&lt;&gt;"",1,0))</f>
        <v>0</v>
      </c>
      <c r="AN67" s="42">
        <f>IF('Indicator Data'!AO71="No Data",1,IF('Indicator Data imputation'!AO70&lt;&gt;"",1,0))</f>
        <v>0</v>
      </c>
      <c r="AO67" s="42">
        <f>IF('Indicator Data'!AP71="No Data",1,IF('Indicator Data imputation'!AP70&lt;&gt;"",1,0))</f>
        <v>1</v>
      </c>
      <c r="AP67" s="42">
        <f>IF('Indicator Data'!AQ71="No Data",1,IF('Indicator Data imputation'!AQ70&lt;&gt;"",1,0))</f>
        <v>0</v>
      </c>
      <c r="AQ67" s="42">
        <f>IF('Indicator Data'!AR71="No Data",1,IF('Indicator Data imputation'!AR70&lt;&gt;"",1,0))</f>
        <v>0</v>
      </c>
      <c r="AR67" s="42">
        <f>IF('Indicator Data'!AS71="No Data",1,IF('Indicator Data imputation'!AS70&lt;&gt;"",1,0))</f>
        <v>0</v>
      </c>
      <c r="AS67" s="42">
        <f>IF('Indicator Data'!AT71="No Data",1,IF('Indicator Data imputation'!AT70&lt;&gt;"",1,0))</f>
        <v>1</v>
      </c>
      <c r="AT67" s="42">
        <f>IF('Indicator Data'!AU71="No Data",1,IF('Indicator Data imputation'!AU70&lt;&gt;"",1,0))</f>
        <v>0</v>
      </c>
      <c r="AU67" s="42">
        <f>IF('Indicator Data'!AV71="No Data",1,IF('Indicator Data imputation'!AV70&lt;&gt;"",1,0))</f>
        <v>0</v>
      </c>
      <c r="AV67" s="42">
        <f>IF('Indicator Data'!AW71="No Data",1,IF('Indicator Data imputation'!AW70&lt;&gt;"",1,0))</f>
        <v>0</v>
      </c>
      <c r="AW67" s="42">
        <f>IF('Indicator Data'!AX71="No Data",1,IF('Indicator Data imputation'!AX70&lt;&gt;"",1,0))</f>
        <v>0</v>
      </c>
      <c r="AX67" s="42">
        <f>IF('Indicator Data'!AY71="No Data",1,IF('Indicator Data imputation'!AY70&lt;&gt;"",1,0))</f>
        <v>0</v>
      </c>
      <c r="AY67" s="42">
        <f>IF('Indicator Data'!AZ71="No Data",1,IF('Indicator Data imputation'!AZ70&lt;&gt;"",1,0))</f>
        <v>0</v>
      </c>
      <c r="AZ67" s="42">
        <f>IF('Indicator Data'!BA71="No Data",1,IF('Indicator Data imputation'!BA70&lt;&gt;"",1,0))</f>
        <v>0</v>
      </c>
      <c r="BA67" s="42">
        <f>IF('Indicator Data'!BB71="No Data",1,IF('Indicator Data imputation'!BB70&lt;&gt;"",1,0))</f>
        <v>0</v>
      </c>
      <c r="BB67" s="42">
        <f>IF('Indicator Data'!BC71="No Data",1,IF('Indicator Data imputation'!BC70&lt;&gt;"",1,0))</f>
        <v>0</v>
      </c>
      <c r="BC67" s="42">
        <f>IF('Indicator Data'!BD71="No Data",1,IF('Indicator Data imputation'!BD70&lt;&gt;"",1,0))</f>
        <v>0</v>
      </c>
      <c r="BD67" s="42">
        <f>IF('Indicator Data'!BE71="No Data",1,IF('Indicator Data imputation'!BE70&lt;&gt;"",1,0))</f>
        <v>0</v>
      </c>
      <c r="BE67" s="42">
        <f>IF('Indicator Data'!BF71="No Data",1,IF('Indicator Data imputation'!BF70&lt;&gt;"",1,0))</f>
        <v>0</v>
      </c>
      <c r="BF67" s="42">
        <f>IF('Indicator Data'!BG71="No Data",1,IF('Indicator Data imputation'!BG70&lt;&gt;"",1,0))</f>
        <v>0</v>
      </c>
      <c r="BG67" s="42">
        <f>IF('Indicator Data'!BH71="No Data",1,IF('Indicator Data imputation'!BH70&lt;&gt;"",1,0))</f>
        <v>0</v>
      </c>
      <c r="BH67" s="42">
        <f>IF('Indicator Data'!BI71="No Data",1,IF('Indicator Data imputation'!BI70&lt;&gt;"",1,0))</f>
        <v>0</v>
      </c>
      <c r="BI67" s="42">
        <f>IF('Indicator Data'!BJ71="No Data",1,IF('Indicator Data imputation'!BJ70&lt;&gt;"",1,0))</f>
        <v>1</v>
      </c>
      <c r="BJ67" s="42">
        <f>IF('Indicator Data'!BK71="No Data",1,IF('Indicator Data imputation'!BK70&lt;&gt;"",1,0))</f>
        <v>0</v>
      </c>
      <c r="BK67" s="42">
        <f>IF('Indicator Data'!BL71="No Data",1,IF('Indicator Data imputation'!BL70&lt;&gt;"",1,0))</f>
        <v>0</v>
      </c>
      <c r="BL67" s="42">
        <f>IF('Indicator Data'!BM71="No Data",1,IF('Indicator Data imputation'!BM70&lt;&gt;"",1,0))</f>
        <v>0</v>
      </c>
      <c r="BM67" s="42">
        <f>IF('Indicator Data'!BN71="No Data",1,IF('Indicator Data imputation'!BN70&lt;&gt;"",1,0))</f>
        <v>0</v>
      </c>
      <c r="BN67" s="42">
        <f>IF('Indicator Data'!BO71="No Data",1,IF('Indicator Data imputation'!BO70&lt;&gt;"",1,0))</f>
        <v>0</v>
      </c>
      <c r="BO67" s="42">
        <f>IF('Indicator Data'!BP71="No Data",1,IF('Indicator Data imputation'!BP70&lt;&gt;"",1,0))</f>
        <v>0</v>
      </c>
      <c r="BP67" s="42">
        <f>IF('Indicator Data'!BQ71="No Data",1,IF('Indicator Data imputation'!BQ70&lt;&gt;"",1,0))</f>
        <v>0</v>
      </c>
      <c r="BQ67" s="42">
        <f>IF('Indicator Data'!BR71="No Data",1,IF('Indicator Data imputation'!BR70&lt;&gt;"",1,0))</f>
        <v>0</v>
      </c>
      <c r="BR67" s="42">
        <f>IF('Indicator Data'!BS71="No Data",1,IF('Indicator Data imputation'!BS70&lt;&gt;"",1,0))</f>
        <v>0</v>
      </c>
      <c r="BS67" s="42">
        <f>IF('Indicator Data'!BT71="No Data",1,IF('Indicator Data imputation'!BT70&lt;&gt;"",1,0))</f>
        <v>0</v>
      </c>
      <c r="BT67" s="42">
        <f>IF('Indicator Data'!BU71="No Data",1,IF('Indicator Data imputation'!BU70&lt;&gt;"",1,0))</f>
        <v>0</v>
      </c>
      <c r="BU67">
        <f t="shared" si="3"/>
        <v>10</v>
      </c>
      <c r="BV67" s="44">
        <f t="shared" ref="BV67:BV130" si="4">BU67/75</f>
        <v>0.13333333333333333</v>
      </c>
    </row>
    <row r="68" spans="1:74">
      <c r="A68" t="str">
        <f>'Indicator Data'!B72</f>
        <v>GRD</v>
      </c>
      <c r="B68" s="42">
        <f>IF('Indicator Data'!C72="No Data",1,IF('Indicator Data imputation'!C71&lt;&gt;"",1,0))</f>
        <v>0</v>
      </c>
      <c r="C68" s="42">
        <f>IF('Indicator Data'!D72="No Data",1,IF('Indicator Data imputation'!D71&lt;&gt;"",1,0))</f>
        <v>0</v>
      </c>
      <c r="D68" s="42">
        <f>IF('Indicator Data'!E72="No Data",1,IF('Indicator Data imputation'!E71&lt;&gt;"",1,0))</f>
        <v>0</v>
      </c>
      <c r="E68" s="42">
        <f>IF('Indicator Data'!F72="No Data",1,IF('Indicator Data imputation'!F71&lt;&gt;"",1,0))</f>
        <v>0</v>
      </c>
      <c r="F68" s="42">
        <f>IF('Indicator Data'!G72="No Data",1,IF('Indicator Data imputation'!G71&lt;&gt;"",1,0))</f>
        <v>0</v>
      </c>
      <c r="G68" s="42">
        <f>IF('Indicator Data'!H72="No Data",1,IF('Indicator Data imputation'!H71&lt;&gt;"",1,0))</f>
        <v>0</v>
      </c>
      <c r="H68" s="42">
        <f>IF('Indicator Data'!I72="No Data",1,IF('Indicator Data imputation'!I71&lt;&gt;"",1,0))</f>
        <v>0</v>
      </c>
      <c r="I68" s="42">
        <f>IF('Indicator Data'!J72="No Data",1,IF('Indicator Data imputation'!J71&lt;&gt;"",1,0))</f>
        <v>0</v>
      </c>
      <c r="J68" s="42">
        <f>IF('Indicator Data'!K72="No Data",1,IF('Indicator Data imputation'!K71&lt;&gt;"",1,0))</f>
        <v>0</v>
      </c>
      <c r="K68" s="42">
        <f>IF('Indicator Data'!L72="No Data",1,IF('Indicator Data imputation'!L71&lt;&gt;"",1,0))</f>
        <v>1</v>
      </c>
      <c r="L68" s="42">
        <f>IF('Indicator Data'!M72="No Data",1,IF('Indicator Data imputation'!M71&lt;&gt;"",1,0))</f>
        <v>1</v>
      </c>
      <c r="M68" s="42">
        <f>IF('Indicator Data'!N72="No Data",1,IF('Indicator Data imputation'!N71&lt;&gt;"",1,0))</f>
        <v>1</v>
      </c>
      <c r="N68" s="42">
        <f>IF('Indicator Data'!O72="No Data",1,IF('Indicator Data imputation'!O71&lt;&gt;"",1,0))</f>
        <v>1</v>
      </c>
      <c r="O68" s="42">
        <f>IF('Indicator Data'!P72="No Data",1,IF('Indicator Data imputation'!P71&lt;&gt;"",1,0))</f>
        <v>1</v>
      </c>
      <c r="P68" s="42">
        <f>IF('Indicator Data'!Q72="No Data",1,IF('Indicator Data imputation'!Q71&lt;&gt;"",1,0))</f>
        <v>0</v>
      </c>
      <c r="Q68" s="42">
        <f>IF('Indicator Data'!R72="No Data",1,IF('Indicator Data imputation'!R71&lt;&gt;"",1,0))</f>
        <v>0</v>
      </c>
      <c r="R68" s="42">
        <f>IF('Indicator Data'!S72="No Data",1,IF('Indicator Data imputation'!S71&lt;&gt;"",1,0))</f>
        <v>0</v>
      </c>
      <c r="S68" s="42">
        <f>IF('Indicator Data'!T72="No Data",1,IF('Indicator Data imputation'!T71&lt;&gt;"",1,0))</f>
        <v>0</v>
      </c>
      <c r="T68" s="42">
        <f>IF('Indicator Data'!U72="No Data",1,IF('Indicator Data imputation'!U71&lt;&gt;"",1,0))</f>
        <v>0</v>
      </c>
      <c r="U68" s="42">
        <f>IF('Indicator Data'!V72="No Data",1,IF('Indicator Data imputation'!V71&lt;&gt;"",1,0))</f>
        <v>0</v>
      </c>
      <c r="V68" s="42">
        <f>IF('Indicator Data'!W72="No Data",1,IF('Indicator Data imputation'!W71&lt;&gt;"",1,0))</f>
        <v>0</v>
      </c>
      <c r="W68" s="42">
        <f>IF('Indicator Data'!X72="No Data",1,IF('Indicator Data imputation'!X71&lt;&gt;"",1,0))</f>
        <v>0</v>
      </c>
      <c r="X68" s="42">
        <f>IF('Indicator Data'!Y72="No Data",1,IF('Indicator Data imputation'!Y71&lt;&gt;"",1,0))</f>
        <v>1</v>
      </c>
      <c r="Y68" s="42">
        <f>IF('Indicator Data'!Z72="No Data",1,IF('Indicator Data imputation'!Z71&lt;&gt;"",1,0))</f>
        <v>0</v>
      </c>
      <c r="Z68" s="42">
        <f>IF('Indicator Data'!AA72="No Data",1,IF('Indicator Data imputation'!AA71&lt;&gt;"",1,0))</f>
        <v>1</v>
      </c>
      <c r="AA68" s="42">
        <f>IF('Indicator Data'!AB72="No Data",1,IF('Indicator Data imputation'!AB71&lt;&gt;"",1,0))</f>
        <v>1</v>
      </c>
      <c r="AB68" s="42">
        <f>IF('Indicator Data'!AC72="No Data",1,IF('Indicator Data imputation'!AC71&lt;&gt;"",1,0))</f>
        <v>1</v>
      </c>
      <c r="AC68" s="42">
        <f>IF('Indicator Data'!AD72="No Data",1,IF('Indicator Data imputation'!AD71&lt;&gt;"",1,0))</f>
        <v>1</v>
      </c>
      <c r="AD68" s="42">
        <f>IF('Indicator Data'!AE72="No Data",1,IF('Indicator Data imputation'!AE71&lt;&gt;"",1,0))</f>
        <v>0</v>
      </c>
      <c r="AE68" s="42">
        <f>IF('Indicator Data'!AF72="No Data",1,IF('Indicator Data imputation'!AF71&lt;&gt;"",1,0))</f>
        <v>0</v>
      </c>
      <c r="AF68" s="42">
        <f>IF('Indicator Data'!AG72="No Data",1,IF('Indicator Data imputation'!AG71&lt;&gt;"",1,0))</f>
        <v>0</v>
      </c>
      <c r="AG68" s="42">
        <f>IF('Indicator Data'!AH72="No Data",1,IF('Indicator Data imputation'!AH71&lt;&gt;"",1,0))</f>
        <v>0</v>
      </c>
      <c r="AH68" s="42">
        <f>IF('Indicator Data'!AI72="No Data",1,IF('Indicator Data imputation'!AI71&lt;&gt;"",1,0))</f>
        <v>1</v>
      </c>
      <c r="AI68" s="42">
        <f>IF('Indicator Data'!AJ72="No Data",1,IF('Indicator Data imputation'!AJ71&lt;&gt;"",1,0))</f>
        <v>0</v>
      </c>
      <c r="AJ68" s="42">
        <f>IF('Indicator Data'!AK72="No Data",1,IF('Indicator Data imputation'!AK71&lt;&gt;"",1,0))</f>
        <v>0</v>
      </c>
      <c r="AK68" s="42">
        <f>IF('Indicator Data'!AL72="No Data",1,IF('Indicator Data imputation'!AL71&lt;&gt;"",1,0))</f>
        <v>0</v>
      </c>
      <c r="AL68" s="42">
        <f>IF('Indicator Data'!AM72="No Data",1,IF('Indicator Data imputation'!AM71&lt;&gt;"",1,0))</f>
        <v>0</v>
      </c>
      <c r="AM68" s="42">
        <f>IF('Indicator Data'!AN72="No Data",1,IF('Indicator Data imputation'!AN71&lt;&gt;"",1,0))</f>
        <v>0</v>
      </c>
      <c r="AN68" s="42">
        <f>IF('Indicator Data'!AO72="No Data",1,IF('Indicator Data imputation'!AO71&lt;&gt;"",1,0))</f>
        <v>0</v>
      </c>
      <c r="AO68" s="42">
        <f>IF('Indicator Data'!AP72="No Data",1,IF('Indicator Data imputation'!AP71&lt;&gt;"",1,0))</f>
        <v>1</v>
      </c>
      <c r="AP68" s="42">
        <f>IF('Indicator Data'!AQ72="No Data",1,IF('Indicator Data imputation'!AQ71&lt;&gt;"",1,0))</f>
        <v>0</v>
      </c>
      <c r="AQ68" s="42">
        <f>IF('Indicator Data'!AR72="No Data",1,IF('Indicator Data imputation'!AR71&lt;&gt;"",1,0))</f>
        <v>1</v>
      </c>
      <c r="AR68" s="42">
        <f>IF('Indicator Data'!AS72="No Data",1,IF('Indicator Data imputation'!AS71&lt;&gt;"",1,0))</f>
        <v>1</v>
      </c>
      <c r="AS68" s="42">
        <f>IF('Indicator Data'!AT72="No Data",1,IF('Indicator Data imputation'!AT71&lt;&gt;"",1,0))</f>
        <v>1</v>
      </c>
      <c r="AT68" s="42">
        <f>IF('Indicator Data'!AU72="No Data",1,IF('Indicator Data imputation'!AU71&lt;&gt;"",1,0))</f>
        <v>0</v>
      </c>
      <c r="AU68" s="42">
        <f>IF('Indicator Data'!AV72="No Data",1,IF('Indicator Data imputation'!AV71&lt;&gt;"",1,0))</f>
        <v>1</v>
      </c>
      <c r="AV68" s="42">
        <f>IF('Indicator Data'!AW72="No Data",1,IF('Indicator Data imputation'!AW71&lt;&gt;"",1,0))</f>
        <v>0</v>
      </c>
      <c r="AW68" s="42">
        <f>IF('Indicator Data'!AX72="No Data",1,IF('Indicator Data imputation'!AX71&lt;&gt;"",1,0))</f>
        <v>0</v>
      </c>
      <c r="AX68" s="42">
        <f>IF('Indicator Data'!AY72="No Data",1,IF('Indicator Data imputation'!AY71&lt;&gt;"",1,0))</f>
        <v>0</v>
      </c>
      <c r="AY68" s="42">
        <f>IF('Indicator Data'!AZ72="No Data",1,IF('Indicator Data imputation'!AZ71&lt;&gt;"",1,0))</f>
        <v>0</v>
      </c>
      <c r="AZ68" s="42">
        <f>IF('Indicator Data'!BA72="No Data",1,IF('Indicator Data imputation'!BA71&lt;&gt;"",1,0))</f>
        <v>0</v>
      </c>
      <c r="BA68" s="42">
        <f>IF('Indicator Data'!BB72="No Data",1,IF('Indicator Data imputation'!BB71&lt;&gt;"",1,0))</f>
        <v>0</v>
      </c>
      <c r="BB68" s="42">
        <f>IF('Indicator Data'!BC72="No Data",1,IF('Indicator Data imputation'!BC71&lt;&gt;"",1,0))</f>
        <v>0</v>
      </c>
      <c r="BC68" s="42">
        <f>IF('Indicator Data'!BD72="No Data",1,IF('Indicator Data imputation'!BD71&lt;&gt;"",1,0))</f>
        <v>1</v>
      </c>
      <c r="BD68" s="42">
        <f>IF('Indicator Data'!BE72="No Data",1,IF('Indicator Data imputation'!BE71&lt;&gt;"",1,0))</f>
        <v>1</v>
      </c>
      <c r="BE68" s="42">
        <f>IF('Indicator Data'!BF72="No Data",1,IF('Indicator Data imputation'!BF71&lt;&gt;"",1,0))</f>
        <v>0</v>
      </c>
      <c r="BF68" s="42">
        <f>IF('Indicator Data'!BG72="No Data",1,IF('Indicator Data imputation'!BG71&lt;&gt;"",1,0))</f>
        <v>0</v>
      </c>
      <c r="BG68" s="42">
        <f>IF('Indicator Data'!BH72="No Data",1,IF('Indicator Data imputation'!BH71&lt;&gt;"",1,0))</f>
        <v>0</v>
      </c>
      <c r="BH68" s="42">
        <f>IF('Indicator Data'!BI72="No Data",1,IF('Indicator Data imputation'!BI71&lt;&gt;"",1,0))</f>
        <v>0</v>
      </c>
      <c r="BI68" s="42">
        <f>IF('Indicator Data'!BJ72="No Data",1,IF('Indicator Data imputation'!BJ71&lt;&gt;"",1,0))</f>
        <v>1</v>
      </c>
      <c r="BJ68" s="42">
        <f>IF('Indicator Data'!BK72="No Data",1,IF('Indicator Data imputation'!BK71&lt;&gt;"",1,0))</f>
        <v>0</v>
      </c>
      <c r="BK68" s="42">
        <f>IF('Indicator Data'!BL72="No Data",1,IF('Indicator Data imputation'!BL71&lt;&gt;"",1,0))</f>
        <v>0</v>
      </c>
      <c r="BL68" s="42">
        <f>IF('Indicator Data'!BM72="No Data",1,IF('Indicator Data imputation'!BM71&lt;&gt;"",1,0))</f>
        <v>0</v>
      </c>
      <c r="BM68" s="42">
        <f>IF('Indicator Data'!BN72="No Data",1,IF('Indicator Data imputation'!BN71&lt;&gt;"",1,0))</f>
        <v>0</v>
      </c>
      <c r="BN68" s="42">
        <f>IF('Indicator Data'!BO72="No Data",1,IF('Indicator Data imputation'!BO71&lt;&gt;"",1,0))</f>
        <v>0</v>
      </c>
      <c r="BO68" s="42">
        <f>IF('Indicator Data'!BP72="No Data",1,IF('Indicator Data imputation'!BP71&lt;&gt;"",1,0))</f>
        <v>0</v>
      </c>
      <c r="BP68" s="42">
        <f>IF('Indicator Data'!BQ72="No Data",1,IF('Indicator Data imputation'!BQ71&lt;&gt;"",1,0))</f>
        <v>0</v>
      </c>
      <c r="BQ68" s="42">
        <f>IF('Indicator Data'!BR72="No Data",1,IF('Indicator Data imputation'!BR71&lt;&gt;"",1,0))</f>
        <v>0</v>
      </c>
      <c r="BR68" s="42">
        <f>IF('Indicator Data'!BS72="No Data",1,IF('Indicator Data imputation'!BS71&lt;&gt;"",1,0))</f>
        <v>1</v>
      </c>
      <c r="BS68" s="42">
        <f>IF('Indicator Data'!BT72="No Data",1,IF('Indicator Data imputation'!BT71&lt;&gt;"",1,0))</f>
        <v>0</v>
      </c>
      <c r="BT68" s="42">
        <f>IF('Indicator Data'!BU72="No Data",1,IF('Indicator Data imputation'!BU71&lt;&gt;"",1,0))</f>
        <v>0</v>
      </c>
      <c r="BU68">
        <f t="shared" si="3"/>
        <v>20</v>
      </c>
      <c r="BV68" s="44">
        <f t="shared" si="4"/>
        <v>0.26666666666666666</v>
      </c>
    </row>
    <row r="69" spans="1:74">
      <c r="A69" t="str">
        <f>'Indicator Data'!B73</f>
        <v>GTM</v>
      </c>
      <c r="B69" s="42">
        <f>IF('Indicator Data'!C73="No Data",1,IF('Indicator Data imputation'!C72&lt;&gt;"",1,0))</f>
        <v>0</v>
      </c>
      <c r="C69" s="42">
        <f>IF('Indicator Data'!D73="No Data",1,IF('Indicator Data imputation'!D72&lt;&gt;"",1,0))</f>
        <v>0</v>
      </c>
      <c r="D69" s="42">
        <f>IF('Indicator Data'!E73="No Data",1,IF('Indicator Data imputation'!E72&lt;&gt;"",1,0))</f>
        <v>0</v>
      </c>
      <c r="E69" s="42">
        <f>IF('Indicator Data'!F73="No Data",1,IF('Indicator Data imputation'!F72&lt;&gt;"",1,0))</f>
        <v>0</v>
      </c>
      <c r="F69" s="42">
        <f>IF('Indicator Data'!G73="No Data",1,IF('Indicator Data imputation'!G72&lt;&gt;"",1,0))</f>
        <v>0</v>
      </c>
      <c r="G69" s="42">
        <f>IF('Indicator Data'!H73="No Data",1,IF('Indicator Data imputation'!H72&lt;&gt;"",1,0))</f>
        <v>0</v>
      </c>
      <c r="H69" s="42">
        <f>IF('Indicator Data'!I73="No Data",1,IF('Indicator Data imputation'!I72&lt;&gt;"",1,0))</f>
        <v>0</v>
      </c>
      <c r="I69" s="42">
        <f>IF('Indicator Data'!J73="No Data",1,IF('Indicator Data imputation'!J72&lt;&gt;"",1,0))</f>
        <v>0</v>
      </c>
      <c r="J69" s="42">
        <f>IF('Indicator Data'!K73="No Data",1,IF('Indicator Data imputation'!K72&lt;&gt;"",1,0))</f>
        <v>0</v>
      </c>
      <c r="K69" s="42">
        <f>IF('Indicator Data'!L73="No Data",1,IF('Indicator Data imputation'!L72&lt;&gt;"",1,0))</f>
        <v>0</v>
      </c>
      <c r="L69" s="42">
        <f>IF('Indicator Data'!M73="No Data",1,IF('Indicator Data imputation'!M72&lt;&gt;"",1,0))</f>
        <v>1</v>
      </c>
      <c r="M69" s="42">
        <f>IF('Indicator Data'!N73="No Data",1,IF('Indicator Data imputation'!N72&lt;&gt;"",1,0))</f>
        <v>1</v>
      </c>
      <c r="N69" s="42">
        <f>IF('Indicator Data'!O73="No Data",1,IF('Indicator Data imputation'!O72&lt;&gt;"",1,0))</f>
        <v>1</v>
      </c>
      <c r="O69" s="42">
        <f>IF('Indicator Data'!P73="No Data",1,IF('Indicator Data imputation'!P72&lt;&gt;"",1,0))</f>
        <v>1</v>
      </c>
      <c r="P69" s="42">
        <f>IF('Indicator Data'!Q73="No Data",1,IF('Indicator Data imputation'!Q72&lt;&gt;"",1,0))</f>
        <v>0</v>
      </c>
      <c r="Q69" s="42">
        <f>IF('Indicator Data'!R73="No Data",1,IF('Indicator Data imputation'!R72&lt;&gt;"",1,0))</f>
        <v>0</v>
      </c>
      <c r="R69" s="42">
        <f>IF('Indicator Data'!S73="No Data",1,IF('Indicator Data imputation'!S72&lt;&gt;"",1,0))</f>
        <v>0</v>
      </c>
      <c r="S69" s="42">
        <f>IF('Indicator Data'!T73="No Data",1,IF('Indicator Data imputation'!T72&lt;&gt;"",1,0))</f>
        <v>0</v>
      </c>
      <c r="T69" s="42">
        <f>IF('Indicator Data'!U73="No Data",1,IF('Indicator Data imputation'!U72&lt;&gt;"",1,0))</f>
        <v>0</v>
      </c>
      <c r="U69" s="42">
        <f>IF('Indicator Data'!V73="No Data",1,IF('Indicator Data imputation'!V72&lt;&gt;"",1,0))</f>
        <v>0</v>
      </c>
      <c r="V69" s="42">
        <f>IF('Indicator Data'!W73="No Data",1,IF('Indicator Data imputation'!W72&lt;&gt;"",1,0))</f>
        <v>0</v>
      </c>
      <c r="W69" s="42">
        <f>IF('Indicator Data'!X73="No Data",1,IF('Indicator Data imputation'!X72&lt;&gt;"",1,0))</f>
        <v>0</v>
      </c>
      <c r="X69" s="42">
        <f>IF('Indicator Data'!Y73="No Data",1,IF('Indicator Data imputation'!Y72&lt;&gt;"",1,0))</f>
        <v>0</v>
      </c>
      <c r="Y69" s="42">
        <f>IF('Indicator Data'!Z73="No Data",1,IF('Indicator Data imputation'!Z72&lt;&gt;"",1,0))</f>
        <v>0</v>
      </c>
      <c r="Z69" s="42">
        <f>IF('Indicator Data'!AA73="No Data",1,IF('Indicator Data imputation'!AA72&lt;&gt;"",1,0))</f>
        <v>0</v>
      </c>
      <c r="AA69" s="42">
        <f>IF('Indicator Data'!AB73="No Data",1,IF('Indicator Data imputation'!AB72&lt;&gt;"",1,0))</f>
        <v>0</v>
      </c>
      <c r="AB69" s="42">
        <f>IF('Indicator Data'!AC73="No Data",1,IF('Indicator Data imputation'!AC72&lt;&gt;"",1,0))</f>
        <v>0</v>
      </c>
      <c r="AC69" s="42">
        <f>IF('Indicator Data'!AD73="No Data",1,IF('Indicator Data imputation'!AD72&lt;&gt;"",1,0))</f>
        <v>0</v>
      </c>
      <c r="AD69" s="42">
        <f>IF('Indicator Data'!AE73="No Data",1,IF('Indicator Data imputation'!AE72&lt;&gt;"",1,0))</f>
        <v>0</v>
      </c>
      <c r="AE69" s="42">
        <f>IF('Indicator Data'!AF73="No Data",1,IF('Indicator Data imputation'!AF72&lt;&gt;"",1,0))</f>
        <v>0</v>
      </c>
      <c r="AF69" s="42">
        <f>IF('Indicator Data'!AG73="No Data",1,IF('Indicator Data imputation'!AG72&lt;&gt;"",1,0))</f>
        <v>0</v>
      </c>
      <c r="AG69" s="42">
        <f>IF('Indicator Data'!AH73="No Data",1,IF('Indicator Data imputation'!AH72&lt;&gt;"",1,0))</f>
        <v>0</v>
      </c>
      <c r="AH69" s="42">
        <f>IF('Indicator Data'!AI73="No Data",1,IF('Indicator Data imputation'!AI72&lt;&gt;"",1,0))</f>
        <v>0</v>
      </c>
      <c r="AI69" s="42">
        <f>IF('Indicator Data'!AJ73="No Data",1,IF('Indicator Data imputation'!AJ72&lt;&gt;"",1,0))</f>
        <v>0</v>
      </c>
      <c r="AJ69" s="42">
        <f>IF('Indicator Data'!AK73="No Data",1,IF('Indicator Data imputation'!AK72&lt;&gt;"",1,0))</f>
        <v>0</v>
      </c>
      <c r="AK69" s="42">
        <f>IF('Indicator Data'!AL73="No Data",1,IF('Indicator Data imputation'!AL72&lt;&gt;"",1,0))</f>
        <v>0</v>
      </c>
      <c r="AL69" s="42">
        <f>IF('Indicator Data'!AM73="No Data",1,IF('Indicator Data imputation'!AM72&lt;&gt;"",1,0))</f>
        <v>0</v>
      </c>
      <c r="AM69" s="42">
        <f>IF('Indicator Data'!AN73="No Data",1,IF('Indicator Data imputation'!AN72&lt;&gt;"",1,0))</f>
        <v>0</v>
      </c>
      <c r="AN69" s="42">
        <f>IF('Indicator Data'!AO73="No Data",1,IF('Indicator Data imputation'!AO72&lt;&gt;"",1,0))</f>
        <v>0</v>
      </c>
      <c r="AO69" s="42">
        <f>IF('Indicator Data'!AP73="No Data",1,IF('Indicator Data imputation'!AP72&lt;&gt;"",1,0))</f>
        <v>0</v>
      </c>
      <c r="AP69" s="42">
        <f>IF('Indicator Data'!AQ73="No Data",1,IF('Indicator Data imputation'!AQ72&lt;&gt;"",1,0))</f>
        <v>0</v>
      </c>
      <c r="AQ69" s="42">
        <f>IF('Indicator Data'!AR73="No Data",1,IF('Indicator Data imputation'!AR72&lt;&gt;"",1,0))</f>
        <v>0</v>
      </c>
      <c r="AR69" s="42">
        <f>IF('Indicator Data'!AS73="No Data",1,IF('Indicator Data imputation'!AS72&lt;&gt;"",1,0))</f>
        <v>0</v>
      </c>
      <c r="AS69" s="42">
        <f>IF('Indicator Data'!AT73="No Data",1,IF('Indicator Data imputation'!AT72&lt;&gt;"",1,0))</f>
        <v>0</v>
      </c>
      <c r="AT69" s="42">
        <f>IF('Indicator Data'!AU73="No Data",1,IF('Indicator Data imputation'!AU72&lt;&gt;"",1,0))</f>
        <v>0</v>
      </c>
      <c r="AU69" s="42">
        <f>IF('Indicator Data'!AV73="No Data",1,IF('Indicator Data imputation'!AV72&lt;&gt;"",1,0))</f>
        <v>0</v>
      </c>
      <c r="AV69" s="42">
        <f>IF('Indicator Data'!AW73="No Data",1,IF('Indicator Data imputation'!AW72&lt;&gt;"",1,0))</f>
        <v>0</v>
      </c>
      <c r="AW69" s="42">
        <f>IF('Indicator Data'!AX73="No Data",1,IF('Indicator Data imputation'!AX72&lt;&gt;"",1,0))</f>
        <v>0</v>
      </c>
      <c r="AX69" s="42">
        <f>IF('Indicator Data'!AY73="No Data",1,IF('Indicator Data imputation'!AY72&lt;&gt;"",1,0))</f>
        <v>0</v>
      </c>
      <c r="AY69" s="42">
        <f>IF('Indicator Data'!AZ73="No Data",1,IF('Indicator Data imputation'!AZ72&lt;&gt;"",1,0))</f>
        <v>0</v>
      </c>
      <c r="AZ69" s="42">
        <f>IF('Indicator Data'!BA73="No Data",1,IF('Indicator Data imputation'!BA72&lt;&gt;"",1,0))</f>
        <v>0</v>
      </c>
      <c r="BA69" s="42">
        <f>IF('Indicator Data'!BB73="No Data",1,IF('Indicator Data imputation'!BB72&lt;&gt;"",1,0))</f>
        <v>0</v>
      </c>
      <c r="BB69" s="42">
        <f>IF('Indicator Data'!BC73="No Data",1,IF('Indicator Data imputation'!BC72&lt;&gt;"",1,0))</f>
        <v>0</v>
      </c>
      <c r="BC69" s="42">
        <f>IF('Indicator Data'!BD73="No Data",1,IF('Indicator Data imputation'!BD72&lt;&gt;"",1,0))</f>
        <v>0</v>
      </c>
      <c r="BD69" s="42">
        <f>IF('Indicator Data'!BE73="No Data",1,IF('Indicator Data imputation'!BE72&lt;&gt;"",1,0))</f>
        <v>0</v>
      </c>
      <c r="BE69" s="42">
        <f>IF('Indicator Data'!BF73="No Data",1,IF('Indicator Data imputation'!BF72&lt;&gt;"",1,0))</f>
        <v>0</v>
      </c>
      <c r="BF69" s="42">
        <f>IF('Indicator Data'!BG73="No Data",1,IF('Indicator Data imputation'!BG72&lt;&gt;"",1,0))</f>
        <v>0</v>
      </c>
      <c r="BG69" s="42">
        <f>IF('Indicator Data'!BH73="No Data",1,IF('Indicator Data imputation'!BH72&lt;&gt;"",1,0))</f>
        <v>0</v>
      </c>
      <c r="BH69" s="42">
        <f>IF('Indicator Data'!BI73="No Data",1,IF('Indicator Data imputation'!BI72&lt;&gt;"",1,0))</f>
        <v>0</v>
      </c>
      <c r="BI69" s="42">
        <f>IF('Indicator Data'!BJ73="No Data",1,IF('Indicator Data imputation'!BJ72&lt;&gt;"",1,0))</f>
        <v>0</v>
      </c>
      <c r="BJ69" s="42">
        <f>IF('Indicator Data'!BK73="No Data",1,IF('Indicator Data imputation'!BK72&lt;&gt;"",1,0))</f>
        <v>0</v>
      </c>
      <c r="BK69" s="42">
        <f>IF('Indicator Data'!BL73="No Data",1,IF('Indicator Data imputation'!BL72&lt;&gt;"",1,0))</f>
        <v>0</v>
      </c>
      <c r="BL69" s="42">
        <f>IF('Indicator Data'!BM73="No Data",1,IF('Indicator Data imputation'!BM72&lt;&gt;"",1,0))</f>
        <v>0</v>
      </c>
      <c r="BM69" s="42">
        <f>IF('Indicator Data'!BN73="No Data",1,IF('Indicator Data imputation'!BN72&lt;&gt;"",1,0))</f>
        <v>0</v>
      </c>
      <c r="BN69" s="42">
        <f>IF('Indicator Data'!BO73="No Data",1,IF('Indicator Data imputation'!BO72&lt;&gt;"",1,0))</f>
        <v>0</v>
      </c>
      <c r="BO69" s="42">
        <f>IF('Indicator Data'!BP73="No Data",1,IF('Indicator Data imputation'!BP72&lt;&gt;"",1,0))</f>
        <v>0</v>
      </c>
      <c r="BP69" s="42">
        <f>IF('Indicator Data'!BQ73="No Data",1,IF('Indicator Data imputation'!BQ72&lt;&gt;"",1,0))</f>
        <v>0</v>
      </c>
      <c r="BQ69" s="42">
        <f>IF('Indicator Data'!BR73="No Data",1,IF('Indicator Data imputation'!BR72&lt;&gt;"",1,0))</f>
        <v>0</v>
      </c>
      <c r="BR69" s="42">
        <f>IF('Indicator Data'!BS73="No Data",1,IF('Indicator Data imputation'!BS72&lt;&gt;"",1,0))</f>
        <v>0</v>
      </c>
      <c r="BS69" s="42">
        <f>IF('Indicator Data'!BT73="No Data",1,IF('Indicator Data imputation'!BT72&lt;&gt;"",1,0))</f>
        <v>0</v>
      </c>
      <c r="BT69" s="42">
        <f>IF('Indicator Data'!BU73="No Data",1,IF('Indicator Data imputation'!BU72&lt;&gt;"",1,0))</f>
        <v>0</v>
      </c>
      <c r="BU69">
        <f t="shared" si="3"/>
        <v>4</v>
      </c>
      <c r="BV69" s="44">
        <f t="shared" si="4"/>
        <v>5.3333333333333337E-2</v>
      </c>
    </row>
    <row r="70" spans="1:74">
      <c r="A70" t="str">
        <f>'Indicator Data'!B74</f>
        <v>GIN</v>
      </c>
      <c r="B70" s="42">
        <f>IF('Indicator Data'!C74="No Data",1,IF('Indicator Data imputation'!C73&lt;&gt;"",1,0))</f>
        <v>0</v>
      </c>
      <c r="C70" s="42">
        <f>IF('Indicator Data'!D74="No Data",1,IF('Indicator Data imputation'!D73&lt;&gt;"",1,0))</f>
        <v>0</v>
      </c>
      <c r="D70" s="42">
        <f>IF('Indicator Data'!E74="No Data",1,IF('Indicator Data imputation'!E73&lt;&gt;"",1,0))</f>
        <v>0</v>
      </c>
      <c r="E70" s="42">
        <f>IF('Indicator Data'!F74="No Data",1,IF('Indicator Data imputation'!F73&lt;&gt;"",1,0))</f>
        <v>0</v>
      </c>
      <c r="F70" s="42">
        <f>IF('Indicator Data'!G74="No Data",1,IF('Indicator Data imputation'!G73&lt;&gt;"",1,0))</f>
        <v>0</v>
      </c>
      <c r="G70" s="42">
        <f>IF('Indicator Data'!H74="No Data",1,IF('Indicator Data imputation'!H73&lt;&gt;"",1,0))</f>
        <v>0</v>
      </c>
      <c r="H70" s="42">
        <f>IF('Indicator Data'!I74="No Data",1,IF('Indicator Data imputation'!I73&lt;&gt;"",1,0))</f>
        <v>0</v>
      </c>
      <c r="I70" s="42">
        <f>IF('Indicator Data'!J74="No Data",1,IF('Indicator Data imputation'!J73&lt;&gt;"",1,0))</f>
        <v>0</v>
      </c>
      <c r="J70" s="42">
        <f>IF('Indicator Data'!K74="No Data",1,IF('Indicator Data imputation'!K73&lt;&gt;"",1,0))</f>
        <v>0</v>
      </c>
      <c r="K70" s="42">
        <f>IF('Indicator Data'!L74="No Data",1,IF('Indicator Data imputation'!L73&lt;&gt;"",1,0))</f>
        <v>0</v>
      </c>
      <c r="L70" s="42">
        <f>IF('Indicator Data'!M74="No Data",1,IF('Indicator Data imputation'!M73&lt;&gt;"",1,0))</f>
        <v>0</v>
      </c>
      <c r="M70" s="42">
        <f>IF('Indicator Data'!N74="No Data",1,IF('Indicator Data imputation'!N73&lt;&gt;"",1,0))</f>
        <v>0</v>
      </c>
      <c r="N70" s="42">
        <f>IF('Indicator Data'!O74="No Data",1,IF('Indicator Data imputation'!O73&lt;&gt;"",1,0))</f>
        <v>0</v>
      </c>
      <c r="O70" s="42">
        <f>IF('Indicator Data'!P74="No Data",1,IF('Indicator Data imputation'!P73&lt;&gt;"",1,0))</f>
        <v>0</v>
      </c>
      <c r="P70" s="42">
        <f>IF('Indicator Data'!Q74="No Data",1,IF('Indicator Data imputation'!Q73&lt;&gt;"",1,0))</f>
        <v>0</v>
      </c>
      <c r="Q70" s="42">
        <f>IF('Indicator Data'!R74="No Data",1,IF('Indicator Data imputation'!R73&lt;&gt;"",1,0))</f>
        <v>0</v>
      </c>
      <c r="R70" s="42">
        <f>IF('Indicator Data'!S74="No Data",1,IF('Indicator Data imputation'!S73&lt;&gt;"",1,0))</f>
        <v>0</v>
      </c>
      <c r="S70" s="42">
        <f>IF('Indicator Data'!T74="No Data",1,IF('Indicator Data imputation'!T73&lt;&gt;"",1,0))</f>
        <v>0</v>
      </c>
      <c r="T70" s="42">
        <f>IF('Indicator Data'!U74="No Data",1,IF('Indicator Data imputation'!U73&lt;&gt;"",1,0))</f>
        <v>0</v>
      </c>
      <c r="U70" s="42">
        <f>IF('Indicator Data'!V74="No Data",1,IF('Indicator Data imputation'!V73&lt;&gt;"",1,0))</f>
        <v>0</v>
      </c>
      <c r="V70" s="42">
        <f>IF('Indicator Data'!W74="No Data",1,IF('Indicator Data imputation'!W73&lt;&gt;"",1,0))</f>
        <v>0</v>
      </c>
      <c r="W70" s="42">
        <f>IF('Indicator Data'!X74="No Data",1,IF('Indicator Data imputation'!X73&lt;&gt;"",1,0))</f>
        <v>0</v>
      </c>
      <c r="X70" s="42">
        <f>IF('Indicator Data'!Y74="No Data",1,IF('Indicator Data imputation'!Y73&lt;&gt;"",1,0))</f>
        <v>0</v>
      </c>
      <c r="Y70" s="42">
        <f>IF('Indicator Data'!Z74="No Data",1,IF('Indicator Data imputation'!Z73&lt;&gt;"",1,0))</f>
        <v>0</v>
      </c>
      <c r="Z70" s="42">
        <f>IF('Indicator Data'!AA74="No Data",1,IF('Indicator Data imputation'!AA73&lt;&gt;"",1,0))</f>
        <v>0</v>
      </c>
      <c r="AA70" s="42">
        <f>IF('Indicator Data'!AB74="No Data",1,IF('Indicator Data imputation'!AB73&lt;&gt;"",1,0))</f>
        <v>1</v>
      </c>
      <c r="AB70" s="42">
        <f>IF('Indicator Data'!AC74="No Data",1,IF('Indicator Data imputation'!AC73&lt;&gt;"",1,0))</f>
        <v>0</v>
      </c>
      <c r="AC70" s="42">
        <f>IF('Indicator Data'!AD74="No Data",1,IF('Indicator Data imputation'!AD73&lt;&gt;"",1,0))</f>
        <v>0</v>
      </c>
      <c r="AD70" s="42">
        <f>IF('Indicator Data'!AE74="No Data",1,IF('Indicator Data imputation'!AE73&lt;&gt;"",1,0))</f>
        <v>0</v>
      </c>
      <c r="AE70" s="42">
        <f>IF('Indicator Data'!AF74="No Data",1,IF('Indicator Data imputation'!AF73&lt;&gt;"",1,0))</f>
        <v>0</v>
      </c>
      <c r="AF70" s="42">
        <f>IF('Indicator Data'!AG74="No Data",1,IF('Indicator Data imputation'!AG73&lt;&gt;"",1,0))</f>
        <v>0</v>
      </c>
      <c r="AG70" s="42">
        <f>IF('Indicator Data'!AH74="No Data",1,IF('Indicator Data imputation'!AH73&lt;&gt;"",1,0))</f>
        <v>0</v>
      </c>
      <c r="AH70" s="42">
        <f>IF('Indicator Data'!AI74="No Data",1,IF('Indicator Data imputation'!AI73&lt;&gt;"",1,0))</f>
        <v>0</v>
      </c>
      <c r="AI70" s="42">
        <f>IF('Indicator Data'!AJ74="No Data",1,IF('Indicator Data imputation'!AJ73&lt;&gt;"",1,0))</f>
        <v>0</v>
      </c>
      <c r="AJ70" s="42">
        <f>IF('Indicator Data'!AK74="No Data",1,IF('Indicator Data imputation'!AK73&lt;&gt;"",1,0))</f>
        <v>0</v>
      </c>
      <c r="AK70" s="42">
        <f>IF('Indicator Data'!AL74="No Data",1,IF('Indicator Data imputation'!AL73&lt;&gt;"",1,0))</f>
        <v>0</v>
      </c>
      <c r="AL70" s="42">
        <f>IF('Indicator Data'!AM74="No Data",1,IF('Indicator Data imputation'!AM73&lt;&gt;"",1,0))</f>
        <v>0</v>
      </c>
      <c r="AM70" s="42">
        <f>IF('Indicator Data'!AN74="No Data",1,IF('Indicator Data imputation'!AN73&lt;&gt;"",1,0))</f>
        <v>0</v>
      </c>
      <c r="AN70" s="42">
        <f>IF('Indicator Data'!AO74="No Data",1,IF('Indicator Data imputation'!AO73&lt;&gt;"",1,0))</f>
        <v>0</v>
      </c>
      <c r="AO70" s="42">
        <f>IF('Indicator Data'!AP74="No Data",1,IF('Indicator Data imputation'!AP73&lt;&gt;"",1,0))</f>
        <v>0</v>
      </c>
      <c r="AP70" s="42">
        <f>IF('Indicator Data'!AQ74="No Data",1,IF('Indicator Data imputation'!AQ73&lt;&gt;"",1,0))</f>
        <v>0</v>
      </c>
      <c r="AQ70" s="42">
        <f>IF('Indicator Data'!AR74="No Data",1,IF('Indicator Data imputation'!AR73&lt;&gt;"",1,0))</f>
        <v>0</v>
      </c>
      <c r="AR70" s="42">
        <f>IF('Indicator Data'!AS74="No Data",1,IF('Indicator Data imputation'!AS73&lt;&gt;"",1,0))</f>
        <v>0</v>
      </c>
      <c r="AS70" s="42">
        <f>IF('Indicator Data'!AT74="No Data",1,IF('Indicator Data imputation'!AT73&lt;&gt;"",1,0))</f>
        <v>0</v>
      </c>
      <c r="AT70" s="42">
        <f>IF('Indicator Data'!AU74="No Data",1,IF('Indicator Data imputation'!AU73&lt;&gt;"",1,0))</f>
        <v>0</v>
      </c>
      <c r="AU70" s="42">
        <f>IF('Indicator Data'!AV74="No Data",1,IF('Indicator Data imputation'!AV73&lt;&gt;"",1,0))</f>
        <v>0</v>
      </c>
      <c r="AV70" s="42">
        <f>IF('Indicator Data'!AW74="No Data",1,IF('Indicator Data imputation'!AW73&lt;&gt;"",1,0))</f>
        <v>0</v>
      </c>
      <c r="AW70" s="42">
        <f>IF('Indicator Data'!AX74="No Data",1,IF('Indicator Data imputation'!AX73&lt;&gt;"",1,0))</f>
        <v>0</v>
      </c>
      <c r="AX70" s="42">
        <f>IF('Indicator Data'!AY74="No Data",1,IF('Indicator Data imputation'!AY73&lt;&gt;"",1,0))</f>
        <v>0</v>
      </c>
      <c r="AY70" s="42">
        <f>IF('Indicator Data'!AZ74="No Data",1,IF('Indicator Data imputation'!AZ73&lt;&gt;"",1,0))</f>
        <v>0</v>
      </c>
      <c r="AZ70" s="42">
        <f>IF('Indicator Data'!BA74="No Data",1,IF('Indicator Data imputation'!BA73&lt;&gt;"",1,0))</f>
        <v>0</v>
      </c>
      <c r="BA70" s="42">
        <f>IF('Indicator Data'!BB74="No Data",1,IF('Indicator Data imputation'!BB73&lt;&gt;"",1,0))</f>
        <v>0</v>
      </c>
      <c r="BB70" s="42">
        <f>IF('Indicator Data'!BC74="No Data",1,IF('Indicator Data imputation'!BC73&lt;&gt;"",1,0))</f>
        <v>0</v>
      </c>
      <c r="BC70" s="42">
        <f>IF('Indicator Data'!BD74="No Data",1,IF('Indicator Data imputation'!BD73&lt;&gt;"",1,0))</f>
        <v>0</v>
      </c>
      <c r="BD70" s="42">
        <f>IF('Indicator Data'!BE74="No Data",1,IF('Indicator Data imputation'!BE73&lt;&gt;"",1,0))</f>
        <v>0</v>
      </c>
      <c r="BE70" s="42">
        <f>IF('Indicator Data'!BF74="No Data",1,IF('Indicator Data imputation'!BF73&lt;&gt;"",1,0))</f>
        <v>0</v>
      </c>
      <c r="BF70" s="42">
        <f>IF('Indicator Data'!BG74="No Data",1,IF('Indicator Data imputation'!BG73&lt;&gt;"",1,0))</f>
        <v>0</v>
      </c>
      <c r="BG70" s="42">
        <f>IF('Indicator Data'!BH74="No Data",1,IF('Indicator Data imputation'!BH73&lt;&gt;"",1,0))</f>
        <v>0</v>
      </c>
      <c r="BH70" s="42">
        <f>IF('Indicator Data'!BI74="No Data",1,IF('Indicator Data imputation'!BI73&lt;&gt;"",1,0))</f>
        <v>0</v>
      </c>
      <c r="BI70" s="42">
        <f>IF('Indicator Data'!BJ74="No Data",1,IF('Indicator Data imputation'!BJ73&lt;&gt;"",1,0))</f>
        <v>0</v>
      </c>
      <c r="BJ70" s="42">
        <f>IF('Indicator Data'!BK74="No Data",1,IF('Indicator Data imputation'!BK73&lt;&gt;"",1,0))</f>
        <v>0</v>
      </c>
      <c r="BK70" s="42">
        <f>IF('Indicator Data'!BL74="No Data",1,IF('Indicator Data imputation'!BL73&lt;&gt;"",1,0))</f>
        <v>0</v>
      </c>
      <c r="BL70" s="42">
        <f>IF('Indicator Data'!BM74="No Data",1,IF('Indicator Data imputation'!BM73&lt;&gt;"",1,0))</f>
        <v>0</v>
      </c>
      <c r="BM70" s="42">
        <f>IF('Indicator Data'!BN74="No Data",1,IF('Indicator Data imputation'!BN73&lt;&gt;"",1,0))</f>
        <v>0</v>
      </c>
      <c r="BN70" s="42">
        <f>IF('Indicator Data'!BO74="No Data",1,IF('Indicator Data imputation'!BO73&lt;&gt;"",1,0))</f>
        <v>0</v>
      </c>
      <c r="BO70" s="42">
        <f>IF('Indicator Data'!BP74="No Data",1,IF('Indicator Data imputation'!BP73&lt;&gt;"",1,0))</f>
        <v>0</v>
      </c>
      <c r="BP70" s="42">
        <f>IF('Indicator Data'!BQ74="No Data",1,IF('Indicator Data imputation'!BQ73&lt;&gt;"",1,0))</f>
        <v>0</v>
      </c>
      <c r="BQ70" s="42">
        <f>IF('Indicator Data'!BR74="No Data",1,IF('Indicator Data imputation'!BR73&lt;&gt;"",1,0))</f>
        <v>0</v>
      </c>
      <c r="BR70" s="42">
        <f>IF('Indicator Data'!BS74="No Data",1,IF('Indicator Data imputation'!BS73&lt;&gt;"",1,0))</f>
        <v>1</v>
      </c>
      <c r="BS70" s="42">
        <f>IF('Indicator Data'!BT74="No Data",1,IF('Indicator Data imputation'!BT73&lt;&gt;"",1,0))</f>
        <v>0</v>
      </c>
      <c r="BT70" s="42">
        <f>IF('Indicator Data'!BU74="No Data",1,IF('Indicator Data imputation'!BU73&lt;&gt;"",1,0))</f>
        <v>0</v>
      </c>
      <c r="BU70">
        <f t="shared" si="3"/>
        <v>2</v>
      </c>
      <c r="BV70" s="44">
        <f t="shared" si="4"/>
        <v>2.6666666666666668E-2</v>
      </c>
    </row>
    <row r="71" spans="1:74">
      <c r="A71" t="str">
        <f>'Indicator Data'!B75</f>
        <v>GNB</v>
      </c>
      <c r="B71" s="42">
        <f>IF('Indicator Data'!C75="No Data",1,IF('Indicator Data imputation'!C74&lt;&gt;"",1,0))</f>
        <v>0</v>
      </c>
      <c r="C71" s="42">
        <f>IF('Indicator Data'!D75="No Data",1,IF('Indicator Data imputation'!D74&lt;&gt;"",1,0))</f>
        <v>0</v>
      </c>
      <c r="D71" s="42">
        <f>IF('Indicator Data'!E75="No Data",1,IF('Indicator Data imputation'!E74&lt;&gt;"",1,0))</f>
        <v>0</v>
      </c>
      <c r="E71" s="42">
        <f>IF('Indicator Data'!F75="No Data",1,IF('Indicator Data imputation'!F74&lt;&gt;"",1,0))</f>
        <v>0</v>
      </c>
      <c r="F71" s="42">
        <f>IF('Indicator Data'!G75="No Data",1,IF('Indicator Data imputation'!G74&lt;&gt;"",1,0))</f>
        <v>0</v>
      </c>
      <c r="G71" s="42">
        <f>IF('Indicator Data'!H75="No Data",1,IF('Indicator Data imputation'!H74&lt;&gt;"",1,0))</f>
        <v>0</v>
      </c>
      <c r="H71" s="42">
        <f>IF('Indicator Data'!I75="No Data",1,IF('Indicator Data imputation'!I74&lt;&gt;"",1,0))</f>
        <v>0</v>
      </c>
      <c r="I71" s="42">
        <f>IF('Indicator Data'!J75="No Data",1,IF('Indicator Data imputation'!J74&lt;&gt;"",1,0))</f>
        <v>0</v>
      </c>
      <c r="J71" s="42">
        <f>IF('Indicator Data'!K75="No Data",1,IF('Indicator Data imputation'!K74&lt;&gt;"",1,0))</f>
        <v>0</v>
      </c>
      <c r="K71" s="42">
        <f>IF('Indicator Data'!L75="No Data",1,IF('Indicator Data imputation'!L74&lt;&gt;"",1,0))</f>
        <v>0</v>
      </c>
      <c r="L71" s="42">
        <f>IF('Indicator Data'!M75="No Data",1,IF('Indicator Data imputation'!M74&lt;&gt;"",1,0))</f>
        <v>0</v>
      </c>
      <c r="M71" s="42">
        <f>IF('Indicator Data'!N75="No Data",1,IF('Indicator Data imputation'!N74&lt;&gt;"",1,0))</f>
        <v>0</v>
      </c>
      <c r="N71" s="42">
        <f>IF('Indicator Data'!O75="No Data",1,IF('Indicator Data imputation'!O74&lt;&gt;"",1,0))</f>
        <v>0</v>
      </c>
      <c r="O71" s="42">
        <f>IF('Indicator Data'!P75="No Data",1,IF('Indicator Data imputation'!P74&lt;&gt;"",1,0))</f>
        <v>0</v>
      </c>
      <c r="P71" s="42">
        <f>IF('Indicator Data'!Q75="No Data",1,IF('Indicator Data imputation'!Q74&lt;&gt;"",1,0))</f>
        <v>0</v>
      </c>
      <c r="Q71" s="42">
        <f>IF('Indicator Data'!R75="No Data",1,IF('Indicator Data imputation'!R74&lt;&gt;"",1,0))</f>
        <v>0</v>
      </c>
      <c r="R71" s="42">
        <f>IF('Indicator Data'!S75="No Data",1,IF('Indicator Data imputation'!S74&lt;&gt;"",1,0))</f>
        <v>0</v>
      </c>
      <c r="S71" s="42">
        <f>IF('Indicator Data'!T75="No Data",1,IF('Indicator Data imputation'!T74&lt;&gt;"",1,0))</f>
        <v>0</v>
      </c>
      <c r="T71" s="42">
        <f>IF('Indicator Data'!U75="No Data",1,IF('Indicator Data imputation'!U74&lt;&gt;"",1,0))</f>
        <v>0</v>
      </c>
      <c r="U71" s="42">
        <f>IF('Indicator Data'!V75="No Data",1,IF('Indicator Data imputation'!V74&lt;&gt;"",1,0))</f>
        <v>0</v>
      </c>
      <c r="V71" s="42">
        <f>IF('Indicator Data'!W75="No Data",1,IF('Indicator Data imputation'!W74&lt;&gt;"",1,0))</f>
        <v>0</v>
      </c>
      <c r="W71" s="42">
        <f>IF('Indicator Data'!X75="No Data",1,IF('Indicator Data imputation'!X74&lt;&gt;"",1,0))</f>
        <v>0</v>
      </c>
      <c r="X71" s="42">
        <f>IF('Indicator Data'!Y75="No Data",1,IF('Indicator Data imputation'!Y74&lt;&gt;"",1,0))</f>
        <v>0</v>
      </c>
      <c r="Y71" s="42">
        <f>IF('Indicator Data'!Z75="No Data",1,IF('Indicator Data imputation'!Z74&lt;&gt;"",1,0))</f>
        <v>0</v>
      </c>
      <c r="Z71" s="42">
        <f>IF('Indicator Data'!AA75="No Data",1,IF('Indicator Data imputation'!AA74&lt;&gt;"",1,0))</f>
        <v>0</v>
      </c>
      <c r="AA71" s="42">
        <f>IF('Indicator Data'!AB75="No Data",1,IF('Indicator Data imputation'!AB74&lt;&gt;"",1,0))</f>
        <v>0</v>
      </c>
      <c r="AB71" s="42">
        <f>IF('Indicator Data'!AC75="No Data",1,IF('Indicator Data imputation'!AC74&lt;&gt;"",1,0))</f>
        <v>0</v>
      </c>
      <c r="AC71" s="42">
        <f>IF('Indicator Data'!AD75="No Data",1,IF('Indicator Data imputation'!AD74&lt;&gt;"",1,0))</f>
        <v>0</v>
      </c>
      <c r="AD71" s="42">
        <f>IF('Indicator Data'!AE75="No Data",1,IF('Indicator Data imputation'!AE74&lt;&gt;"",1,0))</f>
        <v>0</v>
      </c>
      <c r="AE71" s="42">
        <f>IF('Indicator Data'!AF75="No Data",1,IF('Indicator Data imputation'!AF74&lt;&gt;"",1,0))</f>
        <v>0</v>
      </c>
      <c r="AF71" s="42">
        <f>IF('Indicator Data'!AG75="No Data",1,IF('Indicator Data imputation'!AG74&lt;&gt;"",1,0))</f>
        <v>0</v>
      </c>
      <c r="AG71" s="42">
        <f>IF('Indicator Data'!AH75="No Data",1,IF('Indicator Data imputation'!AH74&lt;&gt;"",1,0))</f>
        <v>0</v>
      </c>
      <c r="AH71" s="42">
        <f>IF('Indicator Data'!AI75="No Data",1,IF('Indicator Data imputation'!AI74&lt;&gt;"",1,0))</f>
        <v>0</v>
      </c>
      <c r="AI71" s="42">
        <f>IF('Indicator Data'!AJ75="No Data",1,IF('Indicator Data imputation'!AJ74&lt;&gt;"",1,0))</f>
        <v>0</v>
      </c>
      <c r="AJ71" s="42">
        <f>IF('Indicator Data'!AK75="No Data",1,IF('Indicator Data imputation'!AK74&lt;&gt;"",1,0))</f>
        <v>0</v>
      </c>
      <c r="AK71" s="42">
        <f>IF('Indicator Data'!AL75="No Data",1,IF('Indicator Data imputation'!AL74&lt;&gt;"",1,0))</f>
        <v>0</v>
      </c>
      <c r="AL71" s="42">
        <f>IF('Indicator Data'!AM75="No Data",1,IF('Indicator Data imputation'!AM74&lt;&gt;"",1,0))</f>
        <v>0</v>
      </c>
      <c r="AM71" s="42">
        <f>IF('Indicator Data'!AN75="No Data",1,IF('Indicator Data imputation'!AN74&lt;&gt;"",1,0))</f>
        <v>0</v>
      </c>
      <c r="AN71" s="42">
        <f>IF('Indicator Data'!AO75="No Data",1,IF('Indicator Data imputation'!AO74&lt;&gt;"",1,0))</f>
        <v>0</v>
      </c>
      <c r="AO71" s="42">
        <f>IF('Indicator Data'!AP75="No Data",1,IF('Indicator Data imputation'!AP74&lt;&gt;"",1,0))</f>
        <v>0</v>
      </c>
      <c r="AP71" s="42">
        <f>IF('Indicator Data'!AQ75="No Data",1,IF('Indicator Data imputation'!AQ74&lt;&gt;"",1,0))</f>
        <v>0</v>
      </c>
      <c r="AQ71" s="42">
        <f>IF('Indicator Data'!AR75="No Data",1,IF('Indicator Data imputation'!AR74&lt;&gt;"",1,0))</f>
        <v>0</v>
      </c>
      <c r="AR71" s="42">
        <f>IF('Indicator Data'!AS75="No Data",1,IF('Indicator Data imputation'!AS74&lt;&gt;"",1,0))</f>
        <v>0</v>
      </c>
      <c r="AS71" s="42">
        <f>IF('Indicator Data'!AT75="No Data",1,IF('Indicator Data imputation'!AT74&lt;&gt;"",1,0))</f>
        <v>0</v>
      </c>
      <c r="AT71" s="42">
        <f>IF('Indicator Data'!AU75="No Data",1,IF('Indicator Data imputation'!AU74&lt;&gt;"",1,0))</f>
        <v>0</v>
      </c>
      <c r="AU71" s="42">
        <f>IF('Indicator Data'!AV75="No Data",1,IF('Indicator Data imputation'!AV74&lt;&gt;"",1,0))</f>
        <v>0</v>
      </c>
      <c r="AV71" s="42">
        <f>IF('Indicator Data'!AW75="No Data",1,IF('Indicator Data imputation'!AW74&lt;&gt;"",1,0))</f>
        <v>0</v>
      </c>
      <c r="AW71" s="42">
        <f>IF('Indicator Data'!AX75="No Data",1,IF('Indicator Data imputation'!AX74&lt;&gt;"",1,0))</f>
        <v>0</v>
      </c>
      <c r="AX71" s="42">
        <f>IF('Indicator Data'!AY75="No Data",1,IF('Indicator Data imputation'!AY74&lt;&gt;"",1,0))</f>
        <v>0</v>
      </c>
      <c r="AY71" s="42">
        <f>IF('Indicator Data'!AZ75="No Data",1,IF('Indicator Data imputation'!AZ74&lt;&gt;"",1,0))</f>
        <v>0</v>
      </c>
      <c r="AZ71" s="42">
        <f>IF('Indicator Data'!BA75="No Data",1,IF('Indicator Data imputation'!BA74&lt;&gt;"",1,0))</f>
        <v>0</v>
      </c>
      <c r="BA71" s="42">
        <f>IF('Indicator Data'!BB75="No Data",1,IF('Indicator Data imputation'!BB74&lt;&gt;"",1,0))</f>
        <v>0</v>
      </c>
      <c r="BB71" s="42">
        <f>IF('Indicator Data'!BC75="No Data",1,IF('Indicator Data imputation'!BC74&lt;&gt;"",1,0))</f>
        <v>0</v>
      </c>
      <c r="BC71" s="42">
        <f>IF('Indicator Data'!BD75="No Data",1,IF('Indicator Data imputation'!BD74&lt;&gt;"",1,0))</f>
        <v>0</v>
      </c>
      <c r="BD71" s="42">
        <f>IF('Indicator Data'!BE75="No Data",1,IF('Indicator Data imputation'!BE74&lt;&gt;"",1,0))</f>
        <v>0</v>
      </c>
      <c r="BE71" s="42">
        <f>IF('Indicator Data'!BF75="No Data",1,IF('Indicator Data imputation'!BF74&lt;&gt;"",1,0))</f>
        <v>0</v>
      </c>
      <c r="BF71" s="42">
        <f>IF('Indicator Data'!BG75="No Data",1,IF('Indicator Data imputation'!BG74&lt;&gt;"",1,0))</f>
        <v>0</v>
      </c>
      <c r="BG71" s="42">
        <f>IF('Indicator Data'!BH75="No Data",1,IF('Indicator Data imputation'!BH74&lt;&gt;"",1,0))</f>
        <v>0</v>
      </c>
      <c r="BH71" s="42">
        <f>IF('Indicator Data'!BI75="No Data",1,IF('Indicator Data imputation'!BI74&lt;&gt;"",1,0))</f>
        <v>0</v>
      </c>
      <c r="BI71" s="42">
        <f>IF('Indicator Data'!BJ75="No Data",1,IF('Indicator Data imputation'!BJ74&lt;&gt;"",1,0))</f>
        <v>0</v>
      </c>
      <c r="BJ71" s="42">
        <f>IF('Indicator Data'!BK75="No Data",1,IF('Indicator Data imputation'!BK74&lt;&gt;"",1,0))</f>
        <v>0</v>
      </c>
      <c r="BK71" s="42">
        <f>IF('Indicator Data'!BL75="No Data",1,IF('Indicator Data imputation'!BL74&lt;&gt;"",1,0))</f>
        <v>0</v>
      </c>
      <c r="BL71" s="42">
        <f>IF('Indicator Data'!BM75="No Data",1,IF('Indicator Data imputation'!BM74&lt;&gt;"",1,0))</f>
        <v>0</v>
      </c>
      <c r="BM71" s="42">
        <f>IF('Indicator Data'!BN75="No Data",1,IF('Indicator Data imputation'!BN74&lt;&gt;"",1,0))</f>
        <v>0</v>
      </c>
      <c r="BN71" s="42">
        <f>IF('Indicator Data'!BO75="No Data",1,IF('Indicator Data imputation'!BO74&lt;&gt;"",1,0))</f>
        <v>0</v>
      </c>
      <c r="BO71" s="42">
        <f>IF('Indicator Data'!BP75="No Data",1,IF('Indicator Data imputation'!BP74&lt;&gt;"",1,0))</f>
        <v>0</v>
      </c>
      <c r="BP71" s="42">
        <f>IF('Indicator Data'!BQ75="No Data",1,IF('Indicator Data imputation'!BQ74&lt;&gt;"",1,0))</f>
        <v>0</v>
      </c>
      <c r="BQ71" s="42">
        <f>IF('Indicator Data'!BR75="No Data",1,IF('Indicator Data imputation'!BR74&lt;&gt;"",1,0))</f>
        <v>0</v>
      </c>
      <c r="BR71" s="42">
        <f>IF('Indicator Data'!BS75="No Data",1,IF('Indicator Data imputation'!BS74&lt;&gt;"",1,0))</f>
        <v>0</v>
      </c>
      <c r="BS71" s="42">
        <f>IF('Indicator Data'!BT75="No Data",1,IF('Indicator Data imputation'!BT74&lt;&gt;"",1,0))</f>
        <v>0</v>
      </c>
      <c r="BT71" s="42">
        <f>IF('Indicator Data'!BU75="No Data",1,IF('Indicator Data imputation'!BU74&lt;&gt;"",1,0))</f>
        <v>0</v>
      </c>
      <c r="BU71">
        <f t="shared" si="3"/>
        <v>0</v>
      </c>
      <c r="BV71" s="44">
        <f t="shared" si="4"/>
        <v>0</v>
      </c>
    </row>
    <row r="72" spans="1:74">
      <c r="A72" t="str">
        <f>'Indicator Data'!B76</f>
        <v>GUY</v>
      </c>
      <c r="B72" s="42">
        <f>IF('Indicator Data'!C76="No Data",1,IF('Indicator Data imputation'!C75&lt;&gt;"",1,0))</f>
        <v>0</v>
      </c>
      <c r="C72" s="42">
        <f>IF('Indicator Data'!D76="No Data",1,IF('Indicator Data imputation'!D75&lt;&gt;"",1,0))</f>
        <v>0</v>
      </c>
      <c r="D72" s="42">
        <f>IF('Indicator Data'!E76="No Data",1,IF('Indicator Data imputation'!E75&lt;&gt;"",1,0))</f>
        <v>0</v>
      </c>
      <c r="E72" s="42">
        <f>IF('Indicator Data'!F76="No Data",1,IF('Indicator Data imputation'!F75&lt;&gt;"",1,0))</f>
        <v>0</v>
      </c>
      <c r="F72" s="42">
        <f>IF('Indicator Data'!G76="No Data",1,IF('Indicator Data imputation'!G75&lt;&gt;"",1,0))</f>
        <v>0</v>
      </c>
      <c r="G72" s="42">
        <f>IF('Indicator Data'!H76="No Data",1,IF('Indicator Data imputation'!H75&lt;&gt;"",1,0))</f>
        <v>0</v>
      </c>
      <c r="H72" s="42">
        <f>IF('Indicator Data'!I76="No Data",1,IF('Indicator Data imputation'!I75&lt;&gt;"",1,0))</f>
        <v>0</v>
      </c>
      <c r="I72" s="42">
        <f>IF('Indicator Data'!J76="No Data",1,IF('Indicator Data imputation'!J75&lt;&gt;"",1,0))</f>
        <v>0</v>
      </c>
      <c r="J72" s="42">
        <f>IF('Indicator Data'!K76="No Data",1,IF('Indicator Data imputation'!K75&lt;&gt;"",1,0))</f>
        <v>0</v>
      </c>
      <c r="K72" s="42">
        <f>IF('Indicator Data'!L76="No Data",1,IF('Indicator Data imputation'!L75&lt;&gt;"",1,0))</f>
        <v>0</v>
      </c>
      <c r="L72" s="42">
        <f>IF('Indicator Data'!M76="No Data",1,IF('Indicator Data imputation'!M75&lt;&gt;"",1,0))</f>
        <v>1</v>
      </c>
      <c r="M72" s="42">
        <f>IF('Indicator Data'!N76="No Data",1,IF('Indicator Data imputation'!N75&lt;&gt;"",1,0))</f>
        <v>1</v>
      </c>
      <c r="N72" s="42">
        <f>IF('Indicator Data'!O76="No Data",1,IF('Indicator Data imputation'!O75&lt;&gt;"",1,0))</f>
        <v>1</v>
      </c>
      <c r="O72" s="42">
        <f>IF('Indicator Data'!P76="No Data",1,IF('Indicator Data imputation'!P75&lt;&gt;"",1,0))</f>
        <v>1</v>
      </c>
      <c r="P72" s="42">
        <f>IF('Indicator Data'!Q76="No Data",1,IF('Indicator Data imputation'!Q75&lt;&gt;"",1,0))</f>
        <v>0</v>
      </c>
      <c r="Q72" s="42">
        <f>IF('Indicator Data'!R76="No Data",1,IF('Indicator Data imputation'!R75&lt;&gt;"",1,0))</f>
        <v>0</v>
      </c>
      <c r="R72" s="42">
        <f>IF('Indicator Data'!S76="No Data",1,IF('Indicator Data imputation'!S75&lt;&gt;"",1,0))</f>
        <v>0</v>
      </c>
      <c r="S72" s="42">
        <f>IF('Indicator Data'!T76="No Data",1,IF('Indicator Data imputation'!T75&lt;&gt;"",1,0))</f>
        <v>0</v>
      </c>
      <c r="T72" s="42">
        <f>IF('Indicator Data'!U76="No Data",1,IF('Indicator Data imputation'!U75&lt;&gt;"",1,0))</f>
        <v>0</v>
      </c>
      <c r="U72" s="42">
        <f>IF('Indicator Data'!V76="No Data",1,IF('Indicator Data imputation'!V75&lt;&gt;"",1,0))</f>
        <v>0</v>
      </c>
      <c r="V72" s="42">
        <f>IF('Indicator Data'!W76="No Data",1,IF('Indicator Data imputation'!W75&lt;&gt;"",1,0))</f>
        <v>0</v>
      </c>
      <c r="W72" s="42">
        <f>IF('Indicator Data'!X76="No Data",1,IF('Indicator Data imputation'!X75&lt;&gt;"",1,0))</f>
        <v>0</v>
      </c>
      <c r="X72" s="42">
        <f>IF('Indicator Data'!Y76="No Data",1,IF('Indicator Data imputation'!Y75&lt;&gt;"",1,0))</f>
        <v>0</v>
      </c>
      <c r="Y72" s="42">
        <f>IF('Indicator Data'!Z76="No Data",1,IF('Indicator Data imputation'!Z75&lt;&gt;"",1,0))</f>
        <v>0</v>
      </c>
      <c r="Z72" s="42">
        <f>IF('Indicator Data'!AA76="No Data",1,IF('Indicator Data imputation'!AA75&lt;&gt;"",1,0))</f>
        <v>0</v>
      </c>
      <c r="AA72" s="42">
        <f>IF('Indicator Data'!AB76="No Data",1,IF('Indicator Data imputation'!AB75&lt;&gt;"",1,0))</f>
        <v>0</v>
      </c>
      <c r="AB72" s="42">
        <f>IF('Indicator Data'!AC76="No Data",1,IF('Indicator Data imputation'!AC75&lt;&gt;"",1,0))</f>
        <v>0</v>
      </c>
      <c r="AC72" s="42">
        <f>IF('Indicator Data'!AD76="No Data",1,IF('Indicator Data imputation'!AD75&lt;&gt;"",1,0))</f>
        <v>0</v>
      </c>
      <c r="AD72" s="42">
        <f>IF('Indicator Data'!AE76="No Data",1,IF('Indicator Data imputation'!AE75&lt;&gt;"",1,0))</f>
        <v>0</v>
      </c>
      <c r="AE72" s="42">
        <f>IF('Indicator Data'!AF76="No Data",1,IF('Indicator Data imputation'!AF75&lt;&gt;"",1,0))</f>
        <v>0</v>
      </c>
      <c r="AF72" s="42">
        <f>IF('Indicator Data'!AG76="No Data",1,IF('Indicator Data imputation'!AG75&lt;&gt;"",1,0))</f>
        <v>0</v>
      </c>
      <c r="AG72" s="42">
        <f>IF('Indicator Data'!AH76="No Data",1,IF('Indicator Data imputation'!AH75&lt;&gt;"",1,0))</f>
        <v>0</v>
      </c>
      <c r="AH72" s="42">
        <f>IF('Indicator Data'!AI76="No Data",1,IF('Indicator Data imputation'!AI75&lt;&gt;"",1,0))</f>
        <v>0</v>
      </c>
      <c r="AI72" s="42">
        <f>IF('Indicator Data'!AJ76="No Data",1,IF('Indicator Data imputation'!AJ75&lt;&gt;"",1,0))</f>
        <v>0</v>
      </c>
      <c r="AJ72" s="42">
        <f>IF('Indicator Data'!AK76="No Data",1,IF('Indicator Data imputation'!AK75&lt;&gt;"",1,0))</f>
        <v>0</v>
      </c>
      <c r="AK72" s="42">
        <f>IF('Indicator Data'!AL76="No Data",1,IF('Indicator Data imputation'!AL75&lt;&gt;"",1,0))</f>
        <v>0</v>
      </c>
      <c r="AL72" s="42">
        <f>IF('Indicator Data'!AM76="No Data",1,IF('Indicator Data imputation'!AM75&lt;&gt;"",1,0))</f>
        <v>0</v>
      </c>
      <c r="AM72" s="42">
        <f>IF('Indicator Data'!AN76="No Data",1,IF('Indicator Data imputation'!AN75&lt;&gt;"",1,0))</f>
        <v>0</v>
      </c>
      <c r="AN72" s="42">
        <f>IF('Indicator Data'!AO76="No Data",1,IF('Indicator Data imputation'!AO75&lt;&gt;"",1,0))</f>
        <v>0</v>
      </c>
      <c r="AO72" s="42">
        <f>IF('Indicator Data'!AP76="No Data",1,IF('Indicator Data imputation'!AP75&lt;&gt;"",1,0))</f>
        <v>0</v>
      </c>
      <c r="AP72" s="42">
        <f>IF('Indicator Data'!AQ76="No Data",1,IF('Indicator Data imputation'!AQ75&lt;&gt;"",1,0))</f>
        <v>0</v>
      </c>
      <c r="AQ72" s="42">
        <f>IF('Indicator Data'!AR76="No Data",1,IF('Indicator Data imputation'!AR75&lt;&gt;"",1,0))</f>
        <v>0</v>
      </c>
      <c r="AR72" s="42">
        <f>IF('Indicator Data'!AS76="No Data",1,IF('Indicator Data imputation'!AS75&lt;&gt;"",1,0))</f>
        <v>0</v>
      </c>
      <c r="AS72" s="42">
        <f>IF('Indicator Data'!AT76="No Data",1,IF('Indicator Data imputation'!AT75&lt;&gt;"",1,0))</f>
        <v>0</v>
      </c>
      <c r="AT72" s="42">
        <f>IF('Indicator Data'!AU76="No Data",1,IF('Indicator Data imputation'!AU75&lt;&gt;"",1,0))</f>
        <v>0</v>
      </c>
      <c r="AU72" s="42">
        <f>IF('Indicator Data'!AV76="No Data",1,IF('Indicator Data imputation'!AV75&lt;&gt;"",1,0))</f>
        <v>0</v>
      </c>
      <c r="AV72" s="42">
        <f>IF('Indicator Data'!AW76="No Data",1,IF('Indicator Data imputation'!AW75&lt;&gt;"",1,0))</f>
        <v>1</v>
      </c>
      <c r="AW72" s="42">
        <f>IF('Indicator Data'!AX76="No Data",1,IF('Indicator Data imputation'!AX75&lt;&gt;"",1,0))</f>
        <v>0</v>
      </c>
      <c r="AX72" s="42">
        <f>IF('Indicator Data'!AY76="No Data",1,IF('Indicator Data imputation'!AY75&lt;&gt;"",1,0))</f>
        <v>0</v>
      </c>
      <c r="AY72" s="42">
        <f>IF('Indicator Data'!AZ76="No Data",1,IF('Indicator Data imputation'!AZ75&lt;&gt;"",1,0))</f>
        <v>0</v>
      </c>
      <c r="AZ72" s="42">
        <f>IF('Indicator Data'!BA76="No Data",1,IF('Indicator Data imputation'!BA75&lt;&gt;"",1,0))</f>
        <v>0</v>
      </c>
      <c r="BA72" s="42">
        <f>IF('Indicator Data'!BB76="No Data",1,IF('Indicator Data imputation'!BB75&lt;&gt;"",1,0))</f>
        <v>0</v>
      </c>
      <c r="BB72" s="42">
        <f>IF('Indicator Data'!BC76="No Data",1,IF('Indicator Data imputation'!BC75&lt;&gt;"",1,0))</f>
        <v>0</v>
      </c>
      <c r="BC72" s="42">
        <f>IF('Indicator Data'!BD76="No Data",1,IF('Indicator Data imputation'!BD75&lt;&gt;"",1,0))</f>
        <v>0</v>
      </c>
      <c r="BD72" s="42">
        <f>IF('Indicator Data'!BE76="No Data",1,IF('Indicator Data imputation'!BE75&lt;&gt;"",1,0))</f>
        <v>0</v>
      </c>
      <c r="BE72" s="42">
        <f>IF('Indicator Data'!BF76="No Data",1,IF('Indicator Data imputation'!BF75&lt;&gt;"",1,0))</f>
        <v>1</v>
      </c>
      <c r="BF72" s="42">
        <f>IF('Indicator Data'!BG76="No Data",1,IF('Indicator Data imputation'!BG75&lt;&gt;"",1,0))</f>
        <v>0</v>
      </c>
      <c r="BG72" s="42">
        <f>IF('Indicator Data'!BH76="No Data",1,IF('Indicator Data imputation'!BH75&lt;&gt;"",1,0))</f>
        <v>0</v>
      </c>
      <c r="BH72" s="42">
        <f>IF('Indicator Data'!BI76="No Data",1,IF('Indicator Data imputation'!BI75&lt;&gt;"",1,0))</f>
        <v>0</v>
      </c>
      <c r="BI72" s="42">
        <f>IF('Indicator Data'!BJ76="No Data",1,IF('Indicator Data imputation'!BJ75&lt;&gt;"",1,0))</f>
        <v>0</v>
      </c>
      <c r="BJ72" s="42">
        <f>IF('Indicator Data'!BK76="No Data",1,IF('Indicator Data imputation'!BK75&lt;&gt;"",1,0))</f>
        <v>0</v>
      </c>
      <c r="BK72" s="42">
        <f>IF('Indicator Data'!BL76="No Data",1,IF('Indicator Data imputation'!BL75&lt;&gt;"",1,0))</f>
        <v>0</v>
      </c>
      <c r="BL72" s="42">
        <f>IF('Indicator Data'!BM76="No Data",1,IF('Indicator Data imputation'!BM75&lt;&gt;"",1,0))</f>
        <v>0</v>
      </c>
      <c r="BM72" s="42">
        <f>IF('Indicator Data'!BN76="No Data",1,IF('Indicator Data imputation'!BN75&lt;&gt;"",1,0))</f>
        <v>0</v>
      </c>
      <c r="BN72" s="42">
        <f>IF('Indicator Data'!BO76="No Data",1,IF('Indicator Data imputation'!BO75&lt;&gt;"",1,0))</f>
        <v>0</v>
      </c>
      <c r="BO72" s="42">
        <f>IF('Indicator Data'!BP76="No Data",1,IF('Indicator Data imputation'!BP75&lt;&gt;"",1,0))</f>
        <v>0</v>
      </c>
      <c r="BP72" s="42">
        <f>IF('Indicator Data'!BQ76="No Data",1,IF('Indicator Data imputation'!BQ75&lt;&gt;"",1,0))</f>
        <v>0</v>
      </c>
      <c r="BQ72" s="42">
        <f>IF('Indicator Data'!BR76="No Data",1,IF('Indicator Data imputation'!BR75&lt;&gt;"",1,0))</f>
        <v>0</v>
      </c>
      <c r="BR72" s="42">
        <f>IF('Indicator Data'!BS76="No Data",1,IF('Indicator Data imputation'!BS75&lt;&gt;"",1,0))</f>
        <v>0</v>
      </c>
      <c r="BS72" s="42">
        <f>IF('Indicator Data'!BT76="No Data",1,IF('Indicator Data imputation'!BT75&lt;&gt;"",1,0))</f>
        <v>0</v>
      </c>
      <c r="BT72" s="42">
        <f>IF('Indicator Data'!BU76="No Data",1,IF('Indicator Data imputation'!BU75&lt;&gt;"",1,0))</f>
        <v>0</v>
      </c>
      <c r="BU72">
        <f t="shared" si="3"/>
        <v>6</v>
      </c>
      <c r="BV72" s="44">
        <f t="shared" si="4"/>
        <v>0.08</v>
      </c>
    </row>
    <row r="73" spans="1:74">
      <c r="A73" t="str">
        <f>'Indicator Data'!B77</f>
        <v>HTI</v>
      </c>
      <c r="B73" s="42">
        <f>IF('Indicator Data'!C77="No Data",1,IF('Indicator Data imputation'!C76&lt;&gt;"",1,0))</f>
        <v>0</v>
      </c>
      <c r="C73" s="42">
        <f>IF('Indicator Data'!D77="No Data",1,IF('Indicator Data imputation'!D76&lt;&gt;"",1,0))</f>
        <v>0</v>
      </c>
      <c r="D73" s="42">
        <f>IF('Indicator Data'!E77="No Data",1,IF('Indicator Data imputation'!E76&lt;&gt;"",1,0))</f>
        <v>0</v>
      </c>
      <c r="E73" s="42">
        <f>IF('Indicator Data'!F77="No Data",1,IF('Indicator Data imputation'!F76&lt;&gt;"",1,0))</f>
        <v>0</v>
      </c>
      <c r="F73" s="42">
        <f>IF('Indicator Data'!G77="No Data",1,IF('Indicator Data imputation'!G76&lt;&gt;"",1,0))</f>
        <v>0</v>
      </c>
      <c r="G73" s="42">
        <f>IF('Indicator Data'!H77="No Data",1,IF('Indicator Data imputation'!H76&lt;&gt;"",1,0))</f>
        <v>0</v>
      </c>
      <c r="H73" s="42">
        <f>IF('Indicator Data'!I77="No Data",1,IF('Indicator Data imputation'!I76&lt;&gt;"",1,0))</f>
        <v>0</v>
      </c>
      <c r="I73" s="42">
        <f>IF('Indicator Data'!J77="No Data",1,IF('Indicator Data imputation'!J76&lt;&gt;"",1,0))</f>
        <v>0</v>
      </c>
      <c r="J73" s="42">
        <f>IF('Indicator Data'!K77="No Data",1,IF('Indicator Data imputation'!K76&lt;&gt;"",1,0))</f>
        <v>0</v>
      </c>
      <c r="K73" s="42">
        <f>IF('Indicator Data'!L77="No Data",1,IF('Indicator Data imputation'!L76&lt;&gt;"",1,0))</f>
        <v>0</v>
      </c>
      <c r="L73" s="42">
        <f>IF('Indicator Data'!M77="No Data",1,IF('Indicator Data imputation'!M76&lt;&gt;"",1,0))</f>
        <v>1</v>
      </c>
      <c r="M73" s="42">
        <f>IF('Indicator Data'!N77="No Data",1,IF('Indicator Data imputation'!N76&lt;&gt;"",1,0))</f>
        <v>1</v>
      </c>
      <c r="N73" s="42">
        <f>IF('Indicator Data'!O77="No Data",1,IF('Indicator Data imputation'!O76&lt;&gt;"",1,0))</f>
        <v>1</v>
      </c>
      <c r="O73" s="42">
        <f>IF('Indicator Data'!P77="No Data",1,IF('Indicator Data imputation'!P76&lt;&gt;"",1,0))</f>
        <v>1</v>
      </c>
      <c r="P73" s="42">
        <f>IF('Indicator Data'!Q77="No Data",1,IF('Indicator Data imputation'!Q76&lt;&gt;"",1,0))</f>
        <v>0</v>
      </c>
      <c r="Q73" s="42">
        <f>IF('Indicator Data'!R77="No Data",1,IF('Indicator Data imputation'!R76&lt;&gt;"",1,0))</f>
        <v>0</v>
      </c>
      <c r="R73" s="42">
        <f>IF('Indicator Data'!S77="No Data",1,IF('Indicator Data imputation'!S76&lt;&gt;"",1,0))</f>
        <v>0</v>
      </c>
      <c r="S73" s="42">
        <f>IF('Indicator Data'!T77="No Data",1,IF('Indicator Data imputation'!T76&lt;&gt;"",1,0))</f>
        <v>0</v>
      </c>
      <c r="T73" s="42">
        <f>IF('Indicator Data'!U77="No Data",1,IF('Indicator Data imputation'!U76&lt;&gt;"",1,0))</f>
        <v>0</v>
      </c>
      <c r="U73" s="42">
        <f>IF('Indicator Data'!V77="No Data",1,IF('Indicator Data imputation'!V76&lt;&gt;"",1,0))</f>
        <v>0</v>
      </c>
      <c r="V73" s="42">
        <f>IF('Indicator Data'!W77="No Data",1,IF('Indicator Data imputation'!W76&lt;&gt;"",1,0))</f>
        <v>0</v>
      </c>
      <c r="W73" s="42">
        <f>IF('Indicator Data'!X77="No Data",1,IF('Indicator Data imputation'!X76&lt;&gt;"",1,0))</f>
        <v>0</v>
      </c>
      <c r="X73" s="42">
        <f>IF('Indicator Data'!Y77="No Data",1,IF('Indicator Data imputation'!Y76&lt;&gt;"",1,0))</f>
        <v>0</v>
      </c>
      <c r="Y73" s="42">
        <f>IF('Indicator Data'!Z77="No Data",1,IF('Indicator Data imputation'!Z76&lt;&gt;"",1,0))</f>
        <v>0</v>
      </c>
      <c r="Z73" s="42">
        <f>IF('Indicator Data'!AA77="No Data",1,IF('Indicator Data imputation'!AA76&lt;&gt;"",1,0))</f>
        <v>0</v>
      </c>
      <c r="AA73" s="42">
        <f>IF('Indicator Data'!AB77="No Data",1,IF('Indicator Data imputation'!AB76&lt;&gt;"",1,0))</f>
        <v>0</v>
      </c>
      <c r="AB73" s="42">
        <f>IF('Indicator Data'!AC77="No Data",1,IF('Indicator Data imputation'!AC76&lt;&gt;"",1,0))</f>
        <v>0</v>
      </c>
      <c r="AC73" s="42">
        <f>IF('Indicator Data'!AD77="No Data",1,IF('Indicator Data imputation'!AD76&lt;&gt;"",1,0))</f>
        <v>0</v>
      </c>
      <c r="AD73" s="42">
        <f>IF('Indicator Data'!AE77="No Data",1,IF('Indicator Data imputation'!AE76&lt;&gt;"",1,0))</f>
        <v>0</v>
      </c>
      <c r="AE73" s="42">
        <f>IF('Indicator Data'!AF77="No Data",1,IF('Indicator Data imputation'!AF76&lt;&gt;"",1,0))</f>
        <v>0</v>
      </c>
      <c r="AF73" s="42">
        <f>IF('Indicator Data'!AG77="No Data",1,IF('Indicator Data imputation'!AG76&lt;&gt;"",1,0))</f>
        <v>0</v>
      </c>
      <c r="AG73" s="42">
        <f>IF('Indicator Data'!AH77="No Data",1,IF('Indicator Data imputation'!AH76&lt;&gt;"",1,0))</f>
        <v>0</v>
      </c>
      <c r="AH73" s="42">
        <f>IF('Indicator Data'!AI77="No Data",1,IF('Indicator Data imputation'!AI76&lt;&gt;"",1,0))</f>
        <v>0</v>
      </c>
      <c r="AI73" s="42">
        <f>IF('Indicator Data'!AJ77="No Data",1,IF('Indicator Data imputation'!AJ76&lt;&gt;"",1,0))</f>
        <v>0</v>
      </c>
      <c r="AJ73" s="42">
        <f>IF('Indicator Data'!AK77="No Data",1,IF('Indicator Data imputation'!AK76&lt;&gt;"",1,0))</f>
        <v>0</v>
      </c>
      <c r="AK73" s="42">
        <f>IF('Indicator Data'!AL77="No Data",1,IF('Indicator Data imputation'!AL76&lt;&gt;"",1,0))</f>
        <v>0</v>
      </c>
      <c r="AL73" s="42">
        <f>IF('Indicator Data'!AM77="No Data",1,IF('Indicator Data imputation'!AM76&lt;&gt;"",1,0))</f>
        <v>0</v>
      </c>
      <c r="AM73" s="42">
        <f>IF('Indicator Data'!AN77="No Data",1,IF('Indicator Data imputation'!AN76&lt;&gt;"",1,0))</f>
        <v>0</v>
      </c>
      <c r="AN73" s="42">
        <f>IF('Indicator Data'!AO77="No Data",1,IF('Indicator Data imputation'!AO76&lt;&gt;"",1,0))</f>
        <v>0</v>
      </c>
      <c r="AO73" s="42">
        <f>IF('Indicator Data'!AP77="No Data",1,IF('Indicator Data imputation'!AP76&lt;&gt;"",1,0))</f>
        <v>0</v>
      </c>
      <c r="AP73" s="42">
        <f>IF('Indicator Data'!AQ77="No Data",1,IF('Indicator Data imputation'!AQ76&lt;&gt;"",1,0))</f>
        <v>0</v>
      </c>
      <c r="AQ73" s="42">
        <f>IF('Indicator Data'!AR77="No Data",1,IF('Indicator Data imputation'!AR76&lt;&gt;"",1,0))</f>
        <v>0</v>
      </c>
      <c r="AR73" s="42">
        <f>IF('Indicator Data'!AS77="No Data",1,IF('Indicator Data imputation'!AS76&lt;&gt;"",1,0))</f>
        <v>0</v>
      </c>
      <c r="AS73" s="42">
        <f>IF('Indicator Data'!AT77="No Data",1,IF('Indicator Data imputation'!AT76&lt;&gt;"",1,0))</f>
        <v>0</v>
      </c>
      <c r="AT73" s="42">
        <f>IF('Indicator Data'!AU77="No Data",1,IF('Indicator Data imputation'!AU76&lt;&gt;"",1,0))</f>
        <v>0</v>
      </c>
      <c r="AU73" s="42">
        <f>IF('Indicator Data'!AV77="No Data",1,IF('Indicator Data imputation'!AV76&lt;&gt;"",1,0))</f>
        <v>0</v>
      </c>
      <c r="AV73" s="42">
        <f>IF('Indicator Data'!AW77="No Data",1,IF('Indicator Data imputation'!AW76&lt;&gt;"",1,0))</f>
        <v>0</v>
      </c>
      <c r="AW73" s="42">
        <f>IF('Indicator Data'!AX77="No Data",1,IF('Indicator Data imputation'!AX76&lt;&gt;"",1,0))</f>
        <v>0</v>
      </c>
      <c r="AX73" s="42">
        <f>IF('Indicator Data'!AY77="No Data",1,IF('Indicator Data imputation'!AY76&lt;&gt;"",1,0))</f>
        <v>0</v>
      </c>
      <c r="AY73" s="42">
        <f>IF('Indicator Data'!AZ77="No Data",1,IF('Indicator Data imputation'!AZ76&lt;&gt;"",1,0))</f>
        <v>0</v>
      </c>
      <c r="AZ73" s="42">
        <f>IF('Indicator Data'!BA77="No Data",1,IF('Indicator Data imputation'!BA76&lt;&gt;"",1,0))</f>
        <v>0</v>
      </c>
      <c r="BA73" s="42">
        <f>IF('Indicator Data'!BB77="No Data",1,IF('Indicator Data imputation'!BB76&lt;&gt;"",1,0))</f>
        <v>0</v>
      </c>
      <c r="BB73" s="42">
        <f>IF('Indicator Data'!BC77="No Data",1,IF('Indicator Data imputation'!BC76&lt;&gt;"",1,0))</f>
        <v>0</v>
      </c>
      <c r="BC73" s="42">
        <f>IF('Indicator Data'!BD77="No Data",1,IF('Indicator Data imputation'!BD76&lt;&gt;"",1,0))</f>
        <v>0</v>
      </c>
      <c r="BD73" s="42">
        <f>IF('Indicator Data'!BE77="No Data",1,IF('Indicator Data imputation'!BE76&lt;&gt;"",1,0))</f>
        <v>0</v>
      </c>
      <c r="BE73" s="42">
        <f>IF('Indicator Data'!BF77="No Data",1,IF('Indicator Data imputation'!BF76&lt;&gt;"",1,0))</f>
        <v>0</v>
      </c>
      <c r="BF73" s="42">
        <f>IF('Indicator Data'!BG77="No Data",1,IF('Indicator Data imputation'!BG76&lt;&gt;"",1,0))</f>
        <v>0</v>
      </c>
      <c r="BG73" s="42">
        <f>IF('Indicator Data'!BH77="No Data",1,IF('Indicator Data imputation'!BH76&lt;&gt;"",1,0))</f>
        <v>0</v>
      </c>
      <c r="BH73" s="42">
        <f>IF('Indicator Data'!BI77="No Data",1,IF('Indicator Data imputation'!BI76&lt;&gt;"",1,0))</f>
        <v>0</v>
      </c>
      <c r="BI73" s="42">
        <f>IF('Indicator Data'!BJ77="No Data",1,IF('Indicator Data imputation'!BJ76&lt;&gt;"",1,0))</f>
        <v>0</v>
      </c>
      <c r="BJ73" s="42">
        <f>IF('Indicator Data'!BK77="No Data",1,IF('Indicator Data imputation'!BK76&lt;&gt;"",1,0))</f>
        <v>0</v>
      </c>
      <c r="BK73" s="42">
        <f>IF('Indicator Data'!BL77="No Data",1,IF('Indicator Data imputation'!BL76&lt;&gt;"",1,0))</f>
        <v>0</v>
      </c>
      <c r="BL73" s="42">
        <f>IF('Indicator Data'!BM77="No Data",1,IF('Indicator Data imputation'!BM76&lt;&gt;"",1,0))</f>
        <v>0</v>
      </c>
      <c r="BM73" s="42">
        <f>IF('Indicator Data'!BN77="No Data",1,IF('Indicator Data imputation'!BN76&lt;&gt;"",1,0))</f>
        <v>0</v>
      </c>
      <c r="BN73" s="42">
        <f>IF('Indicator Data'!BO77="No Data",1,IF('Indicator Data imputation'!BO76&lt;&gt;"",1,0))</f>
        <v>0</v>
      </c>
      <c r="BO73" s="42">
        <f>IF('Indicator Data'!BP77="No Data",1,IF('Indicator Data imputation'!BP76&lt;&gt;"",1,0))</f>
        <v>0</v>
      </c>
      <c r="BP73" s="42">
        <f>IF('Indicator Data'!BQ77="No Data",1,IF('Indicator Data imputation'!BQ76&lt;&gt;"",1,0))</f>
        <v>0</v>
      </c>
      <c r="BQ73" s="42">
        <f>IF('Indicator Data'!BR77="No Data",1,IF('Indicator Data imputation'!BR76&lt;&gt;"",1,0))</f>
        <v>0</v>
      </c>
      <c r="BR73" s="42">
        <f>IF('Indicator Data'!BS77="No Data",1,IF('Indicator Data imputation'!BS76&lt;&gt;"",1,0))</f>
        <v>0</v>
      </c>
      <c r="BS73" s="42">
        <f>IF('Indicator Data'!BT77="No Data",1,IF('Indicator Data imputation'!BT76&lt;&gt;"",1,0))</f>
        <v>0</v>
      </c>
      <c r="BT73" s="42">
        <f>IF('Indicator Data'!BU77="No Data",1,IF('Indicator Data imputation'!BU76&lt;&gt;"",1,0))</f>
        <v>0</v>
      </c>
      <c r="BU73">
        <f t="shared" si="3"/>
        <v>4</v>
      </c>
      <c r="BV73" s="44">
        <f t="shared" si="4"/>
        <v>5.3333333333333337E-2</v>
      </c>
    </row>
    <row r="74" spans="1:74">
      <c r="A74" t="str">
        <f>'Indicator Data'!B78</f>
        <v>HND</v>
      </c>
      <c r="B74" s="42">
        <f>IF('Indicator Data'!C78="No Data",1,IF('Indicator Data imputation'!C77&lt;&gt;"",1,0))</f>
        <v>0</v>
      </c>
      <c r="C74" s="42">
        <f>IF('Indicator Data'!D78="No Data",1,IF('Indicator Data imputation'!D77&lt;&gt;"",1,0))</f>
        <v>0</v>
      </c>
      <c r="D74" s="42">
        <f>IF('Indicator Data'!E78="No Data",1,IF('Indicator Data imputation'!E77&lt;&gt;"",1,0))</f>
        <v>0</v>
      </c>
      <c r="E74" s="42">
        <f>IF('Indicator Data'!F78="No Data",1,IF('Indicator Data imputation'!F77&lt;&gt;"",1,0))</f>
        <v>0</v>
      </c>
      <c r="F74" s="42">
        <f>IF('Indicator Data'!G78="No Data",1,IF('Indicator Data imputation'!G77&lt;&gt;"",1,0))</f>
        <v>0</v>
      </c>
      <c r="G74" s="42">
        <f>IF('Indicator Data'!H78="No Data",1,IF('Indicator Data imputation'!H77&lt;&gt;"",1,0))</f>
        <v>0</v>
      </c>
      <c r="H74" s="42">
        <f>IF('Indicator Data'!I78="No Data",1,IF('Indicator Data imputation'!I77&lt;&gt;"",1,0))</f>
        <v>0</v>
      </c>
      <c r="I74" s="42">
        <f>IF('Indicator Data'!J78="No Data",1,IF('Indicator Data imputation'!J77&lt;&gt;"",1,0))</f>
        <v>0</v>
      </c>
      <c r="J74" s="42">
        <f>IF('Indicator Data'!K78="No Data",1,IF('Indicator Data imputation'!K77&lt;&gt;"",1,0))</f>
        <v>0</v>
      </c>
      <c r="K74" s="42">
        <f>IF('Indicator Data'!L78="No Data",1,IF('Indicator Data imputation'!L77&lt;&gt;"",1,0))</f>
        <v>0</v>
      </c>
      <c r="L74" s="42">
        <f>IF('Indicator Data'!M78="No Data",1,IF('Indicator Data imputation'!M77&lt;&gt;"",1,0))</f>
        <v>1</v>
      </c>
      <c r="M74" s="42">
        <f>IF('Indicator Data'!N78="No Data",1,IF('Indicator Data imputation'!N77&lt;&gt;"",1,0))</f>
        <v>1</v>
      </c>
      <c r="N74" s="42">
        <f>IF('Indicator Data'!O78="No Data",1,IF('Indicator Data imputation'!O77&lt;&gt;"",1,0))</f>
        <v>1</v>
      </c>
      <c r="O74" s="42">
        <f>IF('Indicator Data'!P78="No Data",1,IF('Indicator Data imputation'!P77&lt;&gt;"",1,0))</f>
        <v>1</v>
      </c>
      <c r="P74" s="42">
        <f>IF('Indicator Data'!Q78="No Data",1,IF('Indicator Data imputation'!Q77&lt;&gt;"",1,0))</f>
        <v>0</v>
      </c>
      <c r="Q74" s="42">
        <f>IF('Indicator Data'!R78="No Data",1,IF('Indicator Data imputation'!R77&lt;&gt;"",1,0))</f>
        <v>0</v>
      </c>
      <c r="R74" s="42">
        <f>IF('Indicator Data'!S78="No Data",1,IF('Indicator Data imputation'!S77&lt;&gt;"",1,0))</f>
        <v>0</v>
      </c>
      <c r="S74" s="42">
        <f>IF('Indicator Data'!T78="No Data",1,IF('Indicator Data imputation'!T77&lt;&gt;"",1,0))</f>
        <v>0</v>
      </c>
      <c r="T74" s="42">
        <f>IF('Indicator Data'!U78="No Data",1,IF('Indicator Data imputation'!U77&lt;&gt;"",1,0))</f>
        <v>0</v>
      </c>
      <c r="U74" s="42">
        <f>IF('Indicator Data'!V78="No Data",1,IF('Indicator Data imputation'!V77&lt;&gt;"",1,0))</f>
        <v>0</v>
      </c>
      <c r="V74" s="42">
        <f>IF('Indicator Data'!W78="No Data",1,IF('Indicator Data imputation'!W77&lt;&gt;"",1,0))</f>
        <v>0</v>
      </c>
      <c r="W74" s="42">
        <f>IF('Indicator Data'!X78="No Data",1,IF('Indicator Data imputation'!X77&lt;&gt;"",1,0))</f>
        <v>0</v>
      </c>
      <c r="X74" s="42">
        <f>IF('Indicator Data'!Y78="No Data",1,IF('Indicator Data imputation'!Y77&lt;&gt;"",1,0))</f>
        <v>0</v>
      </c>
      <c r="Y74" s="42">
        <f>IF('Indicator Data'!Z78="No Data",1,IF('Indicator Data imputation'!Z77&lt;&gt;"",1,0))</f>
        <v>0</v>
      </c>
      <c r="Z74" s="42">
        <f>IF('Indicator Data'!AA78="No Data",1,IF('Indicator Data imputation'!AA77&lt;&gt;"",1,0))</f>
        <v>0</v>
      </c>
      <c r="AA74" s="42">
        <f>IF('Indicator Data'!AB78="No Data",1,IF('Indicator Data imputation'!AB77&lt;&gt;"",1,0))</f>
        <v>0</v>
      </c>
      <c r="AB74" s="42">
        <f>IF('Indicator Data'!AC78="No Data",1,IF('Indicator Data imputation'!AC77&lt;&gt;"",1,0))</f>
        <v>0</v>
      </c>
      <c r="AC74" s="42">
        <f>IF('Indicator Data'!AD78="No Data",1,IF('Indicator Data imputation'!AD77&lt;&gt;"",1,0))</f>
        <v>1</v>
      </c>
      <c r="AD74" s="42">
        <f>IF('Indicator Data'!AE78="No Data",1,IF('Indicator Data imputation'!AE77&lt;&gt;"",1,0))</f>
        <v>0</v>
      </c>
      <c r="AE74" s="42">
        <f>IF('Indicator Data'!AF78="No Data",1,IF('Indicator Data imputation'!AF77&lt;&gt;"",1,0))</f>
        <v>0</v>
      </c>
      <c r="AF74" s="42">
        <f>IF('Indicator Data'!AG78="No Data",1,IF('Indicator Data imputation'!AG77&lt;&gt;"",1,0))</f>
        <v>0</v>
      </c>
      <c r="AG74" s="42">
        <f>IF('Indicator Data'!AH78="No Data",1,IF('Indicator Data imputation'!AH77&lt;&gt;"",1,0))</f>
        <v>0</v>
      </c>
      <c r="AH74" s="42">
        <f>IF('Indicator Data'!AI78="No Data",1,IF('Indicator Data imputation'!AI77&lt;&gt;"",1,0))</f>
        <v>0</v>
      </c>
      <c r="AI74" s="42">
        <f>IF('Indicator Data'!AJ78="No Data",1,IF('Indicator Data imputation'!AJ77&lt;&gt;"",1,0))</f>
        <v>0</v>
      </c>
      <c r="AJ74" s="42">
        <f>IF('Indicator Data'!AK78="No Data",1,IF('Indicator Data imputation'!AK77&lt;&gt;"",1,0))</f>
        <v>0</v>
      </c>
      <c r="AK74" s="42">
        <f>IF('Indicator Data'!AL78="No Data",1,IF('Indicator Data imputation'!AL77&lt;&gt;"",1,0))</f>
        <v>0</v>
      </c>
      <c r="AL74" s="42">
        <f>IF('Indicator Data'!AM78="No Data",1,IF('Indicator Data imputation'!AM77&lt;&gt;"",1,0))</f>
        <v>0</v>
      </c>
      <c r="AM74" s="42">
        <f>IF('Indicator Data'!AN78="No Data",1,IF('Indicator Data imputation'!AN77&lt;&gt;"",1,0))</f>
        <v>0</v>
      </c>
      <c r="AN74" s="42">
        <f>IF('Indicator Data'!AO78="No Data",1,IF('Indicator Data imputation'!AO77&lt;&gt;"",1,0))</f>
        <v>0</v>
      </c>
      <c r="AO74" s="42">
        <f>IF('Indicator Data'!AP78="No Data",1,IF('Indicator Data imputation'!AP77&lt;&gt;"",1,0))</f>
        <v>0</v>
      </c>
      <c r="AP74" s="42">
        <f>IF('Indicator Data'!AQ78="No Data",1,IF('Indicator Data imputation'!AQ77&lt;&gt;"",1,0))</f>
        <v>0</v>
      </c>
      <c r="AQ74" s="42">
        <f>IF('Indicator Data'!AR78="No Data",1,IF('Indicator Data imputation'!AR77&lt;&gt;"",1,0))</f>
        <v>0</v>
      </c>
      <c r="AR74" s="42">
        <f>IF('Indicator Data'!AS78="No Data",1,IF('Indicator Data imputation'!AS77&lt;&gt;"",1,0))</f>
        <v>0</v>
      </c>
      <c r="AS74" s="42">
        <f>IF('Indicator Data'!AT78="No Data",1,IF('Indicator Data imputation'!AT77&lt;&gt;"",1,0))</f>
        <v>0</v>
      </c>
      <c r="AT74" s="42">
        <f>IF('Indicator Data'!AU78="No Data",1,IF('Indicator Data imputation'!AU77&lt;&gt;"",1,0))</f>
        <v>0</v>
      </c>
      <c r="AU74" s="42">
        <f>IF('Indicator Data'!AV78="No Data",1,IF('Indicator Data imputation'!AV77&lt;&gt;"",1,0))</f>
        <v>0</v>
      </c>
      <c r="AV74" s="42">
        <f>IF('Indicator Data'!AW78="No Data",1,IF('Indicator Data imputation'!AW77&lt;&gt;"",1,0))</f>
        <v>0</v>
      </c>
      <c r="AW74" s="42">
        <f>IF('Indicator Data'!AX78="No Data",1,IF('Indicator Data imputation'!AX77&lt;&gt;"",1,0))</f>
        <v>0</v>
      </c>
      <c r="AX74" s="42">
        <f>IF('Indicator Data'!AY78="No Data",1,IF('Indicator Data imputation'!AY77&lt;&gt;"",1,0))</f>
        <v>0</v>
      </c>
      <c r="AY74" s="42">
        <f>IF('Indicator Data'!AZ78="No Data",1,IF('Indicator Data imputation'!AZ77&lt;&gt;"",1,0))</f>
        <v>0</v>
      </c>
      <c r="AZ74" s="42">
        <f>IF('Indicator Data'!BA78="No Data",1,IF('Indicator Data imputation'!BA77&lt;&gt;"",1,0))</f>
        <v>0</v>
      </c>
      <c r="BA74" s="42">
        <f>IF('Indicator Data'!BB78="No Data",1,IF('Indicator Data imputation'!BB77&lt;&gt;"",1,0))</f>
        <v>0</v>
      </c>
      <c r="BB74" s="42">
        <f>IF('Indicator Data'!BC78="No Data",1,IF('Indicator Data imputation'!BC77&lt;&gt;"",1,0))</f>
        <v>0</v>
      </c>
      <c r="BC74" s="42">
        <f>IF('Indicator Data'!BD78="No Data",1,IF('Indicator Data imputation'!BD77&lt;&gt;"",1,0))</f>
        <v>0</v>
      </c>
      <c r="BD74" s="42">
        <f>IF('Indicator Data'!BE78="No Data",1,IF('Indicator Data imputation'!BE77&lt;&gt;"",1,0))</f>
        <v>0</v>
      </c>
      <c r="BE74" s="42">
        <f>IF('Indicator Data'!BF78="No Data",1,IF('Indicator Data imputation'!BF77&lt;&gt;"",1,0))</f>
        <v>0</v>
      </c>
      <c r="BF74" s="42">
        <f>IF('Indicator Data'!BG78="No Data",1,IF('Indicator Data imputation'!BG77&lt;&gt;"",1,0))</f>
        <v>0</v>
      </c>
      <c r="BG74" s="42">
        <f>IF('Indicator Data'!BH78="No Data",1,IF('Indicator Data imputation'!BH77&lt;&gt;"",1,0))</f>
        <v>0</v>
      </c>
      <c r="BH74" s="42">
        <f>IF('Indicator Data'!BI78="No Data",1,IF('Indicator Data imputation'!BI77&lt;&gt;"",1,0))</f>
        <v>0</v>
      </c>
      <c r="BI74" s="42">
        <f>IF('Indicator Data'!BJ78="No Data",1,IF('Indicator Data imputation'!BJ77&lt;&gt;"",1,0))</f>
        <v>0</v>
      </c>
      <c r="BJ74" s="42">
        <f>IF('Indicator Data'!BK78="No Data",1,IF('Indicator Data imputation'!BK77&lt;&gt;"",1,0))</f>
        <v>0</v>
      </c>
      <c r="BK74" s="42">
        <f>IF('Indicator Data'!BL78="No Data",1,IF('Indicator Data imputation'!BL77&lt;&gt;"",1,0))</f>
        <v>0</v>
      </c>
      <c r="BL74" s="42">
        <f>IF('Indicator Data'!BM78="No Data",1,IF('Indicator Data imputation'!BM77&lt;&gt;"",1,0))</f>
        <v>0</v>
      </c>
      <c r="BM74" s="42">
        <f>IF('Indicator Data'!BN78="No Data",1,IF('Indicator Data imputation'!BN77&lt;&gt;"",1,0))</f>
        <v>0</v>
      </c>
      <c r="BN74" s="42">
        <f>IF('Indicator Data'!BO78="No Data",1,IF('Indicator Data imputation'!BO77&lt;&gt;"",1,0))</f>
        <v>0</v>
      </c>
      <c r="BO74" s="42">
        <f>IF('Indicator Data'!BP78="No Data",1,IF('Indicator Data imputation'!BP77&lt;&gt;"",1,0))</f>
        <v>0</v>
      </c>
      <c r="BP74" s="42">
        <f>IF('Indicator Data'!BQ78="No Data",1,IF('Indicator Data imputation'!BQ77&lt;&gt;"",1,0))</f>
        <v>0</v>
      </c>
      <c r="BQ74" s="42">
        <f>IF('Indicator Data'!BR78="No Data",1,IF('Indicator Data imputation'!BR77&lt;&gt;"",1,0))</f>
        <v>0</v>
      </c>
      <c r="BR74" s="42">
        <f>IF('Indicator Data'!BS78="No Data",1,IF('Indicator Data imputation'!BS77&lt;&gt;"",1,0))</f>
        <v>0</v>
      </c>
      <c r="BS74" s="42">
        <f>IF('Indicator Data'!BT78="No Data",1,IF('Indicator Data imputation'!BT77&lt;&gt;"",1,0))</f>
        <v>0</v>
      </c>
      <c r="BT74" s="42">
        <f>IF('Indicator Data'!BU78="No Data",1,IF('Indicator Data imputation'!BU77&lt;&gt;"",1,0))</f>
        <v>0</v>
      </c>
      <c r="BU74">
        <f t="shared" si="3"/>
        <v>5</v>
      </c>
      <c r="BV74" s="44">
        <f t="shared" si="4"/>
        <v>6.6666666666666666E-2</v>
      </c>
    </row>
    <row r="75" spans="1:74">
      <c r="A75" t="str">
        <f>'Indicator Data'!B79</f>
        <v>HUN</v>
      </c>
      <c r="B75" s="42">
        <f>IF('Indicator Data'!C79="No Data",1,IF('Indicator Data imputation'!C78&lt;&gt;"",1,0))</f>
        <v>0</v>
      </c>
      <c r="C75" s="42">
        <f>IF('Indicator Data'!D79="No Data",1,IF('Indicator Data imputation'!D78&lt;&gt;"",1,0))</f>
        <v>0</v>
      </c>
      <c r="D75" s="42">
        <f>IF('Indicator Data'!E79="No Data",1,IF('Indicator Data imputation'!E78&lt;&gt;"",1,0))</f>
        <v>0</v>
      </c>
      <c r="E75" s="42">
        <f>IF('Indicator Data'!F79="No Data",1,IF('Indicator Data imputation'!F78&lt;&gt;"",1,0))</f>
        <v>0</v>
      </c>
      <c r="F75" s="42">
        <f>IF('Indicator Data'!G79="No Data",1,IF('Indicator Data imputation'!G78&lt;&gt;"",1,0))</f>
        <v>0</v>
      </c>
      <c r="G75" s="42">
        <f>IF('Indicator Data'!H79="No Data",1,IF('Indicator Data imputation'!H78&lt;&gt;"",1,0))</f>
        <v>0</v>
      </c>
      <c r="H75" s="42">
        <f>IF('Indicator Data'!I79="No Data",1,IF('Indicator Data imputation'!I78&lt;&gt;"",1,0))</f>
        <v>0</v>
      </c>
      <c r="I75" s="42">
        <f>IF('Indicator Data'!J79="No Data",1,IF('Indicator Data imputation'!J78&lt;&gt;"",1,0))</f>
        <v>0</v>
      </c>
      <c r="J75" s="42">
        <f>IF('Indicator Data'!K79="No Data",1,IF('Indicator Data imputation'!K78&lt;&gt;"",1,0))</f>
        <v>0</v>
      </c>
      <c r="K75" s="42">
        <f>IF('Indicator Data'!L79="No Data",1,IF('Indicator Data imputation'!L78&lt;&gt;"",1,0))</f>
        <v>0</v>
      </c>
      <c r="L75" s="42">
        <f>IF('Indicator Data'!M79="No Data",1,IF('Indicator Data imputation'!M78&lt;&gt;"",1,0))</f>
        <v>0</v>
      </c>
      <c r="M75" s="42">
        <f>IF('Indicator Data'!N79="No Data",1,IF('Indicator Data imputation'!N78&lt;&gt;"",1,0))</f>
        <v>1</v>
      </c>
      <c r="N75" s="42">
        <f>IF('Indicator Data'!O79="No Data",1,IF('Indicator Data imputation'!O78&lt;&gt;"",1,0))</f>
        <v>1</v>
      </c>
      <c r="O75" s="42">
        <f>IF('Indicator Data'!P79="No Data",1,IF('Indicator Data imputation'!P78&lt;&gt;"",1,0))</f>
        <v>1</v>
      </c>
      <c r="P75" s="42">
        <f>IF('Indicator Data'!Q79="No Data",1,IF('Indicator Data imputation'!Q78&lt;&gt;"",1,0))</f>
        <v>0</v>
      </c>
      <c r="Q75" s="42">
        <f>IF('Indicator Data'!R79="No Data",1,IF('Indicator Data imputation'!R78&lt;&gt;"",1,0))</f>
        <v>0</v>
      </c>
      <c r="R75" s="42">
        <f>IF('Indicator Data'!S79="No Data",1,IF('Indicator Data imputation'!S78&lt;&gt;"",1,0))</f>
        <v>0</v>
      </c>
      <c r="S75" s="42">
        <f>IF('Indicator Data'!T79="No Data",1,IF('Indicator Data imputation'!T78&lt;&gt;"",1,0))</f>
        <v>0</v>
      </c>
      <c r="T75" s="42">
        <f>IF('Indicator Data'!U79="No Data",1,IF('Indicator Data imputation'!U78&lt;&gt;"",1,0))</f>
        <v>0</v>
      </c>
      <c r="U75" s="42">
        <f>IF('Indicator Data'!V79="No Data",1,IF('Indicator Data imputation'!V78&lt;&gt;"",1,0))</f>
        <v>0</v>
      </c>
      <c r="V75" s="42">
        <f>IF('Indicator Data'!W79="No Data",1,IF('Indicator Data imputation'!W78&lt;&gt;"",1,0))</f>
        <v>0</v>
      </c>
      <c r="W75" s="42">
        <f>IF('Indicator Data'!X79="No Data",1,IF('Indicator Data imputation'!X78&lt;&gt;"",1,0))</f>
        <v>0</v>
      </c>
      <c r="X75" s="42">
        <f>IF('Indicator Data'!Y79="No Data",1,IF('Indicator Data imputation'!Y78&lt;&gt;"",1,0))</f>
        <v>0</v>
      </c>
      <c r="Y75" s="42">
        <f>IF('Indicator Data'!Z79="No Data",1,IF('Indicator Data imputation'!Z78&lt;&gt;"",1,0))</f>
        <v>0</v>
      </c>
      <c r="Z75" s="42">
        <f>IF('Indicator Data'!AA79="No Data",1,IF('Indicator Data imputation'!AA78&lt;&gt;"",1,0))</f>
        <v>1</v>
      </c>
      <c r="AA75" s="42">
        <f>IF('Indicator Data'!AB79="No Data",1,IF('Indicator Data imputation'!AB78&lt;&gt;"",1,0))</f>
        <v>0</v>
      </c>
      <c r="AB75" s="42">
        <f>IF('Indicator Data'!AC79="No Data",1,IF('Indicator Data imputation'!AC78&lt;&gt;"",1,0))</f>
        <v>0</v>
      </c>
      <c r="AC75" s="42">
        <f>IF('Indicator Data'!AD79="No Data",1,IF('Indicator Data imputation'!AD78&lt;&gt;"",1,0))</f>
        <v>1</v>
      </c>
      <c r="AD75" s="42">
        <f>IF('Indicator Data'!AE79="No Data",1,IF('Indicator Data imputation'!AE78&lt;&gt;"",1,0))</f>
        <v>0</v>
      </c>
      <c r="AE75" s="42">
        <f>IF('Indicator Data'!AF79="No Data",1,IF('Indicator Data imputation'!AF78&lt;&gt;"",1,0))</f>
        <v>0</v>
      </c>
      <c r="AF75" s="42">
        <f>IF('Indicator Data'!AG79="No Data",1,IF('Indicator Data imputation'!AG78&lt;&gt;"",1,0))</f>
        <v>0</v>
      </c>
      <c r="AG75" s="42">
        <f>IF('Indicator Data'!AH79="No Data",1,IF('Indicator Data imputation'!AH78&lt;&gt;"",1,0))</f>
        <v>0</v>
      </c>
      <c r="AH75" s="42">
        <f>IF('Indicator Data'!AI79="No Data",1,IF('Indicator Data imputation'!AI78&lt;&gt;"",1,0))</f>
        <v>1</v>
      </c>
      <c r="AI75" s="42">
        <f>IF('Indicator Data'!AJ79="No Data",1,IF('Indicator Data imputation'!AJ78&lt;&gt;"",1,0))</f>
        <v>0</v>
      </c>
      <c r="AJ75" s="42">
        <f>IF('Indicator Data'!AK79="No Data",1,IF('Indicator Data imputation'!AK78&lt;&gt;"",1,0))</f>
        <v>0</v>
      </c>
      <c r="AK75" s="42">
        <f>IF('Indicator Data'!AL79="No Data",1,IF('Indicator Data imputation'!AL78&lt;&gt;"",1,0))</f>
        <v>0</v>
      </c>
      <c r="AL75" s="42">
        <f>IF('Indicator Data'!AM79="No Data",1,IF('Indicator Data imputation'!AM78&lt;&gt;"",1,0))</f>
        <v>1</v>
      </c>
      <c r="AM75" s="42">
        <f>IF('Indicator Data'!AN79="No Data",1,IF('Indicator Data imputation'!AN78&lt;&gt;"",1,0))</f>
        <v>0</v>
      </c>
      <c r="AN75" s="42">
        <f>IF('Indicator Data'!AO79="No Data",1,IF('Indicator Data imputation'!AO78&lt;&gt;"",1,0))</f>
        <v>0</v>
      </c>
      <c r="AO75" s="42">
        <f>IF('Indicator Data'!AP79="No Data",1,IF('Indicator Data imputation'!AP78&lt;&gt;"",1,0))</f>
        <v>1</v>
      </c>
      <c r="AP75" s="42">
        <f>IF('Indicator Data'!AQ79="No Data",1,IF('Indicator Data imputation'!AQ78&lt;&gt;"",1,0))</f>
        <v>0</v>
      </c>
      <c r="AQ75" s="42">
        <f>IF('Indicator Data'!AR79="No Data",1,IF('Indicator Data imputation'!AR78&lt;&gt;"",1,0))</f>
        <v>1</v>
      </c>
      <c r="AR75" s="42">
        <f>IF('Indicator Data'!AS79="No Data",1,IF('Indicator Data imputation'!AS78&lt;&gt;"",1,0))</f>
        <v>1</v>
      </c>
      <c r="AS75" s="42">
        <f>IF('Indicator Data'!AT79="No Data",1,IF('Indicator Data imputation'!AT78&lt;&gt;"",1,0))</f>
        <v>1</v>
      </c>
      <c r="AT75" s="42">
        <f>IF('Indicator Data'!AU79="No Data",1,IF('Indicator Data imputation'!AU78&lt;&gt;"",1,0))</f>
        <v>0</v>
      </c>
      <c r="AU75" s="42">
        <f>IF('Indicator Data'!AV79="No Data",1,IF('Indicator Data imputation'!AV78&lt;&gt;"",1,0))</f>
        <v>0</v>
      </c>
      <c r="AV75" s="42">
        <f>IF('Indicator Data'!AW79="No Data",1,IF('Indicator Data imputation'!AW78&lt;&gt;"",1,0))</f>
        <v>0</v>
      </c>
      <c r="AW75" s="42">
        <f>IF('Indicator Data'!AX79="No Data",1,IF('Indicator Data imputation'!AX78&lt;&gt;"",1,0))</f>
        <v>0</v>
      </c>
      <c r="AX75" s="42">
        <f>IF('Indicator Data'!AY79="No Data",1,IF('Indicator Data imputation'!AY78&lt;&gt;"",1,0))</f>
        <v>0</v>
      </c>
      <c r="AY75" s="42">
        <f>IF('Indicator Data'!AZ79="No Data",1,IF('Indicator Data imputation'!AZ78&lt;&gt;"",1,0))</f>
        <v>0</v>
      </c>
      <c r="AZ75" s="42">
        <f>IF('Indicator Data'!BA79="No Data",1,IF('Indicator Data imputation'!BA78&lt;&gt;"",1,0))</f>
        <v>0</v>
      </c>
      <c r="BA75" s="42">
        <f>IF('Indicator Data'!BB79="No Data",1,IF('Indicator Data imputation'!BB78&lt;&gt;"",1,0))</f>
        <v>0</v>
      </c>
      <c r="BB75" s="42">
        <f>IF('Indicator Data'!BC79="No Data",1,IF('Indicator Data imputation'!BC78&lt;&gt;"",1,0))</f>
        <v>0</v>
      </c>
      <c r="BC75" s="42">
        <f>IF('Indicator Data'!BD79="No Data",1,IF('Indicator Data imputation'!BD78&lt;&gt;"",1,0))</f>
        <v>0</v>
      </c>
      <c r="BD75" s="42">
        <f>IF('Indicator Data'!BE79="No Data",1,IF('Indicator Data imputation'!BE78&lt;&gt;"",1,0))</f>
        <v>0</v>
      </c>
      <c r="BE75" s="42">
        <f>IF('Indicator Data'!BF79="No Data",1,IF('Indicator Data imputation'!BF78&lt;&gt;"",1,0))</f>
        <v>0</v>
      </c>
      <c r="BF75" s="42">
        <f>IF('Indicator Data'!BG79="No Data",1,IF('Indicator Data imputation'!BG78&lt;&gt;"",1,0))</f>
        <v>0</v>
      </c>
      <c r="BG75" s="42">
        <f>IF('Indicator Data'!BH79="No Data",1,IF('Indicator Data imputation'!BH78&lt;&gt;"",1,0))</f>
        <v>0</v>
      </c>
      <c r="BH75" s="42">
        <f>IF('Indicator Data'!BI79="No Data",1,IF('Indicator Data imputation'!BI78&lt;&gt;"",1,0))</f>
        <v>0</v>
      </c>
      <c r="BI75" s="42">
        <f>IF('Indicator Data'!BJ79="No Data",1,IF('Indicator Data imputation'!BJ78&lt;&gt;"",1,0))</f>
        <v>0</v>
      </c>
      <c r="BJ75" s="42">
        <f>IF('Indicator Data'!BK79="No Data",1,IF('Indicator Data imputation'!BK78&lt;&gt;"",1,0))</f>
        <v>0</v>
      </c>
      <c r="BK75" s="42">
        <f>IF('Indicator Data'!BL79="No Data",1,IF('Indicator Data imputation'!BL78&lt;&gt;"",1,0))</f>
        <v>0</v>
      </c>
      <c r="BL75" s="42">
        <f>IF('Indicator Data'!BM79="No Data",1,IF('Indicator Data imputation'!BM78&lt;&gt;"",1,0))</f>
        <v>0</v>
      </c>
      <c r="BM75" s="42">
        <f>IF('Indicator Data'!BN79="No Data",1,IF('Indicator Data imputation'!BN78&lt;&gt;"",1,0))</f>
        <v>0</v>
      </c>
      <c r="BN75" s="42">
        <f>IF('Indicator Data'!BO79="No Data",1,IF('Indicator Data imputation'!BO78&lt;&gt;"",1,0))</f>
        <v>0</v>
      </c>
      <c r="BO75" s="42">
        <f>IF('Indicator Data'!BP79="No Data",1,IF('Indicator Data imputation'!BP78&lt;&gt;"",1,0))</f>
        <v>0</v>
      </c>
      <c r="BP75" s="42">
        <f>IF('Indicator Data'!BQ79="No Data",1,IF('Indicator Data imputation'!BQ78&lt;&gt;"",1,0))</f>
        <v>0</v>
      </c>
      <c r="BQ75" s="42">
        <f>IF('Indicator Data'!BR79="No Data",1,IF('Indicator Data imputation'!BR78&lt;&gt;"",1,0))</f>
        <v>0</v>
      </c>
      <c r="BR75" s="42">
        <f>IF('Indicator Data'!BS79="No Data",1,IF('Indicator Data imputation'!BS78&lt;&gt;"",1,0))</f>
        <v>0</v>
      </c>
      <c r="BS75" s="42">
        <f>IF('Indicator Data'!BT79="No Data",1,IF('Indicator Data imputation'!BT78&lt;&gt;"",1,0))</f>
        <v>0</v>
      </c>
      <c r="BT75" s="42">
        <f>IF('Indicator Data'!BU79="No Data",1,IF('Indicator Data imputation'!BU78&lt;&gt;"",1,0))</f>
        <v>0</v>
      </c>
      <c r="BU75">
        <f t="shared" si="3"/>
        <v>11</v>
      </c>
      <c r="BV75" s="44">
        <f t="shared" si="4"/>
        <v>0.14666666666666667</v>
      </c>
    </row>
    <row r="76" spans="1:74">
      <c r="A76" t="str">
        <f>'Indicator Data'!B80</f>
        <v>ISL</v>
      </c>
      <c r="B76" s="42">
        <f>IF('Indicator Data'!C80="No Data",1,IF('Indicator Data imputation'!C79&lt;&gt;"",1,0))</f>
        <v>0</v>
      </c>
      <c r="C76" s="42">
        <f>IF('Indicator Data'!D80="No Data",1,IF('Indicator Data imputation'!D79&lt;&gt;"",1,0))</f>
        <v>0</v>
      </c>
      <c r="D76" s="42">
        <f>IF('Indicator Data'!E80="No Data",1,IF('Indicator Data imputation'!E79&lt;&gt;"",1,0))</f>
        <v>0</v>
      </c>
      <c r="E76" s="42">
        <f>IF('Indicator Data'!F80="No Data",1,IF('Indicator Data imputation'!F79&lt;&gt;"",1,0))</f>
        <v>0</v>
      </c>
      <c r="F76" s="42">
        <f>IF('Indicator Data'!G80="No Data",1,IF('Indicator Data imputation'!G79&lt;&gt;"",1,0))</f>
        <v>0</v>
      </c>
      <c r="G76" s="42">
        <f>IF('Indicator Data'!H80="No Data",1,IF('Indicator Data imputation'!H79&lt;&gt;"",1,0))</f>
        <v>0</v>
      </c>
      <c r="H76" s="42">
        <f>IF('Indicator Data'!I80="No Data",1,IF('Indicator Data imputation'!I79&lt;&gt;"",1,0))</f>
        <v>0</v>
      </c>
      <c r="I76" s="42">
        <f>IF('Indicator Data'!J80="No Data",1,IF('Indicator Data imputation'!J79&lt;&gt;"",1,0))</f>
        <v>0</v>
      </c>
      <c r="J76" s="42">
        <f>IF('Indicator Data'!K80="No Data",1,IF('Indicator Data imputation'!K79&lt;&gt;"",1,0))</f>
        <v>0</v>
      </c>
      <c r="K76" s="42">
        <f>IF('Indicator Data'!L80="No Data",1,IF('Indicator Data imputation'!L79&lt;&gt;"",1,0))</f>
        <v>0</v>
      </c>
      <c r="L76" s="42">
        <f>IF('Indicator Data'!M80="No Data",1,IF('Indicator Data imputation'!M79&lt;&gt;"",1,0))</f>
        <v>1</v>
      </c>
      <c r="M76" s="42">
        <f>IF('Indicator Data'!N80="No Data",1,IF('Indicator Data imputation'!N79&lt;&gt;"",1,0))</f>
        <v>1</v>
      </c>
      <c r="N76" s="42">
        <f>IF('Indicator Data'!O80="No Data",1,IF('Indicator Data imputation'!O79&lt;&gt;"",1,0))</f>
        <v>1</v>
      </c>
      <c r="O76" s="42">
        <f>IF('Indicator Data'!P80="No Data",1,IF('Indicator Data imputation'!P79&lt;&gt;"",1,0))</f>
        <v>1</v>
      </c>
      <c r="P76" s="42">
        <f>IF('Indicator Data'!Q80="No Data",1,IF('Indicator Data imputation'!Q79&lt;&gt;"",1,0))</f>
        <v>0</v>
      </c>
      <c r="Q76" s="42">
        <f>IF('Indicator Data'!R80="No Data",1,IF('Indicator Data imputation'!R79&lt;&gt;"",1,0))</f>
        <v>0</v>
      </c>
      <c r="R76" s="42">
        <f>IF('Indicator Data'!S80="No Data",1,IF('Indicator Data imputation'!S79&lt;&gt;"",1,0))</f>
        <v>0</v>
      </c>
      <c r="S76" s="42">
        <f>IF('Indicator Data'!T80="No Data",1,IF('Indicator Data imputation'!T79&lt;&gt;"",1,0))</f>
        <v>0</v>
      </c>
      <c r="T76" s="42">
        <f>IF('Indicator Data'!U80="No Data",1,IF('Indicator Data imputation'!U79&lt;&gt;"",1,0))</f>
        <v>0</v>
      </c>
      <c r="U76" s="42">
        <f>IF('Indicator Data'!V80="No Data",1,IF('Indicator Data imputation'!V79&lt;&gt;"",1,0))</f>
        <v>0</v>
      </c>
      <c r="V76" s="42">
        <f>IF('Indicator Data'!W80="No Data",1,IF('Indicator Data imputation'!W79&lt;&gt;"",1,0))</f>
        <v>0</v>
      </c>
      <c r="W76" s="42">
        <f>IF('Indicator Data'!X80="No Data",1,IF('Indicator Data imputation'!X79&lt;&gt;"",1,0))</f>
        <v>0</v>
      </c>
      <c r="X76" s="42">
        <f>IF('Indicator Data'!Y80="No Data",1,IF('Indicator Data imputation'!Y79&lt;&gt;"",1,0))</f>
        <v>1</v>
      </c>
      <c r="Y76" s="42">
        <f>IF('Indicator Data'!Z80="No Data",1,IF('Indicator Data imputation'!Z79&lt;&gt;"",1,0))</f>
        <v>0</v>
      </c>
      <c r="Z76" s="42">
        <f>IF('Indicator Data'!AA80="No Data",1,IF('Indicator Data imputation'!AA79&lt;&gt;"",1,0))</f>
        <v>1</v>
      </c>
      <c r="AA76" s="42">
        <f>IF('Indicator Data'!AB80="No Data",1,IF('Indicator Data imputation'!AB79&lt;&gt;"",1,0))</f>
        <v>0</v>
      </c>
      <c r="AB76" s="42">
        <f>IF('Indicator Data'!AC80="No Data",1,IF('Indicator Data imputation'!AC79&lt;&gt;"",1,0))</f>
        <v>1</v>
      </c>
      <c r="AC76" s="42">
        <f>IF('Indicator Data'!AD80="No Data",1,IF('Indicator Data imputation'!AD79&lt;&gt;"",1,0))</f>
        <v>0</v>
      </c>
      <c r="AD76" s="42">
        <f>IF('Indicator Data'!AE80="No Data",1,IF('Indicator Data imputation'!AE79&lt;&gt;"",1,0))</f>
        <v>0</v>
      </c>
      <c r="AE76" s="42">
        <f>IF('Indicator Data'!AF80="No Data",1,IF('Indicator Data imputation'!AF79&lt;&gt;"",1,0))</f>
        <v>0</v>
      </c>
      <c r="AF76" s="42">
        <f>IF('Indicator Data'!AG80="No Data",1,IF('Indicator Data imputation'!AG79&lt;&gt;"",1,0))</f>
        <v>0</v>
      </c>
      <c r="AG76" s="42">
        <f>IF('Indicator Data'!AH80="No Data",1,IF('Indicator Data imputation'!AH79&lt;&gt;"",1,0))</f>
        <v>0</v>
      </c>
      <c r="AH76" s="42">
        <f>IF('Indicator Data'!AI80="No Data",1,IF('Indicator Data imputation'!AI79&lt;&gt;"",1,0))</f>
        <v>1</v>
      </c>
      <c r="AI76" s="42">
        <f>IF('Indicator Data'!AJ80="No Data",1,IF('Indicator Data imputation'!AJ79&lt;&gt;"",1,0))</f>
        <v>0</v>
      </c>
      <c r="AJ76" s="42">
        <f>IF('Indicator Data'!AK80="No Data",1,IF('Indicator Data imputation'!AK79&lt;&gt;"",1,0))</f>
        <v>0</v>
      </c>
      <c r="AK76" s="42">
        <f>IF('Indicator Data'!AL80="No Data",1,IF('Indicator Data imputation'!AL79&lt;&gt;"",1,0))</f>
        <v>0</v>
      </c>
      <c r="AL76" s="42">
        <f>IF('Indicator Data'!AM80="No Data",1,IF('Indicator Data imputation'!AM79&lt;&gt;"",1,0))</f>
        <v>1</v>
      </c>
      <c r="AM76" s="42">
        <f>IF('Indicator Data'!AN80="No Data",1,IF('Indicator Data imputation'!AN79&lt;&gt;"",1,0))</f>
        <v>0</v>
      </c>
      <c r="AN76" s="42">
        <f>IF('Indicator Data'!AO80="No Data",1,IF('Indicator Data imputation'!AO79&lt;&gt;"",1,0))</f>
        <v>0</v>
      </c>
      <c r="AO76" s="42">
        <f>IF('Indicator Data'!AP80="No Data",1,IF('Indicator Data imputation'!AP79&lt;&gt;"",1,0))</f>
        <v>1</v>
      </c>
      <c r="AP76" s="42">
        <f>IF('Indicator Data'!AQ80="No Data",1,IF('Indicator Data imputation'!AQ79&lt;&gt;"",1,0))</f>
        <v>0</v>
      </c>
      <c r="AQ76" s="42">
        <f>IF('Indicator Data'!AR80="No Data",1,IF('Indicator Data imputation'!AR79&lt;&gt;"",1,0))</f>
        <v>0</v>
      </c>
      <c r="AR76" s="42">
        <f>IF('Indicator Data'!AS80="No Data",1,IF('Indicator Data imputation'!AS79&lt;&gt;"",1,0))</f>
        <v>0</v>
      </c>
      <c r="AS76" s="42">
        <f>IF('Indicator Data'!AT80="No Data",1,IF('Indicator Data imputation'!AT79&lt;&gt;"",1,0))</f>
        <v>1</v>
      </c>
      <c r="AT76" s="42">
        <f>IF('Indicator Data'!AU80="No Data",1,IF('Indicator Data imputation'!AU79&lt;&gt;"",1,0))</f>
        <v>0</v>
      </c>
      <c r="AU76" s="42">
        <f>IF('Indicator Data'!AV80="No Data",1,IF('Indicator Data imputation'!AV79&lt;&gt;"",1,0))</f>
        <v>0</v>
      </c>
      <c r="AV76" s="42">
        <f>IF('Indicator Data'!AW80="No Data",1,IF('Indicator Data imputation'!AW79&lt;&gt;"",1,0))</f>
        <v>0</v>
      </c>
      <c r="AW76" s="42">
        <f>IF('Indicator Data'!AX80="No Data",1,IF('Indicator Data imputation'!AX79&lt;&gt;"",1,0))</f>
        <v>0</v>
      </c>
      <c r="AX76" s="42">
        <f>IF('Indicator Data'!AY80="No Data",1,IF('Indicator Data imputation'!AY79&lt;&gt;"",1,0))</f>
        <v>0</v>
      </c>
      <c r="AY76" s="42">
        <f>IF('Indicator Data'!AZ80="No Data",1,IF('Indicator Data imputation'!AZ79&lt;&gt;"",1,0))</f>
        <v>0</v>
      </c>
      <c r="AZ76" s="42">
        <f>IF('Indicator Data'!BA80="No Data",1,IF('Indicator Data imputation'!BA79&lt;&gt;"",1,0))</f>
        <v>0</v>
      </c>
      <c r="BA76" s="42">
        <f>IF('Indicator Data'!BB80="No Data",1,IF('Indicator Data imputation'!BB79&lt;&gt;"",1,0))</f>
        <v>0</v>
      </c>
      <c r="BB76" s="42">
        <f>IF('Indicator Data'!BC80="No Data",1,IF('Indicator Data imputation'!BC79&lt;&gt;"",1,0))</f>
        <v>0</v>
      </c>
      <c r="BC76" s="42">
        <f>IF('Indicator Data'!BD80="No Data",1,IF('Indicator Data imputation'!BD79&lt;&gt;"",1,0))</f>
        <v>0</v>
      </c>
      <c r="BD76" s="42">
        <f>IF('Indicator Data'!BE80="No Data",1,IF('Indicator Data imputation'!BE79&lt;&gt;"",1,0))</f>
        <v>0</v>
      </c>
      <c r="BE76" s="42">
        <f>IF('Indicator Data'!BF80="No Data",1,IF('Indicator Data imputation'!BF79&lt;&gt;"",1,0))</f>
        <v>1</v>
      </c>
      <c r="BF76" s="42">
        <f>IF('Indicator Data'!BG80="No Data",1,IF('Indicator Data imputation'!BG79&lt;&gt;"",1,0))</f>
        <v>0</v>
      </c>
      <c r="BG76" s="42">
        <f>IF('Indicator Data'!BH80="No Data",1,IF('Indicator Data imputation'!BH79&lt;&gt;"",1,0))</f>
        <v>0</v>
      </c>
      <c r="BH76" s="42">
        <f>IF('Indicator Data'!BI80="No Data",1,IF('Indicator Data imputation'!BI79&lt;&gt;"",1,0))</f>
        <v>0</v>
      </c>
      <c r="BI76" s="42">
        <f>IF('Indicator Data'!BJ80="No Data",1,IF('Indicator Data imputation'!BJ79&lt;&gt;"",1,0))</f>
        <v>1</v>
      </c>
      <c r="BJ76" s="42">
        <f>IF('Indicator Data'!BK80="No Data",1,IF('Indicator Data imputation'!BK79&lt;&gt;"",1,0))</f>
        <v>0</v>
      </c>
      <c r="BK76" s="42">
        <f>IF('Indicator Data'!BL80="No Data",1,IF('Indicator Data imputation'!BL79&lt;&gt;"",1,0))</f>
        <v>0</v>
      </c>
      <c r="BL76" s="42">
        <f>IF('Indicator Data'!BM80="No Data",1,IF('Indicator Data imputation'!BM79&lt;&gt;"",1,0))</f>
        <v>0</v>
      </c>
      <c r="BM76" s="42">
        <f>IF('Indicator Data'!BN80="No Data",1,IF('Indicator Data imputation'!BN79&lt;&gt;"",1,0))</f>
        <v>0</v>
      </c>
      <c r="BN76" s="42">
        <f>IF('Indicator Data'!BO80="No Data",1,IF('Indicator Data imputation'!BO79&lt;&gt;"",1,0))</f>
        <v>0</v>
      </c>
      <c r="BO76" s="42">
        <f>IF('Indicator Data'!BP80="No Data",1,IF('Indicator Data imputation'!BP79&lt;&gt;"",1,0))</f>
        <v>0</v>
      </c>
      <c r="BP76" s="42">
        <f>IF('Indicator Data'!BQ80="No Data",1,IF('Indicator Data imputation'!BQ79&lt;&gt;"",1,0))</f>
        <v>0</v>
      </c>
      <c r="BQ76" s="42">
        <f>IF('Indicator Data'!BR80="No Data",1,IF('Indicator Data imputation'!BR79&lt;&gt;"",1,0))</f>
        <v>0</v>
      </c>
      <c r="BR76" s="42">
        <f>IF('Indicator Data'!BS80="No Data",1,IF('Indicator Data imputation'!BS79&lt;&gt;"",1,0))</f>
        <v>0</v>
      </c>
      <c r="BS76" s="42">
        <f>IF('Indicator Data'!BT80="No Data",1,IF('Indicator Data imputation'!BT79&lt;&gt;"",1,0))</f>
        <v>0</v>
      </c>
      <c r="BT76" s="42">
        <f>IF('Indicator Data'!BU80="No Data",1,IF('Indicator Data imputation'!BU79&lt;&gt;"",1,0))</f>
        <v>0</v>
      </c>
      <c r="BU76">
        <f t="shared" si="3"/>
        <v>13</v>
      </c>
      <c r="BV76" s="44">
        <f t="shared" si="4"/>
        <v>0.17333333333333334</v>
      </c>
    </row>
    <row r="77" spans="1:74">
      <c r="A77" t="str">
        <f>'Indicator Data'!B81</f>
        <v>IND</v>
      </c>
      <c r="B77" s="42">
        <f>IF('Indicator Data'!C81="No Data",1,IF('Indicator Data imputation'!C80&lt;&gt;"",1,0))</f>
        <v>0</v>
      </c>
      <c r="C77" s="42">
        <f>IF('Indicator Data'!D81="No Data",1,IF('Indicator Data imputation'!D80&lt;&gt;"",1,0))</f>
        <v>0</v>
      </c>
      <c r="D77" s="42">
        <f>IF('Indicator Data'!E81="No Data",1,IF('Indicator Data imputation'!E80&lt;&gt;"",1,0))</f>
        <v>0</v>
      </c>
      <c r="E77" s="42">
        <f>IF('Indicator Data'!F81="No Data",1,IF('Indicator Data imputation'!F80&lt;&gt;"",1,0))</f>
        <v>0</v>
      </c>
      <c r="F77" s="42">
        <f>IF('Indicator Data'!G81="No Data",1,IF('Indicator Data imputation'!G80&lt;&gt;"",1,0))</f>
        <v>0</v>
      </c>
      <c r="G77" s="42">
        <f>IF('Indicator Data'!H81="No Data",1,IF('Indicator Data imputation'!H80&lt;&gt;"",1,0))</f>
        <v>0</v>
      </c>
      <c r="H77" s="42">
        <f>IF('Indicator Data'!I81="No Data",1,IF('Indicator Data imputation'!I80&lt;&gt;"",1,0))</f>
        <v>0</v>
      </c>
      <c r="I77" s="42">
        <f>IF('Indicator Data'!J81="No Data",1,IF('Indicator Data imputation'!J80&lt;&gt;"",1,0))</f>
        <v>0</v>
      </c>
      <c r="J77" s="42">
        <f>IF('Indicator Data'!K81="No Data",1,IF('Indicator Data imputation'!K80&lt;&gt;"",1,0))</f>
        <v>0</v>
      </c>
      <c r="K77" s="42">
        <f>IF('Indicator Data'!L81="No Data",1,IF('Indicator Data imputation'!L80&lt;&gt;"",1,0))</f>
        <v>0</v>
      </c>
      <c r="L77" s="42">
        <f>IF('Indicator Data'!M81="No Data",1,IF('Indicator Data imputation'!M80&lt;&gt;"",1,0))</f>
        <v>0</v>
      </c>
      <c r="M77" s="42">
        <f>IF('Indicator Data'!N81="No Data",1,IF('Indicator Data imputation'!N80&lt;&gt;"",1,0))</f>
        <v>1</v>
      </c>
      <c r="N77" s="42">
        <f>IF('Indicator Data'!O81="No Data",1,IF('Indicator Data imputation'!O80&lt;&gt;"",1,0))</f>
        <v>1</v>
      </c>
      <c r="O77" s="42">
        <f>IF('Indicator Data'!P81="No Data",1,IF('Indicator Data imputation'!P80&lt;&gt;"",1,0))</f>
        <v>1</v>
      </c>
      <c r="P77" s="42">
        <f>IF('Indicator Data'!Q81="No Data",1,IF('Indicator Data imputation'!Q80&lt;&gt;"",1,0))</f>
        <v>0</v>
      </c>
      <c r="Q77" s="42">
        <f>IF('Indicator Data'!R81="No Data",1,IF('Indicator Data imputation'!R80&lt;&gt;"",1,0))</f>
        <v>0</v>
      </c>
      <c r="R77" s="42">
        <f>IF('Indicator Data'!S81="No Data",1,IF('Indicator Data imputation'!S80&lt;&gt;"",1,0))</f>
        <v>0</v>
      </c>
      <c r="S77" s="42">
        <f>IF('Indicator Data'!T81="No Data",1,IF('Indicator Data imputation'!T80&lt;&gt;"",1,0))</f>
        <v>0</v>
      </c>
      <c r="T77" s="42">
        <f>IF('Indicator Data'!U81="No Data",1,IF('Indicator Data imputation'!U80&lt;&gt;"",1,0))</f>
        <v>0</v>
      </c>
      <c r="U77" s="42">
        <f>IF('Indicator Data'!V81="No Data",1,IF('Indicator Data imputation'!V80&lt;&gt;"",1,0))</f>
        <v>0</v>
      </c>
      <c r="V77" s="42">
        <f>IF('Indicator Data'!W81="No Data",1,IF('Indicator Data imputation'!W80&lt;&gt;"",1,0))</f>
        <v>0</v>
      </c>
      <c r="W77" s="42">
        <f>IF('Indicator Data'!X81="No Data",1,IF('Indicator Data imputation'!X80&lt;&gt;"",1,0))</f>
        <v>0</v>
      </c>
      <c r="X77" s="42">
        <f>IF('Indicator Data'!Y81="No Data",1,IF('Indicator Data imputation'!Y80&lt;&gt;"",1,0))</f>
        <v>0</v>
      </c>
      <c r="Y77" s="42">
        <f>IF('Indicator Data'!Z81="No Data",1,IF('Indicator Data imputation'!Z80&lt;&gt;"",1,0))</f>
        <v>0</v>
      </c>
      <c r="Z77" s="42">
        <f>IF('Indicator Data'!AA81="No Data",1,IF('Indicator Data imputation'!AA80&lt;&gt;"",1,0))</f>
        <v>0</v>
      </c>
      <c r="AA77" s="42">
        <f>IF('Indicator Data'!AB81="No Data",1,IF('Indicator Data imputation'!AB80&lt;&gt;"",1,0))</f>
        <v>0</v>
      </c>
      <c r="AB77" s="42">
        <f>IF('Indicator Data'!AC81="No Data",1,IF('Indicator Data imputation'!AC80&lt;&gt;"",1,0))</f>
        <v>0</v>
      </c>
      <c r="AC77" s="42">
        <f>IF('Indicator Data'!AD81="No Data",1,IF('Indicator Data imputation'!AD80&lt;&gt;"",1,0))</f>
        <v>0</v>
      </c>
      <c r="AD77" s="42">
        <f>IF('Indicator Data'!AE81="No Data",1,IF('Indicator Data imputation'!AE80&lt;&gt;"",1,0))</f>
        <v>0</v>
      </c>
      <c r="AE77" s="42">
        <f>IF('Indicator Data'!AF81="No Data",1,IF('Indicator Data imputation'!AF80&lt;&gt;"",1,0))</f>
        <v>0</v>
      </c>
      <c r="AF77" s="42">
        <f>IF('Indicator Data'!AG81="No Data",1,IF('Indicator Data imputation'!AG80&lt;&gt;"",1,0))</f>
        <v>0</v>
      </c>
      <c r="AG77" s="42">
        <f>IF('Indicator Data'!AH81="No Data",1,IF('Indicator Data imputation'!AH80&lt;&gt;"",1,0))</f>
        <v>0</v>
      </c>
      <c r="AH77" s="42">
        <f>IF('Indicator Data'!AI81="No Data",1,IF('Indicator Data imputation'!AI80&lt;&gt;"",1,0))</f>
        <v>0</v>
      </c>
      <c r="AI77" s="42">
        <f>IF('Indicator Data'!AJ81="No Data",1,IF('Indicator Data imputation'!AJ80&lt;&gt;"",1,0))</f>
        <v>0</v>
      </c>
      <c r="AJ77" s="42">
        <f>IF('Indicator Data'!AK81="No Data",1,IF('Indicator Data imputation'!AK80&lt;&gt;"",1,0))</f>
        <v>0</v>
      </c>
      <c r="AK77" s="42">
        <f>IF('Indicator Data'!AL81="No Data",1,IF('Indicator Data imputation'!AL80&lt;&gt;"",1,0))</f>
        <v>0</v>
      </c>
      <c r="AL77" s="42">
        <f>IF('Indicator Data'!AM81="No Data",1,IF('Indicator Data imputation'!AM80&lt;&gt;"",1,0))</f>
        <v>0</v>
      </c>
      <c r="AM77" s="42">
        <f>IF('Indicator Data'!AN81="No Data",1,IF('Indicator Data imputation'!AN80&lt;&gt;"",1,0))</f>
        <v>0</v>
      </c>
      <c r="AN77" s="42">
        <f>IF('Indicator Data'!AO81="No Data",1,IF('Indicator Data imputation'!AO80&lt;&gt;"",1,0))</f>
        <v>0</v>
      </c>
      <c r="AO77" s="42">
        <f>IF('Indicator Data'!AP81="No Data",1,IF('Indicator Data imputation'!AP80&lt;&gt;"",1,0))</f>
        <v>0</v>
      </c>
      <c r="AP77" s="42">
        <f>IF('Indicator Data'!AQ81="No Data",1,IF('Indicator Data imputation'!AQ80&lt;&gt;"",1,0))</f>
        <v>0</v>
      </c>
      <c r="AQ77" s="42">
        <f>IF('Indicator Data'!AR81="No Data",1,IF('Indicator Data imputation'!AR80&lt;&gt;"",1,0))</f>
        <v>0</v>
      </c>
      <c r="AR77" s="42">
        <f>IF('Indicator Data'!AS81="No Data",1,IF('Indicator Data imputation'!AS80&lt;&gt;"",1,0))</f>
        <v>1</v>
      </c>
      <c r="AS77" s="42">
        <f>IF('Indicator Data'!AT81="No Data",1,IF('Indicator Data imputation'!AT80&lt;&gt;"",1,0))</f>
        <v>0</v>
      </c>
      <c r="AT77" s="42">
        <f>IF('Indicator Data'!AU81="No Data",1,IF('Indicator Data imputation'!AU80&lt;&gt;"",1,0))</f>
        <v>0</v>
      </c>
      <c r="AU77" s="42">
        <f>IF('Indicator Data'!AV81="No Data",1,IF('Indicator Data imputation'!AV80&lt;&gt;"",1,0))</f>
        <v>0</v>
      </c>
      <c r="AV77" s="42">
        <f>IF('Indicator Data'!AW81="No Data",1,IF('Indicator Data imputation'!AW80&lt;&gt;"",1,0))</f>
        <v>0</v>
      </c>
      <c r="AW77" s="42">
        <f>IF('Indicator Data'!AX81="No Data",1,IF('Indicator Data imputation'!AX80&lt;&gt;"",1,0))</f>
        <v>0</v>
      </c>
      <c r="AX77" s="42">
        <f>IF('Indicator Data'!AY81="No Data",1,IF('Indicator Data imputation'!AY80&lt;&gt;"",1,0))</f>
        <v>0</v>
      </c>
      <c r="AY77" s="42">
        <f>IF('Indicator Data'!AZ81="No Data",1,IF('Indicator Data imputation'!AZ80&lt;&gt;"",1,0))</f>
        <v>0</v>
      </c>
      <c r="AZ77" s="42">
        <f>IF('Indicator Data'!BA81="No Data",1,IF('Indicator Data imputation'!BA80&lt;&gt;"",1,0))</f>
        <v>0</v>
      </c>
      <c r="BA77" s="42">
        <f>IF('Indicator Data'!BB81="No Data",1,IF('Indicator Data imputation'!BB80&lt;&gt;"",1,0))</f>
        <v>0</v>
      </c>
      <c r="BB77" s="42">
        <f>IF('Indicator Data'!BC81="No Data",1,IF('Indicator Data imputation'!BC80&lt;&gt;"",1,0))</f>
        <v>0</v>
      </c>
      <c r="BC77" s="42">
        <f>IF('Indicator Data'!BD81="No Data",1,IF('Indicator Data imputation'!BD80&lt;&gt;"",1,0))</f>
        <v>0</v>
      </c>
      <c r="BD77" s="42">
        <f>IF('Indicator Data'!BE81="No Data",1,IF('Indicator Data imputation'!BE80&lt;&gt;"",1,0))</f>
        <v>0</v>
      </c>
      <c r="BE77" s="42">
        <f>IF('Indicator Data'!BF81="No Data",1,IF('Indicator Data imputation'!BF80&lt;&gt;"",1,0))</f>
        <v>0</v>
      </c>
      <c r="BF77" s="42">
        <f>IF('Indicator Data'!BG81="No Data",1,IF('Indicator Data imputation'!BG80&lt;&gt;"",1,0))</f>
        <v>0</v>
      </c>
      <c r="BG77" s="42">
        <f>IF('Indicator Data'!BH81="No Data",1,IF('Indicator Data imputation'!BH80&lt;&gt;"",1,0))</f>
        <v>0</v>
      </c>
      <c r="BH77" s="42">
        <f>IF('Indicator Data'!BI81="No Data",1,IF('Indicator Data imputation'!BI80&lt;&gt;"",1,0))</f>
        <v>0</v>
      </c>
      <c r="BI77" s="42">
        <f>IF('Indicator Data'!BJ81="No Data",1,IF('Indicator Data imputation'!BJ80&lt;&gt;"",1,0))</f>
        <v>0</v>
      </c>
      <c r="BJ77" s="42">
        <f>IF('Indicator Data'!BK81="No Data",1,IF('Indicator Data imputation'!BK80&lt;&gt;"",1,0))</f>
        <v>0</v>
      </c>
      <c r="BK77" s="42">
        <f>IF('Indicator Data'!BL81="No Data",1,IF('Indicator Data imputation'!BL80&lt;&gt;"",1,0))</f>
        <v>0</v>
      </c>
      <c r="BL77" s="42">
        <f>IF('Indicator Data'!BM81="No Data",1,IF('Indicator Data imputation'!BM80&lt;&gt;"",1,0))</f>
        <v>0</v>
      </c>
      <c r="BM77" s="42">
        <f>IF('Indicator Data'!BN81="No Data",1,IF('Indicator Data imputation'!BN80&lt;&gt;"",1,0))</f>
        <v>0</v>
      </c>
      <c r="BN77" s="42">
        <f>IF('Indicator Data'!BO81="No Data",1,IF('Indicator Data imputation'!BO80&lt;&gt;"",1,0))</f>
        <v>0</v>
      </c>
      <c r="BO77" s="42">
        <f>IF('Indicator Data'!BP81="No Data",1,IF('Indicator Data imputation'!BP80&lt;&gt;"",1,0))</f>
        <v>0</v>
      </c>
      <c r="BP77" s="42">
        <f>IF('Indicator Data'!BQ81="No Data",1,IF('Indicator Data imputation'!BQ80&lt;&gt;"",1,0))</f>
        <v>0</v>
      </c>
      <c r="BQ77" s="42">
        <f>IF('Indicator Data'!BR81="No Data",1,IF('Indicator Data imputation'!BR80&lt;&gt;"",1,0))</f>
        <v>0</v>
      </c>
      <c r="BR77" s="42">
        <f>IF('Indicator Data'!BS81="No Data",1,IF('Indicator Data imputation'!BS80&lt;&gt;"",1,0))</f>
        <v>0</v>
      </c>
      <c r="BS77" s="42">
        <f>IF('Indicator Data'!BT81="No Data",1,IF('Indicator Data imputation'!BT80&lt;&gt;"",1,0))</f>
        <v>0</v>
      </c>
      <c r="BT77" s="42">
        <f>IF('Indicator Data'!BU81="No Data",1,IF('Indicator Data imputation'!BU80&lt;&gt;"",1,0))</f>
        <v>0</v>
      </c>
      <c r="BU77">
        <f t="shared" si="3"/>
        <v>4</v>
      </c>
      <c r="BV77" s="44">
        <f t="shared" si="4"/>
        <v>5.3333333333333337E-2</v>
      </c>
    </row>
    <row r="78" spans="1:74">
      <c r="A78" t="str">
        <f>'Indicator Data'!B82</f>
        <v>IDN</v>
      </c>
      <c r="B78" s="42">
        <f>IF('Indicator Data'!C82="No Data",1,IF('Indicator Data imputation'!C81&lt;&gt;"",1,0))</f>
        <v>0</v>
      </c>
      <c r="C78" s="42">
        <f>IF('Indicator Data'!D82="No Data",1,IF('Indicator Data imputation'!D81&lt;&gt;"",1,0))</f>
        <v>0</v>
      </c>
      <c r="D78" s="42">
        <f>IF('Indicator Data'!E82="No Data",1,IF('Indicator Data imputation'!E81&lt;&gt;"",1,0))</f>
        <v>0</v>
      </c>
      <c r="E78" s="42">
        <f>IF('Indicator Data'!F82="No Data",1,IF('Indicator Data imputation'!F81&lt;&gt;"",1,0))</f>
        <v>0</v>
      </c>
      <c r="F78" s="42">
        <f>IF('Indicator Data'!G82="No Data",1,IF('Indicator Data imputation'!G81&lt;&gt;"",1,0))</f>
        <v>0</v>
      </c>
      <c r="G78" s="42">
        <f>IF('Indicator Data'!H82="No Data",1,IF('Indicator Data imputation'!H81&lt;&gt;"",1,0))</f>
        <v>0</v>
      </c>
      <c r="H78" s="42">
        <f>IF('Indicator Data'!I82="No Data",1,IF('Indicator Data imputation'!I81&lt;&gt;"",1,0))</f>
        <v>0</v>
      </c>
      <c r="I78" s="42">
        <f>IF('Indicator Data'!J82="No Data",1,IF('Indicator Data imputation'!J81&lt;&gt;"",1,0))</f>
        <v>0</v>
      </c>
      <c r="J78" s="42">
        <f>IF('Indicator Data'!K82="No Data",1,IF('Indicator Data imputation'!K81&lt;&gt;"",1,0))</f>
        <v>0</v>
      </c>
      <c r="K78" s="42">
        <f>IF('Indicator Data'!L82="No Data",1,IF('Indicator Data imputation'!L81&lt;&gt;"",1,0))</f>
        <v>0</v>
      </c>
      <c r="L78" s="42">
        <f>IF('Indicator Data'!M82="No Data",1,IF('Indicator Data imputation'!M81&lt;&gt;"",1,0))</f>
        <v>0</v>
      </c>
      <c r="M78" s="42">
        <f>IF('Indicator Data'!N82="No Data",1,IF('Indicator Data imputation'!N81&lt;&gt;"",1,0))</f>
        <v>1</v>
      </c>
      <c r="N78" s="42">
        <f>IF('Indicator Data'!O82="No Data",1,IF('Indicator Data imputation'!O81&lt;&gt;"",1,0))</f>
        <v>1</v>
      </c>
      <c r="O78" s="42">
        <f>IF('Indicator Data'!P82="No Data",1,IF('Indicator Data imputation'!P81&lt;&gt;"",1,0))</f>
        <v>1</v>
      </c>
      <c r="P78" s="42">
        <f>IF('Indicator Data'!Q82="No Data",1,IF('Indicator Data imputation'!Q81&lt;&gt;"",1,0))</f>
        <v>0</v>
      </c>
      <c r="Q78" s="42">
        <f>IF('Indicator Data'!R82="No Data",1,IF('Indicator Data imputation'!R81&lt;&gt;"",1,0))</f>
        <v>0</v>
      </c>
      <c r="R78" s="42">
        <f>IF('Indicator Data'!S82="No Data",1,IF('Indicator Data imputation'!S81&lt;&gt;"",1,0))</f>
        <v>0</v>
      </c>
      <c r="S78" s="42">
        <f>IF('Indicator Data'!T82="No Data",1,IF('Indicator Data imputation'!T81&lt;&gt;"",1,0))</f>
        <v>0</v>
      </c>
      <c r="T78" s="42">
        <f>IF('Indicator Data'!U82="No Data",1,IF('Indicator Data imputation'!U81&lt;&gt;"",1,0))</f>
        <v>0</v>
      </c>
      <c r="U78" s="42">
        <f>IF('Indicator Data'!V82="No Data",1,IF('Indicator Data imputation'!V81&lt;&gt;"",1,0))</f>
        <v>0</v>
      </c>
      <c r="V78" s="42">
        <f>IF('Indicator Data'!W82="No Data",1,IF('Indicator Data imputation'!W81&lt;&gt;"",1,0))</f>
        <v>0</v>
      </c>
      <c r="W78" s="42">
        <f>IF('Indicator Data'!X82="No Data",1,IF('Indicator Data imputation'!X81&lt;&gt;"",1,0))</f>
        <v>0</v>
      </c>
      <c r="X78" s="42">
        <f>IF('Indicator Data'!Y82="No Data",1,IF('Indicator Data imputation'!Y81&lt;&gt;"",1,0))</f>
        <v>0</v>
      </c>
      <c r="Y78" s="42">
        <f>IF('Indicator Data'!Z82="No Data",1,IF('Indicator Data imputation'!Z81&lt;&gt;"",1,0))</f>
        <v>0</v>
      </c>
      <c r="Z78" s="42">
        <f>IF('Indicator Data'!AA82="No Data",1,IF('Indicator Data imputation'!AA81&lt;&gt;"",1,0))</f>
        <v>0</v>
      </c>
      <c r="AA78" s="42">
        <f>IF('Indicator Data'!AB82="No Data",1,IF('Indicator Data imputation'!AB81&lt;&gt;"",1,0))</f>
        <v>0</v>
      </c>
      <c r="AB78" s="42">
        <f>IF('Indicator Data'!AC82="No Data",1,IF('Indicator Data imputation'!AC81&lt;&gt;"",1,0))</f>
        <v>0</v>
      </c>
      <c r="AC78" s="42">
        <f>IF('Indicator Data'!AD82="No Data",1,IF('Indicator Data imputation'!AD81&lt;&gt;"",1,0))</f>
        <v>0</v>
      </c>
      <c r="AD78" s="42">
        <f>IF('Indicator Data'!AE82="No Data",1,IF('Indicator Data imputation'!AE81&lt;&gt;"",1,0))</f>
        <v>0</v>
      </c>
      <c r="AE78" s="42">
        <f>IF('Indicator Data'!AF82="No Data",1,IF('Indicator Data imputation'!AF81&lt;&gt;"",1,0))</f>
        <v>0</v>
      </c>
      <c r="AF78" s="42">
        <f>IF('Indicator Data'!AG82="No Data",1,IF('Indicator Data imputation'!AG81&lt;&gt;"",1,0))</f>
        <v>0</v>
      </c>
      <c r="AG78" s="42">
        <f>IF('Indicator Data'!AH82="No Data",1,IF('Indicator Data imputation'!AH81&lt;&gt;"",1,0))</f>
        <v>0</v>
      </c>
      <c r="AH78" s="42">
        <f>IF('Indicator Data'!AI82="No Data",1,IF('Indicator Data imputation'!AI81&lt;&gt;"",1,0))</f>
        <v>0</v>
      </c>
      <c r="AI78" s="42">
        <f>IF('Indicator Data'!AJ82="No Data",1,IF('Indicator Data imputation'!AJ81&lt;&gt;"",1,0))</f>
        <v>0</v>
      </c>
      <c r="AJ78" s="42">
        <f>IF('Indicator Data'!AK82="No Data",1,IF('Indicator Data imputation'!AK81&lt;&gt;"",1,0))</f>
        <v>0</v>
      </c>
      <c r="AK78" s="42">
        <f>IF('Indicator Data'!AL82="No Data",1,IF('Indicator Data imputation'!AL81&lt;&gt;"",1,0))</f>
        <v>0</v>
      </c>
      <c r="AL78" s="42">
        <f>IF('Indicator Data'!AM82="No Data",1,IF('Indicator Data imputation'!AM81&lt;&gt;"",1,0))</f>
        <v>0</v>
      </c>
      <c r="AM78" s="42">
        <f>IF('Indicator Data'!AN82="No Data",1,IF('Indicator Data imputation'!AN81&lt;&gt;"",1,0))</f>
        <v>0</v>
      </c>
      <c r="AN78" s="42">
        <f>IF('Indicator Data'!AO82="No Data",1,IF('Indicator Data imputation'!AO81&lt;&gt;"",1,0))</f>
        <v>0</v>
      </c>
      <c r="AO78" s="42">
        <f>IF('Indicator Data'!AP82="No Data",1,IF('Indicator Data imputation'!AP81&lt;&gt;"",1,0))</f>
        <v>0</v>
      </c>
      <c r="AP78" s="42">
        <f>IF('Indicator Data'!AQ82="No Data",1,IF('Indicator Data imputation'!AQ81&lt;&gt;"",1,0))</f>
        <v>0</v>
      </c>
      <c r="AQ78" s="42">
        <f>IF('Indicator Data'!AR82="No Data",1,IF('Indicator Data imputation'!AR81&lt;&gt;"",1,0))</f>
        <v>0</v>
      </c>
      <c r="AR78" s="42">
        <f>IF('Indicator Data'!AS82="No Data",1,IF('Indicator Data imputation'!AS81&lt;&gt;"",1,0))</f>
        <v>0</v>
      </c>
      <c r="AS78" s="42">
        <f>IF('Indicator Data'!AT82="No Data",1,IF('Indicator Data imputation'!AT81&lt;&gt;"",1,0))</f>
        <v>0</v>
      </c>
      <c r="AT78" s="42">
        <f>IF('Indicator Data'!AU82="No Data",1,IF('Indicator Data imputation'!AU81&lt;&gt;"",1,0))</f>
        <v>0</v>
      </c>
      <c r="AU78" s="42">
        <f>IF('Indicator Data'!AV82="No Data",1,IF('Indicator Data imputation'!AV81&lt;&gt;"",1,0))</f>
        <v>0</v>
      </c>
      <c r="AV78" s="42">
        <f>IF('Indicator Data'!AW82="No Data",1,IF('Indicator Data imputation'!AW81&lt;&gt;"",1,0))</f>
        <v>0</v>
      </c>
      <c r="AW78" s="42">
        <f>IF('Indicator Data'!AX82="No Data",1,IF('Indicator Data imputation'!AX81&lt;&gt;"",1,0))</f>
        <v>0</v>
      </c>
      <c r="AX78" s="42">
        <f>IF('Indicator Data'!AY82="No Data",1,IF('Indicator Data imputation'!AY81&lt;&gt;"",1,0))</f>
        <v>0</v>
      </c>
      <c r="AY78" s="42">
        <f>IF('Indicator Data'!AZ82="No Data",1,IF('Indicator Data imputation'!AZ81&lt;&gt;"",1,0))</f>
        <v>0</v>
      </c>
      <c r="AZ78" s="42">
        <f>IF('Indicator Data'!BA82="No Data",1,IF('Indicator Data imputation'!BA81&lt;&gt;"",1,0))</f>
        <v>0</v>
      </c>
      <c r="BA78" s="42">
        <f>IF('Indicator Data'!BB82="No Data",1,IF('Indicator Data imputation'!BB81&lt;&gt;"",1,0))</f>
        <v>0</v>
      </c>
      <c r="BB78" s="42">
        <f>IF('Indicator Data'!BC82="No Data",1,IF('Indicator Data imputation'!BC81&lt;&gt;"",1,0))</f>
        <v>0</v>
      </c>
      <c r="BC78" s="42">
        <f>IF('Indicator Data'!BD82="No Data",1,IF('Indicator Data imputation'!BD81&lt;&gt;"",1,0))</f>
        <v>0</v>
      </c>
      <c r="BD78" s="42">
        <f>IF('Indicator Data'!BE82="No Data",1,IF('Indicator Data imputation'!BE81&lt;&gt;"",1,0))</f>
        <v>0</v>
      </c>
      <c r="BE78" s="42">
        <f>IF('Indicator Data'!BF82="No Data",1,IF('Indicator Data imputation'!BF81&lt;&gt;"",1,0))</f>
        <v>0</v>
      </c>
      <c r="BF78" s="42">
        <f>IF('Indicator Data'!BG82="No Data",1,IF('Indicator Data imputation'!BG81&lt;&gt;"",1,0))</f>
        <v>0</v>
      </c>
      <c r="BG78" s="42">
        <f>IF('Indicator Data'!BH82="No Data",1,IF('Indicator Data imputation'!BH81&lt;&gt;"",1,0))</f>
        <v>0</v>
      </c>
      <c r="BH78" s="42">
        <f>IF('Indicator Data'!BI82="No Data",1,IF('Indicator Data imputation'!BI81&lt;&gt;"",1,0))</f>
        <v>0</v>
      </c>
      <c r="BI78" s="42">
        <f>IF('Indicator Data'!BJ82="No Data",1,IF('Indicator Data imputation'!BJ81&lt;&gt;"",1,0))</f>
        <v>0</v>
      </c>
      <c r="BJ78" s="42">
        <f>IF('Indicator Data'!BK82="No Data",1,IF('Indicator Data imputation'!BK81&lt;&gt;"",1,0))</f>
        <v>0</v>
      </c>
      <c r="BK78" s="42">
        <f>IF('Indicator Data'!BL82="No Data",1,IF('Indicator Data imputation'!BL81&lt;&gt;"",1,0))</f>
        <v>0</v>
      </c>
      <c r="BL78" s="42">
        <f>IF('Indicator Data'!BM82="No Data",1,IF('Indicator Data imputation'!BM81&lt;&gt;"",1,0))</f>
        <v>0</v>
      </c>
      <c r="BM78" s="42">
        <f>IF('Indicator Data'!BN82="No Data",1,IF('Indicator Data imputation'!BN81&lt;&gt;"",1,0))</f>
        <v>0</v>
      </c>
      <c r="BN78" s="42">
        <f>IF('Indicator Data'!BO82="No Data",1,IF('Indicator Data imputation'!BO81&lt;&gt;"",1,0))</f>
        <v>0</v>
      </c>
      <c r="BO78" s="42">
        <f>IF('Indicator Data'!BP82="No Data",1,IF('Indicator Data imputation'!BP81&lt;&gt;"",1,0))</f>
        <v>0</v>
      </c>
      <c r="BP78" s="42">
        <f>IF('Indicator Data'!BQ82="No Data",1,IF('Indicator Data imputation'!BQ81&lt;&gt;"",1,0))</f>
        <v>0</v>
      </c>
      <c r="BQ78" s="42">
        <f>IF('Indicator Data'!BR82="No Data",1,IF('Indicator Data imputation'!BR81&lt;&gt;"",1,0))</f>
        <v>0</v>
      </c>
      <c r="BR78" s="42">
        <f>IF('Indicator Data'!BS82="No Data",1,IF('Indicator Data imputation'!BS81&lt;&gt;"",1,0))</f>
        <v>0</v>
      </c>
      <c r="BS78" s="42">
        <f>IF('Indicator Data'!BT82="No Data",1,IF('Indicator Data imputation'!BT81&lt;&gt;"",1,0))</f>
        <v>0</v>
      </c>
      <c r="BT78" s="42">
        <f>IF('Indicator Data'!BU82="No Data",1,IF('Indicator Data imputation'!BU81&lt;&gt;"",1,0))</f>
        <v>0</v>
      </c>
      <c r="BU78">
        <f t="shared" si="3"/>
        <v>3</v>
      </c>
      <c r="BV78" s="44">
        <f t="shared" si="4"/>
        <v>0.04</v>
      </c>
    </row>
    <row r="79" spans="1:74">
      <c r="A79" t="str">
        <f>'Indicator Data'!B83</f>
        <v>IRN</v>
      </c>
      <c r="B79" s="42">
        <f>IF('Indicator Data'!C83="No Data",1,IF('Indicator Data imputation'!C82&lt;&gt;"",1,0))</f>
        <v>0</v>
      </c>
      <c r="C79" s="42">
        <f>IF('Indicator Data'!D83="No Data",1,IF('Indicator Data imputation'!D82&lt;&gt;"",1,0))</f>
        <v>0</v>
      </c>
      <c r="D79" s="42">
        <f>IF('Indicator Data'!E83="No Data",1,IF('Indicator Data imputation'!E82&lt;&gt;"",1,0))</f>
        <v>0</v>
      </c>
      <c r="E79" s="42">
        <f>IF('Indicator Data'!F83="No Data",1,IF('Indicator Data imputation'!F82&lt;&gt;"",1,0))</f>
        <v>0</v>
      </c>
      <c r="F79" s="42">
        <f>IF('Indicator Data'!G83="No Data",1,IF('Indicator Data imputation'!G82&lt;&gt;"",1,0))</f>
        <v>0</v>
      </c>
      <c r="G79" s="42">
        <f>IF('Indicator Data'!H83="No Data",1,IF('Indicator Data imputation'!H82&lt;&gt;"",1,0))</f>
        <v>0</v>
      </c>
      <c r="H79" s="42">
        <f>IF('Indicator Data'!I83="No Data",1,IF('Indicator Data imputation'!I82&lt;&gt;"",1,0))</f>
        <v>0</v>
      </c>
      <c r="I79" s="42">
        <f>IF('Indicator Data'!J83="No Data",1,IF('Indicator Data imputation'!J82&lt;&gt;"",1,0))</f>
        <v>0</v>
      </c>
      <c r="J79" s="42">
        <f>IF('Indicator Data'!K83="No Data",1,IF('Indicator Data imputation'!K82&lt;&gt;"",1,0))</f>
        <v>0</v>
      </c>
      <c r="K79" s="42">
        <f>IF('Indicator Data'!L83="No Data",1,IF('Indicator Data imputation'!L82&lt;&gt;"",1,0))</f>
        <v>0</v>
      </c>
      <c r="L79" s="42">
        <f>IF('Indicator Data'!M83="No Data",1,IF('Indicator Data imputation'!M82&lt;&gt;"",1,0))</f>
        <v>0</v>
      </c>
      <c r="M79" s="42">
        <f>IF('Indicator Data'!N83="No Data",1,IF('Indicator Data imputation'!N82&lt;&gt;"",1,0))</f>
        <v>1</v>
      </c>
      <c r="N79" s="42">
        <f>IF('Indicator Data'!O83="No Data",1,IF('Indicator Data imputation'!O82&lt;&gt;"",1,0))</f>
        <v>1</v>
      </c>
      <c r="O79" s="42">
        <f>IF('Indicator Data'!P83="No Data",1,IF('Indicator Data imputation'!P82&lt;&gt;"",1,0))</f>
        <v>1</v>
      </c>
      <c r="P79" s="42">
        <f>IF('Indicator Data'!Q83="No Data",1,IF('Indicator Data imputation'!Q82&lt;&gt;"",1,0))</f>
        <v>0</v>
      </c>
      <c r="Q79" s="42">
        <f>IF('Indicator Data'!R83="No Data",1,IF('Indicator Data imputation'!R82&lt;&gt;"",1,0))</f>
        <v>0</v>
      </c>
      <c r="R79" s="42">
        <f>IF('Indicator Data'!S83="No Data",1,IF('Indicator Data imputation'!S82&lt;&gt;"",1,0))</f>
        <v>0</v>
      </c>
      <c r="S79" s="42">
        <f>IF('Indicator Data'!T83="No Data",1,IF('Indicator Data imputation'!T82&lt;&gt;"",1,0))</f>
        <v>0</v>
      </c>
      <c r="T79" s="42">
        <f>IF('Indicator Data'!U83="No Data",1,IF('Indicator Data imputation'!U82&lt;&gt;"",1,0))</f>
        <v>0</v>
      </c>
      <c r="U79" s="42">
        <f>IF('Indicator Data'!V83="No Data",1,IF('Indicator Data imputation'!V82&lt;&gt;"",1,0))</f>
        <v>0</v>
      </c>
      <c r="V79" s="42">
        <f>IF('Indicator Data'!W83="No Data",1,IF('Indicator Data imputation'!W82&lt;&gt;"",1,0))</f>
        <v>0</v>
      </c>
      <c r="W79" s="42">
        <f>IF('Indicator Data'!X83="No Data",1,IF('Indicator Data imputation'!X82&lt;&gt;"",1,0))</f>
        <v>0</v>
      </c>
      <c r="X79" s="42">
        <f>IF('Indicator Data'!Y83="No Data",1,IF('Indicator Data imputation'!Y82&lt;&gt;"",1,0))</f>
        <v>0</v>
      </c>
      <c r="Y79" s="42">
        <f>IF('Indicator Data'!Z83="No Data",1,IF('Indicator Data imputation'!Z82&lt;&gt;"",1,0))</f>
        <v>0</v>
      </c>
      <c r="Z79" s="42">
        <f>IF('Indicator Data'!AA83="No Data",1,IF('Indicator Data imputation'!AA82&lt;&gt;"",1,0))</f>
        <v>1</v>
      </c>
      <c r="AA79" s="42">
        <f>IF('Indicator Data'!AB83="No Data",1,IF('Indicator Data imputation'!AB82&lt;&gt;"",1,0))</f>
        <v>0</v>
      </c>
      <c r="AB79" s="42">
        <f>IF('Indicator Data'!AC83="No Data",1,IF('Indicator Data imputation'!AC82&lt;&gt;"",1,0))</f>
        <v>0</v>
      </c>
      <c r="AC79" s="42">
        <f>IF('Indicator Data'!AD83="No Data",1,IF('Indicator Data imputation'!AD82&lt;&gt;"",1,0))</f>
        <v>0</v>
      </c>
      <c r="AD79" s="42">
        <f>IF('Indicator Data'!AE83="No Data",1,IF('Indicator Data imputation'!AE82&lt;&gt;"",1,0))</f>
        <v>0</v>
      </c>
      <c r="AE79" s="42">
        <f>IF('Indicator Data'!AF83="No Data",1,IF('Indicator Data imputation'!AF82&lt;&gt;"",1,0))</f>
        <v>0</v>
      </c>
      <c r="AF79" s="42">
        <f>IF('Indicator Data'!AG83="No Data",1,IF('Indicator Data imputation'!AG82&lt;&gt;"",1,0))</f>
        <v>0</v>
      </c>
      <c r="AG79" s="42">
        <f>IF('Indicator Data'!AH83="No Data",1,IF('Indicator Data imputation'!AH82&lt;&gt;"",1,0))</f>
        <v>0</v>
      </c>
      <c r="AH79" s="42">
        <f>IF('Indicator Data'!AI83="No Data",1,IF('Indicator Data imputation'!AI82&lt;&gt;"",1,0))</f>
        <v>1</v>
      </c>
      <c r="AI79" s="42">
        <f>IF('Indicator Data'!AJ83="No Data",1,IF('Indicator Data imputation'!AJ82&lt;&gt;"",1,0))</f>
        <v>0</v>
      </c>
      <c r="AJ79" s="42">
        <f>IF('Indicator Data'!AK83="No Data",1,IF('Indicator Data imputation'!AK82&lt;&gt;"",1,0))</f>
        <v>0</v>
      </c>
      <c r="AK79" s="42">
        <f>IF('Indicator Data'!AL83="No Data",1,IF('Indicator Data imputation'!AL82&lt;&gt;"",1,0))</f>
        <v>0</v>
      </c>
      <c r="AL79" s="42">
        <f>IF('Indicator Data'!AM83="No Data",1,IF('Indicator Data imputation'!AM82&lt;&gt;"",1,0))</f>
        <v>0</v>
      </c>
      <c r="AM79" s="42">
        <f>IF('Indicator Data'!AN83="No Data",1,IF('Indicator Data imputation'!AN82&lt;&gt;"",1,0))</f>
        <v>0</v>
      </c>
      <c r="AN79" s="42">
        <f>IF('Indicator Data'!AO83="No Data",1,IF('Indicator Data imputation'!AO82&lt;&gt;"",1,0))</f>
        <v>0</v>
      </c>
      <c r="AO79" s="42">
        <f>IF('Indicator Data'!AP83="No Data",1,IF('Indicator Data imputation'!AP82&lt;&gt;"",1,0))</f>
        <v>0</v>
      </c>
      <c r="AP79" s="42">
        <f>IF('Indicator Data'!AQ83="No Data",1,IF('Indicator Data imputation'!AQ82&lt;&gt;"",1,0))</f>
        <v>0</v>
      </c>
      <c r="AQ79" s="42">
        <f>IF('Indicator Data'!AR83="No Data",1,IF('Indicator Data imputation'!AR82&lt;&gt;"",1,0))</f>
        <v>0</v>
      </c>
      <c r="AR79" s="42">
        <f>IF('Indicator Data'!AS83="No Data",1,IF('Indicator Data imputation'!AS82&lt;&gt;"",1,0))</f>
        <v>0</v>
      </c>
      <c r="AS79" s="42">
        <f>IF('Indicator Data'!AT83="No Data",1,IF('Indicator Data imputation'!AT82&lt;&gt;"",1,0))</f>
        <v>0</v>
      </c>
      <c r="AT79" s="42">
        <f>IF('Indicator Data'!AU83="No Data",1,IF('Indicator Data imputation'!AU82&lt;&gt;"",1,0))</f>
        <v>0</v>
      </c>
      <c r="AU79" s="42">
        <f>IF('Indicator Data'!AV83="No Data",1,IF('Indicator Data imputation'!AV82&lt;&gt;"",1,0))</f>
        <v>0</v>
      </c>
      <c r="AV79" s="42">
        <f>IF('Indicator Data'!AW83="No Data",1,IF('Indicator Data imputation'!AW82&lt;&gt;"",1,0))</f>
        <v>0</v>
      </c>
      <c r="AW79" s="42">
        <f>IF('Indicator Data'!AX83="No Data",1,IF('Indicator Data imputation'!AX82&lt;&gt;"",1,0))</f>
        <v>0</v>
      </c>
      <c r="AX79" s="42">
        <f>IF('Indicator Data'!AY83="No Data",1,IF('Indicator Data imputation'!AY82&lt;&gt;"",1,0))</f>
        <v>0</v>
      </c>
      <c r="AY79" s="42">
        <f>IF('Indicator Data'!AZ83="No Data",1,IF('Indicator Data imputation'!AZ82&lt;&gt;"",1,0))</f>
        <v>0</v>
      </c>
      <c r="AZ79" s="42">
        <f>IF('Indicator Data'!BA83="No Data",1,IF('Indicator Data imputation'!BA82&lt;&gt;"",1,0))</f>
        <v>0</v>
      </c>
      <c r="BA79" s="42">
        <f>IF('Indicator Data'!BB83="No Data",1,IF('Indicator Data imputation'!BB82&lt;&gt;"",1,0))</f>
        <v>0</v>
      </c>
      <c r="BB79" s="42">
        <f>IF('Indicator Data'!BC83="No Data",1,IF('Indicator Data imputation'!BC82&lt;&gt;"",1,0))</f>
        <v>0</v>
      </c>
      <c r="BC79" s="42">
        <f>IF('Indicator Data'!BD83="No Data",1,IF('Indicator Data imputation'!BD82&lt;&gt;"",1,0))</f>
        <v>0</v>
      </c>
      <c r="BD79" s="42">
        <f>IF('Indicator Data'!BE83="No Data",1,IF('Indicator Data imputation'!BE82&lt;&gt;"",1,0))</f>
        <v>0</v>
      </c>
      <c r="BE79" s="42">
        <f>IF('Indicator Data'!BF83="No Data",1,IF('Indicator Data imputation'!BF82&lt;&gt;"",1,0))</f>
        <v>0</v>
      </c>
      <c r="BF79" s="42">
        <f>IF('Indicator Data'!BG83="No Data",1,IF('Indicator Data imputation'!BG82&lt;&gt;"",1,0))</f>
        <v>0</v>
      </c>
      <c r="BG79" s="42">
        <f>IF('Indicator Data'!BH83="No Data",1,IF('Indicator Data imputation'!BH82&lt;&gt;"",1,0))</f>
        <v>0</v>
      </c>
      <c r="BH79" s="42">
        <f>IF('Indicator Data'!BI83="No Data",1,IF('Indicator Data imputation'!BI82&lt;&gt;"",1,0))</f>
        <v>0</v>
      </c>
      <c r="BI79" s="42">
        <f>IF('Indicator Data'!BJ83="No Data",1,IF('Indicator Data imputation'!BJ82&lt;&gt;"",1,0))</f>
        <v>0</v>
      </c>
      <c r="BJ79" s="42">
        <f>IF('Indicator Data'!BK83="No Data",1,IF('Indicator Data imputation'!BK82&lt;&gt;"",1,0))</f>
        <v>0</v>
      </c>
      <c r="BK79" s="42">
        <f>IF('Indicator Data'!BL83="No Data",1,IF('Indicator Data imputation'!BL82&lt;&gt;"",1,0))</f>
        <v>0</v>
      </c>
      <c r="BL79" s="42">
        <f>IF('Indicator Data'!BM83="No Data",1,IF('Indicator Data imputation'!BM82&lt;&gt;"",1,0))</f>
        <v>0</v>
      </c>
      <c r="BM79" s="42">
        <f>IF('Indicator Data'!BN83="No Data",1,IF('Indicator Data imputation'!BN82&lt;&gt;"",1,0))</f>
        <v>0</v>
      </c>
      <c r="BN79" s="42">
        <f>IF('Indicator Data'!BO83="No Data",1,IF('Indicator Data imputation'!BO82&lt;&gt;"",1,0))</f>
        <v>0</v>
      </c>
      <c r="BO79" s="42">
        <f>IF('Indicator Data'!BP83="No Data",1,IF('Indicator Data imputation'!BP82&lt;&gt;"",1,0))</f>
        <v>0</v>
      </c>
      <c r="BP79" s="42">
        <f>IF('Indicator Data'!BQ83="No Data",1,IF('Indicator Data imputation'!BQ82&lt;&gt;"",1,0))</f>
        <v>0</v>
      </c>
      <c r="BQ79" s="42">
        <f>IF('Indicator Data'!BR83="No Data",1,IF('Indicator Data imputation'!BR82&lt;&gt;"",1,0))</f>
        <v>0</v>
      </c>
      <c r="BR79" s="42">
        <f>IF('Indicator Data'!BS83="No Data",1,IF('Indicator Data imputation'!BS82&lt;&gt;"",1,0))</f>
        <v>1</v>
      </c>
      <c r="BS79" s="42">
        <f>IF('Indicator Data'!BT83="No Data",1,IF('Indicator Data imputation'!BT82&lt;&gt;"",1,0))</f>
        <v>0</v>
      </c>
      <c r="BT79" s="42">
        <f>IF('Indicator Data'!BU83="No Data",1,IF('Indicator Data imputation'!BU82&lt;&gt;"",1,0))</f>
        <v>0</v>
      </c>
      <c r="BU79">
        <f t="shared" si="3"/>
        <v>6</v>
      </c>
      <c r="BV79" s="44">
        <f t="shared" si="4"/>
        <v>0.08</v>
      </c>
    </row>
    <row r="80" spans="1:74">
      <c r="A80" t="str">
        <f>'Indicator Data'!B84</f>
        <v>IRQ</v>
      </c>
      <c r="B80" s="42">
        <f>IF('Indicator Data'!C84="No Data",1,IF('Indicator Data imputation'!C83&lt;&gt;"",1,0))</f>
        <v>0</v>
      </c>
      <c r="C80" s="42">
        <f>IF('Indicator Data'!D84="No Data",1,IF('Indicator Data imputation'!D83&lt;&gt;"",1,0))</f>
        <v>0</v>
      </c>
      <c r="D80" s="42">
        <f>IF('Indicator Data'!E84="No Data",1,IF('Indicator Data imputation'!E83&lt;&gt;"",1,0))</f>
        <v>0</v>
      </c>
      <c r="E80" s="42">
        <f>IF('Indicator Data'!F84="No Data",1,IF('Indicator Data imputation'!F83&lt;&gt;"",1,0))</f>
        <v>0</v>
      </c>
      <c r="F80" s="42">
        <f>IF('Indicator Data'!G84="No Data",1,IF('Indicator Data imputation'!G83&lt;&gt;"",1,0))</f>
        <v>0</v>
      </c>
      <c r="G80" s="42">
        <f>IF('Indicator Data'!H84="No Data",1,IF('Indicator Data imputation'!H83&lt;&gt;"",1,0))</f>
        <v>0</v>
      </c>
      <c r="H80" s="42">
        <f>IF('Indicator Data'!I84="No Data",1,IF('Indicator Data imputation'!I83&lt;&gt;"",1,0))</f>
        <v>0</v>
      </c>
      <c r="I80" s="42">
        <f>IF('Indicator Data'!J84="No Data",1,IF('Indicator Data imputation'!J83&lt;&gt;"",1,0))</f>
        <v>0</v>
      </c>
      <c r="J80" s="42">
        <f>IF('Indicator Data'!K84="No Data",1,IF('Indicator Data imputation'!K83&lt;&gt;"",1,0))</f>
        <v>0</v>
      </c>
      <c r="K80" s="42">
        <f>IF('Indicator Data'!L84="No Data",1,IF('Indicator Data imputation'!L83&lt;&gt;"",1,0))</f>
        <v>0</v>
      </c>
      <c r="L80" s="42">
        <f>IF('Indicator Data'!M84="No Data",1,IF('Indicator Data imputation'!M83&lt;&gt;"",1,0))</f>
        <v>0</v>
      </c>
      <c r="M80" s="42">
        <f>IF('Indicator Data'!N84="No Data",1,IF('Indicator Data imputation'!N83&lt;&gt;"",1,0))</f>
        <v>1</v>
      </c>
      <c r="N80" s="42">
        <f>IF('Indicator Data'!O84="No Data",1,IF('Indicator Data imputation'!O83&lt;&gt;"",1,0))</f>
        <v>1</v>
      </c>
      <c r="O80" s="42">
        <f>IF('Indicator Data'!P84="No Data",1,IF('Indicator Data imputation'!P83&lt;&gt;"",1,0))</f>
        <v>1</v>
      </c>
      <c r="P80" s="42">
        <f>IF('Indicator Data'!Q84="No Data",1,IF('Indicator Data imputation'!Q83&lt;&gt;"",1,0))</f>
        <v>0</v>
      </c>
      <c r="Q80" s="42">
        <f>IF('Indicator Data'!R84="No Data",1,IF('Indicator Data imputation'!R83&lt;&gt;"",1,0))</f>
        <v>0</v>
      </c>
      <c r="R80" s="42">
        <f>IF('Indicator Data'!S84="No Data",1,IF('Indicator Data imputation'!S83&lt;&gt;"",1,0))</f>
        <v>0</v>
      </c>
      <c r="S80" s="42">
        <f>IF('Indicator Data'!T84="No Data",1,IF('Indicator Data imputation'!T83&lt;&gt;"",1,0))</f>
        <v>0</v>
      </c>
      <c r="T80" s="42">
        <f>IF('Indicator Data'!U84="No Data",1,IF('Indicator Data imputation'!U83&lt;&gt;"",1,0))</f>
        <v>0</v>
      </c>
      <c r="U80" s="42">
        <f>IF('Indicator Data'!V84="No Data",1,IF('Indicator Data imputation'!V83&lt;&gt;"",1,0))</f>
        <v>0</v>
      </c>
      <c r="V80" s="42">
        <f>IF('Indicator Data'!W84="No Data",1,IF('Indicator Data imputation'!W83&lt;&gt;"",1,0))</f>
        <v>0</v>
      </c>
      <c r="W80" s="42">
        <f>IF('Indicator Data'!X84="No Data",1,IF('Indicator Data imputation'!X83&lt;&gt;"",1,0))</f>
        <v>0</v>
      </c>
      <c r="X80" s="42">
        <f>IF('Indicator Data'!Y84="No Data",1,IF('Indicator Data imputation'!Y83&lt;&gt;"",1,0))</f>
        <v>0</v>
      </c>
      <c r="Y80" s="42">
        <f>IF('Indicator Data'!Z84="No Data",1,IF('Indicator Data imputation'!Z83&lt;&gt;"",1,0))</f>
        <v>0</v>
      </c>
      <c r="Z80" s="42">
        <f>IF('Indicator Data'!AA84="No Data",1,IF('Indicator Data imputation'!AA83&lt;&gt;"",1,0))</f>
        <v>0</v>
      </c>
      <c r="AA80" s="42">
        <f>IF('Indicator Data'!AB84="No Data",1,IF('Indicator Data imputation'!AB83&lt;&gt;"",1,0))</f>
        <v>0</v>
      </c>
      <c r="AB80" s="42">
        <f>IF('Indicator Data'!AC84="No Data",1,IF('Indicator Data imputation'!AC83&lt;&gt;"",1,0))</f>
        <v>0</v>
      </c>
      <c r="AC80" s="42">
        <f>IF('Indicator Data'!AD84="No Data",1,IF('Indicator Data imputation'!AD83&lt;&gt;"",1,0))</f>
        <v>0</v>
      </c>
      <c r="AD80" s="42">
        <f>IF('Indicator Data'!AE84="No Data",1,IF('Indicator Data imputation'!AE83&lt;&gt;"",1,0))</f>
        <v>0</v>
      </c>
      <c r="AE80" s="42">
        <f>IF('Indicator Data'!AF84="No Data",1,IF('Indicator Data imputation'!AF83&lt;&gt;"",1,0))</f>
        <v>0</v>
      </c>
      <c r="AF80" s="42">
        <f>IF('Indicator Data'!AG84="No Data",1,IF('Indicator Data imputation'!AG83&lt;&gt;"",1,0))</f>
        <v>0</v>
      </c>
      <c r="AG80" s="42">
        <f>IF('Indicator Data'!AH84="No Data",1,IF('Indicator Data imputation'!AH83&lt;&gt;"",1,0))</f>
        <v>0</v>
      </c>
      <c r="AH80" s="42">
        <f>IF('Indicator Data'!AI84="No Data",1,IF('Indicator Data imputation'!AI83&lt;&gt;"",1,0))</f>
        <v>0</v>
      </c>
      <c r="AI80" s="42">
        <f>IF('Indicator Data'!AJ84="No Data",1,IF('Indicator Data imputation'!AJ83&lt;&gt;"",1,0))</f>
        <v>0</v>
      </c>
      <c r="AJ80" s="42">
        <f>IF('Indicator Data'!AK84="No Data",1,IF('Indicator Data imputation'!AK83&lt;&gt;"",1,0))</f>
        <v>0</v>
      </c>
      <c r="AK80" s="42">
        <f>IF('Indicator Data'!AL84="No Data",1,IF('Indicator Data imputation'!AL83&lt;&gt;"",1,0))</f>
        <v>0</v>
      </c>
      <c r="AL80" s="42">
        <f>IF('Indicator Data'!AM84="No Data",1,IF('Indicator Data imputation'!AM83&lt;&gt;"",1,0))</f>
        <v>0</v>
      </c>
      <c r="AM80" s="42">
        <f>IF('Indicator Data'!AN84="No Data",1,IF('Indicator Data imputation'!AN83&lt;&gt;"",1,0))</f>
        <v>0</v>
      </c>
      <c r="AN80" s="42">
        <f>IF('Indicator Data'!AO84="No Data",1,IF('Indicator Data imputation'!AO83&lt;&gt;"",1,0))</f>
        <v>0</v>
      </c>
      <c r="AO80" s="42">
        <f>IF('Indicator Data'!AP84="No Data",1,IF('Indicator Data imputation'!AP83&lt;&gt;"",1,0))</f>
        <v>0</v>
      </c>
      <c r="AP80" s="42">
        <f>IF('Indicator Data'!AQ84="No Data",1,IF('Indicator Data imputation'!AQ83&lt;&gt;"",1,0))</f>
        <v>0</v>
      </c>
      <c r="AQ80" s="42">
        <f>IF('Indicator Data'!AR84="No Data",1,IF('Indicator Data imputation'!AR83&lt;&gt;"",1,0))</f>
        <v>0</v>
      </c>
      <c r="AR80" s="42">
        <f>IF('Indicator Data'!AS84="No Data",1,IF('Indicator Data imputation'!AS83&lt;&gt;"",1,0))</f>
        <v>0</v>
      </c>
      <c r="AS80" s="42">
        <f>IF('Indicator Data'!AT84="No Data",1,IF('Indicator Data imputation'!AT83&lt;&gt;"",1,0))</f>
        <v>0</v>
      </c>
      <c r="AT80" s="42">
        <f>IF('Indicator Data'!AU84="No Data",1,IF('Indicator Data imputation'!AU83&lt;&gt;"",1,0))</f>
        <v>0</v>
      </c>
      <c r="AU80" s="42">
        <f>IF('Indicator Data'!AV84="No Data",1,IF('Indicator Data imputation'!AV83&lt;&gt;"",1,0))</f>
        <v>0</v>
      </c>
      <c r="AV80" s="42">
        <f>IF('Indicator Data'!AW84="No Data",1,IF('Indicator Data imputation'!AW83&lt;&gt;"",1,0))</f>
        <v>0</v>
      </c>
      <c r="AW80" s="42">
        <f>IF('Indicator Data'!AX84="No Data",1,IF('Indicator Data imputation'!AX83&lt;&gt;"",1,0))</f>
        <v>0</v>
      </c>
      <c r="AX80" s="42">
        <f>IF('Indicator Data'!AY84="No Data",1,IF('Indicator Data imputation'!AY83&lt;&gt;"",1,0))</f>
        <v>0</v>
      </c>
      <c r="AY80" s="42">
        <f>IF('Indicator Data'!AZ84="No Data",1,IF('Indicator Data imputation'!AZ83&lt;&gt;"",1,0))</f>
        <v>0</v>
      </c>
      <c r="AZ80" s="42">
        <f>IF('Indicator Data'!BA84="No Data",1,IF('Indicator Data imputation'!BA83&lt;&gt;"",1,0))</f>
        <v>0</v>
      </c>
      <c r="BA80" s="42">
        <f>IF('Indicator Data'!BB84="No Data",1,IF('Indicator Data imputation'!BB83&lt;&gt;"",1,0))</f>
        <v>0</v>
      </c>
      <c r="BB80" s="42">
        <f>IF('Indicator Data'!BC84="No Data",1,IF('Indicator Data imputation'!BC83&lt;&gt;"",1,0))</f>
        <v>0</v>
      </c>
      <c r="BC80" s="42">
        <f>IF('Indicator Data'!BD84="No Data",1,IF('Indicator Data imputation'!BD83&lt;&gt;"",1,0))</f>
        <v>0</v>
      </c>
      <c r="BD80" s="42">
        <f>IF('Indicator Data'!BE84="No Data",1,IF('Indicator Data imputation'!BE83&lt;&gt;"",1,0))</f>
        <v>0</v>
      </c>
      <c r="BE80" s="42">
        <f>IF('Indicator Data'!BF84="No Data",1,IF('Indicator Data imputation'!BF83&lt;&gt;"",1,0))</f>
        <v>0</v>
      </c>
      <c r="BF80" s="42">
        <f>IF('Indicator Data'!BG84="No Data",1,IF('Indicator Data imputation'!BG83&lt;&gt;"",1,0))</f>
        <v>0</v>
      </c>
      <c r="BG80" s="42">
        <f>IF('Indicator Data'!BH84="No Data",1,IF('Indicator Data imputation'!BH83&lt;&gt;"",1,0))</f>
        <v>0</v>
      </c>
      <c r="BH80" s="42">
        <f>IF('Indicator Data'!BI84="No Data",1,IF('Indicator Data imputation'!BI83&lt;&gt;"",1,0))</f>
        <v>0</v>
      </c>
      <c r="BI80" s="42">
        <f>IF('Indicator Data'!BJ84="No Data",1,IF('Indicator Data imputation'!BJ83&lt;&gt;"",1,0))</f>
        <v>0</v>
      </c>
      <c r="BJ80" s="42">
        <f>IF('Indicator Data'!BK84="No Data",1,IF('Indicator Data imputation'!BK83&lt;&gt;"",1,0))</f>
        <v>0</v>
      </c>
      <c r="BK80" s="42">
        <f>IF('Indicator Data'!BL84="No Data",1,IF('Indicator Data imputation'!BL83&lt;&gt;"",1,0))</f>
        <v>0</v>
      </c>
      <c r="BL80" s="42">
        <f>IF('Indicator Data'!BM84="No Data",1,IF('Indicator Data imputation'!BM83&lt;&gt;"",1,0))</f>
        <v>0</v>
      </c>
      <c r="BM80" s="42">
        <f>IF('Indicator Data'!BN84="No Data",1,IF('Indicator Data imputation'!BN83&lt;&gt;"",1,0))</f>
        <v>0</v>
      </c>
      <c r="BN80" s="42">
        <f>IF('Indicator Data'!BO84="No Data",1,IF('Indicator Data imputation'!BO83&lt;&gt;"",1,0))</f>
        <v>0</v>
      </c>
      <c r="BO80" s="42">
        <f>IF('Indicator Data'!BP84="No Data",1,IF('Indicator Data imputation'!BP83&lt;&gt;"",1,0))</f>
        <v>0</v>
      </c>
      <c r="BP80" s="42">
        <f>IF('Indicator Data'!BQ84="No Data",1,IF('Indicator Data imputation'!BQ83&lt;&gt;"",1,0))</f>
        <v>0</v>
      </c>
      <c r="BQ80" s="42">
        <f>IF('Indicator Data'!BR84="No Data",1,IF('Indicator Data imputation'!BR83&lt;&gt;"",1,0))</f>
        <v>0</v>
      </c>
      <c r="BR80" s="42">
        <f>IF('Indicator Data'!BS84="No Data",1,IF('Indicator Data imputation'!BS83&lt;&gt;"",1,0))</f>
        <v>0</v>
      </c>
      <c r="BS80" s="42">
        <f>IF('Indicator Data'!BT84="No Data",1,IF('Indicator Data imputation'!BT83&lt;&gt;"",1,0))</f>
        <v>0</v>
      </c>
      <c r="BT80" s="42">
        <f>IF('Indicator Data'!BU84="No Data",1,IF('Indicator Data imputation'!BU83&lt;&gt;"",1,0))</f>
        <v>0</v>
      </c>
      <c r="BU80">
        <f t="shared" si="3"/>
        <v>3</v>
      </c>
      <c r="BV80" s="44">
        <f t="shared" si="4"/>
        <v>0.04</v>
      </c>
    </row>
    <row r="81" spans="1:74">
      <c r="A81" t="str">
        <f>'Indicator Data'!B85</f>
        <v>IRL</v>
      </c>
      <c r="B81" s="42">
        <f>IF('Indicator Data'!C85="No Data",1,IF('Indicator Data imputation'!C84&lt;&gt;"",1,0))</f>
        <v>0</v>
      </c>
      <c r="C81" s="42">
        <f>IF('Indicator Data'!D85="No Data",1,IF('Indicator Data imputation'!D84&lt;&gt;"",1,0))</f>
        <v>0</v>
      </c>
      <c r="D81" s="42">
        <f>IF('Indicator Data'!E85="No Data",1,IF('Indicator Data imputation'!E84&lt;&gt;"",1,0))</f>
        <v>0</v>
      </c>
      <c r="E81" s="42">
        <f>IF('Indicator Data'!F85="No Data",1,IF('Indicator Data imputation'!F84&lt;&gt;"",1,0))</f>
        <v>0</v>
      </c>
      <c r="F81" s="42">
        <f>IF('Indicator Data'!G85="No Data",1,IF('Indicator Data imputation'!G84&lt;&gt;"",1,0))</f>
        <v>0</v>
      </c>
      <c r="G81" s="42">
        <f>IF('Indicator Data'!H85="No Data",1,IF('Indicator Data imputation'!H84&lt;&gt;"",1,0))</f>
        <v>0</v>
      </c>
      <c r="H81" s="42">
        <f>IF('Indicator Data'!I85="No Data",1,IF('Indicator Data imputation'!I84&lt;&gt;"",1,0))</f>
        <v>0</v>
      </c>
      <c r="I81" s="42">
        <f>IF('Indicator Data'!J85="No Data",1,IF('Indicator Data imputation'!J84&lt;&gt;"",1,0))</f>
        <v>0</v>
      </c>
      <c r="J81" s="42">
        <f>IF('Indicator Data'!K85="No Data",1,IF('Indicator Data imputation'!K84&lt;&gt;"",1,0))</f>
        <v>0</v>
      </c>
      <c r="K81" s="42">
        <f>IF('Indicator Data'!L85="No Data",1,IF('Indicator Data imputation'!L84&lt;&gt;"",1,0))</f>
        <v>0</v>
      </c>
      <c r="L81" s="42">
        <f>IF('Indicator Data'!M85="No Data",1,IF('Indicator Data imputation'!M84&lt;&gt;"",1,0))</f>
        <v>0</v>
      </c>
      <c r="M81" s="42">
        <f>IF('Indicator Data'!N85="No Data",1,IF('Indicator Data imputation'!N84&lt;&gt;"",1,0))</f>
        <v>1</v>
      </c>
      <c r="N81" s="42">
        <f>IF('Indicator Data'!O85="No Data",1,IF('Indicator Data imputation'!O84&lt;&gt;"",1,0))</f>
        <v>1</v>
      </c>
      <c r="O81" s="42">
        <f>IF('Indicator Data'!P85="No Data",1,IF('Indicator Data imputation'!P84&lt;&gt;"",1,0))</f>
        <v>1</v>
      </c>
      <c r="P81" s="42">
        <f>IF('Indicator Data'!Q85="No Data",1,IF('Indicator Data imputation'!Q84&lt;&gt;"",1,0))</f>
        <v>0</v>
      </c>
      <c r="Q81" s="42">
        <f>IF('Indicator Data'!R85="No Data",1,IF('Indicator Data imputation'!R84&lt;&gt;"",1,0))</f>
        <v>0</v>
      </c>
      <c r="R81" s="42">
        <f>IF('Indicator Data'!S85="No Data",1,IF('Indicator Data imputation'!S84&lt;&gt;"",1,0))</f>
        <v>0</v>
      </c>
      <c r="S81" s="42">
        <f>IF('Indicator Data'!T85="No Data",1,IF('Indicator Data imputation'!T84&lt;&gt;"",1,0))</f>
        <v>0</v>
      </c>
      <c r="T81" s="42">
        <f>IF('Indicator Data'!U85="No Data",1,IF('Indicator Data imputation'!U84&lt;&gt;"",1,0))</f>
        <v>0</v>
      </c>
      <c r="U81" s="42">
        <f>IF('Indicator Data'!V85="No Data",1,IF('Indicator Data imputation'!V84&lt;&gt;"",1,0))</f>
        <v>0</v>
      </c>
      <c r="V81" s="42">
        <f>IF('Indicator Data'!W85="No Data",1,IF('Indicator Data imputation'!W84&lt;&gt;"",1,0))</f>
        <v>0</v>
      </c>
      <c r="W81" s="42">
        <f>IF('Indicator Data'!X85="No Data",1,IF('Indicator Data imputation'!X84&lt;&gt;"",1,0))</f>
        <v>0</v>
      </c>
      <c r="X81" s="42">
        <f>IF('Indicator Data'!Y85="No Data",1,IF('Indicator Data imputation'!Y84&lt;&gt;"",1,0))</f>
        <v>0</v>
      </c>
      <c r="Y81" s="42">
        <f>IF('Indicator Data'!Z85="No Data",1,IF('Indicator Data imputation'!Z84&lt;&gt;"",1,0))</f>
        <v>0</v>
      </c>
      <c r="Z81" s="42">
        <f>IF('Indicator Data'!AA85="No Data",1,IF('Indicator Data imputation'!AA84&lt;&gt;"",1,0))</f>
        <v>1</v>
      </c>
      <c r="AA81" s="42">
        <f>IF('Indicator Data'!AB85="No Data",1,IF('Indicator Data imputation'!AB84&lt;&gt;"",1,0))</f>
        <v>0</v>
      </c>
      <c r="AB81" s="42">
        <f>IF('Indicator Data'!AC85="No Data",1,IF('Indicator Data imputation'!AC84&lt;&gt;"",1,0))</f>
        <v>0</v>
      </c>
      <c r="AC81" s="42">
        <f>IF('Indicator Data'!AD85="No Data",1,IF('Indicator Data imputation'!AD84&lt;&gt;"",1,0))</f>
        <v>0</v>
      </c>
      <c r="AD81" s="42">
        <f>IF('Indicator Data'!AE85="No Data",1,IF('Indicator Data imputation'!AE84&lt;&gt;"",1,0))</f>
        <v>0</v>
      </c>
      <c r="AE81" s="42">
        <f>IF('Indicator Data'!AF85="No Data",1,IF('Indicator Data imputation'!AF84&lt;&gt;"",1,0))</f>
        <v>0</v>
      </c>
      <c r="AF81" s="42">
        <f>IF('Indicator Data'!AG85="No Data",1,IF('Indicator Data imputation'!AG84&lt;&gt;"",1,0))</f>
        <v>0</v>
      </c>
      <c r="AG81" s="42">
        <f>IF('Indicator Data'!AH85="No Data",1,IF('Indicator Data imputation'!AH84&lt;&gt;"",1,0))</f>
        <v>0</v>
      </c>
      <c r="AH81" s="42">
        <f>IF('Indicator Data'!AI85="No Data",1,IF('Indicator Data imputation'!AI84&lt;&gt;"",1,0))</f>
        <v>1</v>
      </c>
      <c r="AI81" s="42">
        <f>IF('Indicator Data'!AJ85="No Data",1,IF('Indicator Data imputation'!AJ84&lt;&gt;"",1,0))</f>
        <v>0</v>
      </c>
      <c r="AJ81" s="42">
        <f>IF('Indicator Data'!AK85="No Data",1,IF('Indicator Data imputation'!AK84&lt;&gt;"",1,0))</f>
        <v>0</v>
      </c>
      <c r="AK81" s="42">
        <f>IF('Indicator Data'!AL85="No Data",1,IF('Indicator Data imputation'!AL84&lt;&gt;"",1,0))</f>
        <v>0</v>
      </c>
      <c r="AL81" s="42">
        <f>IF('Indicator Data'!AM85="No Data",1,IF('Indicator Data imputation'!AM84&lt;&gt;"",1,0))</f>
        <v>1</v>
      </c>
      <c r="AM81" s="42">
        <f>IF('Indicator Data'!AN85="No Data",1,IF('Indicator Data imputation'!AN84&lt;&gt;"",1,0))</f>
        <v>0</v>
      </c>
      <c r="AN81" s="42">
        <f>IF('Indicator Data'!AO85="No Data",1,IF('Indicator Data imputation'!AO84&lt;&gt;"",1,0))</f>
        <v>0</v>
      </c>
      <c r="AO81" s="42">
        <f>IF('Indicator Data'!AP85="No Data",1,IF('Indicator Data imputation'!AP84&lt;&gt;"",1,0))</f>
        <v>1</v>
      </c>
      <c r="AP81" s="42">
        <f>IF('Indicator Data'!AQ85="No Data",1,IF('Indicator Data imputation'!AQ84&lt;&gt;"",1,0))</f>
        <v>0</v>
      </c>
      <c r="AQ81" s="42">
        <f>IF('Indicator Data'!AR85="No Data",1,IF('Indicator Data imputation'!AR84&lt;&gt;"",1,0))</f>
        <v>0</v>
      </c>
      <c r="AR81" s="42">
        <f>IF('Indicator Data'!AS85="No Data",1,IF('Indicator Data imputation'!AS84&lt;&gt;"",1,0))</f>
        <v>1</v>
      </c>
      <c r="AS81" s="42">
        <f>IF('Indicator Data'!AT85="No Data",1,IF('Indicator Data imputation'!AT84&lt;&gt;"",1,0))</f>
        <v>1</v>
      </c>
      <c r="AT81" s="42">
        <f>IF('Indicator Data'!AU85="No Data",1,IF('Indicator Data imputation'!AU84&lt;&gt;"",1,0))</f>
        <v>0</v>
      </c>
      <c r="AU81" s="42">
        <f>IF('Indicator Data'!AV85="No Data",1,IF('Indicator Data imputation'!AV84&lt;&gt;"",1,0))</f>
        <v>0</v>
      </c>
      <c r="AV81" s="42">
        <f>IF('Indicator Data'!AW85="No Data",1,IF('Indicator Data imputation'!AW84&lt;&gt;"",1,0))</f>
        <v>0</v>
      </c>
      <c r="AW81" s="42">
        <f>IF('Indicator Data'!AX85="No Data",1,IF('Indicator Data imputation'!AX84&lt;&gt;"",1,0))</f>
        <v>0</v>
      </c>
      <c r="AX81" s="42">
        <f>IF('Indicator Data'!AY85="No Data",1,IF('Indicator Data imputation'!AY84&lt;&gt;"",1,0))</f>
        <v>0</v>
      </c>
      <c r="AY81" s="42">
        <f>IF('Indicator Data'!AZ85="No Data",1,IF('Indicator Data imputation'!AZ84&lt;&gt;"",1,0))</f>
        <v>0</v>
      </c>
      <c r="AZ81" s="42">
        <f>IF('Indicator Data'!BA85="No Data",1,IF('Indicator Data imputation'!BA84&lt;&gt;"",1,0))</f>
        <v>0</v>
      </c>
      <c r="BA81" s="42">
        <f>IF('Indicator Data'!BB85="No Data",1,IF('Indicator Data imputation'!BB84&lt;&gt;"",1,0))</f>
        <v>0</v>
      </c>
      <c r="BB81" s="42">
        <f>IF('Indicator Data'!BC85="No Data",1,IF('Indicator Data imputation'!BC84&lt;&gt;"",1,0))</f>
        <v>0</v>
      </c>
      <c r="BC81" s="42">
        <f>IF('Indicator Data'!BD85="No Data",1,IF('Indicator Data imputation'!BD84&lt;&gt;"",1,0))</f>
        <v>0</v>
      </c>
      <c r="BD81" s="42">
        <f>IF('Indicator Data'!BE85="No Data",1,IF('Indicator Data imputation'!BE84&lt;&gt;"",1,0))</f>
        <v>0</v>
      </c>
      <c r="BE81" s="42">
        <f>IF('Indicator Data'!BF85="No Data",1,IF('Indicator Data imputation'!BF84&lt;&gt;"",1,0))</f>
        <v>1</v>
      </c>
      <c r="BF81" s="42">
        <f>IF('Indicator Data'!BG85="No Data",1,IF('Indicator Data imputation'!BG84&lt;&gt;"",1,0))</f>
        <v>0</v>
      </c>
      <c r="BG81" s="42">
        <f>IF('Indicator Data'!BH85="No Data",1,IF('Indicator Data imputation'!BH84&lt;&gt;"",1,0))</f>
        <v>0</v>
      </c>
      <c r="BH81" s="42">
        <f>IF('Indicator Data'!BI85="No Data",1,IF('Indicator Data imputation'!BI84&lt;&gt;"",1,0))</f>
        <v>0</v>
      </c>
      <c r="BI81" s="42">
        <f>IF('Indicator Data'!BJ85="No Data",1,IF('Indicator Data imputation'!BJ84&lt;&gt;"",1,0))</f>
        <v>1</v>
      </c>
      <c r="BJ81" s="42">
        <f>IF('Indicator Data'!BK85="No Data",1,IF('Indicator Data imputation'!BK84&lt;&gt;"",1,0))</f>
        <v>0</v>
      </c>
      <c r="BK81" s="42">
        <f>IF('Indicator Data'!BL85="No Data",1,IF('Indicator Data imputation'!BL84&lt;&gt;"",1,0))</f>
        <v>0</v>
      </c>
      <c r="BL81" s="42">
        <f>IF('Indicator Data'!BM85="No Data",1,IF('Indicator Data imputation'!BM84&lt;&gt;"",1,0))</f>
        <v>0</v>
      </c>
      <c r="BM81" s="42">
        <f>IF('Indicator Data'!BN85="No Data",1,IF('Indicator Data imputation'!BN84&lt;&gt;"",1,0))</f>
        <v>0</v>
      </c>
      <c r="BN81" s="42">
        <f>IF('Indicator Data'!BO85="No Data",1,IF('Indicator Data imputation'!BO84&lt;&gt;"",1,0))</f>
        <v>0</v>
      </c>
      <c r="BO81" s="42">
        <f>IF('Indicator Data'!BP85="No Data",1,IF('Indicator Data imputation'!BP84&lt;&gt;"",1,0))</f>
        <v>0</v>
      </c>
      <c r="BP81" s="42">
        <f>IF('Indicator Data'!BQ85="No Data",1,IF('Indicator Data imputation'!BQ84&lt;&gt;"",1,0))</f>
        <v>0</v>
      </c>
      <c r="BQ81" s="42">
        <f>IF('Indicator Data'!BR85="No Data",1,IF('Indicator Data imputation'!BR84&lt;&gt;"",1,0))</f>
        <v>1</v>
      </c>
      <c r="BR81" s="42">
        <f>IF('Indicator Data'!BS85="No Data",1,IF('Indicator Data imputation'!BS84&lt;&gt;"",1,0))</f>
        <v>0</v>
      </c>
      <c r="BS81" s="42">
        <f>IF('Indicator Data'!BT85="No Data",1,IF('Indicator Data imputation'!BT84&lt;&gt;"",1,0))</f>
        <v>0</v>
      </c>
      <c r="BT81" s="42">
        <f>IF('Indicator Data'!BU85="No Data",1,IF('Indicator Data imputation'!BU84&lt;&gt;"",1,0))</f>
        <v>0</v>
      </c>
      <c r="BU81">
        <f t="shared" si="3"/>
        <v>12</v>
      </c>
      <c r="BV81" s="44">
        <f t="shared" si="4"/>
        <v>0.16</v>
      </c>
    </row>
    <row r="82" spans="1:74">
      <c r="A82" t="str">
        <f>'Indicator Data'!B86</f>
        <v>ISR</v>
      </c>
      <c r="B82" s="42">
        <f>IF('Indicator Data'!C86="No Data",1,IF('Indicator Data imputation'!C85&lt;&gt;"",1,0))</f>
        <v>0</v>
      </c>
      <c r="C82" s="42">
        <f>IF('Indicator Data'!D86="No Data",1,IF('Indicator Data imputation'!D85&lt;&gt;"",1,0))</f>
        <v>0</v>
      </c>
      <c r="D82" s="42">
        <f>IF('Indicator Data'!E86="No Data",1,IF('Indicator Data imputation'!E85&lt;&gt;"",1,0))</f>
        <v>0</v>
      </c>
      <c r="E82" s="42">
        <f>IF('Indicator Data'!F86="No Data",1,IF('Indicator Data imputation'!F85&lt;&gt;"",1,0))</f>
        <v>0</v>
      </c>
      <c r="F82" s="42">
        <f>IF('Indicator Data'!G86="No Data",1,IF('Indicator Data imputation'!G85&lt;&gt;"",1,0))</f>
        <v>0</v>
      </c>
      <c r="G82" s="42">
        <f>IF('Indicator Data'!H86="No Data",1,IF('Indicator Data imputation'!H85&lt;&gt;"",1,0))</f>
        <v>0</v>
      </c>
      <c r="H82" s="42">
        <f>IF('Indicator Data'!I86="No Data",1,IF('Indicator Data imputation'!I85&lt;&gt;"",1,0))</f>
        <v>0</v>
      </c>
      <c r="I82" s="42">
        <f>IF('Indicator Data'!J86="No Data",1,IF('Indicator Data imputation'!J85&lt;&gt;"",1,0))</f>
        <v>0</v>
      </c>
      <c r="J82" s="42">
        <f>IF('Indicator Data'!K86="No Data",1,IF('Indicator Data imputation'!K85&lt;&gt;"",1,0))</f>
        <v>0</v>
      </c>
      <c r="K82" s="42">
        <f>IF('Indicator Data'!L86="No Data",1,IF('Indicator Data imputation'!L85&lt;&gt;"",1,0))</f>
        <v>0</v>
      </c>
      <c r="L82" s="42">
        <f>IF('Indicator Data'!M86="No Data",1,IF('Indicator Data imputation'!M85&lt;&gt;"",1,0))</f>
        <v>0</v>
      </c>
      <c r="M82" s="42">
        <f>IF('Indicator Data'!N86="No Data",1,IF('Indicator Data imputation'!N85&lt;&gt;"",1,0))</f>
        <v>1</v>
      </c>
      <c r="N82" s="42">
        <f>IF('Indicator Data'!O86="No Data",1,IF('Indicator Data imputation'!O85&lt;&gt;"",1,0))</f>
        <v>1</v>
      </c>
      <c r="O82" s="42">
        <f>IF('Indicator Data'!P86="No Data",1,IF('Indicator Data imputation'!P85&lt;&gt;"",1,0))</f>
        <v>1</v>
      </c>
      <c r="P82" s="42">
        <f>IF('Indicator Data'!Q86="No Data",1,IF('Indicator Data imputation'!Q85&lt;&gt;"",1,0))</f>
        <v>0</v>
      </c>
      <c r="Q82" s="42">
        <f>IF('Indicator Data'!R86="No Data",1,IF('Indicator Data imputation'!R85&lt;&gt;"",1,0))</f>
        <v>0</v>
      </c>
      <c r="R82" s="42">
        <f>IF('Indicator Data'!S86="No Data",1,IF('Indicator Data imputation'!S85&lt;&gt;"",1,0))</f>
        <v>0</v>
      </c>
      <c r="S82" s="42">
        <f>IF('Indicator Data'!T86="No Data",1,IF('Indicator Data imputation'!T85&lt;&gt;"",1,0))</f>
        <v>0</v>
      </c>
      <c r="T82" s="42">
        <f>IF('Indicator Data'!U86="No Data",1,IF('Indicator Data imputation'!U85&lt;&gt;"",1,0))</f>
        <v>0</v>
      </c>
      <c r="U82" s="42">
        <f>IF('Indicator Data'!V86="No Data",1,IF('Indicator Data imputation'!V85&lt;&gt;"",1,0))</f>
        <v>0</v>
      </c>
      <c r="V82" s="42">
        <f>IF('Indicator Data'!W86="No Data",1,IF('Indicator Data imputation'!W85&lt;&gt;"",1,0))</f>
        <v>0</v>
      </c>
      <c r="W82" s="42">
        <f>IF('Indicator Data'!X86="No Data",1,IF('Indicator Data imputation'!X85&lt;&gt;"",1,0))</f>
        <v>0</v>
      </c>
      <c r="X82" s="42">
        <f>IF('Indicator Data'!Y86="No Data",1,IF('Indicator Data imputation'!Y85&lt;&gt;"",1,0))</f>
        <v>0</v>
      </c>
      <c r="Y82" s="42">
        <f>IF('Indicator Data'!Z86="No Data",1,IF('Indicator Data imputation'!Z85&lt;&gt;"",1,0))</f>
        <v>0</v>
      </c>
      <c r="Z82" s="42">
        <f>IF('Indicator Data'!AA86="No Data",1,IF('Indicator Data imputation'!AA85&lt;&gt;"",1,0))</f>
        <v>1</v>
      </c>
      <c r="AA82" s="42">
        <f>IF('Indicator Data'!AB86="No Data",1,IF('Indicator Data imputation'!AB85&lt;&gt;"",1,0))</f>
        <v>0</v>
      </c>
      <c r="AB82" s="42">
        <f>IF('Indicator Data'!AC86="No Data",1,IF('Indicator Data imputation'!AC85&lt;&gt;"",1,0))</f>
        <v>1</v>
      </c>
      <c r="AC82" s="42">
        <f>IF('Indicator Data'!AD86="No Data",1,IF('Indicator Data imputation'!AD85&lt;&gt;"",1,0))</f>
        <v>0</v>
      </c>
      <c r="AD82" s="42">
        <f>IF('Indicator Data'!AE86="No Data",1,IF('Indicator Data imputation'!AE85&lt;&gt;"",1,0))</f>
        <v>0</v>
      </c>
      <c r="AE82" s="42">
        <f>IF('Indicator Data'!AF86="No Data",1,IF('Indicator Data imputation'!AF85&lt;&gt;"",1,0))</f>
        <v>0</v>
      </c>
      <c r="AF82" s="42">
        <f>IF('Indicator Data'!AG86="No Data",1,IF('Indicator Data imputation'!AG85&lt;&gt;"",1,0))</f>
        <v>0</v>
      </c>
      <c r="AG82" s="42">
        <f>IF('Indicator Data'!AH86="No Data",1,IF('Indicator Data imputation'!AH85&lt;&gt;"",1,0))</f>
        <v>0</v>
      </c>
      <c r="AH82" s="42">
        <f>IF('Indicator Data'!AI86="No Data",1,IF('Indicator Data imputation'!AI85&lt;&gt;"",1,0))</f>
        <v>1</v>
      </c>
      <c r="AI82" s="42">
        <f>IF('Indicator Data'!AJ86="No Data",1,IF('Indicator Data imputation'!AJ85&lt;&gt;"",1,0))</f>
        <v>0</v>
      </c>
      <c r="AJ82" s="42">
        <f>IF('Indicator Data'!AK86="No Data",1,IF('Indicator Data imputation'!AK85&lt;&gt;"",1,0))</f>
        <v>0</v>
      </c>
      <c r="AK82" s="42">
        <f>IF('Indicator Data'!AL86="No Data",1,IF('Indicator Data imputation'!AL85&lt;&gt;"",1,0))</f>
        <v>0</v>
      </c>
      <c r="AL82" s="42">
        <f>IF('Indicator Data'!AM86="No Data",1,IF('Indicator Data imputation'!AM85&lt;&gt;"",1,0))</f>
        <v>1</v>
      </c>
      <c r="AM82" s="42">
        <f>IF('Indicator Data'!AN86="No Data",1,IF('Indicator Data imputation'!AN85&lt;&gt;"",1,0))</f>
        <v>0</v>
      </c>
      <c r="AN82" s="42">
        <f>IF('Indicator Data'!AO86="No Data",1,IF('Indicator Data imputation'!AO85&lt;&gt;"",1,0))</f>
        <v>0</v>
      </c>
      <c r="AO82" s="42">
        <f>IF('Indicator Data'!AP86="No Data",1,IF('Indicator Data imputation'!AP85&lt;&gt;"",1,0))</f>
        <v>1</v>
      </c>
      <c r="AP82" s="42">
        <f>IF('Indicator Data'!AQ86="No Data",1,IF('Indicator Data imputation'!AQ85&lt;&gt;"",1,0))</f>
        <v>0</v>
      </c>
      <c r="AQ82" s="42">
        <f>IF('Indicator Data'!AR86="No Data",1,IF('Indicator Data imputation'!AR85&lt;&gt;"",1,0))</f>
        <v>1</v>
      </c>
      <c r="AR82" s="42">
        <f>IF('Indicator Data'!AS86="No Data",1,IF('Indicator Data imputation'!AS85&lt;&gt;"",1,0))</f>
        <v>1</v>
      </c>
      <c r="AS82" s="42">
        <f>IF('Indicator Data'!AT86="No Data",1,IF('Indicator Data imputation'!AT85&lt;&gt;"",1,0))</f>
        <v>1</v>
      </c>
      <c r="AT82" s="42">
        <f>IF('Indicator Data'!AU86="No Data",1,IF('Indicator Data imputation'!AU85&lt;&gt;"",1,0))</f>
        <v>0</v>
      </c>
      <c r="AU82" s="42">
        <f>IF('Indicator Data'!AV86="No Data",1,IF('Indicator Data imputation'!AV85&lt;&gt;"",1,0))</f>
        <v>0</v>
      </c>
      <c r="AV82" s="42">
        <f>IF('Indicator Data'!AW86="No Data",1,IF('Indicator Data imputation'!AW85&lt;&gt;"",1,0))</f>
        <v>0</v>
      </c>
      <c r="AW82" s="42">
        <f>IF('Indicator Data'!AX86="No Data",1,IF('Indicator Data imputation'!AX85&lt;&gt;"",1,0))</f>
        <v>0</v>
      </c>
      <c r="AX82" s="42">
        <f>IF('Indicator Data'!AY86="No Data",1,IF('Indicator Data imputation'!AY85&lt;&gt;"",1,0))</f>
        <v>0</v>
      </c>
      <c r="AY82" s="42">
        <f>IF('Indicator Data'!AZ86="No Data",1,IF('Indicator Data imputation'!AZ85&lt;&gt;"",1,0))</f>
        <v>0</v>
      </c>
      <c r="AZ82" s="42">
        <f>IF('Indicator Data'!BA86="No Data",1,IF('Indicator Data imputation'!BA85&lt;&gt;"",1,0))</f>
        <v>0</v>
      </c>
      <c r="BA82" s="42">
        <f>IF('Indicator Data'!BB86="No Data",1,IF('Indicator Data imputation'!BB85&lt;&gt;"",1,0))</f>
        <v>0</v>
      </c>
      <c r="BB82" s="42">
        <f>IF('Indicator Data'!BC86="No Data",1,IF('Indicator Data imputation'!BC85&lt;&gt;"",1,0))</f>
        <v>0</v>
      </c>
      <c r="BC82" s="42">
        <f>IF('Indicator Data'!BD86="No Data",1,IF('Indicator Data imputation'!BD85&lt;&gt;"",1,0))</f>
        <v>0</v>
      </c>
      <c r="BD82" s="42">
        <f>IF('Indicator Data'!BE86="No Data",1,IF('Indicator Data imputation'!BE85&lt;&gt;"",1,0))</f>
        <v>0</v>
      </c>
      <c r="BE82" s="42">
        <f>IF('Indicator Data'!BF86="No Data",1,IF('Indicator Data imputation'!BF85&lt;&gt;"",1,0))</f>
        <v>1</v>
      </c>
      <c r="BF82" s="42">
        <f>IF('Indicator Data'!BG86="No Data",1,IF('Indicator Data imputation'!BG85&lt;&gt;"",1,0))</f>
        <v>0</v>
      </c>
      <c r="BG82" s="42">
        <f>IF('Indicator Data'!BH86="No Data",1,IF('Indicator Data imputation'!BH85&lt;&gt;"",1,0))</f>
        <v>0</v>
      </c>
      <c r="BH82" s="42">
        <f>IF('Indicator Data'!BI86="No Data",1,IF('Indicator Data imputation'!BI85&lt;&gt;"",1,0))</f>
        <v>0</v>
      </c>
      <c r="BI82" s="42">
        <f>IF('Indicator Data'!BJ86="No Data",1,IF('Indicator Data imputation'!BJ85&lt;&gt;"",1,0))</f>
        <v>1</v>
      </c>
      <c r="BJ82" s="42">
        <f>IF('Indicator Data'!BK86="No Data",1,IF('Indicator Data imputation'!BK85&lt;&gt;"",1,0))</f>
        <v>0</v>
      </c>
      <c r="BK82" s="42">
        <f>IF('Indicator Data'!BL86="No Data",1,IF('Indicator Data imputation'!BL85&lt;&gt;"",1,0))</f>
        <v>0</v>
      </c>
      <c r="BL82" s="42">
        <f>IF('Indicator Data'!BM86="No Data",1,IF('Indicator Data imputation'!BM85&lt;&gt;"",1,0))</f>
        <v>0</v>
      </c>
      <c r="BM82" s="42">
        <f>IF('Indicator Data'!BN86="No Data",1,IF('Indicator Data imputation'!BN85&lt;&gt;"",1,0))</f>
        <v>0</v>
      </c>
      <c r="BN82" s="42">
        <f>IF('Indicator Data'!BO86="No Data",1,IF('Indicator Data imputation'!BO85&lt;&gt;"",1,0))</f>
        <v>0</v>
      </c>
      <c r="BO82" s="42">
        <f>IF('Indicator Data'!BP86="No Data",1,IF('Indicator Data imputation'!BP85&lt;&gt;"",1,0))</f>
        <v>0</v>
      </c>
      <c r="BP82" s="42">
        <f>IF('Indicator Data'!BQ86="No Data",1,IF('Indicator Data imputation'!BQ85&lt;&gt;"",1,0))</f>
        <v>0</v>
      </c>
      <c r="BQ82" s="42">
        <f>IF('Indicator Data'!BR86="No Data",1,IF('Indicator Data imputation'!BR85&lt;&gt;"",1,0))</f>
        <v>0</v>
      </c>
      <c r="BR82" s="42">
        <f>IF('Indicator Data'!BS86="No Data",1,IF('Indicator Data imputation'!BS85&lt;&gt;"",1,0))</f>
        <v>0</v>
      </c>
      <c r="BS82" s="42">
        <f>IF('Indicator Data'!BT86="No Data",1,IF('Indicator Data imputation'!BT85&lt;&gt;"",1,0))</f>
        <v>0</v>
      </c>
      <c r="BT82" s="42">
        <f>IF('Indicator Data'!BU86="No Data",1,IF('Indicator Data imputation'!BU85&lt;&gt;"",1,0))</f>
        <v>0</v>
      </c>
      <c r="BU82">
        <f t="shared" si="3"/>
        <v>13</v>
      </c>
      <c r="BV82" s="44">
        <f t="shared" si="4"/>
        <v>0.17333333333333334</v>
      </c>
    </row>
    <row r="83" spans="1:74">
      <c r="A83" t="str">
        <f>'Indicator Data'!B87</f>
        <v>ITA</v>
      </c>
      <c r="B83" s="42">
        <f>IF('Indicator Data'!C87="No Data",1,IF('Indicator Data imputation'!C86&lt;&gt;"",1,0))</f>
        <v>0</v>
      </c>
      <c r="C83" s="42">
        <f>IF('Indicator Data'!D87="No Data",1,IF('Indicator Data imputation'!D86&lt;&gt;"",1,0))</f>
        <v>0</v>
      </c>
      <c r="D83" s="42">
        <f>IF('Indicator Data'!E87="No Data",1,IF('Indicator Data imputation'!E86&lt;&gt;"",1,0))</f>
        <v>0</v>
      </c>
      <c r="E83" s="42">
        <f>IF('Indicator Data'!F87="No Data",1,IF('Indicator Data imputation'!F86&lt;&gt;"",1,0))</f>
        <v>0</v>
      </c>
      <c r="F83" s="42">
        <f>IF('Indicator Data'!G87="No Data",1,IF('Indicator Data imputation'!G86&lt;&gt;"",1,0))</f>
        <v>0</v>
      </c>
      <c r="G83" s="42">
        <f>IF('Indicator Data'!H87="No Data",1,IF('Indicator Data imputation'!H86&lt;&gt;"",1,0))</f>
        <v>0</v>
      </c>
      <c r="H83" s="42">
        <f>IF('Indicator Data'!I87="No Data",1,IF('Indicator Data imputation'!I86&lt;&gt;"",1,0))</f>
        <v>0</v>
      </c>
      <c r="I83" s="42">
        <f>IF('Indicator Data'!J87="No Data",1,IF('Indicator Data imputation'!J86&lt;&gt;"",1,0))</f>
        <v>0</v>
      </c>
      <c r="J83" s="42">
        <f>IF('Indicator Data'!K87="No Data",1,IF('Indicator Data imputation'!K86&lt;&gt;"",1,0))</f>
        <v>0</v>
      </c>
      <c r="K83" s="42">
        <f>IF('Indicator Data'!L87="No Data",1,IF('Indicator Data imputation'!L86&lt;&gt;"",1,0))</f>
        <v>0</v>
      </c>
      <c r="L83" s="42">
        <f>IF('Indicator Data'!M87="No Data",1,IF('Indicator Data imputation'!M86&lt;&gt;"",1,0))</f>
        <v>0</v>
      </c>
      <c r="M83" s="42">
        <f>IF('Indicator Data'!N87="No Data",1,IF('Indicator Data imputation'!N86&lt;&gt;"",1,0))</f>
        <v>1</v>
      </c>
      <c r="N83" s="42">
        <f>IF('Indicator Data'!O87="No Data",1,IF('Indicator Data imputation'!O86&lt;&gt;"",1,0))</f>
        <v>1</v>
      </c>
      <c r="O83" s="42">
        <f>IF('Indicator Data'!P87="No Data",1,IF('Indicator Data imputation'!P86&lt;&gt;"",1,0))</f>
        <v>1</v>
      </c>
      <c r="P83" s="42">
        <f>IF('Indicator Data'!Q87="No Data",1,IF('Indicator Data imputation'!Q86&lt;&gt;"",1,0))</f>
        <v>0</v>
      </c>
      <c r="Q83" s="42">
        <f>IF('Indicator Data'!R87="No Data",1,IF('Indicator Data imputation'!R86&lt;&gt;"",1,0))</f>
        <v>0</v>
      </c>
      <c r="R83" s="42">
        <f>IF('Indicator Data'!S87="No Data",1,IF('Indicator Data imputation'!S86&lt;&gt;"",1,0))</f>
        <v>0</v>
      </c>
      <c r="S83" s="42">
        <f>IF('Indicator Data'!T87="No Data",1,IF('Indicator Data imputation'!T86&lt;&gt;"",1,0))</f>
        <v>0</v>
      </c>
      <c r="T83" s="42">
        <f>IF('Indicator Data'!U87="No Data",1,IF('Indicator Data imputation'!U86&lt;&gt;"",1,0))</f>
        <v>0</v>
      </c>
      <c r="U83" s="42">
        <f>IF('Indicator Data'!V87="No Data",1,IF('Indicator Data imputation'!V86&lt;&gt;"",1,0))</f>
        <v>0</v>
      </c>
      <c r="V83" s="42">
        <f>IF('Indicator Data'!W87="No Data",1,IF('Indicator Data imputation'!W86&lt;&gt;"",1,0))</f>
        <v>0</v>
      </c>
      <c r="W83" s="42">
        <f>IF('Indicator Data'!X87="No Data",1,IF('Indicator Data imputation'!X86&lt;&gt;"",1,0))</f>
        <v>0</v>
      </c>
      <c r="X83" s="42">
        <f>IF('Indicator Data'!Y87="No Data",1,IF('Indicator Data imputation'!Y86&lt;&gt;"",1,0))</f>
        <v>0</v>
      </c>
      <c r="Y83" s="42">
        <f>IF('Indicator Data'!Z87="No Data",1,IF('Indicator Data imputation'!Z86&lt;&gt;"",1,0))</f>
        <v>0</v>
      </c>
      <c r="Z83" s="42">
        <f>IF('Indicator Data'!AA87="No Data",1,IF('Indicator Data imputation'!AA86&lt;&gt;"",1,0))</f>
        <v>1</v>
      </c>
      <c r="AA83" s="42">
        <f>IF('Indicator Data'!AB87="No Data",1,IF('Indicator Data imputation'!AB86&lt;&gt;"",1,0))</f>
        <v>0</v>
      </c>
      <c r="AB83" s="42">
        <f>IF('Indicator Data'!AC87="No Data",1,IF('Indicator Data imputation'!AC86&lt;&gt;"",1,0))</f>
        <v>0</v>
      </c>
      <c r="AC83" s="42">
        <f>IF('Indicator Data'!AD87="No Data",1,IF('Indicator Data imputation'!AD86&lt;&gt;"",1,0))</f>
        <v>0</v>
      </c>
      <c r="AD83" s="42">
        <f>IF('Indicator Data'!AE87="No Data",1,IF('Indicator Data imputation'!AE86&lt;&gt;"",1,0))</f>
        <v>0</v>
      </c>
      <c r="AE83" s="42">
        <f>IF('Indicator Data'!AF87="No Data",1,IF('Indicator Data imputation'!AF86&lt;&gt;"",1,0))</f>
        <v>0</v>
      </c>
      <c r="AF83" s="42">
        <f>IF('Indicator Data'!AG87="No Data",1,IF('Indicator Data imputation'!AG86&lt;&gt;"",1,0))</f>
        <v>0</v>
      </c>
      <c r="AG83" s="42">
        <f>IF('Indicator Data'!AH87="No Data",1,IF('Indicator Data imputation'!AH86&lt;&gt;"",1,0))</f>
        <v>0</v>
      </c>
      <c r="AH83" s="42">
        <f>IF('Indicator Data'!AI87="No Data",1,IF('Indicator Data imputation'!AI86&lt;&gt;"",1,0))</f>
        <v>1</v>
      </c>
      <c r="AI83" s="42">
        <f>IF('Indicator Data'!AJ87="No Data",1,IF('Indicator Data imputation'!AJ86&lt;&gt;"",1,0))</f>
        <v>0</v>
      </c>
      <c r="AJ83" s="42">
        <f>IF('Indicator Data'!AK87="No Data",1,IF('Indicator Data imputation'!AK86&lt;&gt;"",1,0))</f>
        <v>0</v>
      </c>
      <c r="AK83" s="42">
        <f>IF('Indicator Data'!AL87="No Data",1,IF('Indicator Data imputation'!AL86&lt;&gt;"",1,0))</f>
        <v>0</v>
      </c>
      <c r="AL83" s="42">
        <f>IF('Indicator Data'!AM87="No Data",1,IF('Indicator Data imputation'!AM86&lt;&gt;"",1,0))</f>
        <v>1</v>
      </c>
      <c r="AM83" s="42">
        <f>IF('Indicator Data'!AN87="No Data",1,IF('Indicator Data imputation'!AN86&lt;&gt;"",1,0))</f>
        <v>0</v>
      </c>
      <c r="AN83" s="42">
        <f>IF('Indicator Data'!AO87="No Data",1,IF('Indicator Data imputation'!AO86&lt;&gt;"",1,0))</f>
        <v>0</v>
      </c>
      <c r="AO83" s="42">
        <f>IF('Indicator Data'!AP87="No Data",1,IF('Indicator Data imputation'!AP86&lt;&gt;"",1,0))</f>
        <v>1</v>
      </c>
      <c r="AP83" s="42">
        <f>IF('Indicator Data'!AQ87="No Data",1,IF('Indicator Data imputation'!AQ86&lt;&gt;"",1,0))</f>
        <v>0</v>
      </c>
      <c r="AQ83" s="42">
        <f>IF('Indicator Data'!AR87="No Data",1,IF('Indicator Data imputation'!AR86&lt;&gt;"",1,0))</f>
        <v>0</v>
      </c>
      <c r="AR83" s="42">
        <f>IF('Indicator Data'!AS87="No Data",1,IF('Indicator Data imputation'!AS86&lt;&gt;"",1,0))</f>
        <v>0</v>
      </c>
      <c r="AS83" s="42">
        <f>IF('Indicator Data'!AT87="No Data",1,IF('Indicator Data imputation'!AT86&lt;&gt;"",1,0))</f>
        <v>1</v>
      </c>
      <c r="AT83" s="42">
        <f>IF('Indicator Data'!AU87="No Data",1,IF('Indicator Data imputation'!AU86&lt;&gt;"",1,0))</f>
        <v>0</v>
      </c>
      <c r="AU83" s="42">
        <f>IF('Indicator Data'!AV87="No Data",1,IF('Indicator Data imputation'!AV86&lt;&gt;"",1,0))</f>
        <v>0</v>
      </c>
      <c r="AV83" s="42">
        <f>IF('Indicator Data'!AW87="No Data",1,IF('Indicator Data imputation'!AW86&lt;&gt;"",1,0))</f>
        <v>0</v>
      </c>
      <c r="AW83" s="42">
        <f>IF('Indicator Data'!AX87="No Data",1,IF('Indicator Data imputation'!AX86&lt;&gt;"",1,0))</f>
        <v>0</v>
      </c>
      <c r="AX83" s="42">
        <f>IF('Indicator Data'!AY87="No Data",1,IF('Indicator Data imputation'!AY86&lt;&gt;"",1,0))</f>
        <v>0</v>
      </c>
      <c r="AY83" s="42">
        <f>IF('Indicator Data'!AZ87="No Data",1,IF('Indicator Data imputation'!AZ86&lt;&gt;"",1,0))</f>
        <v>0</v>
      </c>
      <c r="AZ83" s="42">
        <f>IF('Indicator Data'!BA87="No Data",1,IF('Indicator Data imputation'!BA86&lt;&gt;"",1,0))</f>
        <v>0</v>
      </c>
      <c r="BA83" s="42">
        <f>IF('Indicator Data'!BB87="No Data",1,IF('Indicator Data imputation'!BB86&lt;&gt;"",1,0))</f>
        <v>0</v>
      </c>
      <c r="BB83" s="42">
        <f>IF('Indicator Data'!BC87="No Data",1,IF('Indicator Data imputation'!BC86&lt;&gt;"",1,0))</f>
        <v>0</v>
      </c>
      <c r="BC83" s="42">
        <f>IF('Indicator Data'!BD87="No Data",1,IF('Indicator Data imputation'!BD86&lt;&gt;"",1,0))</f>
        <v>0</v>
      </c>
      <c r="BD83" s="42">
        <f>IF('Indicator Data'!BE87="No Data",1,IF('Indicator Data imputation'!BE86&lt;&gt;"",1,0))</f>
        <v>0</v>
      </c>
      <c r="BE83" s="42">
        <f>IF('Indicator Data'!BF87="No Data",1,IF('Indicator Data imputation'!BF86&lt;&gt;"",1,0))</f>
        <v>0</v>
      </c>
      <c r="BF83" s="42">
        <f>IF('Indicator Data'!BG87="No Data",1,IF('Indicator Data imputation'!BG86&lt;&gt;"",1,0))</f>
        <v>0</v>
      </c>
      <c r="BG83" s="42">
        <f>IF('Indicator Data'!BH87="No Data",1,IF('Indicator Data imputation'!BH86&lt;&gt;"",1,0))</f>
        <v>0</v>
      </c>
      <c r="BH83" s="42">
        <f>IF('Indicator Data'!BI87="No Data",1,IF('Indicator Data imputation'!BI86&lt;&gt;"",1,0))</f>
        <v>0</v>
      </c>
      <c r="BI83" s="42">
        <f>IF('Indicator Data'!BJ87="No Data",1,IF('Indicator Data imputation'!BJ86&lt;&gt;"",1,0))</f>
        <v>0</v>
      </c>
      <c r="BJ83" s="42">
        <f>IF('Indicator Data'!BK87="No Data",1,IF('Indicator Data imputation'!BK86&lt;&gt;"",1,0))</f>
        <v>0</v>
      </c>
      <c r="BK83" s="42">
        <f>IF('Indicator Data'!BL87="No Data",1,IF('Indicator Data imputation'!BL86&lt;&gt;"",1,0))</f>
        <v>0</v>
      </c>
      <c r="BL83" s="42">
        <f>IF('Indicator Data'!BM87="No Data",1,IF('Indicator Data imputation'!BM86&lt;&gt;"",1,0))</f>
        <v>0</v>
      </c>
      <c r="BM83" s="42">
        <f>IF('Indicator Data'!BN87="No Data",1,IF('Indicator Data imputation'!BN86&lt;&gt;"",1,0))</f>
        <v>0</v>
      </c>
      <c r="BN83" s="42">
        <f>IF('Indicator Data'!BO87="No Data",1,IF('Indicator Data imputation'!BO86&lt;&gt;"",1,0))</f>
        <v>0</v>
      </c>
      <c r="BO83" s="42">
        <f>IF('Indicator Data'!BP87="No Data",1,IF('Indicator Data imputation'!BP86&lt;&gt;"",1,0))</f>
        <v>0</v>
      </c>
      <c r="BP83" s="42">
        <f>IF('Indicator Data'!BQ87="No Data",1,IF('Indicator Data imputation'!BQ86&lt;&gt;"",1,0))</f>
        <v>0</v>
      </c>
      <c r="BQ83" s="42">
        <f>IF('Indicator Data'!BR87="No Data",1,IF('Indicator Data imputation'!BR86&lt;&gt;"",1,0))</f>
        <v>0</v>
      </c>
      <c r="BR83" s="42">
        <f>IF('Indicator Data'!BS87="No Data",1,IF('Indicator Data imputation'!BS86&lt;&gt;"",1,0))</f>
        <v>0</v>
      </c>
      <c r="BS83" s="42">
        <f>IF('Indicator Data'!BT87="No Data",1,IF('Indicator Data imputation'!BT86&lt;&gt;"",1,0))</f>
        <v>0</v>
      </c>
      <c r="BT83" s="42">
        <f>IF('Indicator Data'!BU87="No Data",1,IF('Indicator Data imputation'!BU86&lt;&gt;"",1,0))</f>
        <v>0</v>
      </c>
      <c r="BU83">
        <f t="shared" si="3"/>
        <v>8</v>
      </c>
      <c r="BV83" s="44">
        <f t="shared" si="4"/>
        <v>0.10666666666666667</v>
      </c>
    </row>
    <row r="84" spans="1:74">
      <c r="A84" t="str">
        <f>'Indicator Data'!B88</f>
        <v>JAM</v>
      </c>
      <c r="B84" s="42">
        <f>IF('Indicator Data'!C88="No Data",1,IF('Indicator Data imputation'!C87&lt;&gt;"",1,0))</f>
        <v>0</v>
      </c>
      <c r="C84" s="42">
        <f>IF('Indicator Data'!D88="No Data",1,IF('Indicator Data imputation'!D87&lt;&gt;"",1,0))</f>
        <v>0</v>
      </c>
      <c r="D84" s="42">
        <f>IF('Indicator Data'!E88="No Data",1,IF('Indicator Data imputation'!E87&lt;&gt;"",1,0))</f>
        <v>0</v>
      </c>
      <c r="E84" s="42">
        <f>IF('Indicator Data'!F88="No Data",1,IF('Indicator Data imputation'!F87&lt;&gt;"",1,0))</f>
        <v>0</v>
      </c>
      <c r="F84" s="42">
        <f>IF('Indicator Data'!G88="No Data",1,IF('Indicator Data imputation'!G87&lt;&gt;"",1,0))</f>
        <v>0</v>
      </c>
      <c r="G84" s="42">
        <f>IF('Indicator Data'!H88="No Data",1,IF('Indicator Data imputation'!H87&lt;&gt;"",1,0))</f>
        <v>0</v>
      </c>
      <c r="H84" s="42">
        <f>IF('Indicator Data'!I88="No Data",1,IF('Indicator Data imputation'!I87&lt;&gt;"",1,0))</f>
        <v>0</v>
      </c>
      <c r="I84" s="42">
        <f>IF('Indicator Data'!J88="No Data",1,IF('Indicator Data imputation'!J87&lt;&gt;"",1,0))</f>
        <v>0</v>
      </c>
      <c r="J84" s="42">
        <f>IF('Indicator Data'!K88="No Data",1,IF('Indicator Data imputation'!K87&lt;&gt;"",1,0))</f>
        <v>0</v>
      </c>
      <c r="K84" s="42">
        <f>IF('Indicator Data'!L88="No Data",1,IF('Indicator Data imputation'!L87&lt;&gt;"",1,0))</f>
        <v>0</v>
      </c>
      <c r="L84" s="42">
        <f>IF('Indicator Data'!M88="No Data",1,IF('Indicator Data imputation'!M87&lt;&gt;"",1,0))</f>
        <v>1</v>
      </c>
      <c r="M84" s="42">
        <f>IF('Indicator Data'!N88="No Data",1,IF('Indicator Data imputation'!N87&lt;&gt;"",1,0))</f>
        <v>1</v>
      </c>
      <c r="N84" s="42">
        <f>IF('Indicator Data'!O88="No Data",1,IF('Indicator Data imputation'!O87&lt;&gt;"",1,0))</f>
        <v>1</v>
      </c>
      <c r="O84" s="42">
        <f>IF('Indicator Data'!P88="No Data",1,IF('Indicator Data imputation'!P87&lt;&gt;"",1,0))</f>
        <v>1</v>
      </c>
      <c r="P84" s="42">
        <f>IF('Indicator Data'!Q88="No Data",1,IF('Indicator Data imputation'!Q87&lt;&gt;"",1,0))</f>
        <v>0</v>
      </c>
      <c r="Q84" s="42">
        <f>IF('Indicator Data'!R88="No Data",1,IF('Indicator Data imputation'!R87&lt;&gt;"",1,0))</f>
        <v>0</v>
      </c>
      <c r="R84" s="42">
        <f>IF('Indicator Data'!S88="No Data",1,IF('Indicator Data imputation'!S87&lt;&gt;"",1,0))</f>
        <v>0</v>
      </c>
      <c r="S84" s="42">
        <f>IF('Indicator Data'!T88="No Data",1,IF('Indicator Data imputation'!T87&lt;&gt;"",1,0))</f>
        <v>0</v>
      </c>
      <c r="T84" s="42">
        <f>IF('Indicator Data'!U88="No Data",1,IF('Indicator Data imputation'!U87&lt;&gt;"",1,0))</f>
        <v>0</v>
      </c>
      <c r="U84" s="42">
        <f>IF('Indicator Data'!V88="No Data",1,IF('Indicator Data imputation'!V87&lt;&gt;"",1,0))</f>
        <v>0</v>
      </c>
      <c r="V84" s="42">
        <f>IF('Indicator Data'!W88="No Data",1,IF('Indicator Data imputation'!W87&lt;&gt;"",1,0))</f>
        <v>0</v>
      </c>
      <c r="W84" s="42">
        <f>IF('Indicator Data'!X88="No Data",1,IF('Indicator Data imputation'!X87&lt;&gt;"",1,0))</f>
        <v>0</v>
      </c>
      <c r="X84" s="42">
        <f>IF('Indicator Data'!Y88="No Data",1,IF('Indicator Data imputation'!Y87&lt;&gt;"",1,0))</f>
        <v>0</v>
      </c>
      <c r="Y84" s="42">
        <f>IF('Indicator Data'!Z88="No Data",1,IF('Indicator Data imputation'!Z87&lt;&gt;"",1,0))</f>
        <v>0</v>
      </c>
      <c r="Z84" s="42">
        <f>IF('Indicator Data'!AA88="No Data",1,IF('Indicator Data imputation'!AA87&lt;&gt;"",1,0))</f>
        <v>1</v>
      </c>
      <c r="AA84" s="42">
        <f>IF('Indicator Data'!AB88="No Data",1,IF('Indicator Data imputation'!AB87&lt;&gt;"",1,0))</f>
        <v>0</v>
      </c>
      <c r="AB84" s="42">
        <f>IF('Indicator Data'!AC88="No Data",1,IF('Indicator Data imputation'!AC87&lt;&gt;"",1,0))</f>
        <v>0</v>
      </c>
      <c r="AC84" s="42">
        <f>IF('Indicator Data'!AD88="No Data",1,IF('Indicator Data imputation'!AD87&lt;&gt;"",1,0))</f>
        <v>0</v>
      </c>
      <c r="AD84" s="42">
        <f>IF('Indicator Data'!AE88="No Data",1,IF('Indicator Data imputation'!AE87&lt;&gt;"",1,0))</f>
        <v>0</v>
      </c>
      <c r="AE84" s="42">
        <f>IF('Indicator Data'!AF88="No Data",1,IF('Indicator Data imputation'!AF87&lt;&gt;"",1,0))</f>
        <v>0</v>
      </c>
      <c r="AF84" s="42">
        <f>IF('Indicator Data'!AG88="No Data",1,IF('Indicator Data imputation'!AG87&lt;&gt;"",1,0))</f>
        <v>0</v>
      </c>
      <c r="AG84" s="42">
        <f>IF('Indicator Data'!AH88="No Data",1,IF('Indicator Data imputation'!AH87&lt;&gt;"",1,0))</f>
        <v>0</v>
      </c>
      <c r="AH84" s="42">
        <f>IF('Indicator Data'!AI88="No Data",1,IF('Indicator Data imputation'!AI87&lt;&gt;"",1,0))</f>
        <v>0</v>
      </c>
      <c r="AI84" s="42">
        <f>IF('Indicator Data'!AJ88="No Data",1,IF('Indicator Data imputation'!AJ87&lt;&gt;"",1,0))</f>
        <v>0</v>
      </c>
      <c r="AJ84" s="42">
        <f>IF('Indicator Data'!AK88="No Data",1,IF('Indicator Data imputation'!AK87&lt;&gt;"",1,0))</f>
        <v>0</v>
      </c>
      <c r="AK84" s="42">
        <f>IF('Indicator Data'!AL88="No Data",1,IF('Indicator Data imputation'!AL87&lt;&gt;"",1,0))</f>
        <v>0</v>
      </c>
      <c r="AL84" s="42">
        <f>IF('Indicator Data'!AM88="No Data",1,IF('Indicator Data imputation'!AM87&lt;&gt;"",1,0))</f>
        <v>0</v>
      </c>
      <c r="AM84" s="42">
        <f>IF('Indicator Data'!AN88="No Data",1,IF('Indicator Data imputation'!AN87&lt;&gt;"",1,0))</f>
        <v>0</v>
      </c>
      <c r="AN84" s="42">
        <f>IF('Indicator Data'!AO88="No Data",1,IF('Indicator Data imputation'!AO87&lt;&gt;"",1,0))</f>
        <v>0</v>
      </c>
      <c r="AO84" s="42">
        <f>IF('Indicator Data'!AP88="No Data",1,IF('Indicator Data imputation'!AP87&lt;&gt;"",1,0))</f>
        <v>0</v>
      </c>
      <c r="AP84" s="42">
        <f>IF('Indicator Data'!AQ88="No Data",1,IF('Indicator Data imputation'!AQ87&lt;&gt;"",1,0))</f>
        <v>0</v>
      </c>
      <c r="AQ84" s="42">
        <f>IF('Indicator Data'!AR88="No Data",1,IF('Indicator Data imputation'!AR87&lt;&gt;"",1,0))</f>
        <v>0</v>
      </c>
      <c r="AR84" s="42">
        <f>IF('Indicator Data'!AS88="No Data",1,IF('Indicator Data imputation'!AS87&lt;&gt;"",1,0))</f>
        <v>0</v>
      </c>
      <c r="AS84" s="42">
        <f>IF('Indicator Data'!AT88="No Data",1,IF('Indicator Data imputation'!AT87&lt;&gt;"",1,0))</f>
        <v>1</v>
      </c>
      <c r="AT84" s="42">
        <f>IF('Indicator Data'!AU88="No Data",1,IF('Indicator Data imputation'!AU87&lt;&gt;"",1,0))</f>
        <v>0</v>
      </c>
      <c r="AU84" s="42">
        <f>IF('Indicator Data'!AV88="No Data",1,IF('Indicator Data imputation'!AV87&lt;&gt;"",1,0))</f>
        <v>0</v>
      </c>
      <c r="AV84" s="42">
        <f>IF('Indicator Data'!AW88="No Data",1,IF('Indicator Data imputation'!AW87&lt;&gt;"",1,0))</f>
        <v>0</v>
      </c>
      <c r="AW84" s="42">
        <f>IF('Indicator Data'!AX88="No Data",1,IF('Indicator Data imputation'!AX87&lt;&gt;"",1,0))</f>
        <v>0</v>
      </c>
      <c r="AX84" s="42">
        <f>IF('Indicator Data'!AY88="No Data",1,IF('Indicator Data imputation'!AY87&lt;&gt;"",1,0))</f>
        <v>0</v>
      </c>
      <c r="AY84" s="42">
        <f>IF('Indicator Data'!AZ88="No Data",1,IF('Indicator Data imputation'!AZ87&lt;&gt;"",1,0))</f>
        <v>0</v>
      </c>
      <c r="AZ84" s="42">
        <f>IF('Indicator Data'!BA88="No Data",1,IF('Indicator Data imputation'!BA87&lt;&gt;"",1,0))</f>
        <v>0</v>
      </c>
      <c r="BA84" s="42">
        <f>IF('Indicator Data'!BB88="No Data",1,IF('Indicator Data imputation'!BB87&lt;&gt;"",1,0))</f>
        <v>0</v>
      </c>
      <c r="BB84" s="42">
        <f>IF('Indicator Data'!BC88="No Data",1,IF('Indicator Data imputation'!BC87&lt;&gt;"",1,0))</f>
        <v>0</v>
      </c>
      <c r="BC84" s="42">
        <f>IF('Indicator Data'!BD88="No Data",1,IF('Indicator Data imputation'!BD87&lt;&gt;"",1,0))</f>
        <v>0</v>
      </c>
      <c r="BD84" s="42">
        <f>IF('Indicator Data'!BE88="No Data",1,IF('Indicator Data imputation'!BE87&lt;&gt;"",1,0))</f>
        <v>0</v>
      </c>
      <c r="BE84" s="42">
        <f>IF('Indicator Data'!BF88="No Data",1,IF('Indicator Data imputation'!BF87&lt;&gt;"",1,0))</f>
        <v>0</v>
      </c>
      <c r="BF84" s="42">
        <f>IF('Indicator Data'!BG88="No Data",1,IF('Indicator Data imputation'!BG87&lt;&gt;"",1,0))</f>
        <v>0</v>
      </c>
      <c r="BG84" s="42">
        <f>IF('Indicator Data'!BH88="No Data",1,IF('Indicator Data imputation'!BH87&lt;&gt;"",1,0))</f>
        <v>0</v>
      </c>
      <c r="BH84" s="42">
        <f>IF('Indicator Data'!BI88="No Data",1,IF('Indicator Data imputation'!BI87&lt;&gt;"",1,0))</f>
        <v>0</v>
      </c>
      <c r="BI84" s="42">
        <f>IF('Indicator Data'!BJ88="No Data",1,IF('Indicator Data imputation'!BJ87&lt;&gt;"",1,0))</f>
        <v>1</v>
      </c>
      <c r="BJ84" s="42">
        <f>IF('Indicator Data'!BK88="No Data",1,IF('Indicator Data imputation'!BK87&lt;&gt;"",1,0))</f>
        <v>0</v>
      </c>
      <c r="BK84" s="42">
        <f>IF('Indicator Data'!BL88="No Data",1,IF('Indicator Data imputation'!BL87&lt;&gt;"",1,0))</f>
        <v>0</v>
      </c>
      <c r="BL84" s="42">
        <f>IF('Indicator Data'!BM88="No Data",1,IF('Indicator Data imputation'!BM87&lt;&gt;"",1,0))</f>
        <v>0</v>
      </c>
      <c r="BM84" s="42">
        <f>IF('Indicator Data'!BN88="No Data",1,IF('Indicator Data imputation'!BN87&lt;&gt;"",1,0))</f>
        <v>0</v>
      </c>
      <c r="BN84" s="42">
        <f>IF('Indicator Data'!BO88="No Data",1,IF('Indicator Data imputation'!BO87&lt;&gt;"",1,0))</f>
        <v>0</v>
      </c>
      <c r="BO84" s="42">
        <f>IF('Indicator Data'!BP88="No Data",1,IF('Indicator Data imputation'!BP87&lt;&gt;"",1,0))</f>
        <v>0</v>
      </c>
      <c r="BP84" s="42">
        <f>IF('Indicator Data'!BQ88="No Data",1,IF('Indicator Data imputation'!BQ87&lt;&gt;"",1,0))</f>
        <v>0</v>
      </c>
      <c r="BQ84" s="42">
        <f>IF('Indicator Data'!BR88="No Data",1,IF('Indicator Data imputation'!BR87&lt;&gt;"",1,0))</f>
        <v>0</v>
      </c>
      <c r="BR84" s="42">
        <f>IF('Indicator Data'!BS88="No Data",1,IF('Indicator Data imputation'!BS87&lt;&gt;"",1,0))</f>
        <v>1</v>
      </c>
      <c r="BS84" s="42">
        <f>IF('Indicator Data'!BT88="No Data",1,IF('Indicator Data imputation'!BT87&lt;&gt;"",1,0))</f>
        <v>0</v>
      </c>
      <c r="BT84" s="42">
        <f>IF('Indicator Data'!BU88="No Data",1,IF('Indicator Data imputation'!BU87&lt;&gt;"",1,0))</f>
        <v>0</v>
      </c>
      <c r="BU84">
        <f t="shared" si="3"/>
        <v>8</v>
      </c>
      <c r="BV84" s="44">
        <f t="shared" si="4"/>
        <v>0.10666666666666667</v>
      </c>
    </row>
    <row r="85" spans="1:74">
      <c r="A85" t="str">
        <f>'Indicator Data'!B89</f>
        <v>JPN</v>
      </c>
      <c r="B85" s="42">
        <f>IF('Indicator Data'!C89="No Data",1,IF('Indicator Data imputation'!C88&lt;&gt;"",1,0))</f>
        <v>0</v>
      </c>
      <c r="C85" s="42">
        <f>IF('Indicator Data'!D89="No Data",1,IF('Indicator Data imputation'!D88&lt;&gt;"",1,0))</f>
        <v>0</v>
      </c>
      <c r="D85" s="42">
        <f>IF('Indicator Data'!E89="No Data",1,IF('Indicator Data imputation'!E88&lt;&gt;"",1,0))</f>
        <v>0</v>
      </c>
      <c r="E85" s="42">
        <f>IF('Indicator Data'!F89="No Data",1,IF('Indicator Data imputation'!F88&lt;&gt;"",1,0))</f>
        <v>0</v>
      </c>
      <c r="F85" s="42">
        <f>IF('Indicator Data'!G89="No Data",1,IF('Indicator Data imputation'!G88&lt;&gt;"",1,0))</f>
        <v>0</v>
      </c>
      <c r="G85" s="42">
        <f>IF('Indicator Data'!H89="No Data",1,IF('Indicator Data imputation'!H88&lt;&gt;"",1,0))</f>
        <v>0</v>
      </c>
      <c r="H85" s="42">
        <f>IF('Indicator Data'!I89="No Data",1,IF('Indicator Data imputation'!I88&lt;&gt;"",1,0))</f>
        <v>0</v>
      </c>
      <c r="I85" s="42">
        <f>IF('Indicator Data'!J89="No Data",1,IF('Indicator Data imputation'!J88&lt;&gt;"",1,0))</f>
        <v>0</v>
      </c>
      <c r="J85" s="42">
        <f>IF('Indicator Data'!K89="No Data",1,IF('Indicator Data imputation'!K88&lt;&gt;"",1,0))</f>
        <v>0</v>
      </c>
      <c r="K85" s="42">
        <f>IF('Indicator Data'!L89="No Data",1,IF('Indicator Data imputation'!L88&lt;&gt;"",1,0))</f>
        <v>0</v>
      </c>
      <c r="L85" s="42">
        <f>IF('Indicator Data'!M89="No Data",1,IF('Indicator Data imputation'!M88&lt;&gt;"",1,0))</f>
        <v>0</v>
      </c>
      <c r="M85" s="42">
        <f>IF('Indicator Data'!N89="No Data",1,IF('Indicator Data imputation'!N88&lt;&gt;"",1,0))</f>
        <v>1</v>
      </c>
      <c r="N85" s="42">
        <f>IF('Indicator Data'!O89="No Data",1,IF('Indicator Data imputation'!O88&lt;&gt;"",1,0))</f>
        <v>1</v>
      </c>
      <c r="O85" s="42">
        <f>IF('Indicator Data'!P89="No Data",1,IF('Indicator Data imputation'!P88&lt;&gt;"",1,0))</f>
        <v>1</v>
      </c>
      <c r="P85" s="42">
        <f>IF('Indicator Data'!Q89="No Data",1,IF('Indicator Data imputation'!Q88&lt;&gt;"",1,0))</f>
        <v>0</v>
      </c>
      <c r="Q85" s="42">
        <f>IF('Indicator Data'!R89="No Data",1,IF('Indicator Data imputation'!R88&lt;&gt;"",1,0))</f>
        <v>0</v>
      </c>
      <c r="R85" s="42">
        <f>IF('Indicator Data'!S89="No Data",1,IF('Indicator Data imputation'!S88&lt;&gt;"",1,0))</f>
        <v>0</v>
      </c>
      <c r="S85" s="42">
        <f>IF('Indicator Data'!T89="No Data",1,IF('Indicator Data imputation'!T88&lt;&gt;"",1,0))</f>
        <v>0</v>
      </c>
      <c r="T85" s="42">
        <f>IF('Indicator Data'!U89="No Data",1,IF('Indicator Data imputation'!U88&lt;&gt;"",1,0))</f>
        <v>0</v>
      </c>
      <c r="U85" s="42">
        <f>IF('Indicator Data'!V89="No Data",1,IF('Indicator Data imputation'!V88&lt;&gt;"",1,0))</f>
        <v>0</v>
      </c>
      <c r="V85" s="42">
        <f>IF('Indicator Data'!W89="No Data",1,IF('Indicator Data imputation'!W88&lt;&gt;"",1,0))</f>
        <v>0</v>
      </c>
      <c r="W85" s="42">
        <f>IF('Indicator Data'!X89="No Data",1,IF('Indicator Data imputation'!X88&lt;&gt;"",1,0))</f>
        <v>0</v>
      </c>
      <c r="X85" s="42">
        <f>IF('Indicator Data'!Y89="No Data",1,IF('Indicator Data imputation'!Y88&lt;&gt;"",1,0))</f>
        <v>0</v>
      </c>
      <c r="Y85" s="42">
        <f>IF('Indicator Data'!Z89="No Data",1,IF('Indicator Data imputation'!Z88&lt;&gt;"",1,0))</f>
        <v>0</v>
      </c>
      <c r="Z85" s="42">
        <f>IF('Indicator Data'!AA89="No Data",1,IF('Indicator Data imputation'!AA88&lt;&gt;"",1,0))</f>
        <v>1</v>
      </c>
      <c r="AA85" s="42">
        <f>IF('Indicator Data'!AB89="No Data",1,IF('Indicator Data imputation'!AB88&lt;&gt;"",1,0))</f>
        <v>0</v>
      </c>
      <c r="AB85" s="42">
        <f>IF('Indicator Data'!AC89="No Data",1,IF('Indicator Data imputation'!AC88&lt;&gt;"",1,0))</f>
        <v>0</v>
      </c>
      <c r="AC85" s="42">
        <f>IF('Indicator Data'!AD89="No Data",1,IF('Indicator Data imputation'!AD88&lt;&gt;"",1,0))</f>
        <v>0</v>
      </c>
      <c r="AD85" s="42">
        <f>IF('Indicator Data'!AE89="No Data",1,IF('Indicator Data imputation'!AE88&lt;&gt;"",1,0))</f>
        <v>0</v>
      </c>
      <c r="AE85" s="42">
        <f>IF('Indicator Data'!AF89="No Data",1,IF('Indicator Data imputation'!AF88&lt;&gt;"",1,0))</f>
        <v>0</v>
      </c>
      <c r="AF85" s="42">
        <f>IF('Indicator Data'!AG89="No Data",1,IF('Indicator Data imputation'!AG88&lt;&gt;"",1,0))</f>
        <v>0</v>
      </c>
      <c r="AG85" s="42">
        <f>IF('Indicator Data'!AH89="No Data",1,IF('Indicator Data imputation'!AH88&lt;&gt;"",1,0))</f>
        <v>0</v>
      </c>
      <c r="AH85" s="42">
        <f>IF('Indicator Data'!AI89="No Data",1,IF('Indicator Data imputation'!AI88&lt;&gt;"",1,0))</f>
        <v>1</v>
      </c>
      <c r="AI85" s="42">
        <f>IF('Indicator Data'!AJ89="No Data",1,IF('Indicator Data imputation'!AJ88&lt;&gt;"",1,0))</f>
        <v>0</v>
      </c>
      <c r="AJ85" s="42">
        <f>IF('Indicator Data'!AK89="No Data",1,IF('Indicator Data imputation'!AK88&lt;&gt;"",1,0))</f>
        <v>0</v>
      </c>
      <c r="AK85" s="42">
        <f>IF('Indicator Data'!AL89="No Data",1,IF('Indicator Data imputation'!AL88&lt;&gt;"",1,0))</f>
        <v>0</v>
      </c>
      <c r="AL85" s="42">
        <f>IF('Indicator Data'!AM89="No Data",1,IF('Indicator Data imputation'!AM88&lt;&gt;"",1,0))</f>
        <v>1</v>
      </c>
      <c r="AM85" s="42">
        <f>IF('Indicator Data'!AN89="No Data",1,IF('Indicator Data imputation'!AN88&lt;&gt;"",1,0))</f>
        <v>0</v>
      </c>
      <c r="AN85" s="42">
        <f>IF('Indicator Data'!AO89="No Data",1,IF('Indicator Data imputation'!AO88&lt;&gt;"",1,0))</f>
        <v>0</v>
      </c>
      <c r="AO85" s="42">
        <f>IF('Indicator Data'!AP89="No Data",1,IF('Indicator Data imputation'!AP88&lt;&gt;"",1,0))</f>
        <v>0</v>
      </c>
      <c r="AP85" s="42">
        <f>IF('Indicator Data'!AQ89="No Data",1,IF('Indicator Data imputation'!AQ88&lt;&gt;"",1,0))</f>
        <v>0</v>
      </c>
      <c r="AQ85" s="42">
        <f>IF('Indicator Data'!AR89="No Data",1,IF('Indicator Data imputation'!AR88&lt;&gt;"",1,0))</f>
        <v>0</v>
      </c>
      <c r="AR85" s="42">
        <f>IF('Indicator Data'!AS89="No Data",1,IF('Indicator Data imputation'!AS88&lt;&gt;"",1,0))</f>
        <v>1</v>
      </c>
      <c r="AS85" s="42">
        <f>IF('Indicator Data'!AT89="No Data",1,IF('Indicator Data imputation'!AT88&lt;&gt;"",1,0))</f>
        <v>1</v>
      </c>
      <c r="AT85" s="42">
        <f>IF('Indicator Data'!AU89="No Data",1,IF('Indicator Data imputation'!AU88&lt;&gt;"",1,0))</f>
        <v>0</v>
      </c>
      <c r="AU85" s="42">
        <f>IF('Indicator Data'!AV89="No Data",1,IF('Indicator Data imputation'!AV88&lt;&gt;"",1,0))</f>
        <v>0</v>
      </c>
      <c r="AV85" s="42">
        <f>IF('Indicator Data'!AW89="No Data",1,IF('Indicator Data imputation'!AW88&lt;&gt;"",1,0))</f>
        <v>0</v>
      </c>
      <c r="AW85" s="42">
        <f>IF('Indicator Data'!AX89="No Data",1,IF('Indicator Data imputation'!AX88&lt;&gt;"",1,0))</f>
        <v>0</v>
      </c>
      <c r="AX85" s="42">
        <f>IF('Indicator Data'!AY89="No Data",1,IF('Indicator Data imputation'!AY88&lt;&gt;"",1,0))</f>
        <v>0</v>
      </c>
      <c r="AY85" s="42">
        <f>IF('Indicator Data'!AZ89="No Data",1,IF('Indicator Data imputation'!AZ88&lt;&gt;"",1,0))</f>
        <v>0</v>
      </c>
      <c r="AZ85" s="42">
        <f>IF('Indicator Data'!BA89="No Data",1,IF('Indicator Data imputation'!BA88&lt;&gt;"",1,0))</f>
        <v>0</v>
      </c>
      <c r="BA85" s="42">
        <f>IF('Indicator Data'!BB89="No Data",1,IF('Indicator Data imputation'!BB88&lt;&gt;"",1,0))</f>
        <v>0</v>
      </c>
      <c r="BB85" s="42">
        <f>IF('Indicator Data'!BC89="No Data",1,IF('Indicator Data imputation'!BC88&lt;&gt;"",1,0))</f>
        <v>0</v>
      </c>
      <c r="BC85" s="42">
        <f>IF('Indicator Data'!BD89="No Data",1,IF('Indicator Data imputation'!BD88&lt;&gt;"",1,0))</f>
        <v>0</v>
      </c>
      <c r="BD85" s="42">
        <f>IF('Indicator Data'!BE89="No Data",1,IF('Indicator Data imputation'!BE88&lt;&gt;"",1,0))</f>
        <v>0</v>
      </c>
      <c r="BE85" s="42">
        <f>IF('Indicator Data'!BF89="No Data",1,IF('Indicator Data imputation'!BF88&lt;&gt;"",1,0))</f>
        <v>0</v>
      </c>
      <c r="BF85" s="42">
        <f>IF('Indicator Data'!BG89="No Data",1,IF('Indicator Data imputation'!BG88&lt;&gt;"",1,0))</f>
        <v>0</v>
      </c>
      <c r="BG85" s="42">
        <f>IF('Indicator Data'!BH89="No Data",1,IF('Indicator Data imputation'!BH88&lt;&gt;"",1,0))</f>
        <v>0</v>
      </c>
      <c r="BH85" s="42">
        <f>IF('Indicator Data'!BI89="No Data",1,IF('Indicator Data imputation'!BI88&lt;&gt;"",1,0))</f>
        <v>0</v>
      </c>
      <c r="BI85" s="42">
        <f>IF('Indicator Data'!BJ89="No Data",1,IF('Indicator Data imputation'!BJ88&lt;&gt;"",1,0))</f>
        <v>1</v>
      </c>
      <c r="BJ85" s="42">
        <f>IF('Indicator Data'!BK89="No Data",1,IF('Indicator Data imputation'!BK88&lt;&gt;"",1,0))</f>
        <v>0</v>
      </c>
      <c r="BK85" s="42">
        <f>IF('Indicator Data'!BL89="No Data",1,IF('Indicator Data imputation'!BL88&lt;&gt;"",1,0))</f>
        <v>0</v>
      </c>
      <c r="BL85" s="42">
        <f>IF('Indicator Data'!BM89="No Data",1,IF('Indicator Data imputation'!BM88&lt;&gt;"",1,0))</f>
        <v>0</v>
      </c>
      <c r="BM85" s="42">
        <f>IF('Indicator Data'!BN89="No Data",1,IF('Indicator Data imputation'!BN88&lt;&gt;"",1,0))</f>
        <v>0</v>
      </c>
      <c r="BN85" s="42">
        <f>IF('Indicator Data'!BO89="No Data",1,IF('Indicator Data imputation'!BO88&lt;&gt;"",1,0))</f>
        <v>0</v>
      </c>
      <c r="BO85" s="42">
        <f>IF('Indicator Data'!BP89="No Data",1,IF('Indicator Data imputation'!BP88&lt;&gt;"",1,0))</f>
        <v>0</v>
      </c>
      <c r="BP85" s="42">
        <f>IF('Indicator Data'!BQ89="No Data",1,IF('Indicator Data imputation'!BQ88&lt;&gt;"",1,0))</f>
        <v>0</v>
      </c>
      <c r="BQ85" s="42">
        <f>IF('Indicator Data'!BR89="No Data",1,IF('Indicator Data imputation'!BR88&lt;&gt;"",1,0))</f>
        <v>0</v>
      </c>
      <c r="BR85" s="42">
        <f>IF('Indicator Data'!BS89="No Data",1,IF('Indicator Data imputation'!BS88&lt;&gt;"",1,0))</f>
        <v>0</v>
      </c>
      <c r="BS85" s="42">
        <f>IF('Indicator Data'!BT89="No Data",1,IF('Indicator Data imputation'!BT88&lt;&gt;"",1,0))</f>
        <v>0</v>
      </c>
      <c r="BT85" s="42">
        <f>IF('Indicator Data'!BU89="No Data",1,IF('Indicator Data imputation'!BU88&lt;&gt;"",1,0))</f>
        <v>0</v>
      </c>
      <c r="BU85">
        <f t="shared" si="3"/>
        <v>9</v>
      </c>
      <c r="BV85" s="44">
        <f t="shared" si="4"/>
        <v>0.12</v>
      </c>
    </row>
    <row r="86" spans="1:74">
      <c r="A86" t="str">
        <f>'Indicator Data'!B90</f>
        <v>JOR</v>
      </c>
      <c r="B86" s="42">
        <f>IF('Indicator Data'!C90="No Data",1,IF('Indicator Data imputation'!C89&lt;&gt;"",1,0))</f>
        <v>0</v>
      </c>
      <c r="C86" s="42">
        <f>IF('Indicator Data'!D90="No Data",1,IF('Indicator Data imputation'!D89&lt;&gt;"",1,0))</f>
        <v>0</v>
      </c>
      <c r="D86" s="42">
        <f>IF('Indicator Data'!E90="No Data",1,IF('Indicator Data imputation'!E89&lt;&gt;"",1,0))</f>
        <v>0</v>
      </c>
      <c r="E86" s="42">
        <f>IF('Indicator Data'!F90="No Data",1,IF('Indicator Data imputation'!F89&lt;&gt;"",1,0))</f>
        <v>0</v>
      </c>
      <c r="F86" s="42">
        <f>IF('Indicator Data'!G90="No Data",1,IF('Indicator Data imputation'!G89&lt;&gt;"",1,0))</f>
        <v>0</v>
      </c>
      <c r="G86" s="42">
        <f>IF('Indicator Data'!H90="No Data",1,IF('Indicator Data imputation'!H89&lt;&gt;"",1,0))</f>
        <v>0</v>
      </c>
      <c r="H86" s="42">
        <f>IF('Indicator Data'!I90="No Data",1,IF('Indicator Data imputation'!I89&lt;&gt;"",1,0))</f>
        <v>0</v>
      </c>
      <c r="I86" s="42">
        <f>IF('Indicator Data'!J90="No Data",1,IF('Indicator Data imputation'!J89&lt;&gt;"",1,0))</f>
        <v>0</v>
      </c>
      <c r="J86" s="42">
        <f>IF('Indicator Data'!K90="No Data",1,IF('Indicator Data imputation'!K89&lt;&gt;"",1,0))</f>
        <v>0</v>
      </c>
      <c r="K86" s="42">
        <f>IF('Indicator Data'!L90="No Data",1,IF('Indicator Data imputation'!L89&lt;&gt;"",1,0))</f>
        <v>0</v>
      </c>
      <c r="L86" s="42">
        <f>IF('Indicator Data'!M90="No Data",1,IF('Indicator Data imputation'!M89&lt;&gt;"",1,0))</f>
        <v>0</v>
      </c>
      <c r="M86" s="42">
        <f>IF('Indicator Data'!N90="No Data",1,IF('Indicator Data imputation'!N89&lt;&gt;"",1,0))</f>
        <v>1</v>
      </c>
      <c r="N86" s="42">
        <f>IF('Indicator Data'!O90="No Data",1,IF('Indicator Data imputation'!O89&lt;&gt;"",1,0))</f>
        <v>1</v>
      </c>
      <c r="O86" s="42">
        <f>IF('Indicator Data'!P90="No Data",1,IF('Indicator Data imputation'!P89&lt;&gt;"",1,0))</f>
        <v>1</v>
      </c>
      <c r="P86" s="42">
        <f>IF('Indicator Data'!Q90="No Data",1,IF('Indicator Data imputation'!Q89&lt;&gt;"",1,0))</f>
        <v>0</v>
      </c>
      <c r="Q86" s="42">
        <f>IF('Indicator Data'!R90="No Data",1,IF('Indicator Data imputation'!R89&lt;&gt;"",1,0))</f>
        <v>0</v>
      </c>
      <c r="R86" s="42">
        <f>IF('Indicator Data'!S90="No Data",1,IF('Indicator Data imputation'!S89&lt;&gt;"",1,0))</f>
        <v>0</v>
      </c>
      <c r="S86" s="42">
        <f>IF('Indicator Data'!T90="No Data",1,IF('Indicator Data imputation'!T89&lt;&gt;"",1,0))</f>
        <v>0</v>
      </c>
      <c r="T86" s="42">
        <f>IF('Indicator Data'!U90="No Data",1,IF('Indicator Data imputation'!U89&lt;&gt;"",1,0))</f>
        <v>0</v>
      </c>
      <c r="U86" s="42">
        <f>IF('Indicator Data'!V90="No Data",1,IF('Indicator Data imputation'!V89&lt;&gt;"",1,0))</f>
        <v>0</v>
      </c>
      <c r="V86" s="42">
        <f>IF('Indicator Data'!W90="No Data",1,IF('Indicator Data imputation'!W89&lt;&gt;"",1,0))</f>
        <v>0</v>
      </c>
      <c r="W86" s="42">
        <f>IF('Indicator Data'!X90="No Data",1,IF('Indicator Data imputation'!X89&lt;&gt;"",1,0))</f>
        <v>0</v>
      </c>
      <c r="X86" s="42">
        <f>IF('Indicator Data'!Y90="No Data",1,IF('Indicator Data imputation'!Y89&lt;&gt;"",1,0))</f>
        <v>0</v>
      </c>
      <c r="Y86" s="42">
        <f>IF('Indicator Data'!Z90="No Data",1,IF('Indicator Data imputation'!Z89&lt;&gt;"",1,0))</f>
        <v>0</v>
      </c>
      <c r="Z86" s="42">
        <f>IF('Indicator Data'!AA90="No Data",1,IF('Indicator Data imputation'!AA89&lt;&gt;"",1,0))</f>
        <v>1</v>
      </c>
      <c r="AA86" s="42">
        <f>IF('Indicator Data'!AB90="No Data",1,IF('Indicator Data imputation'!AB89&lt;&gt;"",1,0))</f>
        <v>0</v>
      </c>
      <c r="AB86" s="42">
        <f>IF('Indicator Data'!AC90="No Data",1,IF('Indicator Data imputation'!AC89&lt;&gt;"",1,0))</f>
        <v>0</v>
      </c>
      <c r="AC86" s="42">
        <f>IF('Indicator Data'!AD90="No Data",1,IF('Indicator Data imputation'!AD89&lt;&gt;"",1,0))</f>
        <v>0</v>
      </c>
      <c r="AD86" s="42">
        <f>IF('Indicator Data'!AE90="No Data",1,IF('Indicator Data imputation'!AE89&lt;&gt;"",1,0))</f>
        <v>0</v>
      </c>
      <c r="AE86" s="42">
        <f>IF('Indicator Data'!AF90="No Data",1,IF('Indicator Data imputation'!AF89&lt;&gt;"",1,0))</f>
        <v>0</v>
      </c>
      <c r="AF86" s="42">
        <f>IF('Indicator Data'!AG90="No Data",1,IF('Indicator Data imputation'!AG89&lt;&gt;"",1,0))</f>
        <v>0</v>
      </c>
      <c r="AG86" s="42">
        <f>IF('Indicator Data'!AH90="No Data",1,IF('Indicator Data imputation'!AH89&lt;&gt;"",1,0))</f>
        <v>0</v>
      </c>
      <c r="AH86" s="42">
        <f>IF('Indicator Data'!AI90="No Data",1,IF('Indicator Data imputation'!AI89&lt;&gt;"",1,0))</f>
        <v>0</v>
      </c>
      <c r="AI86" s="42">
        <f>IF('Indicator Data'!AJ90="No Data",1,IF('Indicator Data imputation'!AJ89&lt;&gt;"",1,0))</f>
        <v>0</v>
      </c>
      <c r="AJ86" s="42">
        <f>IF('Indicator Data'!AK90="No Data",1,IF('Indicator Data imputation'!AK89&lt;&gt;"",1,0))</f>
        <v>0</v>
      </c>
      <c r="AK86" s="42">
        <f>IF('Indicator Data'!AL90="No Data",1,IF('Indicator Data imputation'!AL89&lt;&gt;"",1,0))</f>
        <v>0</v>
      </c>
      <c r="AL86" s="42">
        <f>IF('Indicator Data'!AM90="No Data",1,IF('Indicator Data imputation'!AM89&lt;&gt;"",1,0))</f>
        <v>0</v>
      </c>
      <c r="AM86" s="42">
        <f>IF('Indicator Data'!AN90="No Data",1,IF('Indicator Data imputation'!AN89&lt;&gt;"",1,0))</f>
        <v>0</v>
      </c>
      <c r="AN86" s="42">
        <f>IF('Indicator Data'!AO90="No Data",1,IF('Indicator Data imputation'!AO89&lt;&gt;"",1,0))</f>
        <v>0</v>
      </c>
      <c r="AO86" s="42">
        <f>IF('Indicator Data'!AP90="No Data",1,IF('Indicator Data imputation'!AP89&lt;&gt;"",1,0))</f>
        <v>0</v>
      </c>
      <c r="AP86" s="42">
        <f>IF('Indicator Data'!AQ90="No Data",1,IF('Indicator Data imputation'!AQ89&lt;&gt;"",1,0))</f>
        <v>0</v>
      </c>
      <c r="AQ86" s="42">
        <f>IF('Indicator Data'!AR90="No Data",1,IF('Indicator Data imputation'!AR89&lt;&gt;"",1,0))</f>
        <v>0</v>
      </c>
      <c r="AR86" s="42">
        <f>IF('Indicator Data'!AS90="No Data",1,IF('Indicator Data imputation'!AS89&lt;&gt;"",1,0))</f>
        <v>0</v>
      </c>
      <c r="AS86" s="42">
        <f>IF('Indicator Data'!AT90="No Data",1,IF('Indicator Data imputation'!AT89&lt;&gt;"",1,0))</f>
        <v>1</v>
      </c>
      <c r="AT86" s="42">
        <f>IF('Indicator Data'!AU90="No Data",1,IF('Indicator Data imputation'!AU89&lt;&gt;"",1,0))</f>
        <v>0</v>
      </c>
      <c r="AU86" s="42">
        <f>IF('Indicator Data'!AV90="No Data",1,IF('Indicator Data imputation'!AV89&lt;&gt;"",1,0))</f>
        <v>0</v>
      </c>
      <c r="AV86" s="42">
        <f>IF('Indicator Data'!AW90="No Data",1,IF('Indicator Data imputation'!AW89&lt;&gt;"",1,0))</f>
        <v>0</v>
      </c>
      <c r="AW86" s="42">
        <f>IF('Indicator Data'!AX90="No Data",1,IF('Indicator Data imputation'!AX89&lt;&gt;"",1,0))</f>
        <v>0</v>
      </c>
      <c r="AX86" s="42">
        <f>IF('Indicator Data'!AY90="No Data",1,IF('Indicator Data imputation'!AY89&lt;&gt;"",1,0))</f>
        <v>0</v>
      </c>
      <c r="AY86" s="42">
        <f>IF('Indicator Data'!AZ90="No Data",1,IF('Indicator Data imputation'!AZ89&lt;&gt;"",1,0))</f>
        <v>0</v>
      </c>
      <c r="AZ86" s="42">
        <f>IF('Indicator Data'!BA90="No Data",1,IF('Indicator Data imputation'!BA89&lt;&gt;"",1,0))</f>
        <v>0</v>
      </c>
      <c r="BA86" s="42">
        <f>IF('Indicator Data'!BB90="No Data",1,IF('Indicator Data imputation'!BB89&lt;&gt;"",1,0))</f>
        <v>0</v>
      </c>
      <c r="BB86" s="42">
        <f>IF('Indicator Data'!BC90="No Data",1,IF('Indicator Data imputation'!BC89&lt;&gt;"",1,0))</f>
        <v>0</v>
      </c>
      <c r="BC86" s="42">
        <f>IF('Indicator Data'!BD90="No Data",1,IF('Indicator Data imputation'!BD89&lt;&gt;"",1,0))</f>
        <v>0</v>
      </c>
      <c r="BD86" s="42">
        <f>IF('Indicator Data'!BE90="No Data",1,IF('Indicator Data imputation'!BE89&lt;&gt;"",1,0))</f>
        <v>0</v>
      </c>
      <c r="BE86" s="42">
        <f>IF('Indicator Data'!BF90="No Data",1,IF('Indicator Data imputation'!BF89&lt;&gt;"",1,0))</f>
        <v>0</v>
      </c>
      <c r="BF86" s="42">
        <f>IF('Indicator Data'!BG90="No Data",1,IF('Indicator Data imputation'!BG89&lt;&gt;"",1,0))</f>
        <v>0</v>
      </c>
      <c r="BG86" s="42">
        <f>IF('Indicator Data'!BH90="No Data",1,IF('Indicator Data imputation'!BH89&lt;&gt;"",1,0))</f>
        <v>0</v>
      </c>
      <c r="BH86" s="42">
        <f>IF('Indicator Data'!BI90="No Data",1,IF('Indicator Data imputation'!BI89&lt;&gt;"",1,0))</f>
        <v>0</v>
      </c>
      <c r="BI86" s="42">
        <f>IF('Indicator Data'!BJ90="No Data",1,IF('Indicator Data imputation'!BJ89&lt;&gt;"",1,0))</f>
        <v>0</v>
      </c>
      <c r="BJ86" s="42">
        <f>IF('Indicator Data'!BK90="No Data",1,IF('Indicator Data imputation'!BK89&lt;&gt;"",1,0))</f>
        <v>0</v>
      </c>
      <c r="BK86" s="42">
        <f>IF('Indicator Data'!BL90="No Data",1,IF('Indicator Data imputation'!BL89&lt;&gt;"",1,0))</f>
        <v>0</v>
      </c>
      <c r="BL86" s="42">
        <f>IF('Indicator Data'!BM90="No Data",1,IF('Indicator Data imputation'!BM89&lt;&gt;"",1,0))</f>
        <v>0</v>
      </c>
      <c r="BM86" s="42">
        <f>IF('Indicator Data'!BN90="No Data",1,IF('Indicator Data imputation'!BN89&lt;&gt;"",1,0))</f>
        <v>0</v>
      </c>
      <c r="BN86" s="42">
        <f>IF('Indicator Data'!BO90="No Data",1,IF('Indicator Data imputation'!BO89&lt;&gt;"",1,0))</f>
        <v>0</v>
      </c>
      <c r="BO86" s="42">
        <f>IF('Indicator Data'!BP90="No Data",1,IF('Indicator Data imputation'!BP89&lt;&gt;"",1,0))</f>
        <v>0</v>
      </c>
      <c r="BP86" s="42">
        <f>IF('Indicator Data'!BQ90="No Data",1,IF('Indicator Data imputation'!BQ89&lt;&gt;"",1,0))</f>
        <v>0</v>
      </c>
      <c r="BQ86" s="42">
        <f>IF('Indicator Data'!BR90="No Data",1,IF('Indicator Data imputation'!BR89&lt;&gt;"",1,0))</f>
        <v>0</v>
      </c>
      <c r="BR86" s="42">
        <f>IF('Indicator Data'!BS90="No Data",1,IF('Indicator Data imputation'!BS89&lt;&gt;"",1,0))</f>
        <v>1</v>
      </c>
      <c r="BS86" s="42">
        <f>IF('Indicator Data'!BT90="No Data",1,IF('Indicator Data imputation'!BT89&lt;&gt;"",1,0))</f>
        <v>0</v>
      </c>
      <c r="BT86" s="42">
        <f>IF('Indicator Data'!BU90="No Data",1,IF('Indicator Data imputation'!BU89&lt;&gt;"",1,0))</f>
        <v>0</v>
      </c>
      <c r="BU86">
        <f t="shared" si="3"/>
        <v>6</v>
      </c>
      <c r="BV86" s="44">
        <f t="shared" si="4"/>
        <v>0.08</v>
      </c>
    </row>
    <row r="87" spans="1:74">
      <c r="A87" t="str">
        <f>'Indicator Data'!B91</f>
        <v>KAZ</v>
      </c>
      <c r="B87" s="42">
        <f>IF('Indicator Data'!C91="No Data",1,IF('Indicator Data imputation'!C90&lt;&gt;"",1,0))</f>
        <v>0</v>
      </c>
      <c r="C87" s="42">
        <f>IF('Indicator Data'!D91="No Data",1,IF('Indicator Data imputation'!D90&lt;&gt;"",1,0))</f>
        <v>0</v>
      </c>
      <c r="D87" s="42">
        <f>IF('Indicator Data'!E91="No Data",1,IF('Indicator Data imputation'!E90&lt;&gt;"",1,0))</f>
        <v>0</v>
      </c>
      <c r="E87" s="42">
        <f>IF('Indicator Data'!F91="No Data",1,IF('Indicator Data imputation'!F90&lt;&gt;"",1,0))</f>
        <v>0</v>
      </c>
      <c r="F87" s="42">
        <f>IF('Indicator Data'!G91="No Data",1,IF('Indicator Data imputation'!G90&lt;&gt;"",1,0))</f>
        <v>0</v>
      </c>
      <c r="G87" s="42">
        <f>IF('Indicator Data'!H91="No Data",1,IF('Indicator Data imputation'!H90&lt;&gt;"",1,0))</f>
        <v>0</v>
      </c>
      <c r="H87" s="42">
        <f>IF('Indicator Data'!I91="No Data",1,IF('Indicator Data imputation'!I90&lt;&gt;"",1,0))</f>
        <v>0</v>
      </c>
      <c r="I87" s="42">
        <f>IF('Indicator Data'!J91="No Data",1,IF('Indicator Data imputation'!J90&lt;&gt;"",1,0))</f>
        <v>0</v>
      </c>
      <c r="J87" s="42">
        <f>IF('Indicator Data'!K91="No Data",1,IF('Indicator Data imputation'!K90&lt;&gt;"",1,0))</f>
        <v>0</v>
      </c>
      <c r="K87" s="42">
        <f>IF('Indicator Data'!L91="No Data",1,IF('Indicator Data imputation'!L90&lt;&gt;"",1,0))</f>
        <v>0</v>
      </c>
      <c r="L87" s="42">
        <f>IF('Indicator Data'!M91="No Data",1,IF('Indicator Data imputation'!M90&lt;&gt;"",1,0))</f>
        <v>0</v>
      </c>
      <c r="M87" s="42">
        <f>IF('Indicator Data'!N91="No Data",1,IF('Indicator Data imputation'!N90&lt;&gt;"",1,0))</f>
        <v>1</v>
      </c>
      <c r="N87" s="42">
        <f>IF('Indicator Data'!O91="No Data",1,IF('Indicator Data imputation'!O90&lt;&gt;"",1,0))</f>
        <v>1</v>
      </c>
      <c r="O87" s="42">
        <f>IF('Indicator Data'!P91="No Data",1,IF('Indicator Data imputation'!P90&lt;&gt;"",1,0))</f>
        <v>1</v>
      </c>
      <c r="P87" s="42">
        <f>IF('Indicator Data'!Q91="No Data",1,IF('Indicator Data imputation'!Q90&lt;&gt;"",1,0))</f>
        <v>0</v>
      </c>
      <c r="Q87" s="42">
        <f>IF('Indicator Data'!R91="No Data",1,IF('Indicator Data imputation'!R90&lt;&gt;"",1,0))</f>
        <v>0</v>
      </c>
      <c r="R87" s="42">
        <f>IF('Indicator Data'!S91="No Data",1,IF('Indicator Data imputation'!S90&lt;&gt;"",1,0))</f>
        <v>0</v>
      </c>
      <c r="S87" s="42">
        <f>IF('Indicator Data'!T91="No Data",1,IF('Indicator Data imputation'!T90&lt;&gt;"",1,0))</f>
        <v>0</v>
      </c>
      <c r="T87" s="42">
        <f>IF('Indicator Data'!U91="No Data",1,IF('Indicator Data imputation'!U90&lt;&gt;"",1,0))</f>
        <v>0</v>
      </c>
      <c r="U87" s="42">
        <f>IF('Indicator Data'!V91="No Data",1,IF('Indicator Data imputation'!V90&lt;&gt;"",1,0))</f>
        <v>0</v>
      </c>
      <c r="V87" s="42">
        <f>IF('Indicator Data'!W91="No Data",1,IF('Indicator Data imputation'!W90&lt;&gt;"",1,0))</f>
        <v>0</v>
      </c>
      <c r="W87" s="42">
        <f>IF('Indicator Data'!X91="No Data",1,IF('Indicator Data imputation'!X90&lt;&gt;"",1,0))</f>
        <v>0</v>
      </c>
      <c r="X87" s="42">
        <f>IF('Indicator Data'!Y91="No Data",1,IF('Indicator Data imputation'!Y90&lt;&gt;"",1,0))</f>
        <v>0</v>
      </c>
      <c r="Y87" s="42">
        <f>IF('Indicator Data'!Z91="No Data",1,IF('Indicator Data imputation'!Z90&lt;&gt;"",1,0))</f>
        <v>0</v>
      </c>
      <c r="Z87" s="42">
        <f>IF('Indicator Data'!AA91="No Data",1,IF('Indicator Data imputation'!AA90&lt;&gt;"",1,0))</f>
        <v>0</v>
      </c>
      <c r="AA87" s="42">
        <f>IF('Indicator Data'!AB91="No Data",1,IF('Indicator Data imputation'!AB90&lt;&gt;"",1,0))</f>
        <v>0</v>
      </c>
      <c r="AB87" s="42">
        <f>IF('Indicator Data'!AC91="No Data",1,IF('Indicator Data imputation'!AC90&lt;&gt;"",1,0))</f>
        <v>0</v>
      </c>
      <c r="AC87" s="42">
        <f>IF('Indicator Data'!AD91="No Data",1,IF('Indicator Data imputation'!AD90&lt;&gt;"",1,0))</f>
        <v>0</v>
      </c>
      <c r="AD87" s="42">
        <f>IF('Indicator Data'!AE91="No Data",1,IF('Indicator Data imputation'!AE90&lt;&gt;"",1,0))</f>
        <v>0</v>
      </c>
      <c r="AE87" s="42">
        <f>IF('Indicator Data'!AF91="No Data",1,IF('Indicator Data imputation'!AF90&lt;&gt;"",1,0))</f>
        <v>0</v>
      </c>
      <c r="AF87" s="42">
        <f>IF('Indicator Data'!AG91="No Data",1,IF('Indicator Data imputation'!AG90&lt;&gt;"",1,0))</f>
        <v>0</v>
      </c>
      <c r="AG87" s="42">
        <f>IF('Indicator Data'!AH91="No Data",1,IF('Indicator Data imputation'!AH90&lt;&gt;"",1,0))</f>
        <v>0</v>
      </c>
      <c r="AH87" s="42">
        <f>IF('Indicator Data'!AI91="No Data",1,IF('Indicator Data imputation'!AI90&lt;&gt;"",1,0))</f>
        <v>0</v>
      </c>
      <c r="AI87" s="42">
        <f>IF('Indicator Data'!AJ91="No Data",1,IF('Indicator Data imputation'!AJ90&lt;&gt;"",1,0))</f>
        <v>0</v>
      </c>
      <c r="AJ87" s="42">
        <f>IF('Indicator Data'!AK91="No Data",1,IF('Indicator Data imputation'!AK90&lt;&gt;"",1,0))</f>
        <v>0</v>
      </c>
      <c r="AK87" s="42">
        <f>IF('Indicator Data'!AL91="No Data",1,IF('Indicator Data imputation'!AL90&lt;&gt;"",1,0))</f>
        <v>0</v>
      </c>
      <c r="AL87" s="42">
        <f>IF('Indicator Data'!AM91="No Data",1,IF('Indicator Data imputation'!AM90&lt;&gt;"",1,0))</f>
        <v>0</v>
      </c>
      <c r="AM87" s="42">
        <f>IF('Indicator Data'!AN91="No Data",1,IF('Indicator Data imputation'!AN90&lt;&gt;"",1,0))</f>
        <v>0</v>
      </c>
      <c r="AN87" s="42">
        <f>IF('Indicator Data'!AO91="No Data",1,IF('Indicator Data imputation'!AO90&lt;&gt;"",1,0))</f>
        <v>0</v>
      </c>
      <c r="AO87" s="42">
        <f>IF('Indicator Data'!AP91="No Data",1,IF('Indicator Data imputation'!AP90&lt;&gt;"",1,0))</f>
        <v>0</v>
      </c>
      <c r="AP87" s="42">
        <f>IF('Indicator Data'!AQ91="No Data",1,IF('Indicator Data imputation'!AQ90&lt;&gt;"",1,0))</f>
        <v>0</v>
      </c>
      <c r="AQ87" s="42">
        <f>IF('Indicator Data'!AR91="No Data",1,IF('Indicator Data imputation'!AR90&lt;&gt;"",1,0))</f>
        <v>0</v>
      </c>
      <c r="AR87" s="42">
        <f>IF('Indicator Data'!AS91="No Data",1,IF('Indicator Data imputation'!AS90&lt;&gt;"",1,0))</f>
        <v>1</v>
      </c>
      <c r="AS87" s="42">
        <f>IF('Indicator Data'!AT91="No Data",1,IF('Indicator Data imputation'!AT90&lt;&gt;"",1,0))</f>
        <v>1</v>
      </c>
      <c r="AT87" s="42">
        <f>IF('Indicator Data'!AU91="No Data",1,IF('Indicator Data imputation'!AU90&lt;&gt;"",1,0))</f>
        <v>0</v>
      </c>
      <c r="AU87" s="42">
        <f>IF('Indicator Data'!AV91="No Data",1,IF('Indicator Data imputation'!AV90&lt;&gt;"",1,0))</f>
        <v>0</v>
      </c>
      <c r="AV87" s="42">
        <f>IF('Indicator Data'!AW91="No Data",1,IF('Indicator Data imputation'!AW90&lt;&gt;"",1,0))</f>
        <v>0</v>
      </c>
      <c r="AW87" s="42">
        <f>IF('Indicator Data'!AX91="No Data",1,IF('Indicator Data imputation'!AX90&lt;&gt;"",1,0))</f>
        <v>0</v>
      </c>
      <c r="AX87" s="42">
        <f>IF('Indicator Data'!AY91="No Data",1,IF('Indicator Data imputation'!AY90&lt;&gt;"",1,0))</f>
        <v>0</v>
      </c>
      <c r="AY87" s="42">
        <f>IF('Indicator Data'!AZ91="No Data",1,IF('Indicator Data imputation'!AZ90&lt;&gt;"",1,0))</f>
        <v>0</v>
      </c>
      <c r="AZ87" s="42">
        <f>IF('Indicator Data'!BA91="No Data",1,IF('Indicator Data imputation'!BA90&lt;&gt;"",1,0))</f>
        <v>0</v>
      </c>
      <c r="BA87" s="42">
        <f>IF('Indicator Data'!BB91="No Data",1,IF('Indicator Data imputation'!BB90&lt;&gt;"",1,0))</f>
        <v>0</v>
      </c>
      <c r="BB87" s="42">
        <f>IF('Indicator Data'!BC91="No Data",1,IF('Indicator Data imputation'!BC90&lt;&gt;"",1,0))</f>
        <v>0</v>
      </c>
      <c r="BC87" s="42">
        <f>IF('Indicator Data'!BD91="No Data",1,IF('Indicator Data imputation'!BD90&lt;&gt;"",1,0))</f>
        <v>0</v>
      </c>
      <c r="BD87" s="42">
        <f>IF('Indicator Data'!BE91="No Data",1,IF('Indicator Data imputation'!BE90&lt;&gt;"",1,0))</f>
        <v>0</v>
      </c>
      <c r="BE87" s="42">
        <f>IF('Indicator Data'!BF91="No Data",1,IF('Indicator Data imputation'!BF90&lt;&gt;"",1,0))</f>
        <v>0</v>
      </c>
      <c r="BF87" s="42">
        <f>IF('Indicator Data'!BG91="No Data",1,IF('Indicator Data imputation'!BG90&lt;&gt;"",1,0))</f>
        <v>0</v>
      </c>
      <c r="BG87" s="42">
        <f>IF('Indicator Data'!BH91="No Data",1,IF('Indicator Data imputation'!BH90&lt;&gt;"",1,0))</f>
        <v>0</v>
      </c>
      <c r="BH87" s="42">
        <f>IF('Indicator Data'!BI91="No Data",1,IF('Indicator Data imputation'!BI90&lt;&gt;"",1,0))</f>
        <v>0</v>
      </c>
      <c r="BI87" s="42">
        <f>IF('Indicator Data'!BJ91="No Data",1,IF('Indicator Data imputation'!BJ90&lt;&gt;"",1,0))</f>
        <v>0</v>
      </c>
      <c r="BJ87" s="42">
        <f>IF('Indicator Data'!BK91="No Data",1,IF('Indicator Data imputation'!BK90&lt;&gt;"",1,0))</f>
        <v>0</v>
      </c>
      <c r="BK87" s="42">
        <f>IF('Indicator Data'!BL91="No Data",1,IF('Indicator Data imputation'!BL90&lt;&gt;"",1,0))</f>
        <v>0</v>
      </c>
      <c r="BL87" s="42">
        <f>IF('Indicator Data'!BM91="No Data",1,IF('Indicator Data imputation'!BM90&lt;&gt;"",1,0))</f>
        <v>0</v>
      </c>
      <c r="BM87" s="42">
        <f>IF('Indicator Data'!BN91="No Data",1,IF('Indicator Data imputation'!BN90&lt;&gt;"",1,0))</f>
        <v>0</v>
      </c>
      <c r="BN87" s="42">
        <f>IF('Indicator Data'!BO91="No Data",1,IF('Indicator Data imputation'!BO90&lt;&gt;"",1,0))</f>
        <v>0</v>
      </c>
      <c r="BO87" s="42">
        <f>IF('Indicator Data'!BP91="No Data",1,IF('Indicator Data imputation'!BP90&lt;&gt;"",1,0))</f>
        <v>0</v>
      </c>
      <c r="BP87" s="42">
        <f>IF('Indicator Data'!BQ91="No Data",1,IF('Indicator Data imputation'!BQ90&lt;&gt;"",1,0))</f>
        <v>0</v>
      </c>
      <c r="BQ87" s="42">
        <f>IF('Indicator Data'!BR91="No Data",1,IF('Indicator Data imputation'!BR90&lt;&gt;"",1,0))</f>
        <v>0</v>
      </c>
      <c r="BR87" s="42">
        <f>IF('Indicator Data'!BS91="No Data",1,IF('Indicator Data imputation'!BS90&lt;&gt;"",1,0))</f>
        <v>0</v>
      </c>
      <c r="BS87" s="42">
        <f>IF('Indicator Data'!BT91="No Data",1,IF('Indicator Data imputation'!BT90&lt;&gt;"",1,0))</f>
        <v>0</v>
      </c>
      <c r="BT87" s="42">
        <f>IF('Indicator Data'!BU91="No Data",1,IF('Indicator Data imputation'!BU90&lt;&gt;"",1,0))</f>
        <v>0</v>
      </c>
      <c r="BU87">
        <f t="shared" si="3"/>
        <v>5</v>
      </c>
      <c r="BV87" s="44">
        <f t="shared" si="4"/>
        <v>6.6666666666666666E-2</v>
      </c>
    </row>
    <row r="88" spans="1:74">
      <c r="A88" t="str">
        <f>'Indicator Data'!B92</f>
        <v>KEN</v>
      </c>
      <c r="B88" s="42">
        <f>IF('Indicator Data'!C92="No Data",1,IF('Indicator Data imputation'!C91&lt;&gt;"",1,0))</f>
        <v>0</v>
      </c>
      <c r="C88" s="42">
        <f>IF('Indicator Data'!D92="No Data",1,IF('Indicator Data imputation'!D91&lt;&gt;"",1,0))</f>
        <v>0</v>
      </c>
      <c r="D88" s="42">
        <f>IF('Indicator Data'!E92="No Data",1,IF('Indicator Data imputation'!E91&lt;&gt;"",1,0))</f>
        <v>0</v>
      </c>
      <c r="E88" s="42">
        <f>IF('Indicator Data'!F92="No Data",1,IF('Indicator Data imputation'!F91&lt;&gt;"",1,0))</f>
        <v>0</v>
      </c>
      <c r="F88" s="42">
        <f>IF('Indicator Data'!G92="No Data",1,IF('Indicator Data imputation'!G91&lt;&gt;"",1,0))</f>
        <v>0</v>
      </c>
      <c r="G88" s="42">
        <f>IF('Indicator Data'!H92="No Data",1,IF('Indicator Data imputation'!H91&lt;&gt;"",1,0))</f>
        <v>0</v>
      </c>
      <c r="H88" s="42">
        <f>IF('Indicator Data'!I92="No Data",1,IF('Indicator Data imputation'!I91&lt;&gt;"",1,0))</f>
        <v>0</v>
      </c>
      <c r="I88" s="42">
        <f>IF('Indicator Data'!J92="No Data",1,IF('Indicator Data imputation'!J91&lt;&gt;"",1,0))</f>
        <v>0</v>
      </c>
      <c r="J88" s="42">
        <f>IF('Indicator Data'!K92="No Data",1,IF('Indicator Data imputation'!K91&lt;&gt;"",1,0))</f>
        <v>0</v>
      </c>
      <c r="K88" s="42">
        <f>IF('Indicator Data'!L92="No Data",1,IF('Indicator Data imputation'!L91&lt;&gt;"",1,0))</f>
        <v>0</v>
      </c>
      <c r="L88" s="42">
        <f>IF('Indicator Data'!M92="No Data",1,IF('Indicator Data imputation'!M91&lt;&gt;"",1,0))</f>
        <v>0</v>
      </c>
      <c r="M88" s="42">
        <f>IF('Indicator Data'!N92="No Data",1,IF('Indicator Data imputation'!N91&lt;&gt;"",1,0))</f>
        <v>0</v>
      </c>
      <c r="N88" s="42">
        <f>IF('Indicator Data'!O92="No Data",1,IF('Indicator Data imputation'!O91&lt;&gt;"",1,0))</f>
        <v>0</v>
      </c>
      <c r="O88" s="42">
        <f>IF('Indicator Data'!P92="No Data",1,IF('Indicator Data imputation'!P91&lt;&gt;"",1,0))</f>
        <v>0</v>
      </c>
      <c r="P88" s="42">
        <f>IF('Indicator Data'!Q92="No Data",1,IF('Indicator Data imputation'!Q91&lt;&gt;"",1,0))</f>
        <v>0</v>
      </c>
      <c r="Q88" s="42">
        <f>IF('Indicator Data'!R92="No Data",1,IF('Indicator Data imputation'!R91&lt;&gt;"",1,0))</f>
        <v>0</v>
      </c>
      <c r="R88" s="42">
        <f>IF('Indicator Data'!S92="No Data",1,IF('Indicator Data imputation'!S91&lt;&gt;"",1,0))</f>
        <v>0</v>
      </c>
      <c r="S88" s="42">
        <f>IF('Indicator Data'!T92="No Data",1,IF('Indicator Data imputation'!T91&lt;&gt;"",1,0))</f>
        <v>0</v>
      </c>
      <c r="T88" s="42">
        <f>IF('Indicator Data'!U92="No Data",1,IF('Indicator Data imputation'!U91&lt;&gt;"",1,0))</f>
        <v>0</v>
      </c>
      <c r="U88" s="42">
        <f>IF('Indicator Data'!V92="No Data",1,IF('Indicator Data imputation'!V91&lt;&gt;"",1,0))</f>
        <v>0</v>
      </c>
      <c r="V88" s="42">
        <f>IF('Indicator Data'!W92="No Data",1,IF('Indicator Data imputation'!W91&lt;&gt;"",1,0))</f>
        <v>0</v>
      </c>
      <c r="W88" s="42">
        <f>IF('Indicator Data'!X92="No Data",1,IF('Indicator Data imputation'!X91&lt;&gt;"",1,0))</f>
        <v>0</v>
      </c>
      <c r="X88" s="42">
        <f>IF('Indicator Data'!Y92="No Data",1,IF('Indicator Data imputation'!Y91&lt;&gt;"",1,0))</f>
        <v>0</v>
      </c>
      <c r="Y88" s="42">
        <f>IF('Indicator Data'!Z92="No Data",1,IF('Indicator Data imputation'!Z91&lt;&gt;"",1,0))</f>
        <v>0</v>
      </c>
      <c r="Z88" s="42">
        <f>IF('Indicator Data'!AA92="No Data",1,IF('Indicator Data imputation'!AA91&lt;&gt;"",1,0))</f>
        <v>0</v>
      </c>
      <c r="AA88" s="42">
        <f>IF('Indicator Data'!AB92="No Data",1,IF('Indicator Data imputation'!AB91&lt;&gt;"",1,0))</f>
        <v>0</v>
      </c>
      <c r="AB88" s="42">
        <f>IF('Indicator Data'!AC92="No Data",1,IF('Indicator Data imputation'!AC91&lt;&gt;"",1,0))</f>
        <v>0</v>
      </c>
      <c r="AC88" s="42">
        <f>IF('Indicator Data'!AD92="No Data",1,IF('Indicator Data imputation'!AD91&lt;&gt;"",1,0))</f>
        <v>0</v>
      </c>
      <c r="AD88" s="42">
        <f>IF('Indicator Data'!AE92="No Data",1,IF('Indicator Data imputation'!AE91&lt;&gt;"",1,0))</f>
        <v>0</v>
      </c>
      <c r="AE88" s="42">
        <f>IF('Indicator Data'!AF92="No Data",1,IF('Indicator Data imputation'!AF91&lt;&gt;"",1,0))</f>
        <v>0</v>
      </c>
      <c r="AF88" s="42">
        <f>IF('Indicator Data'!AG92="No Data",1,IF('Indicator Data imputation'!AG91&lt;&gt;"",1,0))</f>
        <v>0</v>
      </c>
      <c r="AG88" s="42">
        <f>IF('Indicator Data'!AH92="No Data",1,IF('Indicator Data imputation'!AH91&lt;&gt;"",1,0))</f>
        <v>0</v>
      </c>
      <c r="AH88" s="42">
        <f>IF('Indicator Data'!AI92="No Data",1,IF('Indicator Data imputation'!AI91&lt;&gt;"",1,0))</f>
        <v>0</v>
      </c>
      <c r="AI88" s="42">
        <f>IF('Indicator Data'!AJ92="No Data",1,IF('Indicator Data imputation'!AJ91&lt;&gt;"",1,0))</f>
        <v>0</v>
      </c>
      <c r="AJ88" s="42">
        <f>IF('Indicator Data'!AK92="No Data",1,IF('Indicator Data imputation'!AK91&lt;&gt;"",1,0))</f>
        <v>0</v>
      </c>
      <c r="AK88" s="42">
        <f>IF('Indicator Data'!AL92="No Data",1,IF('Indicator Data imputation'!AL91&lt;&gt;"",1,0))</f>
        <v>0</v>
      </c>
      <c r="AL88" s="42">
        <f>IF('Indicator Data'!AM92="No Data",1,IF('Indicator Data imputation'!AM91&lt;&gt;"",1,0))</f>
        <v>0</v>
      </c>
      <c r="AM88" s="42">
        <f>IF('Indicator Data'!AN92="No Data",1,IF('Indicator Data imputation'!AN91&lt;&gt;"",1,0))</f>
        <v>0</v>
      </c>
      <c r="AN88" s="42">
        <f>IF('Indicator Data'!AO92="No Data",1,IF('Indicator Data imputation'!AO91&lt;&gt;"",1,0))</f>
        <v>0</v>
      </c>
      <c r="AO88" s="42">
        <f>IF('Indicator Data'!AP92="No Data",1,IF('Indicator Data imputation'!AP91&lt;&gt;"",1,0))</f>
        <v>0</v>
      </c>
      <c r="AP88" s="42">
        <f>IF('Indicator Data'!AQ92="No Data",1,IF('Indicator Data imputation'!AQ91&lt;&gt;"",1,0))</f>
        <v>0</v>
      </c>
      <c r="AQ88" s="42">
        <f>IF('Indicator Data'!AR92="No Data",1,IF('Indicator Data imputation'!AR91&lt;&gt;"",1,0))</f>
        <v>0</v>
      </c>
      <c r="AR88" s="42">
        <f>IF('Indicator Data'!AS92="No Data",1,IF('Indicator Data imputation'!AS91&lt;&gt;"",1,0))</f>
        <v>0</v>
      </c>
      <c r="AS88" s="42">
        <f>IF('Indicator Data'!AT92="No Data",1,IF('Indicator Data imputation'!AT91&lt;&gt;"",1,0))</f>
        <v>0</v>
      </c>
      <c r="AT88" s="42">
        <f>IF('Indicator Data'!AU92="No Data",1,IF('Indicator Data imputation'!AU91&lt;&gt;"",1,0))</f>
        <v>0</v>
      </c>
      <c r="AU88" s="42">
        <f>IF('Indicator Data'!AV92="No Data",1,IF('Indicator Data imputation'!AV91&lt;&gt;"",1,0))</f>
        <v>0</v>
      </c>
      <c r="AV88" s="42">
        <f>IF('Indicator Data'!AW92="No Data",1,IF('Indicator Data imputation'!AW91&lt;&gt;"",1,0))</f>
        <v>0</v>
      </c>
      <c r="AW88" s="42">
        <f>IF('Indicator Data'!AX92="No Data",1,IF('Indicator Data imputation'!AX91&lt;&gt;"",1,0))</f>
        <v>0</v>
      </c>
      <c r="AX88" s="42">
        <f>IF('Indicator Data'!AY92="No Data",1,IF('Indicator Data imputation'!AY91&lt;&gt;"",1,0))</f>
        <v>0</v>
      </c>
      <c r="AY88" s="42">
        <f>IF('Indicator Data'!AZ92="No Data",1,IF('Indicator Data imputation'!AZ91&lt;&gt;"",1,0))</f>
        <v>0</v>
      </c>
      <c r="AZ88" s="42">
        <f>IF('Indicator Data'!BA92="No Data",1,IF('Indicator Data imputation'!BA91&lt;&gt;"",1,0))</f>
        <v>0</v>
      </c>
      <c r="BA88" s="42">
        <f>IF('Indicator Data'!BB92="No Data",1,IF('Indicator Data imputation'!BB91&lt;&gt;"",1,0))</f>
        <v>0</v>
      </c>
      <c r="BB88" s="42">
        <f>IF('Indicator Data'!BC92="No Data",1,IF('Indicator Data imputation'!BC91&lt;&gt;"",1,0))</f>
        <v>0</v>
      </c>
      <c r="BC88" s="42">
        <f>IF('Indicator Data'!BD92="No Data",1,IF('Indicator Data imputation'!BD91&lt;&gt;"",1,0))</f>
        <v>0</v>
      </c>
      <c r="BD88" s="42">
        <f>IF('Indicator Data'!BE92="No Data",1,IF('Indicator Data imputation'!BE91&lt;&gt;"",1,0))</f>
        <v>0</v>
      </c>
      <c r="BE88" s="42">
        <f>IF('Indicator Data'!BF92="No Data",1,IF('Indicator Data imputation'!BF91&lt;&gt;"",1,0))</f>
        <v>0</v>
      </c>
      <c r="BF88" s="42">
        <f>IF('Indicator Data'!BG92="No Data",1,IF('Indicator Data imputation'!BG91&lt;&gt;"",1,0))</f>
        <v>0</v>
      </c>
      <c r="BG88" s="42">
        <f>IF('Indicator Data'!BH92="No Data",1,IF('Indicator Data imputation'!BH91&lt;&gt;"",1,0))</f>
        <v>0</v>
      </c>
      <c r="BH88" s="42">
        <f>IF('Indicator Data'!BI92="No Data",1,IF('Indicator Data imputation'!BI91&lt;&gt;"",1,0))</f>
        <v>0</v>
      </c>
      <c r="BI88" s="42">
        <f>IF('Indicator Data'!BJ92="No Data",1,IF('Indicator Data imputation'!BJ91&lt;&gt;"",1,0))</f>
        <v>0</v>
      </c>
      <c r="BJ88" s="42">
        <f>IF('Indicator Data'!BK92="No Data",1,IF('Indicator Data imputation'!BK91&lt;&gt;"",1,0))</f>
        <v>0</v>
      </c>
      <c r="BK88" s="42">
        <f>IF('Indicator Data'!BL92="No Data",1,IF('Indicator Data imputation'!BL91&lt;&gt;"",1,0))</f>
        <v>0</v>
      </c>
      <c r="BL88" s="42">
        <f>IF('Indicator Data'!BM92="No Data",1,IF('Indicator Data imputation'!BM91&lt;&gt;"",1,0))</f>
        <v>0</v>
      </c>
      <c r="BM88" s="42">
        <f>IF('Indicator Data'!BN92="No Data",1,IF('Indicator Data imputation'!BN91&lt;&gt;"",1,0))</f>
        <v>0</v>
      </c>
      <c r="BN88" s="42">
        <f>IF('Indicator Data'!BO92="No Data",1,IF('Indicator Data imputation'!BO91&lt;&gt;"",1,0))</f>
        <v>0</v>
      </c>
      <c r="BO88" s="42">
        <f>IF('Indicator Data'!BP92="No Data",1,IF('Indicator Data imputation'!BP91&lt;&gt;"",1,0))</f>
        <v>0</v>
      </c>
      <c r="BP88" s="42">
        <f>IF('Indicator Data'!BQ92="No Data",1,IF('Indicator Data imputation'!BQ91&lt;&gt;"",1,0))</f>
        <v>0</v>
      </c>
      <c r="BQ88" s="42">
        <f>IF('Indicator Data'!BR92="No Data",1,IF('Indicator Data imputation'!BR91&lt;&gt;"",1,0))</f>
        <v>0</v>
      </c>
      <c r="BR88" s="42">
        <f>IF('Indicator Data'!BS92="No Data",1,IF('Indicator Data imputation'!BS91&lt;&gt;"",1,0))</f>
        <v>0</v>
      </c>
      <c r="BS88" s="42">
        <f>IF('Indicator Data'!BT92="No Data",1,IF('Indicator Data imputation'!BT91&lt;&gt;"",1,0))</f>
        <v>0</v>
      </c>
      <c r="BT88" s="42">
        <f>IF('Indicator Data'!BU92="No Data",1,IF('Indicator Data imputation'!BU91&lt;&gt;"",1,0))</f>
        <v>0</v>
      </c>
      <c r="BU88">
        <f t="shared" si="3"/>
        <v>0</v>
      </c>
      <c r="BV88" s="44">
        <f t="shared" si="4"/>
        <v>0</v>
      </c>
    </row>
    <row r="89" spans="1:74">
      <c r="A89" t="str">
        <f>'Indicator Data'!B93</f>
        <v>KIR</v>
      </c>
      <c r="B89" s="42">
        <f>IF('Indicator Data'!C93="No Data",1,IF('Indicator Data imputation'!C92&lt;&gt;"",1,0))</f>
        <v>0</v>
      </c>
      <c r="C89" s="42">
        <f>IF('Indicator Data'!D93="No Data",1,IF('Indicator Data imputation'!D92&lt;&gt;"",1,0))</f>
        <v>0</v>
      </c>
      <c r="D89" s="42">
        <f>IF('Indicator Data'!E93="No Data",1,IF('Indicator Data imputation'!E92&lt;&gt;"",1,0))</f>
        <v>0</v>
      </c>
      <c r="E89" s="42">
        <f>IF('Indicator Data'!F93="No Data",1,IF('Indicator Data imputation'!F92&lt;&gt;"",1,0))</f>
        <v>0</v>
      </c>
      <c r="F89" s="42">
        <f>IF('Indicator Data'!G93="No Data",1,IF('Indicator Data imputation'!G92&lt;&gt;"",1,0))</f>
        <v>0</v>
      </c>
      <c r="G89" s="42">
        <f>IF('Indicator Data'!H93="No Data",1,IF('Indicator Data imputation'!H92&lt;&gt;"",1,0))</f>
        <v>0</v>
      </c>
      <c r="H89" s="42">
        <f>IF('Indicator Data'!I93="No Data",1,IF('Indicator Data imputation'!I92&lt;&gt;"",1,0))</f>
        <v>0</v>
      </c>
      <c r="I89" s="42">
        <f>IF('Indicator Data'!J93="No Data",1,IF('Indicator Data imputation'!J92&lt;&gt;"",1,0))</f>
        <v>0</v>
      </c>
      <c r="J89" s="42">
        <f>IF('Indicator Data'!K93="No Data",1,IF('Indicator Data imputation'!K92&lt;&gt;"",1,0))</f>
        <v>0</v>
      </c>
      <c r="K89" s="42">
        <f>IF('Indicator Data'!L93="No Data",1,IF('Indicator Data imputation'!L92&lt;&gt;"",1,0))</f>
        <v>1</v>
      </c>
      <c r="L89" s="42">
        <f>IF('Indicator Data'!M93="No Data",1,IF('Indicator Data imputation'!M92&lt;&gt;"",1,0))</f>
        <v>1</v>
      </c>
      <c r="M89" s="42">
        <f>IF('Indicator Data'!N93="No Data",1,IF('Indicator Data imputation'!N92&lt;&gt;"",1,0))</f>
        <v>1</v>
      </c>
      <c r="N89" s="42">
        <f>IF('Indicator Data'!O93="No Data",1,IF('Indicator Data imputation'!O92&lt;&gt;"",1,0))</f>
        <v>1</v>
      </c>
      <c r="O89" s="42">
        <f>IF('Indicator Data'!P93="No Data",1,IF('Indicator Data imputation'!P92&lt;&gt;"",1,0))</f>
        <v>1</v>
      </c>
      <c r="P89" s="42">
        <f>IF('Indicator Data'!Q93="No Data",1,IF('Indicator Data imputation'!Q92&lt;&gt;"",1,0))</f>
        <v>0</v>
      </c>
      <c r="Q89" s="42">
        <f>IF('Indicator Data'!R93="No Data",1,IF('Indicator Data imputation'!R92&lt;&gt;"",1,0))</f>
        <v>0</v>
      </c>
      <c r="R89" s="42">
        <f>IF('Indicator Data'!S93="No Data",1,IF('Indicator Data imputation'!S92&lt;&gt;"",1,0))</f>
        <v>0</v>
      </c>
      <c r="S89" s="42">
        <f>IF('Indicator Data'!T93="No Data",1,IF('Indicator Data imputation'!T92&lt;&gt;"",1,0))</f>
        <v>0</v>
      </c>
      <c r="T89" s="42">
        <f>IF('Indicator Data'!U93="No Data",1,IF('Indicator Data imputation'!U92&lt;&gt;"",1,0))</f>
        <v>0</v>
      </c>
      <c r="U89" s="42">
        <f>IF('Indicator Data'!V93="No Data",1,IF('Indicator Data imputation'!V92&lt;&gt;"",1,0))</f>
        <v>0</v>
      </c>
      <c r="V89" s="42">
        <f>IF('Indicator Data'!W93="No Data",1,IF('Indicator Data imputation'!W92&lt;&gt;"",1,0))</f>
        <v>0</v>
      </c>
      <c r="W89" s="42">
        <f>IF('Indicator Data'!X93="No Data",1,IF('Indicator Data imputation'!X92&lt;&gt;"",1,0))</f>
        <v>0</v>
      </c>
      <c r="X89" s="42">
        <f>IF('Indicator Data'!Y93="No Data",1,IF('Indicator Data imputation'!Y92&lt;&gt;"",1,0))</f>
        <v>0</v>
      </c>
      <c r="Y89" s="42">
        <f>IF('Indicator Data'!Z93="No Data",1,IF('Indicator Data imputation'!Z92&lt;&gt;"",1,0))</f>
        <v>0</v>
      </c>
      <c r="Z89" s="42">
        <f>IF('Indicator Data'!AA93="No Data",1,IF('Indicator Data imputation'!AA92&lt;&gt;"",1,0))</f>
        <v>0</v>
      </c>
      <c r="AA89" s="42">
        <f>IF('Indicator Data'!AB93="No Data",1,IF('Indicator Data imputation'!AB92&lt;&gt;"",1,0))</f>
        <v>0</v>
      </c>
      <c r="AB89" s="42">
        <f>IF('Indicator Data'!AC93="No Data",1,IF('Indicator Data imputation'!AC92&lt;&gt;"",1,0))</f>
        <v>0</v>
      </c>
      <c r="AC89" s="42">
        <f>IF('Indicator Data'!AD93="No Data",1,IF('Indicator Data imputation'!AD92&lt;&gt;"",1,0))</f>
        <v>0</v>
      </c>
      <c r="AD89" s="42">
        <f>IF('Indicator Data'!AE93="No Data",1,IF('Indicator Data imputation'!AE92&lt;&gt;"",1,0))</f>
        <v>0</v>
      </c>
      <c r="AE89" s="42">
        <f>IF('Indicator Data'!AF93="No Data",1,IF('Indicator Data imputation'!AF92&lt;&gt;"",1,0))</f>
        <v>0</v>
      </c>
      <c r="AF89" s="42">
        <f>IF('Indicator Data'!AG93="No Data",1,IF('Indicator Data imputation'!AG92&lt;&gt;"",1,0))</f>
        <v>0</v>
      </c>
      <c r="AG89" s="42">
        <f>IF('Indicator Data'!AH93="No Data",1,IF('Indicator Data imputation'!AH92&lt;&gt;"",1,0))</f>
        <v>0</v>
      </c>
      <c r="AH89" s="42">
        <f>IF('Indicator Data'!AI93="No Data",1,IF('Indicator Data imputation'!AI92&lt;&gt;"",1,0))</f>
        <v>0</v>
      </c>
      <c r="AI89" s="42">
        <f>IF('Indicator Data'!AJ93="No Data",1,IF('Indicator Data imputation'!AJ92&lt;&gt;"",1,0))</f>
        <v>0</v>
      </c>
      <c r="AJ89" s="42">
        <f>IF('Indicator Data'!AK93="No Data",1,IF('Indicator Data imputation'!AK92&lt;&gt;"",1,0))</f>
        <v>0</v>
      </c>
      <c r="AK89" s="42">
        <f>IF('Indicator Data'!AL93="No Data",1,IF('Indicator Data imputation'!AL92&lt;&gt;"",1,0))</f>
        <v>0</v>
      </c>
      <c r="AL89" s="42">
        <f>IF('Indicator Data'!AM93="No Data",1,IF('Indicator Data imputation'!AM92&lt;&gt;"",1,0))</f>
        <v>0</v>
      </c>
      <c r="AM89" s="42">
        <f>IF('Indicator Data'!AN93="No Data",1,IF('Indicator Data imputation'!AN92&lt;&gt;"",1,0))</f>
        <v>0</v>
      </c>
      <c r="AN89" s="42">
        <f>IF('Indicator Data'!AO93="No Data",1,IF('Indicator Data imputation'!AO92&lt;&gt;"",1,0))</f>
        <v>0</v>
      </c>
      <c r="AO89" s="42">
        <f>IF('Indicator Data'!AP93="No Data",1,IF('Indicator Data imputation'!AP92&lt;&gt;"",1,0))</f>
        <v>0</v>
      </c>
      <c r="AP89" s="42">
        <f>IF('Indicator Data'!AQ93="No Data",1,IF('Indicator Data imputation'!AQ92&lt;&gt;"",1,0))</f>
        <v>0</v>
      </c>
      <c r="AQ89" s="42">
        <f>IF('Indicator Data'!AR93="No Data",1,IF('Indicator Data imputation'!AR92&lt;&gt;"",1,0))</f>
        <v>1</v>
      </c>
      <c r="AR89" s="42">
        <f>IF('Indicator Data'!AS93="No Data",1,IF('Indicator Data imputation'!AS92&lt;&gt;"",1,0))</f>
        <v>1</v>
      </c>
      <c r="AS89" s="42">
        <f>IF('Indicator Data'!AT93="No Data",1,IF('Indicator Data imputation'!AT92&lt;&gt;"",1,0))</f>
        <v>1</v>
      </c>
      <c r="AT89" s="42">
        <f>IF('Indicator Data'!AU93="No Data",1,IF('Indicator Data imputation'!AU92&lt;&gt;"",1,0))</f>
        <v>0</v>
      </c>
      <c r="AU89" s="42">
        <f>IF('Indicator Data'!AV93="No Data",1,IF('Indicator Data imputation'!AV92&lt;&gt;"",1,0))</f>
        <v>1</v>
      </c>
      <c r="AV89" s="42">
        <f>IF('Indicator Data'!AW93="No Data",1,IF('Indicator Data imputation'!AW92&lt;&gt;"",1,0))</f>
        <v>0</v>
      </c>
      <c r="AW89" s="42">
        <f>IF('Indicator Data'!AX93="No Data",1,IF('Indicator Data imputation'!AX92&lt;&gt;"",1,0))</f>
        <v>0</v>
      </c>
      <c r="AX89" s="42">
        <f>IF('Indicator Data'!AY93="No Data",1,IF('Indicator Data imputation'!AY92&lt;&gt;"",1,0))</f>
        <v>0</v>
      </c>
      <c r="AY89" s="42">
        <f>IF('Indicator Data'!AZ93="No Data",1,IF('Indicator Data imputation'!AZ92&lt;&gt;"",1,0))</f>
        <v>0</v>
      </c>
      <c r="AZ89" s="42">
        <f>IF('Indicator Data'!BA93="No Data",1,IF('Indicator Data imputation'!BA92&lt;&gt;"",1,0))</f>
        <v>0</v>
      </c>
      <c r="BA89" s="42">
        <f>IF('Indicator Data'!BB93="No Data",1,IF('Indicator Data imputation'!BB92&lt;&gt;"",1,0))</f>
        <v>0</v>
      </c>
      <c r="BB89" s="42">
        <f>IF('Indicator Data'!BC93="No Data",1,IF('Indicator Data imputation'!BC92&lt;&gt;"",1,0))</f>
        <v>0</v>
      </c>
      <c r="BC89" s="42">
        <f>IF('Indicator Data'!BD93="No Data",1,IF('Indicator Data imputation'!BD92&lt;&gt;"",1,0))</f>
        <v>0</v>
      </c>
      <c r="BD89" s="42">
        <f>IF('Indicator Data'!BE93="No Data",1,IF('Indicator Data imputation'!BE92&lt;&gt;"",1,0))</f>
        <v>0</v>
      </c>
      <c r="BE89" s="42">
        <f>IF('Indicator Data'!BF93="No Data",1,IF('Indicator Data imputation'!BF92&lt;&gt;"",1,0))</f>
        <v>1</v>
      </c>
      <c r="BF89" s="42">
        <f>IF('Indicator Data'!BG93="No Data",1,IF('Indicator Data imputation'!BG92&lt;&gt;"",1,0))</f>
        <v>0</v>
      </c>
      <c r="BG89" s="42">
        <f>IF('Indicator Data'!BH93="No Data",1,IF('Indicator Data imputation'!BH92&lt;&gt;"",1,0))</f>
        <v>1</v>
      </c>
      <c r="BH89" s="42">
        <f>IF('Indicator Data'!BI93="No Data",1,IF('Indicator Data imputation'!BI92&lt;&gt;"",1,0))</f>
        <v>0</v>
      </c>
      <c r="BI89" s="42">
        <f>IF('Indicator Data'!BJ93="No Data",1,IF('Indicator Data imputation'!BJ92&lt;&gt;"",1,0))</f>
        <v>1</v>
      </c>
      <c r="BJ89" s="42">
        <f>IF('Indicator Data'!BK93="No Data",1,IF('Indicator Data imputation'!BK92&lt;&gt;"",1,0))</f>
        <v>0</v>
      </c>
      <c r="BK89" s="42">
        <f>IF('Indicator Data'!BL93="No Data",1,IF('Indicator Data imputation'!BL92&lt;&gt;"",1,0))</f>
        <v>0</v>
      </c>
      <c r="BL89" s="42">
        <f>IF('Indicator Data'!BM93="No Data",1,IF('Indicator Data imputation'!BM92&lt;&gt;"",1,0))</f>
        <v>0</v>
      </c>
      <c r="BM89" s="42">
        <f>IF('Indicator Data'!BN93="No Data",1,IF('Indicator Data imputation'!BN92&lt;&gt;"",1,0))</f>
        <v>0</v>
      </c>
      <c r="BN89" s="42">
        <f>IF('Indicator Data'!BO93="No Data",1,IF('Indicator Data imputation'!BO92&lt;&gt;"",1,0))</f>
        <v>0</v>
      </c>
      <c r="BO89" s="42">
        <f>IF('Indicator Data'!BP93="No Data",1,IF('Indicator Data imputation'!BP92&lt;&gt;"",1,0))</f>
        <v>0</v>
      </c>
      <c r="BP89" s="42">
        <f>IF('Indicator Data'!BQ93="No Data",1,IF('Indicator Data imputation'!BQ92&lt;&gt;"",1,0))</f>
        <v>0</v>
      </c>
      <c r="BQ89" s="42">
        <f>IF('Indicator Data'!BR93="No Data",1,IF('Indicator Data imputation'!BR92&lt;&gt;"",1,0))</f>
        <v>0</v>
      </c>
      <c r="BR89" s="42">
        <f>IF('Indicator Data'!BS93="No Data",1,IF('Indicator Data imputation'!BS92&lt;&gt;"",1,0))</f>
        <v>0</v>
      </c>
      <c r="BS89" s="42">
        <f>IF('Indicator Data'!BT93="No Data",1,IF('Indicator Data imputation'!BT92&lt;&gt;"",1,0))</f>
        <v>0</v>
      </c>
      <c r="BT89" s="42">
        <f>IF('Indicator Data'!BU93="No Data",1,IF('Indicator Data imputation'!BU92&lt;&gt;"",1,0))</f>
        <v>0</v>
      </c>
      <c r="BU89">
        <f t="shared" si="3"/>
        <v>12</v>
      </c>
      <c r="BV89" s="44">
        <f t="shared" si="4"/>
        <v>0.16</v>
      </c>
    </row>
    <row r="90" spans="1:74">
      <c r="A90" t="str">
        <f>'Indicator Data'!B94</f>
        <v>PRK</v>
      </c>
      <c r="B90" s="42">
        <f>IF('Indicator Data'!C94="No Data",1,IF('Indicator Data imputation'!C93&lt;&gt;"",1,0))</f>
        <v>0</v>
      </c>
      <c r="C90" s="42">
        <f>IF('Indicator Data'!D94="No Data",1,IF('Indicator Data imputation'!D93&lt;&gt;"",1,0))</f>
        <v>0</v>
      </c>
      <c r="D90" s="42">
        <f>IF('Indicator Data'!E94="No Data",1,IF('Indicator Data imputation'!E93&lt;&gt;"",1,0))</f>
        <v>0</v>
      </c>
      <c r="E90" s="42">
        <f>IF('Indicator Data'!F94="No Data",1,IF('Indicator Data imputation'!F93&lt;&gt;"",1,0))</f>
        <v>0</v>
      </c>
      <c r="F90" s="42">
        <f>IF('Indicator Data'!G94="No Data",1,IF('Indicator Data imputation'!G93&lt;&gt;"",1,0))</f>
        <v>0</v>
      </c>
      <c r="G90" s="42">
        <f>IF('Indicator Data'!H94="No Data",1,IF('Indicator Data imputation'!H93&lt;&gt;"",1,0))</f>
        <v>0</v>
      </c>
      <c r="H90" s="42">
        <f>IF('Indicator Data'!I94="No Data",1,IF('Indicator Data imputation'!I93&lt;&gt;"",1,0))</f>
        <v>0</v>
      </c>
      <c r="I90" s="42">
        <f>IF('Indicator Data'!J94="No Data",1,IF('Indicator Data imputation'!J93&lt;&gt;"",1,0))</f>
        <v>0</v>
      </c>
      <c r="J90" s="42">
        <f>IF('Indicator Data'!K94="No Data",1,IF('Indicator Data imputation'!K93&lt;&gt;"",1,0))</f>
        <v>0</v>
      </c>
      <c r="K90" s="42">
        <f>IF('Indicator Data'!L94="No Data",1,IF('Indicator Data imputation'!L93&lt;&gt;"",1,0))</f>
        <v>0</v>
      </c>
      <c r="L90" s="42">
        <f>IF('Indicator Data'!M94="No Data",1,IF('Indicator Data imputation'!M93&lt;&gt;"",1,0))</f>
        <v>0</v>
      </c>
      <c r="M90" s="42">
        <f>IF('Indicator Data'!N94="No Data",1,IF('Indicator Data imputation'!N93&lt;&gt;"",1,0))</f>
        <v>1</v>
      </c>
      <c r="N90" s="42">
        <f>IF('Indicator Data'!O94="No Data",1,IF('Indicator Data imputation'!O93&lt;&gt;"",1,0))</f>
        <v>1</v>
      </c>
      <c r="O90" s="42">
        <f>IF('Indicator Data'!P94="No Data",1,IF('Indicator Data imputation'!P93&lt;&gt;"",1,0))</f>
        <v>1</v>
      </c>
      <c r="P90" s="42">
        <f>IF('Indicator Data'!Q94="No Data",1,IF('Indicator Data imputation'!Q93&lt;&gt;"",1,0))</f>
        <v>0</v>
      </c>
      <c r="Q90" s="42">
        <f>IF('Indicator Data'!R94="No Data",1,IF('Indicator Data imputation'!R93&lt;&gt;"",1,0))</f>
        <v>0</v>
      </c>
      <c r="R90" s="42">
        <f>IF('Indicator Data'!S94="No Data",1,IF('Indicator Data imputation'!S93&lt;&gt;"",1,0))</f>
        <v>0</v>
      </c>
      <c r="S90" s="42">
        <f>IF('Indicator Data'!T94="No Data",1,IF('Indicator Data imputation'!T93&lt;&gt;"",1,0))</f>
        <v>0</v>
      </c>
      <c r="T90" s="42">
        <f>IF('Indicator Data'!U94="No Data",1,IF('Indicator Data imputation'!U93&lt;&gt;"",1,0))</f>
        <v>0</v>
      </c>
      <c r="U90" s="42">
        <f>IF('Indicator Data'!V94="No Data",1,IF('Indicator Data imputation'!V93&lt;&gt;"",1,0))</f>
        <v>0</v>
      </c>
      <c r="V90" s="42">
        <f>IF('Indicator Data'!W94="No Data",1,IF('Indicator Data imputation'!W93&lt;&gt;"",1,0))</f>
        <v>0</v>
      </c>
      <c r="W90" s="42">
        <f>IF('Indicator Data'!X94="No Data",1,IF('Indicator Data imputation'!X93&lt;&gt;"",1,0))</f>
        <v>0</v>
      </c>
      <c r="X90" s="42">
        <f>IF('Indicator Data'!Y94="No Data",1,IF('Indicator Data imputation'!Y93&lt;&gt;"",1,0))</f>
        <v>0</v>
      </c>
      <c r="Y90" s="42">
        <f>IF('Indicator Data'!Z94="No Data",1,IF('Indicator Data imputation'!Z93&lt;&gt;"",1,0))</f>
        <v>0</v>
      </c>
      <c r="Z90" s="42">
        <f>IF('Indicator Data'!AA94="No Data",1,IF('Indicator Data imputation'!AA93&lt;&gt;"",1,0))</f>
        <v>1</v>
      </c>
      <c r="AA90" s="42">
        <f>IF('Indicator Data'!AB94="No Data",1,IF('Indicator Data imputation'!AB93&lt;&gt;"",1,0))</f>
        <v>0</v>
      </c>
      <c r="AB90" s="42">
        <f>IF('Indicator Data'!AC94="No Data",1,IF('Indicator Data imputation'!AC93&lt;&gt;"",1,0))</f>
        <v>0</v>
      </c>
      <c r="AC90" s="42">
        <f>IF('Indicator Data'!AD94="No Data",1,IF('Indicator Data imputation'!AD93&lt;&gt;"",1,0))</f>
        <v>0</v>
      </c>
      <c r="AD90" s="42">
        <f>IF('Indicator Data'!AE94="No Data",1,IF('Indicator Data imputation'!AE93&lt;&gt;"",1,0))</f>
        <v>0</v>
      </c>
      <c r="AE90" s="42">
        <f>IF('Indicator Data'!AF94="No Data",1,IF('Indicator Data imputation'!AF93&lt;&gt;"",1,0))</f>
        <v>0</v>
      </c>
      <c r="AF90" s="42">
        <f>IF('Indicator Data'!AG94="No Data",1,IF('Indicator Data imputation'!AG93&lt;&gt;"",1,0))</f>
        <v>0</v>
      </c>
      <c r="AG90" s="42">
        <f>IF('Indicator Data'!AH94="No Data",1,IF('Indicator Data imputation'!AH93&lt;&gt;"",1,0))</f>
        <v>1</v>
      </c>
      <c r="AH90" s="42">
        <f>IF('Indicator Data'!AI94="No Data",1,IF('Indicator Data imputation'!AI93&lt;&gt;"",1,0))</f>
        <v>1</v>
      </c>
      <c r="AI90" s="42">
        <f>IF('Indicator Data'!AJ94="No Data",1,IF('Indicator Data imputation'!AJ93&lt;&gt;"",1,0))</f>
        <v>0</v>
      </c>
      <c r="AJ90" s="42">
        <f>IF('Indicator Data'!AK94="No Data",1,IF('Indicator Data imputation'!AK93&lt;&gt;"",1,0))</f>
        <v>0</v>
      </c>
      <c r="AK90" s="42">
        <f>IF('Indicator Data'!AL94="No Data",1,IF('Indicator Data imputation'!AL93&lt;&gt;"",1,0))</f>
        <v>0</v>
      </c>
      <c r="AL90" s="42">
        <f>IF('Indicator Data'!AM94="No Data",1,IF('Indicator Data imputation'!AM93&lt;&gt;"",1,0))</f>
        <v>1</v>
      </c>
      <c r="AM90" s="42">
        <f>IF('Indicator Data'!AN94="No Data",1,IF('Indicator Data imputation'!AN93&lt;&gt;"",1,0))</f>
        <v>1</v>
      </c>
      <c r="AN90" s="42">
        <f>IF('Indicator Data'!AO94="No Data",1,IF('Indicator Data imputation'!AO93&lt;&gt;"",1,0))</f>
        <v>0</v>
      </c>
      <c r="AO90" s="42">
        <f>IF('Indicator Data'!AP94="No Data",1,IF('Indicator Data imputation'!AP93&lt;&gt;"",1,0))</f>
        <v>0</v>
      </c>
      <c r="AP90" s="42">
        <f>IF('Indicator Data'!AQ94="No Data",1,IF('Indicator Data imputation'!AQ93&lt;&gt;"",1,0))</f>
        <v>0</v>
      </c>
      <c r="AQ90" s="42">
        <f>IF('Indicator Data'!AR94="No Data",1,IF('Indicator Data imputation'!AR93&lt;&gt;"",1,0))</f>
        <v>1</v>
      </c>
      <c r="AR90" s="42">
        <f>IF('Indicator Data'!AS94="No Data",1,IF('Indicator Data imputation'!AS93&lt;&gt;"",1,0))</f>
        <v>1</v>
      </c>
      <c r="AS90" s="42">
        <f>IF('Indicator Data'!AT94="No Data",1,IF('Indicator Data imputation'!AT93&lt;&gt;"",1,0))</f>
        <v>0</v>
      </c>
      <c r="AT90" s="42">
        <f>IF('Indicator Data'!AU94="No Data",1,IF('Indicator Data imputation'!AU93&lt;&gt;"",1,0))</f>
        <v>0</v>
      </c>
      <c r="AU90" s="42">
        <f>IF('Indicator Data'!AV94="No Data",1,IF('Indicator Data imputation'!AV93&lt;&gt;"",1,0))</f>
        <v>1</v>
      </c>
      <c r="AV90" s="42">
        <f>IF('Indicator Data'!AW94="No Data",1,IF('Indicator Data imputation'!AW93&lt;&gt;"",1,0))</f>
        <v>1</v>
      </c>
      <c r="AW90" s="42">
        <f>IF('Indicator Data'!AX94="No Data",1,IF('Indicator Data imputation'!AX93&lt;&gt;"",1,0))</f>
        <v>0</v>
      </c>
      <c r="AX90" s="42">
        <f>IF('Indicator Data'!AY94="No Data",1,IF('Indicator Data imputation'!AY93&lt;&gt;"",1,0))</f>
        <v>0</v>
      </c>
      <c r="AY90" s="42">
        <f>IF('Indicator Data'!AZ94="No Data",1,IF('Indicator Data imputation'!AZ93&lt;&gt;"",1,0))</f>
        <v>0</v>
      </c>
      <c r="AZ90" s="42">
        <f>IF('Indicator Data'!BA94="No Data",1,IF('Indicator Data imputation'!BA93&lt;&gt;"",1,0))</f>
        <v>0</v>
      </c>
      <c r="BA90" s="42">
        <f>IF('Indicator Data'!BB94="No Data",1,IF('Indicator Data imputation'!BB93&lt;&gt;"",1,0))</f>
        <v>0</v>
      </c>
      <c r="BB90" s="42">
        <f>IF('Indicator Data'!BC94="No Data",1,IF('Indicator Data imputation'!BC93&lt;&gt;"",1,0))</f>
        <v>0</v>
      </c>
      <c r="BC90" s="42">
        <f>IF('Indicator Data'!BD94="No Data",1,IF('Indicator Data imputation'!BD93&lt;&gt;"",1,0))</f>
        <v>0</v>
      </c>
      <c r="BD90" s="42">
        <f>IF('Indicator Data'!BE94="No Data",1,IF('Indicator Data imputation'!BE93&lt;&gt;"",1,0))</f>
        <v>0</v>
      </c>
      <c r="BE90" s="42">
        <f>IF('Indicator Data'!BF94="No Data",1,IF('Indicator Data imputation'!BF93&lt;&gt;"",1,0))</f>
        <v>1</v>
      </c>
      <c r="BF90" s="42">
        <f>IF('Indicator Data'!BG94="No Data",1,IF('Indicator Data imputation'!BG93&lt;&gt;"",1,0))</f>
        <v>0</v>
      </c>
      <c r="BG90" s="42">
        <f>IF('Indicator Data'!BH94="No Data",1,IF('Indicator Data imputation'!BH93&lt;&gt;"",1,0))</f>
        <v>0</v>
      </c>
      <c r="BH90" s="42">
        <f>IF('Indicator Data'!BI94="No Data",1,IF('Indicator Data imputation'!BI93&lt;&gt;"",1,0))</f>
        <v>0</v>
      </c>
      <c r="BI90" s="42">
        <f>IF('Indicator Data'!BJ94="No Data",1,IF('Indicator Data imputation'!BJ93&lt;&gt;"",1,0))</f>
        <v>0</v>
      </c>
      <c r="BJ90" s="42">
        <f>IF('Indicator Data'!BK94="No Data",1,IF('Indicator Data imputation'!BK93&lt;&gt;"",1,0))</f>
        <v>0</v>
      </c>
      <c r="BK90" s="42">
        <f>IF('Indicator Data'!BL94="No Data",1,IF('Indicator Data imputation'!BL93&lt;&gt;"",1,0))</f>
        <v>0</v>
      </c>
      <c r="BL90" s="42">
        <f>IF('Indicator Data'!BM94="No Data",1,IF('Indicator Data imputation'!BM93&lt;&gt;"",1,0))</f>
        <v>0</v>
      </c>
      <c r="BM90" s="42">
        <f>IF('Indicator Data'!BN94="No Data",1,IF('Indicator Data imputation'!BN93&lt;&gt;"",1,0))</f>
        <v>0</v>
      </c>
      <c r="BN90" s="42">
        <f>IF('Indicator Data'!BO94="No Data",1,IF('Indicator Data imputation'!BO93&lt;&gt;"",1,0))</f>
        <v>0</v>
      </c>
      <c r="BO90" s="42">
        <f>IF('Indicator Data'!BP94="No Data",1,IF('Indicator Data imputation'!BP93&lt;&gt;"",1,0))</f>
        <v>0</v>
      </c>
      <c r="BP90" s="42">
        <f>IF('Indicator Data'!BQ94="No Data",1,IF('Indicator Data imputation'!BQ93&lt;&gt;"",1,0))</f>
        <v>0</v>
      </c>
      <c r="BQ90" s="42">
        <f>IF('Indicator Data'!BR94="No Data",1,IF('Indicator Data imputation'!BR93&lt;&gt;"",1,0))</f>
        <v>0</v>
      </c>
      <c r="BR90" s="42">
        <f>IF('Indicator Data'!BS94="No Data",1,IF('Indicator Data imputation'!BS93&lt;&gt;"",1,0))</f>
        <v>1</v>
      </c>
      <c r="BS90" s="42">
        <f>IF('Indicator Data'!BT94="No Data",1,IF('Indicator Data imputation'!BT93&lt;&gt;"",1,0))</f>
        <v>1</v>
      </c>
      <c r="BT90" s="42">
        <f>IF('Indicator Data'!BU94="No Data",1,IF('Indicator Data imputation'!BU93&lt;&gt;"",1,0))</f>
        <v>0</v>
      </c>
      <c r="BU90">
        <f t="shared" si="3"/>
        <v>15</v>
      </c>
      <c r="BV90" s="44">
        <f t="shared" si="4"/>
        <v>0.2</v>
      </c>
    </row>
    <row r="91" spans="1:74">
      <c r="A91" t="str">
        <f>'Indicator Data'!B95</f>
        <v>KOR</v>
      </c>
      <c r="B91" s="42">
        <f>IF('Indicator Data'!C95="No Data",1,IF('Indicator Data imputation'!C94&lt;&gt;"",1,0))</f>
        <v>0</v>
      </c>
      <c r="C91" s="42">
        <f>IF('Indicator Data'!D95="No Data",1,IF('Indicator Data imputation'!D94&lt;&gt;"",1,0))</f>
        <v>0</v>
      </c>
      <c r="D91" s="42">
        <f>IF('Indicator Data'!E95="No Data",1,IF('Indicator Data imputation'!E94&lt;&gt;"",1,0))</f>
        <v>0</v>
      </c>
      <c r="E91" s="42">
        <f>IF('Indicator Data'!F95="No Data",1,IF('Indicator Data imputation'!F94&lt;&gt;"",1,0))</f>
        <v>0</v>
      </c>
      <c r="F91" s="42">
        <f>IF('Indicator Data'!G95="No Data",1,IF('Indicator Data imputation'!G94&lt;&gt;"",1,0))</f>
        <v>0</v>
      </c>
      <c r="G91" s="42">
        <f>IF('Indicator Data'!H95="No Data",1,IF('Indicator Data imputation'!H94&lt;&gt;"",1,0))</f>
        <v>0</v>
      </c>
      <c r="H91" s="42">
        <f>IF('Indicator Data'!I95="No Data",1,IF('Indicator Data imputation'!I94&lt;&gt;"",1,0))</f>
        <v>0</v>
      </c>
      <c r="I91" s="42">
        <f>IF('Indicator Data'!J95="No Data",1,IF('Indicator Data imputation'!J94&lt;&gt;"",1,0))</f>
        <v>0</v>
      </c>
      <c r="J91" s="42">
        <f>IF('Indicator Data'!K95="No Data",1,IF('Indicator Data imputation'!K94&lt;&gt;"",1,0))</f>
        <v>0</v>
      </c>
      <c r="K91" s="42">
        <f>IF('Indicator Data'!L95="No Data",1,IF('Indicator Data imputation'!L94&lt;&gt;"",1,0))</f>
        <v>0</v>
      </c>
      <c r="L91" s="42">
        <f>IF('Indicator Data'!M95="No Data",1,IF('Indicator Data imputation'!M94&lt;&gt;"",1,0))</f>
        <v>0</v>
      </c>
      <c r="M91" s="42">
        <f>IF('Indicator Data'!N95="No Data",1,IF('Indicator Data imputation'!N94&lt;&gt;"",1,0))</f>
        <v>1</v>
      </c>
      <c r="N91" s="42">
        <f>IF('Indicator Data'!O95="No Data",1,IF('Indicator Data imputation'!O94&lt;&gt;"",1,0))</f>
        <v>1</v>
      </c>
      <c r="O91" s="42">
        <f>IF('Indicator Data'!P95="No Data",1,IF('Indicator Data imputation'!P94&lt;&gt;"",1,0))</f>
        <v>1</v>
      </c>
      <c r="P91" s="42">
        <f>IF('Indicator Data'!Q95="No Data",1,IF('Indicator Data imputation'!Q94&lt;&gt;"",1,0))</f>
        <v>0</v>
      </c>
      <c r="Q91" s="42">
        <f>IF('Indicator Data'!R95="No Data",1,IF('Indicator Data imputation'!R94&lt;&gt;"",1,0))</f>
        <v>0</v>
      </c>
      <c r="R91" s="42">
        <f>IF('Indicator Data'!S95="No Data",1,IF('Indicator Data imputation'!S94&lt;&gt;"",1,0))</f>
        <v>0</v>
      </c>
      <c r="S91" s="42">
        <f>IF('Indicator Data'!T95="No Data",1,IF('Indicator Data imputation'!T94&lt;&gt;"",1,0))</f>
        <v>0</v>
      </c>
      <c r="T91" s="42">
        <f>IF('Indicator Data'!U95="No Data",1,IF('Indicator Data imputation'!U94&lt;&gt;"",1,0))</f>
        <v>0</v>
      </c>
      <c r="U91" s="42">
        <f>IF('Indicator Data'!V95="No Data",1,IF('Indicator Data imputation'!V94&lt;&gt;"",1,0))</f>
        <v>0</v>
      </c>
      <c r="V91" s="42">
        <f>IF('Indicator Data'!W95="No Data",1,IF('Indicator Data imputation'!W94&lt;&gt;"",1,0))</f>
        <v>0</v>
      </c>
      <c r="W91" s="42">
        <f>IF('Indicator Data'!X95="No Data",1,IF('Indicator Data imputation'!X94&lt;&gt;"",1,0))</f>
        <v>0</v>
      </c>
      <c r="X91" s="42">
        <f>IF('Indicator Data'!Y95="No Data",1,IF('Indicator Data imputation'!Y94&lt;&gt;"",1,0))</f>
        <v>0</v>
      </c>
      <c r="Y91" s="42">
        <f>IF('Indicator Data'!Z95="No Data",1,IF('Indicator Data imputation'!Z94&lt;&gt;"",1,0))</f>
        <v>0</v>
      </c>
      <c r="Z91" s="42">
        <f>IF('Indicator Data'!AA95="No Data",1,IF('Indicator Data imputation'!AA94&lt;&gt;"",1,0))</f>
        <v>1</v>
      </c>
      <c r="AA91" s="42">
        <f>IF('Indicator Data'!AB95="No Data",1,IF('Indicator Data imputation'!AB94&lt;&gt;"",1,0))</f>
        <v>0</v>
      </c>
      <c r="AB91" s="42">
        <f>IF('Indicator Data'!AC95="No Data",1,IF('Indicator Data imputation'!AC94&lt;&gt;"",1,0))</f>
        <v>0</v>
      </c>
      <c r="AC91" s="42">
        <f>IF('Indicator Data'!AD95="No Data",1,IF('Indicator Data imputation'!AD94&lt;&gt;"",1,0))</f>
        <v>0</v>
      </c>
      <c r="AD91" s="42">
        <f>IF('Indicator Data'!AE95="No Data",1,IF('Indicator Data imputation'!AE94&lt;&gt;"",1,0))</f>
        <v>0</v>
      </c>
      <c r="AE91" s="42">
        <f>IF('Indicator Data'!AF95="No Data",1,IF('Indicator Data imputation'!AF94&lt;&gt;"",1,0))</f>
        <v>0</v>
      </c>
      <c r="AF91" s="42">
        <f>IF('Indicator Data'!AG95="No Data",1,IF('Indicator Data imputation'!AG94&lt;&gt;"",1,0))</f>
        <v>0</v>
      </c>
      <c r="AG91" s="42">
        <f>IF('Indicator Data'!AH94="No Data",1,IF('Indicator Data imputation'!AH94&lt;&gt;"",1,0))</f>
        <v>0</v>
      </c>
      <c r="AH91" s="42">
        <f>IF('Indicator Data'!AI95="No Data",1,IF('Indicator Data imputation'!AI94&lt;&gt;"",1,0))</f>
        <v>1</v>
      </c>
      <c r="AI91" s="42">
        <f>IF('Indicator Data'!AJ95="No Data",1,IF('Indicator Data imputation'!AJ94&lt;&gt;"",1,0))</f>
        <v>0</v>
      </c>
      <c r="AJ91" s="42">
        <f>IF('Indicator Data'!AK95="No Data",1,IF('Indicator Data imputation'!AK94&lt;&gt;"",1,0))</f>
        <v>0</v>
      </c>
      <c r="AK91" s="42">
        <f>IF('Indicator Data'!AL95="No Data",1,IF('Indicator Data imputation'!AL94&lt;&gt;"",1,0))</f>
        <v>0</v>
      </c>
      <c r="AL91" s="42">
        <f>IF('Indicator Data'!AM95="No Data",1,IF('Indicator Data imputation'!AM94&lt;&gt;"",1,0))</f>
        <v>1</v>
      </c>
      <c r="AM91" s="42">
        <f>IF('Indicator Data'!AN95="No Data",1,IF('Indicator Data imputation'!AN94&lt;&gt;"",1,0))</f>
        <v>0</v>
      </c>
      <c r="AN91" s="42">
        <f>IF('Indicator Data'!AO95="No Data",1,IF('Indicator Data imputation'!AO94&lt;&gt;"",1,0))</f>
        <v>0</v>
      </c>
      <c r="AO91" s="42">
        <f>IF('Indicator Data'!AP95="No Data",1,IF('Indicator Data imputation'!AP94&lt;&gt;"",1,0))</f>
        <v>0</v>
      </c>
      <c r="AP91" s="42">
        <f>IF('Indicator Data'!AQ95="No Data",1,IF('Indicator Data imputation'!AQ94&lt;&gt;"",1,0))</f>
        <v>0</v>
      </c>
      <c r="AQ91" s="42">
        <f>IF('Indicator Data'!AR95="No Data",1,IF('Indicator Data imputation'!AR94&lt;&gt;"",1,0))</f>
        <v>1</v>
      </c>
      <c r="AR91" s="42">
        <f>IF('Indicator Data'!AS95="No Data",1,IF('Indicator Data imputation'!AS94&lt;&gt;"",1,0))</f>
        <v>1</v>
      </c>
      <c r="AS91" s="42">
        <f>IF('Indicator Data'!AT95="No Data",1,IF('Indicator Data imputation'!AT94&lt;&gt;"",1,0))</f>
        <v>0</v>
      </c>
      <c r="AT91" s="42">
        <f>IF('Indicator Data'!AU95="No Data",1,IF('Indicator Data imputation'!AU94&lt;&gt;"",1,0))</f>
        <v>0</v>
      </c>
      <c r="AU91" s="42">
        <f>IF('Indicator Data'!AV95="No Data",1,IF('Indicator Data imputation'!AV94&lt;&gt;"",1,0))</f>
        <v>0</v>
      </c>
      <c r="AV91" s="42">
        <f>IF('Indicator Data'!AW95="No Data",1,IF('Indicator Data imputation'!AW94&lt;&gt;"",1,0))</f>
        <v>0</v>
      </c>
      <c r="AW91" s="42">
        <f>IF('Indicator Data'!AX95="No Data",1,IF('Indicator Data imputation'!AX94&lt;&gt;"",1,0))</f>
        <v>0</v>
      </c>
      <c r="AX91" s="42">
        <f>IF('Indicator Data'!AY95="No Data",1,IF('Indicator Data imputation'!AY94&lt;&gt;"",1,0))</f>
        <v>0</v>
      </c>
      <c r="AY91" s="42">
        <f>IF('Indicator Data'!AZ95="No Data",1,IF('Indicator Data imputation'!AZ94&lt;&gt;"",1,0))</f>
        <v>0</v>
      </c>
      <c r="AZ91" s="42">
        <f>IF('Indicator Data'!BA95="No Data",1,IF('Indicator Data imputation'!BA94&lt;&gt;"",1,0))</f>
        <v>0</v>
      </c>
      <c r="BA91" s="42">
        <f>IF('Indicator Data'!BB95="No Data",1,IF('Indicator Data imputation'!BB94&lt;&gt;"",1,0))</f>
        <v>0</v>
      </c>
      <c r="BB91" s="42">
        <f>IF('Indicator Data'!BC95="No Data",1,IF('Indicator Data imputation'!BC94&lt;&gt;"",1,0))</f>
        <v>0</v>
      </c>
      <c r="BC91" s="42">
        <f>IF('Indicator Data'!BD95="No Data",1,IF('Indicator Data imputation'!BD94&lt;&gt;"",1,0))</f>
        <v>0</v>
      </c>
      <c r="BD91" s="42">
        <f>IF('Indicator Data'!BE95="No Data",1,IF('Indicator Data imputation'!BE94&lt;&gt;"",1,0))</f>
        <v>0</v>
      </c>
      <c r="BE91" s="42">
        <f>IF('Indicator Data'!BF95="No Data",1,IF('Indicator Data imputation'!BF94&lt;&gt;"",1,0))</f>
        <v>0</v>
      </c>
      <c r="BF91" s="42">
        <f>IF('Indicator Data'!BG95="No Data",1,IF('Indicator Data imputation'!BG94&lt;&gt;"",1,0))</f>
        <v>0</v>
      </c>
      <c r="BG91" s="42">
        <f>IF('Indicator Data'!BH95="No Data",1,IF('Indicator Data imputation'!BH94&lt;&gt;"",1,0))</f>
        <v>0</v>
      </c>
      <c r="BH91" s="42">
        <f>IF('Indicator Data'!BI95="No Data",1,IF('Indicator Data imputation'!BI94&lt;&gt;"",1,0))</f>
        <v>0</v>
      </c>
      <c r="BI91" s="42">
        <f>IF('Indicator Data'!BJ95="No Data",1,IF('Indicator Data imputation'!BJ94&lt;&gt;"",1,0))</f>
        <v>0</v>
      </c>
      <c r="BJ91" s="42">
        <f>IF('Indicator Data'!BK95="No Data",1,IF('Indicator Data imputation'!BK94&lt;&gt;"",1,0))</f>
        <v>0</v>
      </c>
      <c r="BK91" s="42">
        <f>IF('Indicator Data'!BL95="No Data",1,IF('Indicator Data imputation'!BL94&lt;&gt;"",1,0))</f>
        <v>0</v>
      </c>
      <c r="BL91" s="42">
        <f>IF('Indicator Data'!BM95="No Data",1,IF('Indicator Data imputation'!BM94&lt;&gt;"",1,0))</f>
        <v>0</v>
      </c>
      <c r="BM91" s="42">
        <f>IF('Indicator Data'!BN95="No Data",1,IF('Indicator Data imputation'!BN94&lt;&gt;"",1,0))</f>
        <v>0</v>
      </c>
      <c r="BN91" s="42">
        <f>IF('Indicator Data'!BO95="No Data",1,IF('Indicator Data imputation'!BO94&lt;&gt;"",1,0))</f>
        <v>0</v>
      </c>
      <c r="BO91" s="42">
        <f>IF('Indicator Data'!BP95="No Data",1,IF('Indicator Data imputation'!BP94&lt;&gt;"",1,0))</f>
        <v>0</v>
      </c>
      <c r="BP91" s="42">
        <f>IF('Indicator Data'!BQ95="No Data",1,IF('Indicator Data imputation'!BQ94&lt;&gt;"",1,0))</f>
        <v>0</v>
      </c>
      <c r="BQ91" s="42">
        <f>IF('Indicator Data'!BR95="No Data",1,IF('Indicator Data imputation'!BR94&lt;&gt;"",1,0))</f>
        <v>0</v>
      </c>
      <c r="BR91" s="42">
        <f>IF('Indicator Data'!BS95="No Data",1,IF('Indicator Data imputation'!BS94&lt;&gt;"",1,0))</f>
        <v>0</v>
      </c>
      <c r="BS91" s="42">
        <f>IF('Indicator Data'!BT95="No Data",1,IF('Indicator Data imputation'!BT94&lt;&gt;"",1,0))</f>
        <v>0</v>
      </c>
      <c r="BT91" s="42">
        <f>IF('Indicator Data'!BU95="No Data",1,IF('Indicator Data imputation'!BU94&lt;&gt;"",1,0))</f>
        <v>0</v>
      </c>
      <c r="BU91">
        <f t="shared" si="3"/>
        <v>8</v>
      </c>
      <c r="BV91" s="44">
        <f t="shared" si="4"/>
        <v>0.10666666666666667</v>
      </c>
    </row>
    <row r="92" spans="1:74">
      <c r="A92" t="str">
        <f>'Indicator Data'!B96</f>
        <v>KWT</v>
      </c>
      <c r="B92" s="42">
        <f>IF('Indicator Data'!C96="No Data",1,IF('Indicator Data imputation'!C95&lt;&gt;"",1,0))</f>
        <v>0</v>
      </c>
      <c r="C92" s="42">
        <f>IF('Indicator Data'!D96="No Data",1,IF('Indicator Data imputation'!D95&lt;&gt;"",1,0))</f>
        <v>0</v>
      </c>
      <c r="D92" s="42">
        <f>IF('Indicator Data'!E96="No Data",1,IF('Indicator Data imputation'!E95&lt;&gt;"",1,0))</f>
        <v>0</v>
      </c>
      <c r="E92" s="42">
        <f>IF('Indicator Data'!F96="No Data",1,IF('Indicator Data imputation'!F95&lt;&gt;"",1,0))</f>
        <v>0</v>
      </c>
      <c r="F92" s="42">
        <f>IF('Indicator Data'!G96="No Data",1,IF('Indicator Data imputation'!G95&lt;&gt;"",1,0))</f>
        <v>0</v>
      </c>
      <c r="G92" s="42">
        <f>IF('Indicator Data'!H96="No Data",1,IF('Indicator Data imputation'!H95&lt;&gt;"",1,0))</f>
        <v>0</v>
      </c>
      <c r="H92" s="42">
        <f>IF('Indicator Data'!I96="No Data",1,IF('Indicator Data imputation'!I95&lt;&gt;"",1,0))</f>
        <v>0</v>
      </c>
      <c r="I92" s="42">
        <f>IF('Indicator Data'!J96="No Data",1,IF('Indicator Data imputation'!J95&lt;&gt;"",1,0))</f>
        <v>0</v>
      </c>
      <c r="J92" s="42">
        <f>IF('Indicator Data'!K96="No Data",1,IF('Indicator Data imputation'!K95&lt;&gt;"",1,0))</f>
        <v>0</v>
      </c>
      <c r="K92" s="42">
        <f>IF('Indicator Data'!L96="No Data",1,IF('Indicator Data imputation'!L95&lt;&gt;"",1,0))</f>
        <v>0</v>
      </c>
      <c r="L92" s="42">
        <f>IF('Indicator Data'!M96="No Data",1,IF('Indicator Data imputation'!M95&lt;&gt;"",1,0))</f>
        <v>0</v>
      </c>
      <c r="M92" s="42">
        <f>IF('Indicator Data'!N96="No Data",1,IF('Indicator Data imputation'!N95&lt;&gt;"",1,0))</f>
        <v>1</v>
      </c>
      <c r="N92" s="42">
        <f>IF('Indicator Data'!O96="No Data",1,IF('Indicator Data imputation'!O95&lt;&gt;"",1,0))</f>
        <v>1</v>
      </c>
      <c r="O92" s="42">
        <f>IF('Indicator Data'!P96="No Data",1,IF('Indicator Data imputation'!P95&lt;&gt;"",1,0))</f>
        <v>1</v>
      </c>
      <c r="P92" s="42">
        <f>IF('Indicator Data'!Q96="No Data",1,IF('Indicator Data imputation'!Q95&lt;&gt;"",1,0))</f>
        <v>0</v>
      </c>
      <c r="Q92" s="42">
        <f>IF('Indicator Data'!R96="No Data",1,IF('Indicator Data imputation'!R95&lt;&gt;"",1,0))</f>
        <v>0</v>
      </c>
      <c r="R92" s="42">
        <f>IF('Indicator Data'!S96="No Data",1,IF('Indicator Data imputation'!S95&lt;&gt;"",1,0))</f>
        <v>0</v>
      </c>
      <c r="S92" s="42">
        <f>IF('Indicator Data'!T96="No Data",1,IF('Indicator Data imputation'!T95&lt;&gt;"",1,0))</f>
        <v>0</v>
      </c>
      <c r="T92" s="42">
        <f>IF('Indicator Data'!U96="No Data",1,IF('Indicator Data imputation'!U95&lt;&gt;"",1,0))</f>
        <v>0</v>
      </c>
      <c r="U92" s="42">
        <f>IF('Indicator Data'!V96="No Data",1,IF('Indicator Data imputation'!V95&lt;&gt;"",1,0))</f>
        <v>0</v>
      </c>
      <c r="V92" s="42">
        <f>IF('Indicator Data'!W96="No Data",1,IF('Indicator Data imputation'!W95&lt;&gt;"",1,0))</f>
        <v>0</v>
      </c>
      <c r="W92" s="42">
        <f>IF('Indicator Data'!X96="No Data",1,IF('Indicator Data imputation'!X95&lt;&gt;"",1,0))</f>
        <v>0</v>
      </c>
      <c r="X92" s="42">
        <f>IF('Indicator Data'!Y96="No Data",1,IF('Indicator Data imputation'!Y95&lt;&gt;"",1,0))</f>
        <v>1</v>
      </c>
      <c r="Y92" s="42">
        <f>IF('Indicator Data'!Z96="No Data",1,IF('Indicator Data imputation'!Z95&lt;&gt;"",1,0))</f>
        <v>0</v>
      </c>
      <c r="Z92" s="42">
        <f>IF('Indicator Data'!AA96="No Data",1,IF('Indicator Data imputation'!AA95&lt;&gt;"",1,0))</f>
        <v>1</v>
      </c>
      <c r="AA92" s="42">
        <f>IF('Indicator Data'!AB96="No Data",1,IF('Indicator Data imputation'!AB95&lt;&gt;"",1,0))</f>
        <v>0</v>
      </c>
      <c r="AB92" s="42">
        <f>IF('Indicator Data'!AC96="No Data",1,IF('Indicator Data imputation'!AC95&lt;&gt;"",1,0))</f>
        <v>0</v>
      </c>
      <c r="AC92" s="42">
        <f>IF('Indicator Data'!AD96="No Data",1,IF('Indicator Data imputation'!AD95&lt;&gt;"",1,0))</f>
        <v>0</v>
      </c>
      <c r="AD92" s="42">
        <f>IF('Indicator Data'!AE96="No Data",1,IF('Indicator Data imputation'!AE95&lt;&gt;"",1,0))</f>
        <v>0</v>
      </c>
      <c r="AE92" s="42">
        <f>IF('Indicator Data'!AF96="No Data",1,IF('Indicator Data imputation'!AF95&lt;&gt;"",1,0))</f>
        <v>0</v>
      </c>
      <c r="AF92" s="42">
        <f>IF('Indicator Data'!AG96="No Data",1,IF('Indicator Data imputation'!AG95&lt;&gt;"",1,0))</f>
        <v>0</v>
      </c>
      <c r="AG92" s="42">
        <f>IF('Indicator Data'!AH96="No Data",1,IF('Indicator Data imputation'!AH95&lt;&gt;"",1,0))</f>
        <v>0</v>
      </c>
      <c r="AH92" s="42">
        <f>IF('Indicator Data'!AI96="No Data",1,IF('Indicator Data imputation'!AI95&lt;&gt;"",1,0))</f>
        <v>1</v>
      </c>
      <c r="AI92" s="42">
        <f>IF('Indicator Data'!AJ96="No Data",1,IF('Indicator Data imputation'!AJ95&lt;&gt;"",1,0))</f>
        <v>0</v>
      </c>
      <c r="AJ92" s="42">
        <f>IF('Indicator Data'!AK96="No Data",1,IF('Indicator Data imputation'!AK95&lt;&gt;"",1,0))</f>
        <v>0</v>
      </c>
      <c r="AK92" s="42">
        <f>IF('Indicator Data'!AL96="No Data",1,IF('Indicator Data imputation'!AL95&lt;&gt;"",1,0))</f>
        <v>0</v>
      </c>
      <c r="AL92" s="42">
        <f>IF('Indicator Data'!AM96="No Data",1,IF('Indicator Data imputation'!AM95&lt;&gt;"",1,0))</f>
        <v>1</v>
      </c>
      <c r="AM92" s="42">
        <f>IF('Indicator Data'!AN96="No Data",1,IF('Indicator Data imputation'!AN95&lt;&gt;"",1,0))</f>
        <v>0</v>
      </c>
      <c r="AN92" s="42">
        <f>IF('Indicator Data'!AO96="No Data",1,IF('Indicator Data imputation'!AO95&lt;&gt;"",1,0))</f>
        <v>0</v>
      </c>
      <c r="AO92" s="42">
        <f>IF('Indicator Data'!AP96="No Data",1,IF('Indicator Data imputation'!AP95&lt;&gt;"",1,0))</f>
        <v>0</v>
      </c>
      <c r="AP92" s="42">
        <f>IF('Indicator Data'!AQ96="No Data",1,IF('Indicator Data imputation'!AQ95&lt;&gt;"",1,0))</f>
        <v>0</v>
      </c>
      <c r="AQ92" s="42">
        <f>IF('Indicator Data'!AR96="No Data",1,IF('Indicator Data imputation'!AR95&lt;&gt;"",1,0))</f>
        <v>0</v>
      </c>
      <c r="AR92" s="42">
        <f>IF('Indicator Data'!AS96="No Data",1,IF('Indicator Data imputation'!AS95&lt;&gt;"",1,0))</f>
        <v>1</v>
      </c>
      <c r="AS92" s="42">
        <f>IF('Indicator Data'!AT96="No Data",1,IF('Indicator Data imputation'!AT95&lt;&gt;"",1,0))</f>
        <v>1</v>
      </c>
      <c r="AT92" s="42">
        <f>IF('Indicator Data'!AU96="No Data",1,IF('Indicator Data imputation'!AU95&lt;&gt;"",1,0))</f>
        <v>0</v>
      </c>
      <c r="AU92" s="42">
        <f>IF('Indicator Data'!AV96="No Data",1,IF('Indicator Data imputation'!AV95&lt;&gt;"",1,0))</f>
        <v>0</v>
      </c>
      <c r="AV92" s="42">
        <f>IF('Indicator Data'!AW96="No Data",1,IF('Indicator Data imputation'!AW95&lt;&gt;"",1,0))</f>
        <v>1</v>
      </c>
      <c r="AW92" s="42">
        <f>IF('Indicator Data'!AX96="No Data",1,IF('Indicator Data imputation'!AX95&lt;&gt;"",1,0))</f>
        <v>0</v>
      </c>
      <c r="AX92" s="42">
        <f>IF('Indicator Data'!AY96="No Data",1,IF('Indicator Data imputation'!AY95&lt;&gt;"",1,0))</f>
        <v>0</v>
      </c>
      <c r="AY92" s="42">
        <f>IF('Indicator Data'!AZ96="No Data",1,IF('Indicator Data imputation'!AZ95&lt;&gt;"",1,0))</f>
        <v>0</v>
      </c>
      <c r="AZ92" s="42">
        <f>IF('Indicator Data'!BA96="No Data",1,IF('Indicator Data imputation'!BA95&lt;&gt;"",1,0))</f>
        <v>0</v>
      </c>
      <c r="BA92" s="42">
        <f>IF('Indicator Data'!BB96="No Data",1,IF('Indicator Data imputation'!BB95&lt;&gt;"",1,0))</f>
        <v>0</v>
      </c>
      <c r="BB92" s="42">
        <f>IF('Indicator Data'!BC96="No Data",1,IF('Indicator Data imputation'!BC95&lt;&gt;"",1,0))</f>
        <v>0</v>
      </c>
      <c r="BC92" s="42">
        <f>IF('Indicator Data'!BD96="No Data",1,IF('Indicator Data imputation'!BD95&lt;&gt;"",1,0))</f>
        <v>0</v>
      </c>
      <c r="BD92" s="42">
        <f>IF('Indicator Data'!BE96="No Data",1,IF('Indicator Data imputation'!BE95&lt;&gt;"",1,0))</f>
        <v>0</v>
      </c>
      <c r="BE92" s="42">
        <f>IF('Indicator Data'!BF96="No Data",1,IF('Indicator Data imputation'!BF95&lt;&gt;"",1,0))</f>
        <v>1</v>
      </c>
      <c r="BF92" s="42">
        <f>IF('Indicator Data'!BG96="No Data",1,IF('Indicator Data imputation'!BG95&lt;&gt;"",1,0))</f>
        <v>0</v>
      </c>
      <c r="BG92" s="42">
        <f>IF('Indicator Data'!BH96="No Data",1,IF('Indicator Data imputation'!BH95&lt;&gt;"",1,0))</f>
        <v>0</v>
      </c>
      <c r="BH92" s="42">
        <f>IF('Indicator Data'!BI96="No Data",1,IF('Indicator Data imputation'!BI95&lt;&gt;"",1,0))</f>
        <v>0</v>
      </c>
      <c r="BI92" s="42">
        <f>IF('Indicator Data'!BJ96="No Data",1,IF('Indicator Data imputation'!BJ95&lt;&gt;"",1,0))</f>
        <v>0</v>
      </c>
      <c r="BJ92" s="42">
        <f>IF('Indicator Data'!BK96="No Data",1,IF('Indicator Data imputation'!BK95&lt;&gt;"",1,0))</f>
        <v>0</v>
      </c>
      <c r="BK92" s="42">
        <f>IF('Indicator Data'!BL96="No Data",1,IF('Indicator Data imputation'!BL95&lt;&gt;"",1,0))</f>
        <v>0</v>
      </c>
      <c r="BL92" s="42">
        <f>IF('Indicator Data'!BM96="No Data",1,IF('Indicator Data imputation'!BM95&lt;&gt;"",1,0))</f>
        <v>0</v>
      </c>
      <c r="BM92" s="42">
        <f>IF('Indicator Data'!BN96="No Data",1,IF('Indicator Data imputation'!BN95&lt;&gt;"",1,0))</f>
        <v>0</v>
      </c>
      <c r="BN92" s="42">
        <f>IF('Indicator Data'!BO96="No Data",1,IF('Indicator Data imputation'!BO95&lt;&gt;"",1,0))</f>
        <v>0</v>
      </c>
      <c r="BO92" s="42">
        <f>IF('Indicator Data'!BP96="No Data",1,IF('Indicator Data imputation'!BP95&lt;&gt;"",1,0))</f>
        <v>0</v>
      </c>
      <c r="BP92" s="42">
        <f>IF('Indicator Data'!BQ96="No Data",1,IF('Indicator Data imputation'!BQ95&lt;&gt;"",1,0))</f>
        <v>0</v>
      </c>
      <c r="BQ92" s="42">
        <f>IF('Indicator Data'!BR96="No Data",1,IF('Indicator Data imputation'!BR95&lt;&gt;"",1,0))</f>
        <v>0</v>
      </c>
      <c r="BR92" s="42">
        <f>IF('Indicator Data'!BS96="No Data",1,IF('Indicator Data imputation'!BS95&lt;&gt;"",1,0))</f>
        <v>0</v>
      </c>
      <c r="BS92" s="42">
        <f>IF('Indicator Data'!BT96="No Data",1,IF('Indicator Data imputation'!BT95&lt;&gt;"",1,0))</f>
        <v>0</v>
      </c>
      <c r="BT92" s="42">
        <f>IF('Indicator Data'!BU96="No Data",1,IF('Indicator Data imputation'!BU95&lt;&gt;"",1,0))</f>
        <v>0</v>
      </c>
      <c r="BU92">
        <f t="shared" si="3"/>
        <v>11</v>
      </c>
      <c r="BV92" s="44">
        <f t="shared" si="4"/>
        <v>0.14666666666666667</v>
      </c>
    </row>
    <row r="93" spans="1:74">
      <c r="A93" t="str">
        <f>'Indicator Data'!B97</f>
        <v>KGZ</v>
      </c>
      <c r="B93" s="42">
        <f>IF('Indicator Data'!C97="No Data",1,IF('Indicator Data imputation'!C96&lt;&gt;"",1,0))</f>
        <v>0</v>
      </c>
      <c r="C93" s="42">
        <f>IF('Indicator Data'!D97="No Data",1,IF('Indicator Data imputation'!D96&lt;&gt;"",1,0))</f>
        <v>0</v>
      </c>
      <c r="D93" s="42">
        <f>IF('Indicator Data'!E97="No Data",1,IF('Indicator Data imputation'!E96&lt;&gt;"",1,0))</f>
        <v>0</v>
      </c>
      <c r="E93" s="42">
        <f>IF('Indicator Data'!F97="No Data",1,IF('Indicator Data imputation'!F96&lt;&gt;"",1,0))</f>
        <v>0</v>
      </c>
      <c r="F93" s="42">
        <f>IF('Indicator Data'!G97="No Data",1,IF('Indicator Data imputation'!G96&lt;&gt;"",1,0))</f>
        <v>0</v>
      </c>
      <c r="G93" s="42">
        <f>IF('Indicator Data'!H97="No Data",1,IF('Indicator Data imputation'!H96&lt;&gt;"",1,0))</f>
        <v>0</v>
      </c>
      <c r="H93" s="42">
        <f>IF('Indicator Data'!I97="No Data",1,IF('Indicator Data imputation'!I96&lt;&gt;"",1,0))</f>
        <v>0</v>
      </c>
      <c r="I93" s="42">
        <f>IF('Indicator Data'!J97="No Data",1,IF('Indicator Data imputation'!J96&lt;&gt;"",1,0))</f>
        <v>0</v>
      </c>
      <c r="J93" s="42">
        <f>IF('Indicator Data'!K97="No Data",1,IF('Indicator Data imputation'!K96&lt;&gt;"",1,0))</f>
        <v>0</v>
      </c>
      <c r="K93" s="42">
        <f>IF('Indicator Data'!L97="No Data",1,IF('Indicator Data imputation'!L96&lt;&gt;"",1,0))</f>
        <v>0</v>
      </c>
      <c r="L93" s="42">
        <f>IF('Indicator Data'!M97="No Data",1,IF('Indicator Data imputation'!M96&lt;&gt;"",1,0))</f>
        <v>0</v>
      </c>
      <c r="M93" s="42">
        <f>IF('Indicator Data'!N97="No Data",1,IF('Indicator Data imputation'!N96&lt;&gt;"",1,0))</f>
        <v>1</v>
      </c>
      <c r="N93" s="42">
        <f>IF('Indicator Data'!O97="No Data",1,IF('Indicator Data imputation'!O96&lt;&gt;"",1,0))</f>
        <v>1</v>
      </c>
      <c r="O93" s="42">
        <f>IF('Indicator Data'!P97="No Data",1,IF('Indicator Data imputation'!P96&lt;&gt;"",1,0))</f>
        <v>1</v>
      </c>
      <c r="P93" s="42">
        <f>IF('Indicator Data'!Q97="No Data",1,IF('Indicator Data imputation'!Q96&lt;&gt;"",1,0))</f>
        <v>0</v>
      </c>
      <c r="Q93" s="42">
        <f>IF('Indicator Data'!R97="No Data",1,IF('Indicator Data imputation'!R96&lt;&gt;"",1,0))</f>
        <v>0</v>
      </c>
      <c r="R93" s="42">
        <f>IF('Indicator Data'!S97="No Data",1,IF('Indicator Data imputation'!S96&lt;&gt;"",1,0))</f>
        <v>0</v>
      </c>
      <c r="S93" s="42">
        <f>IF('Indicator Data'!T97="No Data",1,IF('Indicator Data imputation'!T96&lt;&gt;"",1,0))</f>
        <v>0</v>
      </c>
      <c r="T93" s="42">
        <f>IF('Indicator Data'!U97="No Data",1,IF('Indicator Data imputation'!U96&lt;&gt;"",1,0))</f>
        <v>0</v>
      </c>
      <c r="U93" s="42">
        <f>IF('Indicator Data'!V97="No Data",1,IF('Indicator Data imputation'!V96&lt;&gt;"",1,0))</f>
        <v>0</v>
      </c>
      <c r="V93" s="42">
        <f>IF('Indicator Data'!W97="No Data",1,IF('Indicator Data imputation'!W96&lt;&gt;"",1,0))</f>
        <v>0</v>
      </c>
      <c r="W93" s="42">
        <f>IF('Indicator Data'!X97="No Data",1,IF('Indicator Data imputation'!X96&lt;&gt;"",1,0))</f>
        <v>0</v>
      </c>
      <c r="X93" s="42">
        <f>IF('Indicator Data'!Y97="No Data",1,IF('Indicator Data imputation'!Y96&lt;&gt;"",1,0))</f>
        <v>0</v>
      </c>
      <c r="Y93" s="42">
        <f>IF('Indicator Data'!Z97="No Data",1,IF('Indicator Data imputation'!Z96&lt;&gt;"",1,0))</f>
        <v>0</v>
      </c>
      <c r="Z93" s="42">
        <f>IF('Indicator Data'!AA97="No Data",1,IF('Indicator Data imputation'!AA96&lt;&gt;"",1,0))</f>
        <v>0</v>
      </c>
      <c r="AA93" s="42">
        <f>IF('Indicator Data'!AB97="No Data",1,IF('Indicator Data imputation'!AB96&lt;&gt;"",1,0))</f>
        <v>0</v>
      </c>
      <c r="AB93" s="42">
        <f>IF('Indicator Data'!AC97="No Data",1,IF('Indicator Data imputation'!AC96&lt;&gt;"",1,0))</f>
        <v>0</v>
      </c>
      <c r="AC93" s="42">
        <f>IF('Indicator Data'!AD97="No Data",1,IF('Indicator Data imputation'!AD96&lt;&gt;"",1,0))</f>
        <v>0</v>
      </c>
      <c r="AD93" s="42">
        <f>IF('Indicator Data'!AE97="No Data",1,IF('Indicator Data imputation'!AE96&lt;&gt;"",1,0))</f>
        <v>0</v>
      </c>
      <c r="AE93" s="42">
        <f>IF('Indicator Data'!AF97="No Data",1,IF('Indicator Data imputation'!AF96&lt;&gt;"",1,0))</f>
        <v>0</v>
      </c>
      <c r="AF93" s="42">
        <f>IF('Indicator Data'!AG97="No Data",1,IF('Indicator Data imputation'!AG96&lt;&gt;"",1,0))</f>
        <v>0</v>
      </c>
      <c r="AG93" s="42">
        <f>IF('Indicator Data'!AH97="No Data",1,IF('Indicator Data imputation'!AH96&lt;&gt;"",1,0))</f>
        <v>0</v>
      </c>
      <c r="AH93" s="42">
        <f>IF('Indicator Data'!AI97="No Data",1,IF('Indicator Data imputation'!AI96&lt;&gt;"",1,0))</f>
        <v>0</v>
      </c>
      <c r="AI93" s="42">
        <f>IF('Indicator Data'!AJ97="No Data",1,IF('Indicator Data imputation'!AJ96&lt;&gt;"",1,0))</f>
        <v>0</v>
      </c>
      <c r="AJ93" s="42">
        <f>IF('Indicator Data'!AK97="No Data",1,IF('Indicator Data imputation'!AK96&lt;&gt;"",1,0))</f>
        <v>0</v>
      </c>
      <c r="AK93" s="42">
        <f>IF('Indicator Data'!AL97="No Data",1,IF('Indicator Data imputation'!AL96&lt;&gt;"",1,0))</f>
        <v>0</v>
      </c>
      <c r="AL93" s="42">
        <f>IF('Indicator Data'!AM97="No Data",1,IF('Indicator Data imputation'!AM96&lt;&gt;"",1,0))</f>
        <v>0</v>
      </c>
      <c r="AM93" s="42">
        <f>IF('Indicator Data'!AN97="No Data",1,IF('Indicator Data imputation'!AN96&lt;&gt;"",1,0))</f>
        <v>0</v>
      </c>
      <c r="AN93" s="42">
        <f>IF('Indicator Data'!AO97="No Data",1,IF('Indicator Data imputation'!AO96&lt;&gt;"",1,0))</f>
        <v>0</v>
      </c>
      <c r="AO93" s="42">
        <f>IF('Indicator Data'!AP97="No Data",1,IF('Indicator Data imputation'!AP96&lt;&gt;"",1,0))</f>
        <v>0</v>
      </c>
      <c r="AP93" s="42">
        <f>IF('Indicator Data'!AQ97="No Data",1,IF('Indicator Data imputation'!AQ96&lt;&gt;"",1,0))</f>
        <v>0</v>
      </c>
      <c r="AQ93" s="42">
        <f>IF('Indicator Data'!AR97="No Data",1,IF('Indicator Data imputation'!AR96&lt;&gt;"",1,0))</f>
        <v>0</v>
      </c>
      <c r="AR93" s="42">
        <f>IF('Indicator Data'!AS97="No Data",1,IF('Indicator Data imputation'!AS96&lt;&gt;"",1,0))</f>
        <v>0</v>
      </c>
      <c r="AS93" s="42">
        <f>IF('Indicator Data'!AT97="No Data",1,IF('Indicator Data imputation'!AT96&lt;&gt;"",1,0))</f>
        <v>0</v>
      </c>
      <c r="AT93" s="42">
        <f>IF('Indicator Data'!AU97="No Data",1,IF('Indicator Data imputation'!AU96&lt;&gt;"",1,0))</f>
        <v>0</v>
      </c>
      <c r="AU93" s="42">
        <f>IF('Indicator Data'!AV97="No Data",1,IF('Indicator Data imputation'!AV96&lt;&gt;"",1,0))</f>
        <v>0</v>
      </c>
      <c r="AV93" s="42">
        <f>IF('Indicator Data'!AW97="No Data",1,IF('Indicator Data imputation'!AW96&lt;&gt;"",1,0))</f>
        <v>0</v>
      </c>
      <c r="AW93" s="42">
        <f>IF('Indicator Data'!AX97="No Data",1,IF('Indicator Data imputation'!AX96&lt;&gt;"",1,0))</f>
        <v>0</v>
      </c>
      <c r="AX93" s="42">
        <f>IF('Indicator Data'!AY97="No Data",1,IF('Indicator Data imputation'!AY96&lt;&gt;"",1,0))</f>
        <v>0</v>
      </c>
      <c r="AY93" s="42">
        <f>IF('Indicator Data'!AZ97="No Data",1,IF('Indicator Data imputation'!AZ96&lt;&gt;"",1,0))</f>
        <v>0</v>
      </c>
      <c r="AZ93" s="42">
        <f>IF('Indicator Data'!BA97="No Data",1,IF('Indicator Data imputation'!BA96&lt;&gt;"",1,0))</f>
        <v>0</v>
      </c>
      <c r="BA93" s="42">
        <f>IF('Indicator Data'!BB97="No Data",1,IF('Indicator Data imputation'!BB96&lt;&gt;"",1,0))</f>
        <v>0</v>
      </c>
      <c r="BB93" s="42">
        <f>IF('Indicator Data'!BC97="No Data",1,IF('Indicator Data imputation'!BC96&lt;&gt;"",1,0))</f>
        <v>0</v>
      </c>
      <c r="BC93" s="42">
        <f>IF('Indicator Data'!BD97="No Data",1,IF('Indicator Data imputation'!BD96&lt;&gt;"",1,0))</f>
        <v>0</v>
      </c>
      <c r="BD93" s="42">
        <f>IF('Indicator Data'!BE97="No Data",1,IF('Indicator Data imputation'!BE96&lt;&gt;"",1,0))</f>
        <v>0</v>
      </c>
      <c r="BE93" s="42">
        <f>IF('Indicator Data'!BF97="No Data",1,IF('Indicator Data imputation'!BF96&lt;&gt;"",1,0))</f>
        <v>0</v>
      </c>
      <c r="BF93" s="42">
        <f>IF('Indicator Data'!BG97="No Data",1,IF('Indicator Data imputation'!BG96&lt;&gt;"",1,0))</f>
        <v>0</v>
      </c>
      <c r="BG93" s="42">
        <f>IF('Indicator Data'!BH97="No Data",1,IF('Indicator Data imputation'!BH96&lt;&gt;"",1,0))</f>
        <v>0</v>
      </c>
      <c r="BH93" s="42">
        <f>IF('Indicator Data'!BI97="No Data",1,IF('Indicator Data imputation'!BI96&lt;&gt;"",1,0))</f>
        <v>0</v>
      </c>
      <c r="BI93" s="42">
        <f>IF('Indicator Data'!BJ97="No Data",1,IF('Indicator Data imputation'!BJ96&lt;&gt;"",1,0))</f>
        <v>0</v>
      </c>
      <c r="BJ93" s="42">
        <f>IF('Indicator Data'!BK97="No Data",1,IF('Indicator Data imputation'!BK96&lt;&gt;"",1,0))</f>
        <v>0</v>
      </c>
      <c r="BK93" s="42">
        <f>IF('Indicator Data'!BL97="No Data",1,IF('Indicator Data imputation'!BL96&lt;&gt;"",1,0))</f>
        <v>0</v>
      </c>
      <c r="BL93" s="42">
        <f>IF('Indicator Data'!BM97="No Data",1,IF('Indicator Data imputation'!BM96&lt;&gt;"",1,0))</f>
        <v>0</v>
      </c>
      <c r="BM93" s="42">
        <f>IF('Indicator Data'!BN97="No Data",1,IF('Indicator Data imputation'!BN96&lt;&gt;"",1,0))</f>
        <v>0</v>
      </c>
      <c r="BN93" s="42">
        <f>IF('Indicator Data'!BO97="No Data",1,IF('Indicator Data imputation'!BO96&lt;&gt;"",1,0))</f>
        <v>0</v>
      </c>
      <c r="BO93" s="42">
        <f>IF('Indicator Data'!BP97="No Data",1,IF('Indicator Data imputation'!BP96&lt;&gt;"",1,0))</f>
        <v>0</v>
      </c>
      <c r="BP93" s="42">
        <f>IF('Indicator Data'!BQ97="No Data",1,IF('Indicator Data imputation'!BQ96&lt;&gt;"",1,0))</f>
        <v>0</v>
      </c>
      <c r="BQ93" s="42">
        <f>IF('Indicator Data'!BR97="No Data",1,IF('Indicator Data imputation'!BR96&lt;&gt;"",1,0))</f>
        <v>0</v>
      </c>
      <c r="BR93" s="42">
        <f>IF('Indicator Data'!BS97="No Data",1,IF('Indicator Data imputation'!BS96&lt;&gt;"",1,0))</f>
        <v>0</v>
      </c>
      <c r="BS93" s="42">
        <f>IF('Indicator Data'!BT97="No Data",1,IF('Indicator Data imputation'!BT96&lt;&gt;"",1,0))</f>
        <v>0</v>
      </c>
      <c r="BT93" s="42">
        <f>IF('Indicator Data'!BU97="No Data",1,IF('Indicator Data imputation'!BU96&lt;&gt;"",1,0))</f>
        <v>0</v>
      </c>
      <c r="BU93">
        <f t="shared" si="3"/>
        <v>3</v>
      </c>
      <c r="BV93" s="44">
        <f t="shared" si="4"/>
        <v>0.04</v>
      </c>
    </row>
    <row r="94" spans="1:74">
      <c r="A94" t="str">
        <f>'Indicator Data'!B98</f>
        <v>LAO</v>
      </c>
      <c r="B94" s="42">
        <f>IF('Indicator Data'!C98="No Data",1,IF('Indicator Data imputation'!C97&lt;&gt;"",1,0))</f>
        <v>0</v>
      </c>
      <c r="C94" s="42">
        <f>IF('Indicator Data'!D98="No Data",1,IF('Indicator Data imputation'!D97&lt;&gt;"",1,0))</f>
        <v>0</v>
      </c>
      <c r="D94" s="42">
        <f>IF('Indicator Data'!E98="No Data",1,IF('Indicator Data imputation'!E97&lt;&gt;"",1,0))</f>
        <v>0</v>
      </c>
      <c r="E94" s="42">
        <f>IF('Indicator Data'!F98="No Data",1,IF('Indicator Data imputation'!F97&lt;&gt;"",1,0))</f>
        <v>0</v>
      </c>
      <c r="F94" s="42">
        <f>IF('Indicator Data'!G98="No Data",1,IF('Indicator Data imputation'!G97&lt;&gt;"",1,0))</f>
        <v>0</v>
      </c>
      <c r="G94" s="42">
        <f>IF('Indicator Data'!H98="No Data",1,IF('Indicator Data imputation'!H97&lt;&gt;"",1,0))</f>
        <v>0</v>
      </c>
      <c r="H94" s="42">
        <f>IF('Indicator Data'!I98="No Data",1,IF('Indicator Data imputation'!I97&lt;&gt;"",1,0))</f>
        <v>0</v>
      </c>
      <c r="I94" s="42">
        <f>IF('Indicator Data'!J98="No Data",1,IF('Indicator Data imputation'!J97&lt;&gt;"",1,0))</f>
        <v>0</v>
      </c>
      <c r="J94" s="42">
        <f>IF('Indicator Data'!K98="No Data",1,IF('Indicator Data imputation'!K97&lt;&gt;"",1,0))</f>
        <v>0</v>
      </c>
      <c r="K94" s="42">
        <f>IF('Indicator Data'!L98="No Data",1,IF('Indicator Data imputation'!L97&lt;&gt;"",1,0))</f>
        <v>0</v>
      </c>
      <c r="L94" s="42">
        <f>IF('Indicator Data'!M98="No Data",1,IF('Indicator Data imputation'!M97&lt;&gt;"",1,0))</f>
        <v>0</v>
      </c>
      <c r="M94" s="42">
        <f>IF('Indicator Data'!N98="No Data",1,IF('Indicator Data imputation'!N97&lt;&gt;"",1,0))</f>
        <v>1</v>
      </c>
      <c r="N94" s="42">
        <f>IF('Indicator Data'!O98="No Data",1,IF('Indicator Data imputation'!O97&lt;&gt;"",1,0))</f>
        <v>1</v>
      </c>
      <c r="O94" s="42">
        <f>IF('Indicator Data'!P98="No Data",1,IF('Indicator Data imputation'!P97&lt;&gt;"",1,0))</f>
        <v>1</v>
      </c>
      <c r="P94" s="42">
        <f>IF('Indicator Data'!Q98="No Data",1,IF('Indicator Data imputation'!Q97&lt;&gt;"",1,0))</f>
        <v>0</v>
      </c>
      <c r="Q94" s="42">
        <f>IF('Indicator Data'!R98="No Data",1,IF('Indicator Data imputation'!R97&lt;&gt;"",1,0))</f>
        <v>0</v>
      </c>
      <c r="R94" s="42">
        <f>IF('Indicator Data'!S98="No Data",1,IF('Indicator Data imputation'!S97&lt;&gt;"",1,0))</f>
        <v>0</v>
      </c>
      <c r="S94" s="42">
        <f>IF('Indicator Data'!T98="No Data",1,IF('Indicator Data imputation'!T97&lt;&gt;"",1,0))</f>
        <v>0</v>
      </c>
      <c r="T94" s="42">
        <f>IF('Indicator Data'!U98="No Data",1,IF('Indicator Data imputation'!U97&lt;&gt;"",1,0))</f>
        <v>0</v>
      </c>
      <c r="U94" s="42">
        <f>IF('Indicator Data'!V98="No Data",1,IF('Indicator Data imputation'!V97&lt;&gt;"",1,0))</f>
        <v>0</v>
      </c>
      <c r="V94" s="42">
        <f>IF('Indicator Data'!W98="No Data",1,IF('Indicator Data imputation'!W97&lt;&gt;"",1,0))</f>
        <v>0</v>
      </c>
      <c r="W94" s="42">
        <f>IF('Indicator Data'!X98="No Data",1,IF('Indicator Data imputation'!X97&lt;&gt;"",1,0))</f>
        <v>0</v>
      </c>
      <c r="X94" s="42">
        <f>IF('Indicator Data'!Y98="No Data",1,IF('Indicator Data imputation'!Y97&lt;&gt;"",1,0))</f>
        <v>0</v>
      </c>
      <c r="Y94" s="42">
        <f>IF('Indicator Data'!Z98="No Data",1,IF('Indicator Data imputation'!Z97&lt;&gt;"",1,0))</f>
        <v>0</v>
      </c>
      <c r="Z94" s="42">
        <f>IF('Indicator Data'!AA98="No Data",1,IF('Indicator Data imputation'!AA97&lt;&gt;"",1,0))</f>
        <v>0</v>
      </c>
      <c r="AA94" s="42">
        <f>IF('Indicator Data'!AB98="No Data",1,IF('Indicator Data imputation'!AB97&lt;&gt;"",1,0))</f>
        <v>0</v>
      </c>
      <c r="AB94" s="42">
        <f>IF('Indicator Data'!AC98="No Data",1,IF('Indicator Data imputation'!AC97&lt;&gt;"",1,0))</f>
        <v>0</v>
      </c>
      <c r="AC94" s="42">
        <f>IF('Indicator Data'!AD98="No Data",1,IF('Indicator Data imputation'!AD97&lt;&gt;"",1,0))</f>
        <v>0</v>
      </c>
      <c r="AD94" s="42">
        <f>IF('Indicator Data'!AE98="No Data",1,IF('Indicator Data imputation'!AE97&lt;&gt;"",1,0))</f>
        <v>0</v>
      </c>
      <c r="AE94" s="42">
        <f>IF('Indicator Data'!AF98="No Data",1,IF('Indicator Data imputation'!AF97&lt;&gt;"",1,0))</f>
        <v>0</v>
      </c>
      <c r="AF94" s="42">
        <f>IF('Indicator Data'!AG98="No Data",1,IF('Indicator Data imputation'!AG97&lt;&gt;"",1,0))</f>
        <v>0</v>
      </c>
      <c r="AG94" s="42">
        <f>IF('Indicator Data'!AH98="No Data",1,IF('Indicator Data imputation'!AH97&lt;&gt;"",1,0))</f>
        <v>0</v>
      </c>
      <c r="AH94" s="42">
        <f>IF('Indicator Data'!AI98="No Data",1,IF('Indicator Data imputation'!AI97&lt;&gt;"",1,0))</f>
        <v>0</v>
      </c>
      <c r="AI94" s="42">
        <f>IF('Indicator Data'!AJ98="No Data",1,IF('Indicator Data imputation'!AJ97&lt;&gt;"",1,0))</f>
        <v>0</v>
      </c>
      <c r="AJ94" s="42">
        <f>IF('Indicator Data'!AK98="No Data",1,IF('Indicator Data imputation'!AK97&lt;&gt;"",1,0))</f>
        <v>0</v>
      </c>
      <c r="AK94" s="42">
        <f>IF('Indicator Data'!AL98="No Data",1,IF('Indicator Data imputation'!AL97&lt;&gt;"",1,0))</f>
        <v>0</v>
      </c>
      <c r="AL94" s="42">
        <f>IF('Indicator Data'!AM98="No Data",1,IF('Indicator Data imputation'!AM97&lt;&gt;"",1,0))</f>
        <v>0</v>
      </c>
      <c r="AM94" s="42">
        <f>IF('Indicator Data'!AN98="No Data",1,IF('Indicator Data imputation'!AN97&lt;&gt;"",1,0))</f>
        <v>0</v>
      </c>
      <c r="AN94" s="42">
        <f>IF('Indicator Data'!AO98="No Data",1,IF('Indicator Data imputation'!AO97&lt;&gt;"",1,0))</f>
        <v>0</v>
      </c>
      <c r="AO94" s="42">
        <f>IF('Indicator Data'!AP98="No Data",1,IF('Indicator Data imputation'!AP97&lt;&gt;"",1,0))</f>
        <v>0</v>
      </c>
      <c r="AP94" s="42">
        <f>IF('Indicator Data'!AQ98="No Data",1,IF('Indicator Data imputation'!AQ97&lt;&gt;"",1,0))</f>
        <v>0</v>
      </c>
      <c r="AQ94" s="42">
        <f>IF('Indicator Data'!AR98="No Data",1,IF('Indicator Data imputation'!AR97&lt;&gt;"",1,0))</f>
        <v>0</v>
      </c>
      <c r="AR94" s="42">
        <f>IF('Indicator Data'!AS98="No Data",1,IF('Indicator Data imputation'!AS97&lt;&gt;"",1,0))</f>
        <v>0</v>
      </c>
      <c r="AS94" s="42">
        <f>IF('Indicator Data'!AT98="No Data",1,IF('Indicator Data imputation'!AT97&lt;&gt;"",1,0))</f>
        <v>0</v>
      </c>
      <c r="AT94" s="42">
        <f>IF('Indicator Data'!AU98="No Data",1,IF('Indicator Data imputation'!AU97&lt;&gt;"",1,0))</f>
        <v>0</v>
      </c>
      <c r="AU94" s="42">
        <f>IF('Indicator Data'!AV98="No Data",1,IF('Indicator Data imputation'!AV97&lt;&gt;"",1,0))</f>
        <v>0</v>
      </c>
      <c r="AV94" s="42">
        <f>IF('Indicator Data'!AW98="No Data",1,IF('Indicator Data imputation'!AW97&lt;&gt;"",1,0))</f>
        <v>0</v>
      </c>
      <c r="AW94" s="42">
        <f>IF('Indicator Data'!AX98="No Data",1,IF('Indicator Data imputation'!AX97&lt;&gt;"",1,0))</f>
        <v>0</v>
      </c>
      <c r="AX94" s="42">
        <f>IF('Indicator Data'!AY98="No Data",1,IF('Indicator Data imputation'!AY97&lt;&gt;"",1,0))</f>
        <v>0</v>
      </c>
      <c r="AY94" s="42">
        <f>IF('Indicator Data'!AZ98="No Data",1,IF('Indicator Data imputation'!AZ97&lt;&gt;"",1,0))</f>
        <v>0</v>
      </c>
      <c r="AZ94" s="42">
        <f>IF('Indicator Data'!BA98="No Data",1,IF('Indicator Data imputation'!BA97&lt;&gt;"",1,0))</f>
        <v>0</v>
      </c>
      <c r="BA94" s="42">
        <f>IF('Indicator Data'!BB98="No Data",1,IF('Indicator Data imputation'!BB97&lt;&gt;"",1,0))</f>
        <v>0</v>
      </c>
      <c r="BB94" s="42">
        <f>IF('Indicator Data'!BC98="No Data",1,IF('Indicator Data imputation'!BC97&lt;&gt;"",1,0))</f>
        <v>0</v>
      </c>
      <c r="BC94" s="42">
        <f>IF('Indicator Data'!BD98="No Data",1,IF('Indicator Data imputation'!BD97&lt;&gt;"",1,0))</f>
        <v>0</v>
      </c>
      <c r="BD94" s="42">
        <f>IF('Indicator Data'!BE98="No Data",1,IF('Indicator Data imputation'!BE97&lt;&gt;"",1,0))</f>
        <v>0</v>
      </c>
      <c r="BE94" s="42">
        <f>IF('Indicator Data'!BF98="No Data",1,IF('Indicator Data imputation'!BF97&lt;&gt;"",1,0))</f>
        <v>0</v>
      </c>
      <c r="BF94" s="42">
        <f>IF('Indicator Data'!BG98="No Data",1,IF('Indicator Data imputation'!BG97&lt;&gt;"",1,0))</f>
        <v>0</v>
      </c>
      <c r="BG94" s="42">
        <f>IF('Indicator Data'!BH98="No Data",1,IF('Indicator Data imputation'!BH97&lt;&gt;"",1,0))</f>
        <v>0</v>
      </c>
      <c r="BH94" s="42">
        <f>IF('Indicator Data'!BI98="No Data",1,IF('Indicator Data imputation'!BI97&lt;&gt;"",1,0))</f>
        <v>0</v>
      </c>
      <c r="BI94" s="42">
        <f>IF('Indicator Data'!BJ98="No Data",1,IF('Indicator Data imputation'!BJ97&lt;&gt;"",1,0))</f>
        <v>0</v>
      </c>
      <c r="BJ94" s="42">
        <f>IF('Indicator Data'!BK98="No Data",1,IF('Indicator Data imputation'!BK97&lt;&gt;"",1,0))</f>
        <v>0</v>
      </c>
      <c r="BK94" s="42">
        <f>IF('Indicator Data'!BL98="No Data",1,IF('Indicator Data imputation'!BL97&lt;&gt;"",1,0))</f>
        <v>0</v>
      </c>
      <c r="BL94" s="42">
        <f>IF('Indicator Data'!BM98="No Data",1,IF('Indicator Data imputation'!BM97&lt;&gt;"",1,0))</f>
        <v>0</v>
      </c>
      <c r="BM94" s="42">
        <f>IF('Indicator Data'!BN98="No Data",1,IF('Indicator Data imputation'!BN97&lt;&gt;"",1,0))</f>
        <v>0</v>
      </c>
      <c r="BN94" s="42">
        <f>IF('Indicator Data'!BO98="No Data",1,IF('Indicator Data imputation'!BO97&lt;&gt;"",1,0))</f>
        <v>0</v>
      </c>
      <c r="BO94" s="42">
        <f>IF('Indicator Data'!BP98="No Data",1,IF('Indicator Data imputation'!BP97&lt;&gt;"",1,0))</f>
        <v>0</v>
      </c>
      <c r="BP94" s="42">
        <f>IF('Indicator Data'!BQ98="No Data",1,IF('Indicator Data imputation'!BQ97&lt;&gt;"",1,0))</f>
        <v>0</v>
      </c>
      <c r="BQ94" s="42">
        <f>IF('Indicator Data'!BR98="No Data",1,IF('Indicator Data imputation'!BR97&lt;&gt;"",1,0))</f>
        <v>0</v>
      </c>
      <c r="BR94" s="42">
        <f>IF('Indicator Data'!BS98="No Data",1,IF('Indicator Data imputation'!BS97&lt;&gt;"",1,0))</f>
        <v>0</v>
      </c>
      <c r="BS94" s="42">
        <f>IF('Indicator Data'!BT98="No Data",1,IF('Indicator Data imputation'!BT97&lt;&gt;"",1,0))</f>
        <v>0</v>
      </c>
      <c r="BT94" s="42">
        <f>IF('Indicator Data'!BU98="No Data",1,IF('Indicator Data imputation'!BU97&lt;&gt;"",1,0))</f>
        <v>0</v>
      </c>
      <c r="BU94">
        <f t="shared" si="3"/>
        <v>3</v>
      </c>
      <c r="BV94" s="44">
        <f t="shared" si="4"/>
        <v>0.04</v>
      </c>
    </row>
    <row r="95" spans="1:74">
      <c r="A95" t="str">
        <f>'Indicator Data'!B99</f>
        <v>LVA</v>
      </c>
      <c r="B95" s="42">
        <f>IF('Indicator Data'!C99="No Data",1,IF('Indicator Data imputation'!C98&lt;&gt;"",1,0))</f>
        <v>0</v>
      </c>
      <c r="C95" s="42">
        <f>IF('Indicator Data'!D99="No Data",1,IF('Indicator Data imputation'!D98&lt;&gt;"",1,0))</f>
        <v>0</v>
      </c>
      <c r="D95" s="42">
        <f>IF('Indicator Data'!E99="No Data",1,IF('Indicator Data imputation'!E98&lt;&gt;"",1,0))</f>
        <v>0</v>
      </c>
      <c r="E95" s="42">
        <f>IF('Indicator Data'!F99="No Data",1,IF('Indicator Data imputation'!F98&lt;&gt;"",1,0))</f>
        <v>0</v>
      </c>
      <c r="F95" s="42">
        <f>IF('Indicator Data'!G99="No Data",1,IF('Indicator Data imputation'!G98&lt;&gt;"",1,0))</f>
        <v>0</v>
      </c>
      <c r="G95" s="42">
        <f>IF('Indicator Data'!H99="No Data",1,IF('Indicator Data imputation'!H98&lt;&gt;"",1,0))</f>
        <v>0</v>
      </c>
      <c r="H95" s="42">
        <f>IF('Indicator Data'!I99="No Data",1,IF('Indicator Data imputation'!I98&lt;&gt;"",1,0))</f>
        <v>0</v>
      </c>
      <c r="I95" s="42">
        <f>IF('Indicator Data'!J99="No Data",1,IF('Indicator Data imputation'!J98&lt;&gt;"",1,0))</f>
        <v>0</v>
      </c>
      <c r="J95" s="42">
        <f>IF('Indicator Data'!K99="No Data",1,IF('Indicator Data imputation'!K98&lt;&gt;"",1,0))</f>
        <v>0</v>
      </c>
      <c r="K95" s="42">
        <f>IF('Indicator Data'!L99="No Data",1,IF('Indicator Data imputation'!L98&lt;&gt;"",1,0))</f>
        <v>0</v>
      </c>
      <c r="L95" s="42">
        <f>IF('Indicator Data'!M99="No Data",1,IF('Indicator Data imputation'!M98&lt;&gt;"",1,0))</f>
        <v>0</v>
      </c>
      <c r="M95" s="42">
        <f>IF('Indicator Data'!N99="No Data",1,IF('Indicator Data imputation'!N98&lt;&gt;"",1,0))</f>
        <v>1</v>
      </c>
      <c r="N95" s="42">
        <f>IF('Indicator Data'!O99="No Data",1,IF('Indicator Data imputation'!O98&lt;&gt;"",1,0))</f>
        <v>1</v>
      </c>
      <c r="O95" s="42">
        <f>IF('Indicator Data'!P99="No Data",1,IF('Indicator Data imputation'!P98&lt;&gt;"",1,0))</f>
        <v>1</v>
      </c>
      <c r="P95" s="42">
        <f>IF('Indicator Data'!Q99="No Data",1,IF('Indicator Data imputation'!Q98&lt;&gt;"",1,0))</f>
        <v>0</v>
      </c>
      <c r="Q95" s="42">
        <f>IF('Indicator Data'!R99="No Data",1,IF('Indicator Data imputation'!R98&lt;&gt;"",1,0))</f>
        <v>0</v>
      </c>
      <c r="R95" s="42">
        <f>IF('Indicator Data'!S99="No Data",1,IF('Indicator Data imputation'!S98&lt;&gt;"",1,0))</f>
        <v>0</v>
      </c>
      <c r="S95" s="42">
        <f>IF('Indicator Data'!T99="No Data",1,IF('Indicator Data imputation'!T98&lt;&gt;"",1,0))</f>
        <v>0</v>
      </c>
      <c r="T95" s="42">
        <f>IF('Indicator Data'!U99="No Data",1,IF('Indicator Data imputation'!U98&lt;&gt;"",1,0))</f>
        <v>0</v>
      </c>
      <c r="U95" s="42">
        <f>IF('Indicator Data'!V99="No Data",1,IF('Indicator Data imputation'!V98&lt;&gt;"",1,0))</f>
        <v>0</v>
      </c>
      <c r="V95" s="42">
        <f>IF('Indicator Data'!W99="No Data",1,IF('Indicator Data imputation'!W98&lt;&gt;"",1,0))</f>
        <v>0</v>
      </c>
      <c r="W95" s="42">
        <f>IF('Indicator Data'!X99="No Data",1,IF('Indicator Data imputation'!X98&lt;&gt;"",1,0))</f>
        <v>0</v>
      </c>
      <c r="X95" s="42">
        <f>IF('Indicator Data'!Y99="No Data",1,IF('Indicator Data imputation'!Y98&lt;&gt;"",1,0))</f>
        <v>0</v>
      </c>
      <c r="Y95" s="42">
        <f>IF('Indicator Data'!Z99="No Data",1,IF('Indicator Data imputation'!Z98&lt;&gt;"",1,0))</f>
        <v>0</v>
      </c>
      <c r="Z95" s="42">
        <f>IF('Indicator Data'!AA99="No Data",1,IF('Indicator Data imputation'!AA98&lt;&gt;"",1,0))</f>
        <v>1</v>
      </c>
      <c r="AA95" s="42">
        <f>IF('Indicator Data'!AB99="No Data",1,IF('Indicator Data imputation'!AB98&lt;&gt;"",1,0))</f>
        <v>0</v>
      </c>
      <c r="AB95" s="42">
        <f>IF('Indicator Data'!AC99="No Data",1,IF('Indicator Data imputation'!AC98&lt;&gt;"",1,0))</f>
        <v>0</v>
      </c>
      <c r="AC95" s="42">
        <f>IF('Indicator Data'!AD99="No Data",1,IF('Indicator Data imputation'!AD98&lt;&gt;"",1,0))</f>
        <v>0</v>
      </c>
      <c r="AD95" s="42">
        <f>IF('Indicator Data'!AE99="No Data",1,IF('Indicator Data imputation'!AE98&lt;&gt;"",1,0))</f>
        <v>0</v>
      </c>
      <c r="AE95" s="42">
        <f>IF('Indicator Data'!AF99="No Data",1,IF('Indicator Data imputation'!AF98&lt;&gt;"",1,0))</f>
        <v>0</v>
      </c>
      <c r="AF95" s="42">
        <f>IF('Indicator Data'!AG99="No Data",1,IF('Indicator Data imputation'!AG98&lt;&gt;"",1,0))</f>
        <v>0</v>
      </c>
      <c r="AG95" s="42">
        <f>IF('Indicator Data'!AH99="No Data",1,IF('Indicator Data imputation'!AH98&lt;&gt;"",1,0))</f>
        <v>0</v>
      </c>
      <c r="AH95" s="42">
        <f>IF('Indicator Data'!AI99="No Data",1,IF('Indicator Data imputation'!AI98&lt;&gt;"",1,0))</f>
        <v>1</v>
      </c>
      <c r="AI95" s="42">
        <f>IF('Indicator Data'!AJ99="No Data",1,IF('Indicator Data imputation'!AJ98&lt;&gt;"",1,0))</f>
        <v>0</v>
      </c>
      <c r="AJ95" s="42">
        <f>IF('Indicator Data'!AK99="No Data",1,IF('Indicator Data imputation'!AK98&lt;&gt;"",1,0))</f>
        <v>0</v>
      </c>
      <c r="AK95" s="42">
        <f>IF('Indicator Data'!AL99="No Data",1,IF('Indicator Data imputation'!AL98&lt;&gt;"",1,0))</f>
        <v>0</v>
      </c>
      <c r="AL95" s="42">
        <f>IF('Indicator Data'!AM99="No Data",1,IF('Indicator Data imputation'!AM98&lt;&gt;"",1,0))</f>
        <v>1</v>
      </c>
      <c r="AM95" s="42">
        <f>IF('Indicator Data'!AN99="No Data",1,IF('Indicator Data imputation'!AN98&lt;&gt;"",1,0))</f>
        <v>0</v>
      </c>
      <c r="AN95" s="42">
        <f>IF('Indicator Data'!AO99="No Data",1,IF('Indicator Data imputation'!AO98&lt;&gt;"",1,0))</f>
        <v>0</v>
      </c>
      <c r="AO95" s="42">
        <f>IF('Indicator Data'!AP99="No Data",1,IF('Indicator Data imputation'!AP98&lt;&gt;"",1,0))</f>
        <v>0</v>
      </c>
      <c r="AP95" s="42">
        <f>IF('Indicator Data'!AQ99="No Data",1,IF('Indicator Data imputation'!AQ98&lt;&gt;"",1,0))</f>
        <v>0</v>
      </c>
      <c r="AQ95" s="42">
        <f>IF('Indicator Data'!AR99="No Data",1,IF('Indicator Data imputation'!AR98&lt;&gt;"",1,0))</f>
        <v>0</v>
      </c>
      <c r="AR95" s="42">
        <f>IF('Indicator Data'!AS99="No Data",1,IF('Indicator Data imputation'!AS98&lt;&gt;"",1,0))</f>
        <v>0</v>
      </c>
      <c r="AS95" s="42">
        <f>IF('Indicator Data'!AT99="No Data",1,IF('Indicator Data imputation'!AT98&lt;&gt;"",1,0))</f>
        <v>1</v>
      </c>
      <c r="AT95" s="42">
        <f>IF('Indicator Data'!AU99="No Data",1,IF('Indicator Data imputation'!AU98&lt;&gt;"",1,0))</f>
        <v>0</v>
      </c>
      <c r="AU95" s="42">
        <f>IF('Indicator Data'!AV99="No Data",1,IF('Indicator Data imputation'!AV98&lt;&gt;"",1,0))</f>
        <v>0</v>
      </c>
      <c r="AV95" s="42">
        <f>IF('Indicator Data'!AW99="No Data",1,IF('Indicator Data imputation'!AW98&lt;&gt;"",1,0))</f>
        <v>0</v>
      </c>
      <c r="AW95" s="42">
        <f>IF('Indicator Data'!AX99="No Data",1,IF('Indicator Data imputation'!AX98&lt;&gt;"",1,0))</f>
        <v>0</v>
      </c>
      <c r="AX95" s="42">
        <f>IF('Indicator Data'!AY99="No Data",1,IF('Indicator Data imputation'!AY98&lt;&gt;"",1,0))</f>
        <v>0</v>
      </c>
      <c r="AY95" s="42">
        <f>IF('Indicator Data'!AZ99="No Data",1,IF('Indicator Data imputation'!AZ98&lt;&gt;"",1,0))</f>
        <v>0</v>
      </c>
      <c r="AZ95" s="42">
        <f>IF('Indicator Data'!BA99="No Data",1,IF('Indicator Data imputation'!BA98&lt;&gt;"",1,0))</f>
        <v>0</v>
      </c>
      <c r="BA95" s="42">
        <f>IF('Indicator Data'!BB99="No Data",1,IF('Indicator Data imputation'!BB98&lt;&gt;"",1,0))</f>
        <v>0</v>
      </c>
      <c r="BB95" s="42">
        <f>IF('Indicator Data'!BC99="No Data",1,IF('Indicator Data imputation'!BC98&lt;&gt;"",1,0))</f>
        <v>0</v>
      </c>
      <c r="BC95" s="42">
        <f>IF('Indicator Data'!BD99="No Data",1,IF('Indicator Data imputation'!BD98&lt;&gt;"",1,0))</f>
        <v>0</v>
      </c>
      <c r="BD95" s="42">
        <f>IF('Indicator Data'!BE99="No Data",1,IF('Indicator Data imputation'!BE98&lt;&gt;"",1,0))</f>
        <v>0</v>
      </c>
      <c r="BE95" s="42">
        <f>IF('Indicator Data'!BF99="No Data",1,IF('Indicator Data imputation'!BF98&lt;&gt;"",1,0))</f>
        <v>1</v>
      </c>
      <c r="BF95" s="42">
        <f>IF('Indicator Data'!BG99="No Data",1,IF('Indicator Data imputation'!BG98&lt;&gt;"",1,0))</f>
        <v>0</v>
      </c>
      <c r="BG95" s="42">
        <f>IF('Indicator Data'!BH99="No Data",1,IF('Indicator Data imputation'!BH98&lt;&gt;"",1,0))</f>
        <v>0</v>
      </c>
      <c r="BH95" s="42">
        <f>IF('Indicator Data'!BI99="No Data",1,IF('Indicator Data imputation'!BI98&lt;&gt;"",1,0))</f>
        <v>0</v>
      </c>
      <c r="BI95" s="42">
        <f>IF('Indicator Data'!BJ99="No Data",1,IF('Indicator Data imputation'!BJ98&lt;&gt;"",1,0))</f>
        <v>0</v>
      </c>
      <c r="BJ95" s="42">
        <f>IF('Indicator Data'!BK99="No Data",1,IF('Indicator Data imputation'!BK98&lt;&gt;"",1,0))</f>
        <v>0</v>
      </c>
      <c r="BK95" s="42">
        <f>IF('Indicator Data'!BL99="No Data",1,IF('Indicator Data imputation'!BL98&lt;&gt;"",1,0))</f>
        <v>0</v>
      </c>
      <c r="BL95" s="42">
        <f>IF('Indicator Data'!BM99="No Data",1,IF('Indicator Data imputation'!BM98&lt;&gt;"",1,0))</f>
        <v>0</v>
      </c>
      <c r="BM95" s="42">
        <f>IF('Indicator Data'!BN99="No Data",1,IF('Indicator Data imputation'!BN98&lt;&gt;"",1,0))</f>
        <v>0</v>
      </c>
      <c r="BN95" s="42">
        <f>IF('Indicator Data'!BO99="No Data",1,IF('Indicator Data imputation'!BO98&lt;&gt;"",1,0))</f>
        <v>0</v>
      </c>
      <c r="BO95" s="42">
        <f>IF('Indicator Data'!BP99="No Data",1,IF('Indicator Data imputation'!BP98&lt;&gt;"",1,0))</f>
        <v>0</v>
      </c>
      <c r="BP95" s="42">
        <f>IF('Indicator Data'!BQ99="No Data",1,IF('Indicator Data imputation'!BQ98&lt;&gt;"",1,0))</f>
        <v>0</v>
      </c>
      <c r="BQ95" s="42">
        <f>IF('Indicator Data'!BR99="No Data",1,IF('Indicator Data imputation'!BR98&lt;&gt;"",1,0))</f>
        <v>0</v>
      </c>
      <c r="BR95" s="42">
        <f>IF('Indicator Data'!BS99="No Data",1,IF('Indicator Data imputation'!BS98&lt;&gt;"",1,0))</f>
        <v>0</v>
      </c>
      <c r="BS95" s="42">
        <f>IF('Indicator Data'!BT99="No Data",1,IF('Indicator Data imputation'!BT98&lt;&gt;"",1,0))</f>
        <v>0</v>
      </c>
      <c r="BT95" s="42">
        <f>IF('Indicator Data'!BU99="No Data",1,IF('Indicator Data imputation'!BU98&lt;&gt;"",1,0))</f>
        <v>0</v>
      </c>
      <c r="BU95">
        <f t="shared" si="3"/>
        <v>8</v>
      </c>
      <c r="BV95" s="44">
        <f t="shared" si="4"/>
        <v>0.10666666666666667</v>
      </c>
    </row>
    <row r="96" spans="1:74">
      <c r="A96" t="str">
        <f>'Indicator Data'!B100</f>
        <v>LBN</v>
      </c>
      <c r="B96" s="42">
        <f>IF('Indicator Data'!C100="No Data",1,IF('Indicator Data imputation'!C99&lt;&gt;"",1,0))</f>
        <v>0</v>
      </c>
      <c r="C96" s="42">
        <f>IF('Indicator Data'!D100="No Data",1,IF('Indicator Data imputation'!D99&lt;&gt;"",1,0))</f>
        <v>0</v>
      </c>
      <c r="D96" s="42">
        <f>IF('Indicator Data'!E100="No Data",1,IF('Indicator Data imputation'!E99&lt;&gt;"",1,0))</f>
        <v>0</v>
      </c>
      <c r="E96" s="42">
        <f>IF('Indicator Data'!F100="No Data",1,IF('Indicator Data imputation'!F99&lt;&gt;"",1,0))</f>
        <v>0</v>
      </c>
      <c r="F96" s="42">
        <f>IF('Indicator Data'!G100="No Data",1,IF('Indicator Data imputation'!G99&lt;&gt;"",1,0))</f>
        <v>0</v>
      </c>
      <c r="G96" s="42">
        <f>IF('Indicator Data'!H100="No Data",1,IF('Indicator Data imputation'!H99&lt;&gt;"",1,0))</f>
        <v>0</v>
      </c>
      <c r="H96" s="42">
        <f>IF('Indicator Data'!I100="No Data",1,IF('Indicator Data imputation'!I99&lt;&gt;"",1,0))</f>
        <v>0</v>
      </c>
      <c r="I96" s="42">
        <f>IF('Indicator Data'!J100="No Data",1,IF('Indicator Data imputation'!J99&lt;&gt;"",1,0))</f>
        <v>0</v>
      </c>
      <c r="J96" s="42">
        <f>IF('Indicator Data'!K100="No Data",1,IF('Indicator Data imputation'!K99&lt;&gt;"",1,0))</f>
        <v>0</v>
      </c>
      <c r="K96" s="42">
        <f>IF('Indicator Data'!L100="No Data",1,IF('Indicator Data imputation'!L99&lt;&gt;"",1,0))</f>
        <v>0</v>
      </c>
      <c r="L96" s="42">
        <f>IF('Indicator Data'!M100="No Data",1,IF('Indicator Data imputation'!M99&lt;&gt;"",1,0))</f>
        <v>0</v>
      </c>
      <c r="M96" s="42">
        <f>IF('Indicator Data'!N100="No Data",1,IF('Indicator Data imputation'!N99&lt;&gt;"",1,0))</f>
        <v>1</v>
      </c>
      <c r="N96" s="42">
        <f>IF('Indicator Data'!O100="No Data",1,IF('Indicator Data imputation'!O99&lt;&gt;"",1,0))</f>
        <v>1</v>
      </c>
      <c r="O96" s="42">
        <f>IF('Indicator Data'!P100="No Data",1,IF('Indicator Data imputation'!P99&lt;&gt;"",1,0))</f>
        <v>1</v>
      </c>
      <c r="P96" s="42">
        <f>IF('Indicator Data'!Q100="No Data",1,IF('Indicator Data imputation'!Q99&lt;&gt;"",1,0))</f>
        <v>0</v>
      </c>
      <c r="Q96" s="42">
        <f>IF('Indicator Data'!R100="No Data",1,IF('Indicator Data imputation'!R99&lt;&gt;"",1,0))</f>
        <v>0</v>
      </c>
      <c r="R96" s="42">
        <f>IF('Indicator Data'!S100="No Data",1,IF('Indicator Data imputation'!S99&lt;&gt;"",1,0))</f>
        <v>0</v>
      </c>
      <c r="S96" s="42">
        <f>IF('Indicator Data'!T100="No Data",1,IF('Indicator Data imputation'!T99&lt;&gt;"",1,0))</f>
        <v>0</v>
      </c>
      <c r="T96" s="42">
        <f>IF('Indicator Data'!U100="No Data",1,IF('Indicator Data imputation'!U99&lt;&gt;"",1,0))</f>
        <v>0</v>
      </c>
      <c r="U96" s="42">
        <f>IF('Indicator Data'!V100="No Data",1,IF('Indicator Data imputation'!V99&lt;&gt;"",1,0))</f>
        <v>0</v>
      </c>
      <c r="V96" s="42">
        <f>IF('Indicator Data'!W100="No Data",1,IF('Indicator Data imputation'!W99&lt;&gt;"",1,0))</f>
        <v>0</v>
      </c>
      <c r="W96" s="42">
        <f>IF('Indicator Data'!X100="No Data",1,IF('Indicator Data imputation'!X99&lt;&gt;"",1,0))</f>
        <v>0</v>
      </c>
      <c r="X96" s="42">
        <f>IF('Indicator Data'!Y100="No Data",1,IF('Indicator Data imputation'!Y99&lt;&gt;"",1,0))</f>
        <v>1</v>
      </c>
      <c r="Y96" s="42">
        <f>IF('Indicator Data'!Z100="No Data",1,IF('Indicator Data imputation'!Z99&lt;&gt;"",1,0))</f>
        <v>0</v>
      </c>
      <c r="Z96" s="42">
        <f>IF('Indicator Data'!AA100="No Data",1,IF('Indicator Data imputation'!AA99&lt;&gt;"",1,0))</f>
        <v>1</v>
      </c>
      <c r="AA96" s="42">
        <f>IF('Indicator Data'!AB100="No Data",1,IF('Indicator Data imputation'!AB99&lt;&gt;"",1,0))</f>
        <v>0</v>
      </c>
      <c r="AB96" s="42">
        <f>IF('Indicator Data'!AC100="No Data",1,IF('Indicator Data imputation'!AC99&lt;&gt;"",1,0))</f>
        <v>0</v>
      </c>
      <c r="AC96" s="42">
        <f>IF('Indicator Data'!AD100="No Data",1,IF('Indicator Data imputation'!AD99&lt;&gt;"",1,0))</f>
        <v>0</v>
      </c>
      <c r="AD96" s="42">
        <f>IF('Indicator Data'!AE100="No Data",1,IF('Indicator Data imputation'!AE99&lt;&gt;"",1,0))</f>
        <v>0</v>
      </c>
      <c r="AE96" s="42">
        <f>IF('Indicator Data'!AF100="No Data",1,IF('Indicator Data imputation'!AF99&lt;&gt;"",1,0))</f>
        <v>0</v>
      </c>
      <c r="AF96" s="42">
        <f>IF('Indicator Data'!AG100="No Data",1,IF('Indicator Data imputation'!AG99&lt;&gt;"",1,0))</f>
        <v>0</v>
      </c>
      <c r="AG96" s="42">
        <f>IF('Indicator Data'!AH100="No Data",1,IF('Indicator Data imputation'!AH99&lt;&gt;"",1,0))</f>
        <v>0</v>
      </c>
      <c r="AH96" s="42">
        <f>IF('Indicator Data'!AI100="No Data",1,IF('Indicator Data imputation'!AI99&lt;&gt;"",1,0))</f>
        <v>1</v>
      </c>
      <c r="AI96" s="42">
        <f>IF('Indicator Data'!AJ100="No Data",1,IF('Indicator Data imputation'!AJ99&lt;&gt;"",1,0))</f>
        <v>0</v>
      </c>
      <c r="AJ96" s="42">
        <f>IF('Indicator Data'!AK100="No Data",1,IF('Indicator Data imputation'!AK99&lt;&gt;"",1,0))</f>
        <v>0</v>
      </c>
      <c r="AK96" s="42">
        <f>IF('Indicator Data'!AL100="No Data",1,IF('Indicator Data imputation'!AL99&lt;&gt;"",1,0))</f>
        <v>0</v>
      </c>
      <c r="AL96" s="42">
        <f>IF('Indicator Data'!AM100="No Data",1,IF('Indicator Data imputation'!AM99&lt;&gt;"",1,0))</f>
        <v>0</v>
      </c>
      <c r="AM96" s="42">
        <f>IF('Indicator Data'!AN100="No Data",1,IF('Indicator Data imputation'!AN99&lt;&gt;"",1,0))</f>
        <v>0</v>
      </c>
      <c r="AN96" s="42">
        <f>IF('Indicator Data'!AO100="No Data",1,IF('Indicator Data imputation'!AO99&lt;&gt;"",1,0))</f>
        <v>0</v>
      </c>
      <c r="AO96" s="42">
        <f>IF('Indicator Data'!AP100="No Data",1,IF('Indicator Data imputation'!AP99&lt;&gt;"",1,0))</f>
        <v>0</v>
      </c>
      <c r="AP96" s="42">
        <f>IF('Indicator Data'!AQ100="No Data",1,IF('Indicator Data imputation'!AQ99&lt;&gt;"",1,0))</f>
        <v>0</v>
      </c>
      <c r="AQ96" s="42">
        <f>IF('Indicator Data'!AR100="No Data",1,IF('Indicator Data imputation'!AR99&lt;&gt;"",1,0))</f>
        <v>0</v>
      </c>
      <c r="AR96" s="42">
        <f>IF('Indicator Data'!AS100="No Data",1,IF('Indicator Data imputation'!AS99&lt;&gt;"",1,0))</f>
        <v>1</v>
      </c>
      <c r="AS96" s="42">
        <f>IF('Indicator Data'!AT100="No Data",1,IF('Indicator Data imputation'!AT99&lt;&gt;"",1,0))</f>
        <v>1</v>
      </c>
      <c r="AT96" s="42">
        <f>IF('Indicator Data'!AU100="No Data",1,IF('Indicator Data imputation'!AU99&lt;&gt;"",1,0))</f>
        <v>0</v>
      </c>
      <c r="AU96" s="42">
        <f>IF('Indicator Data'!AV100="No Data",1,IF('Indicator Data imputation'!AV99&lt;&gt;"",1,0))</f>
        <v>0</v>
      </c>
      <c r="AV96" s="42">
        <f>IF('Indicator Data'!AW100="No Data",1,IF('Indicator Data imputation'!AW99&lt;&gt;"",1,0))</f>
        <v>0</v>
      </c>
      <c r="AW96" s="42">
        <f>IF('Indicator Data'!AX100="No Data",1,IF('Indicator Data imputation'!AX99&lt;&gt;"",1,0))</f>
        <v>0</v>
      </c>
      <c r="AX96" s="42">
        <f>IF('Indicator Data'!AY100="No Data",1,IF('Indicator Data imputation'!AY99&lt;&gt;"",1,0))</f>
        <v>0</v>
      </c>
      <c r="AY96" s="42">
        <f>IF('Indicator Data'!AZ100="No Data",1,IF('Indicator Data imputation'!AZ99&lt;&gt;"",1,0))</f>
        <v>0</v>
      </c>
      <c r="AZ96" s="42">
        <f>IF('Indicator Data'!BA100="No Data",1,IF('Indicator Data imputation'!BA99&lt;&gt;"",1,0))</f>
        <v>0</v>
      </c>
      <c r="BA96" s="42">
        <f>IF('Indicator Data'!BB100="No Data",1,IF('Indicator Data imputation'!BB99&lt;&gt;"",1,0))</f>
        <v>0</v>
      </c>
      <c r="BB96" s="42">
        <f>IF('Indicator Data'!BC100="No Data",1,IF('Indicator Data imputation'!BC99&lt;&gt;"",1,0))</f>
        <v>0</v>
      </c>
      <c r="BC96" s="42">
        <f>IF('Indicator Data'!BD100="No Data",1,IF('Indicator Data imputation'!BD99&lt;&gt;"",1,0))</f>
        <v>0</v>
      </c>
      <c r="BD96" s="42">
        <f>IF('Indicator Data'!BE100="No Data",1,IF('Indicator Data imputation'!BE99&lt;&gt;"",1,0))</f>
        <v>0</v>
      </c>
      <c r="BE96" s="42">
        <f>IF('Indicator Data'!BF100="No Data",1,IF('Indicator Data imputation'!BF99&lt;&gt;"",1,0))</f>
        <v>0</v>
      </c>
      <c r="BF96" s="42">
        <f>IF('Indicator Data'!BG100="No Data",1,IF('Indicator Data imputation'!BG99&lt;&gt;"",1,0))</f>
        <v>0</v>
      </c>
      <c r="BG96" s="42">
        <f>IF('Indicator Data'!BH100="No Data",1,IF('Indicator Data imputation'!BH99&lt;&gt;"",1,0))</f>
        <v>0</v>
      </c>
      <c r="BH96" s="42">
        <f>IF('Indicator Data'!BI100="No Data",1,IF('Indicator Data imputation'!BI99&lt;&gt;"",1,0))</f>
        <v>0</v>
      </c>
      <c r="BI96" s="42">
        <f>IF('Indicator Data'!BJ100="No Data",1,IF('Indicator Data imputation'!BJ99&lt;&gt;"",1,0))</f>
        <v>0</v>
      </c>
      <c r="BJ96" s="42">
        <f>IF('Indicator Data'!BK100="No Data",1,IF('Indicator Data imputation'!BK99&lt;&gt;"",1,0))</f>
        <v>0</v>
      </c>
      <c r="BK96" s="42">
        <f>IF('Indicator Data'!BL100="No Data",1,IF('Indicator Data imputation'!BL99&lt;&gt;"",1,0))</f>
        <v>0</v>
      </c>
      <c r="BL96" s="42">
        <f>IF('Indicator Data'!BM100="No Data",1,IF('Indicator Data imputation'!BM99&lt;&gt;"",1,0))</f>
        <v>0</v>
      </c>
      <c r="BM96" s="42">
        <f>IF('Indicator Data'!BN100="No Data",1,IF('Indicator Data imputation'!BN99&lt;&gt;"",1,0))</f>
        <v>0</v>
      </c>
      <c r="BN96" s="42">
        <f>IF('Indicator Data'!BO100="No Data",1,IF('Indicator Data imputation'!BO99&lt;&gt;"",1,0))</f>
        <v>0</v>
      </c>
      <c r="BO96" s="42">
        <f>IF('Indicator Data'!BP100="No Data",1,IF('Indicator Data imputation'!BP99&lt;&gt;"",1,0))</f>
        <v>0</v>
      </c>
      <c r="BP96" s="42">
        <f>IF('Indicator Data'!BQ100="No Data",1,IF('Indicator Data imputation'!BQ99&lt;&gt;"",1,0))</f>
        <v>0</v>
      </c>
      <c r="BQ96" s="42">
        <f>IF('Indicator Data'!BR100="No Data",1,IF('Indicator Data imputation'!BR99&lt;&gt;"",1,0))</f>
        <v>0</v>
      </c>
      <c r="BR96" s="42">
        <f>IF('Indicator Data'!BS100="No Data",1,IF('Indicator Data imputation'!BS99&lt;&gt;"",1,0))</f>
        <v>0</v>
      </c>
      <c r="BS96" s="42">
        <f>IF('Indicator Data'!BT100="No Data",1,IF('Indicator Data imputation'!BT99&lt;&gt;"",1,0))</f>
        <v>0</v>
      </c>
      <c r="BT96" s="42">
        <f>IF('Indicator Data'!BU100="No Data",1,IF('Indicator Data imputation'!BU99&lt;&gt;"",1,0))</f>
        <v>0</v>
      </c>
      <c r="BU96">
        <f t="shared" si="3"/>
        <v>8</v>
      </c>
      <c r="BV96" s="44">
        <f t="shared" si="4"/>
        <v>0.10666666666666667</v>
      </c>
    </row>
    <row r="97" spans="1:74">
      <c r="A97" t="str">
        <f>'Indicator Data'!B101</f>
        <v>LSO</v>
      </c>
      <c r="B97" s="42">
        <f>IF('Indicator Data'!C101="No Data",1,IF('Indicator Data imputation'!C100&lt;&gt;"",1,0))</f>
        <v>0</v>
      </c>
      <c r="C97" s="42">
        <f>IF('Indicator Data'!D101="No Data",1,IF('Indicator Data imputation'!D100&lt;&gt;"",1,0))</f>
        <v>0</v>
      </c>
      <c r="D97" s="42">
        <f>IF('Indicator Data'!E101="No Data",1,IF('Indicator Data imputation'!E100&lt;&gt;"",1,0))</f>
        <v>0</v>
      </c>
      <c r="E97" s="42">
        <f>IF('Indicator Data'!F101="No Data",1,IF('Indicator Data imputation'!F100&lt;&gt;"",1,0))</f>
        <v>0</v>
      </c>
      <c r="F97" s="42">
        <f>IF('Indicator Data'!G101="No Data",1,IF('Indicator Data imputation'!G100&lt;&gt;"",1,0))</f>
        <v>0</v>
      </c>
      <c r="G97" s="42">
        <f>IF('Indicator Data'!H101="No Data",1,IF('Indicator Data imputation'!H100&lt;&gt;"",1,0))</f>
        <v>0</v>
      </c>
      <c r="H97" s="42">
        <f>IF('Indicator Data'!I101="No Data",1,IF('Indicator Data imputation'!I100&lt;&gt;"",1,0))</f>
        <v>0</v>
      </c>
      <c r="I97" s="42">
        <f>IF('Indicator Data'!J101="No Data",1,IF('Indicator Data imputation'!J100&lt;&gt;"",1,0))</f>
        <v>0</v>
      </c>
      <c r="J97" s="42">
        <f>IF('Indicator Data'!K101="No Data",1,IF('Indicator Data imputation'!K100&lt;&gt;"",1,0))</f>
        <v>0</v>
      </c>
      <c r="K97" s="42">
        <f>IF('Indicator Data'!L101="No Data",1,IF('Indicator Data imputation'!L100&lt;&gt;"",1,0))</f>
        <v>0</v>
      </c>
      <c r="L97" s="42">
        <f>IF('Indicator Data'!M101="No Data",1,IF('Indicator Data imputation'!M100&lt;&gt;"",1,0))</f>
        <v>0</v>
      </c>
      <c r="M97" s="42">
        <f>IF('Indicator Data'!N101="No Data",1,IF('Indicator Data imputation'!N100&lt;&gt;"",1,0))</f>
        <v>0</v>
      </c>
      <c r="N97" s="42">
        <f>IF('Indicator Data'!O101="No Data",1,IF('Indicator Data imputation'!O100&lt;&gt;"",1,0))</f>
        <v>0</v>
      </c>
      <c r="O97" s="42">
        <f>IF('Indicator Data'!P101="No Data",1,IF('Indicator Data imputation'!P100&lt;&gt;"",1,0))</f>
        <v>0</v>
      </c>
      <c r="P97" s="42">
        <f>IF('Indicator Data'!Q101="No Data",1,IF('Indicator Data imputation'!Q100&lt;&gt;"",1,0))</f>
        <v>0</v>
      </c>
      <c r="Q97" s="42">
        <f>IF('Indicator Data'!R101="No Data",1,IF('Indicator Data imputation'!R100&lt;&gt;"",1,0))</f>
        <v>0</v>
      </c>
      <c r="R97" s="42">
        <f>IF('Indicator Data'!S101="No Data",1,IF('Indicator Data imputation'!S100&lt;&gt;"",1,0))</f>
        <v>0</v>
      </c>
      <c r="S97" s="42">
        <f>IF('Indicator Data'!T101="No Data",1,IF('Indicator Data imputation'!T100&lt;&gt;"",1,0))</f>
        <v>0</v>
      </c>
      <c r="T97" s="42">
        <f>IF('Indicator Data'!U101="No Data",1,IF('Indicator Data imputation'!U100&lt;&gt;"",1,0))</f>
        <v>0</v>
      </c>
      <c r="U97" s="42">
        <f>IF('Indicator Data'!V101="No Data",1,IF('Indicator Data imputation'!V100&lt;&gt;"",1,0))</f>
        <v>0</v>
      </c>
      <c r="V97" s="42">
        <f>IF('Indicator Data'!W101="No Data",1,IF('Indicator Data imputation'!W100&lt;&gt;"",1,0))</f>
        <v>0</v>
      </c>
      <c r="W97" s="42">
        <f>IF('Indicator Data'!X101="No Data",1,IF('Indicator Data imputation'!X100&lt;&gt;"",1,0))</f>
        <v>0</v>
      </c>
      <c r="X97" s="42">
        <f>IF('Indicator Data'!Y101="No Data",1,IF('Indicator Data imputation'!Y100&lt;&gt;"",1,0))</f>
        <v>0</v>
      </c>
      <c r="Y97" s="42">
        <f>IF('Indicator Data'!Z101="No Data",1,IF('Indicator Data imputation'!Z100&lt;&gt;"",1,0))</f>
        <v>0</v>
      </c>
      <c r="Z97" s="42">
        <f>IF('Indicator Data'!AA101="No Data",1,IF('Indicator Data imputation'!AA100&lt;&gt;"",1,0))</f>
        <v>0</v>
      </c>
      <c r="AA97" s="42">
        <f>IF('Indicator Data'!AB101="No Data",1,IF('Indicator Data imputation'!AB100&lt;&gt;"",1,0))</f>
        <v>0</v>
      </c>
      <c r="AB97" s="42">
        <f>IF('Indicator Data'!AC101="No Data",1,IF('Indicator Data imputation'!AC100&lt;&gt;"",1,0))</f>
        <v>0</v>
      </c>
      <c r="AC97" s="42">
        <f>IF('Indicator Data'!AD101="No Data",1,IF('Indicator Data imputation'!AD100&lt;&gt;"",1,0))</f>
        <v>0</v>
      </c>
      <c r="AD97" s="42">
        <f>IF('Indicator Data'!AE101="No Data",1,IF('Indicator Data imputation'!AE100&lt;&gt;"",1,0))</f>
        <v>0</v>
      </c>
      <c r="AE97" s="42">
        <f>IF('Indicator Data'!AF101="No Data",1,IF('Indicator Data imputation'!AF100&lt;&gt;"",1,0))</f>
        <v>0</v>
      </c>
      <c r="AF97" s="42">
        <f>IF('Indicator Data'!AG101="No Data",1,IF('Indicator Data imputation'!AG100&lt;&gt;"",1,0))</f>
        <v>0</v>
      </c>
      <c r="AG97" s="42">
        <f>IF('Indicator Data'!AH101="No Data",1,IF('Indicator Data imputation'!AH100&lt;&gt;"",1,0))</f>
        <v>0</v>
      </c>
      <c r="AH97" s="42">
        <f>IF('Indicator Data'!AI101="No Data",1,IF('Indicator Data imputation'!AI100&lt;&gt;"",1,0))</f>
        <v>0</v>
      </c>
      <c r="AI97" s="42">
        <f>IF('Indicator Data'!AJ101="No Data",1,IF('Indicator Data imputation'!AJ100&lt;&gt;"",1,0))</f>
        <v>0</v>
      </c>
      <c r="AJ97" s="42">
        <f>IF('Indicator Data'!AK101="No Data",1,IF('Indicator Data imputation'!AK100&lt;&gt;"",1,0))</f>
        <v>0</v>
      </c>
      <c r="AK97" s="42">
        <f>IF('Indicator Data'!AL101="No Data",1,IF('Indicator Data imputation'!AL100&lt;&gt;"",1,0))</f>
        <v>0</v>
      </c>
      <c r="AL97" s="42">
        <f>IF('Indicator Data'!AM101="No Data",1,IF('Indicator Data imputation'!AM100&lt;&gt;"",1,0))</f>
        <v>0</v>
      </c>
      <c r="AM97" s="42">
        <f>IF('Indicator Data'!AN101="No Data",1,IF('Indicator Data imputation'!AN100&lt;&gt;"",1,0))</f>
        <v>0</v>
      </c>
      <c r="AN97" s="42">
        <f>IF('Indicator Data'!AO101="No Data",1,IF('Indicator Data imputation'!AO100&lt;&gt;"",1,0))</f>
        <v>0</v>
      </c>
      <c r="AO97" s="42">
        <f>IF('Indicator Data'!AP101="No Data",1,IF('Indicator Data imputation'!AP100&lt;&gt;"",1,0))</f>
        <v>0</v>
      </c>
      <c r="AP97" s="42">
        <f>IF('Indicator Data'!AQ101="No Data",1,IF('Indicator Data imputation'!AQ100&lt;&gt;"",1,0))</f>
        <v>0</v>
      </c>
      <c r="AQ97" s="42">
        <f>IF('Indicator Data'!AR101="No Data",1,IF('Indicator Data imputation'!AR100&lt;&gt;"",1,0))</f>
        <v>0</v>
      </c>
      <c r="AR97" s="42">
        <f>IF('Indicator Data'!AS101="No Data",1,IF('Indicator Data imputation'!AS100&lt;&gt;"",1,0))</f>
        <v>0</v>
      </c>
      <c r="AS97" s="42">
        <f>IF('Indicator Data'!AT101="No Data",1,IF('Indicator Data imputation'!AT100&lt;&gt;"",1,0))</f>
        <v>1</v>
      </c>
      <c r="AT97" s="42">
        <f>IF('Indicator Data'!AU101="No Data",1,IF('Indicator Data imputation'!AU100&lt;&gt;"",1,0))</f>
        <v>0</v>
      </c>
      <c r="AU97" s="42">
        <f>IF('Indicator Data'!AV101="No Data",1,IF('Indicator Data imputation'!AV100&lt;&gt;"",1,0))</f>
        <v>0</v>
      </c>
      <c r="AV97" s="42">
        <f>IF('Indicator Data'!AW101="No Data",1,IF('Indicator Data imputation'!AW100&lt;&gt;"",1,0))</f>
        <v>0</v>
      </c>
      <c r="AW97" s="42">
        <f>IF('Indicator Data'!AX101="No Data",1,IF('Indicator Data imputation'!AX100&lt;&gt;"",1,0))</f>
        <v>0</v>
      </c>
      <c r="AX97" s="42">
        <f>IF('Indicator Data'!AY101="No Data",1,IF('Indicator Data imputation'!AY100&lt;&gt;"",1,0))</f>
        <v>0</v>
      </c>
      <c r="AY97" s="42">
        <f>IF('Indicator Data'!AZ101="No Data",1,IF('Indicator Data imputation'!AZ100&lt;&gt;"",1,0))</f>
        <v>0</v>
      </c>
      <c r="AZ97" s="42">
        <f>IF('Indicator Data'!BA101="No Data",1,IF('Indicator Data imputation'!BA100&lt;&gt;"",1,0))</f>
        <v>0</v>
      </c>
      <c r="BA97" s="42">
        <f>IF('Indicator Data'!BB101="No Data",1,IF('Indicator Data imputation'!BB100&lt;&gt;"",1,0))</f>
        <v>0</v>
      </c>
      <c r="BB97" s="42">
        <f>IF('Indicator Data'!BC101="No Data",1,IF('Indicator Data imputation'!BC100&lt;&gt;"",1,0))</f>
        <v>0</v>
      </c>
      <c r="BC97" s="42">
        <f>IF('Indicator Data'!BD101="No Data",1,IF('Indicator Data imputation'!BD100&lt;&gt;"",1,0))</f>
        <v>1</v>
      </c>
      <c r="BD97" s="42">
        <f>IF('Indicator Data'!BE101="No Data",1,IF('Indicator Data imputation'!BE100&lt;&gt;"",1,0))</f>
        <v>0</v>
      </c>
      <c r="BE97" s="42">
        <f>IF('Indicator Data'!BF101="No Data",1,IF('Indicator Data imputation'!BF100&lt;&gt;"",1,0))</f>
        <v>0</v>
      </c>
      <c r="BF97" s="42">
        <f>IF('Indicator Data'!BG101="No Data",1,IF('Indicator Data imputation'!BG100&lt;&gt;"",1,0))</f>
        <v>0</v>
      </c>
      <c r="BG97" s="42">
        <f>IF('Indicator Data'!BH101="No Data",1,IF('Indicator Data imputation'!BH100&lt;&gt;"",1,0))</f>
        <v>0</v>
      </c>
      <c r="BH97" s="42">
        <f>IF('Indicator Data'!BI101="No Data",1,IF('Indicator Data imputation'!BI100&lt;&gt;"",1,0))</f>
        <v>0</v>
      </c>
      <c r="BI97" s="42">
        <f>IF('Indicator Data'!BJ101="No Data",1,IF('Indicator Data imputation'!BJ100&lt;&gt;"",1,0))</f>
        <v>0</v>
      </c>
      <c r="BJ97" s="42">
        <f>IF('Indicator Data'!BK101="No Data",1,IF('Indicator Data imputation'!BK100&lt;&gt;"",1,0))</f>
        <v>0</v>
      </c>
      <c r="BK97" s="42">
        <f>IF('Indicator Data'!BL101="No Data",1,IF('Indicator Data imputation'!BL100&lt;&gt;"",1,0))</f>
        <v>0</v>
      </c>
      <c r="BL97" s="42">
        <f>IF('Indicator Data'!BM101="No Data",1,IF('Indicator Data imputation'!BM100&lt;&gt;"",1,0))</f>
        <v>0</v>
      </c>
      <c r="BM97" s="42">
        <f>IF('Indicator Data'!BN101="No Data",1,IF('Indicator Data imputation'!BN100&lt;&gt;"",1,0))</f>
        <v>0</v>
      </c>
      <c r="BN97" s="42">
        <f>IF('Indicator Data'!BO101="No Data",1,IF('Indicator Data imputation'!BO100&lt;&gt;"",1,0))</f>
        <v>0</v>
      </c>
      <c r="BO97" s="42">
        <f>IF('Indicator Data'!BP101="No Data",1,IF('Indicator Data imputation'!BP100&lt;&gt;"",1,0))</f>
        <v>0</v>
      </c>
      <c r="BP97" s="42">
        <f>IF('Indicator Data'!BQ101="No Data",1,IF('Indicator Data imputation'!BQ100&lt;&gt;"",1,0))</f>
        <v>0</v>
      </c>
      <c r="BQ97" s="42">
        <f>IF('Indicator Data'!BR101="No Data",1,IF('Indicator Data imputation'!BR100&lt;&gt;"",1,0))</f>
        <v>0</v>
      </c>
      <c r="BR97" s="42">
        <f>IF('Indicator Data'!BS101="No Data",1,IF('Indicator Data imputation'!BS100&lt;&gt;"",1,0))</f>
        <v>0</v>
      </c>
      <c r="BS97" s="42">
        <f>IF('Indicator Data'!BT101="No Data",1,IF('Indicator Data imputation'!BT100&lt;&gt;"",1,0))</f>
        <v>0</v>
      </c>
      <c r="BT97" s="42">
        <f>IF('Indicator Data'!BU101="No Data",1,IF('Indicator Data imputation'!BU100&lt;&gt;"",1,0))</f>
        <v>0</v>
      </c>
      <c r="BU97">
        <f t="shared" si="3"/>
        <v>2</v>
      </c>
      <c r="BV97" s="44">
        <f t="shared" si="4"/>
        <v>2.6666666666666668E-2</v>
      </c>
    </row>
    <row r="98" spans="1:74">
      <c r="A98" t="str">
        <f>'Indicator Data'!B102</f>
        <v>LBR</v>
      </c>
      <c r="B98" s="42">
        <f>IF('Indicator Data'!C102="No Data",1,IF('Indicator Data imputation'!C101&lt;&gt;"",1,0))</f>
        <v>0</v>
      </c>
      <c r="C98" s="42">
        <f>IF('Indicator Data'!D102="No Data",1,IF('Indicator Data imputation'!D101&lt;&gt;"",1,0))</f>
        <v>0</v>
      </c>
      <c r="D98" s="42">
        <f>IF('Indicator Data'!E102="No Data",1,IF('Indicator Data imputation'!E101&lt;&gt;"",1,0))</f>
        <v>0</v>
      </c>
      <c r="E98" s="42">
        <f>IF('Indicator Data'!F102="No Data",1,IF('Indicator Data imputation'!F101&lt;&gt;"",1,0))</f>
        <v>0</v>
      </c>
      <c r="F98" s="42">
        <f>IF('Indicator Data'!G102="No Data",1,IF('Indicator Data imputation'!G101&lt;&gt;"",1,0))</f>
        <v>0</v>
      </c>
      <c r="G98" s="42">
        <f>IF('Indicator Data'!H102="No Data",1,IF('Indicator Data imputation'!H101&lt;&gt;"",1,0))</f>
        <v>0</v>
      </c>
      <c r="H98" s="42">
        <f>IF('Indicator Data'!I102="No Data",1,IF('Indicator Data imputation'!I101&lt;&gt;"",1,0))</f>
        <v>0</v>
      </c>
      <c r="I98" s="42">
        <f>IF('Indicator Data'!J102="No Data",1,IF('Indicator Data imputation'!J101&lt;&gt;"",1,0))</f>
        <v>0</v>
      </c>
      <c r="J98" s="42">
        <f>IF('Indicator Data'!K102="No Data",1,IF('Indicator Data imputation'!K101&lt;&gt;"",1,0))</f>
        <v>0</v>
      </c>
      <c r="K98" s="42">
        <f>IF('Indicator Data'!L102="No Data",1,IF('Indicator Data imputation'!L101&lt;&gt;"",1,0))</f>
        <v>0</v>
      </c>
      <c r="L98" s="42">
        <f>IF('Indicator Data'!M102="No Data",1,IF('Indicator Data imputation'!M101&lt;&gt;"",1,0))</f>
        <v>0</v>
      </c>
      <c r="M98" s="42">
        <f>IF('Indicator Data'!N102="No Data",1,IF('Indicator Data imputation'!N101&lt;&gt;"",1,0))</f>
        <v>0</v>
      </c>
      <c r="N98" s="42">
        <f>IF('Indicator Data'!O102="No Data",1,IF('Indicator Data imputation'!O101&lt;&gt;"",1,0))</f>
        <v>0</v>
      </c>
      <c r="O98" s="42">
        <f>IF('Indicator Data'!P102="No Data",1,IF('Indicator Data imputation'!P101&lt;&gt;"",1,0))</f>
        <v>0</v>
      </c>
      <c r="P98" s="42">
        <f>IF('Indicator Data'!Q102="No Data",1,IF('Indicator Data imputation'!Q101&lt;&gt;"",1,0))</f>
        <v>0</v>
      </c>
      <c r="Q98" s="42">
        <f>IF('Indicator Data'!R102="No Data",1,IF('Indicator Data imputation'!R101&lt;&gt;"",1,0))</f>
        <v>0</v>
      </c>
      <c r="R98" s="42">
        <f>IF('Indicator Data'!S102="No Data",1,IF('Indicator Data imputation'!S101&lt;&gt;"",1,0))</f>
        <v>0</v>
      </c>
      <c r="S98" s="42">
        <f>IF('Indicator Data'!T102="No Data",1,IF('Indicator Data imputation'!T101&lt;&gt;"",1,0))</f>
        <v>0</v>
      </c>
      <c r="T98" s="42">
        <f>IF('Indicator Data'!U102="No Data",1,IF('Indicator Data imputation'!U101&lt;&gt;"",1,0))</f>
        <v>0</v>
      </c>
      <c r="U98" s="42">
        <f>IF('Indicator Data'!V102="No Data",1,IF('Indicator Data imputation'!V101&lt;&gt;"",1,0))</f>
        <v>0</v>
      </c>
      <c r="V98" s="42">
        <f>IF('Indicator Data'!W102="No Data",1,IF('Indicator Data imputation'!W101&lt;&gt;"",1,0))</f>
        <v>0</v>
      </c>
      <c r="W98" s="42">
        <f>IF('Indicator Data'!X102="No Data",1,IF('Indicator Data imputation'!X101&lt;&gt;"",1,0))</f>
        <v>0</v>
      </c>
      <c r="X98" s="42">
        <f>IF('Indicator Data'!Y102="No Data",1,IF('Indicator Data imputation'!Y101&lt;&gt;"",1,0))</f>
        <v>0</v>
      </c>
      <c r="Y98" s="42">
        <f>IF('Indicator Data'!Z102="No Data",1,IF('Indicator Data imputation'!Z101&lt;&gt;"",1,0))</f>
        <v>0</v>
      </c>
      <c r="Z98" s="42">
        <f>IF('Indicator Data'!AA102="No Data",1,IF('Indicator Data imputation'!AA101&lt;&gt;"",1,0))</f>
        <v>0</v>
      </c>
      <c r="AA98" s="42">
        <f>IF('Indicator Data'!AB102="No Data",1,IF('Indicator Data imputation'!AB101&lt;&gt;"",1,0))</f>
        <v>1</v>
      </c>
      <c r="AB98" s="42">
        <f>IF('Indicator Data'!AC102="No Data",1,IF('Indicator Data imputation'!AC101&lt;&gt;"",1,0))</f>
        <v>0</v>
      </c>
      <c r="AC98" s="42">
        <f>IF('Indicator Data'!AD102="No Data",1,IF('Indicator Data imputation'!AD101&lt;&gt;"",1,0))</f>
        <v>0</v>
      </c>
      <c r="AD98" s="42">
        <f>IF('Indicator Data'!AE102="No Data",1,IF('Indicator Data imputation'!AE101&lt;&gt;"",1,0))</f>
        <v>0</v>
      </c>
      <c r="AE98" s="42">
        <f>IF('Indicator Data'!AF102="No Data",1,IF('Indicator Data imputation'!AF101&lt;&gt;"",1,0))</f>
        <v>0</v>
      </c>
      <c r="AF98" s="42">
        <f>IF('Indicator Data'!AG102="No Data",1,IF('Indicator Data imputation'!AG101&lt;&gt;"",1,0))</f>
        <v>0</v>
      </c>
      <c r="AG98" s="42">
        <f>IF('Indicator Data'!AH102="No Data",1,IF('Indicator Data imputation'!AH101&lt;&gt;"",1,0))</f>
        <v>0</v>
      </c>
      <c r="AH98" s="42">
        <f>IF('Indicator Data'!AI102="No Data",1,IF('Indicator Data imputation'!AI101&lt;&gt;"",1,0))</f>
        <v>0</v>
      </c>
      <c r="AI98" s="42">
        <f>IF('Indicator Data'!AJ102="No Data",1,IF('Indicator Data imputation'!AJ101&lt;&gt;"",1,0))</f>
        <v>0</v>
      </c>
      <c r="AJ98" s="42">
        <f>IF('Indicator Data'!AK102="No Data",1,IF('Indicator Data imputation'!AK101&lt;&gt;"",1,0))</f>
        <v>0</v>
      </c>
      <c r="AK98" s="42">
        <f>IF('Indicator Data'!AL102="No Data",1,IF('Indicator Data imputation'!AL101&lt;&gt;"",1,0))</f>
        <v>0</v>
      </c>
      <c r="AL98" s="42">
        <f>IF('Indicator Data'!AM102="No Data",1,IF('Indicator Data imputation'!AM101&lt;&gt;"",1,0))</f>
        <v>0</v>
      </c>
      <c r="AM98" s="42">
        <f>IF('Indicator Data'!AN102="No Data",1,IF('Indicator Data imputation'!AN101&lt;&gt;"",1,0))</f>
        <v>0</v>
      </c>
      <c r="AN98" s="42">
        <f>IF('Indicator Data'!AO102="No Data",1,IF('Indicator Data imputation'!AO101&lt;&gt;"",1,0))</f>
        <v>0</v>
      </c>
      <c r="AO98" s="42">
        <f>IF('Indicator Data'!AP102="No Data",1,IF('Indicator Data imputation'!AP101&lt;&gt;"",1,0))</f>
        <v>0</v>
      </c>
      <c r="AP98" s="42">
        <f>IF('Indicator Data'!AQ102="No Data",1,IF('Indicator Data imputation'!AQ101&lt;&gt;"",1,0))</f>
        <v>0</v>
      </c>
      <c r="AQ98" s="42">
        <f>IF('Indicator Data'!AR102="No Data",1,IF('Indicator Data imputation'!AR101&lt;&gt;"",1,0))</f>
        <v>0</v>
      </c>
      <c r="AR98" s="42">
        <f>IF('Indicator Data'!AS102="No Data",1,IF('Indicator Data imputation'!AS101&lt;&gt;"",1,0))</f>
        <v>0</v>
      </c>
      <c r="AS98" s="42">
        <f>IF('Indicator Data'!AT102="No Data",1,IF('Indicator Data imputation'!AT101&lt;&gt;"",1,0))</f>
        <v>0</v>
      </c>
      <c r="AT98" s="42">
        <f>IF('Indicator Data'!AU102="No Data",1,IF('Indicator Data imputation'!AU101&lt;&gt;"",1,0))</f>
        <v>0</v>
      </c>
      <c r="AU98" s="42">
        <f>IF('Indicator Data'!AV102="No Data",1,IF('Indicator Data imputation'!AV101&lt;&gt;"",1,0))</f>
        <v>0</v>
      </c>
      <c r="AV98" s="42">
        <f>IF('Indicator Data'!AW102="No Data",1,IF('Indicator Data imputation'!AW101&lt;&gt;"",1,0))</f>
        <v>0</v>
      </c>
      <c r="AW98" s="42">
        <f>IF('Indicator Data'!AX102="No Data",1,IF('Indicator Data imputation'!AX101&lt;&gt;"",1,0))</f>
        <v>0</v>
      </c>
      <c r="AX98" s="42">
        <f>IF('Indicator Data'!AY102="No Data",1,IF('Indicator Data imputation'!AY101&lt;&gt;"",1,0))</f>
        <v>0</v>
      </c>
      <c r="AY98" s="42">
        <f>IF('Indicator Data'!AZ102="No Data",1,IF('Indicator Data imputation'!AZ101&lt;&gt;"",1,0))</f>
        <v>0</v>
      </c>
      <c r="AZ98" s="42">
        <f>IF('Indicator Data'!BA102="No Data",1,IF('Indicator Data imputation'!BA101&lt;&gt;"",1,0))</f>
        <v>0</v>
      </c>
      <c r="BA98" s="42">
        <f>IF('Indicator Data'!BB102="No Data",1,IF('Indicator Data imputation'!BB101&lt;&gt;"",1,0))</f>
        <v>0</v>
      </c>
      <c r="BB98" s="42">
        <f>IF('Indicator Data'!BC102="No Data",1,IF('Indicator Data imputation'!BC101&lt;&gt;"",1,0))</f>
        <v>0</v>
      </c>
      <c r="BC98" s="42">
        <f>IF('Indicator Data'!BD102="No Data",1,IF('Indicator Data imputation'!BD101&lt;&gt;"",1,0))</f>
        <v>0</v>
      </c>
      <c r="BD98" s="42">
        <f>IF('Indicator Data'!BE102="No Data",1,IF('Indicator Data imputation'!BE101&lt;&gt;"",1,0))</f>
        <v>0</v>
      </c>
      <c r="BE98" s="42">
        <f>IF('Indicator Data'!BF102="No Data",1,IF('Indicator Data imputation'!BF101&lt;&gt;"",1,0))</f>
        <v>1</v>
      </c>
      <c r="BF98" s="42">
        <f>IF('Indicator Data'!BG102="No Data",1,IF('Indicator Data imputation'!BG101&lt;&gt;"",1,0))</f>
        <v>0</v>
      </c>
      <c r="BG98" s="42">
        <f>IF('Indicator Data'!BH102="No Data",1,IF('Indicator Data imputation'!BH101&lt;&gt;"",1,0))</f>
        <v>0</v>
      </c>
      <c r="BH98" s="42">
        <f>IF('Indicator Data'!BI102="No Data",1,IF('Indicator Data imputation'!BI101&lt;&gt;"",1,0))</f>
        <v>0</v>
      </c>
      <c r="BI98" s="42">
        <f>IF('Indicator Data'!BJ102="No Data",1,IF('Indicator Data imputation'!BJ101&lt;&gt;"",1,0))</f>
        <v>0</v>
      </c>
      <c r="BJ98" s="42">
        <f>IF('Indicator Data'!BK102="No Data",1,IF('Indicator Data imputation'!BK101&lt;&gt;"",1,0))</f>
        <v>0</v>
      </c>
      <c r="BK98" s="42">
        <f>IF('Indicator Data'!BL102="No Data",1,IF('Indicator Data imputation'!BL101&lt;&gt;"",1,0))</f>
        <v>0</v>
      </c>
      <c r="BL98" s="42">
        <f>IF('Indicator Data'!BM102="No Data",1,IF('Indicator Data imputation'!BM101&lt;&gt;"",1,0))</f>
        <v>0</v>
      </c>
      <c r="BM98" s="42">
        <f>IF('Indicator Data'!BN102="No Data",1,IF('Indicator Data imputation'!BN101&lt;&gt;"",1,0))</f>
        <v>0</v>
      </c>
      <c r="BN98" s="42">
        <f>IF('Indicator Data'!BO102="No Data",1,IF('Indicator Data imputation'!BO101&lt;&gt;"",1,0))</f>
        <v>0</v>
      </c>
      <c r="BO98" s="42">
        <f>IF('Indicator Data'!BP102="No Data",1,IF('Indicator Data imputation'!BP101&lt;&gt;"",1,0))</f>
        <v>0</v>
      </c>
      <c r="BP98" s="42">
        <f>IF('Indicator Data'!BQ102="No Data",1,IF('Indicator Data imputation'!BQ101&lt;&gt;"",1,0))</f>
        <v>0</v>
      </c>
      <c r="BQ98" s="42">
        <f>IF('Indicator Data'!BR102="No Data",1,IF('Indicator Data imputation'!BR101&lt;&gt;"",1,0))</f>
        <v>0</v>
      </c>
      <c r="BR98" s="42">
        <f>IF('Indicator Data'!BS102="No Data",1,IF('Indicator Data imputation'!BS101&lt;&gt;"",1,0))</f>
        <v>0</v>
      </c>
      <c r="BS98" s="42">
        <f>IF('Indicator Data'!BT102="No Data",1,IF('Indicator Data imputation'!BT101&lt;&gt;"",1,0))</f>
        <v>0</v>
      </c>
      <c r="BT98" s="42">
        <f>IF('Indicator Data'!BU102="No Data",1,IF('Indicator Data imputation'!BU101&lt;&gt;"",1,0))</f>
        <v>0</v>
      </c>
      <c r="BU98">
        <f t="shared" ref="BU98:BU129" si="5">SUM(B98:BT98)</f>
        <v>2</v>
      </c>
      <c r="BV98" s="44">
        <f t="shared" si="4"/>
        <v>2.6666666666666668E-2</v>
      </c>
    </row>
    <row r="99" spans="1:74">
      <c r="A99" t="str">
        <f>'Indicator Data'!B103</f>
        <v>LBY</v>
      </c>
      <c r="B99" s="42">
        <f>IF('Indicator Data'!C103="No Data",1,IF('Indicator Data imputation'!C102&lt;&gt;"",1,0))</f>
        <v>0</v>
      </c>
      <c r="C99" s="42">
        <f>IF('Indicator Data'!D103="No Data",1,IF('Indicator Data imputation'!D102&lt;&gt;"",1,0))</f>
        <v>0</v>
      </c>
      <c r="D99" s="42">
        <f>IF('Indicator Data'!E103="No Data",1,IF('Indicator Data imputation'!E102&lt;&gt;"",1,0))</f>
        <v>0</v>
      </c>
      <c r="E99" s="42">
        <f>IF('Indicator Data'!F103="No Data",1,IF('Indicator Data imputation'!F102&lt;&gt;"",1,0))</f>
        <v>0</v>
      </c>
      <c r="F99" s="42">
        <f>IF('Indicator Data'!G103="No Data",1,IF('Indicator Data imputation'!G102&lt;&gt;"",1,0))</f>
        <v>0</v>
      </c>
      <c r="G99" s="42">
        <f>IF('Indicator Data'!H103="No Data",1,IF('Indicator Data imputation'!H102&lt;&gt;"",1,0))</f>
        <v>0</v>
      </c>
      <c r="H99" s="42">
        <f>IF('Indicator Data'!I103="No Data",1,IF('Indicator Data imputation'!I102&lt;&gt;"",1,0))</f>
        <v>0</v>
      </c>
      <c r="I99" s="42">
        <f>IF('Indicator Data'!J103="No Data",1,IF('Indicator Data imputation'!J102&lt;&gt;"",1,0))</f>
        <v>0</v>
      </c>
      <c r="J99" s="42">
        <f>IF('Indicator Data'!K103="No Data",1,IF('Indicator Data imputation'!K102&lt;&gt;"",1,0))</f>
        <v>0</v>
      </c>
      <c r="K99" s="42">
        <f>IF('Indicator Data'!L103="No Data",1,IF('Indicator Data imputation'!L102&lt;&gt;"",1,0))</f>
        <v>0</v>
      </c>
      <c r="L99" s="42">
        <f>IF('Indicator Data'!M103="No Data",1,IF('Indicator Data imputation'!M102&lt;&gt;"",1,0))</f>
        <v>0</v>
      </c>
      <c r="M99" s="42">
        <f>IF('Indicator Data'!N103="No Data",1,IF('Indicator Data imputation'!N102&lt;&gt;"",1,0))</f>
        <v>0</v>
      </c>
      <c r="N99" s="42">
        <f>IF('Indicator Data'!O103="No Data",1,IF('Indicator Data imputation'!O102&lt;&gt;"",1,0))</f>
        <v>0</v>
      </c>
      <c r="O99" s="42">
        <f>IF('Indicator Data'!P103="No Data",1,IF('Indicator Data imputation'!P102&lt;&gt;"",1,0))</f>
        <v>0</v>
      </c>
      <c r="P99" s="42">
        <f>IF('Indicator Data'!Q103="No Data",1,IF('Indicator Data imputation'!Q102&lt;&gt;"",1,0))</f>
        <v>0</v>
      </c>
      <c r="Q99" s="42">
        <f>IF('Indicator Data'!R103="No Data",1,IF('Indicator Data imputation'!R102&lt;&gt;"",1,0))</f>
        <v>0</v>
      </c>
      <c r="R99" s="42">
        <f>IF('Indicator Data'!S103="No Data",1,IF('Indicator Data imputation'!S102&lt;&gt;"",1,0))</f>
        <v>0</v>
      </c>
      <c r="S99" s="42">
        <f>IF('Indicator Data'!T103="No Data",1,IF('Indicator Data imputation'!T102&lt;&gt;"",1,0))</f>
        <v>0</v>
      </c>
      <c r="T99" s="42">
        <f>IF('Indicator Data'!U103="No Data",1,IF('Indicator Data imputation'!U102&lt;&gt;"",1,0))</f>
        <v>0</v>
      </c>
      <c r="U99" s="42">
        <f>IF('Indicator Data'!V103="No Data",1,IF('Indicator Data imputation'!V102&lt;&gt;"",1,0))</f>
        <v>0</v>
      </c>
      <c r="V99" s="42">
        <f>IF('Indicator Data'!W103="No Data",1,IF('Indicator Data imputation'!W102&lt;&gt;"",1,0))</f>
        <v>0</v>
      </c>
      <c r="W99" s="42">
        <f>IF('Indicator Data'!X103="No Data",1,IF('Indicator Data imputation'!X102&lt;&gt;"",1,0))</f>
        <v>0</v>
      </c>
      <c r="X99" s="42">
        <f>IF('Indicator Data'!Y103="No Data",1,IF('Indicator Data imputation'!Y102&lt;&gt;"",1,0))</f>
        <v>1</v>
      </c>
      <c r="Y99" s="42">
        <f>IF('Indicator Data'!Z103="No Data",1,IF('Indicator Data imputation'!Z102&lt;&gt;"",1,0))</f>
        <v>0</v>
      </c>
      <c r="Z99" s="42">
        <f>IF('Indicator Data'!AA103="No Data",1,IF('Indicator Data imputation'!AA102&lt;&gt;"",1,0))</f>
        <v>1</v>
      </c>
      <c r="AA99" s="42">
        <f>IF('Indicator Data'!AB103="No Data",1,IF('Indicator Data imputation'!AB102&lt;&gt;"",1,0))</f>
        <v>0</v>
      </c>
      <c r="AB99" s="42">
        <f>IF('Indicator Data'!AC103="No Data",1,IF('Indicator Data imputation'!AC102&lt;&gt;"",1,0))</f>
        <v>0</v>
      </c>
      <c r="AC99" s="42">
        <f>IF('Indicator Data'!AD103="No Data",1,IF('Indicator Data imputation'!AD102&lt;&gt;"",1,0))</f>
        <v>0</v>
      </c>
      <c r="AD99" s="42">
        <f>IF('Indicator Data'!AE103="No Data",1,IF('Indicator Data imputation'!AE102&lt;&gt;"",1,0))</f>
        <v>0</v>
      </c>
      <c r="AE99" s="42">
        <f>IF('Indicator Data'!AF103="No Data",1,IF('Indicator Data imputation'!AF102&lt;&gt;"",1,0))</f>
        <v>0</v>
      </c>
      <c r="AF99" s="42">
        <f>IF('Indicator Data'!AG103="No Data",1,IF('Indicator Data imputation'!AG102&lt;&gt;"",1,0))</f>
        <v>0</v>
      </c>
      <c r="AG99" s="42">
        <f>IF('Indicator Data'!AH103="No Data",1,IF('Indicator Data imputation'!AH102&lt;&gt;"",1,0))</f>
        <v>0</v>
      </c>
      <c r="AH99" s="42">
        <f>IF('Indicator Data'!AI103="No Data",1,IF('Indicator Data imputation'!AI102&lt;&gt;"",1,0))</f>
        <v>0</v>
      </c>
      <c r="AI99" s="42">
        <f>IF('Indicator Data'!AJ103="No Data",1,IF('Indicator Data imputation'!AJ102&lt;&gt;"",1,0))</f>
        <v>0</v>
      </c>
      <c r="AJ99" s="42">
        <f>IF('Indicator Data'!AK103="No Data",1,IF('Indicator Data imputation'!AK102&lt;&gt;"",1,0))</f>
        <v>0</v>
      </c>
      <c r="AK99" s="42">
        <f>IF('Indicator Data'!AL103="No Data",1,IF('Indicator Data imputation'!AL102&lt;&gt;"",1,0))</f>
        <v>0</v>
      </c>
      <c r="AL99" s="42">
        <f>IF('Indicator Data'!AM103="No Data",1,IF('Indicator Data imputation'!AM102&lt;&gt;"",1,0))</f>
        <v>0</v>
      </c>
      <c r="AM99" s="42">
        <f>IF('Indicator Data'!AN103="No Data",1,IF('Indicator Data imputation'!AN102&lt;&gt;"",1,0))</f>
        <v>0</v>
      </c>
      <c r="AN99" s="42">
        <f>IF('Indicator Data'!AO103="No Data",1,IF('Indicator Data imputation'!AO102&lt;&gt;"",1,0))</f>
        <v>0</v>
      </c>
      <c r="AO99" s="42">
        <f>IF('Indicator Data'!AP103="No Data",1,IF('Indicator Data imputation'!AP102&lt;&gt;"",1,0))</f>
        <v>0</v>
      </c>
      <c r="AP99" s="42">
        <f>IF('Indicator Data'!AQ103="No Data",1,IF('Indicator Data imputation'!AQ102&lt;&gt;"",1,0))</f>
        <v>0</v>
      </c>
      <c r="AQ99" s="42">
        <f>IF('Indicator Data'!AR103="No Data",1,IF('Indicator Data imputation'!AR102&lt;&gt;"",1,0))</f>
        <v>0</v>
      </c>
      <c r="AR99" s="42">
        <f>IF('Indicator Data'!AS103="No Data",1,IF('Indicator Data imputation'!AS102&lt;&gt;"",1,0))</f>
        <v>1</v>
      </c>
      <c r="AS99" s="42">
        <f>IF('Indicator Data'!AT103="No Data",1,IF('Indicator Data imputation'!AT102&lt;&gt;"",1,0))</f>
        <v>1</v>
      </c>
      <c r="AT99" s="42">
        <f>IF('Indicator Data'!AU103="No Data",1,IF('Indicator Data imputation'!AU102&lt;&gt;"",1,0))</f>
        <v>0</v>
      </c>
      <c r="AU99" s="42">
        <f>IF('Indicator Data'!AV103="No Data",1,IF('Indicator Data imputation'!AV102&lt;&gt;"",1,0))</f>
        <v>0</v>
      </c>
      <c r="AV99" s="42">
        <f>IF('Indicator Data'!AW103="No Data",1,IF('Indicator Data imputation'!AW102&lt;&gt;"",1,0))</f>
        <v>1</v>
      </c>
      <c r="AW99" s="42">
        <f>IF('Indicator Data'!AX103="No Data",1,IF('Indicator Data imputation'!AX102&lt;&gt;"",1,0))</f>
        <v>0</v>
      </c>
      <c r="AX99" s="42">
        <f>IF('Indicator Data'!AY103="No Data",1,IF('Indicator Data imputation'!AY102&lt;&gt;"",1,0))</f>
        <v>0</v>
      </c>
      <c r="AY99" s="42">
        <f>IF('Indicator Data'!AZ103="No Data",1,IF('Indicator Data imputation'!AZ102&lt;&gt;"",1,0))</f>
        <v>0</v>
      </c>
      <c r="AZ99" s="42">
        <f>IF('Indicator Data'!BA103="No Data",1,IF('Indicator Data imputation'!BA102&lt;&gt;"",1,0))</f>
        <v>0</v>
      </c>
      <c r="BA99" s="42">
        <f>IF('Indicator Data'!BB103="No Data",1,IF('Indicator Data imputation'!BB102&lt;&gt;"",1,0))</f>
        <v>0</v>
      </c>
      <c r="BB99" s="42">
        <f>IF('Indicator Data'!BC103="No Data",1,IF('Indicator Data imputation'!BC102&lt;&gt;"",1,0))</f>
        <v>0</v>
      </c>
      <c r="BC99" s="42">
        <f>IF('Indicator Data'!BD103="No Data",1,IF('Indicator Data imputation'!BD102&lt;&gt;"",1,0))</f>
        <v>0</v>
      </c>
      <c r="BD99" s="42">
        <f>IF('Indicator Data'!BE103="No Data",1,IF('Indicator Data imputation'!BE102&lt;&gt;"",1,0))</f>
        <v>0</v>
      </c>
      <c r="BE99" s="42">
        <f>IF('Indicator Data'!BF103="No Data",1,IF('Indicator Data imputation'!BF102&lt;&gt;"",1,0))</f>
        <v>1</v>
      </c>
      <c r="BF99" s="42">
        <f>IF('Indicator Data'!BG103="No Data",1,IF('Indicator Data imputation'!BG102&lt;&gt;"",1,0))</f>
        <v>0</v>
      </c>
      <c r="BG99" s="42">
        <f>IF('Indicator Data'!BH103="No Data",1,IF('Indicator Data imputation'!BH102&lt;&gt;"",1,0))</f>
        <v>0</v>
      </c>
      <c r="BH99" s="42">
        <f>IF('Indicator Data'!BI103="No Data",1,IF('Indicator Data imputation'!BI102&lt;&gt;"",1,0))</f>
        <v>0</v>
      </c>
      <c r="BI99" s="42">
        <f>IF('Indicator Data'!BJ103="No Data",1,IF('Indicator Data imputation'!BJ102&lt;&gt;"",1,0))</f>
        <v>1</v>
      </c>
      <c r="BJ99" s="42">
        <f>IF('Indicator Data'!BK103="No Data",1,IF('Indicator Data imputation'!BK102&lt;&gt;"",1,0))</f>
        <v>0</v>
      </c>
      <c r="BK99" s="42">
        <f>IF('Indicator Data'!BL103="No Data",1,IF('Indicator Data imputation'!BL102&lt;&gt;"",1,0))</f>
        <v>0</v>
      </c>
      <c r="BL99" s="42">
        <f>IF('Indicator Data'!BM103="No Data",1,IF('Indicator Data imputation'!BM102&lt;&gt;"",1,0))</f>
        <v>0</v>
      </c>
      <c r="BM99" s="42">
        <f>IF('Indicator Data'!BN103="No Data",1,IF('Indicator Data imputation'!BN102&lt;&gt;"",1,0))</f>
        <v>0</v>
      </c>
      <c r="BN99" s="42">
        <f>IF('Indicator Data'!BO103="No Data",1,IF('Indicator Data imputation'!BO102&lt;&gt;"",1,0))</f>
        <v>0</v>
      </c>
      <c r="BO99" s="42">
        <f>IF('Indicator Data'!BP103="No Data",1,IF('Indicator Data imputation'!BP102&lt;&gt;"",1,0))</f>
        <v>0</v>
      </c>
      <c r="BP99" s="42">
        <f>IF('Indicator Data'!BQ103="No Data",1,IF('Indicator Data imputation'!BQ102&lt;&gt;"",1,0))</f>
        <v>0</v>
      </c>
      <c r="BQ99" s="42">
        <f>IF('Indicator Data'!BR103="No Data",1,IF('Indicator Data imputation'!BR102&lt;&gt;"",1,0))</f>
        <v>0</v>
      </c>
      <c r="BR99" s="42">
        <f>IF('Indicator Data'!BS103="No Data",1,IF('Indicator Data imputation'!BS102&lt;&gt;"",1,0))</f>
        <v>0</v>
      </c>
      <c r="BS99" s="42">
        <f>IF('Indicator Data'!BT103="No Data",1,IF('Indicator Data imputation'!BT102&lt;&gt;"",1,0))</f>
        <v>1</v>
      </c>
      <c r="BT99" s="42">
        <f>IF('Indicator Data'!BU103="No Data",1,IF('Indicator Data imputation'!BU102&lt;&gt;"",1,0))</f>
        <v>0</v>
      </c>
      <c r="BU99">
        <f t="shared" si="5"/>
        <v>8</v>
      </c>
      <c r="BV99" s="44">
        <f t="shared" si="4"/>
        <v>0.10666666666666667</v>
      </c>
    </row>
    <row r="100" spans="1:74">
      <c r="A100" t="str">
        <f>'Indicator Data'!B104</f>
        <v>LIE</v>
      </c>
      <c r="B100" s="42">
        <f>IF('Indicator Data'!C104="No Data",1,IF('Indicator Data imputation'!C103&lt;&gt;"",1,0))</f>
        <v>0</v>
      </c>
      <c r="C100" s="42">
        <f>IF('Indicator Data'!D104="No Data",1,IF('Indicator Data imputation'!D103&lt;&gt;"",1,0))</f>
        <v>0</v>
      </c>
      <c r="D100" s="42">
        <f>IF('Indicator Data'!E104="No Data",1,IF('Indicator Data imputation'!E103&lt;&gt;"",1,0))</f>
        <v>0</v>
      </c>
      <c r="E100" s="42">
        <f>IF('Indicator Data'!F104="No Data",1,IF('Indicator Data imputation'!F103&lt;&gt;"",1,0))</f>
        <v>0</v>
      </c>
      <c r="F100" s="42">
        <f>IF('Indicator Data'!G104="No Data",1,IF('Indicator Data imputation'!G103&lt;&gt;"",1,0))</f>
        <v>0</v>
      </c>
      <c r="G100" s="42">
        <f>IF('Indicator Data'!H104="No Data",1,IF('Indicator Data imputation'!H103&lt;&gt;"",1,0))</f>
        <v>0</v>
      </c>
      <c r="H100" s="42">
        <f>IF('Indicator Data'!I104="No Data",1,IF('Indicator Data imputation'!I103&lt;&gt;"",1,0))</f>
        <v>0</v>
      </c>
      <c r="I100" s="42">
        <f>IF('Indicator Data'!J104="No Data",1,IF('Indicator Data imputation'!J103&lt;&gt;"",1,0))</f>
        <v>0</v>
      </c>
      <c r="J100" s="42">
        <f>IF('Indicator Data'!K104="No Data",1,IF('Indicator Data imputation'!K103&lt;&gt;"",1,0))</f>
        <v>0</v>
      </c>
      <c r="K100" s="42">
        <f>IF('Indicator Data'!L104="No Data",1,IF('Indicator Data imputation'!L103&lt;&gt;"",1,0))</f>
        <v>0</v>
      </c>
      <c r="L100" s="42">
        <f>IF('Indicator Data'!M104="No Data",1,IF('Indicator Data imputation'!M103&lt;&gt;"",1,0))</f>
        <v>0</v>
      </c>
      <c r="M100" s="42">
        <f>IF('Indicator Data'!N104="No Data",1,IF('Indicator Data imputation'!N103&lt;&gt;"",1,0))</f>
        <v>1</v>
      </c>
      <c r="N100" s="42">
        <f>IF('Indicator Data'!O104="No Data",1,IF('Indicator Data imputation'!O103&lt;&gt;"",1,0))</f>
        <v>1</v>
      </c>
      <c r="O100" s="42">
        <f>IF('Indicator Data'!P104="No Data",1,IF('Indicator Data imputation'!P103&lt;&gt;"",1,0))</f>
        <v>1</v>
      </c>
      <c r="P100" s="42">
        <f>IF('Indicator Data'!Q104="No Data",1,IF('Indicator Data imputation'!Q103&lt;&gt;"",1,0))</f>
        <v>0</v>
      </c>
      <c r="Q100" s="42">
        <f>IF('Indicator Data'!R104="No Data",1,IF('Indicator Data imputation'!R103&lt;&gt;"",1,0))</f>
        <v>0</v>
      </c>
      <c r="R100" s="42">
        <f>IF('Indicator Data'!S104="No Data",1,IF('Indicator Data imputation'!S103&lt;&gt;"",1,0))</f>
        <v>0</v>
      </c>
      <c r="S100" s="42">
        <f>IF('Indicator Data'!T104="No Data",1,IF('Indicator Data imputation'!T103&lt;&gt;"",1,0))</f>
        <v>0</v>
      </c>
      <c r="T100" s="42">
        <f>IF('Indicator Data'!U104="No Data",1,IF('Indicator Data imputation'!U103&lt;&gt;"",1,0))</f>
        <v>0</v>
      </c>
      <c r="U100" s="42">
        <f>IF('Indicator Data'!V104="No Data",1,IF('Indicator Data imputation'!V103&lt;&gt;"",1,0))</f>
        <v>0</v>
      </c>
      <c r="V100" s="42">
        <f>IF('Indicator Data'!W104="No Data",1,IF('Indicator Data imputation'!W103&lt;&gt;"",1,0))</f>
        <v>0</v>
      </c>
      <c r="W100" s="42">
        <f>IF('Indicator Data'!X104="No Data",1,IF('Indicator Data imputation'!X103&lt;&gt;"",1,0))</f>
        <v>0</v>
      </c>
      <c r="X100" s="42">
        <f>IF('Indicator Data'!Y104="No Data",1,IF('Indicator Data imputation'!Y103&lt;&gt;"",1,0))</f>
        <v>0</v>
      </c>
      <c r="Y100" s="42">
        <f>IF('Indicator Data'!Z104="No Data",1,IF('Indicator Data imputation'!Z103&lt;&gt;"",1,0))</f>
        <v>0</v>
      </c>
      <c r="Z100" s="42">
        <f>IF('Indicator Data'!AA104="No Data",1,IF('Indicator Data imputation'!AA103&lt;&gt;"",1,0))</f>
        <v>1</v>
      </c>
      <c r="AA100" s="42">
        <f>IF('Indicator Data'!AB104="No Data",1,IF('Indicator Data imputation'!AB103&lt;&gt;"",1,0))</f>
        <v>0</v>
      </c>
      <c r="AB100" s="42">
        <f>IF('Indicator Data'!AC104="No Data",1,IF('Indicator Data imputation'!AC103&lt;&gt;"",1,0))</f>
        <v>0</v>
      </c>
      <c r="AC100" s="42">
        <f>IF('Indicator Data'!AD104="No Data",1,IF('Indicator Data imputation'!AD103&lt;&gt;"",1,0))</f>
        <v>1</v>
      </c>
      <c r="AD100" s="42">
        <f>IF('Indicator Data'!AE104="No Data",1,IF('Indicator Data imputation'!AE103&lt;&gt;"",1,0))</f>
        <v>0</v>
      </c>
      <c r="AE100" s="42">
        <f>IF('Indicator Data'!AF104="No Data",1,IF('Indicator Data imputation'!AF103&lt;&gt;"",1,0))</f>
        <v>0</v>
      </c>
      <c r="AF100" s="42">
        <f>IF('Indicator Data'!AG104="No Data",1,IF('Indicator Data imputation'!AG103&lt;&gt;"",1,0))</f>
        <v>0</v>
      </c>
      <c r="AG100" s="42">
        <f>IF('Indicator Data'!AH104="No Data",1,IF('Indicator Data imputation'!AH103&lt;&gt;"",1,0))</f>
        <v>0</v>
      </c>
      <c r="AH100" s="42">
        <f>IF('Indicator Data'!AI104="No Data",1,IF('Indicator Data imputation'!AI103&lt;&gt;"",1,0))</f>
        <v>1</v>
      </c>
      <c r="AI100" s="42">
        <f>IF('Indicator Data'!AJ104="No Data",1,IF('Indicator Data imputation'!AJ103&lt;&gt;"",1,0))</f>
        <v>0</v>
      </c>
      <c r="AJ100" s="42">
        <f>IF('Indicator Data'!AK104="No Data",1,IF('Indicator Data imputation'!AK103&lt;&gt;"",1,0))</f>
        <v>0</v>
      </c>
      <c r="AK100" s="42">
        <f>IF('Indicator Data'!AL104="No Data",1,IF('Indicator Data imputation'!AL103&lt;&gt;"",1,0))</f>
        <v>0</v>
      </c>
      <c r="AL100" s="42">
        <f>IF('Indicator Data'!AM104="No Data",1,IF('Indicator Data imputation'!AM103&lt;&gt;"",1,0))</f>
        <v>1</v>
      </c>
      <c r="AM100" s="42">
        <f>IF('Indicator Data'!AN104="No Data",1,IF('Indicator Data imputation'!AN103&lt;&gt;"",1,0))</f>
        <v>1</v>
      </c>
      <c r="AN100" s="42">
        <f>IF('Indicator Data'!AO104="No Data",1,IF('Indicator Data imputation'!AO103&lt;&gt;"",1,0))</f>
        <v>1</v>
      </c>
      <c r="AO100" s="42">
        <f>IF('Indicator Data'!AP104="No Data",1,IF('Indicator Data imputation'!AP103&lt;&gt;"",1,0))</f>
        <v>1</v>
      </c>
      <c r="AP100" s="42">
        <f>IF('Indicator Data'!AQ104="No Data",1,IF('Indicator Data imputation'!AQ103&lt;&gt;"",1,0))</f>
        <v>1</v>
      </c>
      <c r="AQ100" s="42">
        <f>IF('Indicator Data'!AR104="No Data",1,IF('Indicator Data imputation'!AR103&lt;&gt;"",1,0))</f>
        <v>1</v>
      </c>
      <c r="AR100" s="42">
        <f>IF('Indicator Data'!AS104="No Data",1,IF('Indicator Data imputation'!AS103&lt;&gt;"",1,0))</f>
        <v>1</v>
      </c>
      <c r="AS100" s="42">
        <f>IF('Indicator Data'!AT104="No Data",1,IF('Indicator Data imputation'!AT103&lt;&gt;"",1,0))</f>
        <v>1</v>
      </c>
      <c r="AT100" s="42">
        <f>IF('Indicator Data'!AU104="No Data",1,IF('Indicator Data imputation'!AU103&lt;&gt;"",1,0))</f>
        <v>1</v>
      </c>
      <c r="AU100" s="42">
        <f>IF('Indicator Data'!AV104="No Data",1,IF('Indicator Data imputation'!AV103&lt;&gt;"",1,0))</f>
        <v>1</v>
      </c>
      <c r="AV100" s="42">
        <f>IF('Indicator Data'!AW104="No Data",1,IF('Indicator Data imputation'!AW103&lt;&gt;"",1,0))</f>
        <v>1</v>
      </c>
      <c r="AW100" s="42">
        <f>IF('Indicator Data'!AX104="No Data",1,IF('Indicator Data imputation'!AX103&lt;&gt;"",1,0))</f>
        <v>0</v>
      </c>
      <c r="AX100" s="42">
        <f>IF('Indicator Data'!AY104="No Data",1,IF('Indicator Data imputation'!AY103&lt;&gt;"",1,0))</f>
        <v>0</v>
      </c>
      <c r="AY100" s="42">
        <f>IF('Indicator Data'!AZ104="No Data",1,IF('Indicator Data imputation'!AZ103&lt;&gt;"",1,0))</f>
        <v>0</v>
      </c>
      <c r="AZ100" s="42">
        <f>IF('Indicator Data'!BA104="No Data",1,IF('Indicator Data imputation'!BA103&lt;&gt;"",1,0))</f>
        <v>0</v>
      </c>
      <c r="BA100" s="42">
        <f>IF('Indicator Data'!BB104="No Data",1,IF('Indicator Data imputation'!BB103&lt;&gt;"",1,0))</f>
        <v>0</v>
      </c>
      <c r="BB100" s="42">
        <f>IF('Indicator Data'!BC104="No Data",1,IF('Indicator Data imputation'!BC103&lt;&gt;"",1,0))</f>
        <v>0</v>
      </c>
      <c r="BC100" s="42">
        <f>IF('Indicator Data'!BD104="No Data",1,IF('Indicator Data imputation'!BD103&lt;&gt;"",1,0))</f>
        <v>1</v>
      </c>
      <c r="BD100" s="42">
        <f>IF('Indicator Data'!BE104="No Data",1,IF('Indicator Data imputation'!BE103&lt;&gt;"",1,0))</f>
        <v>1</v>
      </c>
      <c r="BE100" s="42">
        <f>IF('Indicator Data'!BF104="No Data",1,IF('Indicator Data imputation'!BF103&lt;&gt;"",1,0))</f>
        <v>1</v>
      </c>
      <c r="BF100" s="42">
        <f>IF('Indicator Data'!BG104="No Data",1,IF('Indicator Data imputation'!BG103&lt;&gt;"",1,0))</f>
        <v>0</v>
      </c>
      <c r="BG100" s="42">
        <f>IF('Indicator Data'!BH104="No Data",1,IF('Indicator Data imputation'!BH103&lt;&gt;"",1,0))</f>
        <v>1</v>
      </c>
      <c r="BH100" s="42">
        <f>IF('Indicator Data'!BI104="No Data",1,IF('Indicator Data imputation'!BI103&lt;&gt;"",1,0))</f>
        <v>0</v>
      </c>
      <c r="BI100" s="42">
        <f>IF('Indicator Data'!BJ104="No Data",1,IF('Indicator Data imputation'!BJ103&lt;&gt;"",1,0))</f>
        <v>1</v>
      </c>
      <c r="BJ100" s="42">
        <f>IF('Indicator Data'!BK104="No Data",1,IF('Indicator Data imputation'!BK103&lt;&gt;"",1,0))</f>
        <v>0</v>
      </c>
      <c r="BK100" s="42">
        <f>IF('Indicator Data'!BL104="No Data",1,IF('Indicator Data imputation'!BL103&lt;&gt;"",1,0))</f>
        <v>0</v>
      </c>
      <c r="BL100" s="42">
        <f>IF('Indicator Data'!BM104="No Data",1,IF('Indicator Data imputation'!BM103&lt;&gt;"",1,0))</f>
        <v>0</v>
      </c>
      <c r="BM100" s="42">
        <f>IF('Indicator Data'!BN104="No Data",1,IF('Indicator Data imputation'!BN103&lt;&gt;"",1,0))</f>
        <v>0</v>
      </c>
      <c r="BN100" s="42">
        <f>IF('Indicator Data'!BO104="No Data",1,IF('Indicator Data imputation'!BO103&lt;&gt;"",1,0))</f>
        <v>0</v>
      </c>
      <c r="BO100" s="42">
        <f>IF('Indicator Data'!BP104="No Data",1,IF('Indicator Data imputation'!BP103&lt;&gt;"",1,0))</f>
        <v>1</v>
      </c>
      <c r="BP100" s="42">
        <f>IF('Indicator Data'!BQ104="No Data",1,IF('Indicator Data imputation'!BQ103&lt;&gt;"",1,0))</f>
        <v>1</v>
      </c>
      <c r="BQ100" s="42">
        <f>IF('Indicator Data'!BR104="No Data",1,IF('Indicator Data imputation'!BR103&lt;&gt;"",1,0))</f>
        <v>1</v>
      </c>
      <c r="BR100" s="42">
        <f>IF('Indicator Data'!BS104="No Data",1,IF('Indicator Data imputation'!BS103&lt;&gt;"",1,0))</f>
        <v>1</v>
      </c>
      <c r="BS100" s="42">
        <f>IF('Indicator Data'!BT104="No Data",1,IF('Indicator Data imputation'!BT103&lt;&gt;"",1,0))</f>
        <v>1</v>
      </c>
      <c r="BT100" s="42">
        <f>IF('Indicator Data'!BU104="No Data",1,IF('Indicator Data imputation'!BU103&lt;&gt;"",1,0))</f>
        <v>1</v>
      </c>
      <c r="BU100">
        <f t="shared" si="5"/>
        <v>28</v>
      </c>
      <c r="BV100" s="44">
        <f t="shared" si="4"/>
        <v>0.37333333333333335</v>
      </c>
    </row>
    <row r="101" spans="1:74">
      <c r="A101" t="str">
        <f>'Indicator Data'!B105</f>
        <v>LTU</v>
      </c>
      <c r="B101" s="42">
        <f>IF('Indicator Data'!C105="No Data",1,IF('Indicator Data imputation'!C104&lt;&gt;"",1,0))</f>
        <v>0</v>
      </c>
      <c r="C101" s="42">
        <f>IF('Indicator Data'!D105="No Data",1,IF('Indicator Data imputation'!D104&lt;&gt;"",1,0))</f>
        <v>0</v>
      </c>
      <c r="D101" s="42">
        <f>IF('Indicator Data'!E105="No Data",1,IF('Indicator Data imputation'!E104&lt;&gt;"",1,0))</f>
        <v>0</v>
      </c>
      <c r="E101" s="42">
        <f>IF('Indicator Data'!F105="No Data",1,IF('Indicator Data imputation'!F104&lt;&gt;"",1,0))</f>
        <v>0</v>
      </c>
      <c r="F101" s="42">
        <f>IF('Indicator Data'!G105="No Data",1,IF('Indicator Data imputation'!G104&lt;&gt;"",1,0))</f>
        <v>0</v>
      </c>
      <c r="G101" s="42">
        <f>IF('Indicator Data'!H105="No Data",1,IF('Indicator Data imputation'!H104&lt;&gt;"",1,0))</f>
        <v>0</v>
      </c>
      <c r="H101" s="42">
        <f>IF('Indicator Data'!I105="No Data",1,IF('Indicator Data imputation'!I104&lt;&gt;"",1,0))</f>
        <v>0</v>
      </c>
      <c r="I101" s="42">
        <f>IF('Indicator Data'!J105="No Data",1,IF('Indicator Data imputation'!J104&lt;&gt;"",1,0))</f>
        <v>0</v>
      </c>
      <c r="J101" s="42">
        <f>IF('Indicator Data'!K105="No Data",1,IF('Indicator Data imputation'!K104&lt;&gt;"",1,0))</f>
        <v>0</v>
      </c>
      <c r="K101" s="42">
        <f>IF('Indicator Data'!L105="No Data",1,IF('Indicator Data imputation'!L104&lt;&gt;"",1,0))</f>
        <v>0</v>
      </c>
      <c r="L101" s="42">
        <f>IF('Indicator Data'!M105="No Data",1,IF('Indicator Data imputation'!M104&lt;&gt;"",1,0))</f>
        <v>0</v>
      </c>
      <c r="M101" s="42">
        <f>IF('Indicator Data'!N105="No Data",1,IF('Indicator Data imputation'!N104&lt;&gt;"",1,0))</f>
        <v>1</v>
      </c>
      <c r="N101" s="42">
        <f>IF('Indicator Data'!O105="No Data",1,IF('Indicator Data imputation'!O104&lt;&gt;"",1,0))</f>
        <v>1</v>
      </c>
      <c r="O101" s="42">
        <f>IF('Indicator Data'!P105="No Data",1,IF('Indicator Data imputation'!P104&lt;&gt;"",1,0))</f>
        <v>1</v>
      </c>
      <c r="P101" s="42">
        <f>IF('Indicator Data'!Q105="No Data",1,IF('Indicator Data imputation'!Q104&lt;&gt;"",1,0))</f>
        <v>0</v>
      </c>
      <c r="Q101" s="42">
        <f>IF('Indicator Data'!R105="No Data",1,IF('Indicator Data imputation'!R104&lt;&gt;"",1,0))</f>
        <v>0</v>
      </c>
      <c r="R101" s="42">
        <f>IF('Indicator Data'!S105="No Data",1,IF('Indicator Data imputation'!S104&lt;&gt;"",1,0))</f>
        <v>0</v>
      </c>
      <c r="S101" s="42">
        <f>IF('Indicator Data'!T105="No Data",1,IF('Indicator Data imputation'!T104&lt;&gt;"",1,0))</f>
        <v>0</v>
      </c>
      <c r="T101" s="42">
        <f>IF('Indicator Data'!U105="No Data",1,IF('Indicator Data imputation'!U104&lt;&gt;"",1,0))</f>
        <v>0</v>
      </c>
      <c r="U101" s="42">
        <f>IF('Indicator Data'!V105="No Data",1,IF('Indicator Data imputation'!V104&lt;&gt;"",1,0))</f>
        <v>0</v>
      </c>
      <c r="V101" s="42">
        <f>IF('Indicator Data'!W105="No Data",1,IF('Indicator Data imputation'!W104&lt;&gt;"",1,0))</f>
        <v>0</v>
      </c>
      <c r="W101" s="42">
        <f>IF('Indicator Data'!X105="No Data",1,IF('Indicator Data imputation'!X104&lt;&gt;"",1,0))</f>
        <v>0</v>
      </c>
      <c r="X101" s="42">
        <f>IF('Indicator Data'!Y105="No Data",1,IF('Indicator Data imputation'!Y104&lt;&gt;"",1,0))</f>
        <v>0</v>
      </c>
      <c r="Y101" s="42">
        <f>IF('Indicator Data'!Z105="No Data",1,IF('Indicator Data imputation'!Z104&lt;&gt;"",1,0))</f>
        <v>0</v>
      </c>
      <c r="Z101" s="42">
        <f>IF('Indicator Data'!AA105="No Data",1,IF('Indicator Data imputation'!AA104&lt;&gt;"",1,0))</f>
        <v>1</v>
      </c>
      <c r="AA101" s="42">
        <f>IF('Indicator Data'!AB105="No Data",1,IF('Indicator Data imputation'!AB104&lt;&gt;"",1,0))</f>
        <v>0</v>
      </c>
      <c r="AB101" s="42">
        <f>IF('Indicator Data'!AC105="No Data",1,IF('Indicator Data imputation'!AC104&lt;&gt;"",1,0))</f>
        <v>0</v>
      </c>
      <c r="AC101" s="42">
        <f>IF('Indicator Data'!AD105="No Data",1,IF('Indicator Data imputation'!AD104&lt;&gt;"",1,0))</f>
        <v>0</v>
      </c>
      <c r="AD101" s="42">
        <f>IF('Indicator Data'!AE105="No Data",1,IF('Indicator Data imputation'!AE104&lt;&gt;"",1,0))</f>
        <v>0</v>
      </c>
      <c r="AE101" s="42">
        <f>IF('Indicator Data'!AF105="No Data",1,IF('Indicator Data imputation'!AF104&lt;&gt;"",1,0))</f>
        <v>0</v>
      </c>
      <c r="AF101" s="42">
        <f>IF('Indicator Data'!AG105="No Data",1,IF('Indicator Data imputation'!AG104&lt;&gt;"",1,0))</f>
        <v>0</v>
      </c>
      <c r="AG101" s="42">
        <f>IF('Indicator Data'!AH105="No Data",1,IF('Indicator Data imputation'!AH104&lt;&gt;"",1,0))</f>
        <v>0</v>
      </c>
      <c r="AH101" s="42">
        <f>IF('Indicator Data'!AI105="No Data",1,IF('Indicator Data imputation'!AI104&lt;&gt;"",1,0))</f>
        <v>1</v>
      </c>
      <c r="AI101" s="42">
        <f>IF('Indicator Data'!AJ105="No Data",1,IF('Indicator Data imputation'!AJ104&lt;&gt;"",1,0))</f>
        <v>0</v>
      </c>
      <c r="AJ101" s="42">
        <f>IF('Indicator Data'!AK105="No Data",1,IF('Indicator Data imputation'!AK104&lt;&gt;"",1,0))</f>
        <v>0</v>
      </c>
      <c r="AK101" s="42">
        <f>IF('Indicator Data'!AL105="No Data",1,IF('Indicator Data imputation'!AL104&lt;&gt;"",1,0))</f>
        <v>0</v>
      </c>
      <c r="AL101" s="42">
        <f>IF('Indicator Data'!AM105="No Data",1,IF('Indicator Data imputation'!AM104&lt;&gt;"",1,0))</f>
        <v>1</v>
      </c>
      <c r="AM101" s="42">
        <f>IF('Indicator Data'!AN105="No Data",1,IF('Indicator Data imputation'!AN104&lt;&gt;"",1,0))</f>
        <v>0</v>
      </c>
      <c r="AN101" s="42">
        <f>IF('Indicator Data'!AO105="No Data",1,IF('Indicator Data imputation'!AO104&lt;&gt;"",1,0))</f>
        <v>0</v>
      </c>
      <c r="AO101" s="42">
        <f>IF('Indicator Data'!AP105="No Data",1,IF('Indicator Data imputation'!AP104&lt;&gt;"",1,0))</f>
        <v>0</v>
      </c>
      <c r="AP101" s="42">
        <f>IF('Indicator Data'!AQ105="No Data",1,IF('Indicator Data imputation'!AQ104&lt;&gt;"",1,0))</f>
        <v>0</v>
      </c>
      <c r="AQ101" s="42">
        <f>IF('Indicator Data'!AR105="No Data",1,IF('Indicator Data imputation'!AR104&lt;&gt;"",1,0))</f>
        <v>0</v>
      </c>
      <c r="AR101" s="42">
        <f>IF('Indicator Data'!AS105="No Data",1,IF('Indicator Data imputation'!AS104&lt;&gt;"",1,0))</f>
        <v>0</v>
      </c>
      <c r="AS101" s="42">
        <f>IF('Indicator Data'!AT105="No Data",1,IF('Indicator Data imputation'!AT104&lt;&gt;"",1,0))</f>
        <v>1</v>
      </c>
      <c r="AT101" s="42">
        <f>IF('Indicator Data'!AU105="No Data",1,IF('Indicator Data imputation'!AU104&lt;&gt;"",1,0))</f>
        <v>0</v>
      </c>
      <c r="AU101" s="42">
        <f>IF('Indicator Data'!AV105="No Data",1,IF('Indicator Data imputation'!AV104&lt;&gt;"",1,0))</f>
        <v>0</v>
      </c>
      <c r="AV101" s="42">
        <f>IF('Indicator Data'!AW105="No Data",1,IF('Indicator Data imputation'!AW104&lt;&gt;"",1,0))</f>
        <v>0</v>
      </c>
      <c r="AW101" s="42">
        <f>IF('Indicator Data'!AX105="No Data",1,IF('Indicator Data imputation'!AX104&lt;&gt;"",1,0))</f>
        <v>0</v>
      </c>
      <c r="AX101" s="42">
        <f>IF('Indicator Data'!AY105="No Data",1,IF('Indicator Data imputation'!AY104&lt;&gt;"",1,0))</f>
        <v>0</v>
      </c>
      <c r="AY101" s="42">
        <f>IF('Indicator Data'!AZ105="No Data",1,IF('Indicator Data imputation'!AZ104&lt;&gt;"",1,0))</f>
        <v>0</v>
      </c>
      <c r="AZ101" s="42">
        <f>IF('Indicator Data'!BA105="No Data",1,IF('Indicator Data imputation'!BA104&lt;&gt;"",1,0))</f>
        <v>0</v>
      </c>
      <c r="BA101" s="42">
        <f>IF('Indicator Data'!BB105="No Data",1,IF('Indicator Data imputation'!BB104&lt;&gt;"",1,0))</f>
        <v>0</v>
      </c>
      <c r="BB101" s="42">
        <f>IF('Indicator Data'!BC105="No Data",1,IF('Indicator Data imputation'!BC104&lt;&gt;"",1,0))</f>
        <v>0</v>
      </c>
      <c r="BC101" s="42">
        <f>IF('Indicator Data'!BD105="No Data",1,IF('Indicator Data imputation'!BD104&lt;&gt;"",1,0))</f>
        <v>0</v>
      </c>
      <c r="BD101" s="42">
        <f>IF('Indicator Data'!BE105="No Data",1,IF('Indicator Data imputation'!BE104&lt;&gt;"",1,0))</f>
        <v>0</v>
      </c>
      <c r="BE101" s="42">
        <f>IF('Indicator Data'!BF105="No Data",1,IF('Indicator Data imputation'!BF104&lt;&gt;"",1,0))</f>
        <v>1</v>
      </c>
      <c r="BF101" s="42">
        <f>IF('Indicator Data'!BG105="No Data",1,IF('Indicator Data imputation'!BG104&lt;&gt;"",1,0))</f>
        <v>0</v>
      </c>
      <c r="BG101" s="42">
        <f>IF('Indicator Data'!BH105="No Data",1,IF('Indicator Data imputation'!BH104&lt;&gt;"",1,0))</f>
        <v>0</v>
      </c>
      <c r="BH101" s="42">
        <f>IF('Indicator Data'!BI105="No Data",1,IF('Indicator Data imputation'!BI104&lt;&gt;"",1,0))</f>
        <v>0</v>
      </c>
      <c r="BI101" s="42">
        <f>IF('Indicator Data'!BJ105="No Data",1,IF('Indicator Data imputation'!BJ104&lt;&gt;"",1,0))</f>
        <v>0</v>
      </c>
      <c r="BJ101" s="42">
        <f>IF('Indicator Data'!BK105="No Data",1,IF('Indicator Data imputation'!BK104&lt;&gt;"",1,0))</f>
        <v>0</v>
      </c>
      <c r="BK101" s="42">
        <f>IF('Indicator Data'!BL105="No Data",1,IF('Indicator Data imputation'!BL104&lt;&gt;"",1,0))</f>
        <v>0</v>
      </c>
      <c r="BL101" s="42">
        <f>IF('Indicator Data'!BM105="No Data",1,IF('Indicator Data imputation'!BM104&lt;&gt;"",1,0))</f>
        <v>0</v>
      </c>
      <c r="BM101" s="42">
        <f>IF('Indicator Data'!BN105="No Data",1,IF('Indicator Data imputation'!BN104&lt;&gt;"",1,0))</f>
        <v>0</v>
      </c>
      <c r="BN101" s="42">
        <f>IF('Indicator Data'!BO105="No Data",1,IF('Indicator Data imputation'!BO104&lt;&gt;"",1,0))</f>
        <v>0</v>
      </c>
      <c r="BO101" s="42">
        <f>IF('Indicator Data'!BP105="No Data",1,IF('Indicator Data imputation'!BP104&lt;&gt;"",1,0))</f>
        <v>0</v>
      </c>
      <c r="BP101" s="42">
        <f>IF('Indicator Data'!BQ105="No Data",1,IF('Indicator Data imputation'!BQ104&lt;&gt;"",1,0))</f>
        <v>0</v>
      </c>
      <c r="BQ101" s="42">
        <f>IF('Indicator Data'!BR105="No Data",1,IF('Indicator Data imputation'!BR104&lt;&gt;"",1,0))</f>
        <v>0</v>
      </c>
      <c r="BR101" s="42">
        <f>IF('Indicator Data'!BS105="No Data",1,IF('Indicator Data imputation'!BS104&lt;&gt;"",1,0))</f>
        <v>0</v>
      </c>
      <c r="BS101" s="42">
        <f>IF('Indicator Data'!BT105="No Data",1,IF('Indicator Data imputation'!BT104&lt;&gt;"",1,0))</f>
        <v>0</v>
      </c>
      <c r="BT101" s="42">
        <f>IF('Indicator Data'!BU105="No Data",1,IF('Indicator Data imputation'!BU104&lt;&gt;"",1,0))</f>
        <v>0</v>
      </c>
      <c r="BU101">
        <f t="shared" si="5"/>
        <v>8</v>
      </c>
      <c r="BV101" s="44">
        <f t="shared" si="4"/>
        <v>0.10666666666666667</v>
      </c>
    </row>
    <row r="102" spans="1:74">
      <c r="A102" t="str">
        <f>'Indicator Data'!B106</f>
        <v>LUX</v>
      </c>
      <c r="B102" s="42">
        <f>IF('Indicator Data'!C106="No Data",1,IF('Indicator Data imputation'!C105&lt;&gt;"",1,0))</f>
        <v>0</v>
      </c>
      <c r="C102" s="42">
        <f>IF('Indicator Data'!D106="No Data",1,IF('Indicator Data imputation'!D105&lt;&gt;"",1,0))</f>
        <v>0</v>
      </c>
      <c r="D102" s="42">
        <f>IF('Indicator Data'!E106="No Data",1,IF('Indicator Data imputation'!E105&lt;&gt;"",1,0))</f>
        <v>0</v>
      </c>
      <c r="E102" s="42">
        <f>IF('Indicator Data'!F106="No Data",1,IF('Indicator Data imputation'!F105&lt;&gt;"",1,0))</f>
        <v>0</v>
      </c>
      <c r="F102" s="42">
        <f>IF('Indicator Data'!G106="No Data",1,IF('Indicator Data imputation'!G105&lt;&gt;"",1,0))</f>
        <v>0</v>
      </c>
      <c r="G102" s="42">
        <f>IF('Indicator Data'!H106="No Data",1,IF('Indicator Data imputation'!H105&lt;&gt;"",1,0))</f>
        <v>0</v>
      </c>
      <c r="H102" s="42">
        <f>IF('Indicator Data'!I106="No Data",1,IF('Indicator Data imputation'!I105&lt;&gt;"",1,0))</f>
        <v>0</v>
      </c>
      <c r="I102" s="42">
        <f>IF('Indicator Data'!J106="No Data",1,IF('Indicator Data imputation'!J105&lt;&gt;"",1,0))</f>
        <v>0</v>
      </c>
      <c r="J102" s="42">
        <f>IF('Indicator Data'!K106="No Data",1,IF('Indicator Data imputation'!K105&lt;&gt;"",1,0))</f>
        <v>0</v>
      </c>
      <c r="K102" s="42">
        <f>IF('Indicator Data'!L106="No Data",1,IF('Indicator Data imputation'!L105&lt;&gt;"",1,0))</f>
        <v>0</v>
      </c>
      <c r="L102" s="42">
        <f>IF('Indicator Data'!M106="No Data",1,IF('Indicator Data imputation'!M105&lt;&gt;"",1,0))</f>
        <v>0</v>
      </c>
      <c r="M102" s="42">
        <f>IF('Indicator Data'!N106="No Data",1,IF('Indicator Data imputation'!N105&lt;&gt;"",1,0))</f>
        <v>1</v>
      </c>
      <c r="N102" s="42">
        <f>IF('Indicator Data'!O106="No Data",1,IF('Indicator Data imputation'!O105&lt;&gt;"",1,0))</f>
        <v>1</v>
      </c>
      <c r="O102" s="42">
        <f>IF('Indicator Data'!P106="No Data",1,IF('Indicator Data imputation'!P105&lt;&gt;"",1,0))</f>
        <v>1</v>
      </c>
      <c r="P102" s="42">
        <f>IF('Indicator Data'!Q106="No Data",1,IF('Indicator Data imputation'!Q105&lt;&gt;"",1,0))</f>
        <v>0</v>
      </c>
      <c r="Q102" s="42">
        <f>IF('Indicator Data'!R106="No Data",1,IF('Indicator Data imputation'!R105&lt;&gt;"",1,0))</f>
        <v>0</v>
      </c>
      <c r="R102" s="42">
        <f>IF('Indicator Data'!S106="No Data",1,IF('Indicator Data imputation'!S105&lt;&gt;"",1,0))</f>
        <v>0</v>
      </c>
      <c r="S102" s="42">
        <f>IF('Indicator Data'!T106="No Data",1,IF('Indicator Data imputation'!T105&lt;&gt;"",1,0))</f>
        <v>0</v>
      </c>
      <c r="T102" s="42">
        <f>IF('Indicator Data'!U106="No Data",1,IF('Indicator Data imputation'!U105&lt;&gt;"",1,0))</f>
        <v>0</v>
      </c>
      <c r="U102" s="42">
        <f>IF('Indicator Data'!V106="No Data",1,IF('Indicator Data imputation'!V105&lt;&gt;"",1,0))</f>
        <v>0</v>
      </c>
      <c r="V102" s="42">
        <f>IF('Indicator Data'!W106="No Data",1,IF('Indicator Data imputation'!W105&lt;&gt;"",1,0))</f>
        <v>0</v>
      </c>
      <c r="W102" s="42">
        <f>IF('Indicator Data'!X106="No Data",1,IF('Indicator Data imputation'!X105&lt;&gt;"",1,0))</f>
        <v>0</v>
      </c>
      <c r="X102" s="42">
        <f>IF('Indicator Data'!Y106="No Data",1,IF('Indicator Data imputation'!Y105&lt;&gt;"",1,0))</f>
        <v>0</v>
      </c>
      <c r="Y102" s="42">
        <f>IF('Indicator Data'!Z106="No Data",1,IF('Indicator Data imputation'!Z105&lt;&gt;"",1,0))</f>
        <v>0</v>
      </c>
      <c r="Z102" s="42">
        <f>IF('Indicator Data'!AA106="No Data",1,IF('Indicator Data imputation'!AA105&lt;&gt;"",1,0))</f>
        <v>1</v>
      </c>
      <c r="AA102" s="42">
        <f>IF('Indicator Data'!AB106="No Data",1,IF('Indicator Data imputation'!AB105&lt;&gt;"",1,0))</f>
        <v>0</v>
      </c>
      <c r="AB102" s="42">
        <f>IF('Indicator Data'!AC106="No Data",1,IF('Indicator Data imputation'!AC105&lt;&gt;"",1,0))</f>
        <v>0</v>
      </c>
      <c r="AC102" s="42">
        <f>IF('Indicator Data'!AD106="No Data",1,IF('Indicator Data imputation'!AD105&lt;&gt;"",1,0))</f>
        <v>0</v>
      </c>
      <c r="AD102" s="42">
        <f>IF('Indicator Data'!AE106="No Data",1,IF('Indicator Data imputation'!AE105&lt;&gt;"",1,0))</f>
        <v>0</v>
      </c>
      <c r="AE102" s="42">
        <f>IF('Indicator Data'!AF106="No Data",1,IF('Indicator Data imputation'!AF105&lt;&gt;"",1,0))</f>
        <v>0</v>
      </c>
      <c r="AF102" s="42">
        <f>IF('Indicator Data'!AG106="No Data",1,IF('Indicator Data imputation'!AG105&lt;&gt;"",1,0))</f>
        <v>0</v>
      </c>
      <c r="AG102" s="42">
        <f>IF('Indicator Data'!AH106="No Data",1,IF('Indicator Data imputation'!AH105&lt;&gt;"",1,0))</f>
        <v>0</v>
      </c>
      <c r="AH102" s="42">
        <f>IF('Indicator Data'!AI106="No Data",1,IF('Indicator Data imputation'!AI105&lt;&gt;"",1,0))</f>
        <v>1</v>
      </c>
      <c r="AI102" s="42">
        <f>IF('Indicator Data'!AJ106="No Data",1,IF('Indicator Data imputation'!AJ105&lt;&gt;"",1,0))</f>
        <v>0</v>
      </c>
      <c r="AJ102" s="42">
        <f>IF('Indicator Data'!AK106="No Data",1,IF('Indicator Data imputation'!AK105&lt;&gt;"",1,0))</f>
        <v>0</v>
      </c>
      <c r="AK102" s="42">
        <f>IF('Indicator Data'!AL106="No Data",1,IF('Indicator Data imputation'!AL105&lt;&gt;"",1,0))</f>
        <v>0</v>
      </c>
      <c r="AL102" s="42">
        <f>IF('Indicator Data'!AM106="No Data",1,IF('Indicator Data imputation'!AM105&lt;&gt;"",1,0))</f>
        <v>1</v>
      </c>
      <c r="AM102" s="42">
        <f>IF('Indicator Data'!AN106="No Data",1,IF('Indicator Data imputation'!AN105&lt;&gt;"",1,0))</f>
        <v>0</v>
      </c>
      <c r="AN102" s="42">
        <f>IF('Indicator Data'!AO106="No Data",1,IF('Indicator Data imputation'!AO105&lt;&gt;"",1,0))</f>
        <v>0</v>
      </c>
      <c r="AO102" s="42">
        <f>IF('Indicator Data'!AP106="No Data",1,IF('Indicator Data imputation'!AP105&lt;&gt;"",1,0))</f>
        <v>1</v>
      </c>
      <c r="AP102" s="42">
        <f>IF('Indicator Data'!AQ106="No Data",1,IF('Indicator Data imputation'!AQ105&lt;&gt;"",1,0))</f>
        <v>0</v>
      </c>
      <c r="AQ102" s="42">
        <f>IF('Indicator Data'!AR106="No Data",1,IF('Indicator Data imputation'!AR105&lt;&gt;"",1,0))</f>
        <v>0</v>
      </c>
      <c r="AR102" s="42">
        <f>IF('Indicator Data'!AS106="No Data",1,IF('Indicator Data imputation'!AS105&lt;&gt;"",1,0))</f>
        <v>0</v>
      </c>
      <c r="AS102" s="42">
        <f>IF('Indicator Data'!AT106="No Data",1,IF('Indicator Data imputation'!AT105&lt;&gt;"",1,0))</f>
        <v>1</v>
      </c>
      <c r="AT102" s="42">
        <f>IF('Indicator Data'!AU106="No Data",1,IF('Indicator Data imputation'!AU105&lt;&gt;"",1,0))</f>
        <v>0</v>
      </c>
      <c r="AU102" s="42">
        <f>IF('Indicator Data'!AV106="No Data",1,IF('Indicator Data imputation'!AV105&lt;&gt;"",1,0))</f>
        <v>0</v>
      </c>
      <c r="AV102" s="42">
        <f>IF('Indicator Data'!AW106="No Data",1,IF('Indicator Data imputation'!AW105&lt;&gt;"",1,0))</f>
        <v>0</v>
      </c>
      <c r="AW102" s="42">
        <f>IF('Indicator Data'!AX106="No Data",1,IF('Indicator Data imputation'!AX105&lt;&gt;"",1,0))</f>
        <v>0</v>
      </c>
      <c r="AX102" s="42">
        <f>IF('Indicator Data'!AY106="No Data",1,IF('Indicator Data imputation'!AY105&lt;&gt;"",1,0))</f>
        <v>0</v>
      </c>
      <c r="AY102" s="42">
        <f>IF('Indicator Data'!AZ106="No Data",1,IF('Indicator Data imputation'!AZ105&lt;&gt;"",1,0))</f>
        <v>0</v>
      </c>
      <c r="AZ102" s="42">
        <f>IF('Indicator Data'!BA106="No Data",1,IF('Indicator Data imputation'!BA105&lt;&gt;"",1,0))</f>
        <v>0</v>
      </c>
      <c r="BA102" s="42">
        <f>IF('Indicator Data'!BB106="No Data",1,IF('Indicator Data imputation'!BB105&lt;&gt;"",1,0))</f>
        <v>0</v>
      </c>
      <c r="BB102" s="42">
        <f>IF('Indicator Data'!BC106="No Data",1,IF('Indicator Data imputation'!BC105&lt;&gt;"",1,0))</f>
        <v>0</v>
      </c>
      <c r="BC102" s="42">
        <f>IF('Indicator Data'!BD106="No Data",1,IF('Indicator Data imputation'!BD105&lt;&gt;"",1,0))</f>
        <v>0</v>
      </c>
      <c r="BD102" s="42">
        <f>IF('Indicator Data'!BE106="No Data",1,IF('Indicator Data imputation'!BE105&lt;&gt;"",1,0))</f>
        <v>0</v>
      </c>
      <c r="BE102" s="42">
        <f>IF('Indicator Data'!BF106="No Data",1,IF('Indicator Data imputation'!BF105&lt;&gt;"",1,0))</f>
        <v>1</v>
      </c>
      <c r="BF102" s="42">
        <f>IF('Indicator Data'!BG106="No Data",1,IF('Indicator Data imputation'!BG105&lt;&gt;"",1,0))</f>
        <v>0</v>
      </c>
      <c r="BG102" s="42">
        <f>IF('Indicator Data'!BH106="No Data",1,IF('Indicator Data imputation'!BH105&lt;&gt;"",1,0))</f>
        <v>0</v>
      </c>
      <c r="BH102" s="42">
        <f>IF('Indicator Data'!BI106="No Data",1,IF('Indicator Data imputation'!BI105&lt;&gt;"",1,0))</f>
        <v>0</v>
      </c>
      <c r="BI102" s="42">
        <f>IF('Indicator Data'!BJ106="No Data",1,IF('Indicator Data imputation'!BJ105&lt;&gt;"",1,0))</f>
        <v>1</v>
      </c>
      <c r="BJ102" s="42">
        <f>IF('Indicator Data'!BK106="No Data",1,IF('Indicator Data imputation'!BK105&lt;&gt;"",1,0))</f>
        <v>0</v>
      </c>
      <c r="BK102" s="42">
        <f>IF('Indicator Data'!BL106="No Data",1,IF('Indicator Data imputation'!BL105&lt;&gt;"",1,0))</f>
        <v>0</v>
      </c>
      <c r="BL102" s="42">
        <f>IF('Indicator Data'!BM106="No Data",1,IF('Indicator Data imputation'!BM105&lt;&gt;"",1,0))</f>
        <v>0</v>
      </c>
      <c r="BM102" s="42">
        <f>IF('Indicator Data'!BN106="No Data",1,IF('Indicator Data imputation'!BN105&lt;&gt;"",1,0))</f>
        <v>0</v>
      </c>
      <c r="BN102" s="42">
        <f>IF('Indicator Data'!BO106="No Data",1,IF('Indicator Data imputation'!BO105&lt;&gt;"",1,0))</f>
        <v>0</v>
      </c>
      <c r="BO102" s="42">
        <f>IF('Indicator Data'!BP106="No Data",1,IF('Indicator Data imputation'!BP105&lt;&gt;"",1,0))</f>
        <v>0</v>
      </c>
      <c r="BP102" s="42">
        <f>IF('Indicator Data'!BQ106="No Data",1,IF('Indicator Data imputation'!BQ105&lt;&gt;"",1,0))</f>
        <v>0</v>
      </c>
      <c r="BQ102" s="42">
        <f>IF('Indicator Data'!BR106="No Data",1,IF('Indicator Data imputation'!BR105&lt;&gt;"",1,0))</f>
        <v>0</v>
      </c>
      <c r="BR102" s="42">
        <f>IF('Indicator Data'!BS106="No Data",1,IF('Indicator Data imputation'!BS105&lt;&gt;"",1,0))</f>
        <v>0</v>
      </c>
      <c r="BS102" s="42">
        <f>IF('Indicator Data'!BT106="No Data",1,IF('Indicator Data imputation'!BT105&lt;&gt;"",1,0))</f>
        <v>0</v>
      </c>
      <c r="BT102" s="42">
        <f>IF('Indicator Data'!BU106="No Data",1,IF('Indicator Data imputation'!BU105&lt;&gt;"",1,0))</f>
        <v>0</v>
      </c>
      <c r="BU102">
        <f t="shared" si="5"/>
        <v>10</v>
      </c>
      <c r="BV102" s="44">
        <f t="shared" si="4"/>
        <v>0.13333333333333333</v>
      </c>
    </row>
    <row r="103" spans="1:74">
      <c r="A103" t="str">
        <f>'Indicator Data'!B107</f>
        <v>MDG</v>
      </c>
      <c r="B103" s="42">
        <f>IF('Indicator Data'!C107="No Data",1,IF('Indicator Data imputation'!C106&lt;&gt;"",1,0))</f>
        <v>0</v>
      </c>
      <c r="C103" s="42">
        <f>IF('Indicator Data'!D107="No Data",1,IF('Indicator Data imputation'!D106&lt;&gt;"",1,0))</f>
        <v>0</v>
      </c>
      <c r="D103" s="42">
        <f>IF('Indicator Data'!E107="No Data",1,IF('Indicator Data imputation'!E106&lt;&gt;"",1,0))</f>
        <v>0</v>
      </c>
      <c r="E103" s="42">
        <f>IF('Indicator Data'!F107="No Data",1,IF('Indicator Data imputation'!F106&lt;&gt;"",1,0))</f>
        <v>0</v>
      </c>
      <c r="F103" s="42">
        <f>IF('Indicator Data'!G107="No Data",1,IF('Indicator Data imputation'!G106&lt;&gt;"",1,0))</f>
        <v>0</v>
      </c>
      <c r="G103" s="42">
        <f>IF('Indicator Data'!H107="No Data",1,IF('Indicator Data imputation'!H106&lt;&gt;"",1,0))</f>
        <v>0</v>
      </c>
      <c r="H103" s="42">
        <f>IF('Indicator Data'!I107="No Data",1,IF('Indicator Data imputation'!I106&lt;&gt;"",1,0))</f>
        <v>0</v>
      </c>
      <c r="I103" s="42">
        <f>IF('Indicator Data'!J107="No Data",1,IF('Indicator Data imputation'!J106&lt;&gt;"",1,0))</f>
        <v>0</v>
      </c>
      <c r="J103" s="42">
        <f>IF('Indicator Data'!K107="No Data",1,IF('Indicator Data imputation'!K106&lt;&gt;"",1,0))</f>
        <v>0</v>
      </c>
      <c r="K103" s="42">
        <f>IF('Indicator Data'!L107="No Data",1,IF('Indicator Data imputation'!L106&lt;&gt;"",1,0))</f>
        <v>0</v>
      </c>
      <c r="L103" s="42">
        <f>IF('Indicator Data'!M107="No Data",1,IF('Indicator Data imputation'!M106&lt;&gt;"",1,0))</f>
        <v>0</v>
      </c>
      <c r="M103" s="42">
        <f>IF('Indicator Data'!N107="No Data",1,IF('Indicator Data imputation'!N106&lt;&gt;"",1,0))</f>
        <v>0</v>
      </c>
      <c r="N103" s="42">
        <f>IF('Indicator Data'!O107="No Data",1,IF('Indicator Data imputation'!O106&lt;&gt;"",1,0))</f>
        <v>0</v>
      </c>
      <c r="O103" s="42">
        <f>IF('Indicator Data'!P107="No Data",1,IF('Indicator Data imputation'!P106&lt;&gt;"",1,0))</f>
        <v>0</v>
      </c>
      <c r="P103" s="42">
        <f>IF('Indicator Data'!Q107="No Data",1,IF('Indicator Data imputation'!Q106&lt;&gt;"",1,0))</f>
        <v>0</v>
      </c>
      <c r="Q103" s="42">
        <f>IF('Indicator Data'!R107="No Data",1,IF('Indicator Data imputation'!R106&lt;&gt;"",1,0))</f>
        <v>0</v>
      </c>
      <c r="R103" s="42">
        <f>IF('Indicator Data'!S107="No Data",1,IF('Indicator Data imputation'!S106&lt;&gt;"",1,0))</f>
        <v>0</v>
      </c>
      <c r="S103" s="42">
        <f>IF('Indicator Data'!T107="No Data",1,IF('Indicator Data imputation'!T106&lt;&gt;"",1,0))</f>
        <v>0</v>
      </c>
      <c r="T103" s="42">
        <f>IF('Indicator Data'!U107="No Data",1,IF('Indicator Data imputation'!U106&lt;&gt;"",1,0))</f>
        <v>0</v>
      </c>
      <c r="U103" s="42">
        <f>IF('Indicator Data'!V107="No Data",1,IF('Indicator Data imputation'!V106&lt;&gt;"",1,0))</f>
        <v>0</v>
      </c>
      <c r="V103" s="42">
        <f>IF('Indicator Data'!W107="No Data",1,IF('Indicator Data imputation'!W106&lt;&gt;"",1,0))</f>
        <v>0</v>
      </c>
      <c r="W103" s="42">
        <f>IF('Indicator Data'!X107="No Data",1,IF('Indicator Data imputation'!X106&lt;&gt;"",1,0))</f>
        <v>0</v>
      </c>
      <c r="X103" s="42">
        <f>IF('Indicator Data'!Y107="No Data",1,IF('Indicator Data imputation'!Y106&lt;&gt;"",1,0))</f>
        <v>0</v>
      </c>
      <c r="Y103" s="42">
        <f>IF('Indicator Data'!Z107="No Data",1,IF('Indicator Data imputation'!Z106&lt;&gt;"",1,0))</f>
        <v>0</v>
      </c>
      <c r="Z103" s="42">
        <f>IF('Indicator Data'!AA107="No Data",1,IF('Indicator Data imputation'!AA106&lt;&gt;"",1,0))</f>
        <v>0</v>
      </c>
      <c r="AA103" s="42">
        <f>IF('Indicator Data'!AB107="No Data",1,IF('Indicator Data imputation'!AB106&lt;&gt;"",1,0))</f>
        <v>0</v>
      </c>
      <c r="AB103" s="42">
        <f>IF('Indicator Data'!AC107="No Data",1,IF('Indicator Data imputation'!AC106&lt;&gt;"",1,0))</f>
        <v>0</v>
      </c>
      <c r="AC103" s="42">
        <f>IF('Indicator Data'!AD107="No Data",1,IF('Indicator Data imputation'!AD106&lt;&gt;"",1,0))</f>
        <v>0</v>
      </c>
      <c r="AD103" s="42">
        <f>IF('Indicator Data'!AE107="No Data",1,IF('Indicator Data imputation'!AE106&lt;&gt;"",1,0))</f>
        <v>0</v>
      </c>
      <c r="AE103" s="42">
        <f>IF('Indicator Data'!AF107="No Data",1,IF('Indicator Data imputation'!AF106&lt;&gt;"",1,0))</f>
        <v>0</v>
      </c>
      <c r="AF103" s="42">
        <f>IF('Indicator Data'!AG107="No Data",1,IF('Indicator Data imputation'!AG106&lt;&gt;"",1,0))</f>
        <v>0</v>
      </c>
      <c r="AG103" s="42">
        <f>IF('Indicator Data'!AH107="No Data",1,IF('Indicator Data imputation'!AH106&lt;&gt;"",1,0))</f>
        <v>0</v>
      </c>
      <c r="AH103" s="42">
        <f>IF('Indicator Data'!AI107="No Data",1,IF('Indicator Data imputation'!AI106&lt;&gt;"",1,0))</f>
        <v>0</v>
      </c>
      <c r="AI103" s="42">
        <f>IF('Indicator Data'!AJ107="No Data",1,IF('Indicator Data imputation'!AJ106&lt;&gt;"",1,0))</f>
        <v>0</v>
      </c>
      <c r="AJ103" s="42">
        <f>IF('Indicator Data'!AK107="No Data",1,IF('Indicator Data imputation'!AK106&lt;&gt;"",1,0))</f>
        <v>0</v>
      </c>
      <c r="AK103" s="42">
        <f>IF('Indicator Data'!AL107="No Data",1,IF('Indicator Data imputation'!AL106&lt;&gt;"",1,0))</f>
        <v>0</v>
      </c>
      <c r="AL103" s="42">
        <f>IF('Indicator Data'!AM107="No Data",1,IF('Indicator Data imputation'!AM106&lt;&gt;"",1,0))</f>
        <v>0</v>
      </c>
      <c r="AM103" s="42">
        <f>IF('Indicator Data'!AN107="No Data",1,IF('Indicator Data imputation'!AN106&lt;&gt;"",1,0))</f>
        <v>0</v>
      </c>
      <c r="AN103" s="42">
        <f>IF('Indicator Data'!AO107="No Data",1,IF('Indicator Data imputation'!AO106&lt;&gt;"",1,0))</f>
        <v>0</v>
      </c>
      <c r="AO103" s="42">
        <f>IF('Indicator Data'!AP107="No Data",1,IF('Indicator Data imputation'!AP106&lt;&gt;"",1,0))</f>
        <v>0</v>
      </c>
      <c r="AP103" s="42">
        <f>IF('Indicator Data'!AQ107="No Data",1,IF('Indicator Data imputation'!AQ106&lt;&gt;"",1,0))</f>
        <v>0</v>
      </c>
      <c r="AQ103" s="42">
        <f>IF('Indicator Data'!AR107="No Data",1,IF('Indicator Data imputation'!AR106&lt;&gt;"",1,0))</f>
        <v>0</v>
      </c>
      <c r="AR103" s="42">
        <f>IF('Indicator Data'!AS107="No Data",1,IF('Indicator Data imputation'!AS106&lt;&gt;"",1,0))</f>
        <v>0</v>
      </c>
      <c r="AS103" s="42">
        <f>IF('Indicator Data'!AT107="No Data",1,IF('Indicator Data imputation'!AT106&lt;&gt;"",1,0))</f>
        <v>0</v>
      </c>
      <c r="AT103" s="42">
        <f>IF('Indicator Data'!AU107="No Data",1,IF('Indicator Data imputation'!AU106&lt;&gt;"",1,0))</f>
        <v>0</v>
      </c>
      <c r="AU103" s="42">
        <f>IF('Indicator Data'!AV107="No Data",1,IF('Indicator Data imputation'!AV106&lt;&gt;"",1,0))</f>
        <v>0</v>
      </c>
      <c r="AV103" s="42">
        <f>IF('Indicator Data'!AW107="No Data",1,IF('Indicator Data imputation'!AW106&lt;&gt;"",1,0))</f>
        <v>0</v>
      </c>
      <c r="AW103" s="42">
        <f>IF('Indicator Data'!AX107="No Data",1,IF('Indicator Data imputation'!AX106&lt;&gt;"",1,0))</f>
        <v>0</v>
      </c>
      <c r="AX103" s="42">
        <f>IF('Indicator Data'!AY107="No Data",1,IF('Indicator Data imputation'!AY106&lt;&gt;"",1,0))</f>
        <v>0</v>
      </c>
      <c r="AY103" s="42">
        <f>IF('Indicator Data'!AZ107="No Data",1,IF('Indicator Data imputation'!AZ106&lt;&gt;"",1,0))</f>
        <v>0</v>
      </c>
      <c r="AZ103" s="42">
        <f>IF('Indicator Data'!BA107="No Data",1,IF('Indicator Data imputation'!BA106&lt;&gt;"",1,0))</f>
        <v>0</v>
      </c>
      <c r="BA103" s="42">
        <f>IF('Indicator Data'!BB107="No Data",1,IF('Indicator Data imputation'!BB106&lt;&gt;"",1,0))</f>
        <v>0</v>
      </c>
      <c r="BB103" s="42">
        <f>IF('Indicator Data'!BC107="No Data",1,IF('Indicator Data imputation'!BC106&lt;&gt;"",1,0))</f>
        <v>0</v>
      </c>
      <c r="BC103" s="42">
        <f>IF('Indicator Data'!BD107="No Data",1,IF('Indicator Data imputation'!BD106&lt;&gt;"",1,0))</f>
        <v>0</v>
      </c>
      <c r="BD103" s="42">
        <f>IF('Indicator Data'!BE107="No Data",1,IF('Indicator Data imputation'!BE106&lt;&gt;"",1,0))</f>
        <v>0</v>
      </c>
      <c r="BE103" s="42">
        <f>IF('Indicator Data'!BF107="No Data",1,IF('Indicator Data imputation'!BF106&lt;&gt;"",1,0))</f>
        <v>0</v>
      </c>
      <c r="BF103" s="42">
        <f>IF('Indicator Data'!BG107="No Data",1,IF('Indicator Data imputation'!BG106&lt;&gt;"",1,0))</f>
        <v>0</v>
      </c>
      <c r="BG103" s="42">
        <f>IF('Indicator Data'!BH107="No Data",1,IF('Indicator Data imputation'!BH106&lt;&gt;"",1,0))</f>
        <v>0</v>
      </c>
      <c r="BH103" s="42">
        <f>IF('Indicator Data'!BI107="No Data",1,IF('Indicator Data imputation'!BI106&lt;&gt;"",1,0))</f>
        <v>0</v>
      </c>
      <c r="BI103" s="42">
        <f>IF('Indicator Data'!BJ107="No Data",1,IF('Indicator Data imputation'!BJ106&lt;&gt;"",1,0))</f>
        <v>0</v>
      </c>
      <c r="BJ103" s="42">
        <f>IF('Indicator Data'!BK107="No Data",1,IF('Indicator Data imputation'!BK106&lt;&gt;"",1,0))</f>
        <v>0</v>
      </c>
      <c r="BK103" s="42">
        <f>IF('Indicator Data'!BL107="No Data",1,IF('Indicator Data imputation'!BL106&lt;&gt;"",1,0))</f>
        <v>0</v>
      </c>
      <c r="BL103" s="42">
        <f>IF('Indicator Data'!BM107="No Data",1,IF('Indicator Data imputation'!BM106&lt;&gt;"",1,0))</f>
        <v>0</v>
      </c>
      <c r="BM103" s="42">
        <f>IF('Indicator Data'!BN107="No Data",1,IF('Indicator Data imputation'!BN106&lt;&gt;"",1,0))</f>
        <v>0</v>
      </c>
      <c r="BN103" s="42">
        <f>IF('Indicator Data'!BO107="No Data",1,IF('Indicator Data imputation'!BO106&lt;&gt;"",1,0))</f>
        <v>0</v>
      </c>
      <c r="BO103" s="42">
        <f>IF('Indicator Data'!BP107="No Data",1,IF('Indicator Data imputation'!BP106&lt;&gt;"",1,0))</f>
        <v>0</v>
      </c>
      <c r="BP103" s="42">
        <f>IF('Indicator Data'!BQ107="No Data",1,IF('Indicator Data imputation'!BQ106&lt;&gt;"",1,0))</f>
        <v>0</v>
      </c>
      <c r="BQ103" s="42">
        <f>IF('Indicator Data'!BR107="No Data",1,IF('Indicator Data imputation'!BR106&lt;&gt;"",1,0))</f>
        <v>0</v>
      </c>
      <c r="BR103" s="42">
        <f>IF('Indicator Data'!BS107="No Data",1,IF('Indicator Data imputation'!BS106&lt;&gt;"",1,0))</f>
        <v>0</v>
      </c>
      <c r="BS103" s="42">
        <f>IF('Indicator Data'!BT107="No Data",1,IF('Indicator Data imputation'!BT106&lt;&gt;"",1,0))</f>
        <v>0</v>
      </c>
      <c r="BT103" s="42">
        <f>IF('Indicator Data'!BU107="No Data",1,IF('Indicator Data imputation'!BU106&lt;&gt;"",1,0))</f>
        <v>0</v>
      </c>
      <c r="BU103">
        <f t="shared" si="5"/>
        <v>0</v>
      </c>
      <c r="BV103" s="44">
        <f t="shared" si="4"/>
        <v>0</v>
      </c>
    </row>
    <row r="104" spans="1:74">
      <c r="A104" t="str">
        <f>'Indicator Data'!B108</f>
        <v>MWI</v>
      </c>
      <c r="B104" s="42">
        <f>IF('Indicator Data'!C108="No Data",1,IF('Indicator Data imputation'!C107&lt;&gt;"",1,0))</f>
        <v>0</v>
      </c>
      <c r="C104" s="42">
        <f>IF('Indicator Data'!D108="No Data",1,IF('Indicator Data imputation'!D107&lt;&gt;"",1,0))</f>
        <v>0</v>
      </c>
      <c r="D104" s="42">
        <f>IF('Indicator Data'!E108="No Data",1,IF('Indicator Data imputation'!E107&lt;&gt;"",1,0))</f>
        <v>0</v>
      </c>
      <c r="E104" s="42">
        <f>IF('Indicator Data'!F108="No Data",1,IF('Indicator Data imputation'!F107&lt;&gt;"",1,0))</f>
        <v>0</v>
      </c>
      <c r="F104" s="42">
        <f>IF('Indicator Data'!G108="No Data",1,IF('Indicator Data imputation'!G107&lt;&gt;"",1,0))</f>
        <v>0</v>
      </c>
      <c r="G104" s="42">
        <f>IF('Indicator Data'!H108="No Data",1,IF('Indicator Data imputation'!H107&lt;&gt;"",1,0))</f>
        <v>0</v>
      </c>
      <c r="H104" s="42">
        <f>IF('Indicator Data'!I108="No Data",1,IF('Indicator Data imputation'!I107&lt;&gt;"",1,0))</f>
        <v>0</v>
      </c>
      <c r="I104" s="42">
        <f>IF('Indicator Data'!J108="No Data",1,IF('Indicator Data imputation'!J107&lt;&gt;"",1,0))</f>
        <v>0</v>
      </c>
      <c r="J104" s="42">
        <f>IF('Indicator Data'!K108="No Data",1,IF('Indicator Data imputation'!K107&lt;&gt;"",1,0))</f>
        <v>0</v>
      </c>
      <c r="K104" s="42">
        <f>IF('Indicator Data'!L108="No Data",1,IF('Indicator Data imputation'!L107&lt;&gt;"",1,0))</f>
        <v>0</v>
      </c>
      <c r="L104" s="42">
        <f>IF('Indicator Data'!M108="No Data",1,IF('Indicator Data imputation'!M107&lt;&gt;"",1,0))</f>
        <v>0</v>
      </c>
      <c r="M104" s="42">
        <f>IF('Indicator Data'!N108="No Data",1,IF('Indicator Data imputation'!N107&lt;&gt;"",1,0))</f>
        <v>0</v>
      </c>
      <c r="N104" s="42">
        <f>IF('Indicator Data'!O108="No Data",1,IF('Indicator Data imputation'!O107&lt;&gt;"",1,0))</f>
        <v>0</v>
      </c>
      <c r="O104" s="42">
        <f>IF('Indicator Data'!P108="No Data",1,IF('Indicator Data imputation'!P107&lt;&gt;"",1,0))</f>
        <v>0</v>
      </c>
      <c r="P104" s="42">
        <f>IF('Indicator Data'!Q108="No Data",1,IF('Indicator Data imputation'!Q107&lt;&gt;"",1,0))</f>
        <v>0</v>
      </c>
      <c r="Q104" s="42">
        <f>IF('Indicator Data'!R108="No Data",1,IF('Indicator Data imputation'!R107&lt;&gt;"",1,0))</f>
        <v>0</v>
      </c>
      <c r="R104" s="42">
        <f>IF('Indicator Data'!S108="No Data",1,IF('Indicator Data imputation'!S107&lt;&gt;"",1,0))</f>
        <v>0</v>
      </c>
      <c r="S104" s="42">
        <f>IF('Indicator Data'!T108="No Data",1,IF('Indicator Data imputation'!T107&lt;&gt;"",1,0))</f>
        <v>0</v>
      </c>
      <c r="T104" s="42">
        <f>IF('Indicator Data'!U108="No Data",1,IF('Indicator Data imputation'!U107&lt;&gt;"",1,0))</f>
        <v>0</v>
      </c>
      <c r="U104" s="42">
        <f>IF('Indicator Data'!V108="No Data",1,IF('Indicator Data imputation'!V107&lt;&gt;"",1,0))</f>
        <v>0</v>
      </c>
      <c r="V104" s="42">
        <f>IF('Indicator Data'!W108="No Data",1,IF('Indicator Data imputation'!W107&lt;&gt;"",1,0))</f>
        <v>0</v>
      </c>
      <c r="W104" s="42">
        <f>IF('Indicator Data'!X108="No Data",1,IF('Indicator Data imputation'!X107&lt;&gt;"",1,0))</f>
        <v>0</v>
      </c>
      <c r="X104" s="42">
        <f>IF('Indicator Data'!Y108="No Data",1,IF('Indicator Data imputation'!Y107&lt;&gt;"",1,0))</f>
        <v>0</v>
      </c>
      <c r="Y104" s="42">
        <f>IF('Indicator Data'!Z108="No Data",1,IF('Indicator Data imputation'!Z107&lt;&gt;"",1,0))</f>
        <v>0</v>
      </c>
      <c r="Z104" s="42">
        <f>IF('Indicator Data'!AA108="No Data",1,IF('Indicator Data imputation'!AA107&lt;&gt;"",1,0))</f>
        <v>0</v>
      </c>
      <c r="AA104" s="42">
        <f>IF('Indicator Data'!AB108="No Data",1,IF('Indicator Data imputation'!AB107&lt;&gt;"",1,0))</f>
        <v>0</v>
      </c>
      <c r="AB104" s="42">
        <f>IF('Indicator Data'!AC108="No Data",1,IF('Indicator Data imputation'!AC107&lt;&gt;"",1,0))</f>
        <v>0</v>
      </c>
      <c r="AC104" s="42">
        <f>IF('Indicator Data'!AD108="No Data",1,IF('Indicator Data imputation'!AD107&lt;&gt;"",1,0))</f>
        <v>0</v>
      </c>
      <c r="AD104" s="42">
        <f>IF('Indicator Data'!AE108="No Data",1,IF('Indicator Data imputation'!AE107&lt;&gt;"",1,0))</f>
        <v>0</v>
      </c>
      <c r="AE104" s="42">
        <f>IF('Indicator Data'!AF108="No Data",1,IF('Indicator Data imputation'!AF107&lt;&gt;"",1,0))</f>
        <v>0</v>
      </c>
      <c r="AF104" s="42">
        <f>IF('Indicator Data'!AG108="No Data",1,IF('Indicator Data imputation'!AG107&lt;&gt;"",1,0))</f>
        <v>0</v>
      </c>
      <c r="AG104" s="42">
        <f>IF('Indicator Data'!AH108="No Data",1,IF('Indicator Data imputation'!AH107&lt;&gt;"",1,0))</f>
        <v>0</v>
      </c>
      <c r="AH104" s="42">
        <f>IF('Indicator Data'!AI108="No Data",1,IF('Indicator Data imputation'!AI107&lt;&gt;"",1,0))</f>
        <v>0</v>
      </c>
      <c r="AI104" s="42">
        <f>IF('Indicator Data'!AJ108="No Data",1,IF('Indicator Data imputation'!AJ107&lt;&gt;"",1,0))</f>
        <v>0</v>
      </c>
      <c r="AJ104" s="42">
        <f>IF('Indicator Data'!AK108="No Data",1,IF('Indicator Data imputation'!AK107&lt;&gt;"",1,0))</f>
        <v>0</v>
      </c>
      <c r="AK104" s="42">
        <f>IF('Indicator Data'!AL108="No Data",1,IF('Indicator Data imputation'!AL107&lt;&gt;"",1,0))</f>
        <v>0</v>
      </c>
      <c r="AL104" s="42">
        <f>IF('Indicator Data'!AM108="No Data",1,IF('Indicator Data imputation'!AM107&lt;&gt;"",1,0))</f>
        <v>0</v>
      </c>
      <c r="AM104" s="42">
        <f>IF('Indicator Data'!AN108="No Data",1,IF('Indicator Data imputation'!AN107&lt;&gt;"",1,0))</f>
        <v>0</v>
      </c>
      <c r="AN104" s="42">
        <f>IF('Indicator Data'!AO108="No Data",1,IF('Indicator Data imputation'!AO107&lt;&gt;"",1,0))</f>
        <v>0</v>
      </c>
      <c r="AO104" s="42">
        <f>IF('Indicator Data'!AP108="No Data",1,IF('Indicator Data imputation'!AP107&lt;&gt;"",1,0))</f>
        <v>0</v>
      </c>
      <c r="AP104" s="42">
        <f>IF('Indicator Data'!AQ108="No Data",1,IF('Indicator Data imputation'!AQ107&lt;&gt;"",1,0))</f>
        <v>0</v>
      </c>
      <c r="AQ104" s="42">
        <f>IF('Indicator Data'!AR108="No Data",1,IF('Indicator Data imputation'!AR107&lt;&gt;"",1,0))</f>
        <v>0</v>
      </c>
      <c r="AR104" s="42">
        <f>IF('Indicator Data'!AS108="No Data",1,IF('Indicator Data imputation'!AS107&lt;&gt;"",1,0))</f>
        <v>0</v>
      </c>
      <c r="AS104" s="42">
        <f>IF('Indicator Data'!AT108="No Data",1,IF('Indicator Data imputation'!AT107&lt;&gt;"",1,0))</f>
        <v>0</v>
      </c>
      <c r="AT104" s="42">
        <f>IF('Indicator Data'!AU108="No Data",1,IF('Indicator Data imputation'!AU107&lt;&gt;"",1,0))</f>
        <v>0</v>
      </c>
      <c r="AU104" s="42">
        <f>IF('Indicator Data'!AV108="No Data",1,IF('Indicator Data imputation'!AV107&lt;&gt;"",1,0))</f>
        <v>0</v>
      </c>
      <c r="AV104" s="42">
        <f>IF('Indicator Data'!AW108="No Data",1,IF('Indicator Data imputation'!AW107&lt;&gt;"",1,0))</f>
        <v>0</v>
      </c>
      <c r="AW104" s="42">
        <f>IF('Indicator Data'!AX108="No Data",1,IF('Indicator Data imputation'!AX107&lt;&gt;"",1,0))</f>
        <v>0</v>
      </c>
      <c r="AX104" s="42">
        <f>IF('Indicator Data'!AY108="No Data",1,IF('Indicator Data imputation'!AY107&lt;&gt;"",1,0))</f>
        <v>0</v>
      </c>
      <c r="AY104" s="42">
        <f>IF('Indicator Data'!AZ108="No Data",1,IF('Indicator Data imputation'!AZ107&lt;&gt;"",1,0))</f>
        <v>0</v>
      </c>
      <c r="AZ104" s="42">
        <f>IF('Indicator Data'!BA108="No Data",1,IF('Indicator Data imputation'!BA107&lt;&gt;"",1,0))</f>
        <v>0</v>
      </c>
      <c r="BA104" s="42">
        <f>IF('Indicator Data'!BB108="No Data",1,IF('Indicator Data imputation'!BB107&lt;&gt;"",1,0))</f>
        <v>0</v>
      </c>
      <c r="BB104" s="42">
        <f>IF('Indicator Data'!BC108="No Data",1,IF('Indicator Data imputation'!BC107&lt;&gt;"",1,0))</f>
        <v>0</v>
      </c>
      <c r="BC104" s="42">
        <f>IF('Indicator Data'!BD108="No Data",1,IF('Indicator Data imputation'!BD107&lt;&gt;"",1,0))</f>
        <v>0</v>
      </c>
      <c r="BD104" s="42">
        <f>IF('Indicator Data'!BE108="No Data",1,IF('Indicator Data imputation'!BE107&lt;&gt;"",1,0))</f>
        <v>0</v>
      </c>
      <c r="BE104" s="42">
        <f>IF('Indicator Data'!BF108="No Data",1,IF('Indicator Data imputation'!BF107&lt;&gt;"",1,0))</f>
        <v>0</v>
      </c>
      <c r="BF104" s="42">
        <f>IF('Indicator Data'!BG108="No Data",1,IF('Indicator Data imputation'!BG107&lt;&gt;"",1,0))</f>
        <v>0</v>
      </c>
      <c r="BG104" s="42">
        <f>IF('Indicator Data'!BH108="No Data",1,IF('Indicator Data imputation'!BH107&lt;&gt;"",1,0))</f>
        <v>0</v>
      </c>
      <c r="BH104" s="42">
        <f>IF('Indicator Data'!BI108="No Data",1,IF('Indicator Data imputation'!BI107&lt;&gt;"",1,0))</f>
        <v>0</v>
      </c>
      <c r="BI104" s="42">
        <f>IF('Indicator Data'!BJ108="No Data",1,IF('Indicator Data imputation'!BJ107&lt;&gt;"",1,0))</f>
        <v>0</v>
      </c>
      <c r="BJ104" s="42">
        <f>IF('Indicator Data'!BK108="No Data",1,IF('Indicator Data imputation'!BK107&lt;&gt;"",1,0))</f>
        <v>0</v>
      </c>
      <c r="BK104" s="42">
        <f>IF('Indicator Data'!BL108="No Data",1,IF('Indicator Data imputation'!BL107&lt;&gt;"",1,0))</f>
        <v>0</v>
      </c>
      <c r="BL104" s="42">
        <f>IF('Indicator Data'!BM108="No Data",1,IF('Indicator Data imputation'!BM107&lt;&gt;"",1,0))</f>
        <v>0</v>
      </c>
      <c r="BM104" s="42">
        <f>IF('Indicator Data'!BN108="No Data",1,IF('Indicator Data imputation'!BN107&lt;&gt;"",1,0))</f>
        <v>0</v>
      </c>
      <c r="BN104" s="42">
        <f>IF('Indicator Data'!BO108="No Data",1,IF('Indicator Data imputation'!BO107&lt;&gt;"",1,0))</f>
        <v>0</v>
      </c>
      <c r="BO104" s="42">
        <f>IF('Indicator Data'!BP108="No Data",1,IF('Indicator Data imputation'!BP107&lt;&gt;"",1,0))</f>
        <v>0</v>
      </c>
      <c r="BP104" s="42">
        <f>IF('Indicator Data'!BQ108="No Data",1,IF('Indicator Data imputation'!BQ107&lt;&gt;"",1,0))</f>
        <v>0</v>
      </c>
      <c r="BQ104" s="42">
        <f>IF('Indicator Data'!BR108="No Data",1,IF('Indicator Data imputation'!BR107&lt;&gt;"",1,0))</f>
        <v>0</v>
      </c>
      <c r="BR104" s="42">
        <f>IF('Indicator Data'!BS108="No Data",1,IF('Indicator Data imputation'!BS107&lt;&gt;"",1,0))</f>
        <v>0</v>
      </c>
      <c r="BS104" s="42">
        <f>IF('Indicator Data'!BT108="No Data",1,IF('Indicator Data imputation'!BT107&lt;&gt;"",1,0))</f>
        <v>0</v>
      </c>
      <c r="BT104" s="42">
        <f>IF('Indicator Data'!BU108="No Data",1,IF('Indicator Data imputation'!BU107&lt;&gt;"",1,0))</f>
        <v>0</v>
      </c>
      <c r="BU104">
        <f t="shared" si="5"/>
        <v>0</v>
      </c>
      <c r="BV104" s="44">
        <f t="shared" si="4"/>
        <v>0</v>
      </c>
    </row>
    <row r="105" spans="1:74">
      <c r="A105" t="str">
        <f>'Indicator Data'!B109</f>
        <v>MYS</v>
      </c>
      <c r="B105" s="42">
        <f>IF('Indicator Data'!C109="No Data",1,IF('Indicator Data imputation'!C108&lt;&gt;"",1,0))</f>
        <v>0</v>
      </c>
      <c r="C105" s="42">
        <f>IF('Indicator Data'!D109="No Data",1,IF('Indicator Data imputation'!D108&lt;&gt;"",1,0))</f>
        <v>0</v>
      </c>
      <c r="D105" s="42">
        <f>IF('Indicator Data'!E109="No Data",1,IF('Indicator Data imputation'!E108&lt;&gt;"",1,0))</f>
        <v>0</v>
      </c>
      <c r="E105" s="42">
        <f>IF('Indicator Data'!F109="No Data",1,IF('Indicator Data imputation'!F108&lt;&gt;"",1,0))</f>
        <v>0</v>
      </c>
      <c r="F105" s="42">
        <f>IF('Indicator Data'!G109="No Data",1,IF('Indicator Data imputation'!G108&lt;&gt;"",1,0))</f>
        <v>0</v>
      </c>
      <c r="G105" s="42">
        <f>IF('Indicator Data'!H109="No Data",1,IF('Indicator Data imputation'!H108&lt;&gt;"",1,0))</f>
        <v>0</v>
      </c>
      <c r="H105" s="42">
        <f>IF('Indicator Data'!I109="No Data",1,IF('Indicator Data imputation'!I108&lt;&gt;"",1,0))</f>
        <v>0</v>
      </c>
      <c r="I105" s="42">
        <f>IF('Indicator Data'!J109="No Data",1,IF('Indicator Data imputation'!J108&lt;&gt;"",1,0))</f>
        <v>0</v>
      </c>
      <c r="J105" s="42">
        <f>IF('Indicator Data'!K109="No Data",1,IF('Indicator Data imputation'!K108&lt;&gt;"",1,0))</f>
        <v>0</v>
      </c>
      <c r="K105" s="42">
        <f>IF('Indicator Data'!L109="No Data",1,IF('Indicator Data imputation'!L108&lt;&gt;"",1,0))</f>
        <v>0</v>
      </c>
      <c r="L105" s="42">
        <f>IF('Indicator Data'!M109="No Data",1,IF('Indicator Data imputation'!M108&lt;&gt;"",1,0))</f>
        <v>0</v>
      </c>
      <c r="M105" s="42">
        <f>IF('Indicator Data'!N109="No Data",1,IF('Indicator Data imputation'!N108&lt;&gt;"",1,0))</f>
        <v>1</v>
      </c>
      <c r="N105" s="42">
        <f>IF('Indicator Data'!O109="No Data",1,IF('Indicator Data imputation'!O108&lt;&gt;"",1,0))</f>
        <v>1</v>
      </c>
      <c r="O105" s="42">
        <f>IF('Indicator Data'!P109="No Data",1,IF('Indicator Data imputation'!P108&lt;&gt;"",1,0))</f>
        <v>1</v>
      </c>
      <c r="P105" s="42">
        <f>IF('Indicator Data'!Q109="No Data",1,IF('Indicator Data imputation'!Q108&lt;&gt;"",1,0))</f>
        <v>0</v>
      </c>
      <c r="Q105" s="42">
        <f>IF('Indicator Data'!R109="No Data",1,IF('Indicator Data imputation'!R108&lt;&gt;"",1,0))</f>
        <v>0</v>
      </c>
      <c r="R105" s="42">
        <f>IF('Indicator Data'!S109="No Data",1,IF('Indicator Data imputation'!S108&lt;&gt;"",1,0))</f>
        <v>0</v>
      </c>
      <c r="S105" s="42">
        <f>IF('Indicator Data'!T109="No Data",1,IF('Indicator Data imputation'!T108&lt;&gt;"",1,0))</f>
        <v>0</v>
      </c>
      <c r="T105" s="42">
        <f>IF('Indicator Data'!U109="No Data",1,IF('Indicator Data imputation'!U108&lt;&gt;"",1,0))</f>
        <v>0</v>
      </c>
      <c r="U105" s="42">
        <f>IF('Indicator Data'!V109="No Data",1,IF('Indicator Data imputation'!V108&lt;&gt;"",1,0))</f>
        <v>0</v>
      </c>
      <c r="V105" s="42">
        <f>IF('Indicator Data'!W109="No Data",1,IF('Indicator Data imputation'!W108&lt;&gt;"",1,0))</f>
        <v>0</v>
      </c>
      <c r="W105" s="42">
        <f>IF('Indicator Data'!X109="No Data",1,IF('Indicator Data imputation'!X108&lt;&gt;"",1,0))</f>
        <v>0</v>
      </c>
      <c r="X105" s="42">
        <f>IF('Indicator Data'!Y109="No Data",1,IF('Indicator Data imputation'!Y108&lt;&gt;"",1,0))</f>
        <v>1</v>
      </c>
      <c r="Y105" s="42">
        <f>IF('Indicator Data'!Z109="No Data",1,IF('Indicator Data imputation'!Z108&lt;&gt;"",1,0))</f>
        <v>0</v>
      </c>
      <c r="Z105" s="42">
        <f>IF('Indicator Data'!AA109="No Data",1,IF('Indicator Data imputation'!AA108&lt;&gt;"",1,0))</f>
        <v>1</v>
      </c>
      <c r="AA105" s="42">
        <f>IF('Indicator Data'!AB109="No Data",1,IF('Indicator Data imputation'!AB108&lt;&gt;"",1,0))</f>
        <v>0</v>
      </c>
      <c r="AB105" s="42">
        <f>IF('Indicator Data'!AC109="No Data",1,IF('Indicator Data imputation'!AC108&lt;&gt;"",1,0))</f>
        <v>0</v>
      </c>
      <c r="AC105" s="42">
        <f>IF('Indicator Data'!AD109="No Data",1,IF('Indicator Data imputation'!AD108&lt;&gt;"",1,0))</f>
        <v>0</v>
      </c>
      <c r="AD105" s="42">
        <f>IF('Indicator Data'!AE109="No Data",1,IF('Indicator Data imputation'!AE108&lt;&gt;"",1,0))</f>
        <v>0</v>
      </c>
      <c r="AE105" s="42">
        <f>IF('Indicator Data'!AF109="No Data",1,IF('Indicator Data imputation'!AF108&lt;&gt;"",1,0))</f>
        <v>0</v>
      </c>
      <c r="AF105" s="42">
        <f>IF('Indicator Data'!AG109="No Data",1,IF('Indicator Data imputation'!AG108&lt;&gt;"",1,0))</f>
        <v>0</v>
      </c>
      <c r="AG105" s="42">
        <f>IF('Indicator Data'!AH109="No Data",1,IF('Indicator Data imputation'!AH108&lt;&gt;"",1,0))</f>
        <v>0</v>
      </c>
      <c r="AH105" s="42">
        <f>IF('Indicator Data'!AI109="No Data",1,IF('Indicator Data imputation'!AI108&lt;&gt;"",1,0))</f>
        <v>1</v>
      </c>
      <c r="AI105" s="42">
        <f>IF('Indicator Data'!AJ109="No Data",1,IF('Indicator Data imputation'!AJ108&lt;&gt;"",1,0))</f>
        <v>0</v>
      </c>
      <c r="AJ105" s="42">
        <f>IF('Indicator Data'!AK109="No Data",1,IF('Indicator Data imputation'!AK108&lt;&gt;"",1,0))</f>
        <v>0</v>
      </c>
      <c r="AK105" s="42">
        <f>IF('Indicator Data'!AL109="No Data",1,IF('Indicator Data imputation'!AL108&lt;&gt;"",1,0))</f>
        <v>0</v>
      </c>
      <c r="AL105" s="42">
        <f>IF('Indicator Data'!AM109="No Data",1,IF('Indicator Data imputation'!AM108&lt;&gt;"",1,0))</f>
        <v>0</v>
      </c>
      <c r="AM105" s="42">
        <f>IF('Indicator Data'!AN109="No Data",1,IF('Indicator Data imputation'!AN108&lt;&gt;"",1,0))</f>
        <v>0</v>
      </c>
      <c r="AN105" s="42">
        <f>IF('Indicator Data'!AO109="No Data",1,IF('Indicator Data imputation'!AO108&lt;&gt;"",1,0))</f>
        <v>0</v>
      </c>
      <c r="AO105" s="42">
        <f>IF('Indicator Data'!AP109="No Data",1,IF('Indicator Data imputation'!AP108&lt;&gt;"",1,0))</f>
        <v>0</v>
      </c>
      <c r="AP105" s="42">
        <f>IF('Indicator Data'!AQ109="No Data",1,IF('Indicator Data imputation'!AQ108&lt;&gt;"",1,0))</f>
        <v>0</v>
      </c>
      <c r="AQ105" s="42">
        <f>IF('Indicator Data'!AR109="No Data",1,IF('Indicator Data imputation'!AR108&lt;&gt;"",1,0))</f>
        <v>0</v>
      </c>
      <c r="AR105" s="42">
        <f>IF('Indicator Data'!AS109="No Data",1,IF('Indicator Data imputation'!AS108&lt;&gt;"",1,0))</f>
        <v>0</v>
      </c>
      <c r="AS105" s="42">
        <f>IF('Indicator Data'!AT109="No Data",1,IF('Indicator Data imputation'!AT108&lt;&gt;"",1,0))</f>
        <v>0</v>
      </c>
      <c r="AT105" s="42">
        <f>IF('Indicator Data'!AU109="No Data",1,IF('Indicator Data imputation'!AU108&lt;&gt;"",1,0))</f>
        <v>0</v>
      </c>
      <c r="AU105" s="42">
        <f>IF('Indicator Data'!AV109="No Data",1,IF('Indicator Data imputation'!AV108&lt;&gt;"",1,0))</f>
        <v>0</v>
      </c>
      <c r="AV105" s="42">
        <f>IF('Indicator Data'!AW109="No Data",1,IF('Indicator Data imputation'!AW108&lt;&gt;"",1,0))</f>
        <v>0</v>
      </c>
      <c r="AW105" s="42">
        <f>IF('Indicator Data'!AX109="No Data",1,IF('Indicator Data imputation'!AX108&lt;&gt;"",1,0))</f>
        <v>0</v>
      </c>
      <c r="AX105" s="42">
        <f>IF('Indicator Data'!AY109="No Data",1,IF('Indicator Data imputation'!AY108&lt;&gt;"",1,0))</f>
        <v>0</v>
      </c>
      <c r="AY105" s="42">
        <f>IF('Indicator Data'!AZ109="No Data",1,IF('Indicator Data imputation'!AZ108&lt;&gt;"",1,0))</f>
        <v>0</v>
      </c>
      <c r="AZ105" s="42">
        <f>IF('Indicator Data'!BA109="No Data",1,IF('Indicator Data imputation'!BA108&lt;&gt;"",1,0))</f>
        <v>0</v>
      </c>
      <c r="BA105" s="42">
        <f>IF('Indicator Data'!BB109="No Data",1,IF('Indicator Data imputation'!BB108&lt;&gt;"",1,0))</f>
        <v>0</v>
      </c>
      <c r="BB105" s="42">
        <f>IF('Indicator Data'!BC109="No Data",1,IF('Indicator Data imputation'!BC108&lt;&gt;"",1,0))</f>
        <v>0</v>
      </c>
      <c r="BC105" s="42">
        <f>IF('Indicator Data'!BD109="No Data",1,IF('Indicator Data imputation'!BD108&lt;&gt;"",1,0))</f>
        <v>0</v>
      </c>
      <c r="BD105" s="42">
        <f>IF('Indicator Data'!BE109="No Data",1,IF('Indicator Data imputation'!BE108&lt;&gt;"",1,0))</f>
        <v>0</v>
      </c>
      <c r="BE105" s="42">
        <f>IF('Indicator Data'!BF109="No Data",1,IF('Indicator Data imputation'!BF108&lt;&gt;"",1,0))</f>
        <v>0</v>
      </c>
      <c r="BF105" s="42">
        <f>IF('Indicator Data'!BG109="No Data",1,IF('Indicator Data imputation'!BG108&lt;&gt;"",1,0))</f>
        <v>0</v>
      </c>
      <c r="BG105" s="42">
        <f>IF('Indicator Data'!BH109="No Data",1,IF('Indicator Data imputation'!BH108&lt;&gt;"",1,0))</f>
        <v>0</v>
      </c>
      <c r="BH105" s="42">
        <f>IF('Indicator Data'!BI109="No Data",1,IF('Indicator Data imputation'!BI108&lt;&gt;"",1,0))</f>
        <v>0</v>
      </c>
      <c r="BI105" s="42">
        <f>IF('Indicator Data'!BJ109="No Data",1,IF('Indicator Data imputation'!BJ108&lt;&gt;"",1,0))</f>
        <v>1</v>
      </c>
      <c r="BJ105" s="42">
        <f>IF('Indicator Data'!BK109="No Data",1,IF('Indicator Data imputation'!BK108&lt;&gt;"",1,0))</f>
        <v>0</v>
      </c>
      <c r="BK105" s="42">
        <f>IF('Indicator Data'!BL109="No Data",1,IF('Indicator Data imputation'!BL108&lt;&gt;"",1,0))</f>
        <v>0</v>
      </c>
      <c r="BL105" s="42">
        <f>IF('Indicator Data'!BM109="No Data",1,IF('Indicator Data imputation'!BM108&lt;&gt;"",1,0))</f>
        <v>0</v>
      </c>
      <c r="BM105" s="42">
        <f>IF('Indicator Data'!BN109="No Data",1,IF('Indicator Data imputation'!BN108&lt;&gt;"",1,0))</f>
        <v>0</v>
      </c>
      <c r="BN105" s="42">
        <f>IF('Indicator Data'!BO109="No Data",1,IF('Indicator Data imputation'!BO108&lt;&gt;"",1,0))</f>
        <v>0</v>
      </c>
      <c r="BO105" s="42">
        <f>IF('Indicator Data'!BP109="No Data",1,IF('Indicator Data imputation'!BP108&lt;&gt;"",1,0))</f>
        <v>0</v>
      </c>
      <c r="BP105" s="42">
        <f>IF('Indicator Data'!BQ109="No Data",1,IF('Indicator Data imputation'!BQ108&lt;&gt;"",1,0))</f>
        <v>0</v>
      </c>
      <c r="BQ105" s="42">
        <f>IF('Indicator Data'!BR109="No Data",1,IF('Indicator Data imputation'!BR108&lt;&gt;"",1,0))</f>
        <v>0</v>
      </c>
      <c r="BR105" s="42">
        <f>IF('Indicator Data'!BS109="No Data",1,IF('Indicator Data imputation'!BS108&lt;&gt;"",1,0))</f>
        <v>0</v>
      </c>
      <c r="BS105" s="42">
        <f>IF('Indicator Data'!BT109="No Data",1,IF('Indicator Data imputation'!BT108&lt;&gt;"",1,0))</f>
        <v>0</v>
      </c>
      <c r="BT105" s="42">
        <f>IF('Indicator Data'!BU109="No Data",1,IF('Indicator Data imputation'!BU108&lt;&gt;"",1,0))</f>
        <v>0</v>
      </c>
      <c r="BU105">
        <f t="shared" si="5"/>
        <v>7</v>
      </c>
      <c r="BV105" s="44">
        <f t="shared" si="4"/>
        <v>9.3333333333333338E-2</v>
      </c>
    </row>
    <row r="106" spans="1:74">
      <c r="A106" t="str">
        <f>'Indicator Data'!B110</f>
        <v>MDV</v>
      </c>
      <c r="B106" s="42">
        <f>IF('Indicator Data'!C110="No Data",1,IF('Indicator Data imputation'!C109&lt;&gt;"",1,0))</f>
        <v>0</v>
      </c>
      <c r="C106" s="42">
        <f>IF('Indicator Data'!D110="No Data",1,IF('Indicator Data imputation'!D109&lt;&gt;"",1,0))</f>
        <v>0</v>
      </c>
      <c r="D106" s="42">
        <f>IF('Indicator Data'!E110="No Data",1,IF('Indicator Data imputation'!E109&lt;&gt;"",1,0))</f>
        <v>0</v>
      </c>
      <c r="E106" s="42">
        <f>IF('Indicator Data'!F110="No Data",1,IF('Indicator Data imputation'!F109&lt;&gt;"",1,0))</f>
        <v>0</v>
      </c>
      <c r="F106" s="42">
        <f>IF('Indicator Data'!G110="No Data",1,IF('Indicator Data imputation'!G109&lt;&gt;"",1,0))</f>
        <v>0</v>
      </c>
      <c r="G106" s="42">
        <f>IF('Indicator Data'!H110="No Data",1,IF('Indicator Data imputation'!H109&lt;&gt;"",1,0))</f>
        <v>0</v>
      </c>
      <c r="H106" s="42">
        <f>IF('Indicator Data'!I110="No Data",1,IF('Indicator Data imputation'!I109&lt;&gt;"",1,0))</f>
        <v>0</v>
      </c>
      <c r="I106" s="42">
        <f>IF('Indicator Data'!J110="No Data",1,IF('Indicator Data imputation'!J109&lt;&gt;"",1,0))</f>
        <v>0</v>
      </c>
      <c r="J106" s="42">
        <f>IF('Indicator Data'!K110="No Data",1,IF('Indicator Data imputation'!K109&lt;&gt;"",1,0))</f>
        <v>0</v>
      </c>
      <c r="K106" s="42">
        <f>IF('Indicator Data'!L110="No Data",1,IF('Indicator Data imputation'!L109&lt;&gt;"",1,0))</f>
        <v>1</v>
      </c>
      <c r="L106" s="42">
        <f>IF('Indicator Data'!M110="No Data",1,IF('Indicator Data imputation'!M109&lt;&gt;"",1,0))</f>
        <v>1</v>
      </c>
      <c r="M106" s="42">
        <f>IF('Indicator Data'!N110="No Data",1,IF('Indicator Data imputation'!N109&lt;&gt;"",1,0))</f>
        <v>1</v>
      </c>
      <c r="N106" s="42">
        <f>IF('Indicator Data'!O110="No Data",1,IF('Indicator Data imputation'!O109&lt;&gt;"",1,0))</f>
        <v>1</v>
      </c>
      <c r="O106" s="42">
        <f>IF('Indicator Data'!P110="No Data",1,IF('Indicator Data imputation'!P109&lt;&gt;"",1,0))</f>
        <v>1</v>
      </c>
      <c r="P106" s="42">
        <f>IF('Indicator Data'!Q110="No Data",1,IF('Indicator Data imputation'!Q109&lt;&gt;"",1,0))</f>
        <v>0</v>
      </c>
      <c r="Q106" s="42">
        <f>IF('Indicator Data'!R110="No Data",1,IF('Indicator Data imputation'!R109&lt;&gt;"",1,0))</f>
        <v>0</v>
      </c>
      <c r="R106" s="42">
        <f>IF('Indicator Data'!S110="No Data",1,IF('Indicator Data imputation'!S109&lt;&gt;"",1,0))</f>
        <v>0</v>
      </c>
      <c r="S106" s="42">
        <f>IF('Indicator Data'!T110="No Data",1,IF('Indicator Data imputation'!T109&lt;&gt;"",1,0))</f>
        <v>0</v>
      </c>
      <c r="T106" s="42">
        <f>IF('Indicator Data'!U110="No Data",1,IF('Indicator Data imputation'!U109&lt;&gt;"",1,0))</f>
        <v>0</v>
      </c>
      <c r="U106" s="42">
        <f>IF('Indicator Data'!V110="No Data",1,IF('Indicator Data imputation'!V109&lt;&gt;"",1,0))</f>
        <v>0</v>
      </c>
      <c r="V106" s="42">
        <f>IF('Indicator Data'!W110="No Data",1,IF('Indicator Data imputation'!W109&lt;&gt;"",1,0))</f>
        <v>0</v>
      </c>
      <c r="W106" s="42">
        <f>IF('Indicator Data'!X110="No Data",1,IF('Indicator Data imputation'!X109&lt;&gt;"",1,0))</f>
        <v>0</v>
      </c>
      <c r="X106" s="42">
        <f>IF('Indicator Data'!Y110="No Data",1,IF('Indicator Data imputation'!Y109&lt;&gt;"",1,0))</f>
        <v>0</v>
      </c>
      <c r="Y106" s="42">
        <f>IF('Indicator Data'!Z110="No Data",1,IF('Indicator Data imputation'!Z109&lt;&gt;"",1,0))</f>
        <v>0</v>
      </c>
      <c r="Z106" s="42">
        <f>IF('Indicator Data'!AA110="No Data",1,IF('Indicator Data imputation'!AA109&lt;&gt;"",1,0))</f>
        <v>0</v>
      </c>
      <c r="AA106" s="42">
        <f>IF('Indicator Data'!AB110="No Data",1,IF('Indicator Data imputation'!AB109&lt;&gt;"",1,0))</f>
        <v>0</v>
      </c>
      <c r="AB106" s="42">
        <f>IF('Indicator Data'!AC110="No Data",1,IF('Indicator Data imputation'!AC109&lt;&gt;"",1,0))</f>
        <v>0</v>
      </c>
      <c r="AC106" s="42">
        <f>IF('Indicator Data'!AD110="No Data",1,IF('Indicator Data imputation'!AD109&lt;&gt;"",1,0))</f>
        <v>0</v>
      </c>
      <c r="AD106" s="42">
        <f>IF('Indicator Data'!AE110="No Data",1,IF('Indicator Data imputation'!AE109&lt;&gt;"",1,0))</f>
        <v>0</v>
      </c>
      <c r="AE106" s="42">
        <f>IF('Indicator Data'!AF110="No Data",1,IF('Indicator Data imputation'!AF109&lt;&gt;"",1,0))</f>
        <v>0</v>
      </c>
      <c r="AF106" s="42">
        <f>IF('Indicator Data'!AG110="No Data",1,IF('Indicator Data imputation'!AG109&lt;&gt;"",1,0))</f>
        <v>0</v>
      </c>
      <c r="AG106" s="42">
        <f>IF('Indicator Data'!AH110="No Data",1,IF('Indicator Data imputation'!AH109&lt;&gt;"",1,0))</f>
        <v>0</v>
      </c>
      <c r="AH106" s="42">
        <f>IF('Indicator Data'!AI110="No Data",1,IF('Indicator Data imputation'!AI109&lt;&gt;"",1,0))</f>
        <v>0</v>
      </c>
      <c r="AI106" s="42">
        <f>IF('Indicator Data'!AJ110="No Data",1,IF('Indicator Data imputation'!AJ109&lt;&gt;"",1,0))</f>
        <v>0</v>
      </c>
      <c r="AJ106" s="42">
        <f>IF('Indicator Data'!AK110="No Data",1,IF('Indicator Data imputation'!AK109&lt;&gt;"",1,0))</f>
        <v>0</v>
      </c>
      <c r="AK106" s="42">
        <f>IF('Indicator Data'!AL110="No Data",1,IF('Indicator Data imputation'!AL109&lt;&gt;"",1,0))</f>
        <v>0</v>
      </c>
      <c r="AL106" s="42">
        <f>IF('Indicator Data'!AM110="No Data",1,IF('Indicator Data imputation'!AM109&lt;&gt;"",1,0))</f>
        <v>0</v>
      </c>
      <c r="AM106" s="42">
        <f>IF('Indicator Data'!AN110="No Data",1,IF('Indicator Data imputation'!AN109&lt;&gt;"",1,0))</f>
        <v>0</v>
      </c>
      <c r="AN106" s="42">
        <f>IF('Indicator Data'!AO110="No Data",1,IF('Indicator Data imputation'!AO109&lt;&gt;"",1,0))</f>
        <v>0</v>
      </c>
      <c r="AO106" s="42">
        <f>IF('Indicator Data'!AP110="No Data",1,IF('Indicator Data imputation'!AP109&lt;&gt;"",1,0))</f>
        <v>0</v>
      </c>
      <c r="AP106" s="42">
        <f>IF('Indicator Data'!AQ110="No Data",1,IF('Indicator Data imputation'!AQ109&lt;&gt;"",1,0))</f>
        <v>0</v>
      </c>
      <c r="AQ106" s="42">
        <f>IF('Indicator Data'!AR110="No Data",1,IF('Indicator Data imputation'!AR109&lt;&gt;"",1,0))</f>
        <v>0</v>
      </c>
      <c r="AR106" s="42">
        <f>IF('Indicator Data'!AS110="No Data",1,IF('Indicator Data imputation'!AS109&lt;&gt;"",1,0))</f>
        <v>0</v>
      </c>
      <c r="AS106" s="42">
        <f>IF('Indicator Data'!AT110="No Data",1,IF('Indicator Data imputation'!AT109&lt;&gt;"",1,0))</f>
        <v>1</v>
      </c>
      <c r="AT106" s="42">
        <f>IF('Indicator Data'!AU110="No Data",1,IF('Indicator Data imputation'!AU109&lt;&gt;"",1,0))</f>
        <v>0</v>
      </c>
      <c r="AU106" s="42">
        <f>IF('Indicator Data'!AV110="No Data",1,IF('Indicator Data imputation'!AV109&lt;&gt;"",1,0))</f>
        <v>0</v>
      </c>
      <c r="AV106" s="42">
        <f>IF('Indicator Data'!AW110="No Data",1,IF('Indicator Data imputation'!AW109&lt;&gt;"",1,0))</f>
        <v>0</v>
      </c>
      <c r="AW106" s="42">
        <f>IF('Indicator Data'!AX110="No Data",1,IF('Indicator Data imputation'!AX109&lt;&gt;"",1,0))</f>
        <v>0</v>
      </c>
      <c r="AX106" s="42">
        <f>IF('Indicator Data'!AY110="No Data",1,IF('Indicator Data imputation'!AY109&lt;&gt;"",1,0))</f>
        <v>0</v>
      </c>
      <c r="AY106" s="42">
        <f>IF('Indicator Data'!AZ110="No Data",1,IF('Indicator Data imputation'!AZ109&lt;&gt;"",1,0))</f>
        <v>0</v>
      </c>
      <c r="AZ106" s="42">
        <f>IF('Indicator Data'!BA110="No Data",1,IF('Indicator Data imputation'!BA109&lt;&gt;"",1,0))</f>
        <v>0</v>
      </c>
      <c r="BA106" s="42">
        <f>IF('Indicator Data'!BB110="No Data",1,IF('Indicator Data imputation'!BB109&lt;&gt;"",1,0))</f>
        <v>0</v>
      </c>
      <c r="BB106" s="42">
        <f>IF('Indicator Data'!BC110="No Data",1,IF('Indicator Data imputation'!BC109&lt;&gt;"",1,0))</f>
        <v>0</v>
      </c>
      <c r="BC106" s="42">
        <f>IF('Indicator Data'!BD110="No Data",1,IF('Indicator Data imputation'!BD109&lt;&gt;"",1,0))</f>
        <v>1</v>
      </c>
      <c r="BD106" s="42">
        <f>IF('Indicator Data'!BE110="No Data",1,IF('Indicator Data imputation'!BE109&lt;&gt;"",1,0))</f>
        <v>1</v>
      </c>
      <c r="BE106" s="42">
        <f>IF('Indicator Data'!BF110="No Data",1,IF('Indicator Data imputation'!BF109&lt;&gt;"",1,0))</f>
        <v>0</v>
      </c>
      <c r="BF106" s="42">
        <f>IF('Indicator Data'!BG110="No Data",1,IF('Indicator Data imputation'!BG109&lt;&gt;"",1,0))</f>
        <v>0</v>
      </c>
      <c r="BG106" s="42">
        <f>IF('Indicator Data'!BH110="No Data",1,IF('Indicator Data imputation'!BH109&lt;&gt;"",1,0))</f>
        <v>0</v>
      </c>
      <c r="BH106" s="42">
        <f>IF('Indicator Data'!BI110="No Data",1,IF('Indicator Data imputation'!BI109&lt;&gt;"",1,0))</f>
        <v>0</v>
      </c>
      <c r="BI106" s="42">
        <f>IF('Indicator Data'!BJ110="No Data",1,IF('Indicator Data imputation'!BJ109&lt;&gt;"",1,0))</f>
        <v>0</v>
      </c>
      <c r="BJ106" s="42">
        <f>IF('Indicator Data'!BK110="No Data",1,IF('Indicator Data imputation'!BK109&lt;&gt;"",1,0))</f>
        <v>0</v>
      </c>
      <c r="BK106" s="42">
        <f>IF('Indicator Data'!BL110="No Data",1,IF('Indicator Data imputation'!BL109&lt;&gt;"",1,0))</f>
        <v>0</v>
      </c>
      <c r="BL106" s="42">
        <f>IF('Indicator Data'!BM110="No Data",1,IF('Indicator Data imputation'!BM109&lt;&gt;"",1,0))</f>
        <v>0</v>
      </c>
      <c r="BM106" s="42">
        <f>IF('Indicator Data'!BN110="No Data",1,IF('Indicator Data imputation'!BN109&lt;&gt;"",1,0))</f>
        <v>0</v>
      </c>
      <c r="BN106" s="42">
        <f>IF('Indicator Data'!BO110="No Data",1,IF('Indicator Data imputation'!BO109&lt;&gt;"",1,0))</f>
        <v>0</v>
      </c>
      <c r="BO106" s="42">
        <f>IF('Indicator Data'!BP110="No Data",1,IF('Indicator Data imputation'!BP109&lt;&gt;"",1,0))</f>
        <v>0</v>
      </c>
      <c r="BP106" s="42">
        <f>IF('Indicator Data'!BQ110="No Data",1,IF('Indicator Data imputation'!BQ109&lt;&gt;"",1,0))</f>
        <v>0</v>
      </c>
      <c r="BQ106" s="42">
        <f>IF('Indicator Data'!BR110="No Data",1,IF('Indicator Data imputation'!BR109&lt;&gt;"",1,0))</f>
        <v>0</v>
      </c>
      <c r="BR106" s="42">
        <f>IF('Indicator Data'!BS110="No Data",1,IF('Indicator Data imputation'!BS109&lt;&gt;"",1,0))</f>
        <v>1</v>
      </c>
      <c r="BS106" s="42">
        <f>IF('Indicator Data'!BT110="No Data",1,IF('Indicator Data imputation'!BT109&lt;&gt;"",1,0))</f>
        <v>0</v>
      </c>
      <c r="BT106" s="42">
        <f>IF('Indicator Data'!BU110="No Data",1,IF('Indicator Data imputation'!BU109&lt;&gt;"",1,0))</f>
        <v>0</v>
      </c>
      <c r="BU106">
        <f t="shared" si="5"/>
        <v>9</v>
      </c>
      <c r="BV106" s="44">
        <f t="shared" si="4"/>
        <v>0.12</v>
      </c>
    </row>
    <row r="107" spans="1:74">
      <c r="A107" t="str">
        <f>'Indicator Data'!B111</f>
        <v>MLI</v>
      </c>
      <c r="B107" s="42">
        <f>IF('Indicator Data'!C111="No Data",1,IF('Indicator Data imputation'!C110&lt;&gt;"",1,0))</f>
        <v>0</v>
      </c>
      <c r="C107" s="42">
        <f>IF('Indicator Data'!D111="No Data",1,IF('Indicator Data imputation'!D110&lt;&gt;"",1,0))</f>
        <v>0</v>
      </c>
      <c r="D107" s="42">
        <f>IF('Indicator Data'!E111="No Data",1,IF('Indicator Data imputation'!E110&lt;&gt;"",1,0))</f>
        <v>0</v>
      </c>
      <c r="E107" s="42">
        <f>IF('Indicator Data'!F111="No Data",1,IF('Indicator Data imputation'!F110&lt;&gt;"",1,0))</f>
        <v>0</v>
      </c>
      <c r="F107" s="42">
        <f>IF('Indicator Data'!G111="No Data",1,IF('Indicator Data imputation'!G110&lt;&gt;"",1,0))</f>
        <v>0</v>
      </c>
      <c r="G107" s="42">
        <f>IF('Indicator Data'!H111="No Data",1,IF('Indicator Data imputation'!H110&lt;&gt;"",1,0))</f>
        <v>0</v>
      </c>
      <c r="H107" s="42">
        <f>IF('Indicator Data'!I111="No Data",1,IF('Indicator Data imputation'!I110&lt;&gt;"",1,0))</f>
        <v>0</v>
      </c>
      <c r="I107" s="42">
        <f>IF('Indicator Data'!J111="No Data",1,IF('Indicator Data imputation'!J110&lt;&gt;"",1,0))</f>
        <v>0</v>
      </c>
      <c r="J107" s="42">
        <f>IF('Indicator Data'!K111="No Data",1,IF('Indicator Data imputation'!K110&lt;&gt;"",1,0))</f>
        <v>0</v>
      </c>
      <c r="K107" s="42">
        <f>IF('Indicator Data'!L111="No Data",1,IF('Indicator Data imputation'!L110&lt;&gt;"",1,0))</f>
        <v>0</v>
      </c>
      <c r="L107" s="42">
        <f>IF('Indicator Data'!M111="No Data",1,IF('Indicator Data imputation'!M110&lt;&gt;"",1,0))</f>
        <v>0</v>
      </c>
      <c r="M107" s="42">
        <f>IF('Indicator Data'!N111="No Data",1,IF('Indicator Data imputation'!N110&lt;&gt;"",1,0))</f>
        <v>0</v>
      </c>
      <c r="N107" s="42">
        <f>IF('Indicator Data'!O111="No Data",1,IF('Indicator Data imputation'!O110&lt;&gt;"",1,0))</f>
        <v>0</v>
      </c>
      <c r="O107" s="42">
        <f>IF('Indicator Data'!P111="No Data",1,IF('Indicator Data imputation'!P110&lt;&gt;"",1,0))</f>
        <v>0</v>
      </c>
      <c r="P107" s="42">
        <f>IF('Indicator Data'!Q111="No Data",1,IF('Indicator Data imputation'!Q110&lt;&gt;"",1,0))</f>
        <v>0</v>
      </c>
      <c r="Q107" s="42">
        <f>IF('Indicator Data'!R111="No Data",1,IF('Indicator Data imputation'!R110&lt;&gt;"",1,0))</f>
        <v>0</v>
      </c>
      <c r="R107" s="42">
        <f>IF('Indicator Data'!S111="No Data",1,IF('Indicator Data imputation'!S110&lt;&gt;"",1,0))</f>
        <v>0</v>
      </c>
      <c r="S107" s="42">
        <f>IF('Indicator Data'!T111="No Data",1,IF('Indicator Data imputation'!T110&lt;&gt;"",1,0))</f>
        <v>0</v>
      </c>
      <c r="T107" s="42">
        <f>IF('Indicator Data'!U111="No Data",1,IF('Indicator Data imputation'!U110&lt;&gt;"",1,0))</f>
        <v>0</v>
      </c>
      <c r="U107" s="42">
        <f>IF('Indicator Data'!V111="No Data",1,IF('Indicator Data imputation'!V110&lt;&gt;"",1,0))</f>
        <v>0</v>
      </c>
      <c r="V107" s="42">
        <f>IF('Indicator Data'!W111="No Data",1,IF('Indicator Data imputation'!W110&lt;&gt;"",1,0))</f>
        <v>0</v>
      </c>
      <c r="W107" s="42">
        <f>IF('Indicator Data'!X111="No Data",1,IF('Indicator Data imputation'!X110&lt;&gt;"",1,0))</f>
        <v>0</v>
      </c>
      <c r="X107" s="42">
        <f>IF('Indicator Data'!Y111="No Data",1,IF('Indicator Data imputation'!Y110&lt;&gt;"",1,0))</f>
        <v>0</v>
      </c>
      <c r="Y107" s="42">
        <f>IF('Indicator Data'!Z111="No Data",1,IF('Indicator Data imputation'!Z110&lt;&gt;"",1,0))</f>
        <v>0</v>
      </c>
      <c r="Z107" s="42">
        <f>IF('Indicator Data'!AA111="No Data",1,IF('Indicator Data imputation'!AA110&lt;&gt;"",1,0))</f>
        <v>0</v>
      </c>
      <c r="AA107" s="42">
        <f>IF('Indicator Data'!AB111="No Data",1,IF('Indicator Data imputation'!AB110&lt;&gt;"",1,0))</f>
        <v>0</v>
      </c>
      <c r="AB107" s="42">
        <f>IF('Indicator Data'!AC111="No Data",1,IF('Indicator Data imputation'!AC110&lt;&gt;"",1,0))</f>
        <v>0</v>
      </c>
      <c r="AC107" s="42">
        <f>IF('Indicator Data'!AD111="No Data",1,IF('Indicator Data imputation'!AD110&lt;&gt;"",1,0))</f>
        <v>0</v>
      </c>
      <c r="AD107" s="42">
        <f>IF('Indicator Data'!AE111="No Data",1,IF('Indicator Data imputation'!AE110&lt;&gt;"",1,0))</f>
        <v>0</v>
      </c>
      <c r="AE107" s="42">
        <f>IF('Indicator Data'!AF111="No Data",1,IF('Indicator Data imputation'!AF110&lt;&gt;"",1,0))</f>
        <v>0</v>
      </c>
      <c r="AF107" s="42">
        <f>IF('Indicator Data'!AG111="No Data",1,IF('Indicator Data imputation'!AG110&lt;&gt;"",1,0))</f>
        <v>0</v>
      </c>
      <c r="AG107" s="42">
        <f>IF('Indicator Data'!AH111="No Data",1,IF('Indicator Data imputation'!AH110&lt;&gt;"",1,0))</f>
        <v>0</v>
      </c>
      <c r="AH107" s="42">
        <f>IF('Indicator Data'!AI111="No Data",1,IF('Indicator Data imputation'!AI110&lt;&gt;"",1,0))</f>
        <v>0</v>
      </c>
      <c r="AI107" s="42">
        <f>IF('Indicator Data'!AJ111="No Data",1,IF('Indicator Data imputation'!AJ110&lt;&gt;"",1,0))</f>
        <v>0</v>
      </c>
      <c r="AJ107" s="42">
        <f>IF('Indicator Data'!AK111="No Data",1,IF('Indicator Data imputation'!AK110&lt;&gt;"",1,0))</f>
        <v>0</v>
      </c>
      <c r="AK107" s="42">
        <f>IF('Indicator Data'!AL111="No Data",1,IF('Indicator Data imputation'!AL110&lt;&gt;"",1,0))</f>
        <v>0</v>
      </c>
      <c r="AL107" s="42">
        <f>IF('Indicator Data'!AM111="No Data",1,IF('Indicator Data imputation'!AM110&lt;&gt;"",1,0))</f>
        <v>0</v>
      </c>
      <c r="AM107" s="42">
        <f>IF('Indicator Data'!AN111="No Data",1,IF('Indicator Data imputation'!AN110&lt;&gt;"",1,0))</f>
        <v>0</v>
      </c>
      <c r="AN107" s="42">
        <f>IF('Indicator Data'!AO111="No Data",1,IF('Indicator Data imputation'!AO110&lt;&gt;"",1,0))</f>
        <v>0</v>
      </c>
      <c r="AO107" s="42">
        <f>IF('Indicator Data'!AP111="No Data",1,IF('Indicator Data imputation'!AP110&lt;&gt;"",1,0))</f>
        <v>0</v>
      </c>
      <c r="AP107" s="42">
        <f>IF('Indicator Data'!AQ111="No Data",1,IF('Indicator Data imputation'!AQ110&lt;&gt;"",1,0))</f>
        <v>0</v>
      </c>
      <c r="AQ107" s="42">
        <f>IF('Indicator Data'!AR111="No Data",1,IF('Indicator Data imputation'!AR110&lt;&gt;"",1,0))</f>
        <v>0</v>
      </c>
      <c r="AR107" s="42">
        <f>IF('Indicator Data'!AS111="No Data",1,IF('Indicator Data imputation'!AS110&lt;&gt;"",1,0))</f>
        <v>0</v>
      </c>
      <c r="AS107" s="42">
        <f>IF('Indicator Data'!AT111="No Data",1,IF('Indicator Data imputation'!AT110&lt;&gt;"",1,0))</f>
        <v>0</v>
      </c>
      <c r="AT107" s="42">
        <f>IF('Indicator Data'!AU111="No Data",1,IF('Indicator Data imputation'!AU110&lt;&gt;"",1,0))</f>
        <v>0</v>
      </c>
      <c r="AU107" s="42">
        <f>IF('Indicator Data'!AV111="No Data",1,IF('Indicator Data imputation'!AV110&lt;&gt;"",1,0))</f>
        <v>0</v>
      </c>
      <c r="AV107" s="42">
        <f>IF('Indicator Data'!AW111="No Data",1,IF('Indicator Data imputation'!AW110&lt;&gt;"",1,0))</f>
        <v>0</v>
      </c>
      <c r="AW107" s="42">
        <f>IF('Indicator Data'!AX111="No Data",1,IF('Indicator Data imputation'!AX110&lt;&gt;"",1,0))</f>
        <v>0</v>
      </c>
      <c r="AX107" s="42">
        <f>IF('Indicator Data'!AY111="No Data",1,IF('Indicator Data imputation'!AY110&lt;&gt;"",1,0))</f>
        <v>0</v>
      </c>
      <c r="AY107" s="42">
        <f>IF('Indicator Data'!AZ111="No Data",1,IF('Indicator Data imputation'!AZ110&lt;&gt;"",1,0))</f>
        <v>0</v>
      </c>
      <c r="AZ107" s="42">
        <f>IF('Indicator Data'!BA111="No Data",1,IF('Indicator Data imputation'!BA110&lt;&gt;"",1,0))</f>
        <v>0</v>
      </c>
      <c r="BA107" s="42">
        <f>IF('Indicator Data'!BB111="No Data",1,IF('Indicator Data imputation'!BB110&lt;&gt;"",1,0))</f>
        <v>0</v>
      </c>
      <c r="BB107" s="42">
        <f>IF('Indicator Data'!BC111="No Data",1,IF('Indicator Data imputation'!BC110&lt;&gt;"",1,0))</f>
        <v>0</v>
      </c>
      <c r="BC107" s="42">
        <f>IF('Indicator Data'!BD111="No Data",1,IF('Indicator Data imputation'!BD110&lt;&gt;"",1,0))</f>
        <v>0</v>
      </c>
      <c r="BD107" s="42">
        <f>IF('Indicator Data'!BE111="No Data",1,IF('Indicator Data imputation'!BE110&lt;&gt;"",1,0))</f>
        <v>0</v>
      </c>
      <c r="BE107" s="42">
        <f>IF('Indicator Data'!BF111="No Data",1,IF('Indicator Data imputation'!BF110&lt;&gt;"",1,0))</f>
        <v>0</v>
      </c>
      <c r="BF107" s="42">
        <f>IF('Indicator Data'!BG111="No Data",1,IF('Indicator Data imputation'!BG110&lt;&gt;"",1,0))</f>
        <v>0</v>
      </c>
      <c r="BG107" s="42">
        <f>IF('Indicator Data'!BH111="No Data",1,IF('Indicator Data imputation'!BH110&lt;&gt;"",1,0))</f>
        <v>0</v>
      </c>
      <c r="BH107" s="42">
        <f>IF('Indicator Data'!BI111="No Data",1,IF('Indicator Data imputation'!BI110&lt;&gt;"",1,0))</f>
        <v>0</v>
      </c>
      <c r="BI107" s="42">
        <f>IF('Indicator Data'!BJ111="No Data",1,IF('Indicator Data imputation'!BJ110&lt;&gt;"",1,0))</f>
        <v>0</v>
      </c>
      <c r="BJ107" s="42">
        <f>IF('Indicator Data'!BK111="No Data",1,IF('Indicator Data imputation'!BK110&lt;&gt;"",1,0))</f>
        <v>0</v>
      </c>
      <c r="BK107" s="42">
        <f>IF('Indicator Data'!BL111="No Data",1,IF('Indicator Data imputation'!BL110&lt;&gt;"",1,0))</f>
        <v>0</v>
      </c>
      <c r="BL107" s="42">
        <f>IF('Indicator Data'!BM111="No Data",1,IF('Indicator Data imputation'!BM110&lt;&gt;"",1,0))</f>
        <v>0</v>
      </c>
      <c r="BM107" s="42">
        <f>IF('Indicator Data'!BN111="No Data",1,IF('Indicator Data imputation'!BN110&lt;&gt;"",1,0))</f>
        <v>0</v>
      </c>
      <c r="BN107" s="42">
        <f>IF('Indicator Data'!BO111="No Data",1,IF('Indicator Data imputation'!BO110&lt;&gt;"",1,0))</f>
        <v>0</v>
      </c>
      <c r="BO107" s="42">
        <f>IF('Indicator Data'!BP111="No Data",1,IF('Indicator Data imputation'!BP110&lt;&gt;"",1,0))</f>
        <v>0</v>
      </c>
      <c r="BP107" s="42">
        <f>IF('Indicator Data'!BQ111="No Data",1,IF('Indicator Data imputation'!BQ110&lt;&gt;"",1,0))</f>
        <v>0</v>
      </c>
      <c r="BQ107" s="42">
        <f>IF('Indicator Data'!BR111="No Data",1,IF('Indicator Data imputation'!BR110&lt;&gt;"",1,0))</f>
        <v>0</v>
      </c>
      <c r="BR107" s="42">
        <f>IF('Indicator Data'!BS111="No Data",1,IF('Indicator Data imputation'!BS110&lt;&gt;"",1,0))</f>
        <v>0</v>
      </c>
      <c r="BS107" s="42">
        <f>IF('Indicator Data'!BT111="No Data",1,IF('Indicator Data imputation'!BT110&lt;&gt;"",1,0))</f>
        <v>0</v>
      </c>
      <c r="BT107" s="42">
        <f>IF('Indicator Data'!BU111="No Data",1,IF('Indicator Data imputation'!BU110&lt;&gt;"",1,0))</f>
        <v>0</v>
      </c>
      <c r="BU107">
        <f t="shared" si="5"/>
        <v>0</v>
      </c>
      <c r="BV107" s="44">
        <f t="shared" si="4"/>
        <v>0</v>
      </c>
    </row>
    <row r="108" spans="1:74">
      <c r="A108" t="str">
        <f>'Indicator Data'!B112</f>
        <v>MLT</v>
      </c>
      <c r="B108" s="42">
        <f>IF('Indicator Data'!C112="No Data",1,IF('Indicator Data imputation'!C111&lt;&gt;"",1,0))</f>
        <v>0</v>
      </c>
      <c r="C108" s="42">
        <f>IF('Indicator Data'!D112="No Data",1,IF('Indicator Data imputation'!D111&lt;&gt;"",1,0))</f>
        <v>0</v>
      </c>
      <c r="D108" s="42">
        <f>IF('Indicator Data'!E112="No Data",1,IF('Indicator Data imputation'!E111&lt;&gt;"",1,0))</f>
        <v>0</v>
      </c>
      <c r="E108" s="42">
        <f>IF('Indicator Data'!F112="No Data",1,IF('Indicator Data imputation'!F111&lt;&gt;"",1,0))</f>
        <v>0</v>
      </c>
      <c r="F108" s="42">
        <f>IF('Indicator Data'!G112="No Data",1,IF('Indicator Data imputation'!G111&lt;&gt;"",1,0))</f>
        <v>0</v>
      </c>
      <c r="G108" s="42">
        <f>IF('Indicator Data'!H112="No Data",1,IF('Indicator Data imputation'!H111&lt;&gt;"",1,0))</f>
        <v>0</v>
      </c>
      <c r="H108" s="42">
        <f>IF('Indicator Data'!I112="No Data",1,IF('Indicator Data imputation'!I111&lt;&gt;"",1,0))</f>
        <v>0</v>
      </c>
      <c r="I108" s="42">
        <f>IF('Indicator Data'!J112="No Data",1,IF('Indicator Data imputation'!J111&lt;&gt;"",1,0))</f>
        <v>0</v>
      </c>
      <c r="J108" s="42">
        <f>IF('Indicator Data'!K112="No Data",1,IF('Indicator Data imputation'!K111&lt;&gt;"",1,0))</f>
        <v>0</v>
      </c>
      <c r="K108" s="42">
        <f>IF('Indicator Data'!L112="No Data",1,IF('Indicator Data imputation'!L111&lt;&gt;"",1,0))</f>
        <v>0</v>
      </c>
      <c r="L108" s="42">
        <f>IF('Indicator Data'!M112="No Data",1,IF('Indicator Data imputation'!M111&lt;&gt;"",1,0))</f>
        <v>0</v>
      </c>
      <c r="M108" s="42">
        <f>IF('Indicator Data'!N112="No Data",1,IF('Indicator Data imputation'!N111&lt;&gt;"",1,0))</f>
        <v>1</v>
      </c>
      <c r="N108" s="42">
        <f>IF('Indicator Data'!O112="No Data",1,IF('Indicator Data imputation'!O111&lt;&gt;"",1,0))</f>
        <v>1</v>
      </c>
      <c r="O108" s="42">
        <f>IF('Indicator Data'!P112="No Data",1,IF('Indicator Data imputation'!P111&lt;&gt;"",1,0))</f>
        <v>1</v>
      </c>
      <c r="P108" s="42">
        <f>IF('Indicator Data'!Q112="No Data",1,IF('Indicator Data imputation'!Q111&lt;&gt;"",1,0))</f>
        <v>0</v>
      </c>
      <c r="Q108" s="42">
        <f>IF('Indicator Data'!R112="No Data",1,IF('Indicator Data imputation'!R111&lt;&gt;"",1,0))</f>
        <v>0</v>
      </c>
      <c r="R108" s="42">
        <f>IF('Indicator Data'!S112="No Data",1,IF('Indicator Data imputation'!S111&lt;&gt;"",1,0))</f>
        <v>0</v>
      </c>
      <c r="S108" s="42">
        <f>IF('Indicator Data'!T112="No Data",1,IF('Indicator Data imputation'!T111&lt;&gt;"",1,0))</f>
        <v>0</v>
      </c>
      <c r="T108" s="42">
        <f>IF('Indicator Data'!U112="No Data",1,IF('Indicator Data imputation'!U111&lt;&gt;"",1,0))</f>
        <v>0</v>
      </c>
      <c r="U108" s="42">
        <f>IF('Indicator Data'!V112="No Data",1,IF('Indicator Data imputation'!V111&lt;&gt;"",1,0))</f>
        <v>0</v>
      </c>
      <c r="V108" s="42">
        <f>IF('Indicator Data'!W112="No Data",1,IF('Indicator Data imputation'!W111&lt;&gt;"",1,0))</f>
        <v>0</v>
      </c>
      <c r="W108" s="42">
        <f>IF('Indicator Data'!X112="No Data",1,IF('Indicator Data imputation'!X111&lt;&gt;"",1,0))</f>
        <v>0</v>
      </c>
      <c r="X108" s="42">
        <f>IF('Indicator Data'!Y112="No Data",1,IF('Indicator Data imputation'!Y111&lt;&gt;"",1,0))</f>
        <v>0</v>
      </c>
      <c r="Y108" s="42">
        <f>IF('Indicator Data'!Z112="No Data",1,IF('Indicator Data imputation'!Z111&lt;&gt;"",1,0))</f>
        <v>0</v>
      </c>
      <c r="Z108" s="42">
        <f>IF('Indicator Data'!AA112="No Data",1,IF('Indicator Data imputation'!AA111&lt;&gt;"",1,0))</f>
        <v>1</v>
      </c>
      <c r="AA108" s="42">
        <f>IF('Indicator Data'!AB112="No Data",1,IF('Indicator Data imputation'!AB111&lt;&gt;"",1,0))</f>
        <v>0</v>
      </c>
      <c r="AB108" s="42">
        <f>IF('Indicator Data'!AC112="No Data",1,IF('Indicator Data imputation'!AC111&lt;&gt;"",1,0))</f>
        <v>0</v>
      </c>
      <c r="AC108" s="42">
        <f>IF('Indicator Data'!AD112="No Data",1,IF('Indicator Data imputation'!AD111&lt;&gt;"",1,0))</f>
        <v>0</v>
      </c>
      <c r="AD108" s="42">
        <f>IF('Indicator Data'!AE112="No Data",1,IF('Indicator Data imputation'!AE111&lt;&gt;"",1,0))</f>
        <v>0</v>
      </c>
      <c r="AE108" s="42">
        <f>IF('Indicator Data'!AF112="No Data",1,IF('Indicator Data imputation'!AF111&lt;&gt;"",1,0))</f>
        <v>0</v>
      </c>
      <c r="AF108" s="42">
        <f>IF('Indicator Data'!AG112="No Data",1,IF('Indicator Data imputation'!AG111&lt;&gt;"",1,0))</f>
        <v>0</v>
      </c>
      <c r="AG108" s="42">
        <f>IF('Indicator Data'!AH112="No Data",1,IF('Indicator Data imputation'!AH111&lt;&gt;"",1,0))</f>
        <v>0</v>
      </c>
      <c r="AH108" s="42">
        <f>IF('Indicator Data'!AI112="No Data",1,IF('Indicator Data imputation'!AI111&lt;&gt;"",1,0))</f>
        <v>1</v>
      </c>
      <c r="AI108" s="42">
        <f>IF('Indicator Data'!AJ112="No Data",1,IF('Indicator Data imputation'!AJ111&lt;&gt;"",1,0))</f>
        <v>0</v>
      </c>
      <c r="AJ108" s="42">
        <f>IF('Indicator Data'!AK112="No Data",1,IF('Indicator Data imputation'!AK111&lt;&gt;"",1,0))</f>
        <v>0</v>
      </c>
      <c r="AK108" s="42">
        <f>IF('Indicator Data'!AL112="No Data",1,IF('Indicator Data imputation'!AL111&lt;&gt;"",1,0))</f>
        <v>0</v>
      </c>
      <c r="AL108" s="42">
        <f>IF('Indicator Data'!AM112="No Data",1,IF('Indicator Data imputation'!AM111&lt;&gt;"",1,0))</f>
        <v>1</v>
      </c>
      <c r="AM108" s="42">
        <f>IF('Indicator Data'!AN112="No Data",1,IF('Indicator Data imputation'!AN111&lt;&gt;"",1,0))</f>
        <v>0</v>
      </c>
      <c r="AN108" s="42">
        <f>IF('Indicator Data'!AO112="No Data",1,IF('Indicator Data imputation'!AO111&lt;&gt;"",1,0))</f>
        <v>0</v>
      </c>
      <c r="AO108" s="42">
        <f>IF('Indicator Data'!AP112="No Data",1,IF('Indicator Data imputation'!AP111&lt;&gt;"",1,0))</f>
        <v>1</v>
      </c>
      <c r="AP108" s="42">
        <f>IF('Indicator Data'!AQ112="No Data",1,IF('Indicator Data imputation'!AQ111&lt;&gt;"",1,0))</f>
        <v>0</v>
      </c>
      <c r="AQ108" s="42">
        <f>IF('Indicator Data'!AR112="No Data",1,IF('Indicator Data imputation'!AR111&lt;&gt;"",1,0))</f>
        <v>0</v>
      </c>
      <c r="AR108" s="42">
        <f>IF('Indicator Data'!AS112="No Data",1,IF('Indicator Data imputation'!AS111&lt;&gt;"",1,0))</f>
        <v>0</v>
      </c>
      <c r="AS108" s="42">
        <f>IF('Indicator Data'!AT112="No Data",1,IF('Indicator Data imputation'!AT111&lt;&gt;"",1,0))</f>
        <v>1</v>
      </c>
      <c r="AT108" s="42">
        <f>IF('Indicator Data'!AU112="No Data",1,IF('Indicator Data imputation'!AU111&lt;&gt;"",1,0))</f>
        <v>0</v>
      </c>
      <c r="AU108" s="42">
        <f>IF('Indicator Data'!AV112="No Data",1,IF('Indicator Data imputation'!AV111&lt;&gt;"",1,0))</f>
        <v>0</v>
      </c>
      <c r="AV108" s="42">
        <f>IF('Indicator Data'!AW112="No Data",1,IF('Indicator Data imputation'!AW111&lt;&gt;"",1,0))</f>
        <v>0</v>
      </c>
      <c r="AW108" s="42">
        <f>IF('Indicator Data'!AX112="No Data",1,IF('Indicator Data imputation'!AX111&lt;&gt;"",1,0))</f>
        <v>0</v>
      </c>
      <c r="AX108" s="42">
        <f>IF('Indicator Data'!AY112="No Data",1,IF('Indicator Data imputation'!AY111&lt;&gt;"",1,0))</f>
        <v>0</v>
      </c>
      <c r="AY108" s="42">
        <f>IF('Indicator Data'!AZ112="No Data",1,IF('Indicator Data imputation'!AZ111&lt;&gt;"",1,0))</f>
        <v>0</v>
      </c>
      <c r="AZ108" s="42">
        <f>IF('Indicator Data'!BA112="No Data",1,IF('Indicator Data imputation'!BA111&lt;&gt;"",1,0))</f>
        <v>0</v>
      </c>
      <c r="BA108" s="42">
        <f>IF('Indicator Data'!BB112="No Data",1,IF('Indicator Data imputation'!BB111&lt;&gt;"",1,0))</f>
        <v>0</v>
      </c>
      <c r="BB108" s="42">
        <f>IF('Indicator Data'!BC112="No Data",1,IF('Indicator Data imputation'!BC111&lt;&gt;"",1,0))</f>
        <v>0</v>
      </c>
      <c r="BC108" s="42">
        <f>IF('Indicator Data'!BD112="No Data",1,IF('Indicator Data imputation'!BD111&lt;&gt;"",1,0))</f>
        <v>0</v>
      </c>
      <c r="BD108" s="42">
        <f>IF('Indicator Data'!BE112="No Data",1,IF('Indicator Data imputation'!BE111&lt;&gt;"",1,0))</f>
        <v>0</v>
      </c>
      <c r="BE108" s="42">
        <f>IF('Indicator Data'!BF112="No Data",1,IF('Indicator Data imputation'!BF111&lt;&gt;"",1,0))</f>
        <v>1</v>
      </c>
      <c r="BF108" s="42">
        <f>IF('Indicator Data'!BG112="No Data",1,IF('Indicator Data imputation'!BG111&lt;&gt;"",1,0))</f>
        <v>0</v>
      </c>
      <c r="BG108" s="42">
        <f>IF('Indicator Data'!BH112="No Data",1,IF('Indicator Data imputation'!BH111&lt;&gt;"",1,0))</f>
        <v>0</v>
      </c>
      <c r="BH108" s="42">
        <f>IF('Indicator Data'!BI112="No Data",1,IF('Indicator Data imputation'!BI111&lt;&gt;"",1,0))</f>
        <v>0</v>
      </c>
      <c r="BI108" s="42">
        <f>IF('Indicator Data'!BJ112="No Data",1,IF('Indicator Data imputation'!BJ111&lt;&gt;"",1,0))</f>
        <v>0</v>
      </c>
      <c r="BJ108" s="42">
        <f>IF('Indicator Data'!BK112="No Data",1,IF('Indicator Data imputation'!BK111&lt;&gt;"",1,0))</f>
        <v>0</v>
      </c>
      <c r="BK108" s="42">
        <f>IF('Indicator Data'!BL112="No Data",1,IF('Indicator Data imputation'!BL111&lt;&gt;"",1,0))</f>
        <v>0</v>
      </c>
      <c r="BL108" s="42">
        <f>IF('Indicator Data'!BM112="No Data",1,IF('Indicator Data imputation'!BM111&lt;&gt;"",1,0))</f>
        <v>0</v>
      </c>
      <c r="BM108" s="42">
        <f>IF('Indicator Data'!BN112="No Data",1,IF('Indicator Data imputation'!BN111&lt;&gt;"",1,0))</f>
        <v>0</v>
      </c>
      <c r="BN108" s="42">
        <f>IF('Indicator Data'!BO112="No Data",1,IF('Indicator Data imputation'!BO111&lt;&gt;"",1,0))</f>
        <v>0</v>
      </c>
      <c r="BO108" s="42">
        <f>IF('Indicator Data'!BP112="No Data",1,IF('Indicator Data imputation'!BP111&lt;&gt;"",1,0))</f>
        <v>0</v>
      </c>
      <c r="BP108" s="42">
        <f>IF('Indicator Data'!BQ112="No Data",1,IF('Indicator Data imputation'!BQ111&lt;&gt;"",1,0))</f>
        <v>0</v>
      </c>
      <c r="BQ108" s="42">
        <f>IF('Indicator Data'!BR112="No Data",1,IF('Indicator Data imputation'!BR111&lt;&gt;"",1,0))</f>
        <v>0</v>
      </c>
      <c r="BR108" s="42">
        <f>IF('Indicator Data'!BS112="No Data",1,IF('Indicator Data imputation'!BS111&lt;&gt;"",1,0))</f>
        <v>0</v>
      </c>
      <c r="BS108" s="42">
        <f>IF('Indicator Data'!BT112="No Data",1,IF('Indicator Data imputation'!BT111&lt;&gt;"",1,0))</f>
        <v>0</v>
      </c>
      <c r="BT108" s="42">
        <f>IF('Indicator Data'!BU112="No Data",1,IF('Indicator Data imputation'!BU111&lt;&gt;"",1,0))</f>
        <v>0</v>
      </c>
      <c r="BU108">
        <f t="shared" si="5"/>
        <v>9</v>
      </c>
      <c r="BV108" s="44">
        <f t="shared" si="4"/>
        <v>0.12</v>
      </c>
    </row>
    <row r="109" spans="1:74">
      <c r="A109" t="str">
        <f>'Indicator Data'!B113</f>
        <v>MHL</v>
      </c>
      <c r="B109" s="42">
        <f>IF('Indicator Data'!C113="No Data",1,IF('Indicator Data imputation'!C112&lt;&gt;"",1,0))</f>
        <v>0</v>
      </c>
      <c r="C109" s="42">
        <f>IF('Indicator Data'!D113="No Data",1,IF('Indicator Data imputation'!D112&lt;&gt;"",1,0))</f>
        <v>0</v>
      </c>
      <c r="D109" s="42">
        <f>IF('Indicator Data'!E113="No Data",1,IF('Indicator Data imputation'!E112&lt;&gt;"",1,0))</f>
        <v>0</v>
      </c>
      <c r="E109" s="42">
        <f>IF('Indicator Data'!F113="No Data",1,IF('Indicator Data imputation'!F112&lt;&gt;"",1,0))</f>
        <v>0</v>
      </c>
      <c r="F109" s="42">
        <f>IF('Indicator Data'!G113="No Data",1,IF('Indicator Data imputation'!G112&lt;&gt;"",1,0))</f>
        <v>0</v>
      </c>
      <c r="G109" s="42">
        <f>IF('Indicator Data'!H113="No Data",1,IF('Indicator Data imputation'!H112&lt;&gt;"",1,0))</f>
        <v>0</v>
      </c>
      <c r="H109" s="42">
        <f>IF('Indicator Data'!I113="No Data",1,IF('Indicator Data imputation'!I112&lt;&gt;"",1,0))</f>
        <v>0</v>
      </c>
      <c r="I109" s="42">
        <f>IF('Indicator Data'!J113="No Data",1,IF('Indicator Data imputation'!J112&lt;&gt;"",1,0))</f>
        <v>0</v>
      </c>
      <c r="J109" s="42">
        <f>IF('Indicator Data'!K113="No Data",1,IF('Indicator Data imputation'!K112&lt;&gt;"",1,0))</f>
        <v>0</v>
      </c>
      <c r="K109" s="42">
        <f>IF('Indicator Data'!L113="No Data",1,IF('Indicator Data imputation'!L112&lt;&gt;"",1,0))</f>
        <v>1</v>
      </c>
      <c r="L109" s="42">
        <f>IF('Indicator Data'!M113="No Data",1,IF('Indicator Data imputation'!M112&lt;&gt;"",1,0))</f>
        <v>1</v>
      </c>
      <c r="M109" s="42">
        <f>IF('Indicator Data'!N113="No Data",1,IF('Indicator Data imputation'!N112&lt;&gt;"",1,0))</f>
        <v>1</v>
      </c>
      <c r="N109" s="42">
        <f>IF('Indicator Data'!O113="No Data",1,IF('Indicator Data imputation'!O112&lt;&gt;"",1,0))</f>
        <v>1</v>
      </c>
      <c r="O109" s="42">
        <f>IF('Indicator Data'!P113="No Data",1,IF('Indicator Data imputation'!P112&lt;&gt;"",1,0))</f>
        <v>1</v>
      </c>
      <c r="P109" s="42">
        <f>IF('Indicator Data'!Q113="No Data",1,IF('Indicator Data imputation'!Q112&lt;&gt;"",1,0))</f>
        <v>0</v>
      </c>
      <c r="Q109" s="42">
        <f>IF('Indicator Data'!R113="No Data",1,IF('Indicator Data imputation'!R112&lt;&gt;"",1,0))</f>
        <v>0</v>
      </c>
      <c r="R109" s="42">
        <f>IF('Indicator Data'!S113="No Data",1,IF('Indicator Data imputation'!S112&lt;&gt;"",1,0))</f>
        <v>0</v>
      </c>
      <c r="S109" s="42">
        <f>IF('Indicator Data'!T113="No Data",1,IF('Indicator Data imputation'!T112&lt;&gt;"",1,0))</f>
        <v>0</v>
      </c>
      <c r="T109" s="42">
        <f>IF('Indicator Data'!U113="No Data",1,IF('Indicator Data imputation'!U112&lt;&gt;"",1,0))</f>
        <v>0</v>
      </c>
      <c r="U109" s="42">
        <f>IF('Indicator Data'!V113="No Data",1,IF('Indicator Data imputation'!V112&lt;&gt;"",1,0))</f>
        <v>0</v>
      </c>
      <c r="V109" s="42">
        <f>IF('Indicator Data'!W113="No Data",1,IF('Indicator Data imputation'!W112&lt;&gt;"",1,0))</f>
        <v>0</v>
      </c>
      <c r="W109" s="42">
        <f>IF('Indicator Data'!X113="No Data",1,IF('Indicator Data imputation'!X112&lt;&gt;"",1,0))</f>
        <v>0</v>
      </c>
      <c r="X109" s="42">
        <f>IF('Indicator Data'!Y113="No Data",1,IF('Indicator Data imputation'!Y112&lt;&gt;"",1,0))</f>
        <v>1</v>
      </c>
      <c r="Y109" s="42">
        <f>IF('Indicator Data'!Z113="No Data",1,IF('Indicator Data imputation'!Z112&lt;&gt;"",1,0))</f>
        <v>0</v>
      </c>
      <c r="Z109" s="42">
        <f>IF('Indicator Data'!AA113="No Data",1,IF('Indicator Data imputation'!AA112&lt;&gt;"",1,0))</f>
        <v>0</v>
      </c>
      <c r="AA109" s="42">
        <f>IF('Indicator Data'!AB113="No Data",1,IF('Indicator Data imputation'!AB112&lt;&gt;"",1,0))</f>
        <v>0</v>
      </c>
      <c r="AB109" s="42">
        <f>IF('Indicator Data'!AC113="No Data",1,IF('Indicator Data imputation'!AC112&lt;&gt;"",1,0))</f>
        <v>0</v>
      </c>
      <c r="AC109" s="42">
        <f>IF('Indicator Data'!AD113="No Data",1,IF('Indicator Data imputation'!AD112&lt;&gt;"",1,0))</f>
        <v>0</v>
      </c>
      <c r="AD109" s="42">
        <f>IF('Indicator Data'!AE113="No Data",1,IF('Indicator Data imputation'!AE112&lt;&gt;"",1,0))</f>
        <v>0</v>
      </c>
      <c r="AE109" s="42">
        <f>IF('Indicator Data'!AF113="No Data",1,IF('Indicator Data imputation'!AF112&lt;&gt;"",1,0))</f>
        <v>0</v>
      </c>
      <c r="AF109" s="42">
        <f>IF('Indicator Data'!AG113="No Data",1,IF('Indicator Data imputation'!AG112&lt;&gt;"",1,0))</f>
        <v>0</v>
      </c>
      <c r="AG109" s="42">
        <f>IF('Indicator Data'!AH113="No Data",1,IF('Indicator Data imputation'!AH112&lt;&gt;"",1,0))</f>
        <v>0</v>
      </c>
      <c r="AH109" s="42">
        <f>IF('Indicator Data'!AI113="No Data",1,IF('Indicator Data imputation'!AI112&lt;&gt;"",1,0))</f>
        <v>1</v>
      </c>
      <c r="AI109" s="42">
        <f>IF('Indicator Data'!AJ113="No Data",1,IF('Indicator Data imputation'!AJ112&lt;&gt;"",1,0))</f>
        <v>0</v>
      </c>
      <c r="AJ109" s="42">
        <f>IF('Indicator Data'!AK113="No Data",1,IF('Indicator Data imputation'!AK112&lt;&gt;"",1,0))</f>
        <v>0</v>
      </c>
      <c r="AK109" s="42">
        <f>IF('Indicator Data'!AL113="No Data",1,IF('Indicator Data imputation'!AL112&lt;&gt;"",1,0))</f>
        <v>0</v>
      </c>
      <c r="AL109" s="42">
        <f>IF('Indicator Data'!AM113="No Data",1,IF('Indicator Data imputation'!AM112&lt;&gt;"",1,0))</f>
        <v>0</v>
      </c>
      <c r="AM109" s="42">
        <f>IF('Indicator Data'!AN113="No Data",1,IF('Indicator Data imputation'!AN112&lt;&gt;"",1,0))</f>
        <v>0</v>
      </c>
      <c r="AN109" s="42">
        <f>IF('Indicator Data'!AO113="No Data",1,IF('Indicator Data imputation'!AO112&lt;&gt;"",1,0))</f>
        <v>0</v>
      </c>
      <c r="AO109" s="42">
        <f>IF('Indicator Data'!AP113="No Data",1,IF('Indicator Data imputation'!AP112&lt;&gt;"",1,0))</f>
        <v>0</v>
      </c>
      <c r="AP109" s="42">
        <f>IF('Indicator Data'!AQ113="No Data",1,IF('Indicator Data imputation'!AQ112&lt;&gt;"",1,0))</f>
        <v>0</v>
      </c>
      <c r="AQ109" s="42">
        <f>IF('Indicator Data'!AR113="No Data",1,IF('Indicator Data imputation'!AR112&lt;&gt;"",1,0))</f>
        <v>1</v>
      </c>
      <c r="AR109" s="42">
        <f>IF('Indicator Data'!AS113="No Data",1,IF('Indicator Data imputation'!AS112&lt;&gt;"",1,0))</f>
        <v>1</v>
      </c>
      <c r="AS109" s="42">
        <f>IF('Indicator Data'!AT113="No Data",1,IF('Indicator Data imputation'!AT112&lt;&gt;"",1,0))</f>
        <v>1</v>
      </c>
      <c r="AT109" s="42">
        <f>IF('Indicator Data'!AU113="No Data",1,IF('Indicator Data imputation'!AU112&lt;&gt;"",1,0))</f>
        <v>0</v>
      </c>
      <c r="AU109" s="42">
        <f>IF('Indicator Data'!AV113="No Data",1,IF('Indicator Data imputation'!AV112&lt;&gt;"",1,0))</f>
        <v>1</v>
      </c>
      <c r="AV109" s="42">
        <f>IF('Indicator Data'!AW113="No Data",1,IF('Indicator Data imputation'!AW112&lt;&gt;"",1,0))</f>
        <v>0</v>
      </c>
      <c r="AW109" s="42">
        <f>IF('Indicator Data'!AX113="No Data",1,IF('Indicator Data imputation'!AX112&lt;&gt;"",1,0))</f>
        <v>0</v>
      </c>
      <c r="AX109" s="42">
        <f>IF('Indicator Data'!AY113="No Data",1,IF('Indicator Data imputation'!AY112&lt;&gt;"",1,0))</f>
        <v>0</v>
      </c>
      <c r="AY109" s="42">
        <f>IF('Indicator Data'!AZ113="No Data",1,IF('Indicator Data imputation'!AZ112&lt;&gt;"",1,0))</f>
        <v>0</v>
      </c>
      <c r="AZ109" s="42">
        <f>IF('Indicator Data'!BA113="No Data",1,IF('Indicator Data imputation'!BA112&lt;&gt;"",1,0))</f>
        <v>0</v>
      </c>
      <c r="BA109" s="42">
        <f>IF('Indicator Data'!BB113="No Data",1,IF('Indicator Data imputation'!BB112&lt;&gt;"",1,0))</f>
        <v>0</v>
      </c>
      <c r="BB109" s="42">
        <f>IF('Indicator Data'!BC113="No Data",1,IF('Indicator Data imputation'!BC112&lt;&gt;"",1,0))</f>
        <v>0</v>
      </c>
      <c r="BC109" s="42">
        <f>IF('Indicator Data'!BD113="No Data",1,IF('Indicator Data imputation'!BD112&lt;&gt;"",1,0))</f>
        <v>1</v>
      </c>
      <c r="BD109" s="42">
        <f>IF('Indicator Data'!BE113="No Data",1,IF('Indicator Data imputation'!BE112&lt;&gt;"",1,0))</f>
        <v>1</v>
      </c>
      <c r="BE109" s="42">
        <f>IF('Indicator Data'!BF113="No Data",1,IF('Indicator Data imputation'!BF112&lt;&gt;"",1,0))</f>
        <v>0</v>
      </c>
      <c r="BF109" s="42">
        <f>IF('Indicator Data'!BG113="No Data",1,IF('Indicator Data imputation'!BG112&lt;&gt;"",1,0))</f>
        <v>0</v>
      </c>
      <c r="BG109" s="42">
        <f>IF('Indicator Data'!BH113="No Data",1,IF('Indicator Data imputation'!BH112&lt;&gt;"",1,0))</f>
        <v>1</v>
      </c>
      <c r="BH109" s="42">
        <f>IF('Indicator Data'!BI113="No Data",1,IF('Indicator Data imputation'!BI112&lt;&gt;"",1,0))</f>
        <v>0</v>
      </c>
      <c r="BI109" s="42">
        <f>IF('Indicator Data'!BJ113="No Data",1,IF('Indicator Data imputation'!BJ112&lt;&gt;"",1,0))</f>
        <v>0</v>
      </c>
      <c r="BJ109" s="42">
        <f>IF('Indicator Data'!BK113="No Data",1,IF('Indicator Data imputation'!BK112&lt;&gt;"",1,0))</f>
        <v>0</v>
      </c>
      <c r="BK109" s="42">
        <f>IF('Indicator Data'!BL113="No Data",1,IF('Indicator Data imputation'!BL112&lt;&gt;"",1,0))</f>
        <v>0</v>
      </c>
      <c r="BL109" s="42">
        <f>IF('Indicator Data'!BM113="No Data",1,IF('Indicator Data imputation'!BM112&lt;&gt;"",1,0))</f>
        <v>0</v>
      </c>
      <c r="BM109" s="42">
        <f>IF('Indicator Data'!BN113="No Data",1,IF('Indicator Data imputation'!BN112&lt;&gt;"",1,0))</f>
        <v>0</v>
      </c>
      <c r="BN109" s="42">
        <f>IF('Indicator Data'!BO113="No Data",1,IF('Indicator Data imputation'!BO112&lt;&gt;"",1,0))</f>
        <v>0</v>
      </c>
      <c r="BO109" s="42">
        <f>IF('Indicator Data'!BP113="No Data",1,IF('Indicator Data imputation'!BP112&lt;&gt;"",1,0))</f>
        <v>0</v>
      </c>
      <c r="BP109" s="42">
        <f>IF('Indicator Data'!BQ113="No Data",1,IF('Indicator Data imputation'!BQ112&lt;&gt;"",1,0))</f>
        <v>0</v>
      </c>
      <c r="BQ109" s="42">
        <f>IF('Indicator Data'!BR113="No Data",1,IF('Indicator Data imputation'!BR112&lt;&gt;"",1,0))</f>
        <v>0</v>
      </c>
      <c r="BR109" s="42">
        <f>IF('Indicator Data'!BS113="No Data",1,IF('Indicator Data imputation'!BS112&lt;&gt;"",1,0))</f>
        <v>0</v>
      </c>
      <c r="BS109" s="42">
        <f>IF('Indicator Data'!BT113="No Data",1,IF('Indicator Data imputation'!BT112&lt;&gt;"",1,0))</f>
        <v>0</v>
      </c>
      <c r="BT109" s="42">
        <f>IF('Indicator Data'!BU113="No Data",1,IF('Indicator Data imputation'!BU112&lt;&gt;"",1,0))</f>
        <v>1</v>
      </c>
      <c r="BU109">
        <f t="shared" si="5"/>
        <v>15</v>
      </c>
      <c r="BV109" s="44">
        <f t="shared" si="4"/>
        <v>0.2</v>
      </c>
    </row>
    <row r="110" spans="1:74">
      <c r="A110" t="str">
        <f>'Indicator Data'!B114</f>
        <v>MRT</v>
      </c>
      <c r="B110" s="42">
        <f>IF('Indicator Data'!C114="No Data",1,IF('Indicator Data imputation'!C113&lt;&gt;"",1,0))</f>
        <v>0</v>
      </c>
      <c r="C110" s="42">
        <f>IF('Indicator Data'!D114="No Data",1,IF('Indicator Data imputation'!D113&lt;&gt;"",1,0))</f>
        <v>0</v>
      </c>
      <c r="D110" s="42">
        <f>IF('Indicator Data'!E114="No Data",1,IF('Indicator Data imputation'!E113&lt;&gt;"",1,0))</f>
        <v>0</v>
      </c>
      <c r="E110" s="42">
        <f>IF('Indicator Data'!F114="No Data",1,IF('Indicator Data imputation'!F113&lt;&gt;"",1,0))</f>
        <v>0</v>
      </c>
      <c r="F110" s="42">
        <f>IF('Indicator Data'!G114="No Data",1,IF('Indicator Data imputation'!G113&lt;&gt;"",1,0))</f>
        <v>0</v>
      </c>
      <c r="G110" s="42">
        <f>IF('Indicator Data'!H114="No Data",1,IF('Indicator Data imputation'!H113&lt;&gt;"",1,0))</f>
        <v>0</v>
      </c>
      <c r="H110" s="42">
        <f>IF('Indicator Data'!I114="No Data",1,IF('Indicator Data imputation'!I113&lt;&gt;"",1,0))</f>
        <v>0</v>
      </c>
      <c r="I110" s="42">
        <f>IF('Indicator Data'!J114="No Data",1,IF('Indicator Data imputation'!J113&lt;&gt;"",1,0))</f>
        <v>0</v>
      </c>
      <c r="J110" s="42">
        <f>IF('Indicator Data'!K114="No Data",1,IF('Indicator Data imputation'!K113&lt;&gt;"",1,0))</f>
        <v>0</v>
      </c>
      <c r="K110" s="42">
        <f>IF('Indicator Data'!L114="No Data",1,IF('Indicator Data imputation'!L113&lt;&gt;"",1,0))</f>
        <v>0</v>
      </c>
      <c r="L110" s="42">
        <f>IF('Indicator Data'!M114="No Data",1,IF('Indicator Data imputation'!M113&lt;&gt;"",1,0))</f>
        <v>0</v>
      </c>
      <c r="M110" s="42">
        <f>IF('Indicator Data'!N114="No Data",1,IF('Indicator Data imputation'!N113&lt;&gt;"",1,0))</f>
        <v>0</v>
      </c>
      <c r="N110" s="42">
        <f>IF('Indicator Data'!O114="No Data",1,IF('Indicator Data imputation'!O113&lt;&gt;"",1,0))</f>
        <v>0</v>
      </c>
      <c r="O110" s="42">
        <f>IF('Indicator Data'!P114="No Data",1,IF('Indicator Data imputation'!P113&lt;&gt;"",1,0))</f>
        <v>0</v>
      </c>
      <c r="P110" s="42">
        <f>IF('Indicator Data'!Q114="No Data",1,IF('Indicator Data imputation'!Q113&lt;&gt;"",1,0))</f>
        <v>0</v>
      </c>
      <c r="Q110" s="42">
        <f>IF('Indicator Data'!R114="No Data",1,IF('Indicator Data imputation'!R113&lt;&gt;"",1,0))</f>
        <v>0</v>
      </c>
      <c r="R110" s="42">
        <f>IF('Indicator Data'!S114="No Data",1,IF('Indicator Data imputation'!S113&lt;&gt;"",1,0))</f>
        <v>0</v>
      </c>
      <c r="S110" s="42">
        <f>IF('Indicator Data'!T114="No Data",1,IF('Indicator Data imputation'!T113&lt;&gt;"",1,0))</f>
        <v>0</v>
      </c>
      <c r="T110" s="42">
        <f>IF('Indicator Data'!U114="No Data",1,IF('Indicator Data imputation'!U113&lt;&gt;"",1,0))</f>
        <v>0</v>
      </c>
      <c r="U110" s="42">
        <f>IF('Indicator Data'!V114="No Data",1,IF('Indicator Data imputation'!V113&lt;&gt;"",1,0))</f>
        <v>0</v>
      </c>
      <c r="V110" s="42">
        <f>IF('Indicator Data'!W114="No Data",1,IF('Indicator Data imputation'!W113&lt;&gt;"",1,0))</f>
        <v>0</v>
      </c>
      <c r="W110" s="42">
        <f>IF('Indicator Data'!X114="No Data",1,IF('Indicator Data imputation'!X113&lt;&gt;"",1,0))</f>
        <v>0</v>
      </c>
      <c r="X110" s="42">
        <f>IF('Indicator Data'!Y114="No Data",1,IF('Indicator Data imputation'!Y113&lt;&gt;"",1,0))</f>
        <v>0</v>
      </c>
      <c r="Y110" s="42">
        <f>IF('Indicator Data'!Z114="No Data",1,IF('Indicator Data imputation'!Z113&lt;&gt;"",1,0))</f>
        <v>0</v>
      </c>
      <c r="Z110" s="42">
        <f>IF('Indicator Data'!AA114="No Data",1,IF('Indicator Data imputation'!AA113&lt;&gt;"",1,0))</f>
        <v>0</v>
      </c>
      <c r="AA110" s="42">
        <f>IF('Indicator Data'!AB114="No Data",1,IF('Indicator Data imputation'!AB113&lt;&gt;"",1,0))</f>
        <v>0</v>
      </c>
      <c r="AB110" s="42">
        <f>IF('Indicator Data'!AC114="No Data",1,IF('Indicator Data imputation'!AC113&lt;&gt;"",1,0))</f>
        <v>0</v>
      </c>
      <c r="AC110" s="42">
        <f>IF('Indicator Data'!AD114="No Data",1,IF('Indicator Data imputation'!AD113&lt;&gt;"",1,0))</f>
        <v>0</v>
      </c>
      <c r="AD110" s="42">
        <f>IF('Indicator Data'!AE114="No Data",1,IF('Indicator Data imputation'!AE113&lt;&gt;"",1,0))</f>
        <v>0</v>
      </c>
      <c r="AE110" s="42">
        <f>IF('Indicator Data'!AF114="No Data",1,IF('Indicator Data imputation'!AF113&lt;&gt;"",1,0))</f>
        <v>0</v>
      </c>
      <c r="AF110" s="42">
        <f>IF('Indicator Data'!AG114="No Data",1,IF('Indicator Data imputation'!AG113&lt;&gt;"",1,0))</f>
        <v>0</v>
      </c>
      <c r="AG110" s="42">
        <f>IF('Indicator Data'!AH114="No Data",1,IF('Indicator Data imputation'!AH113&lt;&gt;"",1,0))</f>
        <v>0</v>
      </c>
      <c r="AH110" s="42">
        <f>IF('Indicator Data'!AI114="No Data",1,IF('Indicator Data imputation'!AI113&lt;&gt;"",1,0))</f>
        <v>0</v>
      </c>
      <c r="AI110" s="42">
        <f>IF('Indicator Data'!AJ114="No Data",1,IF('Indicator Data imputation'!AJ113&lt;&gt;"",1,0))</f>
        <v>0</v>
      </c>
      <c r="AJ110" s="42">
        <f>IF('Indicator Data'!AK114="No Data",1,IF('Indicator Data imputation'!AK113&lt;&gt;"",1,0))</f>
        <v>0</v>
      </c>
      <c r="AK110" s="42">
        <f>IF('Indicator Data'!AL114="No Data",1,IF('Indicator Data imputation'!AL113&lt;&gt;"",1,0))</f>
        <v>0</v>
      </c>
      <c r="AL110" s="42">
        <f>IF('Indicator Data'!AM114="No Data",1,IF('Indicator Data imputation'!AM113&lt;&gt;"",1,0))</f>
        <v>0</v>
      </c>
      <c r="AM110" s="42">
        <f>IF('Indicator Data'!AN114="No Data",1,IF('Indicator Data imputation'!AN113&lt;&gt;"",1,0))</f>
        <v>0</v>
      </c>
      <c r="AN110" s="42">
        <f>IF('Indicator Data'!AO114="No Data",1,IF('Indicator Data imputation'!AO113&lt;&gt;"",1,0))</f>
        <v>0</v>
      </c>
      <c r="AO110" s="42">
        <f>IF('Indicator Data'!AP114="No Data",1,IF('Indicator Data imputation'!AP113&lt;&gt;"",1,0))</f>
        <v>0</v>
      </c>
      <c r="AP110" s="42">
        <f>IF('Indicator Data'!AQ114="No Data",1,IF('Indicator Data imputation'!AQ113&lt;&gt;"",1,0))</f>
        <v>0</v>
      </c>
      <c r="AQ110" s="42">
        <f>IF('Indicator Data'!AR114="No Data",1,IF('Indicator Data imputation'!AR113&lt;&gt;"",1,0))</f>
        <v>0</v>
      </c>
      <c r="AR110" s="42">
        <f>IF('Indicator Data'!AS114="No Data",1,IF('Indicator Data imputation'!AS113&lt;&gt;"",1,0))</f>
        <v>0</v>
      </c>
      <c r="AS110" s="42">
        <f>IF('Indicator Data'!AT114="No Data",1,IF('Indicator Data imputation'!AT113&lt;&gt;"",1,0))</f>
        <v>0</v>
      </c>
      <c r="AT110" s="42">
        <f>IF('Indicator Data'!AU114="No Data",1,IF('Indicator Data imputation'!AU113&lt;&gt;"",1,0))</f>
        <v>0</v>
      </c>
      <c r="AU110" s="42">
        <f>IF('Indicator Data'!AV114="No Data",1,IF('Indicator Data imputation'!AV113&lt;&gt;"",1,0))</f>
        <v>0</v>
      </c>
      <c r="AV110" s="42">
        <f>IF('Indicator Data'!AW114="No Data",1,IF('Indicator Data imputation'!AW113&lt;&gt;"",1,0))</f>
        <v>0</v>
      </c>
      <c r="AW110" s="42">
        <f>IF('Indicator Data'!AX114="No Data",1,IF('Indicator Data imputation'!AX113&lt;&gt;"",1,0))</f>
        <v>0</v>
      </c>
      <c r="AX110" s="42">
        <f>IF('Indicator Data'!AY114="No Data",1,IF('Indicator Data imputation'!AY113&lt;&gt;"",1,0))</f>
        <v>0</v>
      </c>
      <c r="AY110" s="42">
        <f>IF('Indicator Data'!AZ114="No Data",1,IF('Indicator Data imputation'!AZ113&lt;&gt;"",1,0))</f>
        <v>0</v>
      </c>
      <c r="AZ110" s="42">
        <f>IF('Indicator Data'!BA114="No Data",1,IF('Indicator Data imputation'!BA113&lt;&gt;"",1,0))</f>
        <v>0</v>
      </c>
      <c r="BA110" s="42">
        <f>IF('Indicator Data'!BB114="No Data",1,IF('Indicator Data imputation'!BB113&lt;&gt;"",1,0))</f>
        <v>0</v>
      </c>
      <c r="BB110" s="42">
        <f>IF('Indicator Data'!BC114="No Data",1,IF('Indicator Data imputation'!BC113&lt;&gt;"",1,0))</f>
        <v>0</v>
      </c>
      <c r="BC110" s="42">
        <f>IF('Indicator Data'!BD114="No Data",1,IF('Indicator Data imputation'!BD113&lt;&gt;"",1,0))</f>
        <v>0</v>
      </c>
      <c r="BD110" s="42">
        <f>IF('Indicator Data'!BE114="No Data",1,IF('Indicator Data imputation'!BE113&lt;&gt;"",1,0))</f>
        <v>0</v>
      </c>
      <c r="BE110" s="42">
        <f>IF('Indicator Data'!BF114="No Data",1,IF('Indicator Data imputation'!BF113&lt;&gt;"",1,0))</f>
        <v>0</v>
      </c>
      <c r="BF110" s="42">
        <f>IF('Indicator Data'!BG114="No Data",1,IF('Indicator Data imputation'!BG113&lt;&gt;"",1,0))</f>
        <v>0</v>
      </c>
      <c r="BG110" s="42">
        <f>IF('Indicator Data'!BH114="No Data",1,IF('Indicator Data imputation'!BH113&lt;&gt;"",1,0))</f>
        <v>0</v>
      </c>
      <c r="BH110" s="42">
        <f>IF('Indicator Data'!BI114="No Data",1,IF('Indicator Data imputation'!BI113&lt;&gt;"",1,0))</f>
        <v>0</v>
      </c>
      <c r="BI110" s="42">
        <f>IF('Indicator Data'!BJ114="No Data",1,IF('Indicator Data imputation'!BJ113&lt;&gt;"",1,0))</f>
        <v>0</v>
      </c>
      <c r="BJ110" s="42">
        <f>IF('Indicator Data'!BK114="No Data",1,IF('Indicator Data imputation'!BK113&lt;&gt;"",1,0))</f>
        <v>0</v>
      </c>
      <c r="BK110" s="42">
        <f>IF('Indicator Data'!BL114="No Data",1,IF('Indicator Data imputation'!BL113&lt;&gt;"",1,0))</f>
        <v>0</v>
      </c>
      <c r="BL110" s="42">
        <f>IF('Indicator Data'!BM114="No Data",1,IF('Indicator Data imputation'!BM113&lt;&gt;"",1,0))</f>
        <v>0</v>
      </c>
      <c r="BM110" s="42">
        <f>IF('Indicator Data'!BN114="No Data",1,IF('Indicator Data imputation'!BN113&lt;&gt;"",1,0))</f>
        <v>0</v>
      </c>
      <c r="BN110" s="42">
        <f>IF('Indicator Data'!BO114="No Data",1,IF('Indicator Data imputation'!BO113&lt;&gt;"",1,0))</f>
        <v>0</v>
      </c>
      <c r="BO110" s="42">
        <f>IF('Indicator Data'!BP114="No Data",1,IF('Indicator Data imputation'!BP113&lt;&gt;"",1,0))</f>
        <v>0</v>
      </c>
      <c r="BP110" s="42">
        <f>IF('Indicator Data'!BQ114="No Data",1,IF('Indicator Data imputation'!BQ113&lt;&gt;"",1,0))</f>
        <v>0</v>
      </c>
      <c r="BQ110" s="42">
        <f>IF('Indicator Data'!BR114="No Data",1,IF('Indicator Data imputation'!BR113&lt;&gt;"",1,0))</f>
        <v>1</v>
      </c>
      <c r="BR110" s="42">
        <f>IF('Indicator Data'!BS114="No Data",1,IF('Indicator Data imputation'!BS113&lt;&gt;"",1,0))</f>
        <v>0</v>
      </c>
      <c r="BS110" s="42">
        <f>IF('Indicator Data'!BT114="No Data",1,IF('Indicator Data imputation'!BT113&lt;&gt;"",1,0))</f>
        <v>0</v>
      </c>
      <c r="BT110" s="42">
        <f>IF('Indicator Data'!BU114="No Data",1,IF('Indicator Data imputation'!BU113&lt;&gt;"",1,0))</f>
        <v>0</v>
      </c>
      <c r="BU110">
        <f t="shared" si="5"/>
        <v>1</v>
      </c>
      <c r="BV110" s="44">
        <f t="shared" si="4"/>
        <v>1.3333333333333334E-2</v>
      </c>
    </row>
    <row r="111" spans="1:74">
      <c r="A111" t="str">
        <f>'Indicator Data'!B115</f>
        <v>MUS</v>
      </c>
      <c r="B111" s="42">
        <f>IF('Indicator Data'!C115="No Data",1,IF('Indicator Data imputation'!C114&lt;&gt;"",1,0))</f>
        <v>0</v>
      </c>
      <c r="C111" s="42">
        <f>IF('Indicator Data'!D115="No Data",1,IF('Indicator Data imputation'!D114&lt;&gt;"",1,0))</f>
        <v>0</v>
      </c>
      <c r="D111" s="42">
        <f>IF('Indicator Data'!E115="No Data",1,IF('Indicator Data imputation'!E114&lt;&gt;"",1,0))</f>
        <v>0</v>
      </c>
      <c r="E111" s="42">
        <f>IF('Indicator Data'!F115="No Data",1,IF('Indicator Data imputation'!F114&lt;&gt;"",1,0))</f>
        <v>0</v>
      </c>
      <c r="F111" s="42">
        <f>IF('Indicator Data'!G115="No Data",1,IF('Indicator Data imputation'!G114&lt;&gt;"",1,0))</f>
        <v>0</v>
      </c>
      <c r="G111" s="42">
        <f>IF('Indicator Data'!H115="No Data",1,IF('Indicator Data imputation'!H114&lt;&gt;"",1,0))</f>
        <v>0</v>
      </c>
      <c r="H111" s="42">
        <f>IF('Indicator Data'!I115="No Data",1,IF('Indicator Data imputation'!I114&lt;&gt;"",1,0))</f>
        <v>0</v>
      </c>
      <c r="I111" s="42">
        <f>IF('Indicator Data'!J115="No Data",1,IF('Indicator Data imputation'!J114&lt;&gt;"",1,0))</f>
        <v>0</v>
      </c>
      <c r="J111" s="42">
        <f>IF('Indicator Data'!K115="No Data",1,IF('Indicator Data imputation'!K114&lt;&gt;"",1,0))</f>
        <v>0</v>
      </c>
      <c r="K111" s="42">
        <f>IF('Indicator Data'!L115="No Data",1,IF('Indicator Data imputation'!L114&lt;&gt;"",1,0))</f>
        <v>0</v>
      </c>
      <c r="L111" s="42">
        <f>IF('Indicator Data'!M115="No Data",1,IF('Indicator Data imputation'!M114&lt;&gt;"",1,0))</f>
        <v>0</v>
      </c>
      <c r="M111" s="42">
        <f>IF('Indicator Data'!N115="No Data",1,IF('Indicator Data imputation'!N114&lt;&gt;"",1,0))</f>
        <v>1</v>
      </c>
      <c r="N111" s="42">
        <f>IF('Indicator Data'!O115="No Data",1,IF('Indicator Data imputation'!O114&lt;&gt;"",1,0))</f>
        <v>1</v>
      </c>
      <c r="O111" s="42">
        <f>IF('Indicator Data'!P115="No Data",1,IF('Indicator Data imputation'!P114&lt;&gt;"",1,0))</f>
        <v>1</v>
      </c>
      <c r="P111" s="42">
        <f>IF('Indicator Data'!Q115="No Data",1,IF('Indicator Data imputation'!Q114&lt;&gt;"",1,0))</f>
        <v>0</v>
      </c>
      <c r="Q111" s="42">
        <f>IF('Indicator Data'!R115="No Data",1,IF('Indicator Data imputation'!R114&lt;&gt;"",1,0))</f>
        <v>0</v>
      </c>
      <c r="R111" s="42">
        <f>IF('Indicator Data'!S115="No Data",1,IF('Indicator Data imputation'!S114&lt;&gt;"",1,0))</f>
        <v>0</v>
      </c>
      <c r="S111" s="42">
        <f>IF('Indicator Data'!T115="No Data",1,IF('Indicator Data imputation'!T114&lt;&gt;"",1,0))</f>
        <v>0</v>
      </c>
      <c r="T111" s="42">
        <f>IF('Indicator Data'!U115="No Data",1,IF('Indicator Data imputation'!U114&lt;&gt;"",1,0))</f>
        <v>0</v>
      </c>
      <c r="U111" s="42">
        <f>IF('Indicator Data'!V115="No Data",1,IF('Indicator Data imputation'!V114&lt;&gt;"",1,0))</f>
        <v>0</v>
      </c>
      <c r="V111" s="42">
        <f>IF('Indicator Data'!W115="No Data",1,IF('Indicator Data imputation'!W114&lt;&gt;"",1,0))</f>
        <v>0</v>
      </c>
      <c r="W111" s="42">
        <f>IF('Indicator Data'!X115="No Data",1,IF('Indicator Data imputation'!X114&lt;&gt;"",1,0))</f>
        <v>0</v>
      </c>
      <c r="X111" s="42">
        <f>IF('Indicator Data'!Y115="No Data",1,IF('Indicator Data imputation'!Y114&lt;&gt;"",1,0))</f>
        <v>0</v>
      </c>
      <c r="Y111" s="42">
        <f>IF('Indicator Data'!Z115="No Data",1,IF('Indicator Data imputation'!Z114&lt;&gt;"",1,0))</f>
        <v>0</v>
      </c>
      <c r="Z111" s="42">
        <f>IF('Indicator Data'!AA115="No Data",1,IF('Indicator Data imputation'!AA114&lt;&gt;"",1,0))</f>
        <v>1</v>
      </c>
      <c r="AA111" s="42">
        <f>IF('Indicator Data'!AB115="No Data",1,IF('Indicator Data imputation'!AB114&lt;&gt;"",1,0))</f>
        <v>0</v>
      </c>
      <c r="AB111" s="42">
        <f>IF('Indicator Data'!AC115="No Data",1,IF('Indicator Data imputation'!AC114&lt;&gt;"",1,0))</f>
        <v>0</v>
      </c>
      <c r="AC111" s="42">
        <f>IF('Indicator Data'!AD115="No Data",1,IF('Indicator Data imputation'!AD114&lt;&gt;"",1,0))</f>
        <v>0</v>
      </c>
      <c r="AD111" s="42">
        <f>IF('Indicator Data'!AE115="No Data",1,IF('Indicator Data imputation'!AE114&lt;&gt;"",1,0))</f>
        <v>0</v>
      </c>
      <c r="AE111" s="42">
        <f>IF('Indicator Data'!AF115="No Data",1,IF('Indicator Data imputation'!AF114&lt;&gt;"",1,0))</f>
        <v>0</v>
      </c>
      <c r="AF111" s="42">
        <f>IF('Indicator Data'!AG115="No Data",1,IF('Indicator Data imputation'!AG114&lt;&gt;"",1,0))</f>
        <v>0</v>
      </c>
      <c r="AG111" s="42">
        <f>IF('Indicator Data'!AH115="No Data",1,IF('Indicator Data imputation'!AH114&lt;&gt;"",1,0))</f>
        <v>0</v>
      </c>
      <c r="AH111" s="42">
        <f>IF('Indicator Data'!AI115="No Data",1,IF('Indicator Data imputation'!AI114&lt;&gt;"",1,0))</f>
        <v>1</v>
      </c>
      <c r="AI111" s="42">
        <f>IF('Indicator Data'!AJ115="No Data",1,IF('Indicator Data imputation'!AJ114&lt;&gt;"",1,0))</f>
        <v>0</v>
      </c>
      <c r="AJ111" s="42">
        <f>IF('Indicator Data'!AK115="No Data",1,IF('Indicator Data imputation'!AK114&lt;&gt;"",1,0))</f>
        <v>0</v>
      </c>
      <c r="AK111" s="42">
        <f>IF('Indicator Data'!AL115="No Data",1,IF('Indicator Data imputation'!AL114&lt;&gt;"",1,0))</f>
        <v>0</v>
      </c>
      <c r="AL111" s="42">
        <f>IF('Indicator Data'!AM115="No Data",1,IF('Indicator Data imputation'!AM114&lt;&gt;"",1,0))</f>
        <v>0</v>
      </c>
      <c r="AM111" s="42">
        <f>IF('Indicator Data'!AN115="No Data",1,IF('Indicator Data imputation'!AN114&lt;&gt;"",1,0))</f>
        <v>0</v>
      </c>
      <c r="AN111" s="42">
        <f>IF('Indicator Data'!AO115="No Data",1,IF('Indicator Data imputation'!AO114&lt;&gt;"",1,0))</f>
        <v>0</v>
      </c>
      <c r="AO111" s="42">
        <f>IF('Indicator Data'!AP115="No Data",1,IF('Indicator Data imputation'!AP114&lt;&gt;"",1,0))</f>
        <v>1</v>
      </c>
      <c r="AP111" s="42">
        <f>IF('Indicator Data'!AQ115="No Data",1,IF('Indicator Data imputation'!AQ114&lt;&gt;"",1,0))</f>
        <v>0</v>
      </c>
      <c r="AQ111" s="42">
        <f>IF('Indicator Data'!AR115="No Data",1,IF('Indicator Data imputation'!AR114&lt;&gt;"",1,0))</f>
        <v>0</v>
      </c>
      <c r="AR111" s="42">
        <f>IF('Indicator Data'!AS115="No Data",1,IF('Indicator Data imputation'!AS114&lt;&gt;"",1,0))</f>
        <v>1</v>
      </c>
      <c r="AS111" s="42">
        <f>IF('Indicator Data'!AT115="No Data",1,IF('Indicator Data imputation'!AT114&lt;&gt;"",1,0))</f>
        <v>1</v>
      </c>
      <c r="AT111" s="42">
        <f>IF('Indicator Data'!AU115="No Data",1,IF('Indicator Data imputation'!AU114&lt;&gt;"",1,0))</f>
        <v>0</v>
      </c>
      <c r="AU111" s="42">
        <f>IF('Indicator Data'!AV115="No Data",1,IF('Indicator Data imputation'!AV114&lt;&gt;"",1,0))</f>
        <v>0</v>
      </c>
      <c r="AV111" s="42">
        <f>IF('Indicator Data'!AW115="No Data",1,IF('Indicator Data imputation'!AW114&lt;&gt;"",1,0))</f>
        <v>0</v>
      </c>
      <c r="AW111" s="42">
        <f>IF('Indicator Data'!AX115="No Data",1,IF('Indicator Data imputation'!AX114&lt;&gt;"",1,0))</f>
        <v>0</v>
      </c>
      <c r="AX111" s="42">
        <f>IF('Indicator Data'!AY115="No Data",1,IF('Indicator Data imputation'!AY114&lt;&gt;"",1,0))</f>
        <v>0</v>
      </c>
      <c r="AY111" s="42">
        <f>IF('Indicator Data'!AZ115="No Data",1,IF('Indicator Data imputation'!AZ114&lt;&gt;"",1,0))</f>
        <v>0</v>
      </c>
      <c r="AZ111" s="42">
        <f>IF('Indicator Data'!BA115="No Data",1,IF('Indicator Data imputation'!BA114&lt;&gt;"",1,0))</f>
        <v>0</v>
      </c>
      <c r="BA111" s="42">
        <f>IF('Indicator Data'!BB115="No Data",1,IF('Indicator Data imputation'!BB114&lt;&gt;"",1,0))</f>
        <v>0</v>
      </c>
      <c r="BB111" s="42">
        <f>IF('Indicator Data'!BC115="No Data",1,IF('Indicator Data imputation'!BC114&lt;&gt;"",1,0))</f>
        <v>0</v>
      </c>
      <c r="BC111" s="42">
        <f>IF('Indicator Data'!BD115="No Data",1,IF('Indicator Data imputation'!BD114&lt;&gt;"",1,0))</f>
        <v>0</v>
      </c>
      <c r="BD111" s="42">
        <f>IF('Indicator Data'!BE115="No Data",1,IF('Indicator Data imputation'!BE114&lt;&gt;"",1,0))</f>
        <v>0</v>
      </c>
      <c r="BE111" s="42">
        <f>IF('Indicator Data'!BF115="No Data",1,IF('Indicator Data imputation'!BF114&lt;&gt;"",1,0))</f>
        <v>0</v>
      </c>
      <c r="BF111" s="42">
        <f>IF('Indicator Data'!BG115="No Data",1,IF('Indicator Data imputation'!BG114&lt;&gt;"",1,0))</f>
        <v>0</v>
      </c>
      <c r="BG111" s="42">
        <f>IF('Indicator Data'!BH115="No Data",1,IF('Indicator Data imputation'!BH114&lt;&gt;"",1,0))</f>
        <v>0</v>
      </c>
      <c r="BH111" s="42">
        <f>IF('Indicator Data'!BI115="No Data",1,IF('Indicator Data imputation'!BI114&lt;&gt;"",1,0))</f>
        <v>0</v>
      </c>
      <c r="BI111" s="42">
        <f>IF('Indicator Data'!BJ115="No Data",1,IF('Indicator Data imputation'!BJ114&lt;&gt;"",1,0))</f>
        <v>0</v>
      </c>
      <c r="BJ111" s="42">
        <f>IF('Indicator Data'!BK115="No Data",1,IF('Indicator Data imputation'!BK114&lt;&gt;"",1,0))</f>
        <v>0</v>
      </c>
      <c r="BK111" s="42">
        <f>IF('Indicator Data'!BL115="No Data",1,IF('Indicator Data imputation'!BL114&lt;&gt;"",1,0))</f>
        <v>0</v>
      </c>
      <c r="BL111" s="42">
        <f>IF('Indicator Data'!BM115="No Data",1,IF('Indicator Data imputation'!BM114&lt;&gt;"",1,0))</f>
        <v>0</v>
      </c>
      <c r="BM111" s="42">
        <f>IF('Indicator Data'!BN115="No Data",1,IF('Indicator Data imputation'!BN114&lt;&gt;"",1,0))</f>
        <v>0</v>
      </c>
      <c r="BN111" s="42">
        <f>IF('Indicator Data'!BO115="No Data",1,IF('Indicator Data imputation'!BO114&lt;&gt;"",1,0))</f>
        <v>0</v>
      </c>
      <c r="BO111" s="42">
        <f>IF('Indicator Data'!BP115="No Data",1,IF('Indicator Data imputation'!BP114&lt;&gt;"",1,0))</f>
        <v>0</v>
      </c>
      <c r="BP111" s="42">
        <f>IF('Indicator Data'!BQ115="No Data",1,IF('Indicator Data imputation'!BQ114&lt;&gt;"",1,0))</f>
        <v>0</v>
      </c>
      <c r="BQ111" s="42">
        <f>IF('Indicator Data'!BR115="No Data",1,IF('Indicator Data imputation'!BR114&lt;&gt;"",1,0))</f>
        <v>0</v>
      </c>
      <c r="BR111" s="42">
        <f>IF('Indicator Data'!BS115="No Data",1,IF('Indicator Data imputation'!BS114&lt;&gt;"",1,0))</f>
        <v>0</v>
      </c>
      <c r="BS111" s="42">
        <f>IF('Indicator Data'!BT115="No Data",1,IF('Indicator Data imputation'!BT114&lt;&gt;"",1,0))</f>
        <v>0</v>
      </c>
      <c r="BT111" s="42">
        <f>IF('Indicator Data'!BU115="No Data",1,IF('Indicator Data imputation'!BU114&lt;&gt;"",1,0))</f>
        <v>0</v>
      </c>
      <c r="BU111">
        <f t="shared" si="5"/>
        <v>8</v>
      </c>
      <c r="BV111" s="44">
        <f t="shared" si="4"/>
        <v>0.10666666666666667</v>
      </c>
    </row>
    <row r="112" spans="1:74">
      <c r="A112" t="str">
        <f>'Indicator Data'!B116</f>
        <v>MEX</v>
      </c>
      <c r="B112" s="42">
        <f>IF('Indicator Data'!C116="No Data",1,IF('Indicator Data imputation'!C115&lt;&gt;"",1,0))</f>
        <v>0</v>
      </c>
      <c r="C112" s="42">
        <f>IF('Indicator Data'!D116="No Data",1,IF('Indicator Data imputation'!D115&lt;&gt;"",1,0))</f>
        <v>0</v>
      </c>
      <c r="D112" s="42">
        <f>IF('Indicator Data'!E116="No Data",1,IF('Indicator Data imputation'!E115&lt;&gt;"",1,0))</f>
        <v>0</v>
      </c>
      <c r="E112" s="42">
        <f>IF('Indicator Data'!F116="No Data",1,IF('Indicator Data imputation'!F115&lt;&gt;"",1,0))</f>
        <v>0</v>
      </c>
      <c r="F112" s="42">
        <f>IF('Indicator Data'!G116="No Data",1,IF('Indicator Data imputation'!G115&lt;&gt;"",1,0))</f>
        <v>0</v>
      </c>
      <c r="G112" s="42">
        <f>IF('Indicator Data'!H116="No Data",1,IF('Indicator Data imputation'!H115&lt;&gt;"",1,0))</f>
        <v>0</v>
      </c>
      <c r="H112" s="42">
        <f>IF('Indicator Data'!I116="No Data",1,IF('Indicator Data imputation'!I115&lt;&gt;"",1,0))</f>
        <v>0</v>
      </c>
      <c r="I112" s="42">
        <f>IF('Indicator Data'!J116="No Data",1,IF('Indicator Data imputation'!J115&lt;&gt;"",1,0))</f>
        <v>0</v>
      </c>
      <c r="J112" s="42">
        <f>IF('Indicator Data'!K116="No Data",1,IF('Indicator Data imputation'!K115&lt;&gt;"",1,0))</f>
        <v>0</v>
      </c>
      <c r="K112" s="42">
        <f>IF('Indicator Data'!L116="No Data",1,IF('Indicator Data imputation'!L115&lt;&gt;"",1,0))</f>
        <v>0</v>
      </c>
      <c r="L112" s="42">
        <f>IF('Indicator Data'!M116="No Data",1,IF('Indicator Data imputation'!M115&lt;&gt;"",1,0))</f>
        <v>1</v>
      </c>
      <c r="M112" s="42">
        <f>IF('Indicator Data'!N116="No Data",1,IF('Indicator Data imputation'!N115&lt;&gt;"",1,0))</f>
        <v>1</v>
      </c>
      <c r="N112" s="42">
        <f>IF('Indicator Data'!O116="No Data",1,IF('Indicator Data imputation'!O115&lt;&gt;"",1,0))</f>
        <v>1</v>
      </c>
      <c r="O112" s="42">
        <f>IF('Indicator Data'!P116="No Data",1,IF('Indicator Data imputation'!P115&lt;&gt;"",1,0))</f>
        <v>1</v>
      </c>
      <c r="P112" s="42">
        <f>IF('Indicator Data'!Q116="No Data",1,IF('Indicator Data imputation'!Q115&lt;&gt;"",1,0))</f>
        <v>0</v>
      </c>
      <c r="Q112" s="42">
        <f>IF('Indicator Data'!R116="No Data",1,IF('Indicator Data imputation'!R115&lt;&gt;"",1,0))</f>
        <v>0</v>
      </c>
      <c r="R112" s="42">
        <f>IF('Indicator Data'!S116="No Data",1,IF('Indicator Data imputation'!S115&lt;&gt;"",1,0))</f>
        <v>0</v>
      </c>
      <c r="S112" s="42">
        <f>IF('Indicator Data'!T116="No Data",1,IF('Indicator Data imputation'!T115&lt;&gt;"",1,0))</f>
        <v>0</v>
      </c>
      <c r="T112" s="42">
        <f>IF('Indicator Data'!U116="No Data",1,IF('Indicator Data imputation'!U115&lt;&gt;"",1,0))</f>
        <v>0</v>
      </c>
      <c r="U112" s="42">
        <f>IF('Indicator Data'!V116="No Data",1,IF('Indicator Data imputation'!V115&lt;&gt;"",1,0))</f>
        <v>0</v>
      </c>
      <c r="V112" s="42">
        <f>IF('Indicator Data'!W116="No Data",1,IF('Indicator Data imputation'!W115&lt;&gt;"",1,0))</f>
        <v>0</v>
      </c>
      <c r="W112" s="42">
        <f>IF('Indicator Data'!X116="No Data",1,IF('Indicator Data imputation'!X115&lt;&gt;"",1,0))</f>
        <v>0</v>
      </c>
      <c r="X112" s="42">
        <f>IF('Indicator Data'!Y116="No Data",1,IF('Indicator Data imputation'!Y115&lt;&gt;"",1,0))</f>
        <v>0</v>
      </c>
      <c r="Y112" s="42">
        <f>IF('Indicator Data'!Z116="No Data",1,IF('Indicator Data imputation'!Z115&lt;&gt;"",1,0))</f>
        <v>0</v>
      </c>
      <c r="Z112" s="42">
        <f>IF('Indicator Data'!AA116="No Data",1,IF('Indicator Data imputation'!AA115&lt;&gt;"",1,0))</f>
        <v>0</v>
      </c>
      <c r="AA112" s="42">
        <f>IF('Indicator Data'!AB116="No Data",1,IF('Indicator Data imputation'!AB115&lt;&gt;"",1,0))</f>
        <v>0</v>
      </c>
      <c r="AB112" s="42">
        <f>IF('Indicator Data'!AC116="No Data",1,IF('Indicator Data imputation'!AC115&lt;&gt;"",1,0))</f>
        <v>0</v>
      </c>
      <c r="AC112" s="42">
        <f>IF('Indicator Data'!AD116="No Data",1,IF('Indicator Data imputation'!AD115&lt;&gt;"",1,0))</f>
        <v>0</v>
      </c>
      <c r="AD112" s="42">
        <f>IF('Indicator Data'!AE116="No Data",1,IF('Indicator Data imputation'!AE115&lt;&gt;"",1,0))</f>
        <v>0</v>
      </c>
      <c r="AE112" s="42">
        <f>IF('Indicator Data'!AF116="No Data",1,IF('Indicator Data imputation'!AF115&lt;&gt;"",1,0))</f>
        <v>0</v>
      </c>
      <c r="AF112" s="42">
        <f>IF('Indicator Data'!AG116="No Data",1,IF('Indicator Data imputation'!AG115&lt;&gt;"",1,0))</f>
        <v>0</v>
      </c>
      <c r="AG112" s="42">
        <f>IF('Indicator Data'!AH116="No Data",1,IF('Indicator Data imputation'!AH115&lt;&gt;"",1,0))</f>
        <v>0</v>
      </c>
      <c r="AH112" s="42">
        <f>IF('Indicator Data'!AI116="No Data",1,IF('Indicator Data imputation'!AI115&lt;&gt;"",1,0))</f>
        <v>0</v>
      </c>
      <c r="AI112" s="42">
        <f>IF('Indicator Data'!AJ116="No Data",1,IF('Indicator Data imputation'!AJ115&lt;&gt;"",1,0))</f>
        <v>0</v>
      </c>
      <c r="AJ112" s="42">
        <f>IF('Indicator Data'!AK116="No Data",1,IF('Indicator Data imputation'!AK115&lt;&gt;"",1,0))</f>
        <v>0</v>
      </c>
      <c r="AK112" s="42">
        <f>IF('Indicator Data'!AL116="No Data",1,IF('Indicator Data imputation'!AL115&lt;&gt;"",1,0))</f>
        <v>0</v>
      </c>
      <c r="AL112" s="42">
        <f>IF('Indicator Data'!AM116="No Data",1,IF('Indicator Data imputation'!AM115&lt;&gt;"",1,0))</f>
        <v>0</v>
      </c>
      <c r="AM112" s="42">
        <f>IF('Indicator Data'!AN116="No Data",1,IF('Indicator Data imputation'!AN115&lt;&gt;"",1,0))</f>
        <v>0</v>
      </c>
      <c r="AN112" s="42">
        <f>IF('Indicator Data'!AO116="No Data",1,IF('Indicator Data imputation'!AO115&lt;&gt;"",1,0))</f>
        <v>0</v>
      </c>
      <c r="AO112" s="42">
        <f>IF('Indicator Data'!AP116="No Data",1,IF('Indicator Data imputation'!AP115&lt;&gt;"",1,0))</f>
        <v>0</v>
      </c>
      <c r="AP112" s="42">
        <f>IF('Indicator Data'!AQ116="No Data",1,IF('Indicator Data imputation'!AQ115&lt;&gt;"",1,0))</f>
        <v>0</v>
      </c>
      <c r="AQ112" s="42">
        <f>IF('Indicator Data'!AR116="No Data",1,IF('Indicator Data imputation'!AR115&lt;&gt;"",1,0))</f>
        <v>0</v>
      </c>
      <c r="AR112" s="42">
        <f>IF('Indicator Data'!AS116="No Data",1,IF('Indicator Data imputation'!AS115&lt;&gt;"",1,0))</f>
        <v>0</v>
      </c>
      <c r="AS112" s="42">
        <f>IF('Indicator Data'!AT116="No Data",1,IF('Indicator Data imputation'!AT115&lt;&gt;"",1,0))</f>
        <v>0</v>
      </c>
      <c r="AT112" s="42">
        <f>IF('Indicator Data'!AU116="No Data",1,IF('Indicator Data imputation'!AU115&lt;&gt;"",1,0))</f>
        <v>0</v>
      </c>
      <c r="AU112" s="42">
        <f>IF('Indicator Data'!AV116="No Data",1,IF('Indicator Data imputation'!AV115&lt;&gt;"",1,0))</f>
        <v>0</v>
      </c>
      <c r="AV112" s="42">
        <f>IF('Indicator Data'!AW116="No Data",1,IF('Indicator Data imputation'!AW115&lt;&gt;"",1,0))</f>
        <v>0</v>
      </c>
      <c r="AW112" s="42">
        <f>IF('Indicator Data'!AX116="No Data",1,IF('Indicator Data imputation'!AX115&lt;&gt;"",1,0))</f>
        <v>0</v>
      </c>
      <c r="AX112" s="42">
        <f>IF('Indicator Data'!AY116="No Data",1,IF('Indicator Data imputation'!AY115&lt;&gt;"",1,0))</f>
        <v>0</v>
      </c>
      <c r="AY112" s="42">
        <f>IF('Indicator Data'!AZ116="No Data",1,IF('Indicator Data imputation'!AZ115&lt;&gt;"",1,0))</f>
        <v>0</v>
      </c>
      <c r="AZ112" s="42">
        <f>IF('Indicator Data'!BA116="No Data",1,IF('Indicator Data imputation'!BA115&lt;&gt;"",1,0))</f>
        <v>0</v>
      </c>
      <c r="BA112" s="42">
        <f>IF('Indicator Data'!BB116="No Data",1,IF('Indicator Data imputation'!BB115&lt;&gt;"",1,0))</f>
        <v>0</v>
      </c>
      <c r="BB112" s="42">
        <f>IF('Indicator Data'!BC116="No Data",1,IF('Indicator Data imputation'!BC115&lt;&gt;"",1,0))</f>
        <v>0</v>
      </c>
      <c r="BC112" s="42">
        <f>IF('Indicator Data'!BD116="No Data",1,IF('Indicator Data imputation'!BD115&lt;&gt;"",1,0))</f>
        <v>0</v>
      </c>
      <c r="BD112" s="42">
        <f>IF('Indicator Data'!BE116="No Data",1,IF('Indicator Data imputation'!BE115&lt;&gt;"",1,0))</f>
        <v>0</v>
      </c>
      <c r="BE112" s="42">
        <f>IF('Indicator Data'!BF116="No Data",1,IF('Indicator Data imputation'!BF115&lt;&gt;"",1,0))</f>
        <v>0</v>
      </c>
      <c r="BF112" s="42">
        <f>IF('Indicator Data'!BG116="No Data",1,IF('Indicator Data imputation'!BG115&lt;&gt;"",1,0))</f>
        <v>0</v>
      </c>
      <c r="BG112" s="42">
        <f>IF('Indicator Data'!BH116="No Data",1,IF('Indicator Data imputation'!BH115&lt;&gt;"",1,0))</f>
        <v>0</v>
      </c>
      <c r="BH112" s="42">
        <f>IF('Indicator Data'!BI116="No Data",1,IF('Indicator Data imputation'!BI115&lt;&gt;"",1,0))</f>
        <v>0</v>
      </c>
      <c r="BI112" s="42">
        <f>IF('Indicator Data'!BJ116="No Data",1,IF('Indicator Data imputation'!BJ115&lt;&gt;"",1,0))</f>
        <v>0</v>
      </c>
      <c r="BJ112" s="42">
        <f>IF('Indicator Data'!BK116="No Data",1,IF('Indicator Data imputation'!BK115&lt;&gt;"",1,0))</f>
        <v>0</v>
      </c>
      <c r="BK112" s="42">
        <f>IF('Indicator Data'!BL116="No Data",1,IF('Indicator Data imputation'!BL115&lt;&gt;"",1,0))</f>
        <v>0</v>
      </c>
      <c r="BL112" s="42">
        <f>IF('Indicator Data'!BM116="No Data",1,IF('Indicator Data imputation'!BM115&lt;&gt;"",1,0))</f>
        <v>0</v>
      </c>
      <c r="BM112" s="42">
        <f>IF('Indicator Data'!BN116="No Data",1,IF('Indicator Data imputation'!BN115&lt;&gt;"",1,0))</f>
        <v>0</v>
      </c>
      <c r="BN112" s="42">
        <f>IF('Indicator Data'!BO116="No Data",1,IF('Indicator Data imputation'!BO115&lt;&gt;"",1,0))</f>
        <v>0</v>
      </c>
      <c r="BO112" s="42">
        <f>IF('Indicator Data'!BP116="No Data",1,IF('Indicator Data imputation'!BP115&lt;&gt;"",1,0))</f>
        <v>0</v>
      </c>
      <c r="BP112" s="42">
        <f>IF('Indicator Data'!BQ116="No Data",1,IF('Indicator Data imputation'!BQ115&lt;&gt;"",1,0))</f>
        <v>0</v>
      </c>
      <c r="BQ112" s="42">
        <f>IF('Indicator Data'!BR116="No Data",1,IF('Indicator Data imputation'!BR115&lt;&gt;"",1,0))</f>
        <v>0</v>
      </c>
      <c r="BR112" s="42">
        <f>IF('Indicator Data'!BS116="No Data",1,IF('Indicator Data imputation'!BS115&lt;&gt;"",1,0))</f>
        <v>0</v>
      </c>
      <c r="BS112" s="42">
        <f>IF('Indicator Data'!BT116="No Data",1,IF('Indicator Data imputation'!BT115&lt;&gt;"",1,0))</f>
        <v>0</v>
      </c>
      <c r="BT112" s="42">
        <f>IF('Indicator Data'!BU116="No Data",1,IF('Indicator Data imputation'!BU115&lt;&gt;"",1,0))</f>
        <v>0</v>
      </c>
      <c r="BU112">
        <f t="shared" si="5"/>
        <v>4</v>
      </c>
      <c r="BV112" s="44">
        <f t="shared" si="4"/>
        <v>5.3333333333333337E-2</v>
      </c>
    </row>
    <row r="113" spans="1:74">
      <c r="A113" t="str">
        <f>'Indicator Data'!B117</f>
        <v>FSM</v>
      </c>
      <c r="B113" s="42">
        <f>IF('Indicator Data'!C117="No Data",1,IF('Indicator Data imputation'!C116&lt;&gt;"",1,0))</f>
        <v>0</v>
      </c>
      <c r="C113" s="42">
        <f>IF('Indicator Data'!D117="No Data",1,IF('Indicator Data imputation'!D116&lt;&gt;"",1,0))</f>
        <v>0</v>
      </c>
      <c r="D113" s="42">
        <f>IF('Indicator Data'!E117="No Data",1,IF('Indicator Data imputation'!E116&lt;&gt;"",1,0))</f>
        <v>0</v>
      </c>
      <c r="E113" s="42">
        <f>IF('Indicator Data'!F117="No Data",1,IF('Indicator Data imputation'!F116&lt;&gt;"",1,0))</f>
        <v>0</v>
      </c>
      <c r="F113" s="42">
        <f>IF('Indicator Data'!G117="No Data",1,IF('Indicator Data imputation'!G116&lt;&gt;"",1,0))</f>
        <v>0</v>
      </c>
      <c r="G113" s="42">
        <f>IF('Indicator Data'!H117="No Data",1,IF('Indicator Data imputation'!H116&lt;&gt;"",1,0))</f>
        <v>0</v>
      </c>
      <c r="H113" s="42">
        <f>IF('Indicator Data'!I117="No Data",1,IF('Indicator Data imputation'!I116&lt;&gt;"",1,0))</f>
        <v>0</v>
      </c>
      <c r="I113" s="42">
        <f>IF('Indicator Data'!J117="No Data",1,IF('Indicator Data imputation'!J116&lt;&gt;"",1,0))</f>
        <v>0</v>
      </c>
      <c r="J113" s="42">
        <f>IF('Indicator Data'!K117="No Data",1,IF('Indicator Data imputation'!K116&lt;&gt;"",1,0))</f>
        <v>0</v>
      </c>
      <c r="K113" s="42">
        <f>IF('Indicator Data'!L117="No Data",1,IF('Indicator Data imputation'!L116&lt;&gt;"",1,0))</f>
        <v>1</v>
      </c>
      <c r="L113" s="42">
        <f>IF('Indicator Data'!M117="No Data",1,IF('Indicator Data imputation'!M116&lt;&gt;"",1,0))</f>
        <v>0</v>
      </c>
      <c r="M113" s="42">
        <f>IF('Indicator Data'!N117="No Data",1,IF('Indicator Data imputation'!N116&lt;&gt;"",1,0))</f>
        <v>1</v>
      </c>
      <c r="N113" s="42">
        <f>IF('Indicator Data'!O117="No Data",1,IF('Indicator Data imputation'!O116&lt;&gt;"",1,0))</f>
        <v>1</v>
      </c>
      <c r="O113" s="42">
        <f>IF('Indicator Data'!P117="No Data",1,IF('Indicator Data imputation'!P116&lt;&gt;"",1,0))</f>
        <v>1</v>
      </c>
      <c r="P113" s="42">
        <f>IF('Indicator Data'!Q117="No Data",1,IF('Indicator Data imputation'!Q116&lt;&gt;"",1,0))</f>
        <v>0</v>
      </c>
      <c r="Q113" s="42">
        <f>IF('Indicator Data'!R117="No Data",1,IF('Indicator Data imputation'!R116&lt;&gt;"",1,0))</f>
        <v>0</v>
      </c>
      <c r="R113" s="42">
        <f>IF('Indicator Data'!S117="No Data",1,IF('Indicator Data imputation'!S116&lt;&gt;"",1,0))</f>
        <v>0</v>
      </c>
      <c r="S113" s="42">
        <f>IF('Indicator Data'!T117="No Data",1,IF('Indicator Data imputation'!T116&lt;&gt;"",1,0))</f>
        <v>0</v>
      </c>
      <c r="T113" s="42">
        <f>IF('Indicator Data'!U117="No Data",1,IF('Indicator Data imputation'!U116&lt;&gt;"",1,0))</f>
        <v>0</v>
      </c>
      <c r="U113" s="42">
        <f>IF('Indicator Data'!V117="No Data",1,IF('Indicator Data imputation'!V116&lt;&gt;"",1,0))</f>
        <v>0</v>
      </c>
      <c r="V113" s="42">
        <f>IF('Indicator Data'!W117="No Data",1,IF('Indicator Data imputation'!W116&lt;&gt;"",1,0))</f>
        <v>0</v>
      </c>
      <c r="W113" s="42">
        <f>IF('Indicator Data'!X117="No Data",1,IF('Indicator Data imputation'!X116&lt;&gt;"",1,0))</f>
        <v>0</v>
      </c>
      <c r="X113" s="42">
        <f>IF('Indicator Data'!Y117="No Data",1,IF('Indicator Data imputation'!Y116&lt;&gt;"",1,0))</f>
        <v>1</v>
      </c>
      <c r="Y113" s="42">
        <f>IF('Indicator Data'!Z117="No Data",1,IF('Indicator Data imputation'!Z116&lt;&gt;"",1,0))</f>
        <v>0</v>
      </c>
      <c r="Z113" s="42">
        <f>IF('Indicator Data'!AA117="No Data",1,IF('Indicator Data imputation'!AA116&lt;&gt;"",1,0))</f>
        <v>1</v>
      </c>
      <c r="AA113" s="42">
        <f>IF('Indicator Data'!AB117="No Data",1,IF('Indicator Data imputation'!AB116&lt;&gt;"",1,0))</f>
        <v>0</v>
      </c>
      <c r="AB113" s="42">
        <f>IF('Indicator Data'!AC117="No Data",1,IF('Indicator Data imputation'!AC116&lt;&gt;"",1,0))</f>
        <v>0</v>
      </c>
      <c r="AC113" s="42">
        <f>IF('Indicator Data'!AD117="No Data",1,IF('Indicator Data imputation'!AD116&lt;&gt;"",1,0))</f>
        <v>1</v>
      </c>
      <c r="AD113" s="42">
        <f>IF('Indicator Data'!AE117="No Data",1,IF('Indicator Data imputation'!AE116&lt;&gt;"",1,0))</f>
        <v>0</v>
      </c>
      <c r="AE113" s="42">
        <f>IF('Indicator Data'!AF117="No Data",1,IF('Indicator Data imputation'!AF116&lt;&gt;"",1,0))</f>
        <v>0</v>
      </c>
      <c r="AF113" s="42">
        <f>IF('Indicator Data'!AG117="No Data",1,IF('Indicator Data imputation'!AG116&lt;&gt;"",1,0))</f>
        <v>0</v>
      </c>
      <c r="AG113" s="42">
        <f>IF('Indicator Data'!AH117="No Data",1,IF('Indicator Data imputation'!AH116&lt;&gt;"",1,0))</f>
        <v>0</v>
      </c>
      <c r="AH113" s="42">
        <f>IF('Indicator Data'!AI117="No Data",1,IF('Indicator Data imputation'!AI116&lt;&gt;"",1,0))</f>
        <v>1</v>
      </c>
      <c r="AI113" s="42">
        <f>IF('Indicator Data'!AJ117="No Data",1,IF('Indicator Data imputation'!AJ116&lt;&gt;"",1,0))</f>
        <v>0</v>
      </c>
      <c r="AJ113" s="42">
        <f>IF('Indicator Data'!AK117="No Data",1,IF('Indicator Data imputation'!AK116&lt;&gt;"",1,0))</f>
        <v>0</v>
      </c>
      <c r="AK113" s="42">
        <f>IF('Indicator Data'!AL117="No Data",1,IF('Indicator Data imputation'!AL116&lt;&gt;"",1,0))</f>
        <v>0</v>
      </c>
      <c r="AL113" s="42">
        <f>IF('Indicator Data'!AM117="No Data",1,IF('Indicator Data imputation'!AM116&lt;&gt;"",1,0))</f>
        <v>0</v>
      </c>
      <c r="AM113" s="42">
        <f>IF('Indicator Data'!AN117="No Data",1,IF('Indicator Data imputation'!AN116&lt;&gt;"",1,0))</f>
        <v>0</v>
      </c>
      <c r="AN113" s="42">
        <f>IF('Indicator Data'!AO117="No Data",1,IF('Indicator Data imputation'!AO116&lt;&gt;"",1,0))</f>
        <v>0</v>
      </c>
      <c r="AO113" s="42">
        <f>IF('Indicator Data'!AP117="No Data",1,IF('Indicator Data imputation'!AP116&lt;&gt;"",1,0))</f>
        <v>1</v>
      </c>
      <c r="AP113" s="42">
        <f>IF('Indicator Data'!AQ117="No Data",1,IF('Indicator Data imputation'!AQ116&lt;&gt;"",1,0))</f>
        <v>0</v>
      </c>
      <c r="AQ113" s="42">
        <f>IF('Indicator Data'!AR117="No Data",1,IF('Indicator Data imputation'!AR116&lt;&gt;"",1,0))</f>
        <v>1</v>
      </c>
      <c r="AR113" s="42">
        <f>IF('Indicator Data'!AS117="No Data",1,IF('Indicator Data imputation'!AS116&lt;&gt;"",1,0))</f>
        <v>1</v>
      </c>
      <c r="AS113" s="42">
        <f>IF('Indicator Data'!AT117="No Data",1,IF('Indicator Data imputation'!AT116&lt;&gt;"",1,0))</f>
        <v>1</v>
      </c>
      <c r="AT113" s="42">
        <f>IF('Indicator Data'!AU117="No Data",1,IF('Indicator Data imputation'!AU116&lt;&gt;"",1,0))</f>
        <v>0</v>
      </c>
      <c r="AU113" s="42">
        <f>IF('Indicator Data'!AV117="No Data",1,IF('Indicator Data imputation'!AV116&lt;&gt;"",1,0))</f>
        <v>1</v>
      </c>
      <c r="AV113" s="42">
        <f>IF('Indicator Data'!AW117="No Data",1,IF('Indicator Data imputation'!AW116&lt;&gt;"",1,0))</f>
        <v>0</v>
      </c>
      <c r="AW113" s="42">
        <f>IF('Indicator Data'!AX117="No Data",1,IF('Indicator Data imputation'!AX116&lt;&gt;"",1,0))</f>
        <v>0</v>
      </c>
      <c r="AX113" s="42">
        <f>IF('Indicator Data'!AY117="No Data",1,IF('Indicator Data imputation'!AY116&lt;&gt;"",1,0))</f>
        <v>0</v>
      </c>
      <c r="AY113" s="42">
        <f>IF('Indicator Data'!AZ117="No Data",1,IF('Indicator Data imputation'!AZ116&lt;&gt;"",1,0))</f>
        <v>0</v>
      </c>
      <c r="AZ113" s="42">
        <f>IF('Indicator Data'!BA117="No Data",1,IF('Indicator Data imputation'!BA116&lt;&gt;"",1,0))</f>
        <v>0</v>
      </c>
      <c r="BA113" s="42">
        <f>IF('Indicator Data'!BB117="No Data",1,IF('Indicator Data imputation'!BB116&lt;&gt;"",1,0))</f>
        <v>0</v>
      </c>
      <c r="BB113" s="42">
        <f>IF('Indicator Data'!BC117="No Data",1,IF('Indicator Data imputation'!BC116&lt;&gt;"",1,0))</f>
        <v>0</v>
      </c>
      <c r="BC113" s="42">
        <f>IF('Indicator Data'!BD117="No Data",1,IF('Indicator Data imputation'!BD116&lt;&gt;"",1,0))</f>
        <v>1</v>
      </c>
      <c r="BD113" s="42">
        <f>IF('Indicator Data'!BE117="No Data",1,IF('Indicator Data imputation'!BE116&lt;&gt;"",1,0))</f>
        <v>1</v>
      </c>
      <c r="BE113" s="42">
        <f>IF('Indicator Data'!BF117="No Data",1,IF('Indicator Data imputation'!BF116&lt;&gt;"",1,0))</f>
        <v>0</v>
      </c>
      <c r="BF113" s="42">
        <f>IF('Indicator Data'!BG117="No Data",1,IF('Indicator Data imputation'!BG116&lt;&gt;"",1,0))</f>
        <v>0</v>
      </c>
      <c r="BG113" s="42">
        <f>IF('Indicator Data'!BH117="No Data",1,IF('Indicator Data imputation'!BH116&lt;&gt;"",1,0))</f>
        <v>1</v>
      </c>
      <c r="BH113" s="42">
        <f>IF('Indicator Data'!BI117="No Data",1,IF('Indicator Data imputation'!BI116&lt;&gt;"",1,0))</f>
        <v>0</v>
      </c>
      <c r="BI113" s="42">
        <f>IF('Indicator Data'!BJ117="No Data",1,IF('Indicator Data imputation'!BJ116&lt;&gt;"",1,0))</f>
        <v>1</v>
      </c>
      <c r="BJ113" s="42">
        <f>IF('Indicator Data'!BK117="No Data",1,IF('Indicator Data imputation'!BK116&lt;&gt;"",1,0))</f>
        <v>0</v>
      </c>
      <c r="BK113" s="42">
        <f>IF('Indicator Data'!BL117="No Data",1,IF('Indicator Data imputation'!BL116&lt;&gt;"",1,0))</f>
        <v>0</v>
      </c>
      <c r="BL113" s="42">
        <f>IF('Indicator Data'!BM117="No Data",1,IF('Indicator Data imputation'!BM116&lt;&gt;"",1,0))</f>
        <v>0</v>
      </c>
      <c r="BM113" s="42">
        <f>IF('Indicator Data'!BN117="No Data",1,IF('Indicator Data imputation'!BN116&lt;&gt;"",1,0))</f>
        <v>0</v>
      </c>
      <c r="BN113" s="42">
        <f>IF('Indicator Data'!BO117="No Data",1,IF('Indicator Data imputation'!BO116&lt;&gt;"",1,0))</f>
        <v>0</v>
      </c>
      <c r="BO113" s="42">
        <f>IF('Indicator Data'!BP117="No Data",1,IF('Indicator Data imputation'!BP116&lt;&gt;"",1,0))</f>
        <v>0</v>
      </c>
      <c r="BP113" s="42">
        <f>IF('Indicator Data'!BQ117="No Data",1,IF('Indicator Data imputation'!BQ116&lt;&gt;"",1,0))</f>
        <v>0</v>
      </c>
      <c r="BQ113" s="42">
        <f>IF('Indicator Data'!BR117="No Data",1,IF('Indicator Data imputation'!BR116&lt;&gt;"",1,0))</f>
        <v>0</v>
      </c>
      <c r="BR113" s="42">
        <f>IF('Indicator Data'!BS117="No Data",1,IF('Indicator Data imputation'!BS116&lt;&gt;"",1,0))</f>
        <v>0</v>
      </c>
      <c r="BS113" s="42">
        <f>IF('Indicator Data'!BT117="No Data",1,IF('Indicator Data imputation'!BT116&lt;&gt;"",1,0))</f>
        <v>0</v>
      </c>
      <c r="BT113" s="42">
        <f>IF('Indicator Data'!BU117="No Data",1,IF('Indicator Data imputation'!BU116&lt;&gt;"",1,0))</f>
        <v>0</v>
      </c>
      <c r="BU113">
        <f t="shared" si="5"/>
        <v>17</v>
      </c>
      <c r="BV113" s="44">
        <f t="shared" si="4"/>
        <v>0.22666666666666666</v>
      </c>
    </row>
    <row r="114" spans="1:74">
      <c r="A114" t="str">
        <f>'Indicator Data'!B118</f>
        <v>MDA</v>
      </c>
      <c r="B114" s="42">
        <f>IF('Indicator Data'!C118="No Data",1,IF('Indicator Data imputation'!C117&lt;&gt;"",1,0))</f>
        <v>0</v>
      </c>
      <c r="C114" s="42">
        <f>IF('Indicator Data'!D118="No Data",1,IF('Indicator Data imputation'!D117&lt;&gt;"",1,0))</f>
        <v>0</v>
      </c>
      <c r="D114" s="42">
        <f>IF('Indicator Data'!E118="No Data",1,IF('Indicator Data imputation'!E117&lt;&gt;"",1,0))</f>
        <v>0</v>
      </c>
      <c r="E114" s="42">
        <f>IF('Indicator Data'!F118="No Data",1,IF('Indicator Data imputation'!F117&lt;&gt;"",1,0))</f>
        <v>0</v>
      </c>
      <c r="F114" s="42">
        <f>IF('Indicator Data'!G118="No Data",1,IF('Indicator Data imputation'!G117&lt;&gt;"",1,0))</f>
        <v>0</v>
      </c>
      <c r="G114" s="42">
        <f>IF('Indicator Data'!H118="No Data",1,IF('Indicator Data imputation'!H117&lt;&gt;"",1,0))</f>
        <v>0</v>
      </c>
      <c r="H114" s="42">
        <f>IF('Indicator Data'!I118="No Data",1,IF('Indicator Data imputation'!I117&lt;&gt;"",1,0))</f>
        <v>0</v>
      </c>
      <c r="I114" s="42">
        <f>IF('Indicator Data'!J118="No Data",1,IF('Indicator Data imputation'!J117&lt;&gt;"",1,0))</f>
        <v>0</v>
      </c>
      <c r="J114" s="42">
        <f>IF('Indicator Data'!K118="No Data",1,IF('Indicator Data imputation'!K117&lt;&gt;"",1,0))</f>
        <v>0</v>
      </c>
      <c r="K114" s="42">
        <f>IF('Indicator Data'!L118="No Data",1,IF('Indicator Data imputation'!L117&lt;&gt;"",1,0))</f>
        <v>0</v>
      </c>
      <c r="L114" s="42">
        <f>IF('Indicator Data'!M118="No Data",1,IF('Indicator Data imputation'!M117&lt;&gt;"",1,0))</f>
        <v>0</v>
      </c>
      <c r="M114" s="42">
        <f>IF('Indicator Data'!N118="No Data",1,IF('Indicator Data imputation'!N117&lt;&gt;"",1,0))</f>
        <v>1</v>
      </c>
      <c r="N114" s="42">
        <f>IF('Indicator Data'!O118="No Data",1,IF('Indicator Data imputation'!O117&lt;&gt;"",1,0))</f>
        <v>1</v>
      </c>
      <c r="O114" s="42">
        <f>IF('Indicator Data'!P118="No Data",1,IF('Indicator Data imputation'!P117&lt;&gt;"",1,0))</f>
        <v>1</v>
      </c>
      <c r="P114" s="42">
        <f>IF('Indicator Data'!Q118="No Data",1,IF('Indicator Data imputation'!Q117&lt;&gt;"",1,0))</f>
        <v>0</v>
      </c>
      <c r="Q114" s="42">
        <f>IF('Indicator Data'!R118="No Data",1,IF('Indicator Data imputation'!R117&lt;&gt;"",1,0))</f>
        <v>0</v>
      </c>
      <c r="R114" s="42">
        <f>IF('Indicator Data'!S118="No Data",1,IF('Indicator Data imputation'!S117&lt;&gt;"",1,0))</f>
        <v>0</v>
      </c>
      <c r="S114" s="42">
        <f>IF('Indicator Data'!T118="No Data",1,IF('Indicator Data imputation'!T117&lt;&gt;"",1,0))</f>
        <v>0</v>
      </c>
      <c r="T114" s="42">
        <f>IF('Indicator Data'!U118="No Data",1,IF('Indicator Data imputation'!U117&lt;&gt;"",1,0))</f>
        <v>0</v>
      </c>
      <c r="U114" s="42">
        <f>IF('Indicator Data'!V118="No Data",1,IF('Indicator Data imputation'!V117&lt;&gt;"",1,0))</f>
        <v>0</v>
      </c>
      <c r="V114" s="42">
        <f>IF('Indicator Data'!W118="No Data",1,IF('Indicator Data imputation'!W117&lt;&gt;"",1,0))</f>
        <v>0</v>
      </c>
      <c r="W114" s="42">
        <f>IF('Indicator Data'!X118="No Data",1,IF('Indicator Data imputation'!X117&lt;&gt;"",1,0))</f>
        <v>0</v>
      </c>
      <c r="X114" s="42">
        <f>IF('Indicator Data'!Y118="No Data",1,IF('Indicator Data imputation'!Y117&lt;&gt;"",1,0))</f>
        <v>0</v>
      </c>
      <c r="Y114" s="42">
        <f>IF('Indicator Data'!Z118="No Data",1,IF('Indicator Data imputation'!Z117&lt;&gt;"",1,0))</f>
        <v>0</v>
      </c>
      <c r="Z114" s="42">
        <f>IF('Indicator Data'!AA118="No Data",1,IF('Indicator Data imputation'!AA117&lt;&gt;"",1,0))</f>
        <v>1</v>
      </c>
      <c r="AA114" s="42">
        <f>IF('Indicator Data'!AB118="No Data",1,IF('Indicator Data imputation'!AB117&lt;&gt;"",1,0))</f>
        <v>0</v>
      </c>
      <c r="AB114" s="42">
        <f>IF('Indicator Data'!AC118="No Data",1,IF('Indicator Data imputation'!AC117&lt;&gt;"",1,0))</f>
        <v>0</v>
      </c>
      <c r="AC114" s="42">
        <f>IF('Indicator Data'!AD118="No Data",1,IF('Indicator Data imputation'!AD117&lt;&gt;"",1,0))</f>
        <v>1</v>
      </c>
      <c r="AD114" s="42">
        <f>IF('Indicator Data'!AE118="No Data",1,IF('Indicator Data imputation'!AE117&lt;&gt;"",1,0))</f>
        <v>0</v>
      </c>
      <c r="AE114" s="42">
        <f>IF('Indicator Data'!AF118="No Data",1,IF('Indicator Data imputation'!AF117&lt;&gt;"",1,0))</f>
        <v>0</v>
      </c>
      <c r="AF114" s="42">
        <f>IF('Indicator Data'!AG118="No Data",1,IF('Indicator Data imputation'!AG117&lt;&gt;"",1,0))</f>
        <v>0</v>
      </c>
      <c r="AG114" s="42">
        <f>IF('Indicator Data'!AH118="No Data",1,IF('Indicator Data imputation'!AH117&lt;&gt;"",1,0))</f>
        <v>0</v>
      </c>
      <c r="AH114" s="42">
        <f>IF('Indicator Data'!AI118="No Data",1,IF('Indicator Data imputation'!AI117&lt;&gt;"",1,0))</f>
        <v>0</v>
      </c>
      <c r="AI114" s="42">
        <f>IF('Indicator Data'!AJ118="No Data",1,IF('Indicator Data imputation'!AJ117&lt;&gt;"",1,0))</f>
        <v>0</v>
      </c>
      <c r="AJ114" s="42">
        <f>IF('Indicator Data'!AK118="No Data",1,IF('Indicator Data imputation'!AK117&lt;&gt;"",1,0))</f>
        <v>0</v>
      </c>
      <c r="AK114" s="42">
        <f>IF('Indicator Data'!AL118="No Data",1,IF('Indicator Data imputation'!AL117&lt;&gt;"",1,0))</f>
        <v>0</v>
      </c>
      <c r="AL114" s="42">
        <f>IF('Indicator Data'!AM118="No Data",1,IF('Indicator Data imputation'!AM117&lt;&gt;"",1,0))</f>
        <v>0</v>
      </c>
      <c r="AM114" s="42">
        <f>IF('Indicator Data'!AN118="No Data",1,IF('Indicator Data imputation'!AN117&lt;&gt;"",1,0))</f>
        <v>0</v>
      </c>
      <c r="AN114" s="42">
        <f>IF('Indicator Data'!AO118="No Data",1,IF('Indicator Data imputation'!AO117&lt;&gt;"",1,0))</f>
        <v>0</v>
      </c>
      <c r="AO114" s="42">
        <f>IF('Indicator Data'!AP118="No Data",1,IF('Indicator Data imputation'!AP117&lt;&gt;"",1,0))</f>
        <v>0</v>
      </c>
      <c r="AP114" s="42">
        <f>IF('Indicator Data'!AQ118="No Data",1,IF('Indicator Data imputation'!AQ117&lt;&gt;"",1,0))</f>
        <v>0</v>
      </c>
      <c r="AQ114" s="42">
        <f>IF('Indicator Data'!AR118="No Data",1,IF('Indicator Data imputation'!AR117&lt;&gt;"",1,0))</f>
        <v>0</v>
      </c>
      <c r="AR114" s="42">
        <f>IF('Indicator Data'!AS118="No Data",1,IF('Indicator Data imputation'!AS117&lt;&gt;"",1,0))</f>
        <v>0</v>
      </c>
      <c r="AS114" s="42">
        <f>IF('Indicator Data'!AT118="No Data",1,IF('Indicator Data imputation'!AT117&lt;&gt;"",1,0))</f>
        <v>1</v>
      </c>
      <c r="AT114" s="42">
        <f>IF('Indicator Data'!AU118="No Data",1,IF('Indicator Data imputation'!AU117&lt;&gt;"",1,0))</f>
        <v>0</v>
      </c>
      <c r="AU114" s="42">
        <f>IF('Indicator Data'!AV118="No Data",1,IF('Indicator Data imputation'!AV117&lt;&gt;"",1,0))</f>
        <v>0</v>
      </c>
      <c r="AV114" s="42">
        <f>IF('Indicator Data'!AW118="No Data",1,IF('Indicator Data imputation'!AW117&lt;&gt;"",1,0))</f>
        <v>0</v>
      </c>
      <c r="AW114" s="42">
        <f>IF('Indicator Data'!AX118="No Data",1,IF('Indicator Data imputation'!AX117&lt;&gt;"",1,0))</f>
        <v>0</v>
      </c>
      <c r="AX114" s="42">
        <f>IF('Indicator Data'!AY118="No Data",1,IF('Indicator Data imputation'!AY117&lt;&gt;"",1,0))</f>
        <v>0</v>
      </c>
      <c r="AY114" s="42">
        <f>IF('Indicator Data'!AZ118="No Data",1,IF('Indicator Data imputation'!AZ117&lt;&gt;"",1,0))</f>
        <v>0</v>
      </c>
      <c r="AZ114" s="42">
        <f>IF('Indicator Data'!BA118="No Data",1,IF('Indicator Data imputation'!BA117&lt;&gt;"",1,0))</f>
        <v>0</v>
      </c>
      <c r="BA114" s="42">
        <f>IF('Indicator Data'!BB118="No Data",1,IF('Indicator Data imputation'!BB117&lt;&gt;"",1,0))</f>
        <v>0</v>
      </c>
      <c r="BB114" s="42">
        <f>IF('Indicator Data'!BC118="No Data",1,IF('Indicator Data imputation'!BC117&lt;&gt;"",1,0))</f>
        <v>0</v>
      </c>
      <c r="BC114" s="42">
        <f>IF('Indicator Data'!BD118="No Data",1,IF('Indicator Data imputation'!BD117&lt;&gt;"",1,0))</f>
        <v>0</v>
      </c>
      <c r="BD114" s="42">
        <f>IF('Indicator Data'!BE118="No Data",1,IF('Indicator Data imputation'!BE117&lt;&gt;"",1,0))</f>
        <v>0</v>
      </c>
      <c r="BE114" s="42">
        <f>IF('Indicator Data'!BF118="No Data",1,IF('Indicator Data imputation'!BF117&lt;&gt;"",1,0))</f>
        <v>0</v>
      </c>
      <c r="BF114" s="42">
        <f>IF('Indicator Data'!BG118="No Data",1,IF('Indicator Data imputation'!BG117&lt;&gt;"",1,0))</f>
        <v>0</v>
      </c>
      <c r="BG114" s="42">
        <f>IF('Indicator Data'!BH118="No Data",1,IF('Indicator Data imputation'!BH117&lt;&gt;"",1,0))</f>
        <v>0</v>
      </c>
      <c r="BH114" s="42">
        <f>IF('Indicator Data'!BI118="No Data",1,IF('Indicator Data imputation'!BI117&lt;&gt;"",1,0))</f>
        <v>0</v>
      </c>
      <c r="BI114" s="42">
        <f>IF('Indicator Data'!BJ118="No Data",1,IF('Indicator Data imputation'!BJ117&lt;&gt;"",1,0))</f>
        <v>0</v>
      </c>
      <c r="BJ114" s="42">
        <f>IF('Indicator Data'!BK118="No Data",1,IF('Indicator Data imputation'!BK117&lt;&gt;"",1,0))</f>
        <v>0</v>
      </c>
      <c r="BK114" s="42">
        <f>IF('Indicator Data'!BL118="No Data",1,IF('Indicator Data imputation'!BL117&lt;&gt;"",1,0))</f>
        <v>0</v>
      </c>
      <c r="BL114" s="42">
        <f>IF('Indicator Data'!BM118="No Data",1,IF('Indicator Data imputation'!BM117&lt;&gt;"",1,0))</f>
        <v>0</v>
      </c>
      <c r="BM114" s="42">
        <f>IF('Indicator Data'!BN118="No Data",1,IF('Indicator Data imputation'!BN117&lt;&gt;"",1,0))</f>
        <v>0</v>
      </c>
      <c r="BN114" s="42">
        <f>IF('Indicator Data'!BO118="No Data",1,IF('Indicator Data imputation'!BO117&lt;&gt;"",1,0))</f>
        <v>0</v>
      </c>
      <c r="BO114" s="42">
        <f>IF('Indicator Data'!BP118="No Data",1,IF('Indicator Data imputation'!BP117&lt;&gt;"",1,0))</f>
        <v>0</v>
      </c>
      <c r="BP114" s="42">
        <f>IF('Indicator Data'!BQ118="No Data",1,IF('Indicator Data imputation'!BQ117&lt;&gt;"",1,0))</f>
        <v>0</v>
      </c>
      <c r="BQ114" s="42">
        <f>IF('Indicator Data'!BR118="No Data",1,IF('Indicator Data imputation'!BR117&lt;&gt;"",1,0))</f>
        <v>0</v>
      </c>
      <c r="BR114" s="42">
        <f>IF('Indicator Data'!BS118="No Data",1,IF('Indicator Data imputation'!BS117&lt;&gt;"",1,0))</f>
        <v>0</v>
      </c>
      <c r="BS114" s="42">
        <f>IF('Indicator Data'!BT118="No Data",1,IF('Indicator Data imputation'!BT117&lt;&gt;"",1,0))</f>
        <v>0</v>
      </c>
      <c r="BT114" s="42">
        <f>IF('Indicator Data'!BU118="No Data",1,IF('Indicator Data imputation'!BU117&lt;&gt;"",1,0))</f>
        <v>0</v>
      </c>
      <c r="BU114">
        <f t="shared" si="5"/>
        <v>6</v>
      </c>
      <c r="BV114" s="44">
        <f t="shared" si="4"/>
        <v>0.08</v>
      </c>
    </row>
    <row r="115" spans="1:74">
      <c r="A115" t="str">
        <f>'Indicator Data'!B119</f>
        <v>MNG</v>
      </c>
      <c r="B115" s="42">
        <f>IF('Indicator Data'!C119="No Data",1,IF('Indicator Data imputation'!C118&lt;&gt;"",1,0))</f>
        <v>0</v>
      </c>
      <c r="C115" s="42">
        <f>IF('Indicator Data'!D119="No Data",1,IF('Indicator Data imputation'!D118&lt;&gt;"",1,0))</f>
        <v>0</v>
      </c>
      <c r="D115" s="42">
        <f>IF('Indicator Data'!E119="No Data",1,IF('Indicator Data imputation'!E118&lt;&gt;"",1,0))</f>
        <v>0</v>
      </c>
      <c r="E115" s="42">
        <f>IF('Indicator Data'!F119="No Data",1,IF('Indicator Data imputation'!F118&lt;&gt;"",1,0))</f>
        <v>0</v>
      </c>
      <c r="F115" s="42">
        <f>IF('Indicator Data'!G119="No Data",1,IF('Indicator Data imputation'!G118&lt;&gt;"",1,0))</f>
        <v>0</v>
      </c>
      <c r="G115" s="42">
        <f>IF('Indicator Data'!H119="No Data",1,IF('Indicator Data imputation'!H118&lt;&gt;"",1,0))</f>
        <v>0</v>
      </c>
      <c r="H115" s="42">
        <f>IF('Indicator Data'!I119="No Data",1,IF('Indicator Data imputation'!I118&lt;&gt;"",1,0))</f>
        <v>0</v>
      </c>
      <c r="I115" s="42">
        <f>IF('Indicator Data'!J119="No Data",1,IF('Indicator Data imputation'!J118&lt;&gt;"",1,0))</f>
        <v>0</v>
      </c>
      <c r="J115" s="42">
        <f>IF('Indicator Data'!K119="No Data",1,IF('Indicator Data imputation'!K118&lt;&gt;"",1,0))</f>
        <v>0</v>
      </c>
      <c r="K115" s="42">
        <f>IF('Indicator Data'!L119="No Data",1,IF('Indicator Data imputation'!L118&lt;&gt;"",1,0))</f>
        <v>0</v>
      </c>
      <c r="L115" s="42">
        <f>IF('Indicator Data'!M119="No Data",1,IF('Indicator Data imputation'!M118&lt;&gt;"",1,0))</f>
        <v>0</v>
      </c>
      <c r="M115" s="42">
        <f>IF('Indicator Data'!N119="No Data",1,IF('Indicator Data imputation'!N118&lt;&gt;"",1,0))</f>
        <v>1</v>
      </c>
      <c r="N115" s="42">
        <f>IF('Indicator Data'!O119="No Data",1,IF('Indicator Data imputation'!O118&lt;&gt;"",1,0))</f>
        <v>1</v>
      </c>
      <c r="O115" s="42">
        <f>IF('Indicator Data'!P119="No Data",1,IF('Indicator Data imputation'!P118&lt;&gt;"",1,0))</f>
        <v>1</v>
      </c>
      <c r="P115" s="42">
        <f>IF('Indicator Data'!Q119="No Data",1,IF('Indicator Data imputation'!Q118&lt;&gt;"",1,0))</f>
        <v>0</v>
      </c>
      <c r="Q115" s="42">
        <f>IF('Indicator Data'!R119="No Data",1,IF('Indicator Data imputation'!R118&lt;&gt;"",1,0))</f>
        <v>0</v>
      </c>
      <c r="R115" s="42">
        <f>IF('Indicator Data'!S119="No Data",1,IF('Indicator Data imputation'!S118&lt;&gt;"",1,0))</f>
        <v>0</v>
      </c>
      <c r="S115" s="42">
        <f>IF('Indicator Data'!T119="No Data",1,IF('Indicator Data imputation'!T118&lt;&gt;"",1,0))</f>
        <v>0</v>
      </c>
      <c r="T115" s="42">
        <f>IF('Indicator Data'!U119="No Data",1,IF('Indicator Data imputation'!U118&lt;&gt;"",1,0))</f>
        <v>0</v>
      </c>
      <c r="U115" s="42">
        <f>IF('Indicator Data'!V119="No Data",1,IF('Indicator Data imputation'!V118&lt;&gt;"",1,0))</f>
        <v>0</v>
      </c>
      <c r="V115" s="42">
        <f>IF('Indicator Data'!W119="No Data",1,IF('Indicator Data imputation'!W118&lt;&gt;"",1,0))</f>
        <v>0</v>
      </c>
      <c r="W115" s="42">
        <f>IF('Indicator Data'!X119="No Data",1,IF('Indicator Data imputation'!X118&lt;&gt;"",1,0))</f>
        <v>0</v>
      </c>
      <c r="X115" s="42">
        <f>IF('Indicator Data'!Y119="No Data",1,IF('Indicator Data imputation'!Y118&lt;&gt;"",1,0))</f>
        <v>0</v>
      </c>
      <c r="Y115" s="42">
        <f>IF('Indicator Data'!Z119="No Data",1,IF('Indicator Data imputation'!Z118&lt;&gt;"",1,0))</f>
        <v>0</v>
      </c>
      <c r="Z115" s="42">
        <f>IF('Indicator Data'!AA119="No Data",1,IF('Indicator Data imputation'!AA118&lt;&gt;"",1,0))</f>
        <v>0</v>
      </c>
      <c r="AA115" s="42">
        <f>IF('Indicator Data'!AB119="No Data",1,IF('Indicator Data imputation'!AB118&lt;&gt;"",1,0))</f>
        <v>0</v>
      </c>
      <c r="AB115" s="42">
        <f>IF('Indicator Data'!AC119="No Data",1,IF('Indicator Data imputation'!AC118&lt;&gt;"",1,0))</f>
        <v>0</v>
      </c>
      <c r="AC115" s="42">
        <f>IF('Indicator Data'!AD119="No Data",1,IF('Indicator Data imputation'!AD118&lt;&gt;"",1,0))</f>
        <v>0</v>
      </c>
      <c r="AD115" s="42">
        <f>IF('Indicator Data'!AE119="No Data",1,IF('Indicator Data imputation'!AE118&lt;&gt;"",1,0))</f>
        <v>0</v>
      </c>
      <c r="AE115" s="42">
        <f>IF('Indicator Data'!AF119="No Data",1,IF('Indicator Data imputation'!AF118&lt;&gt;"",1,0))</f>
        <v>0</v>
      </c>
      <c r="AF115" s="42">
        <f>IF('Indicator Data'!AG119="No Data",1,IF('Indicator Data imputation'!AG118&lt;&gt;"",1,0))</f>
        <v>0</v>
      </c>
      <c r="AG115" s="42">
        <f>IF('Indicator Data'!AH119="No Data",1,IF('Indicator Data imputation'!AH118&lt;&gt;"",1,0))</f>
        <v>0</v>
      </c>
      <c r="AH115" s="42">
        <f>IF('Indicator Data'!AI119="No Data",1,IF('Indicator Data imputation'!AI118&lt;&gt;"",1,0))</f>
        <v>0</v>
      </c>
      <c r="AI115" s="42">
        <f>IF('Indicator Data'!AJ119="No Data",1,IF('Indicator Data imputation'!AJ118&lt;&gt;"",1,0))</f>
        <v>0</v>
      </c>
      <c r="AJ115" s="42">
        <f>IF('Indicator Data'!AK119="No Data",1,IF('Indicator Data imputation'!AK118&lt;&gt;"",1,0))</f>
        <v>0</v>
      </c>
      <c r="AK115" s="42">
        <f>IF('Indicator Data'!AL119="No Data",1,IF('Indicator Data imputation'!AL118&lt;&gt;"",1,0))</f>
        <v>0</v>
      </c>
      <c r="AL115" s="42">
        <f>IF('Indicator Data'!AM119="No Data",1,IF('Indicator Data imputation'!AM118&lt;&gt;"",1,0))</f>
        <v>0</v>
      </c>
      <c r="AM115" s="42">
        <f>IF('Indicator Data'!AN119="No Data",1,IF('Indicator Data imputation'!AN118&lt;&gt;"",1,0))</f>
        <v>0</v>
      </c>
      <c r="AN115" s="42">
        <f>IF('Indicator Data'!AO119="No Data",1,IF('Indicator Data imputation'!AO118&lt;&gt;"",1,0))</f>
        <v>0</v>
      </c>
      <c r="AO115" s="42">
        <f>IF('Indicator Data'!AP119="No Data",1,IF('Indicator Data imputation'!AP118&lt;&gt;"",1,0))</f>
        <v>0</v>
      </c>
      <c r="AP115" s="42">
        <f>IF('Indicator Data'!AQ119="No Data",1,IF('Indicator Data imputation'!AQ118&lt;&gt;"",1,0))</f>
        <v>0</v>
      </c>
      <c r="AQ115" s="42">
        <f>IF('Indicator Data'!AR119="No Data",1,IF('Indicator Data imputation'!AR118&lt;&gt;"",1,0))</f>
        <v>0</v>
      </c>
      <c r="AR115" s="42">
        <f>IF('Indicator Data'!AS119="No Data",1,IF('Indicator Data imputation'!AS118&lt;&gt;"",1,0))</f>
        <v>0</v>
      </c>
      <c r="AS115" s="42">
        <f>IF('Indicator Data'!AT119="No Data",1,IF('Indicator Data imputation'!AT118&lt;&gt;"",1,0))</f>
        <v>1</v>
      </c>
      <c r="AT115" s="42">
        <f>IF('Indicator Data'!AU119="No Data",1,IF('Indicator Data imputation'!AU118&lt;&gt;"",1,0))</f>
        <v>0</v>
      </c>
      <c r="AU115" s="42">
        <f>IF('Indicator Data'!AV119="No Data",1,IF('Indicator Data imputation'!AV118&lt;&gt;"",1,0))</f>
        <v>0</v>
      </c>
      <c r="AV115" s="42">
        <f>IF('Indicator Data'!AW119="No Data",1,IF('Indicator Data imputation'!AW118&lt;&gt;"",1,0))</f>
        <v>0</v>
      </c>
      <c r="AW115" s="42">
        <f>IF('Indicator Data'!AX119="No Data",1,IF('Indicator Data imputation'!AX118&lt;&gt;"",1,0))</f>
        <v>0</v>
      </c>
      <c r="AX115" s="42">
        <f>IF('Indicator Data'!AY119="No Data",1,IF('Indicator Data imputation'!AY118&lt;&gt;"",1,0))</f>
        <v>0</v>
      </c>
      <c r="AY115" s="42">
        <f>IF('Indicator Data'!AZ119="No Data",1,IF('Indicator Data imputation'!AZ118&lt;&gt;"",1,0))</f>
        <v>0</v>
      </c>
      <c r="AZ115" s="42">
        <f>IF('Indicator Data'!BA119="No Data",1,IF('Indicator Data imputation'!BA118&lt;&gt;"",1,0))</f>
        <v>0</v>
      </c>
      <c r="BA115" s="42">
        <f>IF('Indicator Data'!BB119="No Data",1,IF('Indicator Data imputation'!BB118&lt;&gt;"",1,0))</f>
        <v>0</v>
      </c>
      <c r="BB115" s="42">
        <f>IF('Indicator Data'!BC119="No Data",1,IF('Indicator Data imputation'!BC118&lt;&gt;"",1,0))</f>
        <v>0</v>
      </c>
      <c r="BC115" s="42">
        <f>IF('Indicator Data'!BD119="No Data",1,IF('Indicator Data imputation'!BD118&lt;&gt;"",1,0))</f>
        <v>0</v>
      </c>
      <c r="BD115" s="42">
        <f>IF('Indicator Data'!BE119="No Data",1,IF('Indicator Data imputation'!BE118&lt;&gt;"",1,0))</f>
        <v>0</v>
      </c>
      <c r="BE115" s="42">
        <f>IF('Indicator Data'!BF119="No Data",1,IF('Indicator Data imputation'!BF118&lt;&gt;"",1,0))</f>
        <v>0</v>
      </c>
      <c r="BF115" s="42">
        <f>IF('Indicator Data'!BG119="No Data",1,IF('Indicator Data imputation'!BG118&lt;&gt;"",1,0))</f>
        <v>0</v>
      </c>
      <c r="BG115" s="42">
        <f>IF('Indicator Data'!BH119="No Data",1,IF('Indicator Data imputation'!BH118&lt;&gt;"",1,0))</f>
        <v>0</v>
      </c>
      <c r="BH115" s="42">
        <f>IF('Indicator Data'!BI119="No Data",1,IF('Indicator Data imputation'!BI118&lt;&gt;"",1,0))</f>
        <v>0</v>
      </c>
      <c r="BI115" s="42">
        <f>IF('Indicator Data'!BJ119="No Data",1,IF('Indicator Data imputation'!BJ118&lt;&gt;"",1,0))</f>
        <v>0</v>
      </c>
      <c r="BJ115" s="42">
        <f>IF('Indicator Data'!BK119="No Data",1,IF('Indicator Data imputation'!BK118&lt;&gt;"",1,0))</f>
        <v>0</v>
      </c>
      <c r="BK115" s="42">
        <f>IF('Indicator Data'!BL119="No Data",1,IF('Indicator Data imputation'!BL118&lt;&gt;"",1,0))</f>
        <v>0</v>
      </c>
      <c r="BL115" s="42">
        <f>IF('Indicator Data'!BM119="No Data",1,IF('Indicator Data imputation'!BM118&lt;&gt;"",1,0))</f>
        <v>0</v>
      </c>
      <c r="BM115" s="42">
        <f>IF('Indicator Data'!BN119="No Data",1,IF('Indicator Data imputation'!BN118&lt;&gt;"",1,0))</f>
        <v>0</v>
      </c>
      <c r="BN115" s="42">
        <f>IF('Indicator Data'!BO119="No Data",1,IF('Indicator Data imputation'!BO118&lt;&gt;"",1,0))</f>
        <v>0</v>
      </c>
      <c r="BO115" s="42">
        <f>IF('Indicator Data'!BP119="No Data",1,IF('Indicator Data imputation'!BP118&lt;&gt;"",1,0))</f>
        <v>0</v>
      </c>
      <c r="BP115" s="42">
        <f>IF('Indicator Data'!BQ119="No Data",1,IF('Indicator Data imputation'!BQ118&lt;&gt;"",1,0))</f>
        <v>0</v>
      </c>
      <c r="BQ115" s="42">
        <f>IF('Indicator Data'!BR119="No Data",1,IF('Indicator Data imputation'!BR118&lt;&gt;"",1,0))</f>
        <v>0</v>
      </c>
      <c r="BR115" s="42">
        <f>IF('Indicator Data'!BS119="No Data",1,IF('Indicator Data imputation'!BS118&lt;&gt;"",1,0))</f>
        <v>0</v>
      </c>
      <c r="BS115" s="42">
        <f>IF('Indicator Data'!BT119="No Data",1,IF('Indicator Data imputation'!BT118&lt;&gt;"",1,0))</f>
        <v>0</v>
      </c>
      <c r="BT115" s="42">
        <f>IF('Indicator Data'!BU119="No Data",1,IF('Indicator Data imputation'!BU118&lt;&gt;"",1,0))</f>
        <v>0</v>
      </c>
      <c r="BU115">
        <f t="shared" si="5"/>
        <v>4</v>
      </c>
      <c r="BV115" s="44">
        <f t="shared" si="4"/>
        <v>5.3333333333333337E-2</v>
      </c>
    </row>
    <row r="116" spans="1:74">
      <c r="A116" t="str">
        <f>'Indicator Data'!B120</f>
        <v>MNE</v>
      </c>
      <c r="B116" s="42">
        <f>IF('Indicator Data'!C120="No Data",1,IF('Indicator Data imputation'!C119&lt;&gt;"",1,0))</f>
        <v>0</v>
      </c>
      <c r="C116" s="42">
        <f>IF('Indicator Data'!D120="No Data",1,IF('Indicator Data imputation'!D119&lt;&gt;"",1,0))</f>
        <v>0</v>
      </c>
      <c r="D116" s="42">
        <f>IF('Indicator Data'!E120="No Data",1,IF('Indicator Data imputation'!E119&lt;&gt;"",1,0))</f>
        <v>0</v>
      </c>
      <c r="E116" s="42">
        <f>IF('Indicator Data'!F120="No Data",1,IF('Indicator Data imputation'!F119&lt;&gt;"",1,0))</f>
        <v>0</v>
      </c>
      <c r="F116" s="42">
        <f>IF('Indicator Data'!G120="No Data",1,IF('Indicator Data imputation'!G119&lt;&gt;"",1,0))</f>
        <v>0</v>
      </c>
      <c r="G116" s="42">
        <f>IF('Indicator Data'!H120="No Data",1,IF('Indicator Data imputation'!H119&lt;&gt;"",1,0))</f>
        <v>0</v>
      </c>
      <c r="H116" s="42">
        <f>IF('Indicator Data'!I120="No Data",1,IF('Indicator Data imputation'!I119&lt;&gt;"",1,0))</f>
        <v>0</v>
      </c>
      <c r="I116" s="42">
        <f>IF('Indicator Data'!J120="No Data",1,IF('Indicator Data imputation'!J119&lt;&gt;"",1,0))</f>
        <v>0</v>
      </c>
      <c r="J116" s="42">
        <f>IF('Indicator Data'!K120="No Data",1,IF('Indicator Data imputation'!K119&lt;&gt;"",1,0))</f>
        <v>0</v>
      </c>
      <c r="K116" s="42">
        <f>IF('Indicator Data'!L120="No Data",1,IF('Indicator Data imputation'!L119&lt;&gt;"",1,0))</f>
        <v>0</v>
      </c>
      <c r="L116" s="42">
        <f>IF('Indicator Data'!M120="No Data",1,IF('Indicator Data imputation'!M119&lt;&gt;"",1,0))</f>
        <v>0</v>
      </c>
      <c r="M116" s="42">
        <f>IF('Indicator Data'!N120="No Data",1,IF('Indicator Data imputation'!N119&lt;&gt;"",1,0))</f>
        <v>1</v>
      </c>
      <c r="N116" s="42">
        <f>IF('Indicator Data'!O120="No Data",1,IF('Indicator Data imputation'!O119&lt;&gt;"",1,0))</f>
        <v>1</v>
      </c>
      <c r="O116" s="42">
        <f>IF('Indicator Data'!P120="No Data",1,IF('Indicator Data imputation'!P119&lt;&gt;"",1,0))</f>
        <v>1</v>
      </c>
      <c r="P116" s="42">
        <f>IF('Indicator Data'!Q120="No Data",1,IF('Indicator Data imputation'!Q119&lt;&gt;"",1,0))</f>
        <v>0</v>
      </c>
      <c r="Q116" s="42">
        <f>IF('Indicator Data'!R120="No Data",1,IF('Indicator Data imputation'!R119&lt;&gt;"",1,0))</f>
        <v>0</v>
      </c>
      <c r="R116" s="42">
        <f>IF('Indicator Data'!S120="No Data",1,IF('Indicator Data imputation'!S119&lt;&gt;"",1,0))</f>
        <v>0</v>
      </c>
      <c r="S116" s="42">
        <f>IF('Indicator Data'!T120="No Data",1,IF('Indicator Data imputation'!T119&lt;&gt;"",1,0))</f>
        <v>0</v>
      </c>
      <c r="T116" s="42">
        <f>IF('Indicator Data'!U120="No Data",1,IF('Indicator Data imputation'!U119&lt;&gt;"",1,0))</f>
        <v>0</v>
      </c>
      <c r="U116" s="42">
        <f>IF('Indicator Data'!V120="No Data",1,IF('Indicator Data imputation'!V119&lt;&gt;"",1,0))</f>
        <v>0</v>
      </c>
      <c r="V116" s="42">
        <f>IF('Indicator Data'!W120="No Data",1,IF('Indicator Data imputation'!W119&lt;&gt;"",1,0))</f>
        <v>0</v>
      </c>
      <c r="W116" s="42">
        <f>IF('Indicator Data'!X120="No Data",1,IF('Indicator Data imputation'!X119&lt;&gt;"",1,0))</f>
        <v>0</v>
      </c>
      <c r="X116" s="42">
        <f>IF('Indicator Data'!Y120="No Data",1,IF('Indicator Data imputation'!Y119&lt;&gt;"",1,0))</f>
        <v>0</v>
      </c>
      <c r="Y116" s="42">
        <f>IF('Indicator Data'!Z120="No Data",1,IF('Indicator Data imputation'!Z119&lt;&gt;"",1,0))</f>
        <v>0</v>
      </c>
      <c r="Z116" s="42">
        <f>IF('Indicator Data'!AA120="No Data",1,IF('Indicator Data imputation'!AA119&lt;&gt;"",1,0))</f>
        <v>0</v>
      </c>
      <c r="AA116" s="42">
        <f>IF('Indicator Data'!AB120="No Data",1,IF('Indicator Data imputation'!AB119&lt;&gt;"",1,0))</f>
        <v>0</v>
      </c>
      <c r="AB116" s="42">
        <f>IF('Indicator Data'!AC120="No Data",1,IF('Indicator Data imputation'!AC119&lt;&gt;"",1,0))</f>
        <v>0</v>
      </c>
      <c r="AC116" s="42">
        <f>IF('Indicator Data'!AD120="No Data",1,IF('Indicator Data imputation'!AD119&lt;&gt;"",1,0))</f>
        <v>0</v>
      </c>
      <c r="AD116" s="42">
        <f>IF('Indicator Data'!AE120="No Data",1,IF('Indicator Data imputation'!AE119&lt;&gt;"",1,0))</f>
        <v>0</v>
      </c>
      <c r="AE116" s="42">
        <f>IF('Indicator Data'!AF120="No Data",1,IF('Indicator Data imputation'!AF119&lt;&gt;"",1,0))</f>
        <v>0</v>
      </c>
      <c r="AF116" s="42">
        <f>IF('Indicator Data'!AG120="No Data",1,IF('Indicator Data imputation'!AG119&lt;&gt;"",1,0))</f>
        <v>0</v>
      </c>
      <c r="AG116" s="42">
        <f>IF('Indicator Data'!AH120="No Data",1,IF('Indicator Data imputation'!AH119&lt;&gt;"",1,0))</f>
        <v>0</v>
      </c>
      <c r="AH116" s="42">
        <f>IF('Indicator Data'!AI120="No Data",1,IF('Indicator Data imputation'!AI119&lt;&gt;"",1,0))</f>
        <v>0</v>
      </c>
      <c r="AI116" s="42">
        <f>IF('Indicator Data'!AJ120="No Data",1,IF('Indicator Data imputation'!AJ119&lt;&gt;"",1,0))</f>
        <v>0</v>
      </c>
      <c r="AJ116" s="42">
        <f>IF('Indicator Data'!AK120="No Data",1,IF('Indicator Data imputation'!AK119&lt;&gt;"",1,0))</f>
        <v>0</v>
      </c>
      <c r="AK116" s="42">
        <f>IF('Indicator Data'!AL120="No Data",1,IF('Indicator Data imputation'!AL119&lt;&gt;"",1,0))</f>
        <v>0</v>
      </c>
      <c r="AL116" s="42">
        <f>IF('Indicator Data'!AM120="No Data",1,IF('Indicator Data imputation'!AM119&lt;&gt;"",1,0))</f>
        <v>0</v>
      </c>
      <c r="AM116" s="42">
        <f>IF('Indicator Data'!AN120="No Data",1,IF('Indicator Data imputation'!AN119&lt;&gt;"",1,0))</f>
        <v>0</v>
      </c>
      <c r="AN116" s="42">
        <f>IF('Indicator Data'!AO120="No Data",1,IF('Indicator Data imputation'!AO119&lt;&gt;"",1,0))</f>
        <v>0</v>
      </c>
      <c r="AO116" s="42">
        <f>IF('Indicator Data'!AP120="No Data",1,IF('Indicator Data imputation'!AP119&lt;&gt;"",1,0))</f>
        <v>0</v>
      </c>
      <c r="AP116" s="42">
        <f>IF('Indicator Data'!AQ120="No Data",1,IF('Indicator Data imputation'!AQ119&lt;&gt;"",1,0))</f>
        <v>0</v>
      </c>
      <c r="AQ116" s="42">
        <f>IF('Indicator Data'!AR120="No Data",1,IF('Indicator Data imputation'!AR119&lt;&gt;"",1,0))</f>
        <v>0</v>
      </c>
      <c r="AR116" s="42">
        <f>IF('Indicator Data'!AS120="No Data",1,IF('Indicator Data imputation'!AS119&lt;&gt;"",1,0))</f>
        <v>0</v>
      </c>
      <c r="AS116" s="42">
        <f>IF('Indicator Data'!AT120="No Data",1,IF('Indicator Data imputation'!AT119&lt;&gt;"",1,0))</f>
        <v>1</v>
      </c>
      <c r="AT116" s="42">
        <f>IF('Indicator Data'!AU120="No Data",1,IF('Indicator Data imputation'!AU119&lt;&gt;"",1,0))</f>
        <v>0</v>
      </c>
      <c r="AU116" s="42">
        <f>IF('Indicator Data'!AV120="No Data",1,IF('Indicator Data imputation'!AV119&lt;&gt;"",1,0))</f>
        <v>0</v>
      </c>
      <c r="AV116" s="42">
        <f>IF('Indicator Data'!AW120="No Data",1,IF('Indicator Data imputation'!AW119&lt;&gt;"",1,0))</f>
        <v>0</v>
      </c>
      <c r="AW116" s="42">
        <f>IF('Indicator Data'!AX120="No Data",1,IF('Indicator Data imputation'!AX119&lt;&gt;"",1,0))</f>
        <v>0</v>
      </c>
      <c r="AX116" s="42">
        <f>IF('Indicator Data'!AY120="No Data",1,IF('Indicator Data imputation'!AY119&lt;&gt;"",1,0))</f>
        <v>0</v>
      </c>
      <c r="AY116" s="42">
        <f>IF('Indicator Data'!AZ120="No Data",1,IF('Indicator Data imputation'!AZ119&lt;&gt;"",1,0))</f>
        <v>0</v>
      </c>
      <c r="AZ116" s="42">
        <f>IF('Indicator Data'!BA120="No Data",1,IF('Indicator Data imputation'!BA119&lt;&gt;"",1,0))</f>
        <v>0</v>
      </c>
      <c r="BA116" s="42">
        <f>IF('Indicator Data'!BB120="No Data",1,IF('Indicator Data imputation'!BB119&lt;&gt;"",1,0))</f>
        <v>0</v>
      </c>
      <c r="BB116" s="42">
        <f>IF('Indicator Data'!BC120="No Data",1,IF('Indicator Data imputation'!BC119&lt;&gt;"",1,0))</f>
        <v>0</v>
      </c>
      <c r="BC116" s="42">
        <f>IF('Indicator Data'!BD120="No Data",1,IF('Indicator Data imputation'!BD119&lt;&gt;"",1,0))</f>
        <v>0</v>
      </c>
      <c r="BD116" s="42">
        <f>IF('Indicator Data'!BE120="No Data",1,IF('Indicator Data imputation'!BE119&lt;&gt;"",1,0))</f>
        <v>0</v>
      </c>
      <c r="BE116" s="42">
        <f>IF('Indicator Data'!BF120="No Data",1,IF('Indicator Data imputation'!BF119&lt;&gt;"",1,0))</f>
        <v>0</v>
      </c>
      <c r="BF116" s="42">
        <f>IF('Indicator Data'!BG120="No Data",1,IF('Indicator Data imputation'!BG119&lt;&gt;"",1,0))</f>
        <v>0</v>
      </c>
      <c r="BG116" s="42">
        <f>IF('Indicator Data'!BH120="No Data",1,IF('Indicator Data imputation'!BH119&lt;&gt;"",1,0))</f>
        <v>0</v>
      </c>
      <c r="BH116" s="42">
        <f>IF('Indicator Data'!BI120="No Data",1,IF('Indicator Data imputation'!BI119&lt;&gt;"",1,0))</f>
        <v>0</v>
      </c>
      <c r="BI116" s="42">
        <f>IF('Indicator Data'!BJ120="No Data",1,IF('Indicator Data imputation'!BJ119&lt;&gt;"",1,0))</f>
        <v>0</v>
      </c>
      <c r="BJ116" s="42">
        <f>IF('Indicator Data'!BK120="No Data",1,IF('Indicator Data imputation'!BK119&lt;&gt;"",1,0))</f>
        <v>0</v>
      </c>
      <c r="BK116" s="42">
        <f>IF('Indicator Data'!BL120="No Data",1,IF('Indicator Data imputation'!BL119&lt;&gt;"",1,0))</f>
        <v>0</v>
      </c>
      <c r="BL116" s="42">
        <f>IF('Indicator Data'!BM120="No Data",1,IF('Indicator Data imputation'!BM119&lt;&gt;"",1,0))</f>
        <v>0</v>
      </c>
      <c r="BM116" s="42">
        <f>IF('Indicator Data'!BN120="No Data",1,IF('Indicator Data imputation'!BN119&lt;&gt;"",1,0))</f>
        <v>0</v>
      </c>
      <c r="BN116" s="42">
        <f>IF('Indicator Data'!BO120="No Data",1,IF('Indicator Data imputation'!BO119&lt;&gt;"",1,0))</f>
        <v>0</v>
      </c>
      <c r="BO116" s="42">
        <f>IF('Indicator Data'!BP120="No Data",1,IF('Indicator Data imputation'!BP119&lt;&gt;"",1,0))</f>
        <v>0</v>
      </c>
      <c r="BP116" s="42">
        <f>IF('Indicator Data'!BQ120="No Data",1,IF('Indicator Data imputation'!BQ119&lt;&gt;"",1,0))</f>
        <v>0</v>
      </c>
      <c r="BQ116" s="42">
        <f>IF('Indicator Data'!BR120="No Data",1,IF('Indicator Data imputation'!BR119&lt;&gt;"",1,0))</f>
        <v>0</v>
      </c>
      <c r="BR116" s="42">
        <f>IF('Indicator Data'!BS120="No Data",1,IF('Indicator Data imputation'!BS119&lt;&gt;"",1,0))</f>
        <v>1</v>
      </c>
      <c r="BS116" s="42">
        <f>IF('Indicator Data'!BT120="No Data",1,IF('Indicator Data imputation'!BT119&lt;&gt;"",1,0))</f>
        <v>0</v>
      </c>
      <c r="BT116" s="42">
        <f>IF('Indicator Data'!BU120="No Data",1,IF('Indicator Data imputation'!BU119&lt;&gt;"",1,0))</f>
        <v>0</v>
      </c>
      <c r="BU116">
        <f t="shared" si="5"/>
        <v>5</v>
      </c>
      <c r="BV116" s="44">
        <f t="shared" si="4"/>
        <v>6.6666666666666666E-2</v>
      </c>
    </row>
    <row r="117" spans="1:74">
      <c r="A117" t="str">
        <f>'Indicator Data'!B121</f>
        <v>MAR</v>
      </c>
      <c r="B117" s="42">
        <f>IF('Indicator Data'!C121="No Data",1,IF('Indicator Data imputation'!C120&lt;&gt;"",1,0))</f>
        <v>0</v>
      </c>
      <c r="C117" s="42">
        <f>IF('Indicator Data'!D121="No Data",1,IF('Indicator Data imputation'!D120&lt;&gt;"",1,0))</f>
        <v>0</v>
      </c>
      <c r="D117" s="42">
        <f>IF('Indicator Data'!E121="No Data",1,IF('Indicator Data imputation'!E120&lt;&gt;"",1,0))</f>
        <v>0</v>
      </c>
      <c r="E117" s="42">
        <f>IF('Indicator Data'!F121="No Data",1,IF('Indicator Data imputation'!F120&lt;&gt;"",1,0))</f>
        <v>0</v>
      </c>
      <c r="F117" s="42">
        <f>IF('Indicator Data'!G121="No Data",1,IF('Indicator Data imputation'!G120&lt;&gt;"",1,0))</f>
        <v>0</v>
      </c>
      <c r="G117" s="42">
        <f>IF('Indicator Data'!H121="No Data",1,IF('Indicator Data imputation'!H120&lt;&gt;"",1,0))</f>
        <v>0</v>
      </c>
      <c r="H117" s="42">
        <f>IF('Indicator Data'!I121="No Data",1,IF('Indicator Data imputation'!I120&lt;&gt;"",1,0))</f>
        <v>0</v>
      </c>
      <c r="I117" s="42">
        <f>IF('Indicator Data'!J121="No Data",1,IF('Indicator Data imputation'!J120&lt;&gt;"",1,0))</f>
        <v>0</v>
      </c>
      <c r="J117" s="42">
        <f>IF('Indicator Data'!K121="No Data",1,IF('Indicator Data imputation'!K120&lt;&gt;"",1,0))</f>
        <v>0</v>
      </c>
      <c r="K117" s="42">
        <f>IF('Indicator Data'!L121="No Data",1,IF('Indicator Data imputation'!L120&lt;&gt;"",1,0))</f>
        <v>0</v>
      </c>
      <c r="L117" s="42">
        <f>IF('Indicator Data'!M121="No Data",1,IF('Indicator Data imputation'!M120&lt;&gt;"",1,0))</f>
        <v>0</v>
      </c>
      <c r="M117" s="42">
        <f>IF('Indicator Data'!N121="No Data",1,IF('Indicator Data imputation'!N120&lt;&gt;"",1,0))</f>
        <v>0</v>
      </c>
      <c r="N117" s="42">
        <f>IF('Indicator Data'!O121="No Data",1,IF('Indicator Data imputation'!O120&lt;&gt;"",1,0))</f>
        <v>0</v>
      </c>
      <c r="O117" s="42">
        <f>IF('Indicator Data'!P121="No Data",1,IF('Indicator Data imputation'!P120&lt;&gt;"",1,0))</f>
        <v>0</v>
      </c>
      <c r="P117" s="42">
        <f>IF('Indicator Data'!Q121="No Data",1,IF('Indicator Data imputation'!Q120&lt;&gt;"",1,0))</f>
        <v>0</v>
      </c>
      <c r="Q117" s="42">
        <f>IF('Indicator Data'!R121="No Data",1,IF('Indicator Data imputation'!R120&lt;&gt;"",1,0))</f>
        <v>0</v>
      </c>
      <c r="R117" s="42">
        <f>IF('Indicator Data'!S121="No Data",1,IF('Indicator Data imputation'!S120&lt;&gt;"",1,0))</f>
        <v>0</v>
      </c>
      <c r="S117" s="42">
        <f>IF('Indicator Data'!T121="No Data",1,IF('Indicator Data imputation'!T120&lt;&gt;"",1,0))</f>
        <v>0</v>
      </c>
      <c r="T117" s="42">
        <f>IF('Indicator Data'!U121="No Data",1,IF('Indicator Data imputation'!U120&lt;&gt;"",1,0))</f>
        <v>0</v>
      </c>
      <c r="U117" s="42">
        <f>IF('Indicator Data'!V121="No Data",1,IF('Indicator Data imputation'!V120&lt;&gt;"",1,0))</f>
        <v>0</v>
      </c>
      <c r="V117" s="42">
        <f>IF('Indicator Data'!W121="No Data",1,IF('Indicator Data imputation'!W120&lt;&gt;"",1,0))</f>
        <v>0</v>
      </c>
      <c r="W117" s="42">
        <f>IF('Indicator Data'!X121="No Data",1,IF('Indicator Data imputation'!X120&lt;&gt;"",1,0))</f>
        <v>0</v>
      </c>
      <c r="X117" s="42">
        <f>IF('Indicator Data'!Y121="No Data",1,IF('Indicator Data imputation'!Y120&lt;&gt;"",1,0))</f>
        <v>0</v>
      </c>
      <c r="Y117" s="42">
        <f>IF('Indicator Data'!Z121="No Data",1,IF('Indicator Data imputation'!Z120&lt;&gt;"",1,0))</f>
        <v>0</v>
      </c>
      <c r="Z117" s="42">
        <f>IF('Indicator Data'!AA121="No Data",1,IF('Indicator Data imputation'!AA120&lt;&gt;"",1,0))</f>
        <v>1</v>
      </c>
      <c r="AA117" s="42">
        <f>IF('Indicator Data'!AB121="No Data",1,IF('Indicator Data imputation'!AB120&lt;&gt;"",1,0))</f>
        <v>0</v>
      </c>
      <c r="AB117" s="42">
        <f>IF('Indicator Data'!AC121="No Data",1,IF('Indicator Data imputation'!AC120&lt;&gt;"",1,0))</f>
        <v>0</v>
      </c>
      <c r="AC117" s="42">
        <f>IF('Indicator Data'!AD121="No Data",1,IF('Indicator Data imputation'!AD120&lt;&gt;"",1,0))</f>
        <v>0</v>
      </c>
      <c r="AD117" s="42">
        <f>IF('Indicator Data'!AE121="No Data",1,IF('Indicator Data imputation'!AE120&lt;&gt;"",1,0))</f>
        <v>0</v>
      </c>
      <c r="AE117" s="42">
        <f>IF('Indicator Data'!AF121="No Data",1,IF('Indicator Data imputation'!AF120&lt;&gt;"",1,0))</f>
        <v>0</v>
      </c>
      <c r="AF117" s="42">
        <f>IF('Indicator Data'!AG121="No Data",1,IF('Indicator Data imputation'!AG120&lt;&gt;"",1,0))</f>
        <v>0</v>
      </c>
      <c r="AG117" s="42">
        <f>IF('Indicator Data'!AH121="No Data",1,IF('Indicator Data imputation'!AH120&lt;&gt;"",1,0))</f>
        <v>0</v>
      </c>
      <c r="AH117" s="42">
        <f>IF('Indicator Data'!AI121="No Data",1,IF('Indicator Data imputation'!AI120&lt;&gt;"",1,0))</f>
        <v>0</v>
      </c>
      <c r="AI117" s="42">
        <f>IF('Indicator Data'!AJ121="No Data",1,IF('Indicator Data imputation'!AJ120&lt;&gt;"",1,0))</f>
        <v>0</v>
      </c>
      <c r="AJ117" s="42">
        <f>IF('Indicator Data'!AK121="No Data",1,IF('Indicator Data imputation'!AK120&lt;&gt;"",1,0))</f>
        <v>0</v>
      </c>
      <c r="AK117" s="42">
        <f>IF('Indicator Data'!AL121="No Data",1,IF('Indicator Data imputation'!AL120&lt;&gt;"",1,0))</f>
        <v>0</v>
      </c>
      <c r="AL117" s="42">
        <f>IF('Indicator Data'!AM121="No Data",1,IF('Indicator Data imputation'!AM120&lt;&gt;"",1,0))</f>
        <v>0</v>
      </c>
      <c r="AM117" s="42">
        <f>IF('Indicator Data'!AN121="No Data",1,IF('Indicator Data imputation'!AN120&lt;&gt;"",1,0))</f>
        <v>0</v>
      </c>
      <c r="AN117" s="42">
        <f>IF('Indicator Data'!AO121="No Data",1,IF('Indicator Data imputation'!AO120&lt;&gt;"",1,0))</f>
        <v>0</v>
      </c>
      <c r="AO117" s="42">
        <f>IF('Indicator Data'!AP121="No Data",1,IF('Indicator Data imputation'!AP120&lt;&gt;"",1,0))</f>
        <v>0</v>
      </c>
      <c r="AP117" s="42">
        <f>IF('Indicator Data'!AQ121="No Data",1,IF('Indicator Data imputation'!AQ120&lt;&gt;"",1,0))</f>
        <v>0</v>
      </c>
      <c r="AQ117" s="42">
        <f>IF('Indicator Data'!AR121="No Data",1,IF('Indicator Data imputation'!AR120&lt;&gt;"",1,0))</f>
        <v>0</v>
      </c>
      <c r="AR117" s="42">
        <f>IF('Indicator Data'!AS121="No Data",1,IF('Indicator Data imputation'!AS120&lt;&gt;"",1,0))</f>
        <v>0</v>
      </c>
      <c r="AS117" s="42">
        <f>IF('Indicator Data'!AT121="No Data",1,IF('Indicator Data imputation'!AT120&lt;&gt;"",1,0))</f>
        <v>0</v>
      </c>
      <c r="AT117" s="42">
        <f>IF('Indicator Data'!AU121="No Data",1,IF('Indicator Data imputation'!AU120&lt;&gt;"",1,0))</f>
        <v>0</v>
      </c>
      <c r="AU117" s="42">
        <f>IF('Indicator Data'!AV121="No Data",1,IF('Indicator Data imputation'!AV120&lt;&gt;"",1,0))</f>
        <v>0</v>
      </c>
      <c r="AV117" s="42">
        <f>IF('Indicator Data'!AW121="No Data",1,IF('Indicator Data imputation'!AW120&lt;&gt;"",1,0))</f>
        <v>0</v>
      </c>
      <c r="AW117" s="42">
        <f>IF('Indicator Data'!AX121="No Data",1,IF('Indicator Data imputation'!AX120&lt;&gt;"",1,0))</f>
        <v>0</v>
      </c>
      <c r="AX117" s="42">
        <f>IF('Indicator Data'!AY121="No Data",1,IF('Indicator Data imputation'!AY120&lt;&gt;"",1,0))</f>
        <v>0</v>
      </c>
      <c r="AY117" s="42">
        <f>IF('Indicator Data'!AZ121="No Data",1,IF('Indicator Data imputation'!AZ120&lt;&gt;"",1,0))</f>
        <v>0</v>
      </c>
      <c r="AZ117" s="42">
        <f>IF('Indicator Data'!BA121="No Data",1,IF('Indicator Data imputation'!BA120&lt;&gt;"",1,0))</f>
        <v>0</v>
      </c>
      <c r="BA117" s="42">
        <f>IF('Indicator Data'!BB121="No Data",1,IF('Indicator Data imputation'!BB120&lt;&gt;"",1,0))</f>
        <v>0</v>
      </c>
      <c r="BB117" s="42">
        <f>IF('Indicator Data'!BC121="No Data",1,IF('Indicator Data imputation'!BC120&lt;&gt;"",1,0))</f>
        <v>0</v>
      </c>
      <c r="BC117" s="42">
        <f>IF('Indicator Data'!BD121="No Data",1,IF('Indicator Data imputation'!BD120&lt;&gt;"",1,0))</f>
        <v>0</v>
      </c>
      <c r="BD117" s="42">
        <f>IF('Indicator Data'!BE121="No Data",1,IF('Indicator Data imputation'!BE120&lt;&gt;"",1,0))</f>
        <v>0</v>
      </c>
      <c r="BE117" s="42">
        <f>IF('Indicator Data'!BF121="No Data",1,IF('Indicator Data imputation'!BF120&lt;&gt;"",1,0))</f>
        <v>0</v>
      </c>
      <c r="BF117" s="42">
        <f>IF('Indicator Data'!BG121="No Data",1,IF('Indicator Data imputation'!BG120&lt;&gt;"",1,0))</f>
        <v>0</v>
      </c>
      <c r="BG117" s="42">
        <f>IF('Indicator Data'!BH121="No Data",1,IF('Indicator Data imputation'!BH120&lt;&gt;"",1,0))</f>
        <v>0</v>
      </c>
      <c r="BH117" s="42">
        <f>IF('Indicator Data'!BI121="No Data",1,IF('Indicator Data imputation'!BI120&lt;&gt;"",1,0))</f>
        <v>0</v>
      </c>
      <c r="BI117" s="42">
        <f>IF('Indicator Data'!BJ121="No Data",1,IF('Indicator Data imputation'!BJ120&lt;&gt;"",1,0))</f>
        <v>0</v>
      </c>
      <c r="BJ117" s="42">
        <f>IF('Indicator Data'!BK121="No Data",1,IF('Indicator Data imputation'!BK120&lt;&gt;"",1,0))</f>
        <v>0</v>
      </c>
      <c r="BK117" s="42">
        <f>IF('Indicator Data'!BL121="No Data",1,IF('Indicator Data imputation'!BL120&lt;&gt;"",1,0))</f>
        <v>0</v>
      </c>
      <c r="BL117" s="42">
        <f>IF('Indicator Data'!BM121="No Data",1,IF('Indicator Data imputation'!BM120&lt;&gt;"",1,0))</f>
        <v>0</v>
      </c>
      <c r="BM117" s="42">
        <f>IF('Indicator Data'!BN121="No Data",1,IF('Indicator Data imputation'!BN120&lt;&gt;"",1,0))</f>
        <v>0</v>
      </c>
      <c r="BN117" s="42">
        <f>IF('Indicator Data'!BO121="No Data",1,IF('Indicator Data imputation'!BO120&lt;&gt;"",1,0))</f>
        <v>0</v>
      </c>
      <c r="BO117" s="42">
        <f>IF('Indicator Data'!BP121="No Data",1,IF('Indicator Data imputation'!BP120&lt;&gt;"",1,0))</f>
        <v>0</v>
      </c>
      <c r="BP117" s="42">
        <f>IF('Indicator Data'!BQ121="No Data",1,IF('Indicator Data imputation'!BQ120&lt;&gt;"",1,0))</f>
        <v>0</v>
      </c>
      <c r="BQ117" s="42">
        <f>IF('Indicator Data'!BR121="No Data",1,IF('Indicator Data imputation'!BR120&lt;&gt;"",1,0))</f>
        <v>0</v>
      </c>
      <c r="BR117" s="42">
        <f>IF('Indicator Data'!BS121="No Data",1,IF('Indicator Data imputation'!BS120&lt;&gt;"",1,0))</f>
        <v>0</v>
      </c>
      <c r="BS117" s="42">
        <f>IF('Indicator Data'!BT121="No Data",1,IF('Indicator Data imputation'!BT120&lt;&gt;"",1,0))</f>
        <v>0</v>
      </c>
      <c r="BT117" s="42">
        <f>IF('Indicator Data'!BU121="No Data",1,IF('Indicator Data imputation'!BU120&lt;&gt;"",1,0))</f>
        <v>0</v>
      </c>
      <c r="BU117">
        <f t="shared" si="5"/>
        <v>1</v>
      </c>
      <c r="BV117" s="44">
        <f t="shared" si="4"/>
        <v>1.3333333333333334E-2</v>
      </c>
    </row>
    <row r="118" spans="1:74">
      <c r="A118" t="str">
        <f>'Indicator Data'!B122</f>
        <v>MOZ</v>
      </c>
      <c r="B118" s="42">
        <f>IF('Indicator Data'!C122="No Data",1,IF('Indicator Data imputation'!C121&lt;&gt;"",1,0))</f>
        <v>0</v>
      </c>
      <c r="C118" s="42">
        <f>IF('Indicator Data'!D122="No Data",1,IF('Indicator Data imputation'!D121&lt;&gt;"",1,0))</f>
        <v>0</v>
      </c>
      <c r="D118" s="42">
        <f>IF('Indicator Data'!E122="No Data",1,IF('Indicator Data imputation'!E121&lt;&gt;"",1,0))</f>
        <v>0</v>
      </c>
      <c r="E118" s="42">
        <f>IF('Indicator Data'!F122="No Data",1,IF('Indicator Data imputation'!F121&lt;&gt;"",1,0))</f>
        <v>0</v>
      </c>
      <c r="F118" s="42">
        <f>IF('Indicator Data'!G122="No Data",1,IF('Indicator Data imputation'!G121&lt;&gt;"",1,0))</f>
        <v>0</v>
      </c>
      <c r="G118" s="42">
        <f>IF('Indicator Data'!H122="No Data",1,IF('Indicator Data imputation'!H121&lt;&gt;"",1,0))</f>
        <v>0</v>
      </c>
      <c r="H118" s="42">
        <f>IF('Indicator Data'!I122="No Data",1,IF('Indicator Data imputation'!I121&lt;&gt;"",1,0))</f>
        <v>0</v>
      </c>
      <c r="I118" s="42">
        <f>IF('Indicator Data'!J122="No Data",1,IF('Indicator Data imputation'!J121&lt;&gt;"",1,0))</f>
        <v>0</v>
      </c>
      <c r="J118" s="42">
        <f>IF('Indicator Data'!K122="No Data",1,IF('Indicator Data imputation'!K121&lt;&gt;"",1,0))</f>
        <v>0</v>
      </c>
      <c r="K118" s="42">
        <f>IF('Indicator Data'!L122="No Data",1,IF('Indicator Data imputation'!L121&lt;&gt;"",1,0))</f>
        <v>0</v>
      </c>
      <c r="L118" s="42">
        <f>IF('Indicator Data'!M122="No Data",1,IF('Indicator Data imputation'!M121&lt;&gt;"",1,0))</f>
        <v>0</v>
      </c>
      <c r="M118" s="42">
        <f>IF('Indicator Data'!N122="No Data",1,IF('Indicator Data imputation'!N121&lt;&gt;"",1,0))</f>
        <v>0</v>
      </c>
      <c r="N118" s="42">
        <f>IF('Indicator Data'!O122="No Data",1,IF('Indicator Data imputation'!O121&lt;&gt;"",1,0))</f>
        <v>0</v>
      </c>
      <c r="O118" s="42">
        <f>IF('Indicator Data'!P122="No Data",1,IF('Indicator Data imputation'!P121&lt;&gt;"",1,0))</f>
        <v>0</v>
      </c>
      <c r="P118" s="42">
        <f>IF('Indicator Data'!Q122="No Data",1,IF('Indicator Data imputation'!Q121&lt;&gt;"",1,0))</f>
        <v>0</v>
      </c>
      <c r="Q118" s="42">
        <f>IF('Indicator Data'!R122="No Data",1,IF('Indicator Data imputation'!R121&lt;&gt;"",1,0))</f>
        <v>0</v>
      </c>
      <c r="R118" s="42">
        <f>IF('Indicator Data'!S122="No Data",1,IF('Indicator Data imputation'!S121&lt;&gt;"",1,0))</f>
        <v>0</v>
      </c>
      <c r="S118" s="42">
        <f>IF('Indicator Data'!T122="No Data",1,IF('Indicator Data imputation'!T121&lt;&gt;"",1,0))</f>
        <v>0</v>
      </c>
      <c r="T118" s="42">
        <f>IF('Indicator Data'!U122="No Data",1,IF('Indicator Data imputation'!U121&lt;&gt;"",1,0))</f>
        <v>0</v>
      </c>
      <c r="U118" s="42">
        <f>IF('Indicator Data'!V122="No Data",1,IF('Indicator Data imputation'!V121&lt;&gt;"",1,0))</f>
        <v>0</v>
      </c>
      <c r="V118" s="42">
        <f>IF('Indicator Data'!W122="No Data",1,IF('Indicator Data imputation'!W121&lt;&gt;"",1,0))</f>
        <v>0</v>
      </c>
      <c r="W118" s="42">
        <f>IF('Indicator Data'!X122="No Data",1,IF('Indicator Data imputation'!X121&lt;&gt;"",1,0))</f>
        <v>0</v>
      </c>
      <c r="X118" s="42">
        <f>IF('Indicator Data'!Y122="No Data",1,IF('Indicator Data imputation'!Y121&lt;&gt;"",1,0))</f>
        <v>0</v>
      </c>
      <c r="Y118" s="42">
        <f>IF('Indicator Data'!Z122="No Data",1,IF('Indicator Data imputation'!Z121&lt;&gt;"",1,0))</f>
        <v>0</v>
      </c>
      <c r="Z118" s="42">
        <f>IF('Indicator Data'!AA122="No Data",1,IF('Indicator Data imputation'!AA121&lt;&gt;"",1,0))</f>
        <v>1</v>
      </c>
      <c r="AA118" s="42">
        <f>IF('Indicator Data'!AB122="No Data",1,IF('Indicator Data imputation'!AB121&lt;&gt;"",1,0))</f>
        <v>0</v>
      </c>
      <c r="AB118" s="42">
        <f>IF('Indicator Data'!AC122="No Data",1,IF('Indicator Data imputation'!AC121&lt;&gt;"",1,0))</f>
        <v>0</v>
      </c>
      <c r="AC118" s="42">
        <f>IF('Indicator Data'!AD122="No Data",1,IF('Indicator Data imputation'!AD121&lt;&gt;"",1,0))</f>
        <v>0</v>
      </c>
      <c r="AD118" s="42">
        <f>IF('Indicator Data'!AE122="No Data",1,IF('Indicator Data imputation'!AE121&lt;&gt;"",1,0))</f>
        <v>0</v>
      </c>
      <c r="AE118" s="42">
        <f>IF('Indicator Data'!AF122="No Data",1,IF('Indicator Data imputation'!AF121&lt;&gt;"",1,0))</f>
        <v>0</v>
      </c>
      <c r="AF118" s="42">
        <f>IF('Indicator Data'!AG122="No Data",1,IF('Indicator Data imputation'!AG121&lt;&gt;"",1,0))</f>
        <v>0</v>
      </c>
      <c r="AG118" s="42">
        <f>IF('Indicator Data'!AH122="No Data",1,IF('Indicator Data imputation'!AH121&lt;&gt;"",1,0))</f>
        <v>0</v>
      </c>
      <c r="AH118" s="42">
        <f>IF('Indicator Data'!AI122="No Data",1,IF('Indicator Data imputation'!AI121&lt;&gt;"",1,0))</f>
        <v>0</v>
      </c>
      <c r="AI118" s="42">
        <f>IF('Indicator Data'!AJ122="No Data",1,IF('Indicator Data imputation'!AJ121&lt;&gt;"",1,0))</f>
        <v>0</v>
      </c>
      <c r="AJ118" s="42">
        <f>IF('Indicator Data'!AK122="No Data",1,IF('Indicator Data imputation'!AK121&lt;&gt;"",1,0))</f>
        <v>0</v>
      </c>
      <c r="AK118" s="42">
        <f>IF('Indicator Data'!AL122="No Data",1,IF('Indicator Data imputation'!AL121&lt;&gt;"",1,0))</f>
        <v>0</v>
      </c>
      <c r="AL118" s="42">
        <f>IF('Indicator Data'!AM122="No Data",1,IF('Indicator Data imputation'!AM121&lt;&gt;"",1,0))</f>
        <v>0</v>
      </c>
      <c r="AM118" s="42">
        <f>IF('Indicator Data'!AN122="No Data",1,IF('Indicator Data imputation'!AN121&lt;&gt;"",1,0))</f>
        <v>0</v>
      </c>
      <c r="AN118" s="42">
        <f>IF('Indicator Data'!AO122="No Data",1,IF('Indicator Data imputation'!AO121&lt;&gt;"",1,0))</f>
        <v>0</v>
      </c>
      <c r="AO118" s="42">
        <f>IF('Indicator Data'!AP122="No Data",1,IF('Indicator Data imputation'!AP121&lt;&gt;"",1,0))</f>
        <v>0</v>
      </c>
      <c r="AP118" s="42">
        <f>IF('Indicator Data'!AQ122="No Data",1,IF('Indicator Data imputation'!AQ121&lt;&gt;"",1,0))</f>
        <v>0</v>
      </c>
      <c r="AQ118" s="42">
        <f>IF('Indicator Data'!AR122="No Data",1,IF('Indicator Data imputation'!AR121&lt;&gt;"",1,0))</f>
        <v>0</v>
      </c>
      <c r="AR118" s="42">
        <f>IF('Indicator Data'!AS122="No Data",1,IF('Indicator Data imputation'!AS121&lt;&gt;"",1,0))</f>
        <v>0</v>
      </c>
      <c r="AS118" s="42">
        <f>IF('Indicator Data'!AT122="No Data",1,IF('Indicator Data imputation'!AT121&lt;&gt;"",1,0))</f>
        <v>0</v>
      </c>
      <c r="AT118" s="42">
        <f>IF('Indicator Data'!AU122="No Data",1,IF('Indicator Data imputation'!AU121&lt;&gt;"",1,0))</f>
        <v>0</v>
      </c>
      <c r="AU118" s="42">
        <f>IF('Indicator Data'!AV122="No Data",1,IF('Indicator Data imputation'!AV121&lt;&gt;"",1,0))</f>
        <v>0</v>
      </c>
      <c r="AV118" s="42">
        <f>IF('Indicator Data'!AW122="No Data",1,IF('Indicator Data imputation'!AW121&lt;&gt;"",1,0))</f>
        <v>0</v>
      </c>
      <c r="AW118" s="42">
        <f>IF('Indicator Data'!AX122="No Data",1,IF('Indicator Data imputation'!AX121&lt;&gt;"",1,0))</f>
        <v>0</v>
      </c>
      <c r="AX118" s="42">
        <f>IF('Indicator Data'!AY122="No Data",1,IF('Indicator Data imputation'!AY121&lt;&gt;"",1,0))</f>
        <v>0</v>
      </c>
      <c r="AY118" s="42">
        <f>IF('Indicator Data'!AZ122="No Data",1,IF('Indicator Data imputation'!AZ121&lt;&gt;"",1,0))</f>
        <v>0</v>
      </c>
      <c r="AZ118" s="42">
        <f>IF('Indicator Data'!BA122="No Data",1,IF('Indicator Data imputation'!BA121&lt;&gt;"",1,0))</f>
        <v>0</v>
      </c>
      <c r="BA118" s="42">
        <f>IF('Indicator Data'!BB122="No Data",1,IF('Indicator Data imputation'!BB121&lt;&gt;"",1,0))</f>
        <v>0</v>
      </c>
      <c r="BB118" s="42">
        <f>IF('Indicator Data'!BC122="No Data",1,IF('Indicator Data imputation'!BC121&lt;&gt;"",1,0))</f>
        <v>0</v>
      </c>
      <c r="BC118" s="42">
        <f>IF('Indicator Data'!BD122="No Data",1,IF('Indicator Data imputation'!BD121&lt;&gt;"",1,0))</f>
        <v>0</v>
      </c>
      <c r="BD118" s="42">
        <f>IF('Indicator Data'!BE122="No Data",1,IF('Indicator Data imputation'!BE121&lt;&gt;"",1,0))</f>
        <v>0</v>
      </c>
      <c r="BE118" s="42">
        <f>IF('Indicator Data'!BF122="No Data",1,IF('Indicator Data imputation'!BF121&lt;&gt;"",1,0))</f>
        <v>0</v>
      </c>
      <c r="BF118" s="42">
        <f>IF('Indicator Data'!BG122="No Data",1,IF('Indicator Data imputation'!BG121&lt;&gt;"",1,0))</f>
        <v>0</v>
      </c>
      <c r="BG118" s="42">
        <f>IF('Indicator Data'!BH122="No Data",1,IF('Indicator Data imputation'!BH121&lt;&gt;"",1,0))</f>
        <v>0</v>
      </c>
      <c r="BH118" s="42">
        <f>IF('Indicator Data'!BI122="No Data",1,IF('Indicator Data imputation'!BI121&lt;&gt;"",1,0))</f>
        <v>0</v>
      </c>
      <c r="BI118" s="42">
        <f>IF('Indicator Data'!BJ122="No Data",1,IF('Indicator Data imputation'!BJ121&lt;&gt;"",1,0))</f>
        <v>0</v>
      </c>
      <c r="BJ118" s="42">
        <f>IF('Indicator Data'!BK122="No Data",1,IF('Indicator Data imputation'!BK121&lt;&gt;"",1,0))</f>
        <v>0</v>
      </c>
      <c r="BK118" s="42">
        <f>IF('Indicator Data'!BL122="No Data",1,IF('Indicator Data imputation'!BL121&lt;&gt;"",1,0))</f>
        <v>0</v>
      </c>
      <c r="BL118" s="42">
        <f>IF('Indicator Data'!BM122="No Data",1,IF('Indicator Data imputation'!BM121&lt;&gt;"",1,0))</f>
        <v>0</v>
      </c>
      <c r="BM118" s="42">
        <f>IF('Indicator Data'!BN122="No Data",1,IF('Indicator Data imputation'!BN121&lt;&gt;"",1,0))</f>
        <v>0</v>
      </c>
      <c r="BN118" s="42">
        <f>IF('Indicator Data'!BO122="No Data",1,IF('Indicator Data imputation'!BO121&lt;&gt;"",1,0))</f>
        <v>0</v>
      </c>
      <c r="BO118" s="42">
        <f>IF('Indicator Data'!BP122="No Data",1,IF('Indicator Data imputation'!BP121&lt;&gt;"",1,0))</f>
        <v>0</v>
      </c>
      <c r="BP118" s="42">
        <f>IF('Indicator Data'!BQ122="No Data",1,IF('Indicator Data imputation'!BQ121&lt;&gt;"",1,0))</f>
        <v>0</v>
      </c>
      <c r="BQ118" s="42">
        <f>IF('Indicator Data'!BR122="No Data",1,IF('Indicator Data imputation'!BR121&lt;&gt;"",1,0))</f>
        <v>0</v>
      </c>
      <c r="BR118" s="42">
        <f>IF('Indicator Data'!BS122="No Data",1,IF('Indicator Data imputation'!BS121&lt;&gt;"",1,0))</f>
        <v>0</v>
      </c>
      <c r="BS118" s="42">
        <f>IF('Indicator Data'!BT122="No Data",1,IF('Indicator Data imputation'!BT121&lt;&gt;"",1,0))</f>
        <v>0</v>
      </c>
      <c r="BT118" s="42">
        <f>IF('Indicator Data'!BU122="No Data",1,IF('Indicator Data imputation'!BU121&lt;&gt;"",1,0))</f>
        <v>0</v>
      </c>
      <c r="BU118">
        <f t="shared" si="5"/>
        <v>1</v>
      </c>
      <c r="BV118" s="44">
        <f t="shared" si="4"/>
        <v>1.3333333333333334E-2</v>
      </c>
    </row>
    <row r="119" spans="1:74">
      <c r="A119" t="str">
        <f>'Indicator Data'!B123</f>
        <v>MMR</v>
      </c>
      <c r="B119" s="42">
        <f>IF('Indicator Data'!C123="No Data",1,IF('Indicator Data imputation'!C122&lt;&gt;"",1,0))</f>
        <v>0</v>
      </c>
      <c r="C119" s="42">
        <f>IF('Indicator Data'!D123="No Data",1,IF('Indicator Data imputation'!D122&lt;&gt;"",1,0))</f>
        <v>0</v>
      </c>
      <c r="D119" s="42">
        <f>IF('Indicator Data'!E123="No Data",1,IF('Indicator Data imputation'!E122&lt;&gt;"",1,0))</f>
        <v>0</v>
      </c>
      <c r="E119" s="42">
        <f>IF('Indicator Data'!F123="No Data",1,IF('Indicator Data imputation'!F122&lt;&gt;"",1,0))</f>
        <v>0</v>
      </c>
      <c r="F119" s="42">
        <f>IF('Indicator Data'!G123="No Data",1,IF('Indicator Data imputation'!G122&lt;&gt;"",1,0))</f>
        <v>0</v>
      </c>
      <c r="G119" s="42">
        <f>IF('Indicator Data'!H123="No Data",1,IF('Indicator Data imputation'!H122&lt;&gt;"",1,0))</f>
        <v>0</v>
      </c>
      <c r="H119" s="42">
        <f>IF('Indicator Data'!I123="No Data",1,IF('Indicator Data imputation'!I122&lt;&gt;"",1,0))</f>
        <v>0</v>
      </c>
      <c r="I119" s="42">
        <f>IF('Indicator Data'!J123="No Data",1,IF('Indicator Data imputation'!J122&lt;&gt;"",1,0))</f>
        <v>0</v>
      </c>
      <c r="J119" s="42">
        <f>IF('Indicator Data'!K123="No Data",1,IF('Indicator Data imputation'!K122&lt;&gt;"",1,0))</f>
        <v>0</v>
      </c>
      <c r="K119" s="42">
        <f>IF('Indicator Data'!L123="No Data",1,IF('Indicator Data imputation'!L122&lt;&gt;"",1,0))</f>
        <v>0</v>
      </c>
      <c r="L119" s="42">
        <f>IF('Indicator Data'!M123="No Data",1,IF('Indicator Data imputation'!M122&lt;&gt;"",1,0))</f>
        <v>0</v>
      </c>
      <c r="M119" s="42">
        <f>IF('Indicator Data'!N123="No Data",1,IF('Indicator Data imputation'!N122&lt;&gt;"",1,0))</f>
        <v>1</v>
      </c>
      <c r="N119" s="42">
        <f>IF('Indicator Data'!O123="No Data",1,IF('Indicator Data imputation'!O122&lt;&gt;"",1,0))</f>
        <v>1</v>
      </c>
      <c r="O119" s="42">
        <f>IF('Indicator Data'!P123="No Data",1,IF('Indicator Data imputation'!P122&lt;&gt;"",1,0))</f>
        <v>1</v>
      </c>
      <c r="P119" s="42">
        <f>IF('Indicator Data'!Q123="No Data",1,IF('Indicator Data imputation'!Q122&lt;&gt;"",1,0))</f>
        <v>0</v>
      </c>
      <c r="Q119" s="42">
        <f>IF('Indicator Data'!R123="No Data",1,IF('Indicator Data imputation'!R122&lt;&gt;"",1,0))</f>
        <v>0</v>
      </c>
      <c r="R119" s="42">
        <f>IF('Indicator Data'!S123="No Data",1,IF('Indicator Data imputation'!S122&lt;&gt;"",1,0))</f>
        <v>0</v>
      </c>
      <c r="S119" s="42">
        <f>IF('Indicator Data'!T123="No Data",1,IF('Indicator Data imputation'!T122&lt;&gt;"",1,0))</f>
        <v>0</v>
      </c>
      <c r="T119" s="42">
        <f>IF('Indicator Data'!U123="No Data",1,IF('Indicator Data imputation'!U122&lt;&gt;"",1,0))</f>
        <v>0</v>
      </c>
      <c r="U119" s="42">
        <f>IF('Indicator Data'!V123="No Data",1,IF('Indicator Data imputation'!V122&lt;&gt;"",1,0))</f>
        <v>0</v>
      </c>
      <c r="V119" s="42">
        <f>IF('Indicator Data'!W123="No Data",1,IF('Indicator Data imputation'!W122&lt;&gt;"",1,0))</f>
        <v>0</v>
      </c>
      <c r="W119" s="42">
        <f>IF('Indicator Data'!X123="No Data",1,IF('Indicator Data imputation'!X122&lt;&gt;"",1,0))</f>
        <v>0</v>
      </c>
      <c r="X119" s="42">
        <f>IF('Indicator Data'!Y123="No Data",1,IF('Indicator Data imputation'!Y122&lt;&gt;"",1,0))</f>
        <v>0</v>
      </c>
      <c r="Y119" s="42">
        <f>IF('Indicator Data'!Z123="No Data",1,IF('Indicator Data imputation'!Z122&lt;&gt;"",1,0))</f>
        <v>0</v>
      </c>
      <c r="Z119" s="42">
        <f>IF('Indicator Data'!AA123="No Data",1,IF('Indicator Data imputation'!AA122&lt;&gt;"",1,0))</f>
        <v>0</v>
      </c>
      <c r="AA119" s="42">
        <f>IF('Indicator Data'!AB123="No Data",1,IF('Indicator Data imputation'!AB122&lt;&gt;"",1,0))</f>
        <v>0</v>
      </c>
      <c r="AB119" s="42">
        <f>IF('Indicator Data'!AC123="No Data",1,IF('Indicator Data imputation'!AC122&lt;&gt;"",1,0))</f>
        <v>0</v>
      </c>
      <c r="AC119" s="42">
        <f>IF('Indicator Data'!AD123="No Data",1,IF('Indicator Data imputation'!AD122&lt;&gt;"",1,0))</f>
        <v>0</v>
      </c>
      <c r="AD119" s="42">
        <f>IF('Indicator Data'!AE123="No Data",1,IF('Indicator Data imputation'!AE122&lt;&gt;"",1,0))</f>
        <v>0</v>
      </c>
      <c r="AE119" s="42">
        <f>IF('Indicator Data'!AF123="No Data",1,IF('Indicator Data imputation'!AF122&lt;&gt;"",1,0))</f>
        <v>0</v>
      </c>
      <c r="AF119" s="42">
        <f>IF('Indicator Data'!AG123="No Data",1,IF('Indicator Data imputation'!AG122&lt;&gt;"",1,0))</f>
        <v>0</v>
      </c>
      <c r="AG119" s="42">
        <f>IF('Indicator Data'!AH123="No Data",1,IF('Indicator Data imputation'!AH122&lt;&gt;"",1,0))</f>
        <v>0</v>
      </c>
      <c r="AH119" s="42">
        <f>IF('Indicator Data'!AI123="No Data",1,IF('Indicator Data imputation'!AI122&lt;&gt;"",1,0))</f>
        <v>0</v>
      </c>
      <c r="AI119" s="42">
        <f>IF('Indicator Data'!AJ123="No Data",1,IF('Indicator Data imputation'!AJ122&lt;&gt;"",1,0))</f>
        <v>0</v>
      </c>
      <c r="AJ119" s="42">
        <f>IF('Indicator Data'!AK123="No Data",1,IF('Indicator Data imputation'!AK122&lt;&gt;"",1,0))</f>
        <v>0</v>
      </c>
      <c r="AK119" s="42">
        <f>IF('Indicator Data'!AL123="No Data",1,IF('Indicator Data imputation'!AL122&lt;&gt;"",1,0))</f>
        <v>0</v>
      </c>
      <c r="AL119" s="42">
        <f>IF('Indicator Data'!AM123="No Data",1,IF('Indicator Data imputation'!AM122&lt;&gt;"",1,0))</f>
        <v>0</v>
      </c>
      <c r="AM119" s="42">
        <f>IF('Indicator Data'!AN123="No Data",1,IF('Indicator Data imputation'!AN122&lt;&gt;"",1,0))</f>
        <v>0</v>
      </c>
      <c r="AN119" s="42">
        <f>IF('Indicator Data'!AO123="No Data",1,IF('Indicator Data imputation'!AO122&lt;&gt;"",1,0))</f>
        <v>0</v>
      </c>
      <c r="AO119" s="42">
        <f>IF('Indicator Data'!AP123="No Data",1,IF('Indicator Data imputation'!AP122&lt;&gt;"",1,0))</f>
        <v>0</v>
      </c>
      <c r="AP119" s="42">
        <f>IF('Indicator Data'!AQ123="No Data",1,IF('Indicator Data imputation'!AQ122&lt;&gt;"",1,0))</f>
        <v>0</v>
      </c>
      <c r="AQ119" s="42">
        <f>IF('Indicator Data'!AR123="No Data",1,IF('Indicator Data imputation'!AR122&lt;&gt;"",1,0))</f>
        <v>0</v>
      </c>
      <c r="AR119" s="42">
        <f>IF('Indicator Data'!AS123="No Data",1,IF('Indicator Data imputation'!AS122&lt;&gt;"",1,0))</f>
        <v>0</v>
      </c>
      <c r="AS119" s="42">
        <f>IF('Indicator Data'!AT123="No Data",1,IF('Indicator Data imputation'!AT122&lt;&gt;"",1,0))</f>
        <v>0</v>
      </c>
      <c r="AT119" s="42">
        <f>IF('Indicator Data'!AU123="No Data",1,IF('Indicator Data imputation'!AU122&lt;&gt;"",1,0))</f>
        <v>0</v>
      </c>
      <c r="AU119" s="42">
        <f>IF('Indicator Data'!AV123="No Data",1,IF('Indicator Data imputation'!AV122&lt;&gt;"",1,0))</f>
        <v>0</v>
      </c>
      <c r="AV119" s="42">
        <f>IF('Indicator Data'!AW123="No Data",1,IF('Indicator Data imputation'!AW122&lt;&gt;"",1,0))</f>
        <v>0</v>
      </c>
      <c r="AW119" s="42">
        <f>IF('Indicator Data'!AX123="No Data",1,IF('Indicator Data imputation'!AX122&lt;&gt;"",1,0))</f>
        <v>0</v>
      </c>
      <c r="AX119" s="42">
        <f>IF('Indicator Data'!AY123="No Data",1,IF('Indicator Data imputation'!AY122&lt;&gt;"",1,0))</f>
        <v>0</v>
      </c>
      <c r="AY119" s="42">
        <f>IF('Indicator Data'!AZ123="No Data",1,IF('Indicator Data imputation'!AZ122&lt;&gt;"",1,0))</f>
        <v>0</v>
      </c>
      <c r="AZ119" s="42">
        <f>IF('Indicator Data'!BA123="No Data",1,IF('Indicator Data imputation'!BA122&lt;&gt;"",1,0))</f>
        <v>0</v>
      </c>
      <c r="BA119" s="42">
        <f>IF('Indicator Data'!BB123="No Data",1,IF('Indicator Data imputation'!BB122&lt;&gt;"",1,0))</f>
        <v>0</v>
      </c>
      <c r="BB119" s="42">
        <f>IF('Indicator Data'!BC123="No Data",1,IF('Indicator Data imputation'!BC122&lt;&gt;"",1,0))</f>
        <v>0</v>
      </c>
      <c r="BC119" s="42">
        <f>IF('Indicator Data'!BD123="No Data",1,IF('Indicator Data imputation'!BD122&lt;&gt;"",1,0))</f>
        <v>0</v>
      </c>
      <c r="BD119" s="42">
        <f>IF('Indicator Data'!BE123="No Data",1,IF('Indicator Data imputation'!BE122&lt;&gt;"",1,0))</f>
        <v>0</v>
      </c>
      <c r="BE119" s="42">
        <f>IF('Indicator Data'!BF123="No Data",1,IF('Indicator Data imputation'!BF122&lt;&gt;"",1,0))</f>
        <v>0</v>
      </c>
      <c r="BF119" s="42">
        <f>IF('Indicator Data'!BG123="No Data",1,IF('Indicator Data imputation'!BG122&lt;&gt;"",1,0))</f>
        <v>0</v>
      </c>
      <c r="BG119" s="42">
        <f>IF('Indicator Data'!BH123="No Data",1,IF('Indicator Data imputation'!BH122&lt;&gt;"",1,0))</f>
        <v>0</v>
      </c>
      <c r="BH119" s="42">
        <f>IF('Indicator Data'!BI123="No Data",1,IF('Indicator Data imputation'!BI122&lt;&gt;"",1,0))</f>
        <v>0</v>
      </c>
      <c r="BI119" s="42">
        <f>IF('Indicator Data'!BJ123="No Data",1,IF('Indicator Data imputation'!BJ122&lt;&gt;"",1,0))</f>
        <v>0</v>
      </c>
      <c r="BJ119" s="42">
        <f>IF('Indicator Data'!BK123="No Data",1,IF('Indicator Data imputation'!BK122&lt;&gt;"",1,0))</f>
        <v>0</v>
      </c>
      <c r="BK119" s="42">
        <f>IF('Indicator Data'!BL123="No Data",1,IF('Indicator Data imputation'!BL122&lt;&gt;"",1,0))</f>
        <v>0</v>
      </c>
      <c r="BL119" s="42">
        <f>IF('Indicator Data'!BM123="No Data",1,IF('Indicator Data imputation'!BM122&lt;&gt;"",1,0))</f>
        <v>0</v>
      </c>
      <c r="BM119" s="42">
        <f>IF('Indicator Data'!BN123="No Data",1,IF('Indicator Data imputation'!BN122&lt;&gt;"",1,0))</f>
        <v>0</v>
      </c>
      <c r="BN119" s="42">
        <f>IF('Indicator Data'!BO123="No Data",1,IF('Indicator Data imputation'!BO122&lt;&gt;"",1,0))</f>
        <v>0</v>
      </c>
      <c r="BO119" s="42">
        <f>IF('Indicator Data'!BP123="No Data",1,IF('Indicator Data imputation'!BP122&lt;&gt;"",1,0))</f>
        <v>0</v>
      </c>
      <c r="BP119" s="42">
        <f>IF('Indicator Data'!BQ123="No Data",1,IF('Indicator Data imputation'!BQ122&lt;&gt;"",1,0))</f>
        <v>0</v>
      </c>
      <c r="BQ119" s="42">
        <f>IF('Indicator Data'!BR123="No Data",1,IF('Indicator Data imputation'!BR122&lt;&gt;"",1,0))</f>
        <v>0</v>
      </c>
      <c r="BR119" s="42">
        <f>IF('Indicator Data'!BS123="No Data",1,IF('Indicator Data imputation'!BS122&lt;&gt;"",1,0))</f>
        <v>0</v>
      </c>
      <c r="BS119" s="42">
        <f>IF('Indicator Data'!BT123="No Data",1,IF('Indicator Data imputation'!BT122&lt;&gt;"",1,0))</f>
        <v>0</v>
      </c>
      <c r="BT119" s="42">
        <f>IF('Indicator Data'!BU123="No Data",1,IF('Indicator Data imputation'!BU122&lt;&gt;"",1,0))</f>
        <v>0</v>
      </c>
      <c r="BU119">
        <f t="shared" si="5"/>
        <v>3</v>
      </c>
      <c r="BV119" s="44">
        <f t="shared" si="4"/>
        <v>0.04</v>
      </c>
    </row>
    <row r="120" spans="1:74">
      <c r="A120" t="str">
        <f>'Indicator Data'!B124</f>
        <v>NAM</v>
      </c>
      <c r="B120" s="42">
        <f>IF('Indicator Data'!C124="No Data",1,IF('Indicator Data imputation'!C123&lt;&gt;"",1,0))</f>
        <v>0</v>
      </c>
      <c r="C120" s="42">
        <f>IF('Indicator Data'!D124="No Data",1,IF('Indicator Data imputation'!D123&lt;&gt;"",1,0))</f>
        <v>0</v>
      </c>
      <c r="D120" s="42">
        <f>IF('Indicator Data'!E124="No Data",1,IF('Indicator Data imputation'!E123&lt;&gt;"",1,0))</f>
        <v>0</v>
      </c>
      <c r="E120" s="42">
        <f>IF('Indicator Data'!F124="No Data",1,IF('Indicator Data imputation'!F123&lt;&gt;"",1,0))</f>
        <v>0</v>
      </c>
      <c r="F120" s="42">
        <f>IF('Indicator Data'!G124="No Data",1,IF('Indicator Data imputation'!G123&lt;&gt;"",1,0))</f>
        <v>0</v>
      </c>
      <c r="G120" s="42">
        <f>IF('Indicator Data'!H124="No Data",1,IF('Indicator Data imputation'!H123&lt;&gt;"",1,0))</f>
        <v>0</v>
      </c>
      <c r="H120" s="42">
        <f>IF('Indicator Data'!I124="No Data",1,IF('Indicator Data imputation'!I123&lt;&gt;"",1,0))</f>
        <v>0</v>
      </c>
      <c r="I120" s="42">
        <f>IF('Indicator Data'!J124="No Data",1,IF('Indicator Data imputation'!J123&lt;&gt;"",1,0))</f>
        <v>0</v>
      </c>
      <c r="J120" s="42">
        <f>IF('Indicator Data'!K124="No Data",1,IF('Indicator Data imputation'!K123&lt;&gt;"",1,0))</f>
        <v>0</v>
      </c>
      <c r="K120" s="42">
        <f>IF('Indicator Data'!L124="No Data",1,IF('Indicator Data imputation'!L123&lt;&gt;"",1,0))</f>
        <v>0</v>
      </c>
      <c r="L120" s="42">
        <f>IF('Indicator Data'!M124="No Data",1,IF('Indicator Data imputation'!M123&lt;&gt;"",1,0))</f>
        <v>0</v>
      </c>
      <c r="M120" s="42">
        <f>IF('Indicator Data'!N124="No Data",1,IF('Indicator Data imputation'!N123&lt;&gt;"",1,0))</f>
        <v>0</v>
      </c>
      <c r="N120" s="42">
        <f>IF('Indicator Data'!O124="No Data",1,IF('Indicator Data imputation'!O123&lt;&gt;"",1,0))</f>
        <v>0</v>
      </c>
      <c r="O120" s="42">
        <f>IF('Indicator Data'!P124="No Data",1,IF('Indicator Data imputation'!P123&lt;&gt;"",1,0))</f>
        <v>0</v>
      </c>
      <c r="P120" s="42">
        <f>IF('Indicator Data'!Q124="No Data",1,IF('Indicator Data imputation'!Q123&lt;&gt;"",1,0))</f>
        <v>0</v>
      </c>
      <c r="Q120" s="42">
        <f>IF('Indicator Data'!R124="No Data",1,IF('Indicator Data imputation'!R123&lt;&gt;"",1,0))</f>
        <v>0</v>
      </c>
      <c r="R120" s="42">
        <f>IF('Indicator Data'!S124="No Data",1,IF('Indicator Data imputation'!S123&lt;&gt;"",1,0))</f>
        <v>0</v>
      </c>
      <c r="S120" s="42">
        <f>IF('Indicator Data'!T124="No Data",1,IF('Indicator Data imputation'!T123&lt;&gt;"",1,0))</f>
        <v>0</v>
      </c>
      <c r="T120" s="42">
        <f>IF('Indicator Data'!U124="No Data",1,IF('Indicator Data imputation'!U123&lt;&gt;"",1,0))</f>
        <v>0</v>
      </c>
      <c r="U120" s="42">
        <f>IF('Indicator Data'!V124="No Data",1,IF('Indicator Data imputation'!V123&lt;&gt;"",1,0))</f>
        <v>0</v>
      </c>
      <c r="V120" s="42">
        <f>IF('Indicator Data'!W124="No Data",1,IF('Indicator Data imputation'!W123&lt;&gt;"",1,0))</f>
        <v>0</v>
      </c>
      <c r="W120" s="42">
        <f>IF('Indicator Data'!X124="No Data",1,IF('Indicator Data imputation'!X123&lt;&gt;"",1,0))</f>
        <v>0</v>
      </c>
      <c r="X120" s="42">
        <f>IF('Indicator Data'!Y124="No Data",1,IF('Indicator Data imputation'!Y123&lt;&gt;"",1,0))</f>
        <v>0</v>
      </c>
      <c r="Y120" s="42">
        <f>IF('Indicator Data'!Z124="No Data",1,IF('Indicator Data imputation'!Z123&lt;&gt;"",1,0))</f>
        <v>0</v>
      </c>
      <c r="Z120" s="42">
        <f>IF('Indicator Data'!AA124="No Data",1,IF('Indicator Data imputation'!AA123&lt;&gt;"",1,0))</f>
        <v>0</v>
      </c>
      <c r="AA120" s="42">
        <f>IF('Indicator Data'!AB124="No Data",1,IF('Indicator Data imputation'!AB123&lt;&gt;"",1,0))</f>
        <v>0</v>
      </c>
      <c r="AB120" s="42">
        <f>IF('Indicator Data'!AC124="No Data",1,IF('Indicator Data imputation'!AC123&lt;&gt;"",1,0))</f>
        <v>0</v>
      </c>
      <c r="AC120" s="42">
        <f>IF('Indicator Data'!AD124="No Data",1,IF('Indicator Data imputation'!AD123&lt;&gt;"",1,0))</f>
        <v>0</v>
      </c>
      <c r="AD120" s="42">
        <f>IF('Indicator Data'!AE124="No Data",1,IF('Indicator Data imputation'!AE123&lt;&gt;"",1,0))</f>
        <v>0</v>
      </c>
      <c r="AE120" s="42">
        <f>IF('Indicator Data'!AF124="No Data",1,IF('Indicator Data imputation'!AF123&lt;&gt;"",1,0))</f>
        <v>0</v>
      </c>
      <c r="AF120" s="42">
        <f>IF('Indicator Data'!AG124="No Data",1,IF('Indicator Data imputation'!AG123&lt;&gt;"",1,0))</f>
        <v>0</v>
      </c>
      <c r="AG120" s="42">
        <f>IF('Indicator Data'!AH124="No Data",1,IF('Indicator Data imputation'!AH123&lt;&gt;"",1,0))</f>
        <v>0</v>
      </c>
      <c r="AH120" s="42">
        <f>IF('Indicator Data'!AI124="No Data",1,IF('Indicator Data imputation'!AI123&lt;&gt;"",1,0))</f>
        <v>0</v>
      </c>
      <c r="AI120" s="42">
        <f>IF('Indicator Data'!AJ124="No Data",1,IF('Indicator Data imputation'!AJ123&lt;&gt;"",1,0))</f>
        <v>0</v>
      </c>
      <c r="AJ120" s="42">
        <f>IF('Indicator Data'!AK124="No Data",1,IF('Indicator Data imputation'!AK123&lt;&gt;"",1,0))</f>
        <v>0</v>
      </c>
      <c r="AK120" s="42">
        <f>IF('Indicator Data'!AL124="No Data",1,IF('Indicator Data imputation'!AL123&lt;&gt;"",1,0))</f>
        <v>0</v>
      </c>
      <c r="AL120" s="42">
        <f>IF('Indicator Data'!AM124="No Data",1,IF('Indicator Data imputation'!AM123&lt;&gt;"",1,0))</f>
        <v>0</v>
      </c>
      <c r="AM120" s="42">
        <f>IF('Indicator Data'!AN124="No Data",1,IF('Indicator Data imputation'!AN123&lt;&gt;"",1,0))</f>
        <v>0</v>
      </c>
      <c r="AN120" s="42">
        <f>IF('Indicator Data'!AO124="No Data",1,IF('Indicator Data imputation'!AO123&lt;&gt;"",1,0))</f>
        <v>0</v>
      </c>
      <c r="AO120" s="42">
        <f>IF('Indicator Data'!AP124="No Data",1,IF('Indicator Data imputation'!AP123&lt;&gt;"",1,0))</f>
        <v>0</v>
      </c>
      <c r="AP120" s="42">
        <f>IF('Indicator Data'!AQ124="No Data",1,IF('Indicator Data imputation'!AQ123&lt;&gt;"",1,0))</f>
        <v>0</v>
      </c>
      <c r="AQ120" s="42">
        <f>IF('Indicator Data'!AR124="No Data",1,IF('Indicator Data imputation'!AR123&lt;&gt;"",1,0))</f>
        <v>0</v>
      </c>
      <c r="AR120" s="42">
        <f>IF('Indicator Data'!AS124="No Data",1,IF('Indicator Data imputation'!AS123&lt;&gt;"",1,0))</f>
        <v>0</v>
      </c>
      <c r="AS120" s="42">
        <f>IF('Indicator Data'!AT124="No Data",1,IF('Indicator Data imputation'!AT123&lt;&gt;"",1,0))</f>
        <v>0</v>
      </c>
      <c r="AT120" s="42">
        <f>IF('Indicator Data'!AU124="No Data",1,IF('Indicator Data imputation'!AU123&lt;&gt;"",1,0))</f>
        <v>0</v>
      </c>
      <c r="AU120" s="42">
        <f>IF('Indicator Data'!AV124="No Data",1,IF('Indicator Data imputation'!AV123&lt;&gt;"",1,0))</f>
        <v>0</v>
      </c>
      <c r="AV120" s="42">
        <f>IF('Indicator Data'!AW124="No Data",1,IF('Indicator Data imputation'!AW123&lt;&gt;"",1,0))</f>
        <v>0</v>
      </c>
      <c r="AW120" s="42">
        <f>IF('Indicator Data'!AX124="No Data",1,IF('Indicator Data imputation'!AX123&lt;&gt;"",1,0))</f>
        <v>0</v>
      </c>
      <c r="AX120" s="42">
        <f>IF('Indicator Data'!AY124="No Data",1,IF('Indicator Data imputation'!AY123&lt;&gt;"",1,0))</f>
        <v>0</v>
      </c>
      <c r="AY120" s="42">
        <f>IF('Indicator Data'!AZ124="No Data",1,IF('Indicator Data imputation'!AZ123&lt;&gt;"",1,0))</f>
        <v>0</v>
      </c>
      <c r="AZ120" s="42">
        <f>IF('Indicator Data'!BA124="No Data",1,IF('Indicator Data imputation'!BA123&lt;&gt;"",1,0))</f>
        <v>0</v>
      </c>
      <c r="BA120" s="42">
        <f>IF('Indicator Data'!BB124="No Data",1,IF('Indicator Data imputation'!BB123&lt;&gt;"",1,0))</f>
        <v>0</v>
      </c>
      <c r="BB120" s="42">
        <f>IF('Indicator Data'!BC124="No Data",1,IF('Indicator Data imputation'!BC123&lt;&gt;"",1,0))</f>
        <v>0</v>
      </c>
      <c r="BC120" s="42">
        <f>IF('Indicator Data'!BD124="No Data",1,IF('Indicator Data imputation'!BD123&lt;&gt;"",1,0))</f>
        <v>0</v>
      </c>
      <c r="BD120" s="42">
        <f>IF('Indicator Data'!BE124="No Data",1,IF('Indicator Data imputation'!BE123&lt;&gt;"",1,0))</f>
        <v>0</v>
      </c>
      <c r="BE120" s="42">
        <f>IF('Indicator Data'!BF124="No Data",1,IF('Indicator Data imputation'!BF123&lt;&gt;"",1,0))</f>
        <v>0</v>
      </c>
      <c r="BF120" s="42">
        <f>IF('Indicator Data'!BG124="No Data",1,IF('Indicator Data imputation'!BG123&lt;&gt;"",1,0))</f>
        <v>0</v>
      </c>
      <c r="BG120" s="42">
        <f>IF('Indicator Data'!BH124="No Data",1,IF('Indicator Data imputation'!BH123&lt;&gt;"",1,0))</f>
        <v>0</v>
      </c>
      <c r="BH120" s="42">
        <f>IF('Indicator Data'!BI124="No Data",1,IF('Indicator Data imputation'!BI123&lt;&gt;"",1,0))</f>
        <v>0</v>
      </c>
      <c r="BI120" s="42">
        <f>IF('Indicator Data'!BJ124="No Data",1,IF('Indicator Data imputation'!BJ123&lt;&gt;"",1,0))</f>
        <v>0</v>
      </c>
      <c r="BJ120" s="42">
        <f>IF('Indicator Data'!BK124="No Data",1,IF('Indicator Data imputation'!BK123&lt;&gt;"",1,0))</f>
        <v>0</v>
      </c>
      <c r="BK120" s="42">
        <f>IF('Indicator Data'!BL124="No Data",1,IF('Indicator Data imputation'!BL123&lt;&gt;"",1,0))</f>
        <v>0</v>
      </c>
      <c r="BL120" s="42">
        <f>IF('Indicator Data'!BM124="No Data",1,IF('Indicator Data imputation'!BM123&lt;&gt;"",1,0))</f>
        <v>0</v>
      </c>
      <c r="BM120" s="42">
        <f>IF('Indicator Data'!BN124="No Data",1,IF('Indicator Data imputation'!BN123&lt;&gt;"",1,0))</f>
        <v>0</v>
      </c>
      <c r="BN120" s="42">
        <f>IF('Indicator Data'!BO124="No Data",1,IF('Indicator Data imputation'!BO123&lt;&gt;"",1,0))</f>
        <v>0</v>
      </c>
      <c r="BO120" s="42">
        <f>IF('Indicator Data'!BP124="No Data",1,IF('Indicator Data imputation'!BP123&lt;&gt;"",1,0))</f>
        <v>0</v>
      </c>
      <c r="BP120" s="42">
        <f>IF('Indicator Data'!BQ124="No Data",1,IF('Indicator Data imputation'!BQ123&lt;&gt;"",1,0))</f>
        <v>0</v>
      </c>
      <c r="BQ120" s="42">
        <f>IF('Indicator Data'!BR124="No Data",1,IF('Indicator Data imputation'!BR123&lt;&gt;"",1,0))</f>
        <v>0</v>
      </c>
      <c r="BR120" s="42">
        <f>IF('Indicator Data'!BS124="No Data",1,IF('Indicator Data imputation'!BS123&lt;&gt;"",1,0))</f>
        <v>0</v>
      </c>
      <c r="BS120" s="42">
        <f>IF('Indicator Data'!BT124="No Data",1,IF('Indicator Data imputation'!BT123&lt;&gt;"",1,0))</f>
        <v>0</v>
      </c>
      <c r="BT120" s="42">
        <f>IF('Indicator Data'!BU124="No Data",1,IF('Indicator Data imputation'!BU123&lt;&gt;"",1,0))</f>
        <v>0</v>
      </c>
      <c r="BU120">
        <f t="shared" si="5"/>
        <v>0</v>
      </c>
      <c r="BV120" s="44">
        <f t="shared" si="4"/>
        <v>0</v>
      </c>
    </row>
    <row r="121" spans="1:74">
      <c r="A121" t="str">
        <f>'Indicator Data'!B125</f>
        <v>NRU</v>
      </c>
      <c r="B121" s="42">
        <f>IF('Indicator Data'!C125="No Data",1,IF('Indicator Data imputation'!C124&lt;&gt;"",1,0))</f>
        <v>0</v>
      </c>
      <c r="C121" s="42">
        <f>IF('Indicator Data'!D125="No Data",1,IF('Indicator Data imputation'!D124&lt;&gt;"",1,0))</f>
        <v>0</v>
      </c>
      <c r="D121" s="42">
        <f>IF('Indicator Data'!E125="No Data",1,IF('Indicator Data imputation'!E124&lt;&gt;"",1,0))</f>
        <v>0</v>
      </c>
      <c r="E121" s="42">
        <f>IF('Indicator Data'!F125="No Data",1,IF('Indicator Data imputation'!F124&lt;&gt;"",1,0))</f>
        <v>0</v>
      </c>
      <c r="F121" s="42">
        <f>IF('Indicator Data'!G125="No Data",1,IF('Indicator Data imputation'!G124&lt;&gt;"",1,0))</f>
        <v>0</v>
      </c>
      <c r="G121" s="42">
        <f>IF('Indicator Data'!H125="No Data",1,IF('Indicator Data imputation'!H124&lt;&gt;"",1,0))</f>
        <v>0</v>
      </c>
      <c r="H121" s="42">
        <f>IF('Indicator Data'!I125="No Data",1,IF('Indicator Data imputation'!I124&lt;&gt;"",1,0))</f>
        <v>0</v>
      </c>
      <c r="I121" s="42">
        <f>IF('Indicator Data'!J125="No Data",1,IF('Indicator Data imputation'!J124&lt;&gt;"",1,0))</f>
        <v>0</v>
      </c>
      <c r="J121" s="42">
        <f>IF('Indicator Data'!K125="No Data",1,IF('Indicator Data imputation'!K124&lt;&gt;"",1,0))</f>
        <v>0</v>
      </c>
      <c r="K121" s="42">
        <f>IF('Indicator Data'!L125="No Data",1,IF('Indicator Data imputation'!L124&lt;&gt;"",1,0))</f>
        <v>1</v>
      </c>
      <c r="L121" s="42">
        <f>IF('Indicator Data'!M125="No Data",1,IF('Indicator Data imputation'!M124&lt;&gt;"",1,0))</f>
        <v>1</v>
      </c>
      <c r="M121" s="42">
        <f>IF('Indicator Data'!N125="No Data",1,IF('Indicator Data imputation'!N124&lt;&gt;"",1,0))</f>
        <v>1</v>
      </c>
      <c r="N121" s="42">
        <f>IF('Indicator Data'!O125="No Data",1,IF('Indicator Data imputation'!O124&lt;&gt;"",1,0))</f>
        <v>1</v>
      </c>
      <c r="O121" s="42">
        <f>IF('Indicator Data'!P125="No Data",1,IF('Indicator Data imputation'!P124&lt;&gt;"",1,0))</f>
        <v>1</v>
      </c>
      <c r="P121" s="42">
        <f>IF('Indicator Data'!Q125="No Data",1,IF('Indicator Data imputation'!Q124&lt;&gt;"",1,0))</f>
        <v>0</v>
      </c>
      <c r="Q121" s="42">
        <f>IF('Indicator Data'!R125="No Data",1,IF('Indicator Data imputation'!R124&lt;&gt;"",1,0))</f>
        <v>0</v>
      </c>
      <c r="R121" s="42">
        <f>IF('Indicator Data'!S125="No Data",1,IF('Indicator Data imputation'!S124&lt;&gt;"",1,0))</f>
        <v>0</v>
      </c>
      <c r="S121" s="42">
        <f>IF('Indicator Data'!T125="No Data",1,IF('Indicator Data imputation'!T124&lt;&gt;"",1,0))</f>
        <v>0</v>
      </c>
      <c r="T121" s="42">
        <f>IF('Indicator Data'!U125="No Data",1,IF('Indicator Data imputation'!U124&lt;&gt;"",1,0))</f>
        <v>0</v>
      </c>
      <c r="U121" s="42">
        <f>IF('Indicator Data'!V125="No Data",1,IF('Indicator Data imputation'!V124&lt;&gt;"",1,0))</f>
        <v>0</v>
      </c>
      <c r="V121" s="42">
        <f>IF('Indicator Data'!W125="No Data",1,IF('Indicator Data imputation'!W124&lt;&gt;"",1,0))</f>
        <v>0</v>
      </c>
      <c r="W121" s="42">
        <f>IF('Indicator Data'!X125="No Data",1,IF('Indicator Data imputation'!X124&lt;&gt;"",1,0))</f>
        <v>0</v>
      </c>
      <c r="X121" s="42">
        <f>IF('Indicator Data'!Y125="No Data",1,IF('Indicator Data imputation'!Y124&lt;&gt;"",1,0))</f>
        <v>1</v>
      </c>
      <c r="Y121" s="42">
        <f>IF('Indicator Data'!Z125="No Data",1,IF('Indicator Data imputation'!Z124&lt;&gt;"",1,0))</f>
        <v>0</v>
      </c>
      <c r="Z121" s="42">
        <f>IF('Indicator Data'!AA125="No Data",1,IF('Indicator Data imputation'!AA124&lt;&gt;"",1,0))</f>
        <v>1</v>
      </c>
      <c r="AA121" s="42">
        <f>IF('Indicator Data'!AB125="No Data",1,IF('Indicator Data imputation'!AB124&lt;&gt;"",1,0))</f>
        <v>1</v>
      </c>
      <c r="AB121" s="42">
        <f>IF('Indicator Data'!AC125="No Data",1,IF('Indicator Data imputation'!AC124&lt;&gt;"",1,0))</f>
        <v>1</v>
      </c>
      <c r="AC121" s="42">
        <f>IF('Indicator Data'!AD125="No Data",1,IF('Indicator Data imputation'!AD124&lt;&gt;"",1,0))</f>
        <v>0</v>
      </c>
      <c r="AD121" s="42">
        <f>IF('Indicator Data'!AE125="No Data",1,IF('Indicator Data imputation'!AE124&lt;&gt;"",1,0))</f>
        <v>0</v>
      </c>
      <c r="AE121" s="42">
        <f>IF('Indicator Data'!AF125="No Data",1,IF('Indicator Data imputation'!AF124&lt;&gt;"",1,0))</f>
        <v>0</v>
      </c>
      <c r="AF121" s="42">
        <f>IF('Indicator Data'!AG125="No Data",1,IF('Indicator Data imputation'!AG124&lt;&gt;"",1,0))</f>
        <v>0</v>
      </c>
      <c r="AG121" s="42">
        <f>IF('Indicator Data'!AH125="No Data",1,IF('Indicator Data imputation'!AH124&lt;&gt;"",1,0))</f>
        <v>0</v>
      </c>
      <c r="AH121" s="42">
        <f>IF('Indicator Data'!AI125="No Data",1,IF('Indicator Data imputation'!AI124&lt;&gt;"",1,0))</f>
        <v>1</v>
      </c>
      <c r="AI121" s="42">
        <f>IF('Indicator Data'!AJ125="No Data",1,IF('Indicator Data imputation'!AJ124&lt;&gt;"",1,0))</f>
        <v>0</v>
      </c>
      <c r="AJ121" s="42">
        <f>IF('Indicator Data'!AK125="No Data",1,IF('Indicator Data imputation'!AK124&lt;&gt;"",1,0))</f>
        <v>0</v>
      </c>
      <c r="AK121" s="42">
        <f>IF('Indicator Data'!AL125="No Data",1,IF('Indicator Data imputation'!AL124&lt;&gt;"",1,0))</f>
        <v>0</v>
      </c>
      <c r="AL121" s="42">
        <f>IF('Indicator Data'!AM125="No Data",1,IF('Indicator Data imputation'!AM124&lt;&gt;"",1,0))</f>
        <v>0</v>
      </c>
      <c r="AM121" s="42">
        <f>IF('Indicator Data'!AN125="No Data",1,IF('Indicator Data imputation'!AN124&lt;&gt;"",1,0))</f>
        <v>1</v>
      </c>
      <c r="AN121" s="42">
        <f>IF('Indicator Data'!AO125="No Data",1,IF('Indicator Data imputation'!AO124&lt;&gt;"",1,0))</f>
        <v>0</v>
      </c>
      <c r="AO121" s="42">
        <f>IF('Indicator Data'!AP125="No Data",1,IF('Indicator Data imputation'!AP124&lt;&gt;"",1,0))</f>
        <v>1</v>
      </c>
      <c r="AP121" s="42">
        <f>IF('Indicator Data'!AQ125="No Data",1,IF('Indicator Data imputation'!AQ124&lt;&gt;"",1,0))</f>
        <v>0</v>
      </c>
      <c r="AQ121" s="42">
        <f>IF('Indicator Data'!AR125="No Data",1,IF('Indicator Data imputation'!AR124&lt;&gt;"",1,0))</f>
        <v>1</v>
      </c>
      <c r="AR121" s="42">
        <f>IF('Indicator Data'!AS125="No Data",1,IF('Indicator Data imputation'!AS124&lt;&gt;"",1,0))</f>
        <v>1</v>
      </c>
      <c r="AS121" s="42">
        <f>IF('Indicator Data'!AT125="No Data",1,IF('Indicator Data imputation'!AT124&lt;&gt;"",1,0))</f>
        <v>1</v>
      </c>
      <c r="AT121" s="42">
        <f>IF('Indicator Data'!AU125="No Data",1,IF('Indicator Data imputation'!AU124&lt;&gt;"",1,0))</f>
        <v>0</v>
      </c>
      <c r="AU121" s="42">
        <f>IF('Indicator Data'!AV125="No Data",1,IF('Indicator Data imputation'!AV124&lt;&gt;"",1,0))</f>
        <v>1</v>
      </c>
      <c r="AV121" s="42">
        <f>IF('Indicator Data'!AW125="No Data",1,IF('Indicator Data imputation'!AW124&lt;&gt;"",1,0))</f>
        <v>0</v>
      </c>
      <c r="AW121" s="42">
        <f>IF('Indicator Data'!AX125="No Data",1,IF('Indicator Data imputation'!AX124&lt;&gt;"",1,0))</f>
        <v>0</v>
      </c>
      <c r="AX121" s="42">
        <f>IF('Indicator Data'!AY125="No Data",1,IF('Indicator Data imputation'!AY124&lt;&gt;"",1,0))</f>
        <v>0</v>
      </c>
      <c r="AY121" s="42">
        <f>IF('Indicator Data'!AZ125="No Data",1,IF('Indicator Data imputation'!AZ124&lt;&gt;"",1,0))</f>
        <v>0</v>
      </c>
      <c r="AZ121" s="42">
        <f>IF('Indicator Data'!BA125="No Data",1,IF('Indicator Data imputation'!BA124&lt;&gt;"",1,0))</f>
        <v>0</v>
      </c>
      <c r="BA121" s="42">
        <f>IF('Indicator Data'!BB125="No Data",1,IF('Indicator Data imputation'!BB124&lt;&gt;"",1,0))</f>
        <v>0</v>
      </c>
      <c r="BB121" s="42">
        <f>IF('Indicator Data'!BC125="No Data",1,IF('Indicator Data imputation'!BC124&lt;&gt;"",1,0))</f>
        <v>0</v>
      </c>
      <c r="BC121" s="42">
        <f>IF('Indicator Data'!BD125="No Data",1,IF('Indicator Data imputation'!BD124&lt;&gt;"",1,0))</f>
        <v>1</v>
      </c>
      <c r="BD121" s="42">
        <f>IF('Indicator Data'!BE125="No Data",1,IF('Indicator Data imputation'!BE124&lt;&gt;"",1,0))</f>
        <v>1</v>
      </c>
      <c r="BE121" s="42">
        <f>IF('Indicator Data'!BF125="No Data",1,IF('Indicator Data imputation'!BF124&lt;&gt;"",1,0))</f>
        <v>0</v>
      </c>
      <c r="BF121" s="42">
        <f>IF('Indicator Data'!BG125="No Data",1,IF('Indicator Data imputation'!BG124&lt;&gt;"",1,0))</f>
        <v>0</v>
      </c>
      <c r="BG121" s="42">
        <f>IF('Indicator Data'!BH125="No Data",1,IF('Indicator Data imputation'!BH124&lt;&gt;"",1,0))</f>
        <v>1</v>
      </c>
      <c r="BH121" s="42">
        <f>IF('Indicator Data'!BI125="No Data",1,IF('Indicator Data imputation'!BI124&lt;&gt;"",1,0))</f>
        <v>0</v>
      </c>
      <c r="BI121" s="42">
        <f>IF('Indicator Data'!BJ125="No Data",1,IF('Indicator Data imputation'!BJ124&lt;&gt;"",1,0))</f>
        <v>1</v>
      </c>
      <c r="BJ121" s="42">
        <f>IF('Indicator Data'!BK125="No Data",1,IF('Indicator Data imputation'!BK124&lt;&gt;"",1,0))</f>
        <v>0</v>
      </c>
      <c r="BK121" s="42">
        <f>IF('Indicator Data'!BL125="No Data",1,IF('Indicator Data imputation'!BL124&lt;&gt;"",1,0))</f>
        <v>0</v>
      </c>
      <c r="BL121" s="42">
        <f>IF('Indicator Data'!BM125="No Data",1,IF('Indicator Data imputation'!BM124&lt;&gt;"",1,0))</f>
        <v>0</v>
      </c>
      <c r="BM121" s="42">
        <f>IF('Indicator Data'!BN125="No Data",1,IF('Indicator Data imputation'!BN124&lt;&gt;"",1,0))</f>
        <v>0</v>
      </c>
      <c r="BN121" s="42">
        <f>IF('Indicator Data'!BO125="No Data",1,IF('Indicator Data imputation'!BO124&lt;&gt;"",1,0))</f>
        <v>0</v>
      </c>
      <c r="BO121" s="42">
        <f>IF('Indicator Data'!BP125="No Data",1,IF('Indicator Data imputation'!BP124&lt;&gt;"",1,0))</f>
        <v>0</v>
      </c>
      <c r="BP121" s="42">
        <f>IF('Indicator Data'!BQ125="No Data",1,IF('Indicator Data imputation'!BQ124&lt;&gt;"",1,0))</f>
        <v>0</v>
      </c>
      <c r="BQ121" s="42">
        <f>IF('Indicator Data'!BR125="No Data",1,IF('Indicator Data imputation'!BR124&lt;&gt;"",1,0))</f>
        <v>0</v>
      </c>
      <c r="BR121" s="42">
        <f>IF('Indicator Data'!BS125="No Data",1,IF('Indicator Data imputation'!BS124&lt;&gt;"",1,0))</f>
        <v>0</v>
      </c>
      <c r="BS121" s="42">
        <f>IF('Indicator Data'!BT125="No Data",1,IF('Indicator Data imputation'!BT124&lt;&gt;"",1,0))</f>
        <v>0</v>
      </c>
      <c r="BT121" s="42">
        <f>IF('Indicator Data'!BU125="No Data",1,IF('Indicator Data imputation'!BU124&lt;&gt;"",1,0))</f>
        <v>1</v>
      </c>
      <c r="BU121">
        <f t="shared" si="5"/>
        <v>21</v>
      </c>
      <c r="BV121" s="44">
        <f t="shared" si="4"/>
        <v>0.28000000000000003</v>
      </c>
    </row>
    <row r="122" spans="1:74">
      <c r="A122" t="str">
        <f>'Indicator Data'!B126</f>
        <v>NPL</v>
      </c>
      <c r="B122" s="42">
        <f>IF('Indicator Data'!C126="No Data",1,IF('Indicator Data imputation'!C125&lt;&gt;"",1,0))</f>
        <v>0</v>
      </c>
      <c r="C122" s="42">
        <f>IF('Indicator Data'!D126="No Data",1,IF('Indicator Data imputation'!D125&lt;&gt;"",1,0))</f>
        <v>0</v>
      </c>
      <c r="D122" s="42">
        <f>IF('Indicator Data'!E126="No Data",1,IF('Indicator Data imputation'!E125&lt;&gt;"",1,0))</f>
        <v>0</v>
      </c>
      <c r="E122" s="42">
        <f>IF('Indicator Data'!F126="No Data",1,IF('Indicator Data imputation'!F125&lt;&gt;"",1,0))</f>
        <v>0</v>
      </c>
      <c r="F122" s="42">
        <f>IF('Indicator Data'!G126="No Data",1,IF('Indicator Data imputation'!G125&lt;&gt;"",1,0))</f>
        <v>0</v>
      </c>
      <c r="G122" s="42">
        <f>IF('Indicator Data'!H126="No Data",1,IF('Indicator Data imputation'!H125&lt;&gt;"",1,0))</f>
        <v>0</v>
      </c>
      <c r="H122" s="42">
        <f>IF('Indicator Data'!I126="No Data",1,IF('Indicator Data imputation'!I125&lt;&gt;"",1,0))</f>
        <v>0</v>
      </c>
      <c r="I122" s="42">
        <f>IF('Indicator Data'!J126="No Data",1,IF('Indicator Data imputation'!J125&lt;&gt;"",1,0))</f>
        <v>0</v>
      </c>
      <c r="J122" s="42">
        <f>IF('Indicator Data'!K126="No Data",1,IF('Indicator Data imputation'!K125&lt;&gt;"",1,0))</f>
        <v>0</v>
      </c>
      <c r="K122" s="42">
        <f>IF('Indicator Data'!L126="No Data",1,IF('Indicator Data imputation'!L125&lt;&gt;"",1,0))</f>
        <v>0</v>
      </c>
      <c r="L122" s="42">
        <f>IF('Indicator Data'!M126="No Data",1,IF('Indicator Data imputation'!M125&lt;&gt;"",1,0))</f>
        <v>0</v>
      </c>
      <c r="M122" s="42">
        <f>IF('Indicator Data'!N126="No Data",1,IF('Indicator Data imputation'!N125&lt;&gt;"",1,0))</f>
        <v>1</v>
      </c>
      <c r="N122" s="42">
        <f>IF('Indicator Data'!O126="No Data",1,IF('Indicator Data imputation'!O125&lt;&gt;"",1,0))</f>
        <v>1</v>
      </c>
      <c r="O122" s="42">
        <f>IF('Indicator Data'!P126="No Data",1,IF('Indicator Data imputation'!P125&lt;&gt;"",1,0))</f>
        <v>1</v>
      </c>
      <c r="P122" s="42">
        <f>IF('Indicator Data'!Q126="No Data",1,IF('Indicator Data imputation'!Q125&lt;&gt;"",1,0))</f>
        <v>0</v>
      </c>
      <c r="Q122" s="42">
        <f>IF('Indicator Data'!R126="No Data",1,IF('Indicator Data imputation'!R125&lt;&gt;"",1,0))</f>
        <v>0</v>
      </c>
      <c r="R122" s="42">
        <f>IF('Indicator Data'!S126="No Data",1,IF('Indicator Data imputation'!S125&lt;&gt;"",1,0))</f>
        <v>0</v>
      </c>
      <c r="S122" s="42">
        <f>IF('Indicator Data'!T126="No Data",1,IF('Indicator Data imputation'!T125&lt;&gt;"",1,0))</f>
        <v>0</v>
      </c>
      <c r="T122" s="42">
        <f>IF('Indicator Data'!U126="No Data",1,IF('Indicator Data imputation'!U125&lt;&gt;"",1,0))</f>
        <v>0</v>
      </c>
      <c r="U122" s="42">
        <f>IF('Indicator Data'!V126="No Data",1,IF('Indicator Data imputation'!V125&lt;&gt;"",1,0))</f>
        <v>0</v>
      </c>
      <c r="V122" s="42">
        <f>IF('Indicator Data'!W126="No Data",1,IF('Indicator Data imputation'!W125&lt;&gt;"",1,0))</f>
        <v>0</v>
      </c>
      <c r="W122" s="42">
        <f>IF('Indicator Data'!X126="No Data",1,IF('Indicator Data imputation'!X125&lt;&gt;"",1,0))</f>
        <v>0</v>
      </c>
      <c r="X122" s="42">
        <f>IF('Indicator Data'!Y126="No Data",1,IF('Indicator Data imputation'!Y125&lt;&gt;"",1,0))</f>
        <v>0</v>
      </c>
      <c r="Y122" s="42">
        <f>IF('Indicator Data'!Z126="No Data",1,IF('Indicator Data imputation'!Z125&lt;&gt;"",1,0))</f>
        <v>0</v>
      </c>
      <c r="Z122" s="42">
        <f>IF('Indicator Data'!AA126="No Data",1,IF('Indicator Data imputation'!AA125&lt;&gt;"",1,0))</f>
        <v>0</v>
      </c>
      <c r="AA122" s="42">
        <f>IF('Indicator Data'!AB126="No Data",1,IF('Indicator Data imputation'!AB125&lt;&gt;"",1,0))</f>
        <v>0</v>
      </c>
      <c r="AB122" s="42">
        <f>IF('Indicator Data'!AC126="No Data",1,IF('Indicator Data imputation'!AC125&lt;&gt;"",1,0))</f>
        <v>0</v>
      </c>
      <c r="AC122" s="42">
        <f>IF('Indicator Data'!AD126="No Data",1,IF('Indicator Data imputation'!AD125&lt;&gt;"",1,0))</f>
        <v>0</v>
      </c>
      <c r="AD122" s="42">
        <f>IF('Indicator Data'!AE126="No Data",1,IF('Indicator Data imputation'!AE125&lt;&gt;"",1,0))</f>
        <v>0</v>
      </c>
      <c r="AE122" s="42">
        <f>IF('Indicator Data'!AF126="No Data",1,IF('Indicator Data imputation'!AF125&lt;&gt;"",1,0))</f>
        <v>0</v>
      </c>
      <c r="AF122" s="42">
        <f>IF('Indicator Data'!AG126="No Data",1,IF('Indicator Data imputation'!AG125&lt;&gt;"",1,0))</f>
        <v>0</v>
      </c>
      <c r="AG122" s="42">
        <f>IF('Indicator Data'!AH126="No Data",1,IF('Indicator Data imputation'!AH125&lt;&gt;"",1,0))</f>
        <v>0</v>
      </c>
      <c r="AH122" s="42">
        <f>IF('Indicator Data'!AI126="No Data",1,IF('Indicator Data imputation'!AI125&lt;&gt;"",1,0))</f>
        <v>0</v>
      </c>
      <c r="AI122" s="42">
        <f>IF('Indicator Data'!AJ126="No Data",1,IF('Indicator Data imputation'!AJ125&lt;&gt;"",1,0))</f>
        <v>0</v>
      </c>
      <c r="AJ122" s="42">
        <f>IF('Indicator Data'!AK126="No Data",1,IF('Indicator Data imputation'!AK125&lt;&gt;"",1,0))</f>
        <v>0</v>
      </c>
      <c r="AK122" s="42">
        <f>IF('Indicator Data'!AL126="No Data",1,IF('Indicator Data imputation'!AL125&lt;&gt;"",1,0))</f>
        <v>0</v>
      </c>
      <c r="AL122" s="42">
        <f>IF('Indicator Data'!AM126="No Data",1,IF('Indicator Data imputation'!AM125&lt;&gt;"",1,0))</f>
        <v>0</v>
      </c>
      <c r="AM122" s="42">
        <f>IF('Indicator Data'!AN126="No Data",1,IF('Indicator Data imputation'!AN125&lt;&gt;"",1,0))</f>
        <v>0</v>
      </c>
      <c r="AN122" s="42">
        <f>IF('Indicator Data'!AO126="No Data",1,IF('Indicator Data imputation'!AO125&lt;&gt;"",1,0))</f>
        <v>0</v>
      </c>
      <c r="AO122" s="42">
        <f>IF('Indicator Data'!AP126="No Data",1,IF('Indicator Data imputation'!AP125&lt;&gt;"",1,0))</f>
        <v>0</v>
      </c>
      <c r="AP122" s="42">
        <f>IF('Indicator Data'!AQ126="No Data",1,IF('Indicator Data imputation'!AQ125&lt;&gt;"",1,0))</f>
        <v>0</v>
      </c>
      <c r="AQ122" s="42">
        <f>IF('Indicator Data'!AR126="No Data",1,IF('Indicator Data imputation'!AR125&lt;&gt;"",1,0))</f>
        <v>0</v>
      </c>
      <c r="AR122" s="42">
        <f>IF('Indicator Data'!AS126="No Data",1,IF('Indicator Data imputation'!AS125&lt;&gt;"",1,0))</f>
        <v>0</v>
      </c>
      <c r="AS122" s="42">
        <f>IF('Indicator Data'!AT126="No Data",1,IF('Indicator Data imputation'!AT125&lt;&gt;"",1,0))</f>
        <v>0</v>
      </c>
      <c r="AT122" s="42">
        <f>IF('Indicator Data'!AU126="No Data",1,IF('Indicator Data imputation'!AU125&lt;&gt;"",1,0))</f>
        <v>0</v>
      </c>
      <c r="AU122" s="42">
        <f>IF('Indicator Data'!AV126="No Data",1,IF('Indicator Data imputation'!AV125&lt;&gt;"",1,0))</f>
        <v>0</v>
      </c>
      <c r="AV122" s="42">
        <f>IF('Indicator Data'!AW126="No Data",1,IF('Indicator Data imputation'!AW125&lt;&gt;"",1,0))</f>
        <v>0</v>
      </c>
      <c r="AW122" s="42">
        <f>IF('Indicator Data'!AX126="No Data",1,IF('Indicator Data imputation'!AX125&lt;&gt;"",1,0))</f>
        <v>0</v>
      </c>
      <c r="AX122" s="42">
        <f>IF('Indicator Data'!AY126="No Data",1,IF('Indicator Data imputation'!AY125&lt;&gt;"",1,0))</f>
        <v>0</v>
      </c>
      <c r="AY122" s="42">
        <f>IF('Indicator Data'!AZ126="No Data",1,IF('Indicator Data imputation'!AZ125&lt;&gt;"",1,0))</f>
        <v>0</v>
      </c>
      <c r="AZ122" s="42">
        <f>IF('Indicator Data'!BA126="No Data",1,IF('Indicator Data imputation'!BA125&lt;&gt;"",1,0))</f>
        <v>0</v>
      </c>
      <c r="BA122" s="42">
        <f>IF('Indicator Data'!BB126="No Data",1,IF('Indicator Data imputation'!BB125&lt;&gt;"",1,0))</f>
        <v>0</v>
      </c>
      <c r="BB122" s="42">
        <f>IF('Indicator Data'!BC126="No Data",1,IF('Indicator Data imputation'!BC125&lt;&gt;"",1,0))</f>
        <v>0</v>
      </c>
      <c r="BC122" s="42">
        <f>IF('Indicator Data'!BD126="No Data",1,IF('Indicator Data imputation'!BD125&lt;&gt;"",1,0))</f>
        <v>0</v>
      </c>
      <c r="BD122" s="42">
        <f>IF('Indicator Data'!BE126="No Data",1,IF('Indicator Data imputation'!BE125&lt;&gt;"",1,0))</f>
        <v>0</v>
      </c>
      <c r="BE122" s="42">
        <f>IF('Indicator Data'!BF126="No Data",1,IF('Indicator Data imputation'!BF125&lt;&gt;"",1,0))</f>
        <v>0</v>
      </c>
      <c r="BF122" s="42">
        <f>IF('Indicator Data'!BG126="No Data",1,IF('Indicator Data imputation'!BG125&lt;&gt;"",1,0))</f>
        <v>0</v>
      </c>
      <c r="BG122" s="42">
        <f>IF('Indicator Data'!BH126="No Data",1,IF('Indicator Data imputation'!BH125&lt;&gt;"",1,0))</f>
        <v>0</v>
      </c>
      <c r="BH122" s="42">
        <f>IF('Indicator Data'!BI126="No Data",1,IF('Indicator Data imputation'!BI125&lt;&gt;"",1,0))</f>
        <v>0</v>
      </c>
      <c r="BI122" s="42">
        <f>IF('Indicator Data'!BJ126="No Data",1,IF('Indicator Data imputation'!BJ125&lt;&gt;"",1,0))</f>
        <v>0</v>
      </c>
      <c r="BJ122" s="42">
        <f>IF('Indicator Data'!BK126="No Data",1,IF('Indicator Data imputation'!BK125&lt;&gt;"",1,0))</f>
        <v>0</v>
      </c>
      <c r="BK122" s="42">
        <f>IF('Indicator Data'!BL126="No Data",1,IF('Indicator Data imputation'!BL125&lt;&gt;"",1,0))</f>
        <v>0</v>
      </c>
      <c r="BL122" s="42">
        <f>IF('Indicator Data'!BM126="No Data",1,IF('Indicator Data imputation'!BM125&lt;&gt;"",1,0))</f>
        <v>0</v>
      </c>
      <c r="BM122" s="42">
        <f>IF('Indicator Data'!BN126="No Data",1,IF('Indicator Data imputation'!BN125&lt;&gt;"",1,0))</f>
        <v>0</v>
      </c>
      <c r="BN122" s="42">
        <f>IF('Indicator Data'!BO126="No Data",1,IF('Indicator Data imputation'!BO125&lt;&gt;"",1,0))</f>
        <v>0</v>
      </c>
      <c r="BO122" s="42">
        <f>IF('Indicator Data'!BP126="No Data",1,IF('Indicator Data imputation'!BP125&lt;&gt;"",1,0))</f>
        <v>0</v>
      </c>
      <c r="BP122" s="42">
        <f>IF('Indicator Data'!BQ126="No Data",1,IF('Indicator Data imputation'!BQ125&lt;&gt;"",1,0))</f>
        <v>0</v>
      </c>
      <c r="BQ122" s="42">
        <f>IF('Indicator Data'!BR126="No Data",1,IF('Indicator Data imputation'!BR125&lt;&gt;"",1,0))</f>
        <v>0</v>
      </c>
      <c r="BR122" s="42">
        <f>IF('Indicator Data'!BS126="No Data",1,IF('Indicator Data imputation'!BS125&lt;&gt;"",1,0))</f>
        <v>0</v>
      </c>
      <c r="BS122" s="42">
        <f>IF('Indicator Data'!BT126="No Data",1,IF('Indicator Data imputation'!BT125&lt;&gt;"",1,0))</f>
        <v>0</v>
      </c>
      <c r="BT122" s="42">
        <f>IF('Indicator Data'!BU126="No Data",1,IF('Indicator Data imputation'!BU125&lt;&gt;"",1,0))</f>
        <v>0</v>
      </c>
      <c r="BU122">
        <f t="shared" si="5"/>
        <v>3</v>
      </c>
      <c r="BV122" s="44">
        <f t="shared" si="4"/>
        <v>0.04</v>
      </c>
    </row>
    <row r="123" spans="1:74">
      <c r="A123" t="str">
        <f>'Indicator Data'!B127</f>
        <v>NLD</v>
      </c>
      <c r="B123" s="42">
        <f>IF('Indicator Data'!C127="No Data",1,IF('Indicator Data imputation'!C126&lt;&gt;"",1,0))</f>
        <v>0</v>
      </c>
      <c r="C123" s="42">
        <f>IF('Indicator Data'!D127="No Data",1,IF('Indicator Data imputation'!D126&lt;&gt;"",1,0))</f>
        <v>0</v>
      </c>
      <c r="D123" s="42">
        <f>IF('Indicator Data'!E127="No Data",1,IF('Indicator Data imputation'!E126&lt;&gt;"",1,0))</f>
        <v>0</v>
      </c>
      <c r="E123" s="42">
        <f>IF('Indicator Data'!F127="No Data",1,IF('Indicator Data imputation'!F126&lt;&gt;"",1,0))</f>
        <v>0</v>
      </c>
      <c r="F123" s="42">
        <f>IF('Indicator Data'!G127="No Data",1,IF('Indicator Data imputation'!G126&lt;&gt;"",1,0))</f>
        <v>0</v>
      </c>
      <c r="G123" s="42">
        <f>IF('Indicator Data'!H127="No Data",1,IF('Indicator Data imputation'!H126&lt;&gt;"",1,0))</f>
        <v>0</v>
      </c>
      <c r="H123" s="42">
        <f>IF('Indicator Data'!I127="No Data",1,IF('Indicator Data imputation'!I126&lt;&gt;"",1,0))</f>
        <v>0</v>
      </c>
      <c r="I123" s="42">
        <f>IF('Indicator Data'!J127="No Data",1,IF('Indicator Data imputation'!J126&lt;&gt;"",1,0))</f>
        <v>0</v>
      </c>
      <c r="J123" s="42">
        <f>IF('Indicator Data'!K127="No Data",1,IF('Indicator Data imputation'!K126&lt;&gt;"",1,0))</f>
        <v>0</v>
      </c>
      <c r="K123" s="42">
        <f>IF('Indicator Data'!L127="No Data",1,IF('Indicator Data imputation'!L126&lt;&gt;"",1,0))</f>
        <v>0</v>
      </c>
      <c r="L123" s="42">
        <f>IF('Indicator Data'!M127="No Data",1,IF('Indicator Data imputation'!M126&lt;&gt;"",1,0))</f>
        <v>0</v>
      </c>
      <c r="M123" s="42">
        <f>IF('Indicator Data'!N127="No Data",1,IF('Indicator Data imputation'!N126&lt;&gt;"",1,0))</f>
        <v>1</v>
      </c>
      <c r="N123" s="42">
        <f>IF('Indicator Data'!O127="No Data",1,IF('Indicator Data imputation'!O126&lt;&gt;"",1,0))</f>
        <v>1</v>
      </c>
      <c r="O123" s="42">
        <f>IF('Indicator Data'!P127="No Data",1,IF('Indicator Data imputation'!P126&lt;&gt;"",1,0))</f>
        <v>1</v>
      </c>
      <c r="P123" s="42">
        <f>IF('Indicator Data'!Q127="No Data",1,IF('Indicator Data imputation'!Q126&lt;&gt;"",1,0))</f>
        <v>0</v>
      </c>
      <c r="Q123" s="42">
        <f>IF('Indicator Data'!R127="No Data",1,IF('Indicator Data imputation'!R126&lt;&gt;"",1,0))</f>
        <v>0</v>
      </c>
      <c r="R123" s="42">
        <f>IF('Indicator Data'!S127="No Data",1,IF('Indicator Data imputation'!S126&lt;&gt;"",1,0))</f>
        <v>0</v>
      </c>
      <c r="S123" s="42">
        <f>IF('Indicator Data'!T127="No Data",1,IF('Indicator Data imputation'!T126&lt;&gt;"",1,0))</f>
        <v>0</v>
      </c>
      <c r="T123" s="42">
        <f>IF('Indicator Data'!U127="No Data",1,IF('Indicator Data imputation'!U126&lt;&gt;"",1,0))</f>
        <v>0</v>
      </c>
      <c r="U123" s="42">
        <f>IF('Indicator Data'!V127="No Data",1,IF('Indicator Data imputation'!V126&lt;&gt;"",1,0))</f>
        <v>0</v>
      </c>
      <c r="V123" s="42">
        <f>IF('Indicator Data'!W127="No Data",1,IF('Indicator Data imputation'!W126&lt;&gt;"",1,0))</f>
        <v>0</v>
      </c>
      <c r="W123" s="42">
        <f>IF('Indicator Data'!X127="No Data",1,IF('Indicator Data imputation'!X126&lt;&gt;"",1,0))</f>
        <v>0</v>
      </c>
      <c r="X123" s="42">
        <f>IF('Indicator Data'!Y127="No Data",1,IF('Indicator Data imputation'!Y126&lt;&gt;"",1,0))</f>
        <v>0</v>
      </c>
      <c r="Y123" s="42">
        <f>IF('Indicator Data'!Z127="No Data",1,IF('Indicator Data imputation'!Z126&lt;&gt;"",1,0))</f>
        <v>0</v>
      </c>
      <c r="Z123" s="42">
        <f>IF('Indicator Data'!AA127="No Data",1,IF('Indicator Data imputation'!AA126&lt;&gt;"",1,0))</f>
        <v>1</v>
      </c>
      <c r="AA123" s="42">
        <f>IF('Indicator Data'!AB127="No Data",1,IF('Indicator Data imputation'!AB126&lt;&gt;"",1,0))</f>
        <v>0</v>
      </c>
      <c r="AB123" s="42">
        <f>IF('Indicator Data'!AC127="No Data",1,IF('Indicator Data imputation'!AC126&lt;&gt;"",1,0))</f>
        <v>0</v>
      </c>
      <c r="AC123" s="42">
        <f>IF('Indicator Data'!AD127="No Data",1,IF('Indicator Data imputation'!AD126&lt;&gt;"",1,0))</f>
        <v>1</v>
      </c>
      <c r="AD123" s="42">
        <f>IF('Indicator Data'!AE127="No Data",1,IF('Indicator Data imputation'!AE126&lt;&gt;"",1,0))</f>
        <v>0</v>
      </c>
      <c r="AE123" s="42">
        <f>IF('Indicator Data'!AF127="No Data",1,IF('Indicator Data imputation'!AF126&lt;&gt;"",1,0))</f>
        <v>0</v>
      </c>
      <c r="AF123" s="42">
        <f>IF('Indicator Data'!AG127="No Data",1,IF('Indicator Data imputation'!AG126&lt;&gt;"",1,0))</f>
        <v>0</v>
      </c>
      <c r="AG123" s="42">
        <f>IF('Indicator Data'!AH127="No Data",1,IF('Indicator Data imputation'!AH126&lt;&gt;"",1,0))</f>
        <v>0</v>
      </c>
      <c r="AH123" s="42">
        <f>IF('Indicator Data'!AI127="No Data",1,IF('Indicator Data imputation'!AI126&lt;&gt;"",1,0))</f>
        <v>1</v>
      </c>
      <c r="AI123" s="42">
        <f>IF('Indicator Data'!AJ127="No Data",1,IF('Indicator Data imputation'!AJ126&lt;&gt;"",1,0))</f>
        <v>0</v>
      </c>
      <c r="AJ123" s="42">
        <f>IF('Indicator Data'!AK127="No Data",1,IF('Indicator Data imputation'!AK126&lt;&gt;"",1,0))</f>
        <v>0</v>
      </c>
      <c r="AK123" s="42">
        <f>IF('Indicator Data'!AL127="No Data",1,IF('Indicator Data imputation'!AL126&lt;&gt;"",1,0))</f>
        <v>0</v>
      </c>
      <c r="AL123" s="42">
        <f>IF('Indicator Data'!AM127="No Data",1,IF('Indicator Data imputation'!AM126&lt;&gt;"",1,0))</f>
        <v>1</v>
      </c>
      <c r="AM123" s="42">
        <f>IF('Indicator Data'!AN127="No Data",1,IF('Indicator Data imputation'!AN126&lt;&gt;"",1,0))</f>
        <v>0</v>
      </c>
      <c r="AN123" s="42">
        <f>IF('Indicator Data'!AO127="No Data",1,IF('Indicator Data imputation'!AO126&lt;&gt;"",1,0))</f>
        <v>0</v>
      </c>
      <c r="AO123" s="42">
        <f>IF('Indicator Data'!AP127="No Data",1,IF('Indicator Data imputation'!AP126&lt;&gt;"",1,0))</f>
        <v>1</v>
      </c>
      <c r="AP123" s="42">
        <f>IF('Indicator Data'!AQ127="No Data",1,IF('Indicator Data imputation'!AQ126&lt;&gt;"",1,0))</f>
        <v>0</v>
      </c>
      <c r="AQ123" s="42">
        <f>IF('Indicator Data'!AR127="No Data",1,IF('Indicator Data imputation'!AR126&lt;&gt;"",1,0))</f>
        <v>0</v>
      </c>
      <c r="AR123" s="42">
        <f>IF('Indicator Data'!AS127="No Data",1,IF('Indicator Data imputation'!AS126&lt;&gt;"",1,0))</f>
        <v>0</v>
      </c>
      <c r="AS123" s="42">
        <f>IF('Indicator Data'!AT127="No Data",1,IF('Indicator Data imputation'!AT126&lt;&gt;"",1,0))</f>
        <v>1</v>
      </c>
      <c r="AT123" s="42">
        <f>IF('Indicator Data'!AU127="No Data",1,IF('Indicator Data imputation'!AU126&lt;&gt;"",1,0))</f>
        <v>0</v>
      </c>
      <c r="AU123" s="42">
        <f>IF('Indicator Data'!AV127="No Data",1,IF('Indicator Data imputation'!AV126&lt;&gt;"",1,0))</f>
        <v>0</v>
      </c>
      <c r="AV123" s="42">
        <f>IF('Indicator Data'!AW127="No Data",1,IF('Indicator Data imputation'!AW126&lt;&gt;"",1,0))</f>
        <v>0</v>
      </c>
      <c r="AW123" s="42">
        <f>IF('Indicator Data'!AX127="No Data",1,IF('Indicator Data imputation'!AX126&lt;&gt;"",1,0))</f>
        <v>0</v>
      </c>
      <c r="AX123" s="42">
        <f>IF('Indicator Data'!AY127="No Data",1,IF('Indicator Data imputation'!AY126&lt;&gt;"",1,0))</f>
        <v>0</v>
      </c>
      <c r="AY123" s="42">
        <f>IF('Indicator Data'!AZ127="No Data",1,IF('Indicator Data imputation'!AZ126&lt;&gt;"",1,0))</f>
        <v>0</v>
      </c>
      <c r="AZ123" s="42">
        <f>IF('Indicator Data'!BA127="No Data",1,IF('Indicator Data imputation'!BA126&lt;&gt;"",1,0))</f>
        <v>0</v>
      </c>
      <c r="BA123" s="42">
        <f>IF('Indicator Data'!BB127="No Data",1,IF('Indicator Data imputation'!BB126&lt;&gt;"",1,0))</f>
        <v>0</v>
      </c>
      <c r="BB123" s="42">
        <f>IF('Indicator Data'!BC127="No Data",1,IF('Indicator Data imputation'!BC126&lt;&gt;"",1,0))</f>
        <v>0</v>
      </c>
      <c r="BC123" s="42">
        <f>IF('Indicator Data'!BD127="No Data",1,IF('Indicator Data imputation'!BD126&lt;&gt;"",1,0))</f>
        <v>0</v>
      </c>
      <c r="BD123" s="42">
        <f>IF('Indicator Data'!BE127="No Data",1,IF('Indicator Data imputation'!BE126&lt;&gt;"",1,0))</f>
        <v>0</v>
      </c>
      <c r="BE123" s="42">
        <f>IF('Indicator Data'!BF127="No Data",1,IF('Indicator Data imputation'!BF126&lt;&gt;"",1,0))</f>
        <v>0</v>
      </c>
      <c r="BF123" s="42">
        <f>IF('Indicator Data'!BG127="No Data",1,IF('Indicator Data imputation'!BG126&lt;&gt;"",1,0))</f>
        <v>0</v>
      </c>
      <c r="BG123" s="42">
        <f>IF('Indicator Data'!BH127="No Data",1,IF('Indicator Data imputation'!BH126&lt;&gt;"",1,0))</f>
        <v>0</v>
      </c>
      <c r="BH123" s="42">
        <f>IF('Indicator Data'!BI127="No Data",1,IF('Indicator Data imputation'!BI126&lt;&gt;"",1,0))</f>
        <v>0</v>
      </c>
      <c r="BI123" s="42">
        <f>IF('Indicator Data'!BJ127="No Data",1,IF('Indicator Data imputation'!BJ126&lt;&gt;"",1,0))</f>
        <v>1</v>
      </c>
      <c r="BJ123" s="42">
        <f>IF('Indicator Data'!BK127="No Data",1,IF('Indicator Data imputation'!BK126&lt;&gt;"",1,0))</f>
        <v>0</v>
      </c>
      <c r="BK123" s="42">
        <f>IF('Indicator Data'!BL127="No Data",1,IF('Indicator Data imputation'!BL126&lt;&gt;"",1,0))</f>
        <v>0</v>
      </c>
      <c r="BL123" s="42">
        <f>IF('Indicator Data'!BM127="No Data",1,IF('Indicator Data imputation'!BM126&lt;&gt;"",1,0))</f>
        <v>0</v>
      </c>
      <c r="BM123" s="42">
        <f>IF('Indicator Data'!BN127="No Data",1,IF('Indicator Data imputation'!BN126&lt;&gt;"",1,0))</f>
        <v>0</v>
      </c>
      <c r="BN123" s="42">
        <f>IF('Indicator Data'!BO127="No Data",1,IF('Indicator Data imputation'!BO126&lt;&gt;"",1,0))</f>
        <v>0</v>
      </c>
      <c r="BO123" s="42">
        <f>IF('Indicator Data'!BP127="No Data",1,IF('Indicator Data imputation'!BP126&lt;&gt;"",1,0))</f>
        <v>0</v>
      </c>
      <c r="BP123" s="42">
        <f>IF('Indicator Data'!BQ127="No Data",1,IF('Indicator Data imputation'!BQ126&lt;&gt;"",1,0))</f>
        <v>0</v>
      </c>
      <c r="BQ123" s="42">
        <f>IF('Indicator Data'!BR127="No Data",1,IF('Indicator Data imputation'!BR126&lt;&gt;"",1,0))</f>
        <v>0</v>
      </c>
      <c r="BR123" s="42">
        <f>IF('Indicator Data'!BS127="No Data",1,IF('Indicator Data imputation'!BS126&lt;&gt;"",1,0))</f>
        <v>0</v>
      </c>
      <c r="BS123" s="42">
        <f>IF('Indicator Data'!BT127="No Data",1,IF('Indicator Data imputation'!BT126&lt;&gt;"",1,0))</f>
        <v>0</v>
      </c>
      <c r="BT123" s="42">
        <f>IF('Indicator Data'!BU127="No Data",1,IF('Indicator Data imputation'!BU126&lt;&gt;"",1,0))</f>
        <v>0</v>
      </c>
      <c r="BU123">
        <f t="shared" si="5"/>
        <v>10</v>
      </c>
      <c r="BV123" s="44">
        <f t="shared" si="4"/>
        <v>0.13333333333333333</v>
      </c>
    </row>
    <row r="124" spans="1:74">
      <c r="A124" t="str">
        <f>'Indicator Data'!B128</f>
        <v>NZL</v>
      </c>
      <c r="B124" s="42">
        <f>IF('Indicator Data'!C128="No Data",1,IF('Indicator Data imputation'!C127&lt;&gt;"",1,0))</f>
        <v>0</v>
      </c>
      <c r="C124" s="42">
        <f>IF('Indicator Data'!D128="No Data",1,IF('Indicator Data imputation'!D127&lt;&gt;"",1,0))</f>
        <v>0</v>
      </c>
      <c r="D124" s="42">
        <f>IF('Indicator Data'!E128="No Data",1,IF('Indicator Data imputation'!E127&lt;&gt;"",1,0))</f>
        <v>0</v>
      </c>
      <c r="E124" s="42">
        <f>IF('Indicator Data'!F128="No Data",1,IF('Indicator Data imputation'!F127&lt;&gt;"",1,0))</f>
        <v>0</v>
      </c>
      <c r="F124" s="42">
        <f>IF('Indicator Data'!G128="No Data",1,IF('Indicator Data imputation'!G127&lt;&gt;"",1,0))</f>
        <v>0</v>
      </c>
      <c r="G124" s="42">
        <f>IF('Indicator Data'!H128="No Data",1,IF('Indicator Data imputation'!H127&lt;&gt;"",1,0))</f>
        <v>0</v>
      </c>
      <c r="H124" s="42">
        <f>IF('Indicator Data'!I128="No Data",1,IF('Indicator Data imputation'!I127&lt;&gt;"",1,0))</f>
        <v>0</v>
      </c>
      <c r="I124" s="42">
        <f>IF('Indicator Data'!J128="No Data",1,IF('Indicator Data imputation'!J127&lt;&gt;"",1,0))</f>
        <v>0</v>
      </c>
      <c r="J124" s="42">
        <f>IF('Indicator Data'!K128="No Data",1,IF('Indicator Data imputation'!K127&lt;&gt;"",1,0))</f>
        <v>0</v>
      </c>
      <c r="K124" s="42">
        <f>IF('Indicator Data'!L128="No Data",1,IF('Indicator Data imputation'!L127&lt;&gt;"",1,0))</f>
        <v>0</v>
      </c>
      <c r="L124" s="42">
        <f>IF('Indicator Data'!M128="No Data",1,IF('Indicator Data imputation'!M127&lt;&gt;"",1,0))</f>
        <v>1</v>
      </c>
      <c r="M124" s="42">
        <f>IF('Indicator Data'!N128="No Data",1,IF('Indicator Data imputation'!N127&lt;&gt;"",1,0))</f>
        <v>1</v>
      </c>
      <c r="N124" s="42">
        <f>IF('Indicator Data'!O128="No Data",1,IF('Indicator Data imputation'!O127&lt;&gt;"",1,0))</f>
        <v>1</v>
      </c>
      <c r="O124" s="42">
        <f>IF('Indicator Data'!P128="No Data",1,IF('Indicator Data imputation'!P127&lt;&gt;"",1,0))</f>
        <v>1</v>
      </c>
      <c r="P124" s="42">
        <f>IF('Indicator Data'!Q128="No Data",1,IF('Indicator Data imputation'!Q127&lt;&gt;"",1,0))</f>
        <v>0</v>
      </c>
      <c r="Q124" s="42">
        <f>IF('Indicator Data'!R128="No Data",1,IF('Indicator Data imputation'!R127&lt;&gt;"",1,0))</f>
        <v>0</v>
      </c>
      <c r="R124" s="42">
        <f>IF('Indicator Data'!S128="No Data",1,IF('Indicator Data imputation'!S127&lt;&gt;"",1,0))</f>
        <v>0</v>
      </c>
      <c r="S124" s="42">
        <f>IF('Indicator Data'!T128="No Data",1,IF('Indicator Data imputation'!T127&lt;&gt;"",1,0))</f>
        <v>0</v>
      </c>
      <c r="T124" s="42">
        <f>IF('Indicator Data'!U128="No Data",1,IF('Indicator Data imputation'!U127&lt;&gt;"",1,0))</f>
        <v>0</v>
      </c>
      <c r="U124" s="42">
        <f>IF('Indicator Data'!V128="No Data",1,IF('Indicator Data imputation'!V127&lt;&gt;"",1,0))</f>
        <v>0</v>
      </c>
      <c r="V124" s="42">
        <f>IF('Indicator Data'!W128="No Data",1,IF('Indicator Data imputation'!W127&lt;&gt;"",1,0))</f>
        <v>0</v>
      </c>
      <c r="W124" s="42">
        <f>IF('Indicator Data'!X128="No Data",1,IF('Indicator Data imputation'!X127&lt;&gt;"",1,0))</f>
        <v>0</v>
      </c>
      <c r="X124" s="42">
        <f>IF('Indicator Data'!Y128="No Data",1,IF('Indicator Data imputation'!Y127&lt;&gt;"",1,0))</f>
        <v>0</v>
      </c>
      <c r="Y124" s="42">
        <f>IF('Indicator Data'!Z128="No Data",1,IF('Indicator Data imputation'!Z127&lt;&gt;"",1,0))</f>
        <v>0</v>
      </c>
      <c r="Z124" s="42">
        <f>IF('Indicator Data'!AA128="No Data",1,IF('Indicator Data imputation'!AA127&lt;&gt;"",1,0))</f>
        <v>1</v>
      </c>
      <c r="AA124" s="42">
        <f>IF('Indicator Data'!AB128="No Data",1,IF('Indicator Data imputation'!AB127&lt;&gt;"",1,0))</f>
        <v>0</v>
      </c>
      <c r="AB124" s="42">
        <f>IF('Indicator Data'!AC128="No Data",1,IF('Indicator Data imputation'!AC127&lt;&gt;"",1,0))</f>
        <v>0</v>
      </c>
      <c r="AC124" s="42">
        <f>IF('Indicator Data'!AD128="No Data",1,IF('Indicator Data imputation'!AD127&lt;&gt;"",1,0))</f>
        <v>0</v>
      </c>
      <c r="AD124" s="42">
        <f>IF('Indicator Data'!AE128="No Data",1,IF('Indicator Data imputation'!AE127&lt;&gt;"",1,0))</f>
        <v>0</v>
      </c>
      <c r="AE124" s="42">
        <f>IF('Indicator Data'!AF128="No Data",1,IF('Indicator Data imputation'!AF127&lt;&gt;"",1,0))</f>
        <v>0</v>
      </c>
      <c r="AF124" s="42">
        <f>IF('Indicator Data'!AG128="No Data",1,IF('Indicator Data imputation'!AG127&lt;&gt;"",1,0))</f>
        <v>0</v>
      </c>
      <c r="AG124" s="42">
        <f>IF('Indicator Data'!AH128="No Data",1,IF('Indicator Data imputation'!AH127&lt;&gt;"",1,0))</f>
        <v>0</v>
      </c>
      <c r="AH124" s="42">
        <f>IF('Indicator Data'!AI128="No Data",1,IF('Indicator Data imputation'!AI127&lt;&gt;"",1,0))</f>
        <v>1</v>
      </c>
      <c r="AI124" s="42">
        <f>IF('Indicator Data'!AJ128="No Data",1,IF('Indicator Data imputation'!AJ127&lt;&gt;"",1,0))</f>
        <v>0</v>
      </c>
      <c r="AJ124" s="42">
        <f>IF('Indicator Data'!AK128="No Data",1,IF('Indicator Data imputation'!AK127&lt;&gt;"",1,0))</f>
        <v>0</v>
      </c>
      <c r="AK124" s="42">
        <f>IF('Indicator Data'!AL128="No Data",1,IF('Indicator Data imputation'!AL127&lt;&gt;"",1,0))</f>
        <v>0</v>
      </c>
      <c r="AL124" s="42">
        <f>IF('Indicator Data'!AM128="No Data",1,IF('Indicator Data imputation'!AM127&lt;&gt;"",1,0))</f>
        <v>1</v>
      </c>
      <c r="AM124" s="42">
        <f>IF('Indicator Data'!AN128="No Data",1,IF('Indicator Data imputation'!AN127&lt;&gt;"",1,0))</f>
        <v>0</v>
      </c>
      <c r="AN124" s="42">
        <f>IF('Indicator Data'!AO128="No Data",1,IF('Indicator Data imputation'!AO127&lt;&gt;"",1,0))</f>
        <v>0</v>
      </c>
      <c r="AO124" s="42">
        <f>IF('Indicator Data'!AP128="No Data",1,IF('Indicator Data imputation'!AP127&lt;&gt;"",1,0))</f>
        <v>1</v>
      </c>
      <c r="AP124" s="42">
        <f>IF('Indicator Data'!AQ128="No Data",1,IF('Indicator Data imputation'!AQ127&lt;&gt;"",1,0))</f>
        <v>0</v>
      </c>
      <c r="AQ124" s="42">
        <f>IF('Indicator Data'!AR128="No Data",1,IF('Indicator Data imputation'!AR127&lt;&gt;"",1,0))</f>
        <v>0</v>
      </c>
      <c r="AR124" s="42">
        <f>IF('Indicator Data'!AS128="No Data",1,IF('Indicator Data imputation'!AS127&lt;&gt;"",1,0))</f>
        <v>0</v>
      </c>
      <c r="AS124" s="42">
        <f>IF('Indicator Data'!AT128="No Data",1,IF('Indicator Data imputation'!AT127&lt;&gt;"",1,0))</f>
        <v>1</v>
      </c>
      <c r="AT124" s="42">
        <f>IF('Indicator Data'!AU128="No Data",1,IF('Indicator Data imputation'!AU127&lt;&gt;"",1,0))</f>
        <v>0</v>
      </c>
      <c r="AU124" s="42">
        <f>IF('Indicator Data'!AV128="No Data",1,IF('Indicator Data imputation'!AV127&lt;&gt;"",1,0))</f>
        <v>0</v>
      </c>
      <c r="AV124" s="42">
        <f>IF('Indicator Data'!AW128="No Data",1,IF('Indicator Data imputation'!AW127&lt;&gt;"",1,0))</f>
        <v>1</v>
      </c>
      <c r="AW124" s="42">
        <f>IF('Indicator Data'!AX128="No Data",1,IF('Indicator Data imputation'!AX127&lt;&gt;"",1,0))</f>
        <v>0</v>
      </c>
      <c r="AX124" s="42">
        <f>IF('Indicator Data'!AY128="No Data",1,IF('Indicator Data imputation'!AY127&lt;&gt;"",1,0))</f>
        <v>0</v>
      </c>
      <c r="AY124" s="42">
        <f>IF('Indicator Data'!AZ128="No Data",1,IF('Indicator Data imputation'!AZ127&lt;&gt;"",1,0))</f>
        <v>0</v>
      </c>
      <c r="AZ124" s="42">
        <f>IF('Indicator Data'!BA128="No Data",1,IF('Indicator Data imputation'!BA127&lt;&gt;"",1,0))</f>
        <v>0</v>
      </c>
      <c r="BA124" s="42">
        <f>IF('Indicator Data'!BB128="No Data",1,IF('Indicator Data imputation'!BB127&lt;&gt;"",1,0))</f>
        <v>0</v>
      </c>
      <c r="BB124" s="42">
        <f>IF('Indicator Data'!BC128="No Data",1,IF('Indicator Data imputation'!BC127&lt;&gt;"",1,0))</f>
        <v>0</v>
      </c>
      <c r="BC124" s="42">
        <f>IF('Indicator Data'!BD128="No Data",1,IF('Indicator Data imputation'!BD127&lt;&gt;"",1,0))</f>
        <v>0</v>
      </c>
      <c r="BD124" s="42">
        <f>IF('Indicator Data'!BE128="No Data",1,IF('Indicator Data imputation'!BE127&lt;&gt;"",1,0))</f>
        <v>0</v>
      </c>
      <c r="BE124" s="42">
        <f>IF('Indicator Data'!BF128="No Data",1,IF('Indicator Data imputation'!BF127&lt;&gt;"",1,0))</f>
        <v>0</v>
      </c>
      <c r="BF124" s="42">
        <f>IF('Indicator Data'!BG128="No Data",1,IF('Indicator Data imputation'!BG127&lt;&gt;"",1,0))</f>
        <v>0</v>
      </c>
      <c r="BG124" s="42">
        <f>IF('Indicator Data'!BH128="No Data",1,IF('Indicator Data imputation'!BH127&lt;&gt;"",1,0))</f>
        <v>0</v>
      </c>
      <c r="BH124" s="42">
        <f>IF('Indicator Data'!BI128="No Data",1,IF('Indicator Data imputation'!BI127&lt;&gt;"",1,0))</f>
        <v>0</v>
      </c>
      <c r="BI124" s="42">
        <f>IF('Indicator Data'!BJ128="No Data",1,IF('Indicator Data imputation'!BJ127&lt;&gt;"",1,0))</f>
        <v>1</v>
      </c>
      <c r="BJ124" s="42">
        <f>IF('Indicator Data'!BK128="No Data",1,IF('Indicator Data imputation'!BK127&lt;&gt;"",1,0))</f>
        <v>0</v>
      </c>
      <c r="BK124" s="42">
        <f>IF('Indicator Data'!BL128="No Data",1,IF('Indicator Data imputation'!BL127&lt;&gt;"",1,0))</f>
        <v>0</v>
      </c>
      <c r="BL124" s="42">
        <f>IF('Indicator Data'!BM128="No Data",1,IF('Indicator Data imputation'!BM127&lt;&gt;"",1,0))</f>
        <v>0</v>
      </c>
      <c r="BM124" s="42">
        <f>IF('Indicator Data'!BN128="No Data",1,IF('Indicator Data imputation'!BN127&lt;&gt;"",1,0))</f>
        <v>0</v>
      </c>
      <c r="BN124" s="42">
        <f>IF('Indicator Data'!BO128="No Data",1,IF('Indicator Data imputation'!BO127&lt;&gt;"",1,0))</f>
        <v>0</v>
      </c>
      <c r="BO124" s="42">
        <f>IF('Indicator Data'!BP128="No Data",1,IF('Indicator Data imputation'!BP127&lt;&gt;"",1,0))</f>
        <v>0</v>
      </c>
      <c r="BP124" s="42">
        <f>IF('Indicator Data'!BQ128="No Data",1,IF('Indicator Data imputation'!BQ127&lt;&gt;"",1,0))</f>
        <v>0</v>
      </c>
      <c r="BQ124" s="42">
        <f>IF('Indicator Data'!BR128="No Data",1,IF('Indicator Data imputation'!BR127&lt;&gt;"",1,0))</f>
        <v>0</v>
      </c>
      <c r="BR124" s="42">
        <f>IF('Indicator Data'!BS128="No Data",1,IF('Indicator Data imputation'!BS127&lt;&gt;"",1,0))</f>
        <v>0</v>
      </c>
      <c r="BS124" s="42">
        <f>IF('Indicator Data'!BT128="No Data",1,IF('Indicator Data imputation'!BT127&lt;&gt;"",1,0))</f>
        <v>0</v>
      </c>
      <c r="BT124" s="42">
        <f>IF('Indicator Data'!BU128="No Data",1,IF('Indicator Data imputation'!BU127&lt;&gt;"",1,0))</f>
        <v>0</v>
      </c>
      <c r="BU124">
        <f t="shared" si="5"/>
        <v>11</v>
      </c>
      <c r="BV124" s="44">
        <f t="shared" si="4"/>
        <v>0.14666666666666667</v>
      </c>
    </row>
    <row r="125" spans="1:74">
      <c r="A125" t="str">
        <f>'Indicator Data'!B129</f>
        <v>NIC</v>
      </c>
      <c r="B125" s="42">
        <f>IF('Indicator Data'!C129="No Data",1,IF('Indicator Data imputation'!C128&lt;&gt;"",1,0))</f>
        <v>0</v>
      </c>
      <c r="C125" s="42">
        <f>IF('Indicator Data'!D129="No Data",1,IF('Indicator Data imputation'!D128&lt;&gt;"",1,0))</f>
        <v>0</v>
      </c>
      <c r="D125" s="42">
        <f>IF('Indicator Data'!E129="No Data",1,IF('Indicator Data imputation'!E128&lt;&gt;"",1,0))</f>
        <v>0</v>
      </c>
      <c r="E125" s="42">
        <f>IF('Indicator Data'!F129="No Data",1,IF('Indicator Data imputation'!F128&lt;&gt;"",1,0))</f>
        <v>0</v>
      </c>
      <c r="F125" s="42">
        <f>IF('Indicator Data'!G129="No Data",1,IF('Indicator Data imputation'!G128&lt;&gt;"",1,0))</f>
        <v>0</v>
      </c>
      <c r="G125" s="42">
        <f>IF('Indicator Data'!H129="No Data",1,IF('Indicator Data imputation'!H128&lt;&gt;"",1,0))</f>
        <v>0</v>
      </c>
      <c r="H125" s="42">
        <f>IF('Indicator Data'!I129="No Data",1,IF('Indicator Data imputation'!I128&lt;&gt;"",1,0))</f>
        <v>0</v>
      </c>
      <c r="I125" s="42">
        <f>IF('Indicator Data'!J129="No Data",1,IF('Indicator Data imputation'!J128&lt;&gt;"",1,0))</f>
        <v>0</v>
      </c>
      <c r="J125" s="42">
        <f>IF('Indicator Data'!K129="No Data",1,IF('Indicator Data imputation'!K128&lt;&gt;"",1,0))</f>
        <v>0</v>
      </c>
      <c r="K125" s="42">
        <f>IF('Indicator Data'!L129="No Data",1,IF('Indicator Data imputation'!L128&lt;&gt;"",1,0))</f>
        <v>0</v>
      </c>
      <c r="L125" s="42">
        <f>IF('Indicator Data'!M129="No Data",1,IF('Indicator Data imputation'!M128&lt;&gt;"",1,0))</f>
        <v>1</v>
      </c>
      <c r="M125" s="42">
        <f>IF('Indicator Data'!N129="No Data",1,IF('Indicator Data imputation'!N128&lt;&gt;"",1,0))</f>
        <v>1</v>
      </c>
      <c r="N125" s="42">
        <f>IF('Indicator Data'!O129="No Data",1,IF('Indicator Data imputation'!O128&lt;&gt;"",1,0))</f>
        <v>1</v>
      </c>
      <c r="O125" s="42">
        <f>IF('Indicator Data'!P129="No Data",1,IF('Indicator Data imputation'!P128&lt;&gt;"",1,0))</f>
        <v>1</v>
      </c>
      <c r="P125" s="42">
        <f>IF('Indicator Data'!Q129="No Data",1,IF('Indicator Data imputation'!Q128&lt;&gt;"",1,0))</f>
        <v>0</v>
      </c>
      <c r="Q125" s="42">
        <f>IF('Indicator Data'!R129="No Data",1,IF('Indicator Data imputation'!R128&lt;&gt;"",1,0))</f>
        <v>0</v>
      </c>
      <c r="R125" s="42">
        <f>IF('Indicator Data'!S129="No Data",1,IF('Indicator Data imputation'!S128&lt;&gt;"",1,0))</f>
        <v>0</v>
      </c>
      <c r="S125" s="42">
        <f>IF('Indicator Data'!T129="No Data",1,IF('Indicator Data imputation'!T128&lt;&gt;"",1,0))</f>
        <v>0</v>
      </c>
      <c r="T125" s="42">
        <f>IF('Indicator Data'!U129="No Data",1,IF('Indicator Data imputation'!U128&lt;&gt;"",1,0))</f>
        <v>0</v>
      </c>
      <c r="U125" s="42">
        <f>IF('Indicator Data'!V129="No Data",1,IF('Indicator Data imputation'!V128&lt;&gt;"",1,0))</f>
        <v>0</v>
      </c>
      <c r="V125" s="42">
        <f>IF('Indicator Data'!W129="No Data",1,IF('Indicator Data imputation'!W128&lt;&gt;"",1,0))</f>
        <v>0</v>
      </c>
      <c r="W125" s="42">
        <f>IF('Indicator Data'!X129="No Data",1,IF('Indicator Data imputation'!X128&lt;&gt;"",1,0))</f>
        <v>0</v>
      </c>
      <c r="X125" s="42">
        <f>IF('Indicator Data'!Y129="No Data",1,IF('Indicator Data imputation'!Y128&lt;&gt;"",1,0))</f>
        <v>0</v>
      </c>
      <c r="Y125" s="42">
        <f>IF('Indicator Data'!Z129="No Data",1,IF('Indicator Data imputation'!Z128&lt;&gt;"",1,0))</f>
        <v>0</v>
      </c>
      <c r="Z125" s="42">
        <f>IF('Indicator Data'!AA129="No Data",1,IF('Indicator Data imputation'!AA128&lt;&gt;"",1,0))</f>
        <v>1</v>
      </c>
      <c r="AA125" s="42">
        <f>IF('Indicator Data'!AB129="No Data",1,IF('Indicator Data imputation'!AB128&lt;&gt;"",1,0))</f>
        <v>0</v>
      </c>
      <c r="AB125" s="42">
        <f>IF('Indicator Data'!AC129="No Data",1,IF('Indicator Data imputation'!AC128&lt;&gt;"",1,0))</f>
        <v>0</v>
      </c>
      <c r="AC125" s="42">
        <f>IF('Indicator Data'!AD129="No Data",1,IF('Indicator Data imputation'!AD128&lt;&gt;"",1,0))</f>
        <v>0</v>
      </c>
      <c r="AD125" s="42">
        <f>IF('Indicator Data'!AE129="No Data",1,IF('Indicator Data imputation'!AE128&lt;&gt;"",1,0))</f>
        <v>0</v>
      </c>
      <c r="AE125" s="42">
        <f>IF('Indicator Data'!AF129="No Data",1,IF('Indicator Data imputation'!AF128&lt;&gt;"",1,0))</f>
        <v>0</v>
      </c>
      <c r="AF125" s="42">
        <f>IF('Indicator Data'!AG129="No Data",1,IF('Indicator Data imputation'!AG128&lt;&gt;"",1,0))</f>
        <v>0</v>
      </c>
      <c r="AG125" s="42">
        <f>IF('Indicator Data'!AH129="No Data",1,IF('Indicator Data imputation'!AH128&lt;&gt;"",1,0))</f>
        <v>0</v>
      </c>
      <c r="AH125" s="42">
        <f>IF('Indicator Data'!AI129="No Data",1,IF('Indicator Data imputation'!AI128&lt;&gt;"",1,0))</f>
        <v>0</v>
      </c>
      <c r="AI125" s="42">
        <f>IF('Indicator Data'!AJ129="No Data",1,IF('Indicator Data imputation'!AJ128&lt;&gt;"",1,0))</f>
        <v>0</v>
      </c>
      <c r="AJ125" s="42">
        <f>IF('Indicator Data'!AK129="No Data",1,IF('Indicator Data imputation'!AK128&lt;&gt;"",1,0))</f>
        <v>0</v>
      </c>
      <c r="AK125" s="42">
        <f>IF('Indicator Data'!AL129="No Data",1,IF('Indicator Data imputation'!AL128&lt;&gt;"",1,0))</f>
        <v>0</v>
      </c>
      <c r="AL125" s="42">
        <f>IF('Indicator Data'!AM129="No Data",1,IF('Indicator Data imputation'!AM128&lt;&gt;"",1,0))</f>
        <v>0</v>
      </c>
      <c r="AM125" s="42">
        <f>IF('Indicator Data'!AN129="No Data",1,IF('Indicator Data imputation'!AN128&lt;&gt;"",1,0))</f>
        <v>0</v>
      </c>
      <c r="AN125" s="42">
        <f>IF('Indicator Data'!AO129="No Data",1,IF('Indicator Data imputation'!AO128&lt;&gt;"",1,0))</f>
        <v>0</v>
      </c>
      <c r="AO125" s="42">
        <f>IF('Indicator Data'!AP129="No Data",1,IF('Indicator Data imputation'!AP128&lt;&gt;"",1,0))</f>
        <v>0</v>
      </c>
      <c r="AP125" s="42">
        <f>IF('Indicator Data'!AQ129="No Data",1,IF('Indicator Data imputation'!AQ128&lt;&gt;"",1,0))</f>
        <v>0</v>
      </c>
      <c r="AQ125" s="42">
        <f>IF('Indicator Data'!AR129="No Data",1,IF('Indicator Data imputation'!AR128&lt;&gt;"",1,0))</f>
        <v>0</v>
      </c>
      <c r="AR125" s="42">
        <f>IF('Indicator Data'!AS129="No Data",1,IF('Indicator Data imputation'!AS128&lt;&gt;"",1,0))</f>
        <v>0</v>
      </c>
      <c r="AS125" s="42">
        <f>IF('Indicator Data'!AT129="No Data",1,IF('Indicator Data imputation'!AT128&lt;&gt;"",1,0))</f>
        <v>0</v>
      </c>
      <c r="AT125" s="42">
        <f>IF('Indicator Data'!AU129="No Data",1,IF('Indicator Data imputation'!AU128&lt;&gt;"",1,0))</f>
        <v>0</v>
      </c>
      <c r="AU125" s="42">
        <f>IF('Indicator Data'!AV129="No Data",1,IF('Indicator Data imputation'!AV128&lt;&gt;"",1,0))</f>
        <v>0</v>
      </c>
      <c r="AV125" s="42">
        <f>IF('Indicator Data'!AW129="No Data",1,IF('Indicator Data imputation'!AW128&lt;&gt;"",1,0))</f>
        <v>0</v>
      </c>
      <c r="AW125" s="42">
        <f>IF('Indicator Data'!AX129="No Data",1,IF('Indicator Data imputation'!AX128&lt;&gt;"",1,0))</f>
        <v>0</v>
      </c>
      <c r="AX125" s="42">
        <f>IF('Indicator Data'!AY129="No Data",1,IF('Indicator Data imputation'!AY128&lt;&gt;"",1,0))</f>
        <v>0</v>
      </c>
      <c r="AY125" s="42">
        <f>IF('Indicator Data'!AZ129="No Data",1,IF('Indicator Data imputation'!AZ128&lt;&gt;"",1,0))</f>
        <v>0</v>
      </c>
      <c r="AZ125" s="42">
        <f>IF('Indicator Data'!BA129="No Data",1,IF('Indicator Data imputation'!BA128&lt;&gt;"",1,0))</f>
        <v>0</v>
      </c>
      <c r="BA125" s="42">
        <f>IF('Indicator Data'!BB129="No Data",1,IF('Indicator Data imputation'!BB128&lt;&gt;"",1,0))</f>
        <v>0</v>
      </c>
      <c r="BB125" s="42">
        <f>IF('Indicator Data'!BC129="No Data",1,IF('Indicator Data imputation'!BC128&lt;&gt;"",1,0))</f>
        <v>0</v>
      </c>
      <c r="BC125" s="42">
        <f>IF('Indicator Data'!BD129="No Data",1,IF('Indicator Data imputation'!BD128&lt;&gt;"",1,0))</f>
        <v>0</v>
      </c>
      <c r="BD125" s="42">
        <f>IF('Indicator Data'!BE129="No Data",1,IF('Indicator Data imputation'!BE128&lt;&gt;"",1,0))</f>
        <v>0</v>
      </c>
      <c r="BE125" s="42">
        <f>IF('Indicator Data'!BF129="No Data",1,IF('Indicator Data imputation'!BF128&lt;&gt;"",1,0))</f>
        <v>0</v>
      </c>
      <c r="BF125" s="42">
        <f>IF('Indicator Data'!BG129="No Data",1,IF('Indicator Data imputation'!BG128&lt;&gt;"",1,0))</f>
        <v>0</v>
      </c>
      <c r="BG125" s="42">
        <f>IF('Indicator Data'!BH129="No Data",1,IF('Indicator Data imputation'!BH128&lt;&gt;"",1,0))</f>
        <v>0</v>
      </c>
      <c r="BH125" s="42">
        <f>IF('Indicator Data'!BI129="No Data",1,IF('Indicator Data imputation'!BI128&lt;&gt;"",1,0))</f>
        <v>0</v>
      </c>
      <c r="BI125" s="42">
        <f>IF('Indicator Data'!BJ129="No Data",1,IF('Indicator Data imputation'!BJ128&lt;&gt;"",1,0))</f>
        <v>0</v>
      </c>
      <c r="BJ125" s="42">
        <f>IF('Indicator Data'!BK129="No Data",1,IF('Indicator Data imputation'!BK128&lt;&gt;"",1,0))</f>
        <v>0</v>
      </c>
      <c r="BK125" s="42">
        <f>IF('Indicator Data'!BL129="No Data",1,IF('Indicator Data imputation'!BL128&lt;&gt;"",1,0))</f>
        <v>0</v>
      </c>
      <c r="BL125" s="42">
        <f>IF('Indicator Data'!BM129="No Data",1,IF('Indicator Data imputation'!BM128&lt;&gt;"",1,0))</f>
        <v>0</v>
      </c>
      <c r="BM125" s="42">
        <f>IF('Indicator Data'!BN129="No Data",1,IF('Indicator Data imputation'!BN128&lt;&gt;"",1,0))</f>
        <v>0</v>
      </c>
      <c r="BN125" s="42">
        <f>IF('Indicator Data'!BO129="No Data",1,IF('Indicator Data imputation'!BO128&lt;&gt;"",1,0))</f>
        <v>0</v>
      </c>
      <c r="BO125" s="42">
        <f>IF('Indicator Data'!BP129="No Data",1,IF('Indicator Data imputation'!BP128&lt;&gt;"",1,0))</f>
        <v>0</v>
      </c>
      <c r="BP125" s="42">
        <f>IF('Indicator Data'!BQ129="No Data",1,IF('Indicator Data imputation'!BQ128&lt;&gt;"",1,0))</f>
        <v>0</v>
      </c>
      <c r="BQ125" s="42">
        <f>IF('Indicator Data'!BR129="No Data",1,IF('Indicator Data imputation'!BR128&lt;&gt;"",1,0))</f>
        <v>0</v>
      </c>
      <c r="BR125" s="42">
        <f>IF('Indicator Data'!BS129="No Data",1,IF('Indicator Data imputation'!BS128&lt;&gt;"",1,0))</f>
        <v>0</v>
      </c>
      <c r="BS125" s="42">
        <f>IF('Indicator Data'!BT129="No Data",1,IF('Indicator Data imputation'!BT128&lt;&gt;"",1,0))</f>
        <v>0</v>
      </c>
      <c r="BT125" s="42">
        <f>IF('Indicator Data'!BU129="No Data",1,IF('Indicator Data imputation'!BU128&lt;&gt;"",1,0))</f>
        <v>0</v>
      </c>
      <c r="BU125">
        <f t="shared" si="5"/>
        <v>5</v>
      </c>
      <c r="BV125" s="44">
        <f t="shared" si="4"/>
        <v>6.6666666666666666E-2</v>
      </c>
    </row>
    <row r="126" spans="1:74">
      <c r="A126" t="str">
        <f>'Indicator Data'!B130</f>
        <v>NER</v>
      </c>
      <c r="B126" s="42">
        <f>IF('Indicator Data'!C130="No Data",1,IF('Indicator Data imputation'!C129&lt;&gt;"",1,0))</f>
        <v>0</v>
      </c>
      <c r="C126" s="42">
        <f>IF('Indicator Data'!D130="No Data",1,IF('Indicator Data imputation'!D129&lt;&gt;"",1,0))</f>
        <v>0</v>
      </c>
      <c r="D126" s="42">
        <f>IF('Indicator Data'!E130="No Data",1,IF('Indicator Data imputation'!E129&lt;&gt;"",1,0))</f>
        <v>0</v>
      </c>
      <c r="E126" s="42">
        <f>IF('Indicator Data'!F130="No Data",1,IF('Indicator Data imputation'!F129&lt;&gt;"",1,0))</f>
        <v>0</v>
      </c>
      <c r="F126" s="42">
        <f>IF('Indicator Data'!G130="No Data",1,IF('Indicator Data imputation'!G129&lt;&gt;"",1,0))</f>
        <v>0</v>
      </c>
      <c r="G126" s="42">
        <f>IF('Indicator Data'!H130="No Data",1,IF('Indicator Data imputation'!H129&lt;&gt;"",1,0))</f>
        <v>0</v>
      </c>
      <c r="H126" s="42">
        <f>IF('Indicator Data'!I130="No Data",1,IF('Indicator Data imputation'!I129&lt;&gt;"",1,0))</f>
        <v>0</v>
      </c>
      <c r="I126" s="42">
        <f>IF('Indicator Data'!J130="No Data",1,IF('Indicator Data imputation'!J129&lt;&gt;"",1,0))</f>
        <v>0</v>
      </c>
      <c r="J126" s="42">
        <f>IF('Indicator Data'!K130="No Data",1,IF('Indicator Data imputation'!K129&lt;&gt;"",1,0))</f>
        <v>0</v>
      </c>
      <c r="K126" s="42">
        <f>IF('Indicator Data'!L130="No Data",1,IF('Indicator Data imputation'!L129&lt;&gt;"",1,0))</f>
        <v>0</v>
      </c>
      <c r="L126" s="42">
        <f>IF('Indicator Data'!M130="No Data",1,IF('Indicator Data imputation'!M129&lt;&gt;"",1,0))</f>
        <v>0</v>
      </c>
      <c r="M126" s="42">
        <f>IF('Indicator Data'!N130="No Data",1,IF('Indicator Data imputation'!N129&lt;&gt;"",1,0))</f>
        <v>0</v>
      </c>
      <c r="N126" s="42">
        <f>IF('Indicator Data'!O130="No Data",1,IF('Indicator Data imputation'!O129&lt;&gt;"",1,0))</f>
        <v>0</v>
      </c>
      <c r="O126" s="42">
        <f>IF('Indicator Data'!P130="No Data",1,IF('Indicator Data imputation'!P129&lt;&gt;"",1,0))</f>
        <v>0</v>
      </c>
      <c r="P126" s="42">
        <f>IF('Indicator Data'!Q130="No Data",1,IF('Indicator Data imputation'!Q129&lt;&gt;"",1,0))</f>
        <v>0</v>
      </c>
      <c r="Q126" s="42">
        <f>IF('Indicator Data'!R130="No Data",1,IF('Indicator Data imputation'!R129&lt;&gt;"",1,0))</f>
        <v>0</v>
      </c>
      <c r="R126" s="42">
        <f>IF('Indicator Data'!S130="No Data",1,IF('Indicator Data imputation'!S129&lt;&gt;"",1,0))</f>
        <v>0</v>
      </c>
      <c r="S126" s="42">
        <f>IF('Indicator Data'!T130="No Data",1,IF('Indicator Data imputation'!T129&lt;&gt;"",1,0))</f>
        <v>0</v>
      </c>
      <c r="T126" s="42">
        <f>IF('Indicator Data'!U130="No Data",1,IF('Indicator Data imputation'!U129&lt;&gt;"",1,0))</f>
        <v>0</v>
      </c>
      <c r="U126" s="42">
        <f>IF('Indicator Data'!V130="No Data",1,IF('Indicator Data imputation'!V129&lt;&gt;"",1,0))</f>
        <v>0</v>
      </c>
      <c r="V126" s="42">
        <f>IF('Indicator Data'!W130="No Data",1,IF('Indicator Data imputation'!W129&lt;&gt;"",1,0))</f>
        <v>0</v>
      </c>
      <c r="W126" s="42">
        <f>IF('Indicator Data'!X130="No Data",1,IF('Indicator Data imputation'!X129&lt;&gt;"",1,0))</f>
        <v>0</v>
      </c>
      <c r="X126" s="42">
        <f>IF('Indicator Data'!Y130="No Data",1,IF('Indicator Data imputation'!Y129&lt;&gt;"",1,0))</f>
        <v>0</v>
      </c>
      <c r="Y126" s="42">
        <f>IF('Indicator Data'!Z130="No Data",1,IF('Indicator Data imputation'!Z129&lt;&gt;"",1,0))</f>
        <v>0</v>
      </c>
      <c r="Z126" s="42">
        <f>IF('Indicator Data'!AA130="No Data",1,IF('Indicator Data imputation'!AA129&lt;&gt;"",1,0))</f>
        <v>0</v>
      </c>
      <c r="AA126" s="42">
        <f>IF('Indicator Data'!AB130="No Data",1,IF('Indicator Data imputation'!AB129&lt;&gt;"",1,0))</f>
        <v>1</v>
      </c>
      <c r="AB126" s="42">
        <f>IF('Indicator Data'!AC130="No Data",1,IF('Indicator Data imputation'!AC129&lt;&gt;"",1,0))</f>
        <v>0</v>
      </c>
      <c r="AC126" s="42">
        <f>IF('Indicator Data'!AD130="No Data",1,IF('Indicator Data imputation'!AD129&lt;&gt;"",1,0))</f>
        <v>0</v>
      </c>
      <c r="AD126" s="42">
        <f>IF('Indicator Data'!AE130="No Data",1,IF('Indicator Data imputation'!AE129&lt;&gt;"",1,0))</f>
        <v>0</v>
      </c>
      <c r="AE126" s="42">
        <f>IF('Indicator Data'!AF130="No Data",1,IF('Indicator Data imputation'!AF129&lt;&gt;"",1,0))</f>
        <v>0</v>
      </c>
      <c r="AF126" s="42">
        <f>IF('Indicator Data'!AG130="No Data",1,IF('Indicator Data imputation'!AG129&lt;&gt;"",1,0))</f>
        <v>0</v>
      </c>
      <c r="AG126" s="42">
        <f>IF('Indicator Data'!AH130="No Data",1,IF('Indicator Data imputation'!AH129&lt;&gt;"",1,0))</f>
        <v>0</v>
      </c>
      <c r="AH126" s="42">
        <f>IF('Indicator Data'!AI130="No Data",1,IF('Indicator Data imputation'!AI129&lt;&gt;"",1,0))</f>
        <v>0</v>
      </c>
      <c r="AI126" s="42">
        <f>IF('Indicator Data'!AJ130="No Data",1,IF('Indicator Data imputation'!AJ129&lt;&gt;"",1,0))</f>
        <v>0</v>
      </c>
      <c r="AJ126" s="42">
        <f>IF('Indicator Data'!AK130="No Data",1,IF('Indicator Data imputation'!AK129&lt;&gt;"",1,0))</f>
        <v>0</v>
      </c>
      <c r="AK126" s="42">
        <f>IF('Indicator Data'!AL130="No Data",1,IF('Indicator Data imputation'!AL129&lt;&gt;"",1,0))</f>
        <v>0</v>
      </c>
      <c r="AL126" s="42">
        <f>IF('Indicator Data'!AM130="No Data",1,IF('Indicator Data imputation'!AM129&lt;&gt;"",1,0))</f>
        <v>0</v>
      </c>
      <c r="AM126" s="42">
        <f>IF('Indicator Data'!AN130="No Data",1,IF('Indicator Data imputation'!AN129&lt;&gt;"",1,0))</f>
        <v>0</v>
      </c>
      <c r="AN126" s="42">
        <f>IF('Indicator Data'!AO130="No Data",1,IF('Indicator Data imputation'!AO129&lt;&gt;"",1,0))</f>
        <v>0</v>
      </c>
      <c r="AO126" s="42">
        <f>IF('Indicator Data'!AP130="No Data",1,IF('Indicator Data imputation'!AP129&lt;&gt;"",1,0))</f>
        <v>0</v>
      </c>
      <c r="AP126" s="42">
        <f>IF('Indicator Data'!AQ130="No Data",1,IF('Indicator Data imputation'!AQ129&lt;&gt;"",1,0))</f>
        <v>0</v>
      </c>
      <c r="AQ126" s="42">
        <f>IF('Indicator Data'!AR130="No Data",1,IF('Indicator Data imputation'!AR129&lt;&gt;"",1,0))</f>
        <v>0</v>
      </c>
      <c r="AR126" s="42">
        <f>IF('Indicator Data'!AS130="No Data",1,IF('Indicator Data imputation'!AS129&lt;&gt;"",1,0))</f>
        <v>0</v>
      </c>
      <c r="AS126" s="42">
        <f>IF('Indicator Data'!AT130="No Data",1,IF('Indicator Data imputation'!AT129&lt;&gt;"",1,0))</f>
        <v>0</v>
      </c>
      <c r="AT126" s="42">
        <f>IF('Indicator Data'!AU130="No Data",1,IF('Indicator Data imputation'!AU129&lt;&gt;"",1,0))</f>
        <v>0</v>
      </c>
      <c r="AU126" s="42">
        <f>IF('Indicator Data'!AV130="No Data",1,IF('Indicator Data imputation'!AV129&lt;&gt;"",1,0))</f>
        <v>0</v>
      </c>
      <c r="AV126" s="42">
        <f>IF('Indicator Data'!AW130="No Data",1,IF('Indicator Data imputation'!AW129&lt;&gt;"",1,0))</f>
        <v>0</v>
      </c>
      <c r="AW126" s="42">
        <f>IF('Indicator Data'!AX130="No Data",1,IF('Indicator Data imputation'!AX129&lt;&gt;"",1,0))</f>
        <v>0</v>
      </c>
      <c r="AX126" s="42">
        <f>IF('Indicator Data'!AY130="No Data",1,IF('Indicator Data imputation'!AY129&lt;&gt;"",1,0))</f>
        <v>0</v>
      </c>
      <c r="AY126" s="42">
        <f>IF('Indicator Data'!AZ130="No Data",1,IF('Indicator Data imputation'!AZ129&lt;&gt;"",1,0))</f>
        <v>0</v>
      </c>
      <c r="AZ126" s="42">
        <f>IF('Indicator Data'!BA130="No Data",1,IF('Indicator Data imputation'!BA129&lt;&gt;"",1,0))</f>
        <v>0</v>
      </c>
      <c r="BA126" s="42">
        <f>IF('Indicator Data'!BB130="No Data",1,IF('Indicator Data imputation'!BB129&lt;&gt;"",1,0))</f>
        <v>0</v>
      </c>
      <c r="BB126" s="42">
        <f>IF('Indicator Data'!BC130="No Data",1,IF('Indicator Data imputation'!BC129&lt;&gt;"",1,0))</f>
        <v>0</v>
      </c>
      <c r="BC126" s="42">
        <f>IF('Indicator Data'!BD130="No Data",1,IF('Indicator Data imputation'!BD129&lt;&gt;"",1,0))</f>
        <v>0</v>
      </c>
      <c r="BD126" s="42">
        <f>IF('Indicator Data'!BE130="No Data",1,IF('Indicator Data imputation'!BE129&lt;&gt;"",1,0))</f>
        <v>0</v>
      </c>
      <c r="BE126" s="42">
        <f>IF('Indicator Data'!BF130="No Data",1,IF('Indicator Data imputation'!BF129&lt;&gt;"",1,0))</f>
        <v>0</v>
      </c>
      <c r="BF126" s="42">
        <f>IF('Indicator Data'!BG130="No Data",1,IF('Indicator Data imputation'!BG129&lt;&gt;"",1,0))</f>
        <v>0</v>
      </c>
      <c r="BG126" s="42">
        <f>IF('Indicator Data'!BH130="No Data",1,IF('Indicator Data imputation'!BH129&lt;&gt;"",1,0))</f>
        <v>0</v>
      </c>
      <c r="BH126" s="42">
        <f>IF('Indicator Data'!BI130="No Data",1,IF('Indicator Data imputation'!BI129&lt;&gt;"",1,0))</f>
        <v>0</v>
      </c>
      <c r="BI126" s="42">
        <f>IF('Indicator Data'!BJ130="No Data",1,IF('Indicator Data imputation'!BJ129&lt;&gt;"",1,0))</f>
        <v>0</v>
      </c>
      <c r="BJ126" s="42">
        <f>IF('Indicator Data'!BK130="No Data",1,IF('Indicator Data imputation'!BK129&lt;&gt;"",1,0))</f>
        <v>0</v>
      </c>
      <c r="BK126" s="42">
        <f>IF('Indicator Data'!BL130="No Data",1,IF('Indicator Data imputation'!BL129&lt;&gt;"",1,0))</f>
        <v>0</v>
      </c>
      <c r="BL126" s="42">
        <f>IF('Indicator Data'!BM130="No Data",1,IF('Indicator Data imputation'!BM129&lt;&gt;"",1,0))</f>
        <v>0</v>
      </c>
      <c r="BM126" s="42">
        <f>IF('Indicator Data'!BN130="No Data",1,IF('Indicator Data imputation'!BN129&lt;&gt;"",1,0))</f>
        <v>0</v>
      </c>
      <c r="BN126" s="42">
        <f>IF('Indicator Data'!BO130="No Data",1,IF('Indicator Data imputation'!BO129&lt;&gt;"",1,0))</f>
        <v>0</v>
      </c>
      <c r="BO126" s="42">
        <f>IF('Indicator Data'!BP130="No Data",1,IF('Indicator Data imputation'!BP129&lt;&gt;"",1,0))</f>
        <v>0</v>
      </c>
      <c r="BP126" s="42">
        <f>IF('Indicator Data'!BQ130="No Data",1,IF('Indicator Data imputation'!BQ129&lt;&gt;"",1,0))</f>
        <v>0</v>
      </c>
      <c r="BQ126" s="42">
        <f>IF('Indicator Data'!BR130="No Data",1,IF('Indicator Data imputation'!BR129&lt;&gt;"",1,0))</f>
        <v>0</v>
      </c>
      <c r="BR126" s="42">
        <f>IF('Indicator Data'!BS130="No Data",1,IF('Indicator Data imputation'!BS129&lt;&gt;"",1,0))</f>
        <v>0</v>
      </c>
      <c r="BS126" s="42">
        <f>IF('Indicator Data'!BT130="No Data",1,IF('Indicator Data imputation'!BT129&lt;&gt;"",1,0))</f>
        <v>0</v>
      </c>
      <c r="BT126" s="42">
        <f>IF('Indicator Data'!BU130="No Data",1,IF('Indicator Data imputation'!BU129&lt;&gt;"",1,0))</f>
        <v>0</v>
      </c>
      <c r="BU126">
        <f t="shared" si="5"/>
        <v>1</v>
      </c>
      <c r="BV126" s="44">
        <f t="shared" si="4"/>
        <v>1.3333333333333334E-2</v>
      </c>
    </row>
    <row r="127" spans="1:74">
      <c r="A127" t="str">
        <f>'Indicator Data'!B131</f>
        <v>NGA</v>
      </c>
      <c r="B127" s="42">
        <f>IF('Indicator Data'!C131="No Data",1,IF('Indicator Data imputation'!C130&lt;&gt;"",1,0))</f>
        <v>0</v>
      </c>
      <c r="C127" s="42">
        <f>IF('Indicator Data'!D131="No Data",1,IF('Indicator Data imputation'!D130&lt;&gt;"",1,0))</f>
        <v>0</v>
      </c>
      <c r="D127" s="42">
        <f>IF('Indicator Data'!E131="No Data",1,IF('Indicator Data imputation'!E130&lt;&gt;"",1,0))</f>
        <v>0</v>
      </c>
      <c r="E127" s="42">
        <f>IF('Indicator Data'!F131="No Data",1,IF('Indicator Data imputation'!F130&lt;&gt;"",1,0))</f>
        <v>0</v>
      </c>
      <c r="F127" s="42">
        <f>IF('Indicator Data'!G131="No Data",1,IF('Indicator Data imputation'!G130&lt;&gt;"",1,0))</f>
        <v>0</v>
      </c>
      <c r="G127" s="42">
        <f>IF('Indicator Data'!H131="No Data",1,IF('Indicator Data imputation'!H130&lt;&gt;"",1,0))</f>
        <v>0</v>
      </c>
      <c r="H127" s="42">
        <f>IF('Indicator Data'!I131="No Data",1,IF('Indicator Data imputation'!I130&lt;&gt;"",1,0))</f>
        <v>0</v>
      </c>
      <c r="I127" s="42">
        <f>IF('Indicator Data'!J131="No Data",1,IF('Indicator Data imputation'!J130&lt;&gt;"",1,0))</f>
        <v>0</v>
      </c>
      <c r="J127" s="42">
        <f>IF('Indicator Data'!K131="No Data",1,IF('Indicator Data imputation'!K130&lt;&gt;"",1,0))</f>
        <v>0</v>
      </c>
      <c r="K127" s="42">
        <f>IF('Indicator Data'!L131="No Data",1,IF('Indicator Data imputation'!L130&lt;&gt;"",1,0))</f>
        <v>0</v>
      </c>
      <c r="L127" s="42">
        <f>IF('Indicator Data'!M131="No Data",1,IF('Indicator Data imputation'!M130&lt;&gt;"",1,0))</f>
        <v>0</v>
      </c>
      <c r="M127" s="42">
        <f>IF('Indicator Data'!N131="No Data",1,IF('Indicator Data imputation'!N130&lt;&gt;"",1,0))</f>
        <v>0</v>
      </c>
      <c r="N127" s="42">
        <f>IF('Indicator Data'!O131="No Data",1,IF('Indicator Data imputation'!O130&lt;&gt;"",1,0))</f>
        <v>0</v>
      </c>
      <c r="O127" s="42">
        <f>IF('Indicator Data'!P131="No Data",1,IF('Indicator Data imputation'!P130&lt;&gt;"",1,0))</f>
        <v>0</v>
      </c>
      <c r="P127" s="42">
        <f>IF('Indicator Data'!Q131="No Data",1,IF('Indicator Data imputation'!Q130&lt;&gt;"",1,0))</f>
        <v>0</v>
      </c>
      <c r="Q127" s="42">
        <f>IF('Indicator Data'!R131="No Data",1,IF('Indicator Data imputation'!R130&lt;&gt;"",1,0))</f>
        <v>0</v>
      </c>
      <c r="R127" s="42">
        <f>IF('Indicator Data'!S131="No Data",1,IF('Indicator Data imputation'!S130&lt;&gt;"",1,0))</f>
        <v>0</v>
      </c>
      <c r="S127" s="42">
        <f>IF('Indicator Data'!T131="No Data",1,IF('Indicator Data imputation'!T130&lt;&gt;"",1,0))</f>
        <v>0</v>
      </c>
      <c r="T127" s="42">
        <f>IF('Indicator Data'!U131="No Data",1,IF('Indicator Data imputation'!U130&lt;&gt;"",1,0))</f>
        <v>0</v>
      </c>
      <c r="U127" s="42">
        <f>IF('Indicator Data'!V131="No Data",1,IF('Indicator Data imputation'!V130&lt;&gt;"",1,0))</f>
        <v>0</v>
      </c>
      <c r="V127" s="42">
        <f>IF('Indicator Data'!W131="No Data",1,IF('Indicator Data imputation'!W130&lt;&gt;"",1,0))</f>
        <v>0</v>
      </c>
      <c r="W127" s="42">
        <f>IF('Indicator Data'!X131="No Data",1,IF('Indicator Data imputation'!X130&lt;&gt;"",1,0))</f>
        <v>0</v>
      </c>
      <c r="X127" s="42">
        <f>IF('Indicator Data'!Y131="No Data",1,IF('Indicator Data imputation'!Y130&lt;&gt;"",1,0))</f>
        <v>0</v>
      </c>
      <c r="Y127" s="42">
        <f>IF('Indicator Data'!Z131="No Data",1,IF('Indicator Data imputation'!Z130&lt;&gt;"",1,0))</f>
        <v>0</v>
      </c>
      <c r="Z127" s="42">
        <f>IF('Indicator Data'!AA131="No Data",1,IF('Indicator Data imputation'!AA130&lt;&gt;"",1,0))</f>
        <v>0</v>
      </c>
      <c r="AA127" s="42">
        <f>IF('Indicator Data'!AB131="No Data",1,IF('Indicator Data imputation'!AB130&lt;&gt;"",1,0))</f>
        <v>0</v>
      </c>
      <c r="AB127" s="42">
        <f>IF('Indicator Data'!AC131="No Data",1,IF('Indicator Data imputation'!AC130&lt;&gt;"",1,0))</f>
        <v>0</v>
      </c>
      <c r="AC127" s="42">
        <f>IF('Indicator Data'!AD131="No Data",1,IF('Indicator Data imputation'!AD130&lt;&gt;"",1,0))</f>
        <v>0</v>
      </c>
      <c r="AD127" s="42">
        <f>IF('Indicator Data'!AE131="No Data",1,IF('Indicator Data imputation'!AE130&lt;&gt;"",1,0))</f>
        <v>0</v>
      </c>
      <c r="AE127" s="42">
        <f>IF('Indicator Data'!AF131="No Data",1,IF('Indicator Data imputation'!AF130&lt;&gt;"",1,0))</f>
        <v>0</v>
      </c>
      <c r="AF127" s="42">
        <f>IF('Indicator Data'!AG131="No Data",1,IF('Indicator Data imputation'!AG130&lt;&gt;"",1,0))</f>
        <v>0</v>
      </c>
      <c r="AG127" s="42">
        <f>IF('Indicator Data'!AH131="No Data",1,IF('Indicator Data imputation'!AH130&lt;&gt;"",1,0))</f>
        <v>0</v>
      </c>
      <c r="AH127" s="42">
        <f>IF('Indicator Data'!AI131="No Data",1,IF('Indicator Data imputation'!AI130&lt;&gt;"",1,0))</f>
        <v>0</v>
      </c>
      <c r="AI127" s="42">
        <f>IF('Indicator Data'!AJ131="No Data",1,IF('Indicator Data imputation'!AJ130&lt;&gt;"",1,0))</f>
        <v>0</v>
      </c>
      <c r="AJ127" s="42">
        <f>IF('Indicator Data'!AK131="No Data",1,IF('Indicator Data imputation'!AK130&lt;&gt;"",1,0))</f>
        <v>0</v>
      </c>
      <c r="AK127" s="42">
        <f>IF('Indicator Data'!AL131="No Data",1,IF('Indicator Data imputation'!AL130&lt;&gt;"",1,0))</f>
        <v>0</v>
      </c>
      <c r="AL127" s="42">
        <f>IF('Indicator Data'!AM131="No Data",1,IF('Indicator Data imputation'!AM130&lt;&gt;"",1,0))</f>
        <v>0</v>
      </c>
      <c r="AM127" s="42">
        <f>IF('Indicator Data'!AN131="No Data",1,IF('Indicator Data imputation'!AN130&lt;&gt;"",1,0))</f>
        <v>0</v>
      </c>
      <c r="AN127" s="42">
        <f>IF('Indicator Data'!AO131="No Data",1,IF('Indicator Data imputation'!AO130&lt;&gt;"",1,0))</f>
        <v>0</v>
      </c>
      <c r="AO127" s="42">
        <f>IF('Indicator Data'!AP131="No Data",1,IF('Indicator Data imputation'!AP130&lt;&gt;"",1,0))</f>
        <v>0</v>
      </c>
      <c r="AP127" s="42">
        <f>IF('Indicator Data'!AQ131="No Data",1,IF('Indicator Data imputation'!AQ130&lt;&gt;"",1,0))</f>
        <v>0</v>
      </c>
      <c r="AQ127" s="42">
        <f>IF('Indicator Data'!AR131="No Data",1,IF('Indicator Data imputation'!AR130&lt;&gt;"",1,0))</f>
        <v>0</v>
      </c>
      <c r="AR127" s="42">
        <f>IF('Indicator Data'!AS131="No Data",1,IF('Indicator Data imputation'!AS130&lt;&gt;"",1,0))</f>
        <v>1</v>
      </c>
      <c r="AS127" s="42">
        <f>IF('Indicator Data'!AT131="No Data",1,IF('Indicator Data imputation'!AT130&lt;&gt;"",1,0))</f>
        <v>0</v>
      </c>
      <c r="AT127" s="42">
        <f>IF('Indicator Data'!AU131="No Data",1,IF('Indicator Data imputation'!AU130&lt;&gt;"",1,0))</f>
        <v>0</v>
      </c>
      <c r="AU127" s="42">
        <f>IF('Indicator Data'!AV131="No Data",1,IF('Indicator Data imputation'!AV130&lt;&gt;"",1,0))</f>
        <v>0</v>
      </c>
      <c r="AV127" s="42">
        <f>IF('Indicator Data'!AW131="No Data",1,IF('Indicator Data imputation'!AW130&lt;&gt;"",1,0))</f>
        <v>0</v>
      </c>
      <c r="AW127" s="42">
        <f>IF('Indicator Data'!AX131="No Data",1,IF('Indicator Data imputation'!AX130&lt;&gt;"",1,0))</f>
        <v>0</v>
      </c>
      <c r="AX127" s="42">
        <f>IF('Indicator Data'!AY131="No Data",1,IF('Indicator Data imputation'!AY130&lt;&gt;"",1,0))</f>
        <v>0</v>
      </c>
      <c r="AY127" s="42">
        <f>IF('Indicator Data'!AZ131="No Data",1,IF('Indicator Data imputation'!AZ130&lt;&gt;"",1,0))</f>
        <v>0</v>
      </c>
      <c r="AZ127" s="42">
        <f>IF('Indicator Data'!BA131="No Data",1,IF('Indicator Data imputation'!BA130&lt;&gt;"",1,0))</f>
        <v>0</v>
      </c>
      <c r="BA127" s="42">
        <f>IF('Indicator Data'!BB131="No Data",1,IF('Indicator Data imputation'!BB130&lt;&gt;"",1,0))</f>
        <v>0</v>
      </c>
      <c r="BB127" s="42">
        <f>IF('Indicator Data'!BC131="No Data",1,IF('Indicator Data imputation'!BC130&lt;&gt;"",1,0))</f>
        <v>0</v>
      </c>
      <c r="BC127" s="42">
        <f>IF('Indicator Data'!BD131="No Data",1,IF('Indicator Data imputation'!BD130&lt;&gt;"",1,0))</f>
        <v>0</v>
      </c>
      <c r="BD127" s="42">
        <f>IF('Indicator Data'!BE131="No Data",1,IF('Indicator Data imputation'!BE130&lt;&gt;"",1,0))</f>
        <v>0</v>
      </c>
      <c r="BE127" s="42">
        <f>IF('Indicator Data'!BF131="No Data",1,IF('Indicator Data imputation'!BF130&lt;&gt;"",1,0))</f>
        <v>0</v>
      </c>
      <c r="BF127" s="42">
        <f>IF('Indicator Data'!BG131="No Data",1,IF('Indicator Data imputation'!BG130&lt;&gt;"",1,0))</f>
        <v>0</v>
      </c>
      <c r="BG127" s="42">
        <f>IF('Indicator Data'!BH131="No Data",1,IF('Indicator Data imputation'!BH130&lt;&gt;"",1,0))</f>
        <v>0</v>
      </c>
      <c r="BH127" s="42">
        <f>IF('Indicator Data'!BI131="No Data",1,IF('Indicator Data imputation'!BI130&lt;&gt;"",1,0))</f>
        <v>0</v>
      </c>
      <c r="BI127" s="42">
        <f>IF('Indicator Data'!BJ131="No Data",1,IF('Indicator Data imputation'!BJ130&lt;&gt;"",1,0))</f>
        <v>0</v>
      </c>
      <c r="BJ127" s="42">
        <f>IF('Indicator Data'!BK131="No Data",1,IF('Indicator Data imputation'!BK130&lt;&gt;"",1,0))</f>
        <v>0</v>
      </c>
      <c r="BK127" s="42">
        <f>IF('Indicator Data'!BL131="No Data",1,IF('Indicator Data imputation'!BL130&lt;&gt;"",1,0))</f>
        <v>0</v>
      </c>
      <c r="BL127" s="42">
        <f>IF('Indicator Data'!BM131="No Data",1,IF('Indicator Data imputation'!BM130&lt;&gt;"",1,0))</f>
        <v>0</v>
      </c>
      <c r="BM127" s="42">
        <f>IF('Indicator Data'!BN131="No Data",1,IF('Indicator Data imputation'!BN130&lt;&gt;"",1,0))</f>
        <v>0</v>
      </c>
      <c r="BN127" s="42">
        <f>IF('Indicator Data'!BO131="No Data",1,IF('Indicator Data imputation'!BO130&lt;&gt;"",1,0))</f>
        <v>0</v>
      </c>
      <c r="BO127" s="42">
        <f>IF('Indicator Data'!BP131="No Data",1,IF('Indicator Data imputation'!BP130&lt;&gt;"",1,0))</f>
        <v>0</v>
      </c>
      <c r="BP127" s="42">
        <f>IF('Indicator Data'!BQ131="No Data",1,IF('Indicator Data imputation'!BQ130&lt;&gt;"",1,0))</f>
        <v>0</v>
      </c>
      <c r="BQ127" s="42">
        <f>IF('Indicator Data'!BR131="No Data",1,IF('Indicator Data imputation'!BR130&lt;&gt;"",1,0))</f>
        <v>0</v>
      </c>
      <c r="BR127" s="42">
        <f>IF('Indicator Data'!BS131="No Data",1,IF('Indicator Data imputation'!BS130&lt;&gt;"",1,0))</f>
        <v>0</v>
      </c>
      <c r="BS127" s="42">
        <f>IF('Indicator Data'!BT131="No Data",1,IF('Indicator Data imputation'!BT130&lt;&gt;"",1,0))</f>
        <v>0</v>
      </c>
      <c r="BT127" s="42">
        <f>IF('Indicator Data'!BU131="No Data",1,IF('Indicator Data imputation'!BU130&lt;&gt;"",1,0))</f>
        <v>0</v>
      </c>
      <c r="BU127">
        <f t="shared" si="5"/>
        <v>1</v>
      </c>
      <c r="BV127" s="44">
        <f t="shared" si="4"/>
        <v>1.3333333333333334E-2</v>
      </c>
    </row>
    <row r="128" spans="1:74">
      <c r="A128" t="str">
        <f>'Indicator Data'!B132</f>
        <v>MKD</v>
      </c>
      <c r="B128" s="42">
        <f>IF('Indicator Data'!C132="No Data",1,IF('Indicator Data imputation'!C131&lt;&gt;"",1,0))</f>
        <v>0</v>
      </c>
      <c r="C128" s="42">
        <f>IF('Indicator Data'!D132="No Data",1,IF('Indicator Data imputation'!D131&lt;&gt;"",1,0))</f>
        <v>0</v>
      </c>
      <c r="D128" s="42">
        <f>IF('Indicator Data'!E132="No Data",1,IF('Indicator Data imputation'!E131&lt;&gt;"",1,0))</f>
        <v>0</v>
      </c>
      <c r="E128" s="42">
        <f>IF('Indicator Data'!F132="No Data",1,IF('Indicator Data imputation'!F131&lt;&gt;"",1,0))</f>
        <v>0</v>
      </c>
      <c r="F128" s="42">
        <f>IF('Indicator Data'!G132="No Data",1,IF('Indicator Data imputation'!G131&lt;&gt;"",1,0))</f>
        <v>0</v>
      </c>
      <c r="G128" s="42">
        <f>IF('Indicator Data'!H132="No Data",1,IF('Indicator Data imputation'!H131&lt;&gt;"",1,0))</f>
        <v>0</v>
      </c>
      <c r="H128" s="42">
        <f>IF('Indicator Data'!I132="No Data",1,IF('Indicator Data imputation'!I131&lt;&gt;"",1,0))</f>
        <v>0</v>
      </c>
      <c r="I128" s="42">
        <f>IF('Indicator Data'!J132="No Data",1,IF('Indicator Data imputation'!J131&lt;&gt;"",1,0))</f>
        <v>0</v>
      </c>
      <c r="J128" s="42">
        <f>IF('Indicator Data'!K132="No Data",1,IF('Indicator Data imputation'!K131&lt;&gt;"",1,0))</f>
        <v>0</v>
      </c>
      <c r="K128" s="42">
        <f>IF('Indicator Data'!L132="No Data",1,IF('Indicator Data imputation'!L131&lt;&gt;"",1,0))</f>
        <v>0</v>
      </c>
      <c r="L128" s="42">
        <f>IF('Indicator Data'!M132="No Data",1,IF('Indicator Data imputation'!M131&lt;&gt;"",1,0))</f>
        <v>0</v>
      </c>
      <c r="M128" s="42">
        <f>IF('Indicator Data'!N132="No Data",1,IF('Indicator Data imputation'!N131&lt;&gt;"",1,0))</f>
        <v>1</v>
      </c>
      <c r="N128" s="42">
        <f>IF('Indicator Data'!O132="No Data",1,IF('Indicator Data imputation'!O131&lt;&gt;"",1,0))</f>
        <v>1</v>
      </c>
      <c r="O128" s="42">
        <f>IF('Indicator Data'!P132="No Data",1,IF('Indicator Data imputation'!P131&lt;&gt;"",1,0))</f>
        <v>1</v>
      </c>
      <c r="P128" s="42">
        <f>IF('Indicator Data'!Q132="No Data",1,IF('Indicator Data imputation'!Q131&lt;&gt;"",1,0))</f>
        <v>0</v>
      </c>
      <c r="Q128" s="42">
        <f>IF('Indicator Data'!R132="No Data",1,IF('Indicator Data imputation'!R131&lt;&gt;"",1,0))</f>
        <v>0</v>
      </c>
      <c r="R128" s="42">
        <f>IF('Indicator Data'!S132="No Data",1,IF('Indicator Data imputation'!S131&lt;&gt;"",1,0))</f>
        <v>0</v>
      </c>
      <c r="S128" s="42">
        <f>IF('Indicator Data'!T132="No Data",1,IF('Indicator Data imputation'!T131&lt;&gt;"",1,0))</f>
        <v>0</v>
      </c>
      <c r="T128" s="42">
        <f>IF('Indicator Data'!U132="No Data",1,IF('Indicator Data imputation'!U131&lt;&gt;"",1,0))</f>
        <v>0</v>
      </c>
      <c r="U128" s="42">
        <f>IF('Indicator Data'!V132="No Data",1,IF('Indicator Data imputation'!V131&lt;&gt;"",1,0))</f>
        <v>0</v>
      </c>
      <c r="V128" s="42">
        <f>IF('Indicator Data'!W132="No Data",1,IF('Indicator Data imputation'!W131&lt;&gt;"",1,0))</f>
        <v>0</v>
      </c>
      <c r="W128" s="42">
        <f>IF('Indicator Data'!X132="No Data",1,IF('Indicator Data imputation'!X131&lt;&gt;"",1,0))</f>
        <v>0</v>
      </c>
      <c r="X128" s="42">
        <f>IF('Indicator Data'!Y132="No Data",1,IF('Indicator Data imputation'!Y131&lt;&gt;"",1,0))</f>
        <v>0</v>
      </c>
      <c r="Y128" s="42">
        <f>IF('Indicator Data'!Z132="No Data",1,IF('Indicator Data imputation'!Z131&lt;&gt;"",1,0))</f>
        <v>0</v>
      </c>
      <c r="Z128" s="42">
        <f>IF('Indicator Data'!AA132="No Data",1,IF('Indicator Data imputation'!AA131&lt;&gt;"",1,0))</f>
        <v>0</v>
      </c>
      <c r="AA128" s="42">
        <f>IF('Indicator Data'!AB132="No Data",1,IF('Indicator Data imputation'!AB131&lt;&gt;"",1,0))</f>
        <v>0</v>
      </c>
      <c r="AB128" s="42">
        <f>IF('Indicator Data'!AC132="No Data",1,IF('Indicator Data imputation'!AC131&lt;&gt;"",1,0))</f>
        <v>0</v>
      </c>
      <c r="AC128" s="42">
        <f>IF('Indicator Data'!AD132="No Data",1,IF('Indicator Data imputation'!AD131&lt;&gt;"",1,0))</f>
        <v>0</v>
      </c>
      <c r="AD128" s="42">
        <f>IF('Indicator Data'!AE132="No Data",1,IF('Indicator Data imputation'!AE131&lt;&gt;"",1,0))</f>
        <v>0</v>
      </c>
      <c r="AE128" s="42">
        <f>IF('Indicator Data'!AF132="No Data",1,IF('Indicator Data imputation'!AF131&lt;&gt;"",1,0))</f>
        <v>0</v>
      </c>
      <c r="AF128" s="42">
        <f>IF('Indicator Data'!AG132="No Data",1,IF('Indicator Data imputation'!AG131&lt;&gt;"",1,0))</f>
        <v>0</v>
      </c>
      <c r="AG128" s="42">
        <f>IF('Indicator Data'!AH132="No Data",1,IF('Indicator Data imputation'!AH131&lt;&gt;"",1,0))</f>
        <v>0</v>
      </c>
      <c r="AH128" s="42">
        <f>IF('Indicator Data'!AI132="No Data",1,IF('Indicator Data imputation'!AI131&lt;&gt;"",1,0))</f>
        <v>0</v>
      </c>
      <c r="AI128" s="42">
        <f>IF('Indicator Data'!AJ132="No Data",1,IF('Indicator Data imputation'!AJ131&lt;&gt;"",1,0))</f>
        <v>0</v>
      </c>
      <c r="AJ128" s="42">
        <f>IF('Indicator Data'!AK132="No Data",1,IF('Indicator Data imputation'!AK131&lt;&gt;"",1,0))</f>
        <v>0</v>
      </c>
      <c r="AK128" s="42">
        <f>IF('Indicator Data'!AL132="No Data",1,IF('Indicator Data imputation'!AL131&lt;&gt;"",1,0))</f>
        <v>0</v>
      </c>
      <c r="AL128" s="42">
        <f>IF('Indicator Data'!AM132="No Data",1,IF('Indicator Data imputation'!AM131&lt;&gt;"",1,0))</f>
        <v>0</v>
      </c>
      <c r="AM128" s="42">
        <f>IF('Indicator Data'!AN132="No Data",1,IF('Indicator Data imputation'!AN131&lt;&gt;"",1,0))</f>
        <v>0</v>
      </c>
      <c r="AN128" s="42">
        <f>IF('Indicator Data'!AO132="No Data",1,IF('Indicator Data imputation'!AO131&lt;&gt;"",1,0))</f>
        <v>0</v>
      </c>
      <c r="AO128" s="42">
        <f>IF('Indicator Data'!AP132="No Data",1,IF('Indicator Data imputation'!AP131&lt;&gt;"",1,0))</f>
        <v>0</v>
      </c>
      <c r="AP128" s="42">
        <f>IF('Indicator Data'!AQ132="No Data",1,IF('Indicator Data imputation'!AQ131&lt;&gt;"",1,0))</f>
        <v>0</v>
      </c>
      <c r="AQ128" s="42">
        <f>IF('Indicator Data'!AR132="No Data",1,IF('Indicator Data imputation'!AR131&lt;&gt;"",1,0))</f>
        <v>0</v>
      </c>
      <c r="AR128" s="42">
        <f>IF('Indicator Data'!AS132="No Data",1,IF('Indicator Data imputation'!AS131&lt;&gt;"",1,0))</f>
        <v>0</v>
      </c>
      <c r="AS128" s="42">
        <f>IF('Indicator Data'!AT132="No Data",1,IF('Indicator Data imputation'!AT131&lt;&gt;"",1,0))</f>
        <v>1</v>
      </c>
      <c r="AT128" s="42">
        <f>IF('Indicator Data'!AU132="No Data",1,IF('Indicator Data imputation'!AU131&lt;&gt;"",1,0))</f>
        <v>0</v>
      </c>
      <c r="AU128" s="42">
        <f>IF('Indicator Data'!AV132="No Data",1,IF('Indicator Data imputation'!AV131&lt;&gt;"",1,0))</f>
        <v>0</v>
      </c>
      <c r="AV128" s="42">
        <f>IF('Indicator Data'!AW132="No Data",1,IF('Indicator Data imputation'!AW131&lt;&gt;"",1,0))</f>
        <v>0</v>
      </c>
      <c r="AW128" s="42">
        <f>IF('Indicator Data'!AX132="No Data",1,IF('Indicator Data imputation'!AX131&lt;&gt;"",1,0))</f>
        <v>0</v>
      </c>
      <c r="AX128" s="42">
        <f>IF('Indicator Data'!AY132="No Data",1,IF('Indicator Data imputation'!AY131&lt;&gt;"",1,0))</f>
        <v>0</v>
      </c>
      <c r="AY128" s="42">
        <f>IF('Indicator Data'!AZ132="No Data",1,IF('Indicator Data imputation'!AZ131&lt;&gt;"",1,0))</f>
        <v>0</v>
      </c>
      <c r="AZ128" s="42">
        <f>IF('Indicator Data'!BA132="No Data",1,IF('Indicator Data imputation'!BA131&lt;&gt;"",1,0))</f>
        <v>0</v>
      </c>
      <c r="BA128" s="42">
        <f>IF('Indicator Data'!BB132="No Data",1,IF('Indicator Data imputation'!BB131&lt;&gt;"",1,0))</f>
        <v>0</v>
      </c>
      <c r="BB128" s="42">
        <f>IF('Indicator Data'!BC132="No Data",1,IF('Indicator Data imputation'!BC131&lt;&gt;"",1,0))</f>
        <v>0</v>
      </c>
      <c r="BC128" s="42">
        <f>IF('Indicator Data'!BD132="No Data",1,IF('Indicator Data imputation'!BD131&lt;&gt;"",1,0))</f>
        <v>0</v>
      </c>
      <c r="BD128" s="42">
        <f>IF('Indicator Data'!BE132="No Data",1,IF('Indicator Data imputation'!BE131&lt;&gt;"",1,0))</f>
        <v>0</v>
      </c>
      <c r="BE128" s="42">
        <f>IF('Indicator Data'!BF132="No Data",1,IF('Indicator Data imputation'!BF131&lt;&gt;"",1,0))</f>
        <v>0</v>
      </c>
      <c r="BF128" s="42">
        <f>IF('Indicator Data'!BG132="No Data",1,IF('Indicator Data imputation'!BG131&lt;&gt;"",1,0))</f>
        <v>0</v>
      </c>
      <c r="BG128" s="42">
        <f>IF('Indicator Data'!BH132="No Data",1,IF('Indicator Data imputation'!BH131&lt;&gt;"",1,0))</f>
        <v>0</v>
      </c>
      <c r="BH128" s="42">
        <f>IF('Indicator Data'!BI132="No Data",1,IF('Indicator Data imputation'!BI131&lt;&gt;"",1,0))</f>
        <v>0</v>
      </c>
      <c r="BI128" s="42">
        <f>IF('Indicator Data'!BJ132="No Data",1,IF('Indicator Data imputation'!BJ131&lt;&gt;"",1,0))</f>
        <v>0</v>
      </c>
      <c r="BJ128" s="42">
        <f>IF('Indicator Data'!BK132="No Data",1,IF('Indicator Data imputation'!BK131&lt;&gt;"",1,0))</f>
        <v>0</v>
      </c>
      <c r="BK128" s="42">
        <f>IF('Indicator Data'!BL132="No Data",1,IF('Indicator Data imputation'!BL131&lt;&gt;"",1,0))</f>
        <v>0</v>
      </c>
      <c r="BL128" s="42">
        <f>IF('Indicator Data'!BM132="No Data",1,IF('Indicator Data imputation'!BM131&lt;&gt;"",1,0))</f>
        <v>0</v>
      </c>
      <c r="BM128" s="42">
        <f>IF('Indicator Data'!BN132="No Data",1,IF('Indicator Data imputation'!BN131&lt;&gt;"",1,0))</f>
        <v>0</v>
      </c>
      <c r="BN128" s="42">
        <f>IF('Indicator Data'!BO132="No Data",1,IF('Indicator Data imputation'!BO131&lt;&gt;"",1,0))</f>
        <v>0</v>
      </c>
      <c r="BO128" s="42">
        <f>IF('Indicator Data'!BP132="No Data",1,IF('Indicator Data imputation'!BP131&lt;&gt;"",1,0))</f>
        <v>0</v>
      </c>
      <c r="BP128" s="42">
        <f>IF('Indicator Data'!BQ132="No Data",1,IF('Indicator Data imputation'!BQ131&lt;&gt;"",1,0))</f>
        <v>0</v>
      </c>
      <c r="BQ128" s="42">
        <f>IF('Indicator Data'!BR132="No Data",1,IF('Indicator Data imputation'!BR131&lt;&gt;"",1,0))</f>
        <v>0</v>
      </c>
      <c r="BR128" s="42">
        <f>IF('Indicator Data'!BS132="No Data",1,IF('Indicator Data imputation'!BS131&lt;&gt;"",1,0))</f>
        <v>0</v>
      </c>
      <c r="BS128" s="42">
        <f>IF('Indicator Data'!BT132="No Data",1,IF('Indicator Data imputation'!BT131&lt;&gt;"",1,0))</f>
        <v>0</v>
      </c>
      <c r="BT128" s="42">
        <f>IF('Indicator Data'!BU132="No Data",1,IF('Indicator Data imputation'!BU131&lt;&gt;"",1,0))</f>
        <v>0</v>
      </c>
      <c r="BU128">
        <f t="shared" si="5"/>
        <v>4</v>
      </c>
      <c r="BV128" s="44">
        <f t="shared" si="4"/>
        <v>5.3333333333333337E-2</v>
      </c>
    </row>
    <row r="129" spans="1:74">
      <c r="A129" t="str">
        <f>'Indicator Data'!B133</f>
        <v>NOR</v>
      </c>
      <c r="B129" s="42">
        <f>IF('Indicator Data'!C133="No Data",1,IF('Indicator Data imputation'!C132&lt;&gt;"",1,0))</f>
        <v>0</v>
      </c>
      <c r="C129" s="42">
        <f>IF('Indicator Data'!D133="No Data",1,IF('Indicator Data imputation'!D132&lt;&gt;"",1,0))</f>
        <v>0</v>
      </c>
      <c r="D129" s="42">
        <f>IF('Indicator Data'!E133="No Data",1,IF('Indicator Data imputation'!E132&lt;&gt;"",1,0))</f>
        <v>0</v>
      </c>
      <c r="E129" s="42">
        <f>IF('Indicator Data'!F133="No Data",1,IF('Indicator Data imputation'!F132&lt;&gt;"",1,0))</f>
        <v>0</v>
      </c>
      <c r="F129" s="42">
        <f>IF('Indicator Data'!G133="No Data",1,IF('Indicator Data imputation'!G132&lt;&gt;"",1,0))</f>
        <v>0</v>
      </c>
      <c r="G129" s="42">
        <f>IF('Indicator Data'!H133="No Data",1,IF('Indicator Data imputation'!H132&lt;&gt;"",1,0))</f>
        <v>0</v>
      </c>
      <c r="H129" s="42">
        <f>IF('Indicator Data'!I133="No Data",1,IF('Indicator Data imputation'!I132&lt;&gt;"",1,0))</f>
        <v>0</v>
      </c>
      <c r="I129" s="42">
        <f>IF('Indicator Data'!J133="No Data",1,IF('Indicator Data imputation'!J132&lt;&gt;"",1,0))</f>
        <v>0</v>
      </c>
      <c r="J129" s="42">
        <f>IF('Indicator Data'!K133="No Data",1,IF('Indicator Data imputation'!K132&lt;&gt;"",1,0))</f>
        <v>0</v>
      </c>
      <c r="K129" s="42">
        <f>IF('Indicator Data'!L133="No Data",1,IF('Indicator Data imputation'!L132&lt;&gt;"",1,0))</f>
        <v>0</v>
      </c>
      <c r="L129" s="42">
        <f>IF('Indicator Data'!M133="No Data",1,IF('Indicator Data imputation'!M132&lt;&gt;"",1,0))</f>
        <v>0</v>
      </c>
      <c r="M129" s="42">
        <f>IF('Indicator Data'!N133="No Data",1,IF('Indicator Data imputation'!N132&lt;&gt;"",1,0))</f>
        <v>1</v>
      </c>
      <c r="N129" s="42">
        <f>IF('Indicator Data'!O133="No Data",1,IF('Indicator Data imputation'!O132&lt;&gt;"",1,0))</f>
        <v>1</v>
      </c>
      <c r="O129" s="42">
        <f>IF('Indicator Data'!P133="No Data",1,IF('Indicator Data imputation'!P132&lt;&gt;"",1,0))</f>
        <v>1</v>
      </c>
      <c r="P129" s="42">
        <f>IF('Indicator Data'!Q133="No Data",1,IF('Indicator Data imputation'!Q132&lt;&gt;"",1,0))</f>
        <v>0</v>
      </c>
      <c r="Q129" s="42">
        <f>IF('Indicator Data'!R133="No Data",1,IF('Indicator Data imputation'!R132&lt;&gt;"",1,0))</f>
        <v>0</v>
      </c>
      <c r="R129" s="42">
        <f>IF('Indicator Data'!S133="No Data",1,IF('Indicator Data imputation'!S132&lt;&gt;"",1,0))</f>
        <v>0</v>
      </c>
      <c r="S129" s="42">
        <f>IF('Indicator Data'!T133="No Data",1,IF('Indicator Data imputation'!T132&lt;&gt;"",1,0))</f>
        <v>0</v>
      </c>
      <c r="T129" s="42">
        <f>IF('Indicator Data'!U133="No Data",1,IF('Indicator Data imputation'!U132&lt;&gt;"",1,0))</f>
        <v>0</v>
      </c>
      <c r="U129" s="42">
        <f>IF('Indicator Data'!V133="No Data",1,IF('Indicator Data imputation'!V132&lt;&gt;"",1,0))</f>
        <v>0</v>
      </c>
      <c r="V129" s="42">
        <f>IF('Indicator Data'!W133="No Data",1,IF('Indicator Data imputation'!W132&lt;&gt;"",1,0))</f>
        <v>0</v>
      </c>
      <c r="W129" s="42">
        <f>IF('Indicator Data'!X133="No Data",1,IF('Indicator Data imputation'!X132&lt;&gt;"",1,0))</f>
        <v>0</v>
      </c>
      <c r="X129" s="42">
        <f>IF('Indicator Data'!Y133="No Data",1,IF('Indicator Data imputation'!Y132&lt;&gt;"",1,0))</f>
        <v>0</v>
      </c>
      <c r="Y129" s="42">
        <f>IF('Indicator Data'!Z133="No Data",1,IF('Indicator Data imputation'!Z132&lt;&gt;"",1,0))</f>
        <v>0</v>
      </c>
      <c r="Z129" s="42">
        <f>IF('Indicator Data'!AA133="No Data",1,IF('Indicator Data imputation'!AA132&lt;&gt;"",1,0))</f>
        <v>1</v>
      </c>
      <c r="AA129" s="42">
        <f>IF('Indicator Data'!AB133="No Data",1,IF('Indicator Data imputation'!AB132&lt;&gt;"",1,0))</f>
        <v>0</v>
      </c>
      <c r="AB129" s="42">
        <f>IF('Indicator Data'!AC133="No Data",1,IF('Indicator Data imputation'!AC132&lt;&gt;"",1,0))</f>
        <v>0</v>
      </c>
      <c r="AC129" s="42">
        <f>IF('Indicator Data'!AD133="No Data",1,IF('Indicator Data imputation'!AD132&lt;&gt;"",1,0))</f>
        <v>0</v>
      </c>
      <c r="AD129" s="42">
        <f>IF('Indicator Data'!AE133="No Data",1,IF('Indicator Data imputation'!AE132&lt;&gt;"",1,0))</f>
        <v>0</v>
      </c>
      <c r="AE129" s="42">
        <f>IF('Indicator Data'!AF133="No Data",1,IF('Indicator Data imputation'!AF132&lt;&gt;"",1,0))</f>
        <v>0</v>
      </c>
      <c r="AF129" s="42">
        <f>IF('Indicator Data'!AG133="No Data",1,IF('Indicator Data imputation'!AG132&lt;&gt;"",1,0))</f>
        <v>0</v>
      </c>
      <c r="AG129" s="42">
        <f>IF('Indicator Data'!AH133="No Data",1,IF('Indicator Data imputation'!AH132&lt;&gt;"",1,0))</f>
        <v>0</v>
      </c>
      <c r="AH129" s="42">
        <f>IF('Indicator Data'!AI133="No Data",1,IF('Indicator Data imputation'!AI132&lt;&gt;"",1,0))</f>
        <v>1</v>
      </c>
      <c r="AI129" s="42">
        <f>IF('Indicator Data'!AJ133="No Data",1,IF('Indicator Data imputation'!AJ132&lt;&gt;"",1,0))</f>
        <v>0</v>
      </c>
      <c r="AJ129" s="42">
        <f>IF('Indicator Data'!AK133="No Data",1,IF('Indicator Data imputation'!AK132&lt;&gt;"",1,0))</f>
        <v>0</v>
      </c>
      <c r="AK129" s="42">
        <f>IF('Indicator Data'!AL133="No Data",1,IF('Indicator Data imputation'!AL132&lt;&gt;"",1,0))</f>
        <v>0</v>
      </c>
      <c r="AL129" s="42">
        <f>IF('Indicator Data'!AM133="No Data",1,IF('Indicator Data imputation'!AM132&lt;&gt;"",1,0))</f>
        <v>1</v>
      </c>
      <c r="AM129" s="42">
        <f>IF('Indicator Data'!AN133="No Data",1,IF('Indicator Data imputation'!AN132&lt;&gt;"",1,0))</f>
        <v>0</v>
      </c>
      <c r="AN129" s="42">
        <f>IF('Indicator Data'!AO133="No Data",1,IF('Indicator Data imputation'!AO132&lt;&gt;"",1,0))</f>
        <v>0</v>
      </c>
      <c r="AO129" s="42">
        <f>IF('Indicator Data'!AP133="No Data",1,IF('Indicator Data imputation'!AP132&lt;&gt;"",1,0))</f>
        <v>1</v>
      </c>
      <c r="AP129" s="42">
        <f>IF('Indicator Data'!AQ133="No Data",1,IF('Indicator Data imputation'!AQ132&lt;&gt;"",1,0))</f>
        <v>0</v>
      </c>
      <c r="AQ129" s="42">
        <f>IF('Indicator Data'!AR133="No Data",1,IF('Indicator Data imputation'!AR132&lt;&gt;"",1,0))</f>
        <v>0</v>
      </c>
      <c r="AR129" s="42">
        <f>IF('Indicator Data'!AS133="No Data",1,IF('Indicator Data imputation'!AS132&lt;&gt;"",1,0))</f>
        <v>1</v>
      </c>
      <c r="AS129" s="42">
        <f>IF('Indicator Data'!AT133="No Data",1,IF('Indicator Data imputation'!AT132&lt;&gt;"",1,0))</f>
        <v>1</v>
      </c>
      <c r="AT129" s="42">
        <f>IF('Indicator Data'!AU133="No Data",1,IF('Indicator Data imputation'!AU132&lt;&gt;"",1,0))</f>
        <v>0</v>
      </c>
      <c r="AU129" s="42">
        <f>IF('Indicator Data'!AV133="No Data",1,IF('Indicator Data imputation'!AV132&lt;&gt;"",1,0))</f>
        <v>0</v>
      </c>
      <c r="AV129" s="42">
        <f>IF('Indicator Data'!AW133="No Data",1,IF('Indicator Data imputation'!AW132&lt;&gt;"",1,0))</f>
        <v>0</v>
      </c>
      <c r="AW129" s="42">
        <f>IF('Indicator Data'!AX133="No Data",1,IF('Indicator Data imputation'!AX132&lt;&gt;"",1,0))</f>
        <v>0</v>
      </c>
      <c r="AX129" s="42">
        <f>IF('Indicator Data'!AY133="No Data",1,IF('Indicator Data imputation'!AY132&lt;&gt;"",1,0))</f>
        <v>0</v>
      </c>
      <c r="AY129" s="42">
        <f>IF('Indicator Data'!AZ133="No Data",1,IF('Indicator Data imputation'!AZ132&lt;&gt;"",1,0))</f>
        <v>0</v>
      </c>
      <c r="AZ129" s="42">
        <f>IF('Indicator Data'!BA133="No Data",1,IF('Indicator Data imputation'!BA132&lt;&gt;"",1,0))</f>
        <v>0</v>
      </c>
      <c r="BA129" s="42">
        <f>IF('Indicator Data'!BB133="No Data",1,IF('Indicator Data imputation'!BB132&lt;&gt;"",1,0))</f>
        <v>0</v>
      </c>
      <c r="BB129" s="42">
        <f>IF('Indicator Data'!BC133="No Data",1,IF('Indicator Data imputation'!BC132&lt;&gt;"",1,0))</f>
        <v>0</v>
      </c>
      <c r="BC129" s="42">
        <f>IF('Indicator Data'!BD133="No Data",1,IF('Indicator Data imputation'!BD132&lt;&gt;"",1,0))</f>
        <v>0</v>
      </c>
      <c r="BD129" s="42">
        <f>IF('Indicator Data'!BE133="No Data",1,IF('Indicator Data imputation'!BE132&lt;&gt;"",1,0))</f>
        <v>0</v>
      </c>
      <c r="BE129" s="42">
        <f>IF('Indicator Data'!BF133="No Data",1,IF('Indicator Data imputation'!BF132&lt;&gt;"",1,0))</f>
        <v>0</v>
      </c>
      <c r="BF129" s="42">
        <f>IF('Indicator Data'!BG133="No Data",1,IF('Indicator Data imputation'!BG132&lt;&gt;"",1,0))</f>
        <v>0</v>
      </c>
      <c r="BG129" s="42">
        <f>IF('Indicator Data'!BH133="No Data",1,IF('Indicator Data imputation'!BH132&lt;&gt;"",1,0))</f>
        <v>0</v>
      </c>
      <c r="BH129" s="42">
        <f>IF('Indicator Data'!BI133="No Data",1,IF('Indicator Data imputation'!BI132&lt;&gt;"",1,0))</f>
        <v>0</v>
      </c>
      <c r="BI129" s="42">
        <f>IF('Indicator Data'!BJ133="No Data",1,IF('Indicator Data imputation'!BJ132&lt;&gt;"",1,0))</f>
        <v>1</v>
      </c>
      <c r="BJ129" s="42">
        <f>IF('Indicator Data'!BK133="No Data",1,IF('Indicator Data imputation'!BK132&lt;&gt;"",1,0))</f>
        <v>0</v>
      </c>
      <c r="BK129" s="42">
        <f>IF('Indicator Data'!BL133="No Data",1,IF('Indicator Data imputation'!BL132&lt;&gt;"",1,0))</f>
        <v>0</v>
      </c>
      <c r="BL129" s="42">
        <f>IF('Indicator Data'!BM133="No Data",1,IF('Indicator Data imputation'!BM132&lt;&gt;"",1,0))</f>
        <v>0</v>
      </c>
      <c r="BM129" s="42">
        <f>IF('Indicator Data'!BN133="No Data",1,IF('Indicator Data imputation'!BN132&lt;&gt;"",1,0))</f>
        <v>0</v>
      </c>
      <c r="BN129" s="42">
        <f>IF('Indicator Data'!BO133="No Data",1,IF('Indicator Data imputation'!BO132&lt;&gt;"",1,0))</f>
        <v>0</v>
      </c>
      <c r="BO129" s="42">
        <f>IF('Indicator Data'!BP133="No Data",1,IF('Indicator Data imputation'!BP132&lt;&gt;"",1,0))</f>
        <v>0</v>
      </c>
      <c r="BP129" s="42">
        <f>IF('Indicator Data'!BQ133="No Data",1,IF('Indicator Data imputation'!BQ132&lt;&gt;"",1,0))</f>
        <v>0</v>
      </c>
      <c r="BQ129" s="42">
        <f>IF('Indicator Data'!BR133="No Data",1,IF('Indicator Data imputation'!BR132&lt;&gt;"",1,0))</f>
        <v>0</v>
      </c>
      <c r="BR129" s="42">
        <f>IF('Indicator Data'!BS133="No Data",1,IF('Indicator Data imputation'!BS132&lt;&gt;"",1,0))</f>
        <v>0</v>
      </c>
      <c r="BS129" s="42">
        <f>IF('Indicator Data'!BT133="No Data",1,IF('Indicator Data imputation'!BT132&lt;&gt;"",1,0))</f>
        <v>0</v>
      </c>
      <c r="BT129" s="42">
        <f>IF('Indicator Data'!BU133="No Data",1,IF('Indicator Data imputation'!BU132&lt;&gt;"",1,0))</f>
        <v>0</v>
      </c>
      <c r="BU129">
        <f t="shared" si="5"/>
        <v>10</v>
      </c>
      <c r="BV129" s="44">
        <f t="shared" si="4"/>
        <v>0.13333333333333333</v>
      </c>
    </row>
    <row r="130" spans="1:74">
      <c r="A130" t="str">
        <f>'Indicator Data'!B134</f>
        <v>OMN</v>
      </c>
      <c r="B130" s="42">
        <f>IF('Indicator Data'!C134="No Data",1,IF('Indicator Data imputation'!C133&lt;&gt;"",1,0))</f>
        <v>0</v>
      </c>
      <c r="C130" s="42">
        <f>IF('Indicator Data'!D134="No Data",1,IF('Indicator Data imputation'!D133&lt;&gt;"",1,0))</f>
        <v>0</v>
      </c>
      <c r="D130" s="42">
        <f>IF('Indicator Data'!E134="No Data",1,IF('Indicator Data imputation'!E133&lt;&gt;"",1,0))</f>
        <v>0</v>
      </c>
      <c r="E130" s="42">
        <f>IF('Indicator Data'!F134="No Data",1,IF('Indicator Data imputation'!F133&lt;&gt;"",1,0))</f>
        <v>0</v>
      </c>
      <c r="F130" s="42">
        <f>IF('Indicator Data'!G134="No Data",1,IF('Indicator Data imputation'!G133&lt;&gt;"",1,0))</f>
        <v>0</v>
      </c>
      <c r="G130" s="42">
        <f>IF('Indicator Data'!H134="No Data",1,IF('Indicator Data imputation'!H133&lt;&gt;"",1,0))</f>
        <v>0</v>
      </c>
      <c r="H130" s="42">
        <f>IF('Indicator Data'!I134="No Data",1,IF('Indicator Data imputation'!I133&lt;&gt;"",1,0))</f>
        <v>0</v>
      </c>
      <c r="I130" s="42">
        <f>IF('Indicator Data'!J134="No Data",1,IF('Indicator Data imputation'!J133&lt;&gt;"",1,0))</f>
        <v>0</v>
      </c>
      <c r="J130" s="42">
        <f>IF('Indicator Data'!K134="No Data",1,IF('Indicator Data imputation'!K133&lt;&gt;"",1,0))</f>
        <v>0</v>
      </c>
      <c r="K130" s="42">
        <f>IF('Indicator Data'!L134="No Data",1,IF('Indicator Data imputation'!L133&lt;&gt;"",1,0))</f>
        <v>0</v>
      </c>
      <c r="L130" s="42">
        <f>IF('Indicator Data'!M134="No Data",1,IF('Indicator Data imputation'!M133&lt;&gt;"",1,0))</f>
        <v>0</v>
      </c>
      <c r="M130" s="42">
        <f>IF('Indicator Data'!N134="No Data",1,IF('Indicator Data imputation'!N133&lt;&gt;"",1,0))</f>
        <v>1</v>
      </c>
      <c r="N130" s="42">
        <f>IF('Indicator Data'!O134="No Data",1,IF('Indicator Data imputation'!O133&lt;&gt;"",1,0))</f>
        <v>1</v>
      </c>
      <c r="O130" s="42">
        <f>IF('Indicator Data'!P134="No Data",1,IF('Indicator Data imputation'!P133&lt;&gt;"",1,0))</f>
        <v>1</v>
      </c>
      <c r="P130" s="42">
        <f>IF('Indicator Data'!Q134="No Data",1,IF('Indicator Data imputation'!Q133&lt;&gt;"",1,0))</f>
        <v>0</v>
      </c>
      <c r="Q130" s="42">
        <f>IF('Indicator Data'!R134="No Data",1,IF('Indicator Data imputation'!R133&lt;&gt;"",1,0))</f>
        <v>0</v>
      </c>
      <c r="R130" s="42">
        <f>IF('Indicator Data'!S134="No Data",1,IF('Indicator Data imputation'!S133&lt;&gt;"",1,0))</f>
        <v>0</v>
      </c>
      <c r="S130" s="42">
        <f>IF('Indicator Data'!T134="No Data",1,IF('Indicator Data imputation'!T133&lt;&gt;"",1,0))</f>
        <v>0</v>
      </c>
      <c r="T130" s="42">
        <f>IF('Indicator Data'!U134="No Data",1,IF('Indicator Data imputation'!U133&lt;&gt;"",1,0))</f>
        <v>0</v>
      </c>
      <c r="U130" s="42">
        <f>IF('Indicator Data'!V134="No Data",1,IF('Indicator Data imputation'!V133&lt;&gt;"",1,0))</f>
        <v>0</v>
      </c>
      <c r="V130" s="42">
        <f>IF('Indicator Data'!W134="No Data",1,IF('Indicator Data imputation'!W133&lt;&gt;"",1,0))</f>
        <v>0</v>
      </c>
      <c r="W130" s="42">
        <f>IF('Indicator Data'!X134="No Data",1,IF('Indicator Data imputation'!X133&lt;&gt;"",1,0))</f>
        <v>0</v>
      </c>
      <c r="X130" s="42">
        <f>IF('Indicator Data'!Y134="No Data",1,IF('Indicator Data imputation'!Y133&lt;&gt;"",1,0))</f>
        <v>1</v>
      </c>
      <c r="Y130" s="42">
        <f>IF('Indicator Data'!Z134="No Data",1,IF('Indicator Data imputation'!Z133&lt;&gt;"",1,0))</f>
        <v>0</v>
      </c>
      <c r="Z130" s="42">
        <f>IF('Indicator Data'!AA134="No Data",1,IF('Indicator Data imputation'!AA133&lt;&gt;"",1,0))</f>
        <v>0</v>
      </c>
      <c r="AA130" s="42">
        <f>IF('Indicator Data'!AB134="No Data",1,IF('Indicator Data imputation'!AB133&lt;&gt;"",1,0))</f>
        <v>0</v>
      </c>
      <c r="AB130" s="42">
        <f>IF('Indicator Data'!AC134="No Data",1,IF('Indicator Data imputation'!AC133&lt;&gt;"",1,0))</f>
        <v>0</v>
      </c>
      <c r="AC130" s="42">
        <f>IF('Indicator Data'!AD134="No Data",1,IF('Indicator Data imputation'!AD133&lt;&gt;"",1,0))</f>
        <v>0</v>
      </c>
      <c r="AD130" s="42">
        <f>IF('Indicator Data'!AE134="No Data",1,IF('Indicator Data imputation'!AE133&lt;&gt;"",1,0))</f>
        <v>0</v>
      </c>
      <c r="AE130" s="42">
        <f>IF('Indicator Data'!AF134="No Data",1,IF('Indicator Data imputation'!AF133&lt;&gt;"",1,0))</f>
        <v>0</v>
      </c>
      <c r="AF130" s="42">
        <f>IF('Indicator Data'!AG134="No Data",1,IF('Indicator Data imputation'!AG133&lt;&gt;"",1,0))</f>
        <v>0</v>
      </c>
      <c r="AG130" s="42">
        <f>IF('Indicator Data'!AH134="No Data",1,IF('Indicator Data imputation'!AH133&lt;&gt;"",1,0))</f>
        <v>0</v>
      </c>
      <c r="AH130" s="42">
        <f>IF('Indicator Data'!AI134="No Data",1,IF('Indicator Data imputation'!AI133&lt;&gt;"",1,0))</f>
        <v>1</v>
      </c>
      <c r="AI130" s="42">
        <f>IF('Indicator Data'!AJ134="No Data",1,IF('Indicator Data imputation'!AJ133&lt;&gt;"",1,0))</f>
        <v>0</v>
      </c>
      <c r="AJ130" s="42">
        <f>IF('Indicator Data'!AK134="No Data",1,IF('Indicator Data imputation'!AK133&lt;&gt;"",1,0))</f>
        <v>0</v>
      </c>
      <c r="AK130" s="42">
        <f>IF('Indicator Data'!AL134="No Data",1,IF('Indicator Data imputation'!AL133&lt;&gt;"",1,0))</f>
        <v>0</v>
      </c>
      <c r="AL130" s="42">
        <f>IF('Indicator Data'!AM134="No Data",1,IF('Indicator Data imputation'!AM133&lt;&gt;"",1,0))</f>
        <v>1</v>
      </c>
      <c r="AM130" s="42">
        <f>IF('Indicator Data'!AN134="No Data",1,IF('Indicator Data imputation'!AN133&lt;&gt;"",1,0))</f>
        <v>0</v>
      </c>
      <c r="AN130" s="42">
        <f>IF('Indicator Data'!AO134="No Data",1,IF('Indicator Data imputation'!AO133&lt;&gt;"",1,0))</f>
        <v>0</v>
      </c>
      <c r="AO130" s="42">
        <f>IF('Indicator Data'!AP134="No Data",1,IF('Indicator Data imputation'!AP133&lt;&gt;"",1,0))</f>
        <v>0</v>
      </c>
      <c r="AP130" s="42">
        <f>IF('Indicator Data'!AQ134="No Data",1,IF('Indicator Data imputation'!AQ133&lt;&gt;"",1,0))</f>
        <v>0</v>
      </c>
      <c r="AQ130" s="42">
        <f>IF('Indicator Data'!AR134="No Data",1,IF('Indicator Data imputation'!AR133&lt;&gt;"",1,0))</f>
        <v>0</v>
      </c>
      <c r="AR130" s="42">
        <f>IF('Indicator Data'!AS134="No Data",1,IF('Indicator Data imputation'!AS133&lt;&gt;"",1,0))</f>
        <v>0</v>
      </c>
      <c r="AS130" s="42">
        <f>IF('Indicator Data'!AT134="No Data",1,IF('Indicator Data imputation'!AT133&lt;&gt;"",1,0))</f>
        <v>0</v>
      </c>
      <c r="AT130" s="42">
        <f>IF('Indicator Data'!AU134="No Data",1,IF('Indicator Data imputation'!AU133&lt;&gt;"",1,0))</f>
        <v>0</v>
      </c>
      <c r="AU130" s="42">
        <f>IF('Indicator Data'!AV134="No Data",1,IF('Indicator Data imputation'!AV133&lt;&gt;"",1,0))</f>
        <v>0</v>
      </c>
      <c r="AV130" s="42">
        <f>IF('Indicator Data'!AW134="No Data",1,IF('Indicator Data imputation'!AW133&lt;&gt;"",1,0))</f>
        <v>1</v>
      </c>
      <c r="AW130" s="42">
        <f>IF('Indicator Data'!AX134="No Data",1,IF('Indicator Data imputation'!AX133&lt;&gt;"",1,0))</f>
        <v>0</v>
      </c>
      <c r="AX130" s="42">
        <f>IF('Indicator Data'!AY134="No Data",1,IF('Indicator Data imputation'!AY133&lt;&gt;"",1,0))</f>
        <v>0</v>
      </c>
      <c r="AY130" s="42">
        <f>IF('Indicator Data'!AZ134="No Data",1,IF('Indicator Data imputation'!AZ133&lt;&gt;"",1,0))</f>
        <v>0</v>
      </c>
      <c r="AZ130" s="42">
        <f>IF('Indicator Data'!BA134="No Data",1,IF('Indicator Data imputation'!BA133&lt;&gt;"",1,0))</f>
        <v>0</v>
      </c>
      <c r="BA130" s="42">
        <f>IF('Indicator Data'!BB134="No Data",1,IF('Indicator Data imputation'!BB133&lt;&gt;"",1,0))</f>
        <v>0</v>
      </c>
      <c r="BB130" s="42">
        <f>IF('Indicator Data'!BC134="No Data",1,IF('Indicator Data imputation'!BC133&lt;&gt;"",1,0))</f>
        <v>0</v>
      </c>
      <c r="BC130" s="42">
        <f>IF('Indicator Data'!BD134="No Data",1,IF('Indicator Data imputation'!BD133&lt;&gt;"",1,0))</f>
        <v>0</v>
      </c>
      <c r="BD130" s="42">
        <f>IF('Indicator Data'!BE134="No Data",1,IF('Indicator Data imputation'!BE133&lt;&gt;"",1,0))</f>
        <v>0</v>
      </c>
      <c r="BE130" s="42">
        <f>IF('Indicator Data'!BF134="No Data",1,IF('Indicator Data imputation'!BF133&lt;&gt;"",1,0))</f>
        <v>1</v>
      </c>
      <c r="BF130" s="42">
        <f>IF('Indicator Data'!BG134="No Data",1,IF('Indicator Data imputation'!BG133&lt;&gt;"",1,0))</f>
        <v>0</v>
      </c>
      <c r="BG130" s="42">
        <f>IF('Indicator Data'!BH134="No Data",1,IF('Indicator Data imputation'!BH133&lt;&gt;"",1,0))</f>
        <v>0</v>
      </c>
      <c r="BH130" s="42">
        <f>IF('Indicator Data'!BI134="No Data",1,IF('Indicator Data imputation'!BI133&lt;&gt;"",1,0))</f>
        <v>0</v>
      </c>
      <c r="BI130" s="42">
        <f>IF('Indicator Data'!BJ134="No Data",1,IF('Indicator Data imputation'!BJ133&lt;&gt;"",1,0))</f>
        <v>0</v>
      </c>
      <c r="BJ130" s="42">
        <f>IF('Indicator Data'!BK134="No Data",1,IF('Indicator Data imputation'!BK133&lt;&gt;"",1,0))</f>
        <v>0</v>
      </c>
      <c r="BK130" s="42">
        <f>IF('Indicator Data'!BL134="No Data",1,IF('Indicator Data imputation'!BL133&lt;&gt;"",1,0))</f>
        <v>0</v>
      </c>
      <c r="BL130" s="42">
        <f>IF('Indicator Data'!BM134="No Data",1,IF('Indicator Data imputation'!BM133&lt;&gt;"",1,0))</f>
        <v>0</v>
      </c>
      <c r="BM130" s="42">
        <f>IF('Indicator Data'!BN134="No Data",1,IF('Indicator Data imputation'!BN133&lt;&gt;"",1,0))</f>
        <v>0</v>
      </c>
      <c r="BN130" s="42">
        <f>IF('Indicator Data'!BO134="No Data",1,IF('Indicator Data imputation'!BO133&lt;&gt;"",1,0))</f>
        <v>0</v>
      </c>
      <c r="BO130" s="42">
        <f>IF('Indicator Data'!BP134="No Data",1,IF('Indicator Data imputation'!BP133&lt;&gt;"",1,0))</f>
        <v>0</v>
      </c>
      <c r="BP130" s="42">
        <f>IF('Indicator Data'!BQ134="No Data",1,IF('Indicator Data imputation'!BQ133&lt;&gt;"",1,0))</f>
        <v>0</v>
      </c>
      <c r="BQ130" s="42">
        <f>IF('Indicator Data'!BR134="No Data",1,IF('Indicator Data imputation'!BR133&lt;&gt;"",1,0))</f>
        <v>0</v>
      </c>
      <c r="BR130" s="42">
        <f>IF('Indicator Data'!BS134="No Data",1,IF('Indicator Data imputation'!BS133&lt;&gt;"",1,0))</f>
        <v>0</v>
      </c>
      <c r="BS130" s="42">
        <f>IF('Indicator Data'!BT134="No Data",1,IF('Indicator Data imputation'!BT133&lt;&gt;"",1,0))</f>
        <v>0</v>
      </c>
      <c r="BT130" s="42">
        <f>IF('Indicator Data'!BU134="No Data",1,IF('Indicator Data imputation'!BU133&lt;&gt;"",1,0))</f>
        <v>0</v>
      </c>
      <c r="BU130">
        <f t="shared" ref="BU130:BU161" si="6">SUM(B130:BT130)</f>
        <v>8</v>
      </c>
      <c r="BV130" s="44">
        <f t="shared" si="4"/>
        <v>0.10666666666666667</v>
      </c>
    </row>
    <row r="131" spans="1:74">
      <c r="A131" t="str">
        <f>'Indicator Data'!B135</f>
        <v>PAK</v>
      </c>
      <c r="B131" s="42">
        <f>IF('Indicator Data'!C135="No Data",1,IF('Indicator Data imputation'!C134&lt;&gt;"",1,0))</f>
        <v>0</v>
      </c>
      <c r="C131" s="42">
        <f>IF('Indicator Data'!D135="No Data",1,IF('Indicator Data imputation'!D134&lt;&gt;"",1,0))</f>
        <v>0</v>
      </c>
      <c r="D131" s="42">
        <f>IF('Indicator Data'!E135="No Data",1,IF('Indicator Data imputation'!E134&lt;&gt;"",1,0))</f>
        <v>0</v>
      </c>
      <c r="E131" s="42">
        <f>IF('Indicator Data'!F135="No Data",1,IF('Indicator Data imputation'!F134&lt;&gt;"",1,0))</f>
        <v>0</v>
      </c>
      <c r="F131" s="42">
        <f>IF('Indicator Data'!G135="No Data",1,IF('Indicator Data imputation'!G134&lt;&gt;"",1,0))</f>
        <v>0</v>
      </c>
      <c r="G131" s="42">
        <f>IF('Indicator Data'!H135="No Data",1,IF('Indicator Data imputation'!H134&lt;&gt;"",1,0))</f>
        <v>0</v>
      </c>
      <c r="H131" s="42">
        <f>IF('Indicator Data'!I135="No Data",1,IF('Indicator Data imputation'!I134&lt;&gt;"",1,0))</f>
        <v>0</v>
      </c>
      <c r="I131" s="42">
        <f>IF('Indicator Data'!J135="No Data",1,IF('Indicator Data imputation'!J134&lt;&gt;"",1,0))</f>
        <v>0</v>
      </c>
      <c r="J131" s="42">
        <f>IF('Indicator Data'!K135="No Data",1,IF('Indicator Data imputation'!K134&lt;&gt;"",1,0))</f>
        <v>0</v>
      </c>
      <c r="K131" s="42">
        <f>IF('Indicator Data'!L135="No Data",1,IF('Indicator Data imputation'!L134&lt;&gt;"",1,0))</f>
        <v>0</v>
      </c>
      <c r="L131" s="42">
        <f>IF('Indicator Data'!M135="No Data",1,IF('Indicator Data imputation'!M134&lt;&gt;"",1,0))</f>
        <v>0</v>
      </c>
      <c r="M131" s="42">
        <f>IF('Indicator Data'!N135="No Data",1,IF('Indicator Data imputation'!N134&lt;&gt;"",1,0))</f>
        <v>1</v>
      </c>
      <c r="N131" s="42">
        <f>IF('Indicator Data'!O135="No Data",1,IF('Indicator Data imputation'!O134&lt;&gt;"",1,0))</f>
        <v>1</v>
      </c>
      <c r="O131" s="42">
        <f>IF('Indicator Data'!P135="No Data",1,IF('Indicator Data imputation'!P134&lt;&gt;"",1,0))</f>
        <v>1</v>
      </c>
      <c r="P131" s="42">
        <f>IF('Indicator Data'!Q135="No Data",1,IF('Indicator Data imputation'!Q134&lt;&gt;"",1,0))</f>
        <v>0</v>
      </c>
      <c r="Q131" s="42">
        <f>IF('Indicator Data'!R135="No Data",1,IF('Indicator Data imputation'!R134&lt;&gt;"",1,0))</f>
        <v>0</v>
      </c>
      <c r="R131" s="42">
        <f>IF('Indicator Data'!S135="No Data",1,IF('Indicator Data imputation'!S134&lt;&gt;"",1,0))</f>
        <v>0</v>
      </c>
      <c r="S131" s="42">
        <f>IF('Indicator Data'!T135="No Data",1,IF('Indicator Data imputation'!T134&lt;&gt;"",1,0))</f>
        <v>0</v>
      </c>
      <c r="T131" s="42">
        <f>IF('Indicator Data'!U135="No Data",1,IF('Indicator Data imputation'!U134&lt;&gt;"",1,0))</f>
        <v>0</v>
      </c>
      <c r="U131" s="42">
        <f>IF('Indicator Data'!V135="No Data",1,IF('Indicator Data imputation'!V134&lt;&gt;"",1,0))</f>
        <v>0</v>
      </c>
      <c r="V131" s="42">
        <f>IF('Indicator Data'!W135="No Data",1,IF('Indicator Data imputation'!W134&lt;&gt;"",1,0))</f>
        <v>0</v>
      </c>
      <c r="W131" s="42">
        <f>IF('Indicator Data'!X135="No Data",1,IF('Indicator Data imputation'!X134&lt;&gt;"",1,0))</f>
        <v>0</v>
      </c>
      <c r="X131" s="42">
        <f>IF('Indicator Data'!Y135="No Data",1,IF('Indicator Data imputation'!Y134&lt;&gt;"",1,0))</f>
        <v>0</v>
      </c>
      <c r="Y131" s="42">
        <f>IF('Indicator Data'!Z135="No Data",1,IF('Indicator Data imputation'!Z134&lt;&gt;"",1,0))</f>
        <v>0</v>
      </c>
      <c r="Z131" s="42">
        <f>IF('Indicator Data'!AA135="No Data",1,IF('Indicator Data imputation'!AA134&lt;&gt;"",1,0))</f>
        <v>0</v>
      </c>
      <c r="AA131" s="42">
        <f>IF('Indicator Data'!AB135="No Data",1,IF('Indicator Data imputation'!AB134&lt;&gt;"",1,0))</f>
        <v>0</v>
      </c>
      <c r="AB131" s="42">
        <f>IF('Indicator Data'!AC135="No Data",1,IF('Indicator Data imputation'!AC134&lt;&gt;"",1,0))</f>
        <v>0</v>
      </c>
      <c r="AC131" s="42">
        <f>IF('Indicator Data'!AD135="No Data",1,IF('Indicator Data imputation'!AD134&lt;&gt;"",1,0))</f>
        <v>0</v>
      </c>
      <c r="AD131" s="42">
        <f>IF('Indicator Data'!AE135="No Data",1,IF('Indicator Data imputation'!AE134&lt;&gt;"",1,0))</f>
        <v>0</v>
      </c>
      <c r="AE131" s="42">
        <f>IF('Indicator Data'!AF135="No Data",1,IF('Indicator Data imputation'!AF134&lt;&gt;"",1,0))</f>
        <v>0</v>
      </c>
      <c r="AF131" s="42">
        <f>IF('Indicator Data'!AG135="No Data",1,IF('Indicator Data imputation'!AG134&lt;&gt;"",1,0))</f>
        <v>0</v>
      </c>
      <c r="AG131" s="42">
        <f>IF('Indicator Data'!AH135="No Data",1,IF('Indicator Data imputation'!AH134&lt;&gt;"",1,0))</f>
        <v>0</v>
      </c>
      <c r="AH131" s="42">
        <f>IF('Indicator Data'!AI135="No Data",1,IF('Indicator Data imputation'!AI134&lt;&gt;"",1,0))</f>
        <v>0</v>
      </c>
      <c r="AI131" s="42">
        <f>IF('Indicator Data'!AJ135="No Data",1,IF('Indicator Data imputation'!AJ134&lt;&gt;"",1,0))</f>
        <v>0</v>
      </c>
      <c r="AJ131" s="42">
        <f>IF('Indicator Data'!AK135="No Data",1,IF('Indicator Data imputation'!AK134&lt;&gt;"",1,0))</f>
        <v>0</v>
      </c>
      <c r="AK131" s="42">
        <f>IF('Indicator Data'!AL135="No Data",1,IF('Indicator Data imputation'!AL134&lt;&gt;"",1,0))</f>
        <v>0</v>
      </c>
      <c r="AL131" s="42">
        <f>IF('Indicator Data'!AM135="No Data",1,IF('Indicator Data imputation'!AM134&lt;&gt;"",1,0))</f>
        <v>0</v>
      </c>
      <c r="AM131" s="42">
        <f>IF('Indicator Data'!AN135="No Data",1,IF('Indicator Data imputation'!AN134&lt;&gt;"",1,0))</f>
        <v>0</v>
      </c>
      <c r="AN131" s="42">
        <f>IF('Indicator Data'!AO135="No Data",1,IF('Indicator Data imputation'!AO134&lt;&gt;"",1,0))</f>
        <v>0</v>
      </c>
      <c r="AO131" s="42">
        <f>IF('Indicator Data'!AP135="No Data",1,IF('Indicator Data imputation'!AP134&lt;&gt;"",1,0))</f>
        <v>0</v>
      </c>
      <c r="AP131" s="42">
        <f>IF('Indicator Data'!AQ135="No Data",1,IF('Indicator Data imputation'!AQ134&lt;&gt;"",1,0))</f>
        <v>0</v>
      </c>
      <c r="AQ131" s="42">
        <f>IF('Indicator Data'!AR135="No Data",1,IF('Indicator Data imputation'!AR134&lt;&gt;"",1,0))</f>
        <v>0</v>
      </c>
      <c r="AR131" s="42">
        <f>IF('Indicator Data'!AS135="No Data",1,IF('Indicator Data imputation'!AS134&lt;&gt;"",1,0))</f>
        <v>1</v>
      </c>
      <c r="AS131" s="42">
        <f>IF('Indicator Data'!AT135="No Data",1,IF('Indicator Data imputation'!AT134&lt;&gt;"",1,0))</f>
        <v>0</v>
      </c>
      <c r="AT131" s="42">
        <f>IF('Indicator Data'!AU135="No Data",1,IF('Indicator Data imputation'!AU134&lt;&gt;"",1,0))</f>
        <v>0</v>
      </c>
      <c r="AU131" s="42">
        <f>IF('Indicator Data'!AV135="No Data",1,IF('Indicator Data imputation'!AV134&lt;&gt;"",1,0))</f>
        <v>0</v>
      </c>
      <c r="AV131" s="42">
        <f>IF('Indicator Data'!AW135="No Data",1,IF('Indicator Data imputation'!AW134&lt;&gt;"",1,0))</f>
        <v>0</v>
      </c>
      <c r="AW131" s="42">
        <f>IF('Indicator Data'!AX135="No Data",1,IF('Indicator Data imputation'!AX134&lt;&gt;"",1,0))</f>
        <v>0</v>
      </c>
      <c r="AX131" s="42">
        <f>IF('Indicator Data'!AY135="No Data",1,IF('Indicator Data imputation'!AY134&lt;&gt;"",1,0))</f>
        <v>0</v>
      </c>
      <c r="AY131" s="42">
        <f>IF('Indicator Data'!AZ135="No Data",1,IF('Indicator Data imputation'!AZ134&lt;&gt;"",1,0))</f>
        <v>0</v>
      </c>
      <c r="AZ131" s="42">
        <f>IF('Indicator Data'!BA135="No Data",1,IF('Indicator Data imputation'!BA134&lt;&gt;"",1,0))</f>
        <v>0</v>
      </c>
      <c r="BA131" s="42">
        <f>IF('Indicator Data'!BB135="No Data",1,IF('Indicator Data imputation'!BB134&lt;&gt;"",1,0))</f>
        <v>0</v>
      </c>
      <c r="BB131" s="42">
        <f>IF('Indicator Data'!BC135="No Data",1,IF('Indicator Data imputation'!BC134&lt;&gt;"",1,0))</f>
        <v>0</v>
      </c>
      <c r="BC131" s="42">
        <f>IF('Indicator Data'!BD135="No Data",1,IF('Indicator Data imputation'!BD134&lt;&gt;"",1,0))</f>
        <v>0</v>
      </c>
      <c r="BD131" s="42">
        <f>IF('Indicator Data'!BE135="No Data",1,IF('Indicator Data imputation'!BE134&lt;&gt;"",1,0))</f>
        <v>0</v>
      </c>
      <c r="BE131" s="42">
        <f>IF('Indicator Data'!BF135="No Data",1,IF('Indicator Data imputation'!BF134&lt;&gt;"",1,0))</f>
        <v>0</v>
      </c>
      <c r="BF131" s="42">
        <f>IF('Indicator Data'!BG135="No Data",1,IF('Indicator Data imputation'!BG134&lt;&gt;"",1,0))</f>
        <v>0</v>
      </c>
      <c r="BG131" s="42">
        <f>IF('Indicator Data'!BH135="No Data",1,IF('Indicator Data imputation'!BH134&lt;&gt;"",1,0))</f>
        <v>0</v>
      </c>
      <c r="BH131" s="42">
        <f>IF('Indicator Data'!BI135="No Data",1,IF('Indicator Data imputation'!BI134&lt;&gt;"",1,0))</f>
        <v>0</v>
      </c>
      <c r="BI131" s="42">
        <f>IF('Indicator Data'!BJ135="No Data",1,IF('Indicator Data imputation'!BJ134&lt;&gt;"",1,0))</f>
        <v>0</v>
      </c>
      <c r="BJ131" s="42">
        <f>IF('Indicator Data'!BK135="No Data",1,IF('Indicator Data imputation'!BK134&lt;&gt;"",1,0))</f>
        <v>0</v>
      </c>
      <c r="BK131" s="42">
        <f>IF('Indicator Data'!BL135="No Data",1,IF('Indicator Data imputation'!BL134&lt;&gt;"",1,0))</f>
        <v>0</v>
      </c>
      <c r="BL131" s="42">
        <f>IF('Indicator Data'!BM135="No Data",1,IF('Indicator Data imputation'!BM134&lt;&gt;"",1,0))</f>
        <v>0</v>
      </c>
      <c r="BM131" s="42">
        <f>IF('Indicator Data'!BN135="No Data",1,IF('Indicator Data imputation'!BN134&lt;&gt;"",1,0))</f>
        <v>0</v>
      </c>
      <c r="BN131" s="42">
        <f>IF('Indicator Data'!BO135="No Data",1,IF('Indicator Data imputation'!BO134&lt;&gt;"",1,0))</f>
        <v>0</v>
      </c>
      <c r="BO131" s="42">
        <f>IF('Indicator Data'!BP135="No Data",1,IF('Indicator Data imputation'!BP134&lt;&gt;"",1,0))</f>
        <v>0</v>
      </c>
      <c r="BP131" s="42">
        <f>IF('Indicator Data'!BQ135="No Data",1,IF('Indicator Data imputation'!BQ134&lt;&gt;"",1,0))</f>
        <v>0</v>
      </c>
      <c r="BQ131" s="42">
        <f>IF('Indicator Data'!BR135="No Data",1,IF('Indicator Data imputation'!BR134&lt;&gt;"",1,0))</f>
        <v>0</v>
      </c>
      <c r="BR131" s="42">
        <f>IF('Indicator Data'!BS135="No Data",1,IF('Indicator Data imputation'!BS134&lt;&gt;"",1,0))</f>
        <v>0</v>
      </c>
      <c r="BS131" s="42">
        <f>IF('Indicator Data'!BT135="No Data",1,IF('Indicator Data imputation'!BT134&lt;&gt;"",1,0))</f>
        <v>0</v>
      </c>
      <c r="BT131" s="42">
        <f>IF('Indicator Data'!BU135="No Data",1,IF('Indicator Data imputation'!BU134&lt;&gt;"",1,0))</f>
        <v>0</v>
      </c>
      <c r="BU131">
        <f t="shared" si="6"/>
        <v>4</v>
      </c>
      <c r="BV131" s="44">
        <f t="shared" ref="BV131:BV192" si="7">BU131/75</f>
        <v>5.3333333333333337E-2</v>
      </c>
    </row>
    <row r="132" spans="1:74">
      <c r="A132" t="str">
        <f>'Indicator Data'!B136</f>
        <v>PLW</v>
      </c>
      <c r="B132" s="42">
        <f>IF('Indicator Data'!C136="No Data",1,IF('Indicator Data imputation'!C135&lt;&gt;"",1,0))</f>
        <v>0</v>
      </c>
      <c r="C132" s="42">
        <f>IF('Indicator Data'!D136="No Data",1,IF('Indicator Data imputation'!D135&lt;&gt;"",1,0))</f>
        <v>0</v>
      </c>
      <c r="D132" s="42">
        <f>IF('Indicator Data'!E136="No Data",1,IF('Indicator Data imputation'!E135&lt;&gt;"",1,0))</f>
        <v>0</v>
      </c>
      <c r="E132" s="42">
        <f>IF('Indicator Data'!F136="No Data",1,IF('Indicator Data imputation'!F135&lt;&gt;"",1,0))</f>
        <v>0</v>
      </c>
      <c r="F132" s="42">
        <f>IF('Indicator Data'!G136="No Data",1,IF('Indicator Data imputation'!G135&lt;&gt;"",1,0))</f>
        <v>0</v>
      </c>
      <c r="G132" s="42">
        <f>IF('Indicator Data'!H136="No Data",1,IF('Indicator Data imputation'!H135&lt;&gt;"",1,0))</f>
        <v>0</v>
      </c>
      <c r="H132" s="42">
        <f>IF('Indicator Data'!I136="No Data",1,IF('Indicator Data imputation'!I135&lt;&gt;"",1,0))</f>
        <v>0</v>
      </c>
      <c r="I132" s="42">
        <f>IF('Indicator Data'!J136="No Data",1,IF('Indicator Data imputation'!J135&lt;&gt;"",1,0))</f>
        <v>0</v>
      </c>
      <c r="J132" s="42">
        <f>IF('Indicator Data'!K136="No Data",1,IF('Indicator Data imputation'!K135&lt;&gt;"",1,0))</f>
        <v>0</v>
      </c>
      <c r="K132" s="42">
        <f>IF('Indicator Data'!L136="No Data",1,IF('Indicator Data imputation'!L135&lt;&gt;"",1,0))</f>
        <v>1</v>
      </c>
      <c r="L132" s="42">
        <f>IF('Indicator Data'!M136="No Data",1,IF('Indicator Data imputation'!M135&lt;&gt;"",1,0))</f>
        <v>0</v>
      </c>
      <c r="M132" s="42">
        <f>IF('Indicator Data'!N136="No Data",1,IF('Indicator Data imputation'!N135&lt;&gt;"",1,0))</f>
        <v>1</v>
      </c>
      <c r="N132" s="42">
        <f>IF('Indicator Data'!O136="No Data",1,IF('Indicator Data imputation'!O135&lt;&gt;"",1,0))</f>
        <v>1</v>
      </c>
      <c r="O132" s="42">
        <f>IF('Indicator Data'!P136="No Data",1,IF('Indicator Data imputation'!P135&lt;&gt;"",1,0))</f>
        <v>1</v>
      </c>
      <c r="P132" s="42">
        <f>IF('Indicator Data'!Q136="No Data",1,IF('Indicator Data imputation'!Q135&lt;&gt;"",1,0))</f>
        <v>0</v>
      </c>
      <c r="Q132" s="42">
        <f>IF('Indicator Data'!R136="No Data",1,IF('Indicator Data imputation'!R135&lt;&gt;"",1,0))</f>
        <v>0</v>
      </c>
      <c r="R132" s="42">
        <f>IF('Indicator Data'!S136="No Data",1,IF('Indicator Data imputation'!S135&lt;&gt;"",1,0))</f>
        <v>0</v>
      </c>
      <c r="S132" s="42">
        <f>IF('Indicator Data'!T136="No Data",1,IF('Indicator Data imputation'!T135&lt;&gt;"",1,0))</f>
        <v>0</v>
      </c>
      <c r="T132" s="42">
        <f>IF('Indicator Data'!U136="No Data",1,IF('Indicator Data imputation'!U135&lt;&gt;"",1,0))</f>
        <v>0</v>
      </c>
      <c r="U132" s="42">
        <f>IF('Indicator Data'!V136="No Data",1,IF('Indicator Data imputation'!V135&lt;&gt;"",1,0))</f>
        <v>0</v>
      </c>
      <c r="V132" s="42">
        <f>IF('Indicator Data'!W136="No Data",1,IF('Indicator Data imputation'!W135&lt;&gt;"",1,0))</f>
        <v>0</v>
      </c>
      <c r="W132" s="42">
        <f>IF('Indicator Data'!X136="No Data",1,IF('Indicator Data imputation'!X135&lt;&gt;"",1,0))</f>
        <v>0</v>
      </c>
      <c r="X132" s="42">
        <f>IF('Indicator Data'!Y136="No Data",1,IF('Indicator Data imputation'!Y135&lt;&gt;"",1,0))</f>
        <v>1</v>
      </c>
      <c r="Y132" s="42">
        <f>IF('Indicator Data'!Z136="No Data",1,IF('Indicator Data imputation'!Z135&lt;&gt;"",1,0))</f>
        <v>0</v>
      </c>
      <c r="Z132" s="42">
        <f>IF('Indicator Data'!AA136="No Data",1,IF('Indicator Data imputation'!AA135&lt;&gt;"",1,0))</f>
        <v>1</v>
      </c>
      <c r="AA132" s="42">
        <f>IF('Indicator Data'!AB136="No Data",1,IF('Indicator Data imputation'!AB135&lt;&gt;"",1,0))</f>
        <v>0</v>
      </c>
      <c r="AB132" s="42">
        <f>IF('Indicator Data'!AC136="No Data",1,IF('Indicator Data imputation'!AC135&lt;&gt;"",1,0))</f>
        <v>0</v>
      </c>
      <c r="AC132" s="42">
        <f>IF('Indicator Data'!AD136="No Data",1,IF('Indicator Data imputation'!AD135&lt;&gt;"",1,0))</f>
        <v>0</v>
      </c>
      <c r="AD132" s="42">
        <f>IF('Indicator Data'!AE136="No Data",1,IF('Indicator Data imputation'!AE135&lt;&gt;"",1,0))</f>
        <v>0</v>
      </c>
      <c r="AE132" s="42">
        <f>IF('Indicator Data'!AF136="No Data",1,IF('Indicator Data imputation'!AF135&lt;&gt;"",1,0))</f>
        <v>0</v>
      </c>
      <c r="AF132" s="42">
        <f>IF('Indicator Data'!AG136="No Data",1,IF('Indicator Data imputation'!AG135&lt;&gt;"",1,0))</f>
        <v>0</v>
      </c>
      <c r="AG132" s="42">
        <f>IF('Indicator Data'!AH136="No Data",1,IF('Indicator Data imputation'!AH135&lt;&gt;"",1,0))</f>
        <v>0</v>
      </c>
      <c r="AH132" s="42">
        <f>IF('Indicator Data'!AI136="No Data",1,IF('Indicator Data imputation'!AI135&lt;&gt;"",1,0))</f>
        <v>1</v>
      </c>
      <c r="AI132" s="42">
        <f>IF('Indicator Data'!AJ136="No Data",1,IF('Indicator Data imputation'!AJ135&lt;&gt;"",1,0))</f>
        <v>0</v>
      </c>
      <c r="AJ132" s="42">
        <f>IF('Indicator Data'!AK136="No Data",1,IF('Indicator Data imputation'!AK135&lt;&gt;"",1,0))</f>
        <v>0</v>
      </c>
      <c r="AK132" s="42">
        <f>IF('Indicator Data'!AL136="No Data",1,IF('Indicator Data imputation'!AL135&lt;&gt;"",1,0))</f>
        <v>0</v>
      </c>
      <c r="AL132" s="42">
        <f>IF('Indicator Data'!AM136="No Data",1,IF('Indicator Data imputation'!AM135&lt;&gt;"",1,0))</f>
        <v>0</v>
      </c>
      <c r="AM132" s="42">
        <f>IF('Indicator Data'!AN136="No Data",1,IF('Indicator Data imputation'!AN135&lt;&gt;"",1,0))</f>
        <v>0</v>
      </c>
      <c r="AN132" s="42">
        <f>IF('Indicator Data'!AO136="No Data",1,IF('Indicator Data imputation'!AO135&lt;&gt;"",1,0))</f>
        <v>0</v>
      </c>
      <c r="AO132" s="42">
        <f>IF('Indicator Data'!AP136="No Data",1,IF('Indicator Data imputation'!AP135&lt;&gt;"",1,0))</f>
        <v>1</v>
      </c>
      <c r="AP132" s="42">
        <f>IF('Indicator Data'!AQ136="No Data",1,IF('Indicator Data imputation'!AQ135&lt;&gt;"",1,0))</f>
        <v>0</v>
      </c>
      <c r="AQ132" s="42">
        <f>IF('Indicator Data'!AR136="No Data",1,IF('Indicator Data imputation'!AR135&lt;&gt;"",1,0))</f>
        <v>1</v>
      </c>
      <c r="AR132" s="42">
        <f>IF('Indicator Data'!AS136="No Data",1,IF('Indicator Data imputation'!AS135&lt;&gt;"",1,0))</f>
        <v>1</v>
      </c>
      <c r="AS132" s="42">
        <f>IF('Indicator Data'!AT136="No Data",1,IF('Indicator Data imputation'!AT135&lt;&gt;"",1,0))</f>
        <v>1</v>
      </c>
      <c r="AT132" s="42">
        <f>IF('Indicator Data'!AU136="No Data",1,IF('Indicator Data imputation'!AU135&lt;&gt;"",1,0))</f>
        <v>0</v>
      </c>
      <c r="AU132" s="42">
        <f>IF('Indicator Data'!AV136="No Data",1,IF('Indicator Data imputation'!AV135&lt;&gt;"",1,0))</f>
        <v>1</v>
      </c>
      <c r="AV132" s="42">
        <f>IF('Indicator Data'!AW136="No Data",1,IF('Indicator Data imputation'!AW135&lt;&gt;"",1,0))</f>
        <v>1</v>
      </c>
      <c r="AW132" s="42">
        <f>IF('Indicator Data'!AX136="No Data",1,IF('Indicator Data imputation'!AX135&lt;&gt;"",1,0))</f>
        <v>0</v>
      </c>
      <c r="AX132" s="42">
        <f>IF('Indicator Data'!AY136="No Data",1,IF('Indicator Data imputation'!AY135&lt;&gt;"",1,0))</f>
        <v>0</v>
      </c>
      <c r="AY132" s="42">
        <f>IF('Indicator Data'!AZ136="No Data",1,IF('Indicator Data imputation'!AZ135&lt;&gt;"",1,0))</f>
        <v>0</v>
      </c>
      <c r="AZ132" s="42">
        <f>IF('Indicator Data'!BA136="No Data",1,IF('Indicator Data imputation'!BA135&lt;&gt;"",1,0))</f>
        <v>0</v>
      </c>
      <c r="BA132" s="42">
        <f>IF('Indicator Data'!BB136="No Data",1,IF('Indicator Data imputation'!BB135&lt;&gt;"",1,0))</f>
        <v>0</v>
      </c>
      <c r="BB132" s="42">
        <f>IF('Indicator Data'!BC136="No Data",1,IF('Indicator Data imputation'!BC135&lt;&gt;"",1,0))</f>
        <v>0</v>
      </c>
      <c r="BC132" s="42">
        <f>IF('Indicator Data'!BD136="No Data",1,IF('Indicator Data imputation'!BD135&lt;&gt;"",1,0))</f>
        <v>1</v>
      </c>
      <c r="BD132" s="42">
        <f>IF('Indicator Data'!BE136="No Data",1,IF('Indicator Data imputation'!BE135&lt;&gt;"",1,0))</f>
        <v>1</v>
      </c>
      <c r="BE132" s="42">
        <f>IF('Indicator Data'!BF136="No Data",1,IF('Indicator Data imputation'!BF135&lt;&gt;"",1,0))</f>
        <v>0</v>
      </c>
      <c r="BF132" s="42">
        <f>IF('Indicator Data'!BG136="No Data",1,IF('Indicator Data imputation'!BG135&lt;&gt;"",1,0))</f>
        <v>0</v>
      </c>
      <c r="BG132" s="42">
        <f>IF('Indicator Data'!BH136="No Data",1,IF('Indicator Data imputation'!BH135&lt;&gt;"",1,0))</f>
        <v>1</v>
      </c>
      <c r="BH132" s="42">
        <f>IF('Indicator Data'!BI136="No Data",1,IF('Indicator Data imputation'!BI135&lt;&gt;"",1,0))</f>
        <v>0</v>
      </c>
      <c r="BI132" s="42">
        <f>IF('Indicator Data'!BJ136="No Data",1,IF('Indicator Data imputation'!BJ135&lt;&gt;"",1,0))</f>
        <v>0</v>
      </c>
      <c r="BJ132" s="42">
        <f>IF('Indicator Data'!BK136="No Data",1,IF('Indicator Data imputation'!BK135&lt;&gt;"",1,0))</f>
        <v>1</v>
      </c>
      <c r="BK132" s="42">
        <f>IF('Indicator Data'!BL136="No Data",1,IF('Indicator Data imputation'!BL135&lt;&gt;"",1,0))</f>
        <v>0</v>
      </c>
      <c r="BL132" s="42">
        <f>IF('Indicator Data'!BM136="No Data",1,IF('Indicator Data imputation'!BM135&lt;&gt;"",1,0))</f>
        <v>0</v>
      </c>
      <c r="BM132" s="42">
        <f>IF('Indicator Data'!BN136="No Data",1,IF('Indicator Data imputation'!BN135&lt;&gt;"",1,0))</f>
        <v>0</v>
      </c>
      <c r="BN132" s="42">
        <f>IF('Indicator Data'!BO136="No Data",1,IF('Indicator Data imputation'!BO135&lt;&gt;"",1,0))</f>
        <v>0</v>
      </c>
      <c r="BO132" s="42">
        <f>IF('Indicator Data'!BP136="No Data",1,IF('Indicator Data imputation'!BP135&lt;&gt;"",1,0))</f>
        <v>0</v>
      </c>
      <c r="BP132" s="42">
        <f>IF('Indicator Data'!BQ136="No Data",1,IF('Indicator Data imputation'!BQ135&lt;&gt;"",1,0))</f>
        <v>0</v>
      </c>
      <c r="BQ132" s="42">
        <f>IF('Indicator Data'!BR136="No Data",1,IF('Indicator Data imputation'!BR135&lt;&gt;"",1,0))</f>
        <v>0</v>
      </c>
      <c r="BR132" s="42">
        <f>IF('Indicator Data'!BS136="No Data",1,IF('Indicator Data imputation'!BS135&lt;&gt;"",1,0))</f>
        <v>0</v>
      </c>
      <c r="BS132" s="42">
        <f>IF('Indicator Data'!BT136="No Data",1,IF('Indicator Data imputation'!BT135&lt;&gt;"",1,0))</f>
        <v>0</v>
      </c>
      <c r="BT132" s="42">
        <f>IF('Indicator Data'!BU136="No Data",1,IF('Indicator Data imputation'!BU135&lt;&gt;"",1,0))</f>
        <v>1</v>
      </c>
      <c r="BU132">
        <f t="shared" si="6"/>
        <v>18</v>
      </c>
      <c r="BV132" s="44">
        <f t="shared" si="7"/>
        <v>0.24</v>
      </c>
    </row>
    <row r="133" spans="1:74">
      <c r="A133" t="str">
        <f>'Indicator Data'!B137</f>
        <v>PSE</v>
      </c>
      <c r="B133" s="42">
        <f>IF('Indicator Data'!C137="No Data",1,IF('Indicator Data imputation'!C136&lt;&gt;"",1,0))</f>
        <v>0</v>
      </c>
      <c r="C133" s="42">
        <f>IF('Indicator Data'!D137="No Data",1,IF('Indicator Data imputation'!D136&lt;&gt;"",1,0))</f>
        <v>0</v>
      </c>
      <c r="D133" s="42">
        <f>IF('Indicator Data'!E137="No Data",1,IF('Indicator Data imputation'!E136&lt;&gt;"",1,0))</f>
        <v>0</v>
      </c>
      <c r="E133" s="42">
        <f>IF('Indicator Data'!F137="No Data",1,IF('Indicator Data imputation'!F136&lt;&gt;"",1,0))</f>
        <v>0</v>
      </c>
      <c r="F133" s="42">
        <f>IF('Indicator Data'!G137="No Data",1,IF('Indicator Data imputation'!G136&lt;&gt;"",1,0))</f>
        <v>0</v>
      </c>
      <c r="G133" s="42">
        <f>IF('Indicator Data'!H137="No Data",1,IF('Indicator Data imputation'!H136&lt;&gt;"",1,0))</f>
        <v>0</v>
      </c>
      <c r="H133" s="42">
        <f>IF('Indicator Data'!I137="No Data",1,IF('Indicator Data imputation'!I136&lt;&gt;"",1,0))</f>
        <v>0</v>
      </c>
      <c r="I133" s="42">
        <f>IF('Indicator Data'!J137="No Data",1,IF('Indicator Data imputation'!J136&lt;&gt;"",1,0))</f>
        <v>0</v>
      </c>
      <c r="J133" s="42">
        <f>IF('Indicator Data'!K137="No Data",1,IF('Indicator Data imputation'!K136&lt;&gt;"",1,0))</f>
        <v>0</v>
      </c>
      <c r="K133" s="42">
        <f>IF('Indicator Data'!L137="No Data",1,IF('Indicator Data imputation'!L136&lt;&gt;"",1,0))</f>
        <v>1</v>
      </c>
      <c r="L133" s="42">
        <f>IF('Indicator Data'!M137="No Data",1,IF('Indicator Data imputation'!M136&lt;&gt;"",1,0))</f>
        <v>0</v>
      </c>
      <c r="M133" s="42">
        <f>IF('Indicator Data'!N137="No Data",1,IF('Indicator Data imputation'!N136&lt;&gt;"",1,0))</f>
        <v>1</v>
      </c>
      <c r="N133" s="42">
        <f>IF('Indicator Data'!O137="No Data",1,IF('Indicator Data imputation'!O136&lt;&gt;"",1,0))</f>
        <v>1</v>
      </c>
      <c r="O133" s="42">
        <f>IF('Indicator Data'!P137="No Data",1,IF('Indicator Data imputation'!P136&lt;&gt;"",1,0))</f>
        <v>1</v>
      </c>
      <c r="P133" s="42">
        <f>IF('Indicator Data'!Q137="No Data",1,IF('Indicator Data imputation'!Q136&lt;&gt;"",1,0))</f>
        <v>0</v>
      </c>
      <c r="Q133" s="42">
        <f>IF('Indicator Data'!R137="No Data",1,IF('Indicator Data imputation'!R136&lt;&gt;"",1,0))</f>
        <v>0</v>
      </c>
      <c r="R133" s="42">
        <f>IF('Indicator Data'!S137="No Data",1,IF('Indicator Data imputation'!S136&lt;&gt;"",1,0))</f>
        <v>0</v>
      </c>
      <c r="S133" s="42">
        <f>IF('Indicator Data'!T137="No Data",1,IF('Indicator Data imputation'!T136&lt;&gt;"",1,0))</f>
        <v>0</v>
      </c>
      <c r="T133" s="42">
        <f>IF('Indicator Data'!U137="No Data",1,IF('Indicator Data imputation'!U136&lt;&gt;"",1,0))</f>
        <v>0</v>
      </c>
      <c r="U133" s="42">
        <f>IF('Indicator Data'!V137="No Data",1,IF('Indicator Data imputation'!V136&lt;&gt;"",1,0))</f>
        <v>0</v>
      </c>
      <c r="V133" s="42">
        <f>IF('Indicator Data'!W137="No Data",1,IF('Indicator Data imputation'!W136&lt;&gt;"",1,0))</f>
        <v>0</v>
      </c>
      <c r="W133" s="42">
        <f>IF('Indicator Data'!X137="No Data",1,IF('Indicator Data imputation'!X136&lt;&gt;"",1,0))</f>
        <v>0</v>
      </c>
      <c r="X133" s="42">
        <f>IF('Indicator Data'!Y137="No Data",1,IF('Indicator Data imputation'!Y136&lt;&gt;"",1,0))</f>
        <v>0</v>
      </c>
      <c r="Y133" s="42">
        <f>IF('Indicator Data'!Z137="No Data",1,IF('Indicator Data imputation'!Z136&lt;&gt;"",1,0))</f>
        <v>0</v>
      </c>
      <c r="Z133" s="42">
        <f>IF('Indicator Data'!AA137="No Data",1,IF('Indicator Data imputation'!AA136&lt;&gt;"",1,0))</f>
        <v>0</v>
      </c>
      <c r="AA133" s="42">
        <f>IF('Indicator Data'!AB137="No Data",1,IF('Indicator Data imputation'!AB136&lt;&gt;"",1,0))</f>
        <v>0</v>
      </c>
      <c r="AB133" s="42">
        <f>IF('Indicator Data'!AC137="No Data",1,IF('Indicator Data imputation'!AC136&lt;&gt;"",1,0))</f>
        <v>1</v>
      </c>
      <c r="AC133" s="42">
        <f>IF('Indicator Data'!AD137="No Data",1,IF('Indicator Data imputation'!AD136&lt;&gt;"",1,0))</f>
        <v>0</v>
      </c>
      <c r="AD133" s="42">
        <f>IF('Indicator Data'!AE137="No Data",1,IF('Indicator Data imputation'!AE136&lt;&gt;"",1,0))</f>
        <v>0</v>
      </c>
      <c r="AE133" s="42">
        <f>IF('Indicator Data'!AF137="No Data",1,IF('Indicator Data imputation'!AF136&lt;&gt;"",1,0))</f>
        <v>0</v>
      </c>
      <c r="AF133" s="42">
        <f>IF('Indicator Data'!AG137="No Data",1,IF('Indicator Data imputation'!AG136&lt;&gt;"",1,0))</f>
        <v>0</v>
      </c>
      <c r="AG133" s="42">
        <f>IF('Indicator Data'!AH137="No Data",1,IF('Indicator Data imputation'!AH136&lt;&gt;"",1,0))</f>
        <v>0</v>
      </c>
      <c r="AH133" s="42">
        <f>IF('Indicator Data'!AI137="No Data",1,IF('Indicator Data imputation'!AI136&lt;&gt;"",1,0))</f>
        <v>0</v>
      </c>
      <c r="AI133" s="42">
        <f>IF('Indicator Data'!AJ137="No Data",1,IF('Indicator Data imputation'!AJ136&lt;&gt;"",1,0))</f>
        <v>0</v>
      </c>
      <c r="AJ133" s="42">
        <f>IF('Indicator Data'!AK137="No Data",1,IF('Indicator Data imputation'!AK136&lt;&gt;"",1,0))</f>
        <v>0</v>
      </c>
      <c r="AK133" s="42">
        <f>IF('Indicator Data'!AL137="No Data",1,IF('Indicator Data imputation'!AL136&lt;&gt;"",1,0))</f>
        <v>0</v>
      </c>
      <c r="AL133" s="42">
        <f>IF('Indicator Data'!AM137="No Data",1,IF('Indicator Data imputation'!AM136&lt;&gt;"",1,0))</f>
        <v>0</v>
      </c>
      <c r="AM133" s="42">
        <f>IF('Indicator Data'!AN137="No Data",1,IF('Indicator Data imputation'!AN136&lt;&gt;"",1,0))</f>
        <v>0</v>
      </c>
      <c r="AN133" s="42">
        <f>IF('Indicator Data'!AO137="No Data",1,IF('Indicator Data imputation'!AO136&lt;&gt;"",1,0))</f>
        <v>0</v>
      </c>
      <c r="AO133" s="42">
        <f>IF('Indicator Data'!AP137="No Data",1,IF('Indicator Data imputation'!AP136&lt;&gt;"",1,0))</f>
        <v>0</v>
      </c>
      <c r="AP133" s="42">
        <f>IF('Indicator Data'!AQ137="No Data",1,IF('Indicator Data imputation'!AQ136&lt;&gt;"",1,0))</f>
        <v>0</v>
      </c>
      <c r="AQ133" s="42">
        <f>IF('Indicator Data'!AR137="No Data",1,IF('Indicator Data imputation'!AR136&lt;&gt;"",1,0))</f>
        <v>1</v>
      </c>
      <c r="AR133" s="42">
        <f>IF('Indicator Data'!AS137="No Data",1,IF('Indicator Data imputation'!AS136&lt;&gt;"",1,0))</f>
        <v>1</v>
      </c>
      <c r="AS133" s="42">
        <f>IF('Indicator Data'!AT137="No Data",1,IF('Indicator Data imputation'!AT136&lt;&gt;"",1,0))</f>
        <v>1</v>
      </c>
      <c r="AT133" s="42">
        <f>IF('Indicator Data'!AU137="No Data",1,IF('Indicator Data imputation'!AU136&lt;&gt;"",1,0))</f>
        <v>1</v>
      </c>
      <c r="AU133" s="42">
        <f>IF('Indicator Data'!AV137="No Data",1,IF('Indicator Data imputation'!AV136&lt;&gt;"",1,0))</f>
        <v>1</v>
      </c>
      <c r="AV133" s="42">
        <f>IF('Indicator Data'!AW137="No Data",1,IF('Indicator Data imputation'!AW136&lt;&gt;"",1,0))</f>
        <v>0</v>
      </c>
      <c r="AW133" s="42">
        <f>IF('Indicator Data'!AX137="No Data",1,IF('Indicator Data imputation'!AX136&lt;&gt;"",1,0))</f>
        <v>0</v>
      </c>
      <c r="AX133" s="42">
        <f>IF('Indicator Data'!AY137="No Data",1,IF('Indicator Data imputation'!AY136&lt;&gt;"",1,0))</f>
        <v>0</v>
      </c>
      <c r="AY133" s="42">
        <f>IF('Indicator Data'!AZ137="No Data",1,IF('Indicator Data imputation'!AZ136&lt;&gt;"",1,0))</f>
        <v>0</v>
      </c>
      <c r="AZ133" s="42">
        <f>IF('Indicator Data'!BA137="No Data",1,IF('Indicator Data imputation'!BA136&lt;&gt;"",1,0))</f>
        <v>0</v>
      </c>
      <c r="BA133" s="42">
        <f>IF('Indicator Data'!BB137="No Data",1,IF('Indicator Data imputation'!BB136&lt;&gt;"",1,0))</f>
        <v>0</v>
      </c>
      <c r="BB133" s="42">
        <f>IF('Indicator Data'!BC137="No Data",1,IF('Indicator Data imputation'!BC136&lt;&gt;"",1,0))</f>
        <v>0</v>
      </c>
      <c r="BC133" s="42">
        <f>IF('Indicator Data'!BD137="No Data",1,IF('Indicator Data imputation'!BD136&lt;&gt;"",1,0))</f>
        <v>1</v>
      </c>
      <c r="BD133" s="42">
        <f>IF('Indicator Data'!BE137="No Data",1,IF('Indicator Data imputation'!BE136&lt;&gt;"",1,0))</f>
        <v>1</v>
      </c>
      <c r="BE133" s="42">
        <f>IF('Indicator Data'!BF137="No Data",1,IF('Indicator Data imputation'!BF136&lt;&gt;"",1,0))</f>
        <v>0</v>
      </c>
      <c r="BF133" s="42">
        <f>IF('Indicator Data'!BG137="No Data",1,IF('Indicator Data imputation'!BG136&lt;&gt;"",1,0))</f>
        <v>0</v>
      </c>
      <c r="BG133" s="42">
        <f>IF('Indicator Data'!BH137="No Data",1,IF('Indicator Data imputation'!BH136&lt;&gt;"",1,0))</f>
        <v>1</v>
      </c>
      <c r="BH133" s="42">
        <f>IF('Indicator Data'!BI137="No Data",1,IF('Indicator Data imputation'!BI136&lt;&gt;"",1,0))</f>
        <v>0</v>
      </c>
      <c r="BI133" s="42">
        <f>IF('Indicator Data'!BJ137="No Data",1,IF('Indicator Data imputation'!BJ136&lt;&gt;"",1,0))</f>
        <v>0</v>
      </c>
      <c r="BJ133" s="42">
        <f>IF('Indicator Data'!BK137="No Data",1,IF('Indicator Data imputation'!BK136&lt;&gt;"",1,0))</f>
        <v>0</v>
      </c>
      <c r="BK133" s="42">
        <f>IF('Indicator Data'!BL137="No Data",1,IF('Indicator Data imputation'!BL136&lt;&gt;"",1,0))</f>
        <v>0</v>
      </c>
      <c r="BL133" s="42">
        <f>IF('Indicator Data'!BM137="No Data",1,IF('Indicator Data imputation'!BM136&lt;&gt;"",1,0))</f>
        <v>0</v>
      </c>
      <c r="BM133" s="42">
        <f>IF('Indicator Data'!BN137="No Data",1,IF('Indicator Data imputation'!BN136&lt;&gt;"",1,0))</f>
        <v>0</v>
      </c>
      <c r="BN133" s="42">
        <f>IF('Indicator Data'!BO137="No Data",1,IF('Indicator Data imputation'!BO136&lt;&gt;"",1,0))</f>
        <v>0</v>
      </c>
      <c r="BO133" s="42">
        <f>IF('Indicator Data'!BP137="No Data",1,IF('Indicator Data imputation'!BP136&lt;&gt;"",1,0))</f>
        <v>0</v>
      </c>
      <c r="BP133" s="42">
        <f>IF('Indicator Data'!BQ137="No Data",1,IF('Indicator Data imputation'!BQ136&lt;&gt;"",1,0))</f>
        <v>0</v>
      </c>
      <c r="BQ133" s="42">
        <f>IF('Indicator Data'!BR137="No Data",1,IF('Indicator Data imputation'!BR136&lt;&gt;"",1,0))</f>
        <v>0</v>
      </c>
      <c r="BR133" s="42">
        <f>IF('Indicator Data'!BS137="No Data",1,IF('Indicator Data imputation'!BS136&lt;&gt;"",1,0))</f>
        <v>0</v>
      </c>
      <c r="BS133" s="42">
        <f>IF('Indicator Data'!BT137="No Data",1,IF('Indicator Data imputation'!BT136&lt;&gt;"",1,0))</f>
        <v>1</v>
      </c>
      <c r="BT133" s="42">
        <f>IF('Indicator Data'!BU137="No Data",1,IF('Indicator Data imputation'!BU136&lt;&gt;"",1,0))</f>
        <v>0</v>
      </c>
      <c r="BU133">
        <f t="shared" si="6"/>
        <v>14</v>
      </c>
      <c r="BV133" s="44">
        <f t="shared" si="7"/>
        <v>0.18666666666666668</v>
      </c>
    </row>
    <row r="134" spans="1:74">
      <c r="A134" t="str">
        <f>'Indicator Data'!B138</f>
        <v>PAN</v>
      </c>
      <c r="B134" s="42">
        <f>IF('Indicator Data'!C138="No Data",1,IF('Indicator Data imputation'!C137&lt;&gt;"",1,0))</f>
        <v>0</v>
      </c>
      <c r="C134" s="42">
        <f>IF('Indicator Data'!D138="No Data",1,IF('Indicator Data imputation'!D137&lt;&gt;"",1,0))</f>
        <v>0</v>
      </c>
      <c r="D134" s="42">
        <f>IF('Indicator Data'!E138="No Data",1,IF('Indicator Data imputation'!E137&lt;&gt;"",1,0))</f>
        <v>0</v>
      </c>
      <c r="E134" s="42">
        <f>IF('Indicator Data'!F138="No Data",1,IF('Indicator Data imputation'!F137&lt;&gt;"",1,0))</f>
        <v>0</v>
      </c>
      <c r="F134" s="42">
        <f>IF('Indicator Data'!G138="No Data",1,IF('Indicator Data imputation'!G137&lt;&gt;"",1,0))</f>
        <v>0</v>
      </c>
      <c r="G134" s="42">
        <f>IF('Indicator Data'!H138="No Data",1,IF('Indicator Data imputation'!H137&lt;&gt;"",1,0))</f>
        <v>0</v>
      </c>
      <c r="H134" s="42">
        <f>IF('Indicator Data'!I138="No Data",1,IF('Indicator Data imputation'!I137&lt;&gt;"",1,0))</f>
        <v>0</v>
      </c>
      <c r="I134" s="42">
        <f>IF('Indicator Data'!J138="No Data",1,IF('Indicator Data imputation'!J137&lt;&gt;"",1,0))</f>
        <v>0</v>
      </c>
      <c r="J134" s="42">
        <f>IF('Indicator Data'!K138="No Data",1,IF('Indicator Data imputation'!K137&lt;&gt;"",1,0))</f>
        <v>0</v>
      </c>
      <c r="K134" s="42">
        <f>IF('Indicator Data'!L138="No Data",1,IF('Indicator Data imputation'!L137&lt;&gt;"",1,0))</f>
        <v>0</v>
      </c>
      <c r="L134" s="42">
        <f>IF('Indicator Data'!M138="No Data",1,IF('Indicator Data imputation'!M137&lt;&gt;"",1,0))</f>
        <v>1</v>
      </c>
      <c r="M134" s="42">
        <f>IF('Indicator Data'!N138="No Data",1,IF('Indicator Data imputation'!N137&lt;&gt;"",1,0))</f>
        <v>1</v>
      </c>
      <c r="N134" s="42">
        <f>IF('Indicator Data'!O138="No Data",1,IF('Indicator Data imputation'!O137&lt;&gt;"",1,0))</f>
        <v>1</v>
      </c>
      <c r="O134" s="42">
        <f>IF('Indicator Data'!P138="No Data",1,IF('Indicator Data imputation'!P137&lt;&gt;"",1,0))</f>
        <v>1</v>
      </c>
      <c r="P134" s="42">
        <f>IF('Indicator Data'!Q138="No Data",1,IF('Indicator Data imputation'!Q137&lt;&gt;"",1,0))</f>
        <v>0</v>
      </c>
      <c r="Q134" s="42">
        <f>IF('Indicator Data'!R138="No Data",1,IF('Indicator Data imputation'!R137&lt;&gt;"",1,0))</f>
        <v>0</v>
      </c>
      <c r="R134" s="42">
        <f>IF('Indicator Data'!S138="No Data",1,IF('Indicator Data imputation'!S137&lt;&gt;"",1,0))</f>
        <v>0</v>
      </c>
      <c r="S134" s="42">
        <f>IF('Indicator Data'!T138="No Data",1,IF('Indicator Data imputation'!T137&lt;&gt;"",1,0))</f>
        <v>0</v>
      </c>
      <c r="T134" s="42">
        <f>IF('Indicator Data'!U138="No Data",1,IF('Indicator Data imputation'!U137&lt;&gt;"",1,0))</f>
        <v>0</v>
      </c>
      <c r="U134" s="42">
        <f>IF('Indicator Data'!V138="No Data",1,IF('Indicator Data imputation'!V137&lt;&gt;"",1,0))</f>
        <v>0</v>
      </c>
      <c r="V134" s="42">
        <f>IF('Indicator Data'!W138="No Data",1,IF('Indicator Data imputation'!W137&lt;&gt;"",1,0))</f>
        <v>0</v>
      </c>
      <c r="W134" s="42">
        <f>IF('Indicator Data'!X138="No Data",1,IF('Indicator Data imputation'!X137&lt;&gt;"",1,0))</f>
        <v>0</v>
      </c>
      <c r="X134" s="42">
        <f>IF('Indicator Data'!Y138="No Data",1,IF('Indicator Data imputation'!Y137&lt;&gt;"",1,0))</f>
        <v>0</v>
      </c>
      <c r="Y134" s="42">
        <f>IF('Indicator Data'!Z138="No Data",1,IF('Indicator Data imputation'!Z137&lt;&gt;"",1,0))</f>
        <v>0</v>
      </c>
      <c r="Z134" s="42">
        <f>IF('Indicator Data'!AA138="No Data",1,IF('Indicator Data imputation'!AA137&lt;&gt;"",1,0))</f>
        <v>1</v>
      </c>
      <c r="AA134" s="42">
        <f>IF('Indicator Data'!AB138="No Data",1,IF('Indicator Data imputation'!AB137&lt;&gt;"",1,0))</f>
        <v>0</v>
      </c>
      <c r="AB134" s="42">
        <f>IF('Indicator Data'!AC138="No Data",1,IF('Indicator Data imputation'!AC137&lt;&gt;"",1,0))</f>
        <v>0</v>
      </c>
      <c r="AC134" s="42">
        <f>IF('Indicator Data'!AD138="No Data",1,IF('Indicator Data imputation'!AD137&lt;&gt;"",1,0))</f>
        <v>0</v>
      </c>
      <c r="AD134" s="42">
        <f>IF('Indicator Data'!AE138="No Data",1,IF('Indicator Data imputation'!AE137&lt;&gt;"",1,0))</f>
        <v>0</v>
      </c>
      <c r="AE134" s="42">
        <f>IF('Indicator Data'!AF138="No Data",1,IF('Indicator Data imputation'!AF137&lt;&gt;"",1,0))</f>
        <v>0</v>
      </c>
      <c r="AF134" s="42">
        <f>IF('Indicator Data'!AG138="No Data",1,IF('Indicator Data imputation'!AG137&lt;&gt;"",1,0))</f>
        <v>0</v>
      </c>
      <c r="AG134" s="42">
        <f>IF('Indicator Data'!AH138="No Data",1,IF('Indicator Data imputation'!AH137&lt;&gt;"",1,0))</f>
        <v>0</v>
      </c>
      <c r="AH134" s="42">
        <f>IF('Indicator Data'!AI138="No Data",1,IF('Indicator Data imputation'!AI137&lt;&gt;"",1,0))</f>
        <v>1</v>
      </c>
      <c r="AI134" s="42">
        <f>IF('Indicator Data'!AJ138="No Data",1,IF('Indicator Data imputation'!AJ137&lt;&gt;"",1,0))</f>
        <v>0</v>
      </c>
      <c r="AJ134" s="42">
        <f>IF('Indicator Data'!AK138="No Data",1,IF('Indicator Data imputation'!AK137&lt;&gt;"",1,0))</f>
        <v>0</v>
      </c>
      <c r="AK134" s="42">
        <f>IF('Indicator Data'!AL138="No Data",1,IF('Indicator Data imputation'!AL137&lt;&gt;"",1,0))</f>
        <v>0</v>
      </c>
      <c r="AL134" s="42">
        <f>IF('Indicator Data'!AM138="No Data",1,IF('Indicator Data imputation'!AM137&lt;&gt;"",1,0))</f>
        <v>0</v>
      </c>
      <c r="AM134" s="42">
        <f>IF('Indicator Data'!AN138="No Data",1,IF('Indicator Data imputation'!AN137&lt;&gt;"",1,0))</f>
        <v>0</v>
      </c>
      <c r="AN134" s="42">
        <f>IF('Indicator Data'!AO138="No Data",1,IF('Indicator Data imputation'!AO137&lt;&gt;"",1,0))</f>
        <v>0</v>
      </c>
      <c r="AO134" s="42">
        <f>IF('Indicator Data'!AP138="No Data",1,IF('Indicator Data imputation'!AP137&lt;&gt;"",1,0))</f>
        <v>0</v>
      </c>
      <c r="AP134" s="42">
        <f>IF('Indicator Data'!AQ138="No Data",1,IF('Indicator Data imputation'!AQ137&lt;&gt;"",1,0))</f>
        <v>0</v>
      </c>
      <c r="AQ134" s="42">
        <f>IF('Indicator Data'!AR138="No Data",1,IF('Indicator Data imputation'!AR137&lt;&gt;"",1,0))</f>
        <v>0</v>
      </c>
      <c r="AR134" s="42">
        <f>IF('Indicator Data'!AS138="No Data",1,IF('Indicator Data imputation'!AS137&lt;&gt;"",1,0))</f>
        <v>0</v>
      </c>
      <c r="AS134" s="42">
        <f>IF('Indicator Data'!AT138="No Data",1,IF('Indicator Data imputation'!AT137&lt;&gt;"",1,0))</f>
        <v>0</v>
      </c>
      <c r="AT134" s="42">
        <f>IF('Indicator Data'!AU138="No Data",1,IF('Indicator Data imputation'!AU137&lt;&gt;"",1,0))</f>
        <v>0</v>
      </c>
      <c r="AU134" s="42">
        <f>IF('Indicator Data'!AV138="No Data",1,IF('Indicator Data imputation'!AV137&lt;&gt;"",1,0))</f>
        <v>0</v>
      </c>
      <c r="AV134" s="42">
        <f>IF('Indicator Data'!AW138="No Data",1,IF('Indicator Data imputation'!AW137&lt;&gt;"",1,0))</f>
        <v>0</v>
      </c>
      <c r="AW134" s="42">
        <f>IF('Indicator Data'!AX138="No Data",1,IF('Indicator Data imputation'!AX137&lt;&gt;"",1,0))</f>
        <v>0</v>
      </c>
      <c r="AX134" s="42">
        <f>IF('Indicator Data'!AY138="No Data",1,IF('Indicator Data imputation'!AY137&lt;&gt;"",1,0))</f>
        <v>0</v>
      </c>
      <c r="AY134" s="42">
        <f>IF('Indicator Data'!AZ138="No Data",1,IF('Indicator Data imputation'!AZ137&lt;&gt;"",1,0))</f>
        <v>0</v>
      </c>
      <c r="AZ134" s="42">
        <f>IF('Indicator Data'!BA138="No Data",1,IF('Indicator Data imputation'!BA137&lt;&gt;"",1,0))</f>
        <v>0</v>
      </c>
      <c r="BA134" s="42">
        <f>IF('Indicator Data'!BB138="No Data",1,IF('Indicator Data imputation'!BB137&lt;&gt;"",1,0))</f>
        <v>0</v>
      </c>
      <c r="BB134" s="42">
        <f>IF('Indicator Data'!BC138="No Data",1,IF('Indicator Data imputation'!BC137&lt;&gt;"",1,0))</f>
        <v>0</v>
      </c>
      <c r="BC134" s="42">
        <f>IF('Indicator Data'!BD138="No Data",1,IF('Indicator Data imputation'!BD137&lt;&gt;"",1,0))</f>
        <v>0</v>
      </c>
      <c r="BD134" s="42">
        <f>IF('Indicator Data'!BE138="No Data",1,IF('Indicator Data imputation'!BE137&lt;&gt;"",1,0))</f>
        <v>0</v>
      </c>
      <c r="BE134" s="42">
        <f>IF('Indicator Data'!BF138="No Data",1,IF('Indicator Data imputation'!BF137&lt;&gt;"",1,0))</f>
        <v>0</v>
      </c>
      <c r="BF134" s="42">
        <f>IF('Indicator Data'!BG138="No Data",1,IF('Indicator Data imputation'!BG137&lt;&gt;"",1,0))</f>
        <v>0</v>
      </c>
      <c r="BG134" s="42">
        <f>IF('Indicator Data'!BH138="No Data",1,IF('Indicator Data imputation'!BH137&lt;&gt;"",1,0))</f>
        <v>0</v>
      </c>
      <c r="BH134" s="42">
        <f>IF('Indicator Data'!BI138="No Data",1,IF('Indicator Data imputation'!BI137&lt;&gt;"",1,0))</f>
        <v>0</v>
      </c>
      <c r="BI134" s="42">
        <f>IF('Indicator Data'!BJ138="No Data",1,IF('Indicator Data imputation'!BJ137&lt;&gt;"",1,0))</f>
        <v>0</v>
      </c>
      <c r="BJ134" s="42">
        <f>IF('Indicator Data'!BK138="No Data",1,IF('Indicator Data imputation'!BK137&lt;&gt;"",1,0))</f>
        <v>0</v>
      </c>
      <c r="BK134" s="42">
        <f>IF('Indicator Data'!BL138="No Data",1,IF('Indicator Data imputation'!BL137&lt;&gt;"",1,0))</f>
        <v>0</v>
      </c>
      <c r="BL134" s="42">
        <f>IF('Indicator Data'!BM138="No Data",1,IF('Indicator Data imputation'!BM137&lt;&gt;"",1,0))</f>
        <v>0</v>
      </c>
      <c r="BM134" s="42">
        <f>IF('Indicator Data'!BN138="No Data",1,IF('Indicator Data imputation'!BN137&lt;&gt;"",1,0))</f>
        <v>0</v>
      </c>
      <c r="BN134" s="42">
        <f>IF('Indicator Data'!BO138="No Data",1,IF('Indicator Data imputation'!BO137&lt;&gt;"",1,0))</f>
        <v>0</v>
      </c>
      <c r="BO134" s="42">
        <f>IF('Indicator Data'!BP138="No Data",1,IF('Indicator Data imputation'!BP137&lt;&gt;"",1,0))</f>
        <v>0</v>
      </c>
      <c r="BP134" s="42">
        <f>IF('Indicator Data'!BQ138="No Data",1,IF('Indicator Data imputation'!BQ137&lt;&gt;"",1,0))</f>
        <v>0</v>
      </c>
      <c r="BQ134" s="42">
        <f>IF('Indicator Data'!BR138="No Data",1,IF('Indicator Data imputation'!BR137&lt;&gt;"",1,0))</f>
        <v>0</v>
      </c>
      <c r="BR134" s="42">
        <f>IF('Indicator Data'!BS138="No Data",1,IF('Indicator Data imputation'!BS137&lt;&gt;"",1,0))</f>
        <v>0</v>
      </c>
      <c r="BS134" s="42">
        <f>IF('Indicator Data'!BT138="No Data",1,IF('Indicator Data imputation'!BT137&lt;&gt;"",1,0))</f>
        <v>0</v>
      </c>
      <c r="BT134" s="42">
        <f>IF('Indicator Data'!BU138="No Data",1,IF('Indicator Data imputation'!BU137&lt;&gt;"",1,0))</f>
        <v>0</v>
      </c>
      <c r="BU134">
        <f t="shared" si="6"/>
        <v>6</v>
      </c>
      <c r="BV134" s="44">
        <f t="shared" si="7"/>
        <v>0.08</v>
      </c>
    </row>
    <row r="135" spans="1:74">
      <c r="A135" t="str">
        <f>'Indicator Data'!B139</f>
        <v>PNG</v>
      </c>
      <c r="B135" s="42">
        <f>IF('Indicator Data'!C139="No Data",1,IF('Indicator Data imputation'!C138&lt;&gt;"",1,0))</f>
        <v>0</v>
      </c>
      <c r="C135" s="42">
        <f>IF('Indicator Data'!D139="No Data",1,IF('Indicator Data imputation'!D138&lt;&gt;"",1,0))</f>
        <v>0</v>
      </c>
      <c r="D135" s="42">
        <f>IF('Indicator Data'!E139="No Data",1,IF('Indicator Data imputation'!E138&lt;&gt;"",1,0))</f>
        <v>0</v>
      </c>
      <c r="E135" s="42">
        <f>IF('Indicator Data'!F139="No Data",1,IF('Indicator Data imputation'!F138&lt;&gt;"",1,0))</f>
        <v>0</v>
      </c>
      <c r="F135" s="42">
        <f>IF('Indicator Data'!G139="No Data",1,IF('Indicator Data imputation'!G138&lt;&gt;"",1,0))</f>
        <v>0</v>
      </c>
      <c r="G135" s="42">
        <f>IF('Indicator Data'!H139="No Data",1,IF('Indicator Data imputation'!H138&lt;&gt;"",1,0))</f>
        <v>0</v>
      </c>
      <c r="H135" s="42">
        <f>IF('Indicator Data'!I139="No Data",1,IF('Indicator Data imputation'!I138&lt;&gt;"",1,0))</f>
        <v>0</v>
      </c>
      <c r="I135" s="42">
        <f>IF('Indicator Data'!J139="No Data",1,IF('Indicator Data imputation'!J138&lt;&gt;"",1,0))</f>
        <v>0</v>
      </c>
      <c r="J135" s="42">
        <f>IF('Indicator Data'!K139="No Data",1,IF('Indicator Data imputation'!K138&lt;&gt;"",1,0))</f>
        <v>0</v>
      </c>
      <c r="K135" s="42">
        <f>IF('Indicator Data'!L139="No Data",1,IF('Indicator Data imputation'!L138&lt;&gt;"",1,0))</f>
        <v>0</v>
      </c>
      <c r="L135" s="42">
        <f>IF('Indicator Data'!M139="No Data",1,IF('Indicator Data imputation'!M138&lt;&gt;"",1,0))</f>
        <v>0</v>
      </c>
      <c r="M135" s="42">
        <f>IF('Indicator Data'!N139="No Data",1,IF('Indicator Data imputation'!N138&lt;&gt;"",1,0))</f>
        <v>1</v>
      </c>
      <c r="N135" s="42">
        <f>IF('Indicator Data'!O139="No Data",1,IF('Indicator Data imputation'!O138&lt;&gt;"",1,0))</f>
        <v>1</v>
      </c>
      <c r="O135" s="42">
        <f>IF('Indicator Data'!P139="No Data",1,IF('Indicator Data imputation'!P138&lt;&gt;"",1,0))</f>
        <v>1</v>
      </c>
      <c r="P135" s="42">
        <f>IF('Indicator Data'!Q139="No Data",1,IF('Indicator Data imputation'!Q138&lt;&gt;"",1,0))</f>
        <v>0</v>
      </c>
      <c r="Q135" s="42">
        <f>IF('Indicator Data'!R139="No Data",1,IF('Indicator Data imputation'!R138&lt;&gt;"",1,0))</f>
        <v>0</v>
      </c>
      <c r="R135" s="42">
        <f>IF('Indicator Data'!S139="No Data",1,IF('Indicator Data imputation'!S138&lt;&gt;"",1,0))</f>
        <v>0</v>
      </c>
      <c r="S135" s="42">
        <f>IF('Indicator Data'!T139="No Data",1,IF('Indicator Data imputation'!T138&lt;&gt;"",1,0))</f>
        <v>0</v>
      </c>
      <c r="T135" s="42">
        <f>IF('Indicator Data'!U139="No Data",1,IF('Indicator Data imputation'!U138&lt;&gt;"",1,0))</f>
        <v>0</v>
      </c>
      <c r="U135" s="42">
        <f>IF('Indicator Data'!V139="No Data",1,IF('Indicator Data imputation'!V138&lt;&gt;"",1,0))</f>
        <v>0</v>
      </c>
      <c r="V135" s="42">
        <f>IF('Indicator Data'!W139="No Data",1,IF('Indicator Data imputation'!W138&lt;&gt;"",1,0))</f>
        <v>0</v>
      </c>
      <c r="W135" s="42">
        <f>IF('Indicator Data'!X139="No Data",1,IF('Indicator Data imputation'!X138&lt;&gt;"",1,0))</f>
        <v>0</v>
      </c>
      <c r="X135" s="42">
        <f>IF('Indicator Data'!Y139="No Data",1,IF('Indicator Data imputation'!Y138&lt;&gt;"",1,0))</f>
        <v>1</v>
      </c>
      <c r="Y135" s="42">
        <f>IF('Indicator Data'!Z139="No Data",1,IF('Indicator Data imputation'!Z138&lt;&gt;"",1,0))</f>
        <v>0</v>
      </c>
      <c r="Z135" s="42">
        <f>IF('Indicator Data'!AA139="No Data",1,IF('Indicator Data imputation'!AA138&lt;&gt;"",1,0))</f>
        <v>0</v>
      </c>
      <c r="AA135" s="42">
        <f>IF('Indicator Data'!AB139="No Data",1,IF('Indicator Data imputation'!AB138&lt;&gt;"",1,0))</f>
        <v>0</v>
      </c>
      <c r="AB135" s="42">
        <f>IF('Indicator Data'!AC139="No Data",1,IF('Indicator Data imputation'!AC138&lt;&gt;"",1,0))</f>
        <v>1</v>
      </c>
      <c r="AC135" s="42">
        <f>IF('Indicator Data'!AD139="No Data",1,IF('Indicator Data imputation'!AD138&lt;&gt;"",1,0))</f>
        <v>0</v>
      </c>
      <c r="AD135" s="42">
        <f>IF('Indicator Data'!AE139="No Data",1,IF('Indicator Data imputation'!AE138&lt;&gt;"",1,0))</f>
        <v>0</v>
      </c>
      <c r="AE135" s="42">
        <f>IF('Indicator Data'!AF139="No Data",1,IF('Indicator Data imputation'!AF138&lt;&gt;"",1,0))</f>
        <v>0</v>
      </c>
      <c r="AF135" s="42">
        <f>IF('Indicator Data'!AG139="No Data",1,IF('Indicator Data imputation'!AG138&lt;&gt;"",1,0))</f>
        <v>0</v>
      </c>
      <c r="AG135" s="42">
        <f>IF('Indicator Data'!AH139="No Data",1,IF('Indicator Data imputation'!AH138&lt;&gt;"",1,0))</f>
        <v>0</v>
      </c>
      <c r="AH135" s="42">
        <f>IF('Indicator Data'!AI139="No Data",1,IF('Indicator Data imputation'!AI138&lt;&gt;"",1,0))</f>
        <v>0</v>
      </c>
      <c r="AI135" s="42">
        <f>IF('Indicator Data'!AJ139="No Data",1,IF('Indicator Data imputation'!AJ138&lt;&gt;"",1,0))</f>
        <v>0</v>
      </c>
      <c r="AJ135" s="42">
        <f>IF('Indicator Data'!AK139="No Data",1,IF('Indicator Data imputation'!AK138&lt;&gt;"",1,0))</f>
        <v>0</v>
      </c>
      <c r="AK135" s="42">
        <f>IF('Indicator Data'!AL139="No Data",1,IF('Indicator Data imputation'!AL138&lt;&gt;"",1,0))</f>
        <v>0</v>
      </c>
      <c r="AL135" s="42">
        <f>IF('Indicator Data'!AM139="No Data",1,IF('Indicator Data imputation'!AM138&lt;&gt;"",1,0))</f>
        <v>0</v>
      </c>
      <c r="AM135" s="42">
        <f>IF('Indicator Data'!AN139="No Data",1,IF('Indicator Data imputation'!AN138&lt;&gt;"",1,0))</f>
        <v>0</v>
      </c>
      <c r="AN135" s="42">
        <f>IF('Indicator Data'!AO139="No Data",1,IF('Indicator Data imputation'!AO138&lt;&gt;"",1,0))</f>
        <v>0</v>
      </c>
      <c r="AO135" s="42">
        <f>IF('Indicator Data'!AP139="No Data",1,IF('Indicator Data imputation'!AP138&lt;&gt;"",1,0))</f>
        <v>0</v>
      </c>
      <c r="AP135" s="42">
        <f>IF('Indicator Data'!AQ139="No Data",1,IF('Indicator Data imputation'!AQ138&lt;&gt;"",1,0))</f>
        <v>0</v>
      </c>
      <c r="AQ135" s="42">
        <f>IF('Indicator Data'!AR139="No Data",1,IF('Indicator Data imputation'!AR138&lt;&gt;"",1,0))</f>
        <v>0</v>
      </c>
      <c r="AR135" s="42">
        <f>IF('Indicator Data'!AS139="No Data",1,IF('Indicator Data imputation'!AS138&lt;&gt;"",1,0))</f>
        <v>0</v>
      </c>
      <c r="AS135" s="42">
        <f>IF('Indicator Data'!AT139="No Data",1,IF('Indicator Data imputation'!AT138&lt;&gt;"",1,0))</f>
        <v>0</v>
      </c>
      <c r="AT135" s="42">
        <f>IF('Indicator Data'!AU139="No Data",1,IF('Indicator Data imputation'!AU138&lt;&gt;"",1,0))</f>
        <v>0</v>
      </c>
      <c r="AU135" s="42">
        <f>IF('Indicator Data'!AV139="No Data",1,IF('Indicator Data imputation'!AV138&lt;&gt;"",1,0))</f>
        <v>0</v>
      </c>
      <c r="AV135" s="42">
        <f>IF('Indicator Data'!AW139="No Data",1,IF('Indicator Data imputation'!AW138&lt;&gt;"",1,0))</f>
        <v>1</v>
      </c>
      <c r="AW135" s="42">
        <f>IF('Indicator Data'!AX139="No Data",1,IF('Indicator Data imputation'!AX138&lt;&gt;"",1,0))</f>
        <v>0</v>
      </c>
      <c r="AX135" s="42">
        <f>IF('Indicator Data'!AY139="No Data",1,IF('Indicator Data imputation'!AY138&lt;&gt;"",1,0))</f>
        <v>0</v>
      </c>
      <c r="AY135" s="42">
        <f>IF('Indicator Data'!AZ139="No Data",1,IF('Indicator Data imputation'!AZ138&lt;&gt;"",1,0))</f>
        <v>0</v>
      </c>
      <c r="AZ135" s="42">
        <f>IF('Indicator Data'!BA139="No Data",1,IF('Indicator Data imputation'!BA138&lt;&gt;"",1,0))</f>
        <v>0</v>
      </c>
      <c r="BA135" s="42">
        <f>IF('Indicator Data'!BB139="No Data",1,IF('Indicator Data imputation'!BB138&lt;&gt;"",1,0))</f>
        <v>0</v>
      </c>
      <c r="BB135" s="42">
        <f>IF('Indicator Data'!BC139="No Data",1,IF('Indicator Data imputation'!BC138&lt;&gt;"",1,0))</f>
        <v>0</v>
      </c>
      <c r="BC135" s="42">
        <f>IF('Indicator Data'!BD139="No Data",1,IF('Indicator Data imputation'!BD138&lt;&gt;"",1,0))</f>
        <v>0</v>
      </c>
      <c r="BD135" s="42">
        <f>IF('Indicator Data'!BE139="No Data",1,IF('Indicator Data imputation'!BE138&lt;&gt;"",1,0))</f>
        <v>0</v>
      </c>
      <c r="BE135" s="42">
        <f>IF('Indicator Data'!BF139="No Data",1,IF('Indicator Data imputation'!BF138&lt;&gt;"",1,0))</f>
        <v>0</v>
      </c>
      <c r="BF135" s="42">
        <f>IF('Indicator Data'!BG139="No Data",1,IF('Indicator Data imputation'!BG138&lt;&gt;"",1,0))</f>
        <v>0</v>
      </c>
      <c r="BG135" s="42">
        <f>IF('Indicator Data'!BH139="No Data",1,IF('Indicator Data imputation'!BH138&lt;&gt;"",1,0))</f>
        <v>0</v>
      </c>
      <c r="BH135" s="42">
        <f>IF('Indicator Data'!BI139="No Data",1,IF('Indicator Data imputation'!BI138&lt;&gt;"",1,0))</f>
        <v>0</v>
      </c>
      <c r="BI135" s="42">
        <f>IF('Indicator Data'!BJ139="No Data",1,IF('Indicator Data imputation'!BJ138&lt;&gt;"",1,0))</f>
        <v>1</v>
      </c>
      <c r="BJ135" s="42">
        <f>IF('Indicator Data'!BK139="No Data",1,IF('Indicator Data imputation'!BK138&lt;&gt;"",1,0))</f>
        <v>0</v>
      </c>
      <c r="BK135" s="42">
        <f>IF('Indicator Data'!BL139="No Data",1,IF('Indicator Data imputation'!BL138&lt;&gt;"",1,0))</f>
        <v>0</v>
      </c>
      <c r="BL135" s="42">
        <f>IF('Indicator Data'!BM139="No Data",1,IF('Indicator Data imputation'!BM138&lt;&gt;"",1,0))</f>
        <v>0</v>
      </c>
      <c r="BM135" s="42">
        <f>IF('Indicator Data'!BN139="No Data",1,IF('Indicator Data imputation'!BN138&lt;&gt;"",1,0))</f>
        <v>0</v>
      </c>
      <c r="BN135" s="42">
        <f>IF('Indicator Data'!BO139="No Data",1,IF('Indicator Data imputation'!BO138&lt;&gt;"",1,0))</f>
        <v>0</v>
      </c>
      <c r="BO135" s="42">
        <f>IF('Indicator Data'!BP139="No Data",1,IF('Indicator Data imputation'!BP138&lt;&gt;"",1,0))</f>
        <v>0</v>
      </c>
      <c r="BP135" s="42">
        <f>IF('Indicator Data'!BQ139="No Data",1,IF('Indicator Data imputation'!BQ138&lt;&gt;"",1,0))</f>
        <v>0</v>
      </c>
      <c r="BQ135" s="42">
        <f>IF('Indicator Data'!BR139="No Data",1,IF('Indicator Data imputation'!BR138&lt;&gt;"",1,0))</f>
        <v>0</v>
      </c>
      <c r="BR135" s="42">
        <f>IF('Indicator Data'!BS139="No Data",1,IF('Indicator Data imputation'!BS138&lt;&gt;"",1,0))</f>
        <v>0</v>
      </c>
      <c r="BS135" s="42">
        <f>IF('Indicator Data'!BT139="No Data",1,IF('Indicator Data imputation'!BT138&lt;&gt;"",1,0))</f>
        <v>0</v>
      </c>
      <c r="BT135" s="42">
        <f>IF('Indicator Data'!BU139="No Data",1,IF('Indicator Data imputation'!BU138&lt;&gt;"",1,0))</f>
        <v>0</v>
      </c>
      <c r="BU135">
        <f t="shared" si="6"/>
        <v>7</v>
      </c>
      <c r="BV135" s="44">
        <f t="shared" si="7"/>
        <v>9.3333333333333338E-2</v>
      </c>
    </row>
    <row r="136" spans="1:74">
      <c r="A136" t="str">
        <f>'Indicator Data'!B140</f>
        <v>PRY</v>
      </c>
      <c r="B136" s="42">
        <f>IF('Indicator Data'!C140="No Data",1,IF('Indicator Data imputation'!C139&lt;&gt;"",1,0))</f>
        <v>0</v>
      </c>
      <c r="C136" s="42">
        <f>IF('Indicator Data'!D140="No Data",1,IF('Indicator Data imputation'!D139&lt;&gt;"",1,0))</f>
        <v>0</v>
      </c>
      <c r="D136" s="42">
        <f>IF('Indicator Data'!E140="No Data",1,IF('Indicator Data imputation'!E139&lt;&gt;"",1,0))</f>
        <v>0</v>
      </c>
      <c r="E136" s="42">
        <f>IF('Indicator Data'!F140="No Data",1,IF('Indicator Data imputation'!F139&lt;&gt;"",1,0))</f>
        <v>0</v>
      </c>
      <c r="F136" s="42">
        <f>IF('Indicator Data'!G140="No Data",1,IF('Indicator Data imputation'!G139&lt;&gt;"",1,0))</f>
        <v>0</v>
      </c>
      <c r="G136" s="42">
        <f>IF('Indicator Data'!H140="No Data",1,IF('Indicator Data imputation'!H139&lt;&gt;"",1,0))</f>
        <v>0</v>
      </c>
      <c r="H136" s="42">
        <f>IF('Indicator Data'!I140="No Data",1,IF('Indicator Data imputation'!I139&lt;&gt;"",1,0))</f>
        <v>0</v>
      </c>
      <c r="I136" s="42">
        <f>IF('Indicator Data'!J140="No Data",1,IF('Indicator Data imputation'!J139&lt;&gt;"",1,0))</f>
        <v>0</v>
      </c>
      <c r="J136" s="42">
        <f>IF('Indicator Data'!K140="No Data",1,IF('Indicator Data imputation'!K139&lt;&gt;"",1,0))</f>
        <v>0</v>
      </c>
      <c r="K136" s="42">
        <f>IF('Indicator Data'!L140="No Data",1,IF('Indicator Data imputation'!L139&lt;&gt;"",1,0))</f>
        <v>0</v>
      </c>
      <c r="L136" s="42">
        <f>IF('Indicator Data'!M140="No Data",1,IF('Indicator Data imputation'!M139&lt;&gt;"",1,0))</f>
        <v>1</v>
      </c>
      <c r="M136" s="42">
        <f>IF('Indicator Data'!N140="No Data",1,IF('Indicator Data imputation'!N139&lt;&gt;"",1,0))</f>
        <v>1</v>
      </c>
      <c r="N136" s="42">
        <f>IF('Indicator Data'!O140="No Data",1,IF('Indicator Data imputation'!O139&lt;&gt;"",1,0))</f>
        <v>1</v>
      </c>
      <c r="O136" s="42">
        <f>IF('Indicator Data'!P140="No Data",1,IF('Indicator Data imputation'!P139&lt;&gt;"",1,0))</f>
        <v>1</v>
      </c>
      <c r="P136" s="42">
        <f>IF('Indicator Data'!Q140="No Data",1,IF('Indicator Data imputation'!Q139&lt;&gt;"",1,0))</f>
        <v>0</v>
      </c>
      <c r="Q136" s="42">
        <f>IF('Indicator Data'!R140="No Data",1,IF('Indicator Data imputation'!R139&lt;&gt;"",1,0))</f>
        <v>0</v>
      </c>
      <c r="R136" s="42">
        <f>IF('Indicator Data'!S140="No Data",1,IF('Indicator Data imputation'!S139&lt;&gt;"",1,0))</f>
        <v>0</v>
      </c>
      <c r="S136" s="42">
        <f>IF('Indicator Data'!T140="No Data",1,IF('Indicator Data imputation'!T139&lt;&gt;"",1,0))</f>
        <v>0</v>
      </c>
      <c r="T136" s="42">
        <f>IF('Indicator Data'!U140="No Data",1,IF('Indicator Data imputation'!U139&lt;&gt;"",1,0))</f>
        <v>0</v>
      </c>
      <c r="U136" s="42">
        <f>IF('Indicator Data'!V140="No Data",1,IF('Indicator Data imputation'!V139&lt;&gt;"",1,0))</f>
        <v>0</v>
      </c>
      <c r="V136" s="42">
        <f>IF('Indicator Data'!W140="No Data",1,IF('Indicator Data imputation'!W139&lt;&gt;"",1,0))</f>
        <v>0</v>
      </c>
      <c r="W136" s="42">
        <f>IF('Indicator Data'!X140="No Data",1,IF('Indicator Data imputation'!X139&lt;&gt;"",1,0))</f>
        <v>0</v>
      </c>
      <c r="X136" s="42">
        <f>IF('Indicator Data'!Y140="No Data",1,IF('Indicator Data imputation'!Y139&lt;&gt;"",1,0))</f>
        <v>0</v>
      </c>
      <c r="Y136" s="42">
        <f>IF('Indicator Data'!Z140="No Data",1,IF('Indicator Data imputation'!Z139&lt;&gt;"",1,0))</f>
        <v>0</v>
      </c>
      <c r="Z136" s="42">
        <f>IF('Indicator Data'!AA140="No Data",1,IF('Indicator Data imputation'!AA139&lt;&gt;"",1,0))</f>
        <v>0</v>
      </c>
      <c r="AA136" s="42">
        <f>IF('Indicator Data'!AB140="No Data",1,IF('Indicator Data imputation'!AB139&lt;&gt;"",1,0))</f>
        <v>0</v>
      </c>
      <c r="AB136" s="42">
        <f>IF('Indicator Data'!AC140="No Data",1,IF('Indicator Data imputation'!AC139&lt;&gt;"",1,0))</f>
        <v>0</v>
      </c>
      <c r="AC136" s="42">
        <f>IF('Indicator Data'!AD140="No Data",1,IF('Indicator Data imputation'!AD139&lt;&gt;"",1,0))</f>
        <v>0</v>
      </c>
      <c r="AD136" s="42">
        <f>IF('Indicator Data'!AE140="No Data",1,IF('Indicator Data imputation'!AE139&lt;&gt;"",1,0))</f>
        <v>0</v>
      </c>
      <c r="AE136" s="42">
        <f>IF('Indicator Data'!AF140="No Data",1,IF('Indicator Data imputation'!AF139&lt;&gt;"",1,0))</f>
        <v>0</v>
      </c>
      <c r="AF136" s="42">
        <f>IF('Indicator Data'!AG140="No Data",1,IF('Indicator Data imputation'!AG139&lt;&gt;"",1,0))</f>
        <v>0</v>
      </c>
      <c r="AG136" s="42">
        <f>IF('Indicator Data'!AH140="No Data",1,IF('Indicator Data imputation'!AH139&lt;&gt;"",1,0))</f>
        <v>0</v>
      </c>
      <c r="AH136" s="42">
        <f>IF('Indicator Data'!AI140="No Data",1,IF('Indicator Data imputation'!AI139&lt;&gt;"",1,0))</f>
        <v>0</v>
      </c>
      <c r="AI136" s="42">
        <f>IF('Indicator Data'!AJ140="No Data",1,IF('Indicator Data imputation'!AJ139&lt;&gt;"",1,0))</f>
        <v>0</v>
      </c>
      <c r="AJ136" s="42">
        <f>IF('Indicator Data'!AK140="No Data",1,IF('Indicator Data imputation'!AK139&lt;&gt;"",1,0))</f>
        <v>0</v>
      </c>
      <c r="AK136" s="42">
        <f>IF('Indicator Data'!AL140="No Data",1,IF('Indicator Data imputation'!AL139&lt;&gt;"",1,0))</f>
        <v>0</v>
      </c>
      <c r="AL136" s="42">
        <f>IF('Indicator Data'!AM140="No Data",1,IF('Indicator Data imputation'!AM139&lt;&gt;"",1,0))</f>
        <v>0</v>
      </c>
      <c r="AM136" s="42">
        <f>IF('Indicator Data'!AN140="No Data",1,IF('Indicator Data imputation'!AN139&lt;&gt;"",1,0))</f>
        <v>0</v>
      </c>
      <c r="AN136" s="42">
        <f>IF('Indicator Data'!AO140="No Data",1,IF('Indicator Data imputation'!AO139&lt;&gt;"",1,0))</f>
        <v>0</v>
      </c>
      <c r="AO136" s="42">
        <f>IF('Indicator Data'!AP140="No Data",1,IF('Indicator Data imputation'!AP139&lt;&gt;"",1,0))</f>
        <v>0</v>
      </c>
      <c r="AP136" s="42">
        <f>IF('Indicator Data'!AQ140="No Data",1,IF('Indicator Data imputation'!AQ139&lt;&gt;"",1,0))</f>
        <v>0</v>
      </c>
      <c r="AQ136" s="42">
        <f>IF('Indicator Data'!AR140="No Data",1,IF('Indicator Data imputation'!AR139&lt;&gt;"",1,0))</f>
        <v>0</v>
      </c>
      <c r="AR136" s="42">
        <f>IF('Indicator Data'!AS140="No Data",1,IF('Indicator Data imputation'!AS139&lt;&gt;"",1,0))</f>
        <v>1</v>
      </c>
      <c r="AS136" s="42">
        <f>IF('Indicator Data'!AT140="No Data",1,IF('Indicator Data imputation'!AT139&lt;&gt;"",1,0))</f>
        <v>0</v>
      </c>
      <c r="AT136" s="42">
        <f>IF('Indicator Data'!AU140="No Data",1,IF('Indicator Data imputation'!AU139&lt;&gt;"",1,0))</f>
        <v>0</v>
      </c>
      <c r="AU136" s="42">
        <f>IF('Indicator Data'!AV140="No Data",1,IF('Indicator Data imputation'!AV139&lt;&gt;"",1,0))</f>
        <v>0</v>
      </c>
      <c r="AV136" s="42">
        <f>IF('Indicator Data'!AW140="No Data",1,IF('Indicator Data imputation'!AW139&lt;&gt;"",1,0))</f>
        <v>0</v>
      </c>
      <c r="AW136" s="42">
        <f>IF('Indicator Data'!AX140="No Data",1,IF('Indicator Data imputation'!AX139&lt;&gt;"",1,0))</f>
        <v>0</v>
      </c>
      <c r="AX136" s="42">
        <f>IF('Indicator Data'!AY140="No Data",1,IF('Indicator Data imputation'!AY139&lt;&gt;"",1,0))</f>
        <v>0</v>
      </c>
      <c r="AY136" s="42">
        <f>IF('Indicator Data'!AZ140="No Data",1,IF('Indicator Data imputation'!AZ139&lt;&gt;"",1,0))</f>
        <v>0</v>
      </c>
      <c r="AZ136" s="42">
        <f>IF('Indicator Data'!BA140="No Data",1,IF('Indicator Data imputation'!BA139&lt;&gt;"",1,0))</f>
        <v>0</v>
      </c>
      <c r="BA136" s="42">
        <f>IF('Indicator Data'!BB140="No Data",1,IF('Indicator Data imputation'!BB139&lt;&gt;"",1,0))</f>
        <v>0</v>
      </c>
      <c r="BB136" s="42">
        <f>IF('Indicator Data'!BC140="No Data",1,IF('Indicator Data imputation'!BC139&lt;&gt;"",1,0))</f>
        <v>0</v>
      </c>
      <c r="BC136" s="42">
        <f>IF('Indicator Data'!BD140="No Data",1,IF('Indicator Data imputation'!BD139&lt;&gt;"",1,0))</f>
        <v>0</v>
      </c>
      <c r="BD136" s="42">
        <f>IF('Indicator Data'!BE140="No Data",1,IF('Indicator Data imputation'!BE139&lt;&gt;"",1,0))</f>
        <v>0</v>
      </c>
      <c r="BE136" s="42">
        <f>IF('Indicator Data'!BF140="No Data",1,IF('Indicator Data imputation'!BF139&lt;&gt;"",1,0))</f>
        <v>0</v>
      </c>
      <c r="BF136" s="42">
        <f>IF('Indicator Data'!BG140="No Data",1,IF('Indicator Data imputation'!BG139&lt;&gt;"",1,0))</f>
        <v>0</v>
      </c>
      <c r="BG136" s="42">
        <f>IF('Indicator Data'!BH140="No Data",1,IF('Indicator Data imputation'!BH139&lt;&gt;"",1,0))</f>
        <v>0</v>
      </c>
      <c r="BH136" s="42">
        <f>IF('Indicator Data'!BI140="No Data",1,IF('Indicator Data imputation'!BI139&lt;&gt;"",1,0))</f>
        <v>0</v>
      </c>
      <c r="BI136" s="42">
        <f>IF('Indicator Data'!BJ140="No Data",1,IF('Indicator Data imputation'!BJ139&lt;&gt;"",1,0))</f>
        <v>0</v>
      </c>
      <c r="BJ136" s="42">
        <f>IF('Indicator Data'!BK140="No Data",1,IF('Indicator Data imputation'!BK139&lt;&gt;"",1,0))</f>
        <v>0</v>
      </c>
      <c r="BK136" s="42">
        <f>IF('Indicator Data'!BL140="No Data",1,IF('Indicator Data imputation'!BL139&lt;&gt;"",1,0))</f>
        <v>0</v>
      </c>
      <c r="BL136" s="42">
        <f>IF('Indicator Data'!BM140="No Data",1,IF('Indicator Data imputation'!BM139&lt;&gt;"",1,0))</f>
        <v>0</v>
      </c>
      <c r="BM136" s="42">
        <f>IF('Indicator Data'!BN140="No Data",1,IF('Indicator Data imputation'!BN139&lt;&gt;"",1,0))</f>
        <v>0</v>
      </c>
      <c r="BN136" s="42">
        <f>IF('Indicator Data'!BO140="No Data",1,IF('Indicator Data imputation'!BO139&lt;&gt;"",1,0))</f>
        <v>0</v>
      </c>
      <c r="BO136" s="42">
        <f>IF('Indicator Data'!BP140="No Data",1,IF('Indicator Data imputation'!BP139&lt;&gt;"",1,0))</f>
        <v>0</v>
      </c>
      <c r="BP136" s="42">
        <f>IF('Indicator Data'!BQ140="No Data",1,IF('Indicator Data imputation'!BQ139&lt;&gt;"",1,0))</f>
        <v>0</v>
      </c>
      <c r="BQ136" s="42">
        <f>IF('Indicator Data'!BR140="No Data",1,IF('Indicator Data imputation'!BR139&lt;&gt;"",1,0))</f>
        <v>0</v>
      </c>
      <c r="BR136" s="42">
        <f>IF('Indicator Data'!BS140="No Data",1,IF('Indicator Data imputation'!BS139&lt;&gt;"",1,0))</f>
        <v>0</v>
      </c>
      <c r="BS136" s="42">
        <f>IF('Indicator Data'!BT140="No Data",1,IF('Indicator Data imputation'!BT139&lt;&gt;"",1,0))</f>
        <v>0</v>
      </c>
      <c r="BT136" s="42">
        <f>IF('Indicator Data'!BU140="No Data",1,IF('Indicator Data imputation'!BU139&lt;&gt;"",1,0))</f>
        <v>0</v>
      </c>
      <c r="BU136">
        <f t="shared" si="6"/>
        <v>5</v>
      </c>
      <c r="BV136" s="44">
        <f t="shared" si="7"/>
        <v>6.6666666666666666E-2</v>
      </c>
    </row>
    <row r="137" spans="1:74">
      <c r="A137" t="str">
        <f>'Indicator Data'!B141</f>
        <v>PER</v>
      </c>
      <c r="B137" s="42">
        <f>IF('Indicator Data'!C141="No Data",1,IF('Indicator Data imputation'!C140&lt;&gt;"",1,0))</f>
        <v>0</v>
      </c>
      <c r="C137" s="42">
        <f>IF('Indicator Data'!D141="No Data",1,IF('Indicator Data imputation'!D140&lt;&gt;"",1,0))</f>
        <v>0</v>
      </c>
      <c r="D137" s="42">
        <f>IF('Indicator Data'!E141="No Data",1,IF('Indicator Data imputation'!E140&lt;&gt;"",1,0))</f>
        <v>0</v>
      </c>
      <c r="E137" s="42">
        <f>IF('Indicator Data'!F141="No Data",1,IF('Indicator Data imputation'!F140&lt;&gt;"",1,0))</f>
        <v>0</v>
      </c>
      <c r="F137" s="42">
        <f>IF('Indicator Data'!G141="No Data",1,IF('Indicator Data imputation'!G140&lt;&gt;"",1,0))</f>
        <v>0</v>
      </c>
      <c r="G137" s="42">
        <f>IF('Indicator Data'!H141="No Data",1,IF('Indicator Data imputation'!H140&lt;&gt;"",1,0))</f>
        <v>0</v>
      </c>
      <c r="H137" s="42">
        <f>IF('Indicator Data'!I141="No Data",1,IF('Indicator Data imputation'!I140&lt;&gt;"",1,0))</f>
        <v>0</v>
      </c>
      <c r="I137" s="42">
        <f>IF('Indicator Data'!J141="No Data",1,IF('Indicator Data imputation'!J140&lt;&gt;"",1,0))</f>
        <v>0</v>
      </c>
      <c r="J137" s="42">
        <f>IF('Indicator Data'!K141="No Data",1,IF('Indicator Data imputation'!K140&lt;&gt;"",1,0))</f>
        <v>0</v>
      </c>
      <c r="K137" s="42">
        <f>IF('Indicator Data'!L141="No Data",1,IF('Indicator Data imputation'!L140&lt;&gt;"",1,0))</f>
        <v>0</v>
      </c>
      <c r="L137" s="42">
        <f>IF('Indicator Data'!M141="No Data",1,IF('Indicator Data imputation'!M140&lt;&gt;"",1,0))</f>
        <v>1</v>
      </c>
      <c r="M137" s="42">
        <f>IF('Indicator Data'!N141="No Data",1,IF('Indicator Data imputation'!N140&lt;&gt;"",1,0))</f>
        <v>1</v>
      </c>
      <c r="N137" s="42">
        <f>IF('Indicator Data'!O141="No Data",1,IF('Indicator Data imputation'!O140&lt;&gt;"",1,0))</f>
        <v>1</v>
      </c>
      <c r="O137" s="42">
        <f>IF('Indicator Data'!P141="No Data",1,IF('Indicator Data imputation'!P140&lt;&gt;"",1,0))</f>
        <v>1</v>
      </c>
      <c r="P137" s="42">
        <f>IF('Indicator Data'!Q141="No Data",1,IF('Indicator Data imputation'!Q140&lt;&gt;"",1,0))</f>
        <v>0</v>
      </c>
      <c r="Q137" s="42">
        <f>IF('Indicator Data'!R141="No Data",1,IF('Indicator Data imputation'!R140&lt;&gt;"",1,0))</f>
        <v>0</v>
      </c>
      <c r="R137" s="42">
        <f>IF('Indicator Data'!S141="No Data",1,IF('Indicator Data imputation'!S140&lt;&gt;"",1,0))</f>
        <v>0</v>
      </c>
      <c r="S137" s="42">
        <f>IF('Indicator Data'!T141="No Data",1,IF('Indicator Data imputation'!T140&lt;&gt;"",1,0))</f>
        <v>0</v>
      </c>
      <c r="T137" s="42">
        <f>IF('Indicator Data'!U141="No Data",1,IF('Indicator Data imputation'!U140&lt;&gt;"",1,0))</f>
        <v>0</v>
      </c>
      <c r="U137" s="42">
        <f>IF('Indicator Data'!V141="No Data",1,IF('Indicator Data imputation'!V140&lt;&gt;"",1,0))</f>
        <v>0</v>
      </c>
      <c r="V137" s="42">
        <f>IF('Indicator Data'!W141="No Data",1,IF('Indicator Data imputation'!W140&lt;&gt;"",1,0))</f>
        <v>0</v>
      </c>
      <c r="W137" s="42">
        <f>IF('Indicator Data'!X141="No Data",1,IF('Indicator Data imputation'!X140&lt;&gt;"",1,0))</f>
        <v>0</v>
      </c>
      <c r="X137" s="42">
        <f>IF('Indicator Data'!Y141="No Data",1,IF('Indicator Data imputation'!Y140&lt;&gt;"",1,0))</f>
        <v>0</v>
      </c>
      <c r="Y137" s="42">
        <f>IF('Indicator Data'!Z141="No Data",1,IF('Indicator Data imputation'!Z140&lt;&gt;"",1,0))</f>
        <v>0</v>
      </c>
      <c r="Z137" s="42">
        <f>IF('Indicator Data'!AA141="No Data",1,IF('Indicator Data imputation'!AA140&lt;&gt;"",1,0))</f>
        <v>1</v>
      </c>
      <c r="AA137" s="42">
        <f>IF('Indicator Data'!AB141="No Data",1,IF('Indicator Data imputation'!AB140&lt;&gt;"",1,0))</f>
        <v>0</v>
      </c>
      <c r="AB137" s="42">
        <f>IF('Indicator Data'!AC141="No Data",1,IF('Indicator Data imputation'!AC140&lt;&gt;"",1,0))</f>
        <v>0</v>
      </c>
      <c r="AC137" s="42">
        <f>IF('Indicator Data'!AD141="No Data",1,IF('Indicator Data imputation'!AD140&lt;&gt;"",1,0))</f>
        <v>0</v>
      </c>
      <c r="AD137" s="42">
        <f>IF('Indicator Data'!AE141="No Data",1,IF('Indicator Data imputation'!AE140&lt;&gt;"",1,0))</f>
        <v>0</v>
      </c>
      <c r="AE137" s="42">
        <f>IF('Indicator Data'!AF141="No Data",1,IF('Indicator Data imputation'!AF140&lt;&gt;"",1,0))</f>
        <v>0</v>
      </c>
      <c r="AF137" s="42">
        <f>IF('Indicator Data'!AG141="No Data",1,IF('Indicator Data imputation'!AG140&lt;&gt;"",1,0))</f>
        <v>0</v>
      </c>
      <c r="AG137" s="42">
        <f>IF('Indicator Data'!AH141="No Data",1,IF('Indicator Data imputation'!AH140&lt;&gt;"",1,0))</f>
        <v>0</v>
      </c>
      <c r="AH137" s="42">
        <f>IF('Indicator Data'!AI141="No Data",1,IF('Indicator Data imputation'!AI140&lt;&gt;"",1,0))</f>
        <v>0</v>
      </c>
      <c r="AI137" s="42">
        <f>IF('Indicator Data'!AJ141="No Data",1,IF('Indicator Data imputation'!AJ140&lt;&gt;"",1,0))</f>
        <v>0</v>
      </c>
      <c r="AJ137" s="42">
        <f>IF('Indicator Data'!AK141="No Data",1,IF('Indicator Data imputation'!AK140&lt;&gt;"",1,0))</f>
        <v>0</v>
      </c>
      <c r="AK137" s="42">
        <f>IF('Indicator Data'!AL141="No Data",1,IF('Indicator Data imputation'!AL140&lt;&gt;"",1,0))</f>
        <v>0</v>
      </c>
      <c r="AL137" s="42">
        <f>IF('Indicator Data'!AM141="No Data",1,IF('Indicator Data imputation'!AM140&lt;&gt;"",1,0))</f>
        <v>0</v>
      </c>
      <c r="AM137" s="42">
        <f>IF('Indicator Data'!AN141="No Data",1,IF('Indicator Data imputation'!AN140&lt;&gt;"",1,0))</f>
        <v>0</v>
      </c>
      <c r="AN137" s="42">
        <f>IF('Indicator Data'!AO141="No Data",1,IF('Indicator Data imputation'!AO140&lt;&gt;"",1,0))</f>
        <v>0</v>
      </c>
      <c r="AO137" s="42">
        <f>IF('Indicator Data'!AP141="No Data",1,IF('Indicator Data imputation'!AP140&lt;&gt;"",1,0))</f>
        <v>0</v>
      </c>
      <c r="AP137" s="42">
        <f>IF('Indicator Data'!AQ141="No Data",1,IF('Indicator Data imputation'!AQ140&lt;&gt;"",1,0))</f>
        <v>0</v>
      </c>
      <c r="AQ137" s="42">
        <f>IF('Indicator Data'!AR141="No Data",1,IF('Indicator Data imputation'!AR140&lt;&gt;"",1,0))</f>
        <v>0</v>
      </c>
      <c r="AR137" s="42">
        <f>IF('Indicator Data'!AS141="No Data",1,IF('Indicator Data imputation'!AS140&lt;&gt;"",1,0))</f>
        <v>0</v>
      </c>
      <c r="AS137" s="42">
        <f>IF('Indicator Data'!AT141="No Data",1,IF('Indicator Data imputation'!AT140&lt;&gt;"",1,0))</f>
        <v>0</v>
      </c>
      <c r="AT137" s="42">
        <f>IF('Indicator Data'!AU141="No Data",1,IF('Indicator Data imputation'!AU140&lt;&gt;"",1,0))</f>
        <v>0</v>
      </c>
      <c r="AU137" s="42">
        <f>IF('Indicator Data'!AV141="No Data",1,IF('Indicator Data imputation'!AV140&lt;&gt;"",1,0))</f>
        <v>0</v>
      </c>
      <c r="AV137" s="42">
        <f>IF('Indicator Data'!AW141="No Data",1,IF('Indicator Data imputation'!AW140&lt;&gt;"",1,0))</f>
        <v>0</v>
      </c>
      <c r="AW137" s="42">
        <f>IF('Indicator Data'!AX141="No Data",1,IF('Indicator Data imputation'!AX140&lt;&gt;"",1,0))</f>
        <v>0</v>
      </c>
      <c r="AX137" s="42">
        <f>IF('Indicator Data'!AY141="No Data",1,IF('Indicator Data imputation'!AY140&lt;&gt;"",1,0))</f>
        <v>0</v>
      </c>
      <c r="AY137" s="42">
        <f>IF('Indicator Data'!AZ141="No Data",1,IF('Indicator Data imputation'!AZ140&lt;&gt;"",1,0))</f>
        <v>0</v>
      </c>
      <c r="AZ137" s="42">
        <f>IF('Indicator Data'!BA141="No Data",1,IF('Indicator Data imputation'!BA140&lt;&gt;"",1,0))</f>
        <v>0</v>
      </c>
      <c r="BA137" s="42">
        <f>IF('Indicator Data'!BB141="No Data",1,IF('Indicator Data imputation'!BB140&lt;&gt;"",1,0))</f>
        <v>0</v>
      </c>
      <c r="BB137" s="42">
        <f>IF('Indicator Data'!BC141="No Data",1,IF('Indicator Data imputation'!BC140&lt;&gt;"",1,0))</f>
        <v>0</v>
      </c>
      <c r="BC137" s="42">
        <f>IF('Indicator Data'!BD141="No Data",1,IF('Indicator Data imputation'!BD140&lt;&gt;"",1,0))</f>
        <v>0</v>
      </c>
      <c r="BD137" s="42">
        <f>IF('Indicator Data'!BE141="No Data",1,IF('Indicator Data imputation'!BE140&lt;&gt;"",1,0))</f>
        <v>0</v>
      </c>
      <c r="BE137" s="42">
        <f>IF('Indicator Data'!BF141="No Data",1,IF('Indicator Data imputation'!BF140&lt;&gt;"",1,0))</f>
        <v>0</v>
      </c>
      <c r="BF137" s="42">
        <f>IF('Indicator Data'!BG141="No Data",1,IF('Indicator Data imputation'!BG140&lt;&gt;"",1,0))</f>
        <v>0</v>
      </c>
      <c r="BG137" s="42">
        <f>IF('Indicator Data'!BH141="No Data",1,IF('Indicator Data imputation'!BH140&lt;&gt;"",1,0))</f>
        <v>0</v>
      </c>
      <c r="BH137" s="42">
        <f>IF('Indicator Data'!BI141="No Data",1,IF('Indicator Data imputation'!BI140&lt;&gt;"",1,0))</f>
        <v>0</v>
      </c>
      <c r="BI137" s="42">
        <f>IF('Indicator Data'!BJ141="No Data",1,IF('Indicator Data imputation'!BJ140&lt;&gt;"",1,0))</f>
        <v>0</v>
      </c>
      <c r="BJ137" s="42">
        <f>IF('Indicator Data'!BK141="No Data",1,IF('Indicator Data imputation'!BK140&lt;&gt;"",1,0))</f>
        <v>0</v>
      </c>
      <c r="BK137" s="42">
        <f>IF('Indicator Data'!BL141="No Data",1,IF('Indicator Data imputation'!BL140&lt;&gt;"",1,0))</f>
        <v>0</v>
      </c>
      <c r="BL137" s="42">
        <f>IF('Indicator Data'!BM141="No Data",1,IF('Indicator Data imputation'!BM140&lt;&gt;"",1,0))</f>
        <v>0</v>
      </c>
      <c r="BM137" s="42">
        <f>IF('Indicator Data'!BN141="No Data",1,IF('Indicator Data imputation'!BN140&lt;&gt;"",1,0))</f>
        <v>0</v>
      </c>
      <c r="BN137" s="42">
        <f>IF('Indicator Data'!BO141="No Data",1,IF('Indicator Data imputation'!BO140&lt;&gt;"",1,0))</f>
        <v>0</v>
      </c>
      <c r="BO137" s="42">
        <f>IF('Indicator Data'!BP141="No Data",1,IF('Indicator Data imputation'!BP140&lt;&gt;"",1,0))</f>
        <v>0</v>
      </c>
      <c r="BP137" s="42">
        <f>IF('Indicator Data'!BQ141="No Data",1,IF('Indicator Data imputation'!BQ140&lt;&gt;"",1,0))</f>
        <v>0</v>
      </c>
      <c r="BQ137" s="42">
        <f>IF('Indicator Data'!BR141="No Data",1,IF('Indicator Data imputation'!BR140&lt;&gt;"",1,0))</f>
        <v>0</v>
      </c>
      <c r="BR137" s="42">
        <f>IF('Indicator Data'!BS141="No Data",1,IF('Indicator Data imputation'!BS140&lt;&gt;"",1,0))</f>
        <v>0</v>
      </c>
      <c r="BS137" s="42">
        <f>IF('Indicator Data'!BT141="No Data",1,IF('Indicator Data imputation'!BT140&lt;&gt;"",1,0))</f>
        <v>0</v>
      </c>
      <c r="BT137" s="42">
        <f>IF('Indicator Data'!BU141="No Data",1,IF('Indicator Data imputation'!BU140&lt;&gt;"",1,0))</f>
        <v>0</v>
      </c>
      <c r="BU137">
        <f t="shared" si="6"/>
        <v>5</v>
      </c>
      <c r="BV137" s="44">
        <f t="shared" si="7"/>
        <v>6.6666666666666666E-2</v>
      </c>
    </row>
    <row r="138" spans="1:74">
      <c r="A138" t="str">
        <f>'Indicator Data'!B142</f>
        <v>PHL</v>
      </c>
      <c r="B138" s="42">
        <f>IF('Indicator Data'!C142="No Data",1,IF('Indicator Data imputation'!C141&lt;&gt;"",1,0))</f>
        <v>0</v>
      </c>
      <c r="C138" s="42">
        <f>IF('Indicator Data'!D142="No Data",1,IF('Indicator Data imputation'!D141&lt;&gt;"",1,0))</f>
        <v>0</v>
      </c>
      <c r="D138" s="42">
        <f>IF('Indicator Data'!E142="No Data",1,IF('Indicator Data imputation'!E141&lt;&gt;"",1,0))</f>
        <v>0</v>
      </c>
      <c r="E138" s="42">
        <f>IF('Indicator Data'!F142="No Data",1,IF('Indicator Data imputation'!F141&lt;&gt;"",1,0))</f>
        <v>0</v>
      </c>
      <c r="F138" s="42">
        <f>IF('Indicator Data'!G142="No Data",1,IF('Indicator Data imputation'!G141&lt;&gt;"",1,0))</f>
        <v>0</v>
      </c>
      <c r="G138" s="42">
        <f>IF('Indicator Data'!H142="No Data",1,IF('Indicator Data imputation'!H141&lt;&gt;"",1,0))</f>
        <v>0</v>
      </c>
      <c r="H138" s="42">
        <f>IF('Indicator Data'!I142="No Data",1,IF('Indicator Data imputation'!I141&lt;&gt;"",1,0))</f>
        <v>0</v>
      </c>
      <c r="I138" s="42">
        <f>IF('Indicator Data'!J142="No Data",1,IF('Indicator Data imputation'!J141&lt;&gt;"",1,0))</f>
        <v>0</v>
      </c>
      <c r="J138" s="42">
        <f>IF('Indicator Data'!K142="No Data",1,IF('Indicator Data imputation'!K141&lt;&gt;"",1,0))</f>
        <v>0</v>
      </c>
      <c r="K138" s="42">
        <f>IF('Indicator Data'!L142="No Data",1,IF('Indicator Data imputation'!L141&lt;&gt;"",1,0))</f>
        <v>0</v>
      </c>
      <c r="L138" s="42">
        <f>IF('Indicator Data'!M142="No Data",1,IF('Indicator Data imputation'!M141&lt;&gt;"",1,0))</f>
        <v>0</v>
      </c>
      <c r="M138" s="42">
        <f>IF('Indicator Data'!N142="No Data",1,IF('Indicator Data imputation'!N141&lt;&gt;"",1,0))</f>
        <v>1</v>
      </c>
      <c r="N138" s="42">
        <f>IF('Indicator Data'!O142="No Data",1,IF('Indicator Data imputation'!O141&lt;&gt;"",1,0))</f>
        <v>1</v>
      </c>
      <c r="O138" s="42">
        <f>IF('Indicator Data'!P142="No Data",1,IF('Indicator Data imputation'!P141&lt;&gt;"",1,0))</f>
        <v>1</v>
      </c>
      <c r="P138" s="42">
        <f>IF('Indicator Data'!Q142="No Data",1,IF('Indicator Data imputation'!Q141&lt;&gt;"",1,0))</f>
        <v>0</v>
      </c>
      <c r="Q138" s="42">
        <f>IF('Indicator Data'!R142="No Data",1,IF('Indicator Data imputation'!R141&lt;&gt;"",1,0))</f>
        <v>0</v>
      </c>
      <c r="R138" s="42">
        <f>IF('Indicator Data'!S142="No Data",1,IF('Indicator Data imputation'!S141&lt;&gt;"",1,0))</f>
        <v>0</v>
      </c>
      <c r="S138" s="42">
        <f>IF('Indicator Data'!T142="No Data",1,IF('Indicator Data imputation'!T141&lt;&gt;"",1,0))</f>
        <v>0</v>
      </c>
      <c r="T138" s="42">
        <f>IF('Indicator Data'!U142="No Data",1,IF('Indicator Data imputation'!U141&lt;&gt;"",1,0))</f>
        <v>0</v>
      </c>
      <c r="U138" s="42">
        <f>IF('Indicator Data'!V142="No Data",1,IF('Indicator Data imputation'!V141&lt;&gt;"",1,0))</f>
        <v>0</v>
      </c>
      <c r="V138" s="42">
        <f>IF('Indicator Data'!W142="No Data",1,IF('Indicator Data imputation'!W141&lt;&gt;"",1,0))</f>
        <v>0</v>
      </c>
      <c r="W138" s="42">
        <f>IF('Indicator Data'!X142="No Data",1,IF('Indicator Data imputation'!X141&lt;&gt;"",1,0))</f>
        <v>0</v>
      </c>
      <c r="X138" s="42">
        <f>IF('Indicator Data'!Y142="No Data",1,IF('Indicator Data imputation'!Y141&lt;&gt;"",1,0))</f>
        <v>0</v>
      </c>
      <c r="Y138" s="42">
        <f>IF('Indicator Data'!Z142="No Data",1,IF('Indicator Data imputation'!Z141&lt;&gt;"",1,0))</f>
        <v>0</v>
      </c>
      <c r="Z138" s="42">
        <f>IF('Indicator Data'!AA142="No Data",1,IF('Indicator Data imputation'!AA141&lt;&gt;"",1,0))</f>
        <v>0</v>
      </c>
      <c r="AA138" s="42">
        <f>IF('Indicator Data'!AB142="No Data",1,IF('Indicator Data imputation'!AB141&lt;&gt;"",1,0))</f>
        <v>0</v>
      </c>
      <c r="AB138" s="42">
        <f>IF('Indicator Data'!AC142="No Data",1,IF('Indicator Data imputation'!AC141&lt;&gt;"",1,0))</f>
        <v>0</v>
      </c>
      <c r="AC138" s="42">
        <f>IF('Indicator Data'!AD142="No Data",1,IF('Indicator Data imputation'!AD141&lt;&gt;"",1,0))</f>
        <v>0</v>
      </c>
      <c r="AD138" s="42">
        <f>IF('Indicator Data'!AE142="No Data",1,IF('Indicator Data imputation'!AE141&lt;&gt;"",1,0))</f>
        <v>0</v>
      </c>
      <c r="AE138" s="42">
        <f>IF('Indicator Data'!AF142="No Data",1,IF('Indicator Data imputation'!AF141&lt;&gt;"",1,0))</f>
        <v>0</v>
      </c>
      <c r="AF138" s="42">
        <f>IF('Indicator Data'!AG142="No Data",1,IF('Indicator Data imputation'!AG141&lt;&gt;"",1,0))</f>
        <v>0</v>
      </c>
      <c r="AG138" s="42">
        <f>IF('Indicator Data'!AH142="No Data",1,IF('Indicator Data imputation'!AH141&lt;&gt;"",1,0))</f>
        <v>0</v>
      </c>
      <c r="AH138" s="42">
        <f>IF('Indicator Data'!AI142="No Data",1,IF('Indicator Data imputation'!AI141&lt;&gt;"",1,0))</f>
        <v>0</v>
      </c>
      <c r="AI138" s="42">
        <f>IF('Indicator Data'!AJ142="No Data",1,IF('Indicator Data imputation'!AJ141&lt;&gt;"",1,0))</f>
        <v>0</v>
      </c>
      <c r="AJ138" s="42">
        <f>IF('Indicator Data'!AK142="No Data",1,IF('Indicator Data imputation'!AK141&lt;&gt;"",1,0))</f>
        <v>0</v>
      </c>
      <c r="AK138" s="42">
        <f>IF('Indicator Data'!AL142="No Data",1,IF('Indicator Data imputation'!AL141&lt;&gt;"",1,0))</f>
        <v>0</v>
      </c>
      <c r="AL138" s="42">
        <f>IF('Indicator Data'!AM142="No Data",1,IF('Indicator Data imputation'!AM141&lt;&gt;"",1,0))</f>
        <v>0</v>
      </c>
      <c r="AM138" s="42">
        <f>IF('Indicator Data'!AN142="No Data",1,IF('Indicator Data imputation'!AN141&lt;&gt;"",1,0))</f>
        <v>0</v>
      </c>
      <c r="AN138" s="42">
        <f>IF('Indicator Data'!AO142="No Data",1,IF('Indicator Data imputation'!AO141&lt;&gt;"",1,0))</f>
        <v>0</v>
      </c>
      <c r="AO138" s="42">
        <f>IF('Indicator Data'!AP142="No Data",1,IF('Indicator Data imputation'!AP141&lt;&gt;"",1,0))</f>
        <v>0</v>
      </c>
      <c r="AP138" s="42">
        <f>IF('Indicator Data'!AQ142="No Data",1,IF('Indicator Data imputation'!AQ141&lt;&gt;"",1,0))</f>
        <v>0</v>
      </c>
      <c r="AQ138" s="42">
        <f>IF('Indicator Data'!AR142="No Data",1,IF('Indicator Data imputation'!AR141&lt;&gt;"",1,0))</f>
        <v>0</v>
      </c>
      <c r="AR138" s="42">
        <f>IF('Indicator Data'!AS142="No Data",1,IF('Indicator Data imputation'!AS141&lt;&gt;"",1,0))</f>
        <v>0</v>
      </c>
      <c r="AS138" s="42">
        <f>IF('Indicator Data'!AT142="No Data",1,IF('Indicator Data imputation'!AT141&lt;&gt;"",1,0))</f>
        <v>0</v>
      </c>
      <c r="AT138" s="42">
        <f>IF('Indicator Data'!AU142="No Data",1,IF('Indicator Data imputation'!AU141&lt;&gt;"",1,0))</f>
        <v>0</v>
      </c>
      <c r="AU138" s="42">
        <f>IF('Indicator Data'!AV142="No Data",1,IF('Indicator Data imputation'!AV141&lt;&gt;"",1,0))</f>
        <v>0</v>
      </c>
      <c r="AV138" s="42">
        <f>IF('Indicator Data'!AW142="No Data",1,IF('Indicator Data imputation'!AW141&lt;&gt;"",1,0))</f>
        <v>0</v>
      </c>
      <c r="AW138" s="42">
        <f>IF('Indicator Data'!AX142="No Data",1,IF('Indicator Data imputation'!AX141&lt;&gt;"",1,0))</f>
        <v>0</v>
      </c>
      <c r="AX138" s="42">
        <f>IF('Indicator Data'!AY142="No Data",1,IF('Indicator Data imputation'!AY141&lt;&gt;"",1,0))</f>
        <v>0</v>
      </c>
      <c r="AY138" s="42">
        <f>IF('Indicator Data'!AZ142="No Data",1,IF('Indicator Data imputation'!AZ141&lt;&gt;"",1,0))</f>
        <v>0</v>
      </c>
      <c r="AZ138" s="42">
        <f>IF('Indicator Data'!BA142="No Data",1,IF('Indicator Data imputation'!BA141&lt;&gt;"",1,0))</f>
        <v>0</v>
      </c>
      <c r="BA138" s="42">
        <f>IF('Indicator Data'!BB142="No Data",1,IF('Indicator Data imputation'!BB141&lt;&gt;"",1,0))</f>
        <v>0</v>
      </c>
      <c r="BB138" s="42">
        <f>IF('Indicator Data'!BC142="No Data",1,IF('Indicator Data imputation'!BC141&lt;&gt;"",1,0))</f>
        <v>0</v>
      </c>
      <c r="BC138" s="42">
        <f>IF('Indicator Data'!BD142="No Data",1,IF('Indicator Data imputation'!BD141&lt;&gt;"",1,0))</f>
        <v>0</v>
      </c>
      <c r="BD138" s="42">
        <f>IF('Indicator Data'!BE142="No Data",1,IF('Indicator Data imputation'!BE141&lt;&gt;"",1,0))</f>
        <v>0</v>
      </c>
      <c r="BE138" s="42">
        <f>IF('Indicator Data'!BF142="No Data",1,IF('Indicator Data imputation'!BF141&lt;&gt;"",1,0))</f>
        <v>0</v>
      </c>
      <c r="BF138" s="42">
        <f>IF('Indicator Data'!BG142="No Data",1,IF('Indicator Data imputation'!BG141&lt;&gt;"",1,0))</f>
        <v>0</v>
      </c>
      <c r="BG138" s="42">
        <f>IF('Indicator Data'!BH142="No Data",1,IF('Indicator Data imputation'!BH141&lt;&gt;"",1,0))</f>
        <v>0</v>
      </c>
      <c r="BH138" s="42">
        <f>IF('Indicator Data'!BI142="No Data",1,IF('Indicator Data imputation'!BI141&lt;&gt;"",1,0))</f>
        <v>0</v>
      </c>
      <c r="BI138" s="42">
        <f>IF('Indicator Data'!BJ142="No Data",1,IF('Indicator Data imputation'!BJ141&lt;&gt;"",1,0))</f>
        <v>0</v>
      </c>
      <c r="BJ138" s="42">
        <f>IF('Indicator Data'!BK142="No Data",1,IF('Indicator Data imputation'!BK141&lt;&gt;"",1,0))</f>
        <v>0</v>
      </c>
      <c r="BK138" s="42">
        <f>IF('Indicator Data'!BL142="No Data",1,IF('Indicator Data imputation'!BL141&lt;&gt;"",1,0))</f>
        <v>0</v>
      </c>
      <c r="BL138" s="42">
        <f>IF('Indicator Data'!BM142="No Data",1,IF('Indicator Data imputation'!BM141&lt;&gt;"",1,0))</f>
        <v>0</v>
      </c>
      <c r="BM138" s="42">
        <f>IF('Indicator Data'!BN142="No Data",1,IF('Indicator Data imputation'!BN141&lt;&gt;"",1,0))</f>
        <v>0</v>
      </c>
      <c r="BN138" s="42">
        <f>IF('Indicator Data'!BO142="No Data",1,IF('Indicator Data imputation'!BO141&lt;&gt;"",1,0))</f>
        <v>0</v>
      </c>
      <c r="BO138" s="42">
        <f>IF('Indicator Data'!BP142="No Data",1,IF('Indicator Data imputation'!BP141&lt;&gt;"",1,0))</f>
        <v>0</v>
      </c>
      <c r="BP138" s="42">
        <f>IF('Indicator Data'!BQ142="No Data",1,IF('Indicator Data imputation'!BQ141&lt;&gt;"",1,0))</f>
        <v>0</v>
      </c>
      <c r="BQ138" s="42">
        <f>IF('Indicator Data'!BR142="No Data",1,IF('Indicator Data imputation'!BR141&lt;&gt;"",1,0))</f>
        <v>0</v>
      </c>
      <c r="BR138" s="42">
        <f>IF('Indicator Data'!BS142="No Data",1,IF('Indicator Data imputation'!BS141&lt;&gt;"",1,0))</f>
        <v>0</v>
      </c>
      <c r="BS138" s="42">
        <f>IF('Indicator Data'!BT142="No Data",1,IF('Indicator Data imputation'!BT141&lt;&gt;"",1,0))</f>
        <v>0</v>
      </c>
      <c r="BT138" s="42">
        <f>IF('Indicator Data'!BU142="No Data",1,IF('Indicator Data imputation'!BU141&lt;&gt;"",1,0))</f>
        <v>0</v>
      </c>
      <c r="BU138">
        <f t="shared" si="6"/>
        <v>3</v>
      </c>
      <c r="BV138" s="44">
        <f t="shared" si="7"/>
        <v>0.04</v>
      </c>
    </row>
    <row r="139" spans="1:74">
      <c r="A139" t="str">
        <f>'Indicator Data'!B143</f>
        <v>POL</v>
      </c>
      <c r="B139" s="42">
        <f>IF('Indicator Data'!C143="No Data",1,IF('Indicator Data imputation'!C142&lt;&gt;"",1,0))</f>
        <v>0</v>
      </c>
      <c r="C139" s="42">
        <f>IF('Indicator Data'!D143="No Data",1,IF('Indicator Data imputation'!D142&lt;&gt;"",1,0))</f>
        <v>0</v>
      </c>
      <c r="D139" s="42">
        <f>IF('Indicator Data'!E143="No Data",1,IF('Indicator Data imputation'!E142&lt;&gt;"",1,0))</f>
        <v>0</v>
      </c>
      <c r="E139" s="42">
        <f>IF('Indicator Data'!F143="No Data",1,IF('Indicator Data imputation'!F142&lt;&gt;"",1,0))</f>
        <v>0</v>
      </c>
      <c r="F139" s="42">
        <f>IF('Indicator Data'!G143="No Data",1,IF('Indicator Data imputation'!G142&lt;&gt;"",1,0))</f>
        <v>0</v>
      </c>
      <c r="G139" s="42">
        <f>IF('Indicator Data'!H143="No Data",1,IF('Indicator Data imputation'!H142&lt;&gt;"",1,0))</f>
        <v>0</v>
      </c>
      <c r="H139" s="42">
        <f>IF('Indicator Data'!I143="No Data",1,IF('Indicator Data imputation'!I142&lt;&gt;"",1,0))</f>
        <v>0</v>
      </c>
      <c r="I139" s="42">
        <f>IF('Indicator Data'!J143="No Data",1,IF('Indicator Data imputation'!J142&lt;&gt;"",1,0))</f>
        <v>0</v>
      </c>
      <c r="J139" s="42">
        <f>IF('Indicator Data'!K143="No Data",1,IF('Indicator Data imputation'!K142&lt;&gt;"",1,0))</f>
        <v>0</v>
      </c>
      <c r="K139" s="42">
        <f>IF('Indicator Data'!L143="No Data",1,IF('Indicator Data imputation'!L142&lt;&gt;"",1,0))</f>
        <v>0</v>
      </c>
      <c r="L139" s="42">
        <f>IF('Indicator Data'!M143="No Data",1,IF('Indicator Data imputation'!M142&lt;&gt;"",1,0))</f>
        <v>0</v>
      </c>
      <c r="M139" s="42">
        <f>IF('Indicator Data'!N143="No Data",1,IF('Indicator Data imputation'!N142&lt;&gt;"",1,0))</f>
        <v>1</v>
      </c>
      <c r="N139" s="42">
        <f>IF('Indicator Data'!O143="No Data",1,IF('Indicator Data imputation'!O142&lt;&gt;"",1,0))</f>
        <v>1</v>
      </c>
      <c r="O139" s="42">
        <f>IF('Indicator Data'!P143="No Data",1,IF('Indicator Data imputation'!P142&lt;&gt;"",1,0))</f>
        <v>1</v>
      </c>
      <c r="P139" s="42">
        <f>IF('Indicator Data'!Q143="No Data",1,IF('Indicator Data imputation'!Q142&lt;&gt;"",1,0))</f>
        <v>0</v>
      </c>
      <c r="Q139" s="42">
        <f>IF('Indicator Data'!R143="No Data",1,IF('Indicator Data imputation'!R142&lt;&gt;"",1,0))</f>
        <v>0</v>
      </c>
      <c r="R139" s="42">
        <f>IF('Indicator Data'!S143="No Data",1,IF('Indicator Data imputation'!S142&lt;&gt;"",1,0))</f>
        <v>0</v>
      </c>
      <c r="S139" s="42">
        <f>IF('Indicator Data'!T143="No Data",1,IF('Indicator Data imputation'!T142&lt;&gt;"",1,0))</f>
        <v>0</v>
      </c>
      <c r="T139" s="42">
        <f>IF('Indicator Data'!U143="No Data",1,IF('Indicator Data imputation'!U142&lt;&gt;"",1,0))</f>
        <v>0</v>
      </c>
      <c r="U139" s="42">
        <f>IF('Indicator Data'!V143="No Data",1,IF('Indicator Data imputation'!V142&lt;&gt;"",1,0))</f>
        <v>0</v>
      </c>
      <c r="V139" s="42">
        <f>IF('Indicator Data'!W143="No Data",1,IF('Indicator Data imputation'!W142&lt;&gt;"",1,0))</f>
        <v>0</v>
      </c>
      <c r="W139" s="42">
        <f>IF('Indicator Data'!X143="No Data",1,IF('Indicator Data imputation'!X142&lt;&gt;"",1,0))</f>
        <v>0</v>
      </c>
      <c r="X139" s="42">
        <f>IF('Indicator Data'!Y143="No Data",1,IF('Indicator Data imputation'!Y142&lt;&gt;"",1,0))</f>
        <v>0</v>
      </c>
      <c r="Y139" s="42">
        <f>IF('Indicator Data'!Z143="No Data",1,IF('Indicator Data imputation'!Z142&lt;&gt;"",1,0))</f>
        <v>0</v>
      </c>
      <c r="Z139" s="42">
        <f>IF('Indicator Data'!AA143="No Data",1,IF('Indicator Data imputation'!AA142&lt;&gt;"",1,0))</f>
        <v>1</v>
      </c>
      <c r="AA139" s="42">
        <f>IF('Indicator Data'!AB143="No Data",1,IF('Indicator Data imputation'!AB142&lt;&gt;"",1,0))</f>
        <v>0</v>
      </c>
      <c r="AB139" s="42">
        <f>IF('Indicator Data'!AC143="No Data",1,IF('Indicator Data imputation'!AC142&lt;&gt;"",1,0))</f>
        <v>1</v>
      </c>
      <c r="AC139" s="42">
        <f>IF('Indicator Data'!AD143="No Data",1,IF('Indicator Data imputation'!AD142&lt;&gt;"",1,0))</f>
        <v>0</v>
      </c>
      <c r="AD139" s="42">
        <f>IF('Indicator Data'!AE143="No Data",1,IF('Indicator Data imputation'!AE142&lt;&gt;"",1,0))</f>
        <v>0</v>
      </c>
      <c r="AE139" s="42">
        <f>IF('Indicator Data'!AF143="No Data",1,IF('Indicator Data imputation'!AF142&lt;&gt;"",1,0))</f>
        <v>0</v>
      </c>
      <c r="AF139" s="42">
        <f>IF('Indicator Data'!AG143="No Data",1,IF('Indicator Data imputation'!AG142&lt;&gt;"",1,0))</f>
        <v>0</v>
      </c>
      <c r="AG139" s="42">
        <f>IF('Indicator Data'!AH143="No Data",1,IF('Indicator Data imputation'!AH142&lt;&gt;"",1,0))</f>
        <v>0</v>
      </c>
      <c r="AH139" s="42">
        <f>IF('Indicator Data'!AI143="No Data",1,IF('Indicator Data imputation'!AI142&lt;&gt;"",1,0))</f>
        <v>1</v>
      </c>
      <c r="AI139" s="42">
        <f>IF('Indicator Data'!AJ143="No Data",1,IF('Indicator Data imputation'!AJ142&lt;&gt;"",1,0))</f>
        <v>0</v>
      </c>
      <c r="AJ139" s="42">
        <f>IF('Indicator Data'!AK143="No Data",1,IF('Indicator Data imputation'!AK142&lt;&gt;"",1,0))</f>
        <v>0</v>
      </c>
      <c r="AK139" s="42">
        <f>IF('Indicator Data'!AL143="No Data",1,IF('Indicator Data imputation'!AL142&lt;&gt;"",1,0))</f>
        <v>0</v>
      </c>
      <c r="AL139" s="42">
        <f>IF('Indicator Data'!AM143="No Data",1,IF('Indicator Data imputation'!AM142&lt;&gt;"",1,0))</f>
        <v>1</v>
      </c>
      <c r="AM139" s="42">
        <f>IF('Indicator Data'!AN143="No Data",1,IF('Indicator Data imputation'!AN142&lt;&gt;"",1,0))</f>
        <v>0</v>
      </c>
      <c r="AN139" s="42">
        <f>IF('Indicator Data'!AO143="No Data",1,IF('Indicator Data imputation'!AO142&lt;&gt;"",1,0))</f>
        <v>0</v>
      </c>
      <c r="AO139" s="42">
        <f>IF('Indicator Data'!AP143="No Data",1,IF('Indicator Data imputation'!AP142&lt;&gt;"",1,0))</f>
        <v>0</v>
      </c>
      <c r="AP139" s="42">
        <f>IF('Indicator Data'!AQ143="No Data",1,IF('Indicator Data imputation'!AQ142&lt;&gt;"",1,0))</f>
        <v>0</v>
      </c>
      <c r="AQ139" s="42">
        <f>IF('Indicator Data'!AR143="No Data",1,IF('Indicator Data imputation'!AR142&lt;&gt;"",1,0))</f>
        <v>0</v>
      </c>
      <c r="AR139" s="42">
        <f>IF('Indicator Data'!AS143="No Data",1,IF('Indicator Data imputation'!AS142&lt;&gt;"",1,0))</f>
        <v>0</v>
      </c>
      <c r="AS139" s="42">
        <f>IF('Indicator Data'!AT143="No Data",1,IF('Indicator Data imputation'!AT142&lt;&gt;"",1,0))</f>
        <v>1</v>
      </c>
      <c r="AT139" s="42">
        <f>IF('Indicator Data'!AU143="No Data",1,IF('Indicator Data imputation'!AU142&lt;&gt;"",1,0))</f>
        <v>0</v>
      </c>
      <c r="AU139" s="42">
        <f>IF('Indicator Data'!AV143="No Data",1,IF('Indicator Data imputation'!AV142&lt;&gt;"",1,0))</f>
        <v>0</v>
      </c>
      <c r="AV139" s="42">
        <f>IF('Indicator Data'!AW143="No Data",1,IF('Indicator Data imputation'!AW142&lt;&gt;"",1,0))</f>
        <v>0</v>
      </c>
      <c r="AW139" s="42">
        <f>IF('Indicator Data'!AX143="No Data",1,IF('Indicator Data imputation'!AX142&lt;&gt;"",1,0))</f>
        <v>0</v>
      </c>
      <c r="AX139" s="42">
        <f>IF('Indicator Data'!AY143="No Data",1,IF('Indicator Data imputation'!AY142&lt;&gt;"",1,0))</f>
        <v>0</v>
      </c>
      <c r="AY139" s="42">
        <f>IF('Indicator Data'!AZ143="No Data",1,IF('Indicator Data imputation'!AZ142&lt;&gt;"",1,0))</f>
        <v>0</v>
      </c>
      <c r="AZ139" s="42">
        <f>IF('Indicator Data'!BA143="No Data",1,IF('Indicator Data imputation'!BA142&lt;&gt;"",1,0))</f>
        <v>0</v>
      </c>
      <c r="BA139" s="42">
        <f>IF('Indicator Data'!BB143="No Data",1,IF('Indicator Data imputation'!BB142&lt;&gt;"",1,0))</f>
        <v>0</v>
      </c>
      <c r="BB139" s="42">
        <f>IF('Indicator Data'!BC143="No Data",1,IF('Indicator Data imputation'!BC142&lt;&gt;"",1,0))</f>
        <v>0</v>
      </c>
      <c r="BC139" s="42">
        <f>IF('Indicator Data'!BD143="No Data",1,IF('Indicator Data imputation'!BD142&lt;&gt;"",1,0))</f>
        <v>0</v>
      </c>
      <c r="BD139" s="42">
        <f>IF('Indicator Data'!BE143="No Data",1,IF('Indicator Data imputation'!BE142&lt;&gt;"",1,0))</f>
        <v>0</v>
      </c>
      <c r="BE139" s="42">
        <f>IF('Indicator Data'!BF143="No Data",1,IF('Indicator Data imputation'!BF142&lt;&gt;"",1,0))</f>
        <v>0</v>
      </c>
      <c r="BF139" s="42">
        <f>IF('Indicator Data'!BG143="No Data",1,IF('Indicator Data imputation'!BG142&lt;&gt;"",1,0))</f>
        <v>0</v>
      </c>
      <c r="BG139" s="42">
        <f>IF('Indicator Data'!BH143="No Data",1,IF('Indicator Data imputation'!BH142&lt;&gt;"",1,0))</f>
        <v>0</v>
      </c>
      <c r="BH139" s="42">
        <f>IF('Indicator Data'!BI143="No Data",1,IF('Indicator Data imputation'!BI142&lt;&gt;"",1,0))</f>
        <v>0</v>
      </c>
      <c r="BI139" s="42">
        <f>IF('Indicator Data'!BJ143="No Data",1,IF('Indicator Data imputation'!BJ142&lt;&gt;"",1,0))</f>
        <v>0</v>
      </c>
      <c r="BJ139" s="42">
        <f>IF('Indicator Data'!BK143="No Data",1,IF('Indicator Data imputation'!BK142&lt;&gt;"",1,0))</f>
        <v>0</v>
      </c>
      <c r="BK139" s="42">
        <f>IF('Indicator Data'!BL143="No Data",1,IF('Indicator Data imputation'!BL142&lt;&gt;"",1,0))</f>
        <v>0</v>
      </c>
      <c r="BL139" s="42">
        <f>IF('Indicator Data'!BM143="No Data",1,IF('Indicator Data imputation'!BM142&lt;&gt;"",1,0))</f>
        <v>0</v>
      </c>
      <c r="BM139" s="42">
        <f>IF('Indicator Data'!BN143="No Data",1,IF('Indicator Data imputation'!BN142&lt;&gt;"",1,0))</f>
        <v>0</v>
      </c>
      <c r="BN139" s="42">
        <f>IF('Indicator Data'!BO143="No Data",1,IF('Indicator Data imputation'!BO142&lt;&gt;"",1,0))</f>
        <v>0</v>
      </c>
      <c r="BO139" s="42">
        <f>IF('Indicator Data'!BP143="No Data",1,IF('Indicator Data imputation'!BP142&lt;&gt;"",1,0))</f>
        <v>0</v>
      </c>
      <c r="BP139" s="42">
        <f>IF('Indicator Data'!BQ143="No Data",1,IF('Indicator Data imputation'!BQ142&lt;&gt;"",1,0))</f>
        <v>0</v>
      </c>
      <c r="BQ139" s="42">
        <f>IF('Indicator Data'!BR143="No Data",1,IF('Indicator Data imputation'!BR142&lt;&gt;"",1,0))</f>
        <v>0</v>
      </c>
      <c r="BR139" s="42">
        <f>IF('Indicator Data'!BS143="No Data",1,IF('Indicator Data imputation'!BS142&lt;&gt;"",1,0))</f>
        <v>0</v>
      </c>
      <c r="BS139" s="42">
        <f>IF('Indicator Data'!BT143="No Data",1,IF('Indicator Data imputation'!BT142&lt;&gt;"",1,0))</f>
        <v>0</v>
      </c>
      <c r="BT139" s="42">
        <f>IF('Indicator Data'!BU143="No Data",1,IF('Indicator Data imputation'!BU142&lt;&gt;"",1,0))</f>
        <v>0</v>
      </c>
      <c r="BU139">
        <f t="shared" si="6"/>
        <v>8</v>
      </c>
      <c r="BV139" s="44">
        <f t="shared" si="7"/>
        <v>0.10666666666666667</v>
      </c>
    </row>
    <row r="140" spans="1:74">
      <c r="A140" t="str">
        <f>'Indicator Data'!B144</f>
        <v>PRT</v>
      </c>
      <c r="B140" s="42">
        <f>IF('Indicator Data'!C144="No Data",1,IF('Indicator Data imputation'!C143&lt;&gt;"",1,0))</f>
        <v>0</v>
      </c>
      <c r="C140" s="42">
        <f>IF('Indicator Data'!D144="No Data",1,IF('Indicator Data imputation'!D143&lt;&gt;"",1,0))</f>
        <v>0</v>
      </c>
      <c r="D140" s="42">
        <f>IF('Indicator Data'!E144="No Data",1,IF('Indicator Data imputation'!E143&lt;&gt;"",1,0))</f>
        <v>0</v>
      </c>
      <c r="E140" s="42">
        <f>IF('Indicator Data'!F144="No Data",1,IF('Indicator Data imputation'!F143&lt;&gt;"",1,0))</f>
        <v>0</v>
      </c>
      <c r="F140" s="42">
        <f>IF('Indicator Data'!G144="No Data",1,IF('Indicator Data imputation'!G143&lt;&gt;"",1,0))</f>
        <v>0</v>
      </c>
      <c r="G140" s="42">
        <f>IF('Indicator Data'!H144="No Data",1,IF('Indicator Data imputation'!H143&lt;&gt;"",1,0))</f>
        <v>0</v>
      </c>
      <c r="H140" s="42">
        <f>IF('Indicator Data'!I144="No Data",1,IF('Indicator Data imputation'!I143&lt;&gt;"",1,0))</f>
        <v>0</v>
      </c>
      <c r="I140" s="42">
        <f>IF('Indicator Data'!J144="No Data",1,IF('Indicator Data imputation'!J143&lt;&gt;"",1,0))</f>
        <v>0</v>
      </c>
      <c r="J140" s="42">
        <f>IF('Indicator Data'!K144="No Data",1,IF('Indicator Data imputation'!K143&lt;&gt;"",1,0))</f>
        <v>0</v>
      </c>
      <c r="K140" s="42">
        <f>IF('Indicator Data'!L144="No Data",1,IF('Indicator Data imputation'!L143&lt;&gt;"",1,0))</f>
        <v>0</v>
      </c>
      <c r="L140" s="42">
        <f>IF('Indicator Data'!M144="No Data",1,IF('Indicator Data imputation'!M143&lt;&gt;"",1,0))</f>
        <v>0</v>
      </c>
      <c r="M140" s="42">
        <f>IF('Indicator Data'!N144="No Data",1,IF('Indicator Data imputation'!N143&lt;&gt;"",1,0))</f>
        <v>1</v>
      </c>
      <c r="N140" s="42">
        <f>IF('Indicator Data'!O144="No Data",1,IF('Indicator Data imputation'!O143&lt;&gt;"",1,0))</f>
        <v>1</v>
      </c>
      <c r="O140" s="42">
        <f>IF('Indicator Data'!P144="No Data",1,IF('Indicator Data imputation'!P143&lt;&gt;"",1,0))</f>
        <v>1</v>
      </c>
      <c r="P140" s="42">
        <f>IF('Indicator Data'!Q144="No Data",1,IF('Indicator Data imputation'!Q143&lt;&gt;"",1,0))</f>
        <v>0</v>
      </c>
      <c r="Q140" s="42">
        <f>IF('Indicator Data'!R144="No Data",1,IF('Indicator Data imputation'!R143&lt;&gt;"",1,0))</f>
        <v>0</v>
      </c>
      <c r="R140" s="42">
        <f>IF('Indicator Data'!S144="No Data",1,IF('Indicator Data imputation'!S143&lt;&gt;"",1,0))</f>
        <v>0</v>
      </c>
      <c r="S140" s="42">
        <f>IF('Indicator Data'!T144="No Data",1,IF('Indicator Data imputation'!T143&lt;&gt;"",1,0))</f>
        <v>0</v>
      </c>
      <c r="T140" s="42">
        <f>IF('Indicator Data'!U144="No Data",1,IF('Indicator Data imputation'!U143&lt;&gt;"",1,0))</f>
        <v>0</v>
      </c>
      <c r="U140" s="42">
        <f>IF('Indicator Data'!V144="No Data",1,IF('Indicator Data imputation'!V143&lt;&gt;"",1,0))</f>
        <v>0</v>
      </c>
      <c r="V140" s="42">
        <f>IF('Indicator Data'!W144="No Data",1,IF('Indicator Data imputation'!W143&lt;&gt;"",1,0))</f>
        <v>0</v>
      </c>
      <c r="W140" s="42">
        <f>IF('Indicator Data'!X144="No Data",1,IF('Indicator Data imputation'!X143&lt;&gt;"",1,0))</f>
        <v>0</v>
      </c>
      <c r="X140" s="42">
        <f>IF('Indicator Data'!Y144="No Data",1,IF('Indicator Data imputation'!Y143&lt;&gt;"",1,0))</f>
        <v>0</v>
      </c>
      <c r="Y140" s="42">
        <f>IF('Indicator Data'!Z144="No Data",1,IF('Indicator Data imputation'!Z143&lt;&gt;"",1,0))</f>
        <v>0</v>
      </c>
      <c r="Z140" s="42">
        <f>IF('Indicator Data'!AA144="No Data",1,IF('Indicator Data imputation'!AA143&lt;&gt;"",1,0))</f>
        <v>1</v>
      </c>
      <c r="AA140" s="42">
        <f>IF('Indicator Data'!AB144="No Data",1,IF('Indicator Data imputation'!AB143&lt;&gt;"",1,0))</f>
        <v>0</v>
      </c>
      <c r="AB140" s="42">
        <f>IF('Indicator Data'!AC144="No Data",1,IF('Indicator Data imputation'!AC143&lt;&gt;"",1,0))</f>
        <v>0</v>
      </c>
      <c r="AC140" s="42">
        <f>IF('Indicator Data'!AD144="No Data",1,IF('Indicator Data imputation'!AD143&lt;&gt;"",1,0))</f>
        <v>0</v>
      </c>
      <c r="AD140" s="42">
        <f>IF('Indicator Data'!AE144="No Data",1,IF('Indicator Data imputation'!AE143&lt;&gt;"",1,0))</f>
        <v>0</v>
      </c>
      <c r="AE140" s="42">
        <f>IF('Indicator Data'!AF144="No Data",1,IF('Indicator Data imputation'!AF143&lt;&gt;"",1,0))</f>
        <v>0</v>
      </c>
      <c r="AF140" s="42">
        <f>IF('Indicator Data'!AG144="No Data",1,IF('Indicator Data imputation'!AG143&lt;&gt;"",1,0))</f>
        <v>0</v>
      </c>
      <c r="AG140" s="42">
        <f>IF('Indicator Data'!AH144="No Data",1,IF('Indicator Data imputation'!AH143&lt;&gt;"",1,0))</f>
        <v>0</v>
      </c>
      <c r="AH140" s="42">
        <f>IF('Indicator Data'!AI144="No Data",1,IF('Indicator Data imputation'!AI143&lt;&gt;"",1,0))</f>
        <v>1</v>
      </c>
      <c r="AI140" s="42">
        <f>IF('Indicator Data'!AJ144="No Data",1,IF('Indicator Data imputation'!AJ143&lt;&gt;"",1,0))</f>
        <v>0</v>
      </c>
      <c r="AJ140" s="42">
        <f>IF('Indicator Data'!AK144="No Data",1,IF('Indicator Data imputation'!AK143&lt;&gt;"",1,0))</f>
        <v>0</v>
      </c>
      <c r="AK140" s="42">
        <f>IF('Indicator Data'!AL144="No Data",1,IF('Indicator Data imputation'!AL143&lt;&gt;"",1,0))</f>
        <v>0</v>
      </c>
      <c r="AL140" s="42">
        <f>IF('Indicator Data'!AM144="No Data",1,IF('Indicator Data imputation'!AM143&lt;&gt;"",1,0))</f>
        <v>1</v>
      </c>
      <c r="AM140" s="42">
        <f>IF('Indicator Data'!AN144="No Data",1,IF('Indicator Data imputation'!AN143&lt;&gt;"",1,0))</f>
        <v>0</v>
      </c>
      <c r="AN140" s="42">
        <f>IF('Indicator Data'!AO144="No Data",1,IF('Indicator Data imputation'!AO143&lt;&gt;"",1,0))</f>
        <v>0</v>
      </c>
      <c r="AO140" s="42">
        <f>IF('Indicator Data'!AP144="No Data",1,IF('Indicator Data imputation'!AP143&lt;&gt;"",1,0))</f>
        <v>0</v>
      </c>
      <c r="AP140" s="42">
        <f>IF('Indicator Data'!AQ144="No Data",1,IF('Indicator Data imputation'!AQ143&lt;&gt;"",1,0))</f>
        <v>0</v>
      </c>
      <c r="AQ140" s="42">
        <f>IF('Indicator Data'!AR144="No Data",1,IF('Indicator Data imputation'!AR143&lt;&gt;"",1,0))</f>
        <v>0</v>
      </c>
      <c r="AR140" s="42">
        <f>IF('Indicator Data'!AS144="No Data",1,IF('Indicator Data imputation'!AS143&lt;&gt;"",1,0))</f>
        <v>0</v>
      </c>
      <c r="AS140" s="42">
        <f>IF('Indicator Data'!AT144="No Data",1,IF('Indicator Data imputation'!AT143&lt;&gt;"",1,0))</f>
        <v>1</v>
      </c>
      <c r="AT140" s="42">
        <f>IF('Indicator Data'!AU144="No Data",1,IF('Indicator Data imputation'!AU143&lt;&gt;"",1,0))</f>
        <v>0</v>
      </c>
      <c r="AU140" s="42">
        <f>IF('Indicator Data'!AV144="No Data",1,IF('Indicator Data imputation'!AV143&lt;&gt;"",1,0))</f>
        <v>0</v>
      </c>
      <c r="AV140" s="42">
        <f>IF('Indicator Data'!AW144="No Data",1,IF('Indicator Data imputation'!AW143&lt;&gt;"",1,0))</f>
        <v>0</v>
      </c>
      <c r="AW140" s="42">
        <f>IF('Indicator Data'!AX144="No Data",1,IF('Indicator Data imputation'!AX143&lt;&gt;"",1,0))</f>
        <v>0</v>
      </c>
      <c r="AX140" s="42">
        <f>IF('Indicator Data'!AY144="No Data",1,IF('Indicator Data imputation'!AY143&lt;&gt;"",1,0))</f>
        <v>0</v>
      </c>
      <c r="AY140" s="42">
        <f>IF('Indicator Data'!AZ144="No Data",1,IF('Indicator Data imputation'!AZ143&lt;&gt;"",1,0))</f>
        <v>0</v>
      </c>
      <c r="AZ140" s="42">
        <f>IF('Indicator Data'!BA144="No Data",1,IF('Indicator Data imputation'!BA143&lt;&gt;"",1,0))</f>
        <v>0</v>
      </c>
      <c r="BA140" s="42">
        <f>IF('Indicator Data'!BB144="No Data",1,IF('Indicator Data imputation'!BB143&lt;&gt;"",1,0))</f>
        <v>0</v>
      </c>
      <c r="BB140" s="42">
        <f>IF('Indicator Data'!BC144="No Data",1,IF('Indicator Data imputation'!BC143&lt;&gt;"",1,0))</f>
        <v>0</v>
      </c>
      <c r="BC140" s="42">
        <f>IF('Indicator Data'!BD144="No Data",1,IF('Indicator Data imputation'!BD143&lt;&gt;"",1,0))</f>
        <v>0</v>
      </c>
      <c r="BD140" s="42">
        <f>IF('Indicator Data'!BE144="No Data",1,IF('Indicator Data imputation'!BE143&lt;&gt;"",1,0))</f>
        <v>0</v>
      </c>
      <c r="BE140" s="42">
        <f>IF('Indicator Data'!BF144="No Data",1,IF('Indicator Data imputation'!BF143&lt;&gt;"",1,0))</f>
        <v>0</v>
      </c>
      <c r="BF140" s="42">
        <f>IF('Indicator Data'!BG144="No Data",1,IF('Indicator Data imputation'!BG143&lt;&gt;"",1,0))</f>
        <v>0</v>
      </c>
      <c r="BG140" s="42">
        <f>IF('Indicator Data'!BH144="No Data",1,IF('Indicator Data imputation'!BH143&lt;&gt;"",1,0))</f>
        <v>0</v>
      </c>
      <c r="BH140" s="42">
        <f>IF('Indicator Data'!BI144="No Data",1,IF('Indicator Data imputation'!BI143&lt;&gt;"",1,0))</f>
        <v>0</v>
      </c>
      <c r="BI140" s="42">
        <f>IF('Indicator Data'!BJ144="No Data",1,IF('Indicator Data imputation'!BJ143&lt;&gt;"",1,0))</f>
        <v>0</v>
      </c>
      <c r="BJ140" s="42">
        <f>IF('Indicator Data'!BK144="No Data",1,IF('Indicator Data imputation'!BK143&lt;&gt;"",1,0))</f>
        <v>0</v>
      </c>
      <c r="BK140" s="42">
        <f>IF('Indicator Data'!BL144="No Data",1,IF('Indicator Data imputation'!BL143&lt;&gt;"",1,0))</f>
        <v>0</v>
      </c>
      <c r="BL140" s="42">
        <f>IF('Indicator Data'!BM144="No Data",1,IF('Indicator Data imputation'!BM143&lt;&gt;"",1,0))</f>
        <v>0</v>
      </c>
      <c r="BM140" s="42">
        <f>IF('Indicator Data'!BN144="No Data",1,IF('Indicator Data imputation'!BN143&lt;&gt;"",1,0))</f>
        <v>0</v>
      </c>
      <c r="BN140" s="42">
        <f>IF('Indicator Data'!BO144="No Data",1,IF('Indicator Data imputation'!BO143&lt;&gt;"",1,0))</f>
        <v>0</v>
      </c>
      <c r="BO140" s="42">
        <f>IF('Indicator Data'!BP144="No Data",1,IF('Indicator Data imputation'!BP143&lt;&gt;"",1,0))</f>
        <v>0</v>
      </c>
      <c r="BP140" s="42">
        <f>IF('Indicator Data'!BQ144="No Data",1,IF('Indicator Data imputation'!BQ143&lt;&gt;"",1,0))</f>
        <v>0</v>
      </c>
      <c r="BQ140" s="42">
        <f>IF('Indicator Data'!BR144="No Data",1,IF('Indicator Data imputation'!BR143&lt;&gt;"",1,0))</f>
        <v>0</v>
      </c>
      <c r="BR140" s="42">
        <f>IF('Indicator Data'!BS144="No Data",1,IF('Indicator Data imputation'!BS143&lt;&gt;"",1,0))</f>
        <v>0</v>
      </c>
      <c r="BS140" s="42">
        <f>IF('Indicator Data'!BT144="No Data",1,IF('Indicator Data imputation'!BT143&lt;&gt;"",1,0))</f>
        <v>0</v>
      </c>
      <c r="BT140" s="42">
        <f>IF('Indicator Data'!BU144="No Data",1,IF('Indicator Data imputation'!BU143&lt;&gt;"",1,0))</f>
        <v>0</v>
      </c>
      <c r="BU140">
        <f t="shared" si="6"/>
        <v>7</v>
      </c>
      <c r="BV140" s="44">
        <f t="shared" si="7"/>
        <v>9.3333333333333338E-2</v>
      </c>
    </row>
    <row r="141" spans="1:74">
      <c r="A141" t="str">
        <f>'Indicator Data'!B145</f>
        <v>QAT</v>
      </c>
      <c r="B141" s="42">
        <f>IF('Indicator Data'!C145="No Data",1,IF('Indicator Data imputation'!C144&lt;&gt;"",1,0))</f>
        <v>0</v>
      </c>
      <c r="C141" s="42">
        <f>IF('Indicator Data'!D145="No Data",1,IF('Indicator Data imputation'!D144&lt;&gt;"",1,0))</f>
        <v>0</v>
      </c>
      <c r="D141" s="42">
        <f>IF('Indicator Data'!E145="No Data",1,IF('Indicator Data imputation'!E144&lt;&gt;"",1,0))</f>
        <v>0</v>
      </c>
      <c r="E141" s="42">
        <f>IF('Indicator Data'!F145="No Data",1,IF('Indicator Data imputation'!F144&lt;&gt;"",1,0))</f>
        <v>0</v>
      </c>
      <c r="F141" s="42">
        <f>IF('Indicator Data'!G145="No Data",1,IF('Indicator Data imputation'!G144&lt;&gt;"",1,0))</f>
        <v>0</v>
      </c>
      <c r="G141" s="42">
        <f>IF('Indicator Data'!H145="No Data",1,IF('Indicator Data imputation'!H144&lt;&gt;"",1,0))</f>
        <v>0</v>
      </c>
      <c r="H141" s="42">
        <f>IF('Indicator Data'!I145="No Data",1,IF('Indicator Data imputation'!I144&lt;&gt;"",1,0))</f>
        <v>0</v>
      </c>
      <c r="I141" s="42">
        <f>IF('Indicator Data'!J145="No Data",1,IF('Indicator Data imputation'!J144&lt;&gt;"",1,0))</f>
        <v>0</v>
      </c>
      <c r="J141" s="42">
        <f>IF('Indicator Data'!K145="No Data",1,IF('Indicator Data imputation'!K144&lt;&gt;"",1,0))</f>
        <v>0</v>
      </c>
      <c r="K141" s="42">
        <f>IF('Indicator Data'!L145="No Data",1,IF('Indicator Data imputation'!L144&lt;&gt;"",1,0))</f>
        <v>0</v>
      </c>
      <c r="L141" s="42">
        <f>IF('Indicator Data'!M145="No Data",1,IF('Indicator Data imputation'!M144&lt;&gt;"",1,0))</f>
        <v>0</v>
      </c>
      <c r="M141" s="42">
        <f>IF('Indicator Data'!N145="No Data",1,IF('Indicator Data imputation'!N144&lt;&gt;"",1,0))</f>
        <v>1</v>
      </c>
      <c r="N141" s="42">
        <f>IF('Indicator Data'!O145="No Data",1,IF('Indicator Data imputation'!O144&lt;&gt;"",1,0))</f>
        <v>1</v>
      </c>
      <c r="O141" s="42">
        <f>IF('Indicator Data'!P145="No Data",1,IF('Indicator Data imputation'!P144&lt;&gt;"",1,0))</f>
        <v>1</v>
      </c>
      <c r="P141" s="42">
        <f>IF('Indicator Data'!Q145="No Data",1,IF('Indicator Data imputation'!Q144&lt;&gt;"",1,0))</f>
        <v>0</v>
      </c>
      <c r="Q141" s="42">
        <f>IF('Indicator Data'!R145="No Data",1,IF('Indicator Data imputation'!R144&lt;&gt;"",1,0))</f>
        <v>0</v>
      </c>
      <c r="R141" s="42">
        <f>IF('Indicator Data'!S145="No Data",1,IF('Indicator Data imputation'!S144&lt;&gt;"",1,0))</f>
        <v>0</v>
      </c>
      <c r="S141" s="42">
        <f>IF('Indicator Data'!T145="No Data",1,IF('Indicator Data imputation'!T144&lt;&gt;"",1,0))</f>
        <v>0</v>
      </c>
      <c r="T141" s="42">
        <f>IF('Indicator Data'!U145="No Data",1,IF('Indicator Data imputation'!U144&lt;&gt;"",1,0))</f>
        <v>0</v>
      </c>
      <c r="U141" s="42">
        <f>IF('Indicator Data'!V145="No Data",1,IF('Indicator Data imputation'!V144&lt;&gt;"",1,0))</f>
        <v>0</v>
      </c>
      <c r="V141" s="42">
        <f>IF('Indicator Data'!W145="No Data",1,IF('Indicator Data imputation'!W144&lt;&gt;"",1,0))</f>
        <v>0</v>
      </c>
      <c r="W141" s="42">
        <f>IF('Indicator Data'!X145="No Data",1,IF('Indicator Data imputation'!X144&lt;&gt;"",1,0))</f>
        <v>0</v>
      </c>
      <c r="X141" s="42">
        <f>IF('Indicator Data'!Y145="No Data",1,IF('Indicator Data imputation'!Y144&lt;&gt;"",1,0))</f>
        <v>0</v>
      </c>
      <c r="Y141" s="42">
        <f>IF('Indicator Data'!Z145="No Data",1,IF('Indicator Data imputation'!Z144&lt;&gt;"",1,0))</f>
        <v>0</v>
      </c>
      <c r="Z141" s="42">
        <f>IF('Indicator Data'!AA145="No Data",1,IF('Indicator Data imputation'!AA144&lt;&gt;"",1,0))</f>
        <v>1</v>
      </c>
      <c r="AA141" s="42">
        <f>IF('Indicator Data'!AB145="No Data",1,IF('Indicator Data imputation'!AB144&lt;&gt;"",1,0))</f>
        <v>0</v>
      </c>
      <c r="AB141" s="42">
        <f>IF('Indicator Data'!AC145="No Data",1,IF('Indicator Data imputation'!AC144&lt;&gt;"",1,0))</f>
        <v>0</v>
      </c>
      <c r="AC141" s="42">
        <f>IF('Indicator Data'!AD145="No Data",1,IF('Indicator Data imputation'!AD144&lt;&gt;"",1,0))</f>
        <v>0</v>
      </c>
      <c r="AD141" s="42">
        <f>IF('Indicator Data'!AE145="No Data",1,IF('Indicator Data imputation'!AE144&lt;&gt;"",1,0))</f>
        <v>0</v>
      </c>
      <c r="AE141" s="42">
        <f>IF('Indicator Data'!AF145="No Data",1,IF('Indicator Data imputation'!AF144&lt;&gt;"",1,0))</f>
        <v>0</v>
      </c>
      <c r="AF141" s="42">
        <f>IF('Indicator Data'!AG145="No Data",1,IF('Indicator Data imputation'!AG144&lt;&gt;"",1,0))</f>
        <v>0</v>
      </c>
      <c r="AG141" s="42">
        <f>IF('Indicator Data'!AH145="No Data",1,IF('Indicator Data imputation'!AH144&lt;&gt;"",1,0))</f>
        <v>0</v>
      </c>
      <c r="AH141" s="42">
        <f>IF('Indicator Data'!AI145="No Data",1,IF('Indicator Data imputation'!AI144&lt;&gt;"",1,0))</f>
        <v>1</v>
      </c>
      <c r="AI141" s="42">
        <f>IF('Indicator Data'!AJ145="No Data",1,IF('Indicator Data imputation'!AJ144&lt;&gt;"",1,0))</f>
        <v>0</v>
      </c>
      <c r="AJ141" s="42">
        <f>IF('Indicator Data'!AK145="No Data",1,IF('Indicator Data imputation'!AK144&lt;&gt;"",1,0))</f>
        <v>0</v>
      </c>
      <c r="AK141" s="42">
        <f>IF('Indicator Data'!AL145="No Data",1,IF('Indicator Data imputation'!AL144&lt;&gt;"",1,0))</f>
        <v>0</v>
      </c>
      <c r="AL141" s="42">
        <f>IF('Indicator Data'!AM145="No Data",1,IF('Indicator Data imputation'!AM144&lt;&gt;"",1,0))</f>
        <v>1</v>
      </c>
      <c r="AM141" s="42">
        <f>IF('Indicator Data'!AN145="No Data",1,IF('Indicator Data imputation'!AN144&lt;&gt;"",1,0))</f>
        <v>0</v>
      </c>
      <c r="AN141" s="42">
        <f>IF('Indicator Data'!AO145="No Data",1,IF('Indicator Data imputation'!AO144&lt;&gt;"",1,0))</f>
        <v>0</v>
      </c>
      <c r="AO141" s="42">
        <f>IF('Indicator Data'!AP145="No Data",1,IF('Indicator Data imputation'!AP144&lt;&gt;"",1,0))</f>
        <v>1</v>
      </c>
      <c r="AP141" s="42">
        <f>IF('Indicator Data'!AQ145="No Data",1,IF('Indicator Data imputation'!AQ144&lt;&gt;"",1,0))</f>
        <v>0</v>
      </c>
      <c r="AQ141" s="42">
        <f>IF('Indicator Data'!AR145="No Data",1,IF('Indicator Data imputation'!AR144&lt;&gt;"",1,0))</f>
        <v>0</v>
      </c>
      <c r="AR141" s="42">
        <f>IF('Indicator Data'!AS145="No Data",1,IF('Indicator Data imputation'!AS144&lt;&gt;"",1,0))</f>
        <v>0</v>
      </c>
      <c r="AS141" s="42">
        <f>IF('Indicator Data'!AT145="No Data",1,IF('Indicator Data imputation'!AT144&lt;&gt;"",1,0))</f>
        <v>1</v>
      </c>
      <c r="AT141" s="42">
        <f>IF('Indicator Data'!AU145="No Data",1,IF('Indicator Data imputation'!AU144&lt;&gt;"",1,0))</f>
        <v>0</v>
      </c>
      <c r="AU141" s="42">
        <f>IF('Indicator Data'!AV145="No Data",1,IF('Indicator Data imputation'!AV144&lt;&gt;"",1,0))</f>
        <v>0</v>
      </c>
      <c r="AV141" s="42">
        <f>IF('Indicator Data'!AW145="No Data",1,IF('Indicator Data imputation'!AW144&lt;&gt;"",1,0))</f>
        <v>1</v>
      </c>
      <c r="AW141" s="42">
        <f>IF('Indicator Data'!AX145="No Data",1,IF('Indicator Data imputation'!AX144&lt;&gt;"",1,0))</f>
        <v>0</v>
      </c>
      <c r="AX141" s="42">
        <f>IF('Indicator Data'!AY145="No Data",1,IF('Indicator Data imputation'!AY144&lt;&gt;"",1,0))</f>
        <v>0</v>
      </c>
      <c r="AY141" s="42">
        <f>IF('Indicator Data'!AZ145="No Data",1,IF('Indicator Data imputation'!AZ144&lt;&gt;"",1,0))</f>
        <v>0</v>
      </c>
      <c r="AZ141" s="42">
        <f>IF('Indicator Data'!BA145="No Data",1,IF('Indicator Data imputation'!BA144&lt;&gt;"",1,0))</f>
        <v>0</v>
      </c>
      <c r="BA141" s="42">
        <f>IF('Indicator Data'!BB145="No Data",1,IF('Indicator Data imputation'!BB144&lt;&gt;"",1,0))</f>
        <v>0</v>
      </c>
      <c r="BB141" s="42">
        <f>IF('Indicator Data'!BC145="No Data",1,IF('Indicator Data imputation'!BC144&lt;&gt;"",1,0))</f>
        <v>0</v>
      </c>
      <c r="BC141" s="42">
        <f>IF('Indicator Data'!BD145="No Data",1,IF('Indicator Data imputation'!BD144&lt;&gt;"",1,0))</f>
        <v>1</v>
      </c>
      <c r="BD141" s="42">
        <f>IF('Indicator Data'!BE145="No Data",1,IF('Indicator Data imputation'!BE144&lt;&gt;"",1,0))</f>
        <v>1</v>
      </c>
      <c r="BE141" s="42">
        <f>IF('Indicator Data'!BF145="No Data",1,IF('Indicator Data imputation'!BF144&lt;&gt;"",1,0))</f>
        <v>0</v>
      </c>
      <c r="BF141" s="42">
        <f>IF('Indicator Data'!BG145="No Data",1,IF('Indicator Data imputation'!BG144&lt;&gt;"",1,0))</f>
        <v>0</v>
      </c>
      <c r="BG141" s="42">
        <f>IF('Indicator Data'!BH145="No Data",1,IF('Indicator Data imputation'!BH144&lt;&gt;"",1,0))</f>
        <v>0</v>
      </c>
      <c r="BH141" s="42">
        <f>IF('Indicator Data'!BI145="No Data",1,IF('Indicator Data imputation'!BI144&lt;&gt;"",1,0))</f>
        <v>0</v>
      </c>
      <c r="BI141" s="42">
        <f>IF('Indicator Data'!BJ145="No Data",1,IF('Indicator Data imputation'!BJ144&lt;&gt;"",1,0))</f>
        <v>0</v>
      </c>
      <c r="BJ141" s="42">
        <f>IF('Indicator Data'!BK145="No Data",1,IF('Indicator Data imputation'!BK144&lt;&gt;"",1,0))</f>
        <v>0</v>
      </c>
      <c r="BK141" s="42">
        <f>IF('Indicator Data'!BL145="No Data",1,IF('Indicator Data imputation'!BL144&lt;&gt;"",1,0))</f>
        <v>0</v>
      </c>
      <c r="BL141" s="42">
        <f>IF('Indicator Data'!BM145="No Data",1,IF('Indicator Data imputation'!BM144&lt;&gt;"",1,0))</f>
        <v>0</v>
      </c>
      <c r="BM141" s="42">
        <f>IF('Indicator Data'!BN145="No Data",1,IF('Indicator Data imputation'!BN144&lt;&gt;"",1,0))</f>
        <v>0</v>
      </c>
      <c r="BN141" s="42">
        <f>IF('Indicator Data'!BO145="No Data",1,IF('Indicator Data imputation'!BO144&lt;&gt;"",1,0))</f>
        <v>0</v>
      </c>
      <c r="BO141" s="42">
        <f>IF('Indicator Data'!BP145="No Data",1,IF('Indicator Data imputation'!BP144&lt;&gt;"",1,0))</f>
        <v>0</v>
      </c>
      <c r="BP141" s="42">
        <f>IF('Indicator Data'!BQ145="No Data",1,IF('Indicator Data imputation'!BQ144&lt;&gt;"",1,0))</f>
        <v>0</v>
      </c>
      <c r="BQ141" s="42">
        <f>IF('Indicator Data'!BR145="No Data",1,IF('Indicator Data imputation'!BR144&lt;&gt;"",1,0))</f>
        <v>0</v>
      </c>
      <c r="BR141" s="42">
        <f>IF('Indicator Data'!BS145="No Data",1,IF('Indicator Data imputation'!BS144&lt;&gt;"",1,0))</f>
        <v>0</v>
      </c>
      <c r="BS141" s="42">
        <f>IF('Indicator Data'!BT145="No Data",1,IF('Indicator Data imputation'!BT144&lt;&gt;"",1,0))</f>
        <v>0</v>
      </c>
      <c r="BT141" s="42">
        <f>IF('Indicator Data'!BU145="No Data",1,IF('Indicator Data imputation'!BU144&lt;&gt;"",1,0))</f>
        <v>0</v>
      </c>
      <c r="BU141">
        <f t="shared" si="6"/>
        <v>11</v>
      </c>
      <c r="BV141" s="44">
        <f t="shared" si="7"/>
        <v>0.14666666666666667</v>
      </c>
    </row>
    <row r="142" spans="1:74">
      <c r="A142" t="str">
        <f>'Indicator Data'!B146</f>
        <v>ROU</v>
      </c>
      <c r="B142" s="42">
        <f>IF('Indicator Data'!C146="No Data",1,IF('Indicator Data imputation'!C145&lt;&gt;"",1,0))</f>
        <v>0</v>
      </c>
      <c r="C142" s="42">
        <f>IF('Indicator Data'!D146="No Data",1,IF('Indicator Data imputation'!D145&lt;&gt;"",1,0))</f>
        <v>0</v>
      </c>
      <c r="D142" s="42">
        <f>IF('Indicator Data'!E146="No Data",1,IF('Indicator Data imputation'!E145&lt;&gt;"",1,0))</f>
        <v>0</v>
      </c>
      <c r="E142" s="42">
        <f>IF('Indicator Data'!F146="No Data",1,IF('Indicator Data imputation'!F145&lt;&gt;"",1,0))</f>
        <v>0</v>
      </c>
      <c r="F142" s="42">
        <f>IF('Indicator Data'!G146="No Data",1,IF('Indicator Data imputation'!G145&lt;&gt;"",1,0))</f>
        <v>0</v>
      </c>
      <c r="G142" s="42">
        <f>IF('Indicator Data'!H146="No Data",1,IF('Indicator Data imputation'!H145&lt;&gt;"",1,0))</f>
        <v>0</v>
      </c>
      <c r="H142" s="42">
        <f>IF('Indicator Data'!I146="No Data",1,IF('Indicator Data imputation'!I145&lt;&gt;"",1,0))</f>
        <v>0</v>
      </c>
      <c r="I142" s="42">
        <f>IF('Indicator Data'!J146="No Data",1,IF('Indicator Data imputation'!J145&lt;&gt;"",1,0))</f>
        <v>0</v>
      </c>
      <c r="J142" s="42">
        <f>IF('Indicator Data'!K146="No Data",1,IF('Indicator Data imputation'!K145&lt;&gt;"",1,0))</f>
        <v>0</v>
      </c>
      <c r="K142" s="42">
        <f>IF('Indicator Data'!L146="No Data",1,IF('Indicator Data imputation'!L145&lt;&gt;"",1,0))</f>
        <v>0</v>
      </c>
      <c r="L142" s="42">
        <f>IF('Indicator Data'!M146="No Data",1,IF('Indicator Data imputation'!M145&lt;&gt;"",1,0))</f>
        <v>0</v>
      </c>
      <c r="M142" s="42">
        <f>IF('Indicator Data'!N146="No Data",1,IF('Indicator Data imputation'!N145&lt;&gt;"",1,0))</f>
        <v>1</v>
      </c>
      <c r="N142" s="42">
        <f>IF('Indicator Data'!O146="No Data",1,IF('Indicator Data imputation'!O145&lt;&gt;"",1,0))</f>
        <v>1</v>
      </c>
      <c r="O142" s="42">
        <f>IF('Indicator Data'!P146="No Data",1,IF('Indicator Data imputation'!P145&lt;&gt;"",1,0))</f>
        <v>1</v>
      </c>
      <c r="P142" s="42">
        <f>IF('Indicator Data'!Q146="No Data",1,IF('Indicator Data imputation'!Q145&lt;&gt;"",1,0))</f>
        <v>0</v>
      </c>
      <c r="Q142" s="42">
        <f>IF('Indicator Data'!R146="No Data",1,IF('Indicator Data imputation'!R145&lt;&gt;"",1,0))</f>
        <v>0</v>
      </c>
      <c r="R142" s="42">
        <f>IF('Indicator Data'!S146="No Data",1,IF('Indicator Data imputation'!S145&lt;&gt;"",1,0))</f>
        <v>0</v>
      </c>
      <c r="S142" s="42">
        <f>IF('Indicator Data'!T146="No Data",1,IF('Indicator Data imputation'!T145&lt;&gt;"",1,0))</f>
        <v>0</v>
      </c>
      <c r="T142" s="42">
        <f>IF('Indicator Data'!U146="No Data",1,IF('Indicator Data imputation'!U145&lt;&gt;"",1,0))</f>
        <v>0</v>
      </c>
      <c r="U142" s="42">
        <f>IF('Indicator Data'!V146="No Data",1,IF('Indicator Data imputation'!V145&lt;&gt;"",1,0))</f>
        <v>0</v>
      </c>
      <c r="V142" s="42">
        <f>IF('Indicator Data'!W146="No Data",1,IF('Indicator Data imputation'!W145&lt;&gt;"",1,0))</f>
        <v>0</v>
      </c>
      <c r="W142" s="42">
        <f>IF('Indicator Data'!X146="No Data",1,IF('Indicator Data imputation'!X145&lt;&gt;"",1,0))</f>
        <v>0</v>
      </c>
      <c r="X142" s="42">
        <f>IF('Indicator Data'!Y146="No Data",1,IF('Indicator Data imputation'!Y145&lt;&gt;"",1,0))</f>
        <v>0</v>
      </c>
      <c r="Y142" s="42">
        <f>IF('Indicator Data'!Z146="No Data",1,IF('Indicator Data imputation'!Z145&lt;&gt;"",1,0))</f>
        <v>0</v>
      </c>
      <c r="Z142" s="42">
        <f>IF('Indicator Data'!AA146="No Data",1,IF('Indicator Data imputation'!AA145&lt;&gt;"",1,0))</f>
        <v>1</v>
      </c>
      <c r="AA142" s="42">
        <f>IF('Indicator Data'!AB146="No Data",1,IF('Indicator Data imputation'!AB145&lt;&gt;"",1,0))</f>
        <v>0</v>
      </c>
      <c r="AB142" s="42">
        <f>IF('Indicator Data'!AC146="No Data",1,IF('Indicator Data imputation'!AC145&lt;&gt;"",1,0))</f>
        <v>0</v>
      </c>
      <c r="AC142" s="42">
        <f>IF('Indicator Data'!AD146="No Data",1,IF('Indicator Data imputation'!AD145&lt;&gt;"",1,0))</f>
        <v>0</v>
      </c>
      <c r="AD142" s="42">
        <f>IF('Indicator Data'!AE146="No Data",1,IF('Indicator Data imputation'!AE145&lt;&gt;"",1,0))</f>
        <v>0</v>
      </c>
      <c r="AE142" s="42">
        <f>IF('Indicator Data'!AF146="No Data",1,IF('Indicator Data imputation'!AF145&lt;&gt;"",1,0))</f>
        <v>0</v>
      </c>
      <c r="AF142" s="42">
        <f>IF('Indicator Data'!AG146="No Data",1,IF('Indicator Data imputation'!AG145&lt;&gt;"",1,0))</f>
        <v>0</v>
      </c>
      <c r="AG142" s="42">
        <f>IF('Indicator Data'!AH146="No Data",1,IF('Indicator Data imputation'!AH145&lt;&gt;"",1,0))</f>
        <v>0</v>
      </c>
      <c r="AH142" s="42">
        <f>IF('Indicator Data'!AI146="No Data",1,IF('Indicator Data imputation'!AI145&lt;&gt;"",1,0))</f>
        <v>1</v>
      </c>
      <c r="AI142" s="42">
        <f>IF('Indicator Data'!AJ146="No Data",1,IF('Indicator Data imputation'!AJ145&lt;&gt;"",1,0))</f>
        <v>0</v>
      </c>
      <c r="AJ142" s="42">
        <f>IF('Indicator Data'!AK146="No Data",1,IF('Indicator Data imputation'!AK145&lt;&gt;"",1,0))</f>
        <v>0</v>
      </c>
      <c r="AK142" s="42">
        <f>IF('Indicator Data'!AL146="No Data",1,IF('Indicator Data imputation'!AL145&lt;&gt;"",1,0))</f>
        <v>0</v>
      </c>
      <c r="AL142" s="42">
        <f>IF('Indicator Data'!AM146="No Data",1,IF('Indicator Data imputation'!AM145&lt;&gt;"",1,0))</f>
        <v>1</v>
      </c>
      <c r="AM142" s="42">
        <f>IF('Indicator Data'!AN146="No Data",1,IF('Indicator Data imputation'!AN145&lt;&gt;"",1,0))</f>
        <v>0</v>
      </c>
      <c r="AN142" s="42">
        <f>IF('Indicator Data'!AO146="No Data",1,IF('Indicator Data imputation'!AO145&lt;&gt;"",1,0))</f>
        <v>0</v>
      </c>
      <c r="AO142" s="42">
        <f>IF('Indicator Data'!AP146="No Data",1,IF('Indicator Data imputation'!AP145&lt;&gt;"",1,0))</f>
        <v>1</v>
      </c>
      <c r="AP142" s="42">
        <f>IF('Indicator Data'!AQ146="No Data",1,IF('Indicator Data imputation'!AQ145&lt;&gt;"",1,0))</f>
        <v>0</v>
      </c>
      <c r="AQ142" s="42">
        <f>IF('Indicator Data'!AR146="No Data",1,IF('Indicator Data imputation'!AR145&lt;&gt;"",1,0))</f>
        <v>0</v>
      </c>
      <c r="AR142" s="42">
        <f>IF('Indicator Data'!AS146="No Data",1,IF('Indicator Data imputation'!AS145&lt;&gt;"",1,0))</f>
        <v>0</v>
      </c>
      <c r="AS142" s="42">
        <f>IF('Indicator Data'!AT146="No Data",1,IF('Indicator Data imputation'!AT145&lt;&gt;"",1,0))</f>
        <v>1</v>
      </c>
      <c r="AT142" s="42">
        <f>IF('Indicator Data'!AU146="No Data",1,IF('Indicator Data imputation'!AU145&lt;&gt;"",1,0))</f>
        <v>0</v>
      </c>
      <c r="AU142" s="42">
        <f>IF('Indicator Data'!AV146="No Data",1,IF('Indicator Data imputation'!AV145&lt;&gt;"",1,0))</f>
        <v>0</v>
      </c>
      <c r="AV142" s="42">
        <f>IF('Indicator Data'!AW146="No Data",1,IF('Indicator Data imputation'!AW145&lt;&gt;"",1,0))</f>
        <v>0</v>
      </c>
      <c r="AW142" s="42">
        <f>IF('Indicator Data'!AX146="No Data",1,IF('Indicator Data imputation'!AX145&lt;&gt;"",1,0))</f>
        <v>0</v>
      </c>
      <c r="AX142" s="42">
        <f>IF('Indicator Data'!AY146="No Data",1,IF('Indicator Data imputation'!AY145&lt;&gt;"",1,0))</f>
        <v>0</v>
      </c>
      <c r="AY142" s="42">
        <f>IF('Indicator Data'!AZ146="No Data",1,IF('Indicator Data imputation'!AZ145&lt;&gt;"",1,0))</f>
        <v>0</v>
      </c>
      <c r="AZ142" s="42">
        <f>IF('Indicator Data'!BA146="No Data",1,IF('Indicator Data imputation'!BA145&lt;&gt;"",1,0))</f>
        <v>0</v>
      </c>
      <c r="BA142" s="42">
        <f>IF('Indicator Data'!BB146="No Data",1,IF('Indicator Data imputation'!BB145&lt;&gt;"",1,0))</f>
        <v>0</v>
      </c>
      <c r="BB142" s="42">
        <f>IF('Indicator Data'!BC146="No Data",1,IF('Indicator Data imputation'!BC145&lt;&gt;"",1,0))</f>
        <v>0</v>
      </c>
      <c r="BC142" s="42">
        <f>IF('Indicator Data'!BD146="No Data",1,IF('Indicator Data imputation'!BD145&lt;&gt;"",1,0))</f>
        <v>0</v>
      </c>
      <c r="BD142" s="42">
        <f>IF('Indicator Data'!BE146="No Data",1,IF('Indicator Data imputation'!BE145&lt;&gt;"",1,0))</f>
        <v>0</v>
      </c>
      <c r="BE142" s="42">
        <f>IF('Indicator Data'!BF146="No Data",1,IF('Indicator Data imputation'!BF145&lt;&gt;"",1,0))</f>
        <v>0</v>
      </c>
      <c r="BF142" s="42">
        <f>IF('Indicator Data'!BG146="No Data",1,IF('Indicator Data imputation'!BG145&lt;&gt;"",1,0))</f>
        <v>0</v>
      </c>
      <c r="BG142" s="42">
        <f>IF('Indicator Data'!BH146="No Data",1,IF('Indicator Data imputation'!BH145&lt;&gt;"",1,0))</f>
        <v>0</v>
      </c>
      <c r="BH142" s="42">
        <f>IF('Indicator Data'!BI146="No Data",1,IF('Indicator Data imputation'!BI145&lt;&gt;"",1,0))</f>
        <v>0</v>
      </c>
      <c r="BI142" s="42">
        <f>IF('Indicator Data'!BJ146="No Data",1,IF('Indicator Data imputation'!BJ145&lt;&gt;"",1,0))</f>
        <v>0</v>
      </c>
      <c r="BJ142" s="42">
        <f>IF('Indicator Data'!BK146="No Data",1,IF('Indicator Data imputation'!BK145&lt;&gt;"",1,0))</f>
        <v>0</v>
      </c>
      <c r="BK142" s="42">
        <f>IF('Indicator Data'!BL146="No Data",1,IF('Indicator Data imputation'!BL145&lt;&gt;"",1,0))</f>
        <v>0</v>
      </c>
      <c r="BL142" s="42">
        <f>IF('Indicator Data'!BM146="No Data",1,IF('Indicator Data imputation'!BM145&lt;&gt;"",1,0))</f>
        <v>0</v>
      </c>
      <c r="BM142" s="42">
        <f>IF('Indicator Data'!BN146="No Data",1,IF('Indicator Data imputation'!BN145&lt;&gt;"",1,0))</f>
        <v>0</v>
      </c>
      <c r="BN142" s="42">
        <f>IF('Indicator Data'!BO146="No Data",1,IF('Indicator Data imputation'!BO145&lt;&gt;"",1,0))</f>
        <v>0</v>
      </c>
      <c r="BO142" s="42">
        <f>IF('Indicator Data'!BP146="No Data",1,IF('Indicator Data imputation'!BP145&lt;&gt;"",1,0))</f>
        <v>0</v>
      </c>
      <c r="BP142" s="42">
        <f>IF('Indicator Data'!BQ146="No Data",1,IF('Indicator Data imputation'!BQ145&lt;&gt;"",1,0))</f>
        <v>0</v>
      </c>
      <c r="BQ142" s="42">
        <f>IF('Indicator Data'!BR146="No Data",1,IF('Indicator Data imputation'!BR145&lt;&gt;"",1,0))</f>
        <v>0</v>
      </c>
      <c r="BR142" s="42">
        <f>IF('Indicator Data'!BS146="No Data",1,IF('Indicator Data imputation'!BS145&lt;&gt;"",1,0))</f>
        <v>0</v>
      </c>
      <c r="BS142" s="42">
        <f>IF('Indicator Data'!BT146="No Data",1,IF('Indicator Data imputation'!BT145&lt;&gt;"",1,0))</f>
        <v>0</v>
      </c>
      <c r="BT142" s="42">
        <f>IF('Indicator Data'!BU146="No Data",1,IF('Indicator Data imputation'!BU145&lt;&gt;"",1,0))</f>
        <v>0</v>
      </c>
      <c r="BU142">
        <f t="shared" si="6"/>
        <v>8</v>
      </c>
      <c r="BV142" s="44">
        <f t="shared" si="7"/>
        <v>0.10666666666666667</v>
      </c>
    </row>
    <row r="143" spans="1:74">
      <c r="A143" t="str">
        <f>'Indicator Data'!B147</f>
        <v>RUS</v>
      </c>
      <c r="B143" s="42">
        <f>IF('Indicator Data'!C147="No Data",1,IF('Indicator Data imputation'!C146&lt;&gt;"",1,0))</f>
        <v>0</v>
      </c>
      <c r="C143" s="42">
        <f>IF('Indicator Data'!D147="No Data",1,IF('Indicator Data imputation'!D146&lt;&gt;"",1,0))</f>
        <v>0</v>
      </c>
      <c r="D143" s="42">
        <f>IF('Indicator Data'!E147="No Data",1,IF('Indicator Data imputation'!E146&lt;&gt;"",1,0))</f>
        <v>0</v>
      </c>
      <c r="E143" s="42">
        <f>IF('Indicator Data'!F147="No Data",1,IF('Indicator Data imputation'!F146&lt;&gt;"",1,0))</f>
        <v>0</v>
      </c>
      <c r="F143" s="42">
        <f>IF('Indicator Data'!G147="No Data",1,IF('Indicator Data imputation'!G146&lt;&gt;"",1,0))</f>
        <v>0</v>
      </c>
      <c r="G143" s="42">
        <f>IF('Indicator Data'!H147="No Data",1,IF('Indicator Data imputation'!H146&lt;&gt;"",1,0))</f>
        <v>0</v>
      </c>
      <c r="H143" s="42">
        <f>IF('Indicator Data'!I147="No Data",1,IF('Indicator Data imputation'!I146&lt;&gt;"",1,0))</f>
        <v>0</v>
      </c>
      <c r="I143" s="42">
        <f>IF('Indicator Data'!J147="No Data",1,IF('Indicator Data imputation'!J146&lt;&gt;"",1,0))</f>
        <v>0</v>
      </c>
      <c r="J143" s="42">
        <f>IF('Indicator Data'!K147="No Data",1,IF('Indicator Data imputation'!K146&lt;&gt;"",1,0))</f>
        <v>0</v>
      </c>
      <c r="K143" s="42">
        <f>IF('Indicator Data'!L147="No Data",1,IF('Indicator Data imputation'!L146&lt;&gt;"",1,0))</f>
        <v>0</v>
      </c>
      <c r="L143" s="42">
        <f>IF('Indicator Data'!M147="No Data",1,IF('Indicator Data imputation'!M146&lt;&gt;"",1,0))</f>
        <v>0</v>
      </c>
      <c r="M143" s="42">
        <f>IF('Indicator Data'!N147="No Data",1,IF('Indicator Data imputation'!N146&lt;&gt;"",1,0))</f>
        <v>1</v>
      </c>
      <c r="N143" s="42">
        <f>IF('Indicator Data'!O147="No Data",1,IF('Indicator Data imputation'!O146&lt;&gt;"",1,0))</f>
        <v>1</v>
      </c>
      <c r="O143" s="42">
        <f>IF('Indicator Data'!P147="No Data",1,IF('Indicator Data imputation'!P146&lt;&gt;"",1,0))</f>
        <v>1</v>
      </c>
      <c r="P143" s="42">
        <f>IF('Indicator Data'!Q147="No Data",1,IF('Indicator Data imputation'!Q146&lt;&gt;"",1,0))</f>
        <v>0</v>
      </c>
      <c r="Q143" s="42">
        <f>IF('Indicator Data'!R147="No Data",1,IF('Indicator Data imputation'!R146&lt;&gt;"",1,0))</f>
        <v>0</v>
      </c>
      <c r="R143" s="42">
        <f>IF('Indicator Data'!S147="No Data",1,IF('Indicator Data imputation'!S146&lt;&gt;"",1,0))</f>
        <v>0</v>
      </c>
      <c r="S143" s="42">
        <f>IF('Indicator Data'!T147="No Data",1,IF('Indicator Data imputation'!T146&lt;&gt;"",1,0))</f>
        <v>0</v>
      </c>
      <c r="T143" s="42">
        <f>IF('Indicator Data'!U147="No Data",1,IF('Indicator Data imputation'!U146&lt;&gt;"",1,0))</f>
        <v>0</v>
      </c>
      <c r="U143" s="42">
        <f>IF('Indicator Data'!V147="No Data",1,IF('Indicator Data imputation'!V146&lt;&gt;"",1,0))</f>
        <v>0</v>
      </c>
      <c r="V143" s="42">
        <f>IF('Indicator Data'!W147="No Data",1,IF('Indicator Data imputation'!W146&lt;&gt;"",1,0))</f>
        <v>0</v>
      </c>
      <c r="W143" s="42">
        <f>IF('Indicator Data'!X147="No Data",1,IF('Indicator Data imputation'!X146&lt;&gt;"",1,0))</f>
        <v>0</v>
      </c>
      <c r="X143" s="42">
        <f>IF('Indicator Data'!Y147="No Data",1,IF('Indicator Data imputation'!Y146&lt;&gt;"",1,0))</f>
        <v>0</v>
      </c>
      <c r="Y143" s="42">
        <f>IF('Indicator Data'!Z147="No Data",1,IF('Indicator Data imputation'!Z146&lt;&gt;"",1,0))</f>
        <v>0</v>
      </c>
      <c r="Z143" s="42">
        <f>IF('Indicator Data'!AA147="No Data",1,IF('Indicator Data imputation'!AA146&lt;&gt;"",1,0))</f>
        <v>1</v>
      </c>
      <c r="AA143" s="42">
        <f>IF('Indicator Data'!AB147="No Data",1,IF('Indicator Data imputation'!AB146&lt;&gt;"",1,0))</f>
        <v>0</v>
      </c>
      <c r="AB143" s="42">
        <f>IF('Indicator Data'!AC147="No Data",1,IF('Indicator Data imputation'!AC146&lt;&gt;"",1,0))</f>
        <v>0</v>
      </c>
      <c r="AC143" s="42">
        <f>IF('Indicator Data'!AD147="No Data",1,IF('Indicator Data imputation'!AD146&lt;&gt;"",1,0))</f>
        <v>0</v>
      </c>
      <c r="AD143" s="42">
        <f>IF('Indicator Data'!AE147="No Data",1,IF('Indicator Data imputation'!AE146&lt;&gt;"",1,0))</f>
        <v>0</v>
      </c>
      <c r="AE143" s="42">
        <f>IF('Indicator Data'!AF147="No Data",1,IF('Indicator Data imputation'!AF146&lt;&gt;"",1,0))</f>
        <v>0</v>
      </c>
      <c r="AF143" s="42">
        <f>IF('Indicator Data'!AG147="No Data",1,IF('Indicator Data imputation'!AG146&lt;&gt;"",1,0))</f>
        <v>0</v>
      </c>
      <c r="AG143" s="42">
        <f>IF('Indicator Data'!AH147="No Data",1,IF('Indicator Data imputation'!AH146&lt;&gt;"",1,0))</f>
        <v>0</v>
      </c>
      <c r="AH143" s="42">
        <f>IF('Indicator Data'!AI147="No Data",1,IF('Indicator Data imputation'!AI146&lt;&gt;"",1,0))</f>
        <v>1</v>
      </c>
      <c r="AI143" s="42">
        <f>IF('Indicator Data'!AJ147="No Data",1,IF('Indicator Data imputation'!AJ146&lt;&gt;"",1,0))</f>
        <v>0</v>
      </c>
      <c r="AJ143" s="42">
        <f>IF('Indicator Data'!AK147="No Data",1,IF('Indicator Data imputation'!AK146&lt;&gt;"",1,0))</f>
        <v>0</v>
      </c>
      <c r="AK143" s="42">
        <f>IF('Indicator Data'!AL147="No Data",1,IF('Indicator Data imputation'!AL146&lt;&gt;"",1,0))</f>
        <v>0</v>
      </c>
      <c r="AL143" s="42">
        <f>IF('Indicator Data'!AM147="No Data",1,IF('Indicator Data imputation'!AM146&lt;&gt;"",1,0))</f>
        <v>1</v>
      </c>
      <c r="AM143" s="42">
        <f>IF('Indicator Data'!AN147="No Data",1,IF('Indicator Data imputation'!AN146&lt;&gt;"",1,0))</f>
        <v>0</v>
      </c>
      <c r="AN143" s="42">
        <f>IF('Indicator Data'!AO147="No Data",1,IF('Indicator Data imputation'!AO146&lt;&gt;"",1,0))</f>
        <v>0</v>
      </c>
      <c r="AO143" s="42">
        <f>IF('Indicator Data'!AP147="No Data",1,IF('Indicator Data imputation'!AP146&lt;&gt;"",1,0))</f>
        <v>1</v>
      </c>
      <c r="AP143" s="42">
        <f>IF('Indicator Data'!AQ147="No Data",1,IF('Indicator Data imputation'!AQ146&lt;&gt;"",1,0))</f>
        <v>0</v>
      </c>
      <c r="AQ143" s="42">
        <f>IF('Indicator Data'!AR147="No Data",1,IF('Indicator Data imputation'!AR146&lt;&gt;"",1,0))</f>
        <v>1</v>
      </c>
      <c r="AR143" s="42">
        <f>IF('Indicator Data'!AS147="No Data",1,IF('Indicator Data imputation'!AS146&lt;&gt;"",1,0))</f>
        <v>1</v>
      </c>
      <c r="AS143" s="42">
        <f>IF('Indicator Data'!AT147="No Data",1,IF('Indicator Data imputation'!AT146&lt;&gt;"",1,0))</f>
        <v>1</v>
      </c>
      <c r="AT143" s="42">
        <f>IF('Indicator Data'!AU147="No Data",1,IF('Indicator Data imputation'!AU146&lt;&gt;"",1,0))</f>
        <v>0</v>
      </c>
      <c r="AU143" s="42">
        <f>IF('Indicator Data'!AV147="No Data",1,IF('Indicator Data imputation'!AV146&lt;&gt;"",1,0))</f>
        <v>0</v>
      </c>
      <c r="AV143" s="42">
        <f>IF('Indicator Data'!AW147="No Data",1,IF('Indicator Data imputation'!AW146&lt;&gt;"",1,0))</f>
        <v>0</v>
      </c>
      <c r="AW143" s="42">
        <f>IF('Indicator Data'!AX147="No Data",1,IF('Indicator Data imputation'!AX146&lt;&gt;"",1,0))</f>
        <v>0</v>
      </c>
      <c r="AX143" s="42">
        <f>IF('Indicator Data'!AY147="No Data",1,IF('Indicator Data imputation'!AY146&lt;&gt;"",1,0))</f>
        <v>0</v>
      </c>
      <c r="AY143" s="42">
        <f>IF('Indicator Data'!AZ147="No Data",1,IF('Indicator Data imputation'!AZ146&lt;&gt;"",1,0))</f>
        <v>0</v>
      </c>
      <c r="AZ143" s="42">
        <f>IF('Indicator Data'!BA147="No Data",1,IF('Indicator Data imputation'!BA146&lt;&gt;"",1,0))</f>
        <v>0</v>
      </c>
      <c r="BA143" s="42">
        <f>IF('Indicator Data'!BB147="No Data",1,IF('Indicator Data imputation'!BB146&lt;&gt;"",1,0))</f>
        <v>0</v>
      </c>
      <c r="BB143" s="42">
        <f>IF('Indicator Data'!BC147="No Data",1,IF('Indicator Data imputation'!BC146&lt;&gt;"",1,0))</f>
        <v>0</v>
      </c>
      <c r="BC143" s="42">
        <f>IF('Indicator Data'!BD147="No Data",1,IF('Indicator Data imputation'!BD146&lt;&gt;"",1,0))</f>
        <v>0</v>
      </c>
      <c r="BD143" s="42">
        <f>IF('Indicator Data'!BE147="No Data",1,IF('Indicator Data imputation'!BE146&lt;&gt;"",1,0))</f>
        <v>0</v>
      </c>
      <c r="BE143" s="42">
        <f>IF('Indicator Data'!BF147="No Data",1,IF('Indicator Data imputation'!BF146&lt;&gt;"",1,0))</f>
        <v>1</v>
      </c>
      <c r="BF143" s="42">
        <f>IF('Indicator Data'!BG147="No Data",1,IF('Indicator Data imputation'!BG146&lt;&gt;"",1,0))</f>
        <v>0</v>
      </c>
      <c r="BG143" s="42">
        <f>IF('Indicator Data'!BH147="No Data",1,IF('Indicator Data imputation'!BH146&lt;&gt;"",1,0))</f>
        <v>0</v>
      </c>
      <c r="BH143" s="42">
        <f>IF('Indicator Data'!BI147="No Data",1,IF('Indicator Data imputation'!BI146&lt;&gt;"",1,0))</f>
        <v>0</v>
      </c>
      <c r="BI143" s="42">
        <f>IF('Indicator Data'!BJ147="No Data",1,IF('Indicator Data imputation'!BJ146&lt;&gt;"",1,0))</f>
        <v>0</v>
      </c>
      <c r="BJ143" s="42">
        <f>IF('Indicator Data'!BK147="No Data",1,IF('Indicator Data imputation'!BK146&lt;&gt;"",1,0))</f>
        <v>0</v>
      </c>
      <c r="BK143" s="42">
        <f>IF('Indicator Data'!BL147="No Data",1,IF('Indicator Data imputation'!BL146&lt;&gt;"",1,0))</f>
        <v>0</v>
      </c>
      <c r="BL143" s="42">
        <f>IF('Indicator Data'!BM147="No Data",1,IF('Indicator Data imputation'!BM146&lt;&gt;"",1,0))</f>
        <v>0</v>
      </c>
      <c r="BM143" s="42">
        <f>IF('Indicator Data'!BN147="No Data",1,IF('Indicator Data imputation'!BN146&lt;&gt;"",1,0))</f>
        <v>0</v>
      </c>
      <c r="BN143" s="42">
        <f>IF('Indicator Data'!BO147="No Data",1,IF('Indicator Data imputation'!BO146&lt;&gt;"",1,0))</f>
        <v>0</v>
      </c>
      <c r="BO143" s="42">
        <f>IF('Indicator Data'!BP147="No Data",1,IF('Indicator Data imputation'!BP146&lt;&gt;"",1,0))</f>
        <v>0</v>
      </c>
      <c r="BP143" s="42">
        <f>IF('Indicator Data'!BQ147="No Data",1,IF('Indicator Data imputation'!BQ146&lt;&gt;"",1,0))</f>
        <v>0</v>
      </c>
      <c r="BQ143" s="42">
        <f>IF('Indicator Data'!BR147="No Data",1,IF('Indicator Data imputation'!BR146&lt;&gt;"",1,0))</f>
        <v>0</v>
      </c>
      <c r="BR143" s="42">
        <f>IF('Indicator Data'!BS147="No Data",1,IF('Indicator Data imputation'!BS146&lt;&gt;"",1,0))</f>
        <v>0</v>
      </c>
      <c r="BS143" s="42">
        <f>IF('Indicator Data'!BT147="No Data",1,IF('Indicator Data imputation'!BT146&lt;&gt;"",1,0))</f>
        <v>0</v>
      </c>
      <c r="BT143" s="42">
        <f>IF('Indicator Data'!BU147="No Data",1,IF('Indicator Data imputation'!BU146&lt;&gt;"",1,0))</f>
        <v>0</v>
      </c>
      <c r="BU143">
        <f t="shared" si="6"/>
        <v>11</v>
      </c>
      <c r="BV143" s="44">
        <f t="shared" si="7"/>
        <v>0.14666666666666667</v>
      </c>
    </row>
    <row r="144" spans="1:74">
      <c r="A144" t="str">
        <f>'Indicator Data'!B148</f>
        <v>RWA</v>
      </c>
      <c r="B144" s="42">
        <f>IF('Indicator Data'!C148="No Data",1,IF('Indicator Data imputation'!C147&lt;&gt;"",1,0))</f>
        <v>0</v>
      </c>
      <c r="C144" s="42">
        <f>IF('Indicator Data'!D148="No Data",1,IF('Indicator Data imputation'!D147&lt;&gt;"",1,0))</f>
        <v>0</v>
      </c>
      <c r="D144" s="42">
        <f>IF('Indicator Data'!E148="No Data",1,IF('Indicator Data imputation'!E147&lt;&gt;"",1,0))</f>
        <v>0</v>
      </c>
      <c r="E144" s="42">
        <f>IF('Indicator Data'!F148="No Data",1,IF('Indicator Data imputation'!F147&lt;&gt;"",1,0))</f>
        <v>0</v>
      </c>
      <c r="F144" s="42">
        <f>IF('Indicator Data'!G148="No Data",1,IF('Indicator Data imputation'!G147&lt;&gt;"",1,0))</f>
        <v>0</v>
      </c>
      <c r="G144" s="42">
        <f>IF('Indicator Data'!H148="No Data",1,IF('Indicator Data imputation'!H147&lt;&gt;"",1,0))</f>
        <v>0</v>
      </c>
      <c r="H144" s="42">
        <f>IF('Indicator Data'!I148="No Data",1,IF('Indicator Data imputation'!I147&lt;&gt;"",1,0))</f>
        <v>0</v>
      </c>
      <c r="I144" s="42">
        <f>IF('Indicator Data'!J148="No Data",1,IF('Indicator Data imputation'!J147&lt;&gt;"",1,0))</f>
        <v>0</v>
      </c>
      <c r="J144" s="42">
        <f>IF('Indicator Data'!K148="No Data",1,IF('Indicator Data imputation'!K147&lt;&gt;"",1,0))</f>
        <v>0</v>
      </c>
      <c r="K144" s="42">
        <f>IF('Indicator Data'!L148="No Data",1,IF('Indicator Data imputation'!L147&lt;&gt;"",1,0))</f>
        <v>0</v>
      </c>
      <c r="L144" s="42">
        <f>IF('Indicator Data'!M148="No Data",1,IF('Indicator Data imputation'!M147&lt;&gt;"",1,0))</f>
        <v>0</v>
      </c>
      <c r="M144" s="42">
        <f>IF('Indicator Data'!N148="No Data",1,IF('Indicator Data imputation'!N147&lt;&gt;"",1,0))</f>
        <v>0</v>
      </c>
      <c r="N144" s="42">
        <f>IF('Indicator Data'!O148="No Data",1,IF('Indicator Data imputation'!O147&lt;&gt;"",1,0))</f>
        <v>0</v>
      </c>
      <c r="O144" s="42">
        <f>IF('Indicator Data'!P148="No Data",1,IF('Indicator Data imputation'!P147&lt;&gt;"",1,0))</f>
        <v>0</v>
      </c>
      <c r="P144" s="42">
        <f>IF('Indicator Data'!Q148="No Data",1,IF('Indicator Data imputation'!Q147&lt;&gt;"",1,0))</f>
        <v>0</v>
      </c>
      <c r="Q144" s="42">
        <f>IF('Indicator Data'!R148="No Data",1,IF('Indicator Data imputation'!R147&lt;&gt;"",1,0))</f>
        <v>0</v>
      </c>
      <c r="R144" s="42">
        <f>IF('Indicator Data'!S148="No Data",1,IF('Indicator Data imputation'!S147&lt;&gt;"",1,0))</f>
        <v>0</v>
      </c>
      <c r="S144" s="42">
        <f>IF('Indicator Data'!T148="No Data",1,IF('Indicator Data imputation'!T147&lt;&gt;"",1,0))</f>
        <v>0</v>
      </c>
      <c r="T144" s="42">
        <f>IF('Indicator Data'!U148="No Data",1,IF('Indicator Data imputation'!U147&lt;&gt;"",1,0))</f>
        <v>0</v>
      </c>
      <c r="U144" s="42">
        <f>IF('Indicator Data'!V148="No Data",1,IF('Indicator Data imputation'!V147&lt;&gt;"",1,0))</f>
        <v>0</v>
      </c>
      <c r="V144" s="42">
        <f>IF('Indicator Data'!W148="No Data",1,IF('Indicator Data imputation'!W147&lt;&gt;"",1,0))</f>
        <v>0</v>
      </c>
      <c r="W144" s="42">
        <f>IF('Indicator Data'!X148="No Data",1,IF('Indicator Data imputation'!X147&lt;&gt;"",1,0))</f>
        <v>0</v>
      </c>
      <c r="X144" s="42">
        <f>IF('Indicator Data'!Y148="No Data",1,IF('Indicator Data imputation'!Y147&lt;&gt;"",1,0))</f>
        <v>0</v>
      </c>
      <c r="Y144" s="42">
        <f>IF('Indicator Data'!Z148="No Data",1,IF('Indicator Data imputation'!Z147&lt;&gt;"",1,0))</f>
        <v>0</v>
      </c>
      <c r="Z144" s="42">
        <f>IF('Indicator Data'!AA148="No Data",1,IF('Indicator Data imputation'!AA147&lt;&gt;"",1,0))</f>
        <v>0</v>
      </c>
      <c r="AA144" s="42">
        <f>IF('Indicator Data'!AB148="No Data",1,IF('Indicator Data imputation'!AB147&lt;&gt;"",1,0))</f>
        <v>0</v>
      </c>
      <c r="AB144" s="42">
        <f>IF('Indicator Data'!AC148="No Data",1,IF('Indicator Data imputation'!AC147&lt;&gt;"",1,0))</f>
        <v>0</v>
      </c>
      <c r="AC144" s="42">
        <f>IF('Indicator Data'!AD148="No Data",1,IF('Indicator Data imputation'!AD147&lt;&gt;"",1,0))</f>
        <v>0</v>
      </c>
      <c r="AD144" s="42">
        <f>IF('Indicator Data'!AE148="No Data",1,IF('Indicator Data imputation'!AE147&lt;&gt;"",1,0))</f>
        <v>0</v>
      </c>
      <c r="AE144" s="42">
        <f>IF('Indicator Data'!AF148="No Data",1,IF('Indicator Data imputation'!AF147&lt;&gt;"",1,0))</f>
        <v>0</v>
      </c>
      <c r="AF144" s="42">
        <f>IF('Indicator Data'!AG148="No Data",1,IF('Indicator Data imputation'!AG147&lt;&gt;"",1,0))</f>
        <v>0</v>
      </c>
      <c r="AG144" s="42">
        <f>IF('Indicator Data'!AH148="No Data",1,IF('Indicator Data imputation'!AH147&lt;&gt;"",1,0))</f>
        <v>0</v>
      </c>
      <c r="AH144" s="42">
        <f>IF('Indicator Data'!AI148="No Data",1,IF('Indicator Data imputation'!AI147&lt;&gt;"",1,0))</f>
        <v>0</v>
      </c>
      <c r="AI144" s="42">
        <f>IF('Indicator Data'!AJ148="No Data",1,IF('Indicator Data imputation'!AJ147&lt;&gt;"",1,0))</f>
        <v>0</v>
      </c>
      <c r="AJ144" s="42">
        <f>IF('Indicator Data'!AK148="No Data",1,IF('Indicator Data imputation'!AK147&lt;&gt;"",1,0))</f>
        <v>0</v>
      </c>
      <c r="AK144" s="42">
        <f>IF('Indicator Data'!AL148="No Data",1,IF('Indicator Data imputation'!AL147&lt;&gt;"",1,0))</f>
        <v>0</v>
      </c>
      <c r="AL144" s="42">
        <f>IF('Indicator Data'!AM148="No Data",1,IF('Indicator Data imputation'!AM147&lt;&gt;"",1,0))</f>
        <v>0</v>
      </c>
      <c r="AM144" s="42">
        <f>IF('Indicator Data'!AN148="No Data",1,IF('Indicator Data imputation'!AN147&lt;&gt;"",1,0))</f>
        <v>0</v>
      </c>
      <c r="AN144" s="42">
        <f>IF('Indicator Data'!AO148="No Data",1,IF('Indicator Data imputation'!AO147&lt;&gt;"",1,0))</f>
        <v>0</v>
      </c>
      <c r="AO144" s="42">
        <f>IF('Indicator Data'!AP148="No Data",1,IF('Indicator Data imputation'!AP147&lt;&gt;"",1,0))</f>
        <v>0</v>
      </c>
      <c r="AP144" s="42">
        <f>IF('Indicator Data'!AQ148="No Data",1,IF('Indicator Data imputation'!AQ147&lt;&gt;"",1,0))</f>
        <v>0</v>
      </c>
      <c r="AQ144" s="42">
        <f>IF('Indicator Data'!AR148="No Data",1,IF('Indicator Data imputation'!AR147&lt;&gt;"",1,0))</f>
        <v>0</v>
      </c>
      <c r="AR144" s="42">
        <f>IF('Indicator Data'!AS148="No Data",1,IF('Indicator Data imputation'!AS147&lt;&gt;"",1,0))</f>
        <v>0</v>
      </c>
      <c r="AS144" s="42">
        <f>IF('Indicator Data'!AT148="No Data",1,IF('Indicator Data imputation'!AT147&lt;&gt;"",1,0))</f>
        <v>0</v>
      </c>
      <c r="AT144" s="42">
        <f>IF('Indicator Data'!AU148="No Data",1,IF('Indicator Data imputation'!AU147&lt;&gt;"",1,0))</f>
        <v>0</v>
      </c>
      <c r="AU144" s="42">
        <f>IF('Indicator Data'!AV148="No Data",1,IF('Indicator Data imputation'!AV147&lt;&gt;"",1,0))</f>
        <v>0</v>
      </c>
      <c r="AV144" s="42">
        <f>IF('Indicator Data'!AW148="No Data",1,IF('Indicator Data imputation'!AW147&lt;&gt;"",1,0))</f>
        <v>0</v>
      </c>
      <c r="AW144" s="42">
        <f>IF('Indicator Data'!AX148="No Data",1,IF('Indicator Data imputation'!AX147&lt;&gt;"",1,0))</f>
        <v>0</v>
      </c>
      <c r="AX144" s="42">
        <f>IF('Indicator Data'!AY148="No Data",1,IF('Indicator Data imputation'!AY147&lt;&gt;"",1,0))</f>
        <v>0</v>
      </c>
      <c r="AY144" s="42">
        <f>IF('Indicator Data'!AZ148="No Data",1,IF('Indicator Data imputation'!AZ147&lt;&gt;"",1,0))</f>
        <v>0</v>
      </c>
      <c r="AZ144" s="42">
        <f>IF('Indicator Data'!BA148="No Data",1,IF('Indicator Data imputation'!BA147&lt;&gt;"",1,0))</f>
        <v>0</v>
      </c>
      <c r="BA144" s="42">
        <f>IF('Indicator Data'!BB148="No Data",1,IF('Indicator Data imputation'!BB147&lt;&gt;"",1,0))</f>
        <v>0</v>
      </c>
      <c r="BB144" s="42">
        <f>IF('Indicator Data'!BC148="No Data",1,IF('Indicator Data imputation'!BC147&lt;&gt;"",1,0))</f>
        <v>0</v>
      </c>
      <c r="BC144" s="42">
        <f>IF('Indicator Data'!BD148="No Data",1,IF('Indicator Data imputation'!BD147&lt;&gt;"",1,0))</f>
        <v>0</v>
      </c>
      <c r="BD144" s="42">
        <f>IF('Indicator Data'!BE148="No Data",1,IF('Indicator Data imputation'!BE147&lt;&gt;"",1,0))</f>
        <v>0</v>
      </c>
      <c r="BE144" s="42">
        <f>IF('Indicator Data'!BF148="No Data",1,IF('Indicator Data imputation'!BF147&lt;&gt;"",1,0))</f>
        <v>0</v>
      </c>
      <c r="BF144" s="42">
        <f>IF('Indicator Data'!BG148="No Data",1,IF('Indicator Data imputation'!BG147&lt;&gt;"",1,0))</f>
        <v>0</v>
      </c>
      <c r="BG144" s="42">
        <f>IF('Indicator Data'!BH148="No Data",1,IF('Indicator Data imputation'!BH147&lt;&gt;"",1,0))</f>
        <v>0</v>
      </c>
      <c r="BH144" s="42">
        <f>IF('Indicator Data'!BI148="No Data",1,IF('Indicator Data imputation'!BI147&lt;&gt;"",1,0))</f>
        <v>0</v>
      </c>
      <c r="BI144" s="42">
        <f>IF('Indicator Data'!BJ148="No Data",1,IF('Indicator Data imputation'!BJ147&lt;&gt;"",1,0))</f>
        <v>0</v>
      </c>
      <c r="BJ144" s="42">
        <f>IF('Indicator Data'!BK148="No Data",1,IF('Indicator Data imputation'!BK147&lt;&gt;"",1,0))</f>
        <v>0</v>
      </c>
      <c r="BK144" s="42">
        <f>IF('Indicator Data'!BL148="No Data",1,IF('Indicator Data imputation'!BL147&lt;&gt;"",1,0))</f>
        <v>0</v>
      </c>
      <c r="BL144" s="42">
        <f>IF('Indicator Data'!BM148="No Data",1,IF('Indicator Data imputation'!BM147&lt;&gt;"",1,0))</f>
        <v>0</v>
      </c>
      <c r="BM144" s="42">
        <f>IF('Indicator Data'!BN148="No Data",1,IF('Indicator Data imputation'!BN147&lt;&gt;"",1,0))</f>
        <v>0</v>
      </c>
      <c r="BN144" s="42">
        <f>IF('Indicator Data'!BO148="No Data",1,IF('Indicator Data imputation'!BO147&lt;&gt;"",1,0))</f>
        <v>0</v>
      </c>
      <c r="BO144" s="42">
        <f>IF('Indicator Data'!BP148="No Data",1,IF('Indicator Data imputation'!BP147&lt;&gt;"",1,0))</f>
        <v>0</v>
      </c>
      <c r="BP144" s="42">
        <f>IF('Indicator Data'!BQ148="No Data",1,IF('Indicator Data imputation'!BQ147&lt;&gt;"",1,0))</f>
        <v>0</v>
      </c>
      <c r="BQ144" s="42">
        <f>IF('Indicator Data'!BR148="No Data",1,IF('Indicator Data imputation'!BR147&lt;&gt;"",1,0))</f>
        <v>0</v>
      </c>
      <c r="BR144" s="42">
        <f>IF('Indicator Data'!BS148="No Data",1,IF('Indicator Data imputation'!BS147&lt;&gt;"",1,0))</f>
        <v>0</v>
      </c>
      <c r="BS144" s="42">
        <f>IF('Indicator Data'!BT148="No Data",1,IF('Indicator Data imputation'!BT147&lt;&gt;"",1,0))</f>
        <v>0</v>
      </c>
      <c r="BT144" s="42">
        <f>IF('Indicator Data'!BU148="No Data",1,IF('Indicator Data imputation'!BU147&lt;&gt;"",1,0))</f>
        <v>0</v>
      </c>
      <c r="BU144">
        <f t="shared" si="6"/>
        <v>0</v>
      </c>
      <c r="BV144" s="44">
        <f t="shared" si="7"/>
        <v>0</v>
      </c>
    </row>
    <row r="145" spans="1:74">
      <c r="A145" t="str">
        <f>'Indicator Data'!B149</f>
        <v>KNA</v>
      </c>
      <c r="B145" s="42">
        <f>IF('Indicator Data'!C149="No Data",1,IF('Indicator Data imputation'!C148&lt;&gt;"",1,0))</f>
        <v>0</v>
      </c>
      <c r="C145" s="42">
        <f>IF('Indicator Data'!D149="No Data",1,IF('Indicator Data imputation'!D148&lt;&gt;"",1,0))</f>
        <v>0</v>
      </c>
      <c r="D145" s="42">
        <f>IF('Indicator Data'!E149="No Data",1,IF('Indicator Data imputation'!E148&lt;&gt;"",1,0))</f>
        <v>0</v>
      </c>
      <c r="E145" s="42">
        <f>IF('Indicator Data'!F149="No Data",1,IF('Indicator Data imputation'!F148&lt;&gt;"",1,0))</f>
        <v>0</v>
      </c>
      <c r="F145" s="42">
        <f>IF('Indicator Data'!G149="No Data",1,IF('Indicator Data imputation'!G148&lt;&gt;"",1,0))</f>
        <v>0</v>
      </c>
      <c r="G145" s="42">
        <f>IF('Indicator Data'!H149="No Data",1,IF('Indicator Data imputation'!H148&lt;&gt;"",1,0))</f>
        <v>0</v>
      </c>
      <c r="H145" s="42">
        <f>IF('Indicator Data'!I149="No Data",1,IF('Indicator Data imputation'!I148&lt;&gt;"",1,0))</f>
        <v>0</v>
      </c>
      <c r="I145" s="42">
        <f>IF('Indicator Data'!J149="No Data",1,IF('Indicator Data imputation'!J148&lt;&gt;"",1,0))</f>
        <v>0</v>
      </c>
      <c r="J145" s="42">
        <f>IF('Indicator Data'!K149="No Data",1,IF('Indicator Data imputation'!K148&lt;&gt;"",1,0))</f>
        <v>0</v>
      </c>
      <c r="K145" s="42">
        <f>IF('Indicator Data'!L149="No Data",1,IF('Indicator Data imputation'!L148&lt;&gt;"",1,0))</f>
        <v>0</v>
      </c>
      <c r="L145" s="42">
        <f>IF('Indicator Data'!M149="No Data",1,IF('Indicator Data imputation'!M148&lt;&gt;"",1,0))</f>
        <v>1</v>
      </c>
      <c r="M145" s="42">
        <f>IF('Indicator Data'!N149="No Data",1,IF('Indicator Data imputation'!N148&lt;&gt;"",1,0))</f>
        <v>1</v>
      </c>
      <c r="N145" s="42">
        <f>IF('Indicator Data'!O149="No Data",1,IF('Indicator Data imputation'!O148&lt;&gt;"",1,0))</f>
        <v>1</v>
      </c>
      <c r="O145" s="42">
        <f>IF('Indicator Data'!P149="No Data",1,IF('Indicator Data imputation'!P148&lt;&gt;"",1,0))</f>
        <v>1</v>
      </c>
      <c r="P145" s="42">
        <f>IF('Indicator Data'!Q149="No Data",1,IF('Indicator Data imputation'!Q148&lt;&gt;"",1,0))</f>
        <v>0</v>
      </c>
      <c r="Q145" s="42">
        <f>IF('Indicator Data'!R149="No Data",1,IF('Indicator Data imputation'!R148&lt;&gt;"",1,0))</f>
        <v>0</v>
      </c>
      <c r="R145" s="42">
        <f>IF('Indicator Data'!S149="No Data",1,IF('Indicator Data imputation'!S148&lt;&gt;"",1,0))</f>
        <v>0</v>
      </c>
      <c r="S145" s="42">
        <f>IF('Indicator Data'!T149="No Data",1,IF('Indicator Data imputation'!T148&lt;&gt;"",1,0))</f>
        <v>0</v>
      </c>
      <c r="T145" s="42">
        <f>IF('Indicator Data'!U149="No Data",1,IF('Indicator Data imputation'!U148&lt;&gt;"",1,0))</f>
        <v>0</v>
      </c>
      <c r="U145" s="42">
        <f>IF('Indicator Data'!V149="No Data",1,IF('Indicator Data imputation'!V148&lt;&gt;"",1,0))</f>
        <v>0</v>
      </c>
      <c r="V145" s="42">
        <f>IF('Indicator Data'!W149="No Data",1,IF('Indicator Data imputation'!W148&lt;&gt;"",1,0))</f>
        <v>0</v>
      </c>
      <c r="W145" s="42">
        <f>IF('Indicator Data'!X149="No Data",1,IF('Indicator Data imputation'!X148&lt;&gt;"",1,0))</f>
        <v>0</v>
      </c>
      <c r="X145" s="42">
        <f>IF('Indicator Data'!Y149="No Data",1,IF('Indicator Data imputation'!Y148&lt;&gt;"",1,0))</f>
        <v>1</v>
      </c>
      <c r="Y145" s="42">
        <f>IF('Indicator Data'!Z149="No Data",1,IF('Indicator Data imputation'!Z148&lt;&gt;"",1,0))</f>
        <v>0</v>
      </c>
      <c r="Z145" s="42">
        <f>IF('Indicator Data'!AA149="No Data",1,IF('Indicator Data imputation'!AA148&lt;&gt;"",1,0))</f>
        <v>1</v>
      </c>
      <c r="AA145" s="42">
        <f>IF('Indicator Data'!AB149="No Data",1,IF('Indicator Data imputation'!AB148&lt;&gt;"",1,0))</f>
        <v>1</v>
      </c>
      <c r="AB145" s="42">
        <f>IF('Indicator Data'!AC149="No Data",1,IF('Indicator Data imputation'!AC148&lt;&gt;"",1,0))</f>
        <v>0</v>
      </c>
      <c r="AC145" s="42">
        <f>IF('Indicator Data'!AD149="No Data",1,IF('Indicator Data imputation'!AD148&lt;&gt;"",1,0))</f>
        <v>1</v>
      </c>
      <c r="AD145" s="42">
        <f>IF('Indicator Data'!AE149="No Data",1,IF('Indicator Data imputation'!AE148&lt;&gt;"",1,0))</f>
        <v>0</v>
      </c>
      <c r="AE145" s="42">
        <f>IF('Indicator Data'!AF149="No Data",1,IF('Indicator Data imputation'!AF148&lt;&gt;"",1,0))</f>
        <v>0</v>
      </c>
      <c r="AF145" s="42">
        <f>IF('Indicator Data'!AG149="No Data",1,IF('Indicator Data imputation'!AG148&lt;&gt;"",1,0))</f>
        <v>0</v>
      </c>
      <c r="AG145" s="42">
        <f>IF('Indicator Data'!AH149="No Data",1,IF('Indicator Data imputation'!AH148&lt;&gt;"",1,0))</f>
        <v>0</v>
      </c>
      <c r="AH145" s="42">
        <f>IF('Indicator Data'!AI149="No Data",1,IF('Indicator Data imputation'!AI148&lt;&gt;"",1,0))</f>
        <v>1</v>
      </c>
      <c r="AI145" s="42">
        <f>IF('Indicator Data'!AJ149="No Data",1,IF('Indicator Data imputation'!AJ148&lt;&gt;"",1,0))</f>
        <v>0</v>
      </c>
      <c r="AJ145" s="42">
        <f>IF('Indicator Data'!AK149="No Data",1,IF('Indicator Data imputation'!AK148&lt;&gt;"",1,0))</f>
        <v>0</v>
      </c>
      <c r="AK145" s="42">
        <f>IF('Indicator Data'!AL149="No Data",1,IF('Indicator Data imputation'!AL148&lt;&gt;"",1,0))</f>
        <v>0</v>
      </c>
      <c r="AL145" s="42">
        <f>IF('Indicator Data'!AM149="No Data",1,IF('Indicator Data imputation'!AM148&lt;&gt;"",1,0))</f>
        <v>1</v>
      </c>
      <c r="AM145" s="42">
        <f>IF('Indicator Data'!AN149="No Data",1,IF('Indicator Data imputation'!AN148&lt;&gt;"",1,0))</f>
        <v>0</v>
      </c>
      <c r="AN145" s="42">
        <f>IF('Indicator Data'!AO149="No Data",1,IF('Indicator Data imputation'!AO148&lt;&gt;"",1,0))</f>
        <v>0</v>
      </c>
      <c r="AO145" s="42">
        <f>IF('Indicator Data'!AP149="No Data",1,IF('Indicator Data imputation'!AP148&lt;&gt;"",1,0))</f>
        <v>1</v>
      </c>
      <c r="AP145" s="42">
        <f>IF('Indicator Data'!AQ149="No Data",1,IF('Indicator Data imputation'!AQ148&lt;&gt;"",1,0))</f>
        <v>0</v>
      </c>
      <c r="AQ145" s="42">
        <f>IF('Indicator Data'!AR149="No Data",1,IF('Indicator Data imputation'!AR148&lt;&gt;"",1,0))</f>
        <v>1</v>
      </c>
      <c r="AR145" s="42">
        <f>IF('Indicator Data'!AS149="No Data",1,IF('Indicator Data imputation'!AS148&lt;&gt;"",1,0))</f>
        <v>1</v>
      </c>
      <c r="AS145" s="42">
        <f>IF('Indicator Data'!AT149="No Data",1,IF('Indicator Data imputation'!AT148&lt;&gt;"",1,0))</f>
        <v>1</v>
      </c>
      <c r="AT145" s="42">
        <f>IF('Indicator Data'!AU149="No Data",1,IF('Indicator Data imputation'!AU148&lt;&gt;"",1,0))</f>
        <v>0</v>
      </c>
      <c r="AU145" s="42">
        <f>IF('Indicator Data'!AV149="No Data",1,IF('Indicator Data imputation'!AV148&lt;&gt;"",1,0))</f>
        <v>1</v>
      </c>
      <c r="AV145" s="42">
        <f>IF('Indicator Data'!AW149="No Data",1,IF('Indicator Data imputation'!AW148&lt;&gt;"",1,0))</f>
        <v>1</v>
      </c>
      <c r="AW145" s="42">
        <f>IF('Indicator Data'!AX149="No Data",1,IF('Indicator Data imputation'!AX148&lt;&gt;"",1,0))</f>
        <v>0</v>
      </c>
      <c r="AX145" s="42">
        <f>IF('Indicator Data'!AY149="No Data",1,IF('Indicator Data imputation'!AY148&lt;&gt;"",1,0))</f>
        <v>0</v>
      </c>
      <c r="AY145" s="42">
        <f>IF('Indicator Data'!AZ149="No Data",1,IF('Indicator Data imputation'!AZ148&lt;&gt;"",1,0))</f>
        <v>0</v>
      </c>
      <c r="AZ145" s="42">
        <f>IF('Indicator Data'!BA149="No Data",1,IF('Indicator Data imputation'!BA148&lt;&gt;"",1,0))</f>
        <v>0</v>
      </c>
      <c r="BA145" s="42">
        <f>IF('Indicator Data'!BB149="No Data",1,IF('Indicator Data imputation'!BB148&lt;&gt;"",1,0))</f>
        <v>0</v>
      </c>
      <c r="BB145" s="42">
        <f>IF('Indicator Data'!BC149="No Data",1,IF('Indicator Data imputation'!BC148&lt;&gt;"",1,0))</f>
        <v>0</v>
      </c>
      <c r="BC145" s="42">
        <f>IF('Indicator Data'!BD149="No Data",1,IF('Indicator Data imputation'!BD148&lt;&gt;"",1,0))</f>
        <v>1</v>
      </c>
      <c r="BD145" s="42">
        <f>IF('Indicator Data'!BE149="No Data",1,IF('Indicator Data imputation'!BE148&lt;&gt;"",1,0))</f>
        <v>1</v>
      </c>
      <c r="BE145" s="42">
        <f>IF('Indicator Data'!BF149="No Data",1,IF('Indicator Data imputation'!BF148&lt;&gt;"",1,0))</f>
        <v>0</v>
      </c>
      <c r="BF145" s="42">
        <f>IF('Indicator Data'!BG149="No Data",1,IF('Indicator Data imputation'!BG148&lt;&gt;"",1,0))</f>
        <v>0</v>
      </c>
      <c r="BG145" s="42">
        <f>IF('Indicator Data'!BH149="No Data",1,IF('Indicator Data imputation'!BH148&lt;&gt;"",1,0))</f>
        <v>1</v>
      </c>
      <c r="BH145" s="42">
        <f>IF('Indicator Data'!BI149="No Data",1,IF('Indicator Data imputation'!BI148&lt;&gt;"",1,0))</f>
        <v>0</v>
      </c>
      <c r="BI145" s="42">
        <f>IF('Indicator Data'!BJ149="No Data",1,IF('Indicator Data imputation'!BJ148&lt;&gt;"",1,0))</f>
        <v>1</v>
      </c>
      <c r="BJ145" s="42">
        <f>IF('Indicator Data'!BK149="No Data",1,IF('Indicator Data imputation'!BK148&lt;&gt;"",1,0))</f>
        <v>0</v>
      </c>
      <c r="BK145" s="42">
        <f>IF('Indicator Data'!BL149="No Data",1,IF('Indicator Data imputation'!BL148&lt;&gt;"",1,0))</f>
        <v>0</v>
      </c>
      <c r="BL145" s="42">
        <f>IF('Indicator Data'!BM149="No Data",1,IF('Indicator Data imputation'!BM148&lt;&gt;"",1,0))</f>
        <v>0</v>
      </c>
      <c r="BM145" s="42">
        <f>IF('Indicator Data'!BN149="No Data",1,IF('Indicator Data imputation'!BN148&lt;&gt;"",1,0))</f>
        <v>0</v>
      </c>
      <c r="BN145" s="42">
        <f>IF('Indicator Data'!BO149="No Data",1,IF('Indicator Data imputation'!BO148&lt;&gt;"",1,0))</f>
        <v>0</v>
      </c>
      <c r="BO145" s="42">
        <f>IF('Indicator Data'!BP149="No Data",1,IF('Indicator Data imputation'!BP148&lt;&gt;"",1,0))</f>
        <v>0</v>
      </c>
      <c r="BP145" s="42">
        <f>IF('Indicator Data'!BQ149="No Data",1,IF('Indicator Data imputation'!BQ148&lt;&gt;"",1,0))</f>
        <v>0</v>
      </c>
      <c r="BQ145" s="42">
        <f>IF('Indicator Data'!BR149="No Data",1,IF('Indicator Data imputation'!BR148&lt;&gt;"",1,0))</f>
        <v>0</v>
      </c>
      <c r="BR145" s="42">
        <f>IF('Indicator Data'!BS149="No Data",1,IF('Indicator Data imputation'!BS148&lt;&gt;"",1,0))</f>
        <v>1</v>
      </c>
      <c r="BS145" s="42">
        <f>IF('Indicator Data'!BT149="No Data",1,IF('Indicator Data imputation'!BT148&lt;&gt;"",1,0))</f>
        <v>0</v>
      </c>
      <c r="BT145" s="42">
        <f>IF('Indicator Data'!BU149="No Data",1,IF('Indicator Data imputation'!BU148&lt;&gt;"",1,0))</f>
        <v>1</v>
      </c>
      <c r="BU145">
        <f t="shared" si="6"/>
        <v>22</v>
      </c>
      <c r="BV145" s="44">
        <f t="shared" si="7"/>
        <v>0.29333333333333333</v>
      </c>
    </row>
    <row r="146" spans="1:74">
      <c r="A146" t="str">
        <f>'Indicator Data'!B150</f>
        <v>LCA</v>
      </c>
      <c r="B146" s="42">
        <f>IF('Indicator Data'!C150="No Data",1,IF('Indicator Data imputation'!C149&lt;&gt;"",1,0))</f>
        <v>0</v>
      </c>
      <c r="C146" s="42">
        <f>IF('Indicator Data'!D150="No Data",1,IF('Indicator Data imputation'!D149&lt;&gt;"",1,0))</f>
        <v>0</v>
      </c>
      <c r="D146" s="42">
        <f>IF('Indicator Data'!E150="No Data",1,IF('Indicator Data imputation'!E149&lt;&gt;"",1,0))</f>
        <v>0</v>
      </c>
      <c r="E146" s="42">
        <f>IF('Indicator Data'!F150="No Data",1,IF('Indicator Data imputation'!F149&lt;&gt;"",1,0))</f>
        <v>0</v>
      </c>
      <c r="F146" s="42">
        <f>IF('Indicator Data'!G150="No Data",1,IF('Indicator Data imputation'!G149&lt;&gt;"",1,0))</f>
        <v>0</v>
      </c>
      <c r="G146" s="42">
        <f>IF('Indicator Data'!H150="No Data",1,IF('Indicator Data imputation'!H149&lt;&gt;"",1,0))</f>
        <v>0</v>
      </c>
      <c r="H146" s="42">
        <f>IF('Indicator Data'!I150="No Data",1,IF('Indicator Data imputation'!I149&lt;&gt;"",1,0))</f>
        <v>0</v>
      </c>
      <c r="I146" s="42">
        <f>IF('Indicator Data'!J150="No Data",1,IF('Indicator Data imputation'!J149&lt;&gt;"",1,0))</f>
        <v>0</v>
      </c>
      <c r="J146" s="42">
        <f>IF('Indicator Data'!K150="No Data",1,IF('Indicator Data imputation'!K149&lt;&gt;"",1,0))</f>
        <v>0</v>
      </c>
      <c r="K146" s="42">
        <f>IF('Indicator Data'!L150="No Data",1,IF('Indicator Data imputation'!L149&lt;&gt;"",1,0))</f>
        <v>0</v>
      </c>
      <c r="L146" s="42">
        <f>IF('Indicator Data'!M150="No Data",1,IF('Indicator Data imputation'!M149&lt;&gt;"",1,0))</f>
        <v>1</v>
      </c>
      <c r="M146" s="42">
        <f>IF('Indicator Data'!N150="No Data",1,IF('Indicator Data imputation'!N149&lt;&gt;"",1,0))</f>
        <v>1</v>
      </c>
      <c r="N146" s="42">
        <f>IF('Indicator Data'!O150="No Data",1,IF('Indicator Data imputation'!O149&lt;&gt;"",1,0))</f>
        <v>1</v>
      </c>
      <c r="O146" s="42">
        <f>IF('Indicator Data'!P150="No Data",1,IF('Indicator Data imputation'!P149&lt;&gt;"",1,0))</f>
        <v>1</v>
      </c>
      <c r="P146" s="42">
        <f>IF('Indicator Data'!Q150="No Data",1,IF('Indicator Data imputation'!Q149&lt;&gt;"",1,0))</f>
        <v>0</v>
      </c>
      <c r="Q146" s="42">
        <f>IF('Indicator Data'!R150="No Data",1,IF('Indicator Data imputation'!R149&lt;&gt;"",1,0))</f>
        <v>0</v>
      </c>
      <c r="R146" s="42">
        <f>IF('Indicator Data'!S150="No Data",1,IF('Indicator Data imputation'!S149&lt;&gt;"",1,0))</f>
        <v>0</v>
      </c>
      <c r="S146" s="42">
        <f>IF('Indicator Data'!T150="No Data",1,IF('Indicator Data imputation'!T149&lt;&gt;"",1,0))</f>
        <v>0</v>
      </c>
      <c r="T146" s="42">
        <f>IF('Indicator Data'!U150="No Data",1,IF('Indicator Data imputation'!U149&lt;&gt;"",1,0))</f>
        <v>0</v>
      </c>
      <c r="U146" s="42">
        <f>IF('Indicator Data'!V150="No Data",1,IF('Indicator Data imputation'!V149&lt;&gt;"",1,0))</f>
        <v>0</v>
      </c>
      <c r="V146" s="42">
        <f>IF('Indicator Data'!W150="No Data",1,IF('Indicator Data imputation'!W149&lt;&gt;"",1,0))</f>
        <v>0</v>
      </c>
      <c r="W146" s="42">
        <f>IF('Indicator Data'!X150="No Data",1,IF('Indicator Data imputation'!X149&lt;&gt;"",1,0))</f>
        <v>0</v>
      </c>
      <c r="X146" s="42">
        <f>IF('Indicator Data'!Y150="No Data",1,IF('Indicator Data imputation'!Y149&lt;&gt;"",1,0))</f>
        <v>0</v>
      </c>
      <c r="Y146" s="42">
        <f>IF('Indicator Data'!Z150="No Data",1,IF('Indicator Data imputation'!Z149&lt;&gt;"",1,0))</f>
        <v>0</v>
      </c>
      <c r="Z146" s="42">
        <f>IF('Indicator Data'!AA150="No Data",1,IF('Indicator Data imputation'!AA149&lt;&gt;"",1,0))</f>
        <v>1</v>
      </c>
      <c r="AA146" s="42">
        <f>IF('Indicator Data'!AB150="No Data",1,IF('Indicator Data imputation'!AB149&lt;&gt;"",1,0))</f>
        <v>0</v>
      </c>
      <c r="AB146" s="42">
        <f>IF('Indicator Data'!AC150="No Data",1,IF('Indicator Data imputation'!AC149&lt;&gt;"",1,0))</f>
        <v>0</v>
      </c>
      <c r="AC146" s="42">
        <f>IF('Indicator Data'!AD150="No Data",1,IF('Indicator Data imputation'!AD149&lt;&gt;"",1,0))</f>
        <v>0</v>
      </c>
      <c r="AD146" s="42">
        <f>IF('Indicator Data'!AE150="No Data",1,IF('Indicator Data imputation'!AE149&lt;&gt;"",1,0))</f>
        <v>0</v>
      </c>
      <c r="AE146" s="42">
        <f>IF('Indicator Data'!AF150="No Data",1,IF('Indicator Data imputation'!AF149&lt;&gt;"",1,0))</f>
        <v>0</v>
      </c>
      <c r="AF146" s="42">
        <f>IF('Indicator Data'!AG150="No Data",1,IF('Indicator Data imputation'!AG149&lt;&gt;"",1,0))</f>
        <v>0</v>
      </c>
      <c r="AG146" s="42">
        <f>IF('Indicator Data'!AH150="No Data",1,IF('Indicator Data imputation'!AH149&lt;&gt;"",1,0))</f>
        <v>0</v>
      </c>
      <c r="AH146" s="42">
        <f>IF('Indicator Data'!AI150="No Data",1,IF('Indicator Data imputation'!AI149&lt;&gt;"",1,0))</f>
        <v>0</v>
      </c>
      <c r="AI146" s="42">
        <f>IF('Indicator Data'!AJ150="No Data",1,IF('Indicator Data imputation'!AJ149&lt;&gt;"",1,0))</f>
        <v>0</v>
      </c>
      <c r="AJ146" s="42">
        <f>IF('Indicator Data'!AK150="No Data",1,IF('Indicator Data imputation'!AK149&lt;&gt;"",1,0))</f>
        <v>0</v>
      </c>
      <c r="AK146" s="42">
        <f>IF('Indicator Data'!AL150="No Data",1,IF('Indicator Data imputation'!AL149&lt;&gt;"",1,0))</f>
        <v>0</v>
      </c>
      <c r="AL146" s="42">
        <f>IF('Indicator Data'!AM150="No Data",1,IF('Indicator Data imputation'!AM149&lt;&gt;"",1,0))</f>
        <v>0</v>
      </c>
      <c r="AM146" s="42">
        <f>IF('Indicator Data'!AN150="No Data",1,IF('Indicator Data imputation'!AN149&lt;&gt;"",1,0))</f>
        <v>0</v>
      </c>
      <c r="AN146" s="42">
        <f>IF('Indicator Data'!AO150="No Data",1,IF('Indicator Data imputation'!AO149&lt;&gt;"",1,0))</f>
        <v>0</v>
      </c>
      <c r="AO146" s="42">
        <f>IF('Indicator Data'!AP150="No Data",1,IF('Indicator Data imputation'!AP149&lt;&gt;"",1,0))</f>
        <v>0</v>
      </c>
      <c r="AP146" s="42">
        <f>IF('Indicator Data'!AQ150="No Data",1,IF('Indicator Data imputation'!AQ149&lt;&gt;"",1,0))</f>
        <v>0</v>
      </c>
      <c r="AQ146" s="42">
        <f>IF('Indicator Data'!AR150="No Data",1,IF('Indicator Data imputation'!AR149&lt;&gt;"",1,0))</f>
        <v>1</v>
      </c>
      <c r="AR146" s="42">
        <f>IF('Indicator Data'!AS150="No Data",1,IF('Indicator Data imputation'!AS149&lt;&gt;"",1,0))</f>
        <v>1</v>
      </c>
      <c r="AS146" s="42">
        <f>IF('Indicator Data'!AT150="No Data",1,IF('Indicator Data imputation'!AT149&lt;&gt;"",1,0))</f>
        <v>1</v>
      </c>
      <c r="AT146" s="42">
        <f>IF('Indicator Data'!AU150="No Data",1,IF('Indicator Data imputation'!AU149&lt;&gt;"",1,0))</f>
        <v>0</v>
      </c>
      <c r="AU146" s="42">
        <f>IF('Indicator Data'!AV150="No Data",1,IF('Indicator Data imputation'!AV149&lt;&gt;"",1,0))</f>
        <v>0</v>
      </c>
      <c r="AV146" s="42">
        <f>IF('Indicator Data'!AW150="No Data",1,IF('Indicator Data imputation'!AW149&lt;&gt;"",1,0))</f>
        <v>0</v>
      </c>
      <c r="AW146" s="42">
        <f>IF('Indicator Data'!AX150="No Data",1,IF('Indicator Data imputation'!AX149&lt;&gt;"",1,0))</f>
        <v>0</v>
      </c>
      <c r="AX146" s="42">
        <f>IF('Indicator Data'!AY150="No Data",1,IF('Indicator Data imputation'!AY149&lt;&gt;"",1,0))</f>
        <v>0</v>
      </c>
      <c r="AY146" s="42">
        <f>IF('Indicator Data'!AZ150="No Data",1,IF('Indicator Data imputation'!AZ149&lt;&gt;"",1,0))</f>
        <v>0</v>
      </c>
      <c r="AZ146" s="42">
        <f>IF('Indicator Data'!BA150="No Data",1,IF('Indicator Data imputation'!BA149&lt;&gt;"",1,0))</f>
        <v>0</v>
      </c>
      <c r="BA146" s="42">
        <f>IF('Indicator Data'!BB150="No Data",1,IF('Indicator Data imputation'!BB149&lt;&gt;"",1,0))</f>
        <v>0</v>
      </c>
      <c r="BB146" s="42">
        <f>IF('Indicator Data'!BC150="No Data",1,IF('Indicator Data imputation'!BC149&lt;&gt;"",1,0))</f>
        <v>0</v>
      </c>
      <c r="BC146" s="42">
        <f>IF('Indicator Data'!BD150="No Data",1,IF('Indicator Data imputation'!BD149&lt;&gt;"",1,0))</f>
        <v>1</v>
      </c>
      <c r="BD146" s="42">
        <f>IF('Indicator Data'!BE150="No Data",1,IF('Indicator Data imputation'!BE149&lt;&gt;"",1,0))</f>
        <v>1</v>
      </c>
      <c r="BE146" s="42">
        <f>IF('Indicator Data'!BF150="No Data",1,IF('Indicator Data imputation'!BF149&lt;&gt;"",1,0))</f>
        <v>0</v>
      </c>
      <c r="BF146" s="42">
        <f>IF('Indicator Data'!BG150="No Data",1,IF('Indicator Data imputation'!BG149&lt;&gt;"",1,0))</f>
        <v>0</v>
      </c>
      <c r="BG146" s="42">
        <f>IF('Indicator Data'!BH150="No Data",1,IF('Indicator Data imputation'!BH149&lt;&gt;"",1,0))</f>
        <v>0</v>
      </c>
      <c r="BH146" s="42">
        <f>IF('Indicator Data'!BI150="No Data",1,IF('Indicator Data imputation'!BI149&lt;&gt;"",1,0))</f>
        <v>0</v>
      </c>
      <c r="BI146" s="42">
        <f>IF('Indicator Data'!BJ150="No Data",1,IF('Indicator Data imputation'!BJ149&lt;&gt;"",1,0))</f>
        <v>1</v>
      </c>
      <c r="BJ146" s="42">
        <f>IF('Indicator Data'!BK150="No Data",1,IF('Indicator Data imputation'!BK149&lt;&gt;"",1,0))</f>
        <v>0</v>
      </c>
      <c r="BK146" s="42">
        <f>IF('Indicator Data'!BL150="No Data",1,IF('Indicator Data imputation'!BL149&lt;&gt;"",1,0))</f>
        <v>0</v>
      </c>
      <c r="BL146" s="42">
        <f>IF('Indicator Data'!BM150="No Data",1,IF('Indicator Data imputation'!BM149&lt;&gt;"",1,0))</f>
        <v>0</v>
      </c>
      <c r="BM146" s="42">
        <f>IF('Indicator Data'!BN150="No Data",1,IF('Indicator Data imputation'!BN149&lt;&gt;"",1,0))</f>
        <v>0</v>
      </c>
      <c r="BN146" s="42">
        <f>IF('Indicator Data'!BO150="No Data",1,IF('Indicator Data imputation'!BO149&lt;&gt;"",1,0))</f>
        <v>0</v>
      </c>
      <c r="BO146" s="42">
        <f>IF('Indicator Data'!BP150="No Data",1,IF('Indicator Data imputation'!BP149&lt;&gt;"",1,0))</f>
        <v>0</v>
      </c>
      <c r="BP146" s="42">
        <f>IF('Indicator Data'!BQ150="No Data",1,IF('Indicator Data imputation'!BQ149&lt;&gt;"",1,0))</f>
        <v>0</v>
      </c>
      <c r="BQ146" s="42">
        <f>IF('Indicator Data'!BR150="No Data",1,IF('Indicator Data imputation'!BR149&lt;&gt;"",1,0))</f>
        <v>0</v>
      </c>
      <c r="BR146" s="42">
        <f>IF('Indicator Data'!BS150="No Data",1,IF('Indicator Data imputation'!BS149&lt;&gt;"",1,0))</f>
        <v>1</v>
      </c>
      <c r="BS146" s="42">
        <f>IF('Indicator Data'!BT150="No Data",1,IF('Indicator Data imputation'!BT149&lt;&gt;"",1,0))</f>
        <v>0</v>
      </c>
      <c r="BT146" s="42">
        <f>IF('Indicator Data'!BU150="No Data",1,IF('Indicator Data imputation'!BU149&lt;&gt;"",1,0))</f>
        <v>0</v>
      </c>
      <c r="BU146">
        <f t="shared" si="6"/>
        <v>12</v>
      </c>
      <c r="BV146" s="44">
        <f t="shared" si="7"/>
        <v>0.16</v>
      </c>
    </row>
    <row r="147" spans="1:74">
      <c r="A147" t="str">
        <f>'Indicator Data'!B151</f>
        <v>VCT</v>
      </c>
      <c r="B147" s="42">
        <f>IF('Indicator Data'!C151="No Data",1,IF('Indicator Data imputation'!C150&lt;&gt;"",1,0))</f>
        <v>0</v>
      </c>
      <c r="C147" s="42">
        <f>IF('Indicator Data'!D151="No Data",1,IF('Indicator Data imputation'!D150&lt;&gt;"",1,0))</f>
        <v>0</v>
      </c>
      <c r="D147" s="42">
        <f>IF('Indicator Data'!E151="No Data",1,IF('Indicator Data imputation'!E150&lt;&gt;"",1,0))</f>
        <v>0</v>
      </c>
      <c r="E147" s="42">
        <f>IF('Indicator Data'!F151="No Data",1,IF('Indicator Data imputation'!F150&lt;&gt;"",1,0))</f>
        <v>0</v>
      </c>
      <c r="F147" s="42">
        <f>IF('Indicator Data'!G151="No Data",1,IF('Indicator Data imputation'!G150&lt;&gt;"",1,0))</f>
        <v>0</v>
      </c>
      <c r="G147" s="42">
        <f>IF('Indicator Data'!H151="No Data",1,IF('Indicator Data imputation'!H150&lt;&gt;"",1,0))</f>
        <v>0</v>
      </c>
      <c r="H147" s="42">
        <f>IF('Indicator Data'!I151="No Data",1,IF('Indicator Data imputation'!I150&lt;&gt;"",1,0))</f>
        <v>0</v>
      </c>
      <c r="I147" s="42">
        <f>IF('Indicator Data'!J151="No Data",1,IF('Indicator Data imputation'!J150&lt;&gt;"",1,0))</f>
        <v>0</v>
      </c>
      <c r="J147" s="42">
        <f>IF('Indicator Data'!K151="No Data",1,IF('Indicator Data imputation'!K150&lt;&gt;"",1,0))</f>
        <v>0</v>
      </c>
      <c r="K147" s="42">
        <f>IF('Indicator Data'!L151="No Data",1,IF('Indicator Data imputation'!L150&lt;&gt;"",1,0))</f>
        <v>1</v>
      </c>
      <c r="L147" s="42">
        <f>IF('Indicator Data'!M151="No Data",1,IF('Indicator Data imputation'!M150&lt;&gt;"",1,0))</f>
        <v>1</v>
      </c>
      <c r="M147" s="42">
        <f>IF('Indicator Data'!N151="No Data",1,IF('Indicator Data imputation'!N150&lt;&gt;"",1,0))</f>
        <v>1</v>
      </c>
      <c r="N147" s="42">
        <f>IF('Indicator Data'!O151="No Data",1,IF('Indicator Data imputation'!O150&lt;&gt;"",1,0))</f>
        <v>1</v>
      </c>
      <c r="O147" s="42">
        <f>IF('Indicator Data'!P151="No Data",1,IF('Indicator Data imputation'!P150&lt;&gt;"",1,0))</f>
        <v>1</v>
      </c>
      <c r="P147" s="42">
        <f>IF('Indicator Data'!Q151="No Data",1,IF('Indicator Data imputation'!Q150&lt;&gt;"",1,0))</f>
        <v>0</v>
      </c>
      <c r="Q147" s="42">
        <f>IF('Indicator Data'!R151="No Data",1,IF('Indicator Data imputation'!R150&lt;&gt;"",1,0))</f>
        <v>0</v>
      </c>
      <c r="R147" s="42">
        <f>IF('Indicator Data'!S151="No Data",1,IF('Indicator Data imputation'!S150&lt;&gt;"",1,0))</f>
        <v>0</v>
      </c>
      <c r="S147" s="42">
        <f>IF('Indicator Data'!T151="No Data",1,IF('Indicator Data imputation'!T150&lt;&gt;"",1,0))</f>
        <v>0</v>
      </c>
      <c r="T147" s="42">
        <f>IF('Indicator Data'!U151="No Data",1,IF('Indicator Data imputation'!U150&lt;&gt;"",1,0))</f>
        <v>0</v>
      </c>
      <c r="U147" s="42">
        <f>IF('Indicator Data'!V151="No Data",1,IF('Indicator Data imputation'!V150&lt;&gt;"",1,0))</f>
        <v>0</v>
      </c>
      <c r="V147" s="42">
        <f>IF('Indicator Data'!W151="No Data",1,IF('Indicator Data imputation'!W150&lt;&gt;"",1,0))</f>
        <v>0</v>
      </c>
      <c r="W147" s="42">
        <f>IF('Indicator Data'!X151="No Data",1,IF('Indicator Data imputation'!X150&lt;&gt;"",1,0))</f>
        <v>0</v>
      </c>
      <c r="X147" s="42">
        <f>IF('Indicator Data'!Y151="No Data",1,IF('Indicator Data imputation'!Y150&lt;&gt;"",1,0))</f>
        <v>1</v>
      </c>
      <c r="Y147" s="42">
        <f>IF('Indicator Data'!Z151="No Data",1,IF('Indicator Data imputation'!Z150&lt;&gt;"",1,0))</f>
        <v>0</v>
      </c>
      <c r="Z147" s="42">
        <f>IF('Indicator Data'!AA151="No Data",1,IF('Indicator Data imputation'!AA150&lt;&gt;"",1,0))</f>
        <v>1</v>
      </c>
      <c r="AA147" s="42">
        <f>IF('Indicator Data'!AB151="No Data",1,IF('Indicator Data imputation'!AB150&lt;&gt;"",1,0))</f>
        <v>0</v>
      </c>
      <c r="AB147" s="42">
        <f>IF('Indicator Data'!AC151="No Data",1,IF('Indicator Data imputation'!AC150&lt;&gt;"",1,0))</f>
        <v>1</v>
      </c>
      <c r="AC147" s="42">
        <f>IF('Indicator Data'!AD151="No Data",1,IF('Indicator Data imputation'!AD150&lt;&gt;"",1,0))</f>
        <v>0</v>
      </c>
      <c r="AD147" s="42">
        <f>IF('Indicator Data'!AE151="No Data",1,IF('Indicator Data imputation'!AE150&lt;&gt;"",1,0))</f>
        <v>0</v>
      </c>
      <c r="AE147" s="42">
        <f>IF('Indicator Data'!AF151="No Data",1,IF('Indicator Data imputation'!AF150&lt;&gt;"",1,0))</f>
        <v>0</v>
      </c>
      <c r="AF147" s="42">
        <f>IF('Indicator Data'!AG151="No Data",1,IF('Indicator Data imputation'!AG150&lt;&gt;"",1,0))</f>
        <v>0</v>
      </c>
      <c r="AG147" s="42">
        <f>IF('Indicator Data'!AH151="No Data",1,IF('Indicator Data imputation'!AH150&lt;&gt;"",1,0))</f>
        <v>0</v>
      </c>
      <c r="AH147" s="42">
        <f>IF('Indicator Data'!AI151="No Data",1,IF('Indicator Data imputation'!AI150&lt;&gt;"",1,0))</f>
        <v>1</v>
      </c>
      <c r="AI147" s="42">
        <f>IF('Indicator Data'!AJ151="No Data",1,IF('Indicator Data imputation'!AJ150&lt;&gt;"",1,0))</f>
        <v>0</v>
      </c>
      <c r="AJ147" s="42">
        <f>IF('Indicator Data'!AK151="No Data",1,IF('Indicator Data imputation'!AK150&lt;&gt;"",1,0))</f>
        <v>0</v>
      </c>
      <c r="AK147" s="42">
        <f>IF('Indicator Data'!AL151="No Data",1,IF('Indicator Data imputation'!AL150&lt;&gt;"",1,0))</f>
        <v>0</v>
      </c>
      <c r="AL147" s="42">
        <f>IF('Indicator Data'!AM151="No Data",1,IF('Indicator Data imputation'!AM150&lt;&gt;"",1,0))</f>
        <v>0</v>
      </c>
      <c r="AM147" s="42">
        <f>IF('Indicator Data'!AN151="No Data",1,IF('Indicator Data imputation'!AN150&lt;&gt;"",1,0))</f>
        <v>0</v>
      </c>
      <c r="AN147" s="42">
        <f>IF('Indicator Data'!AO151="No Data",1,IF('Indicator Data imputation'!AO150&lt;&gt;"",1,0))</f>
        <v>0</v>
      </c>
      <c r="AO147" s="42">
        <f>IF('Indicator Data'!AP151="No Data",1,IF('Indicator Data imputation'!AP150&lt;&gt;"",1,0))</f>
        <v>1</v>
      </c>
      <c r="AP147" s="42">
        <f>IF('Indicator Data'!AQ151="No Data",1,IF('Indicator Data imputation'!AQ150&lt;&gt;"",1,0))</f>
        <v>0</v>
      </c>
      <c r="AQ147" s="42">
        <f>IF('Indicator Data'!AR151="No Data",1,IF('Indicator Data imputation'!AR150&lt;&gt;"",1,0))</f>
        <v>1</v>
      </c>
      <c r="AR147" s="42">
        <f>IF('Indicator Data'!AS151="No Data",1,IF('Indicator Data imputation'!AS150&lt;&gt;"",1,0))</f>
        <v>1</v>
      </c>
      <c r="AS147" s="42">
        <f>IF('Indicator Data'!AT151="No Data",1,IF('Indicator Data imputation'!AT150&lt;&gt;"",1,0))</f>
        <v>1</v>
      </c>
      <c r="AT147" s="42">
        <f>IF('Indicator Data'!AU151="No Data",1,IF('Indicator Data imputation'!AU150&lt;&gt;"",1,0))</f>
        <v>0</v>
      </c>
      <c r="AU147" s="42">
        <f>IF('Indicator Data'!AV151="No Data",1,IF('Indicator Data imputation'!AV150&lt;&gt;"",1,0))</f>
        <v>0</v>
      </c>
      <c r="AV147" s="42">
        <f>IF('Indicator Data'!AW151="No Data",1,IF('Indicator Data imputation'!AW150&lt;&gt;"",1,0))</f>
        <v>1</v>
      </c>
      <c r="AW147" s="42">
        <f>IF('Indicator Data'!AX151="No Data",1,IF('Indicator Data imputation'!AX150&lt;&gt;"",1,0))</f>
        <v>0</v>
      </c>
      <c r="AX147" s="42">
        <f>IF('Indicator Data'!AY151="No Data",1,IF('Indicator Data imputation'!AY150&lt;&gt;"",1,0))</f>
        <v>0</v>
      </c>
      <c r="AY147" s="42">
        <f>IF('Indicator Data'!AZ151="No Data",1,IF('Indicator Data imputation'!AZ150&lt;&gt;"",1,0))</f>
        <v>0</v>
      </c>
      <c r="AZ147" s="42">
        <f>IF('Indicator Data'!BA151="No Data",1,IF('Indicator Data imputation'!BA150&lt;&gt;"",1,0))</f>
        <v>0</v>
      </c>
      <c r="BA147" s="42">
        <f>IF('Indicator Data'!BB151="No Data",1,IF('Indicator Data imputation'!BB150&lt;&gt;"",1,0))</f>
        <v>0</v>
      </c>
      <c r="BB147" s="42">
        <f>IF('Indicator Data'!BC151="No Data",1,IF('Indicator Data imputation'!BC150&lt;&gt;"",1,0))</f>
        <v>0</v>
      </c>
      <c r="BC147" s="42">
        <f>IF('Indicator Data'!BD151="No Data",1,IF('Indicator Data imputation'!BD150&lt;&gt;"",1,0))</f>
        <v>0</v>
      </c>
      <c r="BD147" s="42">
        <f>IF('Indicator Data'!BE151="No Data",1,IF('Indicator Data imputation'!BE150&lt;&gt;"",1,0))</f>
        <v>0</v>
      </c>
      <c r="BE147" s="42">
        <f>IF('Indicator Data'!BF151="No Data",1,IF('Indicator Data imputation'!BF150&lt;&gt;"",1,0))</f>
        <v>1</v>
      </c>
      <c r="BF147" s="42">
        <f>IF('Indicator Data'!BG151="No Data",1,IF('Indicator Data imputation'!BG150&lt;&gt;"",1,0))</f>
        <v>0</v>
      </c>
      <c r="BG147" s="42">
        <f>IF('Indicator Data'!BH151="No Data",1,IF('Indicator Data imputation'!BH150&lt;&gt;"",1,0))</f>
        <v>0</v>
      </c>
      <c r="BH147" s="42">
        <f>IF('Indicator Data'!BI151="No Data",1,IF('Indicator Data imputation'!BI150&lt;&gt;"",1,0))</f>
        <v>0</v>
      </c>
      <c r="BI147" s="42">
        <f>IF('Indicator Data'!BJ151="No Data",1,IF('Indicator Data imputation'!BJ150&lt;&gt;"",1,0))</f>
        <v>1</v>
      </c>
      <c r="BJ147" s="42">
        <f>IF('Indicator Data'!BK151="No Data",1,IF('Indicator Data imputation'!BK150&lt;&gt;"",1,0))</f>
        <v>0</v>
      </c>
      <c r="BK147" s="42">
        <f>IF('Indicator Data'!BL151="No Data",1,IF('Indicator Data imputation'!BL150&lt;&gt;"",1,0))</f>
        <v>0</v>
      </c>
      <c r="BL147" s="42">
        <f>IF('Indicator Data'!BM151="No Data",1,IF('Indicator Data imputation'!BM150&lt;&gt;"",1,0))</f>
        <v>0</v>
      </c>
      <c r="BM147" s="42">
        <f>IF('Indicator Data'!BN151="No Data",1,IF('Indicator Data imputation'!BN150&lt;&gt;"",1,0))</f>
        <v>0</v>
      </c>
      <c r="BN147" s="42">
        <f>IF('Indicator Data'!BO151="No Data",1,IF('Indicator Data imputation'!BO150&lt;&gt;"",1,0))</f>
        <v>0</v>
      </c>
      <c r="BO147" s="42">
        <f>IF('Indicator Data'!BP151="No Data",1,IF('Indicator Data imputation'!BP150&lt;&gt;"",1,0))</f>
        <v>0</v>
      </c>
      <c r="BP147" s="42">
        <f>IF('Indicator Data'!BQ151="No Data",1,IF('Indicator Data imputation'!BQ150&lt;&gt;"",1,0))</f>
        <v>0</v>
      </c>
      <c r="BQ147" s="42">
        <f>IF('Indicator Data'!BR151="No Data",1,IF('Indicator Data imputation'!BR150&lt;&gt;"",1,0))</f>
        <v>0</v>
      </c>
      <c r="BR147" s="42">
        <f>IF('Indicator Data'!BS151="No Data",1,IF('Indicator Data imputation'!BS150&lt;&gt;"",1,0))</f>
        <v>1</v>
      </c>
      <c r="BS147" s="42">
        <f>IF('Indicator Data'!BT151="No Data",1,IF('Indicator Data imputation'!BT150&lt;&gt;"",1,0))</f>
        <v>0</v>
      </c>
      <c r="BT147" s="42">
        <f>IF('Indicator Data'!BU151="No Data",1,IF('Indicator Data imputation'!BU150&lt;&gt;"",1,0))</f>
        <v>0</v>
      </c>
      <c r="BU147">
        <f t="shared" si="6"/>
        <v>17</v>
      </c>
      <c r="BV147" s="44">
        <f t="shared" si="7"/>
        <v>0.22666666666666666</v>
      </c>
    </row>
    <row r="148" spans="1:74">
      <c r="A148" t="str">
        <f>'Indicator Data'!B152</f>
        <v>WSM</v>
      </c>
      <c r="B148" s="42">
        <f>IF('Indicator Data'!C152="No Data",1,IF('Indicator Data imputation'!C151&lt;&gt;"",1,0))</f>
        <v>0</v>
      </c>
      <c r="C148" s="42">
        <f>IF('Indicator Data'!D152="No Data",1,IF('Indicator Data imputation'!D151&lt;&gt;"",1,0))</f>
        <v>0</v>
      </c>
      <c r="D148" s="42">
        <f>IF('Indicator Data'!E152="No Data",1,IF('Indicator Data imputation'!E151&lt;&gt;"",1,0))</f>
        <v>0</v>
      </c>
      <c r="E148" s="42">
        <f>IF('Indicator Data'!F152="No Data",1,IF('Indicator Data imputation'!F151&lt;&gt;"",1,0))</f>
        <v>0</v>
      </c>
      <c r="F148" s="42">
        <f>IF('Indicator Data'!G152="No Data",1,IF('Indicator Data imputation'!G151&lt;&gt;"",1,0))</f>
        <v>0</v>
      </c>
      <c r="G148" s="42">
        <f>IF('Indicator Data'!H152="No Data",1,IF('Indicator Data imputation'!H151&lt;&gt;"",1,0))</f>
        <v>0</v>
      </c>
      <c r="H148" s="42">
        <f>IF('Indicator Data'!I152="No Data",1,IF('Indicator Data imputation'!I151&lt;&gt;"",1,0))</f>
        <v>0</v>
      </c>
      <c r="I148" s="42">
        <f>IF('Indicator Data'!J152="No Data",1,IF('Indicator Data imputation'!J151&lt;&gt;"",1,0))</f>
        <v>0</v>
      </c>
      <c r="J148" s="42">
        <f>IF('Indicator Data'!K152="No Data",1,IF('Indicator Data imputation'!K151&lt;&gt;"",1,0))</f>
        <v>0</v>
      </c>
      <c r="K148" s="42">
        <f>IF('Indicator Data'!L152="No Data",1,IF('Indicator Data imputation'!L151&lt;&gt;"",1,0))</f>
        <v>1</v>
      </c>
      <c r="L148" s="42">
        <f>IF('Indicator Data'!M152="No Data",1,IF('Indicator Data imputation'!M151&lt;&gt;"",1,0))</f>
        <v>1</v>
      </c>
      <c r="M148" s="42">
        <f>IF('Indicator Data'!N152="No Data",1,IF('Indicator Data imputation'!N151&lt;&gt;"",1,0))</f>
        <v>1</v>
      </c>
      <c r="N148" s="42">
        <f>IF('Indicator Data'!O152="No Data",1,IF('Indicator Data imputation'!O151&lt;&gt;"",1,0))</f>
        <v>1</v>
      </c>
      <c r="O148" s="42">
        <f>IF('Indicator Data'!P152="No Data",1,IF('Indicator Data imputation'!P151&lt;&gt;"",1,0))</f>
        <v>1</v>
      </c>
      <c r="P148" s="42">
        <f>IF('Indicator Data'!Q152="No Data",1,IF('Indicator Data imputation'!Q151&lt;&gt;"",1,0))</f>
        <v>0</v>
      </c>
      <c r="Q148" s="42">
        <f>IF('Indicator Data'!R152="No Data",1,IF('Indicator Data imputation'!R151&lt;&gt;"",1,0))</f>
        <v>0</v>
      </c>
      <c r="R148" s="42">
        <f>IF('Indicator Data'!S152="No Data",1,IF('Indicator Data imputation'!S151&lt;&gt;"",1,0))</f>
        <v>0</v>
      </c>
      <c r="S148" s="42">
        <f>IF('Indicator Data'!T152="No Data",1,IF('Indicator Data imputation'!T151&lt;&gt;"",1,0))</f>
        <v>0</v>
      </c>
      <c r="T148" s="42">
        <f>IF('Indicator Data'!U152="No Data",1,IF('Indicator Data imputation'!U151&lt;&gt;"",1,0))</f>
        <v>0</v>
      </c>
      <c r="U148" s="42">
        <f>IF('Indicator Data'!V152="No Data",1,IF('Indicator Data imputation'!V151&lt;&gt;"",1,0))</f>
        <v>0</v>
      </c>
      <c r="V148" s="42">
        <f>IF('Indicator Data'!W152="No Data",1,IF('Indicator Data imputation'!W151&lt;&gt;"",1,0))</f>
        <v>0</v>
      </c>
      <c r="W148" s="42">
        <f>IF('Indicator Data'!X152="No Data",1,IF('Indicator Data imputation'!X151&lt;&gt;"",1,0))</f>
        <v>0</v>
      </c>
      <c r="X148" s="42">
        <f>IF('Indicator Data'!Y152="No Data",1,IF('Indicator Data imputation'!Y151&lt;&gt;"",1,0))</f>
        <v>0</v>
      </c>
      <c r="Y148" s="42">
        <f>IF('Indicator Data'!Z152="No Data",1,IF('Indicator Data imputation'!Z151&lt;&gt;"",1,0))</f>
        <v>0</v>
      </c>
      <c r="Z148" s="42">
        <f>IF('Indicator Data'!AA152="No Data",1,IF('Indicator Data imputation'!AA151&lt;&gt;"",1,0))</f>
        <v>0</v>
      </c>
      <c r="AA148" s="42">
        <f>IF('Indicator Data'!AB152="No Data",1,IF('Indicator Data imputation'!AB151&lt;&gt;"",1,0))</f>
        <v>0</v>
      </c>
      <c r="AB148" s="42">
        <f>IF('Indicator Data'!AC152="No Data",1,IF('Indicator Data imputation'!AC151&lt;&gt;"",1,0))</f>
        <v>1</v>
      </c>
      <c r="AC148" s="42">
        <f>IF('Indicator Data'!AD152="No Data",1,IF('Indicator Data imputation'!AD151&lt;&gt;"",1,0))</f>
        <v>0</v>
      </c>
      <c r="AD148" s="42">
        <f>IF('Indicator Data'!AE152="No Data",1,IF('Indicator Data imputation'!AE151&lt;&gt;"",1,0))</f>
        <v>0</v>
      </c>
      <c r="AE148" s="42">
        <f>IF('Indicator Data'!AF152="No Data",1,IF('Indicator Data imputation'!AF151&lt;&gt;"",1,0))</f>
        <v>0</v>
      </c>
      <c r="AF148" s="42">
        <f>IF('Indicator Data'!AG152="No Data",1,IF('Indicator Data imputation'!AG151&lt;&gt;"",1,0))</f>
        <v>0</v>
      </c>
      <c r="AG148" s="42">
        <f>IF('Indicator Data'!AH152="No Data",1,IF('Indicator Data imputation'!AH151&lt;&gt;"",1,0))</f>
        <v>0</v>
      </c>
      <c r="AH148" s="42">
        <f>IF('Indicator Data'!AI152="No Data",1,IF('Indicator Data imputation'!AI151&lt;&gt;"",1,0))</f>
        <v>0</v>
      </c>
      <c r="AI148" s="42">
        <f>IF('Indicator Data'!AJ152="No Data",1,IF('Indicator Data imputation'!AJ151&lt;&gt;"",1,0))</f>
        <v>0</v>
      </c>
      <c r="AJ148" s="42">
        <f>IF('Indicator Data'!AK152="No Data",1,IF('Indicator Data imputation'!AK151&lt;&gt;"",1,0))</f>
        <v>0</v>
      </c>
      <c r="AK148" s="42">
        <f>IF('Indicator Data'!AL152="No Data",1,IF('Indicator Data imputation'!AL151&lt;&gt;"",1,0))</f>
        <v>0</v>
      </c>
      <c r="AL148" s="42">
        <f>IF('Indicator Data'!AM152="No Data",1,IF('Indicator Data imputation'!AM151&lt;&gt;"",1,0))</f>
        <v>0</v>
      </c>
      <c r="AM148" s="42">
        <f>IF('Indicator Data'!AN152="No Data",1,IF('Indicator Data imputation'!AN151&lt;&gt;"",1,0))</f>
        <v>0</v>
      </c>
      <c r="AN148" s="42">
        <f>IF('Indicator Data'!AO152="No Data",1,IF('Indicator Data imputation'!AO151&lt;&gt;"",1,0))</f>
        <v>0</v>
      </c>
      <c r="AO148" s="42">
        <f>IF('Indicator Data'!AP152="No Data",1,IF('Indicator Data imputation'!AP151&lt;&gt;"",1,0))</f>
        <v>0</v>
      </c>
      <c r="AP148" s="42">
        <f>IF('Indicator Data'!AQ152="No Data",1,IF('Indicator Data imputation'!AQ151&lt;&gt;"",1,0))</f>
        <v>0</v>
      </c>
      <c r="AQ148" s="42">
        <f>IF('Indicator Data'!AR152="No Data",1,IF('Indicator Data imputation'!AR151&lt;&gt;"",1,0))</f>
        <v>1</v>
      </c>
      <c r="AR148" s="42">
        <f>IF('Indicator Data'!AS152="No Data",1,IF('Indicator Data imputation'!AS151&lt;&gt;"",1,0))</f>
        <v>1</v>
      </c>
      <c r="AS148" s="42">
        <f>IF('Indicator Data'!AT152="No Data",1,IF('Indicator Data imputation'!AT151&lt;&gt;"",1,0))</f>
        <v>1</v>
      </c>
      <c r="AT148" s="42">
        <f>IF('Indicator Data'!AU152="No Data",1,IF('Indicator Data imputation'!AU151&lt;&gt;"",1,0))</f>
        <v>0</v>
      </c>
      <c r="AU148" s="42">
        <f>IF('Indicator Data'!AV152="No Data",1,IF('Indicator Data imputation'!AV151&lt;&gt;"",1,0))</f>
        <v>0</v>
      </c>
      <c r="AV148" s="42">
        <f>IF('Indicator Data'!AW152="No Data",1,IF('Indicator Data imputation'!AW151&lt;&gt;"",1,0))</f>
        <v>0</v>
      </c>
      <c r="AW148" s="42">
        <f>IF('Indicator Data'!AX152="No Data",1,IF('Indicator Data imputation'!AX151&lt;&gt;"",1,0))</f>
        <v>0</v>
      </c>
      <c r="AX148" s="42">
        <f>IF('Indicator Data'!AY152="No Data",1,IF('Indicator Data imputation'!AY151&lt;&gt;"",1,0))</f>
        <v>0</v>
      </c>
      <c r="AY148" s="42">
        <f>IF('Indicator Data'!AZ152="No Data",1,IF('Indicator Data imputation'!AZ151&lt;&gt;"",1,0))</f>
        <v>0</v>
      </c>
      <c r="AZ148" s="42">
        <f>IF('Indicator Data'!BA152="No Data",1,IF('Indicator Data imputation'!BA151&lt;&gt;"",1,0))</f>
        <v>0</v>
      </c>
      <c r="BA148" s="42">
        <f>IF('Indicator Data'!BB152="No Data",1,IF('Indicator Data imputation'!BB151&lt;&gt;"",1,0))</f>
        <v>0</v>
      </c>
      <c r="BB148" s="42">
        <f>IF('Indicator Data'!BC152="No Data",1,IF('Indicator Data imputation'!BC151&lt;&gt;"",1,0))</f>
        <v>0</v>
      </c>
      <c r="BC148" s="42">
        <f>IF('Indicator Data'!BD152="No Data",1,IF('Indicator Data imputation'!BD151&lt;&gt;"",1,0))</f>
        <v>0</v>
      </c>
      <c r="BD148" s="42">
        <f>IF('Indicator Data'!BE152="No Data",1,IF('Indicator Data imputation'!BE151&lt;&gt;"",1,0))</f>
        <v>0</v>
      </c>
      <c r="BE148" s="42">
        <f>IF('Indicator Data'!BF152="No Data",1,IF('Indicator Data imputation'!BF151&lt;&gt;"",1,0))</f>
        <v>0</v>
      </c>
      <c r="BF148" s="42">
        <f>IF('Indicator Data'!BG152="No Data",1,IF('Indicator Data imputation'!BG151&lt;&gt;"",1,0))</f>
        <v>0</v>
      </c>
      <c r="BG148" s="42">
        <f>IF('Indicator Data'!BH152="No Data",1,IF('Indicator Data imputation'!BH151&lt;&gt;"",1,0))</f>
        <v>1</v>
      </c>
      <c r="BH148" s="42">
        <f>IF('Indicator Data'!BI152="No Data",1,IF('Indicator Data imputation'!BI151&lt;&gt;"",1,0))</f>
        <v>0</v>
      </c>
      <c r="BI148" s="42">
        <f>IF('Indicator Data'!BJ152="No Data",1,IF('Indicator Data imputation'!BJ151&lt;&gt;"",1,0))</f>
        <v>0</v>
      </c>
      <c r="BJ148" s="42">
        <f>IF('Indicator Data'!BK152="No Data",1,IF('Indicator Data imputation'!BK151&lt;&gt;"",1,0))</f>
        <v>0</v>
      </c>
      <c r="BK148" s="42">
        <f>IF('Indicator Data'!BL152="No Data",1,IF('Indicator Data imputation'!BL151&lt;&gt;"",1,0))</f>
        <v>0</v>
      </c>
      <c r="BL148" s="42">
        <f>IF('Indicator Data'!BM152="No Data",1,IF('Indicator Data imputation'!BM151&lt;&gt;"",1,0))</f>
        <v>0</v>
      </c>
      <c r="BM148" s="42">
        <f>IF('Indicator Data'!BN152="No Data",1,IF('Indicator Data imputation'!BN151&lt;&gt;"",1,0))</f>
        <v>0</v>
      </c>
      <c r="BN148" s="42">
        <f>IF('Indicator Data'!BO152="No Data",1,IF('Indicator Data imputation'!BO151&lt;&gt;"",1,0))</f>
        <v>0</v>
      </c>
      <c r="BO148" s="42">
        <f>IF('Indicator Data'!BP152="No Data",1,IF('Indicator Data imputation'!BP151&lt;&gt;"",1,0))</f>
        <v>0</v>
      </c>
      <c r="BP148" s="42">
        <f>IF('Indicator Data'!BQ152="No Data",1,IF('Indicator Data imputation'!BQ151&lt;&gt;"",1,0))</f>
        <v>0</v>
      </c>
      <c r="BQ148" s="42">
        <f>IF('Indicator Data'!BR152="No Data",1,IF('Indicator Data imputation'!BR151&lt;&gt;"",1,0))</f>
        <v>0</v>
      </c>
      <c r="BR148" s="42">
        <f>IF('Indicator Data'!BS152="No Data",1,IF('Indicator Data imputation'!BS151&lt;&gt;"",1,0))</f>
        <v>0</v>
      </c>
      <c r="BS148" s="42">
        <f>IF('Indicator Data'!BT152="No Data",1,IF('Indicator Data imputation'!BT151&lt;&gt;"",1,0))</f>
        <v>0</v>
      </c>
      <c r="BT148" s="42">
        <f>IF('Indicator Data'!BU152="No Data",1,IF('Indicator Data imputation'!BU151&lt;&gt;"",1,0))</f>
        <v>0</v>
      </c>
      <c r="BU148">
        <f t="shared" si="6"/>
        <v>10</v>
      </c>
      <c r="BV148" s="44">
        <f t="shared" si="7"/>
        <v>0.13333333333333333</v>
      </c>
    </row>
    <row r="149" spans="1:74">
      <c r="A149" t="str">
        <f>'Indicator Data'!B153</f>
        <v>STP</v>
      </c>
      <c r="B149" s="42">
        <f>IF('Indicator Data'!C153="No Data",1,IF('Indicator Data imputation'!C152&lt;&gt;"",1,0))</f>
        <v>0</v>
      </c>
      <c r="C149" s="42">
        <f>IF('Indicator Data'!D153="No Data",1,IF('Indicator Data imputation'!D152&lt;&gt;"",1,0))</f>
        <v>0</v>
      </c>
      <c r="D149" s="42">
        <f>IF('Indicator Data'!E153="No Data",1,IF('Indicator Data imputation'!E152&lt;&gt;"",1,0))</f>
        <v>0</v>
      </c>
      <c r="E149" s="42">
        <f>IF('Indicator Data'!F153="No Data",1,IF('Indicator Data imputation'!F152&lt;&gt;"",1,0))</f>
        <v>0</v>
      </c>
      <c r="F149" s="42">
        <f>IF('Indicator Data'!G153="No Data",1,IF('Indicator Data imputation'!G152&lt;&gt;"",1,0))</f>
        <v>0</v>
      </c>
      <c r="G149" s="42">
        <f>IF('Indicator Data'!H153="No Data",1,IF('Indicator Data imputation'!H152&lt;&gt;"",1,0))</f>
        <v>0</v>
      </c>
      <c r="H149" s="42">
        <f>IF('Indicator Data'!I153="No Data",1,IF('Indicator Data imputation'!I152&lt;&gt;"",1,0))</f>
        <v>0</v>
      </c>
      <c r="I149" s="42">
        <f>IF('Indicator Data'!J153="No Data",1,IF('Indicator Data imputation'!J152&lt;&gt;"",1,0))</f>
        <v>0</v>
      </c>
      <c r="J149" s="42">
        <f>IF('Indicator Data'!K153="No Data",1,IF('Indicator Data imputation'!K152&lt;&gt;"",1,0))</f>
        <v>0</v>
      </c>
      <c r="K149" s="42">
        <f>IF('Indicator Data'!L153="No Data",1,IF('Indicator Data imputation'!L152&lt;&gt;"",1,0))</f>
        <v>0</v>
      </c>
      <c r="L149" s="42">
        <f>IF('Indicator Data'!M153="No Data",1,IF('Indicator Data imputation'!M152&lt;&gt;"",1,0))</f>
        <v>0</v>
      </c>
      <c r="M149" s="42">
        <f>IF('Indicator Data'!N153="No Data",1,IF('Indicator Data imputation'!N152&lt;&gt;"",1,0))</f>
        <v>0</v>
      </c>
      <c r="N149" s="42">
        <f>IF('Indicator Data'!O153="No Data",1,IF('Indicator Data imputation'!O152&lt;&gt;"",1,0))</f>
        <v>0</v>
      </c>
      <c r="O149" s="42">
        <f>IF('Indicator Data'!P153="No Data",1,IF('Indicator Data imputation'!P152&lt;&gt;"",1,0))</f>
        <v>0</v>
      </c>
      <c r="P149" s="42">
        <f>IF('Indicator Data'!Q153="No Data",1,IF('Indicator Data imputation'!Q152&lt;&gt;"",1,0))</f>
        <v>0</v>
      </c>
      <c r="Q149" s="42">
        <f>IF('Indicator Data'!R153="No Data",1,IF('Indicator Data imputation'!R152&lt;&gt;"",1,0))</f>
        <v>0</v>
      </c>
      <c r="R149" s="42">
        <f>IF('Indicator Data'!S153="No Data",1,IF('Indicator Data imputation'!S152&lt;&gt;"",1,0))</f>
        <v>0</v>
      </c>
      <c r="S149" s="42">
        <f>IF('Indicator Data'!T153="No Data",1,IF('Indicator Data imputation'!T152&lt;&gt;"",1,0))</f>
        <v>0</v>
      </c>
      <c r="T149" s="42">
        <f>IF('Indicator Data'!U153="No Data",1,IF('Indicator Data imputation'!U152&lt;&gt;"",1,0))</f>
        <v>0</v>
      </c>
      <c r="U149" s="42">
        <f>IF('Indicator Data'!V153="No Data",1,IF('Indicator Data imputation'!V152&lt;&gt;"",1,0))</f>
        <v>0</v>
      </c>
      <c r="V149" s="42">
        <f>IF('Indicator Data'!W153="No Data",1,IF('Indicator Data imputation'!W152&lt;&gt;"",1,0))</f>
        <v>0</v>
      </c>
      <c r="W149" s="42">
        <f>IF('Indicator Data'!X153="No Data",1,IF('Indicator Data imputation'!X152&lt;&gt;"",1,0))</f>
        <v>0</v>
      </c>
      <c r="X149" s="42">
        <f>IF('Indicator Data'!Y153="No Data",1,IF('Indicator Data imputation'!Y152&lt;&gt;"",1,0))</f>
        <v>0</v>
      </c>
      <c r="Y149" s="42">
        <f>IF('Indicator Data'!Z153="No Data",1,IF('Indicator Data imputation'!Z152&lt;&gt;"",1,0))</f>
        <v>0</v>
      </c>
      <c r="Z149" s="42">
        <f>IF('Indicator Data'!AA153="No Data",1,IF('Indicator Data imputation'!AA152&lt;&gt;"",1,0))</f>
        <v>0</v>
      </c>
      <c r="AA149" s="42">
        <f>IF('Indicator Data'!AB153="No Data",1,IF('Indicator Data imputation'!AB152&lt;&gt;"",1,0))</f>
        <v>0</v>
      </c>
      <c r="AB149" s="42">
        <f>IF('Indicator Data'!AC153="No Data",1,IF('Indicator Data imputation'!AC152&lt;&gt;"",1,0))</f>
        <v>0</v>
      </c>
      <c r="AC149" s="42">
        <f>IF('Indicator Data'!AD153="No Data",1,IF('Indicator Data imputation'!AD152&lt;&gt;"",1,0))</f>
        <v>0</v>
      </c>
      <c r="AD149" s="42">
        <f>IF('Indicator Data'!AE153="No Data",1,IF('Indicator Data imputation'!AE152&lt;&gt;"",1,0))</f>
        <v>0</v>
      </c>
      <c r="AE149" s="42">
        <f>IF('Indicator Data'!AF153="No Data",1,IF('Indicator Data imputation'!AF152&lt;&gt;"",1,0))</f>
        <v>0</v>
      </c>
      <c r="AF149" s="42">
        <f>IF('Indicator Data'!AG153="No Data",1,IF('Indicator Data imputation'!AG152&lt;&gt;"",1,0))</f>
        <v>0</v>
      </c>
      <c r="AG149" s="42">
        <f>IF('Indicator Data'!AH153="No Data",1,IF('Indicator Data imputation'!AH152&lt;&gt;"",1,0))</f>
        <v>0</v>
      </c>
      <c r="AH149" s="42">
        <f>IF('Indicator Data'!AI153="No Data",1,IF('Indicator Data imputation'!AI152&lt;&gt;"",1,0))</f>
        <v>0</v>
      </c>
      <c r="AI149" s="42">
        <f>IF('Indicator Data'!AJ153="No Data",1,IF('Indicator Data imputation'!AJ152&lt;&gt;"",1,0))</f>
        <v>0</v>
      </c>
      <c r="AJ149" s="42">
        <f>IF('Indicator Data'!AK153="No Data",1,IF('Indicator Data imputation'!AK152&lt;&gt;"",1,0))</f>
        <v>0</v>
      </c>
      <c r="AK149" s="42">
        <f>IF('Indicator Data'!AL153="No Data",1,IF('Indicator Data imputation'!AL152&lt;&gt;"",1,0))</f>
        <v>0</v>
      </c>
      <c r="AL149" s="42">
        <f>IF('Indicator Data'!AM153="No Data",1,IF('Indicator Data imputation'!AM152&lt;&gt;"",1,0))</f>
        <v>0</v>
      </c>
      <c r="AM149" s="42">
        <f>IF('Indicator Data'!AN153="No Data",1,IF('Indicator Data imputation'!AN152&lt;&gt;"",1,0))</f>
        <v>0</v>
      </c>
      <c r="AN149" s="42">
        <f>IF('Indicator Data'!AO153="No Data",1,IF('Indicator Data imputation'!AO152&lt;&gt;"",1,0))</f>
        <v>0</v>
      </c>
      <c r="AO149" s="42">
        <f>IF('Indicator Data'!AP153="No Data",1,IF('Indicator Data imputation'!AP152&lt;&gt;"",1,0))</f>
        <v>0</v>
      </c>
      <c r="AP149" s="42">
        <f>IF('Indicator Data'!AQ153="No Data",1,IF('Indicator Data imputation'!AQ152&lt;&gt;"",1,0))</f>
        <v>0</v>
      </c>
      <c r="AQ149" s="42">
        <f>IF('Indicator Data'!AR153="No Data",1,IF('Indicator Data imputation'!AR152&lt;&gt;"",1,0))</f>
        <v>0</v>
      </c>
      <c r="AR149" s="42">
        <f>IF('Indicator Data'!AS153="No Data",1,IF('Indicator Data imputation'!AS152&lt;&gt;"",1,0))</f>
        <v>0</v>
      </c>
      <c r="AS149" s="42">
        <f>IF('Indicator Data'!AT153="No Data",1,IF('Indicator Data imputation'!AT152&lt;&gt;"",1,0))</f>
        <v>0</v>
      </c>
      <c r="AT149" s="42">
        <f>IF('Indicator Data'!AU153="No Data",1,IF('Indicator Data imputation'!AU152&lt;&gt;"",1,0))</f>
        <v>0</v>
      </c>
      <c r="AU149" s="42">
        <f>IF('Indicator Data'!AV153="No Data",1,IF('Indicator Data imputation'!AV152&lt;&gt;"",1,0))</f>
        <v>0</v>
      </c>
      <c r="AV149" s="42">
        <f>IF('Indicator Data'!AW153="No Data",1,IF('Indicator Data imputation'!AW152&lt;&gt;"",1,0))</f>
        <v>0</v>
      </c>
      <c r="AW149" s="42">
        <f>IF('Indicator Data'!AX153="No Data",1,IF('Indicator Data imputation'!AX152&lt;&gt;"",1,0))</f>
        <v>0</v>
      </c>
      <c r="AX149" s="42">
        <f>IF('Indicator Data'!AY153="No Data",1,IF('Indicator Data imputation'!AY152&lt;&gt;"",1,0))</f>
        <v>0</v>
      </c>
      <c r="AY149" s="42">
        <f>IF('Indicator Data'!AZ153="No Data",1,IF('Indicator Data imputation'!AZ152&lt;&gt;"",1,0))</f>
        <v>0</v>
      </c>
      <c r="AZ149" s="42">
        <f>IF('Indicator Data'!BA153="No Data",1,IF('Indicator Data imputation'!BA152&lt;&gt;"",1,0))</f>
        <v>0</v>
      </c>
      <c r="BA149" s="42">
        <f>IF('Indicator Data'!BB153="No Data",1,IF('Indicator Data imputation'!BB152&lt;&gt;"",1,0))</f>
        <v>0</v>
      </c>
      <c r="BB149" s="42">
        <f>IF('Indicator Data'!BC153="No Data",1,IF('Indicator Data imputation'!BC152&lt;&gt;"",1,0))</f>
        <v>0</v>
      </c>
      <c r="BC149" s="42">
        <f>IF('Indicator Data'!BD153="No Data",1,IF('Indicator Data imputation'!BD152&lt;&gt;"",1,0))</f>
        <v>0</v>
      </c>
      <c r="BD149" s="42">
        <f>IF('Indicator Data'!BE153="No Data",1,IF('Indicator Data imputation'!BE152&lt;&gt;"",1,0))</f>
        <v>0</v>
      </c>
      <c r="BE149" s="42">
        <f>IF('Indicator Data'!BF153="No Data",1,IF('Indicator Data imputation'!BF152&lt;&gt;"",1,0))</f>
        <v>1</v>
      </c>
      <c r="BF149" s="42">
        <f>IF('Indicator Data'!BG153="No Data",1,IF('Indicator Data imputation'!BG152&lt;&gt;"",1,0))</f>
        <v>0</v>
      </c>
      <c r="BG149" s="42">
        <f>IF('Indicator Data'!BH153="No Data",1,IF('Indicator Data imputation'!BH152&lt;&gt;"",1,0))</f>
        <v>0</v>
      </c>
      <c r="BH149" s="42">
        <f>IF('Indicator Data'!BI153="No Data",1,IF('Indicator Data imputation'!BI152&lt;&gt;"",1,0))</f>
        <v>0</v>
      </c>
      <c r="BI149" s="42">
        <f>IF('Indicator Data'!BJ153="No Data",1,IF('Indicator Data imputation'!BJ152&lt;&gt;"",1,0))</f>
        <v>0</v>
      </c>
      <c r="BJ149" s="42">
        <f>IF('Indicator Data'!BK153="No Data",1,IF('Indicator Data imputation'!BK152&lt;&gt;"",1,0))</f>
        <v>0</v>
      </c>
      <c r="BK149" s="42">
        <f>IF('Indicator Data'!BL153="No Data",1,IF('Indicator Data imputation'!BL152&lt;&gt;"",1,0))</f>
        <v>0</v>
      </c>
      <c r="BL149" s="42">
        <f>IF('Indicator Data'!BM153="No Data",1,IF('Indicator Data imputation'!BM152&lt;&gt;"",1,0))</f>
        <v>0</v>
      </c>
      <c r="BM149" s="42">
        <f>IF('Indicator Data'!BN153="No Data",1,IF('Indicator Data imputation'!BN152&lt;&gt;"",1,0))</f>
        <v>0</v>
      </c>
      <c r="BN149" s="42">
        <f>IF('Indicator Data'!BO153="No Data",1,IF('Indicator Data imputation'!BO152&lt;&gt;"",1,0))</f>
        <v>0</v>
      </c>
      <c r="BO149" s="42">
        <f>IF('Indicator Data'!BP153="No Data",1,IF('Indicator Data imputation'!BP152&lt;&gt;"",1,0))</f>
        <v>0</v>
      </c>
      <c r="BP149" s="42">
        <f>IF('Indicator Data'!BQ153="No Data",1,IF('Indicator Data imputation'!BQ152&lt;&gt;"",1,0))</f>
        <v>0</v>
      </c>
      <c r="BQ149" s="42">
        <f>IF('Indicator Data'!BR153="No Data",1,IF('Indicator Data imputation'!BR152&lt;&gt;"",1,0))</f>
        <v>0</v>
      </c>
      <c r="BR149" s="42">
        <f>IF('Indicator Data'!BS153="No Data",1,IF('Indicator Data imputation'!BS152&lt;&gt;"",1,0))</f>
        <v>0</v>
      </c>
      <c r="BS149" s="42">
        <f>IF('Indicator Data'!BT153="No Data",1,IF('Indicator Data imputation'!BT152&lt;&gt;"",1,0))</f>
        <v>0</v>
      </c>
      <c r="BT149" s="42">
        <f>IF('Indicator Data'!BU153="No Data",1,IF('Indicator Data imputation'!BU152&lt;&gt;"",1,0))</f>
        <v>0</v>
      </c>
      <c r="BU149">
        <f t="shared" si="6"/>
        <v>1</v>
      </c>
      <c r="BV149" s="44">
        <f t="shared" si="7"/>
        <v>1.3333333333333334E-2</v>
      </c>
    </row>
    <row r="150" spans="1:74">
      <c r="A150" t="str">
        <f>'Indicator Data'!B154</f>
        <v>SAU</v>
      </c>
      <c r="B150" s="42">
        <f>IF('Indicator Data'!C154="No Data",1,IF('Indicator Data imputation'!C153&lt;&gt;"",1,0))</f>
        <v>0</v>
      </c>
      <c r="C150" s="42">
        <f>IF('Indicator Data'!D154="No Data",1,IF('Indicator Data imputation'!D153&lt;&gt;"",1,0))</f>
        <v>0</v>
      </c>
      <c r="D150" s="42">
        <f>IF('Indicator Data'!E154="No Data",1,IF('Indicator Data imputation'!E153&lt;&gt;"",1,0))</f>
        <v>0</v>
      </c>
      <c r="E150" s="42">
        <f>IF('Indicator Data'!F154="No Data",1,IF('Indicator Data imputation'!F153&lt;&gt;"",1,0))</f>
        <v>0</v>
      </c>
      <c r="F150" s="42">
        <f>IF('Indicator Data'!G154="No Data",1,IF('Indicator Data imputation'!G153&lt;&gt;"",1,0))</f>
        <v>0</v>
      </c>
      <c r="G150" s="42">
        <f>IF('Indicator Data'!H154="No Data",1,IF('Indicator Data imputation'!H153&lt;&gt;"",1,0))</f>
        <v>0</v>
      </c>
      <c r="H150" s="42">
        <f>IF('Indicator Data'!I154="No Data",1,IF('Indicator Data imputation'!I153&lt;&gt;"",1,0))</f>
        <v>0</v>
      </c>
      <c r="I150" s="42">
        <f>IF('Indicator Data'!J154="No Data",1,IF('Indicator Data imputation'!J153&lt;&gt;"",1,0))</f>
        <v>0</v>
      </c>
      <c r="J150" s="42">
        <f>IF('Indicator Data'!K154="No Data",1,IF('Indicator Data imputation'!K153&lt;&gt;"",1,0))</f>
        <v>0</v>
      </c>
      <c r="K150" s="42">
        <f>IF('Indicator Data'!L154="No Data",1,IF('Indicator Data imputation'!L153&lt;&gt;"",1,0))</f>
        <v>0</v>
      </c>
      <c r="L150" s="42">
        <f>IF('Indicator Data'!M154="No Data",1,IF('Indicator Data imputation'!M153&lt;&gt;"",1,0))</f>
        <v>0</v>
      </c>
      <c r="M150" s="42">
        <f>IF('Indicator Data'!N154="No Data",1,IF('Indicator Data imputation'!N153&lt;&gt;"",1,0))</f>
        <v>1</v>
      </c>
      <c r="N150" s="42">
        <f>IF('Indicator Data'!O154="No Data",1,IF('Indicator Data imputation'!O153&lt;&gt;"",1,0))</f>
        <v>1</v>
      </c>
      <c r="O150" s="42">
        <f>IF('Indicator Data'!P154="No Data",1,IF('Indicator Data imputation'!P153&lt;&gt;"",1,0))</f>
        <v>1</v>
      </c>
      <c r="P150" s="42">
        <f>IF('Indicator Data'!Q154="No Data",1,IF('Indicator Data imputation'!Q153&lt;&gt;"",1,0))</f>
        <v>0</v>
      </c>
      <c r="Q150" s="42">
        <f>IF('Indicator Data'!R154="No Data",1,IF('Indicator Data imputation'!R153&lt;&gt;"",1,0))</f>
        <v>0</v>
      </c>
      <c r="R150" s="42">
        <f>IF('Indicator Data'!S154="No Data",1,IF('Indicator Data imputation'!S153&lt;&gt;"",1,0))</f>
        <v>0</v>
      </c>
      <c r="S150" s="42">
        <f>IF('Indicator Data'!T154="No Data",1,IF('Indicator Data imputation'!T153&lt;&gt;"",1,0))</f>
        <v>0</v>
      </c>
      <c r="T150" s="42">
        <f>IF('Indicator Data'!U154="No Data",1,IF('Indicator Data imputation'!U153&lt;&gt;"",1,0))</f>
        <v>0</v>
      </c>
      <c r="U150" s="42">
        <f>IF('Indicator Data'!V154="No Data",1,IF('Indicator Data imputation'!V153&lt;&gt;"",1,0))</f>
        <v>0</v>
      </c>
      <c r="V150" s="42">
        <f>IF('Indicator Data'!W154="No Data",1,IF('Indicator Data imputation'!W153&lt;&gt;"",1,0))</f>
        <v>0</v>
      </c>
      <c r="W150" s="42">
        <f>IF('Indicator Data'!X154="No Data",1,IF('Indicator Data imputation'!X153&lt;&gt;"",1,0))</f>
        <v>0</v>
      </c>
      <c r="X150" s="42">
        <f>IF('Indicator Data'!Y154="No Data",1,IF('Indicator Data imputation'!Y153&lt;&gt;"",1,0))</f>
        <v>1</v>
      </c>
      <c r="Y150" s="42">
        <f>IF('Indicator Data'!Z154="No Data",1,IF('Indicator Data imputation'!Z153&lt;&gt;"",1,0))</f>
        <v>0</v>
      </c>
      <c r="Z150" s="42">
        <f>IF('Indicator Data'!AA154="No Data",1,IF('Indicator Data imputation'!AA153&lt;&gt;"",1,0))</f>
        <v>1</v>
      </c>
      <c r="AA150" s="42">
        <f>IF('Indicator Data'!AB154="No Data",1,IF('Indicator Data imputation'!AB153&lt;&gt;"",1,0))</f>
        <v>0</v>
      </c>
      <c r="AB150" s="42">
        <f>IF('Indicator Data'!AC154="No Data",1,IF('Indicator Data imputation'!AC153&lt;&gt;"",1,0))</f>
        <v>0</v>
      </c>
      <c r="AC150" s="42">
        <f>IF('Indicator Data'!AD154="No Data",1,IF('Indicator Data imputation'!AD153&lt;&gt;"",1,0))</f>
        <v>0</v>
      </c>
      <c r="AD150" s="42">
        <f>IF('Indicator Data'!AE154="No Data",1,IF('Indicator Data imputation'!AE153&lt;&gt;"",1,0))</f>
        <v>0</v>
      </c>
      <c r="AE150" s="42">
        <f>IF('Indicator Data'!AF154="No Data",1,IF('Indicator Data imputation'!AF153&lt;&gt;"",1,0))</f>
        <v>0</v>
      </c>
      <c r="AF150" s="42">
        <f>IF('Indicator Data'!AG154="No Data",1,IF('Indicator Data imputation'!AG153&lt;&gt;"",1,0))</f>
        <v>0</v>
      </c>
      <c r="AG150" s="42">
        <f>IF('Indicator Data'!AH154="No Data",1,IF('Indicator Data imputation'!AH153&lt;&gt;"",1,0))</f>
        <v>0</v>
      </c>
      <c r="AH150" s="42">
        <f>IF('Indicator Data'!AI154="No Data",1,IF('Indicator Data imputation'!AI153&lt;&gt;"",1,0))</f>
        <v>1</v>
      </c>
      <c r="AI150" s="42">
        <f>IF('Indicator Data'!AJ154="No Data",1,IF('Indicator Data imputation'!AJ153&lt;&gt;"",1,0))</f>
        <v>0</v>
      </c>
      <c r="AJ150" s="42">
        <f>IF('Indicator Data'!AK154="No Data",1,IF('Indicator Data imputation'!AK153&lt;&gt;"",1,0))</f>
        <v>0</v>
      </c>
      <c r="AK150" s="42">
        <f>IF('Indicator Data'!AL154="No Data",1,IF('Indicator Data imputation'!AL153&lt;&gt;"",1,0))</f>
        <v>0</v>
      </c>
      <c r="AL150" s="42">
        <f>IF('Indicator Data'!AM154="No Data",1,IF('Indicator Data imputation'!AM153&lt;&gt;"",1,0))</f>
        <v>1</v>
      </c>
      <c r="AM150" s="42">
        <f>IF('Indicator Data'!AN154="No Data",1,IF('Indicator Data imputation'!AN153&lt;&gt;"",1,0))</f>
        <v>0</v>
      </c>
      <c r="AN150" s="42">
        <f>IF('Indicator Data'!AO154="No Data",1,IF('Indicator Data imputation'!AO153&lt;&gt;"",1,0))</f>
        <v>0</v>
      </c>
      <c r="AO150" s="42">
        <f>IF('Indicator Data'!AP154="No Data",1,IF('Indicator Data imputation'!AP153&lt;&gt;"",1,0))</f>
        <v>0</v>
      </c>
      <c r="AP150" s="42">
        <f>IF('Indicator Data'!AQ154="No Data",1,IF('Indicator Data imputation'!AQ153&lt;&gt;"",1,0))</f>
        <v>0</v>
      </c>
      <c r="AQ150" s="42">
        <f>IF('Indicator Data'!AR154="No Data",1,IF('Indicator Data imputation'!AR153&lt;&gt;"",1,0))</f>
        <v>0</v>
      </c>
      <c r="AR150" s="42">
        <f>IF('Indicator Data'!AS154="No Data",1,IF('Indicator Data imputation'!AS153&lt;&gt;"",1,0))</f>
        <v>0</v>
      </c>
      <c r="AS150" s="42">
        <f>IF('Indicator Data'!AT154="No Data",1,IF('Indicator Data imputation'!AT153&lt;&gt;"",1,0))</f>
        <v>0</v>
      </c>
      <c r="AT150" s="42">
        <f>IF('Indicator Data'!AU154="No Data",1,IF('Indicator Data imputation'!AU153&lt;&gt;"",1,0))</f>
        <v>0</v>
      </c>
      <c r="AU150" s="42">
        <f>IF('Indicator Data'!AV154="No Data",1,IF('Indicator Data imputation'!AV153&lt;&gt;"",1,0))</f>
        <v>0</v>
      </c>
      <c r="AV150" s="42">
        <f>IF('Indicator Data'!AW154="No Data",1,IF('Indicator Data imputation'!AW153&lt;&gt;"",1,0))</f>
        <v>1</v>
      </c>
      <c r="AW150" s="42">
        <f>IF('Indicator Data'!AX154="No Data",1,IF('Indicator Data imputation'!AX153&lt;&gt;"",1,0))</f>
        <v>0</v>
      </c>
      <c r="AX150" s="42">
        <f>IF('Indicator Data'!AY154="No Data",1,IF('Indicator Data imputation'!AY153&lt;&gt;"",1,0))</f>
        <v>0</v>
      </c>
      <c r="AY150" s="42">
        <f>IF('Indicator Data'!AZ154="No Data",1,IF('Indicator Data imputation'!AZ153&lt;&gt;"",1,0))</f>
        <v>0</v>
      </c>
      <c r="AZ150" s="42">
        <f>IF('Indicator Data'!BA154="No Data",1,IF('Indicator Data imputation'!BA153&lt;&gt;"",1,0))</f>
        <v>0</v>
      </c>
      <c r="BA150" s="42">
        <f>IF('Indicator Data'!BB154="No Data",1,IF('Indicator Data imputation'!BB153&lt;&gt;"",1,0))</f>
        <v>0</v>
      </c>
      <c r="BB150" s="42">
        <f>IF('Indicator Data'!BC154="No Data",1,IF('Indicator Data imputation'!BC153&lt;&gt;"",1,0))</f>
        <v>0</v>
      </c>
      <c r="BC150" s="42">
        <f>IF('Indicator Data'!BD154="No Data",1,IF('Indicator Data imputation'!BD153&lt;&gt;"",1,0))</f>
        <v>0</v>
      </c>
      <c r="BD150" s="42">
        <f>IF('Indicator Data'!BE154="No Data",1,IF('Indicator Data imputation'!BE153&lt;&gt;"",1,0))</f>
        <v>0</v>
      </c>
      <c r="BE150" s="42">
        <f>IF('Indicator Data'!BF154="No Data",1,IF('Indicator Data imputation'!BF153&lt;&gt;"",1,0))</f>
        <v>1</v>
      </c>
      <c r="BF150" s="42">
        <f>IF('Indicator Data'!BG154="No Data",1,IF('Indicator Data imputation'!BG153&lt;&gt;"",1,0))</f>
        <v>0</v>
      </c>
      <c r="BG150" s="42">
        <f>IF('Indicator Data'!BH154="No Data",1,IF('Indicator Data imputation'!BH153&lt;&gt;"",1,0))</f>
        <v>0</v>
      </c>
      <c r="BH150" s="42">
        <f>IF('Indicator Data'!BI154="No Data",1,IF('Indicator Data imputation'!BI153&lt;&gt;"",1,0))</f>
        <v>0</v>
      </c>
      <c r="BI150" s="42">
        <f>IF('Indicator Data'!BJ154="No Data",1,IF('Indicator Data imputation'!BJ153&lt;&gt;"",1,0))</f>
        <v>0</v>
      </c>
      <c r="BJ150" s="42">
        <f>IF('Indicator Data'!BK154="No Data",1,IF('Indicator Data imputation'!BK153&lt;&gt;"",1,0))</f>
        <v>0</v>
      </c>
      <c r="BK150" s="42">
        <f>IF('Indicator Data'!BL154="No Data",1,IF('Indicator Data imputation'!BL153&lt;&gt;"",1,0))</f>
        <v>0</v>
      </c>
      <c r="BL150" s="42">
        <f>IF('Indicator Data'!BM154="No Data",1,IF('Indicator Data imputation'!BM153&lt;&gt;"",1,0))</f>
        <v>0</v>
      </c>
      <c r="BM150" s="42">
        <f>IF('Indicator Data'!BN154="No Data",1,IF('Indicator Data imputation'!BN153&lt;&gt;"",1,0))</f>
        <v>0</v>
      </c>
      <c r="BN150" s="42">
        <f>IF('Indicator Data'!BO154="No Data",1,IF('Indicator Data imputation'!BO153&lt;&gt;"",1,0))</f>
        <v>0</v>
      </c>
      <c r="BO150" s="42">
        <f>IF('Indicator Data'!BP154="No Data",1,IF('Indicator Data imputation'!BP153&lt;&gt;"",1,0))</f>
        <v>0</v>
      </c>
      <c r="BP150" s="42">
        <f>IF('Indicator Data'!BQ154="No Data",1,IF('Indicator Data imputation'!BQ153&lt;&gt;"",1,0))</f>
        <v>0</v>
      </c>
      <c r="BQ150" s="42">
        <f>IF('Indicator Data'!BR154="No Data",1,IF('Indicator Data imputation'!BR153&lt;&gt;"",1,0))</f>
        <v>0</v>
      </c>
      <c r="BR150" s="42">
        <f>IF('Indicator Data'!BS154="No Data",1,IF('Indicator Data imputation'!BS153&lt;&gt;"",1,0))</f>
        <v>0</v>
      </c>
      <c r="BS150" s="42">
        <f>IF('Indicator Data'!BT154="No Data",1,IF('Indicator Data imputation'!BT153&lt;&gt;"",1,0))</f>
        <v>0</v>
      </c>
      <c r="BT150" s="42">
        <f>IF('Indicator Data'!BU154="No Data",1,IF('Indicator Data imputation'!BU153&lt;&gt;"",1,0))</f>
        <v>0</v>
      </c>
      <c r="BU150">
        <f t="shared" si="6"/>
        <v>9</v>
      </c>
      <c r="BV150" s="44">
        <f t="shared" si="7"/>
        <v>0.12</v>
      </c>
    </row>
    <row r="151" spans="1:74">
      <c r="A151" t="str">
        <f>'Indicator Data'!B155</f>
        <v>SEN</v>
      </c>
      <c r="B151" s="42">
        <f>IF('Indicator Data'!C155="No Data",1,IF('Indicator Data imputation'!C154&lt;&gt;"",1,0))</f>
        <v>0</v>
      </c>
      <c r="C151" s="42">
        <f>IF('Indicator Data'!D155="No Data",1,IF('Indicator Data imputation'!D154&lt;&gt;"",1,0))</f>
        <v>0</v>
      </c>
      <c r="D151" s="42">
        <f>IF('Indicator Data'!E155="No Data",1,IF('Indicator Data imputation'!E154&lt;&gt;"",1,0))</f>
        <v>0</v>
      </c>
      <c r="E151" s="42">
        <f>IF('Indicator Data'!F155="No Data",1,IF('Indicator Data imputation'!F154&lt;&gt;"",1,0))</f>
        <v>0</v>
      </c>
      <c r="F151" s="42">
        <f>IF('Indicator Data'!G155="No Data",1,IF('Indicator Data imputation'!G154&lt;&gt;"",1,0))</f>
        <v>0</v>
      </c>
      <c r="G151" s="42">
        <f>IF('Indicator Data'!H155="No Data",1,IF('Indicator Data imputation'!H154&lt;&gt;"",1,0))</f>
        <v>0</v>
      </c>
      <c r="H151" s="42">
        <f>IF('Indicator Data'!I155="No Data",1,IF('Indicator Data imputation'!I154&lt;&gt;"",1,0))</f>
        <v>0</v>
      </c>
      <c r="I151" s="42">
        <f>IF('Indicator Data'!J155="No Data",1,IF('Indicator Data imputation'!J154&lt;&gt;"",1,0))</f>
        <v>0</v>
      </c>
      <c r="J151" s="42">
        <f>IF('Indicator Data'!K155="No Data",1,IF('Indicator Data imputation'!K154&lt;&gt;"",1,0))</f>
        <v>0</v>
      </c>
      <c r="K151" s="42">
        <f>IF('Indicator Data'!L155="No Data",1,IF('Indicator Data imputation'!L154&lt;&gt;"",1,0))</f>
        <v>0</v>
      </c>
      <c r="L151" s="42">
        <f>IF('Indicator Data'!M155="No Data",1,IF('Indicator Data imputation'!M154&lt;&gt;"",1,0))</f>
        <v>0</v>
      </c>
      <c r="M151" s="42">
        <f>IF('Indicator Data'!N155="No Data",1,IF('Indicator Data imputation'!N154&lt;&gt;"",1,0))</f>
        <v>0</v>
      </c>
      <c r="N151" s="42">
        <f>IF('Indicator Data'!O155="No Data",1,IF('Indicator Data imputation'!O154&lt;&gt;"",1,0))</f>
        <v>0</v>
      </c>
      <c r="O151" s="42">
        <f>IF('Indicator Data'!P155="No Data",1,IF('Indicator Data imputation'!P154&lt;&gt;"",1,0))</f>
        <v>0</v>
      </c>
      <c r="P151" s="42">
        <f>IF('Indicator Data'!Q155="No Data",1,IF('Indicator Data imputation'!Q154&lt;&gt;"",1,0))</f>
        <v>0</v>
      </c>
      <c r="Q151" s="42">
        <f>IF('Indicator Data'!R155="No Data",1,IF('Indicator Data imputation'!R154&lt;&gt;"",1,0))</f>
        <v>0</v>
      </c>
      <c r="R151" s="42">
        <f>IF('Indicator Data'!S155="No Data",1,IF('Indicator Data imputation'!S154&lt;&gt;"",1,0))</f>
        <v>0</v>
      </c>
      <c r="S151" s="42">
        <f>IF('Indicator Data'!T155="No Data",1,IF('Indicator Data imputation'!T154&lt;&gt;"",1,0))</f>
        <v>0</v>
      </c>
      <c r="T151" s="42">
        <f>IF('Indicator Data'!U155="No Data",1,IF('Indicator Data imputation'!U154&lt;&gt;"",1,0))</f>
        <v>0</v>
      </c>
      <c r="U151" s="42">
        <f>IF('Indicator Data'!V155="No Data",1,IF('Indicator Data imputation'!V154&lt;&gt;"",1,0))</f>
        <v>0</v>
      </c>
      <c r="V151" s="42">
        <f>IF('Indicator Data'!W155="No Data",1,IF('Indicator Data imputation'!W154&lt;&gt;"",1,0))</f>
        <v>0</v>
      </c>
      <c r="W151" s="42">
        <f>IF('Indicator Data'!X155="No Data",1,IF('Indicator Data imputation'!X154&lt;&gt;"",1,0))</f>
        <v>0</v>
      </c>
      <c r="X151" s="42">
        <f>IF('Indicator Data'!Y155="No Data",1,IF('Indicator Data imputation'!Y154&lt;&gt;"",1,0))</f>
        <v>0</v>
      </c>
      <c r="Y151" s="42">
        <f>IF('Indicator Data'!Z155="No Data",1,IF('Indicator Data imputation'!Z154&lt;&gt;"",1,0))</f>
        <v>0</v>
      </c>
      <c r="Z151" s="42">
        <f>IF('Indicator Data'!AA155="No Data",1,IF('Indicator Data imputation'!AA154&lt;&gt;"",1,0))</f>
        <v>0</v>
      </c>
      <c r="AA151" s="42">
        <f>IF('Indicator Data'!AB155="No Data",1,IF('Indicator Data imputation'!AB154&lt;&gt;"",1,0))</f>
        <v>0</v>
      </c>
      <c r="AB151" s="42">
        <f>IF('Indicator Data'!AC155="No Data",1,IF('Indicator Data imputation'!AC154&lt;&gt;"",1,0))</f>
        <v>0</v>
      </c>
      <c r="AC151" s="42">
        <f>IF('Indicator Data'!AD155="No Data",1,IF('Indicator Data imputation'!AD154&lt;&gt;"",1,0))</f>
        <v>0</v>
      </c>
      <c r="AD151" s="42">
        <f>IF('Indicator Data'!AE155="No Data",1,IF('Indicator Data imputation'!AE154&lt;&gt;"",1,0))</f>
        <v>0</v>
      </c>
      <c r="AE151" s="42">
        <f>IF('Indicator Data'!AF155="No Data",1,IF('Indicator Data imputation'!AF154&lt;&gt;"",1,0))</f>
        <v>0</v>
      </c>
      <c r="AF151" s="42">
        <f>IF('Indicator Data'!AG155="No Data",1,IF('Indicator Data imputation'!AG154&lt;&gt;"",1,0))</f>
        <v>0</v>
      </c>
      <c r="AG151" s="42">
        <f>IF('Indicator Data'!AH155="No Data",1,IF('Indicator Data imputation'!AH154&lt;&gt;"",1,0))</f>
        <v>0</v>
      </c>
      <c r="AH151" s="42">
        <f>IF('Indicator Data'!AI155="No Data",1,IF('Indicator Data imputation'!AI154&lt;&gt;"",1,0))</f>
        <v>0</v>
      </c>
      <c r="AI151" s="42">
        <f>IF('Indicator Data'!AJ155="No Data",1,IF('Indicator Data imputation'!AJ154&lt;&gt;"",1,0))</f>
        <v>0</v>
      </c>
      <c r="AJ151" s="42">
        <f>IF('Indicator Data'!AK155="No Data",1,IF('Indicator Data imputation'!AK154&lt;&gt;"",1,0))</f>
        <v>0</v>
      </c>
      <c r="AK151" s="42">
        <f>IF('Indicator Data'!AL155="No Data",1,IF('Indicator Data imputation'!AL154&lt;&gt;"",1,0))</f>
        <v>0</v>
      </c>
      <c r="AL151" s="42">
        <f>IF('Indicator Data'!AM155="No Data",1,IF('Indicator Data imputation'!AM154&lt;&gt;"",1,0))</f>
        <v>0</v>
      </c>
      <c r="AM151" s="42">
        <f>IF('Indicator Data'!AN155="No Data",1,IF('Indicator Data imputation'!AN154&lt;&gt;"",1,0))</f>
        <v>0</v>
      </c>
      <c r="AN151" s="42">
        <f>IF('Indicator Data'!AO155="No Data",1,IF('Indicator Data imputation'!AO154&lt;&gt;"",1,0))</f>
        <v>0</v>
      </c>
      <c r="AO151" s="42">
        <f>IF('Indicator Data'!AP155="No Data",1,IF('Indicator Data imputation'!AP154&lt;&gt;"",1,0))</f>
        <v>0</v>
      </c>
      <c r="AP151" s="42">
        <f>IF('Indicator Data'!AQ155="No Data",1,IF('Indicator Data imputation'!AQ154&lt;&gt;"",1,0))</f>
        <v>0</v>
      </c>
      <c r="AQ151" s="42">
        <f>IF('Indicator Data'!AR155="No Data",1,IF('Indicator Data imputation'!AR154&lt;&gt;"",1,0))</f>
        <v>0</v>
      </c>
      <c r="AR151" s="42">
        <f>IF('Indicator Data'!AS155="No Data",1,IF('Indicator Data imputation'!AS154&lt;&gt;"",1,0))</f>
        <v>0</v>
      </c>
      <c r="AS151" s="42">
        <f>IF('Indicator Data'!AT155="No Data",1,IF('Indicator Data imputation'!AT154&lt;&gt;"",1,0))</f>
        <v>0</v>
      </c>
      <c r="AT151" s="42">
        <f>IF('Indicator Data'!AU155="No Data",1,IF('Indicator Data imputation'!AU154&lt;&gt;"",1,0))</f>
        <v>0</v>
      </c>
      <c r="AU151" s="42">
        <f>IF('Indicator Data'!AV155="No Data",1,IF('Indicator Data imputation'!AV154&lt;&gt;"",1,0))</f>
        <v>0</v>
      </c>
      <c r="AV151" s="42">
        <f>IF('Indicator Data'!AW155="No Data",1,IF('Indicator Data imputation'!AW154&lt;&gt;"",1,0))</f>
        <v>0</v>
      </c>
      <c r="AW151" s="42">
        <f>IF('Indicator Data'!AX155="No Data",1,IF('Indicator Data imputation'!AX154&lt;&gt;"",1,0))</f>
        <v>0</v>
      </c>
      <c r="AX151" s="42">
        <f>IF('Indicator Data'!AY155="No Data",1,IF('Indicator Data imputation'!AY154&lt;&gt;"",1,0))</f>
        <v>0</v>
      </c>
      <c r="AY151" s="42">
        <f>IF('Indicator Data'!AZ155="No Data",1,IF('Indicator Data imputation'!AZ154&lt;&gt;"",1,0))</f>
        <v>0</v>
      </c>
      <c r="AZ151" s="42">
        <f>IF('Indicator Data'!BA155="No Data",1,IF('Indicator Data imputation'!BA154&lt;&gt;"",1,0))</f>
        <v>0</v>
      </c>
      <c r="BA151" s="42">
        <f>IF('Indicator Data'!BB155="No Data",1,IF('Indicator Data imputation'!BB154&lt;&gt;"",1,0))</f>
        <v>0</v>
      </c>
      <c r="BB151" s="42">
        <f>IF('Indicator Data'!BC155="No Data",1,IF('Indicator Data imputation'!BC154&lt;&gt;"",1,0))</f>
        <v>0</v>
      </c>
      <c r="BC151" s="42">
        <f>IF('Indicator Data'!BD155="No Data",1,IF('Indicator Data imputation'!BD154&lt;&gt;"",1,0))</f>
        <v>0</v>
      </c>
      <c r="BD151" s="42">
        <f>IF('Indicator Data'!BE155="No Data",1,IF('Indicator Data imputation'!BE154&lt;&gt;"",1,0))</f>
        <v>0</v>
      </c>
      <c r="BE151" s="42">
        <f>IF('Indicator Data'!BF155="No Data",1,IF('Indicator Data imputation'!BF154&lt;&gt;"",1,0))</f>
        <v>0</v>
      </c>
      <c r="BF151" s="42">
        <f>IF('Indicator Data'!BG155="No Data",1,IF('Indicator Data imputation'!BG154&lt;&gt;"",1,0))</f>
        <v>0</v>
      </c>
      <c r="BG151" s="42">
        <f>IF('Indicator Data'!BH155="No Data",1,IF('Indicator Data imputation'!BH154&lt;&gt;"",1,0))</f>
        <v>0</v>
      </c>
      <c r="BH151" s="42">
        <f>IF('Indicator Data'!BI155="No Data",1,IF('Indicator Data imputation'!BI154&lt;&gt;"",1,0))</f>
        <v>0</v>
      </c>
      <c r="BI151" s="42">
        <f>IF('Indicator Data'!BJ155="No Data",1,IF('Indicator Data imputation'!BJ154&lt;&gt;"",1,0))</f>
        <v>0</v>
      </c>
      <c r="BJ151" s="42">
        <f>IF('Indicator Data'!BK155="No Data",1,IF('Indicator Data imputation'!BK154&lt;&gt;"",1,0))</f>
        <v>0</v>
      </c>
      <c r="BK151" s="42">
        <f>IF('Indicator Data'!BL155="No Data",1,IF('Indicator Data imputation'!BL154&lt;&gt;"",1,0))</f>
        <v>0</v>
      </c>
      <c r="BL151" s="42">
        <f>IF('Indicator Data'!BM155="No Data",1,IF('Indicator Data imputation'!BM154&lt;&gt;"",1,0))</f>
        <v>0</v>
      </c>
      <c r="BM151" s="42">
        <f>IF('Indicator Data'!BN155="No Data",1,IF('Indicator Data imputation'!BN154&lt;&gt;"",1,0))</f>
        <v>0</v>
      </c>
      <c r="BN151" s="42">
        <f>IF('Indicator Data'!BO155="No Data",1,IF('Indicator Data imputation'!BO154&lt;&gt;"",1,0))</f>
        <v>0</v>
      </c>
      <c r="BO151" s="42">
        <f>IF('Indicator Data'!BP155="No Data",1,IF('Indicator Data imputation'!BP154&lt;&gt;"",1,0))</f>
        <v>0</v>
      </c>
      <c r="BP151" s="42">
        <f>IF('Indicator Data'!BQ155="No Data",1,IF('Indicator Data imputation'!BQ154&lt;&gt;"",1,0))</f>
        <v>0</v>
      </c>
      <c r="BQ151" s="42">
        <f>IF('Indicator Data'!BR155="No Data",1,IF('Indicator Data imputation'!BR154&lt;&gt;"",1,0))</f>
        <v>0</v>
      </c>
      <c r="BR151" s="42">
        <f>IF('Indicator Data'!BS155="No Data",1,IF('Indicator Data imputation'!BS154&lt;&gt;"",1,0))</f>
        <v>0</v>
      </c>
      <c r="BS151" s="42">
        <f>IF('Indicator Data'!BT155="No Data",1,IF('Indicator Data imputation'!BT154&lt;&gt;"",1,0))</f>
        <v>0</v>
      </c>
      <c r="BT151" s="42">
        <f>IF('Indicator Data'!BU155="No Data",1,IF('Indicator Data imputation'!BU154&lt;&gt;"",1,0))</f>
        <v>0</v>
      </c>
      <c r="BU151">
        <f t="shared" si="6"/>
        <v>0</v>
      </c>
      <c r="BV151" s="44">
        <f t="shared" si="7"/>
        <v>0</v>
      </c>
    </row>
    <row r="152" spans="1:74">
      <c r="A152" t="str">
        <f>'Indicator Data'!B156</f>
        <v>SRB</v>
      </c>
      <c r="B152" s="42">
        <f>IF('Indicator Data'!C156="No Data",1,IF('Indicator Data imputation'!C155&lt;&gt;"",1,0))</f>
        <v>0</v>
      </c>
      <c r="C152" s="42">
        <f>IF('Indicator Data'!D156="No Data",1,IF('Indicator Data imputation'!D155&lt;&gt;"",1,0))</f>
        <v>0</v>
      </c>
      <c r="D152" s="42">
        <f>IF('Indicator Data'!E156="No Data",1,IF('Indicator Data imputation'!E155&lt;&gt;"",1,0))</f>
        <v>0</v>
      </c>
      <c r="E152" s="42">
        <f>IF('Indicator Data'!F156="No Data",1,IF('Indicator Data imputation'!F155&lt;&gt;"",1,0))</f>
        <v>0</v>
      </c>
      <c r="F152" s="42">
        <f>IF('Indicator Data'!G156="No Data",1,IF('Indicator Data imputation'!G155&lt;&gt;"",1,0))</f>
        <v>0</v>
      </c>
      <c r="G152" s="42">
        <f>IF('Indicator Data'!H156="No Data",1,IF('Indicator Data imputation'!H155&lt;&gt;"",1,0))</f>
        <v>0</v>
      </c>
      <c r="H152" s="42">
        <f>IF('Indicator Data'!I156="No Data",1,IF('Indicator Data imputation'!I155&lt;&gt;"",1,0))</f>
        <v>0</v>
      </c>
      <c r="I152" s="42">
        <f>IF('Indicator Data'!J156="No Data",1,IF('Indicator Data imputation'!J155&lt;&gt;"",1,0))</f>
        <v>0</v>
      </c>
      <c r="J152" s="42">
        <f>IF('Indicator Data'!K156="No Data",1,IF('Indicator Data imputation'!K155&lt;&gt;"",1,0))</f>
        <v>0</v>
      </c>
      <c r="K152" s="42">
        <f>IF('Indicator Data'!L156="No Data",1,IF('Indicator Data imputation'!L155&lt;&gt;"",1,0))</f>
        <v>0</v>
      </c>
      <c r="L152" s="42">
        <f>IF('Indicator Data'!M156="No Data",1,IF('Indicator Data imputation'!M155&lt;&gt;"",1,0))</f>
        <v>0</v>
      </c>
      <c r="M152" s="42">
        <f>IF('Indicator Data'!N156="No Data",1,IF('Indicator Data imputation'!N155&lt;&gt;"",1,0))</f>
        <v>1</v>
      </c>
      <c r="N152" s="42">
        <f>IF('Indicator Data'!O156="No Data",1,IF('Indicator Data imputation'!O155&lt;&gt;"",1,0))</f>
        <v>1</v>
      </c>
      <c r="O152" s="42">
        <f>IF('Indicator Data'!P156="No Data",1,IF('Indicator Data imputation'!P155&lt;&gt;"",1,0))</f>
        <v>1</v>
      </c>
      <c r="P152" s="42">
        <f>IF('Indicator Data'!Q156="No Data",1,IF('Indicator Data imputation'!Q155&lt;&gt;"",1,0))</f>
        <v>0</v>
      </c>
      <c r="Q152" s="42">
        <f>IF('Indicator Data'!R156="No Data",1,IF('Indicator Data imputation'!R155&lt;&gt;"",1,0))</f>
        <v>0</v>
      </c>
      <c r="R152" s="42">
        <f>IF('Indicator Data'!S156="No Data",1,IF('Indicator Data imputation'!S155&lt;&gt;"",1,0))</f>
        <v>0</v>
      </c>
      <c r="S152" s="42">
        <f>IF('Indicator Data'!T156="No Data",1,IF('Indicator Data imputation'!T155&lt;&gt;"",1,0))</f>
        <v>0</v>
      </c>
      <c r="T152" s="42">
        <f>IF('Indicator Data'!U156="No Data",1,IF('Indicator Data imputation'!U155&lt;&gt;"",1,0))</f>
        <v>0</v>
      </c>
      <c r="U152" s="42">
        <f>IF('Indicator Data'!V156="No Data",1,IF('Indicator Data imputation'!V155&lt;&gt;"",1,0))</f>
        <v>0</v>
      </c>
      <c r="V152" s="42">
        <f>IF('Indicator Data'!W156="No Data",1,IF('Indicator Data imputation'!W155&lt;&gt;"",1,0))</f>
        <v>0</v>
      </c>
      <c r="W152" s="42">
        <f>IF('Indicator Data'!X156="No Data",1,IF('Indicator Data imputation'!X155&lt;&gt;"",1,0))</f>
        <v>0</v>
      </c>
      <c r="X152" s="42">
        <f>IF('Indicator Data'!Y156="No Data",1,IF('Indicator Data imputation'!Y155&lt;&gt;"",1,0))</f>
        <v>0</v>
      </c>
      <c r="Y152" s="42">
        <f>IF('Indicator Data'!Z156="No Data",1,IF('Indicator Data imputation'!Z155&lt;&gt;"",1,0))</f>
        <v>0</v>
      </c>
      <c r="Z152" s="42">
        <f>IF('Indicator Data'!AA156="No Data",1,IF('Indicator Data imputation'!AA155&lt;&gt;"",1,0))</f>
        <v>1</v>
      </c>
      <c r="AA152" s="42">
        <f>IF('Indicator Data'!AB156="No Data",1,IF('Indicator Data imputation'!AB155&lt;&gt;"",1,0))</f>
        <v>0</v>
      </c>
      <c r="AB152" s="42">
        <f>IF('Indicator Data'!AC156="No Data",1,IF('Indicator Data imputation'!AC155&lt;&gt;"",1,0))</f>
        <v>0</v>
      </c>
      <c r="AC152" s="42">
        <f>IF('Indicator Data'!AD156="No Data",1,IF('Indicator Data imputation'!AD155&lt;&gt;"",1,0))</f>
        <v>0</v>
      </c>
      <c r="AD152" s="42">
        <f>IF('Indicator Data'!AE156="No Data",1,IF('Indicator Data imputation'!AE155&lt;&gt;"",1,0))</f>
        <v>0</v>
      </c>
      <c r="AE152" s="42">
        <f>IF('Indicator Data'!AF156="No Data",1,IF('Indicator Data imputation'!AF155&lt;&gt;"",1,0))</f>
        <v>0</v>
      </c>
      <c r="AF152" s="42">
        <f>IF('Indicator Data'!AG156="No Data",1,IF('Indicator Data imputation'!AG155&lt;&gt;"",1,0))</f>
        <v>0</v>
      </c>
      <c r="AG152" s="42">
        <f>IF('Indicator Data'!AH156="No Data",1,IF('Indicator Data imputation'!AH155&lt;&gt;"",1,0))</f>
        <v>0</v>
      </c>
      <c r="AH152" s="42">
        <f>IF('Indicator Data'!AI156="No Data",1,IF('Indicator Data imputation'!AI155&lt;&gt;"",1,0))</f>
        <v>0</v>
      </c>
      <c r="AI152" s="42">
        <f>IF('Indicator Data'!AJ156="No Data",1,IF('Indicator Data imputation'!AJ155&lt;&gt;"",1,0))</f>
        <v>0</v>
      </c>
      <c r="AJ152" s="42">
        <f>IF('Indicator Data'!AK156="No Data",1,IF('Indicator Data imputation'!AK155&lt;&gt;"",1,0))</f>
        <v>0</v>
      </c>
      <c r="AK152" s="42">
        <f>IF('Indicator Data'!AL156="No Data",1,IF('Indicator Data imputation'!AL155&lt;&gt;"",1,0))</f>
        <v>0</v>
      </c>
      <c r="AL152" s="42">
        <f>IF('Indicator Data'!AM156="No Data",1,IF('Indicator Data imputation'!AM155&lt;&gt;"",1,0))</f>
        <v>0</v>
      </c>
      <c r="AM152" s="42">
        <f>IF('Indicator Data'!AN156="No Data",1,IF('Indicator Data imputation'!AN155&lt;&gt;"",1,0))</f>
        <v>0</v>
      </c>
      <c r="AN152" s="42">
        <f>IF('Indicator Data'!AO156="No Data",1,IF('Indicator Data imputation'!AO155&lt;&gt;"",1,0))</f>
        <v>0</v>
      </c>
      <c r="AO152" s="42">
        <f>IF('Indicator Data'!AP156="No Data",1,IF('Indicator Data imputation'!AP155&lt;&gt;"",1,0))</f>
        <v>0</v>
      </c>
      <c r="AP152" s="42">
        <f>IF('Indicator Data'!AQ156="No Data",1,IF('Indicator Data imputation'!AQ155&lt;&gt;"",1,0))</f>
        <v>0</v>
      </c>
      <c r="AQ152" s="42">
        <f>IF('Indicator Data'!AR156="No Data",1,IF('Indicator Data imputation'!AR155&lt;&gt;"",1,0))</f>
        <v>0</v>
      </c>
      <c r="AR152" s="42">
        <f>IF('Indicator Data'!AS156="No Data",1,IF('Indicator Data imputation'!AS155&lt;&gt;"",1,0))</f>
        <v>0</v>
      </c>
      <c r="AS152" s="42">
        <f>IF('Indicator Data'!AT156="No Data",1,IF('Indicator Data imputation'!AT155&lt;&gt;"",1,0))</f>
        <v>1</v>
      </c>
      <c r="AT152" s="42">
        <f>IF('Indicator Data'!AU156="No Data",1,IF('Indicator Data imputation'!AU155&lt;&gt;"",1,0))</f>
        <v>0</v>
      </c>
      <c r="AU152" s="42">
        <f>IF('Indicator Data'!AV156="No Data",1,IF('Indicator Data imputation'!AV155&lt;&gt;"",1,0))</f>
        <v>0</v>
      </c>
      <c r="AV152" s="42">
        <f>IF('Indicator Data'!AW156="No Data",1,IF('Indicator Data imputation'!AW155&lt;&gt;"",1,0))</f>
        <v>0</v>
      </c>
      <c r="AW152" s="42">
        <f>IF('Indicator Data'!AX156="No Data",1,IF('Indicator Data imputation'!AX155&lt;&gt;"",1,0))</f>
        <v>0</v>
      </c>
      <c r="AX152" s="42">
        <f>IF('Indicator Data'!AY156="No Data",1,IF('Indicator Data imputation'!AY155&lt;&gt;"",1,0))</f>
        <v>0</v>
      </c>
      <c r="AY152" s="42">
        <f>IF('Indicator Data'!AZ156="No Data",1,IF('Indicator Data imputation'!AZ155&lt;&gt;"",1,0))</f>
        <v>0</v>
      </c>
      <c r="AZ152" s="42">
        <f>IF('Indicator Data'!BA156="No Data",1,IF('Indicator Data imputation'!BA155&lt;&gt;"",1,0))</f>
        <v>0</v>
      </c>
      <c r="BA152" s="42">
        <f>IF('Indicator Data'!BB156="No Data",1,IF('Indicator Data imputation'!BB155&lt;&gt;"",1,0))</f>
        <v>0</v>
      </c>
      <c r="BB152" s="42">
        <f>IF('Indicator Data'!BC156="No Data",1,IF('Indicator Data imputation'!BC155&lt;&gt;"",1,0))</f>
        <v>0</v>
      </c>
      <c r="BC152" s="42">
        <f>IF('Indicator Data'!BD156="No Data",1,IF('Indicator Data imputation'!BD155&lt;&gt;"",1,0))</f>
        <v>0</v>
      </c>
      <c r="BD152" s="42">
        <f>IF('Indicator Data'!BE156="No Data",1,IF('Indicator Data imputation'!BE155&lt;&gt;"",1,0))</f>
        <v>0</v>
      </c>
      <c r="BE152" s="42">
        <f>IF('Indicator Data'!BF156="No Data",1,IF('Indicator Data imputation'!BF155&lt;&gt;"",1,0))</f>
        <v>0</v>
      </c>
      <c r="BF152" s="42">
        <f>IF('Indicator Data'!BG156="No Data",1,IF('Indicator Data imputation'!BG155&lt;&gt;"",1,0))</f>
        <v>0</v>
      </c>
      <c r="BG152" s="42">
        <f>IF('Indicator Data'!BH156="No Data",1,IF('Indicator Data imputation'!BH155&lt;&gt;"",1,0))</f>
        <v>0</v>
      </c>
      <c r="BH152" s="42">
        <f>IF('Indicator Data'!BI156="No Data",1,IF('Indicator Data imputation'!BI155&lt;&gt;"",1,0))</f>
        <v>0</v>
      </c>
      <c r="BI152" s="42">
        <f>IF('Indicator Data'!BJ156="No Data",1,IF('Indicator Data imputation'!BJ155&lt;&gt;"",1,0))</f>
        <v>0</v>
      </c>
      <c r="BJ152" s="42">
        <f>IF('Indicator Data'!BK156="No Data",1,IF('Indicator Data imputation'!BK155&lt;&gt;"",1,0))</f>
        <v>0</v>
      </c>
      <c r="BK152" s="42">
        <f>IF('Indicator Data'!BL156="No Data",1,IF('Indicator Data imputation'!BL155&lt;&gt;"",1,0))</f>
        <v>0</v>
      </c>
      <c r="BL152" s="42">
        <f>IF('Indicator Data'!BM156="No Data",1,IF('Indicator Data imputation'!BM155&lt;&gt;"",1,0))</f>
        <v>0</v>
      </c>
      <c r="BM152" s="42">
        <f>IF('Indicator Data'!BN156="No Data",1,IF('Indicator Data imputation'!BN155&lt;&gt;"",1,0))</f>
        <v>0</v>
      </c>
      <c r="BN152" s="42">
        <f>IF('Indicator Data'!BO156="No Data",1,IF('Indicator Data imputation'!BO155&lt;&gt;"",1,0))</f>
        <v>0</v>
      </c>
      <c r="BO152" s="42">
        <f>IF('Indicator Data'!BP156="No Data",1,IF('Indicator Data imputation'!BP155&lt;&gt;"",1,0))</f>
        <v>0</v>
      </c>
      <c r="BP152" s="42">
        <f>IF('Indicator Data'!BQ156="No Data",1,IF('Indicator Data imputation'!BQ155&lt;&gt;"",1,0))</f>
        <v>0</v>
      </c>
      <c r="BQ152" s="42">
        <f>IF('Indicator Data'!BR156="No Data",1,IF('Indicator Data imputation'!BR155&lt;&gt;"",1,0))</f>
        <v>0</v>
      </c>
      <c r="BR152" s="42">
        <f>IF('Indicator Data'!BS156="No Data",1,IF('Indicator Data imputation'!BS155&lt;&gt;"",1,0))</f>
        <v>0</v>
      </c>
      <c r="BS152" s="42">
        <f>IF('Indicator Data'!BT156="No Data",1,IF('Indicator Data imputation'!BT155&lt;&gt;"",1,0))</f>
        <v>0</v>
      </c>
      <c r="BT152" s="42">
        <f>IF('Indicator Data'!BU156="No Data",1,IF('Indicator Data imputation'!BU155&lt;&gt;"",1,0))</f>
        <v>0</v>
      </c>
      <c r="BU152">
        <f t="shared" si="6"/>
        <v>5</v>
      </c>
      <c r="BV152" s="44">
        <f t="shared" si="7"/>
        <v>6.6666666666666666E-2</v>
      </c>
    </row>
    <row r="153" spans="1:74">
      <c r="A153" t="str">
        <f>'Indicator Data'!B157</f>
        <v>SYC</v>
      </c>
      <c r="B153" s="42">
        <f>IF('Indicator Data'!C157="No Data",1,IF('Indicator Data imputation'!C156&lt;&gt;"",1,0))</f>
        <v>0</v>
      </c>
      <c r="C153" s="42">
        <f>IF('Indicator Data'!D157="No Data",1,IF('Indicator Data imputation'!D156&lt;&gt;"",1,0))</f>
        <v>0</v>
      </c>
      <c r="D153" s="42">
        <f>IF('Indicator Data'!E157="No Data",1,IF('Indicator Data imputation'!E156&lt;&gt;"",1,0))</f>
        <v>0</v>
      </c>
      <c r="E153" s="42">
        <f>IF('Indicator Data'!F157="No Data",1,IF('Indicator Data imputation'!F156&lt;&gt;"",1,0))</f>
        <v>0</v>
      </c>
      <c r="F153" s="42">
        <f>IF('Indicator Data'!G157="No Data",1,IF('Indicator Data imputation'!G156&lt;&gt;"",1,0))</f>
        <v>0</v>
      </c>
      <c r="G153" s="42">
        <f>IF('Indicator Data'!H157="No Data",1,IF('Indicator Data imputation'!H156&lt;&gt;"",1,0))</f>
        <v>0</v>
      </c>
      <c r="H153" s="42">
        <f>IF('Indicator Data'!I157="No Data",1,IF('Indicator Data imputation'!I156&lt;&gt;"",1,0))</f>
        <v>0</v>
      </c>
      <c r="I153" s="42">
        <f>IF('Indicator Data'!J157="No Data",1,IF('Indicator Data imputation'!J156&lt;&gt;"",1,0))</f>
        <v>0</v>
      </c>
      <c r="J153" s="42">
        <f>IF('Indicator Data'!K157="No Data",1,IF('Indicator Data imputation'!K156&lt;&gt;"",1,0))</f>
        <v>0</v>
      </c>
      <c r="K153" s="42">
        <f>IF('Indicator Data'!L157="No Data",1,IF('Indicator Data imputation'!L156&lt;&gt;"",1,0))</f>
        <v>1</v>
      </c>
      <c r="L153" s="42">
        <f>IF('Indicator Data'!M157="No Data",1,IF('Indicator Data imputation'!M156&lt;&gt;"",1,0))</f>
        <v>0</v>
      </c>
      <c r="M153" s="42">
        <f>IF('Indicator Data'!N157="No Data",1,IF('Indicator Data imputation'!N156&lt;&gt;"",1,0))</f>
        <v>0</v>
      </c>
      <c r="N153" s="42">
        <f>IF('Indicator Data'!O157="No Data",1,IF('Indicator Data imputation'!O156&lt;&gt;"",1,0))</f>
        <v>0</v>
      </c>
      <c r="O153" s="42">
        <f>IF('Indicator Data'!P157="No Data",1,IF('Indicator Data imputation'!P156&lt;&gt;"",1,0))</f>
        <v>0</v>
      </c>
      <c r="P153" s="42">
        <f>IF('Indicator Data'!Q157="No Data",1,IF('Indicator Data imputation'!Q156&lt;&gt;"",1,0))</f>
        <v>0</v>
      </c>
      <c r="Q153" s="42">
        <f>IF('Indicator Data'!R157="No Data",1,IF('Indicator Data imputation'!R156&lt;&gt;"",1,0))</f>
        <v>0</v>
      </c>
      <c r="R153" s="42">
        <f>IF('Indicator Data'!S157="No Data",1,IF('Indicator Data imputation'!S156&lt;&gt;"",1,0))</f>
        <v>0</v>
      </c>
      <c r="S153" s="42">
        <f>IF('Indicator Data'!T157="No Data",1,IF('Indicator Data imputation'!T156&lt;&gt;"",1,0))</f>
        <v>0</v>
      </c>
      <c r="T153" s="42">
        <f>IF('Indicator Data'!U157="No Data",1,IF('Indicator Data imputation'!U156&lt;&gt;"",1,0))</f>
        <v>0</v>
      </c>
      <c r="U153" s="42">
        <f>IF('Indicator Data'!V157="No Data",1,IF('Indicator Data imputation'!V156&lt;&gt;"",1,0))</f>
        <v>0</v>
      </c>
      <c r="V153" s="42">
        <f>IF('Indicator Data'!W157="No Data",1,IF('Indicator Data imputation'!W156&lt;&gt;"",1,0))</f>
        <v>0</v>
      </c>
      <c r="W153" s="42">
        <f>IF('Indicator Data'!X157="No Data",1,IF('Indicator Data imputation'!X156&lt;&gt;"",1,0))</f>
        <v>0</v>
      </c>
      <c r="X153" s="42">
        <f>IF('Indicator Data'!Y157="No Data",1,IF('Indicator Data imputation'!Y156&lt;&gt;"",1,0))</f>
        <v>1</v>
      </c>
      <c r="Y153" s="42">
        <f>IF('Indicator Data'!Z157="No Data",1,IF('Indicator Data imputation'!Z156&lt;&gt;"",1,0))</f>
        <v>0</v>
      </c>
      <c r="Z153" s="42">
        <f>IF('Indicator Data'!AA157="No Data",1,IF('Indicator Data imputation'!AA156&lt;&gt;"",1,0))</f>
        <v>1</v>
      </c>
      <c r="AA153" s="42">
        <f>IF('Indicator Data'!AB157="No Data",1,IF('Indicator Data imputation'!AB156&lt;&gt;"",1,0))</f>
        <v>0</v>
      </c>
      <c r="AB153" s="42">
        <f>IF('Indicator Data'!AC157="No Data",1,IF('Indicator Data imputation'!AC156&lt;&gt;"",1,0))</f>
        <v>0</v>
      </c>
      <c r="AC153" s="42">
        <f>IF('Indicator Data'!AD157="No Data",1,IF('Indicator Data imputation'!AD156&lt;&gt;"",1,0))</f>
        <v>0</v>
      </c>
      <c r="AD153" s="42">
        <f>IF('Indicator Data'!AE157="No Data",1,IF('Indicator Data imputation'!AE156&lt;&gt;"",1,0))</f>
        <v>0</v>
      </c>
      <c r="AE153" s="42">
        <f>IF('Indicator Data'!AF157="No Data",1,IF('Indicator Data imputation'!AF156&lt;&gt;"",1,0))</f>
        <v>0</v>
      </c>
      <c r="AF153" s="42">
        <f>IF('Indicator Data'!AG157="No Data",1,IF('Indicator Data imputation'!AG156&lt;&gt;"",1,0))</f>
        <v>0</v>
      </c>
      <c r="AG153" s="42">
        <f>IF('Indicator Data'!AH157="No Data",1,IF('Indicator Data imputation'!AH156&lt;&gt;"",1,0))</f>
        <v>0</v>
      </c>
      <c r="AH153" s="42">
        <f>IF('Indicator Data'!AI157="No Data",1,IF('Indicator Data imputation'!AI156&lt;&gt;"",1,0))</f>
        <v>0</v>
      </c>
      <c r="AI153" s="42">
        <f>IF('Indicator Data'!AJ157="No Data",1,IF('Indicator Data imputation'!AJ156&lt;&gt;"",1,0))</f>
        <v>0</v>
      </c>
      <c r="AJ153" s="42">
        <f>IF('Indicator Data'!AK157="No Data",1,IF('Indicator Data imputation'!AK156&lt;&gt;"",1,0))</f>
        <v>0</v>
      </c>
      <c r="AK153" s="42">
        <f>IF('Indicator Data'!AL157="No Data",1,IF('Indicator Data imputation'!AL156&lt;&gt;"",1,0))</f>
        <v>0</v>
      </c>
      <c r="AL153" s="42">
        <f>IF('Indicator Data'!AM157="No Data",1,IF('Indicator Data imputation'!AM156&lt;&gt;"",1,0))</f>
        <v>1</v>
      </c>
      <c r="AM153" s="42">
        <f>IF('Indicator Data'!AN157="No Data",1,IF('Indicator Data imputation'!AN156&lt;&gt;"",1,0))</f>
        <v>0</v>
      </c>
      <c r="AN153" s="42">
        <f>IF('Indicator Data'!AO157="No Data",1,IF('Indicator Data imputation'!AO156&lt;&gt;"",1,0))</f>
        <v>0</v>
      </c>
      <c r="AO153" s="42">
        <f>IF('Indicator Data'!AP157="No Data",1,IF('Indicator Data imputation'!AP156&lt;&gt;"",1,0))</f>
        <v>0</v>
      </c>
      <c r="AP153" s="42">
        <f>IF('Indicator Data'!AQ157="No Data",1,IF('Indicator Data imputation'!AQ156&lt;&gt;"",1,0))</f>
        <v>0</v>
      </c>
      <c r="AQ153" s="42">
        <f>IF('Indicator Data'!AR157="No Data",1,IF('Indicator Data imputation'!AR156&lt;&gt;"",1,0))</f>
        <v>1</v>
      </c>
      <c r="AR153" s="42">
        <f>IF('Indicator Data'!AS157="No Data",1,IF('Indicator Data imputation'!AS156&lt;&gt;"",1,0))</f>
        <v>1</v>
      </c>
      <c r="AS153" s="42">
        <f>IF('Indicator Data'!AT157="No Data",1,IF('Indicator Data imputation'!AT156&lt;&gt;"",1,0))</f>
        <v>1</v>
      </c>
      <c r="AT153" s="42">
        <f>IF('Indicator Data'!AU157="No Data",1,IF('Indicator Data imputation'!AU156&lt;&gt;"",1,0))</f>
        <v>0</v>
      </c>
      <c r="AU153" s="42">
        <f>IF('Indicator Data'!AV157="No Data",1,IF('Indicator Data imputation'!AV156&lt;&gt;"",1,0))</f>
        <v>1</v>
      </c>
      <c r="AV153" s="42">
        <f>IF('Indicator Data'!AW157="No Data",1,IF('Indicator Data imputation'!AW156&lt;&gt;"",1,0))</f>
        <v>0</v>
      </c>
      <c r="AW153" s="42">
        <f>IF('Indicator Data'!AX157="No Data",1,IF('Indicator Data imputation'!AX156&lt;&gt;"",1,0))</f>
        <v>0</v>
      </c>
      <c r="AX153" s="42">
        <f>IF('Indicator Data'!AY157="No Data",1,IF('Indicator Data imputation'!AY156&lt;&gt;"",1,0))</f>
        <v>0</v>
      </c>
      <c r="AY153" s="42">
        <f>IF('Indicator Data'!AZ157="No Data",1,IF('Indicator Data imputation'!AZ156&lt;&gt;"",1,0))</f>
        <v>0</v>
      </c>
      <c r="AZ153" s="42">
        <f>IF('Indicator Data'!BA157="No Data",1,IF('Indicator Data imputation'!BA156&lt;&gt;"",1,0))</f>
        <v>0</v>
      </c>
      <c r="BA153" s="42">
        <f>IF('Indicator Data'!BB157="No Data",1,IF('Indicator Data imputation'!BB156&lt;&gt;"",1,0))</f>
        <v>0</v>
      </c>
      <c r="BB153" s="42">
        <f>IF('Indicator Data'!BC157="No Data",1,IF('Indicator Data imputation'!BC156&lt;&gt;"",1,0))</f>
        <v>0</v>
      </c>
      <c r="BC153" s="42">
        <f>IF('Indicator Data'!BD157="No Data",1,IF('Indicator Data imputation'!BD156&lt;&gt;"",1,0))</f>
        <v>0</v>
      </c>
      <c r="BD153" s="42">
        <f>IF('Indicator Data'!BE157="No Data",1,IF('Indicator Data imputation'!BE156&lt;&gt;"",1,0))</f>
        <v>0</v>
      </c>
      <c r="BE153" s="42">
        <f>IF('Indicator Data'!BF157="No Data",1,IF('Indicator Data imputation'!BF156&lt;&gt;"",1,0))</f>
        <v>0</v>
      </c>
      <c r="BF153" s="42">
        <f>IF('Indicator Data'!BG157="No Data",1,IF('Indicator Data imputation'!BG156&lt;&gt;"",1,0))</f>
        <v>0</v>
      </c>
      <c r="BG153" s="42">
        <f>IF('Indicator Data'!BH157="No Data",1,IF('Indicator Data imputation'!BH156&lt;&gt;"",1,0))</f>
        <v>0</v>
      </c>
      <c r="BH153" s="42">
        <f>IF('Indicator Data'!BI157="No Data",1,IF('Indicator Data imputation'!BI156&lt;&gt;"",1,0))</f>
        <v>0</v>
      </c>
      <c r="BI153" s="42">
        <f>IF('Indicator Data'!BJ157="No Data",1,IF('Indicator Data imputation'!BJ156&lt;&gt;"",1,0))</f>
        <v>0</v>
      </c>
      <c r="BJ153" s="42">
        <f>IF('Indicator Data'!BK157="No Data",1,IF('Indicator Data imputation'!BK156&lt;&gt;"",1,0))</f>
        <v>0</v>
      </c>
      <c r="BK153" s="42">
        <f>IF('Indicator Data'!BL157="No Data",1,IF('Indicator Data imputation'!BL156&lt;&gt;"",1,0))</f>
        <v>0</v>
      </c>
      <c r="BL153" s="42">
        <f>IF('Indicator Data'!BM157="No Data",1,IF('Indicator Data imputation'!BM156&lt;&gt;"",1,0))</f>
        <v>0</v>
      </c>
      <c r="BM153" s="42">
        <f>IF('Indicator Data'!BN157="No Data",1,IF('Indicator Data imputation'!BN156&lt;&gt;"",1,0))</f>
        <v>0</v>
      </c>
      <c r="BN153" s="42">
        <f>IF('Indicator Data'!BO157="No Data",1,IF('Indicator Data imputation'!BO156&lt;&gt;"",1,0))</f>
        <v>0</v>
      </c>
      <c r="BO153" s="42">
        <f>IF('Indicator Data'!BP157="No Data",1,IF('Indicator Data imputation'!BP156&lt;&gt;"",1,0))</f>
        <v>0</v>
      </c>
      <c r="BP153" s="42">
        <f>IF('Indicator Data'!BQ157="No Data",1,IF('Indicator Data imputation'!BQ156&lt;&gt;"",1,0))</f>
        <v>0</v>
      </c>
      <c r="BQ153" s="42">
        <f>IF('Indicator Data'!BR157="No Data",1,IF('Indicator Data imputation'!BR156&lt;&gt;"",1,0))</f>
        <v>0</v>
      </c>
      <c r="BR153" s="42">
        <f>IF('Indicator Data'!BS157="No Data",1,IF('Indicator Data imputation'!BS156&lt;&gt;"",1,0))</f>
        <v>0</v>
      </c>
      <c r="BS153" s="42">
        <f>IF('Indicator Data'!BT157="No Data",1,IF('Indicator Data imputation'!BT156&lt;&gt;"",1,0))</f>
        <v>0</v>
      </c>
      <c r="BT153" s="42">
        <f>IF('Indicator Data'!BU157="No Data",1,IF('Indicator Data imputation'!BU156&lt;&gt;"",1,0))</f>
        <v>0</v>
      </c>
      <c r="BU153">
        <f t="shared" si="6"/>
        <v>8</v>
      </c>
      <c r="BV153" s="44">
        <f t="shared" si="7"/>
        <v>0.10666666666666667</v>
      </c>
    </row>
    <row r="154" spans="1:74">
      <c r="A154" t="str">
        <f>'Indicator Data'!B158</f>
        <v>SLE</v>
      </c>
      <c r="B154" s="42">
        <f>IF('Indicator Data'!C158="No Data",1,IF('Indicator Data imputation'!C157&lt;&gt;"",1,0))</f>
        <v>0</v>
      </c>
      <c r="C154" s="42">
        <f>IF('Indicator Data'!D158="No Data",1,IF('Indicator Data imputation'!D157&lt;&gt;"",1,0))</f>
        <v>0</v>
      </c>
      <c r="D154" s="42">
        <f>IF('Indicator Data'!E158="No Data",1,IF('Indicator Data imputation'!E157&lt;&gt;"",1,0))</f>
        <v>0</v>
      </c>
      <c r="E154" s="42">
        <f>IF('Indicator Data'!F158="No Data",1,IF('Indicator Data imputation'!F157&lt;&gt;"",1,0))</f>
        <v>0</v>
      </c>
      <c r="F154" s="42">
        <f>IF('Indicator Data'!G158="No Data",1,IF('Indicator Data imputation'!G157&lt;&gt;"",1,0))</f>
        <v>0</v>
      </c>
      <c r="G154" s="42">
        <f>IF('Indicator Data'!H158="No Data",1,IF('Indicator Data imputation'!H157&lt;&gt;"",1,0))</f>
        <v>0</v>
      </c>
      <c r="H154" s="42">
        <f>IF('Indicator Data'!I158="No Data",1,IF('Indicator Data imputation'!I157&lt;&gt;"",1,0))</f>
        <v>0</v>
      </c>
      <c r="I154" s="42">
        <f>IF('Indicator Data'!J158="No Data",1,IF('Indicator Data imputation'!J157&lt;&gt;"",1,0))</f>
        <v>0</v>
      </c>
      <c r="J154" s="42">
        <f>IF('Indicator Data'!K158="No Data",1,IF('Indicator Data imputation'!K157&lt;&gt;"",1,0))</f>
        <v>0</v>
      </c>
      <c r="K154" s="42">
        <f>IF('Indicator Data'!L158="No Data",1,IF('Indicator Data imputation'!L157&lt;&gt;"",1,0))</f>
        <v>0</v>
      </c>
      <c r="L154" s="42">
        <f>IF('Indicator Data'!M158="No Data",1,IF('Indicator Data imputation'!M157&lt;&gt;"",1,0))</f>
        <v>0</v>
      </c>
      <c r="M154" s="42">
        <f>IF('Indicator Data'!N158="No Data",1,IF('Indicator Data imputation'!N157&lt;&gt;"",1,0))</f>
        <v>0</v>
      </c>
      <c r="N154" s="42">
        <f>IF('Indicator Data'!O158="No Data",1,IF('Indicator Data imputation'!O157&lt;&gt;"",1,0))</f>
        <v>0</v>
      </c>
      <c r="O154" s="42">
        <f>IF('Indicator Data'!P158="No Data",1,IF('Indicator Data imputation'!P157&lt;&gt;"",1,0))</f>
        <v>0</v>
      </c>
      <c r="P154" s="42">
        <f>IF('Indicator Data'!Q158="No Data",1,IF('Indicator Data imputation'!Q157&lt;&gt;"",1,0))</f>
        <v>0</v>
      </c>
      <c r="Q154" s="42">
        <f>IF('Indicator Data'!R158="No Data",1,IF('Indicator Data imputation'!R157&lt;&gt;"",1,0))</f>
        <v>0</v>
      </c>
      <c r="R154" s="42">
        <f>IF('Indicator Data'!S158="No Data",1,IF('Indicator Data imputation'!S157&lt;&gt;"",1,0))</f>
        <v>0</v>
      </c>
      <c r="S154" s="42">
        <f>IF('Indicator Data'!T158="No Data",1,IF('Indicator Data imputation'!T157&lt;&gt;"",1,0))</f>
        <v>0</v>
      </c>
      <c r="T154" s="42">
        <f>IF('Indicator Data'!U158="No Data",1,IF('Indicator Data imputation'!U157&lt;&gt;"",1,0))</f>
        <v>0</v>
      </c>
      <c r="U154" s="42">
        <f>IF('Indicator Data'!V158="No Data",1,IF('Indicator Data imputation'!V157&lt;&gt;"",1,0))</f>
        <v>0</v>
      </c>
      <c r="V154" s="42">
        <f>IF('Indicator Data'!W158="No Data",1,IF('Indicator Data imputation'!W157&lt;&gt;"",1,0))</f>
        <v>0</v>
      </c>
      <c r="W154" s="42">
        <f>IF('Indicator Data'!X158="No Data",1,IF('Indicator Data imputation'!X157&lt;&gt;"",1,0))</f>
        <v>0</v>
      </c>
      <c r="X154" s="42">
        <f>IF('Indicator Data'!Y158="No Data",1,IF('Indicator Data imputation'!Y157&lt;&gt;"",1,0))</f>
        <v>0</v>
      </c>
      <c r="Y154" s="42">
        <f>IF('Indicator Data'!Z158="No Data",1,IF('Indicator Data imputation'!Z157&lt;&gt;"",1,0))</f>
        <v>0</v>
      </c>
      <c r="Z154" s="42">
        <f>IF('Indicator Data'!AA158="No Data",1,IF('Indicator Data imputation'!AA157&lt;&gt;"",1,0))</f>
        <v>0</v>
      </c>
      <c r="AA154" s="42">
        <f>IF('Indicator Data'!AB158="No Data",1,IF('Indicator Data imputation'!AB157&lt;&gt;"",1,0))</f>
        <v>0</v>
      </c>
      <c r="AB154" s="42">
        <f>IF('Indicator Data'!AC158="No Data",1,IF('Indicator Data imputation'!AC157&lt;&gt;"",1,0))</f>
        <v>0</v>
      </c>
      <c r="AC154" s="42">
        <f>IF('Indicator Data'!AD158="No Data",1,IF('Indicator Data imputation'!AD157&lt;&gt;"",1,0))</f>
        <v>0</v>
      </c>
      <c r="AD154" s="42">
        <f>IF('Indicator Data'!AE158="No Data",1,IF('Indicator Data imputation'!AE157&lt;&gt;"",1,0))</f>
        <v>0</v>
      </c>
      <c r="AE154" s="42">
        <f>IF('Indicator Data'!AF158="No Data",1,IF('Indicator Data imputation'!AF157&lt;&gt;"",1,0))</f>
        <v>0</v>
      </c>
      <c r="AF154" s="42">
        <f>IF('Indicator Data'!AG158="No Data",1,IF('Indicator Data imputation'!AG157&lt;&gt;"",1,0))</f>
        <v>0</v>
      </c>
      <c r="AG154" s="42">
        <f>IF('Indicator Data'!AH158="No Data",1,IF('Indicator Data imputation'!AH157&lt;&gt;"",1,0))</f>
        <v>0</v>
      </c>
      <c r="AH154" s="42">
        <f>IF('Indicator Data'!AI158="No Data",1,IF('Indicator Data imputation'!AI157&lt;&gt;"",1,0))</f>
        <v>0</v>
      </c>
      <c r="AI154" s="42">
        <f>IF('Indicator Data'!AJ158="No Data",1,IF('Indicator Data imputation'!AJ157&lt;&gt;"",1,0))</f>
        <v>0</v>
      </c>
      <c r="AJ154" s="42">
        <f>IF('Indicator Data'!AK158="No Data",1,IF('Indicator Data imputation'!AK157&lt;&gt;"",1,0))</f>
        <v>0</v>
      </c>
      <c r="AK154" s="42">
        <f>IF('Indicator Data'!AL158="No Data",1,IF('Indicator Data imputation'!AL157&lt;&gt;"",1,0))</f>
        <v>0</v>
      </c>
      <c r="AL154" s="42">
        <f>IF('Indicator Data'!AM158="No Data",1,IF('Indicator Data imputation'!AM157&lt;&gt;"",1,0))</f>
        <v>0</v>
      </c>
      <c r="AM154" s="42">
        <f>IF('Indicator Data'!AN158="No Data",1,IF('Indicator Data imputation'!AN157&lt;&gt;"",1,0))</f>
        <v>0</v>
      </c>
      <c r="AN154" s="42">
        <f>IF('Indicator Data'!AO158="No Data",1,IF('Indicator Data imputation'!AO157&lt;&gt;"",1,0))</f>
        <v>0</v>
      </c>
      <c r="AO154" s="42">
        <f>IF('Indicator Data'!AP158="No Data",1,IF('Indicator Data imputation'!AP157&lt;&gt;"",1,0))</f>
        <v>0</v>
      </c>
      <c r="AP154" s="42">
        <f>IF('Indicator Data'!AQ158="No Data",1,IF('Indicator Data imputation'!AQ157&lt;&gt;"",1,0))</f>
        <v>0</v>
      </c>
      <c r="AQ154" s="42">
        <f>IF('Indicator Data'!AR158="No Data",1,IF('Indicator Data imputation'!AR157&lt;&gt;"",1,0))</f>
        <v>0</v>
      </c>
      <c r="AR154" s="42">
        <f>IF('Indicator Data'!AS158="No Data",1,IF('Indicator Data imputation'!AS157&lt;&gt;"",1,0))</f>
        <v>0</v>
      </c>
      <c r="AS154" s="42">
        <f>IF('Indicator Data'!AT158="No Data",1,IF('Indicator Data imputation'!AT157&lt;&gt;"",1,0))</f>
        <v>0</v>
      </c>
      <c r="AT154" s="42">
        <f>IF('Indicator Data'!AU158="No Data",1,IF('Indicator Data imputation'!AU157&lt;&gt;"",1,0))</f>
        <v>0</v>
      </c>
      <c r="AU154" s="42">
        <f>IF('Indicator Data'!AV158="No Data",1,IF('Indicator Data imputation'!AV157&lt;&gt;"",1,0))</f>
        <v>0</v>
      </c>
      <c r="AV154" s="42">
        <f>IF('Indicator Data'!AW158="No Data",1,IF('Indicator Data imputation'!AW157&lt;&gt;"",1,0))</f>
        <v>0</v>
      </c>
      <c r="AW154" s="42">
        <f>IF('Indicator Data'!AX158="No Data",1,IF('Indicator Data imputation'!AX157&lt;&gt;"",1,0))</f>
        <v>0</v>
      </c>
      <c r="AX154" s="42">
        <f>IF('Indicator Data'!AY158="No Data",1,IF('Indicator Data imputation'!AY157&lt;&gt;"",1,0))</f>
        <v>0</v>
      </c>
      <c r="AY154" s="42">
        <f>IF('Indicator Data'!AZ158="No Data",1,IF('Indicator Data imputation'!AZ157&lt;&gt;"",1,0))</f>
        <v>0</v>
      </c>
      <c r="AZ154" s="42">
        <f>IF('Indicator Data'!BA158="No Data",1,IF('Indicator Data imputation'!BA157&lt;&gt;"",1,0))</f>
        <v>0</v>
      </c>
      <c r="BA154" s="42">
        <f>IF('Indicator Data'!BB158="No Data",1,IF('Indicator Data imputation'!BB157&lt;&gt;"",1,0))</f>
        <v>0</v>
      </c>
      <c r="BB154" s="42">
        <f>IF('Indicator Data'!BC158="No Data",1,IF('Indicator Data imputation'!BC157&lt;&gt;"",1,0))</f>
        <v>0</v>
      </c>
      <c r="BC154" s="42">
        <f>IF('Indicator Data'!BD158="No Data",1,IF('Indicator Data imputation'!BD157&lt;&gt;"",1,0))</f>
        <v>0</v>
      </c>
      <c r="BD154" s="42">
        <f>IF('Indicator Data'!BE158="No Data",1,IF('Indicator Data imputation'!BE157&lt;&gt;"",1,0))</f>
        <v>0</v>
      </c>
      <c r="BE154" s="42">
        <f>IF('Indicator Data'!BF158="No Data",1,IF('Indicator Data imputation'!BF157&lt;&gt;"",1,0))</f>
        <v>0</v>
      </c>
      <c r="BF154" s="42">
        <f>IF('Indicator Data'!BG158="No Data",1,IF('Indicator Data imputation'!BG157&lt;&gt;"",1,0))</f>
        <v>0</v>
      </c>
      <c r="BG154" s="42">
        <f>IF('Indicator Data'!BH158="No Data",1,IF('Indicator Data imputation'!BH157&lt;&gt;"",1,0))</f>
        <v>0</v>
      </c>
      <c r="BH154" s="42">
        <f>IF('Indicator Data'!BI158="No Data",1,IF('Indicator Data imputation'!BI157&lt;&gt;"",1,0))</f>
        <v>0</v>
      </c>
      <c r="BI154" s="42">
        <f>IF('Indicator Data'!BJ158="No Data",1,IF('Indicator Data imputation'!BJ157&lt;&gt;"",1,0))</f>
        <v>0</v>
      </c>
      <c r="BJ154" s="42">
        <f>IF('Indicator Data'!BK158="No Data",1,IF('Indicator Data imputation'!BK157&lt;&gt;"",1,0))</f>
        <v>0</v>
      </c>
      <c r="BK154" s="42">
        <f>IF('Indicator Data'!BL158="No Data",1,IF('Indicator Data imputation'!BL157&lt;&gt;"",1,0))</f>
        <v>0</v>
      </c>
      <c r="BL154" s="42">
        <f>IF('Indicator Data'!BM158="No Data",1,IF('Indicator Data imputation'!BM157&lt;&gt;"",1,0))</f>
        <v>0</v>
      </c>
      <c r="BM154" s="42">
        <f>IF('Indicator Data'!BN158="No Data",1,IF('Indicator Data imputation'!BN157&lt;&gt;"",1,0))</f>
        <v>0</v>
      </c>
      <c r="BN154" s="42">
        <f>IF('Indicator Data'!BO158="No Data",1,IF('Indicator Data imputation'!BO157&lt;&gt;"",1,0))</f>
        <v>0</v>
      </c>
      <c r="BO154" s="42">
        <f>IF('Indicator Data'!BP158="No Data",1,IF('Indicator Data imputation'!BP157&lt;&gt;"",1,0))</f>
        <v>0</v>
      </c>
      <c r="BP154" s="42">
        <f>IF('Indicator Data'!BQ158="No Data",1,IF('Indicator Data imputation'!BQ157&lt;&gt;"",1,0))</f>
        <v>0</v>
      </c>
      <c r="BQ154" s="42">
        <f>IF('Indicator Data'!BR158="No Data",1,IF('Indicator Data imputation'!BR157&lt;&gt;"",1,0))</f>
        <v>0</v>
      </c>
      <c r="BR154" s="42">
        <f>IF('Indicator Data'!BS158="No Data",1,IF('Indicator Data imputation'!BS157&lt;&gt;"",1,0))</f>
        <v>0</v>
      </c>
      <c r="BS154" s="42">
        <f>IF('Indicator Data'!BT158="No Data",1,IF('Indicator Data imputation'!BT157&lt;&gt;"",1,0))</f>
        <v>0</v>
      </c>
      <c r="BT154" s="42">
        <f>IF('Indicator Data'!BU158="No Data",1,IF('Indicator Data imputation'!BU157&lt;&gt;"",1,0))</f>
        <v>0</v>
      </c>
      <c r="BU154">
        <f t="shared" si="6"/>
        <v>0</v>
      </c>
      <c r="BV154" s="44">
        <f t="shared" si="7"/>
        <v>0</v>
      </c>
    </row>
    <row r="155" spans="1:74">
      <c r="A155" t="str">
        <f>'Indicator Data'!B159</f>
        <v>SGP</v>
      </c>
      <c r="B155" s="42">
        <f>IF('Indicator Data'!C159="No Data",1,IF('Indicator Data imputation'!C158&lt;&gt;"",1,0))</f>
        <v>0</v>
      </c>
      <c r="C155" s="42">
        <f>IF('Indicator Data'!D159="No Data",1,IF('Indicator Data imputation'!D158&lt;&gt;"",1,0))</f>
        <v>0</v>
      </c>
      <c r="D155" s="42">
        <f>IF('Indicator Data'!E159="No Data",1,IF('Indicator Data imputation'!E158&lt;&gt;"",1,0))</f>
        <v>0</v>
      </c>
      <c r="E155" s="42">
        <f>IF('Indicator Data'!F159="No Data",1,IF('Indicator Data imputation'!F158&lt;&gt;"",1,0))</f>
        <v>0</v>
      </c>
      <c r="F155" s="42">
        <f>IF('Indicator Data'!G159="No Data",1,IF('Indicator Data imputation'!G158&lt;&gt;"",1,0))</f>
        <v>0</v>
      </c>
      <c r="G155" s="42">
        <f>IF('Indicator Data'!H159="No Data",1,IF('Indicator Data imputation'!H158&lt;&gt;"",1,0))</f>
        <v>0</v>
      </c>
      <c r="H155" s="42">
        <f>IF('Indicator Data'!I159="No Data",1,IF('Indicator Data imputation'!I158&lt;&gt;"",1,0))</f>
        <v>0</v>
      </c>
      <c r="I155" s="42">
        <f>IF('Indicator Data'!J159="No Data",1,IF('Indicator Data imputation'!J158&lt;&gt;"",1,0))</f>
        <v>0</v>
      </c>
      <c r="J155" s="42">
        <f>IF('Indicator Data'!K159="No Data",1,IF('Indicator Data imputation'!K158&lt;&gt;"",1,0))</f>
        <v>0</v>
      </c>
      <c r="K155" s="42">
        <f>IF('Indicator Data'!L159="No Data",1,IF('Indicator Data imputation'!L158&lt;&gt;"",1,0))</f>
        <v>0</v>
      </c>
      <c r="L155" s="42">
        <f>IF('Indicator Data'!M159="No Data",1,IF('Indicator Data imputation'!M158&lt;&gt;"",1,0))</f>
        <v>0</v>
      </c>
      <c r="M155" s="42">
        <f>IF('Indicator Data'!N159="No Data",1,IF('Indicator Data imputation'!N158&lt;&gt;"",1,0))</f>
        <v>1</v>
      </c>
      <c r="N155" s="42">
        <f>IF('Indicator Data'!O159="No Data",1,IF('Indicator Data imputation'!O158&lt;&gt;"",1,0))</f>
        <v>1</v>
      </c>
      <c r="O155" s="42">
        <f>IF('Indicator Data'!P159="No Data",1,IF('Indicator Data imputation'!P158&lt;&gt;"",1,0))</f>
        <v>1</v>
      </c>
      <c r="P155" s="42">
        <f>IF('Indicator Data'!Q159="No Data",1,IF('Indicator Data imputation'!Q158&lt;&gt;"",1,0))</f>
        <v>0</v>
      </c>
      <c r="Q155" s="42">
        <f>IF('Indicator Data'!R159="No Data",1,IF('Indicator Data imputation'!R158&lt;&gt;"",1,0))</f>
        <v>0</v>
      </c>
      <c r="R155" s="42">
        <f>IF('Indicator Data'!S159="No Data",1,IF('Indicator Data imputation'!S158&lt;&gt;"",1,0))</f>
        <v>0</v>
      </c>
      <c r="S155" s="42">
        <f>IF('Indicator Data'!T159="No Data",1,IF('Indicator Data imputation'!T158&lt;&gt;"",1,0))</f>
        <v>0</v>
      </c>
      <c r="T155" s="42">
        <f>IF('Indicator Data'!U159="No Data",1,IF('Indicator Data imputation'!U158&lt;&gt;"",1,0))</f>
        <v>0</v>
      </c>
      <c r="U155" s="42">
        <f>IF('Indicator Data'!V159="No Data",1,IF('Indicator Data imputation'!V158&lt;&gt;"",1,0))</f>
        <v>0</v>
      </c>
      <c r="V155" s="42">
        <f>IF('Indicator Data'!W159="No Data",1,IF('Indicator Data imputation'!W158&lt;&gt;"",1,0))</f>
        <v>0</v>
      </c>
      <c r="W155" s="42">
        <f>IF('Indicator Data'!X159="No Data",1,IF('Indicator Data imputation'!X158&lt;&gt;"",1,0))</f>
        <v>0</v>
      </c>
      <c r="X155" s="42">
        <f>IF('Indicator Data'!Y159="No Data",1,IF('Indicator Data imputation'!Y158&lt;&gt;"",1,0))</f>
        <v>0</v>
      </c>
      <c r="Y155" s="42">
        <f>IF('Indicator Data'!Z159="No Data",1,IF('Indicator Data imputation'!Z158&lt;&gt;"",1,0))</f>
        <v>0</v>
      </c>
      <c r="Z155" s="42">
        <f>IF('Indicator Data'!AA159="No Data",1,IF('Indicator Data imputation'!AA158&lt;&gt;"",1,0))</f>
        <v>1</v>
      </c>
      <c r="AA155" s="42">
        <f>IF('Indicator Data'!AB159="No Data",1,IF('Indicator Data imputation'!AB158&lt;&gt;"",1,0))</f>
        <v>0</v>
      </c>
      <c r="AB155" s="42">
        <f>IF('Indicator Data'!AC159="No Data",1,IF('Indicator Data imputation'!AC158&lt;&gt;"",1,0))</f>
        <v>0</v>
      </c>
      <c r="AC155" s="42">
        <f>IF('Indicator Data'!AD159="No Data",1,IF('Indicator Data imputation'!AD158&lt;&gt;"",1,0))</f>
        <v>0</v>
      </c>
      <c r="AD155" s="42">
        <f>IF('Indicator Data'!AE159="No Data",1,IF('Indicator Data imputation'!AE158&lt;&gt;"",1,0))</f>
        <v>0</v>
      </c>
      <c r="AE155" s="42">
        <f>IF('Indicator Data'!AF159="No Data",1,IF('Indicator Data imputation'!AF158&lt;&gt;"",1,0))</f>
        <v>0</v>
      </c>
      <c r="AF155" s="42">
        <f>IF('Indicator Data'!AG159="No Data",1,IF('Indicator Data imputation'!AG158&lt;&gt;"",1,0))</f>
        <v>0</v>
      </c>
      <c r="AG155" s="42">
        <f>IF('Indicator Data'!AH159="No Data",1,IF('Indicator Data imputation'!AH158&lt;&gt;"",1,0))</f>
        <v>0</v>
      </c>
      <c r="AH155" s="42">
        <f>IF('Indicator Data'!AI159="No Data",1,IF('Indicator Data imputation'!AI158&lt;&gt;"",1,0))</f>
        <v>1</v>
      </c>
      <c r="AI155" s="42">
        <f>IF('Indicator Data'!AJ159="No Data",1,IF('Indicator Data imputation'!AJ158&lt;&gt;"",1,0))</f>
        <v>0</v>
      </c>
      <c r="AJ155" s="42">
        <f>IF('Indicator Data'!AK159="No Data",1,IF('Indicator Data imputation'!AK158&lt;&gt;"",1,0))</f>
        <v>0</v>
      </c>
      <c r="AK155" s="42">
        <f>IF('Indicator Data'!AL159="No Data",1,IF('Indicator Data imputation'!AL158&lt;&gt;"",1,0))</f>
        <v>0</v>
      </c>
      <c r="AL155" s="42">
        <f>IF('Indicator Data'!AM159="No Data",1,IF('Indicator Data imputation'!AM158&lt;&gt;"",1,0))</f>
        <v>1</v>
      </c>
      <c r="AM155" s="42">
        <f>IF('Indicator Data'!AN159="No Data",1,IF('Indicator Data imputation'!AN158&lt;&gt;"",1,0))</f>
        <v>0</v>
      </c>
      <c r="AN155" s="42">
        <f>IF('Indicator Data'!AO159="No Data",1,IF('Indicator Data imputation'!AO158&lt;&gt;"",1,0))</f>
        <v>0</v>
      </c>
      <c r="AO155" s="42">
        <f>IF('Indicator Data'!AP159="No Data",1,IF('Indicator Data imputation'!AP158&lt;&gt;"",1,0))</f>
        <v>1</v>
      </c>
      <c r="AP155" s="42">
        <f>IF('Indicator Data'!AQ159="No Data",1,IF('Indicator Data imputation'!AQ158&lt;&gt;"",1,0))</f>
        <v>0</v>
      </c>
      <c r="AQ155" s="42">
        <f>IF('Indicator Data'!AR159="No Data",1,IF('Indicator Data imputation'!AR158&lt;&gt;"",1,0))</f>
        <v>0</v>
      </c>
      <c r="AR155" s="42">
        <f>IF('Indicator Data'!AS159="No Data",1,IF('Indicator Data imputation'!AS158&lt;&gt;"",1,0))</f>
        <v>1</v>
      </c>
      <c r="AS155" s="42">
        <f>IF('Indicator Data'!AT159="No Data",1,IF('Indicator Data imputation'!AT158&lt;&gt;"",1,0))</f>
        <v>1</v>
      </c>
      <c r="AT155" s="42">
        <f>IF('Indicator Data'!AU159="No Data",1,IF('Indicator Data imputation'!AU158&lt;&gt;"",1,0))</f>
        <v>0</v>
      </c>
      <c r="AU155" s="42">
        <f>IF('Indicator Data'!AV159="No Data",1,IF('Indicator Data imputation'!AV158&lt;&gt;"",1,0))</f>
        <v>0</v>
      </c>
      <c r="AV155" s="42">
        <f>IF('Indicator Data'!AW159="No Data",1,IF('Indicator Data imputation'!AW158&lt;&gt;"",1,0))</f>
        <v>1</v>
      </c>
      <c r="AW155" s="42">
        <f>IF('Indicator Data'!AX159="No Data",1,IF('Indicator Data imputation'!AX158&lt;&gt;"",1,0))</f>
        <v>0</v>
      </c>
      <c r="AX155" s="42">
        <f>IF('Indicator Data'!AY159="No Data",1,IF('Indicator Data imputation'!AY158&lt;&gt;"",1,0))</f>
        <v>0</v>
      </c>
      <c r="AY155" s="42">
        <f>IF('Indicator Data'!AZ159="No Data",1,IF('Indicator Data imputation'!AZ158&lt;&gt;"",1,0))</f>
        <v>0</v>
      </c>
      <c r="AZ155" s="42">
        <f>IF('Indicator Data'!BA159="No Data",1,IF('Indicator Data imputation'!BA158&lt;&gt;"",1,0))</f>
        <v>0</v>
      </c>
      <c r="BA155" s="42">
        <f>IF('Indicator Data'!BB159="No Data",1,IF('Indicator Data imputation'!BB158&lt;&gt;"",1,0))</f>
        <v>0</v>
      </c>
      <c r="BB155" s="42">
        <f>IF('Indicator Data'!BC159="No Data",1,IF('Indicator Data imputation'!BC158&lt;&gt;"",1,0))</f>
        <v>0</v>
      </c>
      <c r="BC155" s="42">
        <f>IF('Indicator Data'!BD159="No Data",1,IF('Indicator Data imputation'!BD158&lt;&gt;"",1,0))</f>
        <v>1</v>
      </c>
      <c r="BD155" s="42">
        <f>IF('Indicator Data'!BE159="No Data",1,IF('Indicator Data imputation'!BE158&lt;&gt;"",1,0))</f>
        <v>1</v>
      </c>
      <c r="BE155" s="42">
        <f>IF('Indicator Data'!BF159="No Data",1,IF('Indicator Data imputation'!BF158&lt;&gt;"",1,0))</f>
        <v>0</v>
      </c>
      <c r="BF155" s="42">
        <f>IF('Indicator Data'!BG159="No Data",1,IF('Indicator Data imputation'!BG158&lt;&gt;"",1,0))</f>
        <v>0</v>
      </c>
      <c r="BG155" s="42">
        <f>IF('Indicator Data'!BH159="No Data",1,IF('Indicator Data imputation'!BH158&lt;&gt;"",1,0))</f>
        <v>0</v>
      </c>
      <c r="BH155" s="42">
        <f>IF('Indicator Data'!BI159="No Data",1,IF('Indicator Data imputation'!BI158&lt;&gt;"",1,0))</f>
        <v>0</v>
      </c>
      <c r="BI155" s="42">
        <f>IF('Indicator Data'!BJ159="No Data",1,IF('Indicator Data imputation'!BJ158&lt;&gt;"",1,0))</f>
        <v>0</v>
      </c>
      <c r="BJ155" s="42">
        <f>IF('Indicator Data'!BK159="No Data",1,IF('Indicator Data imputation'!BK158&lt;&gt;"",1,0))</f>
        <v>0</v>
      </c>
      <c r="BK155" s="42">
        <f>IF('Indicator Data'!BL159="No Data",1,IF('Indicator Data imputation'!BL158&lt;&gt;"",1,0))</f>
        <v>0</v>
      </c>
      <c r="BL155" s="42">
        <f>IF('Indicator Data'!BM159="No Data",1,IF('Indicator Data imputation'!BM158&lt;&gt;"",1,0))</f>
        <v>0</v>
      </c>
      <c r="BM155" s="42">
        <f>IF('Indicator Data'!BN159="No Data",1,IF('Indicator Data imputation'!BN158&lt;&gt;"",1,0))</f>
        <v>0</v>
      </c>
      <c r="BN155" s="42">
        <f>IF('Indicator Data'!BO159="No Data",1,IF('Indicator Data imputation'!BO158&lt;&gt;"",1,0))</f>
        <v>0</v>
      </c>
      <c r="BO155" s="42">
        <f>IF('Indicator Data'!BP159="No Data",1,IF('Indicator Data imputation'!BP158&lt;&gt;"",1,0))</f>
        <v>0</v>
      </c>
      <c r="BP155" s="42">
        <f>IF('Indicator Data'!BQ159="No Data",1,IF('Indicator Data imputation'!BQ158&lt;&gt;"",1,0))</f>
        <v>0</v>
      </c>
      <c r="BQ155" s="42">
        <f>IF('Indicator Data'!BR159="No Data",1,IF('Indicator Data imputation'!BR158&lt;&gt;"",1,0))</f>
        <v>0</v>
      </c>
      <c r="BR155" s="42">
        <f>IF('Indicator Data'!BS159="No Data",1,IF('Indicator Data imputation'!BS158&lt;&gt;"",1,0))</f>
        <v>0</v>
      </c>
      <c r="BS155" s="42">
        <f>IF('Indicator Data'!BT159="No Data",1,IF('Indicator Data imputation'!BT158&lt;&gt;"",1,0))</f>
        <v>0</v>
      </c>
      <c r="BT155" s="42">
        <f>IF('Indicator Data'!BU159="No Data",1,IF('Indicator Data imputation'!BU158&lt;&gt;"",1,0))</f>
        <v>0</v>
      </c>
      <c r="BU155">
        <f t="shared" si="6"/>
        <v>12</v>
      </c>
      <c r="BV155" s="44">
        <f t="shared" si="7"/>
        <v>0.16</v>
      </c>
    </row>
    <row r="156" spans="1:74">
      <c r="A156" t="str">
        <f>'Indicator Data'!B160</f>
        <v>SVK</v>
      </c>
      <c r="B156" s="42">
        <f>IF('Indicator Data'!C160="No Data",1,IF('Indicator Data imputation'!C159&lt;&gt;"",1,0))</f>
        <v>0</v>
      </c>
      <c r="C156" s="42">
        <f>IF('Indicator Data'!D160="No Data",1,IF('Indicator Data imputation'!D159&lt;&gt;"",1,0))</f>
        <v>0</v>
      </c>
      <c r="D156" s="42">
        <f>IF('Indicator Data'!E160="No Data",1,IF('Indicator Data imputation'!E159&lt;&gt;"",1,0))</f>
        <v>0</v>
      </c>
      <c r="E156" s="42">
        <f>IF('Indicator Data'!F160="No Data",1,IF('Indicator Data imputation'!F159&lt;&gt;"",1,0))</f>
        <v>0</v>
      </c>
      <c r="F156" s="42">
        <f>IF('Indicator Data'!G160="No Data",1,IF('Indicator Data imputation'!G159&lt;&gt;"",1,0))</f>
        <v>0</v>
      </c>
      <c r="G156" s="42">
        <f>IF('Indicator Data'!H160="No Data",1,IF('Indicator Data imputation'!H159&lt;&gt;"",1,0))</f>
        <v>0</v>
      </c>
      <c r="H156" s="42">
        <f>IF('Indicator Data'!I160="No Data",1,IF('Indicator Data imputation'!I159&lt;&gt;"",1,0))</f>
        <v>0</v>
      </c>
      <c r="I156" s="42">
        <f>IF('Indicator Data'!J160="No Data",1,IF('Indicator Data imputation'!J159&lt;&gt;"",1,0))</f>
        <v>0</v>
      </c>
      <c r="J156" s="42">
        <f>IF('Indicator Data'!K160="No Data",1,IF('Indicator Data imputation'!K159&lt;&gt;"",1,0))</f>
        <v>0</v>
      </c>
      <c r="K156" s="42">
        <f>IF('Indicator Data'!L160="No Data",1,IF('Indicator Data imputation'!L159&lt;&gt;"",1,0))</f>
        <v>0</v>
      </c>
      <c r="L156" s="42">
        <f>IF('Indicator Data'!M160="No Data",1,IF('Indicator Data imputation'!M159&lt;&gt;"",1,0))</f>
        <v>0</v>
      </c>
      <c r="M156" s="42">
        <f>IF('Indicator Data'!N160="No Data",1,IF('Indicator Data imputation'!N159&lt;&gt;"",1,0))</f>
        <v>1</v>
      </c>
      <c r="N156" s="42">
        <f>IF('Indicator Data'!O160="No Data",1,IF('Indicator Data imputation'!O159&lt;&gt;"",1,0))</f>
        <v>1</v>
      </c>
      <c r="O156" s="42">
        <f>IF('Indicator Data'!P160="No Data",1,IF('Indicator Data imputation'!P159&lt;&gt;"",1,0))</f>
        <v>1</v>
      </c>
      <c r="P156" s="42">
        <f>IF('Indicator Data'!Q160="No Data",1,IF('Indicator Data imputation'!Q159&lt;&gt;"",1,0))</f>
        <v>0</v>
      </c>
      <c r="Q156" s="42">
        <f>IF('Indicator Data'!R160="No Data",1,IF('Indicator Data imputation'!R159&lt;&gt;"",1,0))</f>
        <v>0</v>
      </c>
      <c r="R156" s="42">
        <f>IF('Indicator Data'!S160="No Data",1,IF('Indicator Data imputation'!S159&lt;&gt;"",1,0))</f>
        <v>0</v>
      </c>
      <c r="S156" s="42">
        <f>IF('Indicator Data'!T160="No Data",1,IF('Indicator Data imputation'!T159&lt;&gt;"",1,0))</f>
        <v>0</v>
      </c>
      <c r="T156" s="42">
        <f>IF('Indicator Data'!U160="No Data",1,IF('Indicator Data imputation'!U159&lt;&gt;"",1,0))</f>
        <v>0</v>
      </c>
      <c r="U156" s="42">
        <f>IF('Indicator Data'!V160="No Data",1,IF('Indicator Data imputation'!V159&lt;&gt;"",1,0))</f>
        <v>0</v>
      </c>
      <c r="V156" s="42">
        <f>IF('Indicator Data'!W160="No Data",1,IF('Indicator Data imputation'!W159&lt;&gt;"",1,0))</f>
        <v>0</v>
      </c>
      <c r="W156" s="42">
        <f>IF('Indicator Data'!X160="No Data",1,IF('Indicator Data imputation'!X159&lt;&gt;"",1,0))</f>
        <v>0</v>
      </c>
      <c r="X156" s="42">
        <f>IF('Indicator Data'!Y160="No Data",1,IF('Indicator Data imputation'!Y159&lt;&gt;"",1,0))</f>
        <v>0</v>
      </c>
      <c r="Y156" s="42">
        <f>IF('Indicator Data'!Z160="No Data",1,IF('Indicator Data imputation'!Z159&lt;&gt;"",1,0))</f>
        <v>0</v>
      </c>
      <c r="Z156" s="42">
        <f>IF('Indicator Data'!AA160="No Data",1,IF('Indicator Data imputation'!AA159&lt;&gt;"",1,0))</f>
        <v>1</v>
      </c>
      <c r="AA156" s="42">
        <f>IF('Indicator Data'!AB160="No Data",1,IF('Indicator Data imputation'!AB159&lt;&gt;"",1,0))</f>
        <v>0</v>
      </c>
      <c r="AB156" s="42">
        <f>IF('Indicator Data'!AC160="No Data",1,IF('Indicator Data imputation'!AC159&lt;&gt;"",1,0))</f>
        <v>0</v>
      </c>
      <c r="AC156" s="42">
        <f>IF('Indicator Data'!AD160="No Data",1,IF('Indicator Data imputation'!AD159&lt;&gt;"",1,0))</f>
        <v>0</v>
      </c>
      <c r="AD156" s="42">
        <f>IF('Indicator Data'!AE160="No Data",1,IF('Indicator Data imputation'!AE159&lt;&gt;"",1,0))</f>
        <v>0</v>
      </c>
      <c r="AE156" s="42">
        <f>IF('Indicator Data'!AF160="No Data",1,IF('Indicator Data imputation'!AF159&lt;&gt;"",1,0))</f>
        <v>0</v>
      </c>
      <c r="AF156" s="42">
        <f>IF('Indicator Data'!AG160="No Data",1,IF('Indicator Data imputation'!AG159&lt;&gt;"",1,0))</f>
        <v>0</v>
      </c>
      <c r="AG156" s="42">
        <f>IF('Indicator Data'!AH160="No Data",1,IF('Indicator Data imputation'!AH159&lt;&gt;"",1,0))</f>
        <v>0</v>
      </c>
      <c r="AH156" s="42">
        <f>IF('Indicator Data'!AI160="No Data",1,IF('Indicator Data imputation'!AI159&lt;&gt;"",1,0))</f>
        <v>1</v>
      </c>
      <c r="AI156" s="42">
        <f>IF('Indicator Data'!AJ160="No Data",1,IF('Indicator Data imputation'!AJ159&lt;&gt;"",1,0))</f>
        <v>0</v>
      </c>
      <c r="AJ156" s="42">
        <f>IF('Indicator Data'!AK160="No Data",1,IF('Indicator Data imputation'!AK159&lt;&gt;"",1,0))</f>
        <v>0</v>
      </c>
      <c r="AK156" s="42">
        <f>IF('Indicator Data'!AL160="No Data",1,IF('Indicator Data imputation'!AL159&lt;&gt;"",1,0))</f>
        <v>0</v>
      </c>
      <c r="AL156" s="42">
        <f>IF('Indicator Data'!AM160="No Data",1,IF('Indicator Data imputation'!AM159&lt;&gt;"",1,0))</f>
        <v>1</v>
      </c>
      <c r="AM156" s="42">
        <f>IF('Indicator Data'!AN160="No Data",1,IF('Indicator Data imputation'!AN159&lt;&gt;"",1,0))</f>
        <v>0</v>
      </c>
      <c r="AN156" s="42">
        <f>IF('Indicator Data'!AO160="No Data",1,IF('Indicator Data imputation'!AO159&lt;&gt;"",1,0))</f>
        <v>0</v>
      </c>
      <c r="AO156" s="42">
        <f>IF('Indicator Data'!AP160="No Data",1,IF('Indicator Data imputation'!AP159&lt;&gt;"",1,0))</f>
        <v>1</v>
      </c>
      <c r="AP156" s="42">
        <f>IF('Indicator Data'!AQ160="No Data",1,IF('Indicator Data imputation'!AQ159&lt;&gt;"",1,0))</f>
        <v>0</v>
      </c>
      <c r="AQ156" s="42">
        <f>IF('Indicator Data'!AR160="No Data",1,IF('Indicator Data imputation'!AR159&lt;&gt;"",1,0))</f>
        <v>0</v>
      </c>
      <c r="AR156" s="42">
        <f>IF('Indicator Data'!AS160="No Data",1,IF('Indicator Data imputation'!AS159&lt;&gt;"",1,0))</f>
        <v>0</v>
      </c>
      <c r="AS156" s="42">
        <f>IF('Indicator Data'!AT160="No Data",1,IF('Indicator Data imputation'!AT159&lt;&gt;"",1,0))</f>
        <v>1</v>
      </c>
      <c r="AT156" s="42">
        <f>IF('Indicator Data'!AU160="No Data",1,IF('Indicator Data imputation'!AU159&lt;&gt;"",1,0))</f>
        <v>0</v>
      </c>
      <c r="AU156" s="42">
        <f>IF('Indicator Data'!AV160="No Data",1,IF('Indicator Data imputation'!AV159&lt;&gt;"",1,0))</f>
        <v>0</v>
      </c>
      <c r="AV156" s="42">
        <f>IF('Indicator Data'!AW160="No Data",1,IF('Indicator Data imputation'!AW159&lt;&gt;"",1,0))</f>
        <v>0</v>
      </c>
      <c r="AW156" s="42">
        <f>IF('Indicator Data'!AX160="No Data",1,IF('Indicator Data imputation'!AX159&lt;&gt;"",1,0))</f>
        <v>0</v>
      </c>
      <c r="AX156" s="42">
        <f>IF('Indicator Data'!AY160="No Data",1,IF('Indicator Data imputation'!AY159&lt;&gt;"",1,0))</f>
        <v>0</v>
      </c>
      <c r="AY156" s="42">
        <f>IF('Indicator Data'!AZ160="No Data",1,IF('Indicator Data imputation'!AZ159&lt;&gt;"",1,0))</f>
        <v>0</v>
      </c>
      <c r="AZ156" s="42">
        <f>IF('Indicator Data'!BA160="No Data",1,IF('Indicator Data imputation'!BA159&lt;&gt;"",1,0))</f>
        <v>0</v>
      </c>
      <c r="BA156" s="42">
        <f>IF('Indicator Data'!BB160="No Data",1,IF('Indicator Data imputation'!BB159&lt;&gt;"",1,0))</f>
        <v>0</v>
      </c>
      <c r="BB156" s="42">
        <f>IF('Indicator Data'!BC160="No Data",1,IF('Indicator Data imputation'!BC159&lt;&gt;"",1,0))</f>
        <v>0</v>
      </c>
      <c r="BC156" s="42">
        <f>IF('Indicator Data'!BD160="No Data",1,IF('Indicator Data imputation'!BD159&lt;&gt;"",1,0))</f>
        <v>0</v>
      </c>
      <c r="BD156" s="42">
        <f>IF('Indicator Data'!BE160="No Data",1,IF('Indicator Data imputation'!BE159&lt;&gt;"",1,0))</f>
        <v>0</v>
      </c>
      <c r="BE156" s="42">
        <f>IF('Indicator Data'!BF160="No Data",1,IF('Indicator Data imputation'!BF159&lt;&gt;"",1,0))</f>
        <v>0</v>
      </c>
      <c r="BF156" s="42">
        <f>IF('Indicator Data'!BG160="No Data",1,IF('Indicator Data imputation'!BG159&lt;&gt;"",1,0))</f>
        <v>0</v>
      </c>
      <c r="BG156" s="42">
        <f>IF('Indicator Data'!BH160="No Data",1,IF('Indicator Data imputation'!BH159&lt;&gt;"",1,0))</f>
        <v>0</v>
      </c>
      <c r="BH156" s="42">
        <f>IF('Indicator Data'!BI160="No Data",1,IF('Indicator Data imputation'!BI159&lt;&gt;"",1,0))</f>
        <v>0</v>
      </c>
      <c r="BI156" s="42">
        <f>IF('Indicator Data'!BJ160="No Data",1,IF('Indicator Data imputation'!BJ159&lt;&gt;"",1,0))</f>
        <v>1</v>
      </c>
      <c r="BJ156" s="42">
        <f>IF('Indicator Data'!BK160="No Data",1,IF('Indicator Data imputation'!BK159&lt;&gt;"",1,0))</f>
        <v>0</v>
      </c>
      <c r="BK156" s="42">
        <f>IF('Indicator Data'!BL160="No Data",1,IF('Indicator Data imputation'!BL159&lt;&gt;"",1,0))</f>
        <v>0</v>
      </c>
      <c r="BL156" s="42">
        <f>IF('Indicator Data'!BM160="No Data",1,IF('Indicator Data imputation'!BM159&lt;&gt;"",1,0))</f>
        <v>0</v>
      </c>
      <c r="BM156" s="42">
        <f>IF('Indicator Data'!BN160="No Data",1,IF('Indicator Data imputation'!BN159&lt;&gt;"",1,0))</f>
        <v>0</v>
      </c>
      <c r="BN156" s="42">
        <f>IF('Indicator Data'!BO160="No Data",1,IF('Indicator Data imputation'!BO159&lt;&gt;"",1,0))</f>
        <v>0</v>
      </c>
      <c r="BO156" s="42">
        <f>IF('Indicator Data'!BP160="No Data",1,IF('Indicator Data imputation'!BP159&lt;&gt;"",1,0))</f>
        <v>0</v>
      </c>
      <c r="BP156" s="42">
        <f>IF('Indicator Data'!BQ160="No Data",1,IF('Indicator Data imputation'!BQ159&lt;&gt;"",1,0))</f>
        <v>0</v>
      </c>
      <c r="BQ156" s="42">
        <f>IF('Indicator Data'!BR160="No Data",1,IF('Indicator Data imputation'!BR159&lt;&gt;"",1,0))</f>
        <v>0</v>
      </c>
      <c r="BR156" s="42">
        <f>IF('Indicator Data'!BS160="No Data",1,IF('Indicator Data imputation'!BS159&lt;&gt;"",1,0))</f>
        <v>0</v>
      </c>
      <c r="BS156" s="42">
        <f>IF('Indicator Data'!BT160="No Data",1,IF('Indicator Data imputation'!BT159&lt;&gt;"",1,0))</f>
        <v>0</v>
      </c>
      <c r="BT156" s="42">
        <f>IF('Indicator Data'!BU160="No Data",1,IF('Indicator Data imputation'!BU159&lt;&gt;"",1,0))</f>
        <v>0</v>
      </c>
      <c r="BU156">
        <f t="shared" si="6"/>
        <v>9</v>
      </c>
      <c r="BV156" s="44">
        <f t="shared" si="7"/>
        <v>0.12</v>
      </c>
    </row>
    <row r="157" spans="1:74">
      <c r="A157" t="str">
        <f>'Indicator Data'!B161</f>
        <v>SVN</v>
      </c>
      <c r="B157" s="42">
        <f>IF('Indicator Data'!C161="No Data",1,IF('Indicator Data imputation'!C160&lt;&gt;"",1,0))</f>
        <v>0</v>
      </c>
      <c r="C157" s="42">
        <f>IF('Indicator Data'!D161="No Data",1,IF('Indicator Data imputation'!D160&lt;&gt;"",1,0))</f>
        <v>0</v>
      </c>
      <c r="D157" s="42">
        <f>IF('Indicator Data'!E161="No Data",1,IF('Indicator Data imputation'!E160&lt;&gt;"",1,0))</f>
        <v>0</v>
      </c>
      <c r="E157" s="42">
        <f>IF('Indicator Data'!F161="No Data",1,IF('Indicator Data imputation'!F160&lt;&gt;"",1,0))</f>
        <v>0</v>
      </c>
      <c r="F157" s="42">
        <f>IF('Indicator Data'!G161="No Data",1,IF('Indicator Data imputation'!G160&lt;&gt;"",1,0))</f>
        <v>0</v>
      </c>
      <c r="G157" s="42">
        <f>IF('Indicator Data'!H161="No Data",1,IF('Indicator Data imputation'!H160&lt;&gt;"",1,0))</f>
        <v>0</v>
      </c>
      <c r="H157" s="42">
        <f>IF('Indicator Data'!I161="No Data",1,IF('Indicator Data imputation'!I160&lt;&gt;"",1,0))</f>
        <v>0</v>
      </c>
      <c r="I157" s="42">
        <f>IF('Indicator Data'!J161="No Data",1,IF('Indicator Data imputation'!J160&lt;&gt;"",1,0))</f>
        <v>0</v>
      </c>
      <c r="J157" s="42">
        <f>IF('Indicator Data'!K161="No Data",1,IF('Indicator Data imputation'!K160&lt;&gt;"",1,0))</f>
        <v>0</v>
      </c>
      <c r="K157" s="42">
        <f>IF('Indicator Data'!L161="No Data",1,IF('Indicator Data imputation'!L160&lt;&gt;"",1,0))</f>
        <v>0</v>
      </c>
      <c r="L157" s="42">
        <f>IF('Indicator Data'!M161="No Data",1,IF('Indicator Data imputation'!M160&lt;&gt;"",1,0))</f>
        <v>0</v>
      </c>
      <c r="M157" s="42">
        <f>IF('Indicator Data'!N161="No Data",1,IF('Indicator Data imputation'!N160&lt;&gt;"",1,0))</f>
        <v>1</v>
      </c>
      <c r="N157" s="42">
        <f>IF('Indicator Data'!O161="No Data",1,IF('Indicator Data imputation'!O160&lt;&gt;"",1,0))</f>
        <v>1</v>
      </c>
      <c r="O157" s="42">
        <f>IF('Indicator Data'!P161="No Data",1,IF('Indicator Data imputation'!P160&lt;&gt;"",1,0))</f>
        <v>1</v>
      </c>
      <c r="P157" s="42">
        <f>IF('Indicator Data'!Q161="No Data",1,IF('Indicator Data imputation'!Q160&lt;&gt;"",1,0))</f>
        <v>0</v>
      </c>
      <c r="Q157" s="42">
        <f>IF('Indicator Data'!R161="No Data",1,IF('Indicator Data imputation'!R160&lt;&gt;"",1,0))</f>
        <v>0</v>
      </c>
      <c r="R157" s="42">
        <f>IF('Indicator Data'!S161="No Data",1,IF('Indicator Data imputation'!S160&lt;&gt;"",1,0))</f>
        <v>0</v>
      </c>
      <c r="S157" s="42">
        <f>IF('Indicator Data'!T161="No Data",1,IF('Indicator Data imputation'!T160&lt;&gt;"",1,0))</f>
        <v>0</v>
      </c>
      <c r="T157" s="42">
        <f>IF('Indicator Data'!U161="No Data",1,IF('Indicator Data imputation'!U160&lt;&gt;"",1,0))</f>
        <v>0</v>
      </c>
      <c r="U157" s="42">
        <f>IF('Indicator Data'!V161="No Data",1,IF('Indicator Data imputation'!V160&lt;&gt;"",1,0))</f>
        <v>0</v>
      </c>
      <c r="V157" s="42">
        <f>IF('Indicator Data'!W161="No Data",1,IF('Indicator Data imputation'!W160&lt;&gt;"",1,0))</f>
        <v>0</v>
      </c>
      <c r="W157" s="42">
        <f>IF('Indicator Data'!X161="No Data",1,IF('Indicator Data imputation'!X160&lt;&gt;"",1,0))</f>
        <v>0</v>
      </c>
      <c r="X157" s="42">
        <f>IF('Indicator Data'!Y161="No Data",1,IF('Indicator Data imputation'!Y160&lt;&gt;"",1,0))</f>
        <v>0</v>
      </c>
      <c r="Y157" s="42">
        <f>IF('Indicator Data'!Z161="No Data",1,IF('Indicator Data imputation'!Z160&lt;&gt;"",1,0))</f>
        <v>0</v>
      </c>
      <c r="Z157" s="42">
        <f>IF('Indicator Data'!AA161="No Data",1,IF('Indicator Data imputation'!AA160&lt;&gt;"",1,0))</f>
        <v>1</v>
      </c>
      <c r="AA157" s="42">
        <f>IF('Indicator Data'!AB161="No Data",1,IF('Indicator Data imputation'!AB160&lt;&gt;"",1,0))</f>
        <v>0</v>
      </c>
      <c r="AB157" s="42">
        <f>IF('Indicator Data'!AC161="No Data",1,IF('Indicator Data imputation'!AC160&lt;&gt;"",1,0))</f>
        <v>1</v>
      </c>
      <c r="AC157" s="42">
        <f>IF('Indicator Data'!AD161="No Data",1,IF('Indicator Data imputation'!AD160&lt;&gt;"",1,0))</f>
        <v>0</v>
      </c>
      <c r="AD157" s="42">
        <f>IF('Indicator Data'!AE161="No Data",1,IF('Indicator Data imputation'!AE160&lt;&gt;"",1,0))</f>
        <v>0</v>
      </c>
      <c r="AE157" s="42">
        <f>IF('Indicator Data'!AF161="No Data",1,IF('Indicator Data imputation'!AF160&lt;&gt;"",1,0))</f>
        <v>0</v>
      </c>
      <c r="AF157" s="42">
        <f>IF('Indicator Data'!AG161="No Data",1,IF('Indicator Data imputation'!AG160&lt;&gt;"",1,0))</f>
        <v>0</v>
      </c>
      <c r="AG157" s="42">
        <f>IF('Indicator Data'!AH161="No Data",1,IF('Indicator Data imputation'!AH160&lt;&gt;"",1,0))</f>
        <v>0</v>
      </c>
      <c r="AH157" s="42">
        <f>IF('Indicator Data'!AI161="No Data",1,IF('Indicator Data imputation'!AI160&lt;&gt;"",1,0))</f>
        <v>1</v>
      </c>
      <c r="AI157" s="42">
        <f>IF('Indicator Data'!AJ161="No Data",1,IF('Indicator Data imputation'!AJ160&lt;&gt;"",1,0))</f>
        <v>0</v>
      </c>
      <c r="AJ157" s="42">
        <f>IF('Indicator Data'!AK161="No Data",1,IF('Indicator Data imputation'!AK160&lt;&gt;"",1,0))</f>
        <v>0</v>
      </c>
      <c r="AK157" s="42">
        <f>IF('Indicator Data'!AL161="No Data",1,IF('Indicator Data imputation'!AL160&lt;&gt;"",1,0))</f>
        <v>0</v>
      </c>
      <c r="AL157" s="42">
        <f>IF('Indicator Data'!AM161="No Data",1,IF('Indicator Data imputation'!AM160&lt;&gt;"",1,0))</f>
        <v>1</v>
      </c>
      <c r="AM157" s="42">
        <f>IF('Indicator Data'!AN161="No Data",1,IF('Indicator Data imputation'!AN160&lt;&gt;"",1,0))</f>
        <v>0</v>
      </c>
      <c r="AN157" s="42">
        <f>IF('Indicator Data'!AO161="No Data",1,IF('Indicator Data imputation'!AO160&lt;&gt;"",1,0))</f>
        <v>0</v>
      </c>
      <c r="AO157" s="42">
        <f>IF('Indicator Data'!AP161="No Data",1,IF('Indicator Data imputation'!AP160&lt;&gt;"",1,0))</f>
        <v>1</v>
      </c>
      <c r="AP157" s="42">
        <f>IF('Indicator Data'!AQ161="No Data",1,IF('Indicator Data imputation'!AQ160&lt;&gt;"",1,0))</f>
        <v>0</v>
      </c>
      <c r="AQ157" s="42">
        <f>IF('Indicator Data'!AR161="No Data",1,IF('Indicator Data imputation'!AR160&lt;&gt;"",1,0))</f>
        <v>0</v>
      </c>
      <c r="AR157" s="42">
        <f>IF('Indicator Data'!AS161="No Data",1,IF('Indicator Data imputation'!AS160&lt;&gt;"",1,0))</f>
        <v>1</v>
      </c>
      <c r="AS157" s="42">
        <f>IF('Indicator Data'!AT161="No Data",1,IF('Indicator Data imputation'!AT160&lt;&gt;"",1,0))</f>
        <v>1</v>
      </c>
      <c r="AT157" s="42">
        <f>IF('Indicator Data'!AU161="No Data",1,IF('Indicator Data imputation'!AU160&lt;&gt;"",1,0))</f>
        <v>0</v>
      </c>
      <c r="AU157" s="42">
        <f>IF('Indicator Data'!AV161="No Data",1,IF('Indicator Data imputation'!AV160&lt;&gt;"",1,0))</f>
        <v>0</v>
      </c>
      <c r="AV157" s="42">
        <f>IF('Indicator Data'!AW161="No Data",1,IF('Indicator Data imputation'!AW160&lt;&gt;"",1,0))</f>
        <v>0</v>
      </c>
      <c r="AW157" s="42">
        <f>IF('Indicator Data'!AX161="No Data",1,IF('Indicator Data imputation'!AX160&lt;&gt;"",1,0))</f>
        <v>0</v>
      </c>
      <c r="AX157" s="42">
        <f>IF('Indicator Data'!AY161="No Data",1,IF('Indicator Data imputation'!AY160&lt;&gt;"",1,0))</f>
        <v>0</v>
      </c>
      <c r="AY157" s="42">
        <f>IF('Indicator Data'!AZ161="No Data",1,IF('Indicator Data imputation'!AZ160&lt;&gt;"",1,0))</f>
        <v>0</v>
      </c>
      <c r="AZ157" s="42">
        <f>IF('Indicator Data'!BA161="No Data",1,IF('Indicator Data imputation'!BA160&lt;&gt;"",1,0))</f>
        <v>0</v>
      </c>
      <c r="BA157" s="42">
        <f>IF('Indicator Data'!BB161="No Data",1,IF('Indicator Data imputation'!BB160&lt;&gt;"",1,0))</f>
        <v>0</v>
      </c>
      <c r="BB157" s="42">
        <f>IF('Indicator Data'!BC161="No Data",1,IF('Indicator Data imputation'!BC160&lt;&gt;"",1,0))</f>
        <v>0</v>
      </c>
      <c r="BC157" s="42">
        <f>IF('Indicator Data'!BD161="No Data",1,IF('Indicator Data imputation'!BD160&lt;&gt;"",1,0))</f>
        <v>0</v>
      </c>
      <c r="BD157" s="42">
        <f>IF('Indicator Data'!BE161="No Data",1,IF('Indicator Data imputation'!BE160&lt;&gt;"",1,0))</f>
        <v>0</v>
      </c>
      <c r="BE157" s="42">
        <f>IF('Indicator Data'!BF161="No Data",1,IF('Indicator Data imputation'!BF160&lt;&gt;"",1,0))</f>
        <v>0</v>
      </c>
      <c r="BF157" s="42">
        <f>IF('Indicator Data'!BG161="No Data",1,IF('Indicator Data imputation'!BG160&lt;&gt;"",1,0))</f>
        <v>0</v>
      </c>
      <c r="BG157" s="42">
        <f>IF('Indicator Data'!BH161="No Data",1,IF('Indicator Data imputation'!BH160&lt;&gt;"",1,0))</f>
        <v>0</v>
      </c>
      <c r="BH157" s="42">
        <f>IF('Indicator Data'!BI161="No Data",1,IF('Indicator Data imputation'!BI160&lt;&gt;"",1,0))</f>
        <v>0</v>
      </c>
      <c r="BI157" s="42">
        <f>IF('Indicator Data'!BJ161="No Data",1,IF('Indicator Data imputation'!BJ160&lt;&gt;"",1,0))</f>
        <v>1</v>
      </c>
      <c r="BJ157" s="42">
        <f>IF('Indicator Data'!BK161="No Data",1,IF('Indicator Data imputation'!BK160&lt;&gt;"",1,0))</f>
        <v>0</v>
      </c>
      <c r="BK157" s="42">
        <f>IF('Indicator Data'!BL161="No Data",1,IF('Indicator Data imputation'!BL160&lt;&gt;"",1,0))</f>
        <v>0</v>
      </c>
      <c r="BL157" s="42">
        <f>IF('Indicator Data'!BM161="No Data",1,IF('Indicator Data imputation'!BM160&lt;&gt;"",1,0))</f>
        <v>0</v>
      </c>
      <c r="BM157" s="42">
        <f>IF('Indicator Data'!BN161="No Data",1,IF('Indicator Data imputation'!BN160&lt;&gt;"",1,0))</f>
        <v>0</v>
      </c>
      <c r="BN157" s="42">
        <f>IF('Indicator Data'!BO161="No Data",1,IF('Indicator Data imputation'!BO160&lt;&gt;"",1,0))</f>
        <v>0</v>
      </c>
      <c r="BO157" s="42">
        <f>IF('Indicator Data'!BP161="No Data",1,IF('Indicator Data imputation'!BP160&lt;&gt;"",1,0))</f>
        <v>0</v>
      </c>
      <c r="BP157" s="42">
        <f>IF('Indicator Data'!BQ161="No Data",1,IF('Indicator Data imputation'!BQ160&lt;&gt;"",1,0))</f>
        <v>0</v>
      </c>
      <c r="BQ157" s="42">
        <f>IF('Indicator Data'!BR161="No Data",1,IF('Indicator Data imputation'!BR160&lt;&gt;"",1,0))</f>
        <v>0</v>
      </c>
      <c r="BR157" s="42">
        <f>IF('Indicator Data'!BS161="No Data",1,IF('Indicator Data imputation'!BS160&lt;&gt;"",1,0))</f>
        <v>0</v>
      </c>
      <c r="BS157" s="42">
        <f>IF('Indicator Data'!BT161="No Data",1,IF('Indicator Data imputation'!BT160&lt;&gt;"",1,0))</f>
        <v>0</v>
      </c>
      <c r="BT157" s="42">
        <f>IF('Indicator Data'!BU161="No Data",1,IF('Indicator Data imputation'!BU160&lt;&gt;"",1,0))</f>
        <v>0</v>
      </c>
      <c r="BU157">
        <f t="shared" si="6"/>
        <v>11</v>
      </c>
      <c r="BV157" s="44">
        <f t="shared" si="7"/>
        <v>0.14666666666666667</v>
      </c>
    </row>
    <row r="158" spans="1:74">
      <c r="A158" t="str">
        <f>'Indicator Data'!B162</f>
        <v>SLB</v>
      </c>
      <c r="B158" s="42">
        <f>IF('Indicator Data'!C162="No Data",1,IF('Indicator Data imputation'!C161&lt;&gt;"",1,0))</f>
        <v>0</v>
      </c>
      <c r="C158" s="42">
        <f>IF('Indicator Data'!D162="No Data",1,IF('Indicator Data imputation'!D161&lt;&gt;"",1,0))</f>
        <v>0</v>
      </c>
      <c r="D158" s="42">
        <f>IF('Indicator Data'!E162="No Data",1,IF('Indicator Data imputation'!E161&lt;&gt;"",1,0))</f>
        <v>0</v>
      </c>
      <c r="E158" s="42">
        <f>IF('Indicator Data'!F162="No Data",1,IF('Indicator Data imputation'!F161&lt;&gt;"",1,0))</f>
        <v>0</v>
      </c>
      <c r="F158" s="42">
        <f>IF('Indicator Data'!G162="No Data",1,IF('Indicator Data imputation'!G161&lt;&gt;"",1,0))</f>
        <v>0</v>
      </c>
      <c r="G158" s="42">
        <f>IF('Indicator Data'!H162="No Data",1,IF('Indicator Data imputation'!H161&lt;&gt;"",1,0))</f>
        <v>0</v>
      </c>
      <c r="H158" s="42">
        <f>IF('Indicator Data'!I162="No Data",1,IF('Indicator Data imputation'!I161&lt;&gt;"",1,0))</f>
        <v>0</v>
      </c>
      <c r="I158" s="42">
        <f>IF('Indicator Data'!J162="No Data",1,IF('Indicator Data imputation'!J161&lt;&gt;"",1,0))</f>
        <v>0</v>
      </c>
      <c r="J158" s="42">
        <f>IF('Indicator Data'!K162="No Data",1,IF('Indicator Data imputation'!K161&lt;&gt;"",1,0))</f>
        <v>0</v>
      </c>
      <c r="K158" s="42">
        <f>IF('Indicator Data'!L162="No Data",1,IF('Indicator Data imputation'!L161&lt;&gt;"",1,0))</f>
        <v>0</v>
      </c>
      <c r="L158" s="42">
        <f>IF('Indicator Data'!M162="No Data",1,IF('Indicator Data imputation'!M161&lt;&gt;"",1,0))</f>
        <v>0</v>
      </c>
      <c r="M158" s="42">
        <f>IF('Indicator Data'!N162="No Data",1,IF('Indicator Data imputation'!N161&lt;&gt;"",1,0))</f>
        <v>1</v>
      </c>
      <c r="N158" s="42">
        <f>IF('Indicator Data'!O162="No Data",1,IF('Indicator Data imputation'!O161&lt;&gt;"",1,0))</f>
        <v>1</v>
      </c>
      <c r="O158" s="42">
        <f>IF('Indicator Data'!P162="No Data",1,IF('Indicator Data imputation'!P161&lt;&gt;"",1,0))</f>
        <v>1</v>
      </c>
      <c r="P158" s="42">
        <f>IF('Indicator Data'!Q162="No Data",1,IF('Indicator Data imputation'!Q161&lt;&gt;"",1,0))</f>
        <v>0</v>
      </c>
      <c r="Q158" s="42">
        <f>IF('Indicator Data'!R162="No Data",1,IF('Indicator Data imputation'!R161&lt;&gt;"",1,0))</f>
        <v>0</v>
      </c>
      <c r="R158" s="42">
        <f>IF('Indicator Data'!S162="No Data",1,IF('Indicator Data imputation'!S161&lt;&gt;"",1,0))</f>
        <v>0</v>
      </c>
      <c r="S158" s="42">
        <f>IF('Indicator Data'!T162="No Data",1,IF('Indicator Data imputation'!T161&lt;&gt;"",1,0))</f>
        <v>0</v>
      </c>
      <c r="T158" s="42">
        <f>IF('Indicator Data'!U162="No Data",1,IF('Indicator Data imputation'!U161&lt;&gt;"",1,0))</f>
        <v>0</v>
      </c>
      <c r="U158" s="42">
        <f>IF('Indicator Data'!V162="No Data",1,IF('Indicator Data imputation'!V161&lt;&gt;"",1,0))</f>
        <v>0</v>
      </c>
      <c r="V158" s="42">
        <f>IF('Indicator Data'!W162="No Data",1,IF('Indicator Data imputation'!W161&lt;&gt;"",1,0))</f>
        <v>0</v>
      </c>
      <c r="W158" s="42">
        <f>IF('Indicator Data'!X162="No Data",1,IF('Indicator Data imputation'!X161&lt;&gt;"",1,0))</f>
        <v>0</v>
      </c>
      <c r="X158" s="42">
        <f>IF('Indicator Data'!Y162="No Data",1,IF('Indicator Data imputation'!Y161&lt;&gt;"",1,0))</f>
        <v>1</v>
      </c>
      <c r="Y158" s="42">
        <f>IF('Indicator Data'!Z162="No Data",1,IF('Indicator Data imputation'!Z161&lt;&gt;"",1,0))</f>
        <v>0</v>
      </c>
      <c r="Z158" s="42">
        <f>IF('Indicator Data'!AA162="No Data",1,IF('Indicator Data imputation'!AA161&lt;&gt;"",1,0))</f>
        <v>0</v>
      </c>
      <c r="AA158" s="42">
        <f>IF('Indicator Data'!AB162="No Data",1,IF('Indicator Data imputation'!AB161&lt;&gt;"",1,0))</f>
        <v>0</v>
      </c>
      <c r="AB158" s="42">
        <f>IF('Indicator Data'!AC162="No Data",1,IF('Indicator Data imputation'!AC161&lt;&gt;"",1,0))</f>
        <v>0</v>
      </c>
      <c r="AC158" s="42">
        <f>IF('Indicator Data'!AD162="No Data",1,IF('Indicator Data imputation'!AD161&lt;&gt;"",1,0))</f>
        <v>0</v>
      </c>
      <c r="AD158" s="42">
        <f>IF('Indicator Data'!AE162="No Data",1,IF('Indicator Data imputation'!AE161&lt;&gt;"",1,0))</f>
        <v>0</v>
      </c>
      <c r="AE158" s="42">
        <f>IF('Indicator Data'!AF162="No Data",1,IF('Indicator Data imputation'!AF161&lt;&gt;"",1,0))</f>
        <v>0</v>
      </c>
      <c r="AF158" s="42">
        <f>IF('Indicator Data'!AG162="No Data",1,IF('Indicator Data imputation'!AG161&lt;&gt;"",1,0))</f>
        <v>0</v>
      </c>
      <c r="AG158" s="42">
        <f>IF('Indicator Data'!AH162="No Data",1,IF('Indicator Data imputation'!AH161&lt;&gt;"",1,0))</f>
        <v>0</v>
      </c>
      <c r="AH158" s="42">
        <f>IF('Indicator Data'!AI162="No Data",1,IF('Indicator Data imputation'!AI161&lt;&gt;"",1,0))</f>
        <v>1</v>
      </c>
      <c r="AI158" s="42">
        <f>IF('Indicator Data'!AJ162="No Data",1,IF('Indicator Data imputation'!AJ161&lt;&gt;"",1,0))</f>
        <v>0</v>
      </c>
      <c r="AJ158" s="42">
        <f>IF('Indicator Data'!AK162="No Data",1,IF('Indicator Data imputation'!AK161&lt;&gt;"",1,0))</f>
        <v>0</v>
      </c>
      <c r="AK158" s="42">
        <f>IF('Indicator Data'!AL162="No Data",1,IF('Indicator Data imputation'!AL161&lt;&gt;"",1,0))</f>
        <v>0</v>
      </c>
      <c r="AL158" s="42">
        <f>IF('Indicator Data'!AM162="No Data",1,IF('Indicator Data imputation'!AM161&lt;&gt;"",1,0))</f>
        <v>0</v>
      </c>
      <c r="AM158" s="42">
        <f>IF('Indicator Data'!AN162="No Data",1,IF('Indicator Data imputation'!AN161&lt;&gt;"",1,0))</f>
        <v>0</v>
      </c>
      <c r="AN158" s="42">
        <f>IF('Indicator Data'!AO162="No Data",1,IF('Indicator Data imputation'!AO161&lt;&gt;"",1,0))</f>
        <v>0</v>
      </c>
      <c r="AO158" s="42">
        <f>IF('Indicator Data'!AP162="No Data",1,IF('Indicator Data imputation'!AP161&lt;&gt;"",1,0))</f>
        <v>0</v>
      </c>
      <c r="AP158" s="42">
        <f>IF('Indicator Data'!AQ162="No Data",1,IF('Indicator Data imputation'!AQ161&lt;&gt;"",1,0))</f>
        <v>0</v>
      </c>
      <c r="AQ158" s="42">
        <f>IF('Indicator Data'!AR162="No Data",1,IF('Indicator Data imputation'!AR161&lt;&gt;"",1,0))</f>
        <v>1</v>
      </c>
      <c r="AR158" s="42">
        <f>IF('Indicator Data'!AS162="No Data",1,IF('Indicator Data imputation'!AS161&lt;&gt;"",1,0))</f>
        <v>1</v>
      </c>
      <c r="AS158" s="42">
        <f>IF('Indicator Data'!AT162="No Data",1,IF('Indicator Data imputation'!AT161&lt;&gt;"",1,0))</f>
        <v>0</v>
      </c>
      <c r="AT158" s="42">
        <f>IF('Indicator Data'!AU162="No Data",1,IF('Indicator Data imputation'!AU161&lt;&gt;"",1,0))</f>
        <v>0</v>
      </c>
      <c r="AU158" s="42">
        <f>IF('Indicator Data'!AV162="No Data",1,IF('Indicator Data imputation'!AV161&lt;&gt;"",1,0))</f>
        <v>1</v>
      </c>
      <c r="AV158" s="42">
        <f>IF('Indicator Data'!AW162="No Data",1,IF('Indicator Data imputation'!AW161&lt;&gt;"",1,0))</f>
        <v>0</v>
      </c>
      <c r="AW158" s="42">
        <f>IF('Indicator Data'!AX162="No Data",1,IF('Indicator Data imputation'!AX161&lt;&gt;"",1,0))</f>
        <v>0</v>
      </c>
      <c r="AX158" s="42">
        <f>IF('Indicator Data'!AY162="No Data",1,IF('Indicator Data imputation'!AY161&lt;&gt;"",1,0))</f>
        <v>0</v>
      </c>
      <c r="AY158" s="42">
        <f>IF('Indicator Data'!AZ162="No Data",1,IF('Indicator Data imputation'!AZ161&lt;&gt;"",1,0))</f>
        <v>0</v>
      </c>
      <c r="AZ158" s="42">
        <f>IF('Indicator Data'!BA162="No Data",1,IF('Indicator Data imputation'!BA161&lt;&gt;"",1,0))</f>
        <v>0</v>
      </c>
      <c r="BA158" s="42">
        <f>IF('Indicator Data'!BB162="No Data",1,IF('Indicator Data imputation'!BB161&lt;&gt;"",1,0))</f>
        <v>0</v>
      </c>
      <c r="BB158" s="42">
        <f>IF('Indicator Data'!BC162="No Data",1,IF('Indicator Data imputation'!BC161&lt;&gt;"",1,0))</f>
        <v>0</v>
      </c>
      <c r="BC158" s="42">
        <f>IF('Indicator Data'!BD162="No Data",1,IF('Indicator Data imputation'!BD161&lt;&gt;"",1,0))</f>
        <v>0</v>
      </c>
      <c r="BD158" s="42">
        <f>IF('Indicator Data'!BE162="No Data",1,IF('Indicator Data imputation'!BE161&lt;&gt;"",1,0))</f>
        <v>0</v>
      </c>
      <c r="BE158" s="42">
        <f>IF('Indicator Data'!BF162="No Data",1,IF('Indicator Data imputation'!BF161&lt;&gt;"",1,0))</f>
        <v>0</v>
      </c>
      <c r="BF158" s="42">
        <f>IF('Indicator Data'!BG162="No Data",1,IF('Indicator Data imputation'!BG161&lt;&gt;"",1,0))</f>
        <v>0</v>
      </c>
      <c r="BG158" s="42">
        <f>IF('Indicator Data'!BH162="No Data",1,IF('Indicator Data imputation'!BH161&lt;&gt;"",1,0))</f>
        <v>0</v>
      </c>
      <c r="BH158" s="42">
        <f>IF('Indicator Data'!BI162="No Data",1,IF('Indicator Data imputation'!BI161&lt;&gt;"",1,0))</f>
        <v>0</v>
      </c>
      <c r="BI158" s="42">
        <f>IF('Indicator Data'!BJ162="No Data",1,IF('Indicator Data imputation'!BJ161&lt;&gt;"",1,0))</f>
        <v>1</v>
      </c>
      <c r="BJ158" s="42">
        <f>IF('Indicator Data'!BK162="No Data",1,IF('Indicator Data imputation'!BK161&lt;&gt;"",1,0))</f>
        <v>0</v>
      </c>
      <c r="BK158" s="42">
        <f>IF('Indicator Data'!BL162="No Data",1,IF('Indicator Data imputation'!BL161&lt;&gt;"",1,0))</f>
        <v>0</v>
      </c>
      <c r="BL158" s="42">
        <f>IF('Indicator Data'!BM162="No Data",1,IF('Indicator Data imputation'!BM161&lt;&gt;"",1,0))</f>
        <v>0</v>
      </c>
      <c r="BM158" s="42">
        <f>IF('Indicator Data'!BN162="No Data",1,IF('Indicator Data imputation'!BN161&lt;&gt;"",1,0))</f>
        <v>0</v>
      </c>
      <c r="BN158" s="42">
        <f>IF('Indicator Data'!BO162="No Data",1,IF('Indicator Data imputation'!BO161&lt;&gt;"",1,0))</f>
        <v>0</v>
      </c>
      <c r="BO158" s="42">
        <f>IF('Indicator Data'!BP162="No Data",1,IF('Indicator Data imputation'!BP161&lt;&gt;"",1,0))</f>
        <v>0</v>
      </c>
      <c r="BP158" s="42">
        <f>IF('Indicator Data'!BQ162="No Data",1,IF('Indicator Data imputation'!BQ161&lt;&gt;"",1,0))</f>
        <v>0</v>
      </c>
      <c r="BQ158" s="42">
        <f>IF('Indicator Data'!BR162="No Data",1,IF('Indicator Data imputation'!BR161&lt;&gt;"",1,0))</f>
        <v>0</v>
      </c>
      <c r="BR158" s="42">
        <f>IF('Indicator Data'!BS162="No Data",1,IF('Indicator Data imputation'!BS161&lt;&gt;"",1,0))</f>
        <v>0</v>
      </c>
      <c r="BS158" s="42">
        <f>IF('Indicator Data'!BT162="No Data",1,IF('Indicator Data imputation'!BT161&lt;&gt;"",1,0))</f>
        <v>0</v>
      </c>
      <c r="BT158" s="42">
        <f>IF('Indicator Data'!BU162="No Data",1,IF('Indicator Data imputation'!BU161&lt;&gt;"",1,0))</f>
        <v>0</v>
      </c>
      <c r="BU158">
        <f t="shared" si="6"/>
        <v>9</v>
      </c>
      <c r="BV158" s="44">
        <f t="shared" si="7"/>
        <v>0.12</v>
      </c>
    </row>
    <row r="159" spans="1:74">
      <c r="A159" t="str">
        <f>'Indicator Data'!B163</f>
        <v>SOM</v>
      </c>
      <c r="B159" s="42">
        <f>IF('Indicator Data'!C163="No Data",1,IF('Indicator Data imputation'!C162&lt;&gt;"",1,0))</f>
        <v>0</v>
      </c>
      <c r="C159" s="42">
        <f>IF('Indicator Data'!D163="No Data",1,IF('Indicator Data imputation'!D162&lt;&gt;"",1,0))</f>
        <v>0</v>
      </c>
      <c r="D159" s="42">
        <f>IF('Indicator Data'!E163="No Data",1,IF('Indicator Data imputation'!E162&lt;&gt;"",1,0))</f>
        <v>0</v>
      </c>
      <c r="E159" s="42">
        <f>IF('Indicator Data'!F163="No Data",1,IF('Indicator Data imputation'!F162&lt;&gt;"",1,0))</f>
        <v>0</v>
      </c>
      <c r="F159" s="42">
        <f>IF('Indicator Data'!G163="No Data",1,IF('Indicator Data imputation'!G162&lt;&gt;"",1,0))</f>
        <v>0</v>
      </c>
      <c r="G159" s="42">
        <f>IF('Indicator Data'!H163="No Data",1,IF('Indicator Data imputation'!H162&lt;&gt;"",1,0))</f>
        <v>0</v>
      </c>
      <c r="H159" s="42">
        <f>IF('Indicator Data'!I163="No Data",1,IF('Indicator Data imputation'!I162&lt;&gt;"",1,0))</f>
        <v>0</v>
      </c>
      <c r="I159" s="42">
        <f>IF('Indicator Data'!J163="No Data",1,IF('Indicator Data imputation'!J162&lt;&gt;"",1,0))</f>
        <v>0</v>
      </c>
      <c r="J159" s="42">
        <f>IF('Indicator Data'!K163="No Data",1,IF('Indicator Data imputation'!K162&lt;&gt;"",1,0))</f>
        <v>0</v>
      </c>
      <c r="K159" s="42">
        <f>IF('Indicator Data'!L163="No Data",1,IF('Indicator Data imputation'!L162&lt;&gt;"",1,0))</f>
        <v>0</v>
      </c>
      <c r="L159" s="42">
        <f>IF('Indicator Data'!M163="No Data",1,IF('Indicator Data imputation'!M162&lt;&gt;"",1,0))</f>
        <v>0</v>
      </c>
      <c r="M159" s="42">
        <f>IF('Indicator Data'!N163="No Data",1,IF('Indicator Data imputation'!N162&lt;&gt;"",1,0))</f>
        <v>0</v>
      </c>
      <c r="N159" s="42">
        <f>IF('Indicator Data'!O163="No Data",1,IF('Indicator Data imputation'!O162&lt;&gt;"",1,0))</f>
        <v>0</v>
      </c>
      <c r="O159" s="42">
        <f>IF('Indicator Data'!P163="No Data",1,IF('Indicator Data imputation'!P162&lt;&gt;"",1,0))</f>
        <v>0</v>
      </c>
      <c r="P159" s="42">
        <f>IF('Indicator Data'!Q163="No Data",1,IF('Indicator Data imputation'!Q162&lt;&gt;"",1,0))</f>
        <v>0</v>
      </c>
      <c r="Q159" s="42">
        <f>IF('Indicator Data'!R163="No Data",1,IF('Indicator Data imputation'!R162&lt;&gt;"",1,0))</f>
        <v>0</v>
      </c>
      <c r="R159" s="42">
        <f>IF('Indicator Data'!S163="No Data",1,IF('Indicator Data imputation'!S162&lt;&gt;"",1,0))</f>
        <v>0</v>
      </c>
      <c r="S159" s="42">
        <f>IF('Indicator Data'!T163="No Data",1,IF('Indicator Data imputation'!T162&lt;&gt;"",1,0))</f>
        <v>0</v>
      </c>
      <c r="T159" s="42">
        <f>IF('Indicator Data'!U163="No Data",1,IF('Indicator Data imputation'!U162&lt;&gt;"",1,0))</f>
        <v>0</v>
      </c>
      <c r="U159" s="42">
        <f>IF('Indicator Data'!V163="No Data",1,IF('Indicator Data imputation'!V162&lt;&gt;"",1,0))</f>
        <v>0</v>
      </c>
      <c r="V159" s="42">
        <f>IF('Indicator Data'!W163="No Data",1,IF('Indicator Data imputation'!W162&lt;&gt;"",1,0))</f>
        <v>0</v>
      </c>
      <c r="W159" s="42">
        <f>IF('Indicator Data'!X163="No Data",1,IF('Indicator Data imputation'!X162&lt;&gt;"",1,0))</f>
        <v>0</v>
      </c>
      <c r="X159" s="42">
        <f>IF('Indicator Data'!Y163="No Data",1,IF('Indicator Data imputation'!Y162&lt;&gt;"",1,0))</f>
        <v>0</v>
      </c>
      <c r="Y159" s="42">
        <f>IF('Indicator Data'!Z163="No Data",1,IF('Indicator Data imputation'!Z162&lt;&gt;"",1,0))</f>
        <v>0</v>
      </c>
      <c r="Z159" s="42">
        <f>IF('Indicator Data'!AA163="No Data",1,IF('Indicator Data imputation'!AA162&lt;&gt;"",1,0))</f>
        <v>0</v>
      </c>
      <c r="AA159" s="42">
        <f>IF('Indicator Data'!AB163="No Data",1,IF('Indicator Data imputation'!AB162&lt;&gt;"",1,0))</f>
        <v>0</v>
      </c>
      <c r="AB159" s="42">
        <f>IF('Indicator Data'!AC163="No Data",1,IF('Indicator Data imputation'!AC162&lt;&gt;"",1,0))</f>
        <v>1</v>
      </c>
      <c r="AC159" s="42">
        <f>IF('Indicator Data'!AD163="No Data",1,IF('Indicator Data imputation'!AD162&lt;&gt;"",1,0))</f>
        <v>0</v>
      </c>
      <c r="AD159" s="42">
        <f>IF('Indicator Data'!AE163="No Data",1,IF('Indicator Data imputation'!AE162&lt;&gt;"",1,0))</f>
        <v>0</v>
      </c>
      <c r="AE159" s="42">
        <f>IF('Indicator Data'!AF163="No Data",1,IF('Indicator Data imputation'!AF162&lt;&gt;"",1,0))</f>
        <v>0</v>
      </c>
      <c r="AF159" s="42">
        <f>IF('Indicator Data'!AG163="No Data",1,IF('Indicator Data imputation'!AG162&lt;&gt;"",1,0))</f>
        <v>0</v>
      </c>
      <c r="AG159" s="42">
        <f>IF('Indicator Data'!AH163="No Data",1,IF('Indicator Data imputation'!AH162&lt;&gt;"",1,0))</f>
        <v>0</v>
      </c>
      <c r="AH159" s="42">
        <f>IF('Indicator Data'!AI163="No Data",1,IF('Indicator Data imputation'!AI162&lt;&gt;"",1,0))</f>
        <v>1</v>
      </c>
      <c r="AI159" s="42">
        <f>IF('Indicator Data'!AJ163="No Data",1,IF('Indicator Data imputation'!AJ162&lt;&gt;"",1,0))</f>
        <v>0</v>
      </c>
      <c r="AJ159" s="42">
        <f>IF('Indicator Data'!AK163="No Data",1,IF('Indicator Data imputation'!AK162&lt;&gt;"",1,0))</f>
        <v>0</v>
      </c>
      <c r="AK159" s="42">
        <f>IF('Indicator Data'!AL163="No Data",1,IF('Indicator Data imputation'!AL162&lt;&gt;"",1,0))</f>
        <v>0</v>
      </c>
      <c r="AL159" s="42">
        <f>IF('Indicator Data'!AM163="No Data",1,IF('Indicator Data imputation'!AM162&lt;&gt;"",1,0))</f>
        <v>0</v>
      </c>
      <c r="AM159" s="42">
        <f>IF('Indicator Data'!AN163="No Data",1,IF('Indicator Data imputation'!AN162&lt;&gt;"",1,0))</f>
        <v>0</v>
      </c>
      <c r="AN159" s="42">
        <f>IF('Indicator Data'!AO163="No Data",1,IF('Indicator Data imputation'!AO162&lt;&gt;"",1,0))</f>
        <v>0</v>
      </c>
      <c r="AO159" s="42">
        <f>IF('Indicator Data'!AP163="No Data",1,IF('Indicator Data imputation'!AP162&lt;&gt;"",1,0))</f>
        <v>1</v>
      </c>
      <c r="AP159" s="42">
        <f>IF('Indicator Data'!AQ163="No Data",1,IF('Indicator Data imputation'!AQ162&lt;&gt;"",1,0))</f>
        <v>0</v>
      </c>
      <c r="AQ159" s="42">
        <f>IF('Indicator Data'!AR163="No Data",1,IF('Indicator Data imputation'!AR162&lt;&gt;"",1,0))</f>
        <v>0</v>
      </c>
      <c r="AR159" s="42">
        <f>IF('Indicator Data'!AS163="No Data",1,IF('Indicator Data imputation'!AS162&lt;&gt;"",1,0))</f>
        <v>1</v>
      </c>
      <c r="AS159" s="42">
        <f>IF('Indicator Data'!AT163="No Data",1,IF('Indicator Data imputation'!AT162&lt;&gt;"",1,0))</f>
        <v>0</v>
      </c>
      <c r="AT159" s="42">
        <f>IF('Indicator Data'!AU163="No Data",1,IF('Indicator Data imputation'!AU162&lt;&gt;"",1,0))</f>
        <v>0</v>
      </c>
      <c r="AU159" s="42">
        <f>IF('Indicator Data'!AV163="No Data",1,IF('Indicator Data imputation'!AV162&lt;&gt;"",1,0))</f>
        <v>0</v>
      </c>
      <c r="AV159" s="42">
        <f>IF('Indicator Data'!AW163="No Data",1,IF('Indicator Data imputation'!AW162&lt;&gt;"",1,0))</f>
        <v>1</v>
      </c>
      <c r="AW159" s="42">
        <f>IF('Indicator Data'!AX163="No Data",1,IF('Indicator Data imputation'!AX162&lt;&gt;"",1,0))</f>
        <v>0</v>
      </c>
      <c r="AX159" s="42">
        <f>IF('Indicator Data'!AY163="No Data",1,IF('Indicator Data imputation'!AY162&lt;&gt;"",1,0))</f>
        <v>0</v>
      </c>
      <c r="AY159" s="42">
        <f>IF('Indicator Data'!AZ163="No Data",1,IF('Indicator Data imputation'!AZ162&lt;&gt;"",1,0))</f>
        <v>0</v>
      </c>
      <c r="AZ159" s="42">
        <f>IF('Indicator Data'!BA163="No Data",1,IF('Indicator Data imputation'!BA162&lt;&gt;"",1,0))</f>
        <v>0</v>
      </c>
      <c r="BA159" s="42">
        <f>IF('Indicator Data'!BB163="No Data",1,IF('Indicator Data imputation'!BB162&lt;&gt;"",1,0))</f>
        <v>0</v>
      </c>
      <c r="BB159" s="42">
        <f>IF('Indicator Data'!BC163="No Data",1,IF('Indicator Data imputation'!BC162&lt;&gt;"",1,0))</f>
        <v>0</v>
      </c>
      <c r="BC159" s="42">
        <f>IF('Indicator Data'!BD163="No Data",1,IF('Indicator Data imputation'!BD162&lt;&gt;"",1,0))</f>
        <v>0</v>
      </c>
      <c r="BD159" s="42">
        <f>IF('Indicator Data'!BE163="No Data",1,IF('Indicator Data imputation'!BE162&lt;&gt;"",1,0))</f>
        <v>0</v>
      </c>
      <c r="BE159" s="42">
        <f>IF('Indicator Data'!BF163="No Data",1,IF('Indicator Data imputation'!BF162&lt;&gt;"",1,0))</f>
        <v>1</v>
      </c>
      <c r="BF159" s="42">
        <f>IF('Indicator Data'!BG163="No Data",1,IF('Indicator Data imputation'!BG162&lt;&gt;"",1,0))</f>
        <v>0</v>
      </c>
      <c r="BG159" s="42">
        <f>IF('Indicator Data'!BH163="No Data",1,IF('Indicator Data imputation'!BH162&lt;&gt;"",1,0))</f>
        <v>0</v>
      </c>
      <c r="BH159" s="42">
        <f>IF('Indicator Data'!BI163="No Data",1,IF('Indicator Data imputation'!BI162&lt;&gt;"",1,0))</f>
        <v>0</v>
      </c>
      <c r="BI159" s="42">
        <f>IF('Indicator Data'!BJ163="No Data",1,IF('Indicator Data imputation'!BJ162&lt;&gt;"",1,0))</f>
        <v>0</v>
      </c>
      <c r="BJ159" s="42">
        <f>IF('Indicator Data'!BK163="No Data",1,IF('Indicator Data imputation'!BK162&lt;&gt;"",1,0))</f>
        <v>0</v>
      </c>
      <c r="BK159" s="42">
        <f>IF('Indicator Data'!BL163="No Data",1,IF('Indicator Data imputation'!BL162&lt;&gt;"",1,0))</f>
        <v>0</v>
      </c>
      <c r="BL159" s="42">
        <f>IF('Indicator Data'!BM163="No Data",1,IF('Indicator Data imputation'!BM162&lt;&gt;"",1,0))</f>
        <v>0</v>
      </c>
      <c r="BM159" s="42">
        <f>IF('Indicator Data'!BN163="No Data",1,IF('Indicator Data imputation'!BN162&lt;&gt;"",1,0))</f>
        <v>0</v>
      </c>
      <c r="BN159" s="42">
        <f>IF('Indicator Data'!BO163="No Data",1,IF('Indicator Data imputation'!BO162&lt;&gt;"",1,0))</f>
        <v>0</v>
      </c>
      <c r="BO159" s="42">
        <f>IF('Indicator Data'!BP163="No Data",1,IF('Indicator Data imputation'!BP162&lt;&gt;"",1,0))</f>
        <v>0</v>
      </c>
      <c r="BP159" s="42">
        <f>IF('Indicator Data'!BQ163="No Data",1,IF('Indicator Data imputation'!BQ162&lt;&gt;"",1,0))</f>
        <v>0</v>
      </c>
      <c r="BQ159" s="42">
        <f>IF('Indicator Data'!BR163="No Data",1,IF('Indicator Data imputation'!BR162&lt;&gt;"",1,0))</f>
        <v>0</v>
      </c>
      <c r="BR159" s="42">
        <f>IF('Indicator Data'!BS163="No Data",1,IF('Indicator Data imputation'!BS162&lt;&gt;"",1,0))</f>
        <v>1</v>
      </c>
      <c r="BS159" s="42">
        <f>IF('Indicator Data'!BT163="No Data",1,IF('Indicator Data imputation'!BT162&lt;&gt;"",1,0))</f>
        <v>1</v>
      </c>
      <c r="BT159" s="42">
        <f>IF('Indicator Data'!BU163="No Data",1,IF('Indicator Data imputation'!BU162&lt;&gt;"",1,0))</f>
        <v>0</v>
      </c>
      <c r="BU159">
        <f t="shared" si="6"/>
        <v>8</v>
      </c>
      <c r="BV159" s="44">
        <f t="shared" si="7"/>
        <v>0.10666666666666667</v>
      </c>
    </row>
    <row r="160" spans="1:74">
      <c r="A160" t="str">
        <f>'Indicator Data'!B164</f>
        <v>ZAF</v>
      </c>
      <c r="B160" s="42">
        <f>IF('Indicator Data'!C164="No Data",1,IF('Indicator Data imputation'!C163&lt;&gt;"",1,0))</f>
        <v>0</v>
      </c>
      <c r="C160" s="42">
        <f>IF('Indicator Data'!D164="No Data",1,IF('Indicator Data imputation'!D163&lt;&gt;"",1,0))</f>
        <v>0</v>
      </c>
      <c r="D160" s="42">
        <f>IF('Indicator Data'!E164="No Data",1,IF('Indicator Data imputation'!E163&lt;&gt;"",1,0))</f>
        <v>0</v>
      </c>
      <c r="E160" s="42">
        <f>IF('Indicator Data'!F164="No Data",1,IF('Indicator Data imputation'!F163&lt;&gt;"",1,0))</f>
        <v>0</v>
      </c>
      <c r="F160" s="42">
        <f>IF('Indicator Data'!G164="No Data",1,IF('Indicator Data imputation'!G163&lt;&gt;"",1,0))</f>
        <v>0</v>
      </c>
      <c r="G160" s="42">
        <f>IF('Indicator Data'!H164="No Data",1,IF('Indicator Data imputation'!H163&lt;&gt;"",1,0))</f>
        <v>0</v>
      </c>
      <c r="H160" s="42">
        <f>IF('Indicator Data'!I164="No Data",1,IF('Indicator Data imputation'!I163&lt;&gt;"",1,0))</f>
        <v>0</v>
      </c>
      <c r="I160" s="42">
        <f>IF('Indicator Data'!J164="No Data",1,IF('Indicator Data imputation'!J163&lt;&gt;"",1,0))</f>
        <v>0</v>
      </c>
      <c r="J160" s="42">
        <f>IF('Indicator Data'!K164="No Data",1,IF('Indicator Data imputation'!K163&lt;&gt;"",1,0))</f>
        <v>0</v>
      </c>
      <c r="K160" s="42">
        <f>IF('Indicator Data'!L164="No Data",1,IF('Indicator Data imputation'!L163&lt;&gt;"",1,0))</f>
        <v>0</v>
      </c>
      <c r="L160" s="42">
        <f>IF('Indicator Data'!M164="No Data",1,IF('Indicator Data imputation'!M163&lt;&gt;"",1,0))</f>
        <v>0</v>
      </c>
      <c r="M160" s="42">
        <f>IF('Indicator Data'!N164="No Data",1,IF('Indicator Data imputation'!N163&lt;&gt;"",1,0))</f>
        <v>0</v>
      </c>
      <c r="N160" s="42">
        <f>IF('Indicator Data'!O164="No Data",1,IF('Indicator Data imputation'!O163&lt;&gt;"",1,0))</f>
        <v>0</v>
      </c>
      <c r="O160" s="42">
        <f>IF('Indicator Data'!P164="No Data",1,IF('Indicator Data imputation'!P163&lt;&gt;"",1,0))</f>
        <v>0</v>
      </c>
      <c r="P160" s="42">
        <f>IF('Indicator Data'!Q164="No Data",1,IF('Indicator Data imputation'!Q163&lt;&gt;"",1,0))</f>
        <v>0</v>
      </c>
      <c r="Q160" s="42">
        <f>IF('Indicator Data'!R164="No Data",1,IF('Indicator Data imputation'!R163&lt;&gt;"",1,0))</f>
        <v>0</v>
      </c>
      <c r="R160" s="42">
        <f>IF('Indicator Data'!S164="No Data",1,IF('Indicator Data imputation'!S163&lt;&gt;"",1,0))</f>
        <v>0</v>
      </c>
      <c r="S160" s="42">
        <f>IF('Indicator Data'!T164="No Data",1,IF('Indicator Data imputation'!T163&lt;&gt;"",1,0))</f>
        <v>0</v>
      </c>
      <c r="T160" s="42">
        <f>IF('Indicator Data'!U164="No Data",1,IF('Indicator Data imputation'!U163&lt;&gt;"",1,0))</f>
        <v>0</v>
      </c>
      <c r="U160" s="42">
        <f>IF('Indicator Data'!V164="No Data",1,IF('Indicator Data imputation'!V163&lt;&gt;"",1,0))</f>
        <v>0</v>
      </c>
      <c r="V160" s="42">
        <f>IF('Indicator Data'!W164="No Data",1,IF('Indicator Data imputation'!W163&lt;&gt;"",1,0))</f>
        <v>0</v>
      </c>
      <c r="W160" s="42">
        <f>IF('Indicator Data'!X164="No Data",1,IF('Indicator Data imputation'!X163&lt;&gt;"",1,0))</f>
        <v>0</v>
      </c>
      <c r="X160" s="42">
        <f>IF('Indicator Data'!Y164="No Data",1,IF('Indicator Data imputation'!Y163&lt;&gt;"",1,0))</f>
        <v>0</v>
      </c>
      <c r="Y160" s="42">
        <f>IF('Indicator Data'!Z164="No Data",1,IF('Indicator Data imputation'!Z163&lt;&gt;"",1,0))</f>
        <v>0</v>
      </c>
      <c r="Z160" s="42">
        <f>IF('Indicator Data'!AA164="No Data",1,IF('Indicator Data imputation'!AA163&lt;&gt;"",1,0))</f>
        <v>0</v>
      </c>
      <c r="AA160" s="42">
        <f>IF('Indicator Data'!AB164="No Data",1,IF('Indicator Data imputation'!AB163&lt;&gt;"",1,0))</f>
        <v>0</v>
      </c>
      <c r="AB160" s="42">
        <f>IF('Indicator Data'!AC164="No Data",1,IF('Indicator Data imputation'!AC163&lt;&gt;"",1,0))</f>
        <v>0</v>
      </c>
      <c r="AC160" s="42">
        <f>IF('Indicator Data'!AD164="No Data",1,IF('Indicator Data imputation'!AD163&lt;&gt;"",1,0))</f>
        <v>0</v>
      </c>
      <c r="AD160" s="42">
        <f>IF('Indicator Data'!AE164="No Data",1,IF('Indicator Data imputation'!AE163&lt;&gt;"",1,0))</f>
        <v>0</v>
      </c>
      <c r="AE160" s="42">
        <f>IF('Indicator Data'!AF164="No Data",1,IF('Indicator Data imputation'!AF163&lt;&gt;"",1,0))</f>
        <v>0</v>
      </c>
      <c r="AF160" s="42">
        <f>IF('Indicator Data'!AG164="No Data",1,IF('Indicator Data imputation'!AG163&lt;&gt;"",1,0))</f>
        <v>0</v>
      </c>
      <c r="AG160" s="42">
        <f>IF('Indicator Data'!AH164="No Data",1,IF('Indicator Data imputation'!AH163&lt;&gt;"",1,0))</f>
        <v>0</v>
      </c>
      <c r="AH160" s="42">
        <f>IF('Indicator Data'!AI164="No Data",1,IF('Indicator Data imputation'!AI163&lt;&gt;"",1,0))</f>
        <v>0</v>
      </c>
      <c r="AI160" s="42">
        <f>IF('Indicator Data'!AJ164="No Data",1,IF('Indicator Data imputation'!AJ163&lt;&gt;"",1,0))</f>
        <v>0</v>
      </c>
      <c r="AJ160" s="42">
        <f>IF('Indicator Data'!AK164="No Data",1,IF('Indicator Data imputation'!AK163&lt;&gt;"",1,0))</f>
        <v>0</v>
      </c>
      <c r="AK160" s="42">
        <f>IF('Indicator Data'!AL164="No Data",1,IF('Indicator Data imputation'!AL163&lt;&gt;"",1,0))</f>
        <v>0</v>
      </c>
      <c r="AL160" s="42">
        <f>IF('Indicator Data'!AM164="No Data",1,IF('Indicator Data imputation'!AM163&lt;&gt;"",1,0))</f>
        <v>0</v>
      </c>
      <c r="AM160" s="42">
        <f>IF('Indicator Data'!AN164="No Data",1,IF('Indicator Data imputation'!AN163&lt;&gt;"",1,0))</f>
        <v>0</v>
      </c>
      <c r="AN160" s="42">
        <f>IF('Indicator Data'!AO164="No Data",1,IF('Indicator Data imputation'!AO163&lt;&gt;"",1,0))</f>
        <v>0</v>
      </c>
      <c r="AO160" s="42">
        <f>IF('Indicator Data'!AP164="No Data",1,IF('Indicator Data imputation'!AP163&lt;&gt;"",1,0))</f>
        <v>0</v>
      </c>
      <c r="AP160" s="42">
        <f>IF('Indicator Data'!AQ164="No Data",1,IF('Indicator Data imputation'!AQ163&lt;&gt;"",1,0))</f>
        <v>0</v>
      </c>
      <c r="AQ160" s="42">
        <f>IF('Indicator Data'!AR164="No Data",1,IF('Indicator Data imputation'!AR163&lt;&gt;"",1,0))</f>
        <v>0</v>
      </c>
      <c r="AR160" s="42">
        <f>IF('Indicator Data'!AS164="No Data",1,IF('Indicator Data imputation'!AS163&lt;&gt;"",1,0))</f>
        <v>0</v>
      </c>
      <c r="AS160" s="42">
        <f>IF('Indicator Data'!AT164="No Data",1,IF('Indicator Data imputation'!AT163&lt;&gt;"",1,0))</f>
        <v>0</v>
      </c>
      <c r="AT160" s="42">
        <f>IF('Indicator Data'!AU164="No Data",1,IF('Indicator Data imputation'!AU163&lt;&gt;"",1,0))</f>
        <v>0</v>
      </c>
      <c r="AU160" s="42">
        <f>IF('Indicator Data'!AV164="No Data",1,IF('Indicator Data imputation'!AV163&lt;&gt;"",1,0))</f>
        <v>0</v>
      </c>
      <c r="AV160" s="42">
        <f>IF('Indicator Data'!AW164="No Data",1,IF('Indicator Data imputation'!AW163&lt;&gt;"",1,0))</f>
        <v>0</v>
      </c>
      <c r="AW160" s="42">
        <f>IF('Indicator Data'!AX164="No Data",1,IF('Indicator Data imputation'!AX163&lt;&gt;"",1,0))</f>
        <v>0</v>
      </c>
      <c r="AX160" s="42">
        <f>IF('Indicator Data'!AY164="No Data",1,IF('Indicator Data imputation'!AY163&lt;&gt;"",1,0))</f>
        <v>0</v>
      </c>
      <c r="AY160" s="42">
        <f>IF('Indicator Data'!AZ164="No Data",1,IF('Indicator Data imputation'!AZ163&lt;&gt;"",1,0))</f>
        <v>0</v>
      </c>
      <c r="AZ160" s="42">
        <f>IF('Indicator Data'!BA164="No Data",1,IF('Indicator Data imputation'!BA163&lt;&gt;"",1,0))</f>
        <v>0</v>
      </c>
      <c r="BA160" s="42">
        <f>IF('Indicator Data'!BB164="No Data",1,IF('Indicator Data imputation'!BB163&lt;&gt;"",1,0))</f>
        <v>0</v>
      </c>
      <c r="BB160" s="42">
        <f>IF('Indicator Data'!BC164="No Data",1,IF('Indicator Data imputation'!BC163&lt;&gt;"",1,0))</f>
        <v>0</v>
      </c>
      <c r="BC160" s="42">
        <f>IF('Indicator Data'!BD164="No Data",1,IF('Indicator Data imputation'!BD163&lt;&gt;"",1,0))</f>
        <v>0</v>
      </c>
      <c r="BD160" s="42">
        <f>IF('Indicator Data'!BE164="No Data",1,IF('Indicator Data imputation'!BE163&lt;&gt;"",1,0))</f>
        <v>0</v>
      </c>
      <c r="BE160" s="42">
        <f>IF('Indicator Data'!BF164="No Data",1,IF('Indicator Data imputation'!BF163&lt;&gt;"",1,0))</f>
        <v>0</v>
      </c>
      <c r="BF160" s="42">
        <f>IF('Indicator Data'!BG164="No Data",1,IF('Indicator Data imputation'!BG163&lt;&gt;"",1,0))</f>
        <v>0</v>
      </c>
      <c r="BG160" s="42">
        <f>IF('Indicator Data'!BH164="No Data",1,IF('Indicator Data imputation'!BH163&lt;&gt;"",1,0))</f>
        <v>0</v>
      </c>
      <c r="BH160" s="42">
        <f>IF('Indicator Data'!BI164="No Data",1,IF('Indicator Data imputation'!BI163&lt;&gt;"",1,0))</f>
        <v>0</v>
      </c>
      <c r="BI160" s="42">
        <f>IF('Indicator Data'!BJ164="No Data",1,IF('Indicator Data imputation'!BJ163&lt;&gt;"",1,0))</f>
        <v>0</v>
      </c>
      <c r="BJ160" s="42">
        <f>IF('Indicator Data'!BK164="No Data",1,IF('Indicator Data imputation'!BK163&lt;&gt;"",1,0))</f>
        <v>0</v>
      </c>
      <c r="BK160" s="42">
        <f>IF('Indicator Data'!BL164="No Data",1,IF('Indicator Data imputation'!BL163&lt;&gt;"",1,0))</f>
        <v>0</v>
      </c>
      <c r="BL160" s="42">
        <f>IF('Indicator Data'!BM164="No Data",1,IF('Indicator Data imputation'!BM163&lt;&gt;"",1,0))</f>
        <v>0</v>
      </c>
      <c r="BM160" s="42">
        <f>IF('Indicator Data'!BN164="No Data",1,IF('Indicator Data imputation'!BN163&lt;&gt;"",1,0))</f>
        <v>0</v>
      </c>
      <c r="BN160" s="42">
        <f>IF('Indicator Data'!BO164="No Data",1,IF('Indicator Data imputation'!BO163&lt;&gt;"",1,0))</f>
        <v>0</v>
      </c>
      <c r="BO160" s="42">
        <f>IF('Indicator Data'!BP164="No Data",1,IF('Indicator Data imputation'!BP163&lt;&gt;"",1,0))</f>
        <v>0</v>
      </c>
      <c r="BP160" s="42">
        <f>IF('Indicator Data'!BQ164="No Data",1,IF('Indicator Data imputation'!BQ163&lt;&gt;"",1,0))</f>
        <v>0</v>
      </c>
      <c r="BQ160" s="42">
        <f>IF('Indicator Data'!BR164="No Data",1,IF('Indicator Data imputation'!BR163&lt;&gt;"",1,0))</f>
        <v>0</v>
      </c>
      <c r="BR160" s="42">
        <f>IF('Indicator Data'!BS164="No Data",1,IF('Indicator Data imputation'!BS163&lt;&gt;"",1,0))</f>
        <v>0</v>
      </c>
      <c r="BS160" s="42">
        <f>IF('Indicator Data'!BT164="No Data",1,IF('Indicator Data imputation'!BT163&lt;&gt;"",1,0))</f>
        <v>0</v>
      </c>
      <c r="BT160" s="42">
        <f>IF('Indicator Data'!BU164="No Data",1,IF('Indicator Data imputation'!BU163&lt;&gt;"",1,0))</f>
        <v>0</v>
      </c>
      <c r="BU160">
        <f t="shared" si="6"/>
        <v>0</v>
      </c>
      <c r="BV160" s="44">
        <f t="shared" si="7"/>
        <v>0</v>
      </c>
    </row>
    <row r="161" spans="1:74">
      <c r="A161" t="str">
        <f>'Indicator Data'!B165</f>
        <v>SSD</v>
      </c>
      <c r="B161" s="42">
        <f>IF('Indicator Data'!C165="No Data",1,IF('Indicator Data imputation'!C164&lt;&gt;"",1,0))</f>
        <v>0</v>
      </c>
      <c r="C161" s="42">
        <f>IF('Indicator Data'!D165="No Data",1,IF('Indicator Data imputation'!D164&lt;&gt;"",1,0))</f>
        <v>0</v>
      </c>
      <c r="D161" s="42">
        <f>IF('Indicator Data'!E165="No Data",1,IF('Indicator Data imputation'!E164&lt;&gt;"",1,0))</f>
        <v>0</v>
      </c>
      <c r="E161" s="42">
        <f>IF('Indicator Data'!F165="No Data",1,IF('Indicator Data imputation'!F164&lt;&gt;"",1,0))</f>
        <v>0</v>
      </c>
      <c r="F161" s="42">
        <f>IF('Indicator Data'!G165="No Data",1,IF('Indicator Data imputation'!G164&lt;&gt;"",1,0))</f>
        <v>0</v>
      </c>
      <c r="G161" s="42">
        <f>IF('Indicator Data'!H165="No Data",1,IF('Indicator Data imputation'!H164&lt;&gt;"",1,0))</f>
        <v>0</v>
      </c>
      <c r="H161" s="42">
        <f>IF('Indicator Data'!I165="No Data",1,IF('Indicator Data imputation'!I164&lt;&gt;"",1,0))</f>
        <v>0</v>
      </c>
      <c r="I161" s="42">
        <f>IF('Indicator Data'!J165="No Data",1,IF('Indicator Data imputation'!J164&lt;&gt;"",1,0))</f>
        <v>0</v>
      </c>
      <c r="J161" s="42">
        <f>IF('Indicator Data'!K165="No Data",1,IF('Indicator Data imputation'!K164&lt;&gt;"",1,0))</f>
        <v>0</v>
      </c>
      <c r="K161" s="42">
        <f>IF('Indicator Data'!L165="No Data",1,IF('Indicator Data imputation'!L164&lt;&gt;"",1,0))</f>
        <v>0</v>
      </c>
      <c r="L161" s="42">
        <f>IF('Indicator Data'!M165="No Data",1,IF('Indicator Data imputation'!M164&lt;&gt;"",1,0))</f>
        <v>0</v>
      </c>
      <c r="M161" s="42">
        <f>IF('Indicator Data'!N165="No Data",1,IF('Indicator Data imputation'!N164&lt;&gt;"",1,0))</f>
        <v>0</v>
      </c>
      <c r="N161" s="42">
        <f>IF('Indicator Data'!O165="No Data",1,IF('Indicator Data imputation'!O164&lt;&gt;"",1,0))</f>
        <v>0</v>
      </c>
      <c r="O161" s="42">
        <f>IF('Indicator Data'!P165="No Data",1,IF('Indicator Data imputation'!P164&lt;&gt;"",1,0))</f>
        <v>0</v>
      </c>
      <c r="P161" s="42">
        <f>IF('Indicator Data'!Q165="No Data",1,IF('Indicator Data imputation'!Q164&lt;&gt;"",1,0))</f>
        <v>0</v>
      </c>
      <c r="Q161" s="42">
        <f>IF('Indicator Data'!R165="No Data",1,IF('Indicator Data imputation'!R164&lt;&gt;"",1,0))</f>
        <v>0</v>
      </c>
      <c r="R161" s="42">
        <f>IF('Indicator Data'!S165="No Data",1,IF('Indicator Data imputation'!S164&lt;&gt;"",1,0))</f>
        <v>0</v>
      </c>
      <c r="S161" s="42">
        <f>IF('Indicator Data'!T165="No Data",1,IF('Indicator Data imputation'!T164&lt;&gt;"",1,0))</f>
        <v>0</v>
      </c>
      <c r="T161" s="42">
        <f>IF('Indicator Data'!U165="No Data",1,IF('Indicator Data imputation'!U164&lt;&gt;"",1,0))</f>
        <v>0</v>
      </c>
      <c r="U161" s="42">
        <f>IF('Indicator Data'!V165="No Data",1,IF('Indicator Data imputation'!V164&lt;&gt;"",1,0))</f>
        <v>0</v>
      </c>
      <c r="V161" s="42">
        <f>IF('Indicator Data'!W165="No Data",1,IF('Indicator Data imputation'!W164&lt;&gt;"",1,0))</f>
        <v>0</v>
      </c>
      <c r="W161" s="42">
        <f>IF('Indicator Data'!X165="No Data",1,IF('Indicator Data imputation'!X164&lt;&gt;"",1,0))</f>
        <v>0</v>
      </c>
      <c r="X161" s="42">
        <f>IF('Indicator Data'!Y165="No Data",1,IF('Indicator Data imputation'!Y164&lt;&gt;"",1,0))</f>
        <v>0</v>
      </c>
      <c r="Y161" s="42">
        <f>IF('Indicator Data'!Z165="No Data",1,IF('Indicator Data imputation'!Z164&lt;&gt;"",1,0))</f>
        <v>0</v>
      </c>
      <c r="Z161" s="42">
        <f>IF('Indicator Data'!AA165="No Data",1,IF('Indicator Data imputation'!AA164&lt;&gt;"",1,0))</f>
        <v>0</v>
      </c>
      <c r="AA161" s="42">
        <f>IF('Indicator Data'!AB165="No Data",1,IF('Indicator Data imputation'!AB164&lt;&gt;"",1,0))</f>
        <v>0</v>
      </c>
      <c r="AB161" s="42">
        <f>IF('Indicator Data'!AC165="No Data",1,IF('Indicator Data imputation'!AC164&lt;&gt;"",1,0))</f>
        <v>0</v>
      </c>
      <c r="AC161" s="42">
        <f>IF('Indicator Data'!AD165="No Data",1,IF('Indicator Data imputation'!AD164&lt;&gt;"",1,0))</f>
        <v>0</v>
      </c>
      <c r="AD161" s="42">
        <f>IF('Indicator Data'!AE165="No Data",1,IF('Indicator Data imputation'!AE164&lt;&gt;"",1,0))</f>
        <v>0</v>
      </c>
      <c r="AE161" s="42">
        <f>IF('Indicator Data'!AF165="No Data",1,IF('Indicator Data imputation'!AF164&lt;&gt;"",1,0))</f>
        <v>0</v>
      </c>
      <c r="AF161" s="42">
        <f>IF('Indicator Data'!AG165="No Data",1,IF('Indicator Data imputation'!AG164&lt;&gt;"",1,0))</f>
        <v>0</v>
      </c>
      <c r="AG161" s="42">
        <f>IF('Indicator Data'!AH165="No Data",1,IF('Indicator Data imputation'!AH164&lt;&gt;"",1,0))</f>
        <v>0</v>
      </c>
      <c r="AH161" s="42">
        <f>IF('Indicator Data'!AI165="No Data",1,IF('Indicator Data imputation'!AI164&lt;&gt;"",1,0))</f>
        <v>1</v>
      </c>
      <c r="AI161" s="42">
        <f>IF('Indicator Data'!AJ165="No Data",1,IF('Indicator Data imputation'!AJ164&lt;&gt;"",1,0))</f>
        <v>0</v>
      </c>
      <c r="AJ161" s="42">
        <f>IF('Indicator Data'!AK165="No Data",1,IF('Indicator Data imputation'!AK164&lt;&gt;"",1,0))</f>
        <v>0</v>
      </c>
      <c r="AK161" s="42">
        <f>IF('Indicator Data'!AL165="No Data",1,IF('Indicator Data imputation'!AL164&lt;&gt;"",1,0))</f>
        <v>0</v>
      </c>
      <c r="AL161" s="42">
        <f>IF('Indicator Data'!AM165="No Data",1,IF('Indicator Data imputation'!AM164&lt;&gt;"",1,0))</f>
        <v>1</v>
      </c>
      <c r="AM161" s="42">
        <f>IF('Indicator Data'!AN165="No Data",1,IF('Indicator Data imputation'!AN164&lt;&gt;"",1,0))</f>
        <v>1</v>
      </c>
      <c r="AN161" s="42">
        <f>IF('Indicator Data'!AO165="No Data",1,IF('Indicator Data imputation'!AO164&lt;&gt;"",1,0))</f>
        <v>0</v>
      </c>
      <c r="AO161" s="42">
        <f>IF('Indicator Data'!AP165="No Data",1,IF('Indicator Data imputation'!AP164&lt;&gt;"",1,0))</f>
        <v>0</v>
      </c>
      <c r="AP161" s="42">
        <f>IF('Indicator Data'!AQ165="No Data",1,IF('Indicator Data imputation'!AQ164&lt;&gt;"",1,0))</f>
        <v>0</v>
      </c>
      <c r="AQ161" s="42">
        <f>IF('Indicator Data'!AR165="No Data",1,IF('Indicator Data imputation'!AR164&lt;&gt;"",1,0))</f>
        <v>0</v>
      </c>
      <c r="AR161" s="42">
        <f>IF('Indicator Data'!AS165="No Data",1,IF('Indicator Data imputation'!AS164&lt;&gt;"",1,0))</f>
        <v>1</v>
      </c>
      <c r="AS161" s="42">
        <f>IF('Indicator Data'!AT165="No Data",1,IF('Indicator Data imputation'!AT164&lt;&gt;"",1,0))</f>
        <v>0</v>
      </c>
      <c r="AT161" s="42">
        <f>IF('Indicator Data'!AU165="No Data",1,IF('Indicator Data imputation'!AU164&lt;&gt;"",1,0))</f>
        <v>0</v>
      </c>
      <c r="AU161" s="42">
        <f>IF('Indicator Data'!AV165="No Data",1,IF('Indicator Data imputation'!AV164&lt;&gt;"",1,0))</f>
        <v>0</v>
      </c>
      <c r="AV161" s="42">
        <f>IF('Indicator Data'!AW165="No Data",1,IF('Indicator Data imputation'!AW164&lt;&gt;"",1,0))</f>
        <v>0</v>
      </c>
      <c r="AW161" s="42">
        <f>IF('Indicator Data'!AX165="No Data",1,IF('Indicator Data imputation'!AX164&lt;&gt;"",1,0))</f>
        <v>0</v>
      </c>
      <c r="AX161" s="42">
        <f>IF('Indicator Data'!AY165="No Data",1,IF('Indicator Data imputation'!AY164&lt;&gt;"",1,0))</f>
        <v>0</v>
      </c>
      <c r="AY161" s="42">
        <f>IF('Indicator Data'!AZ165="No Data",1,IF('Indicator Data imputation'!AZ164&lt;&gt;"",1,0))</f>
        <v>0</v>
      </c>
      <c r="AZ161" s="42">
        <f>IF('Indicator Data'!BA165="No Data",1,IF('Indicator Data imputation'!BA164&lt;&gt;"",1,0))</f>
        <v>0</v>
      </c>
      <c r="BA161" s="42">
        <f>IF('Indicator Data'!BB165="No Data",1,IF('Indicator Data imputation'!BB164&lt;&gt;"",1,0))</f>
        <v>0</v>
      </c>
      <c r="BB161" s="42">
        <f>IF('Indicator Data'!BC165="No Data",1,IF('Indicator Data imputation'!BC164&lt;&gt;"",1,0))</f>
        <v>0</v>
      </c>
      <c r="BC161" s="42">
        <f>IF('Indicator Data'!BD165="No Data",1,IF('Indicator Data imputation'!BD164&lt;&gt;"",1,0))</f>
        <v>0</v>
      </c>
      <c r="BD161" s="42">
        <f>IF('Indicator Data'!BE165="No Data",1,IF('Indicator Data imputation'!BE164&lt;&gt;"",1,0))</f>
        <v>0</v>
      </c>
      <c r="BE161" s="42">
        <f>IF('Indicator Data'!BF165="No Data",1,IF('Indicator Data imputation'!BF164&lt;&gt;"",1,0))</f>
        <v>1</v>
      </c>
      <c r="BF161" s="42">
        <f>IF('Indicator Data'!BG165="No Data",1,IF('Indicator Data imputation'!BG164&lt;&gt;"",1,0))</f>
        <v>0</v>
      </c>
      <c r="BG161" s="42">
        <f>IF('Indicator Data'!BH165="No Data",1,IF('Indicator Data imputation'!BH164&lt;&gt;"",1,0))</f>
        <v>0</v>
      </c>
      <c r="BH161" s="42">
        <f>IF('Indicator Data'!BI165="No Data",1,IF('Indicator Data imputation'!BI164&lt;&gt;"",1,0))</f>
        <v>0</v>
      </c>
      <c r="BI161" s="42">
        <f>IF('Indicator Data'!BJ165="No Data",1,IF('Indicator Data imputation'!BJ164&lt;&gt;"",1,0))</f>
        <v>0</v>
      </c>
      <c r="BJ161" s="42">
        <f>IF('Indicator Data'!BK165="No Data",1,IF('Indicator Data imputation'!BK164&lt;&gt;"",1,0))</f>
        <v>0</v>
      </c>
      <c r="BK161" s="42">
        <f>IF('Indicator Data'!BL165="No Data",1,IF('Indicator Data imputation'!BL164&lt;&gt;"",1,0))</f>
        <v>0</v>
      </c>
      <c r="BL161" s="42">
        <f>IF('Indicator Data'!BM165="No Data",1,IF('Indicator Data imputation'!BM164&lt;&gt;"",1,0))</f>
        <v>0</v>
      </c>
      <c r="BM161" s="42">
        <f>IF('Indicator Data'!BN165="No Data",1,IF('Indicator Data imputation'!BN164&lt;&gt;"",1,0))</f>
        <v>0</v>
      </c>
      <c r="BN161" s="42">
        <f>IF('Indicator Data'!BO165="No Data",1,IF('Indicator Data imputation'!BO164&lt;&gt;"",1,0))</f>
        <v>0</v>
      </c>
      <c r="BO161" s="42">
        <f>IF('Indicator Data'!BP165="No Data",1,IF('Indicator Data imputation'!BP164&lt;&gt;"",1,0))</f>
        <v>0</v>
      </c>
      <c r="BP161" s="42">
        <f>IF('Indicator Data'!BQ165="No Data",1,IF('Indicator Data imputation'!BQ164&lt;&gt;"",1,0))</f>
        <v>0</v>
      </c>
      <c r="BQ161" s="42">
        <f>IF('Indicator Data'!BR165="No Data",1,IF('Indicator Data imputation'!BR164&lt;&gt;"",1,0))</f>
        <v>1</v>
      </c>
      <c r="BR161" s="42">
        <f>IF('Indicator Data'!BS165="No Data",1,IF('Indicator Data imputation'!BS164&lt;&gt;"",1,0))</f>
        <v>1</v>
      </c>
      <c r="BS161" s="42">
        <f>IF('Indicator Data'!BT165="No Data",1,IF('Indicator Data imputation'!BT164&lt;&gt;"",1,0))</f>
        <v>0</v>
      </c>
      <c r="BT161" s="42">
        <f>IF('Indicator Data'!BU165="No Data",1,IF('Indicator Data imputation'!BU164&lt;&gt;"",1,0))</f>
        <v>0</v>
      </c>
      <c r="BU161">
        <f t="shared" si="6"/>
        <v>7</v>
      </c>
      <c r="BV161" s="44">
        <f t="shared" si="7"/>
        <v>9.3333333333333338E-2</v>
      </c>
    </row>
    <row r="162" spans="1:74">
      <c r="A162" t="str">
        <f>'Indicator Data'!B166</f>
        <v>ESP</v>
      </c>
      <c r="B162" s="42">
        <f>IF('Indicator Data'!C166="No Data",1,IF('Indicator Data imputation'!C165&lt;&gt;"",1,0))</f>
        <v>0</v>
      </c>
      <c r="C162" s="42">
        <f>IF('Indicator Data'!D166="No Data",1,IF('Indicator Data imputation'!D165&lt;&gt;"",1,0))</f>
        <v>0</v>
      </c>
      <c r="D162" s="42">
        <f>IF('Indicator Data'!E166="No Data",1,IF('Indicator Data imputation'!E165&lt;&gt;"",1,0))</f>
        <v>0</v>
      </c>
      <c r="E162" s="42">
        <f>IF('Indicator Data'!F166="No Data",1,IF('Indicator Data imputation'!F165&lt;&gt;"",1,0))</f>
        <v>0</v>
      </c>
      <c r="F162" s="42">
        <f>IF('Indicator Data'!G166="No Data",1,IF('Indicator Data imputation'!G165&lt;&gt;"",1,0))</f>
        <v>0</v>
      </c>
      <c r="G162" s="42">
        <f>IF('Indicator Data'!H166="No Data",1,IF('Indicator Data imputation'!H165&lt;&gt;"",1,0))</f>
        <v>0</v>
      </c>
      <c r="H162" s="42">
        <f>IF('Indicator Data'!I166="No Data",1,IF('Indicator Data imputation'!I165&lt;&gt;"",1,0))</f>
        <v>0</v>
      </c>
      <c r="I162" s="42">
        <f>IF('Indicator Data'!J166="No Data",1,IF('Indicator Data imputation'!J165&lt;&gt;"",1,0))</f>
        <v>0</v>
      </c>
      <c r="J162" s="42">
        <f>IF('Indicator Data'!K166="No Data",1,IF('Indicator Data imputation'!K165&lt;&gt;"",1,0))</f>
        <v>0</v>
      </c>
      <c r="K162" s="42">
        <f>IF('Indicator Data'!L166="No Data",1,IF('Indicator Data imputation'!L165&lt;&gt;"",1,0))</f>
        <v>0</v>
      </c>
      <c r="L162" s="42">
        <f>IF('Indicator Data'!M166="No Data",1,IF('Indicator Data imputation'!M165&lt;&gt;"",1,0))</f>
        <v>0</v>
      </c>
      <c r="M162" s="42">
        <f>IF('Indicator Data'!N166="No Data",1,IF('Indicator Data imputation'!N165&lt;&gt;"",1,0))</f>
        <v>1</v>
      </c>
      <c r="N162" s="42">
        <f>IF('Indicator Data'!O166="No Data",1,IF('Indicator Data imputation'!O165&lt;&gt;"",1,0))</f>
        <v>1</v>
      </c>
      <c r="O162" s="42">
        <f>IF('Indicator Data'!P166="No Data",1,IF('Indicator Data imputation'!P165&lt;&gt;"",1,0))</f>
        <v>1</v>
      </c>
      <c r="P162" s="42">
        <f>IF('Indicator Data'!Q166="No Data",1,IF('Indicator Data imputation'!Q165&lt;&gt;"",1,0))</f>
        <v>0</v>
      </c>
      <c r="Q162" s="42">
        <f>IF('Indicator Data'!R166="No Data",1,IF('Indicator Data imputation'!R165&lt;&gt;"",1,0))</f>
        <v>0</v>
      </c>
      <c r="R162" s="42">
        <f>IF('Indicator Data'!S166="No Data",1,IF('Indicator Data imputation'!S165&lt;&gt;"",1,0))</f>
        <v>0</v>
      </c>
      <c r="S162" s="42">
        <f>IF('Indicator Data'!T166="No Data",1,IF('Indicator Data imputation'!T165&lt;&gt;"",1,0))</f>
        <v>0</v>
      </c>
      <c r="T162" s="42">
        <f>IF('Indicator Data'!U166="No Data",1,IF('Indicator Data imputation'!U165&lt;&gt;"",1,0))</f>
        <v>0</v>
      </c>
      <c r="U162" s="42">
        <f>IF('Indicator Data'!V166="No Data",1,IF('Indicator Data imputation'!V165&lt;&gt;"",1,0))</f>
        <v>0</v>
      </c>
      <c r="V162" s="42">
        <f>IF('Indicator Data'!W166="No Data",1,IF('Indicator Data imputation'!W165&lt;&gt;"",1,0))</f>
        <v>0</v>
      </c>
      <c r="W162" s="42">
        <f>IF('Indicator Data'!X166="No Data",1,IF('Indicator Data imputation'!X165&lt;&gt;"",1,0))</f>
        <v>0</v>
      </c>
      <c r="X162" s="42">
        <f>IF('Indicator Data'!Y166="No Data",1,IF('Indicator Data imputation'!Y165&lt;&gt;"",1,0))</f>
        <v>0</v>
      </c>
      <c r="Y162" s="42">
        <f>IF('Indicator Data'!Z166="No Data",1,IF('Indicator Data imputation'!Z165&lt;&gt;"",1,0))</f>
        <v>0</v>
      </c>
      <c r="Z162" s="42">
        <f>IF('Indicator Data'!AA166="No Data",1,IF('Indicator Data imputation'!AA165&lt;&gt;"",1,0))</f>
        <v>1</v>
      </c>
      <c r="AA162" s="42">
        <f>IF('Indicator Data'!AB166="No Data",1,IF('Indicator Data imputation'!AB165&lt;&gt;"",1,0))</f>
        <v>0</v>
      </c>
      <c r="AB162" s="42">
        <f>IF('Indicator Data'!AC166="No Data",1,IF('Indicator Data imputation'!AC165&lt;&gt;"",1,0))</f>
        <v>0</v>
      </c>
      <c r="AC162" s="42">
        <f>IF('Indicator Data'!AD166="No Data",1,IF('Indicator Data imputation'!AD165&lt;&gt;"",1,0))</f>
        <v>0</v>
      </c>
      <c r="AD162" s="42">
        <f>IF('Indicator Data'!AE166="No Data",1,IF('Indicator Data imputation'!AE165&lt;&gt;"",1,0))</f>
        <v>0</v>
      </c>
      <c r="AE162" s="42">
        <f>IF('Indicator Data'!AF166="No Data",1,IF('Indicator Data imputation'!AF165&lt;&gt;"",1,0))</f>
        <v>0</v>
      </c>
      <c r="AF162" s="42">
        <f>IF('Indicator Data'!AG166="No Data",1,IF('Indicator Data imputation'!AG165&lt;&gt;"",1,0))</f>
        <v>0</v>
      </c>
      <c r="AG162" s="42">
        <f>IF('Indicator Data'!AH166="No Data",1,IF('Indicator Data imputation'!AH165&lt;&gt;"",1,0))</f>
        <v>0</v>
      </c>
      <c r="AH162" s="42">
        <f>IF('Indicator Data'!AI166="No Data",1,IF('Indicator Data imputation'!AI165&lt;&gt;"",1,0))</f>
        <v>1</v>
      </c>
      <c r="AI162" s="42">
        <f>IF('Indicator Data'!AJ166="No Data",1,IF('Indicator Data imputation'!AJ165&lt;&gt;"",1,0))</f>
        <v>0</v>
      </c>
      <c r="AJ162" s="42">
        <f>IF('Indicator Data'!AK166="No Data",1,IF('Indicator Data imputation'!AK165&lt;&gt;"",1,0))</f>
        <v>0</v>
      </c>
      <c r="AK162" s="42">
        <f>IF('Indicator Data'!AL166="No Data",1,IF('Indicator Data imputation'!AL165&lt;&gt;"",1,0))</f>
        <v>0</v>
      </c>
      <c r="AL162" s="42">
        <f>IF('Indicator Data'!AM166="No Data",1,IF('Indicator Data imputation'!AM165&lt;&gt;"",1,0))</f>
        <v>1</v>
      </c>
      <c r="AM162" s="42">
        <f>IF('Indicator Data'!AN166="No Data",1,IF('Indicator Data imputation'!AN165&lt;&gt;"",1,0))</f>
        <v>0</v>
      </c>
      <c r="AN162" s="42">
        <f>IF('Indicator Data'!AO166="No Data",1,IF('Indicator Data imputation'!AO165&lt;&gt;"",1,0))</f>
        <v>0</v>
      </c>
      <c r="AO162" s="42">
        <f>IF('Indicator Data'!AP166="No Data",1,IF('Indicator Data imputation'!AP165&lt;&gt;"",1,0))</f>
        <v>1</v>
      </c>
      <c r="AP162" s="42">
        <f>IF('Indicator Data'!AQ166="No Data",1,IF('Indicator Data imputation'!AQ165&lt;&gt;"",1,0))</f>
        <v>0</v>
      </c>
      <c r="AQ162" s="42">
        <f>IF('Indicator Data'!AR166="No Data",1,IF('Indicator Data imputation'!AR165&lt;&gt;"",1,0))</f>
        <v>0</v>
      </c>
      <c r="AR162" s="42">
        <f>IF('Indicator Data'!AS166="No Data",1,IF('Indicator Data imputation'!AS165&lt;&gt;"",1,0))</f>
        <v>1</v>
      </c>
      <c r="AS162" s="42">
        <f>IF('Indicator Data'!AT166="No Data",1,IF('Indicator Data imputation'!AT165&lt;&gt;"",1,0))</f>
        <v>1</v>
      </c>
      <c r="AT162" s="42">
        <f>IF('Indicator Data'!AU166="No Data",1,IF('Indicator Data imputation'!AU165&lt;&gt;"",1,0))</f>
        <v>0</v>
      </c>
      <c r="AU162" s="42">
        <f>IF('Indicator Data'!AV166="No Data",1,IF('Indicator Data imputation'!AV165&lt;&gt;"",1,0))</f>
        <v>0</v>
      </c>
      <c r="AV162" s="42">
        <f>IF('Indicator Data'!AW166="No Data",1,IF('Indicator Data imputation'!AW165&lt;&gt;"",1,0))</f>
        <v>0</v>
      </c>
      <c r="AW162" s="42">
        <f>IF('Indicator Data'!AX166="No Data",1,IF('Indicator Data imputation'!AX165&lt;&gt;"",1,0))</f>
        <v>0</v>
      </c>
      <c r="AX162" s="42">
        <f>IF('Indicator Data'!AY166="No Data",1,IF('Indicator Data imputation'!AY165&lt;&gt;"",1,0))</f>
        <v>0</v>
      </c>
      <c r="AY162" s="42">
        <f>IF('Indicator Data'!AZ166="No Data",1,IF('Indicator Data imputation'!AZ165&lt;&gt;"",1,0))</f>
        <v>0</v>
      </c>
      <c r="AZ162" s="42">
        <f>IF('Indicator Data'!BA166="No Data",1,IF('Indicator Data imputation'!BA165&lt;&gt;"",1,0))</f>
        <v>0</v>
      </c>
      <c r="BA162" s="42">
        <f>IF('Indicator Data'!BB166="No Data",1,IF('Indicator Data imputation'!BB165&lt;&gt;"",1,0))</f>
        <v>0</v>
      </c>
      <c r="BB162" s="42">
        <f>IF('Indicator Data'!BC166="No Data",1,IF('Indicator Data imputation'!BC165&lt;&gt;"",1,0))</f>
        <v>0</v>
      </c>
      <c r="BC162" s="42">
        <f>IF('Indicator Data'!BD166="No Data",1,IF('Indicator Data imputation'!BD165&lt;&gt;"",1,0))</f>
        <v>0</v>
      </c>
      <c r="BD162" s="42">
        <f>IF('Indicator Data'!BE166="No Data",1,IF('Indicator Data imputation'!BE165&lt;&gt;"",1,0))</f>
        <v>0</v>
      </c>
      <c r="BE162" s="42">
        <f>IF('Indicator Data'!BF166="No Data",1,IF('Indicator Data imputation'!BF165&lt;&gt;"",1,0))</f>
        <v>0</v>
      </c>
      <c r="BF162" s="42">
        <f>IF('Indicator Data'!BG166="No Data",1,IF('Indicator Data imputation'!BG165&lt;&gt;"",1,0))</f>
        <v>0</v>
      </c>
      <c r="BG162" s="42">
        <f>IF('Indicator Data'!BH166="No Data",1,IF('Indicator Data imputation'!BH165&lt;&gt;"",1,0))</f>
        <v>0</v>
      </c>
      <c r="BH162" s="42">
        <f>IF('Indicator Data'!BI166="No Data",1,IF('Indicator Data imputation'!BI165&lt;&gt;"",1,0))</f>
        <v>0</v>
      </c>
      <c r="BI162" s="42">
        <f>IF('Indicator Data'!BJ166="No Data",1,IF('Indicator Data imputation'!BJ165&lt;&gt;"",1,0))</f>
        <v>0</v>
      </c>
      <c r="BJ162" s="42">
        <f>IF('Indicator Data'!BK166="No Data",1,IF('Indicator Data imputation'!BK165&lt;&gt;"",1,0))</f>
        <v>0</v>
      </c>
      <c r="BK162" s="42">
        <f>IF('Indicator Data'!BL166="No Data",1,IF('Indicator Data imputation'!BL165&lt;&gt;"",1,0))</f>
        <v>0</v>
      </c>
      <c r="BL162" s="42">
        <f>IF('Indicator Data'!BM166="No Data",1,IF('Indicator Data imputation'!BM165&lt;&gt;"",1,0))</f>
        <v>0</v>
      </c>
      <c r="BM162" s="42">
        <f>IF('Indicator Data'!BN166="No Data",1,IF('Indicator Data imputation'!BN165&lt;&gt;"",1,0))</f>
        <v>0</v>
      </c>
      <c r="BN162" s="42">
        <f>IF('Indicator Data'!BO166="No Data",1,IF('Indicator Data imputation'!BO165&lt;&gt;"",1,0))</f>
        <v>0</v>
      </c>
      <c r="BO162" s="42">
        <f>IF('Indicator Data'!BP166="No Data",1,IF('Indicator Data imputation'!BP165&lt;&gt;"",1,0))</f>
        <v>0</v>
      </c>
      <c r="BP162" s="42">
        <f>IF('Indicator Data'!BQ166="No Data",1,IF('Indicator Data imputation'!BQ165&lt;&gt;"",1,0))</f>
        <v>0</v>
      </c>
      <c r="BQ162" s="42">
        <f>IF('Indicator Data'!BR166="No Data",1,IF('Indicator Data imputation'!BR165&lt;&gt;"",1,0))</f>
        <v>0</v>
      </c>
      <c r="BR162" s="42">
        <f>IF('Indicator Data'!BS166="No Data",1,IF('Indicator Data imputation'!BS165&lt;&gt;"",1,0))</f>
        <v>0</v>
      </c>
      <c r="BS162" s="42">
        <f>IF('Indicator Data'!BT166="No Data",1,IF('Indicator Data imputation'!BT165&lt;&gt;"",1,0))</f>
        <v>0</v>
      </c>
      <c r="BT162" s="42">
        <f>IF('Indicator Data'!BU166="No Data",1,IF('Indicator Data imputation'!BU165&lt;&gt;"",1,0))</f>
        <v>0</v>
      </c>
      <c r="BU162">
        <f t="shared" ref="BU162:BU192" si="8">SUM(B162:BT162)</f>
        <v>9</v>
      </c>
      <c r="BV162" s="44">
        <f t="shared" si="7"/>
        <v>0.12</v>
      </c>
    </row>
    <row r="163" spans="1:74">
      <c r="A163" t="str">
        <f>'Indicator Data'!B167</f>
        <v>LKA</v>
      </c>
      <c r="B163" s="42">
        <f>IF('Indicator Data'!C167="No Data",1,IF('Indicator Data imputation'!C166&lt;&gt;"",1,0))</f>
        <v>0</v>
      </c>
      <c r="C163" s="42">
        <f>IF('Indicator Data'!D167="No Data",1,IF('Indicator Data imputation'!D166&lt;&gt;"",1,0))</f>
        <v>0</v>
      </c>
      <c r="D163" s="42">
        <f>IF('Indicator Data'!E167="No Data",1,IF('Indicator Data imputation'!E166&lt;&gt;"",1,0))</f>
        <v>0</v>
      </c>
      <c r="E163" s="42">
        <f>IF('Indicator Data'!F167="No Data",1,IF('Indicator Data imputation'!F166&lt;&gt;"",1,0))</f>
        <v>0</v>
      </c>
      <c r="F163" s="42">
        <f>IF('Indicator Data'!G167="No Data",1,IF('Indicator Data imputation'!G166&lt;&gt;"",1,0))</f>
        <v>0</v>
      </c>
      <c r="G163" s="42">
        <f>IF('Indicator Data'!H167="No Data",1,IF('Indicator Data imputation'!H166&lt;&gt;"",1,0))</f>
        <v>0</v>
      </c>
      <c r="H163" s="42">
        <f>IF('Indicator Data'!I167="No Data",1,IF('Indicator Data imputation'!I166&lt;&gt;"",1,0))</f>
        <v>0</v>
      </c>
      <c r="I163" s="42">
        <f>IF('Indicator Data'!J167="No Data",1,IF('Indicator Data imputation'!J166&lt;&gt;"",1,0))</f>
        <v>0</v>
      </c>
      <c r="J163" s="42">
        <f>IF('Indicator Data'!K167="No Data",1,IF('Indicator Data imputation'!K166&lt;&gt;"",1,0))</f>
        <v>0</v>
      </c>
      <c r="K163" s="42">
        <f>IF('Indicator Data'!L167="No Data",1,IF('Indicator Data imputation'!L166&lt;&gt;"",1,0))</f>
        <v>0</v>
      </c>
      <c r="L163" s="42">
        <f>IF('Indicator Data'!M167="No Data",1,IF('Indicator Data imputation'!M166&lt;&gt;"",1,0))</f>
        <v>0</v>
      </c>
      <c r="M163" s="42">
        <f>IF('Indicator Data'!N167="No Data",1,IF('Indicator Data imputation'!N166&lt;&gt;"",1,0))</f>
        <v>1</v>
      </c>
      <c r="N163" s="42">
        <f>IF('Indicator Data'!O167="No Data",1,IF('Indicator Data imputation'!O166&lt;&gt;"",1,0))</f>
        <v>1</v>
      </c>
      <c r="O163" s="42">
        <f>IF('Indicator Data'!P167="No Data",1,IF('Indicator Data imputation'!P166&lt;&gt;"",1,0))</f>
        <v>1</v>
      </c>
      <c r="P163" s="42">
        <f>IF('Indicator Data'!Q167="No Data",1,IF('Indicator Data imputation'!Q166&lt;&gt;"",1,0))</f>
        <v>0</v>
      </c>
      <c r="Q163" s="42">
        <f>IF('Indicator Data'!R167="No Data",1,IF('Indicator Data imputation'!R166&lt;&gt;"",1,0))</f>
        <v>0</v>
      </c>
      <c r="R163" s="42">
        <f>IF('Indicator Data'!S167="No Data",1,IF('Indicator Data imputation'!S166&lt;&gt;"",1,0))</f>
        <v>0</v>
      </c>
      <c r="S163" s="42">
        <f>IF('Indicator Data'!T167="No Data",1,IF('Indicator Data imputation'!T166&lt;&gt;"",1,0))</f>
        <v>0</v>
      </c>
      <c r="T163" s="42">
        <f>IF('Indicator Data'!U167="No Data",1,IF('Indicator Data imputation'!U166&lt;&gt;"",1,0))</f>
        <v>0</v>
      </c>
      <c r="U163" s="42">
        <f>IF('Indicator Data'!V167="No Data",1,IF('Indicator Data imputation'!V166&lt;&gt;"",1,0))</f>
        <v>0</v>
      </c>
      <c r="V163" s="42">
        <f>IF('Indicator Data'!W167="No Data",1,IF('Indicator Data imputation'!W166&lt;&gt;"",1,0))</f>
        <v>0</v>
      </c>
      <c r="W163" s="42">
        <f>IF('Indicator Data'!X167="No Data",1,IF('Indicator Data imputation'!X166&lt;&gt;"",1,0))</f>
        <v>0</v>
      </c>
      <c r="X163" s="42">
        <f>IF('Indicator Data'!Y167="No Data",1,IF('Indicator Data imputation'!Y166&lt;&gt;"",1,0))</f>
        <v>1</v>
      </c>
      <c r="Y163" s="42">
        <f>IF('Indicator Data'!Z167="No Data",1,IF('Indicator Data imputation'!Z166&lt;&gt;"",1,0))</f>
        <v>0</v>
      </c>
      <c r="Z163" s="42">
        <f>IF('Indicator Data'!AA167="No Data",1,IF('Indicator Data imputation'!AA166&lt;&gt;"",1,0))</f>
        <v>0</v>
      </c>
      <c r="AA163" s="42">
        <f>IF('Indicator Data'!AB167="No Data",1,IF('Indicator Data imputation'!AB166&lt;&gt;"",1,0))</f>
        <v>0</v>
      </c>
      <c r="AB163" s="42">
        <f>IF('Indicator Data'!AC167="No Data",1,IF('Indicator Data imputation'!AC166&lt;&gt;"",1,0))</f>
        <v>0</v>
      </c>
      <c r="AC163" s="42">
        <f>IF('Indicator Data'!AD167="No Data",1,IF('Indicator Data imputation'!AD166&lt;&gt;"",1,0))</f>
        <v>0</v>
      </c>
      <c r="AD163" s="42">
        <f>IF('Indicator Data'!AE167="No Data",1,IF('Indicator Data imputation'!AE166&lt;&gt;"",1,0))</f>
        <v>0</v>
      </c>
      <c r="AE163" s="42">
        <f>IF('Indicator Data'!AF167="No Data",1,IF('Indicator Data imputation'!AF166&lt;&gt;"",1,0))</f>
        <v>0</v>
      </c>
      <c r="AF163" s="42">
        <f>IF('Indicator Data'!AG167="No Data",1,IF('Indicator Data imputation'!AG166&lt;&gt;"",1,0))</f>
        <v>0</v>
      </c>
      <c r="AG163" s="42">
        <f>IF('Indicator Data'!AH167="No Data",1,IF('Indicator Data imputation'!AH166&lt;&gt;"",1,0))</f>
        <v>0</v>
      </c>
      <c r="AH163" s="42">
        <f>IF('Indicator Data'!AI167="No Data",1,IF('Indicator Data imputation'!AI166&lt;&gt;"",1,0))</f>
        <v>0</v>
      </c>
      <c r="AI163" s="42">
        <f>IF('Indicator Data'!AJ167="No Data",1,IF('Indicator Data imputation'!AJ166&lt;&gt;"",1,0))</f>
        <v>0</v>
      </c>
      <c r="AJ163" s="42">
        <f>IF('Indicator Data'!AK167="No Data",1,IF('Indicator Data imputation'!AK166&lt;&gt;"",1,0))</f>
        <v>0</v>
      </c>
      <c r="AK163" s="42">
        <f>IF('Indicator Data'!AL167="No Data",1,IF('Indicator Data imputation'!AL166&lt;&gt;"",1,0))</f>
        <v>0</v>
      </c>
      <c r="AL163" s="42">
        <f>IF('Indicator Data'!AM167="No Data",1,IF('Indicator Data imputation'!AM166&lt;&gt;"",1,0))</f>
        <v>0</v>
      </c>
      <c r="AM163" s="42">
        <f>IF('Indicator Data'!AN167="No Data",1,IF('Indicator Data imputation'!AN166&lt;&gt;"",1,0))</f>
        <v>0</v>
      </c>
      <c r="AN163" s="42">
        <f>IF('Indicator Data'!AO167="No Data",1,IF('Indicator Data imputation'!AO166&lt;&gt;"",1,0))</f>
        <v>0</v>
      </c>
      <c r="AO163" s="42">
        <f>IF('Indicator Data'!AP167="No Data",1,IF('Indicator Data imputation'!AP166&lt;&gt;"",1,0))</f>
        <v>0</v>
      </c>
      <c r="AP163" s="42">
        <f>IF('Indicator Data'!AQ167="No Data",1,IF('Indicator Data imputation'!AQ166&lt;&gt;"",1,0))</f>
        <v>0</v>
      </c>
      <c r="AQ163" s="42">
        <f>IF('Indicator Data'!AR167="No Data",1,IF('Indicator Data imputation'!AR166&lt;&gt;"",1,0))</f>
        <v>0</v>
      </c>
      <c r="AR163" s="42">
        <f>IF('Indicator Data'!AS167="No Data",1,IF('Indicator Data imputation'!AS166&lt;&gt;"",1,0))</f>
        <v>0</v>
      </c>
      <c r="AS163" s="42">
        <f>IF('Indicator Data'!AT167="No Data",1,IF('Indicator Data imputation'!AT166&lt;&gt;"",1,0))</f>
        <v>0</v>
      </c>
      <c r="AT163" s="42">
        <f>IF('Indicator Data'!AU167="No Data",1,IF('Indicator Data imputation'!AU166&lt;&gt;"",1,0))</f>
        <v>0</v>
      </c>
      <c r="AU163" s="42">
        <f>IF('Indicator Data'!AV167="No Data",1,IF('Indicator Data imputation'!AV166&lt;&gt;"",1,0))</f>
        <v>0</v>
      </c>
      <c r="AV163" s="42">
        <f>IF('Indicator Data'!AW167="No Data",1,IF('Indicator Data imputation'!AW166&lt;&gt;"",1,0))</f>
        <v>0</v>
      </c>
      <c r="AW163" s="42">
        <f>IF('Indicator Data'!AX167="No Data",1,IF('Indicator Data imputation'!AX166&lt;&gt;"",1,0))</f>
        <v>0</v>
      </c>
      <c r="AX163" s="42">
        <f>IF('Indicator Data'!AY167="No Data",1,IF('Indicator Data imputation'!AY166&lt;&gt;"",1,0))</f>
        <v>0</v>
      </c>
      <c r="AY163" s="42">
        <f>IF('Indicator Data'!AZ167="No Data",1,IF('Indicator Data imputation'!AZ166&lt;&gt;"",1,0))</f>
        <v>0</v>
      </c>
      <c r="AZ163" s="42">
        <f>IF('Indicator Data'!BA167="No Data",1,IF('Indicator Data imputation'!BA166&lt;&gt;"",1,0))</f>
        <v>0</v>
      </c>
      <c r="BA163" s="42">
        <f>IF('Indicator Data'!BB167="No Data",1,IF('Indicator Data imputation'!BB166&lt;&gt;"",1,0))</f>
        <v>0</v>
      </c>
      <c r="BB163" s="42">
        <f>IF('Indicator Data'!BC167="No Data",1,IF('Indicator Data imputation'!BC166&lt;&gt;"",1,0))</f>
        <v>0</v>
      </c>
      <c r="BC163" s="42">
        <f>IF('Indicator Data'!BD167="No Data",1,IF('Indicator Data imputation'!BD166&lt;&gt;"",1,0))</f>
        <v>0</v>
      </c>
      <c r="BD163" s="42">
        <f>IF('Indicator Data'!BE167="No Data",1,IF('Indicator Data imputation'!BE166&lt;&gt;"",1,0))</f>
        <v>0</v>
      </c>
      <c r="BE163" s="42">
        <f>IF('Indicator Data'!BF167="No Data",1,IF('Indicator Data imputation'!BF166&lt;&gt;"",1,0))</f>
        <v>0</v>
      </c>
      <c r="BF163" s="42">
        <f>IF('Indicator Data'!BG167="No Data",1,IF('Indicator Data imputation'!BG166&lt;&gt;"",1,0))</f>
        <v>0</v>
      </c>
      <c r="BG163" s="42">
        <f>IF('Indicator Data'!BH167="No Data",1,IF('Indicator Data imputation'!BH166&lt;&gt;"",1,0))</f>
        <v>0</v>
      </c>
      <c r="BH163" s="42">
        <f>IF('Indicator Data'!BI167="No Data",1,IF('Indicator Data imputation'!BI166&lt;&gt;"",1,0))</f>
        <v>0</v>
      </c>
      <c r="BI163" s="42">
        <f>IF('Indicator Data'!BJ167="No Data",1,IF('Indicator Data imputation'!BJ166&lt;&gt;"",1,0))</f>
        <v>0</v>
      </c>
      <c r="BJ163" s="42">
        <f>IF('Indicator Data'!BK167="No Data",1,IF('Indicator Data imputation'!BK166&lt;&gt;"",1,0))</f>
        <v>0</v>
      </c>
      <c r="BK163" s="42">
        <f>IF('Indicator Data'!BL167="No Data",1,IF('Indicator Data imputation'!BL166&lt;&gt;"",1,0))</f>
        <v>0</v>
      </c>
      <c r="BL163" s="42">
        <f>IF('Indicator Data'!BM167="No Data",1,IF('Indicator Data imputation'!BM166&lt;&gt;"",1,0))</f>
        <v>0</v>
      </c>
      <c r="BM163" s="42">
        <f>IF('Indicator Data'!BN167="No Data",1,IF('Indicator Data imputation'!BN166&lt;&gt;"",1,0))</f>
        <v>0</v>
      </c>
      <c r="BN163" s="42">
        <f>IF('Indicator Data'!BO167="No Data",1,IF('Indicator Data imputation'!BO166&lt;&gt;"",1,0))</f>
        <v>0</v>
      </c>
      <c r="BO163" s="42">
        <f>IF('Indicator Data'!BP167="No Data",1,IF('Indicator Data imputation'!BP166&lt;&gt;"",1,0))</f>
        <v>0</v>
      </c>
      <c r="BP163" s="42">
        <f>IF('Indicator Data'!BQ167="No Data",1,IF('Indicator Data imputation'!BQ166&lt;&gt;"",1,0))</f>
        <v>0</v>
      </c>
      <c r="BQ163" s="42">
        <f>IF('Indicator Data'!BR167="No Data",1,IF('Indicator Data imputation'!BR166&lt;&gt;"",1,0))</f>
        <v>0</v>
      </c>
      <c r="BR163" s="42">
        <f>IF('Indicator Data'!BS167="No Data",1,IF('Indicator Data imputation'!BS166&lt;&gt;"",1,0))</f>
        <v>1</v>
      </c>
      <c r="BS163" s="42">
        <f>IF('Indicator Data'!BT167="No Data",1,IF('Indicator Data imputation'!BT166&lt;&gt;"",1,0))</f>
        <v>0</v>
      </c>
      <c r="BT163" s="42">
        <f>IF('Indicator Data'!BU167="No Data",1,IF('Indicator Data imputation'!BU166&lt;&gt;"",1,0))</f>
        <v>0</v>
      </c>
      <c r="BU163">
        <f t="shared" si="8"/>
        <v>5</v>
      </c>
      <c r="BV163" s="44">
        <f t="shared" si="7"/>
        <v>6.6666666666666666E-2</v>
      </c>
    </row>
    <row r="164" spans="1:74">
      <c r="A164" t="str">
        <f>'Indicator Data'!B168</f>
        <v>SDN</v>
      </c>
      <c r="B164" s="42">
        <f>IF('Indicator Data'!C168="No Data",1,IF('Indicator Data imputation'!C167&lt;&gt;"",1,0))</f>
        <v>0</v>
      </c>
      <c r="C164" s="42">
        <f>IF('Indicator Data'!D168="No Data",1,IF('Indicator Data imputation'!D167&lt;&gt;"",1,0))</f>
        <v>0</v>
      </c>
      <c r="D164" s="42">
        <f>IF('Indicator Data'!E168="No Data",1,IF('Indicator Data imputation'!E167&lt;&gt;"",1,0))</f>
        <v>0</v>
      </c>
      <c r="E164" s="42">
        <f>IF('Indicator Data'!F168="No Data",1,IF('Indicator Data imputation'!F167&lt;&gt;"",1,0))</f>
        <v>0</v>
      </c>
      <c r="F164" s="42">
        <f>IF('Indicator Data'!G168="No Data",1,IF('Indicator Data imputation'!G167&lt;&gt;"",1,0))</f>
        <v>0</v>
      </c>
      <c r="G164" s="42">
        <f>IF('Indicator Data'!H168="No Data",1,IF('Indicator Data imputation'!H167&lt;&gt;"",1,0))</f>
        <v>0</v>
      </c>
      <c r="H164" s="42">
        <f>IF('Indicator Data'!I168="No Data",1,IF('Indicator Data imputation'!I167&lt;&gt;"",1,0))</f>
        <v>0</v>
      </c>
      <c r="I164" s="42">
        <f>IF('Indicator Data'!J168="No Data",1,IF('Indicator Data imputation'!J167&lt;&gt;"",1,0))</f>
        <v>0</v>
      </c>
      <c r="J164" s="42">
        <f>IF('Indicator Data'!K168="No Data",1,IF('Indicator Data imputation'!K167&lt;&gt;"",1,0))</f>
        <v>0</v>
      </c>
      <c r="K164" s="42">
        <f>IF('Indicator Data'!L168="No Data",1,IF('Indicator Data imputation'!L167&lt;&gt;"",1,0))</f>
        <v>0</v>
      </c>
      <c r="L164" s="42">
        <f>IF('Indicator Data'!M168="No Data",1,IF('Indicator Data imputation'!M167&lt;&gt;"",1,0))</f>
        <v>0</v>
      </c>
      <c r="M164" s="42">
        <f>IF('Indicator Data'!N168="No Data",1,IF('Indicator Data imputation'!N167&lt;&gt;"",1,0))</f>
        <v>0</v>
      </c>
      <c r="N164" s="42">
        <f>IF('Indicator Data'!O168="No Data",1,IF('Indicator Data imputation'!O167&lt;&gt;"",1,0))</f>
        <v>0</v>
      </c>
      <c r="O164" s="42">
        <f>IF('Indicator Data'!P168="No Data",1,IF('Indicator Data imputation'!P167&lt;&gt;"",1,0))</f>
        <v>0</v>
      </c>
      <c r="P164" s="42">
        <f>IF('Indicator Data'!Q168="No Data",1,IF('Indicator Data imputation'!Q167&lt;&gt;"",1,0))</f>
        <v>0</v>
      </c>
      <c r="Q164" s="42">
        <f>IF('Indicator Data'!R168="No Data",1,IF('Indicator Data imputation'!R167&lt;&gt;"",1,0))</f>
        <v>0</v>
      </c>
      <c r="R164" s="42">
        <f>IF('Indicator Data'!S168="No Data",1,IF('Indicator Data imputation'!S167&lt;&gt;"",1,0))</f>
        <v>0</v>
      </c>
      <c r="S164" s="42">
        <f>IF('Indicator Data'!T168="No Data",1,IF('Indicator Data imputation'!T167&lt;&gt;"",1,0))</f>
        <v>0</v>
      </c>
      <c r="T164" s="42">
        <f>IF('Indicator Data'!U168="No Data",1,IF('Indicator Data imputation'!U167&lt;&gt;"",1,0))</f>
        <v>0</v>
      </c>
      <c r="U164" s="42">
        <f>IF('Indicator Data'!V168="No Data",1,IF('Indicator Data imputation'!V167&lt;&gt;"",1,0))</f>
        <v>0</v>
      </c>
      <c r="V164" s="42">
        <f>IF('Indicator Data'!W168="No Data",1,IF('Indicator Data imputation'!W167&lt;&gt;"",1,0))</f>
        <v>0</v>
      </c>
      <c r="W164" s="42">
        <f>IF('Indicator Data'!X168="No Data",1,IF('Indicator Data imputation'!X167&lt;&gt;"",1,0))</f>
        <v>0</v>
      </c>
      <c r="X164" s="42">
        <f>IF('Indicator Data'!Y168="No Data",1,IF('Indicator Data imputation'!Y167&lt;&gt;"",1,0))</f>
        <v>0</v>
      </c>
      <c r="Y164" s="42">
        <f>IF('Indicator Data'!Z168="No Data",1,IF('Indicator Data imputation'!Z167&lt;&gt;"",1,0))</f>
        <v>0</v>
      </c>
      <c r="Z164" s="42">
        <f>IF('Indicator Data'!AA168="No Data",1,IF('Indicator Data imputation'!AA167&lt;&gt;"",1,0))</f>
        <v>0</v>
      </c>
      <c r="AA164" s="42">
        <f>IF('Indicator Data'!AB168="No Data",1,IF('Indicator Data imputation'!AB167&lt;&gt;"",1,0))</f>
        <v>0</v>
      </c>
      <c r="AB164" s="42">
        <f>IF('Indicator Data'!AC168="No Data",1,IF('Indicator Data imputation'!AC167&lt;&gt;"",1,0))</f>
        <v>0</v>
      </c>
      <c r="AC164" s="42">
        <f>IF('Indicator Data'!AD168="No Data",1,IF('Indicator Data imputation'!AD167&lt;&gt;"",1,0))</f>
        <v>0</v>
      </c>
      <c r="AD164" s="42">
        <f>IF('Indicator Data'!AE168="No Data",1,IF('Indicator Data imputation'!AE167&lt;&gt;"",1,0))</f>
        <v>0</v>
      </c>
      <c r="AE164" s="42">
        <f>IF('Indicator Data'!AF168="No Data",1,IF('Indicator Data imputation'!AF167&lt;&gt;"",1,0))</f>
        <v>0</v>
      </c>
      <c r="AF164" s="42">
        <f>IF('Indicator Data'!AG168="No Data",1,IF('Indicator Data imputation'!AG167&lt;&gt;"",1,0))</f>
        <v>0</v>
      </c>
      <c r="AG164" s="42">
        <f>IF('Indicator Data'!AH168="No Data",1,IF('Indicator Data imputation'!AH167&lt;&gt;"",1,0))</f>
        <v>0</v>
      </c>
      <c r="AH164" s="42">
        <f>IF('Indicator Data'!AI168="No Data",1,IF('Indicator Data imputation'!AI167&lt;&gt;"",1,0))</f>
        <v>0</v>
      </c>
      <c r="AI164" s="42">
        <f>IF('Indicator Data'!AJ168="No Data",1,IF('Indicator Data imputation'!AJ167&lt;&gt;"",1,0))</f>
        <v>0</v>
      </c>
      <c r="AJ164" s="42">
        <f>IF('Indicator Data'!AK168="No Data",1,IF('Indicator Data imputation'!AK167&lt;&gt;"",1,0))</f>
        <v>0</v>
      </c>
      <c r="AK164" s="42">
        <f>IF('Indicator Data'!AL168="No Data",1,IF('Indicator Data imputation'!AL167&lt;&gt;"",1,0))</f>
        <v>0</v>
      </c>
      <c r="AL164" s="42">
        <f>IF('Indicator Data'!AM168="No Data",1,IF('Indicator Data imputation'!AM167&lt;&gt;"",1,0))</f>
        <v>0</v>
      </c>
      <c r="AM164" s="42">
        <f>IF('Indicator Data'!AN168="No Data",1,IF('Indicator Data imputation'!AN167&lt;&gt;"",1,0))</f>
        <v>0</v>
      </c>
      <c r="AN164" s="42">
        <f>IF('Indicator Data'!AO168="No Data",1,IF('Indicator Data imputation'!AO167&lt;&gt;"",1,0))</f>
        <v>0</v>
      </c>
      <c r="AO164" s="42">
        <f>IF('Indicator Data'!AP168="No Data",1,IF('Indicator Data imputation'!AP167&lt;&gt;"",1,0))</f>
        <v>0</v>
      </c>
      <c r="AP164" s="42">
        <f>IF('Indicator Data'!AQ168="No Data",1,IF('Indicator Data imputation'!AQ167&lt;&gt;"",1,0))</f>
        <v>0</v>
      </c>
      <c r="AQ164" s="42">
        <f>IF('Indicator Data'!AR168="No Data",1,IF('Indicator Data imputation'!AR167&lt;&gt;"",1,0))</f>
        <v>0</v>
      </c>
      <c r="AR164" s="42">
        <f>IF('Indicator Data'!AS168="No Data",1,IF('Indicator Data imputation'!AS167&lt;&gt;"",1,0))</f>
        <v>0</v>
      </c>
      <c r="AS164" s="42">
        <f>IF('Indicator Data'!AT168="No Data",1,IF('Indicator Data imputation'!AT167&lt;&gt;"",1,0))</f>
        <v>0</v>
      </c>
      <c r="AT164" s="42">
        <f>IF('Indicator Data'!AU168="No Data",1,IF('Indicator Data imputation'!AU167&lt;&gt;"",1,0))</f>
        <v>0</v>
      </c>
      <c r="AU164" s="42">
        <f>IF('Indicator Data'!AV168="No Data",1,IF('Indicator Data imputation'!AV167&lt;&gt;"",1,0))</f>
        <v>0</v>
      </c>
      <c r="AV164" s="42">
        <f>IF('Indicator Data'!AW168="No Data",1,IF('Indicator Data imputation'!AW167&lt;&gt;"",1,0))</f>
        <v>0</v>
      </c>
      <c r="AW164" s="42">
        <f>IF('Indicator Data'!AX168="No Data",1,IF('Indicator Data imputation'!AX167&lt;&gt;"",1,0))</f>
        <v>0</v>
      </c>
      <c r="AX164" s="42">
        <f>IF('Indicator Data'!AY168="No Data",1,IF('Indicator Data imputation'!AY167&lt;&gt;"",1,0))</f>
        <v>0</v>
      </c>
      <c r="AY164" s="42">
        <f>IF('Indicator Data'!AZ168="No Data",1,IF('Indicator Data imputation'!AZ167&lt;&gt;"",1,0))</f>
        <v>0</v>
      </c>
      <c r="AZ164" s="42">
        <f>IF('Indicator Data'!BA168="No Data",1,IF('Indicator Data imputation'!BA167&lt;&gt;"",1,0))</f>
        <v>0</v>
      </c>
      <c r="BA164" s="42">
        <f>IF('Indicator Data'!BB168="No Data",1,IF('Indicator Data imputation'!BB167&lt;&gt;"",1,0))</f>
        <v>0</v>
      </c>
      <c r="BB164" s="42">
        <f>IF('Indicator Data'!BC168="No Data",1,IF('Indicator Data imputation'!BC167&lt;&gt;"",1,0))</f>
        <v>0</v>
      </c>
      <c r="BC164" s="42">
        <f>IF('Indicator Data'!BD168="No Data",1,IF('Indicator Data imputation'!BD167&lt;&gt;"",1,0))</f>
        <v>0</v>
      </c>
      <c r="BD164" s="42">
        <f>IF('Indicator Data'!BE168="No Data",1,IF('Indicator Data imputation'!BE167&lt;&gt;"",1,0))</f>
        <v>0</v>
      </c>
      <c r="BE164" s="42">
        <f>IF('Indicator Data'!BF168="No Data",1,IF('Indicator Data imputation'!BF167&lt;&gt;"",1,0))</f>
        <v>0</v>
      </c>
      <c r="BF164" s="42">
        <f>IF('Indicator Data'!BG168="No Data",1,IF('Indicator Data imputation'!BG167&lt;&gt;"",1,0))</f>
        <v>0</v>
      </c>
      <c r="BG164" s="42">
        <f>IF('Indicator Data'!BH168="No Data",1,IF('Indicator Data imputation'!BH167&lt;&gt;"",1,0))</f>
        <v>0</v>
      </c>
      <c r="BH164" s="42">
        <f>IF('Indicator Data'!BI168="No Data",1,IF('Indicator Data imputation'!BI167&lt;&gt;"",1,0))</f>
        <v>0</v>
      </c>
      <c r="BI164" s="42">
        <f>IF('Indicator Data'!BJ168="No Data",1,IF('Indicator Data imputation'!BJ167&lt;&gt;"",1,0))</f>
        <v>0</v>
      </c>
      <c r="BJ164" s="42">
        <f>IF('Indicator Data'!BK168="No Data",1,IF('Indicator Data imputation'!BK167&lt;&gt;"",1,0))</f>
        <v>0</v>
      </c>
      <c r="BK164" s="42">
        <f>IF('Indicator Data'!BL168="No Data",1,IF('Indicator Data imputation'!BL167&lt;&gt;"",1,0))</f>
        <v>0</v>
      </c>
      <c r="BL164" s="42">
        <f>IF('Indicator Data'!BM168="No Data",1,IF('Indicator Data imputation'!BM167&lt;&gt;"",1,0))</f>
        <v>0</v>
      </c>
      <c r="BM164" s="42">
        <f>IF('Indicator Data'!BN168="No Data",1,IF('Indicator Data imputation'!BN167&lt;&gt;"",1,0))</f>
        <v>0</v>
      </c>
      <c r="BN164" s="42">
        <f>IF('Indicator Data'!BO168="No Data",1,IF('Indicator Data imputation'!BO167&lt;&gt;"",1,0))</f>
        <v>0</v>
      </c>
      <c r="BO164" s="42">
        <f>IF('Indicator Data'!BP168="No Data",1,IF('Indicator Data imputation'!BP167&lt;&gt;"",1,0))</f>
        <v>0</v>
      </c>
      <c r="BP164" s="42">
        <f>IF('Indicator Data'!BQ168="No Data",1,IF('Indicator Data imputation'!BQ167&lt;&gt;"",1,0))</f>
        <v>0</v>
      </c>
      <c r="BQ164" s="42">
        <f>IF('Indicator Data'!BR168="No Data",1,IF('Indicator Data imputation'!BR167&lt;&gt;"",1,0))</f>
        <v>0</v>
      </c>
      <c r="BR164" s="42">
        <f>IF('Indicator Data'!BS168="No Data",1,IF('Indicator Data imputation'!BS167&lt;&gt;"",1,0))</f>
        <v>0</v>
      </c>
      <c r="BS164" s="42">
        <f>IF('Indicator Data'!BT168="No Data",1,IF('Indicator Data imputation'!BT167&lt;&gt;"",1,0))</f>
        <v>0</v>
      </c>
      <c r="BT164" s="42">
        <f>IF('Indicator Data'!BU168="No Data",1,IF('Indicator Data imputation'!BU167&lt;&gt;"",1,0))</f>
        <v>0</v>
      </c>
      <c r="BU164">
        <f t="shared" si="8"/>
        <v>0</v>
      </c>
      <c r="BV164" s="44">
        <f t="shared" si="7"/>
        <v>0</v>
      </c>
    </row>
    <row r="165" spans="1:74">
      <c r="A165" t="str">
        <f>'Indicator Data'!B169</f>
        <v>SUR</v>
      </c>
      <c r="B165" s="42">
        <f>IF('Indicator Data'!C169="No Data",1,IF('Indicator Data imputation'!C168&lt;&gt;"",1,0))</f>
        <v>0</v>
      </c>
      <c r="C165" s="42">
        <f>IF('Indicator Data'!D169="No Data",1,IF('Indicator Data imputation'!D168&lt;&gt;"",1,0))</f>
        <v>0</v>
      </c>
      <c r="D165" s="42">
        <f>IF('Indicator Data'!E169="No Data",1,IF('Indicator Data imputation'!E168&lt;&gt;"",1,0))</f>
        <v>0</v>
      </c>
      <c r="E165" s="42">
        <f>IF('Indicator Data'!F169="No Data",1,IF('Indicator Data imputation'!F168&lt;&gt;"",1,0))</f>
        <v>0</v>
      </c>
      <c r="F165" s="42">
        <f>IF('Indicator Data'!G169="No Data",1,IF('Indicator Data imputation'!G168&lt;&gt;"",1,0))</f>
        <v>0</v>
      </c>
      <c r="G165" s="42">
        <f>IF('Indicator Data'!H169="No Data",1,IF('Indicator Data imputation'!H168&lt;&gt;"",1,0))</f>
        <v>0</v>
      </c>
      <c r="H165" s="42">
        <f>IF('Indicator Data'!I169="No Data",1,IF('Indicator Data imputation'!I168&lt;&gt;"",1,0))</f>
        <v>0</v>
      </c>
      <c r="I165" s="42">
        <f>IF('Indicator Data'!J169="No Data",1,IF('Indicator Data imputation'!J168&lt;&gt;"",1,0))</f>
        <v>0</v>
      </c>
      <c r="J165" s="42">
        <f>IF('Indicator Data'!K169="No Data",1,IF('Indicator Data imputation'!K168&lt;&gt;"",1,0))</f>
        <v>0</v>
      </c>
      <c r="K165" s="42">
        <f>IF('Indicator Data'!L169="No Data",1,IF('Indicator Data imputation'!L168&lt;&gt;"",1,0))</f>
        <v>0</v>
      </c>
      <c r="L165" s="42">
        <f>IF('Indicator Data'!M169="No Data",1,IF('Indicator Data imputation'!M168&lt;&gt;"",1,0))</f>
        <v>1</v>
      </c>
      <c r="M165" s="42">
        <f>IF('Indicator Data'!N169="No Data",1,IF('Indicator Data imputation'!N168&lt;&gt;"",1,0))</f>
        <v>1</v>
      </c>
      <c r="N165" s="42">
        <f>IF('Indicator Data'!O169="No Data",1,IF('Indicator Data imputation'!O168&lt;&gt;"",1,0))</f>
        <v>1</v>
      </c>
      <c r="O165" s="42">
        <f>IF('Indicator Data'!P169="No Data",1,IF('Indicator Data imputation'!P168&lt;&gt;"",1,0))</f>
        <v>1</v>
      </c>
      <c r="P165" s="42">
        <f>IF('Indicator Data'!Q169="No Data",1,IF('Indicator Data imputation'!Q168&lt;&gt;"",1,0))</f>
        <v>0</v>
      </c>
      <c r="Q165" s="42">
        <f>IF('Indicator Data'!R169="No Data",1,IF('Indicator Data imputation'!R168&lt;&gt;"",1,0))</f>
        <v>0</v>
      </c>
      <c r="R165" s="42">
        <f>IF('Indicator Data'!S169="No Data",1,IF('Indicator Data imputation'!S168&lt;&gt;"",1,0))</f>
        <v>0</v>
      </c>
      <c r="S165" s="42">
        <f>IF('Indicator Data'!T169="No Data",1,IF('Indicator Data imputation'!T168&lt;&gt;"",1,0))</f>
        <v>0</v>
      </c>
      <c r="T165" s="42">
        <f>IF('Indicator Data'!U169="No Data",1,IF('Indicator Data imputation'!U168&lt;&gt;"",1,0))</f>
        <v>0</v>
      </c>
      <c r="U165" s="42">
        <f>IF('Indicator Data'!V169="No Data",1,IF('Indicator Data imputation'!V168&lt;&gt;"",1,0))</f>
        <v>0</v>
      </c>
      <c r="V165" s="42">
        <f>IF('Indicator Data'!W169="No Data",1,IF('Indicator Data imputation'!W168&lt;&gt;"",1,0))</f>
        <v>0</v>
      </c>
      <c r="W165" s="42">
        <f>IF('Indicator Data'!X169="No Data",1,IF('Indicator Data imputation'!X168&lt;&gt;"",1,0))</f>
        <v>0</v>
      </c>
      <c r="X165" s="42">
        <f>IF('Indicator Data'!Y169="No Data",1,IF('Indicator Data imputation'!Y168&lt;&gt;"",1,0))</f>
        <v>0</v>
      </c>
      <c r="Y165" s="42">
        <f>IF('Indicator Data'!Z169="No Data",1,IF('Indicator Data imputation'!Z168&lt;&gt;"",1,0))</f>
        <v>0</v>
      </c>
      <c r="Z165" s="42">
        <f>IF('Indicator Data'!AA169="No Data",1,IF('Indicator Data imputation'!AA168&lt;&gt;"",1,0))</f>
        <v>0</v>
      </c>
      <c r="AA165" s="42">
        <f>IF('Indicator Data'!AB169="No Data",1,IF('Indicator Data imputation'!AB168&lt;&gt;"",1,0))</f>
        <v>0</v>
      </c>
      <c r="AB165" s="42">
        <f>IF('Indicator Data'!AC169="No Data",1,IF('Indicator Data imputation'!AC168&lt;&gt;"",1,0))</f>
        <v>0</v>
      </c>
      <c r="AC165" s="42">
        <f>IF('Indicator Data'!AD169="No Data",1,IF('Indicator Data imputation'!AD168&lt;&gt;"",1,0))</f>
        <v>0</v>
      </c>
      <c r="AD165" s="42">
        <f>IF('Indicator Data'!AE169="No Data",1,IF('Indicator Data imputation'!AE168&lt;&gt;"",1,0))</f>
        <v>0</v>
      </c>
      <c r="AE165" s="42">
        <f>IF('Indicator Data'!AF169="No Data",1,IF('Indicator Data imputation'!AF168&lt;&gt;"",1,0))</f>
        <v>0</v>
      </c>
      <c r="AF165" s="42">
        <f>IF('Indicator Data'!AG169="No Data",1,IF('Indicator Data imputation'!AG168&lt;&gt;"",1,0))</f>
        <v>0</v>
      </c>
      <c r="AG165" s="42">
        <f>IF('Indicator Data'!AH169="No Data",1,IF('Indicator Data imputation'!AH168&lt;&gt;"",1,0))</f>
        <v>0</v>
      </c>
      <c r="AH165" s="42">
        <f>IF('Indicator Data'!AI169="No Data",1,IF('Indicator Data imputation'!AI168&lt;&gt;"",1,0))</f>
        <v>0</v>
      </c>
      <c r="AI165" s="42">
        <f>IF('Indicator Data'!AJ169="No Data",1,IF('Indicator Data imputation'!AJ168&lt;&gt;"",1,0))</f>
        <v>0</v>
      </c>
      <c r="AJ165" s="42">
        <f>IF('Indicator Data'!AK169="No Data",1,IF('Indicator Data imputation'!AK168&lt;&gt;"",1,0))</f>
        <v>0</v>
      </c>
      <c r="AK165" s="42">
        <f>IF('Indicator Data'!AL169="No Data",1,IF('Indicator Data imputation'!AL168&lt;&gt;"",1,0))</f>
        <v>0</v>
      </c>
      <c r="AL165" s="42">
        <f>IF('Indicator Data'!AM169="No Data",1,IF('Indicator Data imputation'!AM168&lt;&gt;"",1,0))</f>
        <v>0</v>
      </c>
      <c r="AM165" s="42">
        <f>IF('Indicator Data'!AN169="No Data",1,IF('Indicator Data imputation'!AN168&lt;&gt;"",1,0))</f>
        <v>0</v>
      </c>
      <c r="AN165" s="42">
        <f>IF('Indicator Data'!AO169="No Data",1,IF('Indicator Data imputation'!AO168&lt;&gt;"",1,0))</f>
        <v>0</v>
      </c>
      <c r="AO165" s="42">
        <f>IF('Indicator Data'!AP169="No Data",1,IF('Indicator Data imputation'!AP168&lt;&gt;"",1,0))</f>
        <v>0</v>
      </c>
      <c r="AP165" s="42">
        <f>IF('Indicator Data'!AQ169="No Data",1,IF('Indicator Data imputation'!AQ168&lt;&gt;"",1,0))</f>
        <v>0</v>
      </c>
      <c r="AQ165" s="42">
        <f>IF('Indicator Data'!AR169="No Data",1,IF('Indicator Data imputation'!AR168&lt;&gt;"",1,0))</f>
        <v>0</v>
      </c>
      <c r="AR165" s="42">
        <f>IF('Indicator Data'!AS169="No Data",1,IF('Indicator Data imputation'!AS168&lt;&gt;"",1,0))</f>
        <v>0</v>
      </c>
      <c r="AS165" s="42">
        <f>IF('Indicator Data'!AT169="No Data",1,IF('Indicator Data imputation'!AT168&lt;&gt;"",1,0))</f>
        <v>0</v>
      </c>
      <c r="AT165" s="42">
        <f>IF('Indicator Data'!AU169="No Data",1,IF('Indicator Data imputation'!AU168&lt;&gt;"",1,0))</f>
        <v>0</v>
      </c>
      <c r="AU165" s="42">
        <f>IF('Indicator Data'!AV169="No Data",1,IF('Indicator Data imputation'!AV168&lt;&gt;"",1,0))</f>
        <v>0</v>
      </c>
      <c r="AV165" s="42">
        <f>IF('Indicator Data'!AW169="No Data",1,IF('Indicator Data imputation'!AW168&lt;&gt;"",1,0))</f>
        <v>0</v>
      </c>
      <c r="AW165" s="42">
        <f>IF('Indicator Data'!AX169="No Data",1,IF('Indicator Data imputation'!AX168&lt;&gt;"",1,0))</f>
        <v>0</v>
      </c>
      <c r="AX165" s="42">
        <f>IF('Indicator Data'!AY169="No Data",1,IF('Indicator Data imputation'!AY168&lt;&gt;"",1,0))</f>
        <v>0</v>
      </c>
      <c r="AY165" s="42">
        <f>IF('Indicator Data'!AZ169="No Data",1,IF('Indicator Data imputation'!AZ168&lt;&gt;"",1,0))</f>
        <v>0</v>
      </c>
      <c r="AZ165" s="42">
        <f>IF('Indicator Data'!BA169="No Data",1,IF('Indicator Data imputation'!BA168&lt;&gt;"",1,0))</f>
        <v>0</v>
      </c>
      <c r="BA165" s="42">
        <f>IF('Indicator Data'!BB169="No Data",1,IF('Indicator Data imputation'!BB168&lt;&gt;"",1,0))</f>
        <v>0</v>
      </c>
      <c r="BB165" s="42">
        <f>IF('Indicator Data'!BC169="No Data",1,IF('Indicator Data imputation'!BC168&lt;&gt;"",1,0))</f>
        <v>0</v>
      </c>
      <c r="BC165" s="42">
        <f>IF('Indicator Data'!BD169="No Data",1,IF('Indicator Data imputation'!BD168&lt;&gt;"",1,0))</f>
        <v>0</v>
      </c>
      <c r="BD165" s="42">
        <f>IF('Indicator Data'!BE169="No Data",1,IF('Indicator Data imputation'!BE168&lt;&gt;"",1,0))</f>
        <v>0</v>
      </c>
      <c r="BE165" s="42">
        <f>IF('Indicator Data'!BF169="No Data",1,IF('Indicator Data imputation'!BF168&lt;&gt;"",1,0))</f>
        <v>1</v>
      </c>
      <c r="BF165" s="42">
        <f>IF('Indicator Data'!BG169="No Data",1,IF('Indicator Data imputation'!BG168&lt;&gt;"",1,0))</f>
        <v>0</v>
      </c>
      <c r="BG165" s="42">
        <f>IF('Indicator Data'!BH169="No Data",1,IF('Indicator Data imputation'!BH168&lt;&gt;"",1,0))</f>
        <v>0</v>
      </c>
      <c r="BH165" s="42">
        <f>IF('Indicator Data'!BI169="No Data",1,IF('Indicator Data imputation'!BI168&lt;&gt;"",1,0))</f>
        <v>0</v>
      </c>
      <c r="BI165" s="42">
        <f>IF('Indicator Data'!BJ169="No Data",1,IF('Indicator Data imputation'!BJ168&lt;&gt;"",1,0))</f>
        <v>0</v>
      </c>
      <c r="BJ165" s="42">
        <f>IF('Indicator Data'!BK169="No Data",1,IF('Indicator Data imputation'!BK168&lt;&gt;"",1,0))</f>
        <v>0</v>
      </c>
      <c r="BK165" s="42">
        <f>IF('Indicator Data'!BL169="No Data",1,IF('Indicator Data imputation'!BL168&lt;&gt;"",1,0))</f>
        <v>0</v>
      </c>
      <c r="BL165" s="42">
        <f>IF('Indicator Data'!BM169="No Data",1,IF('Indicator Data imputation'!BM168&lt;&gt;"",1,0))</f>
        <v>0</v>
      </c>
      <c r="BM165" s="42">
        <f>IF('Indicator Data'!BN169="No Data",1,IF('Indicator Data imputation'!BN168&lt;&gt;"",1,0))</f>
        <v>0</v>
      </c>
      <c r="BN165" s="42">
        <f>IF('Indicator Data'!BO169="No Data",1,IF('Indicator Data imputation'!BO168&lt;&gt;"",1,0))</f>
        <v>0</v>
      </c>
      <c r="BO165" s="42">
        <f>IF('Indicator Data'!BP169="No Data",1,IF('Indicator Data imputation'!BP168&lt;&gt;"",1,0))</f>
        <v>0</v>
      </c>
      <c r="BP165" s="42">
        <f>IF('Indicator Data'!BQ169="No Data",1,IF('Indicator Data imputation'!BQ168&lt;&gt;"",1,0))</f>
        <v>0</v>
      </c>
      <c r="BQ165" s="42">
        <f>IF('Indicator Data'!BR169="No Data",1,IF('Indicator Data imputation'!BR168&lt;&gt;"",1,0))</f>
        <v>0</v>
      </c>
      <c r="BR165" s="42">
        <f>IF('Indicator Data'!BS169="No Data",1,IF('Indicator Data imputation'!BS168&lt;&gt;"",1,0))</f>
        <v>1</v>
      </c>
      <c r="BS165" s="42">
        <f>IF('Indicator Data'!BT169="No Data",1,IF('Indicator Data imputation'!BT168&lt;&gt;"",1,0))</f>
        <v>0</v>
      </c>
      <c r="BT165" s="42">
        <f>IF('Indicator Data'!BU169="No Data",1,IF('Indicator Data imputation'!BU168&lt;&gt;"",1,0))</f>
        <v>0</v>
      </c>
      <c r="BU165">
        <f t="shared" si="8"/>
        <v>6</v>
      </c>
      <c r="BV165" s="44">
        <f t="shared" si="7"/>
        <v>0.08</v>
      </c>
    </row>
    <row r="166" spans="1:74">
      <c r="A166" t="str">
        <f>'Indicator Data'!B170</f>
        <v>SWE</v>
      </c>
      <c r="B166" s="42">
        <f>IF('Indicator Data'!C170="No Data",1,IF('Indicator Data imputation'!C169&lt;&gt;"",1,0))</f>
        <v>0</v>
      </c>
      <c r="C166" s="42">
        <f>IF('Indicator Data'!D170="No Data",1,IF('Indicator Data imputation'!D169&lt;&gt;"",1,0))</f>
        <v>0</v>
      </c>
      <c r="D166" s="42">
        <f>IF('Indicator Data'!E170="No Data",1,IF('Indicator Data imputation'!E169&lt;&gt;"",1,0))</f>
        <v>0</v>
      </c>
      <c r="E166" s="42">
        <f>IF('Indicator Data'!F170="No Data",1,IF('Indicator Data imputation'!F169&lt;&gt;"",1,0))</f>
        <v>0</v>
      </c>
      <c r="F166" s="42">
        <f>IF('Indicator Data'!G170="No Data",1,IF('Indicator Data imputation'!G169&lt;&gt;"",1,0))</f>
        <v>0</v>
      </c>
      <c r="G166" s="42">
        <f>IF('Indicator Data'!H170="No Data",1,IF('Indicator Data imputation'!H169&lt;&gt;"",1,0))</f>
        <v>0</v>
      </c>
      <c r="H166" s="42">
        <f>IF('Indicator Data'!I170="No Data",1,IF('Indicator Data imputation'!I169&lt;&gt;"",1,0))</f>
        <v>0</v>
      </c>
      <c r="I166" s="42">
        <f>IF('Indicator Data'!J170="No Data",1,IF('Indicator Data imputation'!J169&lt;&gt;"",1,0))</f>
        <v>0</v>
      </c>
      <c r="J166" s="42">
        <f>IF('Indicator Data'!K170="No Data",1,IF('Indicator Data imputation'!K169&lt;&gt;"",1,0))</f>
        <v>0</v>
      </c>
      <c r="K166" s="42">
        <f>IF('Indicator Data'!L170="No Data",1,IF('Indicator Data imputation'!L169&lt;&gt;"",1,0))</f>
        <v>0</v>
      </c>
      <c r="L166" s="42">
        <f>IF('Indicator Data'!M170="No Data",1,IF('Indicator Data imputation'!M169&lt;&gt;"",1,0))</f>
        <v>0</v>
      </c>
      <c r="M166" s="42">
        <f>IF('Indicator Data'!N170="No Data",1,IF('Indicator Data imputation'!N169&lt;&gt;"",1,0))</f>
        <v>1</v>
      </c>
      <c r="N166" s="42">
        <f>IF('Indicator Data'!O170="No Data",1,IF('Indicator Data imputation'!O169&lt;&gt;"",1,0))</f>
        <v>1</v>
      </c>
      <c r="O166" s="42">
        <f>IF('Indicator Data'!P170="No Data",1,IF('Indicator Data imputation'!P169&lt;&gt;"",1,0))</f>
        <v>1</v>
      </c>
      <c r="P166" s="42">
        <f>IF('Indicator Data'!Q170="No Data",1,IF('Indicator Data imputation'!Q169&lt;&gt;"",1,0))</f>
        <v>0</v>
      </c>
      <c r="Q166" s="42">
        <f>IF('Indicator Data'!R170="No Data",1,IF('Indicator Data imputation'!R169&lt;&gt;"",1,0))</f>
        <v>0</v>
      </c>
      <c r="R166" s="42">
        <f>IF('Indicator Data'!S170="No Data",1,IF('Indicator Data imputation'!S169&lt;&gt;"",1,0))</f>
        <v>0</v>
      </c>
      <c r="S166" s="42">
        <f>IF('Indicator Data'!T170="No Data",1,IF('Indicator Data imputation'!T169&lt;&gt;"",1,0))</f>
        <v>0</v>
      </c>
      <c r="T166" s="42">
        <f>IF('Indicator Data'!U170="No Data",1,IF('Indicator Data imputation'!U169&lt;&gt;"",1,0))</f>
        <v>0</v>
      </c>
      <c r="U166" s="42">
        <f>IF('Indicator Data'!V170="No Data",1,IF('Indicator Data imputation'!V169&lt;&gt;"",1,0))</f>
        <v>0</v>
      </c>
      <c r="V166" s="42">
        <f>IF('Indicator Data'!W170="No Data",1,IF('Indicator Data imputation'!W169&lt;&gt;"",1,0))</f>
        <v>0</v>
      </c>
      <c r="W166" s="42">
        <f>IF('Indicator Data'!X170="No Data",1,IF('Indicator Data imputation'!X169&lt;&gt;"",1,0))</f>
        <v>0</v>
      </c>
      <c r="X166" s="42">
        <f>IF('Indicator Data'!Y170="No Data",1,IF('Indicator Data imputation'!Y169&lt;&gt;"",1,0))</f>
        <v>1</v>
      </c>
      <c r="Y166" s="42">
        <f>IF('Indicator Data'!Z170="No Data",1,IF('Indicator Data imputation'!Z169&lt;&gt;"",1,0))</f>
        <v>0</v>
      </c>
      <c r="Z166" s="42">
        <f>IF('Indicator Data'!AA170="No Data",1,IF('Indicator Data imputation'!AA169&lt;&gt;"",1,0))</f>
        <v>1</v>
      </c>
      <c r="AA166" s="42">
        <f>IF('Indicator Data'!AB170="No Data",1,IF('Indicator Data imputation'!AB169&lt;&gt;"",1,0))</f>
        <v>0</v>
      </c>
      <c r="AB166" s="42">
        <f>IF('Indicator Data'!AC170="No Data",1,IF('Indicator Data imputation'!AC169&lt;&gt;"",1,0))</f>
        <v>0</v>
      </c>
      <c r="AC166" s="42">
        <f>IF('Indicator Data'!AD170="No Data",1,IF('Indicator Data imputation'!AD169&lt;&gt;"",1,0))</f>
        <v>0</v>
      </c>
      <c r="AD166" s="42">
        <f>IF('Indicator Data'!AE170="No Data",1,IF('Indicator Data imputation'!AE169&lt;&gt;"",1,0))</f>
        <v>0</v>
      </c>
      <c r="AE166" s="42">
        <f>IF('Indicator Data'!AF170="No Data",1,IF('Indicator Data imputation'!AF169&lt;&gt;"",1,0))</f>
        <v>0</v>
      </c>
      <c r="AF166" s="42">
        <f>IF('Indicator Data'!AG170="No Data",1,IF('Indicator Data imputation'!AG169&lt;&gt;"",1,0))</f>
        <v>0</v>
      </c>
      <c r="AG166" s="42">
        <f>IF('Indicator Data'!AH170="No Data",1,IF('Indicator Data imputation'!AH169&lt;&gt;"",1,0))</f>
        <v>0</v>
      </c>
      <c r="AH166" s="42">
        <f>IF('Indicator Data'!AI170="No Data",1,IF('Indicator Data imputation'!AI169&lt;&gt;"",1,0))</f>
        <v>1</v>
      </c>
      <c r="AI166" s="42">
        <f>IF('Indicator Data'!AJ170="No Data",1,IF('Indicator Data imputation'!AJ169&lt;&gt;"",1,0))</f>
        <v>0</v>
      </c>
      <c r="AJ166" s="42">
        <f>IF('Indicator Data'!AK170="No Data",1,IF('Indicator Data imputation'!AK169&lt;&gt;"",1,0))</f>
        <v>0</v>
      </c>
      <c r="AK166" s="42">
        <f>IF('Indicator Data'!AL170="No Data",1,IF('Indicator Data imputation'!AL169&lt;&gt;"",1,0))</f>
        <v>0</v>
      </c>
      <c r="AL166" s="42">
        <f>IF('Indicator Data'!AM170="No Data",1,IF('Indicator Data imputation'!AM169&lt;&gt;"",1,0))</f>
        <v>1</v>
      </c>
      <c r="AM166" s="42">
        <f>IF('Indicator Data'!AN170="No Data",1,IF('Indicator Data imputation'!AN169&lt;&gt;"",1,0))</f>
        <v>0</v>
      </c>
      <c r="AN166" s="42">
        <f>IF('Indicator Data'!AO170="No Data",1,IF('Indicator Data imputation'!AO169&lt;&gt;"",1,0))</f>
        <v>0</v>
      </c>
      <c r="AO166" s="42">
        <f>IF('Indicator Data'!AP170="No Data",1,IF('Indicator Data imputation'!AP169&lt;&gt;"",1,0))</f>
        <v>1</v>
      </c>
      <c r="AP166" s="42">
        <f>IF('Indicator Data'!AQ170="No Data",1,IF('Indicator Data imputation'!AQ169&lt;&gt;"",1,0))</f>
        <v>0</v>
      </c>
      <c r="AQ166" s="42">
        <f>IF('Indicator Data'!AR170="No Data",1,IF('Indicator Data imputation'!AR169&lt;&gt;"",1,0))</f>
        <v>1</v>
      </c>
      <c r="AR166" s="42">
        <f>IF('Indicator Data'!AS170="No Data",1,IF('Indicator Data imputation'!AS169&lt;&gt;"",1,0))</f>
        <v>1</v>
      </c>
      <c r="AS166" s="42">
        <f>IF('Indicator Data'!AT170="No Data",1,IF('Indicator Data imputation'!AT169&lt;&gt;"",1,0))</f>
        <v>1</v>
      </c>
      <c r="AT166" s="42">
        <f>IF('Indicator Data'!AU170="No Data",1,IF('Indicator Data imputation'!AU169&lt;&gt;"",1,0))</f>
        <v>0</v>
      </c>
      <c r="AU166" s="42">
        <f>IF('Indicator Data'!AV170="No Data",1,IF('Indicator Data imputation'!AV169&lt;&gt;"",1,0))</f>
        <v>0</v>
      </c>
      <c r="AV166" s="42">
        <f>IF('Indicator Data'!AW170="No Data",1,IF('Indicator Data imputation'!AW169&lt;&gt;"",1,0))</f>
        <v>0</v>
      </c>
      <c r="AW166" s="42">
        <f>IF('Indicator Data'!AX170="No Data",1,IF('Indicator Data imputation'!AX169&lt;&gt;"",1,0))</f>
        <v>0</v>
      </c>
      <c r="AX166" s="42">
        <f>IF('Indicator Data'!AY170="No Data",1,IF('Indicator Data imputation'!AY169&lt;&gt;"",1,0))</f>
        <v>0</v>
      </c>
      <c r="AY166" s="42">
        <f>IF('Indicator Data'!AZ170="No Data",1,IF('Indicator Data imputation'!AZ169&lt;&gt;"",1,0))</f>
        <v>0</v>
      </c>
      <c r="AZ166" s="42">
        <f>IF('Indicator Data'!BA170="No Data",1,IF('Indicator Data imputation'!BA169&lt;&gt;"",1,0))</f>
        <v>0</v>
      </c>
      <c r="BA166" s="42">
        <f>IF('Indicator Data'!BB170="No Data",1,IF('Indicator Data imputation'!BB169&lt;&gt;"",1,0))</f>
        <v>0</v>
      </c>
      <c r="BB166" s="42">
        <f>IF('Indicator Data'!BC170="No Data",1,IF('Indicator Data imputation'!BC169&lt;&gt;"",1,0))</f>
        <v>0</v>
      </c>
      <c r="BC166" s="42">
        <f>IF('Indicator Data'!BD170="No Data",1,IF('Indicator Data imputation'!BD169&lt;&gt;"",1,0))</f>
        <v>0</v>
      </c>
      <c r="BD166" s="42">
        <f>IF('Indicator Data'!BE170="No Data",1,IF('Indicator Data imputation'!BE169&lt;&gt;"",1,0))</f>
        <v>0</v>
      </c>
      <c r="BE166" s="42">
        <f>IF('Indicator Data'!BF170="No Data",1,IF('Indicator Data imputation'!BF169&lt;&gt;"",1,0))</f>
        <v>0</v>
      </c>
      <c r="BF166" s="42">
        <f>IF('Indicator Data'!BG170="No Data",1,IF('Indicator Data imputation'!BG169&lt;&gt;"",1,0))</f>
        <v>0</v>
      </c>
      <c r="BG166" s="42">
        <f>IF('Indicator Data'!BH170="No Data",1,IF('Indicator Data imputation'!BH169&lt;&gt;"",1,0))</f>
        <v>0</v>
      </c>
      <c r="BH166" s="42">
        <f>IF('Indicator Data'!BI170="No Data",1,IF('Indicator Data imputation'!BI169&lt;&gt;"",1,0))</f>
        <v>0</v>
      </c>
      <c r="BI166" s="42">
        <f>IF('Indicator Data'!BJ170="No Data",1,IF('Indicator Data imputation'!BJ169&lt;&gt;"",1,0))</f>
        <v>1</v>
      </c>
      <c r="BJ166" s="42">
        <f>IF('Indicator Data'!BK170="No Data",1,IF('Indicator Data imputation'!BK169&lt;&gt;"",1,0))</f>
        <v>0</v>
      </c>
      <c r="BK166" s="42">
        <f>IF('Indicator Data'!BL170="No Data",1,IF('Indicator Data imputation'!BL169&lt;&gt;"",1,0))</f>
        <v>0</v>
      </c>
      <c r="BL166" s="42">
        <f>IF('Indicator Data'!BM170="No Data",1,IF('Indicator Data imputation'!BM169&lt;&gt;"",1,0))</f>
        <v>0</v>
      </c>
      <c r="BM166" s="42">
        <f>IF('Indicator Data'!BN170="No Data",1,IF('Indicator Data imputation'!BN169&lt;&gt;"",1,0))</f>
        <v>0</v>
      </c>
      <c r="BN166" s="42">
        <f>IF('Indicator Data'!BO170="No Data",1,IF('Indicator Data imputation'!BO169&lt;&gt;"",1,0))</f>
        <v>0</v>
      </c>
      <c r="BO166" s="42">
        <f>IF('Indicator Data'!BP170="No Data",1,IF('Indicator Data imputation'!BP169&lt;&gt;"",1,0))</f>
        <v>0</v>
      </c>
      <c r="BP166" s="42">
        <f>IF('Indicator Data'!BQ170="No Data",1,IF('Indicator Data imputation'!BQ169&lt;&gt;"",1,0))</f>
        <v>0</v>
      </c>
      <c r="BQ166" s="42">
        <f>IF('Indicator Data'!BR170="No Data",1,IF('Indicator Data imputation'!BR169&lt;&gt;"",1,0))</f>
        <v>0</v>
      </c>
      <c r="BR166" s="42">
        <f>IF('Indicator Data'!BS170="No Data",1,IF('Indicator Data imputation'!BS169&lt;&gt;"",1,0))</f>
        <v>0</v>
      </c>
      <c r="BS166" s="42">
        <f>IF('Indicator Data'!BT170="No Data",1,IF('Indicator Data imputation'!BT169&lt;&gt;"",1,0))</f>
        <v>0</v>
      </c>
      <c r="BT166" s="42">
        <f>IF('Indicator Data'!BU170="No Data",1,IF('Indicator Data imputation'!BU169&lt;&gt;"",1,0))</f>
        <v>0</v>
      </c>
      <c r="BU166">
        <f t="shared" si="8"/>
        <v>12</v>
      </c>
      <c r="BV166" s="44">
        <f t="shared" si="7"/>
        <v>0.16</v>
      </c>
    </row>
    <row r="167" spans="1:74">
      <c r="A167" t="str">
        <f>'Indicator Data'!B171</f>
        <v>CHE</v>
      </c>
      <c r="B167" s="42">
        <f>IF('Indicator Data'!C171="No Data",1,IF('Indicator Data imputation'!C170&lt;&gt;"",1,0))</f>
        <v>0</v>
      </c>
      <c r="C167" s="42">
        <f>IF('Indicator Data'!D171="No Data",1,IF('Indicator Data imputation'!D170&lt;&gt;"",1,0))</f>
        <v>0</v>
      </c>
      <c r="D167" s="42">
        <f>IF('Indicator Data'!E171="No Data",1,IF('Indicator Data imputation'!E170&lt;&gt;"",1,0))</f>
        <v>0</v>
      </c>
      <c r="E167" s="42">
        <f>IF('Indicator Data'!F171="No Data",1,IF('Indicator Data imputation'!F170&lt;&gt;"",1,0))</f>
        <v>0</v>
      </c>
      <c r="F167" s="42">
        <f>IF('Indicator Data'!G171="No Data",1,IF('Indicator Data imputation'!G170&lt;&gt;"",1,0))</f>
        <v>0</v>
      </c>
      <c r="G167" s="42">
        <f>IF('Indicator Data'!H171="No Data",1,IF('Indicator Data imputation'!H170&lt;&gt;"",1,0))</f>
        <v>0</v>
      </c>
      <c r="H167" s="42">
        <f>IF('Indicator Data'!I171="No Data",1,IF('Indicator Data imputation'!I170&lt;&gt;"",1,0))</f>
        <v>0</v>
      </c>
      <c r="I167" s="42">
        <f>IF('Indicator Data'!J171="No Data",1,IF('Indicator Data imputation'!J170&lt;&gt;"",1,0))</f>
        <v>0</v>
      </c>
      <c r="J167" s="42">
        <f>IF('Indicator Data'!K171="No Data",1,IF('Indicator Data imputation'!K170&lt;&gt;"",1,0))</f>
        <v>0</v>
      </c>
      <c r="K167" s="42">
        <f>IF('Indicator Data'!L171="No Data",1,IF('Indicator Data imputation'!L170&lt;&gt;"",1,0))</f>
        <v>0</v>
      </c>
      <c r="L167" s="42">
        <f>IF('Indicator Data'!M171="No Data",1,IF('Indicator Data imputation'!M170&lt;&gt;"",1,0))</f>
        <v>0</v>
      </c>
      <c r="M167" s="42">
        <f>IF('Indicator Data'!N171="No Data",1,IF('Indicator Data imputation'!N170&lt;&gt;"",1,0))</f>
        <v>1</v>
      </c>
      <c r="N167" s="42">
        <f>IF('Indicator Data'!O171="No Data",1,IF('Indicator Data imputation'!O170&lt;&gt;"",1,0))</f>
        <v>1</v>
      </c>
      <c r="O167" s="42">
        <f>IF('Indicator Data'!P171="No Data",1,IF('Indicator Data imputation'!P170&lt;&gt;"",1,0))</f>
        <v>1</v>
      </c>
      <c r="P167" s="42">
        <f>IF('Indicator Data'!Q171="No Data",1,IF('Indicator Data imputation'!Q170&lt;&gt;"",1,0))</f>
        <v>0</v>
      </c>
      <c r="Q167" s="42">
        <f>IF('Indicator Data'!R171="No Data",1,IF('Indicator Data imputation'!R170&lt;&gt;"",1,0))</f>
        <v>0</v>
      </c>
      <c r="R167" s="42">
        <f>IF('Indicator Data'!S171="No Data",1,IF('Indicator Data imputation'!S170&lt;&gt;"",1,0))</f>
        <v>0</v>
      </c>
      <c r="S167" s="42">
        <f>IF('Indicator Data'!T171="No Data",1,IF('Indicator Data imputation'!T170&lt;&gt;"",1,0))</f>
        <v>0</v>
      </c>
      <c r="T167" s="42">
        <f>IF('Indicator Data'!U171="No Data",1,IF('Indicator Data imputation'!U170&lt;&gt;"",1,0))</f>
        <v>0</v>
      </c>
      <c r="U167" s="42">
        <f>IF('Indicator Data'!V171="No Data",1,IF('Indicator Data imputation'!V170&lt;&gt;"",1,0))</f>
        <v>0</v>
      </c>
      <c r="V167" s="42">
        <f>IF('Indicator Data'!W171="No Data",1,IF('Indicator Data imputation'!W170&lt;&gt;"",1,0))</f>
        <v>0</v>
      </c>
      <c r="W167" s="42">
        <f>IF('Indicator Data'!X171="No Data",1,IF('Indicator Data imputation'!X170&lt;&gt;"",1,0))</f>
        <v>0</v>
      </c>
      <c r="X167" s="42">
        <f>IF('Indicator Data'!Y171="No Data",1,IF('Indicator Data imputation'!Y170&lt;&gt;"",1,0))</f>
        <v>1</v>
      </c>
      <c r="Y167" s="42">
        <f>IF('Indicator Data'!Z171="No Data",1,IF('Indicator Data imputation'!Z170&lt;&gt;"",1,0))</f>
        <v>0</v>
      </c>
      <c r="Z167" s="42">
        <f>IF('Indicator Data'!AA171="No Data",1,IF('Indicator Data imputation'!AA170&lt;&gt;"",1,0))</f>
        <v>1</v>
      </c>
      <c r="AA167" s="42">
        <f>IF('Indicator Data'!AB171="No Data",1,IF('Indicator Data imputation'!AB170&lt;&gt;"",1,0))</f>
        <v>0</v>
      </c>
      <c r="AB167" s="42">
        <f>IF('Indicator Data'!AC171="No Data",1,IF('Indicator Data imputation'!AC170&lt;&gt;"",1,0))</f>
        <v>1</v>
      </c>
      <c r="AC167" s="42">
        <f>IF('Indicator Data'!AD171="No Data",1,IF('Indicator Data imputation'!AD170&lt;&gt;"",1,0))</f>
        <v>0</v>
      </c>
      <c r="AD167" s="42">
        <f>IF('Indicator Data'!AE171="No Data",1,IF('Indicator Data imputation'!AE170&lt;&gt;"",1,0))</f>
        <v>0</v>
      </c>
      <c r="AE167" s="42">
        <f>IF('Indicator Data'!AF171="No Data",1,IF('Indicator Data imputation'!AF170&lt;&gt;"",1,0))</f>
        <v>0</v>
      </c>
      <c r="AF167" s="42">
        <f>IF('Indicator Data'!AG171="No Data",1,IF('Indicator Data imputation'!AG170&lt;&gt;"",1,0))</f>
        <v>0</v>
      </c>
      <c r="AG167" s="42">
        <f>IF('Indicator Data'!AH171="No Data",1,IF('Indicator Data imputation'!AH170&lt;&gt;"",1,0))</f>
        <v>0</v>
      </c>
      <c r="AH167" s="42">
        <f>IF('Indicator Data'!AI171="No Data",1,IF('Indicator Data imputation'!AI170&lt;&gt;"",1,0))</f>
        <v>1</v>
      </c>
      <c r="AI167" s="42">
        <f>IF('Indicator Data'!AJ171="No Data",1,IF('Indicator Data imputation'!AJ170&lt;&gt;"",1,0))</f>
        <v>0</v>
      </c>
      <c r="AJ167" s="42">
        <f>IF('Indicator Data'!AK171="No Data",1,IF('Indicator Data imputation'!AK170&lt;&gt;"",1,0))</f>
        <v>0</v>
      </c>
      <c r="AK167" s="42">
        <f>IF('Indicator Data'!AL171="No Data",1,IF('Indicator Data imputation'!AL170&lt;&gt;"",1,0))</f>
        <v>0</v>
      </c>
      <c r="AL167" s="42">
        <f>IF('Indicator Data'!AM171="No Data",1,IF('Indicator Data imputation'!AM170&lt;&gt;"",1,0))</f>
        <v>1</v>
      </c>
      <c r="AM167" s="42">
        <f>IF('Indicator Data'!AN171="No Data",1,IF('Indicator Data imputation'!AN170&lt;&gt;"",1,0))</f>
        <v>0</v>
      </c>
      <c r="AN167" s="42">
        <f>IF('Indicator Data'!AO171="No Data",1,IF('Indicator Data imputation'!AO170&lt;&gt;"",1,0))</f>
        <v>0</v>
      </c>
      <c r="AO167" s="42">
        <f>IF('Indicator Data'!AP171="No Data",1,IF('Indicator Data imputation'!AP170&lt;&gt;"",1,0))</f>
        <v>1</v>
      </c>
      <c r="AP167" s="42">
        <f>IF('Indicator Data'!AQ171="No Data",1,IF('Indicator Data imputation'!AQ170&lt;&gt;"",1,0))</f>
        <v>0</v>
      </c>
      <c r="AQ167" s="42">
        <f>IF('Indicator Data'!AR171="No Data",1,IF('Indicator Data imputation'!AR170&lt;&gt;"",1,0))</f>
        <v>0</v>
      </c>
      <c r="AR167" s="42">
        <f>IF('Indicator Data'!AS171="No Data",1,IF('Indicator Data imputation'!AS170&lt;&gt;"",1,0))</f>
        <v>0</v>
      </c>
      <c r="AS167" s="42">
        <f>IF('Indicator Data'!AT171="No Data",1,IF('Indicator Data imputation'!AT170&lt;&gt;"",1,0))</f>
        <v>1</v>
      </c>
      <c r="AT167" s="42">
        <f>IF('Indicator Data'!AU171="No Data",1,IF('Indicator Data imputation'!AU170&lt;&gt;"",1,0))</f>
        <v>0</v>
      </c>
      <c r="AU167" s="42">
        <f>IF('Indicator Data'!AV171="No Data",1,IF('Indicator Data imputation'!AV170&lt;&gt;"",1,0))</f>
        <v>0</v>
      </c>
      <c r="AV167" s="42">
        <f>IF('Indicator Data'!AW171="No Data",1,IF('Indicator Data imputation'!AW170&lt;&gt;"",1,0))</f>
        <v>0</v>
      </c>
      <c r="AW167" s="42">
        <f>IF('Indicator Data'!AX171="No Data",1,IF('Indicator Data imputation'!AX170&lt;&gt;"",1,0))</f>
        <v>0</v>
      </c>
      <c r="AX167" s="42">
        <f>IF('Indicator Data'!AY171="No Data",1,IF('Indicator Data imputation'!AY170&lt;&gt;"",1,0))</f>
        <v>0</v>
      </c>
      <c r="AY167" s="42">
        <f>IF('Indicator Data'!AZ171="No Data",1,IF('Indicator Data imputation'!AZ170&lt;&gt;"",1,0))</f>
        <v>0</v>
      </c>
      <c r="AZ167" s="42">
        <f>IF('Indicator Data'!BA171="No Data",1,IF('Indicator Data imputation'!BA170&lt;&gt;"",1,0))</f>
        <v>0</v>
      </c>
      <c r="BA167" s="42">
        <f>IF('Indicator Data'!BB171="No Data",1,IF('Indicator Data imputation'!BB170&lt;&gt;"",1,0))</f>
        <v>0</v>
      </c>
      <c r="BB167" s="42">
        <f>IF('Indicator Data'!BC171="No Data",1,IF('Indicator Data imputation'!BC170&lt;&gt;"",1,0))</f>
        <v>0</v>
      </c>
      <c r="BC167" s="42">
        <f>IF('Indicator Data'!BD171="No Data",1,IF('Indicator Data imputation'!BD170&lt;&gt;"",1,0))</f>
        <v>0</v>
      </c>
      <c r="BD167" s="42">
        <f>IF('Indicator Data'!BE171="No Data",1,IF('Indicator Data imputation'!BE170&lt;&gt;"",1,0))</f>
        <v>0</v>
      </c>
      <c r="BE167" s="42">
        <f>IF('Indicator Data'!BF171="No Data",1,IF('Indicator Data imputation'!BF170&lt;&gt;"",1,0))</f>
        <v>0</v>
      </c>
      <c r="BF167" s="42">
        <f>IF('Indicator Data'!BG171="No Data",1,IF('Indicator Data imputation'!BG170&lt;&gt;"",1,0))</f>
        <v>0</v>
      </c>
      <c r="BG167" s="42">
        <f>IF('Indicator Data'!BH171="No Data",1,IF('Indicator Data imputation'!BH170&lt;&gt;"",1,0))</f>
        <v>0</v>
      </c>
      <c r="BH167" s="42">
        <f>IF('Indicator Data'!BI171="No Data",1,IF('Indicator Data imputation'!BI170&lt;&gt;"",1,0))</f>
        <v>0</v>
      </c>
      <c r="BI167" s="42">
        <f>IF('Indicator Data'!BJ171="No Data",1,IF('Indicator Data imputation'!BJ170&lt;&gt;"",1,0))</f>
        <v>1</v>
      </c>
      <c r="BJ167" s="42">
        <f>IF('Indicator Data'!BK171="No Data",1,IF('Indicator Data imputation'!BK170&lt;&gt;"",1,0))</f>
        <v>0</v>
      </c>
      <c r="BK167" s="42">
        <f>IF('Indicator Data'!BL171="No Data",1,IF('Indicator Data imputation'!BL170&lt;&gt;"",1,0))</f>
        <v>0</v>
      </c>
      <c r="BL167" s="42">
        <f>IF('Indicator Data'!BM171="No Data",1,IF('Indicator Data imputation'!BM170&lt;&gt;"",1,0))</f>
        <v>0</v>
      </c>
      <c r="BM167" s="42">
        <f>IF('Indicator Data'!BN171="No Data",1,IF('Indicator Data imputation'!BN170&lt;&gt;"",1,0))</f>
        <v>0</v>
      </c>
      <c r="BN167" s="42">
        <f>IF('Indicator Data'!BO171="No Data",1,IF('Indicator Data imputation'!BO170&lt;&gt;"",1,0))</f>
        <v>0</v>
      </c>
      <c r="BO167" s="42">
        <f>IF('Indicator Data'!BP171="No Data",1,IF('Indicator Data imputation'!BP170&lt;&gt;"",1,0))</f>
        <v>0</v>
      </c>
      <c r="BP167" s="42">
        <f>IF('Indicator Data'!BQ171="No Data",1,IF('Indicator Data imputation'!BQ170&lt;&gt;"",1,0))</f>
        <v>0</v>
      </c>
      <c r="BQ167" s="42">
        <f>IF('Indicator Data'!BR171="No Data",1,IF('Indicator Data imputation'!BR170&lt;&gt;"",1,0))</f>
        <v>0</v>
      </c>
      <c r="BR167" s="42">
        <f>IF('Indicator Data'!BS171="No Data",1,IF('Indicator Data imputation'!BS170&lt;&gt;"",1,0))</f>
        <v>0</v>
      </c>
      <c r="BS167" s="42">
        <f>IF('Indicator Data'!BT171="No Data",1,IF('Indicator Data imputation'!BT170&lt;&gt;"",1,0))</f>
        <v>0</v>
      </c>
      <c r="BT167" s="42">
        <f>IF('Indicator Data'!BU171="No Data",1,IF('Indicator Data imputation'!BU170&lt;&gt;"",1,0))</f>
        <v>0</v>
      </c>
      <c r="BU167">
        <f t="shared" si="8"/>
        <v>11</v>
      </c>
      <c r="BV167" s="44">
        <f t="shared" si="7"/>
        <v>0.14666666666666667</v>
      </c>
    </row>
    <row r="168" spans="1:74">
      <c r="A168" t="str">
        <f>'Indicator Data'!B172</f>
        <v>SYR</v>
      </c>
      <c r="B168" s="42">
        <f>IF('Indicator Data'!C172="No Data",1,IF('Indicator Data imputation'!C171&lt;&gt;"",1,0))</f>
        <v>0</v>
      </c>
      <c r="C168" s="42">
        <f>IF('Indicator Data'!D172="No Data",1,IF('Indicator Data imputation'!D171&lt;&gt;"",1,0))</f>
        <v>0</v>
      </c>
      <c r="D168" s="42">
        <f>IF('Indicator Data'!E172="No Data",1,IF('Indicator Data imputation'!E171&lt;&gt;"",1,0))</f>
        <v>0</v>
      </c>
      <c r="E168" s="42">
        <f>IF('Indicator Data'!F172="No Data",1,IF('Indicator Data imputation'!F171&lt;&gt;"",1,0))</f>
        <v>0</v>
      </c>
      <c r="F168" s="42">
        <f>IF('Indicator Data'!G172="No Data",1,IF('Indicator Data imputation'!G171&lt;&gt;"",1,0))</f>
        <v>0</v>
      </c>
      <c r="G168" s="42">
        <f>IF('Indicator Data'!H172="No Data",1,IF('Indicator Data imputation'!H171&lt;&gt;"",1,0))</f>
        <v>0</v>
      </c>
      <c r="H168" s="42">
        <f>IF('Indicator Data'!I172="No Data",1,IF('Indicator Data imputation'!I171&lt;&gt;"",1,0))</f>
        <v>0</v>
      </c>
      <c r="I168" s="42">
        <f>IF('Indicator Data'!J172="No Data",1,IF('Indicator Data imputation'!J171&lt;&gt;"",1,0))</f>
        <v>0</v>
      </c>
      <c r="J168" s="42">
        <f>IF('Indicator Data'!K172="No Data",1,IF('Indicator Data imputation'!K171&lt;&gt;"",1,0))</f>
        <v>0</v>
      </c>
      <c r="K168" s="42">
        <f>IF('Indicator Data'!L172="No Data",1,IF('Indicator Data imputation'!L171&lt;&gt;"",1,0))</f>
        <v>0</v>
      </c>
      <c r="L168" s="42">
        <f>IF('Indicator Data'!M172="No Data",1,IF('Indicator Data imputation'!M171&lt;&gt;"",1,0))</f>
        <v>0</v>
      </c>
      <c r="M168" s="42">
        <f>IF('Indicator Data'!N172="No Data",1,IF('Indicator Data imputation'!N171&lt;&gt;"",1,0))</f>
        <v>1</v>
      </c>
      <c r="N168" s="42">
        <f>IF('Indicator Data'!O172="No Data",1,IF('Indicator Data imputation'!O171&lt;&gt;"",1,0))</f>
        <v>1</v>
      </c>
      <c r="O168" s="42">
        <f>IF('Indicator Data'!P172="No Data",1,IF('Indicator Data imputation'!P171&lt;&gt;"",1,0))</f>
        <v>1</v>
      </c>
      <c r="P168" s="42">
        <f>IF('Indicator Data'!Q172="No Data",1,IF('Indicator Data imputation'!Q171&lt;&gt;"",1,0))</f>
        <v>0</v>
      </c>
      <c r="Q168" s="42">
        <f>IF('Indicator Data'!R172="No Data",1,IF('Indicator Data imputation'!R171&lt;&gt;"",1,0))</f>
        <v>0</v>
      </c>
      <c r="R168" s="42">
        <f>IF('Indicator Data'!S172="No Data",1,IF('Indicator Data imputation'!S171&lt;&gt;"",1,0))</f>
        <v>0</v>
      </c>
      <c r="S168" s="42">
        <f>IF('Indicator Data'!T172="No Data",1,IF('Indicator Data imputation'!T171&lt;&gt;"",1,0))</f>
        <v>0</v>
      </c>
      <c r="T168" s="42">
        <f>IF('Indicator Data'!U172="No Data",1,IF('Indicator Data imputation'!U171&lt;&gt;"",1,0))</f>
        <v>0</v>
      </c>
      <c r="U168" s="42">
        <f>IF('Indicator Data'!V172="No Data",1,IF('Indicator Data imputation'!V171&lt;&gt;"",1,0))</f>
        <v>0</v>
      </c>
      <c r="V168" s="42">
        <f>IF('Indicator Data'!W172="No Data",1,IF('Indicator Data imputation'!W171&lt;&gt;"",1,0))</f>
        <v>0</v>
      </c>
      <c r="W168" s="42">
        <f>IF('Indicator Data'!X172="No Data",1,IF('Indicator Data imputation'!X171&lt;&gt;"",1,0))</f>
        <v>0</v>
      </c>
      <c r="X168" s="42">
        <f>IF('Indicator Data'!Y172="No Data",1,IF('Indicator Data imputation'!Y171&lt;&gt;"",1,0))</f>
        <v>0</v>
      </c>
      <c r="Y168" s="42">
        <f>IF('Indicator Data'!Z172="No Data",1,IF('Indicator Data imputation'!Z171&lt;&gt;"",1,0))</f>
        <v>0</v>
      </c>
      <c r="Z168" s="42">
        <f>IF('Indicator Data'!AA172="No Data",1,IF('Indicator Data imputation'!AA171&lt;&gt;"",1,0))</f>
        <v>0</v>
      </c>
      <c r="AA168" s="42">
        <f>IF('Indicator Data'!AB172="No Data",1,IF('Indicator Data imputation'!AB171&lt;&gt;"",1,0))</f>
        <v>0</v>
      </c>
      <c r="AB168" s="42">
        <f>IF('Indicator Data'!AC172="No Data",1,IF('Indicator Data imputation'!AC171&lt;&gt;"",1,0))</f>
        <v>0</v>
      </c>
      <c r="AC168" s="42">
        <f>IF('Indicator Data'!AD172="No Data",1,IF('Indicator Data imputation'!AD171&lt;&gt;"",1,0))</f>
        <v>0</v>
      </c>
      <c r="AD168" s="42">
        <f>IF('Indicator Data'!AE172="No Data",1,IF('Indicator Data imputation'!AE171&lt;&gt;"",1,0))</f>
        <v>0</v>
      </c>
      <c r="AE168" s="42">
        <f>IF('Indicator Data'!AF172="No Data",1,IF('Indicator Data imputation'!AF171&lt;&gt;"",1,0))</f>
        <v>0</v>
      </c>
      <c r="AF168" s="42">
        <f>IF('Indicator Data'!AG172="No Data",1,IF('Indicator Data imputation'!AG171&lt;&gt;"",1,0))</f>
        <v>0</v>
      </c>
      <c r="AG168" s="42">
        <f>IF('Indicator Data'!AH172="No Data",1,IF('Indicator Data imputation'!AH171&lt;&gt;"",1,0))</f>
        <v>0</v>
      </c>
      <c r="AH168" s="42">
        <f>IF('Indicator Data'!AI172="No Data",1,IF('Indicator Data imputation'!AI171&lt;&gt;"",1,0))</f>
        <v>1</v>
      </c>
      <c r="AI168" s="42">
        <f>IF('Indicator Data'!AJ172="No Data",1,IF('Indicator Data imputation'!AJ171&lt;&gt;"",1,0))</f>
        <v>0</v>
      </c>
      <c r="AJ168" s="42">
        <f>IF('Indicator Data'!AK172="No Data",1,IF('Indicator Data imputation'!AK171&lt;&gt;"",1,0))</f>
        <v>0</v>
      </c>
      <c r="AK168" s="42">
        <f>IF('Indicator Data'!AL172="No Data",1,IF('Indicator Data imputation'!AL171&lt;&gt;"",1,0))</f>
        <v>0</v>
      </c>
      <c r="AL168" s="42">
        <f>IF('Indicator Data'!AM172="No Data",1,IF('Indicator Data imputation'!AM171&lt;&gt;"",1,0))</f>
        <v>0</v>
      </c>
      <c r="AM168" s="42">
        <f>IF('Indicator Data'!AN172="No Data",1,IF('Indicator Data imputation'!AN171&lt;&gt;"",1,0))</f>
        <v>0</v>
      </c>
      <c r="AN168" s="42">
        <f>IF('Indicator Data'!AO172="No Data",1,IF('Indicator Data imputation'!AO171&lt;&gt;"",1,0))</f>
        <v>0</v>
      </c>
      <c r="AO168" s="42">
        <f>IF('Indicator Data'!AP172="No Data",1,IF('Indicator Data imputation'!AP171&lt;&gt;"",1,0))</f>
        <v>0</v>
      </c>
      <c r="AP168" s="42">
        <f>IF('Indicator Data'!AQ172="No Data",1,IF('Indicator Data imputation'!AQ171&lt;&gt;"",1,0))</f>
        <v>0</v>
      </c>
      <c r="AQ168" s="42">
        <f>IF('Indicator Data'!AR172="No Data",1,IF('Indicator Data imputation'!AR171&lt;&gt;"",1,0))</f>
        <v>0</v>
      </c>
      <c r="AR168" s="42">
        <f>IF('Indicator Data'!AS172="No Data",1,IF('Indicator Data imputation'!AS171&lt;&gt;"",1,0))</f>
        <v>0</v>
      </c>
      <c r="AS168" s="42">
        <f>IF('Indicator Data'!AT172="No Data",1,IF('Indicator Data imputation'!AT171&lt;&gt;"",1,0))</f>
        <v>0</v>
      </c>
      <c r="AT168" s="42">
        <f>IF('Indicator Data'!AU172="No Data",1,IF('Indicator Data imputation'!AU171&lt;&gt;"",1,0))</f>
        <v>0</v>
      </c>
      <c r="AU168" s="42">
        <f>IF('Indicator Data'!AV172="No Data",1,IF('Indicator Data imputation'!AV171&lt;&gt;"",1,0))</f>
        <v>0</v>
      </c>
      <c r="AV168" s="42">
        <f>IF('Indicator Data'!AW172="No Data",1,IF('Indicator Data imputation'!AW171&lt;&gt;"",1,0))</f>
        <v>0</v>
      </c>
      <c r="AW168" s="42">
        <f>IF('Indicator Data'!AX172="No Data",1,IF('Indicator Data imputation'!AX171&lt;&gt;"",1,0))</f>
        <v>0</v>
      </c>
      <c r="AX168" s="42">
        <f>IF('Indicator Data'!AY172="No Data",1,IF('Indicator Data imputation'!AY171&lt;&gt;"",1,0))</f>
        <v>0</v>
      </c>
      <c r="AY168" s="42">
        <f>IF('Indicator Data'!AZ172="No Data",1,IF('Indicator Data imputation'!AZ171&lt;&gt;"",1,0))</f>
        <v>0</v>
      </c>
      <c r="AZ168" s="42">
        <f>IF('Indicator Data'!BA172="No Data",1,IF('Indicator Data imputation'!BA171&lt;&gt;"",1,0))</f>
        <v>0</v>
      </c>
      <c r="BA168" s="42">
        <f>IF('Indicator Data'!BB172="No Data",1,IF('Indicator Data imputation'!BB171&lt;&gt;"",1,0))</f>
        <v>0</v>
      </c>
      <c r="BB168" s="42">
        <f>IF('Indicator Data'!BC172="No Data",1,IF('Indicator Data imputation'!BC171&lt;&gt;"",1,0))</f>
        <v>0</v>
      </c>
      <c r="BC168" s="42">
        <f>IF('Indicator Data'!BD172="No Data",1,IF('Indicator Data imputation'!BD171&lt;&gt;"",1,0))</f>
        <v>0</v>
      </c>
      <c r="BD168" s="42">
        <f>IF('Indicator Data'!BE172="No Data",1,IF('Indicator Data imputation'!BE171&lt;&gt;"",1,0))</f>
        <v>0</v>
      </c>
      <c r="BE168" s="42">
        <f>IF('Indicator Data'!BF172="No Data",1,IF('Indicator Data imputation'!BF171&lt;&gt;"",1,0))</f>
        <v>0</v>
      </c>
      <c r="BF168" s="42">
        <f>IF('Indicator Data'!BG172="No Data",1,IF('Indicator Data imputation'!BG171&lt;&gt;"",1,0))</f>
        <v>0</v>
      </c>
      <c r="BG168" s="42">
        <f>IF('Indicator Data'!BH172="No Data",1,IF('Indicator Data imputation'!BH171&lt;&gt;"",1,0))</f>
        <v>0</v>
      </c>
      <c r="BH168" s="42">
        <f>IF('Indicator Data'!BI172="No Data",1,IF('Indicator Data imputation'!BI171&lt;&gt;"",1,0))</f>
        <v>0</v>
      </c>
      <c r="BI168" s="42">
        <f>IF('Indicator Data'!BJ172="No Data",1,IF('Indicator Data imputation'!BJ171&lt;&gt;"",1,0))</f>
        <v>0</v>
      </c>
      <c r="BJ168" s="42">
        <f>IF('Indicator Data'!BK172="No Data",1,IF('Indicator Data imputation'!BK171&lt;&gt;"",1,0))</f>
        <v>0</v>
      </c>
      <c r="BK168" s="42">
        <f>IF('Indicator Data'!BL172="No Data",1,IF('Indicator Data imputation'!BL171&lt;&gt;"",1,0))</f>
        <v>0</v>
      </c>
      <c r="BL168" s="42">
        <f>IF('Indicator Data'!BM172="No Data",1,IF('Indicator Data imputation'!BM171&lt;&gt;"",1,0))</f>
        <v>0</v>
      </c>
      <c r="BM168" s="42">
        <f>IF('Indicator Data'!BN172="No Data",1,IF('Indicator Data imputation'!BN171&lt;&gt;"",1,0))</f>
        <v>0</v>
      </c>
      <c r="BN168" s="42">
        <f>IF('Indicator Data'!BO172="No Data",1,IF('Indicator Data imputation'!BO171&lt;&gt;"",1,0))</f>
        <v>0</v>
      </c>
      <c r="BO168" s="42">
        <f>IF('Indicator Data'!BP172="No Data",1,IF('Indicator Data imputation'!BP171&lt;&gt;"",1,0))</f>
        <v>0</v>
      </c>
      <c r="BP168" s="42">
        <f>IF('Indicator Data'!BQ172="No Data",1,IF('Indicator Data imputation'!BQ171&lt;&gt;"",1,0))</f>
        <v>0</v>
      </c>
      <c r="BQ168" s="42">
        <f>IF('Indicator Data'!BR172="No Data",1,IF('Indicator Data imputation'!BR171&lt;&gt;"",1,0))</f>
        <v>0</v>
      </c>
      <c r="BR168" s="42">
        <f>IF('Indicator Data'!BS172="No Data",1,IF('Indicator Data imputation'!BS171&lt;&gt;"",1,0))</f>
        <v>1</v>
      </c>
      <c r="BS168" s="42">
        <f>IF('Indicator Data'!BT172="No Data",1,IF('Indicator Data imputation'!BT171&lt;&gt;"",1,0))</f>
        <v>1</v>
      </c>
      <c r="BT168" s="42">
        <f>IF('Indicator Data'!BU172="No Data",1,IF('Indicator Data imputation'!BU171&lt;&gt;"",1,0))</f>
        <v>0</v>
      </c>
      <c r="BU168">
        <f t="shared" si="8"/>
        <v>6</v>
      </c>
      <c r="BV168" s="44">
        <f t="shared" si="7"/>
        <v>0.08</v>
      </c>
    </row>
    <row r="169" spans="1:74">
      <c r="A169" t="str">
        <f>'Indicator Data'!B173</f>
        <v>TJK</v>
      </c>
      <c r="B169" s="42">
        <f>IF('Indicator Data'!C173="No Data",1,IF('Indicator Data imputation'!C172&lt;&gt;"",1,0))</f>
        <v>0</v>
      </c>
      <c r="C169" s="42">
        <f>IF('Indicator Data'!D173="No Data",1,IF('Indicator Data imputation'!D172&lt;&gt;"",1,0))</f>
        <v>0</v>
      </c>
      <c r="D169" s="42">
        <f>IF('Indicator Data'!E173="No Data",1,IF('Indicator Data imputation'!E172&lt;&gt;"",1,0))</f>
        <v>0</v>
      </c>
      <c r="E169" s="42">
        <f>IF('Indicator Data'!F173="No Data",1,IF('Indicator Data imputation'!F172&lt;&gt;"",1,0))</f>
        <v>0</v>
      </c>
      <c r="F169" s="42">
        <f>IF('Indicator Data'!G173="No Data",1,IF('Indicator Data imputation'!G172&lt;&gt;"",1,0))</f>
        <v>0</v>
      </c>
      <c r="G169" s="42">
        <f>IF('Indicator Data'!H173="No Data",1,IF('Indicator Data imputation'!H172&lt;&gt;"",1,0))</f>
        <v>0</v>
      </c>
      <c r="H169" s="42">
        <f>IF('Indicator Data'!I173="No Data",1,IF('Indicator Data imputation'!I172&lt;&gt;"",1,0))</f>
        <v>0</v>
      </c>
      <c r="I169" s="42">
        <f>IF('Indicator Data'!J173="No Data",1,IF('Indicator Data imputation'!J172&lt;&gt;"",1,0))</f>
        <v>0</v>
      </c>
      <c r="J169" s="42">
        <f>IF('Indicator Data'!K173="No Data",1,IF('Indicator Data imputation'!K172&lt;&gt;"",1,0))</f>
        <v>0</v>
      </c>
      <c r="K169" s="42">
        <f>IF('Indicator Data'!L173="No Data",1,IF('Indicator Data imputation'!L172&lt;&gt;"",1,0))</f>
        <v>0</v>
      </c>
      <c r="L169" s="42">
        <f>IF('Indicator Data'!M173="No Data",1,IF('Indicator Data imputation'!M172&lt;&gt;"",1,0))</f>
        <v>0</v>
      </c>
      <c r="M169" s="42">
        <f>IF('Indicator Data'!N173="No Data",1,IF('Indicator Data imputation'!N172&lt;&gt;"",1,0))</f>
        <v>1</v>
      </c>
      <c r="N169" s="42">
        <f>IF('Indicator Data'!O173="No Data",1,IF('Indicator Data imputation'!O172&lt;&gt;"",1,0))</f>
        <v>1</v>
      </c>
      <c r="O169" s="42">
        <f>IF('Indicator Data'!P173="No Data",1,IF('Indicator Data imputation'!P172&lt;&gt;"",1,0))</f>
        <v>1</v>
      </c>
      <c r="P169" s="42">
        <f>IF('Indicator Data'!Q173="No Data",1,IF('Indicator Data imputation'!Q172&lt;&gt;"",1,0))</f>
        <v>0</v>
      </c>
      <c r="Q169" s="42">
        <f>IF('Indicator Data'!R173="No Data",1,IF('Indicator Data imputation'!R172&lt;&gt;"",1,0))</f>
        <v>0</v>
      </c>
      <c r="R169" s="42">
        <f>IF('Indicator Data'!S173="No Data",1,IF('Indicator Data imputation'!S172&lt;&gt;"",1,0))</f>
        <v>0</v>
      </c>
      <c r="S169" s="42">
        <f>IF('Indicator Data'!T173="No Data",1,IF('Indicator Data imputation'!T172&lt;&gt;"",1,0))</f>
        <v>0</v>
      </c>
      <c r="T169" s="42">
        <f>IF('Indicator Data'!U173="No Data",1,IF('Indicator Data imputation'!U172&lt;&gt;"",1,0))</f>
        <v>0</v>
      </c>
      <c r="U169" s="42">
        <f>IF('Indicator Data'!V173="No Data",1,IF('Indicator Data imputation'!V172&lt;&gt;"",1,0))</f>
        <v>0</v>
      </c>
      <c r="V169" s="42">
        <f>IF('Indicator Data'!W173="No Data",1,IF('Indicator Data imputation'!W172&lt;&gt;"",1,0))</f>
        <v>0</v>
      </c>
      <c r="W169" s="42">
        <f>IF('Indicator Data'!X173="No Data",1,IF('Indicator Data imputation'!X172&lt;&gt;"",1,0))</f>
        <v>0</v>
      </c>
      <c r="X169" s="42">
        <f>IF('Indicator Data'!Y173="No Data",1,IF('Indicator Data imputation'!Y172&lt;&gt;"",1,0))</f>
        <v>0</v>
      </c>
      <c r="Y169" s="42">
        <f>IF('Indicator Data'!Z173="No Data",1,IF('Indicator Data imputation'!Z172&lt;&gt;"",1,0))</f>
        <v>0</v>
      </c>
      <c r="Z169" s="42">
        <f>IF('Indicator Data'!AA173="No Data",1,IF('Indicator Data imputation'!AA172&lt;&gt;"",1,0))</f>
        <v>0</v>
      </c>
      <c r="AA169" s="42">
        <f>IF('Indicator Data'!AB173="No Data",1,IF('Indicator Data imputation'!AB172&lt;&gt;"",1,0))</f>
        <v>0</v>
      </c>
      <c r="AB169" s="42">
        <f>IF('Indicator Data'!AC173="No Data",1,IF('Indicator Data imputation'!AC172&lt;&gt;"",1,0))</f>
        <v>1</v>
      </c>
      <c r="AC169" s="42">
        <f>IF('Indicator Data'!AD173="No Data",1,IF('Indicator Data imputation'!AD172&lt;&gt;"",1,0))</f>
        <v>0</v>
      </c>
      <c r="AD169" s="42">
        <f>IF('Indicator Data'!AE173="No Data",1,IF('Indicator Data imputation'!AE172&lt;&gt;"",1,0))</f>
        <v>0</v>
      </c>
      <c r="AE169" s="42">
        <f>IF('Indicator Data'!AF173="No Data",1,IF('Indicator Data imputation'!AF172&lt;&gt;"",1,0))</f>
        <v>0</v>
      </c>
      <c r="AF169" s="42">
        <f>IF('Indicator Data'!AG173="No Data",1,IF('Indicator Data imputation'!AG172&lt;&gt;"",1,0))</f>
        <v>0</v>
      </c>
      <c r="AG169" s="42">
        <f>IF('Indicator Data'!AH173="No Data",1,IF('Indicator Data imputation'!AH172&lt;&gt;"",1,0))</f>
        <v>0</v>
      </c>
      <c r="AH169" s="42">
        <f>IF('Indicator Data'!AI173="No Data",1,IF('Indicator Data imputation'!AI172&lt;&gt;"",1,0))</f>
        <v>0</v>
      </c>
      <c r="AI169" s="42">
        <f>IF('Indicator Data'!AJ173="No Data",1,IF('Indicator Data imputation'!AJ172&lt;&gt;"",1,0))</f>
        <v>0</v>
      </c>
      <c r="AJ169" s="42">
        <f>IF('Indicator Data'!AK173="No Data",1,IF('Indicator Data imputation'!AK172&lt;&gt;"",1,0))</f>
        <v>0</v>
      </c>
      <c r="AK169" s="42">
        <f>IF('Indicator Data'!AL173="No Data",1,IF('Indicator Data imputation'!AL172&lt;&gt;"",1,0))</f>
        <v>0</v>
      </c>
      <c r="AL169" s="42">
        <f>IF('Indicator Data'!AM173="No Data",1,IF('Indicator Data imputation'!AM172&lt;&gt;"",1,0))</f>
        <v>0</v>
      </c>
      <c r="AM169" s="42">
        <f>IF('Indicator Data'!AN173="No Data",1,IF('Indicator Data imputation'!AN172&lt;&gt;"",1,0))</f>
        <v>0</v>
      </c>
      <c r="AN169" s="42">
        <f>IF('Indicator Data'!AO173="No Data",1,IF('Indicator Data imputation'!AO172&lt;&gt;"",1,0))</f>
        <v>0</v>
      </c>
      <c r="AO169" s="42">
        <f>IF('Indicator Data'!AP173="No Data",1,IF('Indicator Data imputation'!AP172&lt;&gt;"",1,0))</f>
        <v>0</v>
      </c>
      <c r="AP169" s="42">
        <f>IF('Indicator Data'!AQ173="No Data",1,IF('Indicator Data imputation'!AQ172&lt;&gt;"",1,0))</f>
        <v>0</v>
      </c>
      <c r="AQ169" s="42">
        <f>IF('Indicator Data'!AR173="No Data",1,IF('Indicator Data imputation'!AR172&lt;&gt;"",1,0))</f>
        <v>0</v>
      </c>
      <c r="AR169" s="42">
        <f>IF('Indicator Data'!AS173="No Data",1,IF('Indicator Data imputation'!AS172&lt;&gt;"",1,0))</f>
        <v>0</v>
      </c>
      <c r="AS169" s="42">
        <f>IF('Indicator Data'!AT173="No Data",1,IF('Indicator Data imputation'!AT172&lt;&gt;"",1,0))</f>
        <v>0</v>
      </c>
      <c r="AT169" s="42">
        <f>IF('Indicator Data'!AU173="No Data",1,IF('Indicator Data imputation'!AU172&lt;&gt;"",1,0))</f>
        <v>0</v>
      </c>
      <c r="AU169" s="42">
        <f>IF('Indicator Data'!AV173="No Data",1,IF('Indicator Data imputation'!AV172&lt;&gt;"",1,0))</f>
        <v>0</v>
      </c>
      <c r="AV169" s="42">
        <f>IF('Indicator Data'!AW173="No Data",1,IF('Indicator Data imputation'!AW172&lt;&gt;"",1,0))</f>
        <v>0</v>
      </c>
      <c r="AW169" s="42">
        <f>IF('Indicator Data'!AX173="No Data",1,IF('Indicator Data imputation'!AX172&lt;&gt;"",1,0))</f>
        <v>0</v>
      </c>
      <c r="AX169" s="42">
        <f>IF('Indicator Data'!AY173="No Data",1,IF('Indicator Data imputation'!AY172&lt;&gt;"",1,0))</f>
        <v>0</v>
      </c>
      <c r="AY169" s="42">
        <f>IF('Indicator Data'!AZ173="No Data",1,IF('Indicator Data imputation'!AZ172&lt;&gt;"",1,0))</f>
        <v>0</v>
      </c>
      <c r="AZ169" s="42">
        <f>IF('Indicator Data'!BA173="No Data",1,IF('Indicator Data imputation'!BA172&lt;&gt;"",1,0))</f>
        <v>0</v>
      </c>
      <c r="BA169" s="42">
        <f>IF('Indicator Data'!BB173="No Data",1,IF('Indicator Data imputation'!BB172&lt;&gt;"",1,0))</f>
        <v>0</v>
      </c>
      <c r="BB169" s="42">
        <f>IF('Indicator Data'!BC173="No Data",1,IF('Indicator Data imputation'!BC172&lt;&gt;"",1,0))</f>
        <v>0</v>
      </c>
      <c r="BC169" s="42">
        <f>IF('Indicator Data'!BD173="No Data",1,IF('Indicator Data imputation'!BD172&lt;&gt;"",1,0))</f>
        <v>0</v>
      </c>
      <c r="BD169" s="42">
        <f>IF('Indicator Data'!BE173="No Data",1,IF('Indicator Data imputation'!BE172&lt;&gt;"",1,0))</f>
        <v>0</v>
      </c>
      <c r="BE169" s="42">
        <f>IF('Indicator Data'!BF173="No Data",1,IF('Indicator Data imputation'!BF172&lt;&gt;"",1,0))</f>
        <v>0</v>
      </c>
      <c r="BF169" s="42">
        <f>IF('Indicator Data'!BG173="No Data",1,IF('Indicator Data imputation'!BG172&lt;&gt;"",1,0))</f>
        <v>0</v>
      </c>
      <c r="BG169" s="42">
        <f>IF('Indicator Data'!BH173="No Data",1,IF('Indicator Data imputation'!BH172&lt;&gt;"",1,0))</f>
        <v>0</v>
      </c>
      <c r="BH169" s="42">
        <f>IF('Indicator Data'!BI173="No Data",1,IF('Indicator Data imputation'!BI172&lt;&gt;"",1,0))</f>
        <v>0</v>
      </c>
      <c r="BI169" s="42">
        <f>IF('Indicator Data'!BJ173="No Data",1,IF('Indicator Data imputation'!BJ172&lt;&gt;"",1,0))</f>
        <v>1</v>
      </c>
      <c r="BJ169" s="42">
        <f>IF('Indicator Data'!BK173="No Data",1,IF('Indicator Data imputation'!BK172&lt;&gt;"",1,0))</f>
        <v>0</v>
      </c>
      <c r="BK169" s="42">
        <f>IF('Indicator Data'!BL173="No Data",1,IF('Indicator Data imputation'!BL172&lt;&gt;"",1,0))</f>
        <v>0</v>
      </c>
      <c r="BL169" s="42">
        <f>IF('Indicator Data'!BM173="No Data",1,IF('Indicator Data imputation'!BM172&lt;&gt;"",1,0))</f>
        <v>0</v>
      </c>
      <c r="BM169" s="42">
        <f>IF('Indicator Data'!BN173="No Data",1,IF('Indicator Data imputation'!BN172&lt;&gt;"",1,0))</f>
        <v>0</v>
      </c>
      <c r="BN169" s="42">
        <f>IF('Indicator Data'!BO173="No Data",1,IF('Indicator Data imputation'!BO172&lt;&gt;"",1,0))</f>
        <v>0</v>
      </c>
      <c r="BO169" s="42">
        <f>IF('Indicator Data'!BP173="No Data",1,IF('Indicator Data imputation'!BP172&lt;&gt;"",1,0))</f>
        <v>0</v>
      </c>
      <c r="BP169" s="42">
        <f>IF('Indicator Data'!BQ173="No Data",1,IF('Indicator Data imputation'!BQ172&lt;&gt;"",1,0))</f>
        <v>0</v>
      </c>
      <c r="BQ169" s="42">
        <f>IF('Indicator Data'!BR173="No Data",1,IF('Indicator Data imputation'!BR172&lt;&gt;"",1,0))</f>
        <v>0</v>
      </c>
      <c r="BR169" s="42">
        <f>IF('Indicator Data'!BS173="No Data",1,IF('Indicator Data imputation'!BS172&lt;&gt;"",1,0))</f>
        <v>1</v>
      </c>
      <c r="BS169" s="42">
        <f>IF('Indicator Data'!BT173="No Data",1,IF('Indicator Data imputation'!BT172&lt;&gt;"",1,0))</f>
        <v>0</v>
      </c>
      <c r="BT169" s="42">
        <f>IF('Indicator Data'!BU173="No Data",1,IF('Indicator Data imputation'!BU172&lt;&gt;"",1,0))</f>
        <v>0</v>
      </c>
      <c r="BU169">
        <f t="shared" si="8"/>
        <v>6</v>
      </c>
      <c r="BV169" s="44">
        <f t="shared" si="7"/>
        <v>0.08</v>
      </c>
    </row>
    <row r="170" spans="1:74">
      <c r="A170" t="str">
        <f>'Indicator Data'!B174</f>
        <v>TZA</v>
      </c>
      <c r="B170" s="42">
        <f>IF('Indicator Data'!C174="No Data",1,IF('Indicator Data imputation'!C173&lt;&gt;"",1,0))</f>
        <v>0</v>
      </c>
      <c r="C170" s="42">
        <f>IF('Indicator Data'!D174="No Data",1,IF('Indicator Data imputation'!D173&lt;&gt;"",1,0))</f>
        <v>0</v>
      </c>
      <c r="D170" s="42">
        <f>IF('Indicator Data'!E174="No Data",1,IF('Indicator Data imputation'!E173&lt;&gt;"",1,0))</f>
        <v>0</v>
      </c>
      <c r="E170" s="42">
        <f>IF('Indicator Data'!F174="No Data",1,IF('Indicator Data imputation'!F173&lt;&gt;"",1,0))</f>
        <v>0</v>
      </c>
      <c r="F170" s="42">
        <f>IF('Indicator Data'!G174="No Data",1,IF('Indicator Data imputation'!G173&lt;&gt;"",1,0))</f>
        <v>0</v>
      </c>
      <c r="G170" s="42">
        <f>IF('Indicator Data'!H174="No Data",1,IF('Indicator Data imputation'!H173&lt;&gt;"",1,0))</f>
        <v>0</v>
      </c>
      <c r="H170" s="42">
        <f>IF('Indicator Data'!I174="No Data",1,IF('Indicator Data imputation'!I173&lt;&gt;"",1,0))</f>
        <v>0</v>
      </c>
      <c r="I170" s="42">
        <f>IF('Indicator Data'!J174="No Data",1,IF('Indicator Data imputation'!J173&lt;&gt;"",1,0))</f>
        <v>0</v>
      </c>
      <c r="J170" s="42">
        <f>IF('Indicator Data'!K174="No Data",1,IF('Indicator Data imputation'!K173&lt;&gt;"",1,0))</f>
        <v>0</v>
      </c>
      <c r="K170" s="42">
        <f>IF('Indicator Data'!L174="No Data",1,IF('Indicator Data imputation'!L173&lt;&gt;"",1,0))</f>
        <v>0</v>
      </c>
      <c r="L170" s="42">
        <f>IF('Indicator Data'!M174="No Data",1,IF('Indicator Data imputation'!M173&lt;&gt;"",1,0))</f>
        <v>0</v>
      </c>
      <c r="M170" s="42">
        <f>IF('Indicator Data'!N174="No Data",1,IF('Indicator Data imputation'!N173&lt;&gt;"",1,0))</f>
        <v>0</v>
      </c>
      <c r="N170" s="42">
        <f>IF('Indicator Data'!O174="No Data",1,IF('Indicator Data imputation'!O173&lt;&gt;"",1,0))</f>
        <v>0</v>
      </c>
      <c r="O170" s="42">
        <f>IF('Indicator Data'!P174="No Data",1,IF('Indicator Data imputation'!P173&lt;&gt;"",1,0))</f>
        <v>0</v>
      </c>
      <c r="P170" s="42">
        <f>IF('Indicator Data'!Q174="No Data",1,IF('Indicator Data imputation'!Q173&lt;&gt;"",1,0))</f>
        <v>0</v>
      </c>
      <c r="Q170" s="42">
        <f>IF('Indicator Data'!R174="No Data",1,IF('Indicator Data imputation'!R173&lt;&gt;"",1,0))</f>
        <v>0</v>
      </c>
      <c r="R170" s="42">
        <f>IF('Indicator Data'!S174="No Data",1,IF('Indicator Data imputation'!S173&lt;&gt;"",1,0))</f>
        <v>0</v>
      </c>
      <c r="S170" s="42">
        <f>IF('Indicator Data'!T174="No Data",1,IF('Indicator Data imputation'!T173&lt;&gt;"",1,0))</f>
        <v>0</v>
      </c>
      <c r="T170" s="42">
        <f>IF('Indicator Data'!U174="No Data",1,IF('Indicator Data imputation'!U173&lt;&gt;"",1,0))</f>
        <v>0</v>
      </c>
      <c r="U170" s="42">
        <f>IF('Indicator Data'!V174="No Data",1,IF('Indicator Data imputation'!V173&lt;&gt;"",1,0))</f>
        <v>0</v>
      </c>
      <c r="V170" s="42">
        <f>IF('Indicator Data'!W174="No Data",1,IF('Indicator Data imputation'!W173&lt;&gt;"",1,0))</f>
        <v>0</v>
      </c>
      <c r="W170" s="42">
        <f>IF('Indicator Data'!X174="No Data",1,IF('Indicator Data imputation'!X173&lt;&gt;"",1,0))</f>
        <v>0</v>
      </c>
      <c r="X170" s="42">
        <f>IF('Indicator Data'!Y174="No Data",1,IF('Indicator Data imputation'!Y173&lt;&gt;"",1,0))</f>
        <v>0</v>
      </c>
      <c r="Y170" s="42">
        <f>IF('Indicator Data'!Z174="No Data",1,IF('Indicator Data imputation'!Z173&lt;&gt;"",1,0))</f>
        <v>0</v>
      </c>
      <c r="Z170" s="42">
        <f>IF('Indicator Data'!AA174="No Data",1,IF('Indicator Data imputation'!AA173&lt;&gt;"",1,0))</f>
        <v>0</v>
      </c>
      <c r="AA170" s="42">
        <f>IF('Indicator Data'!AB174="No Data",1,IF('Indicator Data imputation'!AB173&lt;&gt;"",1,0))</f>
        <v>0</v>
      </c>
      <c r="AB170" s="42">
        <f>IF('Indicator Data'!AC174="No Data",1,IF('Indicator Data imputation'!AC173&lt;&gt;"",1,0))</f>
        <v>0</v>
      </c>
      <c r="AC170" s="42">
        <f>IF('Indicator Data'!AD174="No Data",1,IF('Indicator Data imputation'!AD173&lt;&gt;"",1,0))</f>
        <v>0</v>
      </c>
      <c r="AD170" s="42">
        <f>IF('Indicator Data'!AE174="No Data",1,IF('Indicator Data imputation'!AE173&lt;&gt;"",1,0))</f>
        <v>0</v>
      </c>
      <c r="AE170" s="42">
        <f>IF('Indicator Data'!AF174="No Data",1,IF('Indicator Data imputation'!AF173&lt;&gt;"",1,0))</f>
        <v>0</v>
      </c>
      <c r="AF170" s="42">
        <f>IF('Indicator Data'!AG174="No Data",1,IF('Indicator Data imputation'!AG173&lt;&gt;"",1,0))</f>
        <v>0</v>
      </c>
      <c r="AG170" s="42">
        <f>IF('Indicator Data'!AH174="No Data",1,IF('Indicator Data imputation'!AH173&lt;&gt;"",1,0))</f>
        <v>0</v>
      </c>
      <c r="AH170" s="42">
        <f>IF('Indicator Data'!AI174="No Data",1,IF('Indicator Data imputation'!AI173&lt;&gt;"",1,0))</f>
        <v>0</v>
      </c>
      <c r="AI170" s="42">
        <f>IF('Indicator Data'!AJ174="No Data",1,IF('Indicator Data imputation'!AJ173&lt;&gt;"",1,0))</f>
        <v>0</v>
      </c>
      <c r="AJ170" s="42">
        <f>IF('Indicator Data'!AK174="No Data",1,IF('Indicator Data imputation'!AK173&lt;&gt;"",1,0))</f>
        <v>0</v>
      </c>
      <c r="AK170" s="42">
        <f>IF('Indicator Data'!AL174="No Data",1,IF('Indicator Data imputation'!AL173&lt;&gt;"",1,0))</f>
        <v>0</v>
      </c>
      <c r="AL170" s="42">
        <f>IF('Indicator Data'!AM174="No Data",1,IF('Indicator Data imputation'!AM173&lt;&gt;"",1,0))</f>
        <v>0</v>
      </c>
      <c r="AM170" s="42">
        <f>IF('Indicator Data'!AN174="No Data",1,IF('Indicator Data imputation'!AN173&lt;&gt;"",1,0))</f>
        <v>0</v>
      </c>
      <c r="AN170" s="42">
        <f>IF('Indicator Data'!AO174="No Data",1,IF('Indicator Data imputation'!AO173&lt;&gt;"",1,0))</f>
        <v>0</v>
      </c>
      <c r="AO170" s="42">
        <f>IF('Indicator Data'!AP174="No Data",1,IF('Indicator Data imputation'!AP173&lt;&gt;"",1,0))</f>
        <v>0</v>
      </c>
      <c r="AP170" s="42">
        <f>IF('Indicator Data'!AQ174="No Data",1,IF('Indicator Data imputation'!AQ173&lt;&gt;"",1,0))</f>
        <v>0</v>
      </c>
      <c r="AQ170" s="42">
        <f>IF('Indicator Data'!AR174="No Data",1,IF('Indicator Data imputation'!AR173&lt;&gt;"",1,0))</f>
        <v>0</v>
      </c>
      <c r="AR170" s="42">
        <f>IF('Indicator Data'!AS174="No Data",1,IF('Indicator Data imputation'!AS173&lt;&gt;"",1,0))</f>
        <v>0</v>
      </c>
      <c r="AS170" s="42">
        <f>IF('Indicator Data'!AT174="No Data",1,IF('Indicator Data imputation'!AT173&lt;&gt;"",1,0))</f>
        <v>0</v>
      </c>
      <c r="AT170" s="42">
        <f>IF('Indicator Data'!AU174="No Data",1,IF('Indicator Data imputation'!AU173&lt;&gt;"",1,0))</f>
        <v>0</v>
      </c>
      <c r="AU170" s="42">
        <f>IF('Indicator Data'!AV174="No Data",1,IF('Indicator Data imputation'!AV173&lt;&gt;"",1,0))</f>
        <v>0</v>
      </c>
      <c r="AV170" s="42">
        <f>IF('Indicator Data'!AW174="No Data",1,IF('Indicator Data imputation'!AW173&lt;&gt;"",1,0))</f>
        <v>0</v>
      </c>
      <c r="AW170" s="42">
        <f>IF('Indicator Data'!AX174="No Data",1,IF('Indicator Data imputation'!AX173&lt;&gt;"",1,0))</f>
        <v>0</v>
      </c>
      <c r="AX170" s="42">
        <f>IF('Indicator Data'!AY174="No Data",1,IF('Indicator Data imputation'!AY173&lt;&gt;"",1,0))</f>
        <v>0</v>
      </c>
      <c r="AY170" s="42">
        <f>IF('Indicator Data'!AZ174="No Data",1,IF('Indicator Data imputation'!AZ173&lt;&gt;"",1,0))</f>
        <v>0</v>
      </c>
      <c r="AZ170" s="42">
        <f>IF('Indicator Data'!BA174="No Data",1,IF('Indicator Data imputation'!BA173&lt;&gt;"",1,0))</f>
        <v>0</v>
      </c>
      <c r="BA170" s="42">
        <f>IF('Indicator Data'!BB174="No Data",1,IF('Indicator Data imputation'!BB173&lt;&gt;"",1,0))</f>
        <v>0</v>
      </c>
      <c r="BB170" s="42">
        <f>IF('Indicator Data'!BC174="No Data",1,IF('Indicator Data imputation'!BC173&lt;&gt;"",1,0))</f>
        <v>0</v>
      </c>
      <c r="BC170" s="42">
        <f>IF('Indicator Data'!BD174="No Data",1,IF('Indicator Data imputation'!BD173&lt;&gt;"",1,0))</f>
        <v>0</v>
      </c>
      <c r="BD170" s="42">
        <f>IF('Indicator Data'!BE174="No Data",1,IF('Indicator Data imputation'!BE173&lt;&gt;"",1,0))</f>
        <v>0</v>
      </c>
      <c r="BE170" s="42">
        <f>IF('Indicator Data'!BF174="No Data",1,IF('Indicator Data imputation'!BF173&lt;&gt;"",1,0))</f>
        <v>0</v>
      </c>
      <c r="BF170" s="42">
        <f>IF('Indicator Data'!BG174="No Data",1,IF('Indicator Data imputation'!BG173&lt;&gt;"",1,0))</f>
        <v>0</v>
      </c>
      <c r="BG170" s="42">
        <f>IF('Indicator Data'!BH174="No Data",1,IF('Indicator Data imputation'!BH173&lt;&gt;"",1,0))</f>
        <v>0</v>
      </c>
      <c r="BH170" s="42">
        <f>IF('Indicator Data'!BI174="No Data",1,IF('Indicator Data imputation'!BI173&lt;&gt;"",1,0))</f>
        <v>0</v>
      </c>
      <c r="BI170" s="42">
        <f>IF('Indicator Data'!BJ174="No Data",1,IF('Indicator Data imputation'!BJ173&lt;&gt;"",1,0))</f>
        <v>0</v>
      </c>
      <c r="BJ170" s="42">
        <f>IF('Indicator Data'!BK174="No Data",1,IF('Indicator Data imputation'!BK173&lt;&gt;"",1,0))</f>
        <v>0</v>
      </c>
      <c r="BK170" s="42">
        <f>IF('Indicator Data'!BL174="No Data",1,IF('Indicator Data imputation'!BL173&lt;&gt;"",1,0))</f>
        <v>0</v>
      </c>
      <c r="BL170" s="42">
        <f>IF('Indicator Data'!BM174="No Data",1,IF('Indicator Data imputation'!BM173&lt;&gt;"",1,0))</f>
        <v>0</v>
      </c>
      <c r="BM170" s="42">
        <f>IF('Indicator Data'!BN174="No Data",1,IF('Indicator Data imputation'!BN173&lt;&gt;"",1,0))</f>
        <v>0</v>
      </c>
      <c r="BN170" s="42">
        <f>IF('Indicator Data'!BO174="No Data",1,IF('Indicator Data imputation'!BO173&lt;&gt;"",1,0))</f>
        <v>0</v>
      </c>
      <c r="BO170" s="42">
        <f>IF('Indicator Data'!BP174="No Data",1,IF('Indicator Data imputation'!BP173&lt;&gt;"",1,0))</f>
        <v>0</v>
      </c>
      <c r="BP170" s="42">
        <f>IF('Indicator Data'!BQ174="No Data",1,IF('Indicator Data imputation'!BQ173&lt;&gt;"",1,0))</f>
        <v>0</v>
      </c>
      <c r="BQ170" s="42">
        <f>IF('Indicator Data'!BR174="No Data",1,IF('Indicator Data imputation'!BR173&lt;&gt;"",1,0))</f>
        <v>0</v>
      </c>
      <c r="BR170" s="42">
        <f>IF('Indicator Data'!BS174="No Data",1,IF('Indicator Data imputation'!BS173&lt;&gt;"",1,0))</f>
        <v>0</v>
      </c>
      <c r="BS170" s="42">
        <f>IF('Indicator Data'!BT174="No Data",1,IF('Indicator Data imputation'!BT173&lt;&gt;"",1,0))</f>
        <v>0</v>
      </c>
      <c r="BT170" s="42">
        <f>IF('Indicator Data'!BU174="No Data",1,IF('Indicator Data imputation'!BU173&lt;&gt;"",1,0))</f>
        <v>0</v>
      </c>
      <c r="BU170">
        <f t="shared" si="8"/>
        <v>0</v>
      </c>
      <c r="BV170" s="44">
        <f t="shared" si="7"/>
        <v>0</v>
      </c>
    </row>
    <row r="171" spans="1:74">
      <c r="A171" t="str">
        <f>'Indicator Data'!B175</f>
        <v>THA</v>
      </c>
      <c r="B171" s="42">
        <f>IF('Indicator Data'!C175="No Data",1,IF('Indicator Data imputation'!C174&lt;&gt;"",1,0))</f>
        <v>0</v>
      </c>
      <c r="C171" s="42">
        <f>IF('Indicator Data'!D175="No Data",1,IF('Indicator Data imputation'!D174&lt;&gt;"",1,0))</f>
        <v>0</v>
      </c>
      <c r="D171" s="42">
        <f>IF('Indicator Data'!E175="No Data",1,IF('Indicator Data imputation'!E174&lt;&gt;"",1,0))</f>
        <v>0</v>
      </c>
      <c r="E171" s="42">
        <f>IF('Indicator Data'!F175="No Data",1,IF('Indicator Data imputation'!F174&lt;&gt;"",1,0))</f>
        <v>0</v>
      </c>
      <c r="F171" s="42">
        <f>IF('Indicator Data'!G175="No Data",1,IF('Indicator Data imputation'!G174&lt;&gt;"",1,0))</f>
        <v>0</v>
      </c>
      <c r="G171" s="42">
        <f>IF('Indicator Data'!H175="No Data",1,IF('Indicator Data imputation'!H174&lt;&gt;"",1,0))</f>
        <v>0</v>
      </c>
      <c r="H171" s="42">
        <f>IF('Indicator Data'!I175="No Data",1,IF('Indicator Data imputation'!I174&lt;&gt;"",1,0))</f>
        <v>0</v>
      </c>
      <c r="I171" s="42">
        <f>IF('Indicator Data'!J175="No Data",1,IF('Indicator Data imputation'!J174&lt;&gt;"",1,0))</f>
        <v>0</v>
      </c>
      <c r="J171" s="42">
        <f>IF('Indicator Data'!K175="No Data",1,IF('Indicator Data imputation'!K174&lt;&gt;"",1,0))</f>
        <v>0</v>
      </c>
      <c r="K171" s="42">
        <f>IF('Indicator Data'!L175="No Data",1,IF('Indicator Data imputation'!L174&lt;&gt;"",1,0))</f>
        <v>0</v>
      </c>
      <c r="L171" s="42">
        <f>IF('Indicator Data'!M175="No Data",1,IF('Indicator Data imputation'!M174&lt;&gt;"",1,0))</f>
        <v>0</v>
      </c>
      <c r="M171" s="42">
        <f>IF('Indicator Data'!N175="No Data",1,IF('Indicator Data imputation'!N174&lt;&gt;"",1,0))</f>
        <v>1</v>
      </c>
      <c r="N171" s="42">
        <f>IF('Indicator Data'!O175="No Data",1,IF('Indicator Data imputation'!O174&lt;&gt;"",1,0))</f>
        <v>1</v>
      </c>
      <c r="O171" s="42">
        <f>IF('Indicator Data'!P175="No Data",1,IF('Indicator Data imputation'!P174&lt;&gt;"",1,0))</f>
        <v>1</v>
      </c>
      <c r="P171" s="42">
        <f>IF('Indicator Data'!Q175="No Data",1,IF('Indicator Data imputation'!Q174&lt;&gt;"",1,0))</f>
        <v>0</v>
      </c>
      <c r="Q171" s="42">
        <f>IF('Indicator Data'!R175="No Data",1,IF('Indicator Data imputation'!R174&lt;&gt;"",1,0))</f>
        <v>0</v>
      </c>
      <c r="R171" s="42">
        <f>IF('Indicator Data'!S175="No Data",1,IF('Indicator Data imputation'!S174&lt;&gt;"",1,0))</f>
        <v>0</v>
      </c>
      <c r="S171" s="42">
        <f>IF('Indicator Data'!T175="No Data",1,IF('Indicator Data imputation'!T174&lt;&gt;"",1,0))</f>
        <v>0</v>
      </c>
      <c r="T171" s="42">
        <f>IF('Indicator Data'!U175="No Data",1,IF('Indicator Data imputation'!U174&lt;&gt;"",1,0))</f>
        <v>0</v>
      </c>
      <c r="U171" s="42">
        <f>IF('Indicator Data'!V175="No Data",1,IF('Indicator Data imputation'!V174&lt;&gt;"",1,0))</f>
        <v>0</v>
      </c>
      <c r="V171" s="42">
        <f>IF('Indicator Data'!W175="No Data",1,IF('Indicator Data imputation'!W174&lt;&gt;"",1,0))</f>
        <v>0</v>
      </c>
      <c r="W171" s="42">
        <f>IF('Indicator Data'!X175="No Data",1,IF('Indicator Data imputation'!X174&lt;&gt;"",1,0))</f>
        <v>0</v>
      </c>
      <c r="X171" s="42">
        <f>IF('Indicator Data'!Y175="No Data",1,IF('Indicator Data imputation'!Y174&lt;&gt;"",1,0))</f>
        <v>0</v>
      </c>
      <c r="Y171" s="42">
        <f>IF('Indicator Data'!Z175="No Data",1,IF('Indicator Data imputation'!Z174&lt;&gt;"",1,0))</f>
        <v>0</v>
      </c>
      <c r="Z171" s="42">
        <f>IF('Indicator Data'!AA175="No Data",1,IF('Indicator Data imputation'!AA174&lt;&gt;"",1,0))</f>
        <v>0</v>
      </c>
      <c r="AA171" s="42">
        <f>IF('Indicator Data'!AB175="No Data",1,IF('Indicator Data imputation'!AB174&lt;&gt;"",1,0))</f>
        <v>0</v>
      </c>
      <c r="AB171" s="42">
        <f>IF('Indicator Data'!AC175="No Data",1,IF('Indicator Data imputation'!AC174&lt;&gt;"",1,0))</f>
        <v>0</v>
      </c>
      <c r="AC171" s="42">
        <f>IF('Indicator Data'!AD175="No Data",1,IF('Indicator Data imputation'!AD174&lt;&gt;"",1,0))</f>
        <v>0</v>
      </c>
      <c r="AD171" s="42">
        <f>IF('Indicator Data'!AE175="No Data",1,IF('Indicator Data imputation'!AE174&lt;&gt;"",1,0))</f>
        <v>0</v>
      </c>
      <c r="AE171" s="42">
        <f>IF('Indicator Data'!AF175="No Data",1,IF('Indicator Data imputation'!AF174&lt;&gt;"",1,0))</f>
        <v>0</v>
      </c>
      <c r="AF171" s="42">
        <f>IF('Indicator Data'!AG175="No Data",1,IF('Indicator Data imputation'!AG174&lt;&gt;"",1,0))</f>
        <v>0</v>
      </c>
      <c r="AG171" s="42">
        <f>IF('Indicator Data'!AH175="No Data",1,IF('Indicator Data imputation'!AH174&lt;&gt;"",1,0))</f>
        <v>0</v>
      </c>
      <c r="AH171" s="42">
        <f>IF('Indicator Data'!AI175="No Data",1,IF('Indicator Data imputation'!AI174&lt;&gt;"",1,0))</f>
        <v>0</v>
      </c>
      <c r="AI171" s="42">
        <f>IF('Indicator Data'!AJ175="No Data",1,IF('Indicator Data imputation'!AJ174&lt;&gt;"",1,0))</f>
        <v>0</v>
      </c>
      <c r="AJ171" s="42">
        <f>IF('Indicator Data'!AK175="No Data",1,IF('Indicator Data imputation'!AK174&lt;&gt;"",1,0))</f>
        <v>0</v>
      </c>
      <c r="AK171" s="42">
        <f>IF('Indicator Data'!AL175="No Data",1,IF('Indicator Data imputation'!AL174&lt;&gt;"",1,0))</f>
        <v>0</v>
      </c>
      <c r="AL171" s="42">
        <f>IF('Indicator Data'!AM175="No Data",1,IF('Indicator Data imputation'!AM174&lt;&gt;"",1,0))</f>
        <v>0</v>
      </c>
      <c r="AM171" s="42">
        <f>IF('Indicator Data'!AN175="No Data",1,IF('Indicator Data imputation'!AN174&lt;&gt;"",1,0))</f>
        <v>0</v>
      </c>
      <c r="AN171" s="42">
        <f>IF('Indicator Data'!AO175="No Data",1,IF('Indicator Data imputation'!AO174&lt;&gt;"",1,0))</f>
        <v>0</v>
      </c>
      <c r="AO171" s="42">
        <f>IF('Indicator Data'!AP175="No Data",1,IF('Indicator Data imputation'!AP174&lt;&gt;"",1,0))</f>
        <v>0</v>
      </c>
      <c r="AP171" s="42">
        <f>IF('Indicator Data'!AQ175="No Data",1,IF('Indicator Data imputation'!AQ174&lt;&gt;"",1,0))</f>
        <v>0</v>
      </c>
      <c r="AQ171" s="42">
        <f>IF('Indicator Data'!AR175="No Data",1,IF('Indicator Data imputation'!AR174&lt;&gt;"",1,0))</f>
        <v>0</v>
      </c>
      <c r="AR171" s="42">
        <f>IF('Indicator Data'!AS175="No Data",1,IF('Indicator Data imputation'!AS174&lt;&gt;"",1,0))</f>
        <v>0</v>
      </c>
      <c r="AS171" s="42">
        <f>IF('Indicator Data'!AT175="No Data",1,IF('Indicator Data imputation'!AT174&lt;&gt;"",1,0))</f>
        <v>0</v>
      </c>
      <c r="AT171" s="42">
        <f>IF('Indicator Data'!AU175="No Data",1,IF('Indicator Data imputation'!AU174&lt;&gt;"",1,0))</f>
        <v>0</v>
      </c>
      <c r="AU171" s="42">
        <f>IF('Indicator Data'!AV175="No Data",1,IF('Indicator Data imputation'!AV174&lt;&gt;"",1,0))</f>
        <v>0</v>
      </c>
      <c r="AV171" s="42">
        <f>IF('Indicator Data'!AW175="No Data",1,IF('Indicator Data imputation'!AW174&lt;&gt;"",1,0))</f>
        <v>0</v>
      </c>
      <c r="AW171" s="42">
        <f>IF('Indicator Data'!AX175="No Data",1,IF('Indicator Data imputation'!AX174&lt;&gt;"",1,0))</f>
        <v>0</v>
      </c>
      <c r="AX171" s="42">
        <f>IF('Indicator Data'!AY175="No Data",1,IF('Indicator Data imputation'!AY174&lt;&gt;"",1,0))</f>
        <v>0</v>
      </c>
      <c r="AY171" s="42">
        <f>IF('Indicator Data'!AZ175="No Data",1,IF('Indicator Data imputation'!AZ174&lt;&gt;"",1,0))</f>
        <v>0</v>
      </c>
      <c r="AZ171" s="42">
        <f>IF('Indicator Data'!BA175="No Data",1,IF('Indicator Data imputation'!BA174&lt;&gt;"",1,0))</f>
        <v>0</v>
      </c>
      <c r="BA171" s="42">
        <f>IF('Indicator Data'!BB175="No Data",1,IF('Indicator Data imputation'!BB174&lt;&gt;"",1,0))</f>
        <v>0</v>
      </c>
      <c r="BB171" s="42">
        <f>IF('Indicator Data'!BC175="No Data",1,IF('Indicator Data imputation'!BC174&lt;&gt;"",1,0))</f>
        <v>0</v>
      </c>
      <c r="BC171" s="42">
        <f>IF('Indicator Data'!BD175="No Data",1,IF('Indicator Data imputation'!BD174&lt;&gt;"",1,0))</f>
        <v>0</v>
      </c>
      <c r="BD171" s="42">
        <f>IF('Indicator Data'!BE175="No Data",1,IF('Indicator Data imputation'!BE174&lt;&gt;"",1,0))</f>
        <v>0</v>
      </c>
      <c r="BE171" s="42">
        <f>IF('Indicator Data'!BF175="No Data",1,IF('Indicator Data imputation'!BF174&lt;&gt;"",1,0))</f>
        <v>0</v>
      </c>
      <c r="BF171" s="42">
        <f>IF('Indicator Data'!BG175="No Data",1,IF('Indicator Data imputation'!BG174&lt;&gt;"",1,0))</f>
        <v>0</v>
      </c>
      <c r="BG171" s="42">
        <f>IF('Indicator Data'!BH175="No Data",1,IF('Indicator Data imputation'!BH174&lt;&gt;"",1,0))</f>
        <v>0</v>
      </c>
      <c r="BH171" s="42">
        <f>IF('Indicator Data'!BI175="No Data",1,IF('Indicator Data imputation'!BI174&lt;&gt;"",1,0))</f>
        <v>0</v>
      </c>
      <c r="BI171" s="42">
        <f>IF('Indicator Data'!BJ175="No Data",1,IF('Indicator Data imputation'!BJ174&lt;&gt;"",1,0))</f>
        <v>0</v>
      </c>
      <c r="BJ171" s="42">
        <f>IF('Indicator Data'!BK175="No Data",1,IF('Indicator Data imputation'!BK174&lt;&gt;"",1,0))</f>
        <v>0</v>
      </c>
      <c r="BK171" s="42">
        <f>IF('Indicator Data'!BL175="No Data",1,IF('Indicator Data imputation'!BL174&lt;&gt;"",1,0))</f>
        <v>0</v>
      </c>
      <c r="BL171" s="42">
        <f>IF('Indicator Data'!BM175="No Data",1,IF('Indicator Data imputation'!BM174&lt;&gt;"",1,0))</f>
        <v>0</v>
      </c>
      <c r="BM171" s="42">
        <f>IF('Indicator Data'!BN175="No Data",1,IF('Indicator Data imputation'!BN174&lt;&gt;"",1,0))</f>
        <v>0</v>
      </c>
      <c r="BN171" s="42">
        <f>IF('Indicator Data'!BO175="No Data",1,IF('Indicator Data imputation'!BO174&lt;&gt;"",1,0))</f>
        <v>0</v>
      </c>
      <c r="BO171" s="42">
        <f>IF('Indicator Data'!BP175="No Data",1,IF('Indicator Data imputation'!BP174&lt;&gt;"",1,0))</f>
        <v>0</v>
      </c>
      <c r="BP171" s="42">
        <f>IF('Indicator Data'!BQ175="No Data",1,IF('Indicator Data imputation'!BQ174&lt;&gt;"",1,0))</f>
        <v>0</v>
      </c>
      <c r="BQ171" s="42">
        <f>IF('Indicator Data'!BR175="No Data",1,IF('Indicator Data imputation'!BR174&lt;&gt;"",1,0))</f>
        <v>0</v>
      </c>
      <c r="BR171" s="42">
        <f>IF('Indicator Data'!BS175="No Data",1,IF('Indicator Data imputation'!BS174&lt;&gt;"",1,0))</f>
        <v>1</v>
      </c>
      <c r="BS171" s="42">
        <f>IF('Indicator Data'!BT175="No Data",1,IF('Indicator Data imputation'!BT174&lt;&gt;"",1,0))</f>
        <v>0</v>
      </c>
      <c r="BT171" s="42">
        <f>IF('Indicator Data'!BU175="No Data",1,IF('Indicator Data imputation'!BU174&lt;&gt;"",1,0))</f>
        <v>0</v>
      </c>
      <c r="BU171">
        <f t="shared" si="8"/>
        <v>4</v>
      </c>
      <c r="BV171" s="44">
        <f t="shared" si="7"/>
        <v>5.3333333333333337E-2</v>
      </c>
    </row>
    <row r="172" spans="1:74">
      <c r="A172" t="str">
        <f>'Indicator Data'!B176</f>
        <v>TLS</v>
      </c>
      <c r="B172" s="42">
        <f>IF('Indicator Data'!C176="No Data",1,IF('Indicator Data imputation'!C175&lt;&gt;"",1,0))</f>
        <v>0</v>
      </c>
      <c r="C172" s="42">
        <f>IF('Indicator Data'!D176="No Data",1,IF('Indicator Data imputation'!D175&lt;&gt;"",1,0))</f>
        <v>0</v>
      </c>
      <c r="D172" s="42">
        <f>IF('Indicator Data'!E176="No Data",1,IF('Indicator Data imputation'!E175&lt;&gt;"",1,0))</f>
        <v>0</v>
      </c>
      <c r="E172" s="42">
        <f>IF('Indicator Data'!F176="No Data",1,IF('Indicator Data imputation'!F175&lt;&gt;"",1,0))</f>
        <v>0</v>
      </c>
      <c r="F172" s="42">
        <f>IF('Indicator Data'!G176="No Data",1,IF('Indicator Data imputation'!G175&lt;&gt;"",1,0))</f>
        <v>0</v>
      </c>
      <c r="G172" s="42">
        <f>IF('Indicator Data'!H176="No Data",1,IF('Indicator Data imputation'!H175&lt;&gt;"",1,0))</f>
        <v>0</v>
      </c>
      <c r="H172" s="42">
        <f>IF('Indicator Data'!I176="No Data",1,IF('Indicator Data imputation'!I175&lt;&gt;"",1,0))</f>
        <v>0</v>
      </c>
      <c r="I172" s="42">
        <f>IF('Indicator Data'!J176="No Data",1,IF('Indicator Data imputation'!J175&lt;&gt;"",1,0))</f>
        <v>0</v>
      </c>
      <c r="J172" s="42">
        <f>IF('Indicator Data'!K176="No Data",1,IF('Indicator Data imputation'!K175&lt;&gt;"",1,0))</f>
        <v>0</v>
      </c>
      <c r="K172" s="42">
        <f>IF('Indicator Data'!L176="No Data",1,IF('Indicator Data imputation'!L175&lt;&gt;"",1,0))</f>
        <v>0</v>
      </c>
      <c r="L172" s="42">
        <f>IF('Indicator Data'!M176="No Data",1,IF('Indicator Data imputation'!M175&lt;&gt;"",1,0))</f>
        <v>0</v>
      </c>
      <c r="M172" s="42">
        <f>IF('Indicator Data'!N176="No Data",1,IF('Indicator Data imputation'!N175&lt;&gt;"",1,0))</f>
        <v>1</v>
      </c>
      <c r="N172" s="42">
        <f>IF('Indicator Data'!O176="No Data",1,IF('Indicator Data imputation'!O175&lt;&gt;"",1,0))</f>
        <v>1</v>
      </c>
      <c r="O172" s="42">
        <f>IF('Indicator Data'!P176="No Data",1,IF('Indicator Data imputation'!P175&lt;&gt;"",1,0))</f>
        <v>1</v>
      </c>
      <c r="P172" s="42">
        <f>IF('Indicator Data'!Q176="No Data",1,IF('Indicator Data imputation'!Q175&lt;&gt;"",1,0))</f>
        <v>0</v>
      </c>
      <c r="Q172" s="42">
        <f>IF('Indicator Data'!R176="No Data",1,IF('Indicator Data imputation'!R175&lt;&gt;"",1,0))</f>
        <v>0</v>
      </c>
      <c r="R172" s="42">
        <f>IF('Indicator Data'!S176="No Data",1,IF('Indicator Data imputation'!S175&lt;&gt;"",1,0))</f>
        <v>0</v>
      </c>
      <c r="S172" s="42">
        <f>IF('Indicator Data'!T176="No Data",1,IF('Indicator Data imputation'!T175&lt;&gt;"",1,0))</f>
        <v>0</v>
      </c>
      <c r="T172" s="42">
        <f>IF('Indicator Data'!U176="No Data",1,IF('Indicator Data imputation'!U175&lt;&gt;"",1,0))</f>
        <v>0</v>
      </c>
      <c r="U172" s="42">
        <f>IF('Indicator Data'!V176="No Data",1,IF('Indicator Data imputation'!V175&lt;&gt;"",1,0))</f>
        <v>0</v>
      </c>
      <c r="V172" s="42">
        <f>IF('Indicator Data'!W176="No Data",1,IF('Indicator Data imputation'!W175&lt;&gt;"",1,0))</f>
        <v>0</v>
      </c>
      <c r="W172" s="42">
        <f>IF('Indicator Data'!X176="No Data",1,IF('Indicator Data imputation'!X175&lt;&gt;"",1,0))</f>
        <v>0</v>
      </c>
      <c r="X172" s="42">
        <f>IF('Indicator Data'!Y176="No Data",1,IF('Indicator Data imputation'!Y175&lt;&gt;"",1,0))</f>
        <v>0</v>
      </c>
      <c r="Y172" s="42">
        <f>IF('Indicator Data'!Z176="No Data",1,IF('Indicator Data imputation'!Z175&lt;&gt;"",1,0))</f>
        <v>0</v>
      </c>
      <c r="Z172" s="42">
        <f>IF('Indicator Data'!AA176="No Data",1,IF('Indicator Data imputation'!AA175&lt;&gt;"",1,0))</f>
        <v>0</v>
      </c>
      <c r="AA172" s="42">
        <f>IF('Indicator Data'!AB176="No Data",1,IF('Indicator Data imputation'!AB175&lt;&gt;"",1,0))</f>
        <v>1</v>
      </c>
      <c r="AB172" s="42">
        <f>IF('Indicator Data'!AC176="No Data",1,IF('Indicator Data imputation'!AC175&lt;&gt;"",1,0))</f>
        <v>0</v>
      </c>
      <c r="AC172" s="42">
        <f>IF('Indicator Data'!AD176="No Data",1,IF('Indicator Data imputation'!AD175&lt;&gt;"",1,0))</f>
        <v>0</v>
      </c>
      <c r="AD172" s="42">
        <f>IF('Indicator Data'!AE176="No Data",1,IF('Indicator Data imputation'!AE175&lt;&gt;"",1,0))</f>
        <v>0</v>
      </c>
      <c r="AE172" s="42">
        <f>IF('Indicator Data'!AF176="No Data",1,IF('Indicator Data imputation'!AF175&lt;&gt;"",1,0))</f>
        <v>0</v>
      </c>
      <c r="AF172" s="42">
        <f>IF('Indicator Data'!AG176="No Data",1,IF('Indicator Data imputation'!AG175&lt;&gt;"",1,0))</f>
        <v>0</v>
      </c>
      <c r="AG172" s="42">
        <f>IF('Indicator Data'!AH176="No Data",1,IF('Indicator Data imputation'!AH175&lt;&gt;"",1,0))</f>
        <v>0</v>
      </c>
      <c r="AH172" s="42">
        <f>IF('Indicator Data'!AI176="No Data",1,IF('Indicator Data imputation'!AI175&lt;&gt;"",1,0))</f>
        <v>0</v>
      </c>
      <c r="AI172" s="42">
        <f>IF('Indicator Data'!AJ176="No Data",1,IF('Indicator Data imputation'!AJ175&lt;&gt;"",1,0))</f>
        <v>0</v>
      </c>
      <c r="AJ172" s="42">
        <f>IF('Indicator Data'!AK176="No Data",1,IF('Indicator Data imputation'!AK175&lt;&gt;"",1,0))</f>
        <v>0</v>
      </c>
      <c r="AK172" s="42">
        <f>IF('Indicator Data'!AL176="No Data",1,IF('Indicator Data imputation'!AL175&lt;&gt;"",1,0))</f>
        <v>0</v>
      </c>
      <c r="AL172" s="42">
        <f>IF('Indicator Data'!AM176="No Data",1,IF('Indicator Data imputation'!AM175&lt;&gt;"",1,0))</f>
        <v>0</v>
      </c>
      <c r="AM172" s="42">
        <f>IF('Indicator Data'!AN176="No Data",1,IF('Indicator Data imputation'!AN175&lt;&gt;"",1,0))</f>
        <v>0</v>
      </c>
      <c r="AN172" s="42">
        <f>IF('Indicator Data'!AO176="No Data",1,IF('Indicator Data imputation'!AO175&lt;&gt;"",1,0))</f>
        <v>0</v>
      </c>
      <c r="AO172" s="42">
        <f>IF('Indicator Data'!AP176="No Data",1,IF('Indicator Data imputation'!AP175&lt;&gt;"",1,0))</f>
        <v>0</v>
      </c>
      <c r="AP172" s="42">
        <f>IF('Indicator Data'!AQ176="No Data",1,IF('Indicator Data imputation'!AQ175&lt;&gt;"",1,0))</f>
        <v>0</v>
      </c>
      <c r="AQ172" s="42">
        <f>IF('Indicator Data'!AR176="No Data",1,IF('Indicator Data imputation'!AR175&lt;&gt;"",1,0))</f>
        <v>0</v>
      </c>
      <c r="AR172" s="42">
        <f>IF('Indicator Data'!AS176="No Data",1,IF('Indicator Data imputation'!AS175&lt;&gt;"",1,0))</f>
        <v>0</v>
      </c>
      <c r="AS172" s="42">
        <f>IF('Indicator Data'!AT176="No Data",1,IF('Indicator Data imputation'!AT175&lt;&gt;"",1,0))</f>
        <v>0</v>
      </c>
      <c r="AT172" s="42">
        <f>IF('Indicator Data'!AU176="No Data",1,IF('Indicator Data imputation'!AU175&lt;&gt;"",1,0))</f>
        <v>0</v>
      </c>
      <c r="AU172" s="42">
        <f>IF('Indicator Data'!AV176="No Data",1,IF('Indicator Data imputation'!AV175&lt;&gt;"",1,0))</f>
        <v>0</v>
      </c>
      <c r="AV172" s="42">
        <f>IF('Indicator Data'!AW176="No Data",1,IF('Indicator Data imputation'!AW175&lt;&gt;"",1,0))</f>
        <v>0</v>
      </c>
      <c r="AW172" s="42">
        <f>IF('Indicator Data'!AX176="No Data",1,IF('Indicator Data imputation'!AX175&lt;&gt;"",1,0))</f>
        <v>0</v>
      </c>
      <c r="AX172" s="42">
        <f>IF('Indicator Data'!AY176="No Data",1,IF('Indicator Data imputation'!AY175&lt;&gt;"",1,0))</f>
        <v>0</v>
      </c>
      <c r="AY172" s="42">
        <f>IF('Indicator Data'!AZ176="No Data",1,IF('Indicator Data imputation'!AZ175&lt;&gt;"",1,0))</f>
        <v>0</v>
      </c>
      <c r="AZ172" s="42">
        <f>IF('Indicator Data'!BA176="No Data",1,IF('Indicator Data imputation'!BA175&lt;&gt;"",1,0))</f>
        <v>0</v>
      </c>
      <c r="BA172" s="42">
        <f>IF('Indicator Data'!BB176="No Data",1,IF('Indicator Data imputation'!BB175&lt;&gt;"",1,0))</f>
        <v>0</v>
      </c>
      <c r="BB172" s="42">
        <f>IF('Indicator Data'!BC176="No Data",1,IF('Indicator Data imputation'!BC175&lt;&gt;"",1,0))</f>
        <v>0</v>
      </c>
      <c r="BC172" s="42">
        <f>IF('Indicator Data'!BD176="No Data",1,IF('Indicator Data imputation'!BD175&lt;&gt;"",1,0))</f>
        <v>0</v>
      </c>
      <c r="BD172" s="42">
        <f>IF('Indicator Data'!BE176="No Data",1,IF('Indicator Data imputation'!BE175&lt;&gt;"",1,0))</f>
        <v>0</v>
      </c>
      <c r="BE172" s="42">
        <f>IF('Indicator Data'!BF176="No Data",1,IF('Indicator Data imputation'!BF175&lt;&gt;"",1,0))</f>
        <v>0</v>
      </c>
      <c r="BF172" s="42">
        <f>IF('Indicator Data'!BG176="No Data",1,IF('Indicator Data imputation'!BG175&lt;&gt;"",1,0))</f>
        <v>0</v>
      </c>
      <c r="BG172" s="42">
        <f>IF('Indicator Data'!BH176="No Data",1,IF('Indicator Data imputation'!BH175&lt;&gt;"",1,0))</f>
        <v>0</v>
      </c>
      <c r="BH172" s="42">
        <f>IF('Indicator Data'!BI176="No Data",1,IF('Indicator Data imputation'!BI175&lt;&gt;"",1,0))</f>
        <v>0</v>
      </c>
      <c r="BI172" s="42">
        <f>IF('Indicator Data'!BJ176="No Data",1,IF('Indicator Data imputation'!BJ175&lt;&gt;"",1,0))</f>
        <v>0</v>
      </c>
      <c r="BJ172" s="42">
        <f>IF('Indicator Data'!BK176="No Data",1,IF('Indicator Data imputation'!BK175&lt;&gt;"",1,0))</f>
        <v>0</v>
      </c>
      <c r="BK172" s="42">
        <f>IF('Indicator Data'!BL176="No Data",1,IF('Indicator Data imputation'!BL175&lt;&gt;"",1,0))</f>
        <v>0</v>
      </c>
      <c r="BL172" s="42">
        <f>IF('Indicator Data'!BM176="No Data",1,IF('Indicator Data imputation'!BM175&lt;&gt;"",1,0))</f>
        <v>0</v>
      </c>
      <c r="BM172" s="42">
        <f>IF('Indicator Data'!BN176="No Data",1,IF('Indicator Data imputation'!BN175&lt;&gt;"",1,0))</f>
        <v>0</v>
      </c>
      <c r="BN172" s="42">
        <f>IF('Indicator Data'!BO176="No Data",1,IF('Indicator Data imputation'!BO175&lt;&gt;"",1,0))</f>
        <v>0</v>
      </c>
      <c r="BO172" s="42">
        <f>IF('Indicator Data'!BP176="No Data",1,IF('Indicator Data imputation'!BP175&lt;&gt;"",1,0))</f>
        <v>0</v>
      </c>
      <c r="BP172" s="42">
        <f>IF('Indicator Data'!BQ176="No Data",1,IF('Indicator Data imputation'!BQ175&lt;&gt;"",1,0))</f>
        <v>0</v>
      </c>
      <c r="BQ172" s="42">
        <f>IF('Indicator Data'!BR176="No Data",1,IF('Indicator Data imputation'!BR175&lt;&gt;"",1,0))</f>
        <v>0</v>
      </c>
      <c r="BR172" s="42">
        <f>IF('Indicator Data'!BS176="No Data",1,IF('Indicator Data imputation'!BS175&lt;&gt;"",1,0))</f>
        <v>1</v>
      </c>
      <c r="BS172" s="42">
        <f>IF('Indicator Data'!BT176="No Data",1,IF('Indicator Data imputation'!BT175&lt;&gt;"",1,0))</f>
        <v>0</v>
      </c>
      <c r="BT172" s="42">
        <f>IF('Indicator Data'!BU176="No Data",1,IF('Indicator Data imputation'!BU175&lt;&gt;"",1,0))</f>
        <v>0</v>
      </c>
      <c r="BU172">
        <f t="shared" si="8"/>
        <v>5</v>
      </c>
      <c r="BV172" s="44">
        <f t="shared" si="7"/>
        <v>6.6666666666666666E-2</v>
      </c>
    </row>
    <row r="173" spans="1:74">
      <c r="A173" t="str">
        <f>'Indicator Data'!B177</f>
        <v>TGO</v>
      </c>
      <c r="B173" s="42">
        <f>IF('Indicator Data'!C177="No Data",1,IF('Indicator Data imputation'!C176&lt;&gt;"",1,0))</f>
        <v>0</v>
      </c>
      <c r="C173" s="42">
        <f>IF('Indicator Data'!D177="No Data",1,IF('Indicator Data imputation'!D176&lt;&gt;"",1,0))</f>
        <v>0</v>
      </c>
      <c r="D173" s="42">
        <f>IF('Indicator Data'!E177="No Data",1,IF('Indicator Data imputation'!E176&lt;&gt;"",1,0))</f>
        <v>0</v>
      </c>
      <c r="E173" s="42">
        <f>IF('Indicator Data'!F177="No Data",1,IF('Indicator Data imputation'!F176&lt;&gt;"",1,0))</f>
        <v>0</v>
      </c>
      <c r="F173" s="42">
        <f>IF('Indicator Data'!G177="No Data",1,IF('Indicator Data imputation'!G176&lt;&gt;"",1,0))</f>
        <v>0</v>
      </c>
      <c r="G173" s="42">
        <f>IF('Indicator Data'!H177="No Data",1,IF('Indicator Data imputation'!H176&lt;&gt;"",1,0))</f>
        <v>0</v>
      </c>
      <c r="H173" s="42">
        <f>IF('Indicator Data'!I177="No Data",1,IF('Indicator Data imputation'!I176&lt;&gt;"",1,0))</f>
        <v>0</v>
      </c>
      <c r="I173" s="42">
        <f>IF('Indicator Data'!J177="No Data",1,IF('Indicator Data imputation'!J176&lt;&gt;"",1,0))</f>
        <v>0</v>
      </c>
      <c r="J173" s="42">
        <f>IF('Indicator Data'!K177="No Data",1,IF('Indicator Data imputation'!K176&lt;&gt;"",1,0))</f>
        <v>0</v>
      </c>
      <c r="K173" s="42">
        <f>IF('Indicator Data'!L177="No Data",1,IF('Indicator Data imputation'!L176&lt;&gt;"",1,0))</f>
        <v>0</v>
      </c>
      <c r="L173" s="42">
        <f>IF('Indicator Data'!M177="No Data",1,IF('Indicator Data imputation'!M176&lt;&gt;"",1,0))</f>
        <v>0</v>
      </c>
      <c r="M173" s="42">
        <f>IF('Indicator Data'!N177="No Data",1,IF('Indicator Data imputation'!N176&lt;&gt;"",1,0))</f>
        <v>0</v>
      </c>
      <c r="N173" s="42">
        <f>IF('Indicator Data'!O177="No Data",1,IF('Indicator Data imputation'!O176&lt;&gt;"",1,0))</f>
        <v>0</v>
      </c>
      <c r="O173" s="42">
        <f>IF('Indicator Data'!P177="No Data",1,IF('Indicator Data imputation'!P176&lt;&gt;"",1,0))</f>
        <v>0</v>
      </c>
      <c r="P173" s="42">
        <f>IF('Indicator Data'!Q177="No Data",1,IF('Indicator Data imputation'!Q176&lt;&gt;"",1,0))</f>
        <v>0</v>
      </c>
      <c r="Q173" s="42">
        <f>IF('Indicator Data'!R177="No Data",1,IF('Indicator Data imputation'!R176&lt;&gt;"",1,0))</f>
        <v>0</v>
      </c>
      <c r="R173" s="42">
        <f>IF('Indicator Data'!S177="No Data",1,IF('Indicator Data imputation'!S176&lt;&gt;"",1,0))</f>
        <v>0</v>
      </c>
      <c r="S173" s="42">
        <f>IF('Indicator Data'!T177="No Data",1,IF('Indicator Data imputation'!T176&lt;&gt;"",1,0))</f>
        <v>0</v>
      </c>
      <c r="T173" s="42">
        <f>IF('Indicator Data'!U177="No Data",1,IF('Indicator Data imputation'!U176&lt;&gt;"",1,0))</f>
        <v>0</v>
      </c>
      <c r="U173" s="42">
        <f>IF('Indicator Data'!V177="No Data",1,IF('Indicator Data imputation'!V176&lt;&gt;"",1,0))</f>
        <v>0</v>
      </c>
      <c r="V173" s="42">
        <f>IF('Indicator Data'!W177="No Data",1,IF('Indicator Data imputation'!W176&lt;&gt;"",1,0))</f>
        <v>0</v>
      </c>
      <c r="W173" s="42">
        <f>IF('Indicator Data'!X177="No Data",1,IF('Indicator Data imputation'!X176&lt;&gt;"",1,0))</f>
        <v>0</v>
      </c>
      <c r="X173" s="42">
        <f>IF('Indicator Data'!Y177="No Data",1,IF('Indicator Data imputation'!Y176&lt;&gt;"",1,0))</f>
        <v>0</v>
      </c>
      <c r="Y173" s="42">
        <f>IF('Indicator Data'!Z177="No Data",1,IF('Indicator Data imputation'!Z176&lt;&gt;"",1,0))</f>
        <v>0</v>
      </c>
      <c r="Z173" s="42">
        <f>IF('Indicator Data'!AA177="No Data",1,IF('Indicator Data imputation'!AA176&lt;&gt;"",1,0))</f>
        <v>0</v>
      </c>
      <c r="AA173" s="42">
        <f>IF('Indicator Data'!AB177="No Data",1,IF('Indicator Data imputation'!AB176&lt;&gt;"",1,0))</f>
        <v>0</v>
      </c>
      <c r="AB173" s="42">
        <f>IF('Indicator Data'!AC177="No Data",1,IF('Indicator Data imputation'!AC176&lt;&gt;"",1,0))</f>
        <v>0</v>
      </c>
      <c r="AC173" s="42">
        <f>IF('Indicator Data'!AD177="No Data",1,IF('Indicator Data imputation'!AD176&lt;&gt;"",1,0))</f>
        <v>0</v>
      </c>
      <c r="AD173" s="42">
        <f>IF('Indicator Data'!AE177="No Data",1,IF('Indicator Data imputation'!AE176&lt;&gt;"",1,0))</f>
        <v>0</v>
      </c>
      <c r="AE173" s="42">
        <f>IF('Indicator Data'!AF177="No Data",1,IF('Indicator Data imputation'!AF176&lt;&gt;"",1,0))</f>
        <v>0</v>
      </c>
      <c r="AF173" s="42">
        <f>IF('Indicator Data'!AG177="No Data",1,IF('Indicator Data imputation'!AG176&lt;&gt;"",1,0))</f>
        <v>0</v>
      </c>
      <c r="AG173" s="42">
        <f>IF('Indicator Data'!AH177="No Data",1,IF('Indicator Data imputation'!AH176&lt;&gt;"",1,0))</f>
        <v>0</v>
      </c>
      <c r="AH173" s="42">
        <f>IF('Indicator Data'!AI177="No Data",1,IF('Indicator Data imputation'!AI176&lt;&gt;"",1,0))</f>
        <v>0</v>
      </c>
      <c r="AI173" s="42">
        <f>IF('Indicator Data'!AJ177="No Data",1,IF('Indicator Data imputation'!AJ176&lt;&gt;"",1,0))</f>
        <v>0</v>
      </c>
      <c r="AJ173" s="42">
        <f>IF('Indicator Data'!AK177="No Data",1,IF('Indicator Data imputation'!AK176&lt;&gt;"",1,0))</f>
        <v>0</v>
      </c>
      <c r="AK173" s="42">
        <f>IF('Indicator Data'!AL177="No Data",1,IF('Indicator Data imputation'!AL176&lt;&gt;"",1,0))</f>
        <v>0</v>
      </c>
      <c r="AL173" s="42">
        <f>IF('Indicator Data'!AM177="No Data",1,IF('Indicator Data imputation'!AM176&lt;&gt;"",1,0))</f>
        <v>0</v>
      </c>
      <c r="AM173" s="42">
        <f>IF('Indicator Data'!AN177="No Data",1,IF('Indicator Data imputation'!AN176&lt;&gt;"",1,0))</f>
        <v>0</v>
      </c>
      <c r="AN173" s="42">
        <f>IF('Indicator Data'!AO177="No Data",1,IF('Indicator Data imputation'!AO176&lt;&gt;"",1,0))</f>
        <v>0</v>
      </c>
      <c r="AO173" s="42">
        <f>IF('Indicator Data'!AP177="No Data",1,IF('Indicator Data imputation'!AP176&lt;&gt;"",1,0))</f>
        <v>0</v>
      </c>
      <c r="AP173" s="42">
        <f>IF('Indicator Data'!AQ177="No Data",1,IF('Indicator Data imputation'!AQ176&lt;&gt;"",1,0))</f>
        <v>0</v>
      </c>
      <c r="AQ173" s="42">
        <f>IF('Indicator Data'!AR177="No Data",1,IF('Indicator Data imputation'!AR176&lt;&gt;"",1,0))</f>
        <v>0</v>
      </c>
      <c r="AR173" s="42">
        <f>IF('Indicator Data'!AS177="No Data",1,IF('Indicator Data imputation'!AS176&lt;&gt;"",1,0))</f>
        <v>0</v>
      </c>
      <c r="AS173" s="42">
        <f>IF('Indicator Data'!AT177="No Data",1,IF('Indicator Data imputation'!AT176&lt;&gt;"",1,0))</f>
        <v>0</v>
      </c>
      <c r="AT173" s="42">
        <f>IF('Indicator Data'!AU177="No Data",1,IF('Indicator Data imputation'!AU176&lt;&gt;"",1,0))</f>
        <v>0</v>
      </c>
      <c r="AU173" s="42">
        <f>IF('Indicator Data'!AV177="No Data",1,IF('Indicator Data imputation'!AV176&lt;&gt;"",1,0))</f>
        <v>0</v>
      </c>
      <c r="AV173" s="42">
        <f>IF('Indicator Data'!AW177="No Data",1,IF('Indicator Data imputation'!AW176&lt;&gt;"",1,0))</f>
        <v>0</v>
      </c>
      <c r="AW173" s="42">
        <f>IF('Indicator Data'!AX177="No Data",1,IF('Indicator Data imputation'!AX176&lt;&gt;"",1,0))</f>
        <v>0</v>
      </c>
      <c r="AX173" s="42">
        <f>IF('Indicator Data'!AY177="No Data",1,IF('Indicator Data imputation'!AY176&lt;&gt;"",1,0))</f>
        <v>0</v>
      </c>
      <c r="AY173" s="42">
        <f>IF('Indicator Data'!AZ177="No Data",1,IF('Indicator Data imputation'!AZ176&lt;&gt;"",1,0))</f>
        <v>0</v>
      </c>
      <c r="AZ173" s="42">
        <f>IF('Indicator Data'!BA177="No Data",1,IF('Indicator Data imputation'!BA176&lt;&gt;"",1,0))</f>
        <v>0</v>
      </c>
      <c r="BA173" s="42">
        <f>IF('Indicator Data'!BB177="No Data",1,IF('Indicator Data imputation'!BB176&lt;&gt;"",1,0))</f>
        <v>0</v>
      </c>
      <c r="BB173" s="42">
        <f>IF('Indicator Data'!BC177="No Data",1,IF('Indicator Data imputation'!BC176&lt;&gt;"",1,0))</f>
        <v>0</v>
      </c>
      <c r="BC173" s="42">
        <f>IF('Indicator Data'!BD177="No Data",1,IF('Indicator Data imputation'!BD176&lt;&gt;"",1,0))</f>
        <v>0</v>
      </c>
      <c r="BD173" s="42">
        <f>IF('Indicator Data'!BE177="No Data",1,IF('Indicator Data imputation'!BE176&lt;&gt;"",1,0))</f>
        <v>0</v>
      </c>
      <c r="BE173" s="42">
        <f>IF('Indicator Data'!BF177="No Data",1,IF('Indicator Data imputation'!BF176&lt;&gt;"",1,0))</f>
        <v>0</v>
      </c>
      <c r="BF173" s="42">
        <f>IF('Indicator Data'!BG177="No Data",1,IF('Indicator Data imputation'!BG176&lt;&gt;"",1,0))</f>
        <v>0</v>
      </c>
      <c r="BG173" s="42">
        <f>IF('Indicator Data'!BH177="No Data",1,IF('Indicator Data imputation'!BH176&lt;&gt;"",1,0))</f>
        <v>0</v>
      </c>
      <c r="BH173" s="42">
        <f>IF('Indicator Data'!BI177="No Data",1,IF('Indicator Data imputation'!BI176&lt;&gt;"",1,0))</f>
        <v>0</v>
      </c>
      <c r="BI173" s="42">
        <f>IF('Indicator Data'!BJ177="No Data",1,IF('Indicator Data imputation'!BJ176&lt;&gt;"",1,0))</f>
        <v>0</v>
      </c>
      <c r="BJ173" s="42">
        <f>IF('Indicator Data'!BK177="No Data",1,IF('Indicator Data imputation'!BK176&lt;&gt;"",1,0))</f>
        <v>0</v>
      </c>
      <c r="BK173" s="42">
        <f>IF('Indicator Data'!BL177="No Data",1,IF('Indicator Data imputation'!BL176&lt;&gt;"",1,0))</f>
        <v>0</v>
      </c>
      <c r="BL173" s="42">
        <f>IF('Indicator Data'!BM177="No Data",1,IF('Indicator Data imputation'!BM176&lt;&gt;"",1,0))</f>
        <v>0</v>
      </c>
      <c r="BM173" s="42">
        <f>IF('Indicator Data'!BN177="No Data",1,IF('Indicator Data imputation'!BN176&lt;&gt;"",1,0))</f>
        <v>0</v>
      </c>
      <c r="BN173" s="42">
        <f>IF('Indicator Data'!BO177="No Data",1,IF('Indicator Data imputation'!BO176&lt;&gt;"",1,0))</f>
        <v>0</v>
      </c>
      <c r="BO173" s="42">
        <f>IF('Indicator Data'!BP177="No Data",1,IF('Indicator Data imputation'!BP176&lt;&gt;"",1,0))</f>
        <v>0</v>
      </c>
      <c r="BP173" s="42">
        <f>IF('Indicator Data'!BQ177="No Data",1,IF('Indicator Data imputation'!BQ176&lt;&gt;"",1,0))</f>
        <v>0</v>
      </c>
      <c r="BQ173" s="42">
        <f>IF('Indicator Data'!BR177="No Data",1,IF('Indicator Data imputation'!BR176&lt;&gt;"",1,0))</f>
        <v>0</v>
      </c>
      <c r="BR173" s="42">
        <f>IF('Indicator Data'!BS177="No Data",1,IF('Indicator Data imputation'!BS176&lt;&gt;"",1,0))</f>
        <v>0</v>
      </c>
      <c r="BS173" s="42">
        <f>IF('Indicator Data'!BT177="No Data",1,IF('Indicator Data imputation'!BT176&lt;&gt;"",1,0))</f>
        <v>0</v>
      </c>
      <c r="BT173" s="42">
        <f>IF('Indicator Data'!BU177="No Data",1,IF('Indicator Data imputation'!BU176&lt;&gt;"",1,0))</f>
        <v>0</v>
      </c>
      <c r="BU173">
        <f t="shared" si="8"/>
        <v>0</v>
      </c>
      <c r="BV173" s="44">
        <f t="shared" si="7"/>
        <v>0</v>
      </c>
    </row>
    <row r="174" spans="1:74">
      <c r="A174" t="str">
        <f>'Indicator Data'!B178</f>
        <v>TON</v>
      </c>
      <c r="B174" s="42">
        <f>IF('Indicator Data'!C178="No Data",1,IF('Indicator Data imputation'!C177&lt;&gt;"",1,0))</f>
        <v>0</v>
      </c>
      <c r="C174" s="42">
        <f>IF('Indicator Data'!D178="No Data",1,IF('Indicator Data imputation'!D177&lt;&gt;"",1,0))</f>
        <v>0</v>
      </c>
      <c r="D174" s="42">
        <f>IF('Indicator Data'!E178="No Data",1,IF('Indicator Data imputation'!E177&lt;&gt;"",1,0))</f>
        <v>0</v>
      </c>
      <c r="E174" s="42">
        <f>IF('Indicator Data'!F178="No Data",1,IF('Indicator Data imputation'!F177&lt;&gt;"",1,0))</f>
        <v>0</v>
      </c>
      <c r="F174" s="42">
        <f>IF('Indicator Data'!G178="No Data",1,IF('Indicator Data imputation'!G177&lt;&gt;"",1,0))</f>
        <v>0</v>
      </c>
      <c r="G174" s="42">
        <f>IF('Indicator Data'!H178="No Data",1,IF('Indicator Data imputation'!H177&lt;&gt;"",1,0))</f>
        <v>0</v>
      </c>
      <c r="H174" s="42">
        <f>IF('Indicator Data'!I178="No Data",1,IF('Indicator Data imputation'!I177&lt;&gt;"",1,0))</f>
        <v>0</v>
      </c>
      <c r="I174" s="42">
        <f>IF('Indicator Data'!J178="No Data",1,IF('Indicator Data imputation'!J177&lt;&gt;"",1,0))</f>
        <v>0</v>
      </c>
      <c r="J174" s="42">
        <f>IF('Indicator Data'!K178="No Data",1,IF('Indicator Data imputation'!K177&lt;&gt;"",1,0))</f>
        <v>0</v>
      </c>
      <c r="K174" s="42">
        <f>IF('Indicator Data'!L178="No Data",1,IF('Indicator Data imputation'!L177&lt;&gt;"",1,0))</f>
        <v>1</v>
      </c>
      <c r="L174" s="42">
        <f>IF('Indicator Data'!M178="No Data",1,IF('Indicator Data imputation'!M177&lt;&gt;"",1,0))</f>
        <v>1</v>
      </c>
      <c r="M174" s="42">
        <f>IF('Indicator Data'!N178="No Data",1,IF('Indicator Data imputation'!N177&lt;&gt;"",1,0))</f>
        <v>1</v>
      </c>
      <c r="N174" s="42">
        <f>IF('Indicator Data'!O178="No Data",1,IF('Indicator Data imputation'!O177&lt;&gt;"",1,0))</f>
        <v>1</v>
      </c>
      <c r="O174" s="42">
        <f>IF('Indicator Data'!P178="No Data",1,IF('Indicator Data imputation'!P177&lt;&gt;"",1,0))</f>
        <v>1</v>
      </c>
      <c r="P174" s="42">
        <f>IF('Indicator Data'!Q178="No Data",1,IF('Indicator Data imputation'!Q177&lt;&gt;"",1,0))</f>
        <v>0</v>
      </c>
      <c r="Q174" s="42">
        <f>IF('Indicator Data'!R178="No Data",1,IF('Indicator Data imputation'!R177&lt;&gt;"",1,0))</f>
        <v>0</v>
      </c>
      <c r="R174" s="42">
        <f>IF('Indicator Data'!S178="No Data",1,IF('Indicator Data imputation'!S177&lt;&gt;"",1,0))</f>
        <v>0</v>
      </c>
      <c r="S174" s="42">
        <f>IF('Indicator Data'!T178="No Data",1,IF('Indicator Data imputation'!T177&lt;&gt;"",1,0))</f>
        <v>0</v>
      </c>
      <c r="T174" s="42">
        <f>IF('Indicator Data'!U178="No Data",1,IF('Indicator Data imputation'!U177&lt;&gt;"",1,0))</f>
        <v>0</v>
      </c>
      <c r="U174" s="42">
        <f>IF('Indicator Data'!V178="No Data",1,IF('Indicator Data imputation'!V177&lt;&gt;"",1,0))</f>
        <v>0</v>
      </c>
      <c r="V174" s="42">
        <f>IF('Indicator Data'!W178="No Data",1,IF('Indicator Data imputation'!W177&lt;&gt;"",1,0))</f>
        <v>0</v>
      </c>
      <c r="W174" s="42">
        <f>IF('Indicator Data'!X178="No Data",1,IF('Indicator Data imputation'!X177&lt;&gt;"",1,0))</f>
        <v>0</v>
      </c>
      <c r="X174" s="42">
        <f>IF('Indicator Data'!Y178="No Data",1,IF('Indicator Data imputation'!Y177&lt;&gt;"",1,0))</f>
        <v>0</v>
      </c>
      <c r="Y174" s="42">
        <f>IF('Indicator Data'!Z178="No Data",1,IF('Indicator Data imputation'!Z177&lt;&gt;"",1,0))</f>
        <v>0</v>
      </c>
      <c r="Z174" s="42">
        <f>IF('Indicator Data'!AA178="No Data",1,IF('Indicator Data imputation'!AA177&lt;&gt;"",1,0))</f>
        <v>0</v>
      </c>
      <c r="AA174" s="42">
        <f>IF('Indicator Data'!AB178="No Data",1,IF('Indicator Data imputation'!AB177&lt;&gt;"",1,0))</f>
        <v>0</v>
      </c>
      <c r="AB174" s="42">
        <f>IF('Indicator Data'!AC178="No Data",1,IF('Indicator Data imputation'!AC177&lt;&gt;"",1,0))</f>
        <v>0</v>
      </c>
      <c r="AC174" s="42">
        <f>IF('Indicator Data'!AD178="No Data",1,IF('Indicator Data imputation'!AD177&lt;&gt;"",1,0))</f>
        <v>0</v>
      </c>
      <c r="AD174" s="42">
        <f>IF('Indicator Data'!AE178="No Data",1,IF('Indicator Data imputation'!AE177&lt;&gt;"",1,0))</f>
        <v>0</v>
      </c>
      <c r="AE174" s="42">
        <f>IF('Indicator Data'!AF178="No Data",1,IF('Indicator Data imputation'!AF177&lt;&gt;"",1,0))</f>
        <v>0</v>
      </c>
      <c r="AF174" s="42">
        <f>IF('Indicator Data'!AG178="No Data",1,IF('Indicator Data imputation'!AG177&lt;&gt;"",1,0))</f>
        <v>0</v>
      </c>
      <c r="AG174" s="42">
        <f>IF('Indicator Data'!AH178="No Data",1,IF('Indicator Data imputation'!AH177&lt;&gt;"",1,0))</f>
        <v>0</v>
      </c>
      <c r="AH174" s="42">
        <f>IF('Indicator Data'!AI178="No Data",1,IF('Indicator Data imputation'!AI177&lt;&gt;"",1,0))</f>
        <v>0</v>
      </c>
      <c r="AI174" s="42">
        <f>IF('Indicator Data'!AJ178="No Data",1,IF('Indicator Data imputation'!AJ177&lt;&gt;"",1,0))</f>
        <v>0</v>
      </c>
      <c r="AJ174" s="42">
        <f>IF('Indicator Data'!AK178="No Data",1,IF('Indicator Data imputation'!AK177&lt;&gt;"",1,0))</f>
        <v>0</v>
      </c>
      <c r="AK174" s="42">
        <f>IF('Indicator Data'!AL178="No Data",1,IF('Indicator Data imputation'!AL177&lt;&gt;"",1,0))</f>
        <v>0</v>
      </c>
      <c r="AL174" s="42">
        <f>IF('Indicator Data'!AM178="No Data",1,IF('Indicator Data imputation'!AM177&lt;&gt;"",1,0))</f>
        <v>0</v>
      </c>
      <c r="AM174" s="42">
        <f>IF('Indicator Data'!AN178="No Data",1,IF('Indicator Data imputation'!AN177&lt;&gt;"",1,0))</f>
        <v>0</v>
      </c>
      <c r="AN174" s="42">
        <f>IF('Indicator Data'!AO178="No Data",1,IF('Indicator Data imputation'!AO177&lt;&gt;"",1,0))</f>
        <v>0</v>
      </c>
      <c r="AO174" s="42">
        <f>IF('Indicator Data'!AP178="No Data",1,IF('Indicator Data imputation'!AP177&lt;&gt;"",1,0))</f>
        <v>0</v>
      </c>
      <c r="AP174" s="42">
        <f>IF('Indicator Data'!AQ178="No Data",1,IF('Indicator Data imputation'!AQ177&lt;&gt;"",1,0))</f>
        <v>0</v>
      </c>
      <c r="AQ174" s="42">
        <f>IF('Indicator Data'!AR178="No Data",1,IF('Indicator Data imputation'!AR177&lt;&gt;"",1,0))</f>
        <v>1</v>
      </c>
      <c r="AR174" s="42">
        <f>IF('Indicator Data'!AS178="No Data",1,IF('Indicator Data imputation'!AS177&lt;&gt;"",1,0))</f>
        <v>1</v>
      </c>
      <c r="AS174" s="42">
        <f>IF('Indicator Data'!AT178="No Data",1,IF('Indicator Data imputation'!AT177&lt;&gt;"",1,0))</f>
        <v>1</v>
      </c>
      <c r="AT174" s="42">
        <f>IF('Indicator Data'!AU178="No Data",1,IF('Indicator Data imputation'!AU177&lt;&gt;"",1,0))</f>
        <v>0</v>
      </c>
      <c r="AU174" s="42">
        <f>IF('Indicator Data'!AV178="No Data",1,IF('Indicator Data imputation'!AV177&lt;&gt;"",1,0))</f>
        <v>0</v>
      </c>
      <c r="AV174" s="42">
        <f>IF('Indicator Data'!AW178="No Data",1,IF('Indicator Data imputation'!AW177&lt;&gt;"",1,0))</f>
        <v>0</v>
      </c>
      <c r="AW174" s="42">
        <f>IF('Indicator Data'!AX178="No Data",1,IF('Indicator Data imputation'!AX177&lt;&gt;"",1,0))</f>
        <v>0</v>
      </c>
      <c r="AX174" s="42">
        <f>IF('Indicator Data'!AY178="No Data",1,IF('Indicator Data imputation'!AY177&lt;&gt;"",1,0))</f>
        <v>0</v>
      </c>
      <c r="AY174" s="42">
        <f>IF('Indicator Data'!AZ178="No Data",1,IF('Indicator Data imputation'!AZ177&lt;&gt;"",1,0))</f>
        <v>0</v>
      </c>
      <c r="AZ174" s="42">
        <f>IF('Indicator Data'!BA178="No Data",1,IF('Indicator Data imputation'!BA177&lt;&gt;"",1,0))</f>
        <v>0</v>
      </c>
      <c r="BA174" s="42">
        <f>IF('Indicator Data'!BB178="No Data",1,IF('Indicator Data imputation'!BB177&lt;&gt;"",1,0))</f>
        <v>0</v>
      </c>
      <c r="BB174" s="42">
        <f>IF('Indicator Data'!BC178="No Data",1,IF('Indicator Data imputation'!BC177&lt;&gt;"",1,0))</f>
        <v>0</v>
      </c>
      <c r="BC174" s="42">
        <f>IF('Indicator Data'!BD178="No Data",1,IF('Indicator Data imputation'!BD177&lt;&gt;"",1,0))</f>
        <v>1</v>
      </c>
      <c r="BD174" s="42">
        <f>IF('Indicator Data'!BE178="No Data",1,IF('Indicator Data imputation'!BE177&lt;&gt;"",1,0))</f>
        <v>1</v>
      </c>
      <c r="BE174" s="42">
        <f>IF('Indicator Data'!BF178="No Data",1,IF('Indicator Data imputation'!BF177&lt;&gt;"",1,0))</f>
        <v>0</v>
      </c>
      <c r="BF174" s="42">
        <f>IF('Indicator Data'!BG178="No Data",1,IF('Indicator Data imputation'!BG177&lt;&gt;"",1,0))</f>
        <v>0</v>
      </c>
      <c r="BG174" s="42">
        <f>IF('Indicator Data'!BH178="No Data",1,IF('Indicator Data imputation'!BH177&lt;&gt;"",1,0))</f>
        <v>1</v>
      </c>
      <c r="BH174" s="42">
        <f>IF('Indicator Data'!BI178="No Data",1,IF('Indicator Data imputation'!BI177&lt;&gt;"",1,0))</f>
        <v>0</v>
      </c>
      <c r="BI174" s="42">
        <f>IF('Indicator Data'!BJ178="No Data",1,IF('Indicator Data imputation'!BJ177&lt;&gt;"",1,0))</f>
        <v>0</v>
      </c>
      <c r="BJ174" s="42">
        <f>IF('Indicator Data'!BK178="No Data",1,IF('Indicator Data imputation'!BK177&lt;&gt;"",1,0))</f>
        <v>0</v>
      </c>
      <c r="BK174" s="42">
        <f>IF('Indicator Data'!BL178="No Data",1,IF('Indicator Data imputation'!BL177&lt;&gt;"",1,0))</f>
        <v>0</v>
      </c>
      <c r="BL174" s="42">
        <f>IF('Indicator Data'!BM178="No Data",1,IF('Indicator Data imputation'!BM177&lt;&gt;"",1,0))</f>
        <v>0</v>
      </c>
      <c r="BM174" s="42">
        <f>IF('Indicator Data'!BN178="No Data",1,IF('Indicator Data imputation'!BN177&lt;&gt;"",1,0))</f>
        <v>0</v>
      </c>
      <c r="BN174" s="42">
        <f>IF('Indicator Data'!BO178="No Data",1,IF('Indicator Data imputation'!BO177&lt;&gt;"",1,0))</f>
        <v>0</v>
      </c>
      <c r="BO174" s="42">
        <f>IF('Indicator Data'!BP178="No Data",1,IF('Indicator Data imputation'!BP177&lt;&gt;"",1,0))</f>
        <v>0</v>
      </c>
      <c r="BP174" s="42">
        <f>IF('Indicator Data'!BQ178="No Data",1,IF('Indicator Data imputation'!BQ177&lt;&gt;"",1,0))</f>
        <v>0</v>
      </c>
      <c r="BQ174" s="42">
        <f>IF('Indicator Data'!BR178="No Data",1,IF('Indicator Data imputation'!BR177&lt;&gt;"",1,0))</f>
        <v>0</v>
      </c>
      <c r="BR174" s="42">
        <f>IF('Indicator Data'!BS178="No Data",1,IF('Indicator Data imputation'!BS177&lt;&gt;"",1,0))</f>
        <v>0</v>
      </c>
      <c r="BS174" s="42">
        <f>IF('Indicator Data'!BT178="No Data",1,IF('Indicator Data imputation'!BT177&lt;&gt;"",1,0))</f>
        <v>0</v>
      </c>
      <c r="BT174" s="42">
        <f>IF('Indicator Data'!BU178="No Data",1,IF('Indicator Data imputation'!BU177&lt;&gt;"",1,0))</f>
        <v>0</v>
      </c>
      <c r="BU174">
        <f t="shared" si="8"/>
        <v>11</v>
      </c>
      <c r="BV174" s="44">
        <f t="shared" si="7"/>
        <v>0.14666666666666667</v>
      </c>
    </row>
    <row r="175" spans="1:74">
      <c r="A175" t="str">
        <f>'Indicator Data'!B179</f>
        <v>TTO</v>
      </c>
      <c r="B175" s="42">
        <f>IF('Indicator Data'!C179="No Data",1,IF('Indicator Data imputation'!C178&lt;&gt;"",1,0))</f>
        <v>0</v>
      </c>
      <c r="C175" s="42">
        <f>IF('Indicator Data'!D179="No Data",1,IF('Indicator Data imputation'!D178&lt;&gt;"",1,0))</f>
        <v>0</v>
      </c>
      <c r="D175" s="42">
        <f>IF('Indicator Data'!E179="No Data",1,IF('Indicator Data imputation'!E178&lt;&gt;"",1,0))</f>
        <v>0</v>
      </c>
      <c r="E175" s="42">
        <f>IF('Indicator Data'!F179="No Data",1,IF('Indicator Data imputation'!F178&lt;&gt;"",1,0))</f>
        <v>0</v>
      </c>
      <c r="F175" s="42">
        <f>IF('Indicator Data'!G179="No Data",1,IF('Indicator Data imputation'!G178&lt;&gt;"",1,0))</f>
        <v>0</v>
      </c>
      <c r="G175" s="42">
        <f>IF('Indicator Data'!H179="No Data",1,IF('Indicator Data imputation'!H178&lt;&gt;"",1,0))</f>
        <v>0</v>
      </c>
      <c r="H175" s="42">
        <f>IF('Indicator Data'!I179="No Data",1,IF('Indicator Data imputation'!I178&lt;&gt;"",1,0))</f>
        <v>0</v>
      </c>
      <c r="I175" s="42">
        <f>IF('Indicator Data'!J179="No Data",1,IF('Indicator Data imputation'!J178&lt;&gt;"",1,0))</f>
        <v>0</v>
      </c>
      <c r="J175" s="42">
        <f>IF('Indicator Data'!K179="No Data",1,IF('Indicator Data imputation'!K178&lt;&gt;"",1,0))</f>
        <v>0</v>
      </c>
      <c r="K175" s="42">
        <f>IF('Indicator Data'!L179="No Data",1,IF('Indicator Data imputation'!L178&lt;&gt;"",1,0))</f>
        <v>0</v>
      </c>
      <c r="L175" s="42">
        <f>IF('Indicator Data'!M179="No Data",1,IF('Indicator Data imputation'!M178&lt;&gt;"",1,0))</f>
        <v>1</v>
      </c>
      <c r="M175" s="42">
        <f>IF('Indicator Data'!N179="No Data",1,IF('Indicator Data imputation'!N178&lt;&gt;"",1,0))</f>
        <v>1</v>
      </c>
      <c r="N175" s="42">
        <f>IF('Indicator Data'!O179="No Data",1,IF('Indicator Data imputation'!O178&lt;&gt;"",1,0))</f>
        <v>1</v>
      </c>
      <c r="O175" s="42">
        <f>IF('Indicator Data'!P179="No Data",1,IF('Indicator Data imputation'!P178&lt;&gt;"",1,0))</f>
        <v>1</v>
      </c>
      <c r="P175" s="42">
        <f>IF('Indicator Data'!Q179="No Data",1,IF('Indicator Data imputation'!Q178&lt;&gt;"",1,0))</f>
        <v>0</v>
      </c>
      <c r="Q175" s="42">
        <f>IF('Indicator Data'!R179="No Data",1,IF('Indicator Data imputation'!R178&lt;&gt;"",1,0))</f>
        <v>0</v>
      </c>
      <c r="R175" s="42">
        <f>IF('Indicator Data'!S179="No Data",1,IF('Indicator Data imputation'!S178&lt;&gt;"",1,0))</f>
        <v>0</v>
      </c>
      <c r="S175" s="42">
        <f>IF('Indicator Data'!T179="No Data",1,IF('Indicator Data imputation'!T178&lt;&gt;"",1,0))</f>
        <v>0</v>
      </c>
      <c r="T175" s="42">
        <f>IF('Indicator Data'!U179="No Data",1,IF('Indicator Data imputation'!U178&lt;&gt;"",1,0))</f>
        <v>0</v>
      </c>
      <c r="U175" s="42">
        <f>IF('Indicator Data'!V179="No Data",1,IF('Indicator Data imputation'!V178&lt;&gt;"",1,0))</f>
        <v>0</v>
      </c>
      <c r="V175" s="42">
        <f>IF('Indicator Data'!W179="No Data",1,IF('Indicator Data imputation'!W178&lt;&gt;"",1,0))</f>
        <v>0</v>
      </c>
      <c r="W175" s="42">
        <f>IF('Indicator Data'!X179="No Data",1,IF('Indicator Data imputation'!X178&lt;&gt;"",1,0))</f>
        <v>0</v>
      </c>
      <c r="X175" s="42">
        <f>IF('Indicator Data'!Y179="No Data",1,IF('Indicator Data imputation'!Y178&lt;&gt;"",1,0))</f>
        <v>0</v>
      </c>
      <c r="Y175" s="42">
        <f>IF('Indicator Data'!Z179="No Data",1,IF('Indicator Data imputation'!Z178&lt;&gt;"",1,0))</f>
        <v>0</v>
      </c>
      <c r="Z175" s="42">
        <f>IF('Indicator Data'!AA179="No Data",1,IF('Indicator Data imputation'!AA178&lt;&gt;"",1,0))</f>
        <v>1</v>
      </c>
      <c r="AA175" s="42">
        <f>IF('Indicator Data'!AB179="No Data",1,IF('Indicator Data imputation'!AB178&lt;&gt;"",1,0))</f>
        <v>0</v>
      </c>
      <c r="AB175" s="42">
        <f>IF('Indicator Data'!AC179="No Data",1,IF('Indicator Data imputation'!AC178&lt;&gt;"",1,0))</f>
        <v>1</v>
      </c>
      <c r="AC175" s="42">
        <f>IF('Indicator Data'!AD179="No Data",1,IF('Indicator Data imputation'!AD178&lt;&gt;"",1,0))</f>
        <v>0</v>
      </c>
      <c r="AD175" s="42">
        <f>IF('Indicator Data'!AE179="No Data",1,IF('Indicator Data imputation'!AE178&lt;&gt;"",1,0))</f>
        <v>0</v>
      </c>
      <c r="AE175" s="42">
        <f>IF('Indicator Data'!AF179="No Data",1,IF('Indicator Data imputation'!AF178&lt;&gt;"",1,0))</f>
        <v>0</v>
      </c>
      <c r="AF175" s="42">
        <f>IF('Indicator Data'!AG179="No Data",1,IF('Indicator Data imputation'!AG178&lt;&gt;"",1,0))</f>
        <v>0</v>
      </c>
      <c r="AG175" s="42">
        <f>IF('Indicator Data'!AH179="No Data",1,IF('Indicator Data imputation'!AH178&lt;&gt;"",1,0))</f>
        <v>0</v>
      </c>
      <c r="AH175" s="42">
        <f>IF('Indicator Data'!AI179="No Data",1,IF('Indicator Data imputation'!AI178&lt;&gt;"",1,0))</f>
        <v>0</v>
      </c>
      <c r="AI175" s="42">
        <f>IF('Indicator Data'!AJ179="No Data",1,IF('Indicator Data imputation'!AJ178&lt;&gt;"",1,0))</f>
        <v>0</v>
      </c>
      <c r="AJ175" s="42">
        <f>IF('Indicator Data'!AK179="No Data",1,IF('Indicator Data imputation'!AK178&lt;&gt;"",1,0))</f>
        <v>0</v>
      </c>
      <c r="AK175" s="42">
        <f>IF('Indicator Data'!AL179="No Data",1,IF('Indicator Data imputation'!AL178&lt;&gt;"",1,0))</f>
        <v>0</v>
      </c>
      <c r="AL175" s="42">
        <f>IF('Indicator Data'!AM179="No Data",1,IF('Indicator Data imputation'!AM178&lt;&gt;"",1,0))</f>
        <v>1</v>
      </c>
      <c r="AM175" s="42">
        <f>IF('Indicator Data'!AN179="No Data",1,IF('Indicator Data imputation'!AN178&lt;&gt;"",1,0))</f>
        <v>0</v>
      </c>
      <c r="AN175" s="42">
        <f>IF('Indicator Data'!AO179="No Data",1,IF('Indicator Data imputation'!AO178&lt;&gt;"",1,0))</f>
        <v>0</v>
      </c>
      <c r="AO175" s="42">
        <f>IF('Indicator Data'!AP179="No Data",1,IF('Indicator Data imputation'!AP178&lt;&gt;"",1,0))</f>
        <v>0</v>
      </c>
      <c r="AP175" s="42">
        <f>IF('Indicator Data'!AQ179="No Data",1,IF('Indicator Data imputation'!AQ178&lt;&gt;"",1,0))</f>
        <v>0</v>
      </c>
      <c r="AQ175" s="42">
        <f>IF('Indicator Data'!AR179="No Data",1,IF('Indicator Data imputation'!AR178&lt;&gt;"",1,0))</f>
        <v>0</v>
      </c>
      <c r="AR175" s="42">
        <f>IF('Indicator Data'!AS179="No Data",1,IF('Indicator Data imputation'!AS178&lt;&gt;"",1,0))</f>
        <v>1</v>
      </c>
      <c r="AS175" s="42">
        <f>IF('Indicator Data'!AT179="No Data",1,IF('Indicator Data imputation'!AT178&lt;&gt;"",1,0))</f>
        <v>1</v>
      </c>
      <c r="AT175" s="42">
        <f>IF('Indicator Data'!AU179="No Data",1,IF('Indicator Data imputation'!AU178&lt;&gt;"",1,0))</f>
        <v>0</v>
      </c>
      <c r="AU175" s="42">
        <f>IF('Indicator Data'!AV179="No Data",1,IF('Indicator Data imputation'!AV178&lt;&gt;"",1,0))</f>
        <v>0</v>
      </c>
      <c r="AV175" s="42">
        <f>IF('Indicator Data'!AW179="No Data",1,IF('Indicator Data imputation'!AW178&lt;&gt;"",1,0))</f>
        <v>1</v>
      </c>
      <c r="AW175" s="42">
        <f>IF('Indicator Data'!AX179="No Data",1,IF('Indicator Data imputation'!AX178&lt;&gt;"",1,0))</f>
        <v>0</v>
      </c>
      <c r="AX175" s="42">
        <f>IF('Indicator Data'!AY179="No Data",1,IF('Indicator Data imputation'!AY178&lt;&gt;"",1,0))</f>
        <v>0</v>
      </c>
      <c r="AY175" s="42">
        <f>IF('Indicator Data'!AZ179="No Data",1,IF('Indicator Data imputation'!AZ178&lt;&gt;"",1,0))</f>
        <v>0</v>
      </c>
      <c r="AZ175" s="42">
        <f>IF('Indicator Data'!BA179="No Data",1,IF('Indicator Data imputation'!BA178&lt;&gt;"",1,0))</f>
        <v>0</v>
      </c>
      <c r="BA175" s="42">
        <f>IF('Indicator Data'!BB179="No Data",1,IF('Indicator Data imputation'!BB178&lt;&gt;"",1,0))</f>
        <v>0</v>
      </c>
      <c r="BB175" s="42">
        <f>IF('Indicator Data'!BC179="No Data",1,IF('Indicator Data imputation'!BC178&lt;&gt;"",1,0))</f>
        <v>0</v>
      </c>
      <c r="BC175" s="42">
        <f>IF('Indicator Data'!BD179="No Data",1,IF('Indicator Data imputation'!BD178&lt;&gt;"",1,0))</f>
        <v>0</v>
      </c>
      <c r="BD175" s="42">
        <f>IF('Indicator Data'!BE179="No Data",1,IF('Indicator Data imputation'!BE178&lt;&gt;"",1,0))</f>
        <v>0</v>
      </c>
      <c r="BE175" s="42">
        <f>IF('Indicator Data'!BF179="No Data",1,IF('Indicator Data imputation'!BF178&lt;&gt;"",1,0))</f>
        <v>0</v>
      </c>
      <c r="BF175" s="42">
        <f>IF('Indicator Data'!BG179="No Data",1,IF('Indicator Data imputation'!BG178&lt;&gt;"",1,0))</f>
        <v>0</v>
      </c>
      <c r="BG175" s="42">
        <f>IF('Indicator Data'!BH179="No Data",1,IF('Indicator Data imputation'!BH178&lt;&gt;"",1,0))</f>
        <v>0</v>
      </c>
      <c r="BH175" s="42">
        <f>IF('Indicator Data'!BI179="No Data",1,IF('Indicator Data imputation'!BI178&lt;&gt;"",1,0))</f>
        <v>0</v>
      </c>
      <c r="BI175" s="42">
        <f>IF('Indicator Data'!BJ179="No Data",1,IF('Indicator Data imputation'!BJ178&lt;&gt;"",1,0))</f>
        <v>1</v>
      </c>
      <c r="BJ175" s="42">
        <f>IF('Indicator Data'!BK179="No Data",1,IF('Indicator Data imputation'!BK178&lt;&gt;"",1,0))</f>
        <v>0</v>
      </c>
      <c r="BK175" s="42">
        <f>IF('Indicator Data'!BL179="No Data",1,IF('Indicator Data imputation'!BL178&lt;&gt;"",1,0))</f>
        <v>0</v>
      </c>
      <c r="BL175" s="42">
        <f>IF('Indicator Data'!BM179="No Data",1,IF('Indicator Data imputation'!BM178&lt;&gt;"",1,0))</f>
        <v>0</v>
      </c>
      <c r="BM175" s="42">
        <f>IF('Indicator Data'!BN179="No Data",1,IF('Indicator Data imputation'!BN178&lt;&gt;"",1,0))</f>
        <v>0</v>
      </c>
      <c r="BN175" s="42">
        <f>IF('Indicator Data'!BO179="No Data",1,IF('Indicator Data imputation'!BO178&lt;&gt;"",1,0))</f>
        <v>0</v>
      </c>
      <c r="BO175" s="42">
        <f>IF('Indicator Data'!BP179="No Data",1,IF('Indicator Data imputation'!BP178&lt;&gt;"",1,0))</f>
        <v>0</v>
      </c>
      <c r="BP175" s="42">
        <f>IF('Indicator Data'!BQ179="No Data",1,IF('Indicator Data imputation'!BQ178&lt;&gt;"",1,0))</f>
        <v>0</v>
      </c>
      <c r="BQ175" s="42">
        <f>IF('Indicator Data'!BR179="No Data",1,IF('Indicator Data imputation'!BR178&lt;&gt;"",1,0))</f>
        <v>0</v>
      </c>
      <c r="BR175" s="42">
        <f>IF('Indicator Data'!BS179="No Data",1,IF('Indicator Data imputation'!BS178&lt;&gt;"",1,0))</f>
        <v>0</v>
      </c>
      <c r="BS175" s="42">
        <f>IF('Indicator Data'!BT179="No Data",1,IF('Indicator Data imputation'!BT178&lt;&gt;"",1,0))</f>
        <v>0</v>
      </c>
      <c r="BT175" s="42">
        <f>IF('Indicator Data'!BU179="No Data",1,IF('Indicator Data imputation'!BU178&lt;&gt;"",1,0))</f>
        <v>0</v>
      </c>
      <c r="BU175">
        <f t="shared" si="8"/>
        <v>11</v>
      </c>
      <c r="BV175" s="44">
        <f t="shared" si="7"/>
        <v>0.14666666666666667</v>
      </c>
    </row>
    <row r="176" spans="1:74">
      <c r="A176" t="str">
        <f>'Indicator Data'!B180</f>
        <v>TUN</v>
      </c>
      <c r="B176" s="42">
        <f>IF('Indicator Data'!C180="No Data",1,IF('Indicator Data imputation'!C179&lt;&gt;"",1,0))</f>
        <v>0</v>
      </c>
      <c r="C176" s="42">
        <f>IF('Indicator Data'!D180="No Data",1,IF('Indicator Data imputation'!D179&lt;&gt;"",1,0))</f>
        <v>0</v>
      </c>
      <c r="D176" s="42">
        <f>IF('Indicator Data'!E180="No Data",1,IF('Indicator Data imputation'!E179&lt;&gt;"",1,0))</f>
        <v>0</v>
      </c>
      <c r="E176" s="42">
        <f>IF('Indicator Data'!F180="No Data",1,IF('Indicator Data imputation'!F179&lt;&gt;"",1,0))</f>
        <v>0</v>
      </c>
      <c r="F176" s="42">
        <f>IF('Indicator Data'!G180="No Data",1,IF('Indicator Data imputation'!G179&lt;&gt;"",1,0))</f>
        <v>0</v>
      </c>
      <c r="G176" s="42">
        <f>IF('Indicator Data'!H180="No Data",1,IF('Indicator Data imputation'!H179&lt;&gt;"",1,0))</f>
        <v>0</v>
      </c>
      <c r="H176" s="42">
        <f>IF('Indicator Data'!I180="No Data",1,IF('Indicator Data imputation'!I179&lt;&gt;"",1,0))</f>
        <v>0</v>
      </c>
      <c r="I176" s="42">
        <f>IF('Indicator Data'!J180="No Data",1,IF('Indicator Data imputation'!J179&lt;&gt;"",1,0))</f>
        <v>0</v>
      </c>
      <c r="J176" s="42">
        <f>IF('Indicator Data'!K180="No Data",1,IF('Indicator Data imputation'!K179&lt;&gt;"",1,0))</f>
        <v>0</v>
      </c>
      <c r="K176" s="42">
        <f>IF('Indicator Data'!L180="No Data",1,IF('Indicator Data imputation'!L179&lt;&gt;"",1,0))</f>
        <v>0</v>
      </c>
      <c r="L176" s="42">
        <f>IF('Indicator Data'!M180="No Data",1,IF('Indicator Data imputation'!M179&lt;&gt;"",1,0))</f>
        <v>0</v>
      </c>
      <c r="M176" s="42">
        <f>IF('Indicator Data'!N180="No Data",1,IF('Indicator Data imputation'!N179&lt;&gt;"",1,0))</f>
        <v>0</v>
      </c>
      <c r="N176" s="42">
        <f>IF('Indicator Data'!O180="No Data",1,IF('Indicator Data imputation'!O179&lt;&gt;"",1,0))</f>
        <v>0</v>
      </c>
      <c r="O176" s="42">
        <f>IF('Indicator Data'!P180="No Data",1,IF('Indicator Data imputation'!P179&lt;&gt;"",1,0))</f>
        <v>0</v>
      </c>
      <c r="P176" s="42">
        <f>IF('Indicator Data'!Q180="No Data",1,IF('Indicator Data imputation'!Q179&lt;&gt;"",1,0))</f>
        <v>0</v>
      </c>
      <c r="Q176" s="42">
        <f>IF('Indicator Data'!R180="No Data",1,IF('Indicator Data imputation'!R179&lt;&gt;"",1,0))</f>
        <v>0</v>
      </c>
      <c r="R176" s="42">
        <f>IF('Indicator Data'!S180="No Data",1,IF('Indicator Data imputation'!S179&lt;&gt;"",1,0))</f>
        <v>0</v>
      </c>
      <c r="S176" s="42">
        <f>IF('Indicator Data'!T180="No Data",1,IF('Indicator Data imputation'!T179&lt;&gt;"",1,0))</f>
        <v>0</v>
      </c>
      <c r="T176" s="42">
        <f>IF('Indicator Data'!U180="No Data",1,IF('Indicator Data imputation'!U179&lt;&gt;"",1,0))</f>
        <v>0</v>
      </c>
      <c r="U176" s="42">
        <f>IF('Indicator Data'!V180="No Data",1,IF('Indicator Data imputation'!V179&lt;&gt;"",1,0))</f>
        <v>0</v>
      </c>
      <c r="V176" s="42">
        <f>IF('Indicator Data'!W180="No Data",1,IF('Indicator Data imputation'!W179&lt;&gt;"",1,0))</f>
        <v>0</v>
      </c>
      <c r="W176" s="42">
        <f>IF('Indicator Data'!X180="No Data",1,IF('Indicator Data imputation'!X179&lt;&gt;"",1,0))</f>
        <v>0</v>
      </c>
      <c r="X176" s="42">
        <f>IF('Indicator Data'!Y180="No Data",1,IF('Indicator Data imputation'!Y179&lt;&gt;"",1,0))</f>
        <v>0</v>
      </c>
      <c r="Y176" s="42">
        <f>IF('Indicator Data'!Z180="No Data",1,IF('Indicator Data imputation'!Z179&lt;&gt;"",1,0))</f>
        <v>0</v>
      </c>
      <c r="Z176" s="42">
        <f>IF('Indicator Data'!AA180="No Data",1,IF('Indicator Data imputation'!AA179&lt;&gt;"",1,0))</f>
        <v>0</v>
      </c>
      <c r="AA176" s="42">
        <f>IF('Indicator Data'!AB180="No Data",1,IF('Indicator Data imputation'!AB179&lt;&gt;"",1,0))</f>
        <v>0</v>
      </c>
      <c r="AB176" s="42">
        <f>IF('Indicator Data'!AC180="No Data",1,IF('Indicator Data imputation'!AC179&lt;&gt;"",1,0))</f>
        <v>0</v>
      </c>
      <c r="AC176" s="42">
        <f>IF('Indicator Data'!AD180="No Data",1,IF('Indicator Data imputation'!AD179&lt;&gt;"",1,0))</f>
        <v>0</v>
      </c>
      <c r="AD176" s="42">
        <f>IF('Indicator Data'!AE180="No Data",1,IF('Indicator Data imputation'!AE179&lt;&gt;"",1,0))</f>
        <v>0</v>
      </c>
      <c r="AE176" s="42">
        <f>IF('Indicator Data'!AF180="No Data",1,IF('Indicator Data imputation'!AF179&lt;&gt;"",1,0))</f>
        <v>0</v>
      </c>
      <c r="AF176" s="42">
        <f>IF('Indicator Data'!AG180="No Data",1,IF('Indicator Data imputation'!AG179&lt;&gt;"",1,0))</f>
        <v>0</v>
      </c>
      <c r="AG176" s="42">
        <f>IF('Indicator Data'!AH180="No Data",1,IF('Indicator Data imputation'!AH179&lt;&gt;"",1,0))</f>
        <v>0</v>
      </c>
      <c r="AH176" s="42">
        <f>IF('Indicator Data'!AI180="No Data",1,IF('Indicator Data imputation'!AI179&lt;&gt;"",1,0))</f>
        <v>0</v>
      </c>
      <c r="AI176" s="42">
        <f>IF('Indicator Data'!AJ180="No Data",1,IF('Indicator Data imputation'!AJ179&lt;&gt;"",1,0))</f>
        <v>0</v>
      </c>
      <c r="AJ176" s="42">
        <f>IF('Indicator Data'!AK180="No Data",1,IF('Indicator Data imputation'!AK179&lt;&gt;"",1,0))</f>
        <v>0</v>
      </c>
      <c r="AK176" s="42">
        <f>IF('Indicator Data'!AL180="No Data",1,IF('Indicator Data imputation'!AL179&lt;&gt;"",1,0))</f>
        <v>0</v>
      </c>
      <c r="AL176" s="42">
        <f>IF('Indicator Data'!AM180="No Data",1,IF('Indicator Data imputation'!AM179&lt;&gt;"",1,0))</f>
        <v>0</v>
      </c>
      <c r="AM176" s="42">
        <f>IF('Indicator Data'!AN180="No Data",1,IF('Indicator Data imputation'!AN179&lt;&gt;"",1,0))</f>
        <v>0</v>
      </c>
      <c r="AN176" s="42">
        <f>IF('Indicator Data'!AO180="No Data",1,IF('Indicator Data imputation'!AO179&lt;&gt;"",1,0))</f>
        <v>0</v>
      </c>
      <c r="AO176" s="42">
        <f>IF('Indicator Data'!AP180="No Data",1,IF('Indicator Data imputation'!AP179&lt;&gt;"",1,0))</f>
        <v>0</v>
      </c>
      <c r="AP176" s="42">
        <f>IF('Indicator Data'!AQ180="No Data",1,IF('Indicator Data imputation'!AQ179&lt;&gt;"",1,0))</f>
        <v>0</v>
      </c>
      <c r="AQ176" s="42">
        <f>IF('Indicator Data'!AR180="No Data",1,IF('Indicator Data imputation'!AR179&lt;&gt;"",1,0))</f>
        <v>0</v>
      </c>
      <c r="AR176" s="42">
        <f>IF('Indicator Data'!AS180="No Data",1,IF('Indicator Data imputation'!AS179&lt;&gt;"",1,0))</f>
        <v>1</v>
      </c>
      <c r="AS176" s="42">
        <f>IF('Indicator Data'!AT180="No Data",1,IF('Indicator Data imputation'!AT179&lt;&gt;"",1,0))</f>
        <v>1</v>
      </c>
      <c r="AT176" s="42">
        <f>IF('Indicator Data'!AU180="No Data",1,IF('Indicator Data imputation'!AU179&lt;&gt;"",1,0))</f>
        <v>0</v>
      </c>
      <c r="AU176" s="42">
        <f>IF('Indicator Data'!AV180="No Data",1,IF('Indicator Data imputation'!AV179&lt;&gt;"",1,0))</f>
        <v>0</v>
      </c>
      <c r="AV176" s="42">
        <f>IF('Indicator Data'!AW180="No Data",1,IF('Indicator Data imputation'!AW179&lt;&gt;"",1,0))</f>
        <v>0</v>
      </c>
      <c r="AW176" s="42">
        <f>IF('Indicator Data'!AX180="No Data",1,IF('Indicator Data imputation'!AX179&lt;&gt;"",1,0))</f>
        <v>0</v>
      </c>
      <c r="AX176" s="42">
        <f>IF('Indicator Data'!AY180="No Data",1,IF('Indicator Data imputation'!AY179&lt;&gt;"",1,0))</f>
        <v>0</v>
      </c>
      <c r="AY176" s="42">
        <f>IF('Indicator Data'!AZ180="No Data",1,IF('Indicator Data imputation'!AZ179&lt;&gt;"",1,0))</f>
        <v>0</v>
      </c>
      <c r="AZ176" s="42">
        <f>IF('Indicator Data'!BA180="No Data",1,IF('Indicator Data imputation'!BA179&lt;&gt;"",1,0))</f>
        <v>0</v>
      </c>
      <c r="BA176" s="42">
        <f>IF('Indicator Data'!BB180="No Data",1,IF('Indicator Data imputation'!BB179&lt;&gt;"",1,0))</f>
        <v>0</v>
      </c>
      <c r="BB176" s="42">
        <f>IF('Indicator Data'!BC180="No Data",1,IF('Indicator Data imputation'!BC179&lt;&gt;"",1,0))</f>
        <v>0</v>
      </c>
      <c r="BC176" s="42">
        <f>IF('Indicator Data'!BD180="No Data",1,IF('Indicator Data imputation'!BD179&lt;&gt;"",1,0))</f>
        <v>0</v>
      </c>
      <c r="BD176" s="42">
        <f>IF('Indicator Data'!BE180="No Data",1,IF('Indicator Data imputation'!BE179&lt;&gt;"",1,0))</f>
        <v>0</v>
      </c>
      <c r="BE176" s="42">
        <f>IF('Indicator Data'!BF180="No Data",1,IF('Indicator Data imputation'!BF179&lt;&gt;"",1,0))</f>
        <v>0</v>
      </c>
      <c r="BF176" s="42">
        <f>IF('Indicator Data'!BG180="No Data",1,IF('Indicator Data imputation'!BG179&lt;&gt;"",1,0))</f>
        <v>0</v>
      </c>
      <c r="BG176" s="42">
        <f>IF('Indicator Data'!BH180="No Data",1,IF('Indicator Data imputation'!BH179&lt;&gt;"",1,0))</f>
        <v>0</v>
      </c>
      <c r="BH176" s="42">
        <f>IF('Indicator Data'!BI180="No Data",1,IF('Indicator Data imputation'!BI179&lt;&gt;"",1,0))</f>
        <v>0</v>
      </c>
      <c r="BI176" s="42">
        <f>IF('Indicator Data'!BJ180="No Data",1,IF('Indicator Data imputation'!BJ179&lt;&gt;"",1,0))</f>
        <v>0</v>
      </c>
      <c r="BJ176" s="42">
        <f>IF('Indicator Data'!BK180="No Data",1,IF('Indicator Data imputation'!BK179&lt;&gt;"",1,0))</f>
        <v>0</v>
      </c>
      <c r="BK176" s="42">
        <f>IF('Indicator Data'!BL180="No Data",1,IF('Indicator Data imputation'!BL179&lt;&gt;"",1,0))</f>
        <v>0</v>
      </c>
      <c r="BL176" s="42">
        <f>IF('Indicator Data'!BM180="No Data",1,IF('Indicator Data imputation'!BM179&lt;&gt;"",1,0))</f>
        <v>0</v>
      </c>
      <c r="BM176" s="42">
        <f>IF('Indicator Data'!BN180="No Data",1,IF('Indicator Data imputation'!BN179&lt;&gt;"",1,0))</f>
        <v>0</v>
      </c>
      <c r="BN176" s="42">
        <f>IF('Indicator Data'!BO180="No Data",1,IF('Indicator Data imputation'!BO179&lt;&gt;"",1,0))</f>
        <v>0</v>
      </c>
      <c r="BO176" s="42">
        <f>IF('Indicator Data'!BP180="No Data",1,IF('Indicator Data imputation'!BP179&lt;&gt;"",1,0))</f>
        <v>0</v>
      </c>
      <c r="BP176" s="42">
        <f>IF('Indicator Data'!BQ180="No Data",1,IF('Indicator Data imputation'!BQ179&lt;&gt;"",1,0))</f>
        <v>0</v>
      </c>
      <c r="BQ176" s="42">
        <f>IF('Indicator Data'!BR180="No Data",1,IF('Indicator Data imputation'!BR179&lt;&gt;"",1,0))</f>
        <v>0</v>
      </c>
      <c r="BR176" s="42">
        <f>IF('Indicator Data'!BS180="No Data",1,IF('Indicator Data imputation'!BS179&lt;&gt;"",1,0))</f>
        <v>0</v>
      </c>
      <c r="BS176" s="42">
        <f>IF('Indicator Data'!BT180="No Data",1,IF('Indicator Data imputation'!BT179&lt;&gt;"",1,0))</f>
        <v>0</v>
      </c>
      <c r="BT176" s="42">
        <f>IF('Indicator Data'!BU180="No Data",1,IF('Indicator Data imputation'!BU179&lt;&gt;"",1,0))</f>
        <v>0</v>
      </c>
      <c r="BU176">
        <f t="shared" si="8"/>
        <v>2</v>
      </c>
      <c r="BV176" s="44">
        <f t="shared" si="7"/>
        <v>2.6666666666666668E-2</v>
      </c>
    </row>
    <row r="177" spans="1:74">
      <c r="A177" t="str">
        <f>'Indicator Data'!B181</f>
        <v>TUR</v>
      </c>
      <c r="B177" s="42">
        <f>IF('Indicator Data'!C181="No Data",1,IF('Indicator Data imputation'!C180&lt;&gt;"",1,0))</f>
        <v>0</v>
      </c>
      <c r="C177" s="42">
        <f>IF('Indicator Data'!D181="No Data",1,IF('Indicator Data imputation'!D180&lt;&gt;"",1,0))</f>
        <v>0</v>
      </c>
      <c r="D177" s="42">
        <f>IF('Indicator Data'!E181="No Data",1,IF('Indicator Data imputation'!E180&lt;&gt;"",1,0))</f>
        <v>0</v>
      </c>
      <c r="E177" s="42">
        <f>IF('Indicator Data'!F181="No Data",1,IF('Indicator Data imputation'!F180&lt;&gt;"",1,0))</f>
        <v>0</v>
      </c>
      <c r="F177" s="42">
        <f>IF('Indicator Data'!G181="No Data",1,IF('Indicator Data imputation'!G180&lt;&gt;"",1,0))</f>
        <v>0</v>
      </c>
      <c r="G177" s="42">
        <f>IF('Indicator Data'!H181="No Data",1,IF('Indicator Data imputation'!H180&lt;&gt;"",1,0))</f>
        <v>0</v>
      </c>
      <c r="H177" s="42">
        <f>IF('Indicator Data'!I181="No Data",1,IF('Indicator Data imputation'!I180&lt;&gt;"",1,0))</f>
        <v>0</v>
      </c>
      <c r="I177" s="42">
        <f>IF('Indicator Data'!J181="No Data",1,IF('Indicator Data imputation'!J180&lt;&gt;"",1,0))</f>
        <v>0</v>
      </c>
      <c r="J177" s="42">
        <f>IF('Indicator Data'!K181="No Data",1,IF('Indicator Data imputation'!K180&lt;&gt;"",1,0))</f>
        <v>0</v>
      </c>
      <c r="K177" s="42">
        <f>IF('Indicator Data'!L181="No Data",1,IF('Indicator Data imputation'!L180&lt;&gt;"",1,0))</f>
        <v>0</v>
      </c>
      <c r="L177" s="42">
        <f>IF('Indicator Data'!M181="No Data",1,IF('Indicator Data imputation'!M180&lt;&gt;"",1,0))</f>
        <v>0</v>
      </c>
      <c r="M177" s="42">
        <f>IF('Indicator Data'!N181="No Data",1,IF('Indicator Data imputation'!N180&lt;&gt;"",1,0))</f>
        <v>1</v>
      </c>
      <c r="N177" s="42">
        <f>IF('Indicator Data'!O181="No Data",1,IF('Indicator Data imputation'!O180&lt;&gt;"",1,0))</f>
        <v>1</v>
      </c>
      <c r="O177" s="42">
        <f>IF('Indicator Data'!P181="No Data",1,IF('Indicator Data imputation'!P180&lt;&gt;"",1,0))</f>
        <v>1</v>
      </c>
      <c r="P177" s="42">
        <f>IF('Indicator Data'!Q181="No Data",1,IF('Indicator Data imputation'!Q180&lt;&gt;"",1,0))</f>
        <v>0</v>
      </c>
      <c r="Q177" s="42">
        <f>IF('Indicator Data'!R181="No Data",1,IF('Indicator Data imputation'!R180&lt;&gt;"",1,0))</f>
        <v>0</v>
      </c>
      <c r="R177" s="42">
        <f>IF('Indicator Data'!S181="No Data",1,IF('Indicator Data imputation'!S180&lt;&gt;"",1,0))</f>
        <v>0</v>
      </c>
      <c r="S177" s="42">
        <f>IF('Indicator Data'!T181="No Data",1,IF('Indicator Data imputation'!T180&lt;&gt;"",1,0))</f>
        <v>0</v>
      </c>
      <c r="T177" s="42">
        <f>IF('Indicator Data'!U181="No Data",1,IF('Indicator Data imputation'!U180&lt;&gt;"",1,0))</f>
        <v>0</v>
      </c>
      <c r="U177" s="42">
        <f>IF('Indicator Data'!V181="No Data",1,IF('Indicator Data imputation'!V180&lt;&gt;"",1,0))</f>
        <v>0</v>
      </c>
      <c r="V177" s="42">
        <f>IF('Indicator Data'!W181="No Data",1,IF('Indicator Data imputation'!W180&lt;&gt;"",1,0))</f>
        <v>0</v>
      </c>
      <c r="W177" s="42">
        <f>IF('Indicator Data'!X181="No Data",1,IF('Indicator Data imputation'!X180&lt;&gt;"",1,0))</f>
        <v>0</v>
      </c>
      <c r="X177" s="42">
        <f>IF('Indicator Data'!Y181="No Data",1,IF('Indicator Data imputation'!Y180&lt;&gt;"",1,0))</f>
        <v>0</v>
      </c>
      <c r="Y177" s="42">
        <f>IF('Indicator Data'!Z181="No Data",1,IF('Indicator Data imputation'!Z180&lt;&gt;"",1,0))</f>
        <v>0</v>
      </c>
      <c r="Z177" s="42">
        <f>IF('Indicator Data'!AA181="No Data",1,IF('Indicator Data imputation'!AA180&lt;&gt;"",1,0))</f>
        <v>1</v>
      </c>
      <c r="AA177" s="42">
        <f>IF('Indicator Data'!AB181="No Data",1,IF('Indicator Data imputation'!AB180&lt;&gt;"",1,0))</f>
        <v>0</v>
      </c>
      <c r="AB177" s="42">
        <f>IF('Indicator Data'!AC181="No Data",1,IF('Indicator Data imputation'!AC180&lt;&gt;"",1,0))</f>
        <v>0</v>
      </c>
      <c r="AC177" s="42">
        <f>IF('Indicator Data'!AD181="No Data",1,IF('Indicator Data imputation'!AD180&lt;&gt;"",1,0))</f>
        <v>1</v>
      </c>
      <c r="AD177" s="42">
        <f>IF('Indicator Data'!AE181="No Data",1,IF('Indicator Data imputation'!AE180&lt;&gt;"",1,0))</f>
        <v>0</v>
      </c>
      <c r="AE177" s="42">
        <f>IF('Indicator Data'!AF181="No Data",1,IF('Indicator Data imputation'!AF180&lt;&gt;"",1,0))</f>
        <v>0</v>
      </c>
      <c r="AF177" s="42">
        <f>IF('Indicator Data'!AG181="No Data",1,IF('Indicator Data imputation'!AG180&lt;&gt;"",1,0))</f>
        <v>0</v>
      </c>
      <c r="AG177" s="42">
        <f>IF('Indicator Data'!AH181="No Data",1,IF('Indicator Data imputation'!AH180&lt;&gt;"",1,0))</f>
        <v>0</v>
      </c>
      <c r="AH177" s="42">
        <f>IF('Indicator Data'!AI181="No Data",1,IF('Indicator Data imputation'!AI180&lt;&gt;"",1,0))</f>
        <v>1</v>
      </c>
      <c r="AI177" s="42">
        <f>IF('Indicator Data'!AJ181="No Data",1,IF('Indicator Data imputation'!AJ180&lt;&gt;"",1,0))</f>
        <v>0</v>
      </c>
      <c r="AJ177" s="42">
        <f>IF('Indicator Data'!AK181="No Data",1,IF('Indicator Data imputation'!AK180&lt;&gt;"",1,0))</f>
        <v>0</v>
      </c>
      <c r="AK177" s="42">
        <f>IF('Indicator Data'!AL181="No Data",1,IF('Indicator Data imputation'!AL180&lt;&gt;"",1,0))</f>
        <v>0</v>
      </c>
      <c r="AL177" s="42">
        <f>IF('Indicator Data'!AM181="No Data",1,IF('Indicator Data imputation'!AM180&lt;&gt;"",1,0))</f>
        <v>0</v>
      </c>
      <c r="AM177" s="42">
        <f>IF('Indicator Data'!AN181="No Data",1,IF('Indicator Data imputation'!AN180&lt;&gt;"",1,0))</f>
        <v>0</v>
      </c>
      <c r="AN177" s="42">
        <f>IF('Indicator Data'!AO181="No Data",1,IF('Indicator Data imputation'!AO180&lt;&gt;"",1,0))</f>
        <v>0</v>
      </c>
      <c r="AO177" s="42">
        <f>IF('Indicator Data'!AP181="No Data",1,IF('Indicator Data imputation'!AP180&lt;&gt;"",1,0))</f>
        <v>0</v>
      </c>
      <c r="AP177" s="42">
        <f>IF('Indicator Data'!AQ181="No Data",1,IF('Indicator Data imputation'!AQ180&lt;&gt;"",1,0))</f>
        <v>0</v>
      </c>
      <c r="AQ177" s="42">
        <f>IF('Indicator Data'!AR181="No Data",1,IF('Indicator Data imputation'!AR180&lt;&gt;"",1,0))</f>
        <v>1</v>
      </c>
      <c r="AR177" s="42">
        <f>IF('Indicator Data'!AS181="No Data",1,IF('Indicator Data imputation'!AS180&lt;&gt;"",1,0))</f>
        <v>1</v>
      </c>
      <c r="AS177" s="42">
        <f>IF('Indicator Data'!AT181="No Data",1,IF('Indicator Data imputation'!AT180&lt;&gt;"",1,0))</f>
        <v>1</v>
      </c>
      <c r="AT177" s="42">
        <f>IF('Indicator Data'!AU181="No Data",1,IF('Indicator Data imputation'!AU180&lt;&gt;"",1,0))</f>
        <v>1</v>
      </c>
      <c r="AU177" s="42">
        <f>IF('Indicator Data'!AV181="No Data",1,IF('Indicator Data imputation'!AV180&lt;&gt;"",1,0))</f>
        <v>0</v>
      </c>
      <c r="AV177" s="42">
        <f>IF('Indicator Data'!AW181="No Data",1,IF('Indicator Data imputation'!AW180&lt;&gt;"",1,0))</f>
        <v>0</v>
      </c>
      <c r="AW177" s="42">
        <f>IF('Indicator Data'!AX181="No Data",1,IF('Indicator Data imputation'!AX180&lt;&gt;"",1,0))</f>
        <v>0</v>
      </c>
      <c r="AX177" s="42">
        <f>IF('Indicator Data'!AY181="No Data",1,IF('Indicator Data imputation'!AY180&lt;&gt;"",1,0))</f>
        <v>0</v>
      </c>
      <c r="AY177" s="42">
        <f>IF('Indicator Data'!AZ181="No Data",1,IF('Indicator Data imputation'!AZ180&lt;&gt;"",1,0))</f>
        <v>0</v>
      </c>
      <c r="AZ177" s="42">
        <f>IF('Indicator Data'!BA181="No Data",1,IF('Indicator Data imputation'!BA180&lt;&gt;"",1,0))</f>
        <v>0</v>
      </c>
      <c r="BA177" s="42">
        <f>IF('Indicator Data'!BB181="No Data",1,IF('Indicator Data imputation'!BB180&lt;&gt;"",1,0))</f>
        <v>0</v>
      </c>
      <c r="BB177" s="42">
        <f>IF('Indicator Data'!BC181="No Data",1,IF('Indicator Data imputation'!BC180&lt;&gt;"",1,0))</f>
        <v>0</v>
      </c>
      <c r="BC177" s="42">
        <f>IF('Indicator Data'!BD181="No Data",1,IF('Indicator Data imputation'!BD180&lt;&gt;"",1,0))</f>
        <v>0</v>
      </c>
      <c r="BD177" s="42">
        <f>IF('Indicator Data'!BE181="No Data",1,IF('Indicator Data imputation'!BE180&lt;&gt;"",1,0))</f>
        <v>0</v>
      </c>
      <c r="BE177" s="42">
        <f>IF('Indicator Data'!BF181="No Data",1,IF('Indicator Data imputation'!BF180&lt;&gt;"",1,0))</f>
        <v>0</v>
      </c>
      <c r="BF177" s="42">
        <f>IF('Indicator Data'!BG181="No Data",1,IF('Indicator Data imputation'!BG180&lt;&gt;"",1,0))</f>
        <v>0</v>
      </c>
      <c r="BG177" s="42">
        <f>IF('Indicator Data'!BH181="No Data",1,IF('Indicator Data imputation'!BH180&lt;&gt;"",1,0))</f>
        <v>0</v>
      </c>
      <c r="BH177" s="42">
        <f>IF('Indicator Data'!BI181="No Data",1,IF('Indicator Data imputation'!BI180&lt;&gt;"",1,0))</f>
        <v>0</v>
      </c>
      <c r="BI177" s="42">
        <f>IF('Indicator Data'!BJ181="No Data",1,IF('Indicator Data imputation'!BJ180&lt;&gt;"",1,0))</f>
        <v>0</v>
      </c>
      <c r="BJ177" s="42">
        <f>IF('Indicator Data'!BK181="No Data",1,IF('Indicator Data imputation'!BK180&lt;&gt;"",1,0))</f>
        <v>0</v>
      </c>
      <c r="BK177" s="42">
        <f>IF('Indicator Data'!BL181="No Data",1,IF('Indicator Data imputation'!BL180&lt;&gt;"",1,0))</f>
        <v>0</v>
      </c>
      <c r="BL177" s="42">
        <f>IF('Indicator Data'!BM181="No Data",1,IF('Indicator Data imputation'!BM180&lt;&gt;"",1,0))</f>
        <v>0</v>
      </c>
      <c r="BM177" s="42">
        <f>IF('Indicator Data'!BN181="No Data",1,IF('Indicator Data imputation'!BN180&lt;&gt;"",1,0))</f>
        <v>0</v>
      </c>
      <c r="BN177" s="42">
        <f>IF('Indicator Data'!BO181="No Data",1,IF('Indicator Data imputation'!BO180&lt;&gt;"",1,0))</f>
        <v>0</v>
      </c>
      <c r="BO177" s="42">
        <f>IF('Indicator Data'!BP181="No Data",1,IF('Indicator Data imputation'!BP180&lt;&gt;"",1,0))</f>
        <v>0</v>
      </c>
      <c r="BP177" s="42">
        <f>IF('Indicator Data'!BQ181="No Data",1,IF('Indicator Data imputation'!BQ180&lt;&gt;"",1,0))</f>
        <v>0</v>
      </c>
      <c r="BQ177" s="42">
        <f>IF('Indicator Data'!BR181="No Data",1,IF('Indicator Data imputation'!BR180&lt;&gt;"",1,0))</f>
        <v>0</v>
      </c>
      <c r="BR177" s="42">
        <f>IF('Indicator Data'!BS181="No Data",1,IF('Indicator Data imputation'!BS180&lt;&gt;"",1,0))</f>
        <v>0</v>
      </c>
      <c r="BS177" s="42">
        <f>IF('Indicator Data'!BT181="No Data",1,IF('Indicator Data imputation'!BT180&lt;&gt;"",1,0))</f>
        <v>0</v>
      </c>
      <c r="BT177" s="42">
        <f>IF('Indicator Data'!BU181="No Data",1,IF('Indicator Data imputation'!BU180&lt;&gt;"",1,0))</f>
        <v>0</v>
      </c>
      <c r="BU177">
        <f t="shared" si="8"/>
        <v>10</v>
      </c>
      <c r="BV177" s="44">
        <f t="shared" si="7"/>
        <v>0.13333333333333333</v>
      </c>
    </row>
    <row r="178" spans="1:74">
      <c r="A178" t="str">
        <f>'Indicator Data'!B182</f>
        <v>TKM</v>
      </c>
      <c r="B178" s="42">
        <f>IF('Indicator Data'!C182="No Data",1,IF('Indicator Data imputation'!C181&lt;&gt;"",1,0))</f>
        <v>0</v>
      </c>
      <c r="C178" s="42">
        <f>IF('Indicator Data'!D182="No Data",1,IF('Indicator Data imputation'!D181&lt;&gt;"",1,0))</f>
        <v>0</v>
      </c>
      <c r="D178" s="42">
        <f>IF('Indicator Data'!E182="No Data",1,IF('Indicator Data imputation'!E181&lt;&gt;"",1,0))</f>
        <v>0</v>
      </c>
      <c r="E178" s="42">
        <f>IF('Indicator Data'!F182="No Data",1,IF('Indicator Data imputation'!F181&lt;&gt;"",1,0))</f>
        <v>0</v>
      </c>
      <c r="F178" s="42">
        <f>IF('Indicator Data'!G182="No Data",1,IF('Indicator Data imputation'!G181&lt;&gt;"",1,0))</f>
        <v>0</v>
      </c>
      <c r="G178" s="42">
        <f>IF('Indicator Data'!H182="No Data",1,IF('Indicator Data imputation'!H181&lt;&gt;"",1,0))</f>
        <v>0</v>
      </c>
      <c r="H178" s="42">
        <f>IF('Indicator Data'!I182="No Data",1,IF('Indicator Data imputation'!I181&lt;&gt;"",1,0))</f>
        <v>0</v>
      </c>
      <c r="I178" s="42">
        <f>IF('Indicator Data'!J182="No Data",1,IF('Indicator Data imputation'!J181&lt;&gt;"",1,0))</f>
        <v>0</v>
      </c>
      <c r="J178" s="42">
        <f>IF('Indicator Data'!K182="No Data",1,IF('Indicator Data imputation'!K181&lt;&gt;"",1,0))</f>
        <v>0</v>
      </c>
      <c r="K178" s="42">
        <f>IF('Indicator Data'!L182="No Data",1,IF('Indicator Data imputation'!L181&lt;&gt;"",1,0))</f>
        <v>0</v>
      </c>
      <c r="L178" s="42">
        <f>IF('Indicator Data'!M182="No Data",1,IF('Indicator Data imputation'!M181&lt;&gt;"",1,0))</f>
        <v>0</v>
      </c>
      <c r="M178" s="42">
        <f>IF('Indicator Data'!N182="No Data",1,IF('Indicator Data imputation'!N181&lt;&gt;"",1,0))</f>
        <v>1</v>
      </c>
      <c r="N178" s="42">
        <f>IF('Indicator Data'!O182="No Data",1,IF('Indicator Data imputation'!O181&lt;&gt;"",1,0))</f>
        <v>1</v>
      </c>
      <c r="O178" s="42">
        <f>IF('Indicator Data'!P182="No Data",1,IF('Indicator Data imputation'!P181&lt;&gt;"",1,0))</f>
        <v>1</v>
      </c>
      <c r="P178" s="42">
        <f>IF('Indicator Data'!Q182="No Data",1,IF('Indicator Data imputation'!Q181&lt;&gt;"",1,0))</f>
        <v>0</v>
      </c>
      <c r="Q178" s="42">
        <f>IF('Indicator Data'!R182="No Data",1,IF('Indicator Data imputation'!R181&lt;&gt;"",1,0))</f>
        <v>0</v>
      </c>
      <c r="R178" s="42">
        <f>IF('Indicator Data'!S182="No Data",1,IF('Indicator Data imputation'!S181&lt;&gt;"",1,0))</f>
        <v>0</v>
      </c>
      <c r="S178" s="42">
        <f>IF('Indicator Data'!T182="No Data",1,IF('Indicator Data imputation'!T181&lt;&gt;"",1,0))</f>
        <v>0</v>
      </c>
      <c r="T178" s="42">
        <f>IF('Indicator Data'!U182="No Data",1,IF('Indicator Data imputation'!U181&lt;&gt;"",1,0))</f>
        <v>0</v>
      </c>
      <c r="U178" s="42">
        <f>IF('Indicator Data'!V182="No Data",1,IF('Indicator Data imputation'!V181&lt;&gt;"",1,0))</f>
        <v>0</v>
      </c>
      <c r="V178" s="42">
        <f>IF('Indicator Data'!W182="No Data",1,IF('Indicator Data imputation'!W181&lt;&gt;"",1,0))</f>
        <v>0</v>
      </c>
      <c r="W178" s="42">
        <f>IF('Indicator Data'!X182="No Data",1,IF('Indicator Data imputation'!X181&lt;&gt;"",1,0))</f>
        <v>0</v>
      </c>
      <c r="X178" s="42">
        <f>IF('Indicator Data'!Y182="No Data",1,IF('Indicator Data imputation'!Y181&lt;&gt;"",1,0))</f>
        <v>0</v>
      </c>
      <c r="Y178" s="42">
        <f>IF('Indicator Data'!Z182="No Data",1,IF('Indicator Data imputation'!Z181&lt;&gt;"",1,0))</f>
        <v>0</v>
      </c>
      <c r="Z178" s="42">
        <f>IF('Indicator Data'!AA182="No Data",1,IF('Indicator Data imputation'!AA181&lt;&gt;"",1,0))</f>
        <v>0</v>
      </c>
      <c r="AA178" s="42">
        <f>IF('Indicator Data'!AB182="No Data",1,IF('Indicator Data imputation'!AB181&lt;&gt;"",1,0))</f>
        <v>0</v>
      </c>
      <c r="AB178" s="42">
        <f>IF('Indicator Data'!AC182="No Data",1,IF('Indicator Data imputation'!AC181&lt;&gt;"",1,0))</f>
        <v>0</v>
      </c>
      <c r="AC178" s="42">
        <f>IF('Indicator Data'!AD182="No Data",1,IF('Indicator Data imputation'!AD181&lt;&gt;"",1,0))</f>
        <v>0</v>
      </c>
      <c r="AD178" s="42">
        <f>IF('Indicator Data'!AE182="No Data",1,IF('Indicator Data imputation'!AE181&lt;&gt;"",1,0))</f>
        <v>0</v>
      </c>
      <c r="AE178" s="42">
        <f>IF('Indicator Data'!AF182="No Data",1,IF('Indicator Data imputation'!AF181&lt;&gt;"",1,0))</f>
        <v>0</v>
      </c>
      <c r="AF178" s="42">
        <f>IF('Indicator Data'!AG182="No Data",1,IF('Indicator Data imputation'!AG181&lt;&gt;"",1,0))</f>
        <v>0</v>
      </c>
      <c r="AG178" s="42">
        <f>IF('Indicator Data'!AH182="No Data",1,IF('Indicator Data imputation'!AH181&lt;&gt;"",1,0))</f>
        <v>0</v>
      </c>
      <c r="AH178" s="42">
        <f>IF('Indicator Data'!AI182="No Data",1,IF('Indicator Data imputation'!AI181&lt;&gt;"",1,0))</f>
        <v>0</v>
      </c>
      <c r="AI178" s="42">
        <f>IF('Indicator Data'!AJ182="No Data",1,IF('Indicator Data imputation'!AJ181&lt;&gt;"",1,0))</f>
        <v>0</v>
      </c>
      <c r="AJ178" s="42">
        <f>IF('Indicator Data'!AK182="No Data",1,IF('Indicator Data imputation'!AK181&lt;&gt;"",1,0))</f>
        <v>0</v>
      </c>
      <c r="AK178" s="42">
        <f>IF('Indicator Data'!AL182="No Data",1,IF('Indicator Data imputation'!AL181&lt;&gt;"",1,0))</f>
        <v>0</v>
      </c>
      <c r="AL178" s="42">
        <f>IF('Indicator Data'!AM182="No Data",1,IF('Indicator Data imputation'!AM181&lt;&gt;"",1,0))</f>
        <v>0</v>
      </c>
      <c r="AM178" s="42">
        <f>IF('Indicator Data'!AN182="No Data",1,IF('Indicator Data imputation'!AN181&lt;&gt;"",1,0))</f>
        <v>0</v>
      </c>
      <c r="AN178" s="42">
        <f>IF('Indicator Data'!AO182="No Data",1,IF('Indicator Data imputation'!AO181&lt;&gt;"",1,0))</f>
        <v>0</v>
      </c>
      <c r="AO178" s="42">
        <f>IF('Indicator Data'!AP182="No Data",1,IF('Indicator Data imputation'!AP181&lt;&gt;"",1,0))</f>
        <v>0</v>
      </c>
      <c r="AP178" s="42">
        <f>IF('Indicator Data'!AQ182="No Data",1,IF('Indicator Data imputation'!AQ181&lt;&gt;"",1,0))</f>
        <v>0</v>
      </c>
      <c r="AQ178" s="42">
        <f>IF('Indicator Data'!AR182="No Data",1,IF('Indicator Data imputation'!AR181&lt;&gt;"",1,0))</f>
        <v>1</v>
      </c>
      <c r="AR178" s="42">
        <f>IF('Indicator Data'!AS182="No Data",1,IF('Indicator Data imputation'!AS181&lt;&gt;"",1,0))</f>
        <v>1</v>
      </c>
      <c r="AS178" s="42">
        <f>IF('Indicator Data'!AT182="No Data",1,IF('Indicator Data imputation'!AT181&lt;&gt;"",1,0))</f>
        <v>0</v>
      </c>
      <c r="AT178" s="42">
        <f>IF('Indicator Data'!AU182="No Data",1,IF('Indicator Data imputation'!AU181&lt;&gt;"",1,0))</f>
        <v>0</v>
      </c>
      <c r="AU178" s="42">
        <f>IF('Indicator Data'!AV182="No Data",1,IF('Indicator Data imputation'!AV181&lt;&gt;"",1,0))</f>
        <v>0</v>
      </c>
      <c r="AV178" s="42">
        <f>IF('Indicator Data'!AW182="No Data",1,IF('Indicator Data imputation'!AW181&lt;&gt;"",1,0))</f>
        <v>1</v>
      </c>
      <c r="AW178" s="42">
        <f>IF('Indicator Data'!AX182="No Data",1,IF('Indicator Data imputation'!AX181&lt;&gt;"",1,0))</f>
        <v>0</v>
      </c>
      <c r="AX178" s="42">
        <f>IF('Indicator Data'!AY182="No Data",1,IF('Indicator Data imputation'!AY181&lt;&gt;"",1,0))</f>
        <v>0</v>
      </c>
      <c r="AY178" s="42">
        <f>IF('Indicator Data'!AZ182="No Data",1,IF('Indicator Data imputation'!AZ181&lt;&gt;"",1,0))</f>
        <v>0</v>
      </c>
      <c r="AZ178" s="42">
        <f>IF('Indicator Data'!BA182="No Data",1,IF('Indicator Data imputation'!BA181&lt;&gt;"",1,0))</f>
        <v>0</v>
      </c>
      <c r="BA178" s="42">
        <f>IF('Indicator Data'!BB182="No Data",1,IF('Indicator Data imputation'!BB181&lt;&gt;"",1,0))</f>
        <v>0</v>
      </c>
      <c r="BB178" s="42">
        <f>IF('Indicator Data'!BC182="No Data",1,IF('Indicator Data imputation'!BC181&lt;&gt;"",1,0))</f>
        <v>0</v>
      </c>
      <c r="BC178" s="42">
        <f>IF('Indicator Data'!BD182="No Data",1,IF('Indicator Data imputation'!BD181&lt;&gt;"",1,0))</f>
        <v>0</v>
      </c>
      <c r="BD178" s="42">
        <f>IF('Indicator Data'!BE182="No Data",1,IF('Indicator Data imputation'!BE181&lt;&gt;"",1,0))</f>
        <v>0</v>
      </c>
      <c r="BE178" s="42">
        <f>IF('Indicator Data'!BF182="No Data",1,IF('Indicator Data imputation'!BF181&lt;&gt;"",1,0))</f>
        <v>1</v>
      </c>
      <c r="BF178" s="42">
        <f>IF('Indicator Data'!BG182="No Data",1,IF('Indicator Data imputation'!BG181&lt;&gt;"",1,0))</f>
        <v>0</v>
      </c>
      <c r="BG178" s="42">
        <f>IF('Indicator Data'!BH182="No Data",1,IF('Indicator Data imputation'!BH181&lt;&gt;"",1,0))</f>
        <v>0</v>
      </c>
      <c r="BH178" s="42">
        <f>IF('Indicator Data'!BI182="No Data",1,IF('Indicator Data imputation'!BI181&lt;&gt;"",1,0))</f>
        <v>0</v>
      </c>
      <c r="BI178" s="42">
        <f>IF('Indicator Data'!BJ182="No Data",1,IF('Indicator Data imputation'!BJ181&lt;&gt;"",1,0))</f>
        <v>1</v>
      </c>
      <c r="BJ178" s="42">
        <f>IF('Indicator Data'!BK182="No Data",1,IF('Indicator Data imputation'!BK181&lt;&gt;"",1,0))</f>
        <v>0</v>
      </c>
      <c r="BK178" s="42">
        <f>IF('Indicator Data'!BL182="No Data",1,IF('Indicator Data imputation'!BL181&lt;&gt;"",1,0))</f>
        <v>0</v>
      </c>
      <c r="BL178" s="42">
        <f>IF('Indicator Data'!BM182="No Data",1,IF('Indicator Data imputation'!BM181&lt;&gt;"",1,0))</f>
        <v>0</v>
      </c>
      <c r="BM178" s="42">
        <f>IF('Indicator Data'!BN182="No Data",1,IF('Indicator Data imputation'!BN181&lt;&gt;"",1,0))</f>
        <v>0</v>
      </c>
      <c r="BN178" s="42">
        <f>IF('Indicator Data'!BO182="No Data",1,IF('Indicator Data imputation'!BO181&lt;&gt;"",1,0))</f>
        <v>0</v>
      </c>
      <c r="BO178" s="42">
        <f>IF('Indicator Data'!BP182="No Data",1,IF('Indicator Data imputation'!BP181&lt;&gt;"",1,0))</f>
        <v>0</v>
      </c>
      <c r="BP178" s="42">
        <f>IF('Indicator Data'!BQ182="No Data",1,IF('Indicator Data imputation'!BQ181&lt;&gt;"",1,0))</f>
        <v>0</v>
      </c>
      <c r="BQ178" s="42">
        <f>IF('Indicator Data'!BR182="No Data",1,IF('Indicator Data imputation'!BR181&lt;&gt;"",1,0))</f>
        <v>0</v>
      </c>
      <c r="BR178" s="42">
        <f>IF('Indicator Data'!BS182="No Data",1,IF('Indicator Data imputation'!BS181&lt;&gt;"",1,0))</f>
        <v>0</v>
      </c>
      <c r="BS178" s="42">
        <f>IF('Indicator Data'!BT182="No Data",1,IF('Indicator Data imputation'!BT181&lt;&gt;"",1,0))</f>
        <v>0</v>
      </c>
      <c r="BT178" s="42">
        <f>IF('Indicator Data'!BU182="No Data",1,IF('Indicator Data imputation'!BU181&lt;&gt;"",1,0))</f>
        <v>0</v>
      </c>
      <c r="BU178">
        <f t="shared" si="8"/>
        <v>8</v>
      </c>
      <c r="BV178" s="44">
        <f t="shared" si="7"/>
        <v>0.10666666666666667</v>
      </c>
    </row>
    <row r="179" spans="1:74">
      <c r="A179" t="str">
        <f>'Indicator Data'!B183</f>
        <v>TUV</v>
      </c>
      <c r="B179" s="42">
        <f>IF('Indicator Data'!C183="No Data",1,IF('Indicator Data imputation'!C182&lt;&gt;"",1,0))</f>
        <v>0</v>
      </c>
      <c r="C179" s="42">
        <f>IF('Indicator Data'!D183="No Data",1,IF('Indicator Data imputation'!D182&lt;&gt;"",1,0))</f>
        <v>0</v>
      </c>
      <c r="D179" s="42">
        <f>IF('Indicator Data'!E183="No Data",1,IF('Indicator Data imputation'!E182&lt;&gt;"",1,0))</f>
        <v>0</v>
      </c>
      <c r="E179" s="42">
        <f>IF('Indicator Data'!F183="No Data",1,IF('Indicator Data imputation'!F182&lt;&gt;"",1,0))</f>
        <v>0</v>
      </c>
      <c r="F179" s="42">
        <f>IF('Indicator Data'!G183="No Data",1,IF('Indicator Data imputation'!G182&lt;&gt;"",1,0))</f>
        <v>0</v>
      </c>
      <c r="G179" s="42">
        <f>IF('Indicator Data'!H183="No Data",1,IF('Indicator Data imputation'!H182&lt;&gt;"",1,0))</f>
        <v>0</v>
      </c>
      <c r="H179" s="42">
        <f>IF('Indicator Data'!I183="No Data",1,IF('Indicator Data imputation'!I182&lt;&gt;"",1,0))</f>
        <v>0</v>
      </c>
      <c r="I179" s="42">
        <f>IF('Indicator Data'!J183="No Data",1,IF('Indicator Data imputation'!J182&lt;&gt;"",1,0))</f>
        <v>0</v>
      </c>
      <c r="J179" s="42">
        <f>IF('Indicator Data'!K183="No Data",1,IF('Indicator Data imputation'!K182&lt;&gt;"",1,0))</f>
        <v>0</v>
      </c>
      <c r="K179" s="42">
        <f>IF('Indicator Data'!L183="No Data",1,IF('Indicator Data imputation'!L182&lt;&gt;"",1,0))</f>
        <v>1</v>
      </c>
      <c r="L179" s="42">
        <f>IF('Indicator Data'!M183="No Data",1,IF('Indicator Data imputation'!M182&lt;&gt;"",1,0))</f>
        <v>1</v>
      </c>
      <c r="M179" s="42">
        <f>IF('Indicator Data'!N183="No Data",1,IF('Indicator Data imputation'!N182&lt;&gt;"",1,0))</f>
        <v>1</v>
      </c>
      <c r="N179" s="42">
        <f>IF('Indicator Data'!O183="No Data",1,IF('Indicator Data imputation'!O182&lt;&gt;"",1,0))</f>
        <v>1</v>
      </c>
      <c r="O179" s="42">
        <f>IF('Indicator Data'!P183="No Data",1,IF('Indicator Data imputation'!P182&lt;&gt;"",1,0))</f>
        <v>1</v>
      </c>
      <c r="P179" s="42">
        <f>IF('Indicator Data'!Q183="No Data",1,IF('Indicator Data imputation'!Q182&lt;&gt;"",1,0))</f>
        <v>0</v>
      </c>
      <c r="Q179" s="42">
        <f>IF('Indicator Data'!R183="No Data",1,IF('Indicator Data imputation'!R182&lt;&gt;"",1,0))</f>
        <v>0</v>
      </c>
      <c r="R179" s="42">
        <f>IF('Indicator Data'!S183="No Data",1,IF('Indicator Data imputation'!S182&lt;&gt;"",1,0))</f>
        <v>0</v>
      </c>
      <c r="S179" s="42">
        <f>IF('Indicator Data'!T183="No Data",1,IF('Indicator Data imputation'!T182&lt;&gt;"",1,0))</f>
        <v>0</v>
      </c>
      <c r="T179" s="42">
        <f>IF('Indicator Data'!U183="No Data",1,IF('Indicator Data imputation'!U182&lt;&gt;"",1,0))</f>
        <v>0</v>
      </c>
      <c r="U179" s="42">
        <f>IF('Indicator Data'!V183="No Data",1,IF('Indicator Data imputation'!V182&lt;&gt;"",1,0))</f>
        <v>0</v>
      </c>
      <c r="V179" s="42">
        <f>IF('Indicator Data'!W183="No Data",1,IF('Indicator Data imputation'!W182&lt;&gt;"",1,0))</f>
        <v>0</v>
      </c>
      <c r="W179" s="42">
        <f>IF('Indicator Data'!X183="No Data",1,IF('Indicator Data imputation'!X182&lt;&gt;"",1,0))</f>
        <v>0</v>
      </c>
      <c r="X179" s="42">
        <f>IF('Indicator Data'!Y183="No Data",1,IF('Indicator Data imputation'!Y182&lt;&gt;"",1,0))</f>
        <v>0</v>
      </c>
      <c r="Y179" s="42">
        <f>IF('Indicator Data'!Z183="No Data",1,IF('Indicator Data imputation'!Z182&lt;&gt;"",1,0))</f>
        <v>0</v>
      </c>
      <c r="Z179" s="42">
        <f>IF('Indicator Data'!AA183="No Data",1,IF('Indicator Data imputation'!AA182&lt;&gt;"",1,0))</f>
        <v>0</v>
      </c>
      <c r="AA179" s="42">
        <f>IF('Indicator Data'!AB183="No Data",1,IF('Indicator Data imputation'!AB182&lt;&gt;"",1,0))</f>
        <v>1</v>
      </c>
      <c r="AB179" s="42">
        <f>IF('Indicator Data'!AC183="No Data",1,IF('Indicator Data imputation'!AC182&lt;&gt;"",1,0))</f>
        <v>0</v>
      </c>
      <c r="AC179" s="42">
        <f>IF('Indicator Data'!AD183="No Data",1,IF('Indicator Data imputation'!AD182&lt;&gt;"",1,0))</f>
        <v>0</v>
      </c>
      <c r="AD179" s="42">
        <f>IF('Indicator Data'!AE183="No Data",1,IF('Indicator Data imputation'!AE182&lt;&gt;"",1,0))</f>
        <v>0</v>
      </c>
      <c r="AE179" s="42">
        <f>IF('Indicator Data'!AF183="No Data",1,IF('Indicator Data imputation'!AF182&lt;&gt;"",1,0))</f>
        <v>0</v>
      </c>
      <c r="AF179" s="42">
        <f>IF('Indicator Data'!AG183="No Data",1,IF('Indicator Data imputation'!AG182&lt;&gt;"",1,0))</f>
        <v>0</v>
      </c>
      <c r="AG179" s="42">
        <f>IF('Indicator Data'!AH183="No Data",1,IF('Indicator Data imputation'!AH182&lt;&gt;"",1,0))</f>
        <v>0</v>
      </c>
      <c r="AH179" s="42">
        <f>IF('Indicator Data'!AI183="No Data",1,IF('Indicator Data imputation'!AI182&lt;&gt;"",1,0))</f>
        <v>0</v>
      </c>
      <c r="AI179" s="42">
        <f>IF('Indicator Data'!AJ183="No Data",1,IF('Indicator Data imputation'!AJ182&lt;&gt;"",1,0))</f>
        <v>0</v>
      </c>
      <c r="AJ179" s="42">
        <f>IF('Indicator Data'!AK183="No Data",1,IF('Indicator Data imputation'!AK182&lt;&gt;"",1,0))</f>
        <v>0</v>
      </c>
      <c r="AK179" s="42">
        <f>IF('Indicator Data'!AL183="No Data",1,IF('Indicator Data imputation'!AL182&lt;&gt;"",1,0))</f>
        <v>0</v>
      </c>
      <c r="AL179" s="42">
        <f>IF('Indicator Data'!AM183="No Data",1,IF('Indicator Data imputation'!AM182&lt;&gt;"",1,0))</f>
        <v>0</v>
      </c>
      <c r="AM179" s="42">
        <f>IF('Indicator Data'!AN183="No Data",1,IF('Indicator Data imputation'!AN182&lt;&gt;"",1,0))</f>
        <v>0</v>
      </c>
      <c r="AN179" s="42">
        <f>IF('Indicator Data'!AO183="No Data",1,IF('Indicator Data imputation'!AO182&lt;&gt;"",1,0))</f>
        <v>0</v>
      </c>
      <c r="AO179" s="42">
        <f>IF('Indicator Data'!AP183="No Data",1,IF('Indicator Data imputation'!AP182&lt;&gt;"",1,0))</f>
        <v>0</v>
      </c>
      <c r="AP179" s="42">
        <f>IF('Indicator Data'!AQ183="No Data",1,IF('Indicator Data imputation'!AQ182&lt;&gt;"",1,0))</f>
        <v>0</v>
      </c>
      <c r="AQ179" s="42">
        <f>IF('Indicator Data'!AR183="No Data",1,IF('Indicator Data imputation'!AR182&lt;&gt;"",1,0))</f>
        <v>1</v>
      </c>
      <c r="AR179" s="42">
        <f>IF('Indicator Data'!AS183="No Data",1,IF('Indicator Data imputation'!AS182&lt;&gt;"",1,0))</f>
        <v>1</v>
      </c>
      <c r="AS179" s="42">
        <f>IF('Indicator Data'!AT183="No Data",1,IF('Indicator Data imputation'!AT182&lt;&gt;"",1,0))</f>
        <v>1</v>
      </c>
      <c r="AT179" s="42">
        <f>IF('Indicator Data'!AU183="No Data",1,IF('Indicator Data imputation'!AU182&lt;&gt;"",1,0))</f>
        <v>0</v>
      </c>
      <c r="AU179" s="42">
        <f>IF('Indicator Data'!AV183="No Data",1,IF('Indicator Data imputation'!AV182&lt;&gt;"",1,0))</f>
        <v>1</v>
      </c>
      <c r="AV179" s="42">
        <f>IF('Indicator Data'!AW183="No Data",1,IF('Indicator Data imputation'!AW182&lt;&gt;"",1,0))</f>
        <v>0</v>
      </c>
      <c r="AW179" s="42">
        <f>IF('Indicator Data'!AX183="No Data",1,IF('Indicator Data imputation'!AX182&lt;&gt;"",1,0))</f>
        <v>0</v>
      </c>
      <c r="AX179" s="42">
        <f>IF('Indicator Data'!AY183="No Data",1,IF('Indicator Data imputation'!AY182&lt;&gt;"",1,0))</f>
        <v>0</v>
      </c>
      <c r="AY179" s="42">
        <f>IF('Indicator Data'!AZ183="No Data",1,IF('Indicator Data imputation'!AZ182&lt;&gt;"",1,0))</f>
        <v>0</v>
      </c>
      <c r="AZ179" s="42">
        <f>IF('Indicator Data'!BA183="No Data",1,IF('Indicator Data imputation'!BA182&lt;&gt;"",1,0))</f>
        <v>0</v>
      </c>
      <c r="BA179" s="42">
        <f>IF('Indicator Data'!BB183="No Data",1,IF('Indicator Data imputation'!BB182&lt;&gt;"",1,0))</f>
        <v>0</v>
      </c>
      <c r="BB179" s="42">
        <f>IF('Indicator Data'!BC183="No Data",1,IF('Indicator Data imputation'!BC182&lt;&gt;"",1,0))</f>
        <v>0</v>
      </c>
      <c r="BC179" s="42">
        <f>IF('Indicator Data'!BD183="No Data",1,IF('Indicator Data imputation'!BD182&lt;&gt;"",1,0))</f>
        <v>1</v>
      </c>
      <c r="BD179" s="42">
        <f>IF('Indicator Data'!BE183="No Data",1,IF('Indicator Data imputation'!BE182&lt;&gt;"",1,0))</f>
        <v>1</v>
      </c>
      <c r="BE179" s="42">
        <f>IF('Indicator Data'!BF183="No Data",1,IF('Indicator Data imputation'!BF182&lt;&gt;"",1,0))</f>
        <v>1</v>
      </c>
      <c r="BF179" s="42">
        <f>IF('Indicator Data'!BG183="No Data",1,IF('Indicator Data imputation'!BG182&lt;&gt;"",1,0))</f>
        <v>0</v>
      </c>
      <c r="BG179" s="42">
        <f>IF('Indicator Data'!BH183="No Data",1,IF('Indicator Data imputation'!BH182&lt;&gt;"",1,0))</f>
        <v>1</v>
      </c>
      <c r="BH179" s="42">
        <f>IF('Indicator Data'!BI183="No Data",1,IF('Indicator Data imputation'!BI182&lt;&gt;"",1,0))</f>
        <v>0</v>
      </c>
      <c r="BI179" s="42">
        <f>IF('Indicator Data'!BJ183="No Data",1,IF('Indicator Data imputation'!BJ182&lt;&gt;"",1,0))</f>
        <v>1</v>
      </c>
      <c r="BJ179" s="42">
        <f>IF('Indicator Data'!BK183="No Data",1,IF('Indicator Data imputation'!BK182&lt;&gt;"",1,0))</f>
        <v>0</v>
      </c>
      <c r="BK179" s="42">
        <f>IF('Indicator Data'!BL183="No Data",1,IF('Indicator Data imputation'!BL182&lt;&gt;"",1,0))</f>
        <v>0</v>
      </c>
      <c r="BL179" s="42">
        <f>IF('Indicator Data'!BM183="No Data",1,IF('Indicator Data imputation'!BM182&lt;&gt;"",1,0))</f>
        <v>0</v>
      </c>
      <c r="BM179" s="42">
        <f>IF('Indicator Data'!BN183="No Data",1,IF('Indicator Data imputation'!BN182&lt;&gt;"",1,0))</f>
        <v>0</v>
      </c>
      <c r="BN179" s="42">
        <f>IF('Indicator Data'!BO183="No Data",1,IF('Indicator Data imputation'!BO182&lt;&gt;"",1,0))</f>
        <v>0</v>
      </c>
      <c r="BO179" s="42">
        <f>IF('Indicator Data'!BP183="No Data",1,IF('Indicator Data imputation'!BP182&lt;&gt;"",1,0))</f>
        <v>0</v>
      </c>
      <c r="BP179" s="42">
        <f>IF('Indicator Data'!BQ183="No Data",1,IF('Indicator Data imputation'!BQ182&lt;&gt;"",1,0))</f>
        <v>0</v>
      </c>
      <c r="BQ179" s="42">
        <f>IF('Indicator Data'!BR183="No Data",1,IF('Indicator Data imputation'!BR182&lt;&gt;"",1,0))</f>
        <v>0</v>
      </c>
      <c r="BR179" s="42">
        <f>IF('Indicator Data'!BS183="No Data",1,IF('Indicator Data imputation'!BS182&lt;&gt;"",1,0))</f>
        <v>0</v>
      </c>
      <c r="BS179" s="42">
        <f>IF('Indicator Data'!BT183="No Data",1,IF('Indicator Data imputation'!BT182&lt;&gt;"",1,0))</f>
        <v>0</v>
      </c>
      <c r="BT179" s="42">
        <f>IF('Indicator Data'!BU183="No Data",1,IF('Indicator Data imputation'!BU182&lt;&gt;"",1,0))</f>
        <v>1</v>
      </c>
      <c r="BU179">
        <f t="shared" si="8"/>
        <v>16</v>
      </c>
      <c r="BV179" s="44">
        <f t="shared" si="7"/>
        <v>0.21333333333333335</v>
      </c>
    </row>
    <row r="180" spans="1:74">
      <c r="A180" t="str">
        <f>'Indicator Data'!B184</f>
        <v>UGA</v>
      </c>
      <c r="B180" s="42">
        <f>IF('Indicator Data'!C184="No Data",1,IF('Indicator Data imputation'!C183&lt;&gt;"",1,0))</f>
        <v>0</v>
      </c>
      <c r="C180" s="42">
        <f>IF('Indicator Data'!D184="No Data",1,IF('Indicator Data imputation'!D183&lt;&gt;"",1,0))</f>
        <v>0</v>
      </c>
      <c r="D180" s="42">
        <f>IF('Indicator Data'!E184="No Data",1,IF('Indicator Data imputation'!E183&lt;&gt;"",1,0))</f>
        <v>0</v>
      </c>
      <c r="E180" s="42">
        <f>IF('Indicator Data'!F184="No Data",1,IF('Indicator Data imputation'!F183&lt;&gt;"",1,0))</f>
        <v>0</v>
      </c>
      <c r="F180" s="42">
        <f>IF('Indicator Data'!G184="No Data",1,IF('Indicator Data imputation'!G183&lt;&gt;"",1,0))</f>
        <v>0</v>
      </c>
      <c r="G180" s="42">
        <f>IF('Indicator Data'!H184="No Data",1,IF('Indicator Data imputation'!H183&lt;&gt;"",1,0))</f>
        <v>0</v>
      </c>
      <c r="H180" s="42">
        <f>IF('Indicator Data'!I184="No Data",1,IF('Indicator Data imputation'!I183&lt;&gt;"",1,0))</f>
        <v>0</v>
      </c>
      <c r="I180" s="42">
        <f>IF('Indicator Data'!J184="No Data",1,IF('Indicator Data imputation'!J183&lt;&gt;"",1,0))</f>
        <v>0</v>
      </c>
      <c r="J180" s="42">
        <f>IF('Indicator Data'!K184="No Data",1,IF('Indicator Data imputation'!K183&lt;&gt;"",1,0))</f>
        <v>0</v>
      </c>
      <c r="K180" s="42">
        <f>IF('Indicator Data'!L184="No Data",1,IF('Indicator Data imputation'!L183&lt;&gt;"",1,0))</f>
        <v>0</v>
      </c>
      <c r="L180" s="42">
        <f>IF('Indicator Data'!M184="No Data",1,IF('Indicator Data imputation'!M183&lt;&gt;"",1,0))</f>
        <v>0</v>
      </c>
      <c r="M180" s="42">
        <f>IF('Indicator Data'!N184="No Data",1,IF('Indicator Data imputation'!N183&lt;&gt;"",1,0))</f>
        <v>0</v>
      </c>
      <c r="N180" s="42">
        <f>IF('Indicator Data'!O184="No Data",1,IF('Indicator Data imputation'!O183&lt;&gt;"",1,0))</f>
        <v>0</v>
      </c>
      <c r="O180" s="42">
        <f>IF('Indicator Data'!P184="No Data",1,IF('Indicator Data imputation'!P183&lt;&gt;"",1,0))</f>
        <v>0</v>
      </c>
      <c r="P180" s="42">
        <f>IF('Indicator Data'!Q184="No Data",1,IF('Indicator Data imputation'!Q183&lt;&gt;"",1,0))</f>
        <v>0</v>
      </c>
      <c r="Q180" s="42">
        <f>IF('Indicator Data'!R184="No Data",1,IF('Indicator Data imputation'!R183&lt;&gt;"",1,0))</f>
        <v>0</v>
      </c>
      <c r="R180" s="42">
        <f>IF('Indicator Data'!S184="No Data",1,IF('Indicator Data imputation'!S183&lt;&gt;"",1,0))</f>
        <v>0</v>
      </c>
      <c r="S180" s="42">
        <f>IF('Indicator Data'!T184="No Data",1,IF('Indicator Data imputation'!T183&lt;&gt;"",1,0))</f>
        <v>0</v>
      </c>
      <c r="T180" s="42">
        <f>IF('Indicator Data'!U184="No Data",1,IF('Indicator Data imputation'!U183&lt;&gt;"",1,0))</f>
        <v>0</v>
      </c>
      <c r="U180" s="42">
        <f>IF('Indicator Data'!V184="No Data",1,IF('Indicator Data imputation'!V183&lt;&gt;"",1,0))</f>
        <v>0</v>
      </c>
      <c r="V180" s="42">
        <f>IF('Indicator Data'!W184="No Data",1,IF('Indicator Data imputation'!W183&lt;&gt;"",1,0))</f>
        <v>0</v>
      </c>
      <c r="W180" s="42">
        <f>IF('Indicator Data'!X184="No Data",1,IF('Indicator Data imputation'!X183&lt;&gt;"",1,0))</f>
        <v>0</v>
      </c>
      <c r="X180" s="42">
        <f>IF('Indicator Data'!Y184="No Data",1,IF('Indicator Data imputation'!Y183&lt;&gt;"",1,0))</f>
        <v>0</v>
      </c>
      <c r="Y180" s="42">
        <f>IF('Indicator Data'!Z184="No Data",1,IF('Indicator Data imputation'!Z183&lt;&gt;"",1,0))</f>
        <v>0</v>
      </c>
      <c r="Z180" s="42">
        <f>IF('Indicator Data'!AA184="No Data",1,IF('Indicator Data imputation'!AA183&lt;&gt;"",1,0))</f>
        <v>0</v>
      </c>
      <c r="AA180" s="42">
        <f>IF('Indicator Data'!AB184="No Data",1,IF('Indicator Data imputation'!AB183&lt;&gt;"",1,0))</f>
        <v>0</v>
      </c>
      <c r="AB180" s="42">
        <f>IF('Indicator Data'!AC184="No Data",1,IF('Indicator Data imputation'!AC183&lt;&gt;"",1,0))</f>
        <v>0</v>
      </c>
      <c r="AC180" s="42">
        <f>IF('Indicator Data'!AD184="No Data",1,IF('Indicator Data imputation'!AD183&lt;&gt;"",1,0))</f>
        <v>0</v>
      </c>
      <c r="AD180" s="42">
        <f>IF('Indicator Data'!AE184="No Data",1,IF('Indicator Data imputation'!AE183&lt;&gt;"",1,0))</f>
        <v>0</v>
      </c>
      <c r="AE180" s="42">
        <f>IF('Indicator Data'!AF184="No Data",1,IF('Indicator Data imputation'!AF183&lt;&gt;"",1,0))</f>
        <v>0</v>
      </c>
      <c r="AF180" s="42">
        <f>IF('Indicator Data'!AG184="No Data",1,IF('Indicator Data imputation'!AG183&lt;&gt;"",1,0))</f>
        <v>0</v>
      </c>
      <c r="AG180" s="42">
        <f>IF('Indicator Data'!AH184="No Data",1,IF('Indicator Data imputation'!AH183&lt;&gt;"",1,0))</f>
        <v>0</v>
      </c>
      <c r="AH180" s="42">
        <f>IF('Indicator Data'!AI184="No Data",1,IF('Indicator Data imputation'!AI183&lt;&gt;"",1,0))</f>
        <v>0</v>
      </c>
      <c r="AI180" s="42">
        <f>IF('Indicator Data'!AJ184="No Data",1,IF('Indicator Data imputation'!AJ183&lt;&gt;"",1,0))</f>
        <v>0</v>
      </c>
      <c r="AJ180" s="42">
        <f>IF('Indicator Data'!AK184="No Data",1,IF('Indicator Data imputation'!AK183&lt;&gt;"",1,0))</f>
        <v>0</v>
      </c>
      <c r="AK180" s="42">
        <f>IF('Indicator Data'!AL184="No Data",1,IF('Indicator Data imputation'!AL183&lt;&gt;"",1,0))</f>
        <v>0</v>
      </c>
      <c r="AL180" s="42">
        <f>IF('Indicator Data'!AM184="No Data",1,IF('Indicator Data imputation'!AM183&lt;&gt;"",1,0))</f>
        <v>0</v>
      </c>
      <c r="AM180" s="42">
        <f>IF('Indicator Data'!AN184="No Data",1,IF('Indicator Data imputation'!AN183&lt;&gt;"",1,0))</f>
        <v>0</v>
      </c>
      <c r="AN180" s="42">
        <f>IF('Indicator Data'!AO184="No Data",1,IF('Indicator Data imputation'!AO183&lt;&gt;"",1,0))</f>
        <v>0</v>
      </c>
      <c r="AO180" s="42">
        <f>IF('Indicator Data'!AP184="No Data",1,IF('Indicator Data imputation'!AP183&lt;&gt;"",1,0))</f>
        <v>0</v>
      </c>
      <c r="AP180" s="42">
        <f>IF('Indicator Data'!AQ184="No Data",1,IF('Indicator Data imputation'!AQ183&lt;&gt;"",1,0))</f>
        <v>0</v>
      </c>
      <c r="AQ180" s="42">
        <f>IF('Indicator Data'!AR184="No Data",1,IF('Indicator Data imputation'!AR183&lt;&gt;"",1,0))</f>
        <v>0</v>
      </c>
      <c r="AR180" s="42">
        <f>IF('Indicator Data'!AS184="No Data",1,IF('Indicator Data imputation'!AS183&lt;&gt;"",1,0))</f>
        <v>0</v>
      </c>
      <c r="AS180" s="42">
        <f>IF('Indicator Data'!AT184="No Data",1,IF('Indicator Data imputation'!AT183&lt;&gt;"",1,0))</f>
        <v>0</v>
      </c>
      <c r="AT180" s="42">
        <f>IF('Indicator Data'!AU184="No Data",1,IF('Indicator Data imputation'!AU183&lt;&gt;"",1,0))</f>
        <v>0</v>
      </c>
      <c r="AU180" s="42">
        <f>IF('Indicator Data'!AV184="No Data",1,IF('Indicator Data imputation'!AV183&lt;&gt;"",1,0))</f>
        <v>0</v>
      </c>
      <c r="AV180" s="42">
        <f>IF('Indicator Data'!AW184="No Data",1,IF('Indicator Data imputation'!AW183&lt;&gt;"",1,0))</f>
        <v>0</v>
      </c>
      <c r="AW180" s="42">
        <f>IF('Indicator Data'!AX184="No Data",1,IF('Indicator Data imputation'!AX183&lt;&gt;"",1,0))</f>
        <v>0</v>
      </c>
      <c r="AX180" s="42">
        <f>IF('Indicator Data'!AY184="No Data",1,IF('Indicator Data imputation'!AY183&lt;&gt;"",1,0))</f>
        <v>0</v>
      </c>
      <c r="AY180" s="42">
        <f>IF('Indicator Data'!AZ184="No Data",1,IF('Indicator Data imputation'!AZ183&lt;&gt;"",1,0))</f>
        <v>0</v>
      </c>
      <c r="AZ180" s="42">
        <f>IF('Indicator Data'!BA184="No Data",1,IF('Indicator Data imputation'!BA183&lt;&gt;"",1,0))</f>
        <v>0</v>
      </c>
      <c r="BA180" s="42">
        <f>IF('Indicator Data'!BB184="No Data",1,IF('Indicator Data imputation'!BB183&lt;&gt;"",1,0))</f>
        <v>0</v>
      </c>
      <c r="BB180" s="42">
        <f>IF('Indicator Data'!BC184="No Data",1,IF('Indicator Data imputation'!BC183&lt;&gt;"",1,0))</f>
        <v>0</v>
      </c>
      <c r="BC180" s="42">
        <f>IF('Indicator Data'!BD184="No Data",1,IF('Indicator Data imputation'!BD183&lt;&gt;"",1,0))</f>
        <v>0</v>
      </c>
      <c r="BD180" s="42">
        <f>IF('Indicator Data'!BE184="No Data",1,IF('Indicator Data imputation'!BE183&lt;&gt;"",1,0))</f>
        <v>0</v>
      </c>
      <c r="BE180" s="42">
        <f>IF('Indicator Data'!BF184="No Data",1,IF('Indicator Data imputation'!BF183&lt;&gt;"",1,0))</f>
        <v>1</v>
      </c>
      <c r="BF180" s="42">
        <f>IF('Indicator Data'!BG184="No Data",1,IF('Indicator Data imputation'!BG183&lt;&gt;"",1,0))</f>
        <v>0</v>
      </c>
      <c r="BG180" s="42">
        <f>IF('Indicator Data'!BH184="No Data",1,IF('Indicator Data imputation'!BH183&lt;&gt;"",1,0))</f>
        <v>0</v>
      </c>
      <c r="BH180" s="42">
        <f>IF('Indicator Data'!BI184="No Data",1,IF('Indicator Data imputation'!BI183&lt;&gt;"",1,0))</f>
        <v>0</v>
      </c>
      <c r="BI180" s="42">
        <f>IF('Indicator Data'!BJ184="No Data",1,IF('Indicator Data imputation'!BJ183&lt;&gt;"",1,0))</f>
        <v>0</v>
      </c>
      <c r="BJ180" s="42">
        <f>IF('Indicator Data'!BK184="No Data",1,IF('Indicator Data imputation'!BK183&lt;&gt;"",1,0))</f>
        <v>0</v>
      </c>
      <c r="BK180" s="42">
        <f>IF('Indicator Data'!BL184="No Data",1,IF('Indicator Data imputation'!BL183&lt;&gt;"",1,0))</f>
        <v>0</v>
      </c>
      <c r="BL180" s="42">
        <f>IF('Indicator Data'!BM184="No Data",1,IF('Indicator Data imputation'!BM183&lt;&gt;"",1,0))</f>
        <v>0</v>
      </c>
      <c r="BM180" s="42">
        <f>IF('Indicator Data'!BN184="No Data",1,IF('Indicator Data imputation'!BN183&lt;&gt;"",1,0))</f>
        <v>0</v>
      </c>
      <c r="BN180" s="42">
        <f>IF('Indicator Data'!BO184="No Data",1,IF('Indicator Data imputation'!BO183&lt;&gt;"",1,0))</f>
        <v>0</v>
      </c>
      <c r="BO180" s="42">
        <f>IF('Indicator Data'!BP184="No Data",1,IF('Indicator Data imputation'!BP183&lt;&gt;"",1,0))</f>
        <v>0</v>
      </c>
      <c r="BP180" s="42">
        <f>IF('Indicator Data'!BQ184="No Data",1,IF('Indicator Data imputation'!BQ183&lt;&gt;"",1,0))</f>
        <v>0</v>
      </c>
      <c r="BQ180" s="42">
        <f>IF('Indicator Data'!BR184="No Data",1,IF('Indicator Data imputation'!BR183&lt;&gt;"",1,0))</f>
        <v>0</v>
      </c>
      <c r="BR180" s="42">
        <f>IF('Indicator Data'!BS184="No Data",1,IF('Indicator Data imputation'!BS183&lt;&gt;"",1,0))</f>
        <v>0</v>
      </c>
      <c r="BS180" s="42">
        <f>IF('Indicator Data'!BT184="No Data",1,IF('Indicator Data imputation'!BT183&lt;&gt;"",1,0))</f>
        <v>0</v>
      </c>
      <c r="BT180" s="42">
        <f>IF('Indicator Data'!BU184="No Data",1,IF('Indicator Data imputation'!BU183&lt;&gt;"",1,0))</f>
        <v>0</v>
      </c>
      <c r="BU180">
        <f t="shared" si="8"/>
        <v>1</v>
      </c>
      <c r="BV180" s="44">
        <f t="shared" si="7"/>
        <v>1.3333333333333334E-2</v>
      </c>
    </row>
    <row r="181" spans="1:74">
      <c r="A181" t="str">
        <f>'Indicator Data'!B185</f>
        <v>UKR</v>
      </c>
      <c r="B181" s="42">
        <f>IF('Indicator Data'!C185="No Data",1,IF('Indicator Data imputation'!C184&lt;&gt;"",1,0))</f>
        <v>0</v>
      </c>
      <c r="C181" s="42">
        <f>IF('Indicator Data'!D185="No Data",1,IF('Indicator Data imputation'!D184&lt;&gt;"",1,0))</f>
        <v>0</v>
      </c>
      <c r="D181" s="42">
        <f>IF('Indicator Data'!E185="No Data",1,IF('Indicator Data imputation'!E184&lt;&gt;"",1,0))</f>
        <v>0</v>
      </c>
      <c r="E181" s="42">
        <f>IF('Indicator Data'!F185="No Data",1,IF('Indicator Data imputation'!F184&lt;&gt;"",1,0))</f>
        <v>0</v>
      </c>
      <c r="F181" s="42">
        <f>IF('Indicator Data'!G185="No Data",1,IF('Indicator Data imputation'!G184&lt;&gt;"",1,0))</f>
        <v>0</v>
      </c>
      <c r="G181" s="42">
        <f>IF('Indicator Data'!H185="No Data",1,IF('Indicator Data imputation'!H184&lt;&gt;"",1,0))</f>
        <v>0</v>
      </c>
      <c r="H181" s="42">
        <f>IF('Indicator Data'!I185="No Data",1,IF('Indicator Data imputation'!I184&lt;&gt;"",1,0))</f>
        <v>0</v>
      </c>
      <c r="I181" s="42">
        <f>IF('Indicator Data'!J185="No Data",1,IF('Indicator Data imputation'!J184&lt;&gt;"",1,0))</f>
        <v>0</v>
      </c>
      <c r="J181" s="42">
        <f>IF('Indicator Data'!K185="No Data",1,IF('Indicator Data imputation'!K184&lt;&gt;"",1,0))</f>
        <v>0</v>
      </c>
      <c r="K181" s="42">
        <f>IF('Indicator Data'!L185="No Data",1,IF('Indicator Data imputation'!L184&lt;&gt;"",1,0))</f>
        <v>0</v>
      </c>
      <c r="L181" s="42">
        <f>IF('Indicator Data'!M185="No Data",1,IF('Indicator Data imputation'!M184&lt;&gt;"",1,0))</f>
        <v>0</v>
      </c>
      <c r="M181" s="42">
        <f>IF('Indicator Data'!N185="No Data",1,IF('Indicator Data imputation'!N184&lt;&gt;"",1,0))</f>
        <v>1</v>
      </c>
      <c r="N181" s="42">
        <f>IF('Indicator Data'!O185="No Data",1,IF('Indicator Data imputation'!O184&lt;&gt;"",1,0))</f>
        <v>1</v>
      </c>
      <c r="O181" s="42">
        <f>IF('Indicator Data'!P185="No Data",1,IF('Indicator Data imputation'!P184&lt;&gt;"",1,0))</f>
        <v>1</v>
      </c>
      <c r="P181" s="42">
        <f>IF('Indicator Data'!Q185="No Data",1,IF('Indicator Data imputation'!Q184&lt;&gt;"",1,0))</f>
        <v>0</v>
      </c>
      <c r="Q181" s="42">
        <f>IF('Indicator Data'!R185="No Data",1,IF('Indicator Data imputation'!R184&lt;&gt;"",1,0))</f>
        <v>0</v>
      </c>
      <c r="R181" s="42">
        <f>IF('Indicator Data'!S185="No Data",1,IF('Indicator Data imputation'!S184&lt;&gt;"",1,0))</f>
        <v>0</v>
      </c>
      <c r="S181" s="42">
        <f>IF('Indicator Data'!T185="No Data",1,IF('Indicator Data imputation'!T184&lt;&gt;"",1,0))</f>
        <v>0</v>
      </c>
      <c r="T181" s="42">
        <f>IF('Indicator Data'!U185="No Data",1,IF('Indicator Data imputation'!U184&lt;&gt;"",1,0))</f>
        <v>0</v>
      </c>
      <c r="U181" s="42">
        <f>IF('Indicator Data'!V185="No Data",1,IF('Indicator Data imputation'!V184&lt;&gt;"",1,0))</f>
        <v>0</v>
      </c>
      <c r="V181" s="42">
        <f>IF('Indicator Data'!W185="No Data",1,IF('Indicator Data imputation'!W184&lt;&gt;"",1,0))</f>
        <v>0</v>
      </c>
      <c r="W181" s="42">
        <f>IF('Indicator Data'!X185="No Data",1,IF('Indicator Data imputation'!X184&lt;&gt;"",1,0))</f>
        <v>0</v>
      </c>
      <c r="X181" s="42">
        <f>IF('Indicator Data'!Y185="No Data",1,IF('Indicator Data imputation'!Y184&lt;&gt;"",1,0))</f>
        <v>0</v>
      </c>
      <c r="Y181" s="42">
        <f>IF('Indicator Data'!Z185="No Data",1,IF('Indicator Data imputation'!Z184&lt;&gt;"",1,0))</f>
        <v>0</v>
      </c>
      <c r="Z181" s="42">
        <f>IF('Indicator Data'!AA185="No Data",1,IF('Indicator Data imputation'!AA184&lt;&gt;"",1,0))</f>
        <v>1</v>
      </c>
      <c r="AA181" s="42">
        <f>IF('Indicator Data'!AB185="No Data",1,IF('Indicator Data imputation'!AB184&lt;&gt;"",1,0))</f>
        <v>0</v>
      </c>
      <c r="AB181" s="42">
        <f>IF('Indicator Data'!AC185="No Data",1,IF('Indicator Data imputation'!AC184&lt;&gt;"",1,0))</f>
        <v>0</v>
      </c>
      <c r="AC181" s="42">
        <f>IF('Indicator Data'!AD185="No Data",1,IF('Indicator Data imputation'!AD184&lt;&gt;"",1,0))</f>
        <v>1</v>
      </c>
      <c r="AD181" s="42">
        <f>IF('Indicator Data'!AE185="No Data",1,IF('Indicator Data imputation'!AE184&lt;&gt;"",1,0))</f>
        <v>0</v>
      </c>
      <c r="AE181" s="42">
        <f>IF('Indicator Data'!AF185="No Data",1,IF('Indicator Data imputation'!AF184&lt;&gt;"",1,0))</f>
        <v>0</v>
      </c>
      <c r="AF181" s="42">
        <f>IF('Indicator Data'!AG185="No Data",1,IF('Indicator Data imputation'!AG184&lt;&gt;"",1,0))</f>
        <v>0</v>
      </c>
      <c r="AG181" s="42">
        <f>IF('Indicator Data'!AH185="No Data",1,IF('Indicator Data imputation'!AH184&lt;&gt;"",1,0))</f>
        <v>0</v>
      </c>
      <c r="AH181" s="42">
        <f>IF('Indicator Data'!AI185="No Data",1,IF('Indicator Data imputation'!AI184&lt;&gt;"",1,0))</f>
        <v>0</v>
      </c>
      <c r="AI181" s="42">
        <f>IF('Indicator Data'!AJ185="No Data",1,IF('Indicator Data imputation'!AJ184&lt;&gt;"",1,0))</f>
        <v>0</v>
      </c>
      <c r="AJ181" s="42">
        <f>IF('Indicator Data'!AK185="No Data",1,IF('Indicator Data imputation'!AK184&lt;&gt;"",1,0))</f>
        <v>0</v>
      </c>
      <c r="AK181" s="42">
        <f>IF('Indicator Data'!AL185="No Data",1,IF('Indicator Data imputation'!AL184&lt;&gt;"",1,0))</f>
        <v>0</v>
      </c>
      <c r="AL181" s="42">
        <f>IF('Indicator Data'!AM185="No Data",1,IF('Indicator Data imputation'!AM184&lt;&gt;"",1,0))</f>
        <v>0</v>
      </c>
      <c r="AM181" s="42">
        <f>IF('Indicator Data'!AN185="No Data",1,IF('Indicator Data imputation'!AN184&lt;&gt;"",1,0))</f>
        <v>0</v>
      </c>
      <c r="AN181" s="42">
        <f>IF('Indicator Data'!AO185="No Data",1,IF('Indicator Data imputation'!AO184&lt;&gt;"",1,0))</f>
        <v>0</v>
      </c>
      <c r="AO181" s="42">
        <f>IF('Indicator Data'!AP185="No Data",1,IF('Indicator Data imputation'!AP184&lt;&gt;"",1,0))</f>
        <v>1</v>
      </c>
      <c r="AP181" s="42">
        <f>IF('Indicator Data'!AQ185="No Data",1,IF('Indicator Data imputation'!AQ184&lt;&gt;"",1,0))</f>
        <v>0</v>
      </c>
      <c r="AQ181" s="42">
        <f>IF('Indicator Data'!AR185="No Data",1,IF('Indicator Data imputation'!AR184&lt;&gt;"",1,0))</f>
        <v>0</v>
      </c>
      <c r="AR181" s="42">
        <f>IF('Indicator Data'!AS185="No Data",1,IF('Indicator Data imputation'!AS184&lt;&gt;"",1,0))</f>
        <v>1</v>
      </c>
      <c r="AS181" s="42">
        <f>IF('Indicator Data'!AT185="No Data",1,IF('Indicator Data imputation'!AT184&lt;&gt;"",1,0))</f>
        <v>1</v>
      </c>
      <c r="AT181" s="42">
        <f>IF('Indicator Data'!AU185="No Data",1,IF('Indicator Data imputation'!AU184&lt;&gt;"",1,0))</f>
        <v>0</v>
      </c>
      <c r="AU181" s="42">
        <f>IF('Indicator Data'!AV185="No Data",1,IF('Indicator Data imputation'!AV184&lt;&gt;"",1,0))</f>
        <v>0</v>
      </c>
      <c r="AV181" s="42">
        <f>IF('Indicator Data'!AW185="No Data",1,IF('Indicator Data imputation'!AW184&lt;&gt;"",1,0))</f>
        <v>0</v>
      </c>
      <c r="AW181" s="42">
        <f>IF('Indicator Data'!AX185="No Data",1,IF('Indicator Data imputation'!AX184&lt;&gt;"",1,0))</f>
        <v>0</v>
      </c>
      <c r="AX181" s="42">
        <f>IF('Indicator Data'!AY185="No Data",1,IF('Indicator Data imputation'!AY184&lt;&gt;"",1,0))</f>
        <v>0</v>
      </c>
      <c r="AY181" s="42">
        <f>IF('Indicator Data'!AZ185="No Data",1,IF('Indicator Data imputation'!AZ184&lt;&gt;"",1,0))</f>
        <v>0</v>
      </c>
      <c r="AZ181" s="42">
        <f>IF('Indicator Data'!BA185="No Data",1,IF('Indicator Data imputation'!BA184&lt;&gt;"",1,0))</f>
        <v>0</v>
      </c>
      <c r="BA181" s="42">
        <f>IF('Indicator Data'!BB185="No Data",1,IF('Indicator Data imputation'!BB184&lt;&gt;"",1,0))</f>
        <v>0</v>
      </c>
      <c r="BB181" s="42">
        <f>IF('Indicator Data'!BC185="No Data",1,IF('Indicator Data imputation'!BC184&lt;&gt;"",1,0))</f>
        <v>0</v>
      </c>
      <c r="BC181" s="42">
        <f>IF('Indicator Data'!BD185="No Data",1,IF('Indicator Data imputation'!BD184&lt;&gt;"",1,0))</f>
        <v>0</v>
      </c>
      <c r="BD181" s="42">
        <f>IF('Indicator Data'!BE185="No Data",1,IF('Indicator Data imputation'!BE184&lt;&gt;"",1,0))</f>
        <v>0</v>
      </c>
      <c r="BE181" s="42">
        <f>IF('Indicator Data'!BF185="No Data",1,IF('Indicator Data imputation'!BF184&lt;&gt;"",1,0))</f>
        <v>1</v>
      </c>
      <c r="BF181" s="42">
        <f>IF('Indicator Data'!BG185="No Data",1,IF('Indicator Data imputation'!BG184&lt;&gt;"",1,0))</f>
        <v>0</v>
      </c>
      <c r="BG181" s="42">
        <f>IF('Indicator Data'!BH185="No Data",1,IF('Indicator Data imputation'!BH184&lt;&gt;"",1,0))</f>
        <v>0</v>
      </c>
      <c r="BH181" s="42">
        <f>IF('Indicator Data'!BI185="No Data",1,IF('Indicator Data imputation'!BI184&lt;&gt;"",1,0))</f>
        <v>0</v>
      </c>
      <c r="BI181" s="42">
        <f>IF('Indicator Data'!BJ185="No Data",1,IF('Indicator Data imputation'!BJ184&lt;&gt;"",1,0))</f>
        <v>0</v>
      </c>
      <c r="BJ181" s="42">
        <f>IF('Indicator Data'!BK185="No Data",1,IF('Indicator Data imputation'!BK184&lt;&gt;"",1,0))</f>
        <v>0</v>
      </c>
      <c r="BK181" s="42">
        <f>IF('Indicator Data'!BL185="No Data",1,IF('Indicator Data imputation'!BL184&lt;&gt;"",1,0))</f>
        <v>0</v>
      </c>
      <c r="BL181" s="42">
        <f>IF('Indicator Data'!BM185="No Data",1,IF('Indicator Data imputation'!BM184&lt;&gt;"",1,0))</f>
        <v>0</v>
      </c>
      <c r="BM181" s="42">
        <f>IF('Indicator Data'!BN185="No Data",1,IF('Indicator Data imputation'!BN184&lt;&gt;"",1,0))</f>
        <v>0</v>
      </c>
      <c r="BN181" s="42">
        <f>IF('Indicator Data'!BO185="No Data",1,IF('Indicator Data imputation'!BO184&lt;&gt;"",1,0))</f>
        <v>0</v>
      </c>
      <c r="BO181" s="42">
        <f>IF('Indicator Data'!BP185="No Data",1,IF('Indicator Data imputation'!BP184&lt;&gt;"",1,0))</f>
        <v>0</v>
      </c>
      <c r="BP181" s="42">
        <f>IF('Indicator Data'!BQ185="No Data",1,IF('Indicator Data imputation'!BQ184&lt;&gt;"",1,0))</f>
        <v>0</v>
      </c>
      <c r="BQ181" s="42">
        <f>IF('Indicator Data'!BR185="No Data",1,IF('Indicator Data imputation'!BR184&lt;&gt;"",1,0))</f>
        <v>0</v>
      </c>
      <c r="BR181" s="42">
        <f>IF('Indicator Data'!BS185="No Data",1,IF('Indicator Data imputation'!BS184&lt;&gt;"",1,0))</f>
        <v>1</v>
      </c>
      <c r="BS181" s="42">
        <f>IF('Indicator Data'!BT185="No Data",1,IF('Indicator Data imputation'!BT184&lt;&gt;"",1,0))</f>
        <v>0</v>
      </c>
      <c r="BT181" s="42">
        <f>IF('Indicator Data'!BU185="No Data",1,IF('Indicator Data imputation'!BU184&lt;&gt;"",1,0))</f>
        <v>0</v>
      </c>
      <c r="BU181">
        <f t="shared" si="8"/>
        <v>10</v>
      </c>
      <c r="BV181" s="44">
        <f t="shared" si="7"/>
        <v>0.13333333333333333</v>
      </c>
    </row>
    <row r="182" spans="1:74">
      <c r="A182" t="str">
        <f>'Indicator Data'!B186</f>
        <v>ARE</v>
      </c>
      <c r="B182" s="42">
        <f>IF('Indicator Data'!C186="No Data",1,IF('Indicator Data imputation'!C185&lt;&gt;"",1,0))</f>
        <v>0</v>
      </c>
      <c r="C182" s="42">
        <f>IF('Indicator Data'!D186="No Data",1,IF('Indicator Data imputation'!D185&lt;&gt;"",1,0))</f>
        <v>0</v>
      </c>
      <c r="D182" s="42">
        <f>IF('Indicator Data'!E186="No Data",1,IF('Indicator Data imputation'!E185&lt;&gt;"",1,0))</f>
        <v>0</v>
      </c>
      <c r="E182" s="42">
        <f>IF('Indicator Data'!F186="No Data",1,IF('Indicator Data imputation'!F185&lt;&gt;"",1,0))</f>
        <v>0</v>
      </c>
      <c r="F182" s="42">
        <f>IF('Indicator Data'!G186="No Data",1,IF('Indicator Data imputation'!G185&lt;&gt;"",1,0))</f>
        <v>0</v>
      </c>
      <c r="G182" s="42">
        <f>IF('Indicator Data'!H186="No Data",1,IF('Indicator Data imputation'!H185&lt;&gt;"",1,0))</f>
        <v>0</v>
      </c>
      <c r="H182" s="42">
        <f>IF('Indicator Data'!I186="No Data",1,IF('Indicator Data imputation'!I185&lt;&gt;"",1,0))</f>
        <v>0</v>
      </c>
      <c r="I182" s="42">
        <f>IF('Indicator Data'!J186="No Data",1,IF('Indicator Data imputation'!J185&lt;&gt;"",1,0))</f>
        <v>0</v>
      </c>
      <c r="J182" s="42">
        <f>IF('Indicator Data'!K186="No Data",1,IF('Indicator Data imputation'!K185&lt;&gt;"",1,0))</f>
        <v>0</v>
      </c>
      <c r="K182" s="42">
        <f>IF('Indicator Data'!L186="No Data",1,IF('Indicator Data imputation'!L185&lt;&gt;"",1,0))</f>
        <v>0</v>
      </c>
      <c r="L182" s="42">
        <f>IF('Indicator Data'!M186="No Data",1,IF('Indicator Data imputation'!M185&lt;&gt;"",1,0))</f>
        <v>0</v>
      </c>
      <c r="M182" s="42">
        <f>IF('Indicator Data'!N186="No Data",1,IF('Indicator Data imputation'!N185&lt;&gt;"",1,0))</f>
        <v>1</v>
      </c>
      <c r="N182" s="42">
        <f>IF('Indicator Data'!O186="No Data",1,IF('Indicator Data imputation'!O185&lt;&gt;"",1,0))</f>
        <v>1</v>
      </c>
      <c r="O182" s="42">
        <f>IF('Indicator Data'!P186="No Data",1,IF('Indicator Data imputation'!P185&lt;&gt;"",1,0))</f>
        <v>1</v>
      </c>
      <c r="P182" s="42">
        <f>IF('Indicator Data'!Q186="No Data",1,IF('Indicator Data imputation'!Q185&lt;&gt;"",1,0))</f>
        <v>0</v>
      </c>
      <c r="Q182" s="42">
        <f>IF('Indicator Data'!R186="No Data",1,IF('Indicator Data imputation'!R185&lt;&gt;"",1,0))</f>
        <v>0</v>
      </c>
      <c r="R182" s="42">
        <f>IF('Indicator Data'!S186="No Data",1,IF('Indicator Data imputation'!S185&lt;&gt;"",1,0))</f>
        <v>0</v>
      </c>
      <c r="S182" s="42">
        <f>IF('Indicator Data'!T186="No Data",1,IF('Indicator Data imputation'!T185&lt;&gt;"",1,0))</f>
        <v>0</v>
      </c>
      <c r="T182" s="42">
        <f>IF('Indicator Data'!U186="No Data",1,IF('Indicator Data imputation'!U185&lt;&gt;"",1,0))</f>
        <v>0</v>
      </c>
      <c r="U182" s="42">
        <f>IF('Indicator Data'!V186="No Data",1,IF('Indicator Data imputation'!V185&lt;&gt;"",1,0))</f>
        <v>0</v>
      </c>
      <c r="V182" s="42">
        <f>IF('Indicator Data'!W186="No Data",1,IF('Indicator Data imputation'!W185&lt;&gt;"",1,0))</f>
        <v>0</v>
      </c>
      <c r="W182" s="42">
        <f>IF('Indicator Data'!X186="No Data",1,IF('Indicator Data imputation'!X185&lt;&gt;"",1,0))</f>
        <v>0</v>
      </c>
      <c r="X182" s="42">
        <f>IF('Indicator Data'!Y186="No Data",1,IF('Indicator Data imputation'!Y185&lt;&gt;"",1,0))</f>
        <v>1</v>
      </c>
      <c r="Y182" s="42">
        <f>IF('Indicator Data'!Z186="No Data",1,IF('Indicator Data imputation'!Z185&lt;&gt;"",1,0))</f>
        <v>0</v>
      </c>
      <c r="Z182" s="42">
        <f>IF('Indicator Data'!AA186="No Data",1,IF('Indicator Data imputation'!AA185&lt;&gt;"",1,0))</f>
        <v>1</v>
      </c>
      <c r="AA182" s="42">
        <f>IF('Indicator Data'!AB186="No Data",1,IF('Indicator Data imputation'!AB185&lt;&gt;"",1,0))</f>
        <v>0</v>
      </c>
      <c r="AB182" s="42">
        <f>IF('Indicator Data'!AC186="No Data",1,IF('Indicator Data imputation'!AC185&lt;&gt;"",1,0))</f>
        <v>0</v>
      </c>
      <c r="AC182" s="42">
        <f>IF('Indicator Data'!AD186="No Data",1,IF('Indicator Data imputation'!AD185&lt;&gt;"",1,0))</f>
        <v>0</v>
      </c>
      <c r="AD182" s="42">
        <f>IF('Indicator Data'!AE186="No Data",1,IF('Indicator Data imputation'!AE185&lt;&gt;"",1,0))</f>
        <v>0</v>
      </c>
      <c r="AE182" s="42">
        <f>IF('Indicator Data'!AF186="No Data",1,IF('Indicator Data imputation'!AF185&lt;&gt;"",1,0))</f>
        <v>0</v>
      </c>
      <c r="AF182" s="42">
        <f>IF('Indicator Data'!AG186="No Data",1,IF('Indicator Data imputation'!AG185&lt;&gt;"",1,0))</f>
        <v>0</v>
      </c>
      <c r="AG182" s="42">
        <f>IF('Indicator Data'!AH186="No Data",1,IF('Indicator Data imputation'!AH185&lt;&gt;"",1,0))</f>
        <v>0</v>
      </c>
      <c r="AH182" s="42">
        <f>IF('Indicator Data'!AI186="No Data",1,IF('Indicator Data imputation'!AI185&lt;&gt;"",1,0))</f>
        <v>1</v>
      </c>
      <c r="AI182" s="42">
        <f>IF('Indicator Data'!AJ186="No Data",1,IF('Indicator Data imputation'!AJ185&lt;&gt;"",1,0))</f>
        <v>0</v>
      </c>
      <c r="AJ182" s="42">
        <f>IF('Indicator Data'!AK186="No Data",1,IF('Indicator Data imputation'!AK185&lt;&gt;"",1,0))</f>
        <v>0</v>
      </c>
      <c r="AK182" s="42">
        <f>IF('Indicator Data'!AL186="No Data",1,IF('Indicator Data imputation'!AL185&lt;&gt;"",1,0))</f>
        <v>0</v>
      </c>
      <c r="AL182" s="42">
        <f>IF('Indicator Data'!AM186="No Data",1,IF('Indicator Data imputation'!AM185&lt;&gt;"",1,0))</f>
        <v>1</v>
      </c>
      <c r="AM182" s="42">
        <f>IF('Indicator Data'!AN186="No Data",1,IF('Indicator Data imputation'!AN185&lt;&gt;"",1,0))</f>
        <v>1</v>
      </c>
      <c r="AN182" s="42">
        <f>IF('Indicator Data'!AO186="No Data",1,IF('Indicator Data imputation'!AO185&lt;&gt;"",1,0))</f>
        <v>0</v>
      </c>
      <c r="AO182" s="42">
        <f>IF('Indicator Data'!AP186="No Data",1,IF('Indicator Data imputation'!AP185&lt;&gt;"",1,0))</f>
        <v>1</v>
      </c>
      <c r="AP182" s="42">
        <f>IF('Indicator Data'!AQ186="No Data",1,IF('Indicator Data imputation'!AQ185&lt;&gt;"",1,0))</f>
        <v>0</v>
      </c>
      <c r="AQ182" s="42">
        <f>IF('Indicator Data'!AR186="No Data",1,IF('Indicator Data imputation'!AR185&lt;&gt;"",1,0))</f>
        <v>0</v>
      </c>
      <c r="AR182" s="42">
        <f>IF('Indicator Data'!AS186="No Data",1,IF('Indicator Data imputation'!AS185&lt;&gt;"",1,0))</f>
        <v>1</v>
      </c>
      <c r="AS182" s="42">
        <f>IF('Indicator Data'!AT186="No Data",1,IF('Indicator Data imputation'!AT185&lt;&gt;"",1,0))</f>
        <v>0</v>
      </c>
      <c r="AT182" s="42">
        <f>IF('Indicator Data'!AU186="No Data",1,IF('Indicator Data imputation'!AU185&lt;&gt;"",1,0))</f>
        <v>0</v>
      </c>
      <c r="AU182" s="42">
        <f>IF('Indicator Data'!AV186="No Data",1,IF('Indicator Data imputation'!AV185&lt;&gt;"",1,0))</f>
        <v>0</v>
      </c>
      <c r="AV182" s="42">
        <f>IF('Indicator Data'!AW186="No Data",1,IF('Indicator Data imputation'!AW185&lt;&gt;"",1,0))</f>
        <v>0</v>
      </c>
      <c r="AW182" s="42">
        <f>IF('Indicator Data'!AX186="No Data",1,IF('Indicator Data imputation'!AX185&lt;&gt;"",1,0))</f>
        <v>0</v>
      </c>
      <c r="AX182" s="42">
        <f>IF('Indicator Data'!AY186="No Data",1,IF('Indicator Data imputation'!AY185&lt;&gt;"",1,0))</f>
        <v>0</v>
      </c>
      <c r="AY182" s="42">
        <f>IF('Indicator Data'!AZ186="No Data",1,IF('Indicator Data imputation'!AZ185&lt;&gt;"",1,0))</f>
        <v>0</v>
      </c>
      <c r="AZ182" s="42">
        <f>IF('Indicator Data'!BA186="No Data",1,IF('Indicator Data imputation'!BA185&lt;&gt;"",1,0))</f>
        <v>0</v>
      </c>
      <c r="BA182" s="42">
        <f>IF('Indicator Data'!BB186="No Data",1,IF('Indicator Data imputation'!BB185&lt;&gt;"",1,0))</f>
        <v>0</v>
      </c>
      <c r="BB182" s="42">
        <f>IF('Indicator Data'!BC186="No Data",1,IF('Indicator Data imputation'!BC185&lt;&gt;"",1,0))</f>
        <v>0</v>
      </c>
      <c r="BC182" s="42">
        <f>IF('Indicator Data'!BD186="No Data",1,IF('Indicator Data imputation'!BD185&lt;&gt;"",1,0))</f>
        <v>0</v>
      </c>
      <c r="BD182" s="42">
        <f>IF('Indicator Data'!BE186="No Data",1,IF('Indicator Data imputation'!BE185&lt;&gt;"",1,0))</f>
        <v>0</v>
      </c>
      <c r="BE182" s="42">
        <f>IF('Indicator Data'!BF186="No Data",1,IF('Indicator Data imputation'!BF185&lt;&gt;"",1,0))</f>
        <v>0</v>
      </c>
      <c r="BF182" s="42">
        <f>IF('Indicator Data'!BG186="No Data",1,IF('Indicator Data imputation'!BG185&lt;&gt;"",1,0))</f>
        <v>0</v>
      </c>
      <c r="BG182" s="42">
        <f>IF('Indicator Data'!BH186="No Data",1,IF('Indicator Data imputation'!BH185&lt;&gt;"",1,0))</f>
        <v>0</v>
      </c>
      <c r="BH182" s="42">
        <f>IF('Indicator Data'!BI186="No Data",1,IF('Indicator Data imputation'!BI185&lt;&gt;"",1,0))</f>
        <v>0</v>
      </c>
      <c r="BI182" s="42">
        <f>IF('Indicator Data'!BJ186="No Data",1,IF('Indicator Data imputation'!BJ185&lt;&gt;"",1,0))</f>
        <v>0</v>
      </c>
      <c r="BJ182" s="42">
        <f>IF('Indicator Data'!BK186="No Data",1,IF('Indicator Data imputation'!BK185&lt;&gt;"",1,0))</f>
        <v>0</v>
      </c>
      <c r="BK182" s="42">
        <f>IF('Indicator Data'!BL186="No Data",1,IF('Indicator Data imputation'!BL185&lt;&gt;"",1,0))</f>
        <v>0</v>
      </c>
      <c r="BL182" s="42">
        <f>IF('Indicator Data'!BM186="No Data",1,IF('Indicator Data imputation'!BM185&lt;&gt;"",1,0))</f>
        <v>0</v>
      </c>
      <c r="BM182" s="42">
        <f>IF('Indicator Data'!BN186="No Data",1,IF('Indicator Data imputation'!BN185&lt;&gt;"",1,0))</f>
        <v>0</v>
      </c>
      <c r="BN182" s="42">
        <f>IF('Indicator Data'!BO186="No Data",1,IF('Indicator Data imputation'!BO185&lt;&gt;"",1,0))</f>
        <v>0</v>
      </c>
      <c r="BO182" s="42">
        <f>IF('Indicator Data'!BP186="No Data",1,IF('Indicator Data imputation'!BP185&lt;&gt;"",1,0))</f>
        <v>0</v>
      </c>
      <c r="BP182" s="42">
        <f>IF('Indicator Data'!BQ186="No Data",1,IF('Indicator Data imputation'!BQ185&lt;&gt;"",1,0))</f>
        <v>0</v>
      </c>
      <c r="BQ182" s="42">
        <f>IF('Indicator Data'!BR186="No Data",1,IF('Indicator Data imputation'!BR185&lt;&gt;"",1,0))</f>
        <v>0</v>
      </c>
      <c r="BR182" s="42">
        <f>IF('Indicator Data'!BS186="No Data",1,IF('Indicator Data imputation'!BS185&lt;&gt;"",1,0))</f>
        <v>0</v>
      </c>
      <c r="BS182" s="42">
        <f>IF('Indicator Data'!BT186="No Data",1,IF('Indicator Data imputation'!BT185&lt;&gt;"",1,0))</f>
        <v>0</v>
      </c>
      <c r="BT182" s="42">
        <f>IF('Indicator Data'!BU186="No Data",1,IF('Indicator Data imputation'!BU185&lt;&gt;"",1,0))</f>
        <v>0</v>
      </c>
      <c r="BU182">
        <f t="shared" si="8"/>
        <v>10</v>
      </c>
      <c r="BV182" s="44">
        <f t="shared" si="7"/>
        <v>0.13333333333333333</v>
      </c>
    </row>
    <row r="183" spans="1:74">
      <c r="A183" t="str">
        <f>'Indicator Data'!B187</f>
        <v>GBR</v>
      </c>
      <c r="B183" s="42">
        <f>IF('Indicator Data'!C187="No Data",1,IF('Indicator Data imputation'!C186&lt;&gt;"",1,0))</f>
        <v>0</v>
      </c>
      <c r="C183" s="42">
        <f>IF('Indicator Data'!D187="No Data",1,IF('Indicator Data imputation'!D186&lt;&gt;"",1,0))</f>
        <v>0</v>
      </c>
      <c r="D183" s="42">
        <f>IF('Indicator Data'!E187="No Data",1,IF('Indicator Data imputation'!E186&lt;&gt;"",1,0))</f>
        <v>0</v>
      </c>
      <c r="E183" s="42">
        <f>IF('Indicator Data'!F187="No Data",1,IF('Indicator Data imputation'!F186&lt;&gt;"",1,0))</f>
        <v>0</v>
      </c>
      <c r="F183" s="42">
        <f>IF('Indicator Data'!G187="No Data",1,IF('Indicator Data imputation'!G186&lt;&gt;"",1,0))</f>
        <v>0</v>
      </c>
      <c r="G183" s="42">
        <f>IF('Indicator Data'!H187="No Data",1,IF('Indicator Data imputation'!H186&lt;&gt;"",1,0))</f>
        <v>0</v>
      </c>
      <c r="H183" s="42">
        <f>IF('Indicator Data'!I187="No Data",1,IF('Indicator Data imputation'!I186&lt;&gt;"",1,0))</f>
        <v>0</v>
      </c>
      <c r="I183" s="42">
        <f>IF('Indicator Data'!J187="No Data",1,IF('Indicator Data imputation'!J186&lt;&gt;"",1,0))</f>
        <v>0</v>
      </c>
      <c r="J183" s="42">
        <f>IF('Indicator Data'!K187="No Data",1,IF('Indicator Data imputation'!K186&lt;&gt;"",1,0))</f>
        <v>0</v>
      </c>
      <c r="K183" s="42">
        <f>IF('Indicator Data'!L187="No Data",1,IF('Indicator Data imputation'!L186&lt;&gt;"",1,0))</f>
        <v>0</v>
      </c>
      <c r="L183" s="42">
        <f>IF('Indicator Data'!M187="No Data",1,IF('Indicator Data imputation'!M186&lt;&gt;"",1,0))</f>
        <v>0</v>
      </c>
      <c r="M183" s="42">
        <f>IF('Indicator Data'!N187="No Data",1,IF('Indicator Data imputation'!N186&lt;&gt;"",1,0))</f>
        <v>1</v>
      </c>
      <c r="N183" s="42">
        <f>IF('Indicator Data'!O187="No Data",1,IF('Indicator Data imputation'!O186&lt;&gt;"",1,0))</f>
        <v>1</v>
      </c>
      <c r="O183" s="42">
        <f>IF('Indicator Data'!P187="No Data",1,IF('Indicator Data imputation'!P186&lt;&gt;"",1,0))</f>
        <v>1</v>
      </c>
      <c r="P183" s="42">
        <f>IF('Indicator Data'!Q187="No Data",1,IF('Indicator Data imputation'!Q186&lt;&gt;"",1,0))</f>
        <v>0</v>
      </c>
      <c r="Q183" s="42">
        <f>IF('Indicator Data'!R187="No Data",1,IF('Indicator Data imputation'!R186&lt;&gt;"",1,0))</f>
        <v>0</v>
      </c>
      <c r="R183" s="42">
        <f>IF('Indicator Data'!S187="No Data",1,IF('Indicator Data imputation'!S186&lt;&gt;"",1,0))</f>
        <v>0</v>
      </c>
      <c r="S183" s="42">
        <f>IF('Indicator Data'!T187="No Data",1,IF('Indicator Data imputation'!T186&lt;&gt;"",1,0))</f>
        <v>0</v>
      </c>
      <c r="T183" s="42">
        <f>IF('Indicator Data'!U187="No Data",1,IF('Indicator Data imputation'!U186&lt;&gt;"",1,0))</f>
        <v>0</v>
      </c>
      <c r="U183" s="42">
        <f>IF('Indicator Data'!V187="No Data",1,IF('Indicator Data imputation'!V186&lt;&gt;"",1,0))</f>
        <v>0</v>
      </c>
      <c r="V183" s="42">
        <f>IF('Indicator Data'!W187="No Data",1,IF('Indicator Data imputation'!W186&lt;&gt;"",1,0))</f>
        <v>0</v>
      </c>
      <c r="W183" s="42">
        <f>IF('Indicator Data'!X187="No Data",1,IF('Indicator Data imputation'!X186&lt;&gt;"",1,0))</f>
        <v>0</v>
      </c>
      <c r="X183" s="42">
        <f>IF('Indicator Data'!Y187="No Data",1,IF('Indicator Data imputation'!Y186&lt;&gt;"",1,0))</f>
        <v>0</v>
      </c>
      <c r="Y183" s="42">
        <f>IF('Indicator Data'!Z187="No Data",1,IF('Indicator Data imputation'!Z186&lt;&gt;"",1,0))</f>
        <v>0</v>
      </c>
      <c r="Z183" s="42">
        <f>IF('Indicator Data'!AA187="No Data",1,IF('Indicator Data imputation'!AA186&lt;&gt;"",1,0))</f>
        <v>1</v>
      </c>
      <c r="AA183" s="42">
        <f>IF('Indicator Data'!AB187="No Data",1,IF('Indicator Data imputation'!AB186&lt;&gt;"",1,0))</f>
        <v>0</v>
      </c>
      <c r="AB183" s="42">
        <f>IF('Indicator Data'!AC187="No Data",1,IF('Indicator Data imputation'!AC186&lt;&gt;"",1,0))</f>
        <v>0</v>
      </c>
      <c r="AC183" s="42">
        <f>IF('Indicator Data'!AD187="No Data",1,IF('Indicator Data imputation'!AD186&lt;&gt;"",1,0))</f>
        <v>0</v>
      </c>
      <c r="AD183" s="42">
        <f>IF('Indicator Data'!AE187="No Data",1,IF('Indicator Data imputation'!AE186&lt;&gt;"",1,0))</f>
        <v>0</v>
      </c>
      <c r="AE183" s="42">
        <f>IF('Indicator Data'!AF187="No Data",1,IF('Indicator Data imputation'!AF186&lt;&gt;"",1,0))</f>
        <v>0</v>
      </c>
      <c r="AF183" s="42">
        <f>IF('Indicator Data'!AG187="No Data",1,IF('Indicator Data imputation'!AG186&lt;&gt;"",1,0))</f>
        <v>0</v>
      </c>
      <c r="AG183" s="42">
        <f>IF('Indicator Data'!AH187="No Data",1,IF('Indicator Data imputation'!AH186&lt;&gt;"",1,0))</f>
        <v>0</v>
      </c>
      <c r="AH183" s="42">
        <f>IF('Indicator Data'!AI187="No Data",1,IF('Indicator Data imputation'!AI186&lt;&gt;"",1,0))</f>
        <v>1</v>
      </c>
      <c r="AI183" s="42">
        <f>IF('Indicator Data'!AJ187="No Data",1,IF('Indicator Data imputation'!AJ186&lt;&gt;"",1,0))</f>
        <v>0</v>
      </c>
      <c r="AJ183" s="42">
        <f>IF('Indicator Data'!AK187="No Data",1,IF('Indicator Data imputation'!AK186&lt;&gt;"",1,0))</f>
        <v>0</v>
      </c>
      <c r="AK183" s="42">
        <f>IF('Indicator Data'!AL187="No Data",1,IF('Indicator Data imputation'!AL186&lt;&gt;"",1,0))</f>
        <v>0</v>
      </c>
      <c r="AL183" s="42">
        <f>IF('Indicator Data'!AM187="No Data",1,IF('Indicator Data imputation'!AM186&lt;&gt;"",1,0))</f>
        <v>1</v>
      </c>
      <c r="AM183" s="42">
        <f>IF('Indicator Data'!AN187="No Data",1,IF('Indicator Data imputation'!AN186&lt;&gt;"",1,0))</f>
        <v>0</v>
      </c>
      <c r="AN183" s="42">
        <f>IF('Indicator Data'!AO187="No Data",1,IF('Indicator Data imputation'!AO186&lt;&gt;"",1,0))</f>
        <v>0</v>
      </c>
      <c r="AO183" s="42">
        <f>IF('Indicator Data'!AP187="No Data",1,IF('Indicator Data imputation'!AP186&lt;&gt;"",1,0))</f>
        <v>1</v>
      </c>
      <c r="AP183" s="42">
        <f>IF('Indicator Data'!AQ187="No Data",1,IF('Indicator Data imputation'!AQ186&lt;&gt;"",1,0))</f>
        <v>0</v>
      </c>
      <c r="AQ183" s="42">
        <f>IF('Indicator Data'!AR187="No Data",1,IF('Indicator Data imputation'!AR186&lt;&gt;"",1,0))</f>
        <v>1</v>
      </c>
      <c r="AR183" s="42">
        <f>IF('Indicator Data'!AS187="No Data",1,IF('Indicator Data imputation'!AS186&lt;&gt;"",1,0))</f>
        <v>1</v>
      </c>
      <c r="AS183" s="42">
        <f>IF('Indicator Data'!AT187="No Data",1,IF('Indicator Data imputation'!AT186&lt;&gt;"",1,0))</f>
        <v>1</v>
      </c>
      <c r="AT183" s="42">
        <f>IF('Indicator Data'!AU187="No Data",1,IF('Indicator Data imputation'!AU186&lt;&gt;"",1,0))</f>
        <v>0</v>
      </c>
      <c r="AU183" s="42">
        <f>IF('Indicator Data'!AV187="No Data",1,IF('Indicator Data imputation'!AV186&lt;&gt;"",1,0))</f>
        <v>0</v>
      </c>
      <c r="AV183" s="42">
        <f>IF('Indicator Data'!AW187="No Data",1,IF('Indicator Data imputation'!AW186&lt;&gt;"",1,0))</f>
        <v>0</v>
      </c>
      <c r="AW183" s="42">
        <f>IF('Indicator Data'!AX187="No Data",1,IF('Indicator Data imputation'!AX186&lt;&gt;"",1,0))</f>
        <v>0</v>
      </c>
      <c r="AX183" s="42">
        <f>IF('Indicator Data'!AY187="No Data",1,IF('Indicator Data imputation'!AY186&lt;&gt;"",1,0))</f>
        <v>0</v>
      </c>
      <c r="AY183" s="42">
        <f>IF('Indicator Data'!AZ187="No Data",1,IF('Indicator Data imputation'!AZ186&lt;&gt;"",1,0))</f>
        <v>0</v>
      </c>
      <c r="AZ183" s="42">
        <f>IF('Indicator Data'!BA187="No Data",1,IF('Indicator Data imputation'!BA186&lt;&gt;"",1,0))</f>
        <v>0</v>
      </c>
      <c r="BA183" s="42">
        <f>IF('Indicator Data'!BB187="No Data",1,IF('Indicator Data imputation'!BB186&lt;&gt;"",1,0))</f>
        <v>0</v>
      </c>
      <c r="BB183" s="42">
        <f>IF('Indicator Data'!BC187="No Data",1,IF('Indicator Data imputation'!BC186&lt;&gt;"",1,0))</f>
        <v>0</v>
      </c>
      <c r="BC183" s="42">
        <f>IF('Indicator Data'!BD187="No Data",1,IF('Indicator Data imputation'!BD186&lt;&gt;"",1,0))</f>
        <v>0</v>
      </c>
      <c r="BD183" s="42">
        <f>IF('Indicator Data'!BE187="No Data",1,IF('Indicator Data imputation'!BE186&lt;&gt;"",1,0))</f>
        <v>0</v>
      </c>
      <c r="BE183" s="42">
        <f>IF('Indicator Data'!BF187="No Data",1,IF('Indicator Data imputation'!BF186&lt;&gt;"",1,0))</f>
        <v>0</v>
      </c>
      <c r="BF183" s="42">
        <f>IF('Indicator Data'!BG187="No Data",1,IF('Indicator Data imputation'!BG186&lt;&gt;"",1,0))</f>
        <v>0</v>
      </c>
      <c r="BG183" s="42">
        <f>IF('Indicator Data'!BH187="No Data",1,IF('Indicator Data imputation'!BH186&lt;&gt;"",1,0))</f>
        <v>0</v>
      </c>
      <c r="BH183" s="42">
        <f>IF('Indicator Data'!BI187="No Data",1,IF('Indicator Data imputation'!BI186&lt;&gt;"",1,0))</f>
        <v>0</v>
      </c>
      <c r="BI183" s="42">
        <f>IF('Indicator Data'!BJ187="No Data",1,IF('Indicator Data imputation'!BJ186&lt;&gt;"",1,0))</f>
        <v>1</v>
      </c>
      <c r="BJ183" s="42">
        <f>IF('Indicator Data'!BK187="No Data",1,IF('Indicator Data imputation'!BK186&lt;&gt;"",1,0))</f>
        <v>0</v>
      </c>
      <c r="BK183" s="42">
        <f>IF('Indicator Data'!BL187="No Data",1,IF('Indicator Data imputation'!BL186&lt;&gt;"",1,0))</f>
        <v>0</v>
      </c>
      <c r="BL183" s="42">
        <f>IF('Indicator Data'!BM187="No Data",1,IF('Indicator Data imputation'!BM186&lt;&gt;"",1,0))</f>
        <v>0</v>
      </c>
      <c r="BM183" s="42">
        <f>IF('Indicator Data'!BN187="No Data",1,IF('Indicator Data imputation'!BN186&lt;&gt;"",1,0))</f>
        <v>0</v>
      </c>
      <c r="BN183" s="42">
        <f>IF('Indicator Data'!BO187="No Data",1,IF('Indicator Data imputation'!BO186&lt;&gt;"",1,0))</f>
        <v>0</v>
      </c>
      <c r="BO183" s="42">
        <f>IF('Indicator Data'!BP187="No Data",1,IF('Indicator Data imputation'!BP186&lt;&gt;"",1,0))</f>
        <v>0</v>
      </c>
      <c r="BP183" s="42">
        <f>IF('Indicator Data'!BQ187="No Data",1,IF('Indicator Data imputation'!BQ186&lt;&gt;"",1,0))</f>
        <v>0</v>
      </c>
      <c r="BQ183" s="42">
        <f>IF('Indicator Data'!BR187="No Data",1,IF('Indicator Data imputation'!BR186&lt;&gt;"",1,0))</f>
        <v>0</v>
      </c>
      <c r="BR183" s="42">
        <f>IF('Indicator Data'!BS187="No Data",1,IF('Indicator Data imputation'!BS186&lt;&gt;"",1,0))</f>
        <v>0</v>
      </c>
      <c r="BS183" s="42">
        <f>IF('Indicator Data'!BT187="No Data",1,IF('Indicator Data imputation'!BT186&lt;&gt;"",1,0))</f>
        <v>0</v>
      </c>
      <c r="BT183" s="42">
        <f>IF('Indicator Data'!BU187="No Data",1,IF('Indicator Data imputation'!BU186&lt;&gt;"",1,0))</f>
        <v>0</v>
      </c>
      <c r="BU183">
        <f t="shared" si="8"/>
        <v>11</v>
      </c>
      <c r="BV183" s="44">
        <f t="shared" si="7"/>
        <v>0.14666666666666667</v>
      </c>
    </row>
    <row r="184" spans="1:74">
      <c r="A184" t="str">
        <f>'Indicator Data'!B188</f>
        <v>USA</v>
      </c>
      <c r="B184" s="42">
        <f>IF('Indicator Data'!C188="No Data",1,IF('Indicator Data imputation'!C187&lt;&gt;"",1,0))</f>
        <v>0</v>
      </c>
      <c r="C184" s="42">
        <f>IF('Indicator Data'!D188="No Data",1,IF('Indicator Data imputation'!D187&lt;&gt;"",1,0))</f>
        <v>0</v>
      </c>
      <c r="D184" s="42">
        <f>IF('Indicator Data'!E188="No Data",1,IF('Indicator Data imputation'!E187&lt;&gt;"",1,0))</f>
        <v>0</v>
      </c>
      <c r="E184" s="42">
        <f>IF('Indicator Data'!F188="No Data",1,IF('Indicator Data imputation'!F187&lt;&gt;"",1,0))</f>
        <v>0</v>
      </c>
      <c r="F184" s="42">
        <f>IF('Indicator Data'!G188="No Data",1,IF('Indicator Data imputation'!G187&lt;&gt;"",1,0))</f>
        <v>0</v>
      </c>
      <c r="G184" s="42">
        <f>IF('Indicator Data'!H188="No Data",1,IF('Indicator Data imputation'!H187&lt;&gt;"",1,0))</f>
        <v>0</v>
      </c>
      <c r="H184" s="42">
        <f>IF('Indicator Data'!I188="No Data",1,IF('Indicator Data imputation'!I187&lt;&gt;"",1,0))</f>
        <v>0</v>
      </c>
      <c r="I184" s="42">
        <f>IF('Indicator Data'!J188="No Data",1,IF('Indicator Data imputation'!J187&lt;&gt;"",1,0))</f>
        <v>0</v>
      </c>
      <c r="J184" s="42">
        <f>IF('Indicator Data'!K188="No Data",1,IF('Indicator Data imputation'!K187&lt;&gt;"",1,0))</f>
        <v>0</v>
      </c>
      <c r="K184" s="42">
        <f>IF('Indicator Data'!L188="No Data",1,IF('Indicator Data imputation'!L187&lt;&gt;"",1,0))</f>
        <v>0</v>
      </c>
      <c r="L184" s="42">
        <f>IF('Indicator Data'!M188="No Data",1,IF('Indicator Data imputation'!M187&lt;&gt;"",1,0))</f>
        <v>1</v>
      </c>
      <c r="M184" s="42">
        <f>IF('Indicator Data'!N188="No Data",1,IF('Indicator Data imputation'!N187&lt;&gt;"",1,0))</f>
        <v>1</v>
      </c>
      <c r="N184" s="42">
        <f>IF('Indicator Data'!O188="No Data",1,IF('Indicator Data imputation'!O187&lt;&gt;"",1,0))</f>
        <v>1</v>
      </c>
      <c r="O184" s="42">
        <f>IF('Indicator Data'!P188="No Data",1,IF('Indicator Data imputation'!P187&lt;&gt;"",1,0))</f>
        <v>1</v>
      </c>
      <c r="P184" s="42">
        <f>IF('Indicator Data'!Q188="No Data",1,IF('Indicator Data imputation'!Q187&lt;&gt;"",1,0))</f>
        <v>0</v>
      </c>
      <c r="Q184" s="42">
        <f>IF('Indicator Data'!R188="No Data",1,IF('Indicator Data imputation'!R187&lt;&gt;"",1,0))</f>
        <v>0</v>
      </c>
      <c r="R184" s="42">
        <f>IF('Indicator Data'!S188="No Data",1,IF('Indicator Data imputation'!S187&lt;&gt;"",1,0))</f>
        <v>0</v>
      </c>
      <c r="S184" s="42">
        <f>IF('Indicator Data'!T188="No Data",1,IF('Indicator Data imputation'!T187&lt;&gt;"",1,0))</f>
        <v>0</v>
      </c>
      <c r="T184" s="42">
        <f>IF('Indicator Data'!U188="No Data",1,IF('Indicator Data imputation'!U187&lt;&gt;"",1,0))</f>
        <v>0</v>
      </c>
      <c r="U184" s="42">
        <f>IF('Indicator Data'!V188="No Data",1,IF('Indicator Data imputation'!V187&lt;&gt;"",1,0))</f>
        <v>0</v>
      </c>
      <c r="V184" s="42">
        <f>IF('Indicator Data'!W188="No Data",1,IF('Indicator Data imputation'!W187&lt;&gt;"",1,0))</f>
        <v>0</v>
      </c>
      <c r="W184" s="42">
        <f>IF('Indicator Data'!X188="No Data",1,IF('Indicator Data imputation'!X187&lt;&gt;"",1,0))</f>
        <v>0</v>
      </c>
      <c r="X184" s="42">
        <f>IF('Indicator Data'!Y188="No Data",1,IF('Indicator Data imputation'!Y187&lt;&gt;"",1,0))</f>
        <v>0</v>
      </c>
      <c r="Y184" s="42">
        <f>IF('Indicator Data'!Z188="No Data",1,IF('Indicator Data imputation'!Z187&lt;&gt;"",1,0))</f>
        <v>0</v>
      </c>
      <c r="Z184" s="42">
        <f>IF('Indicator Data'!AA188="No Data",1,IF('Indicator Data imputation'!AA187&lt;&gt;"",1,0))</f>
        <v>1</v>
      </c>
      <c r="AA184" s="42">
        <f>IF('Indicator Data'!AB188="No Data",1,IF('Indicator Data imputation'!AB187&lt;&gt;"",1,0))</f>
        <v>0</v>
      </c>
      <c r="AB184" s="42">
        <f>IF('Indicator Data'!AC188="No Data",1,IF('Indicator Data imputation'!AC187&lt;&gt;"",1,0))</f>
        <v>0</v>
      </c>
      <c r="AC184" s="42">
        <f>IF('Indicator Data'!AD188="No Data",1,IF('Indicator Data imputation'!AD187&lt;&gt;"",1,0))</f>
        <v>0</v>
      </c>
      <c r="AD184" s="42">
        <f>IF('Indicator Data'!AE188="No Data",1,IF('Indicator Data imputation'!AE187&lt;&gt;"",1,0))</f>
        <v>0</v>
      </c>
      <c r="AE184" s="42">
        <f>IF('Indicator Data'!AF188="No Data",1,IF('Indicator Data imputation'!AF187&lt;&gt;"",1,0))</f>
        <v>0</v>
      </c>
      <c r="AF184" s="42">
        <f>IF('Indicator Data'!AG188="No Data",1,IF('Indicator Data imputation'!AG187&lt;&gt;"",1,0))</f>
        <v>0</v>
      </c>
      <c r="AG184" s="42">
        <f>IF('Indicator Data'!AH188="No Data",1,IF('Indicator Data imputation'!AH187&lt;&gt;"",1,0))</f>
        <v>0</v>
      </c>
      <c r="AH184" s="42">
        <f>IF('Indicator Data'!AI188="No Data",1,IF('Indicator Data imputation'!AI187&lt;&gt;"",1,0))</f>
        <v>1</v>
      </c>
      <c r="AI184" s="42">
        <f>IF('Indicator Data'!AJ188="No Data",1,IF('Indicator Data imputation'!AJ187&lt;&gt;"",1,0))</f>
        <v>0</v>
      </c>
      <c r="AJ184" s="42">
        <f>IF('Indicator Data'!AK188="No Data",1,IF('Indicator Data imputation'!AK187&lt;&gt;"",1,0))</f>
        <v>0</v>
      </c>
      <c r="AK184" s="42">
        <f>IF('Indicator Data'!AL188="No Data",1,IF('Indicator Data imputation'!AL187&lt;&gt;"",1,0))</f>
        <v>0</v>
      </c>
      <c r="AL184" s="42">
        <f>IF('Indicator Data'!AM188="No Data",1,IF('Indicator Data imputation'!AM187&lt;&gt;"",1,0))</f>
        <v>1</v>
      </c>
      <c r="AM184" s="42">
        <f>IF('Indicator Data'!AN188="No Data",1,IF('Indicator Data imputation'!AN187&lt;&gt;"",1,0))</f>
        <v>0</v>
      </c>
      <c r="AN184" s="42">
        <f>IF('Indicator Data'!AO188="No Data",1,IF('Indicator Data imputation'!AO187&lt;&gt;"",1,0))</f>
        <v>0</v>
      </c>
      <c r="AO184" s="42">
        <f>IF('Indicator Data'!AP188="No Data",1,IF('Indicator Data imputation'!AP187&lt;&gt;"",1,0))</f>
        <v>0</v>
      </c>
      <c r="AP184" s="42">
        <f>IF('Indicator Data'!AQ188="No Data",1,IF('Indicator Data imputation'!AQ187&lt;&gt;"",1,0))</f>
        <v>0</v>
      </c>
      <c r="AQ184" s="42">
        <f>IF('Indicator Data'!AR188="No Data",1,IF('Indicator Data imputation'!AR187&lt;&gt;"",1,0))</f>
        <v>0</v>
      </c>
      <c r="AR184" s="42">
        <f>IF('Indicator Data'!AS188="No Data",1,IF('Indicator Data imputation'!AS187&lt;&gt;"",1,0))</f>
        <v>0</v>
      </c>
      <c r="AS184" s="42">
        <f>IF('Indicator Data'!AT188="No Data",1,IF('Indicator Data imputation'!AT187&lt;&gt;"",1,0))</f>
        <v>1</v>
      </c>
      <c r="AT184" s="42">
        <f>IF('Indicator Data'!AU188="No Data",1,IF('Indicator Data imputation'!AU187&lt;&gt;"",1,0))</f>
        <v>0</v>
      </c>
      <c r="AU184" s="42">
        <f>IF('Indicator Data'!AV188="No Data",1,IF('Indicator Data imputation'!AV187&lt;&gt;"",1,0))</f>
        <v>0</v>
      </c>
      <c r="AV184" s="42">
        <f>IF('Indicator Data'!AW188="No Data",1,IF('Indicator Data imputation'!AW187&lt;&gt;"",1,0))</f>
        <v>0</v>
      </c>
      <c r="AW184" s="42">
        <f>IF('Indicator Data'!AX188="No Data",1,IF('Indicator Data imputation'!AX187&lt;&gt;"",1,0))</f>
        <v>0</v>
      </c>
      <c r="AX184" s="42">
        <f>IF('Indicator Data'!AY188="No Data",1,IF('Indicator Data imputation'!AY187&lt;&gt;"",1,0))</f>
        <v>0</v>
      </c>
      <c r="AY184" s="42">
        <f>IF('Indicator Data'!AZ188="No Data",1,IF('Indicator Data imputation'!AZ187&lt;&gt;"",1,0))</f>
        <v>0</v>
      </c>
      <c r="AZ184" s="42">
        <f>IF('Indicator Data'!BA188="No Data",1,IF('Indicator Data imputation'!BA187&lt;&gt;"",1,0))</f>
        <v>0</v>
      </c>
      <c r="BA184" s="42">
        <f>IF('Indicator Data'!BB188="No Data",1,IF('Indicator Data imputation'!BB187&lt;&gt;"",1,0))</f>
        <v>0</v>
      </c>
      <c r="BB184" s="42">
        <f>IF('Indicator Data'!BC188="No Data",1,IF('Indicator Data imputation'!BC187&lt;&gt;"",1,0))</f>
        <v>0</v>
      </c>
      <c r="BC184" s="42">
        <f>IF('Indicator Data'!BD188="No Data",1,IF('Indicator Data imputation'!BD187&lt;&gt;"",1,0))</f>
        <v>0</v>
      </c>
      <c r="BD184" s="42">
        <f>IF('Indicator Data'!BE188="No Data",1,IF('Indicator Data imputation'!BE187&lt;&gt;"",1,0))</f>
        <v>0</v>
      </c>
      <c r="BE184" s="42">
        <f>IF('Indicator Data'!BF188="No Data",1,IF('Indicator Data imputation'!BF187&lt;&gt;"",1,0))</f>
        <v>0</v>
      </c>
      <c r="BF184" s="42">
        <f>IF('Indicator Data'!BG188="No Data",1,IF('Indicator Data imputation'!BG187&lt;&gt;"",1,0))</f>
        <v>0</v>
      </c>
      <c r="BG184" s="42">
        <f>IF('Indicator Data'!BH188="No Data",1,IF('Indicator Data imputation'!BH187&lt;&gt;"",1,0))</f>
        <v>0</v>
      </c>
      <c r="BH184" s="42">
        <f>IF('Indicator Data'!BI188="No Data",1,IF('Indicator Data imputation'!BI187&lt;&gt;"",1,0))</f>
        <v>0</v>
      </c>
      <c r="BI184" s="42">
        <f>IF('Indicator Data'!BJ188="No Data",1,IF('Indicator Data imputation'!BJ187&lt;&gt;"",1,0))</f>
        <v>1</v>
      </c>
      <c r="BJ184" s="42">
        <f>IF('Indicator Data'!BK188="No Data",1,IF('Indicator Data imputation'!BK187&lt;&gt;"",1,0))</f>
        <v>0</v>
      </c>
      <c r="BK184" s="42">
        <f>IF('Indicator Data'!BL188="No Data",1,IF('Indicator Data imputation'!BL187&lt;&gt;"",1,0))</f>
        <v>0</v>
      </c>
      <c r="BL184" s="42">
        <f>IF('Indicator Data'!BM188="No Data",1,IF('Indicator Data imputation'!BM187&lt;&gt;"",1,0))</f>
        <v>0</v>
      </c>
      <c r="BM184" s="42">
        <f>IF('Indicator Data'!BN188="No Data",1,IF('Indicator Data imputation'!BN187&lt;&gt;"",1,0))</f>
        <v>0</v>
      </c>
      <c r="BN184" s="42">
        <f>IF('Indicator Data'!BO188="No Data",1,IF('Indicator Data imputation'!BO187&lt;&gt;"",1,0))</f>
        <v>0</v>
      </c>
      <c r="BO184" s="42">
        <f>IF('Indicator Data'!BP188="No Data",1,IF('Indicator Data imputation'!BP187&lt;&gt;"",1,0))</f>
        <v>0</v>
      </c>
      <c r="BP184" s="42">
        <f>IF('Indicator Data'!BQ188="No Data",1,IF('Indicator Data imputation'!BQ187&lt;&gt;"",1,0))</f>
        <v>0</v>
      </c>
      <c r="BQ184" s="42">
        <f>IF('Indicator Data'!BR188="No Data",1,IF('Indicator Data imputation'!BR187&lt;&gt;"",1,0))</f>
        <v>0</v>
      </c>
      <c r="BR184" s="42">
        <f>IF('Indicator Data'!BS188="No Data",1,IF('Indicator Data imputation'!BS187&lt;&gt;"",1,0))</f>
        <v>0</v>
      </c>
      <c r="BS184" s="42">
        <f>IF('Indicator Data'!BT188="No Data",1,IF('Indicator Data imputation'!BT187&lt;&gt;"",1,0))</f>
        <v>0</v>
      </c>
      <c r="BT184" s="42">
        <f>IF('Indicator Data'!BU188="No Data",1,IF('Indicator Data imputation'!BU187&lt;&gt;"",1,0))</f>
        <v>0</v>
      </c>
      <c r="BU184">
        <f t="shared" si="8"/>
        <v>9</v>
      </c>
      <c r="BV184" s="44">
        <f t="shared" si="7"/>
        <v>0.12</v>
      </c>
    </row>
    <row r="185" spans="1:74">
      <c r="A185" t="str">
        <f>'Indicator Data'!B189</f>
        <v>URY</v>
      </c>
      <c r="B185" s="42">
        <f>IF('Indicator Data'!C189="No Data",1,IF('Indicator Data imputation'!C188&lt;&gt;"",1,0))</f>
        <v>0</v>
      </c>
      <c r="C185" s="42">
        <f>IF('Indicator Data'!D189="No Data",1,IF('Indicator Data imputation'!D188&lt;&gt;"",1,0))</f>
        <v>0</v>
      </c>
      <c r="D185" s="42">
        <f>IF('Indicator Data'!E189="No Data",1,IF('Indicator Data imputation'!E188&lt;&gt;"",1,0))</f>
        <v>0</v>
      </c>
      <c r="E185" s="42">
        <f>IF('Indicator Data'!F189="No Data",1,IF('Indicator Data imputation'!F188&lt;&gt;"",1,0))</f>
        <v>0</v>
      </c>
      <c r="F185" s="42">
        <f>IF('Indicator Data'!G189="No Data",1,IF('Indicator Data imputation'!G188&lt;&gt;"",1,0))</f>
        <v>0</v>
      </c>
      <c r="G185" s="42">
        <f>IF('Indicator Data'!H189="No Data",1,IF('Indicator Data imputation'!H188&lt;&gt;"",1,0))</f>
        <v>0</v>
      </c>
      <c r="H185" s="42">
        <f>IF('Indicator Data'!I189="No Data",1,IF('Indicator Data imputation'!I188&lt;&gt;"",1,0))</f>
        <v>0</v>
      </c>
      <c r="I185" s="42">
        <f>IF('Indicator Data'!J189="No Data",1,IF('Indicator Data imputation'!J188&lt;&gt;"",1,0))</f>
        <v>0</v>
      </c>
      <c r="J185" s="42">
        <f>IF('Indicator Data'!K189="No Data",1,IF('Indicator Data imputation'!K188&lt;&gt;"",1,0))</f>
        <v>0</v>
      </c>
      <c r="K185" s="42">
        <f>IF('Indicator Data'!L189="No Data",1,IF('Indicator Data imputation'!L188&lt;&gt;"",1,0))</f>
        <v>0</v>
      </c>
      <c r="L185" s="42">
        <f>IF('Indicator Data'!M189="No Data",1,IF('Indicator Data imputation'!M188&lt;&gt;"",1,0))</f>
        <v>1</v>
      </c>
      <c r="M185" s="42">
        <f>IF('Indicator Data'!N189="No Data",1,IF('Indicator Data imputation'!N188&lt;&gt;"",1,0))</f>
        <v>1</v>
      </c>
      <c r="N185" s="42">
        <f>IF('Indicator Data'!O189="No Data",1,IF('Indicator Data imputation'!O188&lt;&gt;"",1,0))</f>
        <v>1</v>
      </c>
      <c r="O185" s="42">
        <f>IF('Indicator Data'!P189="No Data",1,IF('Indicator Data imputation'!P188&lt;&gt;"",1,0))</f>
        <v>1</v>
      </c>
      <c r="P185" s="42">
        <f>IF('Indicator Data'!Q189="No Data",1,IF('Indicator Data imputation'!Q188&lt;&gt;"",1,0))</f>
        <v>0</v>
      </c>
      <c r="Q185" s="42">
        <f>IF('Indicator Data'!R189="No Data",1,IF('Indicator Data imputation'!R188&lt;&gt;"",1,0))</f>
        <v>0</v>
      </c>
      <c r="R185" s="42">
        <f>IF('Indicator Data'!S189="No Data",1,IF('Indicator Data imputation'!S188&lt;&gt;"",1,0))</f>
        <v>0</v>
      </c>
      <c r="S185" s="42">
        <f>IF('Indicator Data'!T189="No Data",1,IF('Indicator Data imputation'!T188&lt;&gt;"",1,0))</f>
        <v>0</v>
      </c>
      <c r="T185" s="42">
        <f>IF('Indicator Data'!U189="No Data",1,IF('Indicator Data imputation'!U188&lt;&gt;"",1,0))</f>
        <v>0</v>
      </c>
      <c r="U185" s="42">
        <f>IF('Indicator Data'!V189="No Data",1,IF('Indicator Data imputation'!V188&lt;&gt;"",1,0))</f>
        <v>0</v>
      </c>
      <c r="V185" s="42">
        <f>IF('Indicator Data'!W189="No Data",1,IF('Indicator Data imputation'!W188&lt;&gt;"",1,0))</f>
        <v>0</v>
      </c>
      <c r="W185" s="42">
        <f>IF('Indicator Data'!X189="No Data",1,IF('Indicator Data imputation'!X188&lt;&gt;"",1,0))</f>
        <v>0</v>
      </c>
      <c r="X185" s="42">
        <f>IF('Indicator Data'!Y189="No Data",1,IF('Indicator Data imputation'!Y188&lt;&gt;"",1,0))</f>
        <v>0</v>
      </c>
      <c r="Y185" s="42">
        <f>IF('Indicator Data'!Z189="No Data",1,IF('Indicator Data imputation'!Z188&lt;&gt;"",1,0))</f>
        <v>0</v>
      </c>
      <c r="Z185" s="42">
        <f>IF('Indicator Data'!AA189="No Data",1,IF('Indicator Data imputation'!AA188&lt;&gt;"",1,0))</f>
        <v>1</v>
      </c>
      <c r="AA185" s="42">
        <f>IF('Indicator Data'!AB189="No Data",1,IF('Indicator Data imputation'!AB188&lt;&gt;"",1,0))</f>
        <v>0</v>
      </c>
      <c r="AB185" s="42">
        <f>IF('Indicator Data'!AC189="No Data",1,IF('Indicator Data imputation'!AC188&lt;&gt;"",1,0))</f>
        <v>0</v>
      </c>
      <c r="AC185" s="42">
        <f>IF('Indicator Data'!AD189="No Data",1,IF('Indicator Data imputation'!AD188&lt;&gt;"",1,0))</f>
        <v>0</v>
      </c>
      <c r="AD185" s="42">
        <f>IF('Indicator Data'!AE189="No Data",1,IF('Indicator Data imputation'!AE188&lt;&gt;"",1,0))</f>
        <v>0</v>
      </c>
      <c r="AE185" s="42">
        <f>IF('Indicator Data'!AF189="No Data",1,IF('Indicator Data imputation'!AF188&lt;&gt;"",1,0))</f>
        <v>0</v>
      </c>
      <c r="AF185" s="42">
        <f>IF('Indicator Data'!AG189="No Data",1,IF('Indicator Data imputation'!AG188&lt;&gt;"",1,0))</f>
        <v>0</v>
      </c>
      <c r="AG185" s="42">
        <f>IF('Indicator Data'!AH189="No Data",1,IF('Indicator Data imputation'!AH188&lt;&gt;"",1,0))</f>
        <v>0</v>
      </c>
      <c r="AH185" s="42">
        <f>IF('Indicator Data'!AI189="No Data",1,IF('Indicator Data imputation'!AI188&lt;&gt;"",1,0))</f>
        <v>1</v>
      </c>
      <c r="AI185" s="42">
        <f>IF('Indicator Data'!AJ189="No Data",1,IF('Indicator Data imputation'!AJ188&lt;&gt;"",1,0))</f>
        <v>0</v>
      </c>
      <c r="AJ185" s="42">
        <f>IF('Indicator Data'!AK189="No Data",1,IF('Indicator Data imputation'!AK188&lt;&gt;"",1,0))</f>
        <v>0</v>
      </c>
      <c r="AK185" s="42">
        <f>IF('Indicator Data'!AL189="No Data",1,IF('Indicator Data imputation'!AL188&lt;&gt;"",1,0))</f>
        <v>0</v>
      </c>
      <c r="AL185" s="42">
        <f>IF('Indicator Data'!AM189="No Data",1,IF('Indicator Data imputation'!AM188&lt;&gt;"",1,0))</f>
        <v>1</v>
      </c>
      <c r="AM185" s="42">
        <f>IF('Indicator Data'!AN189="No Data",1,IF('Indicator Data imputation'!AN188&lt;&gt;"",1,0))</f>
        <v>0</v>
      </c>
      <c r="AN185" s="42">
        <f>IF('Indicator Data'!AO189="No Data",1,IF('Indicator Data imputation'!AO188&lt;&gt;"",1,0))</f>
        <v>0</v>
      </c>
      <c r="AO185" s="42">
        <f>IF('Indicator Data'!AP189="No Data",1,IF('Indicator Data imputation'!AP188&lt;&gt;"",1,0))</f>
        <v>0</v>
      </c>
      <c r="AP185" s="42">
        <f>IF('Indicator Data'!AQ189="No Data",1,IF('Indicator Data imputation'!AQ188&lt;&gt;"",1,0))</f>
        <v>0</v>
      </c>
      <c r="AQ185" s="42">
        <f>IF('Indicator Data'!AR189="No Data",1,IF('Indicator Data imputation'!AR188&lt;&gt;"",1,0))</f>
        <v>0</v>
      </c>
      <c r="AR185" s="42">
        <f>IF('Indicator Data'!AS189="No Data",1,IF('Indicator Data imputation'!AS188&lt;&gt;"",1,0))</f>
        <v>0</v>
      </c>
      <c r="AS185" s="42">
        <f>IF('Indicator Data'!AT189="No Data",1,IF('Indicator Data imputation'!AT188&lt;&gt;"",1,0))</f>
        <v>1</v>
      </c>
      <c r="AT185" s="42">
        <f>IF('Indicator Data'!AU189="No Data",1,IF('Indicator Data imputation'!AU188&lt;&gt;"",1,0))</f>
        <v>0</v>
      </c>
      <c r="AU185" s="42">
        <f>IF('Indicator Data'!AV189="No Data",1,IF('Indicator Data imputation'!AV188&lt;&gt;"",1,0))</f>
        <v>0</v>
      </c>
      <c r="AV185" s="42">
        <f>IF('Indicator Data'!AW189="No Data",1,IF('Indicator Data imputation'!AW188&lt;&gt;"",1,0))</f>
        <v>0</v>
      </c>
      <c r="AW185" s="42">
        <f>IF('Indicator Data'!AX189="No Data",1,IF('Indicator Data imputation'!AX188&lt;&gt;"",1,0))</f>
        <v>0</v>
      </c>
      <c r="AX185" s="42">
        <f>IF('Indicator Data'!AY189="No Data",1,IF('Indicator Data imputation'!AY188&lt;&gt;"",1,0))</f>
        <v>0</v>
      </c>
      <c r="AY185" s="42">
        <f>IF('Indicator Data'!AZ189="No Data",1,IF('Indicator Data imputation'!AZ188&lt;&gt;"",1,0))</f>
        <v>0</v>
      </c>
      <c r="AZ185" s="42">
        <f>IF('Indicator Data'!BA189="No Data",1,IF('Indicator Data imputation'!BA188&lt;&gt;"",1,0))</f>
        <v>0</v>
      </c>
      <c r="BA185" s="42">
        <f>IF('Indicator Data'!BB189="No Data",1,IF('Indicator Data imputation'!BB188&lt;&gt;"",1,0))</f>
        <v>0</v>
      </c>
      <c r="BB185" s="42">
        <f>IF('Indicator Data'!BC189="No Data",1,IF('Indicator Data imputation'!BC188&lt;&gt;"",1,0))</f>
        <v>0</v>
      </c>
      <c r="BC185" s="42">
        <f>IF('Indicator Data'!BD189="No Data",1,IF('Indicator Data imputation'!BD188&lt;&gt;"",1,0))</f>
        <v>0</v>
      </c>
      <c r="BD185" s="42">
        <f>IF('Indicator Data'!BE189="No Data",1,IF('Indicator Data imputation'!BE188&lt;&gt;"",1,0))</f>
        <v>0</v>
      </c>
      <c r="BE185" s="42">
        <f>IF('Indicator Data'!BF189="No Data",1,IF('Indicator Data imputation'!BF188&lt;&gt;"",1,0))</f>
        <v>0</v>
      </c>
      <c r="BF185" s="42">
        <f>IF('Indicator Data'!BG189="No Data",1,IF('Indicator Data imputation'!BG188&lt;&gt;"",1,0))</f>
        <v>0</v>
      </c>
      <c r="BG185" s="42">
        <f>IF('Indicator Data'!BH189="No Data",1,IF('Indicator Data imputation'!BH188&lt;&gt;"",1,0))</f>
        <v>0</v>
      </c>
      <c r="BH185" s="42">
        <f>IF('Indicator Data'!BI189="No Data",1,IF('Indicator Data imputation'!BI188&lt;&gt;"",1,0))</f>
        <v>0</v>
      </c>
      <c r="BI185" s="42">
        <f>IF('Indicator Data'!BJ189="No Data",1,IF('Indicator Data imputation'!BJ188&lt;&gt;"",1,0))</f>
        <v>0</v>
      </c>
      <c r="BJ185" s="42">
        <f>IF('Indicator Data'!BK189="No Data",1,IF('Indicator Data imputation'!BK188&lt;&gt;"",1,0))</f>
        <v>0</v>
      </c>
      <c r="BK185" s="42">
        <f>IF('Indicator Data'!BL189="No Data",1,IF('Indicator Data imputation'!BL188&lt;&gt;"",1,0))</f>
        <v>0</v>
      </c>
      <c r="BL185" s="42">
        <f>IF('Indicator Data'!BM189="No Data",1,IF('Indicator Data imputation'!BM188&lt;&gt;"",1,0))</f>
        <v>0</v>
      </c>
      <c r="BM185" s="42">
        <f>IF('Indicator Data'!BN189="No Data",1,IF('Indicator Data imputation'!BN188&lt;&gt;"",1,0))</f>
        <v>0</v>
      </c>
      <c r="BN185" s="42">
        <f>IF('Indicator Data'!BO189="No Data",1,IF('Indicator Data imputation'!BO188&lt;&gt;"",1,0))</f>
        <v>0</v>
      </c>
      <c r="BO185" s="42">
        <f>IF('Indicator Data'!BP189="No Data",1,IF('Indicator Data imputation'!BP188&lt;&gt;"",1,0))</f>
        <v>0</v>
      </c>
      <c r="BP185" s="42">
        <f>IF('Indicator Data'!BQ189="No Data",1,IF('Indicator Data imputation'!BQ188&lt;&gt;"",1,0))</f>
        <v>0</v>
      </c>
      <c r="BQ185" s="42">
        <f>IF('Indicator Data'!BR189="No Data",1,IF('Indicator Data imputation'!BR188&lt;&gt;"",1,0))</f>
        <v>0</v>
      </c>
      <c r="BR185" s="42">
        <f>IF('Indicator Data'!BS189="No Data",1,IF('Indicator Data imputation'!BS188&lt;&gt;"",1,0))</f>
        <v>0</v>
      </c>
      <c r="BS185" s="42">
        <f>IF('Indicator Data'!BT189="No Data",1,IF('Indicator Data imputation'!BT188&lt;&gt;"",1,0))</f>
        <v>0</v>
      </c>
      <c r="BT185" s="42">
        <f>IF('Indicator Data'!BU189="No Data",1,IF('Indicator Data imputation'!BU188&lt;&gt;"",1,0))</f>
        <v>0</v>
      </c>
      <c r="BU185">
        <f t="shared" si="8"/>
        <v>8</v>
      </c>
      <c r="BV185" s="44">
        <f t="shared" si="7"/>
        <v>0.10666666666666667</v>
      </c>
    </row>
    <row r="186" spans="1:74">
      <c r="A186" t="str">
        <f>'Indicator Data'!B190</f>
        <v>UZB</v>
      </c>
      <c r="B186" s="42">
        <f>IF('Indicator Data'!C190="No Data",1,IF('Indicator Data imputation'!C189&lt;&gt;"",1,0))</f>
        <v>0</v>
      </c>
      <c r="C186" s="42">
        <f>IF('Indicator Data'!D190="No Data",1,IF('Indicator Data imputation'!D189&lt;&gt;"",1,0))</f>
        <v>0</v>
      </c>
      <c r="D186" s="42">
        <f>IF('Indicator Data'!E190="No Data",1,IF('Indicator Data imputation'!E189&lt;&gt;"",1,0))</f>
        <v>0</v>
      </c>
      <c r="E186" s="42">
        <f>IF('Indicator Data'!F190="No Data",1,IF('Indicator Data imputation'!F189&lt;&gt;"",1,0))</f>
        <v>0</v>
      </c>
      <c r="F186" s="42">
        <f>IF('Indicator Data'!G190="No Data",1,IF('Indicator Data imputation'!G189&lt;&gt;"",1,0))</f>
        <v>0</v>
      </c>
      <c r="G186" s="42">
        <f>IF('Indicator Data'!H190="No Data",1,IF('Indicator Data imputation'!H189&lt;&gt;"",1,0))</f>
        <v>0</v>
      </c>
      <c r="H186" s="42">
        <f>IF('Indicator Data'!I190="No Data",1,IF('Indicator Data imputation'!I189&lt;&gt;"",1,0))</f>
        <v>0</v>
      </c>
      <c r="I186" s="42">
        <f>IF('Indicator Data'!J190="No Data",1,IF('Indicator Data imputation'!J189&lt;&gt;"",1,0))</f>
        <v>0</v>
      </c>
      <c r="J186" s="42">
        <f>IF('Indicator Data'!K190="No Data",1,IF('Indicator Data imputation'!K189&lt;&gt;"",1,0))</f>
        <v>0</v>
      </c>
      <c r="K186" s="42">
        <f>IF('Indicator Data'!L190="No Data",1,IF('Indicator Data imputation'!L189&lt;&gt;"",1,0))</f>
        <v>0</v>
      </c>
      <c r="L186" s="42">
        <f>IF('Indicator Data'!M190="No Data",1,IF('Indicator Data imputation'!M189&lt;&gt;"",1,0))</f>
        <v>0</v>
      </c>
      <c r="M186" s="42">
        <f>IF('Indicator Data'!N190="No Data",1,IF('Indicator Data imputation'!N189&lt;&gt;"",1,0))</f>
        <v>1</v>
      </c>
      <c r="N186" s="42">
        <f>IF('Indicator Data'!O190="No Data",1,IF('Indicator Data imputation'!O189&lt;&gt;"",1,0))</f>
        <v>1</v>
      </c>
      <c r="O186" s="42">
        <f>IF('Indicator Data'!P190="No Data",1,IF('Indicator Data imputation'!P189&lt;&gt;"",1,0))</f>
        <v>1</v>
      </c>
      <c r="P186" s="42">
        <f>IF('Indicator Data'!Q190="No Data",1,IF('Indicator Data imputation'!Q189&lt;&gt;"",1,0))</f>
        <v>0</v>
      </c>
      <c r="Q186" s="42">
        <f>IF('Indicator Data'!R190="No Data",1,IF('Indicator Data imputation'!R189&lt;&gt;"",1,0))</f>
        <v>0</v>
      </c>
      <c r="R186" s="42">
        <f>IF('Indicator Data'!S190="No Data",1,IF('Indicator Data imputation'!S189&lt;&gt;"",1,0))</f>
        <v>0</v>
      </c>
      <c r="S186" s="42">
        <f>IF('Indicator Data'!T190="No Data",1,IF('Indicator Data imputation'!T189&lt;&gt;"",1,0))</f>
        <v>0</v>
      </c>
      <c r="T186" s="42">
        <f>IF('Indicator Data'!U190="No Data",1,IF('Indicator Data imputation'!U189&lt;&gt;"",1,0))</f>
        <v>0</v>
      </c>
      <c r="U186" s="42">
        <f>IF('Indicator Data'!V190="No Data",1,IF('Indicator Data imputation'!V189&lt;&gt;"",1,0))</f>
        <v>0</v>
      </c>
      <c r="V186" s="42">
        <f>IF('Indicator Data'!W190="No Data",1,IF('Indicator Data imputation'!W189&lt;&gt;"",1,0))</f>
        <v>0</v>
      </c>
      <c r="W186" s="42">
        <f>IF('Indicator Data'!X190="No Data",1,IF('Indicator Data imputation'!X189&lt;&gt;"",1,0))</f>
        <v>0</v>
      </c>
      <c r="X186" s="42">
        <f>IF('Indicator Data'!Y190="No Data",1,IF('Indicator Data imputation'!Y189&lt;&gt;"",1,0))</f>
        <v>0</v>
      </c>
      <c r="Y186" s="42">
        <f>IF('Indicator Data'!Z190="No Data",1,IF('Indicator Data imputation'!Z189&lt;&gt;"",1,0))</f>
        <v>0</v>
      </c>
      <c r="Z186" s="42">
        <f>IF('Indicator Data'!AA190="No Data",1,IF('Indicator Data imputation'!AA189&lt;&gt;"",1,0))</f>
        <v>0</v>
      </c>
      <c r="AA186" s="42">
        <f>IF('Indicator Data'!AB190="No Data",1,IF('Indicator Data imputation'!AB189&lt;&gt;"",1,0))</f>
        <v>0</v>
      </c>
      <c r="AB186" s="42">
        <f>IF('Indicator Data'!AC190="No Data",1,IF('Indicator Data imputation'!AC189&lt;&gt;"",1,0))</f>
        <v>0</v>
      </c>
      <c r="AC186" s="42">
        <f>IF('Indicator Data'!AD190="No Data",1,IF('Indicator Data imputation'!AD189&lt;&gt;"",1,0))</f>
        <v>0</v>
      </c>
      <c r="AD186" s="42">
        <f>IF('Indicator Data'!AE190="No Data",1,IF('Indicator Data imputation'!AE189&lt;&gt;"",1,0))</f>
        <v>0</v>
      </c>
      <c r="AE186" s="42">
        <f>IF('Indicator Data'!AF190="No Data",1,IF('Indicator Data imputation'!AF189&lt;&gt;"",1,0))</f>
        <v>0</v>
      </c>
      <c r="AF186" s="42">
        <f>IF('Indicator Data'!AG190="No Data",1,IF('Indicator Data imputation'!AG189&lt;&gt;"",1,0))</f>
        <v>0</v>
      </c>
      <c r="AG186" s="42">
        <f>IF('Indicator Data'!AH190="No Data",1,IF('Indicator Data imputation'!AH189&lt;&gt;"",1,0))</f>
        <v>0</v>
      </c>
      <c r="AH186" s="42">
        <f>IF('Indicator Data'!AI190="No Data",1,IF('Indicator Data imputation'!AI189&lt;&gt;"",1,0))</f>
        <v>0</v>
      </c>
      <c r="AI186" s="42">
        <f>IF('Indicator Data'!AJ190="No Data",1,IF('Indicator Data imputation'!AJ189&lt;&gt;"",1,0))</f>
        <v>0</v>
      </c>
      <c r="AJ186" s="42">
        <f>IF('Indicator Data'!AK190="No Data",1,IF('Indicator Data imputation'!AK189&lt;&gt;"",1,0))</f>
        <v>0</v>
      </c>
      <c r="AK186" s="42">
        <f>IF('Indicator Data'!AL190="No Data",1,IF('Indicator Data imputation'!AL189&lt;&gt;"",1,0))</f>
        <v>0</v>
      </c>
      <c r="AL186" s="42">
        <f>IF('Indicator Data'!AM190="No Data",1,IF('Indicator Data imputation'!AM189&lt;&gt;"",1,0))</f>
        <v>0</v>
      </c>
      <c r="AM186" s="42">
        <f>IF('Indicator Data'!AN190="No Data",1,IF('Indicator Data imputation'!AN189&lt;&gt;"",1,0))</f>
        <v>0</v>
      </c>
      <c r="AN186" s="42">
        <f>IF('Indicator Data'!AO190="No Data",1,IF('Indicator Data imputation'!AO189&lt;&gt;"",1,0))</f>
        <v>0</v>
      </c>
      <c r="AO186" s="42">
        <f>IF('Indicator Data'!AP190="No Data",1,IF('Indicator Data imputation'!AP189&lt;&gt;"",1,0))</f>
        <v>0</v>
      </c>
      <c r="AP186" s="42">
        <f>IF('Indicator Data'!AQ190="No Data",1,IF('Indicator Data imputation'!AQ189&lt;&gt;"",1,0))</f>
        <v>0</v>
      </c>
      <c r="AQ186" s="42">
        <f>IF('Indicator Data'!AR190="No Data",1,IF('Indicator Data imputation'!AR189&lt;&gt;"",1,0))</f>
        <v>0</v>
      </c>
      <c r="AR186" s="42">
        <f>IF('Indicator Data'!AS190="No Data",1,IF('Indicator Data imputation'!AS189&lt;&gt;"",1,0))</f>
        <v>1</v>
      </c>
      <c r="AS186" s="42">
        <f>IF('Indicator Data'!AT190="No Data",1,IF('Indicator Data imputation'!AT189&lt;&gt;"",1,0))</f>
        <v>0</v>
      </c>
      <c r="AT186" s="42">
        <f>IF('Indicator Data'!AU190="No Data",1,IF('Indicator Data imputation'!AU189&lt;&gt;"",1,0))</f>
        <v>0</v>
      </c>
      <c r="AU186" s="42">
        <f>IF('Indicator Data'!AV190="No Data",1,IF('Indicator Data imputation'!AV189&lt;&gt;"",1,0))</f>
        <v>0</v>
      </c>
      <c r="AV186" s="42">
        <f>IF('Indicator Data'!AW190="No Data",1,IF('Indicator Data imputation'!AW189&lt;&gt;"",1,0))</f>
        <v>0</v>
      </c>
      <c r="AW186" s="42">
        <f>IF('Indicator Data'!AX190="No Data",1,IF('Indicator Data imputation'!AX189&lt;&gt;"",1,0))</f>
        <v>0</v>
      </c>
      <c r="AX186" s="42">
        <f>IF('Indicator Data'!AY190="No Data",1,IF('Indicator Data imputation'!AY189&lt;&gt;"",1,0))</f>
        <v>0</v>
      </c>
      <c r="AY186" s="42">
        <f>IF('Indicator Data'!AZ190="No Data",1,IF('Indicator Data imputation'!AZ189&lt;&gt;"",1,0))</f>
        <v>0</v>
      </c>
      <c r="AZ186" s="42">
        <f>IF('Indicator Data'!BA190="No Data",1,IF('Indicator Data imputation'!BA189&lt;&gt;"",1,0))</f>
        <v>0</v>
      </c>
      <c r="BA186" s="42">
        <f>IF('Indicator Data'!BB190="No Data",1,IF('Indicator Data imputation'!BB189&lt;&gt;"",1,0))</f>
        <v>0</v>
      </c>
      <c r="BB186" s="42">
        <f>IF('Indicator Data'!BC190="No Data",1,IF('Indicator Data imputation'!BC189&lt;&gt;"",1,0))</f>
        <v>0</v>
      </c>
      <c r="BC186" s="42">
        <f>IF('Indicator Data'!BD190="No Data",1,IF('Indicator Data imputation'!BD189&lt;&gt;"",1,0))</f>
        <v>0</v>
      </c>
      <c r="BD186" s="42">
        <f>IF('Indicator Data'!BE190="No Data",1,IF('Indicator Data imputation'!BE189&lt;&gt;"",1,0))</f>
        <v>0</v>
      </c>
      <c r="BE186" s="42">
        <f>IF('Indicator Data'!BF190="No Data",1,IF('Indicator Data imputation'!BF189&lt;&gt;"",1,0))</f>
        <v>0</v>
      </c>
      <c r="BF186" s="42">
        <f>IF('Indicator Data'!BG190="No Data",1,IF('Indicator Data imputation'!BG189&lt;&gt;"",1,0))</f>
        <v>0</v>
      </c>
      <c r="BG186" s="42">
        <f>IF('Indicator Data'!BH190="No Data",1,IF('Indicator Data imputation'!BH189&lt;&gt;"",1,0))</f>
        <v>0</v>
      </c>
      <c r="BH186" s="42">
        <f>IF('Indicator Data'!BI190="No Data",1,IF('Indicator Data imputation'!BI189&lt;&gt;"",1,0))</f>
        <v>0</v>
      </c>
      <c r="BI186" s="42">
        <f>IF('Indicator Data'!BJ190="No Data",1,IF('Indicator Data imputation'!BJ189&lt;&gt;"",1,0))</f>
        <v>0</v>
      </c>
      <c r="BJ186" s="42">
        <f>IF('Indicator Data'!BK190="No Data",1,IF('Indicator Data imputation'!BK189&lt;&gt;"",1,0))</f>
        <v>0</v>
      </c>
      <c r="BK186" s="42">
        <f>IF('Indicator Data'!BL190="No Data",1,IF('Indicator Data imputation'!BL189&lt;&gt;"",1,0))</f>
        <v>0</v>
      </c>
      <c r="BL186" s="42">
        <f>IF('Indicator Data'!BM190="No Data",1,IF('Indicator Data imputation'!BM189&lt;&gt;"",1,0))</f>
        <v>0</v>
      </c>
      <c r="BM186" s="42">
        <f>IF('Indicator Data'!BN190="No Data",1,IF('Indicator Data imputation'!BN189&lt;&gt;"",1,0))</f>
        <v>0</v>
      </c>
      <c r="BN186" s="42">
        <f>IF('Indicator Data'!BO190="No Data",1,IF('Indicator Data imputation'!BO189&lt;&gt;"",1,0))</f>
        <v>0</v>
      </c>
      <c r="BO186" s="42">
        <f>IF('Indicator Data'!BP190="No Data",1,IF('Indicator Data imputation'!BP189&lt;&gt;"",1,0))</f>
        <v>0</v>
      </c>
      <c r="BP186" s="42">
        <f>IF('Indicator Data'!BQ190="No Data",1,IF('Indicator Data imputation'!BQ189&lt;&gt;"",1,0))</f>
        <v>0</v>
      </c>
      <c r="BQ186" s="42">
        <f>IF('Indicator Data'!BR190="No Data",1,IF('Indicator Data imputation'!BR189&lt;&gt;"",1,0))</f>
        <v>0</v>
      </c>
      <c r="BR186" s="42">
        <f>IF('Indicator Data'!BS190="No Data",1,IF('Indicator Data imputation'!BS189&lt;&gt;"",1,0))</f>
        <v>0</v>
      </c>
      <c r="BS186" s="42">
        <f>IF('Indicator Data'!BT190="No Data",1,IF('Indicator Data imputation'!BT189&lt;&gt;"",1,0))</f>
        <v>0</v>
      </c>
      <c r="BT186" s="42">
        <f>IF('Indicator Data'!BU190="No Data",1,IF('Indicator Data imputation'!BU189&lt;&gt;"",1,0))</f>
        <v>0</v>
      </c>
      <c r="BU186">
        <f t="shared" si="8"/>
        <v>4</v>
      </c>
      <c r="BV186" s="44">
        <f t="shared" si="7"/>
        <v>5.3333333333333337E-2</v>
      </c>
    </row>
    <row r="187" spans="1:74">
      <c r="A187" t="str">
        <f>'Indicator Data'!B191</f>
        <v>VUT</v>
      </c>
      <c r="B187" s="42">
        <f>IF('Indicator Data'!C191="No Data",1,IF('Indicator Data imputation'!C190&lt;&gt;"",1,0))</f>
        <v>0</v>
      </c>
      <c r="C187" s="42">
        <f>IF('Indicator Data'!D191="No Data",1,IF('Indicator Data imputation'!D190&lt;&gt;"",1,0))</f>
        <v>0</v>
      </c>
      <c r="D187" s="42">
        <f>IF('Indicator Data'!E191="No Data",1,IF('Indicator Data imputation'!E190&lt;&gt;"",1,0))</f>
        <v>0</v>
      </c>
      <c r="E187" s="42">
        <f>IF('Indicator Data'!F191="No Data",1,IF('Indicator Data imputation'!F190&lt;&gt;"",1,0))</f>
        <v>0</v>
      </c>
      <c r="F187" s="42">
        <f>IF('Indicator Data'!G191="No Data",1,IF('Indicator Data imputation'!G190&lt;&gt;"",1,0))</f>
        <v>0</v>
      </c>
      <c r="G187" s="42">
        <f>IF('Indicator Data'!H191="No Data",1,IF('Indicator Data imputation'!H190&lt;&gt;"",1,0))</f>
        <v>0</v>
      </c>
      <c r="H187" s="42">
        <f>IF('Indicator Data'!I191="No Data",1,IF('Indicator Data imputation'!I190&lt;&gt;"",1,0))</f>
        <v>0</v>
      </c>
      <c r="I187" s="42">
        <f>IF('Indicator Data'!J191="No Data",1,IF('Indicator Data imputation'!J190&lt;&gt;"",1,0))</f>
        <v>0</v>
      </c>
      <c r="J187" s="42">
        <f>IF('Indicator Data'!K191="No Data",1,IF('Indicator Data imputation'!K190&lt;&gt;"",1,0))</f>
        <v>0</v>
      </c>
      <c r="K187" s="42">
        <f>IF('Indicator Data'!L191="No Data",1,IF('Indicator Data imputation'!L190&lt;&gt;"",1,0))</f>
        <v>0</v>
      </c>
      <c r="L187" s="42">
        <f>IF('Indicator Data'!M191="No Data",1,IF('Indicator Data imputation'!M190&lt;&gt;"",1,0))</f>
        <v>0</v>
      </c>
      <c r="M187" s="42">
        <f>IF('Indicator Data'!N191="No Data",1,IF('Indicator Data imputation'!N190&lt;&gt;"",1,0))</f>
        <v>1</v>
      </c>
      <c r="N187" s="42">
        <f>IF('Indicator Data'!O191="No Data",1,IF('Indicator Data imputation'!O190&lt;&gt;"",1,0))</f>
        <v>1</v>
      </c>
      <c r="O187" s="42">
        <f>IF('Indicator Data'!P191="No Data",1,IF('Indicator Data imputation'!P190&lt;&gt;"",1,0))</f>
        <v>1</v>
      </c>
      <c r="P187" s="42">
        <f>IF('Indicator Data'!Q191="No Data",1,IF('Indicator Data imputation'!Q190&lt;&gt;"",1,0))</f>
        <v>0</v>
      </c>
      <c r="Q187" s="42">
        <f>IF('Indicator Data'!R191="No Data",1,IF('Indicator Data imputation'!R190&lt;&gt;"",1,0))</f>
        <v>0</v>
      </c>
      <c r="R187" s="42">
        <f>IF('Indicator Data'!S191="No Data",1,IF('Indicator Data imputation'!S190&lt;&gt;"",1,0))</f>
        <v>0</v>
      </c>
      <c r="S187" s="42">
        <f>IF('Indicator Data'!T191="No Data",1,IF('Indicator Data imputation'!T190&lt;&gt;"",1,0))</f>
        <v>0</v>
      </c>
      <c r="T187" s="42">
        <f>IF('Indicator Data'!U191="No Data",1,IF('Indicator Data imputation'!U190&lt;&gt;"",1,0))</f>
        <v>0</v>
      </c>
      <c r="U187" s="42">
        <f>IF('Indicator Data'!V191="No Data",1,IF('Indicator Data imputation'!V190&lt;&gt;"",1,0))</f>
        <v>0</v>
      </c>
      <c r="V187" s="42">
        <f>IF('Indicator Data'!W191="No Data",1,IF('Indicator Data imputation'!W190&lt;&gt;"",1,0))</f>
        <v>0</v>
      </c>
      <c r="W187" s="42">
        <f>IF('Indicator Data'!X191="No Data",1,IF('Indicator Data imputation'!X190&lt;&gt;"",1,0))</f>
        <v>0</v>
      </c>
      <c r="X187" s="42">
        <f>IF('Indicator Data'!Y191="No Data",1,IF('Indicator Data imputation'!Y190&lt;&gt;"",1,0))</f>
        <v>0</v>
      </c>
      <c r="Y187" s="42">
        <f>IF('Indicator Data'!Z191="No Data",1,IF('Indicator Data imputation'!Z190&lt;&gt;"",1,0))</f>
        <v>0</v>
      </c>
      <c r="Z187" s="42">
        <f>IF('Indicator Data'!AA191="No Data",1,IF('Indicator Data imputation'!AA190&lt;&gt;"",1,0))</f>
        <v>0</v>
      </c>
      <c r="AA187" s="42">
        <f>IF('Indicator Data'!AB191="No Data",1,IF('Indicator Data imputation'!AB190&lt;&gt;"",1,0))</f>
        <v>0</v>
      </c>
      <c r="AB187" s="42">
        <f>IF('Indicator Data'!AC191="No Data",1,IF('Indicator Data imputation'!AC190&lt;&gt;"",1,0))</f>
        <v>0</v>
      </c>
      <c r="AC187" s="42">
        <f>IF('Indicator Data'!AD191="No Data",1,IF('Indicator Data imputation'!AD190&lt;&gt;"",1,0))</f>
        <v>0</v>
      </c>
      <c r="AD187" s="42">
        <f>IF('Indicator Data'!AE191="No Data",1,IF('Indicator Data imputation'!AE190&lt;&gt;"",1,0))</f>
        <v>0</v>
      </c>
      <c r="AE187" s="42">
        <f>IF('Indicator Data'!AF191="No Data",1,IF('Indicator Data imputation'!AF190&lt;&gt;"",1,0))</f>
        <v>0</v>
      </c>
      <c r="AF187" s="42">
        <f>IF('Indicator Data'!AG191="No Data",1,IF('Indicator Data imputation'!AG190&lt;&gt;"",1,0))</f>
        <v>0</v>
      </c>
      <c r="AG187" s="42">
        <f>IF('Indicator Data'!AH191="No Data",1,IF('Indicator Data imputation'!AH190&lt;&gt;"",1,0))</f>
        <v>0</v>
      </c>
      <c r="AH187" s="42">
        <f>IF('Indicator Data'!AI191="No Data",1,IF('Indicator Data imputation'!AI190&lt;&gt;"",1,0))</f>
        <v>1</v>
      </c>
      <c r="AI187" s="42">
        <f>IF('Indicator Data'!AJ191="No Data",1,IF('Indicator Data imputation'!AJ190&lt;&gt;"",1,0))</f>
        <v>0</v>
      </c>
      <c r="AJ187" s="42">
        <f>IF('Indicator Data'!AK191="No Data",1,IF('Indicator Data imputation'!AK190&lt;&gt;"",1,0))</f>
        <v>0</v>
      </c>
      <c r="AK187" s="42">
        <f>IF('Indicator Data'!AL191="No Data",1,IF('Indicator Data imputation'!AL190&lt;&gt;"",1,0))</f>
        <v>0</v>
      </c>
      <c r="AL187" s="42">
        <f>IF('Indicator Data'!AM191="No Data",1,IF('Indicator Data imputation'!AM190&lt;&gt;"",1,0))</f>
        <v>0</v>
      </c>
      <c r="AM187" s="42">
        <f>IF('Indicator Data'!AN191="No Data",1,IF('Indicator Data imputation'!AN190&lt;&gt;"",1,0))</f>
        <v>0</v>
      </c>
      <c r="AN187" s="42">
        <f>IF('Indicator Data'!AO191="No Data",1,IF('Indicator Data imputation'!AO190&lt;&gt;"",1,0))</f>
        <v>0</v>
      </c>
      <c r="AO187" s="42">
        <f>IF('Indicator Data'!AP191="No Data",1,IF('Indicator Data imputation'!AP190&lt;&gt;"",1,0))</f>
        <v>0</v>
      </c>
      <c r="AP187" s="42">
        <f>IF('Indicator Data'!AQ191="No Data",1,IF('Indicator Data imputation'!AQ190&lt;&gt;"",1,0))</f>
        <v>0</v>
      </c>
      <c r="AQ187" s="42">
        <f>IF('Indicator Data'!AR191="No Data",1,IF('Indicator Data imputation'!AR190&lt;&gt;"",1,0))</f>
        <v>1</v>
      </c>
      <c r="AR187" s="42">
        <f>IF('Indicator Data'!AS191="No Data",1,IF('Indicator Data imputation'!AS190&lt;&gt;"",1,0))</f>
        <v>1</v>
      </c>
      <c r="AS187" s="42">
        <f>IF('Indicator Data'!AT191="No Data",1,IF('Indicator Data imputation'!AT190&lt;&gt;"",1,0))</f>
        <v>0</v>
      </c>
      <c r="AT187" s="42">
        <f>IF('Indicator Data'!AU191="No Data",1,IF('Indicator Data imputation'!AU190&lt;&gt;"",1,0))</f>
        <v>0</v>
      </c>
      <c r="AU187" s="42">
        <f>IF('Indicator Data'!AV191="No Data",1,IF('Indicator Data imputation'!AV190&lt;&gt;"",1,0))</f>
        <v>1</v>
      </c>
      <c r="AV187" s="42">
        <f>IF('Indicator Data'!AW191="No Data",1,IF('Indicator Data imputation'!AW190&lt;&gt;"",1,0))</f>
        <v>0</v>
      </c>
      <c r="AW187" s="42">
        <f>IF('Indicator Data'!AX191="No Data",1,IF('Indicator Data imputation'!AX190&lt;&gt;"",1,0))</f>
        <v>0</v>
      </c>
      <c r="AX187" s="42">
        <f>IF('Indicator Data'!AY191="No Data",1,IF('Indicator Data imputation'!AY190&lt;&gt;"",1,0))</f>
        <v>0</v>
      </c>
      <c r="AY187" s="42">
        <f>IF('Indicator Data'!AZ191="No Data",1,IF('Indicator Data imputation'!AZ190&lt;&gt;"",1,0))</f>
        <v>0</v>
      </c>
      <c r="AZ187" s="42">
        <f>IF('Indicator Data'!BA191="No Data",1,IF('Indicator Data imputation'!BA190&lt;&gt;"",1,0))</f>
        <v>0</v>
      </c>
      <c r="BA187" s="42">
        <f>IF('Indicator Data'!BB191="No Data",1,IF('Indicator Data imputation'!BB190&lt;&gt;"",1,0))</f>
        <v>0</v>
      </c>
      <c r="BB187" s="42">
        <f>IF('Indicator Data'!BC191="No Data",1,IF('Indicator Data imputation'!BC190&lt;&gt;"",1,0))</f>
        <v>0</v>
      </c>
      <c r="BC187" s="42">
        <f>IF('Indicator Data'!BD191="No Data",1,IF('Indicator Data imputation'!BD190&lt;&gt;"",1,0))</f>
        <v>0</v>
      </c>
      <c r="BD187" s="42">
        <f>IF('Indicator Data'!BE191="No Data",1,IF('Indicator Data imputation'!BE190&lt;&gt;"",1,0))</f>
        <v>0</v>
      </c>
      <c r="BE187" s="42">
        <f>IF('Indicator Data'!BF191="No Data",1,IF('Indicator Data imputation'!BF190&lt;&gt;"",1,0))</f>
        <v>0</v>
      </c>
      <c r="BF187" s="42">
        <f>IF('Indicator Data'!BG191="No Data",1,IF('Indicator Data imputation'!BG190&lt;&gt;"",1,0))</f>
        <v>0</v>
      </c>
      <c r="BG187" s="42">
        <f>IF('Indicator Data'!BH191="No Data",1,IF('Indicator Data imputation'!BH190&lt;&gt;"",1,0))</f>
        <v>0</v>
      </c>
      <c r="BH187" s="42">
        <f>IF('Indicator Data'!BI191="No Data",1,IF('Indicator Data imputation'!BI190&lt;&gt;"",1,0))</f>
        <v>0</v>
      </c>
      <c r="BI187" s="42">
        <f>IF('Indicator Data'!BJ191="No Data",1,IF('Indicator Data imputation'!BJ190&lt;&gt;"",1,0))</f>
        <v>0</v>
      </c>
      <c r="BJ187" s="42">
        <f>IF('Indicator Data'!BK191="No Data",1,IF('Indicator Data imputation'!BK190&lt;&gt;"",1,0))</f>
        <v>0</v>
      </c>
      <c r="BK187" s="42">
        <f>IF('Indicator Data'!BL191="No Data",1,IF('Indicator Data imputation'!BL190&lt;&gt;"",1,0))</f>
        <v>0</v>
      </c>
      <c r="BL187" s="42">
        <f>IF('Indicator Data'!BM191="No Data",1,IF('Indicator Data imputation'!BM190&lt;&gt;"",1,0))</f>
        <v>0</v>
      </c>
      <c r="BM187" s="42">
        <f>IF('Indicator Data'!BN191="No Data",1,IF('Indicator Data imputation'!BN190&lt;&gt;"",1,0))</f>
        <v>0</v>
      </c>
      <c r="BN187" s="42">
        <f>IF('Indicator Data'!BO191="No Data",1,IF('Indicator Data imputation'!BO190&lt;&gt;"",1,0))</f>
        <v>0</v>
      </c>
      <c r="BO187" s="42">
        <f>IF('Indicator Data'!BP191="No Data",1,IF('Indicator Data imputation'!BP190&lt;&gt;"",1,0))</f>
        <v>0</v>
      </c>
      <c r="BP187" s="42">
        <f>IF('Indicator Data'!BQ191="No Data",1,IF('Indicator Data imputation'!BQ190&lt;&gt;"",1,0))</f>
        <v>0</v>
      </c>
      <c r="BQ187" s="42">
        <f>IF('Indicator Data'!BR191="No Data",1,IF('Indicator Data imputation'!BR190&lt;&gt;"",1,0))</f>
        <v>1</v>
      </c>
      <c r="BR187" s="42">
        <f>IF('Indicator Data'!BS191="No Data",1,IF('Indicator Data imputation'!BS190&lt;&gt;"",1,0))</f>
        <v>0</v>
      </c>
      <c r="BS187" s="42">
        <f>IF('Indicator Data'!BT191="No Data",1,IF('Indicator Data imputation'!BT190&lt;&gt;"",1,0))</f>
        <v>0</v>
      </c>
      <c r="BT187" s="42">
        <f>IF('Indicator Data'!BU191="No Data",1,IF('Indicator Data imputation'!BU190&lt;&gt;"",1,0))</f>
        <v>0</v>
      </c>
      <c r="BU187">
        <f t="shared" si="8"/>
        <v>8</v>
      </c>
      <c r="BV187" s="44">
        <f t="shared" si="7"/>
        <v>0.10666666666666667</v>
      </c>
    </row>
    <row r="188" spans="1:74">
      <c r="A188" t="str">
        <f>'Indicator Data'!B192</f>
        <v>VEN</v>
      </c>
      <c r="B188" s="42">
        <f>IF('Indicator Data'!C192="No Data",1,IF('Indicator Data imputation'!C191&lt;&gt;"",1,0))</f>
        <v>0</v>
      </c>
      <c r="C188" s="42">
        <f>IF('Indicator Data'!D192="No Data",1,IF('Indicator Data imputation'!D191&lt;&gt;"",1,0))</f>
        <v>0</v>
      </c>
      <c r="D188" s="42">
        <f>IF('Indicator Data'!E192="No Data",1,IF('Indicator Data imputation'!E191&lt;&gt;"",1,0))</f>
        <v>0</v>
      </c>
      <c r="E188" s="42">
        <f>IF('Indicator Data'!F192="No Data",1,IF('Indicator Data imputation'!F191&lt;&gt;"",1,0))</f>
        <v>0</v>
      </c>
      <c r="F188" s="42">
        <f>IF('Indicator Data'!G192="No Data",1,IF('Indicator Data imputation'!G191&lt;&gt;"",1,0))</f>
        <v>0</v>
      </c>
      <c r="G188" s="42">
        <f>IF('Indicator Data'!H192="No Data",1,IF('Indicator Data imputation'!H191&lt;&gt;"",1,0))</f>
        <v>0</v>
      </c>
      <c r="H188" s="42">
        <f>IF('Indicator Data'!I192="No Data",1,IF('Indicator Data imputation'!I191&lt;&gt;"",1,0))</f>
        <v>0</v>
      </c>
      <c r="I188" s="42">
        <f>IF('Indicator Data'!J192="No Data",1,IF('Indicator Data imputation'!J191&lt;&gt;"",1,0))</f>
        <v>0</v>
      </c>
      <c r="J188" s="42">
        <f>IF('Indicator Data'!K192="No Data",1,IF('Indicator Data imputation'!K191&lt;&gt;"",1,0))</f>
        <v>0</v>
      </c>
      <c r="K188" s="42">
        <f>IF('Indicator Data'!L192="No Data",1,IF('Indicator Data imputation'!L191&lt;&gt;"",1,0))</f>
        <v>0</v>
      </c>
      <c r="L188" s="42">
        <f>IF('Indicator Data'!M192="No Data",1,IF('Indicator Data imputation'!M191&lt;&gt;"",1,0))</f>
        <v>1</v>
      </c>
      <c r="M188" s="42">
        <f>IF('Indicator Data'!N192="No Data",1,IF('Indicator Data imputation'!N191&lt;&gt;"",1,0))</f>
        <v>1</v>
      </c>
      <c r="N188" s="42">
        <f>IF('Indicator Data'!O192="No Data",1,IF('Indicator Data imputation'!O191&lt;&gt;"",1,0))</f>
        <v>1</v>
      </c>
      <c r="O188" s="42">
        <f>IF('Indicator Data'!P192="No Data",1,IF('Indicator Data imputation'!P191&lt;&gt;"",1,0))</f>
        <v>1</v>
      </c>
      <c r="P188" s="42">
        <f>IF('Indicator Data'!Q192="No Data",1,IF('Indicator Data imputation'!Q191&lt;&gt;"",1,0))</f>
        <v>0</v>
      </c>
      <c r="Q188" s="42">
        <f>IF('Indicator Data'!R192="No Data",1,IF('Indicator Data imputation'!R191&lt;&gt;"",1,0))</f>
        <v>0</v>
      </c>
      <c r="R188" s="42">
        <f>IF('Indicator Data'!S192="No Data",1,IF('Indicator Data imputation'!S191&lt;&gt;"",1,0))</f>
        <v>0</v>
      </c>
      <c r="S188" s="42">
        <f>IF('Indicator Data'!T192="No Data",1,IF('Indicator Data imputation'!T191&lt;&gt;"",1,0))</f>
        <v>0</v>
      </c>
      <c r="T188" s="42">
        <f>IF('Indicator Data'!U192="No Data",1,IF('Indicator Data imputation'!U191&lt;&gt;"",1,0))</f>
        <v>0</v>
      </c>
      <c r="U188" s="42">
        <f>IF('Indicator Data'!V192="No Data",1,IF('Indicator Data imputation'!V191&lt;&gt;"",1,0))</f>
        <v>0</v>
      </c>
      <c r="V188" s="42">
        <f>IF('Indicator Data'!W192="No Data",1,IF('Indicator Data imputation'!W191&lt;&gt;"",1,0))</f>
        <v>0</v>
      </c>
      <c r="W188" s="42">
        <f>IF('Indicator Data'!X192="No Data",1,IF('Indicator Data imputation'!X191&lt;&gt;"",1,0))</f>
        <v>0</v>
      </c>
      <c r="X188" s="42">
        <f>IF('Indicator Data'!Y192="No Data",1,IF('Indicator Data imputation'!Y191&lt;&gt;"",1,0))</f>
        <v>1</v>
      </c>
      <c r="Y188" s="42">
        <f>IF('Indicator Data'!Z192="No Data",1,IF('Indicator Data imputation'!Z191&lt;&gt;"",1,0))</f>
        <v>0</v>
      </c>
      <c r="Z188" s="42">
        <f>IF('Indicator Data'!AA192="No Data",1,IF('Indicator Data imputation'!AA191&lt;&gt;"",1,0))</f>
        <v>1</v>
      </c>
      <c r="AA188" s="42">
        <f>IF('Indicator Data'!AB192="No Data",1,IF('Indicator Data imputation'!AB191&lt;&gt;"",1,0))</f>
        <v>0</v>
      </c>
      <c r="AB188" s="42">
        <f>IF('Indicator Data'!AC192="No Data",1,IF('Indicator Data imputation'!AC191&lt;&gt;"",1,0))</f>
        <v>0</v>
      </c>
      <c r="AC188" s="42">
        <f>IF('Indicator Data'!AD192="No Data",1,IF('Indicator Data imputation'!AD191&lt;&gt;"",1,0))</f>
        <v>0</v>
      </c>
      <c r="AD188" s="42">
        <f>IF('Indicator Data'!AE192="No Data",1,IF('Indicator Data imputation'!AE191&lt;&gt;"",1,0))</f>
        <v>0</v>
      </c>
      <c r="AE188" s="42">
        <f>IF('Indicator Data'!AF192="No Data",1,IF('Indicator Data imputation'!AF191&lt;&gt;"",1,0))</f>
        <v>0</v>
      </c>
      <c r="AF188" s="42">
        <f>IF('Indicator Data'!AG192="No Data",1,IF('Indicator Data imputation'!AG191&lt;&gt;"",1,0))</f>
        <v>0</v>
      </c>
      <c r="AG188" s="42">
        <f>IF('Indicator Data'!AH192="No Data",1,IF('Indicator Data imputation'!AH191&lt;&gt;"",1,0))</f>
        <v>0</v>
      </c>
      <c r="AH188" s="42">
        <f>IF('Indicator Data'!AI192="No Data",1,IF('Indicator Data imputation'!AI191&lt;&gt;"",1,0))</f>
        <v>1</v>
      </c>
      <c r="AI188" s="42">
        <f>IF('Indicator Data'!AJ192="No Data",1,IF('Indicator Data imputation'!AJ191&lt;&gt;"",1,0))</f>
        <v>0</v>
      </c>
      <c r="AJ188" s="42">
        <f>IF('Indicator Data'!AK192="No Data",1,IF('Indicator Data imputation'!AK191&lt;&gt;"",1,0))</f>
        <v>0</v>
      </c>
      <c r="AK188" s="42">
        <f>IF('Indicator Data'!AL192="No Data",1,IF('Indicator Data imputation'!AL191&lt;&gt;"",1,0))</f>
        <v>0</v>
      </c>
      <c r="AL188" s="42">
        <f>IF('Indicator Data'!AM192="No Data",1,IF('Indicator Data imputation'!AM191&lt;&gt;"",1,0))</f>
        <v>1</v>
      </c>
      <c r="AM188" s="42">
        <f>IF('Indicator Data'!AN192="No Data",1,IF('Indicator Data imputation'!AN191&lt;&gt;"",1,0))</f>
        <v>1</v>
      </c>
      <c r="AN188" s="42">
        <f>IF('Indicator Data'!AO192="No Data",1,IF('Indicator Data imputation'!AO191&lt;&gt;"",1,0))</f>
        <v>0</v>
      </c>
      <c r="AO188" s="42">
        <f>IF('Indicator Data'!AP192="No Data",1,IF('Indicator Data imputation'!AP191&lt;&gt;"",1,0))</f>
        <v>1</v>
      </c>
      <c r="AP188" s="42">
        <f>IF('Indicator Data'!AQ192="No Data",1,IF('Indicator Data imputation'!AQ191&lt;&gt;"",1,0))</f>
        <v>0</v>
      </c>
      <c r="AQ188" s="42">
        <f>IF('Indicator Data'!AR192="No Data",1,IF('Indicator Data imputation'!AR191&lt;&gt;"",1,0))</f>
        <v>0</v>
      </c>
      <c r="AR188" s="42">
        <f>IF('Indicator Data'!AS192="No Data",1,IF('Indicator Data imputation'!AS191&lt;&gt;"",1,0))</f>
        <v>1</v>
      </c>
      <c r="AS188" s="42">
        <f>IF('Indicator Data'!AT192="No Data",1,IF('Indicator Data imputation'!AT191&lt;&gt;"",1,0))</f>
        <v>0</v>
      </c>
      <c r="AT188" s="42">
        <f>IF('Indicator Data'!AU192="No Data",1,IF('Indicator Data imputation'!AU191&lt;&gt;"",1,0))</f>
        <v>0</v>
      </c>
      <c r="AU188" s="42">
        <f>IF('Indicator Data'!AV192="No Data",1,IF('Indicator Data imputation'!AV191&lt;&gt;"",1,0))</f>
        <v>0</v>
      </c>
      <c r="AV188" s="42">
        <f>IF('Indicator Data'!AW192="No Data",1,IF('Indicator Data imputation'!AW191&lt;&gt;"",1,0))</f>
        <v>1</v>
      </c>
      <c r="AW188" s="42">
        <f>IF('Indicator Data'!AX192="No Data",1,IF('Indicator Data imputation'!AX191&lt;&gt;"",1,0))</f>
        <v>0</v>
      </c>
      <c r="AX188" s="42">
        <f>IF('Indicator Data'!AY192="No Data",1,IF('Indicator Data imputation'!AY191&lt;&gt;"",1,0))</f>
        <v>0</v>
      </c>
      <c r="AY188" s="42">
        <f>IF('Indicator Data'!AZ192="No Data",1,IF('Indicator Data imputation'!AZ191&lt;&gt;"",1,0))</f>
        <v>0</v>
      </c>
      <c r="AZ188" s="42">
        <f>IF('Indicator Data'!BA192="No Data",1,IF('Indicator Data imputation'!BA191&lt;&gt;"",1,0))</f>
        <v>0</v>
      </c>
      <c r="BA188" s="42">
        <f>IF('Indicator Data'!BB192="No Data",1,IF('Indicator Data imputation'!BB191&lt;&gt;"",1,0))</f>
        <v>0</v>
      </c>
      <c r="BB188" s="42">
        <f>IF('Indicator Data'!BC192="No Data",1,IF('Indicator Data imputation'!BC191&lt;&gt;"",1,0))</f>
        <v>0</v>
      </c>
      <c r="BC188" s="42">
        <f>IF('Indicator Data'!BD192="No Data",1,IF('Indicator Data imputation'!BD191&lt;&gt;"",1,0))</f>
        <v>0</v>
      </c>
      <c r="BD188" s="42">
        <f>IF('Indicator Data'!BE192="No Data",1,IF('Indicator Data imputation'!BE191&lt;&gt;"",1,0))</f>
        <v>0</v>
      </c>
      <c r="BE188" s="42">
        <f>IF('Indicator Data'!BF192="No Data",1,IF('Indicator Data imputation'!BF191&lt;&gt;"",1,0))</f>
        <v>0</v>
      </c>
      <c r="BF188" s="42">
        <f>IF('Indicator Data'!BG192="No Data",1,IF('Indicator Data imputation'!BG191&lt;&gt;"",1,0))</f>
        <v>0</v>
      </c>
      <c r="BG188" s="42">
        <f>IF('Indicator Data'!BH192="No Data",1,IF('Indicator Data imputation'!BH191&lt;&gt;"",1,0))</f>
        <v>0</v>
      </c>
      <c r="BH188" s="42">
        <f>IF('Indicator Data'!BI192="No Data",1,IF('Indicator Data imputation'!BI191&lt;&gt;"",1,0))</f>
        <v>0</v>
      </c>
      <c r="BI188" s="42">
        <f>IF('Indicator Data'!BJ192="No Data",1,IF('Indicator Data imputation'!BJ191&lt;&gt;"",1,0))</f>
        <v>0</v>
      </c>
      <c r="BJ188" s="42">
        <f>IF('Indicator Data'!BK192="No Data",1,IF('Indicator Data imputation'!BK191&lt;&gt;"",1,0))</f>
        <v>0</v>
      </c>
      <c r="BK188" s="42">
        <f>IF('Indicator Data'!BL192="No Data",1,IF('Indicator Data imputation'!BL191&lt;&gt;"",1,0))</f>
        <v>0</v>
      </c>
      <c r="BL188" s="42">
        <f>IF('Indicator Data'!BM192="No Data",1,IF('Indicator Data imputation'!BM191&lt;&gt;"",1,0))</f>
        <v>0</v>
      </c>
      <c r="BM188" s="42">
        <f>IF('Indicator Data'!BN192="No Data",1,IF('Indicator Data imputation'!BN191&lt;&gt;"",1,0))</f>
        <v>0</v>
      </c>
      <c r="BN188" s="42">
        <f>IF('Indicator Data'!BO192="No Data",1,IF('Indicator Data imputation'!BO191&lt;&gt;"",1,0))</f>
        <v>0</v>
      </c>
      <c r="BO188" s="42">
        <f>IF('Indicator Data'!BP192="No Data",1,IF('Indicator Data imputation'!BP191&lt;&gt;"",1,0))</f>
        <v>0</v>
      </c>
      <c r="BP188" s="42">
        <f>IF('Indicator Data'!BQ192="No Data",1,IF('Indicator Data imputation'!BQ191&lt;&gt;"",1,0))</f>
        <v>0</v>
      </c>
      <c r="BQ188" s="42">
        <f>IF('Indicator Data'!BR192="No Data",1,IF('Indicator Data imputation'!BR191&lt;&gt;"",1,0))</f>
        <v>0</v>
      </c>
      <c r="BR188" s="42">
        <f>IF('Indicator Data'!BS192="No Data",1,IF('Indicator Data imputation'!BS191&lt;&gt;"",1,0))</f>
        <v>0</v>
      </c>
      <c r="BS188" s="42">
        <f>IF('Indicator Data'!BT192="No Data",1,IF('Indicator Data imputation'!BT191&lt;&gt;"",1,0))</f>
        <v>0</v>
      </c>
      <c r="BT188" s="42">
        <f>IF('Indicator Data'!BU192="No Data",1,IF('Indicator Data imputation'!BU191&lt;&gt;"",1,0))</f>
        <v>0</v>
      </c>
      <c r="BU188">
        <f t="shared" si="8"/>
        <v>12</v>
      </c>
      <c r="BV188" s="44">
        <f t="shared" si="7"/>
        <v>0.16</v>
      </c>
    </row>
    <row r="189" spans="1:74">
      <c r="A189" t="str">
        <f>'Indicator Data'!B193</f>
        <v>VNM</v>
      </c>
      <c r="B189" s="42">
        <f>IF('Indicator Data'!C193="No Data",1,IF('Indicator Data imputation'!C192&lt;&gt;"",1,0))</f>
        <v>0</v>
      </c>
      <c r="C189" s="42">
        <f>IF('Indicator Data'!D193="No Data",1,IF('Indicator Data imputation'!D192&lt;&gt;"",1,0))</f>
        <v>0</v>
      </c>
      <c r="D189" s="42">
        <f>IF('Indicator Data'!E193="No Data",1,IF('Indicator Data imputation'!E192&lt;&gt;"",1,0))</f>
        <v>0</v>
      </c>
      <c r="E189" s="42">
        <f>IF('Indicator Data'!F193="No Data",1,IF('Indicator Data imputation'!F192&lt;&gt;"",1,0))</f>
        <v>0</v>
      </c>
      <c r="F189" s="42">
        <f>IF('Indicator Data'!G193="No Data",1,IF('Indicator Data imputation'!G192&lt;&gt;"",1,0))</f>
        <v>0</v>
      </c>
      <c r="G189" s="42">
        <f>IF('Indicator Data'!H193="No Data",1,IF('Indicator Data imputation'!H192&lt;&gt;"",1,0))</f>
        <v>0</v>
      </c>
      <c r="H189" s="42">
        <f>IF('Indicator Data'!I193="No Data",1,IF('Indicator Data imputation'!I192&lt;&gt;"",1,0))</f>
        <v>0</v>
      </c>
      <c r="I189" s="42">
        <f>IF('Indicator Data'!J193="No Data",1,IF('Indicator Data imputation'!J192&lt;&gt;"",1,0))</f>
        <v>0</v>
      </c>
      <c r="J189" s="42">
        <f>IF('Indicator Data'!K193="No Data",1,IF('Indicator Data imputation'!K192&lt;&gt;"",1,0))</f>
        <v>0</v>
      </c>
      <c r="K189" s="42">
        <f>IF('Indicator Data'!L193="No Data",1,IF('Indicator Data imputation'!L192&lt;&gt;"",1,0))</f>
        <v>0</v>
      </c>
      <c r="L189" s="42">
        <f>IF('Indicator Data'!M193="No Data",1,IF('Indicator Data imputation'!M192&lt;&gt;"",1,0))</f>
        <v>0</v>
      </c>
      <c r="M189" s="42">
        <f>IF('Indicator Data'!N193="No Data",1,IF('Indicator Data imputation'!N192&lt;&gt;"",1,0))</f>
        <v>1</v>
      </c>
      <c r="N189" s="42">
        <f>IF('Indicator Data'!O193="No Data",1,IF('Indicator Data imputation'!O192&lt;&gt;"",1,0))</f>
        <v>1</v>
      </c>
      <c r="O189" s="42">
        <f>IF('Indicator Data'!P193="No Data",1,IF('Indicator Data imputation'!P192&lt;&gt;"",1,0))</f>
        <v>1</v>
      </c>
      <c r="P189" s="42">
        <f>IF('Indicator Data'!Q193="No Data",1,IF('Indicator Data imputation'!Q192&lt;&gt;"",1,0))</f>
        <v>0</v>
      </c>
      <c r="Q189" s="42">
        <f>IF('Indicator Data'!R193="No Data",1,IF('Indicator Data imputation'!R192&lt;&gt;"",1,0))</f>
        <v>0</v>
      </c>
      <c r="R189" s="42">
        <f>IF('Indicator Data'!S193="No Data",1,IF('Indicator Data imputation'!S192&lt;&gt;"",1,0))</f>
        <v>0</v>
      </c>
      <c r="S189" s="42">
        <f>IF('Indicator Data'!T193="No Data",1,IF('Indicator Data imputation'!T192&lt;&gt;"",1,0))</f>
        <v>0</v>
      </c>
      <c r="T189" s="42">
        <f>IF('Indicator Data'!U193="No Data",1,IF('Indicator Data imputation'!U192&lt;&gt;"",1,0))</f>
        <v>0</v>
      </c>
      <c r="U189" s="42">
        <f>IF('Indicator Data'!V193="No Data",1,IF('Indicator Data imputation'!V192&lt;&gt;"",1,0))</f>
        <v>0</v>
      </c>
      <c r="V189" s="42">
        <f>IF('Indicator Data'!W193="No Data",1,IF('Indicator Data imputation'!W192&lt;&gt;"",1,0))</f>
        <v>0</v>
      </c>
      <c r="W189" s="42">
        <f>IF('Indicator Data'!X193="No Data",1,IF('Indicator Data imputation'!X192&lt;&gt;"",1,0))</f>
        <v>0</v>
      </c>
      <c r="X189" s="42">
        <f>IF('Indicator Data'!Y193="No Data",1,IF('Indicator Data imputation'!Y192&lt;&gt;"",1,0))</f>
        <v>0</v>
      </c>
      <c r="Y189" s="42">
        <f>IF('Indicator Data'!Z193="No Data",1,IF('Indicator Data imputation'!Z192&lt;&gt;"",1,0))</f>
        <v>0</v>
      </c>
      <c r="Z189" s="42">
        <f>IF('Indicator Data'!AA193="No Data",1,IF('Indicator Data imputation'!AA192&lt;&gt;"",1,0))</f>
        <v>0</v>
      </c>
      <c r="AA189" s="42">
        <f>IF('Indicator Data'!AB193="No Data",1,IF('Indicator Data imputation'!AB192&lt;&gt;"",1,0))</f>
        <v>0</v>
      </c>
      <c r="AB189" s="42">
        <f>IF('Indicator Data'!AC193="No Data",1,IF('Indicator Data imputation'!AC192&lt;&gt;"",1,0))</f>
        <v>0</v>
      </c>
      <c r="AC189" s="42">
        <f>IF('Indicator Data'!AD193="No Data",1,IF('Indicator Data imputation'!AD192&lt;&gt;"",1,0))</f>
        <v>0</v>
      </c>
      <c r="AD189" s="42">
        <f>IF('Indicator Data'!AE193="No Data",1,IF('Indicator Data imputation'!AE192&lt;&gt;"",1,0))</f>
        <v>0</v>
      </c>
      <c r="AE189" s="42">
        <f>IF('Indicator Data'!AF193="No Data",1,IF('Indicator Data imputation'!AF192&lt;&gt;"",1,0))</f>
        <v>0</v>
      </c>
      <c r="AF189" s="42">
        <f>IF('Indicator Data'!AG193="No Data",1,IF('Indicator Data imputation'!AG192&lt;&gt;"",1,0))</f>
        <v>0</v>
      </c>
      <c r="AG189" s="42">
        <f>IF('Indicator Data'!AH193="No Data",1,IF('Indicator Data imputation'!AH192&lt;&gt;"",1,0))</f>
        <v>0</v>
      </c>
      <c r="AH189" s="42">
        <f>IF('Indicator Data'!AI193="No Data",1,IF('Indicator Data imputation'!AI192&lt;&gt;"",1,0))</f>
        <v>0</v>
      </c>
      <c r="AI189" s="42">
        <f>IF('Indicator Data'!AJ193="No Data",1,IF('Indicator Data imputation'!AJ192&lt;&gt;"",1,0))</f>
        <v>0</v>
      </c>
      <c r="AJ189" s="42">
        <f>IF('Indicator Data'!AK193="No Data",1,IF('Indicator Data imputation'!AK192&lt;&gt;"",1,0))</f>
        <v>0</v>
      </c>
      <c r="AK189" s="42">
        <f>IF('Indicator Data'!AL193="No Data",1,IF('Indicator Data imputation'!AL192&lt;&gt;"",1,0))</f>
        <v>0</v>
      </c>
      <c r="AL189" s="42">
        <f>IF('Indicator Data'!AM193="No Data",1,IF('Indicator Data imputation'!AM192&lt;&gt;"",1,0))</f>
        <v>0</v>
      </c>
      <c r="AM189" s="42">
        <f>IF('Indicator Data'!AN193="No Data",1,IF('Indicator Data imputation'!AN192&lt;&gt;"",1,0))</f>
        <v>0</v>
      </c>
      <c r="AN189" s="42">
        <f>IF('Indicator Data'!AO193="No Data",1,IF('Indicator Data imputation'!AO192&lt;&gt;"",1,0))</f>
        <v>0</v>
      </c>
      <c r="AO189" s="42">
        <f>IF('Indicator Data'!AP193="No Data",1,IF('Indicator Data imputation'!AP192&lt;&gt;"",1,0))</f>
        <v>0</v>
      </c>
      <c r="AP189" s="42">
        <f>IF('Indicator Data'!AQ193="No Data",1,IF('Indicator Data imputation'!AQ192&lt;&gt;"",1,0))</f>
        <v>0</v>
      </c>
      <c r="AQ189" s="42">
        <f>IF('Indicator Data'!AR193="No Data",1,IF('Indicator Data imputation'!AR192&lt;&gt;"",1,0))</f>
        <v>0</v>
      </c>
      <c r="AR189" s="42">
        <f>IF('Indicator Data'!AS193="No Data",1,IF('Indicator Data imputation'!AS192&lt;&gt;"",1,0))</f>
        <v>0</v>
      </c>
      <c r="AS189" s="42">
        <f>IF('Indicator Data'!AT193="No Data",1,IF('Indicator Data imputation'!AT192&lt;&gt;"",1,0))</f>
        <v>0</v>
      </c>
      <c r="AT189" s="42">
        <f>IF('Indicator Data'!AU193="No Data",1,IF('Indicator Data imputation'!AU192&lt;&gt;"",1,0))</f>
        <v>0</v>
      </c>
      <c r="AU189" s="42">
        <f>IF('Indicator Data'!AV193="No Data",1,IF('Indicator Data imputation'!AV192&lt;&gt;"",1,0))</f>
        <v>0</v>
      </c>
      <c r="AV189" s="42">
        <f>IF('Indicator Data'!AW193="No Data",1,IF('Indicator Data imputation'!AW192&lt;&gt;"",1,0))</f>
        <v>0</v>
      </c>
      <c r="AW189" s="42">
        <f>IF('Indicator Data'!AX193="No Data",1,IF('Indicator Data imputation'!AX192&lt;&gt;"",1,0))</f>
        <v>0</v>
      </c>
      <c r="AX189" s="42">
        <f>IF('Indicator Data'!AY193="No Data",1,IF('Indicator Data imputation'!AY192&lt;&gt;"",1,0))</f>
        <v>0</v>
      </c>
      <c r="AY189" s="42">
        <f>IF('Indicator Data'!AZ193="No Data",1,IF('Indicator Data imputation'!AZ192&lt;&gt;"",1,0))</f>
        <v>0</v>
      </c>
      <c r="AZ189" s="42">
        <f>IF('Indicator Data'!BA193="No Data",1,IF('Indicator Data imputation'!BA192&lt;&gt;"",1,0))</f>
        <v>0</v>
      </c>
      <c r="BA189" s="42">
        <f>IF('Indicator Data'!BB193="No Data",1,IF('Indicator Data imputation'!BB192&lt;&gt;"",1,0))</f>
        <v>0</v>
      </c>
      <c r="BB189" s="42">
        <f>IF('Indicator Data'!BC193="No Data",1,IF('Indicator Data imputation'!BC192&lt;&gt;"",1,0))</f>
        <v>0</v>
      </c>
      <c r="BC189" s="42">
        <f>IF('Indicator Data'!BD193="No Data",1,IF('Indicator Data imputation'!BD192&lt;&gt;"",1,0))</f>
        <v>0</v>
      </c>
      <c r="BD189" s="42">
        <f>IF('Indicator Data'!BE193="No Data",1,IF('Indicator Data imputation'!BE192&lt;&gt;"",1,0))</f>
        <v>0</v>
      </c>
      <c r="BE189" s="42">
        <f>IF('Indicator Data'!BF193="No Data",1,IF('Indicator Data imputation'!BF192&lt;&gt;"",1,0))</f>
        <v>0</v>
      </c>
      <c r="BF189" s="42">
        <f>IF('Indicator Data'!BG193="No Data",1,IF('Indicator Data imputation'!BG192&lt;&gt;"",1,0))</f>
        <v>0</v>
      </c>
      <c r="BG189" s="42">
        <f>IF('Indicator Data'!BH193="No Data",1,IF('Indicator Data imputation'!BH192&lt;&gt;"",1,0))</f>
        <v>0</v>
      </c>
      <c r="BH189" s="42">
        <f>IF('Indicator Data'!BI193="No Data",1,IF('Indicator Data imputation'!BI192&lt;&gt;"",1,0))</f>
        <v>0</v>
      </c>
      <c r="BI189" s="42">
        <f>IF('Indicator Data'!BJ193="No Data",1,IF('Indicator Data imputation'!BJ192&lt;&gt;"",1,0))</f>
        <v>0</v>
      </c>
      <c r="BJ189" s="42">
        <f>IF('Indicator Data'!BK193="No Data",1,IF('Indicator Data imputation'!BK192&lt;&gt;"",1,0))</f>
        <v>0</v>
      </c>
      <c r="BK189" s="42">
        <f>IF('Indicator Data'!BL193="No Data",1,IF('Indicator Data imputation'!BL192&lt;&gt;"",1,0))</f>
        <v>0</v>
      </c>
      <c r="BL189" s="42">
        <f>IF('Indicator Data'!BM193="No Data",1,IF('Indicator Data imputation'!BM192&lt;&gt;"",1,0))</f>
        <v>0</v>
      </c>
      <c r="BM189" s="42">
        <f>IF('Indicator Data'!BN193="No Data",1,IF('Indicator Data imputation'!BN192&lt;&gt;"",1,0))</f>
        <v>0</v>
      </c>
      <c r="BN189" s="42">
        <f>IF('Indicator Data'!BO193="No Data",1,IF('Indicator Data imputation'!BO192&lt;&gt;"",1,0))</f>
        <v>0</v>
      </c>
      <c r="BO189" s="42">
        <f>IF('Indicator Data'!BP193="No Data",1,IF('Indicator Data imputation'!BP192&lt;&gt;"",1,0))</f>
        <v>0</v>
      </c>
      <c r="BP189" s="42">
        <f>IF('Indicator Data'!BQ193="No Data",1,IF('Indicator Data imputation'!BQ192&lt;&gt;"",1,0))</f>
        <v>0</v>
      </c>
      <c r="BQ189" s="42">
        <f>IF('Indicator Data'!BR193="No Data",1,IF('Indicator Data imputation'!BR192&lt;&gt;"",1,0))</f>
        <v>0</v>
      </c>
      <c r="BR189" s="42">
        <f>IF('Indicator Data'!BS193="No Data",1,IF('Indicator Data imputation'!BS192&lt;&gt;"",1,0))</f>
        <v>1</v>
      </c>
      <c r="BS189" s="42">
        <f>IF('Indicator Data'!BT193="No Data",1,IF('Indicator Data imputation'!BT192&lt;&gt;"",1,0))</f>
        <v>0</v>
      </c>
      <c r="BT189" s="42">
        <f>IF('Indicator Data'!BU193="No Data",1,IF('Indicator Data imputation'!BU192&lt;&gt;"",1,0))</f>
        <v>0</v>
      </c>
      <c r="BU189">
        <f t="shared" si="8"/>
        <v>4</v>
      </c>
      <c r="BV189" s="44">
        <f t="shared" si="7"/>
        <v>5.3333333333333337E-2</v>
      </c>
    </row>
    <row r="190" spans="1:74">
      <c r="A190" t="str">
        <f>'Indicator Data'!B194</f>
        <v>YEM</v>
      </c>
      <c r="B190" s="42">
        <f>IF('Indicator Data'!C194="No Data",1,IF('Indicator Data imputation'!C193&lt;&gt;"",1,0))</f>
        <v>0</v>
      </c>
      <c r="C190" s="42">
        <f>IF('Indicator Data'!D194="No Data",1,IF('Indicator Data imputation'!D193&lt;&gt;"",1,0))</f>
        <v>0</v>
      </c>
      <c r="D190" s="42">
        <f>IF('Indicator Data'!E194="No Data",1,IF('Indicator Data imputation'!E193&lt;&gt;"",1,0))</f>
        <v>0</v>
      </c>
      <c r="E190" s="42">
        <f>IF('Indicator Data'!F194="No Data",1,IF('Indicator Data imputation'!F193&lt;&gt;"",1,0))</f>
        <v>0</v>
      </c>
      <c r="F190" s="42">
        <f>IF('Indicator Data'!G194="No Data",1,IF('Indicator Data imputation'!G193&lt;&gt;"",1,0))</f>
        <v>0</v>
      </c>
      <c r="G190" s="42">
        <f>IF('Indicator Data'!H194="No Data",1,IF('Indicator Data imputation'!H193&lt;&gt;"",1,0))</f>
        <v>0</v>
      </c>
      <c r="H190" s="42">
        <f>IF('Indicator Data'!I194="No Data",1,IF('Indicator Data imputation'!I193&lt;&gt;"",1,0))</f>
        <v>0</v>
      </c>
      <c r="I190" s="42">
        <f>IF('Indicator Data'!J194="No Data",1,IF('Indicator Data imputation'!J193&lt;&gt;"",1,0))</f>
        <v>0</v>
      </c>
      <c r="J190" s="42">
        <f>IF('Indicator Data'!K194="No Data",1,IF('Indicator Data imputation'!K193&lt;&gt;"",1,0))</f>
        <v>0</v>
      </c>
      <c r="K190" s="42">
        <f>IF('Indicator Data'!L194="No Data",1,IF('Indicator Data imputation'!L193&lt;&gt;"",1,0))</f>
        <v>0</v>
      </c>
      <c r="L190" s="42">
        <f>IF('Indicator Data'!M194="No Data",1,IF('Indicator Data imputation'!M193&lt;&gt;"",1,0))</f>
        <v>0</v>
      </c>
      <c r="M190" s="42">
        <f>IF('Indicator Data'!N194="No Data",1,IF('Indicator Data imputation'!N193&lt;&gt;"",1,0))</f>
        <v>1</v>
      </c>
      <c r="N190" s="42">
        <f>IF('Indicator Data'!O194="No Data",1,IF('Indicator Data imputation'!O193&lt;&gt;"",1,0))</f>
        <v>1</v>
      </c>
      <c r="O190" s="42">
        <f>IF('Indicator Data'!P194="No Data",1,IF('Indicator Data imputation'!P193&lt;&gt;"",1,0))</f>
        <v>1</v>
      </c>
      <c r="P190" s="42">
        <f>IF('Indicator Data'!Q194="No Data",1,IF('Indicator Data imputation'!Q193&lt;&gt;"",1,0))</f>
        <v>0</v>
      </c>
      <c r="Q190" s="42">
        <f>IF('Indicator Data'!R194="No Data",1,IF('Indicator Data imputation'!R193&lt;&gt;"",1,0))</f>
        <v>0</v>
      </c>
      <c r="R190" s="42">
        <f>IF('Indicator Data'!S194="No Data",1,IF('Indicator Data imputation'!S193&lt;&gt;"",1,0))</f>
        <v>0</v>
      </c>
      <c r="S190" s="42">
        <f>IF('Indicator Data'!T194="No Data",1,IF('Indicator Data imputation'!T193&lt;&gt;"",1,0))</f>
        <v>0</v>
      </c>
      <c r="T190" s="42">
        <f>IF('Indicator Data'!U194="No Data",1,IF('Indicator Data imputation'!U193&lt;&gt;"",1,0))</f>
        <v>0</v>
      </c>
      <c r="U190" s="42">
        <f>IF('Indicator Data'!V194="No Data",1,IF('Indicator Data imputation'!V193&lt;&gt;"",1,0))</f>
        <v>0</v>
      </c>
      <c r="V190" s="42">
        <f>IF('Indicator Data'!W194="No Data",1,IF('Indicator Data imputation'!W193&lt;&gt;"",1,0))</f>
        <v>0</v>
      </c>
      <c r="W190" s="42">
        <f>IF('Indicator Data'!X194="No Data",1,IF('Indicator Data imputation'!X193&lt;&gt;"",1,0))</f>
        <v>0</v>
      </c>
      <c r="X190" s="42">
        <f>IF('Indicator Data'!Y194="No Data",1,IF('Indicator Data imputation'!Y193&lt;&gt;"",1,0))</f>
        <v>0</v>
      </c>
      <c r="Y190" s="42">
        <f>IF('Indicator Data'!Z194="No Data",1,IF('Indicator Data imputation'!Z193&lt;&gt;"",1,0))</f>
        <v>0</v>
      </c>
      <c r="Z190" s="42">
        <f>IF('Indicator Data'!AA194="No Data",1,IF('Indicator Data imputation'!AA193&lt;&gt;"",1,0))</f>
        <v>0</v>
      </c>
      <c r="AA190" s="42">
        <f>IF('Indicator Data'!AB194="No Data",1,IF('Indicator Data imputation'!AB193&lt;&gt;"",1,0))</f>
        <v>0</v>
      </c>
      <c r="AB190" s="42">
        <f>IF('Indicator Data'!AC194="No Data",1,IF('Indicator Data imputation'!AC193&lt;&gt;"",1,0))</f>
        <v>0</v>
      </c>
      <c r="AC190" s="42">
        <f>IF('Indicator Data'!AD194="No Data",1,IF('Indicator Data imputation'!AD193&lt;&gt;"",1,0))</f>
        <v>0</v>
      </c>
      <c r="AD190" s="42">
        <f>IF('Indicator Data'!AE194="No Data",1,IF('Indicator Data imputation'!AE193&lt;&gt;"",1,0))</f>
        <v>0</v>
      </c>
      <c r="AE190" s="42">
        <f>IF('Indicator Data'!AF194="No Data",1,IF('Indicator Data imputation'!AF193&lt;&gt;"",1,0))</f>
        <v>0</v>
      </c>
      <c r="AF190" s="42">
        <f>IF('Indicator Data'!AG194="No Data",1,IF('Indicator Data imputation'!AG193&lt;&gt;"",1,0))</f>
        <v>0</v>
      </c>
      <c r="AG190" s="42">
        <f>IF('Indicator Data'!AH194="No Data",1,IF('Indicator Data imputation'!AH193&lt;&gt;"",1,0))</f>
        <v>0</v>
      </c>
      <c r="AH190" s="42">
        <f>IF('Indicator Data'!AI194="No Data",1,IF('Indicator Data imputation'!AI193&lt;&gt;"",1,0))</f>
        <v>0</v>
      </c>
      <c r="AI190" s="42">
        <f>IF('Indicator Data'!AJ194="No Data",1,IF('Indicator Data imputation'!AJ193&lt;&gt;"",1,0))</f>
        <v>0</v>
      </c>
      <c r="AJ190" s="42">
        <f>IF('Indicator Data'!AK194="No Data",1,IF('Indicator Data imputation'!AK193&lt;&gt;"",1,0))</f>
        <v>0</v>
      </c>
      <c r="AK190" s="42">
        <f>IF('Indicator Data'!AL194="No Data",1,IF('Indicator Data imputation'!AL193&lt;&gt;"",1,0))</f>
        <v>0</v>
      </c>
      <c r="AL190" s="42">
        <f>IF('Indicator Data'!AM194="No Data",1,IF('Indicator Data imputation'!AM193&lt;&gt;"",1,0))</f>
        <v>0</v>
      </c>
      <c r="AM190" s="42">
        <f>IF('Indicator Data'!AN194="No Data",1,IF('Indicator Data imputation'!AN193&lt;&gt;"",1,0))</f>
        <v>0</v>
      </c>
      <c r="AN190" s="42">
        <f>IF('Indicator Data'!AO194="No Data",1,IF('Indicator Data imputation'!AO193&lt;&gt;"",1,0))</f>
        <v>0</v>
      </c>
      <c r="AO190" s="42">
        <f>IF('Indicator Data'!AP194="No Data",1,IF('Indicator Data imputation'!AP193&lt;&gt;"",1,0))</f>
        <v>0</v>
      </c>
      <c r="AP190" s="42">
        <f>IF('Indicator Data'!AQ194="No Data",1,IF('Indicator Data imputation'!AQ193&lt;&gt;"",1,0))</f>
        <v>0</v>
      </c>
      <c r="AQ190" s="42">
        <f>IF('Indicator Data'!AR194="No Data",1,IF('Indicator Data imputation'!AR193&lt;&gt;"",1,0))</f>
        <v>0</v>
      </c>
      <c r="AR190" s="42">
        <f>IF('Indicator Data'!AS194="No Data",1,IF('Indicator Data imputation'!AS193&lt;&gt;"",1,0))</f>
        <v>0</v>
      </c>
      <c r="AS190" s="42">
        <f>IF('Indicator Data'!AT194="No Data",1,IF('Indicator Data imputation'!AT193&lt;&gt;"",1,0))</f>
        <v>0</v>
      </c>
      <c r="AT190" s="42">
        <f>IF('Indicator Data'!AU194="No Data",1,IF('Indicator Data imputation'!AU193&lt;&gt;"",1,0))</f>
        <v>0</v>
      </c>
      <c r="AU190" s="42">
        <f>IF('Indicator Data'!AV194="No Data",1,IF('Indicator Data imputation'!AV193&lt;&gt;"",1,0))</f>
        <v>0</v>
      </c>
      <c r="AV190" s="42">
        <f>IF('Indicator Data'!AW194="No Data",1,IF('Indicator Data imputation'!AW193&lt;&gt;"",1,0))</f>
        <v>0</v>
      </c>
      <c r="AW190" s="42">
        <f>IF('Indicator Data'!AX194="No Data",1,IF('Indicator Data imputation'!AX193&lt;&gt;"",1,0))</f>
        <v>0</v>
      </c>
      <c r="AX190" s="42">
        <f>IF('Indicator Data'!AY194="No Data",1,IF('Indicator Data imputation'!AY193&lt;&gt;"",1,0))</f>
        <v>0</v>
      </c>
      <c r="AY190" s="42">
        <f>IF('Indicator Data'!AZ194="No Data",1,IF('Indicator Data imputation'!AZ193&lt;&gt;"",1,0))</f>
        <v>0</v>
      </c>
      <c r="AZ190" s="42">
        <f>IF('Indicator Data'!BA194="No Data",1,IF('Indicator Data imputation'!BA193&lt;&gt;"",1,0))</f>
        <v>0</v>
      </c>
      <c r="BA190" s="42">
        <f>IF('Indicator Data'!BB194="No Data",1,IF('Indicator Data imputation'!BB193&lt;&gt;"",1,0))</f>
        <v>0</v>
      </c>
      <c r="BB190" s="42">
        <f>IF('Indicator Data'!BC194="No Data",1,IF('Indicator Data imputation'!BC193&lt;&gt;"",1,0))</f>
        <v>0</v>
      </c>
      <c r="BC190" s="42">
        <f>IF('Indicator Data'!BD194="No Data",1,IF('Indicator Data imputation'!BD193&lt;&gt;"",1,0))</f>
        <v>0</v>
      </c>
      <c r="BD190" s="42">
        <f>IF('Indicator Data'!BE194="No Data",1,IF('Indicator Data imputation'!BE193&lt;&gt;"",1,0))</f>
        <v>0</v>
      </c>
      <c r="BE190" s="42">
        <f>IF('Indicator Data'!BF194="No Data",1,IF('Indicator Data imputation'!BF193&lt;&gt;"",1,0))</f>
        <v>0</v>
      </c>
      <c r="BF190" s="42">
        <f>IF('Indicator Data'!BG194="No Data",1,IF('Indicator Data imputation'!BG193&lt;&gt;"",1,0))</f>
        <v>0</v>
      </c>
      <c r="BG190" s="42">
        <f>IF('Indicator Data'!BH194="No Data",1,IF('Indicator Data imputation'!BH193&lt;&gt;"",1,0))</f>
        <v>0</v>
      </c>
      <c r="BH190" s="42">
        <f>IF('Indicator Data'!BI194="No Data",1,IF('Indicator Data imputation'!BI193&lt;&gt;"",1,0))</f>
        <v>0</v>
      </c>
      <c r="BI190" s="42">
        <f>IF('Indicator Data'!BJ194="No Data",1,IF('Indicator Data imputation'!BJ193&lt;&gt;"",1,0))</f>
        <v>1</v>
      </c>
      <c r="BJ190" s="42">
        <f>IF('Indicator Data'!BK194="No Data",1,IF('Indicator Data imputation'!BK193&lt;&gt;"",1,0))</f>
        <v>0</v>
      </c>
      <c r="BK190" s="42">
        <f>IF('Indicator Data'!BL194="No Data",1,IF('Indicator Data imputation'!BL193&lt;&gt;"",1,0))</f>
        <v>0</v>
      </c>
      <c r="BL190" s="42">
        <f>IF('Indicator Data'!BM194="No Data",1,IF('Indicator Data imputation'!BM193&lt;&gt;"",1,0))</f>
        <v>0</v>
      </c>
      <c r="BM190" s="42">
        <f>IF('Indicator Data'!BN194="No Data",1,IF('Indicator Data imputation'!BN193&lt;&gt;"",1,0))</f>
        <v>0</v>
      </c>
      <c r="BN190" s="42">
        <f>IF('Indicator Data'!BO194="No Data",1,IF('Indicator Data imputation'!BO193&lt;&gt;"",1,0))</f>
        <v>0</v>
      </c>
      <c r="BO190" s="42">
        <f>IF('Indicator Data'!BP194="No Data",1,IF('Indicator Data imputation'!BP193&lt;&gt;"",1,0))</f>
        <v>0</v>
      </c>
      <c r="BP190" s="42">
        <f>IF('Indicator Data'!BQ194="No Data",1,IF('Indicator Data imputation'!BQ193&lt;&gt;"",1,0))</f>
        <v>0</v>
      </c>
      <c r="BQ190" s="42">
        <f>IF('Indicator Data'!BR194="No Data",1,IF('Indicator Data imputation'!BR193&lt;&gt;"",1,0))</f>
        <v>0</v>
      </c>
      <c r="BR190" s="42">
        <f>IF('Indicator Data'!BS194="No Data",1,IF('Indicator Data imputation'!BS193&lt;&gt;"",1,0))</f>
        <v>0</v>
      </c>
      <c r="BS190" s="42">
        <f>IF('Indicator Data'!BT194="No Data",1,IF('Indicator Data imputation'!BT193&lt;&gt;"",1,0))</f>
        <v>0</v>
      </c>
      <c r="BT190" s="42">
        <f>IF('Indicator Data'!BU194="No Data",1,IF('Indicator Data imputation'!BU193&lt;&gt;"",1,0))</f>
        <v>0</v>
      </c>
      <c r="BU190">
        <f t="shared" si="8"/>
        <v>4</v>
      </c>
      <c r="BV190" s="44">
        <f t="shared" si="7"/>
        <v>5.3333333333333337E-2</v>
      </c>
    </row>
    <row r="191" spans="1:74">
      <c r="A191" t="str">
        <f>'Indicator Data'!B195</f>
        <v>ZMB</v>
      </c>
      <c r="B191" s="42">
        <f>IF('Indicator Data'!C195="No Data",1,IF('Indicator Data imputation'!C194&lt;&gt;"",1,0))</f>
        <v>0</v>
      </c>
      <c r="C191" s="42">
        <f>IF('Indicator Data'!D195="No Data",1,IF('Indicator Data imputation'!D194&lt;&gt;"",1,0))</f>
        <v>0</v>
      </c>
      <c r="D191" s="42">
        <f>IF('Indicator Data'!E195="No Data",1,IF('Indicator Data imputation'!E194&lt;&gt;"",1,0))</f>
        <v>0</v>
      </c>
      <c r="E191" s="42">
        <f>IF('Indicator Data'!F195="No Data",1,IF('Indicator Data imputation'!F194&lt;&gt;"",1,0))</f>
        <v>0</v>
      </c>
      <c r="F191" s="42">
        <f>IF('Indicator Data'!G195="No Data",1,IF('Indicator Data imputation'!G194&lt;&gt;"",1,0))</f>
        <v>0</v>
      </c>
      <c r="G191" s="42">
        <f>IF('Indicator Data'!H195="No Data",1,IF('Indicator Data imputation'!H194&lt;&gt;"",1,0))</f>
        <v>0</v>
      </c>
      <c r="H191" s="42">
        <f>IF('Indicator Data'!I195="No Data",1,IF('Indicator Data imputation'!I194&lt;&gt;"",1,0))</f>
        <v>0</v>
      </c>
      <c r="I191" s="42">
        <f>IF('Indicator Data'!J195="No Data",1,IF('Indicator Data imputation'!J194&lt;&gt;"",1,0))</f>
        <v>0</v>
      </c>
      <c r="J191" s="42">
        <f>IF('Indicator Data'!K195="No Data",1,IF('Indicator Data imputation'!K194&lt;&gt;"",1,0))</f>
        <v>0</v>
      </c>
      <c r="K191" s="42">
        <f>IF('Indicator Data'!L195="No Data",1,IF('Indicator Data imputation'!L194&lt;&gt;"",1,0))</f>
        <v>0</v>
      </c>
      <c r="L191" s="42">
        <f>IF('Indicator Data'!M195="No Data",1,IF('Indicator Data imputation'!M194&lt;&gt;"",1,0))</f>
        <v>0</v>
      </c>
      <c r="M191" s="42">
        <f>IF('Indicator Data'!N195="No Data",1,IF('Indicator Data imputation'!N194&lt;&gt;"",1,0))</f>
        <v>0</v>
      </c>
      <c r="N191" s="42">
        <f>IF('Indicator Data'!O195="No Data",1,IF('Indicator Data imputation'!O194&lt;&gt;"",1,0))</f>
        <v>0</v>
      </c>
      <c r="O191" s="42">
        <f>IF('Indicator Data'!P195="No Data",1,IF('Indicator Data imputation'!P194&lt;&gt;"",1,0))</f>
        <v>0</v>
      </c>
      <c r="P191" s="42">
        <f>IF('Indicator Data'!Q195="No Data",1,IF('Indicator Data imputation'!Q194&lt;&gt;"",1,0))</f>
        <v>0</v>
      </c>
      <c r="Q191" s="42">
        <f>IF('Indicator Data'!R195="No Data",1,IF('Indicator Data imputation'!R194&lt;&gt;"",1,0))</f>
        <v>0</v>
      </c>
      <c r="R191" s="42">
        <f>IF('Indicator Data'!S195="No Data",1,IF('Indicator Data imputation'!S194&lt;&gt;"",1,0))</f>
        <v>0</v>
      </c>
      <c r="S191" s="42">
        <f>IF('Indicator Data'!T195="No Data",1,IF('Indicator Data imputation'!T194&lt;&gt;"",1,0))</f>
        <v>0</v>
      </c>
      <c r="T191" s="42">
        <f>IF('Indicator Data'!U195="No Data",1,IF('Indicator Data imputation'!U194&lt;&gt;"",1,0))</f>
        <v>0</v>
      </c>
      <c r="U191" s="42">
        <f>IF('Indicator Data'!V195="No Data",1,IF('Indicator Data imputation'!V194&lt;&gt;"",1,0))</f>
        <v>0</v>
      </c>
      <c r="V191" s="42">
        <f>IF('Indicator Data'!W195="No Data",1,IF('Indicator Data imputation'!W194&lt;&gt;"",1,0))</f>
        <v>0</v>
      </c>
      <c r="W191" s="42">
        <f>IF('Indicator Data'!X195="No Data",1,IF('Indicator Data imputation'!X194&lt;&gt;"",1,0))</f>
        <v>0</v>
      </c>
      <c r="X191" s="42">
        <f>IF('Indicator Data'!Y195="No Data",1,IF('Indicator Data imputation'!Y194&lt;&gt;"",1,0))</f>
        <v>0</v>
      </c>
      <c r="Y191" s="42">
        <f>IF('Indicator Data'!Z195="No Data",1,IF('Indicator Data imputation'!Z194&lt;&gt;"",1,0))</f>
        <v>0</v>
      </c>
      <c r="Z191" s="42">
        <f>IF('Indicator Data'!AA195="No Data",1,IF('Indicator Data imputation'!AA194&lt;&gt;"",1,0))</f>
        <v>0</v>
      </c>
      <c r="AA191" s="42">
        <f>IF('Indicator Data'!AB195="No Data",1,IF('Indicator Data imputation'!AB194&lt;&gt;"",1,0))</f>
        <v>0</v>
      </c>
      <c r="AB191" s="42">
        <f>IF('Indicator Data'!AC195="No Data",1,IF('Indicator Data imputation'!AC194&lt;&gt;"",1,0))</f>
        <v>0</v>
      </c>
      <c r="AC191" s="42">
        <f>IF('Indicator Data'!AD195="No Data",1,IF('Indicator Data imputation'!AD194&lt;&gt;"",1,0))</f>
        <v>0</v>
      </c>
      <c r="AD191" s="42">
        <f>IF('Indicator Data'!AE195="No Data",1,IF('Indicator Data imputation'!AE194&lt;&gt;"",1,0))</f>
        <v>0</v>
      </c>
      <c r="AE191" s="42">
        <f>IF('Indicator Data'!AF195="No Data",1,IF('Indicator Data imputation'!AF194&lt;&gt;"",1,0))</f>
        <v>0</v>
      </c>
      <c r="AF191" s="42">
        <f>IF('Indicator Data'!AG195="No Data",1,IF('Indicator Data imputation'!AG194&lt;&gt;"",1,0))</f>
        <v>0</v>
      </c>
      <c r="AG191" s="42">
        <f>IF('Indicator Data'!AH195="No Data",1,IF('Indicator Data imputation'!AH194&lt;&gt;"",1,0))</f>
        <v>0</v>
      </c>
      <c r="AH191" s="42">
        <f>IF('Indicator Data'!AI195="No Data",1,IF('Indicator Data imputation'!AI194&lt;&gt;"",1,0))</f>
        <v>0</v>
      </c>
      <c r="AI191" s="42">
        <f>IF('Indicator Data'!AJ195="No Data",1,IF('Indicator Data imputation'!AJ194&lt;&gt;"",1,0))</f>
        <v>0</v>
      </c>
      <c r="AJ191" s="42">
        <f>IF('Indicator Data'!AK195="No Data",1,IF('Indicator Data imputation'!AK194&lt;&gt;"",1,0))</f>
        <v>0</v>
      </c>
      <c r="AK191" s="42">
        <f>IF('Indicator Data'!AL195="No Data",1,IF('Indicator Data imputation'!AL194&lt;&gt;"",1,0))</f>
        <v>0</v>
      </c>
      <c r="AL191" s="42">
        <f>IF('Indicator Data'!AM195="No Data",1,IF('Indicator Data imputation'!AM194&lt;&gt;"",1,0))</f>
        <v>0</v>
      </c>
      <c r="AM191" s="42">
        <f>IF('Indicator Data'!AN195="No Data",1,IF('Indicator Data imputation'!AN194&lt;&gt;"",1,0))</f>
        <v>0</v>
      </c>
      <c r="AN191" s="42">
        <f>IF('Indicator Data'!AO195="No Data",1,IF('Indicator Data imputation'!AO194&lt;&gt;"",1,0))</f>
        <v>0</v>
      </c>
      <c r="AO191" s="42">
        <f>IF('Indicator Data'!AP195="No Data",1,IF('Indicator Data imputation'!AP194&lt;&gt;"",1,0))</f>
        <v>0</v>
      </c>
      <c r="AP191" s="42">
        <f>IF('Indicator Data'!AQ195="No Data",1,IF('Indicator Data imputation'!AQ194&lt;&gt;"",1,0))</f>
        <v>0</v>
      </c>
      <c r="AQ191" s="42">
        <f>IF('Indicator Data'!AR195="No Data",1,IF('Indicator Data imputation'!AR194&lt;&gt;"",1,0))</f>
        <v>0</v>
      </c>
      <c r="AR191" s="42">
        <f>IF('Indicator Data'!AS195="No Data",1,IF('Indicator Data imputation'!AS194&lt;&gt;"",1,0))</f>
        <v>0</v>
      </c>
      <c r="AS191" s="42">
        <f>IF('Indicator Data'!AT195="No Data",1,IF('Indicator Data imputation'!AT194&lt;&gt;"",1,0))</f>
        <v>0</v>
      </c>
      <c r="AT191" s="42">
        <f>IF('Indicator Data'!AU195="No Data",1,IF('Indicator Data imputation'!AU194&lt;&gt;"",1,0))</f>
        <v>0</v>
      </c>
      <c r="AU191" s="42">
        <f>IF('Indicator Data'!AV195="No Data",1,IF('Indicator Data imputation'!AV194&lt;&gt;"",1,0))</f>
        <v>0</v>
      </c>
      <c r="AV191" s="42">
        <f>IF('Indicator Data'!AW195="No Data",1,IF('Indicator Data imputation'!AW194&lt;&gt;"",1,0))</f>
        <v>0</v>
      </c>
      <c r="AW191" s="42">
        <f>IF('Indicator Data'!AX195="No Data",1,IF('Indicator Data imputation'!AX194&lt;&gt;"",1,0))</f>
        <v>0</v>
      </c>
      <c r="AX191" s="42">
        <f>IF('Indicator Data'!AY195="No Data",1,IF('Indicator Data imputation'!AY194&lt;&gt;"",1,0))</f>
        <v>0</v>
      </c>
      <c r="AY191" s="42">
        <f>IF('Indicator Data'!AZ195="No Data",1,IF('Indicator Data imputation'!AZ194&lt;&gt;"",1,0))</f>
        <v>0</v>
      </c>
      <c r="AZ191" s="42">
        <f>IF('Indicator Data'!BA195="No Data",1,IF('Indicator Data imputation'!BA194&lt;&gt;"",1,0))</f>
        <v>0</v>
      </c>
      <c r="BA191" s="42">
        <f>IF('Indicator Data'!BB195="No Data",1,IF('Indicator Data imputation'!BB194&lt;&gt;"",1,0))</f>
        <v>0</v>
      </c>
      <c r="BB191" s="42">
        <f>IF('Indicator Data'!BC195="No Data",1,IF('Indicator Data imputation'!BC194&lt;&gt;"",1,0))</f>
        <v>0</v>
      </c>
      <c r="BC191" s="42">
        <f>IF('Indicator Data'!BD195="No Data",1,IF('Indicator Data imputation'!BD194&lt;&gt;"",1,0))</f>
        <v>0</v>
      </c>
      <c r="BD191" s="42">
        <f>IF('Indicator Data'!BE195="No Data",1,IF('Indicator Data imputation'!BE194&lt;&gt;"",1,0))</f>
        <v>0</v>
      </c>
      <c r="BE191" s="42">
        <f>IF('Indicator Data'!BF195="No Data",1,IF('Indicator Data imputation'!BF194&lt;&gt;"",1,0))</f>
        <v>0</v>
      </c>
      <c r="BF191" s="42">
        <f>IF('Indicator Data'!BG195="No Data",1,IF('Indicator Data imputation'!BG194&lt;&gt;"",1,0))</f>
        <v>0</v>
      </c>
      <c r="BG191" s="42">
        <f>IF('Indicator Data'!BH195="No Data",1,IF('Indicator Data imputation'!BH194&lt;&gt;"",1,0))</f>
        <v>0</v>
      </c>
      <c r="BH191" s="42">
        <f>IF('Indicator Data'!BI195="No Data",1,IF('Indicator Data imputation'!BI194&lt;&gt;"",1,0))</f>
        <v>0</v>
      </c>
      <c r="BI191" s="42">
        <f>IF('Indicator Data'!BJ195="No Data",1,IF('Indicator Data imputation'!BJ194&lt;&gt;"",1,0))</f>
        <v>0</v>
      </c>
      <c r="BJ191" s="42">
        <f>IF('Indicator Data'!BK195="No Data",1,IF('Indicator Data imputation'!BK194&lt;&gt;"",1,0))</f>
        <v>0</v>
      </c>
      <c r="BK191" s="42">
        <f>IF('Indicator Data'!BL195="No Data",1,IF('Indicator Data imputation'!BL194&lt;&gt;"",1,0))</f>
        <v>0</v>
      </c>
      <c r="BL191" s="42">
        <f>IF('Indicator Data'!BM195="No Data",1,IF('Indicator Data imputation'!BM194&lt;&gt;"",1,0))</f>
        <v>0</v>
      </c>
      <c r="BM191" s="42">
        <f>IF('Indicator Data'!BN195="No Data",1,IF('Indicator Data imputation'!BN194&lt;&gt;"",1,0))</f>
        <v>0</v>
      </c>
      <c r="BN191" s="42">
        <f>IF('Indicator Data'!BO195="No Data",1,IF('Indicator Data imputation'!BO194&lt;&gt;"",1,0))</f>
        <v>0</v>
      </c>
      <c r="BO191" s="42">
        <f>IF('Indicator Data'!BP195="No Data",1,IF('Indicator Data imputation'!BP194&lt;&gt;"",1,0))</f>
        <v>0</v>
      </c>
      <c r="BP191" s="42">
        <f>IF('Indicator Data'!BQ195="No Data",1,IF('Indicator Data imputation'!BQ194&lt;&gt;"",1,0))</f>
        <v>0</v>
      </c>
      <c r="BQ191" s="42">
        <f>IF('Indicator Data'!BR195="No Data",1,IF('Indicator Data imputation'!BR194&lt;&gt;"",1,0))</f>
        <v>0</v>
      </c>
      <c r="BR191" s="42">
        <f>IF('Indicator Data'!BS195="No Data",1,IF('Indicator Data imputation'!BS194&lt;&gt;"",1,0))</f>
        <v>0</v>
      </c>
      <c r="BS191" s="42">
        <f>IF('Indicator Data'!BT195="No Data",1,IF('Indicator Data imputation'!BT194&lt;&gt;"",1,0))</f>
        <v>0</v>
      </c>
      <c r="BT191" s="42">
        <f>IF('Indicator Data'!BU195="No Data",1,IF('Indicator Data imputation'!BU194&lt;&gt;"",1,0))</f>
        <v>0</v>
      </c>
      <c r="BU191">
        <f t="shared" si="8"/>
        <v>0</v>
      </c>
      <c r="BV191" s="44">
        <f t="shared" si="7"/>
        <v>0</v>
      </c>
    </row>
    <row r="192" spans="1:74">
      <c r="A192" t="str">
        <f>'Indicator Data'!B196</f>
        <v>ZWE</v>
      </c>
      <c r="B192" s="42">
        <f>IF('Indicator Data'!C196="No Data",1,IF('Indicator Data imputation'!C195&lt;&gt;"",1,0))</f>
        <v>0</v>
      </c>
      <c r="C192" s="42">
        <f>IF('Indicator Data'!D196="No Data",1,IF('Indicator Data imputation'!D195&lt;&gt;"",1,0))</f>
        <v>0</v>
      </c>
      <c r="D192" s="42">
        <f>IF('Indicator Data'!E196="No Data",1,IF('Indicator Data imputation'!E195&lt;&gt;"",1,0))</f>
        <v>0</v>
      </c>
      <c r="E192" s="42">
        <f>IF('Indicator Data'!F196="No Data",1,IF('Indicator Data imputation'!F195&lt;&gt;"",1,0))</f>
        <v>0</v>
      </c>
      <c r="F192" s="42">
        <f>IF('Indicator Data'!G196="No Data",1,IF('Indicator Data imputation'!G195&lt;&gt;"",1,0))</f>
        <v>0</v>
      </c>
      <c r="G192" s="42">
        <f>IF('Indicator Data'!H196="No Data",1,IF('Indicator Data imputation'!H195&lt;&gt;"",1,0))</f>
        <v>0</v>
      </c>
      <c r="H192" s="42">
        <f>IF('Indicator Data'!I196="No Data",1,IF('Indicator Data imputation'!I195&lt;&gt;"",1,0))</f>
        <v>0</v>
      </c>
      <c r="I192" s="42">
        <f>IF('Indicator Data'!J196="No Data",1,IF('Indicator Data imputation'!J195&lt;&gt;"",1,0))</f>
        <v>0</v>
      </c>
      <c r="J192" s="42">
        <f>IF('Indicator Data'!K196="No Data",1,IF('Indicator Data imputation'!K195&lt;&gt;"",1,0))</f>
        <v>0</v>
      </c>
      <c r="K192" s="42">
        <f>IF('Indicator Data'!L196="No Data",1,IF('Indicator Data imputation'!L195&lt;&gt;"",1,0))</f>
        <v>0</v>
      </c>
      <c r="L192" s="42">
        <f>IF('Indicator Data'!M196="No Data",1,IF('Indicator Data imputation'!M195&lt;&gt;"",1,0))</f>
        <v>0</v>
      </c>
      <c r="M192" s="42">
        <f>IF('Indicator Data'!N196="No Data",1,IF('Indicator Data imputation'!N195&lt;&gt;"",1,0))</f>
        <v>0</v>
      </c>
      <c r="N192" s="42">
        <f>IF('Indicator Data'!O196="No Data",1,IF('Indicator Data imputation'!O195&lt;&gt;"",1,0))</f>
        <v>0</v>
      </c>
      <c r="O192" s="42">
        <f>IF('Indicator Data'!P196="No Data",1,IF('Indicator Data imputation'!P195&lt;&gt;"",1,0))</f>
        <v>0</v>
      </c>
      <c r="P192" s="42">
        <f>IF('Indicator Data'!Q196="No Data",1,IF('Indicator Data imputation'!Q195&lt;&gt;"",1,0))</f>
        <v>0</v>
      </c>
      <c r="Q192" s="42">
        <f>IF('Indicator Data'!R196="No Data",1,IF('Indicator Data imputation'!R195&lt;&gt;"",1,0))</f>
        <v>0</v>
      </c>
      <c r="R192" s="42">
        <f>IF('Indicator Data'!S196="No Data",1,IF('Indicator Data imputation'!S195&lt;&gt;"",1,0))</f>
        <v>0</v>
      </c>
      <c r="S192" s="42">
        <f>IF('Indicator Data'!T196="No Data",1,IF('Indicator Data imputation'!T195&lt;&gt;"",1,0))</f>
        <v>0</v>
      </c>
      <c r="T192" s="42">
        <f>IF('Indicator Data'!U196="No Data",1,IF('Indicator Data imputation'!U195&lt;&gt;"",1,0))</f>
        <v>0</v>
      </c>
      <c r="U192" s="42">
        <f>IF('Indicator Data'!V196="No Data",1,IF('Indicator Data imputation'!V195&lt;&gt;"",1,0))</f>
        <v>0</v>
      </c>
      <c r="V192" s="42">
        <f>IF('Indicator Data'!W196="No Data",1,IF('Indicator Data imputation'!W195&lt;&gt;"",1,0))</f>
        <v>0</v>
      </c>
      <c r="W192" s="42">
        <f>IF('Indicator Data'!X196="No Data",1,IF('Indicator Data imputation'!X195&lt;&gt;"",1,0))</f>
        <v>0</v>
      </c>
      <c r="X192" s="42">
        <f>IF('Indicator Data'!Y196="No Data",1,IF('Indicator Data imputation'!Y195&lt;&gt;"",1,0))</f>
        <v>0</v>
      </c>
      <c r="Y192" s="42">
        <f>IF('Indicator Data'!Z196="No Data",1,IF('Indicator Data imputation'!Z195&lt;&gt;"",1,0))</f>
        <v>0</v>
      </c>
      <c r="Z192" s="42">
        <f>IF('Indicator Data'!AA196="No Data",1,IF('Indicator Data imputation'!AA195&lt;&gt;"",1,0))</f>
        <v>0</v>
      </c>
      <c r="AA192" s="42">
        <f>IF('Indicator Data'!AB196="No Data",1,IF('Indicator Data imputation'!AB195&lt;&gt;"",1,0))</f>
        <v>0</v>
      </c>
      <c r="AB192" s="42">
        <f>IF('Indicator Data'!AC196="No Data",1,IF('Indicator Data imputation'!AC195&lt;&gt;"",1,0))</f>
        <v>0</v>
      </c>
      <c r="AC192" s="42">
        <f>IF('Indicator Data'!AD196="No Data",1,IF('Indicator Data imputation'!AD195&lt;&gt;"",1,0))</f>
        <v>0</v>
      </c>
      <c r="AD192" s="42">
        <f>IF('Indicator Data'!AE196="No Data",1,IF('Indicator Data imputation'!AE195&lt;&gt;"",1,0))</f>
        <v>0</v>
      </c>
      <c r="AE192" s="42">
        <f>IF('Indicator Data'!AF196="No Data",1,IF('Indicator Data imputation'!AF195&lt;&gt;"",1,0))</f>
        <v>0</v>
      </c>
      <c r="AF192" s="42">
        <f>IF('Indicator Data'!AG196="No Data",1,IF('Indicator Data imputation'!AG195&lt;&gt;"",1,0))</f>
        <v>0</v>
      </c>
      <c r="AG192" s="42">
        <f>IF('Indicator Data'!AH196="No Data",1,IF('Indicator Data imputation'!AH195&lt;&gt;"",1,0))</f>
        <v>0</v>
      </c>
      <c r="AH192" s="42">
        <f>IF('Indicator Data'!AI196="No Data",1,IF('Indicator Data imputation'!AI195&lt;&gt;"",1,0))</f>
        <v>0</v>
      </c>
      <c r="AI192" s="42">
        <f>IF('Indicator Data'!AJ196="No Data",1,IF('Indicator Data imputation'!AJ195&lt;&gt;"",1,0))</f>
        <v>0</v>
      </c>
      <c r="AJ192" s="42">
        <f>IF('Indicator Data'!AK196="No Data",1,IF('Indicator Data imputation'!AK195&lt;&gt;"",1,0))</f>
        <v>0</v>
      </c>
      <c r="AK192" s="42">
        <f>IF('Indicator Data'!AL196="No Data",1,IF('Indicator Data imputation'!AL195&lt;&gt;"",1,0))</f>
        <v>0</v>
      </c>
      <c r="AL192" s="42">
        <f>IF('Indicator Data'!AM196="No Data",1,IF('Indicator Data imputation'!AM195&lt;&gt;"",1,0))</f>
        <v>0</v>
      </c>
      <c r="AM192" s="42">
        <f>IF('Indicator Data'!AN196="No Data",1,IF('Indicator Data imputation'!AN195&lt;&gt;"",1,0))</f>
        <v>0</v>
      </c>
      <c r="AN192" s="42">
        <f>IF('Indicator Data'!AO196="No Data",1,IF('Indicator Data imputation'!AO195&lt;&gt;"",1,0))</f>
        <v>0</v>
      </c>
      <c r="AO192" s="42">
        <f>IF('Indicator Data'!AP196="No Data",1,IF('Indicator Data imputation'!AP195&lt;&gt;"",1,0))</f>
        <v>0</v>
      </c>
      <c r="AP192" s="42">
        <f>IF('Indicator Data'!AQ196="No Data",1,IF('Indicator Data imputation'!AQ195&lt;&gt;"",1,0))</f>
        <v>0</v>
      </c>
      <c r="AQ192" s="42">
        <f>IF('Indicator Data'!AR196="No Data",1,IF('Indicator Data imputation'!AR195&lt;&gt;"",1,0))</f>
        <v>0</v>
      </c>
      <c r="AR192" s="42">
        <f>IF('Indicator Data'!AS196="No Data",1,IF('Indicator Data imputation'!AS195&lt;&gt;"",1,0))</f>
        <v>0</v>
      </c>
      <c r="AS192" s="42">
        <f>IF('Indicator Data'!AT196="No Data",1,IF('Indicator Data imputation'!AT195&lt;&gt;"",1,0))</f>
        <v>0</v>
      </c>
      <c r="AT192" s="42">
        <f>IF('Indicator Data'!AU196="No Data",1,IF('Indicator Data imputation'!AU195&lt;&gt;"",1,0))</f>
        <v>0</v>
      </c>
      <c r="AU192" s="42">
        <f>IF('Indicator Data'!AV196="No Data",1,IF('Indicator Data imputation'!AV195&lt;&gt;"",1,0))</f>
        <v>0</v>
      </c>
      <c r="AV192" s="42">
        <f>IF('Indicator Data'!AW196="No Data",1,IF('Indicator Data imputation'!AW195&lt;&gt;"",1,0))</f>
        <v>0</v>
      </c>
      <c r="AW192" s="42">
        <f>IF('Indicator Data'!AX196="No Data",1,IF('Indicator Data imputation'!AX195&lt;&gt;"",1,0))</f>
        <v>0</v>
      </c>
      <c r="AX192" s="42">
        <f>IF('Indicator Data'!AY196="No Data",1,IF('Indicator Data imputation'!AY195&lt;&gt;"",1,0))</f>
        <v>0</v>
      </c>
      <c r="AY192" s="42">
        <f>IF('Indicator Data'!AZ196="No Data",1,IF('Indicator Data imputation'!AZ195&lt;&gt;"",1,0))</f>
        <v>0</v>
      </c>
      <c r="AZ192" s="42">
        <f>IF('Indicator Data'!BA196="No Data",1,IF('Indicator Data imputation'!BA195&lt;&gt;"",1,0))</f>
        <v>0</v>
      </c>
      <c r="BA192" s="42">
        <f>IF('Indicator Data'!BB196="No Data",1,IF('Indicator Data imputation'!BB195&lt;&gt;"",1,0))</f>
        <v>0</v>
      </c>
      <c r="BB192" s="42">
        <f>IF('Indicator Data'!BC196="No Data",1,IF('Indicator Data imputation'!BC195&lt;&gt;"",1,0))</f>
        <v>0</v>
      </c>
      <c r="BC192" s="42">
        <f>IF('Indicator Data'!BD196="No Data",1,IF('Indicator Data imputation'!BD195&lt;&gt;"",1,0))</f>
        <v>0</v>
      </c>
      <c r="BD192" s="42">
        <f>IF('Indicator Data'!BE196="No Data",1,IF('Indicator Data imputation'!BE195&lt;&gt;"",1,0))</f>
        <v>0</v>
      </c>
      <c r="BE192" s="42">
        <f>IF('Indicator Data'!BF196="No Data",1,IF('Indicator Data imputation'!BF195&lt;&gt;"",1,0))</f>
        <v>0</v>
      </c>
      <c r="BF192" s="42">
        <f>IF('Indicator Data'!BG196="No Data",1,IF('Indicator Data imputation'!BG195&lt;&gt;"",1,0))</f>
        <v>0</v>
      </c>
      <c r="BG192" s="42">
        <f>IF('Indicator Data'!BH196="No Data",1,IF('Indicator Data imputation'!BH195&lt;&gt;"",1,0))</f>
        <v>0</v>
      </c>
      <c r="BH192" s="42">
        <f>IF('Indicator Data'!BI196="No Data",1,IF('Indicator Data imputation'!BI195&lt;&gt;"",1,0))</f>
        <v>0</v>
      </c>
      <c r="BI192" s="42">
        <f>IF('Indicator Data'!BJ196="No Data",1,IF('Indicator Data imputation'!BJ195&lt;&gt;"",1,0))</f>
        <v>0</v>
      </c>
      <c r="BJ192" s="42">
        <f>IF('Indicator Data'!BK196="No Data",1,IF('Indicator Data imputation'!BK195&lt;&gt;"",1,0))</f>
        <v>0</v>
      </c>
      <c r="BK192" s="42">
        <f>IF('Indicator Data'!BL196="No Data",1,IF('Indicator Data imputation'!BL195&lt;&gt;"",1,0))</f>
        <v>0</v>
      </c>
      <c r="BL192" s="42">
        <f>IF('Indicator Data'!BM196="No Data",1,IF('Indicator Data imputation'!BM195&lt;&gt;"",1,0))</f>
        <v>0</v>
      </c>
      <c r="BM192" s="42">
        <f>IF('Indicator Data'!BN196="No Data",1,IF('Indicator Data imputation'!BN195&lt;&gt;"",1,0))</f>
        <v>0</v>
      </c>
      <c r="BN192" s="42">
        <f>IF('Indicator Data'!BO196="No Data",1,IF('Indicator Data imputation'!BO195&lt;&gt;"",1,0))</f>
        <v>0</v>
      </c>
      <c r="BO192" s="42">
        <f>IF('Indicator Data'!BP196="No Data",1,IF('Indicator Data imputation'!BP195&lt;&gt;"",1,0))</f>
        <v>0</v>
      </c>
      <c r="BP192" s="42">
        <f>IF('Indicator Data'!BQ196="No Data",1,IF('Indicator Data imputation'!BQ195&lt;&gt;"",1,0))</f>
        <v>0</v>
      </c>
      <c r="BQ192" s="42">
        <f>IF('Indicator Data'!BR196="No Data",1,IF('Indicator Data imputation'!BR195&lt;&gt;"",1,0))</f>
        <v>0</v>
      </c>
      <c r="BR192" s="42">
        <f>IF('Indicator Data'!BS196="No Data",1,IF('Indicator Data imputation'!BS195&lt;&gt;"",1,0))</f>
        <v>0</v>
      </c>
      <c r="BS192" s="42">
        <f>IF('Indicator Data'!BT196="No Data",1,IF('Indicator Data imputation'!BT195&lt;&gt;"",1,0))</f>
        <v>0</v>
      </c>
      <c r="BT192" s="42">
        <f>IF('Indicator Data'!BU196="No Data",1,IF('Indicator Data imputation'!BU195&lt;&gt;"",1,0))</f>
        <v>0</v>
      </c>
      <c r="BU192">
        <f t="shared" si="8"/>
        <v>0</v>
      </c>
      <c r="BV192" s="44">
        <f t="shared" si="7"/>
        <v>0</v>
      </c>
    </row>
    <row r="193" spans="1:72">
      <c r="A193" t="e">
        <f>'Indicator Data'!#REF!</f>
        <v>#REF!</v>
      </c>
      <c r="B193">
        <f>SUM(B2:B192)</f>
        <v>0</v>
      </c>
      <c r="C193">
        <f t="shared" ref="C193:BB193" si="9">SUM(C2:C192)</f>
        <v>0</v>
      </c>
      <c r="D193">
        <f t="shared" si="9"/>
        <v>0</v>
      </c>
      <c r="E193">
        <f t="shared" si="9"/>
        <v>0</v>
      </c>
      <c r="F193">
        <f t="shared" si="9"/>
        <v>0</v>
      </c>
      <c r="G193">
        <f t="shared" si="9"/>
        <v>0</v>
      </c>
      <c r="H193">
        <f t="shared" si="9"/>
        <v>0</v>
      </c>
      <c r="I193">
        <f t="shared" si="9"/>
        <v>0</v>
      </c>
      <c r="J193">
        <f t="shared" si="9"/>
        <v>0</v>
      </c>
      <c r="K193">
        <f t="shared" si="9"/>
        <v>17</v>
      </c>
      <c r="L193">
        <f t="shared" si="9"/>
        <v>44</v>
      </c>
      <c r="M193">
        <f t="shared" si="9"/>
        <v>139</v>
      </c>
      <c r="N193">
        <f t="shared" si="9"/>
        <v>139</v>
      </c>
      <c r="O193">
        <f t="shared" si="9"/>
        <v>139</v>
      </c>
      <c r="P193">
        <f t="shared" si="9"/>
        <v>0</v>
      </c>
      <c r="Q193">
        <f t="shared" si="9"/>
        <v>0</v>
      </c>
      <c r="R193">
        <f t="shared" si="9"/>
        <v>0</v>
      </c>
      <c r="S193">
        <f t="shared" si="9"/>
        <v>0</v>
      </c>
      <c r="T193">
        <f t="shared" si="9"/>
        <v>0</v>
      </c>
      <c r="U193">
        <f t="shared" si="9"/>
        <v>0</v>
      </c>
      <c r="V193">
        <f t="shared" si="9"/>
        <v>0</v>
      </c>
      <c r="W193">
        <f t="shared" si="9"/>
        <v>0</v>
      </c>
      <c r="X193">
        <f t="shared" si="9"/>
        <v>31</v>
      </c>
      <c r="Y193">
        <f t="shared" si="9"/>
        <v>0</v>
      </c>
      <c r="Z193">
        <f t="shared" si="9"/>
        <v>92</v>
      </c>
      <c r="AA193">
        <f t="shared" si="9"/>
        <v>10</v>
      </c>
      <c r="AB193">
        <f t="shared" si="9"/>
        <v>24</v>
      </c>
      <c r="AC193">
        <f t="shared" si="9"/>
        <v>16</v>
      </c>
      <c r="AD193">
        <f t="shared" si="9"/>
        <v>0</v>
      </c>
      <c r="AE193">
        <f t="shared" si="9"/>
        <v>0</v>
      </c>
      <c r="AF193">
        <f t="shared" si="9"/>
        <v>0</v>
      </c>
      <c r="AG193">
        <f t="shared" si="9"/>
        <v>1</v>
      </c>
      <c r="AH193">
        <f t="shared" si="9"/>
        <v>81</v>
      </c>
      <c r="AI193">
        <f t="shared" si="9"/>
        <v>0</v>
      </c>
      <c r="AJ193">
        <f t="shared" si="9"/>
        <v>0</v>
      </c>
      <c r="AK193">
        <f t="shared" si="9"/>
        <v>0</v>
      </c>
      <c r="AL193">
        <f t="shared" si="9"/>
        <v>59</v>
      </c>
      <c r="AM193">
        <f t="shared" si="9"/>
        <v>8</v>
      </c>
      <c r="AN193">
        <f t="shared" si="9"/>
        <v>1</v>
      </c>
      <c r="AO193">
        <f t="shared" si="9"/>
        <v>50</v>
      </c>
      <c r="AP193">
        <f t="shared" si="9"/>
        <v>1</v>
      </c>
      <c r="AQ193">
        <f t="shared" si="9"/>
        <v>33</v>
      </c>
      <c r="AR193">
        <f t="shared" si="9"/>
        <v>59</v>
      </c>
      <c r="AS193">
        <f t="shared" si="9"/>
        <v>86</v>
      </c>
      <c r="AT193">
        <f t="shared" si="9"/>
        <v>3</v>
      </c>
      <c r="AU193">
        <f t="shared" si="9"/>
        <v>20</v>
      </c>
      <c r="AV193">
        <f t="shared" si="9"/>
        <v>31</v>
      </c>
      <c r="AW193">
        <f t="shared" si="9"/>
        <v>0</v>
      </c>
      <c r="AX193">
        <f t="shared" si="9"/>
        <v>0</v>
      </c>
      <c r="AY193">
        <f t="shared" si="9"/>
        <v>0</v>
      </c>
      <c r="AZ193">
        <f t="shared" si="9"/>
        <v>0</v>
      </c>
      <c r="BA193">
        <f t="shared" si="9"/>
        <v>0</v>
      </c>
      <c r="BB193">
        <f t="shared" si="9"/>
        <v>0</v>
      </c>
      <c r="BC193">
        <f t="shared" ref="BC193:BT193" si="10">SUM(BC2:BC192)</f>
        <v>23</v>
      </c>
      <c r="BD193">
        <f t="shared" si="10"/>
        <v>22</v>
      </c>
      <c r="BE193">
        <f t="shared" si="10"/>
        <v>40</v>
      </c>
      <c r="BF193">
        <f t="shared" si="10"/>
        <v>0</v>
      </c>
      <c r="BG193">
        <f t="shared" si="10"/>
        <v>13</v>
      </c>
      <c r="BH193">
        <f t="shared" si="10"/>
        <v>0</v>
      </c>
      <c r="BI193">
        <f t="shared" si="10"/>
        <v>51</v>
      </c>
      <c r="BJ193">
        <f t="shared" si="10"/>
        <v>1</v>
      </c>
      <c r="BK193">
        <f t="shared" si="10"/>
        <v>0</v>
      </c>
      <c r="BL193">
        <f t="shared" si="10"/>
        <v>0</v>
      </c>
      <c r="BM193">
        <f t="shared" si="10"/>
        <v>0</v>
      </c>
      <c r="BN193">
        <f t="shared" si="10"/>
        <v>0</v>
      </c>
      <c r="BO193">
        <f t="shared" si="10"/>
        <v>1</v>
      </c>
      <c r="BP193">
        <f t="shared" si="10"/>
        <v>1</v>
      </c>
      <c r="BQ193">
        <f t="shared" si="10"/>
        <v>9</v>
      </c>
      <c r="BR193">
        <f t="shared" si="10"/>
        <v>39</v>
      </c>
      <c r="BS193">
        <f t="shared" si="10"/>
        <v>6</v>
      </c>
      <c r="BT193">
        <f t="shared" si="10"/>
        <v>7</v>
      </c>
    </row>
    <row r="194" spans="1:72">
      <c r="A194" t="e">
        <f>'Indicator Data'!#REF!</f>
        <v>#REF!</v>
      </c>
      <c r="B194" s="44">
        <f>B193/191</f>
        <v>0</v>
      </c>
      <c r="C194" s="44">
        <f t="shared" ref="C194:BB194" si="11">C193/191</f>
        <v>0</v>
      </c>
      <c r="D194" s="44">
        <f t="shared" si="11"/>
        <v>0</v>
      </c>
      <c r="E194" s="44">
        <f t="shared" si="11"/>
        <v>0</v>
      </c>
      <c r="F194" s="44">
        <f t="shared" si="11"/>
        <v>0</v>
      </c>
      <c r="G194" s="44">
        <f t="shared" si="11"/>
        <v>0</v>
      </c>
      <c r="H194" s="44">
        <f t="shared" si="11"/>
        <v>0</v>
      </c>
      <c r="I194" s="44">
        <f t="shared" si="11"/>
        <v>0</v>
      </c>
      <c r="J194" s="44">
        <f t="shared" si="11"/>
        <v>0</v>
      </c>
      <c r="K194" s="44">
        <f t="shared" si="11"/>
        <v>8.9005235602094238E-2</v>
      </c>
      <c r="L194" s="44">
        <f t="shared" si="11"/>
        <v>0.23036649214659685</v>
      </c>
      <c r="M194" s="44">
        <f t="shared" si="11"/>
        <v>0.72774869109947649</v>
      </c>
      <c r="N194" s="44">
        <f t="shared" si="11"/>
        <v>0.72774869109947649</v>
      </c>
      <c r="O194" s="44">
        <f t="shared" si="11"/>
        <v>0.72774869109947649</v>
      </c>
      <c r="P194" s="44">
        <f t="shared" si="11"/>
        <v>0</v>
      </c>
      <c r="Q194" s="44">
        <f t="shared" si="11"/>
        <v>0</v>
      </c>
      <c r="R194" s="44">
        <f t="shared" si="11"/>
        <v>0</v>
      </c>
      <c r="S194" s="44">
        <f t="shared" si="11"/>
        <v>0</v>
      </c>
      <c r="T194" s="44">
        <f t="shared" si="11"/>
        <v>0</v>
      </c>
      <c r="U194" s="44">
        <f t="shared" si="11"/>
        <v>0</v>
      </c>
      <c r="V194" s="44">
        <f t="shared" si="11"/>
        <v>0</v>
      </c>
      <c r="W194" s="44">
        <f t="shared" si="11"/>
        <v>0</v>
      </c>
      <c r="X194" s="44">
        <f t="shared" si="11"/>
        <v>0.16230366492146597</v>
      </c>
      <c r="Y194" s="44">
        <f t="shared" si="11"/>
        <v>0</v>
      </c>
      <c r="Z194" s="44">
        <f t="shared" si="11"/>
        <v>0.48167539267015708</v>
      </c>
      <c r="AA194" s="44">
        <f t="shared" si="11"/>
        <v>5.2356020942408377E-2</v>
      </c>
      <c r="AB194" s="44">
        <f t="shared" si="11"/>
        <v>0.1256544502617801</v>
      </c>
      <c r="AC194" s="44">
        <f t="shared" si="11"/>
        <v>8.3769633507853408E-2</v>
      </c>
      <c r="AD194" s="44">
        <f t="shared" si="11"/>
        <v>0</v>
      </c>
      <c r="AE194" s="44">
        <f t="shared" si="11"/>
        <v>0</v>
      </c>
      <c r="AF194" s="44">
        <f t="shared" si="11"/>
        <v>0</v>
      </c>
      <c r="AG194" s="44">
        <f t="shared" si="11"/>
        <v>5.235602094240838E-3</v>
      </c>
      <c r="AH194" s="44">
        <f t="shared" si="11"/>
        <v>0.42408376963350786</v>
      </c>
      <c r="AI194" s="44">
        <f t="shared" si="11"/>
        <v>0</v>
      </c>
      <c r="AJ194" s="44">
        <f t="shared" si="11"/>
        <v>0</v>
      </c>
      <c r="AK194" s="44">
        <f t="shared" si="11"/>
        <v>0</v>
      </c>
      <c r="AL194" s="44">
        <f t="shared" si="11"/>
        <v>0.30890052356020942</v>
      </c>
      <c r="AM194" s="44">
        <f t="shared" si="11"/>
        <v>4.1884816753926704E-2</v>
      </c>
      <c r="AN194" s="44">
        <f t="shared" si="11"/>
        <v>5.235602094240838E-3</v>
      </c>
      <c r="AO194" s="44">
        <f t="shared" si="11"/>
        <v>0.26178010471204188</v>
      </c>
      <c r="AP194" s="44">
        <f t="shared" si="11"/>
        <v>5.235602094240838E-3</v>
      </c>
      <c r="AQ194" s="44">
        <f t="shared" si="11"/>
        <v>0.17277486910994763</v>
      </c>
      <c r="AR194" s="44">
        <f t="shared" si="11"/>
        <v>0.30890052356020942</v>
      </c>
      <c r="AS194" s="44">
        <f t="shared" si="11"/>
        <v>0.45026178010471202</v>
      </c>
      <c r="AT194" s="44">
        <f t="shared" si="11"/>
        <v>1.5706806282722512E-2</v>
      </c>
      <c r="AU194" s="44">
        <f t="shared" si="11"/>
        <v>0.10471204188481675</v>
      </c>
      <c r="AV194" s="44">
        <f t="shared" si="11"/>
        <v>0.16230366492146597</v>
      </c>
      <c r="AW194" s="44">
        <f t="shared" si="11"/>
        <v>0</v>
      </c>
      <c r="AX194" s="44">
        <f t="shared" si="11"/>
        <v>0</v>
      </c>
      <c r="AY194" s="44">
        <f t="shared" si="11"/>
        <v>0</v>
      </c>
      <c r="AZ194" s="44">
        <f t="shared" si="11"/>
        <v>0</v>
      </c>
      <c r="BA194" s="44">
        <f t="shared" si="11"/>
        <v>0</v>
      </c>
      <c r="BB194" s="44">
        <f t="shared" si="11"/>
        <v>0</v>
      </c>
      <c r="BC194" s="44">
        <f t="shared" ref="BC194:BT194" si="12">BC193/191</f>
        <v>0.12041884816753927</v>
      </c>
      <c r="BD194" s="44">
        <f t="shared" si="12"/>
        <v>0.11518324607329843</v>
      </c>
      <c r="BE194" s="44">
        <f t="shared" si="12"/>
        <v>0.20942408376963351</v>
      </c>
      <c r="BF194" s="44">
        <f t="shared" si="12"/>
        <v>0</v>
      </c>
      <c r="BG194" s="44">
        <f t="shared" si="12"/>
        <v>6.8062827225130892E-2</v>
      </c>
      <c r="BH194" s="44">
        <f t="shared" si="12"/>
        <v>0</v>
      </c>
      <c r="BI194" s="44">
        <f t="shared" si="12"/>
        <v>0.26701570680628273</v>
      </c>
      <c r="BJ194" s="44">
        <f t="shared" si="12"/>
        <v>5.235602094240838E-3</v>
      </c>
      <c r="BK194" s="44">
        <f t="shared" si="12"/>
        <v>0</v>
      </c>
      <c r="BL194" s="44">
        <f t="shared" si="12"/>
        <v>0</v>
      </c>
      <c r="BM194" s="44">
        <f t="shared" si="12"/>
        <v>0</v>
      </c>
      <c r="BN194" s="44">
        <f t="shared" si="12"/>
        <v>0</v>
      </c>
      <c r="BO194" s="44">
        <f t="shared" si="12"/>
        <v>5.235602094240838E-3</v>
      </c>
      <c r="BP194" s="44">
        <f t="shared" si="12"/>
        <v>5.235602094240838E-3</v>
      </c>
      <c r="BQ194" s="44">
        <f t="shared" si="12"/>
        <v>4.712041884816754E-2</v>
      </c>
      <c r="BR194" s="44">
        <f t="shared" si="12"/>
        <v>0.20418848167539266</v>
      </c>
      <c r="BS194" s="44">
        <f t="shared" si="12"/>
        <v>3.1413612565445025E-2</v>
      </c>
      <c r="BT194" s="44">
        <f t="shared" si="12"/>
        <v>3.6649214659685861E-2</v>
      </c>
    </row>
    <row r="197" spans="1:72">
      <c r="B197" t="s">
        <v>959</v>
      </c>
      <c r="C197" s="44">
        <f>SUM(B193:AF193)/(COUNT(B193:AF193)*191)</f>
        <v>0.1099476439790576</v>
      </c>
    </row>
    <row r="198" spans="1:72">
      <c r="B198" t="s">
        <v>960</v>
      </c>
      <c r="C198" s="44">
        <f>SUM(AG193:BB193)/(COUNT(AG193:BB193)*191)</f>
        <v>0.10304616849119468</v>
      </c>
    </row>
    <row r="199" spans="1:72">
      <c r="B199" t="s">
        <v>961</v>
      </c>
      <c r="C199" s="44">
        <f>SUM(BC193:BT193)/(COUNT(BC193:BT193)*191)</f>
        <v>6.1954624781849911E-2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H19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5"/>
  <cols>
    <col min="1" max="1" width="23.42578125" bestFit="1" customWidth="1"/>
    <col min="7" max="7" width="8.85546875" customWidth="1"/>
  </cols>
  <sheetData>
    <row r="1" spans="1:8" ht="174">
      <c r="A1" t="s">
        <v>864</v>
      </c>
      <c r="B1" s="37" t="s">
        <v>824</v>
      </c>
      <c r="C1" s="45" t="s">
        <v>825</v>
      </c>
      <c r="D1" s="37" t="s">
        <v>862</v>
      </c>
      <c r="E1" s="37" t="s">
        <v>824</v>
      </c>
      <c r="F1" s="45" t="s">
        <v>865</v>
      </c>
      <c r="G1" s="37" t="s">
        <v>862</v>
      </c>
      <c r="H1" s="37" t="s">
        <v>866</v>
      </c>
    </row>
    <row r="2" spans="1:8">
      <c r="A2" t="s">
        <v>0</v>
      </c>
      <c r="B2">
        <f>'Imputed and missing data hidden'!BU2</f>
        <v>4</v>
      </c>
      <c r="C2" s="43">
        <f>IF(VLOOKUP(A2,'Hazard &amp; Exposure'!$B$6:$CZ$196,103,FALSE)&gt;7,1,0)</f>
        <v>1</v>
      </c>
      <c r="D2" s="46">
        <f>'Indicator Date hidden2'!BV3</f>
        <v>0.28358208955223879</v>
      </c>
      <c r="E2" s="46">
        <f t="shared" ref="E2:E33" si="0">IF(B2&gt;B$197,10,10-(B$197-B2)/(B$197-B$196)*10)</f>
        <v>2.666666666666667</v>
      </c>
      <c r="F2" s="46">
        <f t="shared" ref="F2:F33" si="1">IF(C2=1,$B$199,1)</f>
        <v>1.25</v>
      </c>
      <c r="G2" s="46">
        <f t="shared" ref="G2:G33" si="2">IF(D2&gt;D$197,10,10-(D$197-D2)/(D$197-D$196)*10)</f>
        <v>3.7810945273631837</v>
      </c>
      <c r="H2" s="46">
        <f t="shared" ref="H2:H33" si="3">10-(12.5-AVERAGE(E2,G2)*F2)/12.5*10</f>
        <v>3.2238805970149258</v>
      </c>
    </row>
    <row r="3" spans="1:8">
      <c r="A3" t="s">
        <v>2</v>
      </c>
      <c r="B3">
        <f>'Imputed and missing data hidden'!BU3</f>
        <v>6</v>
      </c>
      <c r="C3" s="43">
        <f>IF(VLOOKUP(A3,'Hazard &amp; Exposure'!$B$6:$CZ$196,103,FALSE)&gt;7,1,0)</f>
        <v>0</v>
      </c>
      <c r="D3" s="46">
        <f>'Indicator Date hidden2'!BV4</f>
        <v>0.265625</v>
      </c>
      <c r="E3" s="46">
        <f t="shared" si="0"/>
        <v>4</v>
      </c>
      <c r="F3" s="46">
        <f t="shared" si="1"/>
        <v>1</v>
      </c>
      <c r="G3" s="46">
        <f t="shared" si="2"/>
        <v>3.5416666666666661</v>
      </c>
      <c r="H3" s="46">
        <f t="shared" si="3"/>
        <v>3.0166666666666657</v>
      </c>
    </row>
    <row r="4" spans="1:8">
      <c r="A4" t="s">
        <v>4</v>
      </c>
      <c r="B4">
        <f>'Imputed and missing data hidden'!BU4</f>
        <v>0</v>
      </c>
      <c r="C4" s="43">
        <f>IF(VLOOKUP(A4,'Hazard &amp; Exposure'!$B$6:$CZ$196,103,FALSE)&gt;7,1,0)</f>
        <v>0</v>
      </c>
      <c r="D4" s="46">
        <f>'Indicator Date hidden2'!BV5</f>
        <v>0.53521126760563376</v>
      </c>
      <c r="E4" s="46">
        <f t="shared" si="0"/>
        <v>0</v>
      </c>
      <c r="F4" s="46">
        <f t="shared" si="1"/>
        <v>1</v>
      </c>
      <c r="G4" s="46">
        <f t="shared" si="2"/>
        <v>7.1361502347417831</v>
      </c>
      <c r="H4" s="46">
        <f t="shared" si="3"/>
        <v>2.854460093896714</v>
      </c>
    </row>
    <row r="5" spans="1:8">
      <c r="A5" t="s">
        <v>6</v>
      </c>
      <c r="B5">
        <f>'Imputed and missing data hidden'!BU5</f>
        <v>0</v>
      </c>
      <c r="C5" s="43">
        <f>IF(VLOOKUP(A5,'Hazard &amp; Exposure'!$B$6:$CZ$196,103,FALSE)&gt;7,1,0)</f>
        <v>0</v>
      </c>
      <c r="D5" s="46">
        <f>'Indicator Date hidden2'!BV6</f>
        <v>0.44285714285714284</v>
      </c>
      <c r="E5" s="46">
        <f t="shared" si="0"/>
        <v>0</v>
      </c>
      <c r="F5" s="46">
        <f t="shared" si="1"/>
        <v>1</v>
      </c>
      <c r="G5" s="46">
        <f t="shared" si="2"/>
        <v>5.9047619047619042</v>
      </c>
      <c r="H5" s="46">
        <f t="shared" si="3"/>
        <v>2.3619047619047615</v>
      </c>
    </row>
    <row r="6" spans="1:8">
      <c r="A6" t="s">
        <v>8</v>
      </c>
      <c r="B6">
        <f>'Imputed and missing data hidden'!BU6</f>
        <v>20</v>
      </c>
      <c r="C6" s="43">
        <f>IF(VLOOKUP(A6,'Hazard &amp; Exposure'!$B$6:$CZ$196,103,FALSE)&gt;7,1,0)</f>
        <v>0</v>
      </c>
      <c r="D6" s="46">
        <f>'Indicator Date hidden2'!BV7</f>
        <v>0.49019607843137253</v>
      </c>
      <c r="E6" s="46">
        <f t="shared" si="0"/>
        <v>10</v>
      </c>
      <c r="F6" s="46">
        <f t="shared" si="1"/>
        <v>1</v>
      </c>
      <c r="G6" s="46">
        <f t="shared" si="2"/>
        <v>6.5359477124183005</v>
      </c>
      <c r="H6" s="46">
        <f t="shared" si="3"/>
        <v>6.6143790849673199</v>
      </c>
    </row>
    <row r="7" spans="1:8">
      <c r="A7" t="s">
        <v>10</v>
      </c>
      <c r="B7">
        <f>'Imputed and missing data hidden'!BU7</f>
        <v>6</v>
      </c>
      <c r="C7" s="43">
        <f>IF(VLOOKUP(A7,'Hazard &amp; Exposure'!$B$6:$CZ$196,103,FALSE)&gt;7,1,0)</f>
        <v>0</v>
      </c>
      <c r="D7" s="46">
        <f>'Indicator Date hidden2'!BV8</f>
        <v>0.23809523809523808</v>
      </c>
      <c r="E7" s="46">
        <f t="shared" si="0"/>
        <v>4</v>
      </c>
      <c r="F7" s="46">
        <f t="shared" si="1"/>
        <v>1</v>
      </c>
      <c r="G7" s="46">
        <f t="shared" si="2"/>
        <v>3.1746031746031758</v>
      </c>
      <c r="H7" s="46">
        <f t="shared" si="3"/>
        <v>2.8698412698412712</v>
      </c>
    </row>
    <row r="8" spans="1:8">
      <c r="A8" t="s">
        <v>12</v>
      </c>
      <c r="B8">
        <f>'Imputed and missing data hidden'!BU8</f>
        <v>3</v>
      </c>
      <c r="C8" s="43">
        <f>IF(VLOOKUP(A8,'Hazard &amp; Exposure'!$B$6:$CZ$196,103,FALSE)&gt;7,1,0)</f>
        <v>0</v>
      </c>
      <c r="D8" s="46">
        <f>'Indicator Date hidden2'!BV9</f>
        <v>0.38235294117647056</v>
      </c>
      <c r="E8" s="46">
        <f t="shared" si="0"/>
        <v>2</v>
      </c>
      <c r="F8" s="46">
        <f t="shared" si="1"/>
        <v>1</v>
      </c>
      <c r="G8" s="46">
        <f t="shared" si="2"/>
        <v>5.0980392156862742</v>
      </c>
      <c r="H8" s="46">
        <f t="shared" si="3"/>
        <v>2.8392156862745104</v>
      </c>
    </row>
    <row r="9" spans="1:8">
      <c r="A9" t="s">
        <v>14</v>
      </c>
      <c r="B9">
        <f>'Imputed and missing data hidden'!BU9</f>
        <v>9</v>
      </c>
      <c r="C9" s="43">
        <f>IF(VLOOKUP(A9,'Hazard &amp; Exposure'!$B$6:$CZ$196,103,FALSE)&gt;7,1,0)</f>
        <v>0</v>
      </c>
      <c r="D9" s="46">
        <f>'Indicator Date hidden2'!BV10</f>
        <v>0.21666666666666667</v>
      </c>
      <c r="E9" s="46">
        <f t="shared" si="0"/>
        <v>6</v>
      </c>
      <c r="F9" s="46">
        <f t="shared" si="1"/>
        <v>1</v>
      </c>
      <c r="G9" s="46">
        <f t="shared" si="2"/>
        <v>2.8888888888888884</v>
      </c>
      <c r="H9" s="46">
        <f t="shared" si="3"/>
        <v>3.5555555555555562</v>
      </c>
    </row>
    <row r="10" spans="1:8">
      <c r="A10" t="s">
        <v>16</v>
      </c>
      <c r="B10">
        <f>'Imputed and missing data hidden'!BU10</f>
        <v>12</v>
      </c>
      <c r="C10" s="43">
        <f>IF(VLOOKUP(A10,'Hazard &amp; Exposure'!$B$6:$CZ$196,103,FALSE)&gt;7,1,0)</f>
        <v>0</v>
      </c>
      <c r="D10" s="46">
        <f>'Indicator Date hidden2'!BV11</f>
        <v>0.19298245614035087</v>
      </c>
      <c r="E10" s="46">
        <f t="shared" si="0"/>
        <v>8</v>
      </c>
      <c r="F10" s="46">
        <f t="shared" si="1"/>
        <v>1</v>
      </c>
      <c r="G10" s="46">
        <f t="shared" si="2"/>
        <v>2.5730994152046769</v>
      </c>
      <c r="H10" s="46">
        <f t="shared" si="3"/>
        <v>4.2292397660818706</v>
      </c>
    </row>
    <row r="11" spans="1:8">
      <c r="A11" t="s">
        <v>18</v>
      </c>
      <c r="B11">
        <f>'Imputed and missing data hidden'!BU11</f>
        <v>7</v>
      </c>
      <c r="C11" s="43">
        <f>IF(VLOOKUP(A11,'Hazard &amp; Exposure'!$B$6:$CZ$196,103,FALSE)&gt;7,1,0)</f>
        <v>1</v>
      </c>
      <c r="D11" s="46">
        <f>'Indicator Date hidden2'!BV12</f>
        <v>0.515625</v>
      </c>
      <c r="E11" s="46">
        <f t="shared" si="0"/>
        <v>4.666666666666667</v>
      </c>
      <c r="F11" s="46">
        <f t="shared" si="1"/>
        <v>1.25</v>
      </c>
      <c r="G11" s="46">
        <f t="shared" si="2"/>
        <v>6.875</v>
      </c>
      <c r="H11" s="46">
        <f t="shared" si="3"/>
        <v>5.7708333333333348</v>
      </c>
    </row>
    <row r="12" spans="1:8">
      <c r="A12" t="s">
        <v>20</v>
      </c>
      <c r="B12">
        <f>'Imputed and missing data hidden'!BU12</f>
        <v>15</v>
      </c>
      <c r="C12" s="43">
        <f>IF(VLOOKUP(A12,'Hazard &amp; Exposure'!$B$6:$CZ$196,103,FALSE)&gt;7,1,0)</f>
        <v>0</v>
      </c>
      <c r="D12" s="46">
        <f>'Indicator Date hidden2'!BV13</f>
        <v>0.36842105263157893</v>
      </c>
      <c r="E12" s="46">
        <f t="shared" si="0"/>
        <v>10</v>
      </c>
      <c r="F12" s="46">
        <f t="shared" si="1"/>
        <v>1</v>
      </c>
      <c r="G12" s="46">
        <f t="shared" si="2"/>
        <v>4.9122807017543852</v>
      </c>
      <c r="H12" s="46">
        <f t="shared" si="3"/>
        <v>5.9649122807017543</v>
      </c>
    </row>
    <row r="13" spans="1:8">
      <c r="A13" t="s">
        <v>22</v>
      </c>
      <c r="B13">
        <f>'Imputed and missing data hidden'!BU13</f>
        <v>16</v>
      </c>
      <c r="C13" s="43">
        <f>IF(VLOOKUP(A13,'Hazard &amp; Exposure'!$B$6:$CZ$196,103,FALSE)&gt;7,1,0)</f>
        <v>0</v>
      </c>
      <c r="D13" s="46">
        <f>'Indicator Date hidden2'!BV14</f>
        <v>0.25</v>
      </c>
      <c r="E13" s="46">
        <f t="shared" si="0"/>
        <v>10</v>
      </c>
      <c r="F13" s="46">
        <f t="shared" si="1"/>
        <v>1</v>
      </c>
      <c r="G13" s="46">
        <f t="shared" si="2"/>
        <v>3.3333333333333339</v>
      </c>
      <c r="H13" s="46">
        <f t="shared" si="3"/>
        <v>5.3333333333333339</v>
      </c>
    </row>
    <row r="14" spans="1:8">
      <c r="A14" t="s">
        <v>24</v>
      </c>
      <c r="B14">
        <f>'Imputed and missing data hidden'!BU14</f>
        <v>3</v>
      </c>
      <c r="C14" s="43">
        <f>IF(VLOOKUP(A14,'Hazard &amp; Exposure'!$B$6:$CZ$196,103,FALSE)&gt;7,1,0)</f>
        <v>0</v>
      </c>
      <c r="D14" s="46">
        <f>'Indicator Date hidden2'!BV15</f>
        <v>4.4117647058823532E-2</v>
      </c>
      <c r="E14" s="46">
        <f t="shared" si="0"/>
        <v>2</v>
      </c>
      <c r="F14" s="46">
        <f t="shared" si="1"/>
        <v>1</v>
      </c>
      <c r="G14" s="46">
        <f t="shared" si="2"/>
        <v>0.58823529411764675</v>
      </c>
      <c r="H14" s="46">
        <f t="shared" si="3"/>
        <v>1.0352941176470569</v>
      </c>
    </row>
    <row r="15" spans="1:8">
      <c r="A15" t="s">
        <v>26</v>
      </c>
      <c r="B15">
        <f>'Imputed and missing data hidden'!BU15</f>
        <v>11</v>
      </c>
      <c r="C15" s="43">
        <f>IF(VLOOKUP(A15,'Hazard &amp; Exposure'!$B$6:$CZ$196,103,FALSE)&gt;7,1,0)</f>
        <v>0</v>
      </c>
      <c r="D15" s="46">
        <f>'Indicator Date hidden2'!BV16</f>
        <v>0.66101694915254239</v>
      </c>
      <c r="E15" s="46">
        <f t="shared" si="0"/>
        <v>7.3333333333333339</v>
      </c>
      <c r="F15" s="46">
        <f t="shared" si="1"/>
        <v>1</v>
      </c>
      <c r="G15" s="46">
        <f t="shared" si="2"/>
        <v>8.8135593220338979</v>
      </c>
      <c r="H15" s="46">
        <f t="shared" si="3"/>
        <v>6.4587570621468924</v>
      </c>
    </row>
    <row r="16" spans="1:8">
      <c r="A16" t="s">
        <v>28</v>
      </c>
      <c r="B16">
        <f>'Imputed and missing data hidden'!BU16</f>
        <v>8</v>
      </c>
      <c r="C16" s="43">
        <f>IF(VLOOKUP(A16,'Hazard &amp; Exposure'!$B$6:$CZ$196,103,FALSE)&gt;7,1,0)</f>
        <v>0</v>
      </c>
      <c r="D16" s="46">
        <f>'Indicator Date hidden2'!BV17</f>
        <v>0.20967741935483872</v>
      </c>
      <c r="E16" s="46">
        <f t="shared" si="0"/>
        <v>5.333333333333333</v>
      </c>
      <c r="F16" s="46">
        <f t="shared" si="1"/>
        <v>1</v>
      </c>
      <c r="G16" s="46">
        <f t="shared" si="2"/>
        <v>2.7956989247311839</v>
      </c>
      <c r="H16" s="46">
        <f t="shared" si="3"/>
        <v>3.2516129032258068</v>
      </c>
    </row>
    <row r="17" spans="1:8">
      <c r="A17" t="s">
        <v>30</v>
      </c>
      <c r="B17">
        <f>'Imputed and missing data hidden'!BU17</f>
        <v>9</v>
      </c>
      <c r="C17" s="43">
        <f>IF(VLOOKUP(A17,'Hazard &amp; Exposure'!$B$6:$CZ$196,103,FALSE)&gt;7,1,0)</f>
        <v>0</v>
      </c>
      <c r="D17" s="46">
        <f>'Indicator Date hidden2'!BV18</f>
        <v>0.26666666666666666</v>
      </c>
      <c r="E17" s="46">
        <f t="shared" si="0"/>
        <v>6</v>
      </c>
      <c r="F17" s="46">
        <f t="shared" si="1"/>
        <v>1</v>
      </c>
      <c r="G17" s="46">
        <f t="shared" si="2"/>
        <v>3.5555555555555554</v>
      </c>
      <c r="H17" s="46">
        <f t="shared" si="3"/>
        <v>3.8222222222222229</v>
      </c>
    </row>
    <row r="18" spans="1:8">
      <c r="A18" t="s">
        <v>32</v>
      </c>
      <c r="B18">
        <f>'Imputed and missing data hidden'!BU18</f>
        <v>9</v>
      </c>
      <c r="C18" s="43">
        <f>IF(VLOOKUP(A18,'Hazard &amp; Exposure'!$B$6:$CZ$196,103,FALSE)&gt;7,1,0)</f>
        <v>0</v>
      </c>
      <c r="D18" s="46">
        <f>'Indicator Date hidden2'!BV19</f>
        <v>0.35</v>
      </c>
      <c r="E18" s="46">
        <f t="shared" si="0"/>
        <v>6</v>
      </c>
      <c r="F18" s="46">
        <f t="shared" si="1"/>
        <v>1</v>
      </c>
      <c r="G18" s="46">
        <f t="shared" si="2"/>
        <v>4.666666666666667</v>
      </c>
      <c r="H18" s="46">
        <f t="shared" si="3"/>
        <v>4.2666666666666675</v>
      </c>
    </row>
    <row r="19" spans="1:8">
      <c r="A19" t="s">
        <v>34</v>
      </c>
      <c r="B19">
        <f>'Imputed and missing data hidden'!BU19</f>
        <v>1</v>
      </c>
      <c r="C19" s="43">
        <f>IF(VLOOKUP(A19,'Hazard &amp; Exposure'!$B$6:$CZ$196,103,FALSE)&gt;7,1,0)</f>
        <v>0</v>
      </c>
      <c r="D19" s="46">
        <f>'Indicator Date hidden2'!BV20</f>
        <v>0.14492753623188406</v>
      </c>
      <c r="E19" s="46">
        <f t="shared" si="0"/>
        <v>0.66666666666666607</v>
      </c>
      <c r="F19" s="46">
        <f t="shared" si="1"/>
        <v>1</v>
      </c>
      <c r="G19" s="46">
        <f t="shared" si="2"/>
        <v>1.9323671497584538</v>
      </c>
      <c r="H19" s="46">
        <f t="shared" si="3"/>
        <v>1.0396135265700472</v>
      </c>
    </row>
    <row r="20" spans="1:8">
      <c r="A20" t="s">
        <v>36</v>
      </c>
      <c r="B20">
        <f>'Imputed and missing data hidden'!BU20</f>
        <v>6</v>
      </c>
      <c r="C20" s="43">
        <f>IF(VLOOKUP(A20,'Hazard &amp; Exposure'!$B$6:$CZ$196,103,FALSE)&gt;7,1,0)</f>
        <v>0</v>
      </c>
      <c r="D20" s="46">
        <f>'Indicator Date hidden2'!BV21</f>
        <v>0.359375</v>
      </c>
      <c r="E20" s="46">
        <f t="shared" si="0"/>
        <v>4</v>
      </c>
      <c r="F20" s="46">
        <f t="shared" si="1"/>
        <v>1</v>
      </c>
      <c r="G20" s="46">
        <f t="shared" si="2"/>
        <v>4.7916666666666661</v>
      </c>
      <c r="H20" s="46">
        <f t="shared" si="3"/>
        <v>3.5166666666666657</v>
      </c>
    </row>
    <row r="21" spans="1:8">
      <c r="A21" t="s">
        <v>38</v>
      </c>
      <c r="B21">
        <f>'Imputed and missing data hidden'!BU21</f>
        <v>4</v>
      </c>
      <c r="C21" s="43">
        <f>IF(VLOOKUP(A21,'Hazard &amp; Exposure'!$B$6:$CZ$196,103,FALSE)&gt;7,1,0)</f>
        <v>0</v>
      </c>
      <c r="D21" s="46">
        <f>'Indicator Date hidden2'!BV22</f>
        <v>0.5</v>
      </c>
      <c r="E21" s="46">
        <f t="shared" si="0"/>
        <v>2.666666666666667</v>
      </c>
      <c r="F21" s="46">
        <f t="shared" si="1"/>
        <v>1</v>
      </c>
      <c r="G21" s="46">
        <f t="shared" si="2"/>
        <v>6.666666666666667</v>
      </c>
      <c r="H21" s="46">
        <f t="shared" si="3"/>
        <v>3.7333333333333343</v>
      </c>
    </row>
    <row r="22" spans="1:8">
      <c r="A22" t="s">
        <v>39</v>
      </c>
      <c r="B22">
        <f>'Imputed and missing data hidden'!BU22</f>
        <v>10</v>
      </c>
      <c r="C22" s="43">
        <f>IF(VLOOKUP(A22,'Hazard &amp; Exposure'!$B$6:$CZ$196,103,FALSE)&gt;7,1,0)</f>
        <v>0</v>
      </c>
      <c r="D22" s="46">
        <f>'Indicator Date hidden2'!BV23</f>
        <v>0.80327868852459017</v>
      </c>
      <c r="E22" s="46">
        <f t="shared" si="0"/>
        <v>6.666666666666667</v>
      </c>
      <c r="F22" s="46">
        <f t="shared" si="1"/>
        <v>1</v>
      </c>
      <c r="G22" s="46">
        <f t="shared" si="2"/>
        <v>10</v>
      </c>
      <c r="H22" s="46">
        <f t="shared" si="3"/>
        <v>6.6666666666666679</v>
      </c>
    </row>
    <row r="23" spans="1:8">
      <c r="A23" t="s">
        <v>41</v>
      </c>
      <c r="B23">
        <f>'Imputed and missing data hidden'!BU23</f>
        <v>2</v>
      </c>
      <c r="C23" s="43">
        <f>IF(VLOOKUP(A23,'Hazard &amp; Exposure'!$B$6:$CZ$196,103,FALSE)&gt;7,1,0)</f>
        <v>0</v>
      </c>
      <c r="D23" s="46">
        <f>'Indicator Date hidden2'!BV24</f>
        <v>0.5074626865671642</v>
      </c>
      <c r="E23" s="46">
        <f t="shared" si="0"/>
        <v>1.3333333333333321</v>
      </c>
      <c r="F23" s="46">
        <f t="shared" si="1"/>
        <v>1</v>
      </c>
      <c r="G23" s="46">
        <f t="shared" si="2"/>
        <v>6.766169154228856</v>
      </c>
      <c r="H23" s="46">
        <f t="shared" si="3"/>
        <v>3.2398009950248756</v>
      </c>
    </row>
    <row r="24" spans="1:8">
      <c r="A24" t="s">
        <v>43</v>
      </c>
      <c r="B24">
        <f>'Imputed and missing data hidden'!BU24</f>
        <v>5</v>
      </c>
      <c r="C24" s="43">
        <f>IF(VLOOKUP(A24,'Hazard &amp; Exposure'!$B$6:$CZ$196,103,FALSE)&gt;7,1,0)</f>
        <v>1</v>
      </c>
      <c r="D24" s="46">
        <f>'Indicator Date hidden2'!BV25</f>
        <v>0.2878787878787879</v>
      </c>
      <c r="E24" s="46">
        <f t="shared" si="0"/>
        <v>3.3333333333333339</v>
      </c>
      <c r="F24" s="46">
        <f t="shared" si="1"/>
        <v>1.25</v>
      </c>
      <c r="G24" s="46">
        <f t="shared" si="2"/>
        <v>3.8383838383838391</v>
      </c>
      <c r="H24" s="46">
        <f t="shared" si="3"/>
        <v>3.5858585858585865</v>
      </c>
    </row>
    <row r="25" spans="1:8">
      <c r="A25" t="s">
        <v>45</v>
      </c>
      <c r="B25">
        <f>'Imputed and missing data hidden'!BU25</f>
        <v>16</v>
      </c>
      <c r="C25" s="43">
        <f>IF(VLOOKUP(A25,'Hazard &amp; Exposure'!$B$6:$CZ$196,103,FALSE)&gt;7,1,0)</f>
        <v>0</v>
      </c>
      <c r="D25" s="46">
        <f>'Indicator Date hidden2'!BV26</f>
        <v>9.0909090909090912E-2</v>
      </c>
      <c r="E25" s="46">
        <f t="shared" si="0"/>
        <v>10</v>
      </c>
      <c r="F25" s="46">
        <f t="shared" si="1"/>
        <v>1</v>
      </c>
      <c r="G25" s="46">
        <f t="shared" si="2"/>
        <v>1.2121212121212128</v>
      </c>
      <c r="H25" s="46">
        <f t="shared" si="3"/>
        <v>4.4848484848484844</v>
      </c>
    </row>
    <row r="26" spans="1:8">
      <c r="A26" t="s">
        <v>46</v>
      </c>
      <c r="B26">
        <f>'Imputed and missing data hidden'!BU26</f>
        <v>7</v>
      </c>
      <c r="C26" s="43">
        <f>IF(VLOOKUP(A26,'Hazard &amp; Exposure'!$B$6:$CZ$196,103,FALSE)&gt;7,1,0)</f>
        <v>0</v>
      </c>
      <c r="D26" s="46">
        <f>'Indicator Date hidden2'!BV27</f>
        <v>0.33333333333333331</v>
      </c>
      <c r="E26" s="46">
        <f t="shared" si="0"/>
        <v>4.666666666666667</v>
      </c>
      <c r="F26" s="46">
        <f t="shared" si="1"/>
        <v>1</v>
      </c>
      <c r="G26" s="46">
        <f t="shared" si="2"/>
        <v>4.4444444444444446</v>
      </c>
      <c r="H26" s="46">
        <f t="shared" si="3"/>
        <v>3.6444444444444448</v>
      </c>
    </row>
    <row r="27" spans="1:8">
      <c r="A27" t="s">
        <v>48</v>
      </c>
      <c r="B27">
        <f>'Imputed and missing data hidden'!BU27</f>
        <v>1</v>
      </c>
      <c r="C27" s="43">
        <f>IF(VLOOKUP(A27,'Hazard &amp; Exposure'!$B$6:$CZ$196,103,FALSE)&gt;7,1,0)</f>
        <v>1</v>
      </c>
      <c r="D27" s="46">
        <f>'Indicator Date hidden2'!BV28</f>
        <v>0.15714285714285714</v>
      </c>
      <c r="E27" s="46">
        <f t="shared" si="0"/>
        <v>0.66666666666666607</v>
      </c>
      <c r="F27" s="46">
        <f t="shared" si="1"/>
        <v>1.25</v>
      </c>
      <c r="G27" s="46">
        <f t="shared" si="2"/>
        <v>2.0952380952380958</v>
      </c>
      <c r="H27" s="46">
        <f t="shared" si="3"/>
        <v>1.3809523809523796</v>
      </c>
    </row>
    <row r="28" spans="1:8">
      <c r="A28" t="s">
        <v>50</v>
      </c>
      <c r="B28">
        <f>'Imputed and missing data hidden'!BU28</f>
        <v>2</v>
      </c>
      <c r="C28" s="43">
        <f>IF(VLOOKUP(A28,'Hazard &amp; Exposure'!$B$6:$CZ$196,103,FALSE)&gt;7,1,0)</f>
        <v>0</v>
      </c>
      <c r="D28" s="46">
        <f>'Indicator Date hidden2'!BV29</f>
        <v>0.14084507042253522</v>
      </c>
      <c r="E28" s="46">
        <f t="shared" si="0"/>
        <v>1.3333333333333321</v>
      </c>
      <c r="F28" s="46">
        <f t="shared" si="1"/>
        <v>1</v>
      </c>
      <c r="G28" s="46">
        <f t="shared" si="2"/>
        <v>1.8779342723004699</v>
      </c>
      <c r="H28" s="46">
        <f t="shared" si="3"/>
        <v>1.2845070422535194</v>
      </c>
    </row>
    <row r="29" spans="1:8">
      <c r="A29" t="s">
        <v>58</v>
      </c>
      <c r="B29">
        <f>'Imputed and missing data hidden'!BU29</f>
        <v>9</v>
      </c>
      <c r="C29" s="43">
        <f>IF(VLOOKUP(A29,'Hazard &amp; Exposure'!$B$6:$CZ$196,103,FALSE)&gt;7,1,0)</f>
        <v>0</v>
      </c>
      <c r="D29" s="46">
        <f>'Indicator Date hidden2'!BV30</f>
        <v>0.15</v>
      </c>
      <c r="E29" s="46">
        <f t="shared" si="0"/>
        <v>6</v>
      </c>
      <c r="F29" s="46">
        <f t="shared" si="1"/>
        <v>1</v>
      </c>
      <c r="G29" s="46">
        <f t="shared" si="2"/>
        <v>2.0000000000000009</v>
      </c>
      <c r="H29" s="46">
        <f t="shared" si="3"/>
        <v>3.1999999999999993</v>
      </c>
    </row>
    <row r="30" spans="1:8">
      <c r="A30" t="s">
        <v>52</v>
      </c>
      <c r="B30">
        <f>'Imputed and missing data hidden'!BU30</f>
        <v>4</v>
      </c>
      <c r="C30" s="43">
        <f>IF(VLOOKUP(A30,'Hazard &amp; Exposure'!$B$6:$CZ$196,103,FALSE)&gt;7,1,0)</f>
        <v>0</v>
      </c>
      <c r="D30" s="46">
        <f>'Indicator Date hidden2'!BV31</f>
        <v>0.15384615384615385</v>
      </c>
      <c r="E30" s="46">
        <f t="shared" si="0"/>
        <v>2.666666666666667</v>
      </c>
      <c r="F30" s="46">
        <f t="shared" si="1"/>
        <v>1</v>
      </c>
      <c r="G30" s="46">
        <f t="shared" si="2"/>
        <v>2.051282051282052</v>
      </c>
      <c r="H30" s="46">
        <f t="shared" si="3"/>
        <v>1.8871794871794876</v>
      </c>
    </row>
    <row r="31" spans="1:8">
      <c r="A31" t="s">
        <v>54</v>
      </c>
      <c r="B31">
        <f>'Imputed and missing data hidden'!BU31</f>
        <v>0</v>
      </c>
      <c r="C31" s="43">
        <f>IF(VLOOKUP(A31,'Hazard &amp; Exposure'!$B$6:$CZ$196,103,FALSE)&gt;7,1,0)</f>
        <v>1</v>
      </c>
      <c r="D31" s="46">
        <f>'Indicator Date hidden2'!BV32</f>
        <v>0.18309859154929578</v>
      </c>
      <c r="E31" s="46">
        <f t="shared" si="0"/>
        <v>0</v>
      </c>
      <c r="F31" s="46">
        <f t="shared" si="1"/>
        <v>1.25</v>
      </c>
      <c r="G31" s="46">
        <f t="shared" si="2"/>
        <v>2.44131455399061</v>
      </c>
      <c r="H31" s="46">
        <f t="shared" si="3"/>
        <v>1.2206572769953041</v>
      </c>
    </row>
    <row r="32" spans="1:8">
      <c r="A32" t="s">
        <v>56</v>
      </c>
      <c r="B32">
        <f>'Imputed and missing data hidden'!BU32</f>
        <v>10</v>
      </c>
      <c r="C32" s="43">
        <f>IF(VLOOKUP(A32,'Hazard &amp; Exposure'!$B$6:$CZ$196,103,FALSE)&gt;7,1,0)</f>
        <v>0</v>
      </c>
      <c r="D32" s="46">
        <f>'Indicator Date hidden2'!BV33</f>
        <v>0.1864406779661017</v>
      </c>
      <c r="E32" s="46">
        <f t="shared" si="0"/>
        <v>6.666666666666667</v>
      </c>
      <c r="F32" s="46">
        <f t="shared" si="1"/>
        <v>1</v>
      </c>
      <c r="G32" s="46">
        <f t="shared" si="2"/>
        <v>2.4858757062146886</v>
      </c>
      <c r="H32" s="46">
        <f t="shared" si="3"/>
        <v>3.6610169491525424</v>
      </c>
    </row>
    <row r="33" spans="1:8">
      <c r="A33" t="s">
        <v>59</v>
      </c>
      <c r="B33">
        <f>'Imputed and missing data hidden'!BU33</f>
        <v>3</v>
      </c>
      <c r="C33" s="43">
        <f>IF(VLOOKUP(A33,'Hazard &amp; Exposure'!$B$6:$CZ$196,103,FALSE)&gt;7,1,0)</f>
        <v>1</v>
      </c>
      <c r="D33" s="46">
        <f>'Indicator Date hidden2'!BV34</f>
        <v>0.23529411764705882</v>
      </c>
      <c r="E33" s="46">
        <f t="shared" si="0"/>
        <v>2</v>
      </c>
      <c r="F33" s="46">
        <f t="shared" si="1"/>
        <v>1.25</v>
      </c>
      <c r="G33" s="46">
        <f t="shared" si="2"/>
        <v>3.1372549019607856</v>
      </c>
      <c r="H33" s="46">
        <f t="shared" si="3"/>
        <v>2.5686274509803919</v>
      </c>
    </row>
    <row r="34" spans="1:8">
      <c r="A34" t="s">
        <v>61</v>
      </c>
      <c r="B34">
        <f>'Imputed and missing data hidden'!BU34</f>
        <v>2</v>
      </c>
      <c r="C34" s="43">
        <f>IF(VLOOKUP(A34,'Hazard &amp; Exposure'!$B$6:$CZ$196,103,FALSE)&gt;7,1,0)</f>
        <v>1</v>
      </c>
      <c r="D34" s="46">
        <f>'Indicator Date hidden2'!BV35</f>
        <v>4.3478260869565216E-2</v>
      </c>
      <c r="E34" s="46">
        <f t="shared" ref="E34:E65" si="4">IF(B34&gt;B$197,10,10-(B$197-B34)/(B$197-B$196)*10)</f>
        <v>1.3333333333333321</v>
      </c>
      <c r="F34" s="46">
        <f t="shared" ref="F34:F65" si="5">IF(C34=1,$B$199,1)</f>
        <v>1.25</v>
      </c>
      <c r="G34" s="46">
        <f t="shared" ref="G34:G65" si="6">IF(D34&gt;D$197,10,10-(D$197-D34)/(D$197-D$196)*10)</f>
        <v>0.57971014492753525</v>
      </c>
      <c r="H34" s="46">
        <f t="shared" ref="H34:H65" si="7">10-(12.5-AVERAGE(E34,G34)*F34)/12.5*10</f>
        <v>0.95652173913043548</v>
      </c>
    </row>
    <row r="35" spans="1:8">
      <c r="A35" t="s">
        <v>63</v>
      </c>
      <c r="B35">
        <f>'Imputed and missing data hidden'!BU35</f>
        <v>8</v>
      </c>
      <c r="C35" s="43">
        <f>IF(VLOOKUP(A35,'Hazard &amp; Exposure'!$B$6:$CZ$196,103,FALSE)&gt;7,1,0)</f>
        <v>0</v>
      </c>
      <c r="D35" s="46">
        <f>'Indicator Date hidden2'!BV36</f>
        <v>0.19354838709677419</v>
      </c>
      <c r="E35" s="46">
        <f t="shared" si="4"/>
        <v>5.333333333333333</v>
      </c>
      <c r="F35" s="46">
        <f t="shared" si="5"/>
        <v>1</v>
      </c>
      <c r="G35" s="46">
        <f t="shared" si="6"/>
        <v>2.5806451612903238</v>
      </c>
      <c r="H35" s="46">
        <f t="shared" si="7"/>
        <v>3.1655913978494619</v>
      </c>
    </row>
    <row r="36" spans="1:8">
      <c r="A36" t="s">
        <v>65</v>
      </c>
      <c r="B36">
        <f>'Imputed and missing data hidden'!BU36</f>
        <v>7</v>
      </c>
      <c r="C36" s="43">
        <f>IF(VLOOKUP(A36,'Hazard &amp; Exposure'!$B$6:$CZ$196,103,FALSE)&gt;7,1,0)</f>
        <v>0</v>
      </c>
      <c r="D36" s="46">
        <f>'Indicator Date hidden2'!BV37</f>
        <v>0.3968253968253968</v>
      </c>
      <c r="E36" s="46">
        <f t="shared" si="4"/>
        <v>4.666666666666667</v>
      </c>
      <c r="F36" s="46">
        <f t="shared" si="5"/>
        <v>1</v>
      </c>
      <c r="G36" s="46">
        <f t="shared" si="6"/>
        <v>5.2910052910052912</v>
      </c>
      <c r="H36" s="46">
        <f t="shared" si="7"/>
        <v>3.9830687830687843</v>
      </c>
    </row>
    <row r="37" spans="1:8">
      <c r="A37" t="s">
        <v>66</v>
      </c>
      <c r="B37">
        <f>'Imputed and missing data hidden'!BU37</f>
        <v>4</v>
      </c>
      <c r="C37" s="43">
        <f>IF(VLOOKUP(A37,'Hazard &amp; Exposure'!$B$6:$CZ$196,103,FALSE)&gt;7,1,0)</f>
        <v>1</v>
      </c>
      <c r="D37" s="46">
        <f>'Indicator Date hidden2'!BV38</f>
        <v>0.2537313432835821</v>
      </c>
      <c r="E37" s="46">
        <f t="shared" si="4"/>
        <v>2.666666666666667</v>
      </c>
      <c r="F37" s="46">
        <f t="shared" si="5"/>
        <v>1.25</v>
      </c>
      <c r="G37" s="46">
        <f t="shared" si="6"/>
        <v>3.3830845771144276</v>
      </c>
      <c r="H37" s="46">
        <f t="shared" si="7"/>
        <v>3.0248756218905468</v>
      </c>
    </row>
    <row r="38" spans="1:8">
      <c r="A38" t="s">
        <v>68</v>
      </c>
      <c r="B38">
        <f>'Imputed and missing data hidden'!BU38</f>
        <v>4</v>
      </c>
      <c r="C38" s="43">
        <f>IF(VLOOKUP(A38,'Hazard &amp; Exposure'!$B$6:$CZ$196,103,FALSE)&gt;7,1,0)</f>
        <v>0</v>
      </c>
      <c r="D38" s="46">
        <f>'Indicator Date hidden2'!BV39</f>
        <v>0.69230769230769229</v>
      </c>
      <c r="E38" s="46">
        <f t="shared" si="4"/>
        <v>2.666666666666667</v>
      </c>
      <c r="F38" s="46">
        <f t="shared" si="5"/>
        <v>1</v>
      </c>
      <c r="G38" s="46">
        <f t="shared" si="6"/>
        <v>9.2307692307692299</v>
      </c>
      <c r="H38" s="46">
        <f t="shared" si="7"/>
        <v>4.7589743589743598</v>
      </c>
    </row>
    <row r="39" spans="1:8">
      <c r="A39" t="s">
        <v>71</v>
      </c>
      <c r="B39">
        <f>'Imputed and missing data hidden'!BU39</f>
        <v>1</v>
      </c>
      <c r="C39" s="43">
        <f>IF(VLOOKUP(A39,'Hazard &amp; Exposure'!$B$6:$CZ$196,103,FALSE)&gt;7,1,0)</f>
        <v>0</v>
      </c>
      <c r="D39" s="46">
        <f>'Indicator Date hidden2'!BV40</f>
        <v>0.67142857142857137</v>
      </c>
      <c r="E39" s="46">
        <f t="shared" si="4"/>
        <v>0.66666666666666607</v>
      </c>
      <c r="F39" s="46">
        <f t="shared" si="5"/>
        <v>1</v>
      </c>
      <c r="G39" s="46">
        <f t="shared" si="6"/>
        <v>8.9523809523809526</v>
      </c>
      <c r="H39" s="46">
        <f t="shared" si="7"/>
        <v>3.8476190476190473</v>
      </c>
    </row>
    <row r="40" spans="1:8">
      <c r="A40" t="s">
        <v>70</v>
      </c>
      <c r="B40">
        <f>'Imputed and missing data hidden'!BU40</f>
        <v>1</v>
      </c>
      <c r="C40" s="43">
        <f>IF(VLOOKUP(A40,'Hazard &amp; Exposure'!$B$6:$CZ$196,103,FALSE)&gt;7,1,0)</f>
        <v>1</v>
      </c>
      <c r="D40" s="46">
        <f>'Indicator Date hidden2'!BV41</f>
        <v>0.22857142857142856</v>
      </c>
      <c r="E40" s="46">
        <f t="shared" si="4"/>
        <v>0.66666666666666607</v>
      </c>
      <c r="F40" s="46">
        <f t="shared" si="5"/>
        <v>1.25</v>
      </c>
      <c r="G40" s="46">
        <f t="shared" si="6"/>
        <v>3.0476190476190466</v>
      </c>
      <c r="H40" s="46">
        <f t="shared" si="7"/>
        <v>1.8571428571428541</v>
      </c>
    </row>
    <row r="41" spans="1:8">
      <c r="A41" t="s">
        <v>72</v>
      </c>
      <c r="B41">
        <f>'Imputed and missing data hidden'!BU41</f>
        <v>4</v>
      </c>
      <c r="C41" s="43">
        <f>IF(VLOOKUP(A41,'Hazard &amp; Exposure'!$B$6:$CZ$196,103,FALSE)&gt;7,1,0)</f>
        <v>0</v>
      </c>
      <c r="D41" s="46">
        <f>'Indicator Date hidden2'!BV42</f>
        <v>0.16923076923076924</v>
      </c>
      <c r="E41" s="46">
        <f t="shared" si="4"/>
        <v>2.666666666666667</v>
      </c>
      <c r="F41" s="46">
        <f t="shared" si="5"/>
        <v>1</v>
      </c>
      <c r="G41" s="46">
        <f t="shared" si="6"/>
        <v>2.2564102564102573</v>
      </c>
      <c r="H41" s="46">
        <f t="shared" si="7"/>
        <v>1.9692307692307693</v>
      </c>
    </row>
    <row r="42" spans="1:8">
      <c r="A42" t="s">
        <v>74</v>
      </c>
      <c r="B42">
        <f>'Imputed and missing data hidden'!BU42</f>
        <v>1</v>
      </c>
      <c r="C42" s="43">
        <f>IF(VLOOKUP(A42,'Hazard &amp; Exposure'!$B$6:$CZ$196,103,FALSE)&gt;7,1,0)</f>
        <v>0</v>
      </c>
      <c r="D42" s="46">
        <f>'Indicator Date hidden2'!BV43</f>
        <v>0.2</v>
      </c>
      <c r="E42" s="46">
        <f t="shared" si="4"/>
        <v>0.66666666666666607</v>
      </c>
      <c r="F42" s="46">
        <f t="shared" si="5"/>
        <v>1</v>
      </c>
      <c r="G42" s="46">
        <f t="shared" si="6"/>
        <v>2.6666666666666661</v>
      </c>
      <c r="H42" s="46">
        <f t="shared" si="7"/>
        <v>1.3333333333333321</v>
      </c>
    </row>
    <row r="43" spans="1:8">
      <c r="A43" t="s">
        <v>75</v>
      </c>
      <c r="B43">
        <f>'Imputed and missing data hidden'!BU43</f>
        <v>8</v>
      </c>
      <c r="C43" s="43">
        <f>IF(VLOOKUP(A43,'Hazard &amp; Exposure'!$B$6:$CZ$196,103,FALSE)&gt;7,1,0)</f>
        <v>0</v>
      </c>
      <c r="D43" s="46">
        <f>'Indicator Date hidden2'!BV44</f>
        <v>0.20967741935483872</v>
      </c>
      <c r="E43" s="46">
        <f t="shared" si="4"/>
        <v>5.333333333333333</v>
      </c>
      <c r="F43" s="46">
        <f t="shared" si="5"/>
        <v>1</v>
      </c>
      <c r="G43" s="46">
        <f t="shared" si="6"/>
        <v>2.7956989247311839</v>
      </c>
      <c r="H43" s="46">
        <f t="shared" si="7"/>
        <v>3.2516129032258068</v>
      </c>
    </row>
    <row r="44" spans="1:8">
      <c r="A44" t="s">
        <v>77</v>
      </c>
      <c r="B44">
        <f>'Imputed and missing data hidden'!BU44</f>
        <v>9</v>
      </c>
      <c r="C44" s="43">
        <f>IF(VLOOKUP(A44,'Hazard &amp; Exposure'!$B$6:$CZ$196,103,FALSE)&gt;7,1,0)</f>
        <v>0</v>
      </c>
      <c r="D44" s="46">
        <f>'Indicator Date hidden2'!BV45</f>
        <v>0.24590163934426229</v>
      </c>
      <c r="E44" s="46">
        <f t="shared" si="4"/>
        <v>6</v>
      </c>
      <c r="F44" s="46">
        <f t="shared" si="5"/>
        <v>1</v>
      </c>
      <c r="G44" s="46">
        <f t="shared" si="6"/>
        <v>3.278688524590164</v>
      </c>
      <c r="H44" s="46">
        <f t="shared" si="7"/>
        <v>3.7114754098360656</v>
      </c>
    </row>
    <row r="45" spans="1:8">
      <c r="A45" t="s">
        <v>79</v>
      </c>
      <c r="B45">
        <f>'Imputed and missing data hidden'!BU45</f>
        <v>9</v>
      </c>
      <c r="C45" s="43">
        <f>IF(VLOOKUP(A45,'Hazard &amp; Exposure'!$B$6:$CZ$196,103,FALSE)&gt;7,1,0)</f>
        <v>0</v>
      </c>
      <c r="D45" s="46">
        <f>'Indicator Date hidden2'!BV46</f>
        <v>0.19672131147540983</v>
      </c>
      <c r="E45" s="46">
        <f t="shared" si="4"/>
        <v>6</v>
      </c>
      <c r="F45" s="46">
        <f t="shared" si="5"/>
        <v>1</v>
      </c>
      <c r="G45" s="46">
        <f t="shared" si="6"/>
        <v>2.6229508196721305</v>
      </c>
      <c r="H45" s="46">
        <f t="shared" si="7"/>
        <v>3.4491803278688522</v>
      </c>
    </row>
    <row r="46" spans="1:8">
      <c r="A46" t="s">
        <v>81</v>
      </c>
      <c r="B46">
        <f>'Imputed and missing data hidden'!BU46</f>
        <v>11</v>
      </c>
      <c r="C46" s="43">
        <f>IF(VLOOKUP(A46,'Hazard &amp; Exposure'!$B$6:$CZ$196,103,FALSE)&gt;7,1,0)</f>
        <v>0</v>
      </c>
      <c r="D46" s="46">
        <f>'Indicator Date hidden2'!BV47</f>
        <v>0.11864406779661017</v>
      </c>
      <c r="E46" s="46">
        <f t="shared" si="4"/>
        <v>7.3333333333333339</v>
      </c>
      <c r="F46" s="46">
        <f t="shared" si="5"/>
        <v>1</v>
      </c>
      <c r="G46" s="46">
        <f t="shared" si="6"/>
        <v>1.5819209039548028</v>
      </c>
      <c r="H46" s="46">
        <f t="shared" si="7"/>
        <v>3.5661016949152557</v>
      </c>
    </row>
    <row r="47" spans="1:8">
      <c r="A47" t="s">
        <v>83</v>
      </c>
      <c r="B47">
        <f>'Imputed and missing data hidden'!BU47</f>
        <v>10</v>
      </c>
      <c r="C47" s="43">
        <f>IF(VLOOKUP(A47,'Hazard &amp; Exposure'!$B$6:$CZ$196,103,FALSE)&gt;7,1,0)</f>
        <v>0</v>
      </c>
      <c r="D47" s="46">
        <f>'Indicator Date hidden2'!BV48</f>
        <v>0</v>
      </c>
      <c r="E47" s="46">
        <f t="shared" si="4"/>
        <v>6.666666666666667</v>
      </c>
      <c r="F47" s="46">
        <f t="shared" si="5"/>
        <v>1</v>
      </c>
      <c r="G47" s="46">
        <f t="shared" si="6"/>
        <v>0</v>
      </c>
      <c r="H47" s="46">
        <f t="shared" si="7"/>
        <v>2.666666666666667</v>
      </c>
    </row>
    <row r="48" spans="1:8">
      <c r="A48" t="s">
        <v>85</v>
      </c>
      <c r="B48">
        <f>'Imputed and missing data hidden'!BU48</f>
        <v>6</v>
      </c>
      <c r="C48" s="43">
        <f>IF(VLOOKUP(A48,'Hazard &amp; Exposure'!$B$6:$CZ$196,103,FALSE)&gt;7,1,0)</f>
        <v>0</v>
      </c>
      <c r="D48" s="46">
        <f>'Indicator Date hidden2'!BV49</f>
        <v>0.46875</v>
      </c>
      <c r="E48" s="46">
        <f t="shared" si="4"/>
        <v>4</v>
      </c>
      <c r="F48" s="46">
        <f t="shared" si="5"/>
        <v>1</v>
      </c>
      <c r="G48" s="46">
        <f t="shared" si="6"/>
        <v>6.25</v>
      </c>
      <c r="H48" s="46">
        <f t="shared" si="7"/>
        <v>4.1000000000000005</v>
      </c>
    </row>
    <row r="49" spans="1:8">
      <c r="A49" t="s">
        <v>87</v>
      </c>
      <c r="B49">
        <f>'Imputed and missing data hidden'!BU49</f>
        <v>20</v>
      </c>
      <c r="C49" s="43">
        <f>IF(VLOOKUP(A49,'Hazard &amp; Exposure'!$B$6:$CZ$196,103,FALSE)&gt;7,1,0)</f>
        <v>0</v>
      </c>
      <c r="D49" s="46">
        <f>'Indicator Date hidden2'!BV50</f>
        <v>0.51063829787234039</v>
      </c>
      <c r="E49" s="46">
        <f t="shared" si="4"/>
        <v>10</v>
      </c>
      <c r="F49" s="46">
        <f t="shared" si="5"/>
        <v>1</v>
      </c>
      <c r="G49" s="46">
        <f t="shared" si="6"/>
        <v>6.8085106382978715</v>
      </c>
      <c r="H49" s="46">
        <f t="shared" si="7"/>
        <v>6.7234042553191484</v>
      </c>
    </row>
    <row r="50" spans="1:8">
      <c r="A50" t="s">
        <v>89</v>
      </c>
      <c r="B50">
        <f>'Imputed and missing data hidden'!BU50</f>
        <v>4</v>
      </c>
      <c r="C50" s="43">
        <f>IF(VLOOKUP(A50,'Hazard &amp; Exposure'!$B$6:$CZ$196,103,FALSE)&gt;7,1,0)</f>
        <v>0</v>
      </c>
      <c r="D50" s="46">
        <f>'Indicator Date hidden2'!BV51</f>
        <v>0.12121212121212122</v>
      </c>
      <c r="E50" s="46">
        <f t="shared" si="4"/>
        <v>2.666666666666667</v>
      </c>
      <c r="F50" s="46">
        <f t="shared" si="5"/>
        <v>1</v>
      </c>
      <c r="G50" s="46">
        <f t="shared" si="6"/>
        <v>1.6161616161616159</v>
      </c>
      <c r="H50" s="46">
        <f t="shared" si="7"/>
        <v>1.7131313131313135</v>
      </c>
    </row>
    <row r="51" spans="1:8">
      <c r="A51" t="s">
        <v>92</v>
      </c>
      <c r="B51">
        <f>'Imputed and missing data hidden'!BU51</f>
        <v>4</v>
      </c>
      <c r="C51" s="43">
        <f>IF(VLOOKUP(A51,'Hazard &amp; Exposure'!$B$6:$CZ$196,103,FALSE)&gt;7,1,0)</f>
        <v>0</v>
      </c>
      <c r="D51" s="46">
        <f>'Indicator Date hidden2'!BV52</f>
        <v>0.2878787878787879</v>
      </c>
      <c r="E51" s="46">
        <f t="shared" si="4"/>
        <v>2.666666666666667</v>
      </c>
      <c r="F51" s="46">
        <f t="shared" si="5"/>
        <v>1</v>
      </c>
      <c r="G51" s="46">
        <f t="shared" si="6"/>
        <v>3.8383838383838391</v>
      </c>
      <c r="H51" s="46">
        <f t="shared" si="7"/>
        <v>2.6020202020202019</v>
      </c>
    </row>
    <row r="52" spans="1:8">
      <c r="A52" t="s">
        <v>94</v>
      </c>
      <c r="B52">
        <f>'Imputed and missing data hidden'!BU52</f>
        <v>1</v>
      </c>
      <c r="C52" s="43">
        <f>IF(VLOOKUP(A52,'Hazard &amp; Exposure'!$B$6:$CZ$196,103,FALSE)&gt;7,1,0)</f>
        <v>0</v>
      </c>
      <c r="D52" s="46">
        <f>'Indicator Date hidden2'!BV53</f>
        <v>0.4</v>
      </c>
      <c r="E52" s="46">
        <f t="shared" si="4"/>
        <v>0.66666666666666607</v>
      </c>
      <c r="F52" s="46">
        <f t="shared" si="5"/>
        <v>1</v>
      </c>
      <c r="G52" s="46">
        <f t="shared" si="6"/>
        <v>5.3333333333333339</v>
      </c>
      <c r="H52" s="46">
        <f t="shared" si="7"/>
        <v>2.4000000000000004</v>
      </c>
    </row>
    <row r="53" spans="1:8">
      <c r="A53" t="s">
        <v>96</v>
      </c>
      <c r="B53">
        <f>'Imputed and missing data hidden'!BU53</f>
        <v>4</v>
      </c>
      <c r="C53" s="43">
        <f>IF(VLOOKUP(A53,'Hazard &amp; Exposure'!$B$6:$CZ$196,103,FALSE)&gt;7,1,0)</f>
        <v>0</v>
      </c>
      <c r="D53" s="46">
        <f>'Indicator Date hidden2'!BV54</f>
        <v>0.46268656716417911</v>
      </c>
      <c r="E53" s="46">
        <f t="shared" si="4"/>
        <v>2.666666666666667</v>
      </c>
      <c r="F53" s="46">
        <f t="shared" si="5"/>
        <v>1</v>
      </c>
      <c r="G53" s="46">
        <f t="shared" si="6"/>
        <v>6.1691542288557217</v>
      </c>
      <c r="H53" s="46">
        <f t="shared" si="7"/>
        <v>3.5343283582089562</v>
      </c>
    </row>
    <row r="54" spans="1:8">
      <c r="A54" t="s">
        <v>98</v>
      </c>
      <c r="B54">
        <f>'Imputed and missing data hidden'!BU54</f>
        <v>10</v>
      </c>
      <c r="C54" s="43">
        <f>IF(VLOOKUP(A54,'Hazard &amp; Exposure'!$B$6:$CZ$196,103,FALSE)&gt;7,1,0)</f>
        <v>0</v>
      </c>
      <c r="D54" s="46">
        <f>'Indicator Date hidden2'!BV55</f>
        <v>0.41666666666666669</v>
      </c>
      <c r="E54" s="46">
        <f t="shared" si="4"/>
        <v>6.666666666666667</v>
      </c>
      <c r="F54" s="46">
        <f t="shared" si="5"/>
        <v>1</v>
      </c>
      <c r="G54" s="46">
        <f t="shared" si="6"/>
        <v>5.5555555555555554</v>
      </c>
      <c r="H54" s="46">
        <f t="shared" si="7"/>
        <v>4.8888888888888884</v>
      </c>
    </row>
    <row r="55" spans="1:8">
      <c r="A55" t="s">
        <v>100</v>
      </c>
      <c r="B55">
        <f>'Imputed and missing data hidden'!BU55</f>
        <v>10</v>
      </c>
      <c r="C55" s="43">
        <f>IF(VLOOKUP(A55,'Hazard &amp; Exposure'!$B$6:$CZ$196,103,FALSE)&gt;7,1,0)</f>
        <v>0</v>
      </c>
      <c r="D55" s="46">
        <f>'Indicator Date hidden2'!BV56</f>
        <v>0.49206349206349204</v>
      </c>
      <c r="E55" s="46">
        <f t="shared" si="4"/>
        <v>6.666666666666667</v>
      </c>
      <c r="F55" s="46">
        <f t="shared" si="5"/>
        <v>1</v>
      </c>
      <c r="G55" s="46">
        <f t="shared" si="6"/>
        <v>6.56084656084656</v>
      </c>
      <c r="H55" s="46">
        <f t="shared" si="7"/>
        <v>5.2910052910052912</v>
      </c>
    </row>
    <row r="56" spans="1:8">
      <c r="A56" t="s">
        <v>102</v>
      </c>
      <c r="B56">
        <f>'Imputed and missing data hidden'!BU56</f>
        <v>9</v>
      </c>
      <c r="C56" s="43">
        <f>IF(VLOOKUP(A56,'Hazard &amp; Exposure'!$B$6:$CZ$196,103,FALSE)&gt;7,1,0)</f>
        <v>0</v>
      </c>
      <c r="D56" s="46">
        <f>'Indicator Date hidden2'!BV57</f>
        <v>0.28333333333333333</v>
      </c>
      <c r="E56" s="46">
        <f t="shared" si="4"/>
        <v>6</v>
      </c>
      <c r="F56" s="46">
        <f t="shared" si="5"/>
        <v>1</v>
      </c>
      <c r="G56" s="46">
        <f t="shared" si="6"/>
        <v>3.7777777777777777</v>
      </c>
      <c r="H56" s="46">
        <f t="shared" si="7"/>
        <v>3.9111111111111114</v>
      </c>
    </row>
    <row r="57" spans="1:8">
      <c r="A57" t="s">
        <v>308</v>
      </c>
      <c r="B57">
        <f>'Imputed and missing data hidden'!BU57</f>
        <v>0</v>
      </c>
      <c r="C57" s="43">
        <f>IF(VLOOKUP(A57,'Hazard &amp; Exposure'!$B$6:$CZ$196,103,FALSE)&gt;7,1,0)</f>
        <v>0</v>
      </c>
      <c r="D57" s="46">
        <f>'Indicator Date hidden2'!BV58</f>
        <v>0.54285714285714282</v>
      </c>
      <c r="E57" s="46">
        <f t="shared" si="4"/>
        <v>0</v>
      </c>
      <c r="F57" s="46">
        <f t="shared" si="5"/>
        <v>1</v>
      </c>
      <c r="G57" s="46">
        <f t="shared" si="6"/>
        <v>7.2380952380952372</v>
      </c>
      <c r="H57" s="46">
        <f t="shared" si="7"/>
        <v>2.8952380952380956</v>
      </c>
    </row>
    <row r="58" spans="1:8">
      <c r="A58" t="s">
        <v>104</v>
      </c>
      <c r="B58">
        <f>'Imputed and missing data hidden'!BU58</f>
        <v>0</v>
      </c>
      <c r="C58" s="43">
        <f>IF(VLOOKUP(A58,'Hazard &amp; Exposure'!$B$6:$CZ$196,103,FALSE)&gt;7,1,0)</f>
        <v>1</v>
      </c>
      <c r="D58" s="46">
        <f>'Indicator Date hidden2'!BV59</f>
        <v>0.26760563380281688</v>
      </c>
      <c r="E58" s="46">
        <f t="shared" si="4"/>
        <v>0</v>
      </c>
      <c r="F58" s="46">
        <f t="shared" si="5"/>
        <v>1.25</v>
      </c>
      <c r="G58" s="46">
        <f t="shared" si="6"/>
        <v>3.5680751173708911</v>
      </c>
      <c r="H58" s="46">
        <f t="shared" si="7"/>
        <v>1.784037558685446</v>
      </c>
    </row>
    <row r="59" spans="1:8">
      <c r="A59" t="s">
        <v>106</v>
      </c>
      <c r="B59">
        <f>'Imputed and missing data hidden'!BU59</f>
        <v>6</v>
      </c>
      <c r="C59" s="43">
        <f>IF(VLOOKUP(A59,'Hazard &amp; Exposure'!$B$6:$CZ$196,103,FALSE)&gt;7,1,0)</f>
        <v>0</v>
      </c>
      <c r="D59" s="46">
        <f>'Indicator Date hidden2'!BV60</f>
        <v>0.25396825396825395</v>
      </c>
      <c r="E59" s="46">
        <f t="shared" si="4"/>
        <v>4</v>
      </c>
      <c r="F59" s="46">
        <f t="shared" si="5"/>
        <v>1</v>
      </c>
      <c r="G59" s="46">
        <f t="shared" si="6"/>
        <v>3.3862433862433861</v>
      </c>
      <c r="H59" s="46">
        <f t="shared" si="7"/>
        <v>2.9544973544973541</v>
      </c>
    </row>
    <row r="60" spans="1:8">
      <c r="A60" t="s">
        <v>108</v>
      </c>
      <c r="B60">
        <f>'Imputed and missing data hidden'!BU60</f>
        <v>11</v>
      </c>
      <c r="C60" s="43">
        <f>IF(VLOOKUP(A60,'Hazard &amp; Exposure'!$B$6:$CZ$196,103,FALSE)&gt;7,1,0)</f>
        <v>0</v>
      </c>
      <c r="D60" s="46">
        <f>'Indicator Date hidden2'!BV61</f>
        <v>0.17241379310344829</v>
      </c>
      <c r="E60" s="46">
        <f t="shared" si="4"/>
        <v>7.3333333333333339</v>
      </c>
      <c r="F60" s="46">
        <f t="shared" si="5"/>
        <v>1</v>
      </c>
      <c r="G60" s="46">
        <f t="shared" si="6"/>
        <v>2.2988505747126444</v>
      </c>
      <c r="H60" s="46">
        <f t="shared" si="7"/>
        <v>3.8528735632183908</v>
      </c>
    </row>
    <row r="61" spans="1:8">
      <c r="A61" t="s">
        <v>110</v>
      </c>
      <c r="B61">
        <f>'Imputed and missing data hidden'!BU61</f>
        <v>9</v>
      </c>
      <c r="C61" s="43">
        <f>IF(VLOOKUP(A61,'Hazard &amp; Exposure'!$B$6:$CZ$196,103,FALSE)&gt;7,1,0)</f>
        <v>0</v>
      </c>
      <c r="D61" s="46">
        <f>'Indicator Date hidden2'!BV62</f>
        <v>0.1</v>
      </c>
      <c r="E61" s="46">
        <f t="shared" si="4"/>
        <v>6</v>
      </c>
      <c r="F61" s="46">
        <f t="shared" si="5"/>
        <v>1</v>
      </c>
      <c r="G61" s="46">
        <f t="shared" si="6"/>
        <v>1.3333333333333321</v>
      </c>
      <c r="H61" s="46">
        <f t="shared" si="7"/>
        <v>2.9333333333333336</v>
      </c>
    </row>
    <row r="62" spans="1:8">
      <c r="A62" t="s">
        <v>112</v>
      </c>
      <c r="B62">
        <f>'Imputed and missing data hidden'!BU62</f>
        <v>3</v>
      </c>
      <c r="C62" s="43">
        <f>IF(VLOOKUP(A62,'Hazard &amp; Exposure'!$B$6:$CZ$196,103,FALSE)&gt;7,1,0)</f>
        <v>0</v>
      </c>
      <c r="D62" s="46">
        <f>'Indicator Date hidden2'!BV63</f>
        <v>0.5074626865671642</v>
      </c>
      <c r="E62" s="46">
        <f t="shared" si="4"/>
        <v>2</v>
      </c>
      <c r="F62" s="46">
        <f t="shared" si="5"/>
        <v>1</v>
      </c>
      <c r="G62" s="46">
        <f t="shared" si="6"/>
        <v>6.766169154228856</v>
      </c>
      <c r="H62" s="46">
        <f t="shared" si="7"/>
        <v>3.5064676616915422</v>
      </c>
    </row>
    <row r="63" spans="1:8">
      <c r="A63" t="s">
        <v>114</v>
      </c>
      <c r="B63">
        <f>'Imputed and missing data hidden'!BU63</f>
        <v>0</v>
      </c>
      <c r="C63" s="43">
        <f>IF(VLOOKUP(A63,'Hazard &amp; Exposure'!$B$6:$CZ$196,103,FALSE)&gt;7,1,0)</f>
        <v>0</v>
      </c>
      <c r="D63" s="46">
        <f>'Indicator Date hidden2'!BV64</f>
        <v>0.11267605633802817</v>
      </c>
      <c r="E63" s="46">
        <f t="shared" si="4"/>
        <v>0</v>
      </c>
      <c r="F63" s="46">
        <f t="shared" si="5"/>
        <v>1</v>
      </c>
      <c r="G63" s="46">
        <f t="shared" si="6"/>
        <v>1.502347417840376</v>
      </c>
      <c r="H63" s="46">
        <f t="shared" si="7"/>
        <v>0.6009389671361518</v>
      </c>
    </row>
    <row r="64" spans="1:8">
      <c r="A64" t="s">
        <v>116</v>
      </c>
      <c r="B64">
        <f>'Imputed and missing data hidden'!BU64</f>
        <v>3</v>
      </c>
      <c r="C64" s="43">
        <f>IF(VLOOKUP(A64,'Hazard &amp; Exposure'!$B$6:$CZ$196,103,FALSE)&gt;7,1,0)</f>
        <v>0</v>
      </c>
      <c r="D64" s="46">
        <f>'Indicator Date hidden2'!BV65</f>
        <v>0.13235294117647059</v>
      </c>
      <c r="E64" s="46">
        <f t="shared" si="4"/>
        <v>2</v>
      </c>
      <c r="F64" s="46">
        <f t="shared" si="5"/>
        <v>1</v>
      </c>
      <c r="G64" s="46">
        <f t="shared" si="6"/>
        <v>1.7647058823529402</v>
      </c>
      <c r="H64" s="46">
        <f t="shared" si="7"/>
        <v>1.5058823529411764</v>
      </c>
    </row>
    <row r="65" spans="1:8">
      <c r="A65" t="s">
        <v>118</v>
      </c>
      <c r="B65">
        <f>'Imputed and missing data hidden'!BU65</f>
        <v>8</v>
      </c>
      <c r="C65" s="43">
        <f>IF(VLOOKUP(A65,'Hazard &amp; Exposure'!$B$6:$CZ$196,103,FALSE)&gt;7,1,0)</f>
        <v>0</v>
      </c>
      <c r="D65" s="46">
        <f>'Indicator Date hidden2'!BV66</f>
        <v>0.26229508196721313</v>
      </c>
      <c r="E65" s="46">
        <f t="shared" si="4"/>
        <v>5.333333333333333</v>
      </c>
      <c r="F65" s="46">
        <f t="shared" si="5"/>
        <v>1</v>
      </c>
      <c r="G65" s="46">
        <f t="shared" si="6"/>
        <v>3.4972677595628419</v>
      </c>
      <c r="H65" s="46">
        <f t="shared" si="7"/>
        <v>3.5322404371584692</v>
      </c>
    </row>
    <row r="66" spans="1:8">
      <c r="A66" t="s">
        <v>120</v>
      </c>
      <c r="B66">
        <f>'Imputed and missing data hidden'!BU66</f>
        <v>0</v>
      </c>
      <c r="C66" s="43">
        <f>IF(VLOOKUP(A66,'Hazard &amp; Exposure'!$B$6:$CZ$196,103,FALSE)&gt;7,1,0)</f>
        <v>0</v>
      </c>
      <c r="D66" s="46">
        <f>'Indicator Date hidden2'!BV67</f>
        <v>0.21126760563380281</v>
      </c>
      <c r="E66" s="46">
        <f t="shared" ref="E66:E97" si="8">IF(B66&gt;B$197,10,10-(B$197-B66)/(B$197-B$196)*10)</f>
        <v>0</v>
      </c>
      <c r="F66" s="46">
        <f t="shared" ref="F66:F97" si="9">IF(C66=1,$B$199,1)</f>
        <v>1</v>
      </c>
      <c r="G66" s="46">
        <f t="shared" ref="G66:G97" si="10">IF(D66&gt;D$197,10,10-(D$197-D66)/(D$197-D$196)*10)</f>
        <v>2.816901408450704</v>
      </c>
      <c r="H66" s="46">
        <f t="shared" ref="H66:H97" si="11">10-(12.5-AVERAGE(E66,G66)*F66)/12.5*10</f>
        <v>1.126760563380282</v>
      </c>
    </row>
    <row r="67" spans="1:8">
      <c r="A67" t="s">
        <v>122</v>
      </c>
      <c r="B67">
        <f>'Imputed and missing data hidden'!BU67</f>
        <v>10</v>
      </c>
      <c r="C67" s="43">
        <f>IF(VLOOKUP(A67,'Hazard &amp; Exposure'!$B$6:$CZ$196,103,FALSE)&gt;7,1,0)</f>
        <v>0</v>
      </c>
      <c r="D67" s="46">
        <f>'Indicator Date hidden2'!BV68</f>
        <v>0.23728813559322035</v>
      </c>
      <c r="E67" s="46">
        <f t="shared" si="8"/>
        <v>6.666666666666667</v>
      </c>
      <c r="F67" s="46">
        <f t="shared" si="9"/>
        <v>1</v>
      </c>
      <c r="G67" s="46">
        <f t="shared" si="10"/>
        <v>3.1638418079096056</v>
      </c>
      <c r="H67" s="46">
        <f t="shared" si="11"/>
        <v>3.9322033898305095</v>
      </c>
    </row>
    <row r="68" spans="1:8">
      <c r="A68" t="s">
        <v>124</v>
      </c>
      <c r="B68">
        <f>'Imputed and missing data hidden'!BU68</f>
        <v>20</v>
      </c>
      <c r="C68" s="43">
        <f>IF(VLOOKUP(A68,'Hazard &amp; Exposure'!$B$6:$CZ$196,103,FALSE)&gt;7,1,0)</f>
        <v>0</v>
      </c>
      <c r="D68" s="46">
        <f>'Indicator Date hidden2'!BV69</f>
        <v>0.62</v>
      </c>
      <c r="E68" s="46">
        <f t="shared" si="8"/>
        <v>10</v>
      </c>
      <c r="F68" s="46">
        <f t="shared" si="9"/>
        <v>1</v>
      </c>
      <c r="G68" s="46">
        <f t="shared" si="10"/>
        <v>8.2666666666666657</v>
      </c>
      <c r="H68" s="46">
        <f t="shared" si="11"/>
        <v>7.3066666666666666</v>
      </c>
    </row>
    <row r="69" spans="1:8">
      <c r="A69" t="s">
        <v>126</v>
      </c>
      <c r="B69">
        <f>'Imputed and missing data hidden'!BU69</f>
        <v>4</v>
      </c>
      <c r="C69" s="43">
        <f>IF(VLOOKUP(A69,'Hazard &amp; Exposure'!$B$6:$CZ$196,103,FALSE)&gt;7,1,0)</f>
        <v>0</v>
      </c>
      <c r="D69" s="46">
        <f>'Indicator Date hidden2'!BV70</f>
        <v>0.38805970149253732</v>
      </c>
      <c r="E69" s="46">
        <f t="shared" si="8"/>
        <v>2.666666666666667</v>
      </c>
      <c r="F69" s="46">
        <f t="shared" si="9"/>
        <v>1</v>
      </c>
      <c r="G69" s="46">
        <f t="shared" si="10"/>
        <v>5.1741293532338313</v>
      </c>
      <c r="H69" s="46">
        <f t="shared" si="11"/>
        <v>3.1363184079601991</v>
      </c>
    </row>
    <row r="70" spans="1:8">
      <c r="A70" t="s">
        <v>128</v>
      </c>
      <c r="B70">
        <f>'Imputed and missing data hidden'!BU70</f>
        <v>2</v>
      </c>
      <c r="C70" s="43">
        <f>IF(VLOOKUP(A70,'Hazard &amp; Exposure'!$B$6:$CZ$196,103,FALSE)&gt;7,1,0)</f>
        <v>0</v>
      </c>
      <c r="D70" s="46">
        <f>'Indicator Date hidden2'!BV71</f>
        <v>0.14705882352941177</v>
      </c>
      <c r="E70" s="46">
        <f t="shared" si="8"/>
        <v>1.3333333333333321</v>
      </c>
      <c r="F70" s="46">
        <f t="shared" si="9"/>
        <v>1</v>
      </c>
      <c r="G70" s="46">
        <f t="shared" si="10"/>
        <v>1.9607843137254903</v>
      </c>
      <c r="H70" s="46">
        <f t="shared" si="11"/>
        <v>1.3176470588235283</v>
      </c>
    </row>
    <row r="71" spans="1:8">
      <c r="A71" t="s">
        <v>130</v>
      </c>
      <c r="B71">
        <f>'Imputed and missing data hidden'!BU71</f>
        <v>0</v>
      </c>
      <c r="C71" s="43">
        <f>IF(VLOOKUP(A71,'Hazard &amp; Exposure'!$B$6:$CZ$196,103,FALSE)&gt;7,1,0)</f>
        <v>0</v>
      </c>
      <c r="D71" s="46">
        <f>'Indicator Date hidden2'!BV72</f>
        <v>0.13043478260869565</v>
      </c>
      <c r="E71" s="46">
        <f t="shared" si="8"/>
        <v>0</v>
      </c>
      <c r="F71" s="46">
        <f t="shared" si="9"/>
        <v>1</v>
      </c>
      <c r="G71" s="46">
        <f t="shared" si="10"/>
        <v>1.7391304347826093</v>
      </c>
      <c r="H71" s="46">
        <f t="shared" si="11"/>
        <v>0.69565217391304301</v>
      </c>
    </row>
    <row r="72" spans="1:8">
      <c r="A72" t="s">
        <v>131</v>
      </c>
      <c r="B72">
        <f>'Imputed and missing data hidden'!BU72</f>
        <v>6</v>
      </c>
      <c r="C72" s="43">
        <f>IF(VLOOKUP(A72,'Hazard &amp; Exposure'!$B$6:$CZ$196,103,FALSE)&gt;7,1,0)</f>
        <v>0</v>
      </c>
      <c r="D72" s="46">
        <f>'Indicator Date hidden2'!BV73</f>
        <v>0.125</v>
      </c>
      <c r="E72" s="46">
        <f t="shared" si="8"/>
        <v>4</v>
      </c>
      <c r="F72" s="46">
        <f t="shared" si="9"/>
        <v>1</v>
      </c>
      <c r="G72" s="46">
        <f t="shared" si="10"/>
        <v>1.6666666666666661</v>
      </c>
      <c r="H72" s="46">
        <f t="shared" si="11"/>
        <v>2.2666666666666657</v>
      </c>
    </row>
    <row r="73" spans="1:8">
      <c r="A73" t="s">
        <v>133</v>
      </c>
      <c r="B73">
        <f>'Imputed and missing data hidden'!BU73</f>
        <v>4</v>
      </c>
      <c r="C73" s="43">
        <f>IF(VLOOKUP(A73,'Hazard &amp; Exposure'!$B$6:$CZ$196,103,FALSE)&gt;7,1,0)</f>
        <v>1</v>
      </c>
      <c r="D73" s="46">
        <f>'Indicator Date hidden2'!BV74</f>
        <v>0.52238805970149249</v>
      </c>
      <c r="E73" s="46">
        <f t="shared" si="8"/>
        <v>2.666666666666667</v>
      </c>
      <c r="F73" s="46">
        <f t="shared" si="9"/>
        <v>1.25</v>
      </c>
      <c r="G73" s="46">
        <f t="shared" si="10"/>
        <v>6.9651741293532332</v>
      </c>
      <c r="H73" s="46">
        <f t="shared" si="11"/>
        <v>4.8159203980099505</v>
      </c>
    </row>
    <row r="74" spans="1:8">
      <c r="A74" t="s">
        <v>135</v>
      </c>
      <c r="B74">
        <f>'Imputed and missing data hidden'!BU74</f>
        <v>5</v>
      </c>
      <c r="C74" s="43">
        <f>IF(VLOOKUP(A74,'Hazard &amp; Exposure'!$B$6:$CZ$196,103,FALSE)&gt;7,1,0)</f>
        <v>0</v>
      </c>
      <c r="D74" s="46">
        <f>'Indicator Date hidden2'!BV75</f>
        <v>0.27272727272727271</v>
      </c>
      <c r="E74" s="46">
        <f t="shared" si="8"/>
        <v>3.3333333333333339</v>
      </c>
      <c r="F74" s="46">
        <f t="shared" si="9"/>
        <v>1</v>
      </c>
      <c r="G74" s="46">
        <f t="shared" si="10"/>
        <v>3.6363636363636367</v>
      </c>
      <c r="H74" s="46">
        <f t="shared" si="11"/>
        <v>2.7878787878787881</v>
      </c>
    </row>
    <row r="75" spans="1:8">
      <c r="A75" t="s">
        <v>137</v>
      </c>
      <c r="B75">
        <f>'Imputed and missing data hidden'!BU75</f>
        <v>11</v>
      </c>
      <c r="C75" s="43">
        <f>IF(VLOOKUP(A75,'Hazard &amp; Exposure'!$B$6:$CZ$196,103,FALSE)&gt;7,1,0)</f>
        <v>0</v>
      </c>
      <c r="D75" s="46">
        <f>'Indicator Date hidden2'!BV76</f>
        <v>0.20338983050847459</v>
      </c>
      <c r="E75" s="46">
        <f t="shared" si="8"/>
        <v>7.3333333333333339</v>
      </c>
      <c r="F75" s="46">
        <f t="shared" si="9"/>
        <v>1</v>
      </c>
      <c r="G75" s="46">
        <f t="shared" si="10"/>
        <v>2.7118644067796618</v>
      </c>
      <c r="H75" s="46">
        <f t="shared" si="11"/>
        <v>4.0180790960451986</v>
      </c>
    </row>
    <row r="76" spans="1:8">
      <c r="A76" t="s">
        <v>139</v>
      </c>
      <c r="B76">
        <f>'Imputed and missing data hidden'!BU76</f>
        <v>13</v>
      </c>
      <c r="C76" s="43">
        <f>IF(VLOOKUP(A76,'Hazard &amp; Exposure'!$B$6:$CZ$196,103,FALSE)&gt;7,1,0)</f>
        <v>0</v>
      </c>
      <c r="D76" s="46">
        <f>'Indicator Date hidden2'!BV77</f>
        <v>5.3571428571428568E-2</v>
      </c>
      <c r="E76" s="46">
        <f t="shared" si="8"/>
        <v>8.6666666666666661</v>
      </c>
      <c r="F76" s="46">
        <f t="shared" si="9"/>
        <v>1</v>
      </c>
      <c r="G76" s="46">
        <f t="shared" si="10"/>
        <v>0.7142857142857153</v>
      </c>
      <c r="H76" s="46">
        <f t="shared" si="11"/>
        <v>3.7523809523809524</v>
      </c>
    </row>
    <row r="77" spans="1:8">
      <c r="A77" t="s">
        <v>141</v>
      </c>
      <c r="B77">
        <f>'Imputed and missing data hidden'!BU77</f>
        <v>4</v>
      </c>
      <c r="C77" s="43">
        <f>IF(VLOOKUP(A77,'Hazard &amp; Exposure'!$B$6:$CZ$196,103,FALSE)&gt;7,1,0)</f>
        <v>1</v>
      </c>
      <c r="D77" s="46">
        <f>'Indicator Date hidden2'!BV78</f>
        <v>0.1044776119402985</v>
      </c>
      <c r="E77" s="46">
        <f t="shared" si="8"/>
        <v>2.666666666666667</v>
      </c>
      <c r="F77" s="46">
        <f t="shared" si="9"/>
        <v>1.25</v>
      </c>
      <c r="G77" s="46">
        <f t="shared" si="10"/>
        <v>1.3930348258706466</v>
      </c>
      <c r="H77" s="46">
        <f t="shared" si="11"/>
        <v>2.0298507462686572</v>
      </c>
    </row>
    <row r="78" spans="1:8">
      <c r="A78" t="s">
        <v>143</v>
      </c>
      <c r="B78">
        <f>'Imputed and missing data hidden'!BU78</f>
        <v>3</v>
      </c>
      <c r="C78" s="43">
        <f>IF(VLOOKUP(A78,'Hazard &amp; Exposure'!$B$6:$CZ$196,103,FALSE)&gt;7,1,0)</f>
        <v>1</v>
      </c>
      <c r="D78" s="46">
        <f>'Indicator Date hidden2'!BV79</f>
        <v>0.14705882352941177</v>
      </c>
      <c r="E78" s="46">
        <f t="shared" si="8"/>
        <v>2</v>
      </c>
      <c r="F78" s="46">
        <f t="shared" si="9"/>
        <v>1.25</v>
      </c>
      <c r="G78" s="46">
        <f t="shared" si="10"/>
        <v>1.9607843137254903</v>
      </c>
      <c r="H78" s="46">
        <f t="shared" si="11"/>
        <v>1.9803921568627452</v>
      </c>
    </row>
    <row r="79" spans="1:8">
      <c r="A79" t="s">
        <v>145</v>
      </c>
      <c r="B79">
        <f>'Imputed and missing data hidden'!BU79</f>
        <v>6</v>
      </c>
      <c r="C79" s="43">
        <f>IF(VLOOKUP(A79,'Hazard &amp; Exposure'!$B$6:$CZ$196,103,FALSE)&gt;7,1,0)</f>
        <v>1</v>
      </c>
      <c r="D79" s="46">
        <f>'Indicator Date hidden2'!BV80</f>
        <v>0.4375</v>
      </c>
      <c r="E79" s="46">
        <f t="shared" si="8"/>
        <v>4</v>
      </c>
      <c r="F79" s="46">
        <f t="shared" si="9"/>
        <v>1.25</v>
      </c>
      <c r="G79" s="46">
        <f t="shared" si="10"/>
        <v>5.833333333333333</v>
      </c>
      <c r="H79" s="46">
        <f t="shared" si="11"/>
        <v>4.9166666666666661</v>
      </c>
    </row>
    <row r="80" spans="1:8">
      <c r="A80" t="s">
        <v>146</v>
      </c>
      <c r="B80">
        <f>'Imputed and missing data hidden'!BU80</f>
        <v>3</v>
      </c>
      <c r="C80" s="43">
        <f>IF(VLOOKUP(A80,'Hazard &amp; Exposure'!$B$6:$CZ$196,103,FALSE)&gt;7,1,0)</f>
        <v>1</v>
      </c>
      <c r="D80" s="46">
        <f>'Indicator Date hidden2'!BV81</f>
        <v>0.33823529411764708</v>
      </c>
      <c r="E80" s="46">
        <f t="shared" si="8"/>
        <v>2</v>
      </c>
      <c r="F80" s="46">
        <f t="shared" si="9"/>
        <v>1.25</v>
      </c>
      <c r="G80" s="46">
        <f t="shared" si="10"/>
        <v>4.5098039215686283</v>
      </c>
      <c r="H80" s="46">
        <f t="shared" si="11"/>
        <v>3.2549019607843155</v>
      </c>
    </row>
    <row r="81" spans="1:8">
      <c r="A81" t="s">
        <v>148</v>
      </c>
      <c r="B81">
        <f>'Imputed and missing data hidden'!BU81</f>
        <v>12</v>
      </c>
      <c r="C81" s="43">
        <f>IF(VLOOKUP(A81,'Hazard &amp; Exposure'!$B$6:$CZ$196,103,FALSE)&gt;7,1,0)</f>
        <v>0</v>
      </c>
      <c r="D81" s="46">
        <f>'Indicator Date hidden2'!BV82</f>
        <v>7.0175438596491224E-2</v>
      </c>
      <c r="E81" s="46">
        <f t="shared" si="8"/>
        <v>8</v>
      </c>
      <c r="F81" s="46">
        <f t="shared" si="9"/>
        <v>1</v>
      </c>
      <c r="G81" s="46">
        <f t="shared" si="10"/>
        <v>0.93567251461988299</v>
      </c>
      <c r="H81" s="46">
        <f t="shared" si="11"/>
        <v>3.5742690058479525</v>
      </c>
    </row>
    <row r="82" spans="1:8">
      <c r="A82" t="s">
        <v>150</v>
      </c>
      <c r="B82">
        <f>'Imputed and missing data hidden'!BU82</f>
        <v>13</v>
      </c>
      <c r="C82" s="43">
        <f>IF(VLOOKUP(A82,'Hazard &amp; Exposure'!$B$6:$CZ$196,103,FALSE)&gt;7,1,0)</f>
        <v>1</v>
      </c>
      <c r="D82" s="46">
        <f>'Indicator Date hidden2'!BV83</f>
        <v>0.19298245614035087</v>
      </c>
      <c r="E82" s="46">
        <f t="shared" si="8"/>
        <v>8.6666666666666661</v>
      </c>
      <c r="F82" s="46">
        <f t="shared" si="9"/>
        <v>1.25</v>
      </c>
      <c r="G82" s="46">
        <f t="shared" si="10"/>
        <v>2.5730994152046769</v>
      </c>
      <c r="H82" s="46">
        <f t="shared" si="11"/>
        <v>5.6198830409356715</v>
      </c>
    </row>
    <row r="83" spans="1:8">
      <c r="A83" t="s">
        <v>152</v>
      </c>
      <c r="B83">
        <f>'Imputed and missing data hidden'!BU83</f>
        <v>8</v>
      </c>
      <c r="C83" s="43">
        <f>IF(VLOOKUP(A83,'Hazard &amp; Exposure'!$B$6:$CZ$196,103,FALSE)&gt;7,1,0)</f>
        <v>0</v>
      </c>
      <c r="D83" s="46">
        <f>'Indicator Date hidden2'!BV84</f>
        <v>0.18032786885245902</v>
      </c>
      <c r="E83" s="46">
        <f t="shared" si="8"/>
        <v>5.333333333333333</v>
      </c>
      <c r="F83" s="46">
        <f t="shared" si="9"/>
        <v>1</v>
      </c>
      <c r="G83" s="46">
        <f t="shared" si="10"/>
        <v>2.4043715846994527</v>
      </c>
      <c r="H83" s="46">
        <f t="shared" si="11"/>
        <v>3.0950819672131145</v>
      </c>
    </row>
    <row r="84" spans="1:8">
      <c r="A84" t="s">
        <v>154</v>
      </c>
      <c r="B84">
        <f>'Imputed and missing data hidden'!BU84</f>
        <v>8</v>
      </c>
      <c r="C84" s="43">
        <f>IF(VLOOKUP(A84,'Hazard &amp; Exposure'!$B$6:$CZ$196,103,FALSE)&gt;7,1,0)</f>
        <v>0</v>
      </c>
      <c r="D84" s="46">
        <f>'Indicator Date hidden2'!BV85</f>
        <v>0.35483870967741937</v>
      </c>
      <c r="E84" s="46">
        <f t="shared" si="8"/>
        <v>5.333333333333333</v>
      </c>
      <c r="F84" s="46">
        <f t="shared" si="9"/>
        <v>1</v>
      </c>
      <c r="G84" s="46">
        <f t="shared" si="10"/>
        <v>4.731182795698925</v>
      </c>
      <c r="H84" s="46">
        <f t="shared" si="11"/>
        <v>4.0258064516129028</v>
      </c>
    </row>
    <row r="85" spans="1:8">
      <c r="A85" t="s">
        <v>156</v>
      </c>
      <c r="B85">
        <f>'Imputed and missing data hidden'!BU85</f>
        <v>9</v>
      </c>
      <c r="C85" s="43">
        <f>IF(VLOOKUP(A85,'Hazard &amp; Exposure'!$B$6:$CZ$196,103,FALSE)&gt;7,1,0)</f>
        <v>0</v>
      </c>
      <c r="D85" s="46">
        <f>'Indicator Date hidden2'!BV86</f>
        <v>0.5</v>
      </c>
      <c r="E85" s="46">
        <f t="shared" si="8"/>
        <v>6</v>
      </c>
      <c r="F85" s="46">
        <f t="shared" si="9"/>
        <v>1</v>
      </c>
      <c r="G85" s="46">
        <f t="shared" si="10"/>
        <v>6.666666666666667</v>
      </c>
      <c r="H85" s="46">
        <f t="shared" si="11"/>
        <v>5.0666666666666673</v>
      </c>
    </row>
    <row r="86" spans="1:8">
      <c r="A86" t="s">
        <v>158</v>
      </c>
      <c r="B86">
        <f>'Imputed and missing data hidden'!BU86</f>
        <v>6</v>
      </c>
      <c r="C86" s="43">
        <f>IF(VLOOKUP(A86,'Hazard &amp; Exposure'!$B$6:$CZ$196,103,FALSE)&gt;7,1,0)</f>
        <v>0</v>
      </c>
      <c r="D86" s="46">
        <f>'Indicator Date hidden2'!BV87</f>
        <v>0.375</v>
      </c>
      <c r="E86" s="46">
        <f t="shared" si="8"/>
        <v>4</v>
      </c>
      <c r="F86" s="46">
        <f t="shared" si="9"/>
        <v>1</v>
      </c>
      <c r="G86" s="46">
        <f t="shared" si="10"/>
        <v>5</v>
      </c>
      <c r="H86" s="46">
        <f t="shared" si="11"/>
        <v>3.5999999999999996</v>
      </c>
    </row>
    <row r="87" spans="1:8">
      <c r="A87" t="s">
        <v>160</v>
      </c>
      <c r="B87">
        <f>'Imputed and missing data hidden'!BU87</f>
        <v>5</v>
      </c>
      <c r="C87" s="43">
        <f>IF(VLOOKUP(A87,'Hazard &amp; Exposure'!$B$6:$CZ$196,103,FALSE)&gt;7,1,0)</f>
        <v>0</v>
      </c>
      <c r="D87" s="46">
        <f>'Indicator Date hidden2'!BV88</f>
        <v>0.39393939393939392</v>
      </c>
      <c r="E87" s="46">
        <f t="shared" si="8"/>
        <v>3.3333333333333339</v>
      </c>
      <c r="F87" s="46">
        <f t="shared" si="9"/>
        <v>1</v>
      </c>
      <c r="G87" s="46">
        <f t="shared" si="10"/>
        <v>5.2525252525252526</v>
      </c>
      <c r="H87" s="46">
        <f t="shared" si="11"/>
        <v>3.4343434343434351</v>
      </c>
    </row>
    <row r="88" spans="1:8">
      <c r="A88" t="s">
        <v>162</v>
      </c>
      <c r="B88">
        <f>'Imputed and missing data hidden'!BU88</f>
        <v>0</v>
      </c>
      <c r="C88" s="43">
        <f>IF(VLOOKUP(A88,'Hazard &amp; Exposure'!$B$6:$CZ$196,103,FALSE)&gt;7,1,0)</f>
        <v>1</v>
      </c>
      <c r="D88" s="46">
        <f>'Indicator Date hidden2'!BV89</f>
        <v>0.11267605633802817</v>
      </c>
      <c r="E88" s="46">
        <f t="shared" si="8"/>
        <v>0</v>
      </c>
      <c r="F88" s="46">
        <f t="shared" si="9"/>
        <v>1.25</v>
      </c>
      <c r="G88" s="46">
        <f t="shared" si="10"/>
        <v>1.502347417840376</v>
      </c>
      <c r="H88" s="46">
        <f t="shared" si="11"/>
        <v>0.75117370892018798</v>
      </c>
    </row>
    <row r="89" spans="1:8">
      <c r="A89" t="s">
        <v>164</v>
      </c>
      <c r="B89">
        <f>'Imputed and missing data hidden'!BU89</f>
        <v>12</v>
      </c>
      <c r="C89" s="43">
        <f>IF(VLOOKUP(A89,'Hazard &amp; Exposure'!$B$6:$CZ$196,103,FALSE)&gt;7,1,0)</f>
        <v>0</v>
      </c>
      <c r="D89" s="46">
        <f>'Indicator Date hidden2'!BV90</f>
        <v>0.70909090909090911</v>
      </c>
      <c r="E89" s="46">
        <f t="shared" si="8"/>
        <v>8</v>
      </c>
      <c r="F89" s="46">
        <f t="shared" si="9"/>
        <v>1</v>
      </c>
      <c r="G89" s="46">
        <f t="shared" si="10"/>
        <v>9.454545454545455</v>
      </c>
      <c r="H89" s="46">
        <f t="shared" si="11"/>
        <v>6.9818181818181815</v>
      </c>
    </row>
    <row r="90" spans="1:8">
      <c r="A90" t="s">
        <v>166</v>
      </c>
      <c r="B90">
        <f>'Imputed and missing data hidden'!BU90</f>
        <v>15</v>
      </c>
      <c r="C90" s="43">
        <f>IF(VLOOKUP(A90,'Hazard &amp; Exposure'!$B$6:$CZ$196,103,FALSE)&gt;7,1,0)</f>
        <v>0</v>
      </c>
      <c r="D90" s="46">
        <f>'Indicator Date hidden2'!BV91</f>
        <v>0.68518518518518523</v>
      </c>
      <c r="E90" s="46">
        <f t="shared" si="8"/>
        <v>10</v>
      </c>
      <c r="F90" s="46">
        <f t="shared" si="9"/>
        <v>1</v>
      </c>
      <c r="G90" s="46">
        <f t="shared" si="10"/>
        <v>9.135802469135804</v>
      </c>
      <c r="H90" s="46">
        <f t="shared" si="11"/>
        <v>7.6543209876543212</v>
      </c>
    </row>
    <row r="91" spans="1:8">
      <c r="A91" t="s">
        <v>297</v>
      </c>
      <c r="B91">
        <f>'Imputed and missing data hidden'!BU91</f>
        <v>8</v>
      </c>
      <c r="C91" s="43">
        <f>IF(VLOOKUP(A91,'Hazard &amp; Exposure'!$B$6:$CZ$196,103,FALSE)&gt;7,1,0)</f>
        <v>0</v>
      </c>
      <c r="D91" s="46">
        <f>'Indicator Date hidden2'!BV92</f>
        <v>0.26229508196721313</v>
      </c>
      <c r="E91" s="46">
        <f t="shared" si="8"/>
        <v>5.333333333333333</v>
      </c>
      <c r="F91" s="46">
        <f t="shared" si="9"/>
        <v>1</v>
      </c>
      <c r="G91" s="46">
        <f t="shared" si="10"/>
        <v>3.4972677595628419</v>
      </c>
      <c r="H91" s="46">
        <f t="shared" si="11"/>
        <v>3.5322404371584692</v>
      </c>
    </row>
    <row r="92" spans="1:8">
      <c r="A92" t="s">
        <v>167</v>
      </c>
      <c r="B92">
        <f>'Imputed and missing data hidden'!BU92</f>
        <v>11</v>
      </c>
      <c r="C92" s="43">
        <f>IF(VLOOKUP(A92,'Hazard &amp; Exposure'!$B$6:$CZ$196,103,FALSE)&gt;7,1,0)</f>
        <v>0</v>
      </c>
      <c r="D92" s="46">
        <f>'Indicator Date hidden2'!BV93</f>
        <v>5.0847457627118647E-2</v>
      </c>
      <c r="E92" s="46">
        <f t="shared" si="8"/>
        <v>7.3333333333333339</v>
      </c>
      <c r="F92" s="46">
        <f t="shared" si="9"/>
        <v>1</v>
      </c>
      <c r="G92" s="46">
        <f t="shared" si="10"/>
        <v>0.67796610169491522</v>
      </c>
      <c r="H92" s="46">
        <f t="shared" si="11"/>
        <v>3.2045197740112998</v>
      </c>
    </row>
    <row r="93" spans="1:8">
      <c r="A93" t="s">
        <v>169</v>
      </c>
      <c r="B93">
        <f>'Imputed and missing data hidden'!BU93</f>
        <v>3</v>
      </c>
      <c r="C93" s="43">
        <f>IF(VLOOKUP(A93,'Hazard &amp; Exposure'!$B$6:$CZ$196,103,FALSE)&gt;7,1,0)</f>
        <v>0</v>
      </c>
      <c r="D93" s="46">
        <f>'Indicator Date hidden2'!BV94</f>
        <v>0.2537313432835821</v>
      </c>
      <c r="E93" s="46">
        <f t="shared" si="8"/>
        <v>2</v>
      </c>
      <c r="F93" s="46">
        <f t="shared" si="9"/>
        <v>1</v>
      </c>
      <c r="G93" s="46">
        <f t="shared" si="10"/>
        <v>3.3830845771144276</v>
      </c>
      <c r="H93" s="46">
        <f t="shared" si="11"/>
        <v>2.153233830845771</v>
      </c>
    </row>
    <row r="94" spans="1:8">
      <c r="A94" t="s">
        <v>171</v>
      </c>
      <c r="B94">
        <f>'Imputed and missing data hidden'!BU94</f>
        <v>3</v>
      </c>
      <c r="C94" s="43">
        <f>IF(VLOOKUP(A94,'Hazard &amp; Exposure'!$B$6:$CZ$196,103,FALSE)&gt;7,1,0)</f>
        <v>0</v>
      </c>
      <c r="D94" s="46">
        <f>'Indicator Date hidden2'!BV95</f>
        <v>0.27692307692307694</v>
      </c>
      <c r="E94" s="46">
        <f t="shared" si="8"/>
        <v>2</v>
      </c>
      <c r="F94" s="46">
        <f t="shared" si="9"/>
        <v>1</v>
      </c>
      <c r="G94" s="46">
        <f t="shared" si="10"/>
        <v>3.6923076923076925</v>
      </c>
      <c r="H94" s="46">
        <f t="shared" si="11"/>
        <v>2.2769230769230777</v>
      </c>
    </row>
    <row r="95" spans="1:8">
      <c r="A95" t="s">
        <v>172</v>
      </c>
      <c r="B95">
        <f>'Imputed and missing data hidden'!BU95</f>
        <v>8</v>
      </c>
      <c r="C95" s="43">
        <f>IF(VLOOKUP(A95,'Hazard &amp; Exposure'!$B$6:$CZ$196,103,FALSE)&gt;7,1,0)</f>
        <v>0</v>
      </c>
      <c r="D95" s="46">
        <f>'Indicator Date hidden2'!BV96</f>
        <v>4.9180327868852458E-2</v>
      </c>
      <c r="E95" s="46">
        <f t="shared" si="8"/>
        <v>5.333333333333333</v>
      </c>
      <c r="F95" s="46">
        <f t="shared" si="9"/>
        <v>1</v>
      </c>
      <c r="G95" s="46">
        <f t="shared" si="10"/>
        <v>0.65573770491803351</v>
      </c>
      <c r="H95" s="46">
        <f t="shared" si="11"/>
        <v>2.3956284153005472</v>
      </c>
    </row>
    <row r="96" spans="1:8">
      <c r="A96" t="s">
        <v>173</v>
      </c>
      <c r="B96">
        <f>'Imputed and missing data hidden'!BU96</f>
        <v>8</v>
      </c>
      <c r="C96" s="43">
        <f>IF(VLOOKUP(A96,'Hazard &amp; Exposure'!$B$6:$CZ$196,103,FALSE)&gt;7,1,0)</f>
        <v>0</v>
      </c>
      <c r="D96" s="46">
        <f>'Indicator Date hidden2'!BV97</f>
        <v>0.34920634920634919</v>
      </c>
      <c r="E96" s="46">
        <f t="shared" si="8"/>
        <v>5.333333333333333</v>
      </c>
      <c r="F96" s="46">
        <f t="shared" si="9"/>
        <v>1</v>
      </c>
      <c r="G96" s="46">
        <f t="shared" si="10"/>
        <v>4.6560846560846558</v>
      </c>
      <c r="H96" s="46">
        <f t="shared" si="11"/>
        <v>3.9957671957671961</v>
      </c>
    </row>
    <row r="97" spans="1:8">
      <c r="A97" t="s">
        <v>175</v>
      </c>
      <c r="B97">
        <f>'Imputed and missing data hidden'!BU97</f>
        <v>2</v>
      </c>
      <c r="C97" s="43">
        <f>IF(VLOOKUP(A97,'Hazard &amp; Exposure'!$B$6:$CZ$196,103,FALSE)&gt;7,1,0)</f>
        <v>0</v>
      </c>
      <c r="D97" s="46">
        <f>'Indicator Date hidden2'!BV98</f>
        <v>0.29411764705882354</v>
      </c>
      <c r="E97" s="46">
        <f t="shared" si="8"/>
        <v>1.3333333333333321</v>
      </c>
      <c r="F97" s="46">
        <f t="shared" si="9"/>
        <v>1</v>
      </c>
      <c r="G97" s="46">
        <f t="shared" si="10"/>
        <v>3.9215686274509807</v>
      </c>
      <c r="H97" s="46">
        <f t="shared" si="11"/>
        <v>2.1019607843137251</v>
      </c>
    </row>
    <row r="98" spans="1:8">
      <c r="A98" t="s">
        <v>177</v>
      </c>
      <c r="B98">
        <f>'Imputed and missing data hidden'!BU98</f>
        <v>2</v>
      </c>
      <c r="C98" s="43">
        <f>IF(VLOOKUP(A98,'Hazard &amp; Exposure'!$B$6:$CZ$196,103,FALSE)&gt;7,1,0)</f>
        <v>0</v>
      </c>
      <c r="D98" s="46">
        <f>'Indicator Date hidden2'!BV99</f>
        <v>0.42028985507246375</v>
      </c>
      <c r="E98" s="46">
        <f t="shared" ref="E98:E129" si="12">IF(B98&gt;B$197,10,10-(B$197-B98)/(B$197-B$196)*10)</f>
        <v>1.3333333333333321</v>
      </c>
      <c r="F98" s="46">
        <f t="shared" ref="F98:F129" si="13">IF(C98=1,$B$199,1)</f>
        <v>1</v>
      </c>
      <c r="G98" s="46">
        <f t="shared" ref="G98:G129" si="14">IF(D98&gt;D$197,10,10-(D$197-D98)/(D$197-D$196)*10)</f>
        <v>5.6038647342995169</v>
      </c>
      <c r="H98" s="46">
        <f t="shared" ref="H98:H129" si="15">10-(12.5-AVERAGE(E98,G98)*F98)/12.5*10</f>
        <v>2.7748792270531393</v>
      </c>
    </row>
    <row r="99" spans="1:8">
      <c r="A99" t="s">
        <v>179</v>
      </c>
      <c r="B99">
        <f>'Imputed and missing data hidden'!BU99</f>
        <v>8</v>
      </c>
      <c r="C99" s="43">
        <f>IF(VLOOKUP(A99,'Hazard &amp; Exposure'!$B$6:$CZ$196,103,FALSE)&gt;7,1,0)</f>
        <v>0</v>
      </c>
      <c r="D99" s="46">
        <f>'Indicator Date hidden2'!BV100</f>
        <v>0.3968253968253968</v>
      </c>
      <c r="E99" s="46">
        <f t="shared" si="12"/>
        <v>5.333333333333333</v>
      </c>
      <c r="F99" s="46">
        <f t="shared" si="13"/>
        <v>1</v>
      </c>
      <c r="G99" s="46">
        <f t="shared" si="14"/>
        <v>5.2910052910052912</v>
      </c>
      <c r="H99" s="46">
        <f t="shared" si="15"/>
        <v>4.2497354497354491</v>
      </c>
    </row>
    <row r="100" spans="1:8">
      <c r="A100" t="s">
        <v>181</v>
      </c>
      <c r="B100">
        <f>'Imputed and missing data hidden'!BU100</f>
        <v>28</v>
      </c>
      <c r="C100" s="43">
        <f>IF(VLOOKUP(A100,'Hazard &amp; Exposure'!$B$6:$CZ$196,103,FALSE)&gt;7,1,0)</f>
        <v>0</v>
      </c>
      <c r="D100" s="46">
        <f>'Indicator Date hidden2'!BV101</f>
        <v>0.58974358974358976</v>
      </c>
      <c r="E100" s="46">
        <f t="shared" si="12"/>
        <v>10</v>
      </c>
      <c r="F100" s="46">
        <f t="shared" si="13"/>
        <v>1</v>
      </c>
      <c r="G100" s="46">
        <f t="shared" si="14"/>
        <v>7.8632478632478637</v>
      </c>
      <c r="H100" s="46">
        <f t="shared" si="15"/>
        <v>7.1452991452991457</v>
      </c>
    </row>
    <row r="101" spans="1:8">
      <c r="A101" t="s">
        <v>183</v>
      </c>
      <c r="B101">
        <f>'Imputed and missing data hidden'!BU101</f>
        <v>8</v>
      </c>
      <c r="C101" s="43">
        <f>IF(VLOOKUP(A101,'Hazard &amp; Exposure'!$B$6:$CZ$196,103,FALSE)&gt;7,1,0)</f>
        <v>0</v>
      </c>
      <c r="D101" s="46">
        <f>'Indicator Date hidden2'!BV102</f>
        <v>0.16393442622950818</v>
      </c>
      <c r="E101" s="46">
        <f t="shared" si="12"/>
        <v>5.333333333333333</v>
      </c>
      <c r="F101" s="46">
        <f t="shared" si="13"/>
        <v>1</v>
      </c>
      <c r="G101" s="46">
        <f t="shared" si="14"/>
        <v>2.1857923497267748</v>
      </c>
      <c r="H101" s="46">
        <f t="shared" si="15"/>
        <v>3.0076502732240424</v>
      </c>
    </row>
    <row r="102" spans="1:8">
      <c r="A102" t="s">
        <v>185</v>
      </c>
      <c r="B102">
        <f>'Imputed and missing data hidden'!BU102</f>
        <v>10</v>
      </c>
      <c r="C102" s="43">
        <f>IF(VLOOKUP(A102,'Hazard &amp; Exposure'!$B$6:$CZ$196,103,FALSE)&gt;7,1,0)</f>
        <v>0</v>
      </c>
      <c r="D102" s="46">
        <f>'Indicator Date hidden2'!BV103</f>
        <v>0.2711864406779661</v>
      </c>
      <c r="E102" s="46">
        <f t="shared" si="12"/>
        <v>6.666666666666667</v>
      </c>
      <c r="F102" s="46">
        <f t="shared" si="13"/>
        <v>1</v>
      </c>
      <c r="G102" s="46">
        <f t="shared" si="14"/>
        <v>3.6158192090395485</v>
      </c>
      <c r="H102" s="46">
        <f t="shared" si="15"/>
        <v>4.1129943502824862</v>
      </c>
    </row>
    <row r="103" spans="1:8">
      <c r="A103" t="s">
        <v>188</v>
      </c>
      <c r="B103">
        <f>'Imputed and missing data hidden'!BU103</f>
        <v>0</v>
      </c>
      <c r="C103" s="43">
        <f>IF(VLOOKUP(A103,'Hazard &amp; Exposure'!$B$6:$CZ$196,103,FALSE)&gt;7,1,0)</f>
        <v>0</v>
      </c>
      <c r="D103" s="46">
        <f>'Indicator Date hidden2'!BV104</f>
        <v>0.22857142857142856</v>
      </c>
      <c r="E103" s="46">
        <f t="shared" si="12"/>
        <v>0</v>
      </c>
      <c r="F103" s="46">
        <f t="shared" si="13"/>
        <v>1</v>
      </c>
      <c r="G103" s="46">
        <f t="shared" si="14"/>
        <v>3.0476190476190466</v>
      </c>
      <c r="H103" s="46">
        <f t="shared" si="15"/>
        <v>1.2190476190476183</v>
      </c>
    </row>
    <row r="104" spans="1:8">
      <c r="A104" t="s">
        <v>190</v>
      </c>
      <c r="B104">
        <f>'Imputed and missing data hidden'!BU104</f>
        <v>0</v>
      </c>
      <c r="C104" s="43">
        <f>IF(VLOOKUP(A104,'Hazard &amp; Exposure'!$B$6:$CZ$196,103,FALSE)&gt;7,1,0)</f>
        <v>0</v>
      </c>
      <c r="D104" s="46">
        <f>'Indicator Date hidden2'!BV105</f>
        <v>0.13043478260869565</v>
      </c>
      <c r="E104" s="46">
        <f t="shared" si="12"/>
        <v>0</v>
      </c>
      <c r="F104" s="46">
        <f t="shared" si="13"/>
        <v>1</v>
      </c>
      <c r="G104" s="46">
        <f t="shared" si="14"/>
        <v>1.7391304347826093</v>
      </c>
      <c r="H104" s="46">
        <f t="shared" si="15"/>
        <v>0.69565217391304301</v>
      </c>
    </row>
    <row r="105" spans="1:8">
      <c r="A105" t="s">
        <v>192</v>
      </c>
      <c r="B105">
        <f>'Imputed and missing data hidden'!BU105</f>
        <v>7</v>
      </c>
      <c r="C105" s="43">
        <f>IF(VLOOKUP(A105,'Hazard &amp; Exposure'!$B$6:$CZ$196,103,FALSE)&gt;7,1,0)</f>
        <v>0</v>
      </c>
      <c r="D105" s="46">
        <f>'Indicator Date hidden2'!BV106</f>
        <v>0.12903225806451613</v>
      </c>
      <c r="E105" s="46">
        <f t="shared" si="12"/>
        <v>4.666666666666667</v>
      </c>
      <c r="F105" s="46">
        <f t="shared" si="13"/>
        <v>1</v>
      </c>
      <c r="G105" s="46">
        <f t="shared" si="14"/>
        <v>1.720430107526882</v>
      </c>
      <c r="H105" s="46">
        <f t="shared" si="15"/>
        <v>2.5548387096774192</v>
      </c>
    </row>
    <row r="106" spans="1:8">
      <c r="A106" t="s">
        <v>194</v>
      </c>
      <c r="B106">
        <f>'Imputed and missing data hidden'!BU106</f>
        <v>9</v>
      </c>
      <c r="C106" s="43">
        <f>IF(VLOOKUP(A106,'Hazard &amp; Exposure'!$B$6:$CZ$196,103,FALSE)&gt;7,1,0)</f>
        <v>0</v>
      </c>
      <c r="D106" s="46">
        <f>'Indicator Date hidden2'!BV107</f>
        <v>0.42622950819672129</v>
      </c>
      <c r="E106" s="46">
        <f t="shared" si="12"/>
        <v>6</v>
      </c>
      <c r="F106" s="46">
        <f t="shared" si="13"/>
        <v>1</v>
      </c>
      <c r="G106" s="46">
        <f t="shared" si="14"/>
        <v>5.6830601092896167</v>
      </c>
      <c r="H106" s="46">
        <f t="shared" si="15"/>
        <v>4.6732240437158463</v>
      </c>
    </row>
    <row r="107" spans="1:8">
      <c r="A107" t="s">
        <v>196</v>
      </c>
      <c r="B107">
        <f>'Imputed and missing data hidden'!BU107</f>
        <v>0</v>
      </c>
      <c r="C107" s="43">
        <f>IF(VLOOKUP(A107,'Hazard &amp; Exposure'!$B$6:$CZ$196,103,FALSE)&gt;7,1,0)</f>
        <v>1</v>
      </c>
      <c r="D107" s="46">
        <f>'Indicator Date hidden2'!BV108</f>
        <v>0.14084507042253522</v>
      </c>
      <c r="E107" s="46">
        <f t="shared" si="12"/>
        <v>0</v>
      </c>
      <c r="F107" s="46">
        <f t="shared" si="13"/>
        <v>1.25</v>
      </c>
      <c r="G107" s="46">
        <f t="shared" si="14"/>
        <v>1.8779342723004699</v>
      </c>
      <c r="H107" s="46">
        <f t="shared" si="15"/>
        <v>0.93896713615023586</v>
      </c>
    </row>
    <row r="108" spans="1:8">
      <c r="A108" t="s">
        <v>198</v>
      </c>
      <c r="B108">
        <f>'Imputed and missing data hidden'!BU108</f>
        <v>9</v>
      </c>
      <c r="C108" s="43">
        <f>IF(VLOOKUP(A108,'Hazard &amp; Exposure'!$B$6:$CZ$196,103,FALSE)&gt;7,1,0)</f>
        <v>0</v>
      </c>
      <c r="D108" s="46">
        <f>'Indicator Date hidden2'!BV109</f>
        <v>0.18333333333333332</v>
      </c>
      <c r="E108" s="46">
        <f t="shared" si="12"/>
        <v>6</v>
      </c>
      <c r="F108" s="46">
        <f t="shared" si="13"/>
        <v>1</v>
      </c>
      <c r="G108" s="46">
        <f t="shared" si="14"/>
        <v>2.4444444444444446</v>
      </c>
      <c r="H108" s="46">
        <f t="shared" si="15"/>
        <v>3.3777777777777773</v>
      </c>
    </row>
    <row r="109" spans="1:8">
      <c r="A109" t="s">
        <v>200</v>
      </c>
      <c r="B109">
        <f>'Imputed and missing data hidden'!BU109</f>
        <v>15</v>
      </c>
      <c r="C109" s="43">
        <f>IF(VLOOKUP(A109,'Hazard &amp; Exposure'!$B$6:$CZ$196,103,FALSE)&gt;7,1,0)</f>
        <v>0</v>
      </c>
      <c r="D109" s="46">
        <f>'Indicator Date hidden2'!BV110</f>
        <v>1.0185185185185186</v>
      </c>
      <c r="E109" s="46">
        <f t="shared" si="12"/>
        <v>10</v>
      </c>
      <c r="F109" s="46">
        <f t="shared" si="13"/>
        <v>1</v>
      </c>
      <c r="G109" s="46">
        <f t="shared" si="14"/>
        <v>10</v>
      </c>
      <c r="H109" s="46">
        <f t="shared" si="15"/>
        <v>8</v>
      </c>
    </row>
    <row r="110" spans="1:8">
      <c r="A110" t="s">
        <v>202</v>
      </c>
      <c r="B110">
        <f>'Imputed and missing data hidden'!BU110</f>
        <v>1</v>
      </c>
      <c r="C110" s="43">
        <f>IF(VLOOKUP(A110,'Hazard &amp; Exposure'!$B$6:$CZ$196,103,FALSE)&gt;7,1,0)</f>
        <v>0</v>
      </c>
      <c r="D110" s="46">
        <f>'Indicator Date hidden2'!BV111</f>
        <v>0.28985507246376813</v>
      </c>
      <c r="E110" s="46">
        <f t="shared" si="12"/>
        <v>0.66666666666666607</v>
      </c>
      <c r="F110" s="46">
        <f t="shared" si="13"/>
        <v>1</v>
      </c>
      <c r="G110" s="46">
        <f t="shared" si="14"/>
        <v>3.8647342995169085</v>
      </c>
      <c r="H110" s="46">
        <f t="shared" si="15"/>
        <v>1.8125603864734288</v>
      </c>
    </row>
    <row r="111" spans="1:8">
      <c r="A111" t="s">
        <v>204</v>
      </c>
      <c r="B111">
        <f>'Imputed and missing data hidden'!BU111</f>
        <v>8</v>
      </c>
      <c r="C111" s="43">
        <f>IF(VLOOKUP(A111,'Hazard &amp; Exposure'!$B$6:$CZ$196,103,FALSE)&gt;7,1,0)</f>
        <v>0</v>
      </c>
      <c r="D111" s="46">
        <f>'Indicator Date hidden2'!BV112</f>
        <v>0.36065573770491804</v>
      </c>
      <c r="E111" s="46">
        <f t="shared" si="12"/>
        <v>5.333333333333333</v>
      </c>
      <c r="F111" s="46">
        <f t="shared" si="13"/>
        <v>1</v>
      </c>
      <c r="G111" s="46">
        <f t="shared" si="14"/>
        <v>4.8087431693989071</v>
      </c>
      <c r="H111" s="46">
        <f t="shared" si="15"/>
        <v>4.0568306010928969</v>
      </c>
    </row>
    <row r="112" spans="1:8">
      <c r="A112" t="s">
        <v>206</v>
      </c>
      <c r="B112">
        <f>'Imputed and missing data hidden'!BU112</f>
        <v>4</v>
      </c>
      <c r="C112" s="43">
        <f>IF(VLOOKUP(A112,'Hazard &amp; Exposure'!$B$6:$CZ$196,103,FALSE)&gt;7,1,0)</f>
        <v>1</v>
      </c>
      <c r="D112" s="46">
        <f>'Indicator Date hidden2'!BV113</f>
        <v>0.11940298507462686</v>
      </c>
      <c r="E112" s="46">
        <f t="shared" si="12"/>
        <v>2.666666666666667</v>
      </c>
      <c r="F112" s="46">
        <f t="shared" si="13"/>
        <v>1.25</v>
      </c>
      <c r="G112" s="46">
        <f t="shared" si="14"/>
        <v>1.5920398009950247</v>
      </c>
      <c r="H112" s="46">
        <f t="shared" si="15"/>
        <v>2.1293532338308463</v>
      </c>
    </row>
    <row r="113" spans="1:8">
      <c r="A113" t="s">
        <v>208</v>
      </c>
      <c r="B113">
        <f>'Imputed and missing data hidden'!BU113</f>
        <v>17</v>
      </c>
      <c r="C113" s="43">
        <f>IF(VLOOKUP(A113,'Hazard &amp; Exposure'!$B$6:$CZ$196,103,FALSE)&gt;7,1,0)</f>
        <v>0</v>
      </c>
      <c r="D113" s="46">
        <f>'Indicator Date hidden2'!BV114</f>
        <v>0.84905660377358494</v>
      </c>
      <c r="E113" s="46">
        <f t="shared" si="12"/>
        <v>10</v>
      </c>
      <c r="F113" s="46">
        <f t="shared" si="13"/>
        <v>1</v>
      </c>
      <c r="G113" s="46">
        <f t="shared" si="14"/>
        <v>10</v>
      </c>
      <c r="H113" s="46">
        <f t="shared" si="15"/>
        <v>8</v>
      </c>
    </row>
    <row r="114" spans="1:8">
      <c r="A114" t="s">
        <v>209</v>
      </c>
      <c r="B114">
        <f>'Imputed and missing data hidden'!BU114</f>
        <v>6</v>
      </c>
      <c r="C114" s="43">
        <f>IF(VLOOKUP(A114,'Hazard &amp; Exposure'!$B$6:$CZ$196,103,FALSE)&gt;7,1,0)</f>
        <v>0</v>
      </c>
      <c r="D114" s="46">
        <f>'Indicator Date hidden2'!BV115</f>
        <v>0.49206349206349204</v>
      </c>
      <c r="E114" s="46">
        <f t="shared" si="12"/>
        <v>4</v>
      </c>
      <c r="F114" s="46">
        <f t="shared" si="13"/>
        <v>1</v>
      </c>
      <c r="G114" s="46">
        <f t="shared" si="14"/>
        <v>6.56084656084656</v>
      </c>
      <c r="H114" s="46">
        <f t="shared" si="15"/>
        <v>4.2243386243386238</v>
      </c>
    </row>
    <row r="115" spans="1:8">
      <c r="A115" t="s">
        <v>210</v>
      </c>
      <c r="B115">
        <f>'Imputed and missing data hidden'!BU115</f>
        <v>4</v>
      </c>
      <c r="C115" s="43">
        <f>IF(VLOOKUP(A115,'Hazard &amp; Exposure'!$B$6:$CZ$196,103,FALSE)&gt;7,1,0)</f>
        <v>0</v>
      </c>
      <c r="D115" s="46">
        <f>'Indicator Date hidden2'!BV116</f>
        <v>0.19696969696969696</v>
      </c>
      <c r="E115" s="46">
        <f t="shared" si="12"/>
        <v>2.666666666666667</v>
      </c>
      <c r="F115" s="46">
        <f t="shared" si="13"/>
        <v>1</v>
      </c>
      <c r="G115" s="46">
        <f t="shared" si="14"/>
        <v>2.6262626262626263</v>
      </c>
      <c r="H115" s="46">
        <f t="shared" si="15"/>
        <v>2.1171717171717175</v>
      </c>
    </row>
    <row r="116" spans="1:8">
      <c r="A116" t="s">
        <v>212</v>
      </c>
      <c r="B116">
        <f>'Imputed and missing data hidden'!BU116</f>
        <v>5</v>
      </c>
      <c r="C116" s="43">
        <f>IF(VLOOKUP(A116,'Hazard &amp; Exposure'!$B$6:$CZ$196,103,FALSE)&gt;7,1,0)</f>
        <v>0</v>
      </c>
      <c r="D116" s="46">
        <f>'Indicator Date hidden2'!BV117</f>
        <v>0.21875</v>
      </c>
      <c r="E116" s="46">
        <f t="shared" si="12"/>
        <v>3.3333333333333339</v>
      </c>
      <c r="F116" s="46">
        <f t="shared" si="13"/>
        <v>1</v>
      </c>
      <c r="G116" s="46">
        <f t="shared" si="14"/>
        <v>2.9166666666666661</v>
      </c>
      <c r="H116" s="46">
        <f t="shared" si="15"/>
        <v>2.5</v>
      </c>
    </row>
    <row r="117" spans="1:8">
      <c r="A117" t="s">
        <v>214</v>
      </c>
      <c r="B117">
        <f>'Imputed and missing data hidden'!BU117</f>
        <v>1</v>
      </c>
      <c r="C117" s="43">
        <f>IF(VLOOKUP(A117,'Hazard &amp; Exposure'!$B$6:$CZ$196,103,FALSE)&gt;7,1,0)</f>
        <v>0</v>
      </c>
      <c r="D117" s="46">
        <f>'Indicator Date hidden2'!BV118</f>
        <v>0.42028985507246375</v>
      </c>
      <c r="E117" s="46">
        <f t="shared" si="12"/>
        <v>0.66666666666666607</v>
      </c>
      <c r="F117" s="46">
        <f t="shared" si="13"/>
        <v>1</v>
      </c>
      <c r="G117" s="46">
        <f t="shared" si="14"/>
        <v>5.6038647342995169</v>
      </c>
      <c r="H117" s="46">
        <f t="shared" si="15"/>
        <v>2.5082125603864736</v>
      </c>
    </row>
    <row r="118" spans="1:8">
      <c r="A118" t="s">
        <v>216</v>
      </c>
      <c r="B118">
        <f>'Imputed and missing data hidden'!BU118</f>
        <v>1</v>
      </c>
      <c r="C118" s="43">
        <f>IF(VLOOKUP(A118,'Hazard &amp; Exposure'!$B$6:$CZ$196,103,FALSE)&gt;7,1,0)</f>
        <v>1</v>
      </c>
      <c r="D118" s="46">
        <f>'Indicator Date hidden2'!BV119</f>
        <v>0.12857142857142856</v>
      </c>
      <c r="E118" s="46">
        <f t="shared" si="12"/>
        <v>0.66666666666666607</v>
      </c>
      <c r="F118" s="46">
        <f t="shared" si="13"/>
        <v>1.25</v>
      </c>
      <c r="G118" s="46">
        <f t="shared" si="14"/>
        <v>1.7142857142857135</v>
      </c>
      <c r="H118" s="46">
        <f t="shared" si="15"/>
        <v>1.1904761904761898</v>
      </c>
    </row>
    <row r="119" spans="1:8">
      <c r="A119" t="s">
        <v>218</v>
      </c>
      <c r="B119">
        <f>'Imputed and missing data hidden'!BU119</f>
        <v>3</v>
      </c>
      <c r="C119" s="43">
        <f>IF(VLOOKUP(A119,'Hazard &amp; Exposure'!$B$6:$CZ$196,103,FALSE)&gt;7,1,0)</f>
        <v>1</v>
      </c>
      <c r="D119" s="46">
        <f>'Indicator Date hidden2'!BV120</f>
        <v>0.36764705882352944</v>
      </c>
      <c r="E119" s="46">
        <f t="shared" si="12"/>
        <v>2</v>
      </c>
      <c r="F119" s="46">
        <f t="shared" si="13"/>
        <v>1.25</v>
      </c>
      <c r="G119" s="46">
        <f t="shared" si="14"/>
        <v>4.9019607843137258</v>
      </c>
      <c r="H119" s="46">
        <f t="shared" si="15"/>
        <v>3.4509803921568638</v>
      </c>
    </row>
    <row r="120" spans="1:8">
      <c r="A120" t="s">
        <v>219</v>
      </c>
      <c r="B120">
        <f>'Imputed and missing data hidden'!BU120</f>
        <v>0</v>
      </c>
      <c r="C120" s="43">
        <f>IF(VLOOKUP(A120,'Hazard &amp; Exposure'!$B$6:$CZ$196,103,FALSE)&gt;7,1,0)</f>
        <v>0</v>
      </c>
      <c r="D120" s="46">
        <f>'Indicator Date hidden2'!BV121</f>
        <v>0.61428571428571432</v>
      </c>
      <c r="E120" s="46">
        <f t="shared" si="12"/>
        <v>0</v>
      </c>
      <c r="F120" s="46">
        <f t="shared" si="13"/>
        <v>1</v>
      </c>
      <c r="G120" s="46">
        <f t="shared" si="14"/>
        <v>8.1904761904761916</v>
      </c>
      <c r="H120" s="46">
        <f t="shared" si="15"/>
        <v>3.2761904761904761</v>
      </c>
    </row>
    <row r="121" spans="1:8">
      <c r="A121" t="s">
        <v>221</v>
      </c>
      <c r="B121">
        <f>'Imputed and missing data hidden'!BU121</f>
        <v>21</v>
      </c>
      <c r="C121" s="43">
        <f>IF(VLOOKUP(A121,'Hazard &amp; Exposure'!$B$6:$CZ$196,103,FALSE)&gt;7,1,0)</f>
        <v>0</v>
      </c>
      <c r="D121" s="46">
        <f>'Indicator Date hidden2'!BV122</f>
        <v>0.78260869565217395</v>
      </c>
      <c r="E121" s="46">
        <f t="shared" si="12"/>
        <v>10</v>
      </c>
      <c r="F121" s="46">
        <f t="shared" si="13"/>
        <v>1</v>
      </c>
      <c r="G121" s="46">
        <f t="shared" si="14"/>
        <v>10</v>
      </c>
      <c r="H121" s="46">
        <f t="shared" si="15"/>
        <v>8</v>
      </c>
    </row>
    <row r="122" spans="1:8">
      <c r="A122" t="s">
        <v>223</v>
      </c>
      <c r="B122">
        <f>'Imputed and missing data hidden'!BU122</f>
        <v>3</v>
      </c>
      <c r="C122" s="43">
        <f>IF(VLOOKUP(A122,'Hazard &amp; Exposure'!$B$6:$CZ$196,103,FALSE)&gt;7,1,0)</f>
        <v>0</v>
      </c>
      <c r="D122" s="46">
        <f>'Indicator Date hidden2'!BV123</f>
        <v>0.3235294117647059</v>
      </c>
      <c r="E122" s="46">
        <f t="shared" si="12"/>
        <v>2</v>
      </c>
      <c r="F122" s="46">
        <f t="shared" si="13"/>
        <v>1</v>
      </c>
      <c r="G122" s="46">
        <f t="shared" si="14"/>
        <v>4.3137254901960791</v>
      </c>
      <c r="H122" s="46">
        <f t="shared" si="15"/>
        <v>2.5254901960784304</v>
      </c>
    </row>
    <row r="123" spans="1:8">
      <c r="A123" t="s">
        <v>225</v>
      </c>
      <c r="B123">
        <f>'Imputed and missing data hidden'!BU123</f>
        <v>10</v>
      </c>
      <c r="C123" s="43">
        <f>IF(VLOOKUP(A123,'Hazard &amp; Exposure'!$B$6:$CZ$196,103,FALSE)&gt;7,1,0)</f>
        <v>0</v>
      </c>
      <c r="D123" s="46">
        <f>'Indicator Date hidden2'!BV124</f>
        <v>0.3559322033898305</v>
      </c>
      <c r="E123" s="46">
        <f t="shared" si="12"/>
        <v>6.666666666666667</v>
      </c>
      <c r="F123" s="46">
        <f t="shared" si="13"/>
        <v>1</v>
      </c>
      <c r="G123" s="46">
        <f t="shared" si="14"/>
        <v>4.7457627118644066</v>
      </c>
      <c r="H123" s="46">
        <f t="shared" si="15"/>
        <v>4.5649717514124291</v>
      </c>
    </row>
    <row r="124" spans="1:8">
      <c r="A124" t="s">
        <v>227</v>
      </c>
      <c r="B124">
        <f>'Imputed and missing data hidden'!BU124</f>
        <v>11</v>
      </c>
      <c r="C124" s="43">
        <f>IF(VLOOKUP(A124,'Hazard &amp; Exposure'!$B$6:$CZ$196,103,FALSE)&gt;7,1,0)</f>
        <v>0</v>
      </c>
      <c r="D124" s="46">
        <f>'Indicator Date hidden2'!BV125</f>
        <v>3.4482758620689655E-2</v>
      </c>
      <c r="E124" s="46">
        <f t="shared" si="12"/>
        <v>7.3333333333333339</v>
      </c>
      <c r="F124" s="46">
        <f t="shared" si="13"/>
        <v>1</v>
      </c>
      <c r="G124" s="46">
        <f t="shared" si="14"/>
        <v>0.45977011494252906</v>
      </c>
      <c r="H124" s="46">
        <f t="shared" si="15"/>
        <v>3.1172413793103457</v>
      </c>
    </row>
    <row r="125" spans="1:8">
      <c r="A125" t="s">
        <v>229</v>
      </c>
      <c r="B125">
        <f>'Imputed and missing data hidden'!BU125</f>
        <v>5</v>
      </c>
      <c r="C125" s="43">
        <f>IF(VLOOKUP(A125,'Hazard &amp; Exposure'!$B$6:$CZ$196,103,FALSE)&gt;7,1,0)</f>
        <v>0</v>
      </c>
      <c r="D125" s="46">
        <f>'Indicator Date hidden2'!BV126</f>
        <v>0.89393939393939392</v>
      </c>
      <c r="E125" s="46">
        <f t="shared" si="12"/>
        <v>3.3333333333333339</v>
      </c>
      <c r="F125" s="46">
        <f t="shared" si="13"/>
        <v>1</v>
      </c>
      <c r="G125" s="46">
        <f t="shared" si="14"/>
        <v>10</v>
      </c>
      <c r="H125" s="46">
        <f t="shared" si="15"/>
        <v>5.3333333333333339</v>
      </c>
    </row>
    <row r="126" spans="1:8">
      <c r="A126" t="s">
        <v>231</v>
      </c>
      <c r="B126">
        <f>'Imputed and missing data hidden'!BU126</f>
        <v>1</v>
      </c>
      <c r="C126" s="43">
        <f>IF(VLOOKUP(A126,'Hazard &amp; Exposure'!$B$6:$CZ$196,103,FALSE)&gt;7,1,0)</f>
        <v>1</v>
      </c>
      <c r="D126" s="46">
        <f>'Indicator Date hidden2'!BV127</f>
        <v>0.27536231884057971</v>
      </c>
      <c r="E126" s="46">
        <f t="shared" si="12"/>
        <v>0.66666666666666607</v>
      </c>
      <c r="F126" s="46">
        <f t="shared" si="13"/>
        <v>1.25</v>
      </c>
      <c r="G126" s="46">
        <f t="shared" si="14"/>
        <v>3.6714975845410622</v>
      </c>
      <c r="H126" s="46">
        <f t="shared" si="15"/>
        <v>2.1690821256038646</v>
      </c>
    </row>
    <row r="127" spans="1:8">
      <c r="A127" t="s">
        <v>233</v>
      </c>
      <c r="B127">
        <f>'Imputed and missing data hidden'!BU127</f>
        <v>1</v>
      </c>
      <c r="C127" s="43">
        <f>IF(VLOOKUP(A127,'Hazard &amp; Exposure'!$B$6:$CZ$196,103,FALSE)&gt;7,1,0)</f>
        <v>1</v>
      </c>
      <c r="D127" s="46">
        <f>'Indicator Date hidden2'!BV128</f>
        <v>0.17142857142857143</v>
      </c>
      <c r="E127" s="46">
        <f t="shared" si="12"/>
        <v>0.66666666666666607</v>
      </c>
      <c r="F127" s="46">
        <f t="shared" si="13"/>
        <v>1.25</v>
      </c>
      <c r="G127" s="46">
        <f t="shared" si="14"/>
        <v>2.2857142857142865</v>
      </c>
      <c r="H127" s="46">
        <f t="shared" si="15"/>
        <v>1.4761904761904745</v>
      </c>
    </row>
    <row r="128" spans="1:8">
      <c r="A128" t="s">
        <v>187</v>
      </c>
      <c r="B128">
        <f>'Imputed and missing data hidden'!BU128</f>
        <v>4</v>
      </c>
      <c r="C128" s="43">
        <f>IF(VLOOKUP(A128,'Hazard &amp; Exposure'!$B$6:$CZ$196,103,FALSE)&gt;7,1,0)</f>
        <v>0</v>
      </c>
      <c r="D128" s="46">
        <f>'Indicator Date hidden2'!BV129</f>
        <v>0.43939393939393939</v>
      </c>
      <c r="E128" s="46">
        <f t="shared" si="12"/>
        <v>2.666666666666667</v>
      </c>
      <c r="F128" s="46">
        <f t="shared" si="13"/>
        <v>1</v>
      </c>
      <c r="G128" s="46">
        <f t="shared" si="14"/>
        <v>5.8585858585858581</v>
      </c>
      <c r="H128" s="46">
        <f t="shared" si="15"/>
        <v>3.4101010101010099</v>
      </c>
    </row>
    <row r="129" spans="1:8">
      <c r="A129" t="s">
        <v>235</v>
      </c>
      <c r="B129">
        <f>'Imputed and missing data hidden'!BU129</f>
        <v>10</v>
      </c>
      <c r="C129" s="43">
        <f>IF(VLOOKUP(A129,'Hazard &amp; Exposure'!$B$6:$CZ$196,103,FALSE)&gt;7,1,0)</f>
        <v>0</v>
      </c>
      <c r="D129" s="46">
        <f>'Indicator Date hidden2'!BV130</f>
        <v>0.1864406779661017</v>
      </c>
      <c r="E129" s="46">
        <f t="shared" si="12"/>
        <v>6.666666666666667</v>
      </c>
      <c r="F129" s="46">
        <f t="shared" si="13"/>
        <v>1</v>
      </c>
      <c r="G129" s="46">
        <f t="shared" si="14"/>
        <v>2.4858757062146886</v>
      </c>
      <c r="H129" s="46">
        <f t="shared" si="15"/>
        <v>3.6610169491525424</v>
      </c>
    </row>
    <row r="130" spans="1:8">
      <c r="A130" t="s">
        <v>238</v>
      </c>
      <c r="B130">
        <f>'Imputed and missing data hidden'!BU130</f>
        <v>8</v>
      </c>
      <c r="C130" s="43">
        <f>IF(VLOOKUP(A130,'Hazard &amp; Exposure'!$B$6:$CZ$196,103,FALSE)&gt;7,1,0)</f>
        <v>0</v>
      </c>
      <c r="D130" s="46">
        <f>'Indicator Date hidden2'!BV131</f>
        <v>0.11475409836065574</v>
      </c>
      <c r="E130" s="46">
        <f t="shared" ref="E130:E161" si="16">IF(B130&gt;B$197,10,10-(B$197-B130)/(B$197-B$196)*10)</f>
        <v>5.333333333333333</v>
      </c>
      <c r="F130" s="46">
        <f t="shared" ref="F130:F161" si="17">IF(C130=1,$B$199,1)</f>
        <v>1</v>
      </c>
      <c r="G130" s="46">
        <f t="shared" ref="G130:G161" si="18">IF(D130&gt;D$197,10,10-(D$197-D130)/(D$197-D$196)*10)</f>
        <v>1.5300546448087431</v>
      </c>
      <c r="H130" s="46">
        <f t="shared" ref="H130:H161" si="19">10-(12.5-AVERAGE(E130,G130)*F130)/12.5*10</f>
        <v>2.7453551912568299</v>
      </c>
    </row>
    <row r="131" spans="1:8">
      <c r="A131" t="s">
        <v>240</v>
      </c>
      <c r="B131">
        <f>'Imputed and missing data hidden'!BU131</f>
        <v>4</v>
      </c>
      <c r="C131" s="43">
        <f>IF(VLOOKUP(A131,'Hazard &amp; Exposure'!$B$6:$CZ$196,103,FALSE)&gt;7,1,0)</f>
        <v>1</v>
      </c>
      <c r="D131" s="46">
        <f>'Indicator Date hidden2'!BV132</f>
        <v>0.34328358208955223</v>
      </c>
      <c r="E131" s="46">
        <f t="shared" si="16"/>
        <v>2.666666666666667</v>
      </c>
      <c r="F131" s="46">
        <f t="shared" si="17"/>
        <v>1.25</v>
      </c>
      <c r="G131" s="46">
        <f t="shared" si="18"/>
        <v>4.577114427860697</v>
      </c>
      <c r="H131" s="46">
        <f t="shared" si="19"/>
        <v>3.621890547263682</v>
      </c>
    </row>
    <row r="132" spans="1:8">
      <c r="A132" t="s">
        <v>242</v>
      </c>
      <c r="B132">
        <f>'Imputed and missing data hidden'!BU132</f>
        <v>18</v>
      </c>
      <c r="C132" s="43">
        <f>IF(VLOOKUP(A132,'Hazard &amp; Exposure'!$B$6:$CZ$196,103,FALSE)&gt;7,1,0)</f>
        <v>0</v>
      </c>
      <c r="D132" s="46">
        <f>'Indicator Date hidden2'!BV133</f>
        <v>0.52941176470588236</v>
      </c>
      <c r="E132" s="46">
        <f t="shared" si="16"/>
        <v>10</v>
      </c>
      <c r="F132" s="46">
        <f t="shared" si="17"/>
        <v>1</v>
      </c>
      <c r="G132" s="46">
        <f t="shared" si="18"/>
        <v>7.0588235294117645</v>
      </c>
      <c r="H132" s="46">
        <f t="shared" si="19"/>
        <v>6.8235294117647065</v>
      </c>
    </row>
    <row r="133" spans="1:8">
      <c r="A133" t="s">
        <v>237</v>
      </c>
      <c r="B133">
        <f>'Imputed and missing data hidden'!BU133</f>
        <v>14</v>
      </c>
      <c r="C133" s="43">
        <f>IF(VLOOKUP(A133,'Hazard &amp; Exposure'!$B$6:$CZ$196,103,FALSE)&gt;7,1,0)</f>
        <v>1</v>
      </c>
      <c r="D133" s="46">
        <f>'Indicator Date hidden2'!BV134</f>
        <v>0.20689655172413793</v>
      </c>
      <c r="E133" s="46">
        <f t="shared" si="16"/>
        <v>9.3333333333333339</v>
      </c>
      <c r="F133" s="46">
        <f t="shared" si="17"/>
        <v>1.25</v>
      </c>
      <c r="G133" s="46">
        <f t="shared" si="18"/>
        <v>2.7586206896551726</v>
      </c>
      <c r="H133" s="46">
        <f t="shared" si="19"/>
        <v>6.0459770114942533</v>
      </c>
    </row>
    <row r="134" spans="1:8">
      <c r="A134" t="s">
        <v>244</v>
      </c>
      <c r="B134">
        <f>'Imputed and missing data hidden'!BU134</f>
        <v>6</v>
      </c>
      <c r="C134" s="43">
        <f>IF(VLOOKUP(A134,'Hazard &amp; Exposure'!$B$6:$CZ$196,103,FALSE)&gt;7,1,0)</f>
        <v>0</v>
      </c>
      <c r="D134" s="46">
        <f>'Indicator Date hidden2'!BV135</f>
        <v>0.23809523809523808</v>
      </c>
      <c r="E134" s="46">
        <f t="shared" si="16"/>
        <v>4</v>
      </c>
      <c r="F134" s="46">
        <f t="shared" si="17"/>
        <v>1</v>
      </c>
      <c r="G134" s="46">
        <f t="shared" si="18"/>
        <v>3.1746031746031758</v>
      </c>
      <c r="H134" s="46">
        <f t="shared" si="19"/>
        <v>2.8698412698412712</v>
      </c>
    </row>
    <row r="135" spans="1:8">
      <c r="A135" t="s">
        <v>246</v>
      </c>
      <c r="B135">
        <f>'Imputed and missing data hidden'!BU135</f>
        <v>7</v>
      </c>
      <c r="C135" s="43">
        <f>IF(VLOOKUP(A135,'Hazard &amp; Exposure'!$B$6:$CZ$196,103,FALSE)&gt;7,1,0)</f>
        <v>0</v>
      </c>
      <c r="D135" s="46">
        <f>'Indicator Date hidden2'!BV136</f>
        <v>0.2857142857142857</v>
      </c>
      <c r="E135" s="46">
        <f t="shared" si="16"/>
        <v>4.666666666666667</v>
      </c>
      <c r="F135" s="46">
        <f t="shared" si="17"/>
        <v>1</v>
      </c>
      <c r="G135" s="46">
        <f t="shared" si="18"/>
        <v>3.8095238095238093</v>
      </c>
      <c r="H135" s="46">
        <f t="shared" si="19"/>
        <v>3.3904761904761891</v>
      </c>
    </row>
    <row r="136" spans="1:8">
      <c r="A136" t="s">
        <v>248</v>
      </c>
      <c r="B136">
        <f>'Imputed and missing data hidden'!BU136</f>
        <v>5</v>
      </c>
      <c r="C136" s="43">
        <f>IF(VLOOKUP(A136,'Hazard &amp; Exposure'!$B$6:$CZ$196,103,FALSE)&gt;7,1,0)</f>
        <v>0</v>
      </c>
      <c r="D136" s="46">
        <f>'Indicator Date hidden2'!BV137</f>
        <v>0.296875</v>
      </c>
      <c r="E136" s="46">
        <f t="shared" si="16"/>
        <v>3.3333333333333339</v>
      </c>
      <c r="F136" s="46">
        <f t="shared" si="17"/>
        <v>1</v>
      </c>
      <c r="G136" s="46">
        <f t="shared" si="18"/>
        <v>3.9583333333333339</v>
      </c>
      <c r="H136" s="46">
        <f t="shared" si="19"/>
        <v>2.9166666666666679</v>
      </c>
    </row>
    <row r="137" spans="1:8">
      <c r="A137" t="s">
        <v>250</v>
      </c>
      <c r="B137">
        <f>'Imputed and missing data hidden'!BU137</f>
        <v>5</v>
      </c>
      <c r="C137" s="43">
        <f>IF(VLOOKUP(A137,'Hazard &amp; Exposure'!$B$6:$CZ$196,103,FALSE)&gt;7,1,0)</f>
        <v>0</v>
      </c>
      <c r="D137" s="46">
        <f>'Indicator Date hidden2'!BV138</f>
        <v>6.0606060606060608E-2</v>
      </c>
      <c r="E137" s="46">
        <f t="shared" si="16"/>
        <v>3.3333333333333339</v>
      </c>
      <c r="F137" s="46">
        <f t="shared" si="17"/>
        <v>1</v>
      </c>
      <c r="G137" s="46">
        <f t="shared" si="18"/>
        <v>0.80808080808080796</v>
      </c>
      <c r="H137" s="46">
        <f t="shared" si="19"/>
        <v>1.6565656565656575</v>
      </c>
    </row>
    <row r="138" spans="1:8">
      <c r="A138" t="s">
        <v>252</v>
      </c>
      <c r="B138">
        <f>'Imputed and missing data hidden'!BU138</f>
        <v>3</v>
      </c>
      <c r="C138" s="43">
        <f>IF(VLOOKUP(A138,'Hazard &amp; Exposure'!$B$6:$CZ$196,103,FALSE)&gt;7,1,0)</f>
        <v>1</v>
      </c>
      <c r="D138" s="46">
        <f>'Indicator Date hidden2'!BV139</f>
        <v>0.16176470588235295</v>
      </c>
      <c r="E138" s="46">
        <f t="shared" si="16"/>
        <v>2</v>
      </c>
      <c r="F138" s="46">
        <f t="shared" si="17"/>
        <v>1.25</v>
      </c>
      <c r="G138" s="46">
        <f t="shared" si="18"/>
        <v>2.1568627450980395</v>
      </c>
      <c r="H138" s="46">
        <f t="shared" si="19"/>
        <v>2.0784313725490193</v>
      </c>
    </row>
    <row r="139" spans="1:8">
      <c r="A139" t="s">
        <v>254</v>
      </c>
      <c r="B139">
        <f>'Imputed and missing data hidden'!BU139</f>
        <v>8</v>
      </c>
      <c r="C139" s="43">
        <f>IF(VLOOKUP(A139,'Hazard &amp; Exposure'!$B$6:$CZ$196,103,FALSE)&gt;7,1,0)</f>
        <v>0</v>
      </c>
      <c r="D139" s="46">
        <f>'Indicator Date hidden2'!BV140</f>
        <v>0.37704918032786883</v>
      </c>
      <c r="E139" s="46">
        <f t="shared" si="16"/>
        <v>5.333333333333333</v>
      </c>
      <c r="F139" s="46">
        <f t="shared" si="17"/>
        <v>1</v>
      </c>
      <c r="G139" s="46">
        <f t="shared" si="18"/>
        <v>5.0273224043715841</v>
      </c>
      <c r="H139" s="46">
        <f t="shared" si="19"/>
        <v>4.1442622950819663</v>
      </c>
    </row>
    <row r="140" spans="1:8">
      <c r="A140" t="s">
        <v>256</v>
      </c>
      <c r="B140">
        <f>'Imputed and missing data hidden'!BU140</f>
        <v>7</v>
      </c>
      <c r="C140" s="43">
        <f>IF(VLOOKUP(A140,'Hazard &amp; Exposure'!$B$6:$CZ$196,103,FALSE)&gt;7,1,0)</f>
        <v>0</v>
      </c>
      <c r="D140" s="46">
        <f>'Indicator Date hidden2'!BV141</f>
        <v>0.25806451612903225</v>
      </c>
      <c r="E140" s="46">
        <f t="shared" si="16"/>
        <v>4.666666666666667</v>
      </c>
      <c r="F140" s="46">
        <f t="shared" si="17"/>
        <v>1</v>
      </c>
      <c r="G140" s="46">
        <f t="shared" si="18"/>
        <v>3.4408602150537639</v>
      </c>
      <c r="H140" s="46">
        <f t="shared" si="19"/>
        <v>3.2430107526881722</v>
      </c>
    </row>
    <row r="141" spans="1:8">
      <c r="A141" t="s">
        <v>258</v>
      </c>
      <c r="B141">
        <f>'Imputed and missing data hidden'!BU141</f>
        <v>11</v>
      </c>
      <c r="C141" s="43">
        <f>IF(VLOOKUP(A141,'Hazard &amp; Exposure'!$B$6:$CZ$196,103,FALSE)&gt;7,1,0)</f>
        <v>0</v>
      </c>
      <c r="D141" s="46">
        <f>'Indicator Date hidden2'!BV142</f>
        <v>0.31666666666666665</v>
      </c>
      <c r="E141" s="46">
        <f t="shared" si="16"/>
        <v>7.3333333333333339</v>
      </c>
      <c r="F141" s="46">
        <f t="shared" si="17"/>
        <v>1</v>
      </c>
      <c r="G141" s="46">
        <f t="shared" si="18"/>
        <v>4.2222222222222214</v>
      </c>
      <c r="H141" s="46">
        <f t="shared" si="19"/>
        <v>4.6222222222222218</v>
      </c>
    </row>
    <row r="142" spans="1:8">
      <c r="A142" t="s">
        <v>260</v>
      </c>
      <c r="B142">
        <f>'Imputed and missing data hidden'!BU142</f>
        <v>8</v>
      </c>
      <c r="C142" s="43">
        <f>IF(VLOOKUP(A142,'Hazard &amp; Exposure'!$B$6:$CZ$196,103,FALSE)&gt;7,1,0)</f>
        <v>0</v>
      </c>
      <c r="D142" s="46">
        <f>'Indicator Date hidden2'!BV143</f>
        <v>0.22580645161290322</v>
      </c>
      <c r="E142" s="46">
        <f t="shared" si="16"/>
        <v>5.333333333333333</v>
      </c>
      <c r="F142" s="46">
        <f t="shared" si="17"/>
        <v>1</v>
      </c>
      <c r="G142" s="46">
        <f t="shared" si="18"/>
        <v>3.0107526881720439</v>
      </c>
      <c r="H142" s="46">
        <f t="shared" si="19"/>
        <v>3.3376344086021508</v>
      </c>
    </row>
    <row r="143" spans="1:8">
      <c r="A143" t="s">
        <v>262</v>
      </c>
      <c r="B143">
        <f>'Imputed and missing data hidden'!BU143</f>
        <v>11</v>
      </c>
      <c r="C143" s="43">
        <f>IF(VLOOKUP(A143,'Hazard &amp; Exposure'!$B$6:$CZ$196,103,FALSE)&gt;7,1,0)</f>
        <v>1</v>
      </c>
      <c r="D143" s="46">
        <f>'Indicator Date hidden2'!BV144</f>
        <v>0.2</v>
      </c>
      <c r="E143" s="46">
        <f t="shared" si="16"/>
        <v>7.3333333333333339</v>
      </c>
      <c r="F143" s="46">
        <f t="shared" si="17"/>
        <v>1.25</v>
      </c>
      <c r="G143" s="46">
        <f t="shared" si="18"/>
        <v>2.6666666666666661</v>
      </c>
      <c r="H143" s="46">
        <f t="shared" si="19"/>
        <v>5</v>
      </c>
    </row>
    <row r="144" spans="1:8">
      <c r="A144" t="s">
        <v>263</v>
      </c>
      <c r="B144">
        <f>'Imputed and missing data hidden'!BU144</f>
        <v>0</v>
      </c>
      <c r="C144" s="43">
        <f>IF(VLOOKUP(A144,'Hazard &amp; Exposure'!$B$6:$CZ$196,103,FALSE)&gt;7,1,0)</f>
        <v>0</v>
      </c>
      <c r="D144" s="46">
        <f>'Indicator Date hidden2'!BV145</f>
        <v>0.15714285714285714</v>
      </c>
      <c r="E144" s="46">
        <f t="shared" si="16"/>
        <v>0</v>
      </c>
      <c r="F144" s="46">
        <f t="shared" si="17"/>
        <v>1</v>
      </c>
      <c r="G144" s="46">
        <f t="shared" si="18"/>
        <v>2.0952380952380958</v>
      </c>
      <c r="H144" s="46">
        <f t="shared" si="19"/>
        <v>0.83809523809523867</v>
      </c>
    </row>
    <row r="145" spans="1:8">
      <c r="A145" t="s">
        <v>265</v>
      </c>
      <c r="B145">
        <f>'Imputed and missing data hidden'!BU145</f>
        <v>22</v>
      </c>
      <c r="C145" s="43">
        <f>IF(VLOOKUP(A145,'Hazard &amp; Exposure'!$B$6:$CZ$196,103,FALSE)&gt;7,1,0)</f>
        <v>0</v>
      </c>
      <c r="D145" s="46">
        <f>'Indicator Date hidden2'!BV146</f>
        <v>0.5</v>
      </c>
      <c r="E145" s="46">
        <f t="shared" si="16"/>
        <v>10</v>
      </c>
      <c r="F145" s="46">
        <f t="shared" si="17"/>
        <v>1</v>
      </c>
      <c r="G145" s="46">
        <f t="shared" si="18"/>
        <v>6.666666666666667</v>
      </c>
      <c r="H145" s="46">
        <f t="shared" si="19"/>
        <v>6.6666666666666679</v>
      </c>
    </row>
    <row r="146" spans="1:8">
      <c r="A146" t="s">
        <v>267</v>
      </c>
      <c r="B146">
        <f>'Imputed and missing data hidden'!BU146</f>
        <v>12</v>
      </c>
      <c r="C146" s="43">
        <f>IF(VLOOKUP(A146,'Hazard &amp; Exposure'!$B$6:$CZ$196,103,FALSE)&gt;7,1,0)</f>
        <v>0</v>
      </c>
      <c r="D146" s="46">
        <f>'Indicator Date hidden2'!BV147</f>
        <v>0.94915254237288138</v>
      </c>
      <c r="E146" s="46">
        <f t="shared" si="16"/>
        <v>8</v>
      </c>
      <c r="F146" s="46">
        <f t="shared" si="17"/>
        <v>1</v>
      </c>
      <c r="G146" s="46">
        <f t="shared" si="18"/>
        <v>10</v>
      </c>
      <c r="H146" s="46">
        <f t="shared" si="19"/>
        <v>7.1999999999999993</v>
      </c>
    </row>
    <row r="147" spans="1:8">
      <c r="A147" t="s">
        <v>269</v>
      </c>
      <c r="B147">
        <f>'Imputed and missing data hidden'!BU147</f>
        <v>17</v>
      </c>
      <c r="C147" s="43">
        <f>IF(VLOOKUP(A147,'Hazard &amp; Exposure'!$B$6:$CZ$196,103,FALSE)&gt;7,1,0)</f>
        <v>0</v>
      </c>
      <c r="D147" s="46">
        <f>'Indicator Date hidden2'!BV148</f>
        <v>0.57692307692307687</v>
      </c>
      <c r="E147" s="46">
        <f t="shared" si="16"/>
        <v>10</v>
      </c>
      <c r="F147" s="46">
        <f t="shared" si="17"/>
        <v>1</v>
      </c>
      <c r="G147" s="46">
        <f t="shared" si="18"/>
        <v>7.6923076923076916</v>
      </c>
      <c r="H147" s="46">
        <f t="shared" si="19"/>
        <v>7.0769230769230775</v>
      </c>
    </row>
    <row r="148" spans="1:8">
      <c r="A148" t="s">
        <v>271</v>
      </c>
      <c r="B148">
        <f>'Imputed and missing data hidden'!BU148</f>
        <v>10</v>
      </c>
      <c r="C148" s="43">
        <f>IF(VLOOKUP(A148,'Hazard &amp; Exposure'!$B$6:$CZ$196,103,FALSE)&gt;7,1,0)</f>
        <v>0</v>
      </c>
      <c r="D148" s="46">
        <f>'Indicator Date hidden2'!BV149</f>
        <v>0.68965517241379315</v>
      </c>
      <c r="E148" s="46">
        <f t="shared" si="16"/>
        <v>6.666666666666667</v>
      </c>
      <c r="F148" s="46">
        <f t="shared" si="17"/>
        <v>1</v>
      </c>
      <c r="G148" s="46">
        <f t="shared" si="18"/>
        <v>9.1954022988505759</v>
      </c>
      <c r="H148" s="46">
        <f t="shared" si="19"/>
        <v>6.3448275862068968</v>
      </c>
    </row>
    <row r="149" spans="1:8">
      <c r="A149" t="s">
        <v>273</v>
      </c>
      <c r="B149">
        <f>'Imputed and missing data hidden'!BU149</f>
        <v>1</v>
      </c>
      <c r="C149" s="43">
        <f>IF(VLOOKUP(A149,'Hazard &amp; Exposure'!$B$6:$CZ$196,103,FALSE)&gt;7,1,0)</f>
        <v>0</v>
      </c>
      <c r="D149" s="46">
        <f>'Indicator Date hidden2'!BV150</f>
        <v>0.45454545454545453</v>
      </c>
      <c r="E149" s="46">
        <f t="shared" si="16"/>
        <v>0.66666666666666607</v>
      </c>
      <c r="F149" s="46">
        <f t="shared" si="17"/>
        <v>1</v>
      </c>
      <c r="G149" s="46">
        <f t="shared" si="18"/>
        <v>6.0606060606060606</v>
      </c>
      <c r="H149" s="46">
        <f t="shared" si="19"/>
        <v>2.6909090909090905</v>
      </c>
    </row>
    <row r="150" spans="1:8">
      <c r="A150" t="s">
        <v>275</v>
      </c>
      <c r="B150">
        <f>'Imputed and missing data hidden'!BU150</f>
        <v>9</v>
      </c>
      <c r="C150" s="43">
        <f>IF(VLOOKUP(A150,'Hazard &amp; Exposure'!$B$6:$CZ$196,103,FALSE)&gt;7,1,0)</f>
        <v>0</v>
      </c>
      <c r="D150" s="46">
        <f>'Indicator Date hidden2'!BV151</f>
        <v>3.2786885245901641E-2</v>
      </c>
      <c r="E150" s="46">
        <f t="shared" si="16"/>
        <v>6</v>
      </c>
      <c r="F150" s="46">
        <f t="shared" si="17"/>
        <v>1</v>
      </c>
      <c r="G150" s="46">
        <f t="shared" si="18"/>
        <v>0.43715846994535568</v>
      </c>
      <c r="H150" s="46">
        <f t="shared" si="19"/>
        <v>2.5748633879781426</v>
      </c>
    </row>
    <row r="151" spans="1:8">
      <c r="A151" t="s">
        <v>277</v>
      </c>
      <c r="B151">
        <f>'Imputed and missing data hidden'!BU151</f>
        <v>0</v>
      </c>
      <c r="C151" s="43">
        <f>IF(VLOOKUP(A151,'Hazard &amp; Exposure'!$B$6:$CZ$196,103,FALSE)&gt;7,1,0)</f>
        <v>0</v>
      </c>
      <c r="D151" s="46">
        <f>'Indicator Date hidden2'!BV152</f>
        <v>0.14084507042253522</v>
      </c>
      <c r="E151" s="46">
        <f t="shared" si="16"/>
        <v>0</v>
      </c>
      <c r="F151" s="46">
        <f t="shared" si="17"/>
        <v>1</v>
      </c>
      <c r="G151" s="46">
        <f t="shared" si="18"/>
        <v>1.8779342723004699</v>
      </c>
      <c r="H151" s="46">
        <f t="shared" si="19"/>
        <v>0.75117370892018798</v>
      </c>
    </row>
    <row r="152" spans="1:8">
      <c r="A152" t="s">
        <v>279</v>
      </c>
      <c r="B152">
        <f>'Imputed and missing data hidden'!BU152</f>
        <v>5</v>
      </c>
      <c r="C152" s="43">
        <f>IF(VLOOKUP(A152,'Hazard &amp; Exposure'!$B$6:$CZ$196,103,FALSE)&gt;7,1,0)</f>
        <v>0</v>
      </c>
      <c r="D152" s="46">
        <f>'Indicator Date hidden2'!BV153</f>
        <v>0.21212121212121213</v>
      </c>
      <c r="E152" s="46">
        <f t="shared" si="16"/>
        <v>3.3333333333333339</v>
      </c>
      <c r="F152" s="46">
        <f t="shared" si="17"/>
        <v>1</v>
      </c>
      <c r="G152" s="46">
        <f t="shared" si="18"/>
        <v>2.8282828282828287</v>
      </c>
      <c r="H152" s="46">
        <f t="shared" si="19"/>
        <v>2.4646464646464654</v>
      </c>
    </row>
    <row r="153" spans="1:8">
      <c r="A153" t="s">
        <v>281</v>
      </c>
      <c r="B153">
        <f>'Imputed and missing data hidden'!BU153</f>
        <v>8</v>
      </c>
      <c r="C153" s="43">
        <f>IF(VLOOKUP(A153,'Hazard &amp; Exposure'!$B$6:$CZ$196,103,FALSE)&gt;7,1,0)</f>
        <v>0</v>
      </c>
      <c r="D153" s="46">
        <f>'Indicator Date hidden2'!BV154</f>
        <v>0.59322033898305082</v>
      </c>
      <c r="E153" s="46">
        <f t="shared" si="16"/>
        <v>5.333333333333333</v>
      </c>
      <c r="F153" s="46">
        <f t="shared" si="17"/>
        <v>1</v>
      </c>
      <c r="G153" s="46">
        <f t="shared" si="18"/>
        <v>7.9096045197740104</v>
      </c>
      <c r="H153" s="46">
        <f t="shared" si="19"/>
        <v>5.2971751412429366</v>
      </c>
    </row>
    <row r="154" spans="1:8">
      <c r="A154" t="s">
        <v>283</v>
      </c>
      <c r="B154">
        <f>'Imputed and missing data hidden'!BU154</f>
        <v>0</v>
      </c>
      <c r="C154" s="43">
        <f>IF(VLOOKUP(A154,'Hazard &amp; Exposure'!$B$6:$CZ$196,103,FALSE)&gt;7,1,0)</f>
        <v>0</v>
      </c>
      <c r="D154" s="46">
        <f>'Indicator Date hidden2'!BV155</f>
        <v>0.22535211267605634</v>
      </c>
      <c r="E154" s="46">
        <f t="shared" si="16"/>
        <v>0</v>
      </c>
      <c r="F154" s="46">
        <f t="shared" si="17"/>
        <v>1</v>
      </c>
      <c r="G154" s="46">
        <f t="shared" si="18"/>
        <v>3.004694835680751</v>
      </c>
      <c r="H154" s="46">
        <f t="shared" si="19"/>
        <v>1.2018779342723001</v>
      </c>
    </row>
    <row r="155" spans="1:8">
      <c r="A155" t="s">
        <v>285</v>
      </c>
      <c r="B155">
        <f>'Imputed and missing data hidden'!BU155</f>
        <v>12</v>
      </c>
      <c r="C155" s="43">
        <f>IF(VLOOKUP(A155,'Hazard &amp; Exposure'!$B$6:$CZ$196,103,FALSE)&gt;7,1,0)</f>
        <v>0</v>
      </c>
      <c r="D155" s="46">
        <f>'Indicator Date hidden2'!BV156</f>
        <v>8.4745762711864403E-2</v>
      </c>
      <c r="E155" s="46">
        <f t="shared" si="16"/>
        <v>8</v>
      </c>
      <c r="F155" s="46">
        <f t="shared" si="17"/>
        <v>1</v>
      </c>
      <c r="G155" s="46">
        <f t="shared" si="18"/>
        <v>1.1299435028248581</v>
      </c>
      <c r="H155" s="46">
        <f t="shared" si="19"/>
        <v>3.6519774011299431</v>
      </c>
    </row>
    <row r="156" spans="1:8">
      <c r="A156" t="s">
        <v>287</v>
      </c>
      <c r="B156">
        <f>'Imputed and missing data hidden'!BU156</f>
        <v>9</v>
      </c>
      <c r="C156" s="43">
        <f>IF(VLOOKUP(A156,'Hazard &amp; Exposure'!$B$6:$CZ$196,103,FALSE)&gt;7,1,0)</f>
        <v>0</v>
      </c>
      <c r="D156" s="46">
        <f>'Indicator Date hidden2'!BV157</f>
        <v>0.14754098360655737</v>
      </c>
      <c r="E156" s="46">
        <f t="shared" si="16"/>
        <v>6</v>
      </c>
      <c r="F156" s="46">
        <f t="shared" si="17"/>
        <v>1</v>
      </c>
      <c r="G156" s="46">
        <f t="shared" si="18"/>
        <v>1.967213114754097</v>
      </c>
      <c r="H156" s="46">
        <f t="shared" si="19"/>
        <v>3.1868852459016388</v>
      </c>
    </row>
    <row r="157" spans="1:8">
      <c r="A157" t="s">
        <v>289</v>
      </c>
      <c r="B157">
        <f>'Imputed and missing data hidden'!BU157</f>
        <v>11</v>
      </c>
      <c r="C157" s="43">
        <f>IF(VLOOKUP(A157,'Hazard &amp; Exposure'!$B$6:$CZ$196,103,FALSE)&gt;7,1,0)</f>
        <v>0</v>
      </c>
      <c r="D157" s="46">
        <f>'Indicator Date hidden2'!BV158</f>
        <v>6.8965517241379309E-2</v>
      </c>
      <c r="E157" s="46">
        <f t="shared" si="16"/>
        <v>7.3333333333333339</v>
      </c>
      <c r="F157" s="46">
        <f t="shared" si="17"/>
        <v>1</v>
      </c>
      <c r="G157" s="46">
        <f t="shared" si="18"/>
        <v>0.91954022988505812</v>
      </c>
      <c r="H157" s="46">
        <f t="shared" si="19"/>
        <v>3.3011494252873579</v>
      </c>
    </row>
    <row r="158" spans="1:8">
      <c r="A158" t="s">
        <v>291</v>
      </c>
      <c r="B158">
        <f>'Imputed and missing data hidden'!BU158</f>
        <v>9</v>
      </c>
      <c r="C158" s="43">
        <f>IF(VLOOKUP(A158,'Hazard &amp; Exposure'!$B$6:$CZ$196,103,FALSE)&gt;7,1,0)</f>
        <v>0</v>
      </c>
      <c r="D158" s="46">
        <f>'Indicator Date hidden2'!BV159</f>
        <v>0.50819672131147542</v>
      </c>
      <c r="E158" s="46">
        <f t="shared" si="16"/>
        <v>6</v>
      </c>
      <c r="F158" s="46">
        <f t="shared" si="17"/>
        <v>1</v>
      </c>
      <c r="G158" s="46">
        <f t="shared" si="18"/>
        <v>6.7759562841530059</v>
      </c>
      <c r="H158" s="46">
        <f t="shared" si="19"/>
        <v>5.110382513661202</v>
      </c>
    </row>
    <row r="159" spans="1:8">
      <c r="A159" t="s">
        <v>293</v>
      </c>
      <c r="B159">
        <f>'Imputed and missing data hidden'!BU159</f>
        <v>8</v>
      </c>
      <c r="C159" s="43">
        <f>IF(VLOOKUP(A159,'Hazard &amp; Exposure'!$B$6:$CZ$196,103,FALSE)&gt;7,1,0)</f>
        <v>1</v>
      </c>
      <c r="D159" s="46">
        <f>'Indicator Date hidden2'!BV160</f>
        <v>0.2857142857142857</v>
      </c>
      <c r="E159" s="46">
        <f t="shared" si="16"/>
        <v>5.333333333333333</v>
      </c>
      <c r="F159" s="46">
        <f t="shared" si="17"/>
        <v>1.25</v>
      </c>
      <c r="G159" s="46">
        <f t="shared" si="18"/>
        <v>3.8095238095238093</v>
      </c>
      <c r="H159" s="46">
        <f t="shared" si="19"/>
        <v>4.5714285714285712</v>
      </c>
    </row>
    <row r="160" spans="1:8">
      <c r="A160" t="s">
        <v>295</v>
      </c>
      <c r="B160">
        <f>'Imputed and missing data hidden'!BU160</f>
        <v>0</v>
      </c>
      <c r="C160" s="43">
        <f>IF(VLOOKUP(A160,'Hazard &amp; Exposure'!$B$6:$CZ$196,103,FALSE)&gt;7,1,0)</f>
        <v>0</v>
      </c>
      <c r="D160" s="46">
        <f>'Indicator Date hidden2'!BV161</f>
        <v>0.352112676056338</v>
      </c>
      <c r="E160" s="46">
        <f t="shared" si="16"/>
        <v>0</v>
      </c>
      <c r="F160" s="46">
        <f t="shared" si="17"/>
        <v>1</v>
      </c>
      <c r="G160" s="46">
        <f t="shared" si="18"/>
        <v>4.694835680751174</v>
      </c>
      <c r="H160" s="46">
        <f t="shared" si="19"/>
        <v>1.8779342723004699</v>
      </c>
    </row>
    <row r="161" spans="1:8">
      <c r="A161" t="s">
        <v>298</v>
      </c>
      <c r="B161">
        <f>'Imputed and missing data hidden'!BU161</f>
        <v>7</v>
      </c>
      <c r="C161" s="43">
        <f>IF(VLOOKUP(A161,'Hazard &amp; Exposure'!$B$6:$CZ$196,103,FALSE)&gt;7,1,0)</f>
        <v>1</v>
      </c>
      <c r="D161" s="46">
        <f>'Indicator Date hidden2'!BV162</f>
        <v>0.578125</v>
      </c>
      <c r="E161" s="46">
        <f t="shared" si="16"/>
        <v>4.666666666666667</v>
      </c>
      <c r="F161" s="46">
        <f t="shared" si="17"/>
        <v>1.25</v>
      </c>
      <c r="G161" s="46">
        <f t="shared" si="18"/>
        <v>7.7083333333333339</v>
      </c>
      <c r="H161" s="46">
        <f t="shared" si="19"/>
        <v>6.1875</v>
      </c>
    </row>
    <row r="162" spans="1:8">
      <c r="A162" t="s">
        <v>300</v>
      </c>
      <c r="B162">
        <f>'Imputed and missing data hidden'!BU162</f>
        <v>9</v>
      </c>
      <c r="C162" s="43">
        <f>IF(VLOOKUP(A162,'Hazard &amp; Exposure'!$B$6:$CZ$196,103,FALSE)&gt;7,1,0)</f>
        <v>0</v>
      </c>
      <c r="D162" s="46">
        <f>'Indicator Date hidden2'!BV163</f>
        <v>0.18333333333333332</v>
      </c>
      <c r="E162" s="46">
        <f t="shared" ref="E162:E192" si="20">IF(B162&gt;B$197,10,10-(B$197-B162)/(B$197-B$196)*10)</f>
        <v>6</v>
      </c>
      <c r="F162" s="46">
        <f t="shared" ref="F162:F192" si="21">IF(C162=1,$B$199,1)</f>
        <v>1</v>
      </c>
      <c r="G162" s="46">
        <f t="shared" ref="G162:G192" si="22">IF(D162&gt;D$197,10,10-(D$197-D162)/(D$197-D$196)*10)</f>
        <v>2.4444444444444446</v>
      </c>
      <c r="H162" s="46">
        <f t="shared" ref="H162:H192" si="23">10-(12.5-AVERAGE(E162,G162)*F162)/12.5*10</f>
        <v>3.3777777777777773</v>
      </c>
    </row>
    <row r="163" spans="1:8">
      <c r="A163" t="s">
        <v>302</v>
      </c>
      <c r="B163">
        <f>'Imputed and missing data hidden'!BU163</f>
        <v>5</v>
      </c>
      <c r="C163" s="43">
        <f>IF(VLOOKUP(A163,'Hazard &amp; Exposure'!$B$6:$CZ$196,103,FALSE)&gt;7,1,0)</f>
        <v>0</v>
      </c>
      <c r="D163" s="46">
        <f>'Indicator Date hidden2'!BV164</f>
        <v>0.19696969696969696</v>
      </c>
      <c r="E163" s="46">
        <f t="shared" si="20"/>
        <v>3.3333333333333339</v>
      </c>
      <c r="F163" s="46">
        <f t="shared" si="21"/>
        <v>1</v>
      </c>
      <c r="G163" s="46">
        <f t="shared" si="22"/>
        <v>2.6262626262626263</v>
      </c>
      <c r="H163" s="46">
        <f t="shared" si="23"/>
        <v>2.3838383838383841</v>
      </c>
    </row>
    <row r="164" spans="1:8">
      <c r="A164" t="s">
        <v>304</v>
      </c>
      <c r="B164">
        <f>'Imputed and missing data hidden'!BU164</f>
        <v>0</v>
      </c>
      <c r="C164" s="43">
        <f>IF(VLOOKUP(A164,'Hazard &amp; Exposure'!$B$6:$CZ$196,103,FALSE)&gt;7,1,0)</f>
        <v>1</v>
      </c>
      <c r="D164" s="46">
        <f>'Indicator Date hidden2'!BV165</f>
        <v>0.56338028169014087</v>
      </c>
      <c r="E164" s="46">
        <f t="shared" si="20"/>
        <v>0</v>
      </c>
      <c r="F164" s="46">
        <f t="shared" si="21"/>
        <v>1.25</v>
      </c>
      <c r="G164" s="46">
        <f t="shared" si="22"/>
        <v>7.511737089201878</v>
      </c>
      <c r="H164" s="46">
        <f t="shared" si="23"/>
        <v>3.755868544600939</v>
      </c>
    </row>
    <row r="165" spans="1:8">
      <c r="A165" t="s">
        <v>306</v>
      </c>
      <c r="B165">
        <f>'Imputed and missing data hidden'!BU165</f>
        <v>6</v>
      </c>
      <c r="C165" s="43">
        <f>IF(VLOOKUP(A165,'Hazard &amp; Exposure'!$B$6:$CZ$196,103,FALSE)&gt;7,1,0)</f>
        <v>0</v>
      </c>
      <c r="D165" s="46">
        <f>'Indicator Date hidden2'!BV166</f>
        <v>0.20634920634920634</v>
      </c>
      <c r="E165" s="46">
        <f t="shared" si="20"/>
        <v>4</v>
      </c>
      <c r="F165" s="46">
        <f t="shared" si="21"/>
        <v>1</v>
      </c>
      <c r="G165" s="46">
        <f t="shared" si="22"/>
        <v>2.7513227513227498</v>
      </c>
      <c r="H165" s="46">
        <f t="shared" si="23"/>
        <v>2.7005291005291001</v>
      </c>
    </row>
    <row r="166" spans="1:8">
      <c r="A166" t="s">
        <v>309</v>
      </c>
      <c r="B166">
        <f>'Imputed and missing data hidden'!BU166</f>
        <v>12</v>
      </c>
      <c r="C166" s="43">
        <f>IF(VLOOKUP(A166,'Hazard &amp; Exposure'!$B$6:$CZ$196,103,FALSE)&gt;7,1,0)</f>
        <v>0</v>
      </c>
      <c r="D166" s="46">
        <f>'Indicator Date hidden2'!BV167</f>
        <v>-3.5087719298245612E-2</v>
      </c>
      <c r="E166" s="46">
        <f t="shared" si="20"/>
        <v>8</v>
      </c>
      <c r="F166" s="46">
        <f t="shared" si="21"/>
        <v>1</v>
      </c>
      <c r="G166" s="46">
        <f t="shared" si="22"/>
        <v>-0.46783625730994061</v>
      </c>
      <c r="H166" s="46">
        <f t="shared" si="23"/>
        <v>3.0128654970760236</v>
      </c>
    </row>
    <row r="167" spans="1:8">
      <c r="A167" t="s">
        <v>311</v>
      </c>
      <c r="B167">
        <f>'Imputed and missing data hidden'!BU167</f>
        <v>11</v>
      </c>
      <c r="C167" s="43">
        <f>IF(VLOOKUP(A167,'Hazard &amp; Exposure'!$B$6:$CZ$196,103,FALSE)&gt;7,1,0)</f>
        <v>0</v>
      </c>
      <c r="D167" s="46">
        <f>'Indicator Date hidden2'!BV168</f>
        <v>3.4482758620689655E-2</v>
      </c>
      <c r="E167" s="46">
        <f t="shared" si="20"/>
        <v>7.3333333333333339</v>
      </c>
      <c r="F167" s="46">
        <f t="shared" si="21"/>
        <v>1</v>
      </c>
      <c r="G167" s="46">
        <f t="shared" si="22"/>
        <v>0.45977011494252906</v>
      </c>
      <c r="H167" s="46">
        <f t="shared" si="23"/>
        <v>3.1172413793103457</v>
      </c>
    </row>
    <row r="168" spans="1:8">
      <c r="A168" t="s">
        <v>313</v>
      </c>
      <c r="B168">
        <f>'Imputed and missing data hidden'!BU168</f>
        <v>6</v>
      </c>
      <c r="C168" s="43">
        <f>IF(VLOOKUP(A168,'Hazard &amp; Exposure'!$B$6:$CZ$196,103,FALSE)&gt;7,1,0)</f>
        <v>1</v>
      </c>
      <c r="D168" s="46">
        <f>'Indicator Date hidden2'!BV169</f>
        <v>0.64615384615384619</v>
      </c>
      <c r="E168" s="46">
        <f t="shared" si="20"/>
        <v>4</v>
      </c>
      <c r="F168" s="46">
        <f t="shared" si="21"/>
        <v>1.25</v>
      </c>
      <c r="G168" s="46">
        <f t="shared" si="22"/>
        <v>8.6153846153846168</v>
      </c>
      <c r="H168" s="46">
        <f t="shared" si="23"/>
        <v>6.3076923076923084</v>
      </c>
    </row>
    <row r="169" spans="1:8">
      <c r="A169" t="s">
        <v>315</v>
      </c>
      <c r="B169">
        <f>'Imputed and missing data hidden'!BU169</f>
        <v>6</v>
      </c>
      <c r="C169" s="43">
        <f>IF(VLOOKUP(A169,'Hazard &amp; Exposure'!$B$6:$CZ$196,103,FALSE)&gt;7,1,0)</f>
        <v>0</v>
      </c>
      <c r="D169" s="46">
        <f>'Indicator Date hidden2'!BV170</f>
        <v>0.56923076923076921</v>
      </c>
      <c r="E169" s="46">
        <f t="shared" si="20"/>
        <v>4</v>
      </c>
      <c r="F169" s="46">
        <f t="shared" si="21"/>
        <v>1</v>
      </c>
      <c r="G169" s="46">
        <f t="shared" si="22"/>
        <v>7.5897435897435894</v>
      </c>
      <c r="H169" s="46">
        <f t="shared" si="23"/>
        <v>4.6358974358974354</v>
      </c>
    </row>
    <row r="170" spans="1:8">
      <c r="A170" t="s">
        <v>317</v>
      </c>
      <c r="B170">
        <f>'Imputed and missing data hidden'!BU170</f>
        <v>0</v>
      </c>
      <c r="C170" s="43">
        <f>IF(VLOOKUP(A170,'Hazard &amp; Exposure'!$B$6:$CZ$196,103,FALSE)&gt;7,1,0)</f>
        <v>0</v>
      </c>
      <c r="D170" s="46">
        <f>'Indicator Date hidden2'!BV171</f>
        <v>0.25714285714285712</v>
      </c>
      <c r="E170" s="46">
        <f t="shared" si="20"/>
        <v>0</v>
      </c>
      <c r="F170" s="46">
        <f t="shared" si="21"/>
        <v>1</v>
      </c>
      <c r="G170" s="46">
        <f t="shared" si="22"/>
        <v>3.4285714285714288</v>
      </c>
      <c r="H170" s="46">
        <f t="shared" si="23"/>
        <v>1.3714285714285719</v>
      </c>
    </row>
    <row r="171" spans="1:8">
      <c r="A171" t="s">
        <v>318</v>
      </c>
      <c r="B171">
        <f>'Imputed and missing data hidden'!BU171</f>
        <v>4</v>
      </c>
      <c r="C171" s="43">
        <f>IF(VLOOKUP(A171,'Hazard &amp; Exposure'!$B$6:$CZ$196,103,FALSE)&gt;7,1,0)</f>
        <v>0</v>
      </c>
      <c r="D171" s="46">
        <f>'Indicator Date hidden2'!BV172</f>
        <v>6.0606060606060608E-2</v>
      </c>
      <c r="E171" s="46">
        <f t="shared" si="20"/>
        <v>2.666666666666667</v>
      </c>
      <c r="F171" s="46">
        <f t="shared" si="21"/>
        <v>1</v>
      </c>
      <c r="G171" s="46">
        <f t="shared" si="22"/>
        <v>0.80808080808080796</v>
      </c>
      <c r="H171" s="46">
        <f t="shared" si="23"/>
        <v>1.38989898989899</v>
      </c>
    </row>
    <row r="172" spans="1:8">
      <c r="A172" t="s">
        <v>91</v>
      </c>
      <c r="B172">
        <f>'Imputed and missing data hidden'!BU172</f>
        <v>5</v>
      </c>
      <c r="C172" s="43">
        <f>IF(VLOOKUP(A172,'Hazard &amp; Exposure'!$B$6:$CZ$196,103,FALSE)&gt;7,1,0)</f>
        <v>0</v>
      </c>
      <c r="D172" s="46">
        <f>'Indicator Date hidden2'!BV173</f>
        <v>0.64615384615384619</v>
      </c>
      <c r="E172" s="46">
        <f t="shared" si="20"/>
        <v>3.3333333333333339</v>
      </c>
      <c r="F172" s="46">
        <f t="shared" si="21"/>
        <v>1</v>
      </c>
      <c r="G172" s="46">
        <f t="shared" si="22"/>
        <v>8.6153846153846168</v>
      </c>
      <c r="H172" s="46">
        <f t="shared" si="23"/>
        <v>4.7794871794871803</v>
      </c>
    </row>
    <row r="173" spans="1:8">
      <c r="A173" t="s">
        <v>320</v>
      </c>
      <c r="B173">
        <f>'Imputed and missing data hidden'!BU173</f>
        <v>0</v>
      </c>
      <c r="C173" s="43">
        <f>IF(VLOOKUP(A173,'Hazard &amp; Exposure'!$B$6:$CZ$196,103,FALSE)&gt;7,1,0)</f>
        <v>0</v>
      </c>
      <c r="D173" s="46">
        <f>'Indicator Date hidden2'!BV174</f>
        <v>0.23943661971830985</v>
      </c>
      <c r="E173" s="46">
        <f t="shared" si="20"/>
        <v>0</v>
      </c>
      <c r="F173" s="46">
        <f t="shared" si="21"/>
        <v>1</v>
      </c>
      <c r="G173" s="46">
        <f t="shared" si="22"/>
        <v>3.1924882629107989</v>
      </c>
      <c r="H173" s="46">
        <f t="shared" si="23"/>
        <v>1.2769953051643199</v>
      </c>
    </row>
    <row r="174" spans="1:8">
      <c r="A174" t="s">
        <v>322</v>
      </c>
      <c r="B174">
        <f>'Imputed and missing data hidden'!BU174</f>
        <v>11</v>
      </c>
      <c r="C174" s="43">
        <f>IF(VLOOKUP(A174,'Hazard &amp; Exposure'!$B$6:$CZ$196,103,FALSE)&gt;7,1,0)</f>
        <v>0</v>
      </c>
      <c r="D174" s="46">
        <f>'Indicator Date hidden2'!BV175</f>
        <v>0.48275862068965519</v>
      </c>
      <c r="E174" s="46">
        <f t="shared" si="20"/>
        <v>7.3333333333333339</v>
      </c>
      <c r="F174" s="46">
        <f t="shared" si="21"/>
        <v>1</v>
      </c>
      <c r="G174" s="46">
        <f t="shared" si="22"/>
        <v>6.4367816091954033</v>
      </c>
      <c r="H174" s="46">
        <f t="shared" si="23"/>
        <v>5.5080459770114949</v>
      </c>
    </row>
    <row r="175" spans="1:8">
      <c r="A175" t="s">
        <v>324</v>
      </c>
      <c r="B175">
        <f>'Imputed and missing data hidden'!BU175</f>
        <v>11</v>
      </c>
      <c r="C175" s="43">
        <f>IF(VLOOKUP(A175,'Hazard &amp; Exposure'!$B$6:$CZ$196,103,FALSE)&gt;7,1,0)</f>
        <v>0</v>
      </c>
      <c r="D175" s="46">
        <f>'Indicator Date hidden2'!BV176</f>
        <v>0.5423728813559322</v>
      </c>
      <c r="E175" s="46">
        <f t="shared" si="20"/>
        <v>7.3333333333333339</v>
      </c>
      <c r="F175" s="46">
        <f t="shared" si="21"/>
        <v>1</v>
      </c>
      <c r="G175" s="46">
        <f t="shared" si="22"/>
        <v>7.231638418079096</v>
      </c>
      <c r="H175" s="46">
        <f t="shared" si="23"/>
        <v>5.825988700564972</v>
      </c>
    </row>
    <row r="176" spans="1:8">
      <c r="A176" t="s">
        <v>326</v>
      </c>
      <c r="B176">
        <f>'Imputed and missing data hidden'!BU176</f>
        <v>2</v>
      </c>
      <c r="C176" s="43">
        <f>IF(VLOOKUP(A176,'Hazard &amp; Exposure'!$B$6:$CZ$196,103,FALSE)&gt;7,1,0)</f>
        <v>0</v>
      </c>
      <c r="D176" s="46">
        <f>'Indicator Date hidden2'!BV177</f>
        <v>0.27941176470588236</v>
      </c>
      <c r="E176" s="46">
        <f t="shared" si="20"/>
        <v>1.3333333333333321</v>
      </c>
      <c r="F176" s="46">
        <f t="shared" si="21"/>
        <v>1</v>
      </c>
      <c r="G176" s="46">
        <f t="shared" si="22"/>
        <v>3.7254901960784315</v>
      </c>
      <c r="H176" s="46">
        <f t="shared" si="23"/>
        <v>2.0235294117647058</v>
      </c>
    </row>
    <row r="177" spans="1:8">
      <c r="A177" t="s">
        <v>328</v>
      </c>
      <c r="B177">
        <f>'Imputed and missing data hidden'!BU177</f>
        <v>10</v>
      </c>
      <c r="C177" s="43">
        <f>IF(VLOOKUP(A177,'Hazard &amp; Exposure'!$B$6:$CZ$196,103,FALSE)&gt;7,1,0)</f>
        <v>1</v>
      </c>
      <c r="D177" s="46">
        <f>'Indicator Date hidden2'!BV178</f>
        <v>0.55737704918032782</v>
      </c>
      <c r="E177" s="46">
        <f t="shared" si="20"/>
        <v>6.666666666666667</v>
      </c>
      <c r="F177" s="46">
        <f t="shared" si="21"/>
        <v>1.25</v>
      </c>
      <c r="G177" s="46">
        <f t="shared" si="22"/>
        <v>7.4316939890710376</v>
      </c>
      <c r="H177" s="46">
        <f t="shared" si="23"/>
        <v>7.0491803278688518</v>
      </c>
    </row>
    <row r="178" spans="1:8">
      <c r="A178" t="s">
        <v>330</v>
      </c>
      <c r="B178">
        <f>'Imputed and missing data hidden'!BU178</f>
        <v>8</v>
      </c>
      <c r="C178" s="43">
        <f>IF(VLOOKUP(A178,'Hazard &amp; Exposure'!$B$6:$CZ$196,103,FALSE)&gt;7,1,0)</f>
        <v>0</v>
      </c>
      <c r="D178" s="46">
        <f>'Indicator Date hidden2'!BV179</f>
        <v>0.50793650793650791</v>
      </c>
      <c r="E178" s="46">
        <f t="shared" si="20"/>
        <v>5.333333333333333</v>
      </c>
      <c r="F178" s="46">
        <f t="shared" si="21"/>
        <v>1</v>
      </c>
      <c r="G178" s="46">
        <f t="shared" si="22"/>
        <v>6.7724867724867721</v>
      </c>
      <c r="H178" s="46">
        <f t="shared" si="23"/>
        <v>4.8423280423280417</v>
      </c>
    </row>
    <row r="179" spans="1:8">
      <c r="A179" t="s">
        <v>332</v>
      </c>
      <c r="B179">
        <f>'Imputed and missing data hidden'!BU179</f>
        <v>16</v>
      </c>
      <c r="C179" s="43">
        <f>IF(VLOOKUP(A179,'Hazard &amp; Exposure'!$B$6:$CZ$196,103,FALSE)&gt;7,1,0)</f>
        <v>0</v>
      </c>
      <c r="D179" s="46">
        <f>'Indicator Date hidden2'!BV180</f>
        <v>0.64150943396226412</v>
      </c>
      <c r="E179" s="46">
        <f t="shared" si="20"/>
        <v>10</v>
      </c>
      <c r="F179" s="46">
        <f t="shared" si="21"/>
        <v>1</v>
      </c>
      <c r="G179" s="46">
        <f t="shared" si="22"/>
        <v>8.5534591194968552</v>
      </c>
      <c r="H179" s="46">
        <f t="shared" si="23"/>
        <v>7.4213836477987432</v>
      </c>
    </row>
    <row r="180" spans="1:8">
      <c r="A180" t="s">
        <v>334</v>
      </c>
      <c r="B180">
        <f>'Imputed and missing data hidden'!BU180</f>
        <v>1</v>
      </c>
      <c r="C180" s="43">
        <f>IF(VLOOKUP(A180,'Hazard &amp; Exposure'!$B$6:$CZ$196,103,FALSE)&gt;7,1,0)</f>
        <v>1</v>
      </c>
      <c r="D180" s="46">
        <f>'Indicator Date hidden2'!BV181</f>
        <v>0.17142857142857143</v>
      </c>
      <c r="E180" s="46">
        <f t="shared" si="20"/>
        <v>0.66666666666666607</v>
      </c>
      <c r="F180" s="46">
        <f t="shared" si="21"/>
        <v>1.25</v>
      </c>
      <c r="G180" s="46">
        <f t="shared" si="22"/>
        <v>2.2857142857142865</v>
      </c>
      <c r="H180" s="46">
        <f t="shared" si="23"/>
        <v>1.4761904761904745</v>
      </c>
    </row>
    <row r="181" spans="1:8">
      <c r="A181" t="s">
        <v>336</v>
      </c>
      <c r="B181">
        <f>'Imputed and missing data hidden'!BU181</f>
        <v>10</v>
      </c>
      <c r="C181" s="43">
        <f>IF(VLOOKUP(A181,'Hazard &amp; Exposure'!$B$6:$CZ$196,103,FALSE)&gt;7,1,0)</f>
        <v>1</v>
      </c>
      <c r="D181" s="46">
        <f>'Indicator Date hidden2'!BV182</f>
        <v>0.49180327868852458</v>
      </c>
      <c r="E181" s="46">
        <f t="shared" si="20"/>
        <v>6.666666666666667</v>
      </c>
      <c r="F181" s="46">
        <f t="shared" si="21"/>
        <v>1.25</v>
      </c>
      <c r="G181" s="46">
        <f t="shared" si="22"/>
        <v>6.557377049180328</v>
      </c>
      <c r="H181" s="46">
        <f t="shared" si="23"/>
        <v>6.6120218579234979</v>
      </c>
    </row>
    <row r="182" spans="1:8">
      <c r="A182" t="s">
        <v>338</v>
      </c>
      <c r="B182">
        <f>'Imputed and missing data hidden'!BU182</f>
        <v>10</v>
      </c>
      <c r="C182" s="43">
        <f>IF(VLOOKUP(A182,'Hazard &amp; Exposure'!$B$6:$CZ$196,103,FALSE)&gt;7,1,0)</f>
        <v>0</v>
      </c>
      <c r="D182" s="46">
        <f>'Indicator Date hidden2'!BV183</f>
        <v>3.3333333333333333E-2</v>
      </c>
      <c r="E182" s="46">
        <f t="shared" si="20"/>
        <v>6.666666666666667</v>
      </c>
      <c r="F182" s="46">
        <f t="shared" si="21"/>
        <v>1</v>
      </c>
      <c r="G182" s="46">
        <f t="shared" si="22"/>
        <v>0.44444444444444464</v>
      </c>
      <c r="H182" s="46">
        <f t="shared" si="23"/>
        <v>2.8444444444444441</v>
      </c>
    </row>
    <row r="183" spans="1:8">
      <c r="A183" t="s">
        <v>340</v>
      </c>
      <c r="B183">
        <f>'Imputed and missing data hidden'!BU183</f>
        <v>11</v>
      </c>
      <c r="C183" s="43">
        <f>IF(VLOOKUP(A183,'Hazard &amp; Exposure'!$B$6:$CZ$196,103,FALSE)&gt;7,1,0)</f>
        <v>0</v>
      </c>
      <c r="D183" s="46">
        <f>'Indicator Date hidden2'!BV184</f>
        <v>0.13793103448275862</v>
      </c>
      <c r="E183" s="46">
        <f t="shared" si="20"/>
        <v>7.3333333333333339</v>
      </c>
      <c r="F183" s="46">
        <f t="shared" si="21"/>
        <v>1</v>
      </c>
      <c r="G183" s="46">
        <f t="shared" si="22"/>
        <v>1.8390804597701162</v>
      </c>
      <c r="H183" s="46">
        <f t="shared" si="23"/>
        <v>3.6689655172413804</v>
      </c>
    </row>
    <row r="184" spans="1:8">
      <c r="A184" t="s">
        <v>341</v>
      </c>
      <c r="B184">
        <f>'Imputed and missing data hidden'!BU184</f>
        <v>9</v>
      </c>
      <c r="C184" s="43">
        <f>IF(VLOOKUP(A184,'Hazard &amp; Exposure'!$B$6:$CZ$196,103,FALSE)&gt;7,1,0)</f>
        <v>0</v>
      </c>
      <c r="D184" s="46">
        <f>'Indicator Date hidden2'!BV185</f>
        <v>0.21311475409836064</v>
      </c>
      <c r="E184" s="46">
        <f t="shared" si="20"/>
        <v>6</v>
      </c>
      <c r="F184" s="46">
        <f t="shared" si="21"/>
        <v>1</v>
      </c>
      <c r="G184" s="46">
        <f t="shared" si="22"/>
        <v>2.8415300546448083</v>
      </c>
      <c r="H184" s="46">
        <f t="shared" si="23"/>
        <v>3.5366120218579224</v>
      </c>
    </row>
    <row r="185" spans="1:8">
      <c r="A185" t="s">
        <v>343</v>
      </c>
      <c r="B185">
        <f>'Imputed and missing data hidden'!BU185</f>
        <v>8</v>
      </c>
      <c r="C185" s="43">
        <f>IF(VLOOKUP(A185,'Hazard &amp; Exposure'!$B$6:$CZ$196,103,FALSE)&gt;7,1,0)</f>
        <v>0</v>
      </c>
      <c r="D185" s="46">
        <f>'Indicator Date hidden2'!BV186</f>
        <v>0.24590163934426229</v>
      </c>
      <c r="E185" s="46">
        <f t="shared" si="20"/>
        <v>5.333333333333333</v>
      </c>
      <c r="F185" s="46">
        <f t="shared" si="21"/>
        <v>1</v>
      </c>
      <c r="G185" s="46">
        <f t="shared" si="22"/>
        <v>3.278688524590164</v>
      </c>
      <c r="H185" s="46">
        <f t="shared" si="23"/>
        <v>3.4448087431693999</v>
      </c>
    </row>
    <row r="186" spans="1:8">
      <c r="A186" t="s">
        <v>345</v>
      </c>
      <c r="B186">
        <f>'Imputed and missing data hidden'!BU186</f>
        <v>4</v>
      </c>
      <c r="C186" s="43">
        <f>IF(VLOOKUP(A186,'Hazard &amp; Exposure'!$B$6:$CZ$196,103,FALSE)&gt;7,1,0)</f>
        <v>0</v>
      </c>
      <c r="D186" s="46">
        <f>'Indicator Date hidden2'!BV187</f>
        <v>0.52238805970149249</v>
      </c>
      <c r="E186" s="46">
        <f t="shared" si="20"/>
        <v>2.666666666666667</v>
      </c>
      <c r="F186" s="46">
        <f t="shared" si="21"/>
        <v>1</v>
      </c>
      <c r="G186" s="46">
        <f t="shared" si="22"/>
        <v>6.9651741293532332</v>
      </c>
      <c r="H186" s="46">
        <f t="shared" si="23"/>
        <v>3.8527363184079597</v>
      </c>
    </row>
    <row r="187" spans="1:8">
      <c r="A187" t="s">
        <v>347</v>
      </c>
      <c r="B187">
        <f>'Imputed and missing data hidden'!BU187</f>
        <v>8</v>
      </c>
      <c r="C187" s="43">
        <f>IF(VLOOKUP(A187,'Hazard &amp; Exposure'!$B$6:$CZ$196,103,FALSE)&gt;7,1,0)</f>
        <v>0</v>
      </c>
      <c r="D187" s="46">
        <f>'Indicator Date hidden2'!BV188</f>
        <v>0.81666666666666665</v>
      </c>
      <c r="E187" s="46">
        <f t="shared" si="20"/>
        <v>5.333333333333333</v>
      </c>
      <c r="F187" s="46">
        <f t="shared" si="21"/>
        <v>1</v>
      </c>
      <c r="G187" s="46">
        <f t="shared" si="22"/>
        <v>10</v>
      </c>
      <c r="H187" s="46">
        <f t="shared" si="23"/>
        <v>6.1333333333333329</v>
      </c>
    </row>
    <row r="188" spans="1:8">
      <c r="A188" t="s">
        <v>349</v>
      </c>
      <c r="B188">
        <f>'Imputed and missing data hidden'!BU188</f>
        <v>12</v>
      </c>
      <c r="C188" s="43">
        <f>IF(VLOOKUP(A188,'Hazard &amp; Exposure'!$B$6:$CZ$196,103,FALSE)&gt;7,1,0)</f>
        <v>0</v>
      </c>
      <c r="D188" s="46">
        <f>'Indicator Date hidden2'!BV189</f>
        <v>0.13793103448275862</v>
      </c>
      <c r="E188" s="46">
        <f t="shared" si="20"/>
        <v>8</v>
      </c>
      <c r="F188" s="46">
        <f t="shared" si="21"/>
        <v>1</v>
      </c>
      <c r="G188" s="46">
        <f t="shared" si="22"/>
        <v>1.8390804597701162</v>
      </c>
      <c r="H188" s="46">
        <f t="shared" si="23"/>
        <v>3.9356321839080461</v>
      </c>
    </row>
    <row r="189" spans="1:8">
      <c r="A189" t="s">
        <v>350</v>
      </c>
      <c r="B189">
        <f>'Imputed and missing data hidden'!BU189</f>
        <v>4</v>
      </c>
      <c r="C189" s="43">
        <f>IF(VLOOKUP(A189,'Hazard &amp; Exposure'!$B$6:$CZ$196,103,FALSE)&gt;7,1,0)</f>
        <v>0</v>
      </c>
      <c r="D189" s="46">
        <f>'Indicator Date hidden2'!BV190</f>
        <v>0.10606060606060606</v>
      </c>
      <c r="E189" s="46">
        <f t="shared" si="20"/>
        <v>2.666666666666667</v>
      </c>
      <c r="F189" s="46">
        <f t="shared" si="21"/>
        <v>1</v>
      </c>
      <c r="G189" s="46">
        <f t="shared" si="22"/>
        <v>1.4141414141414153</v>
      </c>
      <c r="H189" s="46">
        <f t="shared" si="23"/>
        <v>1.6323232323232322</v>
      </c>
    </row>
    <row r="190" spans="1:8">
      <c r="A190" t="s">
        <v>351</v>
      </c>
      <c r="B190">
        <f>'Imputed and missing data hidden'!BU190</f>
        <v>4</v>
      </c>
      <c r="C190" s="43">
        <f>IF(VLOOKUP(A190,'Hazard &amp; Exposure'!$B$6:$CZ$196,103,FALSE)&gt;7,1,0)</f>
        <v>1</v>
      </c>
      <c r="D190" s="46">
        <f>'Indicator Date hidden2'!BV191</f>
        <v>0.85074626865671643</v>
      </c>
      <c r="E190" s="46">
        <f t="shared" si="20"/>
        <v>2.666666666666667</v>
      </c>
      <c r="F190" s="46">
        <f t="shared" si="21"/>
        <v>1.25</v>
      </c>
      <c r="G190" s="46">
        <f t="shared" si="22"/>
        <v>10</v>
      </c>
      <c r="H190" s="46">
        <f t="shared" si="23"/>
        <v>6.3333333333333339</v>
      </c>
    </row>
    <row r="191" spans="1:8">
      <c r="A191" t="s">
        <v>353</v>
      </c>
      <c r="B191">
        <f>'Imputed and missing data hidden'!BU191</f>
        <v>0</v>
      </c>
      <c r="C191" s="43">
        <f>IF(VLOOKUP(A191,'Hazard &amp; Exposure'!$B$6:$CZ$196,103,FALSE)&gt;7,1,0)</f>
        <v>0</v>
      </c>
      <c r="D191" s="46">
        <f>'Indicator Date hidden2'!BV192</f>
        <v>0.21739130434782608</v>
      </c>
      <c r="E191" s="46">
        <f t="shared" si="20"/>
        <v>0</v>
      </c>
      <c r="F191" s="46">
        <f t="shared" si="21"/>
        <v>1</v>
      </c>
      <c r="G191" s="46">
        <f t="shared" si="22"/>
        <v>2.8985507246376807</v>
      </c>
      <c r="H191" s="46">
        <f t="shared" si="23"/>
        <v>1.1594202898550723</v>
      </c>
    </row>
    <row r="192" spans="1:8">
      <c r="A192" t="s">
        <v>355</v>
      </c>
      <c r="B192">
        <f>'Imputed and missing data hidden'!BU192</f>
        <v>0</v>
      </c>
      <c r="C192" s="43">
        <f>IF(VLOOKUP(A192,'Hazard &amp; Exposure'!$B$6:$CZ$196,103,FALSE)&gt;7,1,0)</f>
        <v>0</v>
      </c>
      <c r="D192" s="46">
        <f>'Indicator Date hidden2'!BV193</f>
        <v>0.14285714285714285</v>
      </c>
      <c r="E192" s="46">
        <f t="shared" si="20"/>
        <v>0</v>
      </c>
      <c r="F192" s="46">
        <f t="shared" si="21"/>
        <v>1</v>
      </c>
      <c r="G192" s="46">
        <f t="shared" si="22"/>
        <v>1.9047619047619033</v>
      </c>
      <c r="H192" s="46">
        <f t="shared" si="23"/>
        <v>0.76190476190476275</v>
      </c>
    </row>
    <row r="194" spans="1:4">
      <c r="A194" t="s">
        <v>389</v>
      </c>
      <c r="B194">
        <f>MIN(B2:B192)</f>
        <v>0</v>
      </c>
      <c r="C194">
        <f>MIN(C2:C192)</f>
        <v>0</v>
      </c>
      <c r="D194">
        <f>MIN(D2:D192)</f>
        <v>-3.5087719298245612E-2</v>
      </c>
    </row>
    <row r="195" spans="1:4">
      <c r="A195" t="s">
        <v>390</v>
      </c>
      <c r="B195">
        <f>MAX(B2:B192)</f>
        <v>28</v>
      </c>
      <c r="C195">
        <f>MAX(C2:C192)</f>
        <v>1</v>
      </c>
      <c r="D195">
        <f>MAX(D2:D192)</f>
        <v>1.0185185185185186</v>
      </c>
    </row>
    <row r="196" spans="1:4">
      <c r="A196" t="s">
        <v>389</v>
      </c>
      <c r="B196">
        <v>0</v>
      </c>
      <c r="C196">
        <v>0</v>
      </c>
      <c r="D196">
        <v>0</v>
      </c>
    </row>
    <row r="197" spans="1:4">
      <c r="A197" t="s">
        <v>390</v>
      </c>
      <c r="B197">
        <v>15</v>
      </c>
      <c r="C197">
        <v>1</v>
      </c>
      <c r="D197">
        <v>0.75</v>
      </c>
    </row>
    <row r="198" spans="1:4" ht="15.75" thickBot="1"/>
    <row r="199" spans="1:4" ht="15.75" thickBot="1">
      <c r="A199" t="s">
        <v>865</v>
      </c>
      <c r="B199" s="47">
        <v>1.25</v>
      </c>
    </row>
  </sheetData>
  <autoFilter ref="A1:H1">
    <sortState ref="A2:H192">
      <sortCondition ref="A1"/>
    </sortState>
  </autoFilter>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N86"/>
  <sheetViews>
    <sheetView zoomScale="70" zoomScaleNormal="70" workbookViewId="0">
      <pane xSplit="6" ySplit="2" topLeftCell="G3" activePane="bottomRight" state="frozen"/>
      <selection pane="topRight" activeCell="G1" sqref="G1"/>
      <selection pane="bottomLeft" activeCell="A3" sqref="A3"/>
      <selection pane="bottomRight" activeCell="A3" sqref="A3"/>
    </sheetView>
  </sheetViews>
  <sheetFormatPr defaultColWidth="9.140625" defaultRowHeight="15"/>
  <cols>
    <col min="1" max="1" width="13.140625" style="14" customWidth="1"/>
    <col min="2" max="2" width="15.42578125" style="14" customWidth="1"/>
    <col min="3" max="3" width="23.42578125" style="14" customWidth="1"/>
    <col min="4" max="4" width="17.5703125" style="14" bestFit="1" customWidth="1"/>
    <col min="5" max="5" width="22" style="14" customWidth="1"/>
    <col min="6" max="6" width="24" style="14" customWidth="1"/>
    <col min="7" max="11" width="57.140625" style="14" customWidth="1"/>
    <col min="12" max="13" width="33.5703125" style="14" customWidth="1"/>
    <col min="14" max="14" width="63.42578125" style="14" customWidth="1"/>
    <col min="15" max="16384" width="9.140625" style="14"/>
  </cols>
  <sheetData>
    <row r="1" spans="1:14" s="1" customFormat="1">
      <c r="A1" s="264"/>
      <c r="B1" s="264"/>
      <c r="C1" s="264"/>
      <c r="D1" s="264"/>
      <c r="E1" s="264"/>
      <c r="F1" s="264"/>
      <c r="G1" s="264"/>
      <c r="H1" s="264"/>
      <c r="I1" s="264"/>
      <c r="J1" s="264"/>
      <c r="K1" s="264"/>
      <c r="L1" s="264"/>
      <c r="M1" s="264"/>
      <c r="N1" s="264"/>
    </row>
    <row r="2" spans="1:14" ht="15.75" thickBot="1">
      <c r="A2" s="25" t="s">
        <v>457</v>
      </c>
      <c r="B2" s="25" t="s">
        <v>458</v>
      </c>
      <c r="C2" s="25" t="s">
        <v>459</v>
      </c>
      <c r="D2" s="25" t="s">
        <v>460</v>
      </c>
      <c r="E2" s="25" t="s">
        <v>813</v>
      </c>
      <c r="F2" s="25" t="s">
        <v>461</v>
      </c>
      <c r="G2" s="25" t="s">
        <v>462</v>
      </c>
      <c r="H2" s="25" t="s">
        <v>611</v>
      </c>
      <c r="I2" s="25" t="s">
        <v>612</v>
      </c>
      <c r="J2" s="25" t="s">
        <v>1164</v>
      </c>
      <c r="K2" s="25" t="s">
        <v>613</v>
      </c>
      <c r="L2" s="25" t="s">
        <v>522</v>
      </c>
      <c r="M2" s="25" t="s">
        <v>901</v>
      </c>
      <c r="N2" s="25" t="s">
        <v>523</v>
      </c>
    </row>
    <row r="3" spans="1:14" ht="99" customHeight="1">
      <c r="A3" s="219" t="s">
        <v>463</v>
      </c>
      <c r="B3" s="33" t="s">
        <v>364</v>
      </c>
      <c r="C3" s="33" t="s">
        <v>464</v>
      </c>
      <c r="D3" s="33" t="s">
        <v>765</v>
      </c>
      <c r="E3" s="34" t="s">
        <v>776</v>
      </c>
      <c r="F3" s="33" t="s">
        <v>769</v>
      </c>
      <c r="G3" s="33" t="s">
        <v>874</v>
      </c>
      <c r="H3" s="33" t="s">
        <v>875</v>
      </c>
      <c r="I3" s="33" t="s">
        <v>795</v>
      </c>
      <c r="J3" s="33"/>
      <c r="K3" s="33" t="s">
        <v>796</v>
      </c>
      <c r="L3" s="33" t="s">
        <v>1105</v>
      </c>
      <c r="M3" s="33" t="s">
        <v>1109</v>
      </c>
      <c r="N3" s="34" t="s">
        <v>1106</v>
      </c>
    </row>
    <row r="4" spans="1:14" ht="99" customHeight="1">
      <c r="A4" s="220" t="s">
        <v>463</v>
      </c>
      <c r="B4" s="34" t="s">
        <v>364</v>
      </c>
      <c r="C4" s="34" t="s">
        <v>464</v>
      </c>
      <c r="D4" s="33" t="s">
        <v>766</v>
      </c>
      <c r="E4" s="34" t="s">
        <v>777</v>
      </c>
      <c r="F4" s="34" t="s">
        <v>770</v>
      </c>
      <c r="G4" s="34" t="s">
        <v>876</v>
      </c>
      <c r="H4" s="34" t="s">
        <v>877</v>
      </c>
      <c r="I4" s="34" t="s">
        <v>795</v>
      </c>
      <c r="J4" s="33"/>
      <c r="K4" s="33" t="s">
        <v>797</v>
      </c>
      <c r="L4" s="33" t="s">
        <v>1105</v>
      </c>
      <c r="M4" s="33" t="s">
        <v>1109</v>
      </c>
      <c r="N4" s="34" t="s">
        <v>1106</v>
      </c>
    </row>
    <row r="5" spans="1:14" ht="99" customHeight="1">
      <c r="A5" s="220" t="s">
        <v>463</v>
      </c>
      <c r="B5" s="34" t="s">
        <v>364</v>
      </c>
      <c r="C5" s="34" t="s">
        <v>464</v>
      </c>
      <c r="D5" s="34" t="s">
        <v>767</v>
      </c>
      <c r="E5" s="34" t="s">
        <v>774</v>
      </c>
      <c r="F5" s="34" t="s">
        <v>771</v>
      </c>
      <c r="G5" s="33" t="s">
        <v>878</v>
      </c>
      <c r="H5" s="34" t="s">
        <v>879</v>
      </c>
      <c r="I5" s="34" t="s">
        <v>798</v>
      </c>
      <c r="J5" s="33"/>
      <c r="K5" s="33" t="s">
        <v>796</v>
      </c>
      <c r="L5" s="33" t="s">
        <v>1105</v>
      </c>
      <c r="M5" s="33" t="s">
        <v>1109</v>
      </c>
      <c r="N5" s="34" t="s">
        <v>1106</v>
      </c>
    </row>
    <row r="6" spans="1:14" ht="99" customHeight="1">
      <c r="A6" s="220" t="s">
        <v>463</v>
      </c>
      <c r="B6" s="34" t="s">
        <v>364</v>
      </c>
      <c r="C6" s="34" t="s">
        <v>464</v>
      </c>
      <c r="D6" s="34" t="s">
        <v>768</v>
      </c>
      <c r="E6" s="34" t="s">
        <v>775</v>
      </c>
      <c r="F6" s="34" t="s">
        <v>772</v>
      </c>
      <c r="G6" s="34" t="s">
        <v>880</v>
      </c>
      <c r="H6" s="34" t="s">
        <v>881</v>
      </c>
      <c r="I6" s="34" t="s">
        <v>798</v>
      </c>
      <c r="J6" s="33"/>
      <c r="K6" s="33" t="s">
        <v>796</v>
      </c>
      <c r="L6" s="33" t="s">
        <v>1105</v>
      </c>
      <c r="M6" s="33" t="s">
        <v>1109</v>
      </c>
      <c r="N6" s="34" t="s">
        <v>1106</v>
      </c>
    </row>
    <row r="7" spans="1:14" ht="99" customHeight="1">
      <c r="A7" s="220" t="s">
        <v>463</v>
      </c>
      <c r="B7" s="34" t="s">
        <v>364</v>
      </c>
      <c r="C7" s="34" t="s">
        <v>465</v>
      </c>
      <c r="D7" s="34" t="s">
        <v>806</v>
      </c>
      <c r="E7" s="34" t="s">
        <v>466</v>
      </c>
      <c r="F7" s="34" t="s">
        <v>467</v>
      </c>
      <c r="G7" s="34" t="s">
        <v>525</v>
      </c>
      <c r="H7" s="34" t="s">
        <v>559</v>
      </c>
      <c r="I7" s="34" t="s">
        <v>560</v>
      </c>
      <c r="J7" s="33"/>
      <c r="K7" s="33" t="s">
        <v>773</v>
      </c>
      <c r="L7" s="33" t="s">
        <v>1134</v>
      </c>
      <c r="M7" s="33" t="s">
        <v>1108</v>
      </c>
      <c r="N7" s="34" t="s">
        <v>1107</v>
      </c>
    </row>
    <row r="8" spans="1:14" ht="99" customHeight="1">
      <c r="A8" s="220" t="s">
        <v>463</v>
      </c>
      <c r="B8" s="34" t="s">
        <v>364</v>
      </c>
      <c r="C8" s="34" t="s">
        <v>465</v>
      </c>
      <c r="D8" s="34" t="s">
        <v>807</v>
      </c>
      <c r="E8" s="34" t="s">
        <v>468</v>
      </c>
      <c r="F8" s="34" t="s">
        <v>469</v>
      </c>
      <c r="G8" s="34" t="s">
        <v>526</v>
      </c>
      <c r="H8" s="34" t="s">
        <v>561</v>
      </c>
      <c r="I8" s="34" t="s">
        <v>560</v>
      </c>
      <c r="J8" s="33"/>
      <c r="K8" s="33" t="s">
        <v>773</v>
      </c>
      <c r="L8" s="33" t="s">
        <v>1134</v>
      </c>
      <c r="M8" s="33" t="s">
        <v>1108</v>
      </c>
      <c r="N8" s="34" t="s">
        <v>1107</v>
      </c>
    </row>
    <row r="9" spans="1:14" ht="127.5" customHeight="1">
      <c r="A9" s="220" t="s">
        <v>463</v>
      </c>
      <c r="B9" s="34" t="s">
        <v>364</v>
      </c>
      <c r="C9" s="34" t="s">
        <v>470</v>
      </c>
      <c r="D9" s="34" t="s">
        <v>808</v>
      </c>
      <c r="E9" s="34" t="s">
        <v>471</v>
      </c>
      <c r="F9" s="34" t="s">
        <v>426</v>
      </c>
      <c r="G9" s="34" t="s">
        <v>1335</v>
      </c>
      <c r="H9" s="34" t="s">
        <v>1339</v>
      </c>
      <c r="I9" s="34" t="s">
        <v>1337</v>
      </c>
      <c r="J9" s="33"/>
      <c r="K9" s="33" t="s">
        <v>1340</v>
      </c>
      <c r="L9" s="33" t="s">
        <v>1288</v>
      </c>
      <c r="M9" s="33" t="s">
        <v>1300</v>
      </c>
      <c r="N9" s="247" t="s">
        <v>1293</v>
      </c>
    </row>
    <row r="10" spans="1:14" ht="123.6" customHeight="1">
      <c r="A10" s="220" t="s">
        <v>463</v>
      </c>
      <c r="B10" s="34" t="s">
        <v>364</v>
      </c>
      <c r="C10" s="34" t="s">
        <v>470</v>
      </c>
      <c r="D10" s="34" t="s">
        <v>809</v>
      </c>
      <c r="E10" s="34" t="s">
        <v>472</v>
      </c>
      <c r="F10" s="34" t="s">
        <v>428</v>
      </c>
      <c r="G10" s="34" t="s">
        <v>1336</v>
      </c>
      <c r="H10" s="34" t="s">
        <v>1338</v>
      </c>
      <c r="I10" s="34" t="s">
        <v>1337</v>
      </c>
      <c r="J10" s="33"/>
      <c r="K10" s="33" t="s">
        <v>1340</v>
      </c>
      <c r="L10" s="33" t="s">
        <v>1288</v>
      </c>
      <c r="M10" s="33" t="s">
        <v>1299</v>
      </c>
      <c r="N10" s="247" t="s">
        <v>1293</v>
      </c>
    </row>
    <row r="11" spans="1:14" ht="99" customHeight="1">
      <c r="A11" s="220" t="s">
        <v>463</v>
      </c>
      <c r="B11" s="34" t="s">
        <v>364</v>
      </c>
      <c r="C11" s="34" t="s">
        <v>1284</v>
      </c>
      <c r="D11" s="34" t="s">
        <v>1289</v>
      </c>
      <c r="E11" s="34" t="s">
        <v>1328</v>
      </c>
      <c r="F11" s="34" t="s">
        <v>1286</v>
      </c>
      <c r="G11" s="34" t="s">
        <v>1291</v>
      </c>
      <c r="H11" s="34" t="s">
        <v>1296</v>
      </c>
      <c r="I11" s="34" t="s">
        <v>1294</v>
      </c>
      <c r="J11" s="33"/>
      <c r="K11" s="33" t="s">
        <v>1297</v>
      </c>
      <c r="L11" s="33" t="s">
        <v>1288</v>
      </c>
      <c r="M11" s="33" t="s">
        <v>1298</v>
      </c>
      <c r="N11" s="247" t="s">
        <v>1301</v>
      </c>
    </row>
    <row r="12" spans="1:14" ht="99" customHeight="1">
      <c r="A12" s="220" t="s">
        <v>463</v>
      </c>
      <c r="B12" s="34" t="s">
        <v>364</v>
      </c>
      <c r="C12" s="34" t="s">
        <v>1284</v>
      </c>
      <c r="D12" s="34" t="s">
        <v>1290</v>
      </c>
      <c r="E12" s="34" t="s">
        <v>1329</v>
      </c>
      <c r="F12" s="34" t="s">
        <v>1287</v>
      </c>
      <c r="G12" s="34" t="s">
        <v>1291</v>
      </c>
      <c r="H12" s="34" t="s">
        <v>1296</v>
      </c>
      <c r="I12" s="34" t="s">
        <v>1295</v>
      </c>
      <c r="J12" s="33"/>
      <c r="K12" s="33" t="s">
        <v>1297</v>
      </c>
      <c r="L12" s="33" t="s">
        <v>1288</v>
      </c>
      <c r="M12" s="33" t="s">
        <v>1298</v>
      </c>
      <c r="N12" s="247" t="s">
        <v>1301</v>
      </c>
    </row>
    <row r="13" spans="1:14" ht="99" customHeight="1">
      <c r="A13" s="220" t="s">
        <v>463</v>
      </c>
      <c r="B13" s="34" t="s">
        <v>364</v>
      </c>
      <c r="C13" s="34" t="s">
        <v>473</v>
      </c>
      <c r="D13" s="34" t="s">
        <v>804</v>
      </c>
      <c r="E13" s="34" t="s">
        <v>778</v>
      </c>
      <c r="F13" s="34" t="s">
        <v>782</v>
      </c>
      <c r="G13" s="34" t="s">
        <v>882</v>
      </c>
      <c r="H13" s="34" t="s">
        <v>886</v>
      </c>
      <c r="I13" s="34" t="s">
        <v>562</v>
      </c>
      <c r="J13" s="33"/>
      <c r="K13" s="33" t="s">
        <v>1302</v>
      </c>
      <c r="L13" s="33" t="s">
        <v>1303</v>
      </c>
      <c r="M13" s="33" t="s">
        <v>1304</v>
      </c>
      <c r="N13" s="247" t="s">
        <v>1305</v>
      </c>
    </row>
    <row r="14" spans="1:14" ht="99" customHeight="1">
      <c r="A14" s="220" t="s">
        <v>463</v>
      </c>
      <c r="B14" s="34" t="s">
        <v>364</v>
      </c>
      <c r="C14" s="34" t="s">
        <v>473</v>
      </c>
      <c r="D14" s="34" t="s">
        <v>803</v>
      </c>
      <c r="E14" s="34" t="s">
        <v>779</v>
      </c>
      <c r="F14" s="34" t="s">
        <v>783</v>
      </c>
      <c r="G14" s="34" t="s">
        <v>883</v>
      </c>
      <c r="H14" s="34" t="s">
        <v>887</v>
      </c>
      <c r="I14" s="34" t="s">
        <v>562</v>
      </c>
      <c r="J14" s="33"/>
      <c r="K14" s="33" t="s">
        <v>1302</v>
      </c>
      <c r="L14" s="33" t="s">
        <v>1303</v>
      </c>
      <c r="M14" s="33" t="s">
        <v>1304</v>
      </c>
      <c r="N14" s="247" t="s">
        <v>1305</v>
      </c>
    </row>
    <row r="15" spans="1:14" ht="99" customHeight="1">
      <c r="A15" s="220" t="s">
        <v>463</v>
      </c>
      <c r="B15" s="34" t="s">
        <v>364</v>
      </c>
      <c r="C15" s="34" t="s">
        <v>473</v>
      </c>
      <c r="D15" s="34" t="s">
        <v>804</v>
      </c>
      <c r="E15" s="34" t="s">
        <v>780</v>
      </c>
      <c r="F15" s="34" t="s">
        <v>784</v>
      </c>
      <c r="G15" s="34" t="s">
        <v>884</v>
      </c>
      <c r="H15" s="34" t="s">
        <v>888</v>
      </c>
      <c r="I15" s="34" t="s">
        <v>563</v>
      </c>
      <c r="J15" s="33"/>
      <c r="K15" s="33" t="s">
        <v>1302</v>
      </c>
      <c r="L15" s="33" t="s">
        <v>1303</v>
      </c>
      <c r="M15" s="33" t="s">
        <v>1304</v>
      </c>
      <c r="N15" s="247" t="s">
        <v>1305</v>
      </c>
    </row>
    <row r="16" spans="1:14" ht="99" customHeight="1">
      <c r="A16" s="220" t="s">
        <v>463</v>
      </c>
      <c r="B16" s="34" t="s">
        <v>364</v>
      </c>
      <c r="C16" s="34" t="s">
        <v>473</v>
      </c>
      <c r="D16" s="34" t="s">
        <v>805</v>
      </c>
      <c r="E16" s="34" t="s">
        <v>781</v>
      </c>
      <c r="F16" s="34" t="s">
        <v>785</v>
      </c>
      <c r="G16" s="34" t="s">
        <v>885</v>
      </c>
      <c r="H16" s="34" t="s">
        <v>889</v>
      </c>
      <c r="I16" s="34" t="s">
        <v>563</v>
      </c>
      <c r="J16" s="33"/>
      <c r="K16" s="33" t="s">
        <v>1302</v>
      </c>
      <c r="L16" s="33" t="s">
        <v>1303</v>
      </c>
      <c r="M16" s="33" t="s">
        <v>1304</v>
      </c>
      <c r="N16" s="247" t="s">
        <v>1305</v>
      </c>
    </row>
    <row r="17" spans="1:14" ht="51">
      <c r="A17" s="220" t="s">
        <v>463</v>
      </c>
      <c r="B17" s="34" t="s">
        <v>364</v>
      </c>
      <c r="C17" s="34" t="s">
        <v>474</v>
      </c>
      <c r="D17" s="34"/>
      <c r="E17" s="34" t="s">
        <v>724</v>
      </c>
      <c r="F17" s="34" t="s">
        <v>731</v>
      </c>
      <c r="G17" s="34" t="s">
        <v>692</v>
      </c>
      <c r="H17" s="34" t="s">
        <v>698</v>
      </c>
      <c r="I17" s="34" t="s">
        <v>564</v>
      </c>
      <c r="J17" s="34"/>
      <c r="K17" s="34"/>
      <c r="L17" s="34" t="s">
        <v>503</v>
      </c>
      <c r="M17" s="34"/>
      <c r="N17" s="34" t="s">
        <v>907</v>
      </c>
    </row>
    <row r="18" spans="1:14" ht="63.75">
      <c r="A18" s="220" t="s">
        <v>463</v>
      </c>
      <c r="B18" s="34" t="s">
        <v>364</v>
      </c>
      <c r="C18" s="34" t="s">
        <v>474</v>
      </c>
      <c r="D18" s="34" t="s">
        <v>810</v>
      </c>
      <c r="E18" s="34" t="s">
        <v>717</v>
      </c>
      <c r="F18" s="34" t="s">
        <v>415</v>
      </c>
      <c r="G18" s="34" t="s">
        <v>718</v>
      </c>
      <c r="H18" s="34" t="s">
        <v>719</v>
      </c>
      <c r="I18" s="34" t="s">
        <v>564</v>
      </c>
      <c r="J18" s="34"/>
      <c r="K18" s="34" t="s">
        <v>720</v>
      </c>
      <c r="L18" s="34" t="s">
        <v>903</v>
      </c>
      <c r="M18" s="34" t="s">
        <v>893</v>
      </c>
      <c r="N18" s="34" t="s">
        <v>475</v>
      </c>
    </row>
    <row r="19" spans="1:14" ht="63.75">
      <c r="A19" s="220" t="s">
        <v>463</v>
      </c>
      <c r="B19" s="34" t="s">
        <v>364</v>
      </c>
      <c r="C19" s="34" t="s">
        <v>474</v>
      </c>
      <c r="D19" s="34" t="s">
        <v>811</v>
      </c>
      <c r="E19" s="34" t="s">
        <v>721</v>
      </c>
      <c r="F19" s="34" t="s">
        <v>416</v>
      </c>
      <c r="G19" s="34" t="s">
        <v>722</v>
      </c>
      <c r="H19" s="34" t="s">
        <v>723</v>
      </c>
      <c r="I19" s="34" t="s">
        <v>564</v>
      </c>
      <c r="J19" s="34"/>
      <c r="K19" s="34" t="s">
        <v>720</v>
      </c>
      <c r="L19" s="34" t="s">
        <v>903</v>
      </c>
      <c r="M19" s="34" t="s">
        <v>893</v>
      </c>
      <c r="N19" s="34" t="s">
        <v>475</v>
      </c>
    </row>
    <row r="20" spans="1:14" ht="63.75">
      <c r="A20" s="220" t="s">
        <v>463</v>
      </c>
      <c r="B20" s="34" t="s">
        <v>364</v>
      </c>
      <c r="C20" s="34" t="s">
        <v>474</v>
      </c>
      <c r="D20" s="34" t="s">
        <v>812</v>
      </c>
      <c r="E20" s="34" t="s">
        <v>725</v>
      </c>
      <c r="F20" s="34" t="s">
        <v>726</v>
      </c>
      <c r="G20" s="34" t="s">
        <v>726</v>
      </c>
      <c r="H20" s="34" t="s">
        <v>727</v>
      </c>
      <c r="I20" s="34" t="s">
        <v>564</v>
      </c>
      <c r="J20" s="34"/>
      <c r="K20" s="34" t="s">
        <v>720</v>
      </c>
      <c r="L20" s="34" t="s">
        <v>903</v>
      </c>
      <c r="M20" s="34" t="s">
        <v>893</v>
      </c>
      <c r="N20" s="34" t="s">
        <v>475</v>
      </c>
    </row>
    <row r="21" spans="1:14" ht="76.5">
      <c r="A21" s="220" t="s">
        <v>463</v>
      </c>
      <c r="B21" s="34" t="s">
        <v>364</v>
      </c>
      <c r="C21" s="34" t="s">
        <v>1013</v>
      </c>
      <c r="D21" s="34" t="s">
        <v>1014</v>
      </c>
      <c r="E21" s="34" t="s">
        <v>980</v>
      </c>
      <c r="F21" s="34" t="s">
        <v>1020</v>
      </c>
      <c r="G21" s="34" t="s">
        <v>1020</v>
      </c>
      <c r="H21" s="34" t="s">
        <v>1026</v>
      </c>
      <c r="I21" s="34" t="s">
        <v>1027</v>
      </c>
      <c r="J21" s="34"/>
      <c r="K21" s="34"/>
      <c r="L21" s="34"/>
      <c r="M21" s="34" t="s">
        <v>1044</v>
      </c>
      <c r="N21" s="34" t="s">
        <v>1044</v>
      </c>
    </row>
    <row r="22" spans="1:14" ht="102">
      <c r="A22" s="220" t="s">
        <v>463</v>
      </c>
      <c r="B22" s="34" t="s">
        <v>364</v>
      </c>
      <c r="C22" s="34" t="s">
        <v>1013</v>
      </c>
      <c r="D22" s="34" t="s">
        <v>1014</v>
      </c>
      <c r="E22" s="34" t="s">
        <v>1018</v>
      </c>
      <c r="F22" s="34" t="s">
        <v>1021</v>
      </c>
      <c r="G22" s="34" t="s">
        <v>1021</v>
      </c>
      <c r="H22" s="34" t="s">
        <v>1026</v>
      </c>
      <c r="I22" s="34" t="s">
        <v>1027</v>
      </c>
      <c r="J22" s="34"/>
      <c r="K22" s="34"/>
      <c r="L22" s="34"/>
      <c r="M22" s="34" t="s">
        <v>1045</v>
      </c>
      <c r="N22" s="34" t="s">
        <v>1045</v>
      </c>
    </row>
    <row r="23" spans="1:14" ht="76.5">
      <c r="A23" s="220" t="s">
        <v>463</v>
      </c>
      <c r="B23" s="34" t="s">
        <v>364</v>
      </c>
      <c r="C23" s="34" t="s">
        <v>1013</v>
      </c>
      <c r="D23" s="34" t="s">
        <v>1014</v>
      </c>
      <c r="E23" s="34" t="s">
        <v>981</v>
      </c>
      <c r="F23" s="34" t="s">
        <v>1022</v>
      </c>
      <c r="G23" s="34" t="s">
        <v>1022</v>
      </c>
      <c r="H23" s="34" t="s">
        <v>1026</v>
      </c>
      <c r="I23" s="34" t="s">
        <v>1027</v>
      </c>
      <c r="J23" s="34"/>
      <c r="K23" s="34"/>
      <c r="L23" s="34"/>
      <c r="M23" s="34" t="s">
        <v>1046</v>
      </c>
      <c r="N23" s="34" t="s">
        <v>1046</v>
      </c>
    </row>
    <row r="24" spans="1:14" ht="76.5">
      <c r="A24" s="220" t="s">
        <v>463</v>
      </c>
      <c r="B24" s="34" t="s">
        <v>364</v>
      </c>
      <c r="C24" s="34" t="s">
        <v>1013</v>
      </c>
      <c r="D24" s="34" t="s">
        <v>1014</v>
      </c>
      <c r="E24" s="34" t="s">
        <v>982</v>
      </c>
      <c r="F24" s="34" t="s">
        <v>1023</v>
      </c>
      <c r="G24" s="34" t="s">
        <v>1023</v>
      </c>
      <c r="H24" s="34" t="s">
        <v>1026</v>
      </c>
      <c r="I24" s="34" t="s">
        <v>1027</v>
      </c>
      <c r="J24" s="34"/>
      <c r="K24" s="34"/>
      <c r="L24" s="34"/>
      <c r="M24" s="34" t="s">
        <v>1047</v>
      </c>
      <c r="N24" s="34" t="s">
        <v>1047</v>
      </c>
    </row>
    <row r="25" spans="1:14" ht="59.1" customHeight="1">
      <c r="A25" s="220" t="s">
        <v>463</v>
      </c>
      <c r="B25" s="34" t="s">
        <v>364</v>
      </c>
      <c r="C25" s="34" t="s">
        <v>1013</v>
      </c>
      <c r="D25" s="34" t="s">
        <v>1015</v>
      </c>
      <c r="E25" s="34" t="s">
        <v>1350</v>
      </c>
      <c r="F25" s="34" t="s">
        <v>1004</v>
      </c>
      <c r="G25" s="34" t="s">
        <v>1004</v>
      </c>
      <c r="H25" s="34" t="s">
        <v>1366</v>
      </c>
      <c r="I25" s="34" t="s">
        <v>1028</v>
      </c>
      <c r="J25" s="34"/>
      <c r="K25" s="34"/>
      <c r="L25" s="34" t="s">
        <v>830</v>
      </c>
      <c r="M25" s="34" t="s">
        <v>1365</v>
      </c>
      <c r="N25" s="34" t="s">
        <v>1364</v>
      </c>
    </row>
    <row r="26" spans="1:14" ht="63.75">
      <c r="A26" s="220" t="s">
        <v>463</v>
      </c>
      <c r="B26" s="34" t="s">
        <v>364</v>
      </c>
      <c r="C26" s="34" t="s">
        <v>1013</v>
      </c>
      <c r="D26" s="34" t="s">
        <v>1015</v>
      </c>
      <c r="E26" s="34" t="s">
        <v>983</v>
      </c>
      <c r="F26" s="34" t="s">
        <v>1024</v>
      </c>
      <c r="G26" s="34" t="s">
        <v>1024</v>
      </c>
      <c r="H26" s="34" t="s">
        <v>1147</v>
      </c>
      <c r="I26" s="34" t="s">
        <v>1146</v>
      </c>
      <c r="J26" s="34"/>
      <c r="K26" s="34" t="s">
        <v>1145</v>
      </c>
      <c r="L26" s="34"/>
      <c r="M26" s="34" t="s">
        <v>1048</v>
      </c>
      <c r="N26" s="34" t="s">
        <v>1053</v>
      </c>
    </row>
    <row r="27" spans="1:14" ht="81.75" customHeight="1">
      <c r="A27" s="220" t="s">
        <v>463</v>
      </c>
      <c r="B27" s="34" t="s">
        <v>364</v>
      </c>
      <c r="C27" s="34" t="s">
        <v>1013</v>
      </c>
      <c r="D27" s="34" t="s">
        <v>1015</v>
      </c>
      <c r="E27" s="34" t="s">
        <v>984</v>
      </c>
      <c r="F27" s="34" t="s">
        <v>966</v>
      </c>
      <c r="G27" s="34" t="s">
        <v>966</v>
      </c>
      <c r="H27" s="34" t="s">
        <v>1148</v>
      </c>
      <c r="I27" s="34" t="s">
        <v>1110</v>
      </c>
      <c r="J27" s="34"/>
      <c r="K27" s="34" t="s">
        <v>1111</v>
      </c>
      <c r="L27" s="34"/>
      <c r="M27" s="34" t="s">
        <v>1049</v>
      </c>
      <c r="N27" s="34" t="s">
        <v>1271</v>
      </c>
    </row>
    <row r="28" spans="1:14" ht="127.5">
      <c r="A28" s="220" t="s">
        <v>463</v>
      </c>
      <c r="B28" s="34" t="s">
        <v>364</v>
      </c>
      <c r="C28" s="34" t="s">
        <v>1013</v>
      </c>
      <c r="D28" s="34" t="s">
        <v>1015</v>
      </c>
      <c r="E28" s="34" t="s">
        <v>985</v>
      </c>
      <c r="F28" s="34" t="s">
        <v>1094</v>
      </c>
      <c r="G28" s="34" t="s">
        <v>1094</v>
      </c>
      <c r="H28" s="34" t="s">
        <v>1149</v>
      </c>
      <c r="I28" s="34" t="s">
        <v>1150</v>
      </c>
      <c r="J28" s="34"/>
      <c r="K28" s="34" t="s">
        <v>1112</v>
      </c>
      <c r="L28" s="34"/>
      <c r="M28" s="34" t="s">
        <v>1113</v>
      </c>
      <c r="N28" s="34" t="s">
        <v>1271</v>
      </c>
    </row>
    <row r="29" spans="1:14" ht="51" hidden="1">
      <c r="A29" s="220" t="s">
        <v>463</v>
      </c>
      <c r="B29" s="34" t="s">
        <v>364</v>
      </c>
      <c r="C29" s="34" t="s">
        <v>1013</v>
      </c>
      <c r="D29" s="34" t="s">
        <v>1015</v>
      </c>
      <c r="E29" s="34"/>
      <c r="F29" s="34" t="s">
        <v>1025</v>
      </c>
      <c r="G29" s="34" t="s">
        <v>1025</v>
      </c>
      <c r="H29" s="34"/>
      <c r="I29" s="34"/>
      <c r="J29" s="34"/>
      <c r="K29" s="34"/>
      <c r="L29" s="34"/>
      <c r="M29" s="34"/>
      <c r="N29" s="34" t="s">
        <v>1054</v>
      </c>
    </row>
    <row r="30" spans="1:14" ht="153">
      <c r="A30" s="220" t="s">
        <v>463</v>
      </c>
      <c r="B30" s="34" t="s">
        <v>364</v>
      </c>
      <c r="C30" s="34" t="s">
        <v>1013</v>
      </c>
      <c r="D30" s="34" t="s">
        <v>1016</v>
      </c>
      <c r="E30" s="34" t="s">
        <v>987</v>
      </c>
      <c r="F30" s="34" t="s">
        <v>968</v>
      </c>
      <c r="G30" s="34" t="s">
        <v>968</v>
      </c>
      <c r="H30" s="34" t="s">
        <v>1029</v>
      </c>
      <c r="I30" s="34" t="s">
        <v>1030</v>
      </c>
      <c r="J30" s="34"/>
      <c r="K30" s="34"/>
      <c r="L30" s="34" t="s">
        <v>514</v>
      </c>
      <c r="M30" s="34"/>
      <c r="N30" s="34" t="s">
        <v>1055</v>
      </c>
    </row>
    <row r="31" spans="1:14" ht="51">
      <c r="A31" s="220" t="s">
        <v>463</v>
      </c>
      <c r="B31" s="34" t="s">
        <v>364</v>
      </c>
      <c r="C31" s="34" t="s">
        <v>1013</v>
      </c>
      <c r="D31" s="34" t="s">
        <v>1016</v>
      </c>
      <c r="E31" s="34" t="s">
        <v>988</v>
      </c>
      <c r="F31" s="34" t="s">
        <v>969</v>
      </c>
      <c r="G31" s="34" t="s">
        <v>969</v>
      </c>
      <c r="H31" s="34" t="s">
        <v>1031</v>
      </c>
      <c r="I31" s="34"/>
      <c r="J31" s="34"/>
      <c r="K31" s="34"/>
      <c r="L31" s="34" t="s">
        <v>514</v>
      </c>
      <c r="M31" s="34"/>
      <c r="N31" s="34" t="s">
        <v>1151</v>
      </c>
    </row>
    <row r="32" spans="1:14" ht="293.25">
      <c r="A32" s="220" t="s">
        <v>463</v>
      </c>
      <c r="B32" s="34" t="s">
        <v>364</v>
      </c>
      <c r="C32" s="34" t="s">
        <v>1013</v>
      </c>
      <c r="D32" s="34" t="s">
        <v>1016</v>
      </c>
      <c r="E32" s="34" t="s">
        <v>989</v>
      </c>
      <c r="F32" s="34" t="s">
        <v>970</v>
      </c>
      <c r="G32" s="34" t="s">
        <v>970</v>
      </c>
      <c r="H32" s="34" t="s">
        <v>1032</v>
      </c>
      <c r="I32" s="34" t="s">
        <v>1033</v>
      </c>
      <c r="J32" s="34"/>
      <c r="K32" s="34"/>
      <c r="L32" s="34" t="s">
        <v>514</v>
      </c>
      <c r="M32" s="34"/>
      <c r="N32" s="34" t="s">
        <v>1056</v>
      </c>
    </row>
    <row r="33" spans="1:14" ht="63.75">
      <c r="A33" s="220" t="s">
        <v>463</v>
      </c>
      <c r="B33" s="34" t="s">
        <v>364</v>
      </c>
      <c r="C33" s="34" t="s">
        <v>1013</v>
      </c>
      <c r="D33" s="34" t="s">
        <v>1016</v>
      </c>
      <c r="E33" s="34" t="s">
        <v>990</v>
      </c>
      <c r="F33" s="34" t="s">
        <v>971</v>
      </c>
      <c r="G33" s="34" t="s">
        <v>1114</v>
      </c>
      <c r="H33" s="34" t="s">
        <v>1115</v>
      </c>
      <c r="I33" s="34"/>
      <c r="J33" s="34"/>
      <c r="K33" s="34"/>
      <c r="L33" s="34" t="s">
        <v>1100</v>
      </c>
      <c r="M33" s="34" t="s">
        <v>1117</v>
      </c>
      <c r="N33" s="34" t="s">
        <v>1116</v>
      </c>
    </row>
    <row r="34" spans="1:14" ht="25.5" hidden="1">
      <c r="A34" s="220" t="s">
        <v>463</v>
      </c>
      <c r="B34" s="34" t="s">
        <v>364</v>
      </c>
      <c r="C34" s="34" t="s">
        <v>1013</v>
      </c>
      <c r="D34" s="34" t="s">
        <v>1016</v>
      </c>
      <c r="E34" s="34"/>
      <c r="F34" s="34" t="s">
        <v>972</v>
      </c>
      <c r="G34" s="34" t="s">
        <v>972</v>
      </c>
      <c r="H34" s="34"/>
      <c r="I34" s="34"/>
      <c r="J34" s="34"/>
      <c r="K34" s="34"/>
      <c r="L34" s="34"/>
      <c r="M34" s="34"/>
      <c r="N34" s="34" t="s">
        <v>1057</v>
      </c>
    </row>
    <row r="35" spans="1:14" ht="280.5">
      <c r="A35" s="220" t="s">
        <v>463</v>
      </c>
      <c r="B35" s="34" t="s">
        <v>364</v>
      </c>
      <c r="C35" s="34" t="s">
        <v>1013</v>
      </c>
      <c r="D35" s="34" t="s">
        <v>1016</v>
      </c>
      <c r="E35" s="34" t="s">
        <v>991</v>
      </c>
      <c r="F35" s="34" t="s">
        <v>973</v>
      </c>
      <c r="G35" s="34" t="s">
        <v>973</v>
      </c>
      <c r="H35" s="34" t="s">
        <v>1034</v>
      </c>
      <c r="I35" s="34" t="s">
        <v>1035</v>
      </c>
      <c r="J35" s="34" t="s">
        <v>1155</v>
      </c>
      <c r="K35" s="34"/>
      <c r="L35" s="34" t="s">
        <v>794</v>
      </c>
      <c r="M35" s="34"/>
      <c r="N35" s="34" t="s">
        <v>904</v>
      </c>
    </row>
    <row r="36" spans="1:14" ht="318.75">
      <c r="A36" s="220" t="s">
        <v>463</v>
      </c>
      <c r="B36" s="34" t="s">
        <v>364</v>
      </c>
      <c r="C36" s="34" t="s">
        <v>1013</v>
      </c>
      <c r="D36" s="34" t="s">
        <v>1016</v>
      </c>
      <c r="E36" s="34" t="s">
        <v>992</v>
      </c>
      <c r="F36" s="34" t="s">
        <v>974</v>
      </c>
      <c r="G36" s="34" t="s">
        <v>974</v>
      </c>
      <c r="H36" s="34" t="s">
        <v>1036</v>
      </c>
      <c r="I36" s="34" t="s">
        <v>1037</v>
      </c>
      <c r="J36" s="34" t="s">
        <v>1154</v>
      </c>
      <c r="K36" s="34"/>
      <c r="L36" s="34" t="s">
        <v>794</v>
      </c>
      <c r="M36" s="34"/>
      <c r="N36" s="34" t="s">
        <v>904</v>
      </c>
    </row>
    <row r="37" spans="1:14" ht="89.25">
      <c r="A37" s="220" t="s">
        <v>463</v>
      </c>
      <c r="B37" s="34" t="s">
        <v>364</v>
      </c>
      <c r="C37" s="34" t="s">
        <v>1013</v>
      </c>
      <c r="D37" s="34" t="s">
        <v>1016</v>
      </c>
      <c r="E37" s="34" t="s">
        <v>993</v>
      </c>
      <c r="F37" s="34" t="s">
        <v>975</v>
      </c>
      <c r="G37" s="34" t="s">
        <v>975</v>
      </c>
      <c r="H37" s="34" t="s">
        <v>1038</v>
      </c>
      <c r="I37" s="34" t="s">
        <v>1153</v>
      </c>
      <c r="J37" s="34" t="s">
        <v>1155</v>
      </c>
      <c r="K37" s="34"/>
      <c r="L37" s="34" t="s">
        <v>794</v>
      </c>
      <c r="M37" s="34"/>
      <c r="N37" s="34" t="s">
        <v>1118</v>
      </c>
    </row>
    <row r="38" spans="1:14" ht="89.25">
      <c r="A38" s="220" t="s">
        <v>463</v>
      </c>
      <c r="B38" s="34" t="s">
        <v>364</v>
      </c>
      <c r="C38" s="34" t="s">
        <v>1013</v>
      </c>
      <c r="D38" s="34" t="s">
        <v>1017</v>
      </c>
      <c r="E38" s="34" t="s">
        <v>1095</v>
      </c>
      <c r="F38" s="34" t="s">
        <v>1250</v>
      </c>
      <c r="G38" s="34" t="s">
        <v>1250</v>
      </c>
      <c r="H38" s="34" t="s">
        <v>1251</v>
      </c>
      <c r="I38" s="34" t="s">
        <v>1152</v>
      </c>
      <c r="J38" s="34" t="s">
        <v>1155</v>
      </c>
      <c r="K38" s="34"/>
      <c r="L38" s="34" t="s">
        <v>794</v>
      </c>
      <c r="M38" s="34"/>
      <c r="N38" s="34" t="s">
        <v>904</v>
      </c>
    </row>
    <row r="39" spans="1:14" ht="63.75">
      <c r="A39" s="220" t="s">
        <v>463</v>
      </c>
      <c r="B39" s="34" t="s">
        <v>364</v>
      </c>
      <c r="C39" s="34" t="s">
        <v>1013</v>
      </c>
      <c r="D39" s="34" t="s">
        <v>1017</v>
      </c>
      <c r="E39" s="34" t="s">
        <v>994</v>
      </c>
      <c r="F39" s="34" t="s">
        <v>976</v>
      </c>
      <c r="G39" s="34" t="s">
        <v>976</v>
      </c>
      <c r="H39" s="34" t="s">
        <v>1039</v>
      </c>
      <c r="I39" s="34" t="s">
        <v>1040</v>
      </c>
      <c r="J39" s="34"/>
      <c r="K39" s="34"/>
      <c r="L39" s="34" t="s">
        <v>1137</v>
      </c>
      <c r="M39" s="34" t="s">
        <v>1136</v>
      </c>
      <c r="N39" s="34" t="s">
        <v>1135</v>
      </c>
    </row>
    <row r="40" spans="1:14" ht="116.25" customHeight="1">
      <c r="A40" s="220" t="s">
        <v>463</v>
      </c>
      <c r="B40" s="34" t="s">
        <v>364</v>
      </c>
      <c r="C40" s="34" t="s">
        <v>1013</v>
      </c>
      <c r="D40" s="34" t="s">
        <v>1017</v>
      </c>
      <c r="E40" s="34" t="s">
        <v>1019</v>
      </c>
      <c r="F40" s="34" t="s">
        <v>977</v>
      </c>
      <c r="G40" s="34" t="s">
        <v>977</v>
      </c>
      <c r="H40" s="34" t="s">
        <v>1097</v>
      </c>
      <c r="I40" s="34" t="s">
        <v>1098</v>
      </c>
      <c r="J40" s="34"/>
      <c r="K40" s="34"/>
      <c r="L40" s="34" t="s">
        <v>830</v>
      </c>
      <c r="M40" s="34"/>
      <c r="N40" s="34" t="s">
        <v>1099</v>
      </c>
    </row>
    <row r="41" spans="1:14" ht="76.5" hidden="1">
      <c r="A41" s="220" t="s">
        <v>463</v>
      </c>
      <c r="B41" s="34" t="s">
        <v>364</v>
      </c>
      <c r="C41" s="34" t="s">
        <v>1013</v>
      </c>
      <c r="D41" s="34" t="s">
        <v>1017</v>
      </c>
      <c r="E41" s="34" t="s">
        <v>986</v>
      </c>
      <c r="F41" s="34" t="s">
        <v>967</v>
      </c>
      <c r="G41" s="34" t="s">
        <v>967</v>
      </c>
      <c r="H41" s="34"/>
      <c r="I41" s="34"/>
      <c r="J41" s="34"/>
      <c r="K41" s="34"/>
      <c r="L41" s="34"/>
      <c r="M41" s="34" t="s">
        <v>1050</v>
      </c>
      <c r="N41" s="34"/>
    </row>
    <row r="42" spans="1:14" ht="89.25">
      <c r="A42" s="220" t="s">
        <v>463</v>
      </c>
      <c r="B42" s="34" t="s">
        <v>364</v>
      </c>
      <c r="C42" s="34" t="s">
        <v>1013</v>
      </c>
      <c r="D42" s="34" t="s">
        <v>1017</v>
      </c>
      <c r="E42" s="34" t="s">
        <v>996</v>
      </c>
      <c r="F42" s="34" t="s">
        <v>978</v>
      </c>
      <c r="G42" s="34" t="s">
        <v>978</v>
      </c>
      <c r="H42" s="34" t="s">
        <v>1041</v>
      </c>
      <c r="I42" s="34" t="s">
        <v>1042</v>
      </c>
      <c r="J42" s="34" t="s">
        <v>1211</v>
      </c>
      <c r="K42" s="34"/>
      <c r="L42" s="34" t="s">
        <v>1052</v>
      </c>
      <c r="M42" s="34"/>
      <c r="N42" s="34" t="s">
        <v>1058</v>
      </c>
    </row>
    <row r="43" spans="1:14" ht="63.75">
      <c r="A43" s="220" t="s">
        <v>463</v>
      </c>
      <c r="B43" s="34" t="s">
        <v>364</v>
      </c>
      <c r="C43" s="34" t="s">
        <v>1013</v>
      </c>
      <c r="D43" s="34" t="s">
        <v>1017</v>
      </c>
      <c r="E43" s="34" t="s">
        <v>997</v>
      </c>
      <c r="F43" s="34" t="s">
        <v>979</v>
      </c>
      <c r="G43" s="34" t="s">
        <v>1217</v>
      </c>
      <c r="H43" s="34" t="s">
        <v>1218</v>
      </c>
      <c r="I43" s="34" t="s">
        <v>1043</v>
      </c>
      <c r="J43" s="34"/>
      <c r="K43" s="34"/>
      <c r="L43" s="34" t="s">
        <v>1100</v>
      </c>
      <c r="M43" s="34" t="s">
        <v>1258</v>
      </c>
      <c r="N43" s="34" t="s">
        <v>1123</v>
      </c>
    </row>
    <row r="44" spans="1:14" ht="54" customHeight="1">
      <c r="A44" s="220" t="s">
        <v>463</v>
      </c>
      <c r="B44" s="34" t="s">
        <v>365</v>
      </c>
      <c r="C44" s="34" t="s">
        <v>685</v>
      </c>
      <c r="D44" s="34" t="s">
        <v>703</v>
      </c>
      <c r="E44" s="34" t="s">
        <v>1367</v>
      </c>
      <c r="F44" s="34" t="s">
        <v>703</v>
      </c>
      <c r="G44" s="34" t="s">
        <v>703</v>
      </c>
      <c r="H44" s="34" t="s">
        <v>1363</v>
      </c>
      <c r="I44" s="34" t="s">
        <v>696</v>
      </c>
      <c r="J44" s="34"/>
      <c r="K44" s="34"/>
      <c r="L44" s="34" t="s">
        <v>1360</v>
      </c>
      <c r="M44" s="34" t="s">
        <v>1361</v>
      </c>
      <c r="N44" s="34" t="s">
        <v>1362</v>
      </c>
    </row>
    <row r="45" spans="1:14" ht="63.75">
      <c r="A45" s="220" t="s">
        <v>463</v>
      </c>
      <c r="B45" s="34" t="s">
        <v>365</v>
      </c>
      <c r="C45" s="34" t="s">
        <v>685</v>
      </c>
      <c r="D45" s="34" t="s">
        <v>1380</v>
      </c>
      <c r="E45" s="34" t="s">
        <v>1368</v>
      </c>
      <c r="F45" s="34" t="s">
        <v>1380</v>
      </c>
      <c r="G45" s="34" t="s">
        <v>1355</v>
      </c>
      <c r="H45" s="34" t="s">
        <v>1359</v>
      </c>
      <c r="I45" s="34" t="s">
        <v>696</v>
      </c>
      <c r="J45" s="34"/>
      <c r="K45" s="34"/>
      <c r="L45" s="34" t="s">
        <v>912</v>
      </c>
      <c r="M45" s="34" t="s">
        <v>1257</v>
      </c>
      <c r="N45" s="34" t="s">
        <v>892</v>
      </c>
    </row>
    <row r="46" spans="1:14" ht="38.25">
      <c r="A46" s="221" t="s">
        <v>382</v>
      </c>
      <c r="B46" s="34" t="s">
        <v>477</v>
      </c>
      <c r="C46" s="34" t="s">
        <v>478</v>
      </c>
      <c r="D46" s="34"/>
      <c r="E46" s="34" t="s">
        <v>479</v>
      </c>
      <c r="F46" s="34" t="s">
        <v>385</v>
      </c>
      <c r="G46" s="34" t="s">
        <v>385</v>
      </c>
      <c r="H46" s="34" t="s">
        <v>693</v>
      </c>
      <c r="I46" s="34" t="s">
        <v>565</v>
      </c>
      <c r="J46" s="34"/>
      <c r="K46" s="34"/>
      <c r="L46" s="34" t="s">
        <v>480</v>
      </c>
      <c r="M46" s="34"/>
      <c r="N46" s="34" t="s">
        <v>897</v>
      </c>
    </row>
    <row r="47" spans="1:14" ht="63.75">
      <c r="A47" s="221" t="s">
        <v>382</v>
      </c>
      <c r="B47" s="34" t="s">
        <v>477</v>
      </c>
      <c r="C47" s="34" t="s">
        <v>478</v>
      </c>
      <c r="D47" s="34"/>
      <c r="E47" s="34" t="s">
        <v>481</v>
      </c>
      <c r="F47" s="34" t="s">
        <v>386</v>
      </c>
      <c r="G47" s="34" t="s">
        <v>386</v>
      </c>
      <c r="H47" s="34" t="s">
        <v>694</v>
      </c>
      <c r="I47" s="34" t="s">
        <v>566</v>
      </c>
      <c r="J47" s="34"/>
      <c r="K47" s="34"/>
      <c r="L47" s="34" t="s">
        <v>480</v>
      </c>
      <c r="M47" s="34"/>
      <c r="N47" s="34" t="s">
        <v>896</v>
      </c>
    </row>
    <row r="48" spans="1:14" ht="89.25">
      <c r="A48" s="221" t="s">
        <v>382</v>
      </c>
      <c r="B48" s="34" t="s">
        <v>477</v>
      </c>
      <c r="C48" s="34" t="s">
        <v>396</v>
      </c>
      <c r="D48" s="34"/>
      <c r="E48" s="34" t="s">
        <v>482</v>
      </c>
      <c r="F48" s="34" t="s">
        <v>384</v>
      </c>
      <c r="G48" s="34" t="s">
        <v>384</v>
      </c>
      <c r="H48" s="34" t="s">
        <v>567</v>
      </c>
      <c r="I48" s="34" t="s">
        <v>568</v>
      </c>
      <c r="J48" s="34"/>
      <c r="K48" s="34"/>
      <c r="L48" s="34" t="s">
        <v>480</v>
      </c>
      <c r="M48" s="34"/>
      <c r="N48" s="34" t="s">
        <v>898</v>
      </c>
    </row>
    <row r="49" spans="1:14" ht="63.75">
      <c r="A49" s="221" t="s">
        <v>382</v>
      </c>
      <c r="B49" s="34" t="s">
        <v>477</v>
      </c>
      <c r="C49" s="34" t="s">
        <v>396</v>
      </c>
      <c r="D49" s="34"/>
      <c r="E49" s="34" t="s">
        <v>483</v>
      </c>
      <c r="F49" s="34" t="s">
        <v>484</v>
      </c>
      <c r="G49" s="34" t="s">
        <v>484</v>
      </c>
      <c r="H49" s="34" t="s">
        <v>569</v>
      </c>
      <c r="I49" s="34" t="s">
        <v>570</v>
      </c>
      <c r="J49" s="34"/>
      <c r="K49" s="34"/>
      <c r="L49" s="34" t="s">
        <v>514</v>
      </c>
      <c r="M49" s="34"/>
      <c r="N49" s="34" t="s">
        <v>680</v>
      </c>
    </row>
    <row r="50" spans="1:14" ht="38.25">
      <c r="A50" s="221" t="s">
        <v>382</v>
      </c>
      <c r="B50" s="34" t="s">
        <v>477</v>
      </c>
      <c r="C50" s="34" t="s">
        <v>485</v>
      </c>
      <c r="D50" s="34"/>
      <c r="E50" s="34" t="s">
        <v>486</v>
      </c>
      <c r="F50" s="34" t="s">
        <v>487</v>
      </c>
      <c r="G50" s="34" t="s">
        <v>527</v>
      </c>
      <c r="H50" s="34" t="s">
        <v>571</v>
      </c>
      <c r="I50" s="34" t="s">
        <v>572</v>
      </c>
      <c r="J50" s="34"/>
      <c r="K50" s="34"/>
      <c r="L50" s="34" t="s">
        <v>488</v>
      </c>
      <c r="M50" s="34"/>
      <c r="N50" s="34" t="s">
        <v>899</v>
      </c>
    </row>
    <row r="51" spans="1:14" ht="114.75">
      <c r="A51" s="221" t="s">
        <v>382</v>
      </c>
      <c r="B51" s="34" t="s">
        <v>477</v>
      </c>
      <c r="C51" s="34" t="s">
        <v>485</v>
      </c>
      <c r="D51" s="34"/>
      <c r="E51" s="34" t="s">
        <v>489</v>
      </c>
      <c r="F51" s="34" t="s">
        <v>393</v>
      </c>
      <c r="G51" s="34" t="s">
        <v>393</v>
      </c>
      <c r="H51" s="34" t="s">
        <v>695</v>
      </c>
      <c r="I51" s="34" t="s">
        <v>572</v>
      </c>
      <c r="J51" s="34"/>
      <c r="K51" s="34"/>
      <c r="L51" s="34" t="s">
        <v>514</v>
      </c>
      <c r="M51" s="34"/>
      <c r="N51" s="34" t="s">
        <v>490</v>
      </c>
    </row>
    <row r="52" spans="1:14" ht="51">
      <c r="A52" s="221" t="s">
        <v>382</v>
      </c>
      <c r="B52" s="34" t="s">
        <v>477</v>
      </c>
      <c r="C52" s="34" t="s">
        <v>485</v>
      </c>
      <c r="D52" s="34"/>
      <c r="E52" s="34" t="s">
        <v>1156</v>
      </c>
      <c r="F52" s="34" t="s">
        <v>1157</v>
      </c>
      <c r="G52" s="34" t="s">
        <v>1158</v>
      </c>
      <c r="H52" s="34" t="s">
        <v>1159</v>
      </c>
      <c r="I52" s="34"/>
      <c r="J52" s="34" t="s">
        <v>1160</v>
      </c>
      <c r="K52" s="34"/>
      <c r="L52" s="34" t="s">
        <v>514</v>
      </c>
      <c r="M52" s="34"/>
      <c r="N52" s="34" t="s">
        <v>1172</v>
      </c>
    </row>
    <row r="53" spans="1:14" ht="51">
      <c r="A53" s="221" t="s">
        <v>382</v>
      </c>
      <c r="B53" s="34" t="s">
        <v>407</v>
      </c>
      <c r="C53" s="34" t="s">
        <v>395</v>
      </c>
      <c r="D53" s="34"/>
      <c r="E53" s="34" t="s">
        <v>494</v>
      </c>
      <c r="F53" s="34" t="s">
        <v>1104</v>
      </c>
      <c r="G53" s="34" t="s">
        <v>1104</v>
      </c>
      <c r="H53" s="34" t="s">
        <v>573</v>
      </c>
      <c r="I53" s="34" t="s">
        <v>574</v>
      </c>
      <c r="J53" s="34"/>
      <c r="K53" s="34"/>
      <c r="L53" s="34" t="s">
        <v>841</v>
      </c>
      <c r="M53" s="34" t="s">
        <v>1254</v>
      </c>
      <c r="N53" s="34" t="s">
        <v>1256</v>
      </c>
    </row>
    <row r="54" spans="1:14" ht="76.5">
      <c r="A54" s="221" t="s">
        <v>382</v>
      </c>
      <c r="B54" s="34" t="s">
        <v>407</v>
      </c>
      <c r="C54" s="34" t="s">
        <v>395</v>
      </c>
      <c r="D54" s="34"/>
      <c r="E54" s="34" t="s">
        <v>495</v>
      </c>
      <c r="F54" s="34" t="s">
        <v>451</v>
      </c>
      <c r="G54" s="34" t="s">
        <v>451</v>
      </c>
      <c r="H54" s="34" t="s">
        <v>573</v>
      </c>
      <c r="I54" s="34" t="s">
        <v>574</v>
      </c>
      <c r="J54" s="34"/>
      <c r="K54" s="34" t="s">
        <v>575</v>
      </c>
      <c r="L54" s="34" t="s">
        <v>496</v>
      </c>
      <c r="M54" s="34" t="s">
        <v>1252</v>
      </c>
      <c r="N54" s="34" t="s">
        <v>497</v>
      </c>
    </row>
    <row r="55" spans="1:14" ht="51">
      <c r="A55" s="221" t="s">
        <v>382</v>
      </c>
      <c r="B55" s="34" t="s">
        <v>407</v>
      </c>
      <c r="C55" s="34" t="s">
        <v>395</v>
      </c>
      <c r="D55" s="34"/>
      <c r="E55" s="34" t="s">
        <v>528</v>
      </c>
      <c r="F55" s="34" t="s">
        <v>498</v>
      </c>
      <c r="G55" s="34" t="s">
        <v>498</v>
      </c>
      <c r="H55" s="34" t="s">
        <v>573</v>
      </c>
      <c r="I55" s="34" t="s">
        <v>574</v>
      </c>
      <c r="J55" s="34"/>
      <c r="K55" s="34"/>
      <c r="L55" s="34" t="s">
        <v>841</v>
      </c>
      <c r="M55" s="34" t="s">
        <v>1253</v>
      </c>
      <c r="N55" s="34" t="s">
        <v>1255</v>
      </c>
    </row>
    <row r="56" spans="1:14" ht="51">
      <c r="A56" s="221" t="s">
        <v>382</v>
      </c>
      <c r="B56" s="34" t="s">
        <v>407</v>
      </c>
      <c r="C56" s="34" t="s">
        <v>412</v>
      </c>
      <c r="D56" s="34" t="s">
        <v>1173</v>
      </c>
      <c r="E56" s="34" t="s">
        <v>1177</v>
      </c>
      <c r="F56" s="34" t="s">
        <v>529</v>
      </c>
      <c r="G56" s="34" t="s">
        <v>530</v>
      </c>
      <c r="H56" s="34" t="s">
        <v>576</v>
      </c>
      <c r="I56" s="34" t="s">
        <v>577</v>
      </c>
      <c r="J56" s="34" t="s">
        <v>578</v>
      </c>
      <c r="K56" s="34"/>
      <c r="L56" s="34" t="s">
        <v>499</v>
      </c>
      <c r="M56" s="34"/>
      <c r="N56" s="34" t="s">
        <v>500</v>
      </c>
    </row>
    <row r="57" spans="1:14" ht="76.5">
      <c r="A57" s="221" t="s">
        <v>382</v>
      </c>
      <c r="B57" s="34" t="s">
        <v>407</v>
      </c>
      <c r="C57" s="34" t="s">
        <v>412</v>
      </c>
      <c r="D57" s="34" t="s">
        <v>1173</v>
      </c>
      <c r="E57" s="34" t="s">
        <v>1178</v>
      </c>
      <c r="F57" s="34" t="s">
        <v>1247</v>
      </c>
      <c r="G57" s="34" t="s">
        <v>1248</v>
      </c>
      <c r="H57" s="34" t="s">
        <v>1176</v>
      </c>
      <c r="I57" s="34" t="s">
        <v>1175</v>
      </c>
      <c r="J57" s="34" t="s">
        <v>1181</v>
      </c>
      <c r="K57" s="34"/>
      <c r="L57" s="34" t="s">
        <v>1174</v>
      </c>
      <c r="M57" s="34"/>
      <c r="N57" s="34" t="s">
        <v>1118</v>
      </c>
    </row>
    <row r="58" spans="1:14" ht="63.75">
      <c r="A58" s="221" t="s">
        <v>382</v>
      </c>
      <c r="B58" s="34" t="s">
        <v>407</v>
      </c>
      <c r="C58" s="34" t="s">
        <v>412</v>
      </c>
      <c r="D58" s="34" t="s">
        <v>524</v>
      </c>
      <c r="E58" s="34" t="s">
        <v>531</v>
      </c>
      <c r="F58" s="34" t="s">
        <v>1076</v>
      </c>
      <c r="G58" s="34" t="s">
        <v>1170</v>
      </c>
      <c r="H58" s="34" t="s">
        <v>1169</v>
      </c>
      <c r="I58" s="34" t="s">
        <v>579</v>
      </c>
      <c r="J58" s="34" t="s">
        <v>1182</v>
      </c>
      <c r="K58" s="34" t="s">
        <v>1171</v>
      </c>
      <c r="L58" s="34" t="s">
        <v>1168</v>
      </c>
      <c r="M58" s="34"/>
      <c r="N58" s="34" t="s">
        <v>1118</v>
      </c>
    </row>
    <row r="59" spans="1:14" ht="76.5">
      <c r="A59" s="221" t="s">
        <v>382</v>
      </c>
      <c r="B59" s="34" t="s">
        <v>407</v>
      </c>
      <c r="C59" s="34" t="s">
        <v>412</v>
      </c>
      <c r="D59" s="34" t="s">
        <v>524</v>
      </c>
      <c r="E59" s="34" t="s">
        <v>532</v>
      </c>
      <c r="F59" s="34" t="s">
        <v>791</v>
      </c>
      <c r="G59" s="34" t="s">
        <v>792</v>
      </c>
      <c r="H59" s="34" t="s">
        <v>793</v>
      </c>
      <c r="I59" s="34" t="s">
        <v>580</v>
      </c>
      <c r="J59" s="34" t="s">
        <v>1183</v>
      </c>
      <c r="K59" s="34"/>
      <c r="L59" s="34" t="s">
        <v>499</v>
      </c>
      <c r="M59" s="34"/>
      <c r="N59" s="34" t="s">
        <v>500</v>
      </c>
    </row>
    <row r="60" spans="1:14" ht="89.25">
      <c r="A60" s="221" t="s">
        <v>382</v>
      </c>
      <c r="B60" s="34" t="s">
        <v>407</v>
      </c>
      <c r="C60" s="34" t="s">
        <v>412</v>
      </c>
      <c r="D60" s="34" t="s">
        <v>524</v>
      </c>
      <c r="E60" s="34" t="s">
        <v>1179</v>
      </c>
      <c r="F60" s="34" t="s">
        <v>1124</v>
      </c>
      <c r="G60" s="34" t="s">
        <v>1161</v>
      </c>
      <c r="H60" s="34" t="s">
        <v>1162</v>
      </c>
      <c r="I60" s="34"/>
      <c r="J60" s="34" t="s">
        <v>1184</v>
      </c>
      <c r="K60" s="34" t="s">
        <v>1163</v>
      </c>
      <c r="L60" s="34" t="s">
        <v>1167</v>
      </c>
      <c r="M60" s="34"/>
      <c r="N60" s="34" t="s">
        <v>1118</v>
      </c>
    </row>
    <row r="61" spans="1:14" ht="114.75">
      <c r="A61" s="221" t="s">
        <v>382</v>
      </c>
      <c r="B61" s="34" t="s">
        <v>407</v>
      </c>
      <c r="C61" s="34" t="s">
        <v>412</v>
      </c>
      <c r="D61" s="34" t="s">
        <v>491</v>
      </c>
      <c r="E61" s="34" t="s">
        <v>533</v>
      </c>
      <c r="F61" s="34" t="s">
        <v>358</v>
      </c>
      <c r="G61" s="34" t="s">
        <v>492</v>
      </c>
      <c r="H61" s="34" t="s">
        <v>581</v>
      </c>
      <c r="I61" s="34" t="s">
        <v>582</v>
      </c>
      <c r="J61" s="34" t="s">
        <v>1180</v>
      </c>
      <c r="K61" s="34" t="s">
        <v>1165</v>
      </c>
      <c r="L61" s="34" t="s">
        <v>826</v>
      </c>
      <c r="M61" s="34"/>
      <c r="N61" s="34" t="s">
        <v>827</v>
      </c>
    </row>
    <row r="62" spans="1:14" ht="140.25">
      <c r="A62" s="221" t="s">
        <v>382</v>
      </c>
      <c r="B62" s="34" t="s">
        <v>407</v>
      </c>
      <c r="C62" s="34" t="s">
        <v>412</v>
      </c>
      <c r="D62" s="34" t="s">
        <v>491</v>
      </c>
      <c r="E62" s="34" t="s">
        <v>534</v>
      </c>
      <c r="F62" s="34" t="s">
        <v>493</v>
      </c>
      <c r="G62" s="34" t="s">
        <v>535</v>
      </c>
      <c r="H62" s="34" t="s">
        <v>583</v>
      </c>
      <c r="I62" s="34" t="s">
        <v>584</v>
      </c>
      <c r="J62" s="34"/>
      <c r="K62" s="34" t="s">
        <v>1166</v>
      </c>
      <c r="L62" s="34" t="s">
        <v>828</v>
      </c>
      <c r="M62" s="34"/>
      <c r="N62" s="34" t="s">
        <v>829</v>
      </c>
    </row>
    <row r="63" spans="1:14" ht="127.5">
      <c r="A63" s="221" t="s">
        <v>382</v>
      </c>
      <c r="B63" s="34" t="s">
        <v>407</v>
      </c>
      <c r="C63" s="34" t="s">
        <v>412</v>
      </c>
      <c r="D63" s="34" t="s">
        <v>501</v>
      </c>
      <c r="E63" s="34" t="s">
        <v>536</v>
      </c>
      <c r="F63" s="34" t="s">
        <v>537</v>
      </c>
      <c r="G63" s="34" t="s">
        <v>538</v>
      </c>
      <c r="H63" s="34" t="s">
        <v>585</v>
      </c>
      <c r="I63" s="34" t="s">
        <v>586</v>
      </c>
      <c r="J63" s="34" t="s">
        <v>1188</v>
      </c>
      <c r="K63" s="34" t="s">
        <v>587</v>
      </c>
      <c r="L63" s="34" t="s">
        <v>903</v>
      </c>
      <c r="M63" s="34" t="s">
        <v>893</v>
      </c>
      <c r="N63" s="34" t="s">
        <v>475</v>
      </c>
    </row>
    <row r="64" spans="1:14" ht="38.25">
      <c r="A64" s="221" t="s">
        <v>382</v>
      </c>
      <c r="B64" s="34" t="s">
        <v>407</v>
      </c>
      <c r="C64" s="34" t="s">
        <v>412</v>
      </c>
      <c r="D64" s="34" t="s">
        <v>704</v>
      </c>
      <c r="E64" s="34" t="s">
        <v>539</v>
      </c>
      <c r="F64" s="34" t="s">
        <v>502</v>
      </c>
      <c r="G64" s="34" t="s">
        <v>1370</v>
      </c>
      <c r="H64" s="34" t="s">
        <v>588</v>
      </c>
      <c r="I64" s="34" t="s">
        <v>706</v>
      </c>
      <c r="J64" s="34"/>
      <c r="K64" s="34" t="s">
        <v>589</v>
      </c>
      <c r="L64" s="34" t="s">
        <v>503</v>
      </c>
      <c r="M64" s="34"/>
      <c r="N64" s="34" t="s">
        <v>1372</v>
      </c>
    </row>
    <row r="65" spans="1:14" ht="63.75">
      <c r="A65" s="221" t="s">
        <v>382</v>
      </c>
      <c r="B65" s="34" t="s">
        <v>407</v>
      </c>
      <c r="C65" s="34" t="s">
        <v>412</v>
      </c>
      <c r="D65" s="34" t="s">
        <v>705</v>
      </c>
      <c r="E65" s="34" t="s">
        <v>540</v>
      </c>
      <c r="F65" s="34" t="s">
        <v>504</v>
      </c>
      <c r="G65" s="34" t="s">
        <v>1371</v>
      </c>
      <c r="H65" s="34" t="s">
        <v>590</v>
      </c>
      <c r="I65" s="34" t="s">
        <v>707</v>
      </c>
      <c r="J65" s="34" t="s">
        <v>1186</v>
      </c>
      <c r="K65" s="34" t="s">
        <v>1187</v>
      </c>
      <c r="L65" s="34" t="s">
        <v>503</v>
      </c>
      <c r="M65" s="34"/>
      <c r="N65" s="34" t="s">
        <v>1372</v>
      </c>
    </row>
    <row r="66" spans="1:14" ht="63.75">
      <c r="A66" s="222" t="s">
        <v>442</v>
      </c>
      <c r="B66" s="34" t="s">
        <v>366</v>
      </c>
      <c r="C66" s="34" t="s">
        <v>409</v>
      </c>
      <c r="D66" s="34"/>
      <c r="E66" s="34" t="s">
        <v>541</v>
      </c>
      <c r="F66" s="34" t="s">
        <v>505</v>
      </c>
      <c r="G66" s="34" t="s">
        <v>505</v>
      </c>
      <c r="H66" s="34" t="s">
        <v>591</v>
      </c>
      <c r="I66" s="34" t="s">
        <v>592</v>
      </c>
      <c r="J66" s="34"/>
      <c r="K66" s="34"/>
      <c r="L66" s="34" t="s">
        <v>476</v>
      </c>
      <c r="M66" s="34"/>
      <c r="N66" s="34" t="s">
        <v>895</v>
      </c>
    </row>
    <row r="67" spans="1:14" ht="51">
      <c r="A67" s="222" t="s">
        <v>442</v>
      </c>
      <c r="B67" s="34" t="s">
        <v>366</v>
      </c>
      <c r="C67" s="34" t="s">
        <v>409</v>
      </c>
      <c r="D67" s="34"/>
      <c r="E67" s="34" t="s">
        <v>542</v>
      </c>
      <c r="F67" s="34" t="s">
        <v>403</v>
      </c>
      <c r="G67" s="34" t="s">
        <v>543</v>
      </c>
      <c r="H67" s="34" t="s">
        <v>593</v>
      </c>
      <c r="I67" s="34" t="s">
        <v>594</v>
      </c>
      <c r="J67" s="34"/>
      <c r="K67" s="34"/>
      <c r="L67" s="34" t="s">
        <v>506</v>
      </c>
      <c r="M67" s="34"/>
      <c r="N67" s="34" t="s">
        <v>894</v>
      </c>
    </row>
    <row r="68" spans="1:14" ht="89.25">
      <c r="A68" s="222" t="s">
        <v>442</v>
      </c>
      <c r="B68" s="34" t="s">
        <v>366</v>
      </c>
      <c r="C68" s="34" t="s">
        <v>507</v>
      </c>
      <c r="D68" s="34"/>
      <c r="E68" s="34" t="s">
        <v>544</v>
      </c>
      <c r="F68" s="34" t="s">
        <v>508</v>
      </c>
      <c r="G68" s="34" t="s">
        <v>545</v>
      </c>
      <c r="H68" s="34" t="s">
        <v>595</v>
      </c>
      <c r="I68" s="34" t="s">
        <v>596</v>
      </c>
      <c r="J68" s="34"/>
      <c r="K68" s="34" t="s">
        <v>597</v>
      </c>
      <c r="L68" s="34" t="s">
        <v>837</v>
      </c>
      <c r="M68" s="34"/>
      <c r="N68" s="34" t="s">
        <v>509</v>
      </c>
    </row>
    <row r="69" spans="1:14" ht="76.5">
      <c r="A69" s="222" t="s">
        <v>442</v>
      </c>
      <c r="B69" s="34" t="s">
        <v>367</v>
      </c>
      <c r="C69" s="34" t="s">
        <v>380</v>
      </c>
      <c r="D69" s="34"/>
      <c r="E69" s="34" t="s">
        <v>546</v>
      </c>
      <c r="F69" s="34" t="s">
        <v>360</v>
      </c>
      <c r="G69" s="34" t="s">
        <v>510</v>
      </c>
      <c r="H69" s="34" t="s">
        <v>598</v>
      </c>
      <c r="I69" s="34" t="s">
        <v>599</v>
      </c>
      <c r="J69" s="34"/>
      <c r="K69" s="34"/>
      <c r="L69" s="34" t="s">
        <v>511</v>
      </c>
      <c r="M69" s="34"/>
      <c r="N69" s="34" t="s">
        <v>512</v>
      </c>
    </row>
    <row r="70" spans="1:14" ht="76.5">
      <c r="A70" s="222" t="s">
        <v>442</v>
      </c>
      <c r="B70" s="34" t="s">
        <v>367</v>
      </c>
      <c r="C70" s="34" t="s">
        <v>380</v>
      </c>
      <c r="D70" s="34"/>
      <c r="E70" s="34" t="s">
        <v>547</v>
      </c>
      <c r="F70" s="34" t="s">
        <v>361</v>
      </c>
      <c r="G70" s="34" t="s">
        <v>513</v>
      </c>
      <c r="H70" s="34" t="s">
        <v>600</v>
      </c>
      <c r="I70" s="34" t="s">
        <v>599</v>
      </c>
      <c r="J70" s="34" t="s">
        <v>1209</v>
      </c>
      <c r="K70" s="34"/>
      <c r="L70" s="34" t="s">
        <v>514</v>
      </c>
      <c r="M70" s="34"/>
      <c r="N70" s="34" t="s">
        <v>515</v>
      </c>
    </row>
    <row r="71" spans="1:14" ht="76.5">
      <c r="A71" s="222" t="s">
        <v>442</v>
      </c>
      <c r="B71" s="34" t="s">
        <v>367</v>
      </c>
      <c r="C71" s="34" t="s">
        <v>380</v>
      </c>
      <c r="D71" s="34"/>
      <c r="E71" s="34" t="s">
        <v>548</v>
      </c>
      <c r="F71" s="34" t="s">
        <v>549</v>
      </c>
      <c r="G71" s="34" t="s">
        <v>1219</v>
      </c>
      <c r="H71" s="34" t="s">
        <v>1220</v>
      </c>
      <c r="I71" s="34" t="s">
        <v>599</v>
      </c>
      <c r="J71" s="34" t="s">
        <v>1212</v>
      </c>
      <c r="K71" s="34"/>
      <c r="L71" s="34" t="s">
        <v>900</v>
      </c>
      <c r="M71" s="34" t="s">
        <v>902</v>
      </c>
      <c r="N71" s="34" t="s">
        <v>1221</v>
      </c>
    </row>
    <row r="72" spans="1:14" ht="76.5">
      <c r="A72" s="222" t="s">
        <v>442</v>
      </c>
      <c r="B72" s="34" t="s">
        <v>367</v>
      </c>
      <c r="C72" s="34" t="s">
        <v>380</v>
      </c>
      <c r="D72" s="34"/>
      <c r="E72" s="34" t="s">
        <v>550</v>
      </c>
      <c r="F72" s="34" t="s">
        <v>551</v>
      </c>
      <c r="G72" s="34" t="s">
        <v>516</v>
      </c>
      <c r="H72" s="34" t="s">
        <v>601</v>
      </c>
      <c r="I72" s="34" t="s">
        <v>599</v>
      </c>
      <c r="J72" s="34" t="s">
        <v>1210</v>
      </c>
      <c r="K72" s="34"/>
      <c r="L72" s="34" t="s">
        <v>900</v>
      </c>
      <c r="M72" s="34" t="s">
        <v>902</v>
      </c>
      <c r="N72" s="34" t="s">
        <v>517</v>
      </c>
    </row>
    <row r="73" spans="1:14" ht="102" hidden="1">
      <c r="A73" s="222" t="s">
        <v>442</v>
      </c>
      <c r="B73" s="34" t="s">
        <v>367</v>
      </c>
      <c r="C73" s="34" t="s">
        <v>381</v>
      </c>
      <c r="D73" s="34"/>
      <c r="E73" s="51" t="s">
        <v>552</v>
      </c>
      <c r="F73" s="51" t="s">
        <v>553</v>
      </c>
      <c r="G73" s="51" t="s">
        <v>388</v>
      </c>
      <c r="H73" s="34" t="s">
        <v>602</v>
      </c>
      <c r="I73" s="34" t="s">
        <v>603</v>
      </c>
      <c r="J73" s="34"/>
      <c r="K73" s="34" t="s">
        <v>604</v>
      </c>
      <c r="L73" s="34" t="s">
        <v>794</v>
      </c>
      <c r="M73" s="34"/>
      <c r="N73" s="34" t="s">
        <v>904</v>
      </c>
    </row>
    <row r="74" spans="1:14" ht="140.25" hidden="1">
      <c r="A74" s="222" t="s">
        <v>442</v>
      </c>
      <c r="B74" s="34" t="s">
        <v>367</v>
      </c>
      <c r="C74" s="34" t="s">
        <v>381</v>
      </c>
      <c r="D74" s="34"/>
      <c r="E74" s="51" t="s">
        <v>554</v>
      </c>
      <c r="F74" s="51" t="s">
        <v>555</v>
      </c>
      <c r="G74" s="51" t="s">
        <v>387</v>
      </c>
      <c r="H74" s="34" t="s">
        <v>605</v>
      </c>
      <c r="I74" s="34" t="s">
        <v>606</v>
      </c>
      <c r="J74" s="34"/>
      <c r="K74" s="34" t="s">
        <v>607</v>
      </c>
      <c r="L74" s="34" t="s">
        <v>794</v>
      </c>
      <c r="M74" s="34"/>
      <c r="N74" s="34" t="s">
        <v>904</v>
      </c>
    </row>
    <row r="75" spans="1:14" s="15" customFormat="1" ht="63.75">
      <c r="A75" s="222" t="s">
        <v>442</v>
      </c>
      <c r="B75" s="34" t="s">
        <v>367</v>
      </c>
      <c r="C75" s="34" t="s">
        <v>381</v>
      </c>
      <c r="D75" s="34"/>
      <c r="E75" s="34" t="s">
        <v>556</v>
      </c>
      <c r="F75" s="34" t="s">
        <v>417</v>
      </c>
      <c r="G75" s="34" t="s">
        <v>518</v>
      </c>
      <c r="H75" s="34" t="s">
        <v>608</v>
      </c>
      <c r="I75" s="34" t="s">
        <v>609</v>
      </c>
      <c r="J75" s="34"/>
      <c r="K75" s="34"/>
      <c r="L75" s="34" t="s">
        <v>786</v>
      </c>
      <c r="M75" s="34"/>
      <c r="N75" s="34" t="s">
        <v>787</v>
      </c>
    </row>
    <row r="76" spans="1:14" s="15" customFormat="1" ht="102">
      <c r="A76" s="222" t="s">
        <v>442</v>
      </c>
      <c r="B76" s="34" t="s">
        <v>367</v>
      </c>
      <c r="C76" s="34" t="s">
        <v>381</v>
      </c>
      <c r="D76" s="34"/>
      <c r="E76" s="34" t="s">
        <v>991</v>
      </c>
      <c r="F76" s="34" t="s">
        <v>973</v>
      </c>
      <c r="G76" s="34" t="s">
        <v>973</v>
      </c>
      <c r="H76" s="34" t="s">
        <v>1034</v>
      </c>
      <c r="I76" s="34" t="s">
        <v>1208</v>
      </c>
      <c r="J76" s="34" t="s">
        <v>1155</v>
      </c>
      <c r="K76" s="34"/>
      <c r="L76" s="34" t="s">
        <v>794</v>
      </c>
      <c r="M76" s="34"/>
      <c r="N76" s="34" t="s">
        <v>904</v>
      </c>
    </row>
    <row r="77" spans="1:14" s="15" customFormat="1" ht="102">
      <c r="A77" s="222" t="s">
        <v>442</v>
      </c>
      <c r="B77" s="34" t="s">
        <v>367</v>
      </c>
      <c r="C77" s="34" t="s">
        <v>381</v>
      </c>
      <c r="D77" s="34"/>
      <c r="E77" s="34" t="s">
        <v>992</v>
      </c>
      <c r="F77" s="34" t="s">
        <v>974</v>
      </c>
      <c r="G77" s="34" t="s">
        <v>974</v>
      </c>
      <c r="H77" s="34" t="s">
        <v>1036</v>
      </c>
      <c r="I77" s="34" t="s">
        <v>1207</v>
      </c>
      <c r="J77" s="34" t="s">
        <v>1154</v>
      </c>
      <c r="K77" s="34"/>
      <c r="L77" s="34" t="s">
        <v>794</v>
      </c>
      <c r="M77" s="34"/>
      <c r="N77" s="34" t="s">
        <v>904</v>
      </c>
    </row>
    <row r="78" spans="1:14" ht="38.25">
      <c r="A78" s="222" t="s">
        <v>442</v>
      </c>
      <c r="B78" s="34" t="s">
        <v>367</v>
      </c>
      <c r="C78" s="34" t="s">
        <v>411</v>
      </c>
      <c r="D78" s="34"/>
      <c r="E78" s="34" t="s">
        <v>557</v>
      </c>
      <c r="F78" s="34" t="s">
        <v>909</v>
      </c>
      <c r="G78" s="34" t="s">
        <v>910</v>
      </c>
      <c r="H78" s="34" t="s">
        <v>911</v>
      </c>
      <c r="I78" s="34" t="s">
        <v>609</v>
      </c>
      <c r="J78" s="34"/>
      <c r="K78" s="34"/>
      <c r="L78" s="34" t="s">
        <v>499</v>
      </c>
      <c r="M78" s="34"/>
      <c r="N78" s="34" t="s">
        <v>1101</v>
      </c>
    </row>
    <row r="79" spans="1:14" ht="153">
      <c r="A79" s="222" t="s">
        <v>442</v>
      </c>
      <c r="B79" s="34" t="s">
        <v>367</v>
      </c>
      <c r="C79" s="34" t="s">
        <v>411</v>
      </c>
      <c r="D79" s="34" t="s">
        <v>1088</v>
      </c>
      <c r="E79" s="34" t="s">
        <v>1204</v>
      </c>
      <c r="F79" s="34" t="s">
        <v>1200</v>
      </c>
      <c r="G79" s="34" t="s">
        <v>1190</v>
      </c>
      <c r="H79" s="34" t="s">
        <v>1191</v>
      </c>
      <c r="I79" s="34" t="s">
        <v>1192</v>
      </c>
      <c r="J79" s="34" t="s">
        <v>1193</v>
      </c>
      <c r="K79" s="34"/>
      <c r="L79" s="34" t="s">
        <v>1203</v>
      </c>
      <c r="M79" s="34"/>
      <c r="N79" s="34" t="s">
        <v>1118</v>
      </c>
    </row>
    <row r="80" spans="1:14" ht="153">
      <c r="A80" s="222" t="s">
        <v>442</v>
      </c>
      <c r="B80" s="34" t="s">
        <v>367</v>
      </c>
      <c r="C80" s="34" t="s">
        <v>411</v>
      </c>
      <c r="D80" s="34" t="s">
        <v>1088</v>
      </c>
      <c r="E80" s="34" t="s">
        <v>1205</v>
      </c>
      <c r="F80" s="34" t="s">
        <v>1194</v>
      </c>
      <c r="G80" s="34" t="s">
        <v>1195</v>
      </c>
      <c r="H80" s="34" t="s">
        <v>1196</v>
      </c>
      <c r="I80" s="34" t="s">
        <v>1197</v>
      </c>
      <c r="J80" s="34" t="s">
        <v>1193</v>
      </c>
      <c r="K80" s="34"/>
      <c r="L80" s="34" t="s">
        <v>1203</v>
      </c>
      <c r="M80" s="34"/>
      <c r="N80" s="34" t="s">
        <v>1118</v>
      </c>
    </row>
    <row r="81" spans="1:14" ht="153">
      <c r="A81" s="222" t="s">
        <v>442</v>
      </c>
      <c r="B81" s="34" t="s">
        <v>367</v>
      </c>
      <c r="C81" s="34" t="s">
        <v>411</v>
      </c>
      <c r="D81" s="34" t="s">
        <v>1088</v>
      </c>
      <c r="E81" s="34" t="s">
        <v>1206</v>
      </c>
      <c r="F81" s="34" t="s">
        <v>1198</v>
      </c>
      <c r="G81" s="34" t="s">
        <v>1199</v>
      </c>
      <c r="H81" s="34" t="s">
        <v>1202</v>
      </c>
      <c r="I81" s="34" t="s">
        <v>1201</v>
      </c>
      <c r="J81" s="34" t="s">
        <v>1193</v>
      </c>
      <c r="K81" s="34"/>
      <c r="L81" s="34" t="s">
        <v>1203</v>
      </c>
      <c r="M81" s="34"/>
      <c r="N81" s="34" t="s">
        <v>1118</v>
      </c>
    </row>
    <row r="82" spans="1:14" ht="76.5">
      <c r="A82" s="222" t="s">
        <v>442</v>
      </c>
      <c r="B82" s="34" t="s">
        <v>367</v>
      </c>
      <c r="C82" s="34" t="s">
        <v>411</v>
      </c>
      <c r="D82" s="34"/>
      <c r="E82" s="34" t="s">
        <v>558</v>
      </c>
      <c r="F82" s="34" t="s">
        <v>519</v>
      </c>
      <c r="G82" s="34" t="s">
        <v>789</v>
      </c>
      <c r="H82" s="34" t="s">
        <v>1096</v>
      </c>
      <c r="I82" s="34" t="s">
        <v>610</v>
      </c>
      <c r="J82" s="34" t="s">
        <v>1189</v>
      </c>
      <c r="K82" s="34"/>
      <c r="L82" s="34" t="s">
        <v>1228</v>
      </c>
      <c r="M82" s="34"/>
      <c r="N82" s="34" t="s">
        <v>1229</v>
      </c>
    </row>
    <row r="83" spans="1:14" ht="89.25">
      <c r="A83" s="222" t="s">
        <v>442</v>
      </c>
      <c r="B83" s="34" t="s">
        <v>367</v>
      </c>
      <c r="C83" s="34" t="s">
        <v>411</v>
      </c>
      <c r="D83" s="34"/>
      <c r="E83" s="34" t="s">
        <v>905</v>
      </c>
      <c r="F83" s="34" t="s">
        <v>832</v>
      </c>
      <c r="G83" s="34" t="s">
        <v>1224</v>
      </c>
      <c r="H83" s="34" t="s">
        <v>833</v>
      </c>
      <c r="I83" s="34" t="s">
        <v>834</v>
      </c>
      <c r="J83" s="34" t="s">
        <v>1185</v>
      </c>
      <c r="K83" s="34" t="s">
        <v>835</v>
      </c>
      <c r="L83" s="34" t="s">
        <v>1227</v>
      </c>
      <c r="M83" s="34" t="s">
        <v>1225</v>
      </c>
      <c r="N83" s="34" t="s">
        <v>1226</v>
      </c>
    </row>
    <row r="84" spans="1:14" ht="132.6" customHeight="1">
      <c r="A84" s="35" t="s">
        <v>1306</v>
      </c>
      <c r="B84" s="34"/>
      <c r="C84" s="34"/>
      <c r="D84" s="34"/>
      <c r="E84" s="34" t="s">
        <v>913</v>
      </c>
      <c r="F84" s="34" t="s">
        <v>1307</v>
      </c>
      <c r="G84" s="34" t="s">
        <v>869</v>
      </c>
      <c r="H84" s="34" t="s">
        <v>1322</v>
      </c>
      <c r="I84" s="34" t="s">
        <v>1321</v>
      </c>
      <c r="J84" s="34"/>
      <c r="K84" s="34"/>
      <c r="L84" s="34" t="s">
        <v>912</v>
      </c>
      <c r="M84" s="34" t="s">
        <v>1308</v>
      </c>
      <c r="N84" s="34" t="s">
        <v>1311</v>
      </c>
    </row>
    <row r="85" spans="1:14" ht="78.599999999999994" customHeight="1">
      <c r="A85" s="35" t="s">
        <v>520</v>
      </c>
      <c r="B85" s="34"/>
      <c r="C85" s="34"/>
      <c r="D85" s="34"/>
      <c r="E85" s="34" t="s">
        <v>947</v>
      </c>
      <c r="F85" s="34" t="s">
        <v>521</v>
      </c>
      <c r="G85" s="34" t="s">
        <v>1309</v>
      </c>
      <c r="H85" s="34" t="s">
        <v>1310</v>
      </c>
      <c r="I85" s="34" t="s">
        <v>1323</v>
      </c>
      <c r="J85" s="34"/>
      <c r="K85" s="34"/>
      <c r="L85" s="34" t="s">
        <v>1100</v>
      </c>
      <c r="M85" s="34" t="s">
        <v>1313</v>
      </c>
      <c r="N85" s="248" t="s">
        <v>1312</v>
      </c>
    </row>
    <row r="86" spans="1:14" ht="89.25">
      <c r="A86" s="35" t="s">
        <v>520</v>
      </c>
      <c r="B86" s="34"/>
      <c r="C86" s="34"/>
      <c r="D86" s="34"/>
      <c r="E86" s="34"/>
      <c r="F86" s="34" t="s">
        <v>683</v>
      </c>
      <c r="G86" s="34" t="s">
        <v>1119</v>
      </c>
      <c r="H86" s="34" t="s">
        <v>1122</v>
      </c>
      <c r="I86" s="34" t="s">
        <v>684</v>
      </c>
      <c r="J86" s="34"/>
      <c r="K86" s="34"/>
      <c r="L86" s="34" t="s">
        <v>1282</v>
      </c>
      <c r="M86" s="34"/>
      <c r="N86" s="34" t="s">
        <v>1281</v>
      </c>
    </row>
  </sheetData>
  <mergeCells count="1">
    <mergeCell ref="A1:N1"/>
  </mergeCells>
  <hyperlinks>
    <hyperlink ref="N7" r:id="rId1"/>
    <hyperlink ref="N8" r:id="rId2"/>
    <hyperlink ref="N86" r:id="rId3" display="http://data.worldbank.org/indicator/NY.GDP.PCAP.CD"/>
    <hyperlink ref="N83" r:id="rId4"/>
    <hyperlink ref="N82" r:id="rId5" display="http://data.worldbank.org/indicator/SH.STA.MMRT"/>
    <hyperlink ref="N9" r:id="rId6"/>
    <hyperlink ref="N10" r:id="rId7"/>
    <hyperlink ref="N11" r:id="rId8"/>
    <hyperlink ref="N12" r:id="rId9"/>
    <hyperlink ref="N13" r:id="rId10"/>
    <hyperlink ref="N14" r:id="rId11"/>
    <hyperlink ref="N15" r:id="rId12"/>
    <hyperlink ref="N16" r:id="rId13"/>
    <hyperlink ref="N85" r:id="rId14" display="https://population.un.org/wpp/Download/Standard/MostUsed/"/>
    <hyperlink ref="N44" r:id="rId15" location="ged_global"/>
  </hyperlinks>
  <pageMargins left="0.7" right="0.7" top="0.75" bottom="0.75" header="0.3" footer="0.3"/>
  <pageSetup paperSize="9" orientation="portrait" r:id="rId1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193"/>
  <sheetViews>
    <sheetView workbookViewId="0">
      <pane ySplit="2" topLeftCell="A3" activePane="bottomLeft" state="frozen"/>
      <selection pane="bottomLeft" activeCell="A3" sqref="A3"/>
    </sheetView>
  </sheetViews>
  <sheetFormatPr defaultColWidth="9.140625" defaultRowHeight="15"/>
  <cols>
    <col min="1" max="1" width="49.42578125" bestFit="1" customWidth="1"/>
    <col min="2" max="2" width="7.42578125" bestFit="1" customWidth="1"/>
    <col min="3" max="4" width="7.42578125" customWidth="1"/>
    <col min="5" max="5" width="24.5703125" bestFit="1" customWidth="1"/>
    <col min="6" max="6" width="21.5703125" bestFit="1" customWidth="1"/>
    <col min="7" max="7" width="18.5703125" bestFit="1" customWidth="1"/>
    <col min="8" max="8" width="37.140625" bestFit="1" customWidth="1"/>
    <col min="9" max="9" width="22.5703125" bestFit="1" customWidth="1"/>
    <col min="10" max="10" width="26.85546875" bestFit="1" customWidth="1"/>
  </cols>
  <sheetData>
    <row r="1" spans="1:11">
      <c r="A1" s="265"/>
      <c r="B1" s="265"/>
      <c r="C1" s="265"/>
      <c r="D1" s="265"/>
      <c r="E1" s="265"/>
      <c r="F1" s="265"/>
      <c r="G1" s="265"/>
      <c r="H1" s="265"/>
      <c r="I1" s="265"/>
      <c r="J1" s="265"/>
    </row>
    <row r="2" spans="1:11">
      <c r="A2" s="26" t="s">
        <v>379</v>
      </c>
      <c r="B2" s="26" t="s">
        <v>357</v>
      </c>
      <c r="C2" s="26" t="s">
        <v>1265</v>
      </c>
      <c r="D2" s="26" t="s">
        <v>1266</v>
      </c>
      <c r="E2" s="27" t="s">
        <v>614</v>
      </c>
      <c r="F2" s="27" t="s">
        <v>615</v>
      </c>
      <c r="G2" s="27" t="s">
        <v>616</v>
      </c>
      <c r="H2" s="27" t="s">
        <v>617</v>
      </c>
      <c r="I2" s="27" t="s">
        <v>618</v>
      </c>
      <c r="J2" s="27" t="s">
        <v>619</v>
      </c>
      <c r="K2" s="16"/>
    </row>
    <row r="3" spans="1:11">
      <c r="A3" s="23" t="s">
        <v>1</v>
      </c>
      <c r="B3" s="23" t="s">
        <v>0</v>
      </c>
      <c r="C3" s="23">
        <v>4</v>
      </c>
      <c r="D3" s="23">
        <v>2</v>
      </c>
      <c r="E3" s="23" t="s">
        <v>620</v>
      </c>
      <c r="F3" s="23" t="s">
        <v>621</v>
      </c>
      <c r="G3" s="23" t="s">
        <v>622</v>
      </c>
      <c r="H3" s="23" t="s">
        <v>620</v>
      </c>
      <c r="I3" s="23" t="s">
        <v>623</v>
      </c>
      <c r="J3" s="23" t="s">
        <v>624</v>
      </c>
    </row>
    <row r="4" spans="1:11">
      <c r="A4" s="23" t="s">
        <v>3</v>
      </c>
      <c r="B4" s="23" t="s">
        <v>2</v>
      </c>
      <c r="C4" s="23">
        <v>8</v>
      </c>
      <c r="D4" s="23">
        <v>3</v>
      </c>
      <c r="E4" s="23" t="s">
        <v>625</v>
      </c>
      <c r="F4" s="23" t="s">
        <v>626</v>
      </c>
      <c r="G4" s="23" t="s">
        <v>627</v>
      </c>
      <c r="H4" s="23" t="s">
        <v>628</v>
      </c>
      <c r="I4" s="23" t="s">
        <v>629</v>
      </c>
      <c r="J4" s="23" t="s">
        <v>630</v>
      </c>
    </row>
    <row r="5" spans="1:11">
      <c r="A5" s="23" t="s">
        <v>5</v>
      </c>
      <c r="B5" s="23" t="s">
        <v>4</v>
      </c>
      <c r="C5" s="23">
        <v>12</v>
      </c>
      <c r="D5" s="23">
        <v>4</v>
      </c>
      <c r="E5" s="23" t="s">
        <v>631</v>
      </c>
      <c r="F5" s="23" t="s">
        <v>626</v>
      </c>
      <c r="G5" s="23" t="s">
        <v>622</v>
      </c>
      <c r="H5" s="23" t="s">
        <v>631</v>
      </c>
      <c r="I5" s="23" t="s">
        <v>632</v>
      </c>
      <c r="J5" s="23" t="s">
        <v>633</v>
      </c>
    </row>
    <row r="6" spans="1:11">
      <c r="A6" s="23" t="s">
        <v>7</v>
      </c>
      <c r="B6" s="23" t="s">
        <v>6</v>
      </c>
      <c r="C6" s="23">
        <v>24</v>
      </c>
      <c r="D6" s="23">
        <v>7</v>
      </c>
      <c r="E6" s="23" t="s">
        <v>634</v>
      </c>
      <c r="F6" s="23" t="s">
        <v>644</v>
      </c>
      <c r="G6" s="23" t="s">
        <v>635</v>
      </c>
      <c r="H6" s="23" t="s">
        <v>634</v>
      </c>
      <c r="I6" s="23" t="s">
        <v>632</v>
      </c>
      <c r="J6" s="23" t="s">
        <v>636</v>
      </c>
    </row>
    <row r="7" spans="1:11">
      <c r="A7" s="23" t="s">
        <v>9</v>
      </c>
      <c r="B7" s="23" t="s">
        <v>8</v>
      </c>
      <c r="C7" s="23">
        <v>28</v>
      </c>
      <c r="D7" s="23">
        <v>8</v>
      </c>
      <c r="E7" s="23" t="s">
        <v>637</v>
      </c>
      <c r="F7" s="23" t="s">
        <v>1264</v>
      </c>
      <c r="G7" s="23" t="s">
        <v>638</v>
      </c>
      <c r="H7" s="23" t="s">
        <v>639</v>
      </c>
      <c r="I7" s="23" t="s">
        <v>640</v>
      </c>
      <c r="J7" s="23" t="s">
        <v>641</v>
      </c>
    </row>
    <row r="8" spans="1:11">
      <c r="A8" s="23" t="s">
        <v>11</v>
      </c>
      <c r="B8" s="23" t="s">
        <v>10</v>
      </c>
      <c r="C8" s="23">
        <v>32</v>
      </c>
      <c r="D8" s="23">
        <v>9</v>
      </c>
      <c r="E8" s="23" t="s">
        <v>637</v>
      </c>
      <c r="F8" s="23" t="s">
        <v>626</v>
      </c>
      <c r="G8" s="23" t="s">
        <v>638</v>
      </c>
      <c r="H8" s="23" t="s">
        <v>642</v>
      </c>
      <c r="I8" s="23" t="s">
        <v>640</v>
      </c>
      <c r="J8" s="23" t="s">
        <v>643</v>
      </c>
    </row>
    <row r="9" spans="1:11">
      <c r="A9" s="23" t="s">
        <v>13</v>
      </c>
      <c r="B9" s="23" t="s">
        <v>12</v>
      </c>
      <c r="C9" s="23">
        <v>51</v>
      </c>
      <c r="D9" s="23">
        <v>1</v>
      </c>
      <c r="E9" s="23" t="s">
        <v>625</v>
      </c>
      <c r="F9" s="23" t="s">
        <v>626</v>
      </c>
      <c r="G9" s="23" t="s">
        <v>645</v>
      </c>
      <c r="H9" s="23" t="s">
        <v>628</v>
      </c>
      <c r="I9" s="23" t="s">
        <v>623</v>
      </c>
      <c r="J9" s="23" t="s">
        <v>646</v>
      </c>
    </row>
    <row r="10" spans="1:11">
      <c r="A10" s="23" t="s">
        <v>15</v>
      </c>
      <c r="B10" s="23" t="s">
        <v>14</v>
      </c>
      <c r="C10" s="23">
        <v>36</v>
      </c>
      <c r="D10" s="23">
        <v>10</v>
      </c>
      <c r="E10" s="23" t="s">
        <v>647</v>
      </c>
      <c r="F10" s="23" t="s">
        <v>1264</v>
      </c>
      <c r="G10" s="23" t="s">
        <v>648</v>
      </c>
      <c r="H10" s="23" t="s">
        <v>647</v>
      </c>
      <c r="I10" s="23" t="s">
        <v>649</v>
      </c>
      <c r="J10" s="23" t="s">
        <v>650</v>
      </c>
    </row>
    <row r="11" spans="1:11">
      <c r="A11" s="23" t="s">
        <v>17</v>
      </c>
      <c r="B11" s="23" t="s">
        <v>16</v>
      </c>
      <c r="C11" s="23">
        <v>40</v>
      </c>
      <c r="D11" s="23">
        <v>11</v>
      </c>
      <c r="E11" s="23" t="s">
        <v>625</v>
      </c>
      <c r="F11" s="23" t="s">
        <v>1264</v>
      </c>
      <c r="G11" s="23" t="s">
        <v>627</v>
      </c>
      <c r="H11" s="23" t="s">
        <v>651</v>
      </c>
      <c r="I11" s="23" t="s">
        <v>629</v>
      </c>
      <c r="J11" s="23" t="s">
        <v>652</v>
      </c>
    </row>
    <row r="12" spans="1:11">
      <c r="A12" s="23" t="s">
        <v>19</v>
      </c>
      <c r="B12" s="23" t="s">
        <v>18</v>
      </c>
      <c r="C12" s="23">
        <v>31</v>
      </c>
      <c r="D12" s="23">
        <v>52</v>
      </c>
      <c r="E12" s="23" t="s">
        <v>625</v>
      </c>
      <c r="F12" s="23" t="s">
        <v>626</v>
      </c>
      <c r="G12" s="23" t="s">
        <v>645</v>
      </c>
      <c r="H12" s="23" t="s">
        <v>628</v>
      </c>
      <c r="I12" s="23" t="s">
        <v>623</v>
      </c>
      <c r="J12" s="23" t="s">
        <v>646</v>
      </c>
    </row>
    <row r="13" spans="1:11">
      <c r="A13" s="23" t="s">
        <v>21</v>
      </c>
      <c r="B13" s="23" t="s">
        <v>20</v>
      </c>
      <c r="C13" s="23">
        <v>44</v>
      </c>
      <c r="D13" s="23">
        <v>12</v>
      </c>
      <c r="E13" s="23" t="s">
        <v>637</v>
      </c>
      <c r="F13" s="23" t="s">
        <v>1264</v>
      </c>
      <c r="G13" s="23" t="s">
        <v>638</v>
      </c>
      <c r="H13" s="23" t="s">
        <v>639</v>
      </c>
      <c r="I13" s="23" t="s">
        <v>640</v>
      </c>
      <c r="J13" s="23" t="s">
        <v>641</v>
      </c>
    </row>
    <row r="14" spans="1:11">
      <c r="A14" s="23" t="s">
        <v>23</v>
      </c>
      <c r="B14" s="23" t="s">
        <v>22</v>
      </c>
      <c r="C14" s="23">
        <v>48</v>
      </c>
      <c r="D14" s="23">
        <v>13</v>
      </c>
      <c r="E14" s="23" t="s">
        <v>631</v>
      </c>
      <c r="F14" s="23" t="s">
        <v>1264</v>
      </c>
      <c r="G14" s="23" t="s">
        <v>622</v>
      </c>
      <c r="H14" s="23" t="s">
        <v>631</v>
      </c>
      <c r="I14" s="23" t="s">
        <v>623</v>
      </c>
      <c r="J14" s="23" t="s">
        <v>646</v>
      </c>
    </row>
    <row r="15" spans="1:11">
      <c r="A15" s="23" t="s">
        <v>25</v>
      </c>
      <c r="B15" s="23" t="s">
        <v>24</v>
      </c>
      <c r="C15" s="23">
        <v>50</v>
      </c>
      <c r="D15" s="23">
        <v>16</v>
      </c>
      <c r="E15" s="23" t="s">
        <v>620</v>
      </c>
      <c r="F15" s="23" t="s">
        <v>644</v>
      </c>
      <c r="G15" s="23" t="s">
        <v>648</v>
      </c>
      <c r="H15" s="23" t="s">
        <v>620</v>
      </c>
      <c r="I15" s="23" t="s">
        <v>623</v>
      </c>
      <c r="J15" s="23" t="s">
        <v>624</v>
      </c>
    </row>
    <row r="16" spans="1:11">
      <c r="A16" s="23" t="s">
        <v>27</v>
      </c>
      <c r="B16" s="23" t="s">
        <v>26</v>
      </c>
      <c r="C16" s="23">
        <v>52</v>
      </c>
      <c r="D16" s="23">
        <v>14</v>
      </c>
      <c r="E16" s="23" t="s">
        <v>637</v>
      </c>
      <c r="F16" s="23" t="s">
        <v>1264</v>
      </c>
      <c r="G16" s="23" t="s">
        <v>638</v>
      </c>
      <c r="H16" s="23" t="s">
        <v>639</v>
      </c>
      <c r="I16" s="23" t="s">
        <v>640</v>
      </c>
      <c r="J16" s="23" t="s">
        <v>641</v>
      </c>
    </row>
    <row r="17" spans="1:10">
      <c r="A17" s="23" t="s">
        <v>29</v>
      </c>
      <c r="B17" s="23" t="s">
        <v>28</v>
      </c>
      <c r="C17" s="23">
        <v>112</v>
      </c>
      <c r="D17" s="23">
        <v>57</v>
      </c>
      <c r="E17" s="23" t="s">
        <v>625</v>
      </c>
      <c r="F17" s="23" t="s">
        <v>626</v>
      </c>
      <c r="G17" s="23" t="s">
        <v>627</v>
      </c>
      <c r="H17" s="23" t="s">
        <v>628</v>
      </c>
      <c r="I17" s="23" t="s">
        <v>629</v>
      </c>
      <c r="J17" s="23" t="s">
        <v>653</v>
      </c>
    </row>
    <row r="18" spans="1:10">
      <c r="A18" s="23" t="s">
        <v>31</v>
      </c>
      <c r="B18" s="23" t="s">
        <v>30</v>
      </c>
      <c r="C18" s="23">
        <v>56</v>
      </c>
      <c r="D18" s="23">
        <v>255</v>
      </c>
      <c r="E18" s="23" t="s">
        <v>625</v>
      </c>
      <c r="F18" s="23" t="s">
        <v>1264</v>
      </c>
      <c r="G18" s="23" t="s">
        <v>627</v>
      </c>
      <c r="H18" s="23" t="s">
        <v>651</v>
      </c>
      <c r="I18" s="23" t="s">
        <v>629</v>
      </c>
      <c r="J18" s="23" t="s">
        <v>652</v>
      </c>
    </row>
    <row r="19" spans="1:10">
      <c r="A19" s="23" t="s">
        <v>33</v>
      </c>
      <c r="B19" s="23" t="s">
        <v>32</v>
      </c>
      <c r="C19" s="23">
        <v>84</v>
      </c>
      <c r="D19" s="23">
        <v>23</v>
      </c>
      <c r="E19" s="23" t="s">
        <v>637</v>
      </c>
      <c r="F19" s="23" t="s">
        <v>626</v>
      </c>
      <c r="G19" s="23" t="s">
        <v>638</v>
      </c>
      <c r="H19" s="23" t="s">
        <v>639</v>
      </c>
      <c r="I19" s="23" t="s">
        <v>640</v>
      </c>
      <c r="J19" s="23" t="s">
        <v>654</v>
      </c>
    </row>
    <row r="20" spans="1:10">
      <c r="A20" s="23" t="s">
        <v>35</v>
      </c>
      <c r="B20" s="23" t="s">
        <v>34</v>
      </c>
      <c r="C20" s="23">
        <v>204</v>
      </c>
      <c r="D20" s="23">
        <v>53</v>
      </c>
      <c r="E20" s="23" t="s">
        <v>634</v>
      </c>
      <c r="F20" s="23" t="s">
        <v>644</v>
      </c>
      <c r="G20" s="23" t="s">
        <v>655</v>
      </c>
      <c r="H20" s="23" t="s">
        <v>634</v>
      </c>
      <c r="I20" s="23" t="s">
        <v>632</v>
      </c>
      <c r="J20" s="23" t="s">
        <v>656</v>
      </c>
    </row>
    <row r="21" spans="1:10">
      <c r="A21" s="23" t="s">
        <v>37</v>
      </c>
      <c r="B21" s="23" t="s">
        <v>36</v>
      </c>
      <c r="C21" s="23">
        <v>64</v>
      </c>
      <c r="D21" s="23">
        <v>18</v>
      </c>
      <c r="E21" s="23" t="s">
        <v>620</v>
      </c>
      <c r="F21" s="23" t="s">
        <v>644</v>
      </c>
      <c r="G21" s="23" t="s">
        <v>648</v>
      </c>
      <c r="H21" s="23" t="s">
        <v>620</v>
      </c>
      <c r="I21" s="23" t="s">
        <v>623</v>
      </c>
      <c r="J21" s="23" t="s">
        <v>624</v>
      </c>
    </row>
    <row r="22" spans="1:10">
      <c r="A22" s="23" t="s">
        <v>733</v>
      </c>
      <c r="B22" s="23" t="s">
        <v>38</v>
      </c>
      <c r="C22" s="23">
        <v>68</v>
      </c>
      <c r="D22" s="23">
        <v>19</v>
      </c>
      <c r="E22" s="23" t="s">
        <v>637</v>
      </c>
      <c r="F22" s="23" t="s">
        <v>644</v>
      </c>
      <c r="G22" s="23" t="s">
        <v>638</v>
      </c>
      <c r="H22" s="23" t="s">
        <v>639</v>
      </c>
      <c r="I22" s="23" t="s">
        <v>640</v>
      </c>
      <c r="J22" s="23" t="s">
        <v>643</v>
      </c>
    </row>
    <row r="23" spans="1:10">
      <c r="A23" s="23" t="s">
        <v>40</v>
      </c>
      <c r="B23" s="23" t="s">
        <v>39</v>
      </c>
      <c r="C23" s="23">
        <v>70</v>
      </c>
      <c r="D23" s="23">
        <v>80</v>
      </c>
      <c r="E23" s="23" t="s">
        <v>625</v>
      </c>
      <c r="F23" s="23" t="s">
        <v>626</v>
      </c>
      <c r="G23" s="23" t="s">
        <v>627</v>
      </c>
      <c r="H23" s="23" t="s">
        <v>628</v>
      </c>
      <c r="I23" s="23" t="s">
        <v>629</v>
      </c>
      <c r="J23" s="23" t="s">
        <v>630</v>
      </c>
    </row>
    <row r="24" spans="1:10">
      <c r="A24" s="23" t="s">
        <v>42</v>
      </c>
      <c r="B24" s="23" t="s">
        <v>41</v>
      </c>
      <c r="C24" s="23">
        <v>72</v>
      </c>
      <c r="D24" s="23">
        <v>20</v>
      </c>
      <c r="E24" s="23" t="s">
        <v>634</v>
      </c>
      <c r="F24" s="23" t="s">
        <v>626</v>
      </c>
      <c r="G24" s="23" t="s">
        <v>635</v>
      </c>
      <c r="H24" s="23" t="s">
        <v>634</v>
      </c>
      <c r="I24" s="23" t="s">
        <v>632</v>
      </c>
      <c r="J24" s="23" t="s">
        <v>657</v>
      </c>
    </row>
    <row r="25" spans="1:10">
      <c r="A25" s="23" t="s">
        <v>44</v>
      </c>
      <c r="B25" s="23" t="s">
        <v>43</v>
      </c>
      <c r="C25" s="23">
        <v>76</v>
      </c>
      <c r="D25" s="23">
        <v>21</v>
      </c>
      <c r="E25" s="23" t="s">
        <v>637</v>
      </c>
      <c r="F25" s="23" t="s">
        <v>626</v>
      </c>
      <c r="G25" s="23" t="s">
        <v>638</v>
      </c>
      <c r="H25" s="23" t="s">
        <v>642</v>
      </c>
      <c r="I25" s="23" t="s">
        <v>640</v>
      </c>
      <c r="J25" s="23" t="s">
        <v>643</v>
      </c>
    </row>
    <row r="26" spans="1:10">
      <c r="A26" s="23" t="s">
        <v>378</v>
      </c>
      <c r="B26" s="23" t="s">
        <v>45</v>
      </c>
      <c r="C26" s="23">
        <v>96</v>
      </c>
      <c r="D26" s="23">
        <v>26</v>
      </c>
      <c r="E26" s="23" t="s">
        <v>647</v>
      </c>
      <c r="F26" s="23" t="s">
        <v>1264</v>
      </c>
      <c r="G26" s="23" t="s">
        <v>648</v>
      </c>
      <c r="H26" s="23" t="s">
        <v>647</v>
      </c>
      <c r="I26" s="23" t="s">
        <v>623</v>
      </c>
      <c r="J26" s="23" t="s">
        <v>658</v>
      </c>
    </row>
    <row r="27" spans="1:10">
      <c r="A27" s="23" t="s">
        <v>47</v>
      </c>
      <c r="B27" s="23" t="s">
        <v>46</v>
      </c>
      <c r="C27" s="23">
        <v>100</v>
      </c>
      <c r="D27" s="23">
        <v>27</v>
      </c>
      <c r="E27" s="23" t="s">
        <v>625</v>
      </c>
      <c r="F27" s="23" t="s">
        <v>1264</v>
      </c>
      <c r="G27" s="23" t="s">
        <v>627</v>
      </c>
      <c r="H27" s="23" t="s">
        <v>651</v>
      </c>
      <c r="I27" s="23" t="s">
        <v>629</v>
      </c>
      <c r="J27" s="23" t="s">
        <v>653</v>
      </c>
    </row>
    <row r="28" spans="1:10">
      <c r="A28" s="23" t="s">
        <v>49</v>
      </c>
      <c r="B28" s="23" t="s">
        <v>48</v>
      </c>
      <c r="C28" s="23">
        <v>854</v>
      </c>
      <c r="D28" s="23">
        <v>233</v>
      </c>
      <c r="E28" s="23" t="s">
        <v>634</v>
      </c>
      <c r="F28" s="23" t="s">
        <v>621</v>
      </c>
      <c r="G28" s="23" t="s">
        <v>655</v>
      </c>
      <c r="H28" s="23" t="s">
        <v>634</v>
      </c>
      <c r="I28" s="23" t="s">
        <v>632</v>
      </c>
      <c r="J28" s="23" t="s">
        <v>656</v>
      </c>
    </row>
    <row r="29" spans="1:10">
      <c r="A29" s="23" t="s">
        <v>51</v>
      </c>
      <c r="B29" s="23" t="s">
        <v>50</v>
      </c>
      <c r="C29" s="23">
        <v>108</v>
      </c>
      <c r="D29" s="23">
        <v>29</v>
      </c>
      <c r="E29" s="23" t="s">
        <v>634</v>
      </c>
      <c r="F29" s="23" t="s">
        <v>621</v>
      </c>
      <c r="G29" s="23" t="s">
        <v>659</v>
      </c>
      <c r="H29" s="23" t="s">
        <v>634</v>
      </c>
      <c r="I29" s="23" t="s">
        <v>632</v>
      </c>
      <c r="J29" s="23" t="s">
        <v>660</v>
      </c>
    </row>
    <row r="30" spans="1:10">
      <c r="A30" s="23" t="s">
        <v>734</v>
      </c>
      <c r="B30" s="23" t="s">
        <v>58</v>
      </c>
      <c r="C30" s="23">
        <v>132</v>
      </c>
      <c r="D30" s="23">
        <v>35</v>
      </c>
      <c r="E30" s="23" t="s">
        <v>634</v>
      </c>
      <c r="F30" s="23" t="s">
        <v>644</v>
      </c>
      <c r="G30" s="23" t="s">
        <v>655</v>
      </c>
      <c r="H30" s="23" t="s">
        <v>634</v>
      </c>
      <c r="I30" s="23" t="s">
        <v>632</v>
      </c>
      <c r="J30" s="23" t="s">
        <v>656</v>
      </c>
    </row>
    <row r="31" spans="1:10">
      <c r="A31" s="23" t="s">
        <v>53</v>
      </c>
      <c r="B31" s="23" t="s">
        <v>52</v>
      </c>
      <c r="C31" s="23">
        <v>116</v>
      </c>
      <c r="D31" s="23">
        <v>115</v>
      </c>
      <c r="E31" s="23" t="s">
        <v>647</v>
      </c>
      <c r="F31" s="23" t="s">
        <v>644</v>
      </c>
      <c r="G31" s="23" t="s">
        <v>648</v>
      </c>
      <c r="H31" s="23" t="s">
        <v>647</v>
      </c>
      <c r="I31" s="23" t="s">
        <v>623</v>
      </c>
      <c r="J31" s="23" t="s">
        <v>658</v>
      </c>
    </row>
    <row r="32" spans="1:10">
      <c r="A32" s="23" t="s">
        <v>55</v>
      </c>
      <c r="B32" s="23" t="s">
        <v>54</v>
      </c>
      <c r="C32" s="23">
        <v>120</v>
      </c>
      <c r="D32" s="23">
        <v>32</v>
      </c>
      <c r="E32" s="23" t="s">
        <v>634</v>
      </c>
      <c r="F32" s="23" t="s">
        <v>644</v>
      </c>
      <c r="G32" s="23" t="s">
        <v>655</v>
      </c>
      <c r="H32" s="23" t="s">
        <v>634</v>
      </c>
      <c r="I32" s="23" t="s">
        <v>632</v>
      </c>
      <c r="J32" s="23" t="s">
        <v>636</v>
      </c>
    </row>
    <row r="33" spans="1:10">
      <c r="A33" s="23" t="s">
        <v>57</v>
      </c>
      <c r="B33" s="23" t="s">
        <v>56</v>
      </c>
      <c r="C33" s="23">
        <v>124</v>
      </c>
      <c r="D33" s="23">
        <v>33</v>
      </c>
      <c r="E33" s="23" t="s">
        <v>661</v>
      </c>
      <c r="F33" s="23" t="s">
        <v>1264</v>
      </c>
      <c r="G33" s="23" t="s">
        <v>627</v>
      </c>
      <c r="H33" s="23" t="s">
        <v>661</v>
      </c>
      <c r="I33" s="23" t="s">
        <v>640</v>
      </c>
      <c r="J33" s="23" t="s">
        <v>662</v>
      </c>
    </row>
    <row r="34" spans="1:10">
      <c r="A34" s="23" t="s">
        <v>60</v>
      </c>
      <c r="B34" s="23" t="s">
        <v>59</v>
      </c>
      <c r="C34" s="23">
        <v>140</v>
      </c>
      <c r="D34" s="23">
        <v>37</v>
      </c>
      <c r="E34" s="23" t="s">
        <v>634</v>
      </c>
      <c r="F34" s="23" t="s">
        <v>621</v>
      </c>
      <c r="G34" s="23" t="s">
        <v>655</v>
      </c>
      <c r="H34" s="23" t="s">
        <v>634</v>
      </c>
      <c r="I34" s="23" t="s">
        <v>632</v>
      </c>
      <c r="J34" s="23" t="s">
        <v>636</v>
      </c>
    </row>
    <row r="35" spans="1:10">
      <c r="A35" s="23" t="s">
        <v>62</v>
      </c>
      <c r="B35" s="23" t="s">
        <v>61</v>
      </c>
      <c r="C35" s="23">
        <v>148</v>
      </c>
      <c r="D35" s="23">
        <v>39</v>
      </c>
      <c r="E35" s="23" t="s">
        <v>634</v>
      </c>
      <c r="F35" s="23" t="s">
        <v>621</v>
      </c>
      <c r="G35" s="23" t="s">
        <v>655</v>
      </c>
      <c r="H35" s="23" t="s">
        <v>634</v>
      </c>
      <c r="I35" s="23" t="s">
        <v>632</v>
      </c>
      <c r="J35" s="23" t="s">
        <v>636</v>
      </c>
    </row>
    <row r="36" spans="1:10">
      <c r="A36" s="23" t="s">
        <v>64</v>
      </c>
      <c r="B36" s="23" t="s">
        <v>63</v>
      </c>
      <c r="C36" s="23">
        <v>152</v>
      </c>
      <c r="D36" s="23">
        <v>40</v>
      </c>
      <c r="E36" s="23" t="s">
        <v>637</v>
      </c>
      <c r="F36" s="23" t="s">
        <v>1264</v>
      </c>
      <c r="G36" s="23" t="s">
        <v>638</v>
      </c>
      <c r="H36" s="23" t="s">
        <v>642</v>
      </c>
      <c r="I36" s="23" t="s">
        <v>640</v>
      </c>
      <c r="J36" s="23" t="s">
        <v>643</v>
      </c>
    </row>
    <row r="37" spans="1:10">
      <c r="A37" s="23" t="s">
        <v>375</v>
      </c>
      <c r="B37" s="23" t="s">
        <v>65</v>
      </c>
      <c r="C37" s="23">
        <v>156</v>
      </c>
      <c r="D37" s="23">
        <v>351</v>
      </c>
      <c r="E37" s="23" t="s">
        <v>647</v>
      </c>
      <c r="F37" s="23" t="s">
        <v>626</v>
      </c>
      <c r="G37" s="23" t="s">
        <v>648</v>
      </c>
      <c r="H37" s="23" t="s">
        <v>647</v>
      </c>
      <c r="I37" s="23" t="s">
        <v>623</v>
      </c>
      <c r="J37" s="23" t="s">
        <v>663</v>
      </c>
    </row>
    <row r="38" spans="1:10">
      <c r="A38" s="23" t="s">
        <v>67</v>
      </c>
      <c r="B38" s="23" t="s">
        <v>66</v>
      </c>
      <c r="C38" s="23">
        <v>170</v>
      </c>
      <c r="D38" s="23">
        <v>44</v>
      </c>
      <c r="E38" s="23" t="s">
        <v>637</v>
      </c>
      <c r="F38" s="23" t="s">
        <v>626</v>
      </c>
      <c r="G38" s="23" t="s">
        <v>638</v>
      </c>
      <c r="H38" s="23" t="s">
        <v>642</v>
      </c>
      <c r="I38" s="23" t="s">
        <v>640</v>
      </c>
      <c r="J38" s="23" t="s">
        <v>643</v>
      </c>
    </row>
    <row r="39" spans="1:10">
      <c r="A39" s="23" t="s">
        <v>69</v>
      </c>
      <c r="B39" s="23" t="s">
        <v>68</v>
      </c>
      <c r="C39" s="23">
        <v>174</v>
      </c>
      <c r="D39" s="23">
        <v>45</v>
      </c>
      <c r="E39" s="23" t="s">
        <v>634</v>
      </c>
      <c r="F39" s="23" t="s">
        <v>644</v>
      </c>
      <c r="G39" s="23" t="s">
        <v>635</v>
      </c>
      <c r="H39" s="23" t="s">
        <v>634</v>
      </c>
      <c r="I39" s="23" t="s">
        <v>632</v>
      </c>
      <c r="J39" s="23" t="s">
        <v>660</v>
      </c>
    </row>
    <row r="40" spans="1:10">
      <c r="A40" s="23" t="s">
        <v>373</v>
      </c>
      <c r="B40" s="23" t="s">
        <v>71</v>
      </c>
      <c r="C40" s="23">
        <v>178</v>
      </c>
      <c r="D40" s="23">
        <v>46</v>
      </c>
      <c r="E40" s="23" t="s">
        <v>634</v>
      </c>
      <c r="F40" s="23" t="s">
        <v>644</v>
      </c>
      <c r="G40" s="23" t="s">
        <v>655</v>
      </c>
      <c r="H40" s="23" t="s">
        <v>634</v>
      </c>
      <c r="I40" s="23" t="s">
        <v>632</v>
      </c>
      <c r="J40" s="23" t="s">
        <v>636</v>
      </c>
    </row>
    <row r="41" spans="1:10">
      <c r="A41" s="23" t="s">
        <v>736</v>
      </c>
      <c r="B41" s="23" t="s">
        <v>70</v>
      </c>
      <c r="C41" s="23">
        <v>180</v>
      </c>
      <c r="D41" s="23">
        <v>250</v>
      </c>
      <c r="E41" s="23" t="s">
        <v>634</v>
      </c>
      <c r="F41" s="23" t="s">
        <v>621</v>
      </c>
      <c r="G41" s="23" t="s">
        <v>655</v>
      </c>
      <c r="H41" s="23" t="s">
        <v>634</v>
      </c>
      <c r="I41" s="23" t="s">
        <v>632</v>
      </c>
      <c r="J41" s="23" t="s">
        <v>636</v>
      </c>
    </row>
    <row r="42" spans="1:10">
      <c r="A42" s="23" t="s">
        <v>73</v>
      </c>
      <c r="B42" s="23" t="s">
        <v>72</v>
      </c>
      <c r="C42" s="23">
        <v>188</v>
      </c>
      <c r="D42" s="23">
        <v>48</v>
      </c>
      <c r="E42" s="23" t="s">
        <v>637</v>
      </c>
      <c r="F42" s="23" t="s">
        <v>626</v>
      </c>
      <c r="G42" s="23" t="s">
        <v>638</v>
      </c>
      <c r="H42" s="23" t="s">
        <v>639</v>
      </c>
      <c r="I42" s="23" t="s">
        <v>640</v>
      </c>
      <c r="J42" s="23" t="s">
        <v>654</v>
      </c>
    </row>
    <row r="43" spans="1:10">
      <c r="A43" s="23" t="s">
        <v>370</v>
      </c>
      <c r="B43" s="23" t="s">
        <v>74</v>
      </c>
      <c r="C43" s="23">
        <v>384</v>
      </c>
      <c r="D43" s="23">
        <v>107</v>
      </c>
      <c r="E43" s="23" t="s">
        <v>634</v>
      </c>
      <c r="F43" s="23" t="s">
        <v>644</v>
      </c>
      <c r="G43" s="23" t="s">
        <v>655</v>
      </c>
      <c r="H43" s="23" t="s">
        <v>634</v>
      </c>
      <c r="I43" s="23" t="s">
        <v>632</v>
      </c>
      <c r="J43" s="23" t="s">
        <v>656</v>
      </c>
    </row>
    <row r="44" spans="1:10">
      <c r="A44" s="23" t="s">
        <v>76</v>
      </c>
      <c r="B44" s="23" t="s">
        <v>75</v>
      </c>
      <c r="C44" s="23">
        <v>191</v>
      </c>
      <c r="D44" s="23">
        <v>98</v>
      </c>
      <c r="E44" s="23" t="s">
        <v>625</v>
      </c>
      <c r="F44" s="23" t="s">
        <v>1264</v>
      </c>
      <c r="G44" s="23" t="s">
        <v>627</v>
      </c>
      <c r="H44" s="23" t="s">
        <v>651</v>
      </c>
      <c r="I44" s="23" t="s">
        <v>629</v>
      </c>
      <c r="J44" s="23" t="s">
        <v>630</v>
      </c>
    </row>
    <row r="45" spans="1:10">
      <c r="A45" s="23" t="s">
        <v>78</v>
      </c>
      <c r="B45" s="23" t="s">
        <v>77</v>
      </c>
      <c r="C45" s="23">
        <v>192</v>
      </c>
      <c r="D45" s="23">
        <v>49</v>
      </c>
      <c r="E45" s="23" t="s">
        <v>637</v>
      </c>
      <c r="F45" s="23" t="s">
        <v>626</v>
      </c>
      <c r="G45" s="23" t="s">
        <v>638</v>
      </c>
      <c r="H45" s="23" t="s">
        <v>639</v>
      </c>
      <c r="I45" s="23" t="s">
        <v>640</v>
      </c>
      <c r="J45" s="23" t="s">
        <v>641</v>
      </c>
    </row>
    <row r="46" spans="1:10">
      <c r="A46" s="23" t="s">
        <v>80</v>
      </c>
      <c r="B46" s="23" t="s">
        <v>79</v>
      </c>
      <c r="C46" s="23">
        <v>196</v>
      </c>
      <c r="D46" s="23">
        <v>50</v>
      </c>
      <c r="E46" s="23" t="s">
        <v>625</v>
      </c>
      <c r="F46" s="23" t="s">
        <v>1264</v>
      </c>
      <c r="G46" s="23" t="s">
        <v>627</v>
      </c>
      <c r="H46" s="23" t="s">
        <v>651</v>
      </c>
      <c r="I46" s="23" t="s">
        <v>623</v>
      </c>
      <c r="J46" s="23" t="s">
        <v>646</v>
      </c>
    </row>
    <row r="47" spans="1:10">
      <c r="A47" s="23" t="s">
        <v>82</v>
      </c>
      <c r="B47" s="23" t="s">
        <v>81</v>
      </c>
      <c r="C47" s="23">
        <v>203</v>
      </c>
      <c r="D47" s="23">
        <v>167</v>
      </c>
      <c r="E47" s="23" t="s">
        <v>625</v>
      </c>
      <c r="F47" s="23" t="s">
        <v>1264</v>
      </c>
      <c r="G47" s="23" t="s">
        <v>627</v>
      </c>
      <c r="H47" s="23" t="s">
        <v>651</v>
      </c>
      <c r="I47" s="23" t="s">
        <v>629</v>
      </c>
      <c r="J47" s="23" t="s">
        <v>653</v>
      </c>
    </row>
    <row r="48" spans="1:10">
      <c r="A48" s="23" t="s">
        <v>84</v>
      </c>
      <c r="B48" s="23" t="s">
        <v>83</v>
      </c>
      <c r="C48" s="23">
        <v>208</v>
      </c>
      <c r="D48" s="23">
        <v>54</v>
      </c>
      <c r="E48" s="23" t="s">
        <v>625</v>
      </c>
      <c r="F48" s="23" t="s">
        <v>1264</v>
      </c>
      <c r="G48" s="23" t="s">
        <v>627</v>
      </c>
      <c r="H48" s="23" t="s">
        <v>651</v>
      </c>
      <c r="I48" s="23" t="s">
        <v>629</v>
      </c>
      <c r="J48" s="23" t="s">
        <v>664</v>
      </c>
    </row>
    <row r="49" spans="1:10">
      <c r="A49" s="23" t="s">
        <v>86</v>
      </c>
      <c r="B49" s="23" t="s">
        <v>85</v>
      </c>
      <c r="C49" s="23">
        <v>262</v>
      </c>
      <c r="D49" s="23">
        <v>72</v>
      </c>
      <c r="E49" s="23" t="s">
        <v>631</v>
      </c>
      <c r="F49" s="23" t="s">
        <v>644</v>
      </c>
      <c r="G49" s="23" t="s">
        <v>659</v>
      </c>
      <c r="H49" s="23" t="s">
        <v>631</v>
      </c>
      <c r="I49" s="23" t="s">
        <v>632</v>
      </c>
      <c r="J49" s="23" t="s">
        <v>660</v>
      </c>
    </row>
    <row r="50" spans="1:10">
      <c r="A50" s="23" t="s">
        <v>88</v>
      </c>
      <c r="B50" s="23" t="s">
        <v>87</v>
      </c>
      <c r="C50" s="23">
        <v>212</v>
      </c>
      <c r="D50" s="23">
        <v>55</v>
      </c>
      <c r="E50" s="23" t="s">
        <v>637</v>
      </c>
      <c r="F50" s="23" t="s">
        <v>626</v>
      </c>
      <c r="G50" s="23" t="s">
        <v>638</v>
      </c>
      <c r="H50" s="23" t="s">
        <v>639</v>
      </c>
      <c r="I50" s="23" t="s">
        <v>640</v>
      </c>
      <c r="J50" s="23" t="s">
        <v>641</v>
      </c>
    </row>
    <row r="51" spans="1:10">
      <c r="A51" s="23" t="s">
        <v>90</v>
      </c>
      <c r="B51" s="23" t="s">
        <v>89</v>
      </c>
      <c r="C51" s="23">
        <v>214</v>
      </c>
      <c r="D51" s="23">
        <v>56</v>
      </c>
      <c r="E51" s="23" t="s">
        <v>637</v>
      </c>
      <c r="F51" s="23" t="s">
        <v>626</v>
      </c>
      <c r="G51" s="23" t="s">
        <v>638</v>
      </c>
      <c r="H51" s="23" t="s">
        <v>639</v>
      </c>
      <c r="I51" s="23" t="s">
        <v>640</v>
      </c>
      <c r="J51" s="23" t="s">
        <v>641</v>
      </c>
    </row>
    <row r="52" spans="1:10">
      <c r="A52" s="23" t="s">
        <v>93</v>
      </c>
      <c r="B52" s="23" t="s">
        <v>92</v>
      </c>
      <c r="C52" s="23">
        <v>218</v>
      </c>
      <c r="D52" s="23">
        <v>58</v>
      </c>
      <c r="E52" s="23" t="s">
        <v>637</v>
      </c>
      <c r="F52" s="23" t="s">
        <v>626</v>
      </c>
      <c r="G52" s="23" t="s">
        <v>638</v>
      </c>
      <c r="H52" s="23" t="s">
        <v>639</v>
      </c>
      <c r="I52" s="23" t="s">
        <v>640</v>
      </c>
      <c r="J52" s="23" t="s">
        <v>643</v>
      </c>
    </row>
    <row r="53" spans="1:10">
      <c r="A53" s="23" t="s">
        <v>95</v>
      </c>
      <c r="B53" s="23" t="s">
        <v>94</v>
      </c>
      <c r="C53" s="23">
        <v>818</v>
      </c>
      <c r="D53" s="23">
        <v>59</v>
      </c>
      <c r="E53" s="23" t="s">
        <v>631</v>
      </c>
      <c r="F53" s="23" t="s">
        <v>644</v>
      </c>
      <c r="G53" s="23" t="s">
        <v>622</v>
      </c>
      <c r="H53" s="23" t="s">
        <v>631</v>
      </c>
      <c r="I53" s="23" t="s">
        <v>632</v>
      </c>
      <c r="J53" s="23" t="s">
        <v>633</v>
      </c>
    </row>
    <row r="54" spans="1:10">
      <c r="A54" s="23" t="s">
        <v>97</v>
      </c>
      <c r="B54" s="23" t="s">
        <v>96</v>
      </c>
      <c r="C54" s="23">
        <v>222</v>
      </c>
      <c r="D54" s="23">
        <v>60</v>
      </c>
      <c r="E54" s="23" t="s">
        <v>637</v>
      </c>
      <c r="F54" s="23" t="s">
        <v>626</v>
      </c>
      <c r="G54" s="23" t="s">
        <v>638</v>
      </c>
      <c r="H54" s="23" t="s">
        <v>639</v>
      </c>
      <c r="I54" s="23" t="s">
        <v>640</v>
      </c>
      <c r="J54" s="23" t="s">
        <v>654</v>
      </c>
    </row>
    <row r="55" spans="1:10">
      <c r="A55" s="23" t="s">
        <v>99</v>
      </c>
      <c r="B55" s="23" t="s">
        <v>98</v>
      </c>
      <c r="C55" s="23">
        <v>226</v>
      </c>
      <c r="D55" s="23">
        <v>61</v>
      </c>
      <c r="E55" s="23" t="s">
        <v>634</v>
      </c>
      <c r="F55" s="23" t="s">
        <v>626</v>
      </c>
      <c r="G55" s="23" t="s">
        <v>655</v>
      </c>
      <c r="H55" s="23" t="s">
        <v>634</v>
      </c>
      <c r="I55" s="23" t="s">
        <v>632</v>
      </c>
      <c r="J55" s="23" t="s">
        <v>636</v>
      </c>
    </row>
    <row r="56" spans="1:10">
      <c r="A56" s="23" t="s">
        <v>101</v>
      </c>
      <c r="B56" s="23" t="s">
        <v>100</v>
      </c>
      <c r="C56" s="23">
        <v>232</v>
      </c>
      <c r="D56" s="23">
        <v>178</v>
      </c>
      <c r="E56" s="23" t="s">
        <v>634</v>
      </c>
      <c r="F56" s="23" t="s">
        <v>621</v>
      </c>
      <c r="G56" s="23" t="s">
        <v>659</v>
      </c>
      <c r="H56" s="23" t="s">
        <v>634</v>
      </c>
      <c r="I56" s="23" t="s">
        <v>632</v>
      </c>
      <c r="J56" s="23" t="s">
        <v>660</v>
      </c>
    </row>
    <row r="57" spans="1:10">
      <c r="A57" s="23" t="s">
        <v>103</v>
      </c>
      <c r="B57" s="23" t="s">
        <v>102</v>
      </c>
      <c r="C57" s="23">
        <v>233</v>
      </c>
      <c r="D57" s="23">
        <v>63</v>
      </c>
      <c r="E57" s="23" t="s">
        <v>625</v>
      </c>
      <c r="F57" s="23" t="s">
        <v>1264</v>
      </c>
      <c r="G57" s="23" t="s">
        <v>627</v>
      </c>
      <c r="H57" s="23" t="s">
        <v>651</v>
      </c>
      <c r="I57" s="23" t="s">
        <v>629</v>
      </c>
      <c r="J57" s="23" t="s">
        <v>664</v>
      </c>
    </row>
    <row r="58" spans="1:10">
      <c r="A58" s="23" t="s">
        <v>105</v>
      </c>
      <c r="B58" s="23" t="s">
        <v>104</v>
      </c>
      <c r="C58" s="23">
        <v>231</v>
      </c>
      <c r="D58" s="23">
        <v>238</v>
      </c>
      <c r="E58" s="23" t="s">
        <v>634</v>
      </c>
      <c r="F58" s="23" t="s">
        <v>621</v>
      </c>
      <c r="G58" s="23" t="s">
        <v>659</v>
      </c>
      <c r="H58" s="23" t="s">
        <v>634</v>
      </c>
      <c r="I58" s="23" t="s">
        <v>632</v>
      </c>
      <c r="J58" s="23" t="s">
        <v>660</v>
      </c>
    </row>
    <row r="59" spans="1:10">
      <c r="A59" s="23" t="s">
        <v>107</v>
      </c>
      <c r="B59" s="23" t="s">
        <v>106</v>
      </c>
      <c r="C59" s="23">
        <v>242</v>
      </c>
      <c r="D59" s="23">
        <v>66</v>
      </c>
      <c r="E59" s="23" t="s">
        <v>647</v>
      </c>
      <c r="F59" s="23" t="s">
        <v>626</v>
      </c>
      <c r="G59" s="23" t="s">
        <v>665</v>
      </c>
      <c r="H59" s="23" t="s">
        <v>647</v>
      </c>
      <c r="I59" s="23" t="s">
        <v>649</v>
      </c>
      <c r="J59" s="23" t="s">
        <v>666</v>
      </c>
    </row>
    <row r="60" spans="1:10">
      <c r="A60" s="23" t="s">
        <v>109</v>
      </c>
      <c r="B60" s="23" t="s">
        <v>108</v>
      </c>
      <c r="C60" s="23">
        <v>246</v>
      </c>
      <c r="D60" s="23">
        <v>67</v>
      </c>
      <c r="E60" s="23" t="s">
        <v>625</v>
      </c>
      <c r="F60" s="23" t="s">
        <v>1264</v>
      </c>
      <c r="G60" s="23" t="s">
        <v>627</v>
      </c>
      <c r="H60" s="23" t="s">
        <v>651</v>
      </c>
      <c r="I60" s="23" t="s">
        <v>629</v>
      </c>
      <c r="J60" s="23" t="s">
        <v>664</v>
      </c>
    </row>
    <row r="61" spans="1:10">
      <c r="A61" s="23" t="s">
        <v>111</v>
      </c>
      <c r="B61" s="23" t="s">
        <v>110</v>
      </c>
      <c r="C61" s="23">
        <v>250</v>
      </c>
      <c r="D61" s="23">
        <v>68</v>
      </c>
      <c r="E61" s="23" t="s">
        <v>625</v>
      </c>
      <c r="F61" s="23" t="s">
        <v>1264</v>
      </c>
      <c r="G61" s="23" t="s">
        <v>627</v>
      </c>
      <c r="H61" s="23" t="s">
        <v>651</v>
      </c>
      <c r="I61" s="23" t="s">
        <v>629</v>
      </c>
      <c r="J61" s="23" t="s">
        <v>652</v>
      </c>
    </row>
    <row r="62" spans="1:10">
      <c r="A62" s="23" t="s">
        <v>113</v>
      </c>
      <c r="B62" s="23" t="s">
        <v>112</v>
      </c>
      <c r="C62" s="23">
        <v>266</v>
      </c>
      <c r="D62" s="23">
        <v>74</v>
      </c>
      <c r="E62" s="23" t="s">
        <v>634</v>
      </c>
      <c r="F62" s="23" t="s">
        <v>626</v>
      </c>
      <c r="G62" s="23" t="s">
        <v>655</v>
      </c>
      <c r="H62" s="23" t="s">
        <v>634</v>
      </c>
      <c r="I62" s="23" t="s">
        <v>632</v>
      </c>
      <c r="J62" s="23" t="s">
        <v>636</v>
      </c>
    </row>
    <row r="63" spans="1:10">
      <c r="A63" s="23" t="s">
        <v>115</v>
      </c>
      <c r="B63" s="23" t="s">
        <v>114</v>
      </c>
      <c r="C63" s="23">
        <v>270</v>
      </c>
      <c r="D63" s="23">
        <v>75</v>
      </c>
      <c r="E63" s="23" t="s">
        <v>634</v>
      </c>
      <c r="F63" s="23" t="s">
        <v>621</v>
      </c>
      <c r="G63" s="23" t="s">
        <v>655</v>
      </c>
      <c r="H63" s="23" t="s">
        <v>634</v>
      </c>
      <c r="I63" s="23" t="s">
        <v>632</v>
      </c>
      <c r="J63" s="23" t="s">
        <v>656</v>
      </c>
    </row>
    <row r="64" spans="1:10">
      <c r="A64" s="23" t="s">
        <v>117</v>
      </c>
      <c r="B64" s="23" t="s">
        <v>116</v>
      </c>
      <c r="C64" s="23">
        <v>268</v>
      </c>
      <c r="D64" s="23">
        <v>73</v>
      </c>
      <c r="E64" s="23" t="s">
        <v>625</v>
      </c>
      <c r="F64" s="23" t="s">
        <v>626</v>
      </c>
      <c r="G64" s="23" t="s">
        <v>645</v>
      </c>
      <c r="H64" s="23" t="s">
        <v>628</v>
      </c>
      <c r="I64" s="23" t="s">
        <v>623</v>
      </c>
      <c r="J64" s="23" t="s">
        <v>646</v>
      </c>
    </row>
    <row r="65" spans="1:10">
      <c r="A65" s="23" t="s">
        <v>119</v>
      </c>
      <c r="B65" s="23" t="s">
        <v>118</v>
      </c>
      <c r="C65" s="23">
        <v>276</v>
      </c>
      <c r="D65" s="23">
        <v>79</v>
      </c>
      <c r="E65" s="23" t="s">
        <v>625</v>
      </c>
      <c r="F65" s="23" t="s">
        <v>1264</v>
      </c>
      <c r="G65" s="23" t="s">
        <v>627</v>
      </c>
      <c r="H65" s="23" t="s">
        <v>651</v>
      </c>
      <c r="I65" s="23" t="s">
        <v>629</v>
      </c>
      <c r="J65" s="23" t="s">
        <v>652</v>
      </c>
    </row>
    <row r="66" spans="1:10">
      <c r="A66" s="23" t="s">
        <v>121</v>
      </c>
      <c r="B66" s="23" t="s">
        <v>120</v>
      </c>
      <c r="C66" s="23">
        <v>288</v>
      </c>
      <c r="D66" s="23">
        <v>81</v>
      </c>
      <c r="E66" s="23" t="s">
        <v>634</v>
      </c>
      <c r="F66" s="23" t="s">
        <v>644</v>
      </c>
      <c r="G66" s="23" t="s">
        <v>655</v>
      </c>
      <c r="H66" s="23" t="s">
        <v>634</v>
      </c>
      <c r="I66" s="23" t="s">
        <v>632</v>
      </c>
      <c r="J66" s="23" t="s">
        <v>656</v>
      </c>
    </row>
    <row r="67" spans="1:10">
      <c r="A67" s="23" t="s">
        <v>123</v>
      </c>
      <c r="B67" s="23" t="s">
        <v>122</v>
      </c>
      <c r="C67" s="23">
        <v>300</v>
      </c>
      <c r="D67" s="23">
        <v>84</v>
      </c>
      <c r="E67" s="23" t="s">
        <v>625</v>
      </c>
      <c r="F67" s="23" t="s">
        <v>1264</v>
      </c>
      <c r="G67" s="23" t="s">
        <v>627</v>
      </c>
      <c r="H67" s="23" t="s">
        <v>651</v>
      </c>
      <c r="I67" s="23" t="s">
        <v>629</v>
      </c>
      <c r="J67" s="23" t="s">
        <v>630</v>
      </c>
    </row>
    <row r="68" spans="1:10">
      <c r="A68" s="23" t="s">
        <v>125</v>
      </c>
      <c r="B68" s="23" t="s">
        <v>124</v>
      </c>
      <c r="C68" s="23">
        <v>308</v>
      </c>
      <c r="D68" s="23">
        <v>86</v>
      </c>
      <c r="E68" s="23" t="s">
        <v>637</v>
      </c>
      <c r="F68" s="23" t="s">
        <v>626</v>
      </c>
      <c r="G68" s="23" t="s">
        <v>638</v>
      </c>
      <c r="H68" s="23" t="s">
        <v>639</v>
      </c>
      <c r="I68" s="23" t="s">
        <v>640</v>
      </c>
      <c r="J68" s="23" t="s">
        <v>641</v>
      </c>
    </row>
    <row r="69" spans="1:10">
      <c r="A69" s="23" t="s">
        <v>127</v>
      </c>
      <c r="B69" s="23" t="s">
        <v>126</v>
      </c>
      <c r="C69" s="23">
        <v>320</v>
      </c>
      <c r="D69" s="23">
        <v>89</v>
      </c>
      <c r="E69" s="23" t="s">
        <v>637</v>
      </c>
      <c r="F69" s="23" t="s">
        <v>626</v>
      </c>
      <c r="G69" s="23" t="s">
        <v>638</v>
      </c>
      <c r="H69" s="23" t="s">
        <v>639</v>
      </c>
      <c r="I69" s="23" t="s">
        <v>640</v>
      </c>
      <c r="J69" s="23" t="s">
        <v>654</v>
      </c>
    </row>
    <row r="70" spans="1:10">
      <c r="A70" s="23" t="s">
        <v>129</v>
      </c>
      <c r="B70" s="23" t="s">
        <v>128</v>
      </c>
      <c r="C70" s="23">
        <v>324</v>
      </c>
      <c r="D70" s="23">
        <v>90</v>
      </c>
      <c r="E70" s="23" t="s">
        <v>634</v>
      </c>
      <c r="F70" s="23" t="s">
        <v>644</v>
      </c>
      <c r="G70" s="23" t="s">
        <v>655</v>
      </c>
      <c r="H70" s="23" t="s">
        <v>634</v>
      </c>
      <c r="I70" s="23" t="s">
        <v>632</v>
      </c>
      <c r="J70" s="23" t="s">
        <v>656</v>
      </c>
    </row>
    <row r="71" spans="1:10">
      <c r="A71" s="23" t="s">
        <v>371</v>
      </c>
      <c r="B71" s="23" t="s">
        <v>130</v>
      </c>
      <c r="C71" s="23">
        <v>624</v>
      </c>
      <c r="D71" s="23">
        <v>175</v>
      </c>
      <c r="E71" s="23" t="s">
        <v>634</v>
      </c>
      <c r="F71" s="23" t="s">
        <v>621</v>
      </c>
      <c r="G71" s="23" t="s">
        <v>655</v>
      </c>
      <c r="H71" s="23" t="s">
        <v>634</v>
      </c>
      <c r="I71" s="23" t="s">
        <v>632</v>
      </c>
      <c r="J71" s="23" t="s">
        <v>656</v>
      </c>
    </row>
    <row r="72" spans="1:10">
      <c r="A72" s="23" t="s">
        <v>132</v>
      </c>
      <c r="B72" s="23" t="s">
        <v>131</v>
      </c>
      <c r="C72" s="23">
        <v>328</v>
      </c>
      <c r="D72" s="23">
        <v>91</v>
      </c>
      <c r="E72" s="23" t="s">
        <v>637</v>
      </c>
      <c r="F72" s="23" t="s">
        <v>1264</v>
      </c>
      <c r="G72" s="23" t="s">
        <v>638</v>
      </c>
      <c r="H72" s="23" t="s">
        <v>642</v>
      </c>
      <c r="I72" s="23" t="s">
        <v>640</v>
      </c>
      <c r="J72" s="23" t="s">
        <v>643</v>
      </c>
    </row>
    <row r="73" spans="1:10">
      <c r="A73" s="23" t="s">
        <v>134</v>
      </c>
      <c r="B73" s="23" t="s">
        <v>133</v>
      </c>
      <c r="C73" s="23">
        <v>332</v>
      </c>
      <c r="D73" s="23">
        <v>93</v>
      </c>
      <c r="E73" s="23" t="s">
        <v>637</v>
      </c>
      <c r="F73" s="23" t="s">
        <v>644</v>
      </c>
      <c r="G73" s="23" t="s">
        <v>638</v>
      </c>
      <c r="H73" s="23" t="s">
        <v>639</v>
      </c>
      <c r="I73" s="23" t="s">
        <v>640</v>
      </c>
      <c r="J73" s="23" t="s">
        <v>641</v>
      </c>
    </row>
    <row r="74" spans="1:10">
      <c r="A74" s="23" t="s">
        <v>136</v>
      </c>
      <c r="B74" s="23" t="s">
        <v>135</v>
      </c>
      <c r="C74" s="23">
        <v>340</v>
      </c>
      <c r="D74" s="23">
        <v>95</v>
      </c>
      <c r="E74" s="23" t="s">
        <v>637</v>
      </c>
      <c r="F74" s="23" t="s">
        <v>644</v>
      </c>
      <c r="G74" s="23" t="s">
        <v>638</v>
      </c>
      <c r="H74" s="23" t="s">
        <v>639</v>
      </c>
      <c r="I74" s="23" t="s">
        <v>640</v>
      </c>
      <c r="J74" s="23" t="s">
        <v>654</v>
      </c>
    </row>
    <row r="75" spans="1:10">
      <c r="A75" s="23" t="s">
        <v>138</v>
      </c>
      <c r="B75" s="23" t="s">
        <v>137</v>
      </c>
      <c r="C75" s="23">
        <v>348</v>
      </c>
      <c r="D75" s="23">
        <v>97</v>
      </c>
      <c r="E75" s="23" t="s">
        <v>625</v>
      </c>
      <c r="F75" s="23" t="s">
        <v>1264</v>
      </c>
      <c r="G75" s="23" t="s">
        <v>627</v>
      </c>
      <c r="H75" s="23" t="s">
        <v>651</v>
      </c>
      <c r="I75" s="23" t="s">
        <v>629</v>
      </c>
      <c r="J75" s="23" t="s">
        <v>653</v>
      </c>
    </row>
    <row r="76" spans="1:10">
      <c r="A76" s="23" t="s">
        <v>140</v>
      </c>
      <c r="B76" s="23" t="s">
        <v>139</v>
      </c>
      <c r="C76" s="23">
        <v>352</v>
      </c>
      <c r="D76" s="23">
        <v>99</v>
      </c>
      <c r="E76" s="23" t="s">
        <v>625</v>
      </c>
      <c r="F76" s="23" t="s">
        <v>1264</v>
      </c>
      <c r="G76" s="23" t="s">
        <v>627</v>
      </c>
      <c r="H76" s="23" t="s">
        <v>667</v>
      </c>
      <c r="I76" s="23" t="s">
        <v>629</v>
      </c>
      <c r="J76" s="23" t="s">
        <v>664</v>
      </c>
    </row>
    <row r="77" spans="1:10">
      <c r="A77" s="23" t="s">
        <v>142</v>
      </c>
      <c r="B77" s="23" t="s">
        <v>141</v>
      </c>
      <c r="C77" s="23">
        <v>356</v>
      </c>
      <c r="D77" s="23">
        <v>100</v>
      </c>
      <c r="E77" s="23" t="s">
        <v>620</v>
      </c>
      <c r="F77" s="23" t="s">
        <v>644</v>
      </c>
      <c r="G77" s="23" t="s">
        <v>648</v>
      </c>
      <c r="H77" s="23" t="s">
        <v>620</v>
      </c>
      <c r="I77" s="23" t="s">
        <v>623</v>
      </c>
      <c r="J77" s="23" t="s">
        <v>624</v>
      </c>
    </row>
    <row r="78" spans="1:10">
      <c r="A78" s="23" t="s">
        <v>144</v>
      </c>
      <c r="B78" s="23" t="s">
        <v>143</v>
      </c>
      <c r="C78" s="23">
        <v>360</v>
      </c>
      <c r="D78" s="23">
        <v>101</v>
      </c>
      <c r="E78" s="23" t="s">
        <v>647</v>
      </c>
      <c r="F78" s="23" t="s">
        <v>626</v>
      </c>
      <c r="G78" s="23" t="s">
        <v>648</v>
      </c>
      <c r="H78" s="23" t="s">
        <v>647</v>
      </c>
      <c r="I78" s="23" t="s">
        <v>623</v>
      </c>
      <c r="J78" s="23" t="s">
        <v>658</v>
      </c>
    </row>
    <row r="79" spans="1:10">
      <c r="A79" s="23" t="s">
        <v>737</v>
      </c>
      <c r="B79" s="23" t="s">
        <v>145</v>
      </c>
      <c r="C79" s="23">
        <v>364</v>
      </c>
      <c r="D79" s="23">
        <v>102</v>
      </c>
      <c r="E79" s="23" t="s">
        <v>631</v>
      </c>
      <c r="F79" s="23" t="s">
        <v>626</v>
      </c>
      <c r="G79" s="23" t="s">
        <v>622</v>
      </c>
      <c r="H79" s="23" t="s">
        <v>631</v>
      </c>
      <c r="I79" s="23" t="s">
        <v>623</v>
      </c>
      <c r="J79" s="23" t="s">
        <v>624</v>
      </c>
    </row>
    <row r="80" spans="1:10">
      <c r="A80" s="23" t="s">
        <v>147</v>
      </c>
      <c r="B80" s="23" t="s">
        <v>146</v>
      </c>
      <c r="C80" s="23">
        <v>368</v>
      </c>
      <c r="D80" s="23">
        <v>103</v>
      </c>
      <c r="E80" s="23" t="s">
        <v>631</v>
      </c>
      <c r="F80" s="23" t="s">
        <v>626</v>
      </c>
      <c r="G80" s="23" t="s">
        <v>622</v>
      </c>
      <c r="H80" s="23" t="s">
        <v>631</v>
      </c>
      <c r="I80" s="23" t="s">
        <v>623</v>
      </c>
      <c r="J80" s="23" t="s">
        <v>646</v>
      </c>
    </row>
    <row r="81" spans="1:10">
      <c r="A81" s="23" t="s">
        <v>149</v>
      </c>
      <c r="B81" s="23" t="s">
        <v>148</v>
      </c>
      <c r="C81" s="23">
        <v>372</v>
      </c>
      <c r="D81" s="23">
        <v>104</v>
      </c>
      <c r="E81" s="23" t="s">
        <v>625</v>
      </c>
      <c r="F81" s="23" t="s">
        <v>1264</v>
      </c>
      <c r="G81" s="23" t="s">
        <v>627</v>
      </c>
      <c r="H81" s="23" t="s">
        <v>651</v>
      </c>
      <c r="I81" s="23" t="s">
        <v>629</v>
      </c>
      <c r="J81" s="23" t="s">
        <v>664</v>
      </c>
    </row>
    <row r="82" spans="1:10">
      <c r="A82" s="23" t="s">
        <v>151</v>
      </c>
      <c r="B82" s="23" t="s">
        <v>150</v>
      </c>
      <c r="C82" s="23">
        <v>376</v>
      </c>
      <c r="D82" s="23">
        <v>105</v>
      </c>
      <c r="E82" s="23" t="s">
        <v>631</v>
      </c>
      <c r="F82" s="23" t="s">
        <v>1264</v>
      </c>
      <c r="G82" s="23" t="s">
        <v>622</v>
      </c>
      <c r="H82" s="23" t="s">
        <v>631</v>
      </c>
      <c r="I82" s="23" t="s">
        <v>623</v>
      </c>
      <c r="J82" s="23" t="s">
        <v>646</v>
      </c>
    </row>
    <row r="83" spans="1:10">
      <c r="A83" s="23" t="s">
        <v>153</v>
      </c>
      <c r="B83" s="23" t="s">
        <v>152</v>
      </c>
      <c r="C83" s="23">
        <v>380</v>
      </c>
      <c r="D83" s="23">
        <v>106</v>
      </c>
      <c r="E83" s="23" t="s">
        <v>625</v>
      </c>
      <c r="F83" s="23" t="s">
        <v>1264</v>
      </c>
      <c r="G83" s="23" t="s">
        <v>627</v>
      </c>
      <c r="H83" s="23" t="s">
        <v>651</v>
      </c>
      <c r="I83" s="23" t="s">
        <v>629</v>
      </c>
      <c r="J83" s="23" t="s">
        <v>630</v>
      </c>
    </row>
    <row r="84" spans="1:10">
      <c r="A84" s="23" t="s">
        <v>155</v>
      </c>
      <c r="B84" s="23" t="s">
        <v>154</v>
      </c>
      <c r="C84" s="23">
        <v>388</v>
      </c>
      <c r="D84" s="23">
        <v>109</v>
      </c>
      <c r="E84" s="23" t="s">
        <v>637</v>
      </c>
      <c r="F84" s="23" t="s">
        <v>626</v>
      </c>
      <c r="G84" s="23" t="s">
        <v>638</v>
      </c>
      <c r="H84" s="23" t="s">
        <v>639</v>
      </c>
      <c r="I84" s="23" t="s">
        <v>640</v>
      </c>
      <c r="J84" s="23" t="s">
        <v>641</v>
      </c>
    </row>
    <row r="85" spans="1:10">
      <c r="A85" s="23" t="s">
        <v>157</v>
      </c>
      <c r="B85" s="23" t="s">
        <v>156</v>
      </c>
      <c r="C85" s="23">
        <v>392</v>
      </c>
      <c r="D85" s="23">
        <v>110</v>
      </c>
      <c r="E85" s="23" t="s">
        <v>647</v>
      </c>
      <c r="F85" s="23" t="s">
        <v>1264</v>
      </c>
      <c r="G85" s="23" t="s">
        <v>648</v>
      </c>
      <c r="H85" s="23" t="s">
        <v>647</v>
      </c>
      <c r="I85" s="23" t="s">
        <v>623</v>
      </c>
      <c r="J85" s="23" t="s">
        <v>663</v>
      </c>
    </row>
    <row r="86" spans="1:10">
      <c r="A86" s="23" t="s">
        <v>159</v>
      </c>
      <c r="B86" s="23" t="s">
        <v>158</v>
      </c>
      <c r="C86" s="23">
        <v>400</v>
      </c>
      <c r="D86" s="23">
        <v>112</v>
      </c>
      <c r="E86" s="23" t="s">
        <v>631</v>
      </c>
      <c r="F86" s="23" t="s">
        <v>644</v>
      </c>
      <c r="G86" s="23" t="s">
        <v>622</v>
      </c>
      <c r="H86" s="23" t="s">
        <v>631</v>
      </c>
      <c r="I86" s="23" t="s">
        <v>623</v>
      </c>
      <c r="J86" s="23" t="s">
        <v>646</v>
      </c>
    </row>
    <row r="87" spans="1:10">
      <c r="A87" s="23" t="s">
        <v>161</v>
      </c>
      <c r="B87" s="23" t="s">
        <v>160</v>
      </c>
      <c r="C87" s="23">
        <v>398</v>
      </c>
      <c r="D87" s="23">
        <v>108</v>
      </c>
      <c r="E87" s="23" t="s">
        <v>625</v>
      </c>
      <c r="F87" s="23" t="s">
        <v>626</v>
      </c>
      <c r="G87" s="23" t="s">
        <v>645</v>
      </c>
      <c r="H87" s="23" t="s">
        <v>668</v>
      </c>
      <c r="I87" s="23" t="s">
        <v>623</v>
      </c>
      <c r="J87" s="23" t="s">
        <v>668</v>
      </c>
    </row>
    <row r="88" spans="1:10">
      <c r="A88" s="23" t="s">
        <v>163</v>
      </c>
      <c r="B88" s="23" t="s">
        <v>162</v>
      </c>
      <c r="C88" s="23">
        <v>404</v>
      </c>
      <c r="D88" s="23">
        <v>114</v>
      </c>
      <c r="E88" s="23" t="s">
        <v>634</v>
      </c>
      <c r="F88" s="23" t="s">
        <v>644</v>
      </c>
      <c r="G88" s="23" t="s">
        <v>659</v>
      </c>
      <c r="H88" s="23" t="s">
        <v>634</v>
      </c>
      <c r="I88" s="23" t="s">
        <v>632</v>
      </c>
      <c r="J88" s="23" t="s">
        <v>660</v>
      </c>
    </row>
    <row r="89" spans="1:10">
      <c r="A89" s="23" t="s">
        <v>165</v>
      </c>
      <c r="B89" s="23" t="s">
        <v>164</v>
      </c>
      <c r="C89" s="23">
        <v>296</v>
      </c>
      <c r="D89" s="23">
        <v>83</v>
      </c>
      <c r="E89" s="23" t="s">
        <v>647</v>
      </c>
      <c r="F89" s="23" t="s">
        <v>644</v>
      </c>
      <c r="G89" s="23" t="s">
        <v>665</v>
      </c>
      <c r="H89" s="23" t="s">
        <v>647</v>
      </c>
      <c r="I89" s="23" t="s">
        <v>649</v>
      </c>
      <c r="J89" s="23" t="s">
        <v>669</v>
      </c>
    </row>
    <row r="90" spans="1:10">
      <c r="A90" s="23" t="s">
        <v>735</v>
      </c>
      <c r="B90" s="23" t="s">
        <v>166</v>
      </c>
      <c r="C90" s="23">
        <v>408</v>
      </c>
      <c r="D90" s="23">
        <v>116</v>
      </c>
      <c r="E90" s="23" t="s">
        <v>647</v>
      </c>
      <c r="F90" s="23" t="s">
        <v>621</v>
      </c>
      <c r="G90" s="23" t="s">
        <v>648</v>
      </c>
      <c r="H90" s="23" t="s">
        <v>647</v>
      </c>
      <c r="I90" s="23" t="s">
        <v>623</v>
      </c>
      <c r="J90" s="23" t="s">
        <v>663</v>
      </c>
    </row>
    <row r="91" spans="1:10">
      <c r="A91" s="23" t="s">
        <v>739</v>
      </c>
      <c r="B91" s="23" t="s">
        <v>297</v>
      </c>
      <c r="C91" s="23">
        <v>410</v>
      </c>
      <c r="D91" s="23">
        <v>117</v>
      </c>
      <c r="E91" s="23" t="s">
        <v>647</v>
      </c>
      <c r="F91" s="23" t="s">
        <v>1264</v>
      </c>
      <c r="G91" s="23" t="s">
        <v>648</v>
      </c>
      <c r="H91" s="23" t="s">
        <v>647</v>
      </c>
      <c r="I91" s="23" t="s">
        <v>623</v>
      </c>
      <c r="J91" s="23" t="s">
        <v>663</v>
      </c>
    </row>
    <row r="92" spans="1:10">
      <c r="A92" s="23" t="s">
        <v>168</v>
      </c>
      <c r="B92" s="23" t="s">
        <v>167</v>
      </c>
      <c r="C92" s="23">
        <v>414</v>
      </c>
      <c r="D92" s="23">
        <v>118</v>
      </c>
      <c r="E92" s="23" t="s">
        <v>631</v>
      </c>
      <c r="F92" s="23" t="s">
        <v>1264</v>
      </c>
      <c r="G92" s="23" t="s">
        <v>622</v>
      </c>
      <c r="H92" s="23" t="s">
        <v>631</v>
      </c>
      <c r="I92" s="23" t="s">
        <v>623</v>
      </c>
      <c r="J92" s="23" t="s">
        <v>646</v>
      </c>
    </row>
    <row r="93" spans="1:10">
      <c r="A93" s="23" t="s">
        <v>170</v>
      </c>
      <c r="B93" s="23" t="s">
        <v>169</v>
      </c>
      <c r="C93" s="23">
        <v>417</v>
      </c>
      <c r="D93" s="23">
        <v>113</v>
      </c>
      <c r="E93" s="23" t="s">
        <v>625</v>
      </c>
      <c r="F93" s="23" t="s">
        <v>644</v>
      </c>
      <c r="G93" s="23" t="s">
        <v>645</v>
      </c>
      <c r="H93" s="23" t="s">
        <v>668</v>
      </c>
      <c r="I93" s="23" t="s">
        <v>623</v>
      </c>
      <c r="J93" s="23" t="s">
        <v>668</v>
      </c>
    </row>
    <row r="94" spans="1:10">
      <c r="A94" s="23" t="s">
        <v>738</v>
      </c>
      <c r="B94" s="23" t="s">
        <v>171</v>
      </c>
      <c r="C94" s="23">
        <v>418</v>
      </c>
      <c r="D94" s="23">
        <v>120</v>
      </c>
      <c r="E94" s="23" t="s">
        <v>647</v>
      </c>
      <c r="F94" s="23" t="s">
        <v>644</v>
      </c>
      <c r="G94" s="23" t="s">
        <v>648</v>
      </c>
      <c r="H94" s="23" t="s">
        <v>647</v>
      </c>
      <c r="I94" s="23" t="s">
        <v>623</v>
      </c>
      <c r="J94" s="23" t="s">
        <v>658</v>
      </c>
    </row>
    <row r="95" spans="1:10">
      <c r="A95" s="23" t="s">
        <v>377</v>
      </c>
      <c r="B95" s="23" t="s">
        <v>172</v>
      </c>
      <c r="C95" s="23">
        <v>428</v>
      </c>
      <c r="D95" s="23">
        <v>119</v>
      </c>
      <c r="E95" s="23" t="s">
        <v>625</v>
      </c>
      <c r="F95" s="23" t="s">
        <v>1264</v>
      </c>
      <c r="G95" s="23" t="s">
        <v>627</v>
      </c>
      <c r="H95" s="23" t="s">
        <v>651</v>
      </c>
      <c r="I95" s="23" t="s">
        <v>629</v>
      </c>
      <c r="J95" s="23" t="s">
        <v>664</v>
      </c>
    </row>
    <row r="96" spans="1:10">
      <c r="A96" s="23" t="s">
        <v>174</v>
      </c>
      <c r="B96" s="23" t="s">
        <v>173</v>
      </c>
      <c r="C96" s="23">
        <v>422</v>
      </c>
      <c r="D96" s="23">
        <v>121</v>
      </c>
      <c r="E96" s="23" t="s">
        <v>631</v>
      </c>
      <c r="F96" s="23" t="s">
        <v>644</v>
      </c>
      <c r="G96" s="23" t="s">
        <v>622</v>
      </c>
      <c r="H96" s="23" t="s">
        <v>631</v>
      </c>
      <c r="I96" s="23" t="s">
        <v>623</v>
      </c>
      <c r="J96" s="23" t="s">
        <v>646</v>
      </c>
    </row>
    <row r="97" spans="1:10">
      <c r="A97" s="23" t="s">
        <v>176</v>
      </c>
      <c r="B97" s="23" t="s">
        <v>175</v>
      </c>
      <c r="C97" s="23">
        <v>426</v>
      </c>
      <c r="D97" s="23">
        <v>122</v>
      </c>
      <c r="E97" s="23" t="s">
        <v>634</v>
      </c>
      <c r="F97" s="23" t="s">
        <v>644</v>
      </c>
      <c r="G97" s="23" t="s">
        <v>635</v>
      </c>
      <c r="H97" s="23" t="s">
        <v>634</v>
      </c>
      <c r="I97" s="23" t="s">
        <v>632</v>
      </c>
      <c r="J97" s="23" t="s">
        <v>657</v>
      </c>
    </row>
    <row r="98" spans="1:10">
      <c r="A98" s="23" t="s">
        <v>178</v>
      </c>
      <c r="B98" s="23" t="s">
        <v>177</v>
      </c>
      <c r="C98" s="23">
        <v>430</v>
      </c>
      <c r="D98" s="23">
        <v>123</v>
      </c>
      <c r="E98" s="23" t="s">
        <v>634</v>
      </c>
      <c r="F98" s="23" t="s">
        <v>621</v>
      </c>
      <c r="G98" s="23" t="s">
        <v>655</v>
      </c>
      <c r="H98" s="23" t="s">
        <v>634</v>
      </c>
      <c r="I98" s="23" t="s">
        <v>632</v>
      </c>
      <c r="J98" s="23" t="s">
        <v>656</v>
      </c>
    </row>
    <row r="99" spans="1:10">
      <c r="A99" s="23" t="s">
        <v>180</v>
      </c>
      <c r="B99" s="23" t="s">
        <v>179</v>
      </c>
      <c r="C99" s="23">
        <v>434</v>
      </c>
      <c r="D99" s="23">
        <v>124</v>
      </c>
      <c r="E99" s="23" t="s">
        <v>631</v>
      </c>
      <c r="F99" s="23" t="s">
        <v>626</v>
      </c>
      <c r="G99" s="23" t="s">
        <v>622</v>
      </c>
      <c r="H99" s="23" t="s">
        <v>631</v>
      </c>
      <c r="I99" s="23" t="s">
        <v>632</v>
      </c>
      <c r="J99" s="23" t="s">
        <v>633</v>
      </c>
    </row>
    <row r="100" spans="1:10">
      <c r="A100" s="23" t="s">
        <v>182</v>
      </c>
      <c r="B100" s="23" t="s">
        <v>181</v>
      </c>
      <c r="C100" s="23">
        <v>438</v>
      </c>
      <c r="D100" s="23" t="e">
        <v>#N/A</v>
      </c>
      <c r="E100" s="23" t="s">
        <v>625</v>
      </c>
      <c r="F100" s="23" t="s">
        <v>1264</v>
      </c>
      <c r="G100" s="23" t="s">
        <v>627</v>
      </c>
      <c r="H100" s="23" t="s">
        <v>667</v>
      </c>
      <c r="I100" s="23" t="s">
        <v>629</v>
      </c>
      <c r="J100" s="23" t="s">
        <v>652</v>
      </c>
    </row>
    <row r="101" spans="1:10">
      <c r="A101" s="23" t="s">
        <v>184</v>
      </c>
      <c r="B101" s="23" t="s">
        <v>183</v>
      </c>
      <c r="C101" s="23">
        <v>440</v>
      </c>
      <c r="D101" s="23">
        <v>126</v>
      </c>
      <c r="E101" s="23" t="s">
        <v>625</v>
      </c>
      <c r="F101" s="23" t="s">
        <v>1264</v>
      </c>
      <c r="G101" s="23" t="s">
        <v>627</v>
      </c>
      <c r="H101" s="23" t="s">
        <v>651</v>
      </c>
      <c r="I101" s="23" t="s">
        <v>629</v>
      </c>
      <c r="J101" s="23" t="s">
        <v>664</v>
      </c>
    </row>
    <row r="102" spans="1:10">
      <c r="A102" s="23" t="s">
        <v>186</v>
      </c>
      <c r="B102" s="23" t="s">
        <v>185</v>
      </c>
      <c r="C102" s="23">
        <v>442</v>
      </c>
      <c r="D102" s="23">
        <v>256</v>
      </c>
      <c r="E102" s="23" t="s">
        <v>625</v>
      </c>
      <c r="F102" s="23" t="s">
        <v>1264</v>
      </c>
      <c r="G102" s="23" t="s">
        <v>627</v>
      </c>
      <c r="H102" s="23" t="s">
        <v>651</v>
      </c>
      <c r="I102" s="23" t="s">
        <v>629</v>
      </c>
      <c r="J102" s="23" t="s">
        <v>652</v>
      </c>
    </row>
    <row r="103" spans="1:10">
      <c r="A103" s="23" t="s">
        <v>917</v>
      </c>
      <c r="B103" s="23" t="s">
        <v>187</v>
      </c>
      <c r="C103" s="23">
        <v>807</v>
      </c>
      <c r="D103" s="23">
        <v>154</v>
      </c>
      <c r="E103" s="23" t="s">
        <v>625</v>
      </c>
      <c r="F103" s="23" t="s">
        <v>626</v>
      </c>
      <c r="G103" s="23" t="s">
        <v>627</v>
      </c>
      <c r="H103" s="23" t="s">
        <v>628</v>
      </c>
      <c r="I103" s="23" t="s">
        <v>629</v>
      </c>
      <c r="J103" s="23" t="s">
        <v>630</v>
      </c>
    </row>
    <row r="104" spans="1:10">
      <c r="A104" s="23" t="s">
        <v>189</v>
      </c>
      <c r="B104" s="23" t="s">
        <v>188</v>
      </c>
      <c r="C104" s="23">
        <v>450</v>
      </c>
      <c r="D104" s="23">
        <v>129</v>
      </c>
      <c r="E104" s="23" t="s">
        <v>634</v>
      </c>
      <c r="F104" s="23" t="s">
        <v>621</v>
      </c>
      <c r="G104" s="23" t="s">
        <v>635</v>
      </c>
      <c r="H104" s="23" t="s">
        <v>634</v>
      </c>
      <c r="I104" s="23" t="s">
        <v>632</v>
      </c>
      <c r="J104" s="23" t="s">
        <v>660</v>
      </c>
    </row>
    <row r="105" spans="1:10">
      <c r="A105" s="23" t="s">
        <v>191</v>
      </c>
      <c r="B105" s="23" t="s">
        <v>190</v>
      </c>
      <c r="C105" s="23">
        <v>454</v>
      </c>
      <c r="D105" s="23">
        <v>130</v>
      </c>
      <c r="E105" s="23" t="s">
        <v>634</v>
      </c>
      <c r="F105" s="23" t="s">
        <v>621</v>
      </c>
      <c r="G105" s="23" t="s">
        <v>635</v>
      </c>
      <c r="H105" s="23" t="s">
        <v>634</v>
      </c>
      <c r="I105" s="23" t="s">
        <v>632</v>
      </c>
      <c r="J105" s="23" t="s">
        <v>660</v>
      </c>
    </row>
    <row r="106" spans="1:10">
      <c r="A106" s="23" t="s">
        <v>193</v>
      </c>
      <c r="B106" s="23" t="s">
        <v>192</v>
      </c>
      <c r="C106" s="23">
        <v>458</v>
      </c>
      <c r="D106" s="23">
        <v>131</v>
      </c>
      <c r="E106" s="23" t="s">
        <v>647</v>
      </c>
      <c r="F106" s="23" t="s">
        <v>626</v>
      </c>
      <c r="G106" s="23" t="s">
        <v>648</v>
      </c>
      <c r="H106" s="23" t="s">
        <v>647</v>
      </c>
      <c r="I106" s="23" t="s">
        <v>623</v>
      </c>
      <c r="J106" s="23" t="s">
        <v>658</v>
      </c>
    </row>
    <row r="107" spans="1:10">
      <c r="A107" s="23" t="s">
        <v>195</v>
      </c>
      <c r="B107" s="23" t="s">
        <v>194</v>
      </c>
      <c r="C107" s="23">
        <v>462</v>
      </c>
      <c r="D107" s="23">
        <v>132</v>
      </c>
      <c r="E107" s="23" t="s">
        <v>620</v>
      </c>
      <c r="F107" s="23" t="s">
        <v>626</v>
      </c>
      <c r="G107" s="23" t="s">
        <v>648</v>
      </c>
      <c r="H107" s="23" t="s">
        <v>620</v>
      </c>
      <c r="I107" s="23" t="s">
        <v>623</v>
      </c>
      <c r="J107" s="23" t="s">
        <v>624</v>
      </c>
    </row>
    <row r="108" spans="1:10">
      <c r="A108" s="23" t="s">
        <v>197</v>
      </c>
      <c r="B108" s="23" t="s">
        <v>196</v>
      </c>
      <c r="C108" s="23">
        <v>466</v>
      </c>
      <c r="D108" s="23">
        <v>133</v>
      </c>
      <c r="E108" s="23" t="s">
        <v>634</v>
      </c>
      <c r="F108" s="23" t="s">
        <v>621</v>
      </c>
      <c r="G108" s="23" t="s">
        <v>655</v>
      </c>
      <c r="H108" s="23" t="s">
        <v>634</v>
      </c>
      <c r="I108" s="23" t="s">
        <v>632</v>
      </c>
      <c r="J108" s="23" t="s">
        <v>656</v>
      </c>
    </row>
    <row r="109" spans="1:10">
      <c r="A109" s="23" t="s">
        <v>199</v>
      </c>
      <c r="B109" s="23" t="s">
        <v>198</v>
      </c>
      <c r="C109" s="23">
        <v>470</v>
      </c>
      <c r="D109" s="23">
        <v>134</v>
      </c>
      <c r="E109" s="23" t="s">
        <v>631</v>
      </c>
      <c r="F109" s="23" t="s">
        <v>1264</v>
      </c>
      <c r="G109" s="23" t="s">
        <v>627</v>
      </c>
      <c r="H109" s="23" t="s">
        <v>651</v>
      </c>
      <c r="I109" s="23" t="s">
        <v>629</v>
      </c>
      <c r="J109" s="23" t="s">
        <v>630</v>
      </c>
    </row>
    <row r="110" spans="1:10">
      <c r="A110" s="23" t="s">
        <v>201</v>
      </c>
      <c r="B110" s="23" t="s">
        <v>200</v>
      </c>
      <c r="C110" s="23">
        <v>584</v>
      </c>
      <c r="D110" s="23">
        <v>127</v>
      </c>
      <c r="E110" s="23" t="s">
        <v>647</v>
      </c>
      <c r="F110" s="23" t="s">
        <v>626</v>
      </c>
      <c r="G110" s="23" t="s">
        <v>665</v>
      </c>
      <c r="H110" s="23" t="s">
        <v>647</v>
      </c>
      <c r="I110" s="23" t="s">
        <v>649</v>
      </c>
      <c r="J110" s="23" t="s">
        <v>669</v>
      </c>
    </row>
    <row r="111" spans="1:10">
      <c r="A111" s="23" t="s">
        <v>203</v>
      </c>
      <c r="B111" s="23" t="s">
        <v>202</v>
      </c>
      <c r="C111" s="23">
        <v>478</v>
      </c>
      <c r="D111" s="23">
        <v>136</v>
      </c>
      <c r="E111" s="23" t="s">
        <v>634</v>
      </c>
      <c r="F111" s="23" t="s">
        <v>644</v>
      </c>
      <c r="G111" s="23" t="s">
        <v>655</v>
      </c>
      <c r="H111" s="23" t="s">
        <v>634</v>
      </c>
      <c r="I111" s="23" t="s">
        <v>632</v>
      </c>
      <c r="J111" s="23" t="s">
        <v>656</v>
      </c>
    </row>
    <row r="112" spans="1:10">
      <c r="A112" s="23" t="s">
        <v>205</v>
      </c>
      <c r="B112" s="23" t="s">
        <v>204</v>
      </c>
      <c r="C112" s="23">
        <v>480</v>
      </c>
      <c r="D112" s="23">
        <v>137</v>
      </c>
      <c r="E112" s="23" t="s">
        <v>634</v>
      </c>
      <c r="F112" s="23" t="s">
        <v>626</v>
      </c>
      <c r="G112" s="23" t="s">
        <v>635</v>
      </c>
      <c r="H112" s="23" t="s">
        <v>634</v>
      </c>
      <c r="I112" s="23" t="s">
        <v>632</v>
      </c>
      <c r="J112" s="23" t="s">
        <v>660</v>
      </c>
    </row>
    <row r="113" spans="1:10">
      <c r="A113" s="23" t="s">
        <v>207</v>
      </c>
      <c r="B113" s="23" t="s">
        <v>206</v>
      </c>
      <c r="C113" s="23">
        <v>484</v>
      </c>
      <c r="D113" s="23">
        <v>138</v>
      </c>
      <c r="E113" s="23" t="s">
        <v>637</v>
      </c>
      <c r="F113" s="23" t="s">
        <v>626</v>
      </c>
      <c r="G113" s="23" t="s">
        <v>638</v>
      </c>
      <c r="H113" s="23" t="s">
        <v>639</v>
      </c>
      <c r="I113" s="23" t="s">
        <v>640</v>
      </c>
      <c r="J113" s="23" t="s">
        <v>654</v>
      </c>
    </row>
    <row r="114" spans="1:10">
      <c r="A114" s="23" t="s">
        <v>669</v>
      </c>
      <c r="B114" s="23" t="s">
        <v>208</v>
      </c>
      <c r="C114" s="23">
        <v>583</v>
      </c>
      <c r="D114" s="23">
        <v>145</v>
      </c>
      <c r="E114" s="23" t="s">
        <v>647</v>
      </c>
      <c r="F114" s="23" t="s">
        <v>644</v>
      </c>
      <c r="G114" s="23" t="s">
        <v>665</v>
      </c>
      <c r="H114" s="23" t="s">
        <v>647</v>
      </c>
      <c r="I114" s="23" t="s">
        <v>649</v>
      </c>
      <c r="J114" s="23" t="s">
        <v>669</v>
      </c>
    </row>
    <row r="115" spans="1:10">
      <c r="A115" s="23" t="s">
        <v>740</v>
      </c>
      <c r="B115" s="23" t="s">
        <v>209</v>
      </c>
      <c r="C115" s="23">
        <v>498</v>
      </c>
      <c r="D115" s="23">
        <v>146</v>
      </c>
      <c r="E115" s="23" t="s">
        <v>625</v>
      </c>
      <c r="F115" s="23" t="s">
        <v>626</v>
      </c>
      <c r="G115" s="23" t="s">
        <v>627</v>
      </c>
      <c r="H115" s="23" t="s">
        <v>628</v>
      </c>
      <c r="I115" s="23" t="s">
        <v>629</v>
      </c>
      <c r="J115" s="23" t="s">
        <v>653</v>
      </c>
    </row>
    <row r="116" spans="1:10">
      <c r="A116" s="23" t="s">
        <v>211</v>
      </c>
      <c r="B116" s="23" t="s">
        <v>210</v>
      </c>
      <c r="C116" s="23">
        <v>496</v>
      </c>
      <c r="D116" s="23">
        <v>141</v>
      </c>
      <c r="E116" s="23" t="s">
        <v>647</v>
      </c>
      <c r="F116" s="23" t="s">
        <v>626</v>
      </c>
      <c r="G116" s="23" t="s">
        <v>648</v>
      </c>
      <c r="H116" s="23" t="s">
        <v>647</v>
      </c>
      <c r="I116" s="23" t="s">
        <v>623</v>
      </c>
      <c r="J116" s="23" t="s">
        <v>663</v>
      </c>
    </row>
    <row r="117" spans="1:10">
      <c r="A117" s="23" t="s">
        <v>213</v>
      </c>
      <c r="B117" s="23" t="s">
        <v>212</v>
      </c>
      <c r="C117" s="23">
        <v>499</v>
      </c>
      <c r="D117" s="23">
        <v>273</v>
      </c>
      <c r="E117" s="23" t="s">
        <v>625</v>
      </c>
      <c r="F117" s="23" t="s">
        <v>626</v>
      </c>
      <c r="G117" s="23" t="s">
        <v>627</v>
      </c>
      <c r="H117" s="23" t="s">
        <v>628</v>
      </c>
      <c r="I117" s="23" t="s">
        <v>629</v>
      </c>
      <c r="J117" s="23" t="s">
        <v>630</v>
      </c>
    </row>
    <row r="118" spans="1:10">
      <c r="A118" s="23" t="s">
        <v>215</v>
      </c>
      <c r="B118" s="23" t="s">
        <v>214</v>
      </c>
      <c r="C118" s="23">
        <v>504</v>
      </c>
      <c r="D118" s="23">
        <v>143</v>
      </c>
      <c r="E118" s="23" t="s">
        <v>631</v>
      </c>
      <c r="F118" s="23" t="s">
        <v>644</v>
      </c>
      <c r="G118" s="23" t="s">
        <v>622</v>
      </c>
      <c r="H118" s="23" t="s">
        <v>631</v>
      </c>
      <c r="I118" s="23" t="s">
        <v>632</v>
      </c>
      <c r="J118" s="23" t="s">
        <v>633</v>
      </c>
    </row>
    <row r="119" spans="1:10">
      <c r="A119" s="23" t="s">
        <v>217</v>
      </c>
      <c r="B119" s="23" t="s">
        <v>216</v>
      </c>
      <c r="C119" s="23">
        <v>508</v>
      </c>
      <c r="D119" s="23">
        <v>144</v>
      </c>
      <c r="E119" s="23" t="s">
        <v>634</v>
      </c>
      <c r="F119" s="23" t="s">
        <v>621</v>
      </c>
      <c r="G119" s="23" t="s">
        <v>635</v>
      </c>
      <c r="H119" s="23" t="s">
        <v>634</v>
      </c>
      <c r="I119" s="23" t="s">
        <v>632</v>
      </c>
      <c r="J119" s="23" t="s">
        <v>660</v>
      </c>
    </row>
    <row r="120" spans="1:10">
      <c r="A120" s="23" t="s">
        <v>369</v>
      </c>
      <c r="B120" s="23" t="s">
        <v>218</v>
      </c>
      <c r="C120" s="23">
        <v>104</v>
      </c>
      <c r="D120" s="23">
        <v>28</v>
      </c>
      <c r="E120" s="23" t="s">
        <v>647</v>
      </c>
      <c r="F120" s="23" t="s">
        <v>644</v>
      </c>
      <c r="G120" s="23" t="s">
        <v>648</v>
      </c>
      <c r="H120" s="23" t="s">
        <v>647</v>
      </c>
      <c r="I120" s="23" t="s">
        <v>623</v>
      </c>
      <c r="J120" s="23" t="s">
        <v>658</v>
      </c>
    </row>
    <row r="121" spans="1:10">
      <c r="A121" s="23" t="s">
        <v>220</v>
      </c>
      <c r="B121" s="23" t="s">
        <v>219</v>
      </c>
      <c r="C121" s="23">
        <v>516</v>
      </c>
      <c r="D121" s="23">
        <v>147</v>
      </c>
      <c r="E121" s="23" t="s">
        <v>634</v>
      </c>
      <c r="F121" s="23" t="s">
        <v>626</v>
      </c>
      <c r="G121" s="23" t="s">
        <v>635</v>
      </c>
      <c r="H121" s="23" t="s">
        <v>634</v>
      </c>
      <c r="I121" s="23" t="s">
        <v>632</v>
      </c>
      <c r="J121" s="23" t="s">
        <v>657</v>
      </c>
    </row>
    <row r="122" spans="1:10">
      <c r="A122" s="23" t="s">
        <v>222</v>
      </c>
      <c r="B122" s="23" t="s">
        <v>221</v>
      </c>
      <c r="C122" s="23">
        <v>520</v>
      </c>
      <c r="D122" s="23">
        <v>148</v>
      </c>
      <c r="E122" s="23" t="s">
        <v>647</v>
      </c>
      <c r="F122" s="23" t="s">
        <v>1264</v>
      </c>
      <c r="G122" s="23" t="s">
        <v>665</v>
      </c>
      <c r="H122" s="23" t="s">
        <v>647</v>
      </c>
      <c r="I122" s="23" t="s">
        <v>649</v>
      </c>
      <c r="J122" s="23" t="s">
        <v>669</v>
      </c>
    </row>
    <row r="123" spans="1:10">
      <c r="A123" s="23" t="s">
        <v>224</v>
      </c>
      <c r="B123" s="23" t="s">
        <v>223</v>
      </c>
      <c r="C123" s="23">
        <v>524</v>
      </c>
      <c r="D123" s="23">
        <v>149</v>
      </c>
      <c r="E123" s="23" t="s">
        <v>620</v>
      </c>
      <c r="F123" s="23" t="s">
        <v>644</v>
      </c>
      <c r="G123" s="23" t="s">
        <v>648</v>
      </c>
      <c r="H123" s="23" t="s">
        <v>620</v>
      </c>
      <c r="I123" s="23" t="s">
        <v>623</v>
      </c>
      <c r="J123" s="23" t="s">
        <v>624</v>
      </c>
    </row>
    <row r="124" spans="1:10">
      <c r="A124" s="23" t="s">
        <v>226</v>
      </c>
      <c r="B124" s="23" t="s">
        <v>225</v>
      </c>
      <c r="C124" s="23">
        <v>528</v>
      </c>
      <c r="D124" s="23">
        <v>150</v>
      </c>
      <c r="E124" s="23" t="s">
        <v>625</v>
      </c>
      <c r="F124" s="23" t="s">
        <v>1264</v>
      </c>
      <c r="G124" s="23" t="s">
        <v>627</v>
      </c>
      <c r="H124" s="23" t="s">
        <v>651</v>
      </c>
      <c r="I124" s="23" t="s">
        <v>629</v>
      </c>
      <c r="J124" s="23" t="s">
        <v>652</v>
      </c>
    </row>
    <row r="125" spans="1:10">
      <c r="A125" s="23" t="s">
        <v>228</v>
      </c>
      <c r="B125" s="23" t="s">
        <v>227</v>
      </c>
      <c r="C125" s="23">
        <v>554</v>
      </c>
      <c r="D125" s="23">
        <v>156</v>
      </c>
      <c r="E125" s="23" t="s">
        <v>647</v>
      </c>
      <c r="F125" s="23" t="s">
        <v>1264</v>
      </c>
      <c r="G125" s="23" t="s">
        <v>648</v>
      </c>
      <c r="H125" s="23" t="s">
        <v>647</v>
      </c>
      <c r="I125" s="23" t="s">
        <v>649</v>
      </c>
      <c r="J125" s="23" t="s">
        <v>650</v>
      </c>
    </row>
    <row r="126" spans="1:10">
      <c r="A126" s="23" t="s">
        <v>230</v>
      </c>
      <c r="B126" s="23" t="s">
        <v>229</v>
      </c>
      <c r="C126" s="23">
        <v>558</v>
      </c>
      <c r="D126" s="23">
        <v>157</v>
      </c>
      <c r="E126" s="23" t="s">
        <v>637</v>
      </c>
      <c r="F126" s="23" t="s">
        <v>644</v>
      </c>
      <c r="G126" s="23" t="s">
        <v>638</v>
      </c>
      <c r="H126" s="23" t="s">
        <v>639</v>
      </c>
      <c r="I126" s="23" t="s">
        <v>640</v>
      </c>
      <c r="J126" s="23" t="s">
        <v>654</v>
      </c>
    </row>
    <row r="127" spans="1:10">
      <c r="A127" s="23" t="s">
        <v>232</v>
      </c>
      <c r="B127" s="23" t="s">
        <v>231</v>
      </c>
      <c r="C127" s="23">
        <v>562</v>
      </c>
      <c r="D127" s="23">
        <v>158</v>
      </c>
      <c r="E127" s="23" t="s">
        <v>634</v>
      </c>
      <c r="F127" s="23" t="s">
        <v>621</v>
      </c>
      <c r="G127" s="23" t="s">
        <v>655</v>
      </c>
      <c r="H127" s="23" t="s">
        <v>634</v>
      </c>
      <c r="I127" s="23" t="s">
        <v>632</v>
      </c>
      <c r="J127" s="23" t="s">
        <v>656</v>
      </c>
    </row>
    <row r="128" spans="1:10">
      <c r="A128" s="23" t="s">
        <v>234</v>
      </c>
      <c r="B128" s="23" t="s">
        <v>233</v>
      </c>
      <c r="C128" s="23">
        <v>566</v>
      </c>
      <c r="D128" s="23">
        <v>159</v>
      </c>
      <c r="E128" s="23" t="s">
        <v>634</v>
      </c>
      <c r="F128" s="23" t="s">
        <v>644</v>
      </c>
      <c r="G128" s="23" t="s">
        <v>655</v>
      </c>
      <c r="H128" s="23" t="s">
        <v>634</v>
      </c>
      <c r="I128" s="23" t="s">
        <v>632</v>
      </c>
      <c r="J128" s="23" t="s">
        <v>656</v>
      </c>
    </row>
    <row r="129" spans="1:10">
      <c r="A129" s="23" t="s">
        <v>236</v>
      </c>
      <c r="B129" s="23" t="s">
        <v>235</v>
      </c>
      <c r="C129" s="23">
        <v>578</v>
      </c>
      <c r="D129" s="23">
        <v>162</v>
      </c>
      <c r="E129" s="23" t="s">
        <v>625</v>
      </c>
      <c r="F129" s="23" t="s">
        <v>1264</v>
      </c>
      <c r="G129" s="23" t="s">
        <v>627</v>
      </c>
      <c r="H129" s="23" t="s">
        <v>667</v>
      </c>
      <c r="I129" s="23" t="s">
        <v>629</v>
      </c>
      <c r="J129" s="23" t="s">
        <v>664</v>
      </c>
    </row>
    <row r="130" spans="1:10">
      <c r="A130" s="23" t="s">
        <v>239</v>
      </c>
      <c r="B130" s="23" t="s">
        <v>238</v>
      </c>
      <c r="C130" s="23">
        <v>512</v>
      </c>
      <c r="D130" s="23">
        <v>221</v>
      </c>
      <c r="E130" s="23" t="s">
        <v>631</v>
      </c>
      <c r="F130" s="23" t="s">
        <v>1264</v>
      </c>
      <c r="G130" s="23" t="s">
        <v>622</v>
      </c>
      <c r="H130" s="23" t="s">
        <v>631</v>
      </c>
      <c r="I130" s="23" t="s">
        <v>623</v>
      </c>
      <c r="J130" s="23" t="s">
        <v>646</v>
      </c>
    </row>
    <row r="131" spans="1:10">
      <c r="A131" s="23" t="s">
        <v>241</v>
      </c>
      <c r="B131" s="23" t="s">
        <v>240</v>
      </c>
      <c r="C131" s="23">
        <v>586</v>
      </c>
      <c r="D131" s="23">
        <v>165</v>
      </c>
      <c r="E131" s="23" t="s">
        <v>620</v>
      </c>
      <c r="F131" s="23" t="s">
        <v>644</v>
      </c>
      <c r="G131" s="23" t="s">
        <v>622</v>
      </c>
      <c r="H131" s="23" t="s">
        <v>620</v>
      </c>
      <c r="I131" s="23" t="s">
        <v>623</v>
      </c>
      <c r="J131" s="23" t="s">
        <v>624</v>
      </c>
    </row>
    <row r="132" spans="1:10">
      <c r="A132" s="23" t="s">
        <v>243</v>
      </c>
      <c r="B132" s="23" t="s">
        <v>242</v>
      </c>
      <c r="C132" s="23">
        <v>585</v>
      </c>
      <c r="D132" s="23">
        <v>180</v>
      </c>
      <c r="E132" s="23" t="s">
        <v>647</v>
      </c>
      <c r="F132" s="23" t="s">
        <v>1264</v>
      </c>
      <c r="G132" s="23" t="s">
        <v>665</v>
      </c>
      <c r="H132" s="23" t="s">
        <v>647</v>
      </c>
      <c r="I132" s="23" t="s">
        <v>649</v>
      </c>
      <c r="J132" s="23" t="s">
        <v>669</v>
      </c>
    </row>
    <row r="133" spans="1:10">
      <c r="A133" s="23" t="s">
        <v>391</v>
      </c>
      <c r="B133" s="23" t="s">
        <v>237</v>
      </c>
      <c r="C133" s="23">
        <v>275</v>
      </c>
      <c r="D133" s="23">
        <v>299</v>
      </c>
      <c r="E133" s="23" t="s">
        <v>631</v>
      </c>
      <c r="F133" s="23" t="s">
        <v>644</v>
      </c>
      <c r="G133" s="23" t="s">
        <v>622</v>
      </c>
      <c r="H133" s="23" t="s">
        <v>631</v>
      </c>
      <c r="I133" s="23" t="s">
        <v>623</v>
      </c>
      <c r="J133" s="23" t="s">
        <v>646</v>
      </c>
    </row>
    <row r="134" spans="1:10">
      <c r="A134" s="23" t="s">
        <v>245</v>
      </c>
      <c r="B134" s="23" t="s">
        <v>244</v>
      </c>
      <c r="C134" s="23">
        <v>591</v>
      </c>
      <c r="D134" s="23">
        <v>166</v>
      </c>
      <c r="E134" s="23" t="s">
        <v>637</v>
      </c>
      <c r="F134" s="23" t="s">
        <v>1264</v>
      </c>
      <c r="G134" s="23" t="s">
        <v>638</v>
      </c>
      <c r="H134" s="23" t="s">
        <v>639</v>
      </c>
      <c r="I134" s="23" t="s">
        <v>640</v>
      </c>
      <c r="J134" s="23" t="s">
        <v>654</v>
      </c>
    </row>
    <row r="135" spans="1:10">
      <c r="A135" s="23" t="s">
        <v>247</v>
      </c>
      <c r="B135" s="23" t="s">
        <v>246</v>
      </c>
      <c r="C135" s="23">
        <v>598</v>
      </c>
      <c r="D135" s="23">
        <v>168</v>
      </c>
      <c r="E135" s="23" t="s">
        <v>647</v>
      </c>
      <c r="F135" s="23" t="s">
        <v>644</v>
      </c>
      <c r="G135" s="23" t="s">
        <v>648</v>
      </c>
      <c r="H135" s="23" t="s">
        <v>647</v>
      </c>
      <c r="I135" s="23" t="s">
        <v>649</v>
      </c>
      <c r="J135" s="23" t="s">
        <v>666</v>
      </c>
    </row>
    <row r="136" spans="1:10">
      <c r="A136" s="23" t="s">
        <v>249</v>
      </c>
      <c r="B136" s="23" t="s">
        <v>248</v>
      </c>
      <c r="C136" s="23">
        <v>600</v>
      </c>
      <c r="D136" s="23">
        <v>169</v>
      </c>
      <c r="E136" s="23" t="s">
        <v>637</v>
      </c>
      <c r="F136" s="23" t="s">
        <v>626</v>
      </c>
      <c r="G136" s="23" t="s">
        <v>638</v>
      </c>
      <c r="H136" s="23" t="s">
        <v>642</v>
      </c>
      <c r="I136" s="23" t="s">
        <v>640</v>
      </c>
      <c r="J136" s="23" t="s">
        <v>643</v>
      </c>
    </row>
    <row r="137" spans="1:10">
      <c r="A137" s="23" t="s">
        <v>251</v>
      </c>
      <c r="B137" s="23" t="s">
        <v>250</v>
      </c>
      <c r="C137" s="23">
        <v>604</v>
      </c>
      <c r="D137" s="23">
        <v>170</v>
      </c>
      <c r="E137" s="23" t="s">
        <v>637</v>
      </c>
      <c r="F137" s="23" t="s">
        <v>626</v>
      </c>
      <c r="G137" s="23" t="s">
        <v>638</v>
      </c>
      <c r="H137" s="23" t="s">
        <v>642</v>
      </c>
      <c r="I137" s="23" t="s">
        <v>640</v>
      </c>
      <c r="J137" s="23" t="s">
        <v>643</v>
      </c>
    </row>
    <row r="138" spans="1:10">
      <c r="A138" s="23" t="s">
        <v>253</v>
      </c>
      <c r="B138" s="23" t="s">
        <v>252</v>
      </c>
      <c r="C138" s="23">
        <v>608</v>
      </c>
      <c r="D138" s="23">
        <v>171</v>
      </c>
      <c r="E138" s="23" t="s">
        <v>647</v>
      </c>
      <c r="F138" s="23" t="s">
        <v>644</v>
      </c>
      <c r="G138" s="23" t="s">
        <v>648</v>
      </c>
      <c r="H138" s="23" t="s">
        <v>647</v>
      </c>
      <c r="I138" s="23" t="s">
        <v>623</v>
      </c>
      <c r="J138" s="23" t="s">
        <v>658</v>
      </c>
    </row>
    <row r="139" spans="1:10">
      <c r="A139" s="23" t="s">
        <v>255</v>
      </c>
      <c r="B139" s="23" t="s">
        <v>254</v>
      </c>
      <c r="C139" s="23">
        <v>616</v>
      </c>
      <c r="D139" s="23">
        <v>173</v>
      </c>
      <c r="E139" s="23" t="s">
        <v>625</v>
      </c>
      <c r="F139" s="23" t="s">
        <v>1264</v>
      </c>
      <c r="G139" s="23" t="s">
        <v>627</v>
      </c>
      <c r="H139" s="23" t="s">
        <v>651</v>
      </c>
      <c r="I139" s="23" t="s">
        <v>629</v>
      </c>
      <c r="J139" s="23" t="s">
        <v>653</v>
      </c>
    </row>
    <row r="140" spans="1:10">
      <c r="A140" s="23" t="s">
        <v>257</v>
      </c>
      <c r="B140" s="23" t="s">
        <v>256</v>
      </c>
      <c r="C140" s="23">
        <v>620</v>
      </c>
      <c r="D140" s="23">
        <v>174</v>
      </c>
      <c r="E140" s="23" t="s">
        <v>625</v>
      </c>
      <c r="F140" s="23" t="s">
        <v>1264</v>
      </c>
      <c r="G140" s="23" t="s">
        <v>627</v>
      </c>
      <c r="H140" s="23" t="s">
        <v>651</v>
      </c>
      <c r="I140" s="23" t="s">
        <v>629</v>
      </c>
      <c r="J140" s="23" t="s">
        <v>630</v>
      </c>
    </row>
    <row r="141" spans="1:10">
      <c r="A141" s="23" t="s">
        <v>259</v>
      </c>
      <c r="B141" s="23" t="s">
        <v>258</v>
      </c>
      <c r="C141" s="23">
        <v>634</v>
      </c>
      <c r="D141" s="23">
        <v>179</v>
      </c>
      <c r="E141" s="23" t="s">
        <v>631</v>
      </c>
      <c r="F141" s="23" t="s">
        <v>1264</v>
      </c>
      <c r="G141" s="23" t="s">
        <v>622</v>
      </c>
      <c r="H141" s="23" t="s">
        <v>631</v>
      </c>
      <c r="I141" s="23" t="s">
        <v>623</v>
      </c>
      <c r="J141" s="23" t="s">
        <v>646</v>
      </c>
    </row>
    <row r="142" spans="1:10">
      <c r="A142" s="23" t="s">
        <v>261</v>
      </c>
      <c r="B142" s="23" t="s">
        <v>260</v>
      </c>
      <c r="C142" s="23">
        <v>642</v>
      </c>
      <c r="D142" s="23">
        <v>183</v>
      </c>
      <c r="E142" s="23" t="s">
        <v>625</v>
      </c>
      <c r="F142" s="23" t="s">
        <v>1264</v>
      </c>
      <c r="G142" s="23" t="s">
        <v>627</v>
      </c>
      <c r="H142" s="23" t="s">
        <v>651</v>
      </c>
      <c r="I142" s="23" t="s">
        <v>629</v>
      </c>
      <c r="J142" s="23" t="s">
        <v>653</v>
      </c>
    </row>
    <row r="143" spans="1:10">
      <c r="A143" s="23" t="s">
        <v>376</v>
      </c>
      <c r="B143" s="23" t="s">
        <v>262</v>
      </c>
      <c r="C143" s="23">
        <v>643</v>
      </c>
      <c r="D143" s="23">
        <v>185</v>
      </c>
      <c r="E143" s="23" t="s">
        <v>625</v>
      </c>
      <c r="F143" s="23" t="s">
        <v>1264</v>
      </c>
      <c r="G143" s="23" t="s">
        <v>627</v>
      </c>
      <c r="H143" s="23" t="s">
        <v>670</v>
      </c>
      <c r="I143" s="23" t="s">
        <v>629</v>
      </c>
      <c r="J143" s="23" t="s">
        <v>653</v>
      </c>
    </row>
    <row r="144" spans="1:10">
      <c r="A144" s="23" t="s">
        <v>264</v>
      </c>
      <c r="B144" s="23" t="s">
        <v>263</v>
      </c>
      <c r="C144" s="23">
        <v>646</v>
      </c>
      <c r="D144" s="23">
        <v>184</v>
      </c>
      <c r="E144" s="23" t="s">
        <v>634</v>
      </c>
      <c r="F144" s="23" t="s">
        <v>621</v>
      </c>
      <c r="G144" s="23" t="s">
        <v>659</v>
      </c>
      <c r="H144" s="23" t="s">
        <v>634</v>
      </c>
      <c r="I144" s="23" t="s">
        <v>632</v>
      </c>
      <c r="J144" s="23" t="s">
        <v>660</v>
      </c>
    </row>
    <row r="145" spans="1:10">
      <c r="A145" s="23" t="s">
        <v>266</v>
      </c>
      <c r="B145" s="23" t="s">
        <v>265</v>
      </c>
      <c r="C145" s="23">
        <v>659</v>
      </c>
      <c r="D145" s="23">
        <v>188</v>
      </c>
      <c r="E145" s="23" t="s">
        <v>637</v>
      </c>
      <c r="F145" s="23" t="s">
        <v>1264</v>
      </c>
      <c r="G145" s="23" t="s">
        <v>638</v>
      </c>
      <c r="H145" s="23" t="s">
        <v>639</v>
      </c>
      <c r="I145" s="23" t="s">
        <v>640</v>
      </c>
      <c r="J145" s="23" t="s">
        <v>641</v>
      </c>
    </row>
    <row r="146" spans="1:10">
      <c r="A146" s="23" t="s">
        <v>268</v>
      </c>
      <c r="B146" s="23" t="s">
        <v>267</v>
      </c>
      <c r="C146" s="23">
        <v>662</v>
      </c>
      <c r="D146" s="23">
        <v>189</v>
      </c>
      <c r="E146" s="23" t="s">
        <v>637</v>
      </c>
      <c r="F146" s="23" t="s">
        <v>626</v>
      </c>
      <c r="G146" s="23" t="s">
        <v>638</v>
      </c>
      <c r="H146" s="23" t="s">
        <v>639</v>
      </c>
      <c r="I146" s="23" t="s">
        <v>640</v>
      </c>
      <c r="J146" s="23" t="s">
        <v>641</v>
      </c>
    </row>
    <row r="147" spans="1:10">
      <c r="A147" s="23" t="s">
        <v>270</v>
      </c>
      <c r="B147" s="23" t="s">
        <v>269</v>
      </c>
      <c r="C147" s="23">
        <v>670</v>
      </c>
      <c r="D147" s="23">
        <v>191</v>
      </c>
      <c r="E147" s="23" t="s">
        <v>637</v>
      </c>
      <c r="F147" s="23" t="s">
        <v>626</v>
      </c>
      <c r="G147" s="23" t="s">
        <v>638</v>
      </c>
      <c r="H147" s="23" t="s">
        <v>639</v>
      </c>
      <c r="I147" s="23" t="s">
        <v>640</v>
      </c>
      <c r="J147" s="23" t="s">
        <v>641</v>
      </c>
    </row>
    <row r="148" spans="1:10">
      <c r="A148" s="23" t="s">
        <v>272</v>
      </c>
      <c r="B148" s="23" t="s">
        <v>271</v>
      </c>
      <c r="C148" s="23">
        <v>882</v>
      </c>
      <c r="D148" s="23">
        <v>244</v>
      </c>
      <c r="E148" s="23" t="s">
        <v>647</v>
      </c>
      <c r="F148" s="23" t="s">
        <v>644</v>
      </c>
      <c r="G148" s="23" t="s">
        <v>665</v>
      </c>
      <c r="H148" s="23" t="s">
        <v>647</v>
      </c>
      <c r="I148" s="23" t="s">
        <v>649</v>
      </c>
      <c r="J148" s="23" t="s">
        <v>671</v>
      </c>
    </row>
    <row r="149" spans="1:10">
      <c r="A149" s="23" t="s">
        <v>274</v>
      </c>
      <c r="B149" s="23" t="s">
        <v>273</v>
      </c>
      <c r="C149" s="23">
        <v>678</v>
      </c>
      <c r="D149" s="23">
        <v>193</v>
      </c>
      <c r="E149" s="23" t="s">
        <v>634</v>
      </c>
      <c r="F149" s="23" t="s">
        <v>644</v>
      </c>
      <c r="G149" s="23" t="s">
        <v>655</v>
      </c>
      <c r="H149" s="23" t="s">
        <v>634</v>
      </c>
      <c r="I149" s="23" t="s">
        <v>632</v>
      </c>
      <c r="J149" s="23" t="s">
        <v>636</v>
      </c>
    </row>
    <row r="150" spans="1:10">
      <c r="A150" s="23" t="s">
        <v>276</v>
      </c>
      <c r="B150" s="23" t="s">
        <v>275</v>
      </c>
      <c r="C150" s="23">
        <v>682</v>
      </c>
      <c r="D150" s="23">
        <v>194</v>
      </c>
      <c r="E150" s="23" t="s">
        <v>631</v>
      </c>
      <c r="F150" s="23" t="s">
        <v>1264</v>
      </c>
      <c r="G150" s="23" t="s">
        <v>622</v>
      </c>
      <c r="H150" s="23" t="s">
        <v>631</v>
      </c>
      <c r="I150" s="23" t="s">
        <v>623</v>
      </c>
      <c r="J150" s="23" t="s">
        <v>646</v>
      </c>
    </row>
    <row r="151" spans="1:10">
      <c r="A151" s="23" t="s">
        <v>278</v>
      </c>
      <c r="B151" s="23" t="s">
        <v>277</v>
      </c>
      <c r="C151" s="23">
        <v>686</v>
      </c>
      <c r="D151" s="23">
        <v>195</v>
      </c>
      <c r="E151" s="23" t="s">
        <v>634</v>
      </c>
      <c r="F151" s="23" t="s">
        <v>644</v>
      </c>
      <c r="G151" s="23" t="s">
        <v>655</v>
      </c>
      <c r="H151" s="23" t="s">
        <v>634</v>
      </c>
      <c r="I151" s="23" t="s">
        <v>632</v>
      </c>
      <c r="J151" s="23" t="s">
        <v>656</v>
      </c>
    </row>
    <row r="152" spans="1:10">
      <c r="A152" s="23" t="s">
        <v>280</v>
      </c>
      <c r="B152" s="23" t="s">
        <v>279</v>
      </c>
      <c r="C152" s="23">
        <v>688</v>
      </c>
      <c r="D152" s="23">
        <v>272</v>
      </c>
      <c r="E152" s="23" t="s">
        <v>625</v>
      </c>
      <c r="F152" s="23" t="s">
        <v>626</v>
      </c>
      <c r="G152" s="23" t="s">
        <v>627</v>
      </c>
      <c r="H152" s="23" t="s">
        <v>628</v>
      </c>
      <c r="I152" s="23" t="s">
        <v>629</v>
      </c>
      <c r="J152" s="23" t="s">
        <v>630</v>
      </c>
    </row>
    <row r="153" spans="1:10">
      <c r="A153" s="23" t="s">
        <v>282</v>
      </c>
      <c r="B153" s="23" t="s">
        <v>281</v>
      </c>
      <c r="C153" s="23">
        <v>690</v>
      </c>
      <c r="D153" s="23">
        <v>196</v>
      </c>
      <c r="E153" s="23" t="s">
        <v>634</v>
      </c>
      <c r="F153" s="23" t="s">
        <v>1264</v>
      </c>
      <c r="G153" s="23" t="s">
        <v>635</v>
      </c>
      <c r="H153" s="23" t="s">
        <v>634</v>
      </c>
      <c r="I153" s="23" t="s">
        <v>632</v>
      </c>
      <c r="J153" s="23" t="s">
        <v>660</v>
      </c>
    </row>
    <row r="154" spans="1:10">
      <c r="A154" s="23" t="s">
        <v>284</v>
      </c>
      <c r="B154" s="23" t="s">
        <v>283</v>
      </c>
      <c r="C154" s="23">
        <v>694</v>
      </c>
      <c r="D154" s="23">
        <v>197</v>
      </c>
      <c r="E154" s="23" t="s">
        <v>634</v>
      </c>
      <c r="F154" s="23" t="s">
        <v>621</v>
      </c>
      <c r="G154" s="23" t="s">
        <v>655</v>
      </c>
      <c r="H154" s="23" t="s">
        <v>634</v>
      </c>
      <c r="I154" s="23" t="s">
        <v>632</v>
      </c>
      <c r="J154" s="23" t="s">
        <v>656</v>
      </c>
    </row>
    <row r="155" spans="1:10">
      <c r="A155" s="23" t="s">
        <v>286</v>
      </c>
      <c r="B155" s="23" t="s">
        <v>285</v>
      </c>
      <c r="C155" s="23">
        <v>702</v>
      </c>
      <c r="D155" s="23">
        <v>200</v>
      </c>
      <c r="E155" s="23" t="s">
        <v>647</v>
      </c>
      <c r="F155" s="23" t="s">
        <v>1264</v>
      </c>
      <c r="G155" s="23" t="s">
        <v>648</v>
      </c>
      <c r="H155" s="23" t="s">
        <v>647</v>
      </c>
      <c r="I155" s="23" t="s">
        <v>623</v>
      </c>
      <c r="J155" s="23" t="s">
        <v>658</v>
      </c>
    </row>
    <row r="156" spans="1:10">
      <c r="A156" s="23" t="s">
        <v>288</v>
      </c>
      <c r="B156" s="23" t="s">
        <v>287</v>
      </c>
      <c r="C156" s="23">
        <v>703</v>
      </c>
      <c r="D156" s="23">
        <v>199</v>
      </c>
      <c r="E156" s="23" t="s">
        <v>625</v>
      </c>
      <c r="F156" s="23" t="s">
        <v>1264</v>
      </c>
      <c r="G156" s="23" t="s">
        <v>627</v>
      </c>
      <c r="H156" s="23" t="s">
        <v>651</v>
      </c>
      <c r="I156" s="23" t="s">
        <v>629</v>
      </c>
      <c r="J156" s="23" t="s">
        <v>653</v>
      </c>
    </row>
    <row r="157" spans="1:10">
      <c r="A157" s="23" t="s">
        <v>290</v>
      </c>
      <c r="B157" s="23" t="s">
        <v>289</v>
      </c>
      <c r="C157" s="23">
        <v>705</v>
      </c>
      <c r="D157" s="23">
        <v>198</v>
      </c>
      <c r="E157" s="23" t="s">
        <v>625</v>
      </c>
      <c r="F157" s="23" t="s">
        <v>1264</v>
      </c>
      <c r="G157" s="23" t="s">
        <v>627</v>
      </c>
      <c r="H157" s="23" t="s">
        <v>651</v>
      </c>
      <c r="I157" s="23" t="s">
        <v>629</v>
      </c>
      <c r="J157" s="23" t="s">
        <v>630</v>
      </c>
    </row>
    <row r="158" spans="1:10">
      <c r="A158" s="23" t="s">
        <v>292</v>
      </c>
      <c r="B158" s="23" t="s">
        <v>291</v>
      </c>
      <c r="C158" s="23">
        <v>90</v>
      </c>
      <c r="D158" s="23">
        <v>25</v>
      </c>
      <c r="E158" s="23" t="s">
        <v>647</v>
      </c>
      <c r="F158" s="23" t="s">
        <v>644</v>
      </c>
      <c r="G158" s="23" t="s">
        <v>665</v>
      </c>
      <c r="H158" s="23" t="s">
        <v>647</v>
      </c>
      <c r="I158" s="23" t="s">
        <v>649</v>
      </c>
      <c r="J158" s="23" t="s">
        <v>666</v>
      </c>
    </row>
    <row r="159" spans="1:10">
      <c r="A159" s="23" t="s">
        <v>294</v>
      </c>
      <c r="B159" s="23" t="s">
        <v>293</v>
      </c>
      <c r="C159" s="23">
        <v>706</v>
      </c>
      <c r="D159" s="23">
        <v>201</v>
      </c>
      <c r="E159" s="23" t="s">
        <v>634</v>
      </c>
      <c r="F159" s="23" t="s">
        <v>621</v>
      </c>
      <c r="G159" s="23" t="s">
        <v>659</v>
      </c>
      <c r="H159" s="23" t="s">
        <v>634</v>
      </c>
      <c r="I159" s="23" t="s">
        <v>632</v>
      </c>
      <c r="J159" s="23" t="s">
        <v>660</v>
      </c>
    </row>
    <row r="160" spans="1:10">
      <c r="A160" s="23" t="s">
        <v>296</v>
      </c>
      <c r="B160" s="23" t="s">
        <v>295</v>
      </c>
      <c r="C160" s="23">
        <v>710</v>
      </c>
      <c r="D160" s="23">
        <v>202</v>
      </c>
      <c r="E160" s="23" t="s">
        <v>634</v>
      </c>
      <c r="F160" s="23" t="s">
        <v>626</v>
      </c>
      <c r="G160" s="23" t="s">
        <v>635</v>
      </c>
      <c r="H160" s="23" t="s">
        <v>634</v>
      </c>
      <c r="I160" s="23" t="s">
        <v>632</v>
      </c>
      <c r="J160" s="23" t="s">
        <v>657</v>
      </c>
    </row>
    <row r="161" spans="1:10">
      <c r="A161" s="23" t="s">
        <v>299</v>
      </c>
      <c r="B161" s="23" t="s">
        <v>298</v>
      </c>
      <c r="C161" s="23">
        <v>728</v>
      </c>
      <c r="D161" s="23">
        <v>277</v>
      </c>
      <c r="E161" s="23" t="s">
        <v>634</v>
      </c>
      <c r="F161" s="23" t="s">
        <v>621</v>
      </c>
      <c r="G161" s="23" t="s">
        <v>659</v>
      </c>
      <c r="H161" s="23" t="s">
        <v>634</v>
      </c>
      <c r="I161" s="23" t="s">
        <v>632</v>
      </c>
      <c r="J161" s="23" t="s">
        <v>660</v>
      </c>
    </row>
    <row r="162" spans="1:10">
      <c r="A162" s="23" t="s">
        <v>301</v>
      </c>
      <c r="B162" s="23" t="s">
        <v>300</v>
      </c>
      <c r="C162" s="23">
        <v>724</v>
      </c>
      <c r="D162" s="23">
        <v>203</v>
      </c>
      <c r="E162" s="23" t="s">
        <v>625</v>
      </c>
      <c r="F162" s="23" t="s">
        <v>1264</v>
      </c>
      <c r="G162" s="23" t="s">
        <v>627</v>
      </c>
      <c r="H162" s="23" t="s">
        <v>651</v>
      </c>
      <c r="I162" s="23" t="s">
        <v>629</v>
      </c>
      <c r="J162" s="23" t="s">
        <v>630</v>
      </c>
    </row>
    <row r="163" spans="1:10">
      <c r="A163" s="23" t="s">
        <v>303</v>
      </c>
      <c r="B163" s="23" t="s">
        <v>302</v>
      </c>
      <c r="C163" s="23">
        <v>144</v>
      </c>
      <c r="D163" s="23">
        <v>38</v>
      </c>
      <c r="E163" s="23" t="s">
        <v>620</v>
      </c>
      <c r="F163" s="23" t="s">
        <v>644</v>
      </c>
      <c r="G163" s="23" t="s">
        <v>648</v>
      </c>
      <c r="H163" s="23" t="s">
        <v>620</v>
      </c>
      <c r="I163" s="23" t="s">
        <v>623</v>
      </c>
      <c r="J163" s="23" t="s">
        <v>624</v>
      </c>
    </row>
    <row r="164" spans="1:10">
      <c r="A164" s="23" t="s">
        <v>305</v>
      </c>
      <c r="B164" s="23" t="s">
        <v>304</v>
      </c>
      <c r="C164" s="23">
        <v>729</v>
      </c>
      <c r="D164" s="23">
        <v>276</v>
      </c>
      <c r="E164" s="23" t="s">
        <v>634</v>
      </c>
      <c r="F164" s="23" t="s">
        <v>621</v>
      </c>
      <c r="G164" s="23" t="s">
        <v>659</v>
      </c>
      <c r="H164" s="23" t="s">
        <v>634</v>
      </c>
      <c r="I164" s="23" t="s">
        <v>632</v>
      </c>
      <c r="J164" s="23" t="s">
        <v>633</v>
      </c>
    </row>
    <row r="165" spans="1:10">
      <c r="A165" s="23" t="s">
        <v>307</v>
      </c>
      <c r="B165" s="23" t="s">
        <v>306</v>
      </c>
      <c r="C165" s="23">
        <v>740</v>
      </c>
      <c r="D165" s="23">
        <v>207</v>
      </c>
      <c r="E165" s="23" t="s">
        <v>637</v>
      </c>
      <c r="F165" s="23" t="s">
        <v>626</v>
      </c>
      <c r="G165" s="23" t="s">
        <v>638</v>
      </c>
      <c r="H165" s="23" t="s">
        <v>642</v>
      </c>
      <c r="I165" s="23" t="s">
        <v>640</v>
      </c>
      <c r="J165" s="23" t="s">
        <v>643</v>
      </c>
    </row>
    <row r="166" spans="1:10">
      <c r="A166" s="23" t="s">
        <v>918</v>
      </c>
      <c r="B166" s="23" t="s">
        <v>308</v>
      </c>
      <c r="C166" s="23">
        <v>748</v>
      </c>
      <c r="D166" s="23">
        <v>209</v>
      </c>
      <c r="E166" s="23" t="s">
        <v>634</v>
      </c>
      <c r="F166" s="23" t="s">
        <v>644</v>
      </c>
      <c r="G166" s="23" t="s">
        <v>635</v>
      </c>
      <c r="H166" s="23" t="s">
        <v>634</v>
      </c>
      <c r="I166" s="23" t="s">
        <v>632</v>
      </c>
      <c r="J166" s="23" t="s">
        <v>657</v>
      </c>
    </row>
    <row r="167" spans="1:10">
      <c r="A167" s="23" t="s">
        <v>310</v>
      </c>
      <c r="B167" s="23" t="s">
        <v>309</v>
      </c>
      <c r="C167" s="23">
        <v>752</v>
      </c>
      <c r="D167" s="23">
        <v>210</v>
      </c>
      <c r="E167" s="23" t="s">
        <v>625</v>
      </c>
      <c r="F167" s="23" t="s">
        <v>1264</v>
      </c>
      <c r="G167" s="23" t="s">
        <v>627</v>
      </c>
      <c r="H167" s="23" t="s">
        <v>651</v>
      </c>
      <c r="I167" s="23" t="s">
        <v>629</v>
      </c>
      <c r="J167" s="23" t="s">
        <v>664</v>
      </c>
    </row>
    <row r="168" spans="1:10">
      <c r="A168" s="23" t="s">
        <v>312</v>
      </c>
      <c r="B168" s="23" t="s">
        <v>311</v>
      </c>
      <c r="C168" s="23">
        <v>756</v>
      </c>
      <c r="D168" s="23">
        <v>211</v>
      </c>
      <c r="E168" s="23" t="s">
        <v>625</v>
      </c>
      <c r="F168" s="23" t="s">
        <v>1264</v>
      </c>
      <c r="G168" s="23" t="s">
        <v>627</v>
      </c>
      <c r="H168" s="23" t="s">
        <v>667</v>
      </c>
      <c r="I168" s="23" t="s">
        <v>629</v>
      </c>
      <c r="J168" s="23" t="s">
        <v>652</v>
      </c>
    </row>
    <row r="169" spans="1:10">
      <c r="A169" s="23" t="s">
        <v>314</v>
      </c>
      <c r="B169" s="23" t="s">
        <v>313</v>
      </c>
      <c r="C169" s="23">
        <v>760</v>
      </c>
      <c r="D169" s="23">
        <v>212</v>
      </c>
      <c r="E169" s="23" t="s">
        <v>631</v>
      </c>
      <c r="F169" s="23" t="s">
        <v>621</v>
      </c>
      <c r="G169" s="23" t="s">
        <v>622</v>
      </c>
      <c r="H169" s="23" t="s">
        <v>631</v>
      </c>
      <c r="I169" s="23" t="s">
        <v>623</v>
      </c>
      <c r="J169" s="23" t="s">
        <v>646</v>
      </c>
    </row>
    <row r="170" spans="1:10">
      <c r="A170" s="23" t="s">
        <v>316</v>
      </c>
      <c r="B170" s="23" t="s">
        <v>315</v>
      </c>
      <c r="C170" s="23">
        <v>762</v>
      </c>
      <c r="D170" s="23">
        <v>208</v>
      </c>
      <c r="E170" s="23" t="s">
        <v>625</v>
      </c>
      <c r="F170" s="23" t="s">
        <v>644</v>
      </c>
      <c r="G170" s="23" t="s">
        <v>645</v>
      </c>
      <c r="H170" s="23" t="s">
        <v>668</v>
      </c>
      <c r="I170" s="23" t="s">
        <v>623</v>
      </c>
      <c r="J170" s="23" t="s">
        <v>668</v>
      </c>
    </row>
    <row r="171" spans="1:10">
      <c r="A171" s="23" t="s">
        <v>742</v>
      </c>
      <c r="B171" s="23" t="s">
        <v>317</v>
      </c>
      <c r="C171" s="23">
        <v>834</v>
      </c>
      <c r="D171" s="23">
        <v>215</v>
      </c>
      <c r="E171" s="23" t="s">
        <v>634</v>
      </c>
      <c r="F171" s="23" t="s">
        <v>644</v>
      </c>
      <c r="G171" s="23" t="s">
        <v>635</v>
      </c>
      <c r="H171" s="23" t="s">
        <v>634</v>
      </c>
      <c r="I171" s="23" t="s">
        <v>632</v>
      </c>
      <c r="J171" s="23" t="s">
        <v>660</v>
      </c>
    </row>
    <row r="172" spans="1:10">
      <c r="A172" s="23" t="s">
        <v>319</v>
      </c>
      <c r="B172" s="23" t="s">
        <v>318</v>
      </c>
      <c r="C172" s="23">
        <v>764</v>
      </c>
      <c r="D172" s="23">
        <v>216</v>
      </c>
      <c r="E172" s="23" t="s">
        <v>647</v>
      </c>
      <c r="F172" s="23" t="s">
        <v>626</v>
      </c>
      <c r="G172" s="23" t="s">
        <v>648</v>
      </c>
      <c r="H172" s="23" t="s">
        <v>647</v>
      </c>
      <c r="I172" s="23" t="s">
        <v>623</v>
      </c>
      <c r="J172" s="23" t="s">
        <v>658</v>
      </c>
    </row>
    <row r="173" spans="1:10">
      <c r="A173" s="23" t="s">
        <v>372</v>
      </c>
      <c r="B173" s="23" t="s">
        <v>91</v>
      </c>
      <c r="C173" s="23">
        <v>626</v>
      </c>
      <c r="D173" s="23">
        <v>176</v>
      </c>
      <c r="E173" s="23" t="s">
        <v>647</v>
      </c>
      <c r="F173" s="23" t="s">
        <v>644</v>
      </c>
      <c r="G173" s="23" t="s">
        <v>648</v>
      </c>
      <c r="H173" s="23" t="s">
        <v>647</v>
      </c>
      <c r="I173" s="23" t="s">
        <v>623</v>
      </c>
      <c r="J173" s="23" t="s">
        <v>658</v>
      </c>
    </row>
    <row r="174" spans="1:10">
      <c r="A174" s="23" t="s">
        <v>321</v>
      </c>
      <c r="B174" s="23" t="s">
        <v>320</v>
      </c>
      <c r="C174" s="23">
        <v>768</v>
      </c>
      <c r="D174" s="23">
        <v>217</v>
      </c>
      <c r="E174" s="23" t="s">
        <v>634</v>
      </c>
      <c r="F174" s="23" t="s">
        <v>621</v>
      </c>
      <c r="G174" s="23" t="s">
        <v>655</v>
      </c>
      <c r="H174" s="23" t="s">
        <v>634</v>
      </c>
      <c r="I174" s="23" t="s">
        <v>632</v>
      </c>
      <c r="J174" s="23" t="s">
        <v>656</v>
      </c>
    </row>
    <row r="175" spans="1:10">
      <c r="A175" s="23" t="s">
        <v>323</v>
      </c>
      <c r="B175" s="23" t="s">
        <v>322</v>
      </c>
      <c r="C175" s="23">
        <v>776</v>
      </c>
      <c r="D175" s="23">
        <v>219</v>
      </c>
      <c r="E175" s="23" t="s">
        <v>647</v>
      </c>
      <c r="F175" s="23" t="s">
        <v>626</v>
      </c>
      <c r="G175" s="23" t="s">
        <v>665</v>
      </c>
      <c r="H175" s="23" t="s">
        <v>647</v>
      </c>
      <c r="I175" s="23" t="s">
        <v>649</v>
      </c>
      <c r="J175" s="23" t="s">
        <v>671</v>
      </c>
    </row>
    <row r="176" spans="1:10">
      <c r="A176" s="23" t="s">
        <v>325</v>
      </c>
      <c r="B176" s="23" t="s">
        <v>324</v>
      </c>
      <c r="C176" s="23">
        <v>780</v>
      </c>
      <c r="D176" s="23">
        <v>220</v>
      </c>
      <c r="E176" s="23" t="s">
        <v>637</v>
      </c>
      <c r="F176" s="23" t="s">
        <v>1264</v>
      </c>
      <c r="G176" s="23" t="s">
        <v>638</v>
      </c>
      <c r="H176" s="23" t="s">
        <v>639</v>
      </c>
      <c r="I176" s="23" t="s">
        <v>640</v>
      </c>
      <c r="J176" s="23" t="s">
        <v>641</v>
      </c>
    </row>
    <row r="177" spans="1:10">
      <c r="A177" s="23" t="s">
        <v>327</v>
      </c>
      <c r="B177" s="23" t="s">
        <v>326</v>
      </c>
      <c r="C177" s="23">
        <v>788</v>
      </c>
      <c r="D177" s="23">
        <v>222</v>
      </c>
      <c r="E177" s="23" t="s">
        <v>631</v>
      </c>
      <c r="F177" s="23" t="s">
        <v>644</v>
      </c>
      <c r="G177" s="23" t="s">
        <v>622</v>
      </c>
      <c r="H177" s="23" t="s">
        <v>631</v>
      </c>
      <c r="I177" s="23" t="s">
        <v>632</v>
      </c>
      <c r="J177" s="23" t="s">
        <v>633</v>
      </c>
    </row>
    <row r="178" spans="1:10">
      <c r="A178" s="23" t="s">
        <v>329</v>
      </c>
      <c r="B178" s="23" t="s">
        <v>328</v>
      </c>
      <c r="C178" s="23">
        <v>792</v>
      </c>
      <c r="D178" s="23">
        <v>223</v>
      </c>
      <c r="E178" s="23" t="s">
        <v>625</v>
      </c>
      <c r="F178" s="23" t="s">
        <v>626</v>
      </c>
      <c r="G178" s="23" t="s">
        <v>622</v>
      </c>
      <c r="H178" s="23" t="s">
        <v>628</v>
      </c>
      <c r="I178" s="23" t="s">
        <v>623</v>
      </c>
      <c r="J178" s="23" t="s">
        <v>646</v>
      </c>
    </row>
    <row r="179" spans="1:10">
      <c r="A179" s="23" t="s">
        <v>331</v>
      </c>
      <c r="B179" s="23" t="s">
        <v>330</v>
      </c>
      <c r="C179" s="23">
        <v>795</v>
      </c>
      <c r="D179" s="23">
        <v>213</v>
      </c>
      <c r="E179" s="23" t="s">
        <v>625</v>
      </c>
      <c r="F179" s="23" t="s">
        <v>626</v>
      </c>
      <c r="G179" s="23" t="s">
        <v>645</v>
      </c>
      <c r="H179" s="23" t="s">
        <v>668</v>
      </c>
      <c r="I179" s="23" t="s">
        <v>623</v>
      </c>
      <c r="J179" s="23" t="s">
        <v>668</v>
      </c>
    </row>
    <row r="180" spans="1:10">
      <c r="A180" s="23" t="s">
        <v>333</v>
      </c>
      <c r="B180" s="23" t="s">
        <v>332</v>
      </c>
      <c r="C180" s="23">
        <v>798</v>
      </c>
      <c r="D180" s="23">
        <v>227</v>
      </c>
      <c r="E180" s="23" t="s">
        <v>647</v>
      </c>
      <c r="F180" s="23" t="s">
        <v>626</v>
      </c>
      <c r="G180" s="23" t="s">
        <v>665</v>
      </c>
      <c r="H180" s="23" t="s">
        <v>647</v>
      </c>
      <c r="I180" s="23" t="s">
        <v>649</v>
      </c>
      <c r="J180" s="23" t="s">
        <v>671</v>
      </c>
    </row>
    <row r="181" spans="1:10">
      <c r="A181" s="23" t="s">
        <v>335</v>
      </c>
      <c r="B181" s="23" t="s">
        <v>334</v>
      </c>
      <c r="C181" s="23">
        <v>800</v>
      </c>
      <c r="D181" s="23">
        <v>226</v>
      </c>
      <c r="E181" s="23" t="s">
        <v>634</v>
      </c>
      <c r="F181" s="23" t="s">
        <v>621</v>
      </c>
      <c r="G181" s="23" t="s">
        <v>659</v>
      </c>
      <c r="H181" s="23" t="s">
        <v>634</v>
      </c>
      <c r="I181" s="23" t="s">
        <v>632</v>
      </c>
      <c r="J181" s="23" t="s">
        <v>660</v>
      </c>
    </row>
    <row r="182" spans="1:10">
      <c r="A182" s="23" t="s">
        <v>337</v>
      </c>
      <c r="B182" s="23" t="s">
        <v>336</v>
      </c>
      <c r="C182" s="23">
        <v>804</v>
      </c>
      <c r="D182" s="23">
        <v>230</v>
      </c>
      <c r="E182" s="23" t="s">
        <v>625</v>
      </c>
      <c r="F182" s="23" t="s">
        <v>626</v>
      </c>
      <c r="G182" s="23" t="s">
        <v>627</v>
      </c>
      <c r="H182" s="23" t="s">
        <v>628</v>
      </c>
      <c r="I182" s="23" t="s">
        <v>629</v>
      </c>
      <c r="J182" s="23" t="s">
        <v>653</v>
      </c>
    </row>
    <row r="183" spans="1:10">
      <c r="A183" s="23" t="s">
        <v>339</v>
      </c>
      <c r="B183" s="23" t="s">
        <v>338</v>
      </c>
      <c r="C183" s="23">
        <v>784</v>
      </c>
      <c r="D183" s="23">
        <v>225</v>
      </c>
      <c r="E183" s="23" t="s">
        <v>631</v>
      </c>
      <c r="F183" s="23" t="s">
        <v>1264</v>
      </c>
      <c r="G183" s="23" t="s">
        <v>622</v>
      </c>
      <c r="H183" s="23" t="s">
        <v>631</v>
      </c>
      <c r="I183" s="23" t="s">
        <v>623</v>
      </c>
      <c r="J183" s="23" t="s">
        <v>646</v>
      </c>
    </row>
    <row r="184" spans="1:10">
      <c r="A184" s="23" t="s">
        <v>743</v>
      </c>
      <c r="B184" s="23" t="s">
        <v>340</v>
      </c>
      <c r="C184" s="23">
        <v>826</v>
      </c>
      <c r="D184" s="23">
        <v>229</v>
      </c>
      <c r="E184" s="23" t="s">
        <v>625</v>
      </c>
      <c r="F184" s="23" t="s">
        <v>1264</v>
      </c>
      <c r="G184" s="23" t="s">
        <v>627</v>
      </c>
      <c r="H184" s="23" t="s">
        <v>651</v>
      </c>
      <c r="I184" s="23" t="s">
        <v>629</v>
      </c>
      <c r="J184" s="23" t="s">
        <v>664</v>
      </c>
    </row>
    <row r="185" spans="1:10">
      <c r="A185" s="23" t="s">
        <v>342</v>
      </c>
      <c r="B185" s="23" t="s">
        <v>341</v>
      </c>
      <c r="C185" s="23">
        <v>840</v>
      </c>
      <c r="D185" s="23">
        <v>231</v>
      </c>
      <c r="E185" s="23" t="s">
        <v>661</v>
      </c>
      <c r="F185" s="23" t="s">
        <v>1264</v>
      </c>
      <c r="G185" s="23" t="s">
        <v>627</v>
      </c>
      <c r="H185" s="23" t="s">
        <v>661</v>
      </c>
      <c r="I185" s="23" t="s">
        <v>640</v>
      </c>
      <c r="J185" s="23" t="s">
        <v>662</v>
      </c>
    </row>
    <row r="186" spans="1:10">
      <c r="A186" s="23" t="s">
        <v>344</v>
      </c>
      <c r="B186" s="23" t="s">
        <v>343</v>
      </c>
      <c r="C186" s="23">
        <v>858</v>
      </c>
      <c r="D186" s="23">
        <v>234</v>
      </c>
      <c r="E186" s="23" t="s">
        <v>637</v>
      </c>
      <c r="F186" s="23" t="s">
        <v>1264</v>
      </c>
      <c r="G186" s="23" t="s">
        <v>638</v>
      </c>
      <c r="H186" s="23" t="s">
        <v>642</v>
      </c>
      <c r="I186" s="23" t="s">
        <v>640</v>
      </c>
      <c r="J186" s="23" t="s">
        <v>643</v>
      </c>
    </row>
    <row r="187" spans="1:10">
      <c r="A187" s="23" t="s">
        <v>346</v>
      </c>
      <c r="B187" s="23" t="s">
        <v>345</v>
      </c>
      <c r="C187" s="23">
        <v>860</v>
      </c>
      <c r="D187" s="23">
        <v>235</v>
      </c>
      <c r="E187" s="23" t="s">
        <v>625</v>
      </c>
      <c r="F187" s="23" t="s">
        <v>644</v>
      </c>
      <c r="G187" s="23" t="s">
        <v>645</v>
      </c>
      <c r="H187" s="23" t="s">
        <v>668</v>
      </c>
      <c r="I187" s="23" t="s">
        <v>623</v>
      </c>
      <c r="J187" s="23" t="s">
        <v>668</v>
      </c>
    </row>
    <row r="188" spans="1:10">
      <c r="A188" s="23" t="s">
        <v>348</v>
      </c>
      <c r="B188" s="23" t="s">
        <v>347</v>
      </c>
      <c r="C188" s="23">
        <v>548</v>
      </c>
      <c r="D188" s="23">
        <v>155</v>
      </c>
      <c r="E188" s="23" t="s">
        <v>647</v>
      </c>
      <c r="F188" s="23" t="s">
        <v>644</v>
      </c>
      <c r="G188" s="23" t="s">
        <v>665</v>
      </c>
      <c r="H188" s="23" t="s">
        <v>647</v>
      </c>
      <c r="I188" s="23" t="s">
        <v>649</v>
      </c>
      <c r="J188" s="23" t="s">
        <v>666</v>
      </c>
    </row>
    <row r="189" spans="1:10">
      <c r="A189" s="23" t="s">
        <v>744</v>
      </c>
      <c r="B189" s="23" t="s">
        <v>349</v>
      </c>
      <c r="C189" s="23">
        <v>862</v>
      </c>
      <c r="D189" s="23">
        <v>236</v>
      </c>
      <c r="E189" s="23" t="s">
        <v>637</v>
      </c>
      <c r="F189" s="23"/>
      <c r="G189" s="23" t="s">
        <v>638</v>
      </c>
      <c r="H189" s="23" t="s">
        <v>642</v>
      </c>
      <c r="I189" s="23" t="s">
        <v>640</v>
      </c>
      <c r="J189" s="23" t="s">
        <v>643</v>
      </c>
    </row>
    <row r="190" spans="1:10">
      <c r="A190" s="23" t="s">
        <v>374</v>
      </c>
      <c r="B190" s="23" t="s">
        <v>350</v>
      </c>
      <c r="C190" s="23">
        <v>704</v>
      </c>
      <c r="D190" s="23">
        <v>237</v>
      </c>
      <c r="E190" s="23" t="s">
        <v>647</v>
      </c>
      <c r="F190" s="23" t="s">
        <v>644</v>
      </c>
      <c r="G190" s="23" t="s">
        <v>648</v>
      </c>
      <c r="H190" s="23" t="s">
        <v>647</v>
      </c>
      <c r="I190" s="23" t="s">
        <v>623</v>
      </c>
      <c r="J190" s="23" t="s">
        <v>658</v>
      </c>
    </row>
    <row r="191" spans="1:10">
      <c r="A191" s="23" t="s">
        <v>352</v>
      </c>
      <c r="B191" s="23" t="s">
        <v>351</v>
      </c>
      <c r="C191" s="23">
        <v>887</v>
      </c>
      <c r="D191" s="23">
        <v>249</v>
      </c>
      <c r="E191" s="23" t="s">
        <v>631</v>
      </c>
      <c r="F191" s="23" t="s">
        <v>621</v>
      </c>
      <c r="G191" s="23" t="s">
        <v>622</v>
      </c>
      <c r="H191" s="23" t="s">
        <v>631</v>
      </c>
      <c r="I191" s="23" t="s">
        <v>623</v>
      </c>
      <c r="J191" s="23" t="s">
        <v>646</v>
      </c>
    </row>
    <row r="192" spans="1:10">
      <c r="A192" s="23" t="s">
        <v>354</v>
      </c>
      <c r="B192" s="23" t="s">
        <v>353</v>
      </c>
      <c r="C192" s="23">
        <v>894</v>
      </c>
      <c r="D192" s="23">
        <v>251</v>
      </c>
      <c r="E192" s="23" t="s">
        <v>634</v>
      </c>
      <c r="F192" s="23" t="s">
        <v>644</v>
      </c>
      <c r="G192" s="23" t="s">
        <v>635</v>
      </c>
      <c r="H192" s="23" t="s">
        <v>634</v>
      </c>
      <c r="I192" s="23" t="s">
        <v>632</v>
      </c>
      <c r="J192" s="23" t="s">
        <v>660</v>
      </c>
    </row>
    <row r="193" spans="1:10">
      <c r="A193" s="23" t="s">
        <v>356</v>
      </c>
      <c r="B193" s="23" t="s">
        <v>355</v>
      </c>
      <c r="C193" s="23">
        <v>716</v>
      </c>
      <c r="D193" s="23">
        <v>181</v>
      </c>
      <c r="E193" s="23" t="s">
        <v>634</v>
      </c>
      <c r="F193" s="23" t="s">
        <v>644</v>
      </c>
      <c r="G193" s="23" t="s">
        <v>635</v>
      </c>
      <c r="H193" s="23" t="s">
        <v>634</v>
      </c>
      <c r="I193" s="23" t="s">
        <v>632</v>
      </c>
      <c r="J193" s="23" t="s">
        <v>660</v>
      </c>
    </row>
  </sheetData>
  <sortState ref="A3:J193">
    <sortCondition ref="A3:A193"/>
  </sortState>
  <mergeCells count="1">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0029"/>
  </sheetPr>
  <dimension ref="A1:AP194"/>
  <sheetViews>
    <sheetView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RowHeight="15"/>
  <cols>
    <col min="1" max="1" width="32.140625" bestFit="1" customWidth="1"/>
    <col min="4" max="4" width="10.42578125" customWidth="1"/>
    <col min="13" max="13" width="8.85546875"/>
  </cols>
  <sheetData>
    <row r="1" spans="1:42" s="223" customFormat="1">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row>
    <row r="2" spans="1:42" ht="87" thickBot="1">
      <c r="A2" s="62" t="s">
        <v>379</v>
      </c>
      <c r="B2" s="63" t="s">
        <v>357</v>
      </c>
      <c r="C2" s="78" t="s">
        <v>748</v>
      </c>
      <c r="D2" s="78" t="s">
        <v>872</v>
      </c>
      <c r="E2" s="69" t="s">
        <v>732</v>
      </c>
      <c r="F2" s="88" t="s">
        <v>891</v>
      </c>
      <c r="G2" s="89" t="s">
        <v>745</v>
      </c>
      <c r="H2" s="86" t="s">
        <v>364</v>
      </c>
      <c r="I2" s="87" t="s">
        <v>464</v>
      </c>
      <c r="J2" s="87" t="s">
        <v>1331</v>
      </c>
      <c r="K2" s="87" t="s">
        <v>465</v>
      </c>
      <c r="L2" s="87" t="s">
        <v>473</v>
      </c>
      <c r="M2" s="87" t="s">
        <v>1284</v>
      </c>
      <c r="N2" s="87" t="s">
        <v>474</v>
      </c>
      <c r="O2" s="87" t="s">
        <v>1013</v>
      </c>
      <c r="P2" s="86" t="s">
        <v>365</v>
      </c>
      <c r="Q2" s="87" t="s">
        <v>1380</v>
      </c>
      <c r="R2" s="87" t="s">
        <v>703</v>
      </c>
      <c r="S2" s="134" t="s">
        <v>368</v>
      </c>
      <c r="T2" s="64" t="s">
        <v>456</v>
      </c>
      <c r="U2" s="129" t="s">
        <v>414</v>
      </c>
      <c r="V2" s="129" t="s">
        <v>396</v>
      </c>
      <c r="W2" s="129" t="s">
        <v>1263</v>
      </c>
      <c r="X2" s="64" t="s">
        <v>407</v>
      </c>
      <c r="Y2" s="129" t="s">
        <v>395</v>
      </c>
      <c r="Z2" s="130" t="s">
        <v>441</v>
      </c>
      <c r="AA2" s="130" t="s">
        <v>404</v>
      </c>
      <c r="AB2" s="130" t="s">
        <v>405</v>
      </c>
      <c r="AC2" s="130" t="s">
        <v>406</v>
      </c>
      <c r="AD2" s="65" t="s">
        <v>412</v>
      </c>
      <c r="AE2" s="133" t="s">
        <v>701</v>
      </c>
      <c r="AF2" s="135" t="s">
        <v>366</v>
      </c>
      <c r="AG2" s="136" t="s">
        <v>408</v>
      </c>
      <c r="AH2" s="136" t="s">
        <v>409</v>
      </c>
      <c r="AI2" s="135" t="s">
        <v>367</v>
      </c>
      <c r="AJ2" s="136" t="s">
        <v>380</v>
      </c>
      <c r="AK2" s="136" t="s">
        <v>410</v>
      </c>
      <c r="AL2" s="136" t="s">
        <v>411</v>
      </c>
      <c r="AM2" s="70" t="s">
        <v>824</v>
      </c>
      <c r="AN2" s="70" t="s">
        <v>823</v>
      </c>
      <c r="AO2" s="69" t="s">
        <v>825</v>
      </c>
      <c r="AP2" s="70" t="s">
        <v>862</v>
      </c>
    </row>
    <row r="3" spans="1:42" ht="15.75" thickTop="1">
      <c r="A3" s="66" t="s">
        <v>686</v>
      </c>
      <c r="B3" s="67" t="s">
        <v>686</v>
      </c>
      <c r="C3" s="68" t="s">
        <v>687</v>
      </c>
      <c r="D3" s="68" t="s">
        <v>873</v>
      </c>
      <c r="E3" s="68" t="s">
        <v>858</v>
      </c>
      <c r="F3" s="68" t="s">
        <v>687</v>
      </c>
      <c r="G3" s="68" t="s">
        <v>687</v>
      </c>
      <c r="H3" s="68" t="s">
        <v>687</v>
      </c>
      <c r="I3" s="68" t="s">
        <v>687</v>
      </c>
      <c r="J3" s="68" t="s">
        <v>687</v>
      </c>
      <c r="K3" s="68" t="s">
        <v>687</v>
      </c>
      <c r="L3" s="68" t="s">
        <v>687</v>
      </c>
      <c r="M3" s="68"/>
      <c r="N3" s="68" t="s">
        <v>687</v>
      </c>
      <c r="O3" s="68" t="s">
        <v>687</v>
      </c>
      <c r="P3" s="68" t="s">
        <v>687</v>
      </c>
      <c r="Q3" s="68" t="s">
        <v>687</v>
      </c>
      <c r="R3" s="68" t="s">
        <v>687</v>
      </c>
      <c r="S3" s="68" t="s">
        <v>687</v>
      </c>
      <c r="T3" s="68" t="s">
        <v>687</v>
      </c>
      <c r="U3" s="68" t="s">
        <v>687</v>
      </c>
      <c r="V3" s="68" t="s">
        <v>687</v>
      </c>
      <c r="W3" s="68" t="s">
        <v>687</v>
      </c>
      <c r="X3" s="68" t="s">
        <v>687</v>
      </c>
      <c r="Y3" s="68" t="s">
        <v>687</v>
      </c>
      <c r="Z3" s="68" t="s">
        <v>687</v>
      </c>
      <c r="AA3" s="68" t="s">
        <v>687</v>
      </c>
      <c r="AB3" s="68" t="s">
        <v>687</v>
      </c>
      <c r="AC3" s="68" t="s">
        <v>687</v>
      </c>
      <c r="AD3" s="68" t="s">
        <v>687</v>
      </c>
      <c r="AE3" s="68" t="s">
        <v>687</v>
      </c>
      <c r="AF3" s="68" t="s">
        <v>687</v>
      </c>
      <c r="AG3" s="68" t="s">
        <v>687</v>
      </c>
      <c r="AH3" s="68" t="s">
        <v>687</v>
      </c>
      <c r="AI3" s="68" t="s">
        <v>687</v>
      </c>
      <c r="AJ3" s="68" t="s">
        <v>687</v>
      </c>
      <c r="AK3" s="68" t="s">
        <v>687</v>
      </c>
      <c r="AL3" s="68" t="s">
        <v>687</v>
      </c>
      <c r="AM3" s="68" t="s">
        <v>850</v>
      </c>
      <c r="AN3" s="68" t="s">
        <v>851</v>
      </c>
      <c r="AO3" s="68" t="s">
        <v>852</v>
      </c>
      <c r="AP3" s="68" t="s">
        <v>870</v>
      </c>
    </row>
    <row r="4" spans="1:42">
      <c r="A4" s="77" t="str">
        <f>'Indicator Data'!A6</f>
        <v>Afghanistan</v>
      </c>
      <c r="B4" s="77" t="str">
        <f>'Indicator Data'!B6</f>
        <v>AFG</v>
      </c>
      <c r="C4" s="79">
        <f>ROUND(G4^(1/3)*S4^(1/3)*AE4^(1/3),1)</f>
        <v>7.7</v>
      </c>
      <c r="D4" s="79" t="str">
        <f>IF(C4&gt;=6.9,"Very High",IF(C4&gt;=5.1,"High",IF(C4&gt;=3.2,"Medium",IF(C4&gt;=2.2,"Low","Very Low"))))</f>
        <v>Very High</v>
      </c>
      <c r="E4" s="253">
        <f t="shared" ref="E4:E35" si="0">_xlfn.RANK.EQ(C4,C$4:C$194)</f>
        <v>6</v>
      </c>
      <c r="F4" s="81">
        <f>VLOOKUP($B4,'Lack of Reliability Index'!$A$2:$H$192,8,FALSE)</f>
        <v>3.2238805970149258</v>
      </c>
      <c r="G4" s="79">
        <f t="shared" ref="G4:G35" si="1">ROUND((10-GEOMEAN(((10-H4)/10*9+1),((10-P4)/10*9+1)))/9*10,1)</f>
        <v>7.6</v>
      </c>
      <c r="H4" s="79">
        <f>'Hazard &amp; Exposure'!CW6</f>
        <v>5.8</v>
      </c>
      <c r="I4" s="85">
        <f>'Hazard &amp; Exposure'!AL6</f>
        <v>8.8000000000000007</v>
      </c>
      <c r="J4" s="85">
        <f>'Hazard &amp; Exposure'!AM6</f>
        <v>7.3</v>
      </c>
      <c r="K4" s="85">
        <f>'Hazard &amp; Exposure'!AN6</f>
        <v>0</v>
      </c>
      <c r="L4" s="85">
        <f>'Hazard &amp; Exposure'!AO6</f>
        <v>0</v>
      </c>
      <c r="M4" s="85">
        <f>'Hazard &amp; Exposure'!AP6</f>
        <v>0</v>
      </c>
      <c r="N4" s="85">
        <f>'Hazard &amp; Exposure'!AS6</f>
        <v>8.6999999999999993</v>
      </c>
      <c r="O4" s="85">
        <f>'Hazard &amp; Exposure'!CV6</f>
        <v>6.9</v>
      </c>
      <c r="P4" s="79">
        <f>'Hazard &amp; Exposure'!CZ6</f>
        <v>8.8000000000000007</v>
      </c>
      <c r="Q4" s="85">
        <f>'Hazard &amp; Exposure'!CX6</f>
        <v>9.6999999999999993</v>
      </c>
      <c r="R4" s="85">
        <f>'Hazard &amp; Exposure'!CY6</f>
        <v>7.2</v>
      </c>
      <c r="S4" s="79">
        <f t="shared" ref="S4:S35" si="2">ROUND((10-GEOMEAN(((10-T4)/10*9+1),((10-X4)/10*9+1)))/9*10,1)</f>
        <v>8.3000000000000007</v>
      </c>
      <c r="T4" s="79">
        <f>Vulnerability!O6</f>
        <v>8.1999999999999993</v>
      </c>
      <c r="U4" s="132">
        <f>Vulnerability!E6</f>
        <v>8.9</v>
      </c>
      <c r="V4" s="132">
        <f>Vulnerability!H6</f>
        <v>8.9</v>
      </c>
      <c r="W4" s="132">
        <f>Vulnerability!N6</f>
        <v>5.9</v>
      </c>
      <c r="X4" s="79">
        <f>Vulnerability!AM6</f>
        <v>8.4</v>
      </c>
      <c r="Y4" s="132">
        <f>Vulnerability!T6</f>
        <v>10</v>
      </c>
      <c r="Z4" s="131">
        <f>Vulnerability!AB6</f>
        <v>1.9</v>
      </c>
      <c r="AA4" s="131">
        <f>Vulnerability!AE6</f>
        <v>4.3</v>
      </c>
      <c r="AB4" s="131">
        <f>Vulnerability!AH6</f>
        <v>2.4</v>
      </c>
      <c r="AC4" s="131">
        <f>Vulnerability!AK6</f>
        <v>7.3</v>
      </c>
      <c r="AD4" s="132">
        <f>Vulnerability!AL6</f>
        <v>4.4000000000000004</v>
      </c>
      <c r="AE4" s="79">
        <f t="shared" ref="AE4:AE35" si="3">ROUND((10-GEOMEAN(((10-AF4)/10*9+1),((10-AI4)/10*9+1)))/9*10,1)</f>
        <v>7.1</v>
      </c>
      <c r="AF4" s="79">
        <f>'Lack of Coping Capacity'!H6</f>
        <v>7.4</v>
      </c>
      <c r="AG4" s="137">
        <f>'Lack of Coping Capacity'!D6</f>
        <v>6.3</v>
      </c>
      <c r="AH4" s="137">
        <f>'Lack of Coping Capacity'!G6</f>
        <v>8.4</v>
      </c>
      <c r="AI4" s="79">
        <f>'Lack of Coping Capacity'!AA6</f>
        <v>6.8</v>
      </c>
      <c r="AJ4" s="137">
        <f>'Lack of Coping Capacity'!M6</f>
        <v>6.7</v>
      </c>
      <c r="AK4" s="137">
        <f>'Lack of Coping Capacity'!R6</f>
        <v>5.8</v>
      </c>
      <c r="AL4" s="137">
        <f>'Lack of Coping Capacity'!Z6</f>
        <v>7.9</v>
      </c>
      <c r="AM4" s="82">
        <f>'Imputed and missing data hidden'!BU2</f>
        <v>4</v>
      </c>
      <c r="AN4" s="83">
        <f t="shared" ref="AN4:AN35" si="4">AM4/51</f>
        <v>7.8431372549019607E-2</v>
      </c>
      <c r="AO4" s="82" t="str">
        <f t="shared" ref="AO4:AO35" si="5">IF(R4&gt;=7,"YES","")</f>
        <v>YES</v>
      </c>
      <c r="AP4" s="84">
        <f>'Indicator Date hidden2'!BV3</f>
        <v>0.28358208955223879</v>
      </c>
    </row>
    <row r="5" spans="1:42">
      <c r="A5" s="77" t="str">
        <f>'Indicator Data'!A7</f>
        <v>Albania</v>
      </c>
      <c r="B5" s="77" t="str">
        <f>'Indicator Data'!B7</f>
        <v>ALB</v>
      </c>
      <c r="C5" s="79">
        <f t="shared" ref="C5:C35" si="6">ROUND(G5^(1/3)*S5^(1/3)*AE5^(1/3),1)</f>
        <v>3.2</v>
      </c>
      <c r="D5" s="79" t="str">
        <f t="shared" ref="D5:D68" si="7">IF(C5&gt;=6.9,"Very High",IF(C5&gt;=5.1,"High",IF(C5&gt;=3.2,"Medium",IF(C5&gt;=2.2,"Low","Very Low"))))</f>
        <v>Medium</v>
      </c>
      <c r="E5" s="80">
        <f t="shared" si="0"/>
        <v>99</v>
      </c>
      <c r="F5" s="81">
        <f>VLOOKUP($B5,'Lack of Reliability Index'!$A$2:$H$192,8,FALSE)</f>
        <v>3.0166666666666657</v>
      </c>
      <c r="G5" s="79">
        <f t="shared" si="1"/>
        <v>3.5</v>
      </c>
      <c r="H5" s="79">
        <f>'Hazard &amp; Exposure'!CW7</f>
        <v>5.9</v>
      </c>
      <c r="I5" s="85">
        <f>'Hazard &amp; Exposure'!AL7</f>
        <v>8.3000000000000007</v>
      </c>
      <c r="J5" s="85">
        <f>'Hazard &amp; Exposure'!AM7</f>
        <v>4.5999999999999996</v>
      </c>
      <c r="K5" s="85">
        <f>'Hazard &amp; Exposure'!AN7</f>
        <v>6.8</v>
      </c>
      <c r="L5" s="85">
        <f>'Hazard &amp; Exposure'!AO7</f>
        <v>0</v>
      </c>
      <c r="M5" s="85">
        <f>'Hazard &amp; Exposure'!AP7</f>
        <v>7.4</v>
      </c>
      <c r="N5" s="85">
        <f>'Hazard &amp; Exposure'!AS7</f>
        <v>6.5</v>
      </c>
      <c r="O5" s="85">
        <f>'Hazard &amp; Exposure'!CV7</f>
        <v>4.5</v>
      </c>
      <c r="P5" s="79">
        <f>'Hazard &amp; Exposure'!CZ7</f>
        <v>0.1</v>
      </c>
      <c r="Q5" s="85">
        <f>'Hazard &amp; Exposure'!CX7</f>
        <v>0.1</v>
      </c>
      <c r="R5" s="85">
        <f>'Hazard &amp; Exposure'!CY7</f>
        <v>0</v>
      </c>
      <c r="S5" s="79">
        <f t="shared" si="2"/>
        <v>2.2000000000000002</v>
      </c>
      <c r="T5" s="79">
        <f>Vulnerability!O7</f>
        <v>2.2000000000000002</v>
      </c>
      <c r="U5" s="132">
        <f>Vulnerability!E7</f>
        <v>1.9</v>
      </c>
      <c r="V5" s="132">
        <f>Vulnerability!H7</f>
        <v>1.3</v>
      </c>
      <c r="W5" s="132">
        <f>Vulnerability!N7</f>
        <v>3.5</v>
      </c>
      <c r="X5" s="79">
        <f>Vulnerability!AM7</f>
        <v>2.1</v>
      </c>
      <c r="Y5" s="132">
        <f>Vulnerability!T7</f>
        <v>3.4</v>
      </c>
      <c r="Z5" s="131">
        <f>Vulnerability!AB7</f>
        <v>0.2</v>
      </c>
      <c r="AA5" s="131">
        <f>Vulnerability!AE7</f>
        <v>0.5</v>
      </c>
      <c r="AB5" s="131">
        <f>Vulnerability!AH7</f>
        <v>0</v>
      </c>
      <c r="AC5" s="131">
        <f>Vulnerability!AK7</f>
        <v>1.1000000000000001</v>
      </c>
      <c r="AD5" s="132">
        <f>Vulnerability!AL7</f>
        <v>0.5</v>
      </c>
      <c r="AE5" s="79">
        <f t="shared" si="3"/>
        <v>4.0999999999999996</v>
      </c>
      <c r="AF5" s="79">
        <f>'Lack of Coping Capacity'!H7</f>
        <v>5.6</v>
      </c>
      <c r="AG5" s="137" t="str">
        <f>'Lack of Coping Capacity'!D7</f>
        <v>x</v>
      </c>
      <c r="AH5" s="137">
        <f>'Lack of Coping Capacity'!G7</f>
        <v>5.6</v>
      </c>
      <c r="AI5" s="79">
        <f>'Lack of Coping Capacity'!AA7</f>
        <v>2.1</v>
      </c>
      <c r="AJ5" s="137">
        <f>'Lack of Coping Capacity'!M7</f>
        <v>1.8</v>
      </c>
      <c r="AK5" s="137">
        <f>'Lack of Coping Capacity'!R7</f>
        <v>1.4</v>
      </c>
      <c r="AL5" s="137">
        <f>'Lack of Coping Capacity'!Z7</f>
        <v>3.2</v>
      </c>
      <c r="AM5" s="82">
        <f>'Imputed and missing data hidden'!BU3</f>
        <v>6</v>
      </c>
      <c r="AN5" s="83">
        <f t="shared" si="4"/>
        <v>0.11764705882352941</v>
      </c>
      <c r="AO5" s="82" t="str">
        <f t="shared" si="5"/>
        <v/>
      </c>
      <c r="AP5" s="84">
        <f>'Indicator Date hidden2'!BV4</f>
        <v>0.265625</v>
      </c>
    </row>
    <row r="6" spans="1:42">
      <c r="A6" s="77" t="str">
        <f>'Indicator Data'!A8</f>
        <v>Algeria</v>
      </c>
      <c r="B6" s="77" t="str">
        <f>'Indicator Data'!B8</f>
        <v>DZA</v>
      </c>
      <c r="C6" s="79">
        <f t="shared" si="6"/>
        <v>3</v>
      </c>
      <c r="D6" s="79" t="str">
        <f t="shared" si="7"/>
        <v>Low</v>
      </c>
      <c r="E6" s="80">
        <f t="shared" si="0"/>
        <v>109</v>
      </c>
      <c r="F6" s="81">
        <f>VLOOKUP($B6,'Lack of Reliability Index'!$A$2:$H$192,8,FALSE)</f>
        <v>2.854460093896714</v>
      </c>
      <c r="G6" s="79">
        <f t="shared" si="1"/>
        <v>2.2000000000000002</v>
      </c>
      <c r="H6" s="79">
        <f>'Hazard &amp; Exposure'!CW8</f>
        <v>3.3</v>
      </c>
      <c r="I6" s="85">
        <f>'Hazard &amp; Exposure'!AL8</f>
        <v>7.9</v>
      </c>
      <c r="J6" s="85">
        <f>'Hazard &amp; Exposure'!AM8</f>
        <v>3.6</v>
      </c>
      <c r="K6" s="85">
        <f>'Hazard &amp; Exposure'!AN8</f>
        <v>1.4</v>
      </c>
      <c r="L6" s="85">
        <f>'Hazard &amp; Exposure'!AO8</f>
        <v>0</v>
      </c>
      <c r="M6" s="85">
        <f>'Hazard &amp; Exposure'!AP8</f>
        <v>0.7</v>
      </c>
      <c r="N6" s="85">
        <f>'Hazard &amp; Exposure'!AS8</f>
        <v>2.5</v>
      </c>
      <c r="O6" s="85">
        <f>'Hazard &amp; Exposure'!CV8</f>
        <v>3.5</v>
      </c>
      <c r="P6" s="79">
        <f>'Hazard &amp; Exposure'!CZ8</f>
        <v>0.9</v>
      </c>
      <c r="Q6" s="85">
        <f>'Hazard &amp; Exposure'!CX8</f>
        <v>1.7</v>
      </c>
      <c r="R6" s="85">
        <f>'Hazard &amp; Exposure'!CY8</f>
        <v>0</v>
      </c>
      <c r="S6" s="79">
        <f t="shared" si="2"/>
        <v>2.8</v>
      </c>
      <c r="T6" s="79">
        <f>Vulnerability!O8</f>
        <v>2.4</v>
      </c>
      <c r="U6" s="132">
        <f>Vulnerability!E8</f>
        <v>2.9</v>
      </c>
      <c r="V6" s="132">
        <f>Vulnerability!H8</f>
        <v>3.4</v>
      </c>
      <c r="W6" s="132">
        <f>Vulnerability!N8</f>
        <v>0.2</v>
      </c>
      <c r="X6" s="79">
        <f>Vulnerability!AM8</f>
        <v>3.2</v>
      </c>
      <c r="Y6" s="132">
        <f>Vulnerability!T8</f>
        <v>5.3</v>
      </c>
      <c r="Z6" s="131">
        <f>Vulnerability!AB8</f>
        <v>0.3</v>
      </c>
      <c r="AA6" s="131">
        <f>Vulnerability!AE8</f>
        <v>1.2</v>
      </c>
      <c r="AB6" s="131">
        <f>Vulnerability!AH8</f>
        <v>0</v>
      </c>
      <c r="AC6" s="131">
        <f>Vulnerability!AK8</f>
        <v>0</v>
      </c>
      <c r="AD6" s="132">
        <f>Vulnerability!AL8</f>
        <v>0.4</v>
      </c>
      <c r="AE6" s="79">
        <f t="shared" si="3"/>
        <v>4.4000000000000004</v>
      </c>
      <c r="AF6" s="79">
        <f>'Lack of Coping Capacity'!H8</f>
        <v>4.9000000000000004</v>
      </c>
      <c r="AG6" s="137">
        <f>'Lack of Coping Capacity'!D8</f>
        <v>3.5</v>
      </c>
      <c r="AH6" s="137">
        <f>'Lack of Coping Capacity'!G8</f>
        <v>6.2</v>
      </c>
      <c r="AI6" s="79">
        <f>'Lack of Coping Capacity'!AA8</f>
        <v>3.9</v>
      </c>
      <c r="AJ6" s="137">
        <f>'Lack of Coping Capacity'!M8</f>
        <v>2.8</v>
      </c>
      <c r="AK6" s="137">
        <f>'Lack of Coping Capacity'!R8</f>
        <v>4.0999999999999996</v>
      </c>
      <c r="AL6" s="137">
        <f>'Lack of Coping Capacity'!Z8</f>
        <v>4.7</v>
      </c>
      <c r="AM6" s="82">
        <f>'Imputed and missing data hidden'!BU4</f>
        <v>0</v>
      </c>
      <c r="AN6" s="83">
        <f t="shared" si="4"/>
        <v>0</v>
      </c>
      <c r="AO6" s="82" t="str">
        <f t="shared" si="5"/>
        <v/>
      </c>
      <c r="AP6" s="84">
        <f>'Indicator Date hidden2'!BV5</f>
        <v>0.53521126760563376</v>
      </c>
    </row>
    <row r="7" spans="1:42">
      <c r="A7" s="77" t="str">
        <f>'Indicator Data'!A9</f>
        <v>Angola</v>
      </c>
      <c r="B7" s="77" t="str">
        <f>'Indicator Data'!B9</f>
        <v>AGO</v>
      </c>
      <c r="C7" s="79">
        <f t="shared" si="6"/>
        <v>4.4000000000000004</v>
      </c>
      <c r="D7" s="79" t="str">
        <f t="shared" si="7"/>
        <v>Medium</v>
      </c>
      <c r="E7" s="80">
        <f t="shared" si="0"/>
        <v>51</v>
      </c>
      <c r="F7" s="81">
        <f>VLOOKUP($B7,'Lack of Reliability Index'!$A$2:$H$192,8,FALSE)</f>
        <v>2.3619047619047615</v>
      </c>
      <c r="G7" s="79">
        <f t="shared" si="1"/>
        <v>2.5</v>
      </c>
      <c r="H7" s="79">
        <f>'Hazard &amp; Exposure'!CW9</f>
        <v>3</v>
      </c>
      <c r="I7" s="85">
        <f>'Hazard &amp; Exposure'!AL9</f>
        <v>0.1</v>
      </c>
      <c r="J7" s="85">
        <f>'Hazard &amp; Exposure'!AM9</f>
        <v>3.9</v>
      </c>
      <c r="K7" s="85">
        <f>'Hazard &amp; Exposure'!AN9</f>
        <v>0</v>
      </c>
      <c r="L7" s="85">
        <f>'Hazard &amp; Exposure'!AO9</f>
        <v>0</v>
      </c>
      <c r="M7" s="85">
        <f>'Hazard &amp; Exposure'!AP9</f>
        <v>3.4</v>
      </c>
      <c r="N7" s="85">
        <f>'Hazard &amp; Exposure'!AS9</f>
        <v>3.7</v>
      </c>
      <c r="O7" s="85">
        <f>'Hazard &amp; Exposure'!CV9</f>
        <v>7</v>
      </c>
      <c r="P7" s="79">
        <f>'Hazard &amp; Exposure'!CZ9</f>
        <v>2</v>
      </c>
      <c r="Q7" s="85">
        <f>'Hazard &amp; Exposure'!CX9</f>
        <v>3.6</v>
      </c>
      <c r="R7" s="85">
        <f>'Hazard &amp; Exposure'!CY9</f>
        <v>0</v>
      </c>
      <c r="S7" s="79">
        <f t="shared" si="2"/>
        <v>5.0999999999999996</v>
      </c>
      <c r="T7" s="79">
        <f>Vulnerability!O9</f>
        <v>5.7</v>
      </c>
      <c r="U7" s="132">
        <f>Vulnerability!E9</f>
        <v>8</v>
      </c>
      <c r="V7" s="132">
        <f>Vulnerability!H9</f>
        <v>6.8</v>
      </c>
      <c r="W7" s="132">
        <f>Vulnerability!N9</f>
        <v>0.1</v>
      </c>
      <c r="X7" s="79">
        <f>Vulnerability!AM9</f>
        <v>4.4000000000000004</v>
      </c>
      <c r="Y7" s="132">
        <f>Vulnerability!T9</f>
        <v>4.7</v>
      </c>
      <c r="Z7" s="131">
        <f>Vulnerability!AB9</f>
        <v>4.3</v>
      </c>
      <c r="AA7" s="131">
        <f>Vulnerability!AE9</f>
        <v>4.7</v>
      </c>
      <c r="AB7" s="131">
        <f>Vulnerability!AH9</f>
        <v>0.1</v>
      </c>
      <c r="AC7" s="131">
        <f>Vulnerability!AK9</f>
        <v>5.7</v>
      </c>
      <c r="AD7" s="132">
        <f>Vulnerability!AL9</f>
        <v>4</v>
      </c>
      <c r="AE7" s="79">
        <f t="shared" si="3"/>
        <v>6.7</v>
      </c>
      <c r="AF7" s="79">
        <f>'Lack of Coping Capacity'!H9</f>
        <v>6.1</v>
      </c>
      <c r="AG7" s="137">
        <f>'Lack of Coping Capacity'!D9</f>
        <v>5.2</v>
      </c>
      <c r="AH7" s="137">
        <f>'Lack of Coping Capacity'!G9</f>
        <v>6.9</v>
      </c>
      <c r="AI7" s="79">
        <f>'Lack of Coping Capacity'!AA9</f>
        <v>7.2</v>
      </c>
      <c r="AJ7" s="137">
        <f>'Lack of Coping Capacity'!M9</f>
        <v>6</v>
      </c>
      <c r="AK7" s="137">
        <f>'Lack of Coping Capacity'!R9</f>
        <v>7.8</v>
      </c>
      <c r="AL7" s="137">
        <f>'Lack of Coping Capacity'!Z9</f>
        <v>7.9</v>
      </c>
      <c r="AM7" s="82">
        <f>'Imputed and missing data hidden'!BU5</f>
        <v>0</v>
      </c>
      <c r="AN7" s="83">
        <f t="shared" si="4"/>
        <v>0</v>
      </c>
      <c r="AO7" s="82" t="str">
        <f t="shared" si="5"/>
        <v/>
      </c>
      <c r="AP7" s="84">
        <f>'Indicator Date hidden2'!BV6</f>
        <v>0.44285714285714284</v>
      </c>
    </row>
    <row r="8" spans="1:42">
      <c r="A8" s="77" t="str">
        <f>'Indicator Data'!A10</f>
        <v>Antigua and Barbuda</v>
      </c>
      <c r="B8" s="77" t="str">
        <f>'Indicator Data'!B10</f>
        <v>ATG</v>
      </c>
      <c r="C8" s="79">
        <f t="shared" si="6"/>
        <v>2</v>
      </c>
      <c r="D8" s="79" t="str">
        <f t="shared" si="7"/>
        <v>Very Low</v>
      </c>
      <c r="E8" s="80">
        <f t="shared" si="0"/>
        <v>164</v>
      </c>
      <c r="F8" s="81">
        <f>VLOOKUP($B8,'Lack of Reliability Index'!$A$2:$H$192,8,FALSE)</f>
        <v>6.6143790849673199</v>
      </c>
      <c r="G8" s="79">
        <f t="shared" si="1"/>
        <v>2</v>
      </c>
      <c r="H8" s="79">
        <f>'Hazard &amp; Exposure'!CW10</f>
        <v>3.7</v>
      </c>
      <c r="I8" s="85">
        <f>'Hazard &amp; Exposure'!AL10</f>
        <v>5.0999999999999996</v>
      </c>
      <c r="J8" s="85">
        <f>'Hazard &amp; Exposure'!AM10</f>
        <v>0</v>
      </c>
      <c r="K8" s="85">
        <f>'Hazard &amp; Exposure'!AN10</f>
        <v>0</v>
      </c>
      <c r="L8" s="85">
        <f>'Hazard &amp; Exposure'!AO10</f>
        <v>8.1999999999999993</v>
      </c>
      <c r="M8" s="85">
        <f>'Hazard &amp; Exposure'!AP10</f>
        <v>4.3</v>
      </c>
      <c r="N8" s="85">
        <f>'Hazard &amp; Exposure'!AS10</f>
        <v>0</v>
      </c>
      <c r="O8" s="85">
        <f>'Hazard &amp; Exposure'!CV10</f>
        <v>3.3</v>
      </c>
      <c r="P8" s="79">
        <f>'Hazard &amp; Exposure'!CZ10</f>
        <v>0</v>
      </c>
      <c r="Q8" s="85">
        <f>'Hazard &amp; Exposure'!CX10</f>
        <v>0</v>
      </c>
      <c r="R8" s="85">
        <f>'Hazard &amp; Exposure'!CY10</f>
        <v>0</v>
      </c>
      <c r="S8" s="79">
        <f t="shared" si="2"/>
        <v>1.1000000000000001</v>
      </c>
      <c r="T8" s="79">
        <f>Vulnerability!O10</f>
        <v>1.3</v>
      </c>
      <c r="U8" s="132">
        <f>Vulnerability!E10</f>
        <v>1.5</v>
      </c>
      <c r="V8" s="132" t="str">
        <f>Vulnerability!H10</f>
        <v>x</v>
      </c>
      <c r="W8" s="132">
        <f>Vulnerability!N10</f>
        <v>0.8</v>
      </c>
      <c r="X8" s="79">
        <f>Vulnerability!AM10</f>
        <v>0.9</v>
      </c>
      <c r="Y8" s="132">
        <f>Vulnerability!T10</f>
        <v>0</v>
      </c>
      <c r="Z8" s="131">
        <f>Vulnerability!AB10</f>
        <v>0</v>
      </c>
      <c r="AA8" s="131">
        <f>Vulnerability!AE10</f>
        <v>0.7</v>
      </c>
      <c r="AB8" s="131">
        <f>Vulnerability!AH10</f>
        <v>0</v>
      </c>
      <c r="AC8" s="131">
        <f>Vulnerability!AK10</f>
        <v>5.0999999999999996</v>
      </c>
      <c r="AD8" s="132">
        <f>Vulnerability!AL10</f>
        <v>1.7</v>
      </c>
      <c r="AE8" s="79">
        <f t="shared" si="3"/>
        <v>3.5</v>
      </c>
      <c r="AF8" s="79">
        <f>'Lack of Coping Capacity'!H10</f>
        <v>5.4</v>
      </c>
      <c r="AG8" s="137">
        <f>'Lack of Coping Capacity'!D10</f>
        <v>5.4</v>
      </c>
      <c r="AH8" s="137">
        <f>'Lack of Coping Capacity'!G10</f>
        <v>5.3</v>
      </c>
      <c r="AI8" s="79">
        <f>'Lack of Coping Capacity'!AA10</f>
        <v>0.9</v>
      </c>
      <c r="AJ8" s="137">
        <f>'Lack of Coping Capacity'!M10</f>
        <v>0.2</v>
      </c>
      <c r="AK8" s="137">
        <f>'Lack of Coping Capacity'!R10</f>
        <v>0.2</v>
      </c>
      <c r="AL8" s="137">
        <f>'Lack of Coping Capacity'!Z10</f>
        <v>2.4</v>
      </c>
      <c r="AM8" s="82">
        <f>'Imputed and missing data hidden'!BU6</f>
        <v>20</v>
      </c>
      <c r="AN8" s="83">
        <f t="shared" si="4"/>
        <v>0.39215686274509803</v>
      </c>
      <c r="AO8" s="82" t="str">
        <f t="shared" si="5"/>
        <v/>
      </c>
      <c r="AP8" s="84">
        <f>'Indicator Date hidden2'!BV7</f>
        <v>0.49019607843137253</v>
      </c>
    </row>
    <row r="9" spans="1:42">
      <c r="A9" s="77" t="str">
        <f>'Indicator Data'!A11</f>
        <v>Argentina</v>
      </c>
      <c r="B9" s="77" t="str">
        <f>'Indicator Data'!B11</f>
        <v>ARG</v>
      </c>
      <c r="C9" s="79">
        <f t="shared" si="6"/>
        <v>3</v>
      </c>
      <c r="D9" s="79" t="str">
        <f t="shared" si="7"/>
        <v>Low</v>
      </c>
      <c r="E9" s="80">
        <f t="shared" si="0"/>
        <v>109</v>
      </c>
      <c r="F9" s="81">
        <f>VLOOKUP($B9,'Lack of Reliability Index'!$A$2:$H$192,8,FALSE)</f>
        <v>2.8698412698412712</v>
      </c>
      <c r="G9" s="79">
        <f t="shared" si="1"/>
        <v>2.5</v>
      </c>
      <c r="H9" s="79">
        <f>'Hazard &amp; Exposure'!CW11</f>
        <v>4.3</v>
      </c>
      <c r="I9" s="85">
        <f>'Hazard &amp; Exposure'!AL11</f>
        <v>5.5</v>
      </c>
      <c r="J9" s="85">
        <f>'Hazard &amp; Exposure'!AM11</f>
        <v>7.7</v>
      </c>
      <c r="K9" s="85">
        <f>'Hazard &amp; Exposure'!AN11</f>
        <v>0</v>
      </c>
      <c r="L9" s="85">
        <f>'Hazard &amp; Exposure'!AO11</f>
        <v>0</v>
      </c>
      <c r="M9" s="85">
        <f>'Hazard &amp; Exposure'!AP11</f>
        <v>3.7</v>
      </c>
      <c r="N9" s="85">
        <f>'Hazard &amp; Exposure'!AS11</f>
        <v>5.5</v>
      </c>
      <c r="O9" s="85">
        <f>'Hazard &amp; Exposure'!CV11</f>
        <v>3.9</v>
      </c>
      <c r="P9" s="79">
        <f>'Hazard &amp; Exposure'!CZ11</f>
        <v>0.2</v>
      </c>
      <c r="Q9" s="85">
        <f>'Hazard &amp; Exposure'!CX11</f>
        <v>0.3</v>
      </c>
      <c r="R9" s="85">
        <f>'Hazard &amp; Exposure'!CY11</f>
        <v>0</v>
      </c>
      <c r="S9" s="79">
        <f t="shared" si="2"/>
        <v>2.9</v>
      </c>
      <c r="T9" s="79">
        <f>Vulnerability!O11</f>
        <v>1.4</v>
      </c>
      <c r="U9" s="132">
        <f>Vulnerability!E11</f>
        <v>0.8</v>
      </c>
      <c r="V9" s="132">
        <f>Vulnerability!H11</f>
        <v>3.9</v>
      </c>
      <c r="W9" s="132">
        <f>Vulnerability!N11</f>
        <v>0.1</v>
      </c>
      <c r="X9" s="79">
        <f>Vulnerability!AM11</f>
        <v>4.0999999999999996</v>
      </c>
      <c r="Y9" s="132">
        <f>Vulnerability!T11</f>
        <v>6.3</v>
      </c>
      <c r="Z9" s="131">
        <f>Vulnerability!AB11</f>
        <v>0.3</v>
      </c>
      <c r="AA9" s="131">
        <f>Vulnerability!AE11</f>
        <v>0.6</v>
      </c>
      <c r="AB9" s="131">
        <f>Vulnerability!AH11</f>
        <v>1.9</v>
      </c>
      <c r="AC9" s="131">
        <f>Vulnerability!AK11</f>
        <v>0.9</v>
      </c>
      <c r="AD9" s="132">
        <f>Vulnerability!AL11</f>
        <v>0.9</v>
      </c>
      <c r="AE9" s="79">
        <f t="shared" si="3"/>
        <v>3.6</v>
      </c>
      <c r="AF9" s="79">
        <f>'Lack of Coping Capacity'!H11</f>
        <v>4.9000000000000004</v>
      </c>
      <c r="AG9" s="137">
        <f>'Lack of Coping Capacity'!D11</f>
        <v>3.8</v>
      </c>
      <c r="AH9" s="137">
        <f>'Lack of Coping Capacity'!G11</f>
        <v>6</v>
      </c>
      <c r="AI9" s="79">
        <f>'Lack of Coping Capacity'!AA11</f>
        <v>2</v>
      </c>
      <c r="AJ9" s="137">
        <f>'Lack of Coping Capacity'!M11</f>
        <v>1.6</v>
      </c>
      <c r="AK9" s="137">
        <f>'Lack of Coping Capacity'!R11</f>
        <v>3</v>
      </c>
      <c r="AL9" s="137">
        <f>'Lack of Coping Capacity'!Z11</f>
        <v>1.4</v>
      </c>
      <c r="AM9" s="82">
        <f>'Imputed and missing data hidden'!BU7</f>
        <v>6</v>
      </c>
      <c r="AN9" s="83">
        <f t="shared" si="4"/>
        <v>0.11764705882352941</v>
      </c>
      <c r="AO9" s="82" t="str">
        <f t="shared" si="5"/>
        <v/>
      </c>
      <c r="AP9" s="84">
        <f>'Indicator Date hidden2'!BV8</f>
        <v>0.23809523809523808</v>
      </c>
    </row>
    <row r="10" spans="1:42">
      <c r="A10" s="77" t="str">
        <f>'Indicator Data'!A12</f>
        <v>Armenia</v>
      </c>
      <c r="B10" s="77" t="str">
        <f>'Indicator Data'!B12</f>
        <v>ARM</v>
      </c>
      <c r="C10" s="79">
        <f t="shared" si="6"/>
        <v>3.9</v>
      </c>
      <c r="D10" s="79" t="str">
        <f t="shared" si="7"/>
        <v>Medium</v>
      </c>
      <c r="E10" s="80">
        <f t="shared" si="0"/>
        <v>75</v>
      </c>
      <c r="F10" s="81">
        <f>VLOOKUP($B10,'Lack of Reliability Index'!$A$2:$H$192,8,FALSE)</f>
        <v>2.8392156862745104</v>
      </c>
      <c r="G10" s="79">
        <f t="shared" si="1"/>
        <v>3.5</v>
      </c>
      <c r="H10" s="79">
        <f>'Hazard &amp; Exposure'!CW12</f>
        <v>3.8</v>
      </c>
      <c r="I10" s="85">
        <f>'Hazard &amp; Exposure'!AL12</f>
        <v>7.3</v>
      </c>
      <c r="J10" s="85">
        <f>'Hazard &amp; Exposure'!AM12</f>
        <v>5.3</v>
      </c>
      <c r="K10" s="85">
        <f>'Hazard &amp; Exposure'!AN12</f>
        <v>0</v>
      </c>
      <c r="L10" s="85">
        <f>'Hazard &amp; Exposure'!AO12</f>
        <v>0</v>
      </c>
      <c r="M10" s="85">
        <f>'Hazard &amp; Exposure'!AP12</f>
        <v>0</v>
      </c>
      <c r="N10" s="85">
        <f>'Hazard &amp; Exposure'!AS12</f>
        <v>4.9000000000000004</v>
      </c>
      <c r="O10" s="85">
        <f>'Hazard &amp; Exposure'!CV12</f>
        <v>5.0999999999999996</v>
      </c>
      <c r="P10" s="79">
        <f>'Hazard &amp; Exposure'!CZ12</f>
        <v>3.2</v>
      </c>
      <c r="Q10" s="85">
        <f>'Hazard &amp; Exposure'!CX12</f>
        <v>2.6</v>
      </c>
      <c r="R10" s="85">
        <f>'Hazard &amp; Exposure'!CY12</f>
        <v>3.7</v>
      </c>
      <c r="S10" s="79">
        <f t="shared" si="2"/>
        <v>3.8</v>
      </c>
      <c r="T10" s="79">
        <f>Vulnerability!O12</f>
        <v>1.7</v>
      </c>
      <c r="U10" s="132">
        <f>Vulnerability!E12</f>
        <v>1.2</v>
      </c>
      <c r="V10" s="132">
        <f>Vulnerability!H12</f>
        <v>1.7</v>
      </c>
      <c r="W10" s="132">
        <f>Vulnerability!N12</f>
        <v>2.5</v>
      </c>
      <c r="X10" s="79">
        <f>Vulnerability!AM12</f>
        <v>5.4</v>
      </c>
      <c r="Y10" s="132">
        <f>Vulnerability!T12</f>
        <v>8</v>
      </c>
      <c r="Z10" s="131">
        <f>Vulnerability!AB12</f>
        <v>0.4</v>
      </c>
      <c r="AA10" s="131">
        <f>Vulnerability!AE12</f>
        <v>0.7</v>
      </c>
      <c r="AB10" s="131">
        <f>Vulnerability!AH12</f>
        <v>0.3</v>
      </c>
      <c r="AC10" s="131">
        <f>Vulnerability!AK12</f>
        <v>1</v>
      </c>
      <c r="AD10" s="132">
        <f>Vulnerability!AL12</f>
        <v>0.6</v>
      </c>
      <c r="AE10" s="79">
        <f t="shared" si="3"/>
        <v>4.4000000000000004</v>
      </c>
      <c r="AF10" s="79">
        <f>'Lack of Coping Capacity'!H12</f>
        <v>6.5</v>
      </c>
      <c r="AG10" s="137">
        <f>'Lack of Coping Capacity'!D12</f>
        <v>7.5</v>
      </c>
      <c r="AH10" s="137">
        <f>'Lack of Coping Capacity'!G12</f>
        <v>5.5</v>
      </c>
      <c r="AI10" s="79">
        <f>'Lack of Coping Capacity'!AA12</f>
        <v>1.3</v>
      </c>
      <c r="AJ10" s="137">
        <f>'Lack of Coping Capacity'!M12</f>
        <v>1.4</v>
      </c>
      <c r="AK10" s="137">
        <f>'Lack of Coping Capacity'!R12</f>
        <v>1.2</v>
      </c>
      <c r="AL10" s="137">
        <f>'Lack of Coping Capacity'!Z12</f>
        <v>1.2</v>
      </c>
      <c r="AM10" s="82">
        <f>'Imputed and missing data hidden'!BU8</f>
        <v>3</v>
      </c>
      <c r="AN10" s="83">
        <f t="shared" si="4"/>
        <v>5.8823529411764705E-2</v>
      </c>
      <c r="AO10" s="82" t="str">
        <f t="shared" si="5"/>
        <v/>
      </c>
      <c r="AP10" s="84">
        <f>'Indicator Date hidden2'!BV9</f>
        <v>0.38235294117647056</v>
      </c>
    </row>
    <row r="11" spans="1:42">
      <c r="A11" s="77" t="str">
        <f>'Indicator Data'!A13</f>
        <v>Australia</v>
      </c>
      <c r="B11" s="77" t="str">
        <f>'Indicator Data'!B13</f>
        <v>AUS</v>
      </c>
      <c r="C11" s="79">
        <f t="shared" si="6"/>
        <v>2.2000000000000002</v>
      </c>
      <c r="D11" s="79" t="str">
        <f t="shared" si="7"/>
        <v>Low</v>
      </c>
      <c r="E11" s="80">
        <f t="shared" si="0"/>
        <v>154</v>
      </c>
      <c r="F11" s="81">
        <f>VLOOKUP($B11,'Lack of Reliability Index'!$A$2:$H$192,8,FALSE)</f>
        <v>3.5555555555555562</v>
      </c>
      <c r="G11" s="79">
        <f t="shared" si="1"/>
        <v>2.6</v>
      </c>
      <c r="H11" s="79">
        <f>'Hazard &amp; Exposure'!CW13</f>
        <v>4.5999999999999996</v>
      </c>
      <c r="I11" s="85">
        <f>'Hazard &amp; Exposure'!AL13</f>
        <v>0.1</v>
      </c>
      <c r="J11" s="85">
        <f>'Hazard &amp; Exposure'!AM13</f>
        <v>5.4</v>
      </c>
      <c r="K11" s="85">
        <f>'Hazard &amp; Exposure'!AN13</f>
        <v>5.7</v>
      </c>
      <c r="L11" s="85">
        <f>'Hazard &amp; Exposure'!AO13</f>
        <v>4.0999999999999996</v>
      </c>
      <c r="M11" s="85">
        <f>'Hazard &amp; Exposure'!AP13</f>
        <v>6.2</v>
      </c>
      <c r="N11" s="85">
        <f>'Hazard &amp; Exposure'!AS13</f>
        <v>6.1</v>
      </c>
      <c r="O11" s="85">
        <f>'Hazard &amp; Exposure'!CV13</f>
        <v>2.4</v>
      </c>
      <c r="P11" s="79">
        <f>'Hazard &amp; Exposure'!CZ13</f>
        <v>0.1</v>
      </c>
      <c r="Q11" s="85">
        <f>'Hazard &amp; Exposure'!CX13</f>
        <v>0.1</v>
      </c>
      <c r="R11" s="85">
        <f>'Hazard &amp; Exposure'!CY13</f>
        <v>0</v>
      </c>
      <c r="S11" s="79">
        <f t="shared" si="2"/>
        <v>2.1</v>
      </c>
      <c r="T11" s="79">
        <f>Vulnerability!O13</f>
        <v>0.4</v>
      </c>
      <c r="U11" s="132">
        <f>Vulnerability!E13</f>
        <v>0</v>
      </c>
      <c r="V11" s="132">
        <f>Vulnerability!H13</f>
        <v>1.6</v>
      </c>
      <c r="W11" s="132">
        <f>Vulnerability!N13</f>
        <v>0</v>
      </c>
      <c r="X11" s="79">
        <f>Vulnerability!AM13</f>
        <v>3.6</v>
      </c>
      <c r="Y11" s="132">
        <f>Vulnerability!T13</f>
        <v>5.9</v>
      </c>
      <c r="Z11" s="131">
        <f>Vulnerability!AB13</f>
        <v>0.1</v>
      </c>
      <c r="AA11" s="131">
        <f>Vulnerability!AE13</f>
        <v>0.3</v>
      </c>
      <c r="AB11" s="131">
        <f>Vulnerability!AH13</f>
        <v>0.2</v>
      </c>
      <c r="AC11" s="131">
        <f>Vulnerability!AK13</f>
        <v>0.8</v>
      </c>
      <c r="AD11" s="132">
        <f>Vulnerability!AL13</f>
        <v>0.4</v>
      </c>
      <c r="AE11" s="79">
        <f t="shared" si="3"/>
        <v>2</v>
      </c>
      <c r="AF11" s="79">
        <f>'Lack of Coping Capacity'!H13</f>
        <v>2.2999999999999998</v>
      </c>
      <c r="AG11" s="137">
        <f>'Lack of Coping Capacity'!D13</f>
        <v>2.4</v>
      </c>
      <c r="AH11" s="137">
        <f>'Lack of Coping Capacity'!G13</f>
        <v>2.2000000000000002</v>
      </c>
      <c r="AI11" s="79">
        <f>'Lack of Coping Capacity'!AA13</f>
        <v>1.6</v>
      </c>
      <c r="AJ11" s="137">
        <f>'Lack of Coping Capacity'!M13</f>
        <v>1.7</v>
      </c>
      <c r="AK11" s="137">
        <f>'Lack of Coping Capacity'!R13</f>
        <v>3</v>
      </c>
      <c r="AL11" s="137">
        <f>'Lack of Coping Capacity'!Z13</f>
        <v>0.2</v>
      </c>
      <c r="AM11" s="82">
        <f>'Imputed and missing data hidden'!BU9</f>
        <v>9</v>
      </c>
      <c r="AN11" s="83">
        <f t="shared" si="4"/>
        <v>0.17647058823529413</v>
      </c>
      <c r="AO11" s="82" t="str">
        <f t="shared" si="5"/>
        <v/>
      </c>
      <c r="AP11" s="84">
        <f>'Indicator Date hidden2'!BV10</f>
        <v>0.21666666666666667</v>
      </c>
    </row>
    <row r="12" spans="1:42">
      <c r="A12" s="77" t="str">
        <f>'Indicator Data'!A14</f>
        <v>Austria</v>
      </c>
      <c r="B12" s="77" t="str">
        <f>'Indicator Data'!B14</f>
        <v>AUT</v>
      </c>
      <c r="C12" s="79">
        <f t="shared" si="6"/>
        <v>1.9</v>
      </c>
      <c r="D12" s="79" t="str">
        <f t="shared" si="7"/>
        <v>Very Low</v>
      </c>
      <c r="E12" s="80">
        <f t="shared" si="0"/>
        <v>169</v>
      </c>
      <c r="F12" s="81">
        <f>VLOOKUP($B12,'Lack of Reliability Index'!$A$2:$H$192,8,FALSE)</f>
        <v>4.2292397660818706</v>
      </c>
      <c r="G12" s="79">
        <f t="shared" si="1"/>
        <v>1.4</v>
      </c>
      <c r="H12" s="79">
        <f>'Hazard &amp; Exposure'!CW14</f>
        <v>2.5</v>
      </c>
      <c r="I12" s="85">
        <f>'Hazard &amp; Exposure'!AL14</f>
        <v>3.9</v>
      </c>
      <c r="J12" s="85">
        <f>'Hazard &amp; Exposure'!AM14</f>
        <v>7.2</v>
      </c>
      <c r="K12" s="85">
        <f>'Hazard &amp; Exposure'!AN14</f>
        <v>0</v>
      </c>
      <c r="L12" s="85">
        <f>'Hazard &amp; Exposure'!AO14</f>
        <v>0</v>
      </c>
      <c r="M12" s="85">
        <f>'Hazard &amp; Exposure'!AP14</f>
        <v>0</v>
      </c>
      <c r="N12" s="85">
        <f>'Hazard &amp; Exposure'!AS14</f>
        <v>1.7</v>
      </c>
      <c r="O12" s="85">
        <f>'Hazard &amp; Exposure'!CV14</f>
        <v>1.8</v>
      </c>
      <c r="P12" s="79">
        <f>'Hazard &amp; Exposure'!CZ14</f>
        <v>0.1</v>
      </c>
      <c r="Q12" s="85">
        <f>'Hazard &amp; Exposure'!CX14</f>
        <v>0.1</v>
      </c>
      <c r="R12" s="85">
        <f>'Hazard &amp; Exposure'!CY14</f>
        <v>0</v>
      </c>
      <c r="S12" s="79">
        <f t="shared" si="2"/>
        <v>3.2</v>
      </c>
      <c r="T12" s="79">
        <f>Vulnerability!O14</f>
        <v>0.3</v>
      </c>
      <c r="U12" s="132">
        <f>Vulnerability!E14</f>
        <v>0</v>
      </c>
      <c r="V12" s="132">
        <f>Vulnerability!H14</f>
        <v>1</v>
      </c>
      <c r="W12" s="132">
        <f>Vulnerability!N14</f>
        <v>0.1</v>
      </c>
      <c r="X12" s="79">
        <f>Vulnerability!AM14</f>
        <v>5.3</v>
      </c>
      <c r="Y12" s="132">
        <f>Vulnerability!T14</f>
        <v>8</v>
      </c>
      <c r="Z12" s="131">
        <f>Vulnerability!AB14</f>
        <v>0.1</v>
      </c>
      <c r="AA12" s="131">
        <f>Vulnerability!AE14</f>
        <v>0.2</v>
      </c>
      <c r="AB12" s="131">
        <f>Vulnerability!AH14</f>
        <v>0</v>
      </c>
      <c r="AC12" s="131">
        <f>Vulnerability!AK14</f>
        <v>0</v>
      </c>
      <c r="AD12" s="132">
        <f>Vulnerability!AL14</f>
        <v>0.1</v>
      </c>
      <c r="AE12" s="79">
        <f t="shared" si="3"/>
        <v>1.5</v>
      </c>
      <c r="AF12" s="79">
        <f>'Lack of Coping Capacity'!H14</f>
        <v>2.2999999999999998</v>
      </c>
      <c r="AG12" s="137">
        <f>'Lack of Coping Capacity'!D14</f>
        <v>2</v>
      </c>
      <c r="AH12" s="137">
        <f>'Lack of Coping Capacity'!G14</f>
        <v>2.5</v>
      </c>
      <c r="AI12" s="79">
        <f>'Lack of Coping Capacity'!AA14</f>
        <v>0.6</v>
      </c>
      <c r="AJ12" s="137">
        <f>'Lack of Coping Capacity'!M14</f>
        <v>1.5</v>
      </c>
      <c r="AK12" s="137">
        <f>'Lack of Coping Capacity'!R14</f>
        <v>0</v>
      </c>
      <c r="AL12" s="137">
        <f>'Lack of Coping Capacity'!Z14</f>
        <v>0.4</v>
      </c>
      <c r="AM12" s="82">
        <f>'Imputed and missing data hidden'!BU10</f>
        <v>12</v>
      </c>
      <c r="AN12" s="83">
        <f t="shared" si="4"/>
        <v>0.23529411764705882</v>
      </c>
      <c r="AO12" s="82" t="str">
        <f t="shared" si="5"/>
        <v/>
      </c>
      <c r="AP12" s="84">
        <f>'Indicator Date hidden2'!BV11</f>
        <v>0.19298245614035087</v>
      </c>
    </row>
    <row r="13" spans="1:42">
      <c r="A13" s="77" t="str">
        <f>'Indicator Data'!A15</f>
        <v>Azerbaijan</v>
      </c>
      <c r="B13" s="77" t="str">
        <f>'Indicator Data'!B15</f>
        <v>AZE</v>
      </c>
      <c r="C13" s="79">
        <f t="shared" si="6"/>
        <v>5.5</v>
      </c>
      <c r="D13" s="79" t="str">
        <f t="shared" si="7"/>
        <v>High</v>
      </c>
      <c r="E13" s="80">
        <f t="shared" si="0"/>
        <v>32</v>
      </c>
      <c r="F13" s="81">
        <f>VLOOKUP($B13,'Lack of Reliability Index'!$A$2:$H$192,8,FALSE)</f>
        <v>5.7708333333333348</v>
      </c>
      <c r="G13" s="79">
        <f t="shared" si="1"/>
        <v>7.1</v>
      </c>
      <c r="H13" s="79">
        <f>'Hazard &amp; Exposure'!CW15</f>
        <v>4.3</v>
      </c>
      <c r="I13" s="85">
        <f>'Hazard &amp; Exposure'!AL15</f>
        <v>7.8</v>
      </c>
      <c r="J13" s="85">
        <f>'Hazard &amp; Exposure'!AM15</f>
        <v>6.6</v>
      </c>
      <c r="K13" s="85">
        <f>'Hazard &amp; Exposure'!AN15</f>
        <v>0</v>
      </c>
      <c r="L13" s="85">
        <f>'Hazard &amp; Exposure'!AO15</f>
        <v>0</v>
      </c>
      <c r="M13" s="85">
        <f>'Hazard &amp; Exposure'!AP15</f>
        <v>0</v>
      </c>
      <c r="N13" s="85">
        <f>'Hazard &amp; Exposure'!AS15</f>
        <v>5.3</v>
      </c>
      <c r="O13" s="85">
        <f>'Hazard &amp; Exposure'!CV15</f>
        <v>5.3</v>
      </c>
      <c r="P13" s="79">
        <f>'Hazard &amp; Exposure'!CZ15</f>
        <v>8.6999999999999993</v>
      </c>
      <c r="Q13" s="85">
        <f>'Hazard &amp; Exposure'!CX15</f>
        <v>9.4</v>
      </c>
      <c r="R13" s="85">
        <f>'Hazard &amp; Exposure'!CY15</f>
        <v>7.6</v>
      </c>
      <c r="S13" s="79">
        <f t="shared" si="2"/>
        <v>4.9000000000000004</v>
      </c>
      <c r="T13" s="79">
        <f>Vulnerability!O15</f>
        <v>2.6</v>
      </c>
      <c r="U13" s="132">
        <f>Vulnerability!E15</f>
        <v>2.8</v>
      </c>
      <c r="V13" s="132">
        <f>Vulnerability!H15</f>
        <v>4.4000000000000004</v>
      </c>
      <c r="W13" s="132">
        <f>Vulnerability!N15</f>
        <v>0.5</v>
      </c>
      <c r="X13" s="79">
        <f>Vulnerability!AM15</f>
        <v>6.6</v>
      </c>
      <c r="Y13" s="132">
        <f>Vulnerability!T15</f>
        <v>9.1999999999999993</v>
      </c>
      <c r="Z13" s="131">
        <f>Vulnerability!AB15</f>
        <v>0.4</v>
      </c>
      <c r="AA13" s="131">
        <f>Vulnerability!AE15</f>
        <v>1.3</v>
      </c>
      <c r="AB13" s="131">
        <f>Vulnerability!AH15</f>
        <v>0</v>
      </c>
      <c r="AC13" s="131">
        <f>Vulnerability!AK15</f>
        <v>0.6</v>
      </c>
      <c r="AD13" s="132">
        <f>Vulnerability!AL15</f>
        <v>0.6</v>
      </c>
      <c r="AE13" s="79">
        <f t="shared" si="3"/>
        <v>4.7</v>
      </c>
      <c r="AF13" s="79">
        <f>'Lack of Coping Capacity'!H15</f>
        <v>6.4</v>
      </c>
      <c r="AG13" s="137" t="str">
        <f>'Lack of Coping Capacity'!D15</f>
        <v>x</v>
      </c>
      <c r="AH13" s="137">
        <f>'Lack of Coping Capacity'!G15</f>
        <v>6.4</v>
      </c>
      <c r="AI13" s="79">
        <f>'Lack of Coping Capacity'!AA15</f>
        <v>2.5</v>
      </c>
      <c r="AJ13" s="137">
        <f>'Lack of Coping Capacity'!M15</f>
        <v>1.6</v>
      </c>
      <c r="AK13" s="137">
        <f>'Lack of Coping Capacity'!R15</f>
        <v>2.6</v>
      </c>
      <c r="AL13" s="137">
        <f>'Lack of Coping Capacity'!Z15</f>
        <v>3.2</v>
      </c>
      <c r="AM13" s="82">
        <f>'Imputed and missing data hidden'!BU11</f>
        <v>7</v>
      </c>
      <c r="AN13" s="83">
        <f t="shared" si="4"/>
        <v>0.13725490196078433</v>
      </c>
      <c r="AO13" s="82" t="str">
        <f t="shared" si="5"/>
        <v>YES</v>
      </c>
      <c r="AP13" s="84">
        <f>'Indicator Date hidden2'!BV12</f>
        <v>0.515625</v>
      </c>
    </row>
    <row r="14" spans="1:42">
      <c r="A14" s="77" t="str">
        <f>'Indicator Data'!A16</f>
        <v>Bahamas</v>
      </c>
      <c r="B14" s="77" t="str">
        <f>'Indicator Data'!B16</f>
        <v>BHS</v>
      </c>
      <c r="C14" s="79">
        <f t="shared" si="6"/>
        <v>2.2000000000000002</v>
      </c>
      <c r="D14" s="79" t="str">
        <f t="shared" si="7"/>
        <v>Low</v>
      </c>
      <c r="E14" s="80">
        <f t="shared" si="0"/>
        <v>154</v>
      </c>
      <c r="F14" s="81">
        <f>VLOOKUP($B14,'Lack of Reliability Index'!$A$2:$H$192,8,FALSE)</f>
        <v>5.9649122807017543</v>
      </c>
      <c r="G14" s="79">
        <f t="shared" si="1"/>
        <v>1.8</v>
      </c>
      <c r="H14" s="79">
        <f>'Hazard &amp; Exposure'!CW16</f>
        <v>3.3</v>
      </c>
      <c r="I14" s="85">
        <f>'Hazard &amp; Exposure'!AL16</f>
        <v>0.1</v>
      </c>
      <c r="J14" s="85">
        <f>'Hazard &amp; Exposure'!AM16</f>
        <v>0</v>
      </c>
      <c r="K14" s="85">
        <f>'Hazard &amp; Exposure'!AN16</f>
        <v>0</v>
      </c>
      <c r="L14" s="85">
        <f>'Hazard &amp; Exposure'!AO16</f>
        <v>7.4</v>
      </c>
      <c r="M14" s="85">
        <f>'Hazard &amp; Exposure'!AP16</f>
        <v>6.1</v>
      </c>
      <c r="N14" s="85">
        <f>'Hazard &amp; Exposure'!AS16</f>
        <v>1.7</v>
      </c>
      <c r="O14" s="85">
        <f>'Hazard &amp; Exposure'!CV16</f>
        <v>3.7</v>
      </c>
      <c r="P14" s="79">
        <f>'Hazard &amp; Exposure'!CZ16</f>
        <v>0.1</v>
      </c>
      <c r="Q14" s="85">
        <f>'Hazard &amp; Exposure'!CX16</f>
        <v>0.1</v>
      </c>
      <c r="R14" s="85">
        <f>'Hazard &amp; Exposure'!CY16</f>
        <v>0</v>
      </c>
      <c r="S14" s="79">
        <f t="shared" si="2"/>
        <v>1.9</v>
      </c>
      <c r="T14" s="79">
        <f>Vulnerability!O16</f>
        <v>1.9</v>
      </c>
      <c r="U14" s="132">
        <f>Vulnerability!E16</f>
        <v>1.6</v>
      </c>
      <c r="V14" s="132">
        <f>Vulnerability!H16</f>
        <v>4.4000000000000004</v>
      </c>
      <c r="W14" s="132">
        <f>Vulnerability!N16</f>
        <v>0.1</v>
      </c>
      <c r="X14" s="79">
        <f>Vulnerability!AM16</f>
        <v>1.9</v>
      </c>
      <c r="Y14" s="132">
        <f>Vulnerability!T16</f>
        <v>1.9</v>
      </c>
      <c r="Z14" s="131">
        <f>Vulnerability!AB16</f>
        <v>0.5</v>
      </c>
      <c r="AA14" s="131">
        <f>Vulnerability!AE16</f>
        <v>1</v>
      </c>
      <c r="AB14" s="131">
        <f>Vulnerability!AH16</f>
        <v>0</v>
      </c>
      <c r="AC14" s="131">
        <f>Vulnerability!AK16</f>
        <v>5.0999999999999996</v>
      </c>
      <c r="AD14" s="132">
        <f>Vulnerability!AL16</f>
        <v>1.9</v>
      </c>
      <c r="AE14" s="79">
        <f t="shared" si="3"/>
        <v>3.1</v>
      </c>
      <c r="AF14" s="79">
        <f>'Lack of Coping Capacity'!H16</f>
        <v>3.9</v>
      </c>
      <c r="AG14" s="137" t="str">
        <f>'Lack of Coping Capacity'!D16</f>
        <v>x</v>
      </c>
      <c r="AH14" s="137">
        <f>'Lack of Coping Capacity'!G16</f>
        <v>3.9</v>
      </c>
      <c r="AI14" s="79">
        <f>'Lack of Coping Capacity'!AA16</f>
        <v>2.2999999999999998</v>
      </c>
      <c r="AJ14" s="137">
        <f>'Lack of Coping Capacity'!M16</f>
        <v>1.9</v>
      </c>
      <c r="AK14" s="137">
        <f>'Lack of Coping Capacity'!R16</f>
        <v>2</v>
      </c>
      <c r="AL14" s="137">
        <f>'Lack of Coping Capacity'!Z16</f>
        <v>3</v>
      </c>
      <c r="AM14" s="82">
        <f>'Imputed and missing data hidden'!BU12</f>
        <v>15</v>
      </c>
      <c r="AN14" s="83">
        <f t="shared" si="4"/>
        <v>0.29411764705882354</v>
      </c>
      <c r="AO14" s="82" t="str">
        <f t="shared" si="5"/>
        <v/>
      </c>
      <c r="AP14" s="84">
        <f>'Indicator Date hidden2'!BV13</f>
        <v>0.36842105263157893</v>
      </c>
    </row>
    <row r="15" spans="1:42">
      <c r="A15" s="77" t="str">
        <f>'Indicator Data'!A17</f>
        <v>Bahrain</v>
      </c>
      <c r="B15" s="77" t="str">
        <f>'Indicator Data'!B17</f>
        <v>BHR</v>
      </c>
      <c r="C15" s="79">
        <f t="shared" si="6"/>
        <v>1.3</v>
      </c>
      <c r="D15" s="79" t="str">
        <f t="shared" si="7"/>
        <v>Very Low</v>
      </c>
      <c r="E15" s="80">
        <f t="shared" si="0"/>
        <v>188</v>
      </c>
      <c r="F15" s="81">
        <f>VLOOKUP($B15,'Lack of Reliability Index'!$A$2:$H$192,8,FALSE)</f>
        <v>5.3333333333333339</v>
      </c>
      <c r="G15" s="79">
        <f t="shared" si="1"/>
        <v>0.9</v>
      </c>
      <c r="H15" s="79">
        <f>'Hazard &amp; Exposure'!CW17</f>
        <v>1.6</v>
      </c>
      <c r="I15" s="85">
        <f>'Hazard &amp; Exposure'!AL17</f>
        <v>0.1</v>
      </c>
      <c r="J15" s="85">
        <f>'Hazard &amp; Exposure'!AM17</f>
        <v>0</v>
      </c>
      <c r="K15" s="85">
        <f>'Hazard &amp; Exposure'!AN17</f>
        <v>0</v>
      </c>
      <c r="L15" s="85">
        <f>'Hazard &amp; Exposure'!AO17</f>
        <v>0</v>
      </c>
      <c r="M15" s="85">
        <f>'Hazard &amp; Exposure'!AP17</f>
        <v>5.3</v>
      </c>
      <c r="N15" s="85">
        <f>'Hazard &amp; Exposure'!AS17</f>
        <v>0</v>
      </c>
      <c r="O15" s="85">
        <f>'Hazard &amp; Exposure'!CV17</f>
        <v>3.8</v>
      </c>
      <c r="P15" s="79">
        <f>'Hazard &amp; Exposure'!CZ17</f>
        <v>0.2</v>
      </c>
      <c r="Q15" s="85">
        <f>'Hazard &amp; Exposure'!CX17</f>
        <v>0.4</v>
      </c>
      <c r="R15" s="85">
        <f>'Hazard &amp; Exposure'!CY17</f>
        <v>0</v>
      </c>
      <c r="S15" s="79">
        <f t="shared" si="2"/>
        <v>0.8</v>
      </c>
      <c r="T15" s="79">
        <f>Vulnerability!O17</f>
        <v>0.7</v>
      </c>
      <c r="U15" s="132">
        <f>Vulnerability!E17</f>
        <v>0.2</v>
      </c>
      <c r="V15" s="132">
        <f>Vulnerability!H17</f>
        <v>2.4</v>
      </c>
      <c r="W15" s="132">
        <f>Vulnerability!N17</f>
        <v>0</v>
      </c>
      <c r="X15" s="79">
        <f>Vulnerability!AM17</f>
        <v>0.9</v>
      </c>
      <c r="Y15" s="132">
        <f>Vulnerability!T17</f>
        <v>1.2</v>
      </c>
      <c r="Z15" s="131">
        <f>Vulnerability!AB17</f>
        <v>0.2</v>
      </c>
      <c r="AA15" s="131">
        <f>Vulnerability!AE17</f>
        <v>0.5</v>
      </c>
      <c r="AB15" s="131">
        <f>Vulnerability!AH17</f>
        <v>0</v>
      </c>
      <c r="AC15" s="131">
        <f>Vulnerability!AK17</f>
        <v>1.2</v>
      </c>
      <c r="AD15" s="132">
        <f>Vulnerability!AL17</f>
        <v>0.5</v>
      </c>
      <c r="AE15" s="79">
        <f t="shared" si="3"/>
        <v>2.9</v>
      </c>
      <c r="AF15" s="79">
        <f>'Lack of Coping Capacity'!H17</f>
        <v>4.3</v>
      </c>
      <c r="AG15" s="137">
        <f>'Lack of Coping Capacity'!D17</f>
        <v>3.8</v>
      </c>
      <c r="AH15" s="137">
        <f>'Lack of Coping Capacity'!G17</f>
        <v>4.8</v>
      </c>
      <c r="AI15" s="79">
        <f>'Lack of Coping Capacity'!AA17</f>
        <v>1.1000000000000001</v>
      </c>
      <c r="AJ15" s="137">
        <f>'Lack of Coping Capacity'!M17</f>
        <v>0.8</v>
      </c>
      <c r="AK15" s="137">
        <f>'Lack of Coping Capacity'!R17</f>
        <v>0</v>
      </c>
      <c r="AL15" s="137">
        <f>'Lack of Coping Capacity'!Z17</f>
        <v>2.6</v>
      </c>
      <c r="AM15" s="82">
        <f>'Imputed and missing data hidden'!BU13</f>
        <v>16</v>
      </c>
      <c r="AN15" s="83">
        <f t="shared" si="4"/>
        <v>0.31372549019607843</v>
      </c>
      <c r="AO15" s="82" t="str">
        <f t="shared" si="5"/>
        <v/>
      </c>
      <c r="AP15" s="84">
        <f>'Indicator Date hidden2'!BV14</f>
        <v>0.25</v>
      </c>
    </row>
    <row r="16" spans="1:42">
      <c r="A16" s="77" t="str">
        <f>'Indicator Data'!A18</f>
        <v>Bangladesh</v>
      </c>
      <c r="B16" s="77" t="str">
        <f>'Indicator Data'!B18</f>
        <v>BGD</v>
      </c>
      <c r="C16" s="79">
        <f t="shared" si="6"/>
        <v>5.8</v>
      </c>
      <c r="D16" s="79" t="str">
        <f t="shared" si="7"/>
        <v>High</v>
      </c>
      <c r="E16" s="80">
        <f t="shared" si="0"/>
        <v>26</v>
      </c>
      <c r="F16" s="81">
        <f>VLOOKUP($B16,'Lack of Reliability Index'!$A$2:$H$192,8,FALSE)</f>
        <v>1.0352941176470569</v>
      </c>
      <c r="G16" s="79">
        <f t="shared" si="1"/>
        <v>6.5</v>
      </c>
      <c r="H16" s="79">
        <f>'Hazard &amp; Exposure'!CW18</f>
        <v>8.3000000000000007</v>
      </c>
      <c r="I16" s="85">
        <f>'Hazard &amp; Exposure'!AL18</f>
        <v>8.9</v>
      </c>
      <c r="J16" s="85">
        <f>'Hazard &amp; Exposure'!AM18</f>
        <v>9.9</v>
      </c>
      <c r="K16" s="85">
        <f>'Hazard &amp; Exposure'!AN18</f>
        <v>8.1</v>
      </c>
      <c r="L16" s="85">
        <f>'Hazard &amp; Exposure'!AO18</f>
        <v>7.9</v>
      </c>
      <c r="M16" s="85">
        <f>'Hazard &amp; Exposure'!AP18</f>
        <v>8.9</v>
      </c>
      <c r="N16" s="85">
        <f>'Hazard &amp; Exposure'!AS18</f>
        <v>4.5</v>
      </c>
      <c r="O16" s="85">
        <f>'Hazard &amp; Exposure'!CV18</f>
        <v>7.4</v>
      </c>
      <c r="P16" s="79">
        <f>'Hazard &amp; Exposure'!CZ18</f>
        <v>3.5</v>
      </c>
      <c r="Q16" s="85">
        <f>'Hazard &amp; Exposure'!CX18</f>
        <v>3.9</v>
      </c>
      <c r="R16" s="85">
        <f>'Hazard &amp; Exposure'!CY18</f>
        <v>3.1</v>
      </c>
      <c r="S16" s="79">
        <f t="shared" si="2"/>
        <v>6.1</v>
      </c>
      <c r="T16" s="79">
        <f>Vulnerability!O18</f>
        <v>4.5999999999999996</v>
      </c>
      <c r="U16" s="132">
        <f>Vulnerability!E18</f>
        <v>6.3</v>
      </c>
      <c r="V16" s="132">
        <f>Vulnerability!H18</f>
        <v>4.4000000000000004</v>
      </c>
      <c r="W16" s="132">
        <f>Vulnerability!N18</f>
        <v>1.3</v>
      </c>
      <c r="X16" s="79">
        <f>Vulnerability!AM18</f>
        <v>7.3</v>
      </c>
      <c r="Y16" s="132">
        <f>Vulnerability!T18</f>
        <v>8.1</v>
      </c>
      <c r="Z16" s="131">
        <f>Vulnerability!AB18</f>
        <v>1.9</v>
      </c>
      <c r="AA16" s="131">
        <f>Vulnerability!AE18</f>
        <v>3.6</v>
      </c>
      <c r="AB16" s="131">
        <f>Vulnerability!AH18</f>
        <v>10</v>
      </c>
      <c r="AC16" s="131">
        <f>Vulnerability!AK18</f>
        <v>3.7</v>
      </c>
      <c r="AD16" s="132">
        <f>Vulnerability!AL18</f>
        <v>6.2</v>
      </c>
      <c r="AE16" s="79">
        <f t="shared" si="3"/>
        <v>4.8</v>
      </c>
      <c r="AF16" s="79">
        <f>'Lack of Coping Capacity'!H18</f>
        <v>5.0999999999999996</v>
      </c>
      <c r="AG16" s="137">
        <f>'Lack of Coping Capacity'!D18</f>
        <v>3</v>
      </c>
      <c r="AH16" s="137">
        <f>'Lack of Coping Capacity'!G18</f>
        <v>7.1</v>
      </c>
      <c r="AI16" s="79">
        <f>'Lack of Coping Capacity'!AA18</f>
        <v>4.4000000000000004</v>
      </c>
      <c r="AJ16" s="137">
        <f>'Lack of Coping Capacity'!M18</f>
        <v>3.9</v>
      </c>
      <c r="AK16" s="137">
        <f>'Lack of Coping Capacity'!R18</f>
        <v>4.4000000000000004</v>
      </c>
      <c r="AL16" s="137">
        <f>'Lack of Coping Capacity'!Z18</f>
        <v>4.9000000000000004</v>
      </c>
      <c r="AM16" s="82">
        <f>'Imputed and missing data hidden'!BU14</f>
        <v>3</v>
      </c>
      <c r="AN16" s="83">
        <f t="shared" si="4"/>
        <v>5.8823529411764705E-2</v>
      </c>
      <c r="AO16" s="82" t="str">
        <f t="shared" si="5"/>
        <v/>
      </c>
      <c r="AP16" s="84">
        <f>'Indicator Date hidden2'!BV15</f>
        <v>4.4117647058823532E-2</v>
      </c>
    </row>
    <row r="17" spans="1:42">
      <c r="A17" s="77" t="str">
        <f>'Indicator Data'!A19</f>
        <v>Barbados</v>
      </c>
      <c r="B17" s="77" t="str">
        <f>'Indicator Data'!B19</f>
        <v>BRB</v>
      </c>
      <c r="C17" s="79">
        <f t="shared" si="6"/>
        <v>2.1</v>
      </c>
      <c r="D17" s="79" t="str">
        <f t="shared" si="7"/>
        <v>Very Low</v>
      </c>
      <c r="E17" s="80">
        <f t="shared" si="0"/>
        <v>161</v>
      </c>
      <c r="F17" s="81">
        <f>VLOOKUP($B17,'Lack of Reliability Index'!$A$2:$H$192,8,FALSE)</f>
        <v>6.4587570621468924</v>
      </c>
      <c r="G17" s="79">
        <f t="shared" si="1"/>
        <v>2.2000000000000002</v>
      </c>
      <c r="H17" s="79">
        <f>'Hazard &amp; Exposure'!CW19</f>
        <v>3.9</v>
      </c>
      <c r="I17" s="85">
        <f>'Hazard &amp; Exposure'!AL19</f>
        <v>5.4</v>
      </c>
      <c r="J17" s="85">
        <f>'Hazard &amp; Exposure'!AM19</f>
        <v>0</v>
      </c>
      <c r="K17" s="85">
        <f>'Hazard &amp; Exposure'!AN19</f>
        <v>3.7</v>
      </c>
      <c r="L17" s="85">
        <f>'Hazard &amp; Exposure'!AO19</f>
        <v>8.1</v>
      </c>
      <c r="M17" s="85">
        <f>'Hazard &amp; Exposure'!AP19</f>
        <v>1.5</v>
      </c>
      <c r="N17" s="85">
        <f>'Hazard &amp; Exposure'!AS19</f>
        <v>0.5</v>
      </c>
      <c r="O17" s="85">
        <f>'Hazard &amp; Exposure'!CV19</f>
        <v>4.0999999999999996</v>
      </c>
      <c r="P17" s="79">
        <f>'Hazard &amp; Exposure'!CZ19</f>
        <v>0</v>
      </c>
      <c r="Q17" s="85">
        <f>'Hazard &amp; Exposure'!CX19</f>
        <v>0</v>
      </c>
      <c r="R17" s="85">
        <f>'Hazard &amp; Exposure'!CY19</f>
        <v>0</v>
      </c>
      <c r="S17" s="79">
        <f t="shared" si="2"/>
        <v>1.6</v>
      </c>
      <c r="T17" s="79">
        <f>Vulnerability!O19</f>
        <v>2.4</v>
      </c>
      <c r="U17" s="132">
        <f>Vulnerability!E19</f>
        <v>2.6</v>
      </c>
      <c r="V17" s="132">
        <f>Vulnerability!H19</f>
        <v>3.9</v>
      </c>
      <c r="W17" s="132">
        <f>Vulnerability!N19</f>
        <v>0.3</v>
      </c>
      <c r="X17" s="79">
        <f>Vulnerability!AM19</f>
        <v>0.8</v>
      </c>
      <c r="Y17" s="132">
        <f>Vulnerability!T19</f>
        <v>0.8</v>
      </c>
      <c r="Z17" s="131">
        <f>Vulnerability!AB19</f>
        <v>0.6</v>
      </c>
      <c r="AA17" s="131">
        <f>Vulnerability!AE19</f>
        <v>0.8</v>
      </c>
      <c r="AB17" s="131">
        <f>Vulnerability!AH19</f>
        <v>0</v>
      </c>
      <c r="AC17" s="131">
        <f>Vulnerability!AK19</f>
        <v>1.3</v>
      </c>
      <c r="AD17" s="132">
        <f>Vulnerability!AL19</f>
        <v>0.7</v>
      </c>
      <c r="AE17" s="79">
        <f t="shared" si="3"/>
        <v>2.5</v>
      </c>
      <c r="AF17" s="79">
        <f>'Lack of Coping Capacity'!H19</f>
        <v>3.2</v>
      </c>
      <c r="AG17" s="137">
        <f>'Lack of Coping Capacity'!D19</f>
        <v>2.7</v>
      </c>
      <c r="AH17" s="137">
        <f>'Lack of Coping Capacity'!G19</f>
        <v>3.6</v>
      </c>
      <c r="AI17" s="79">
        <f>'Lack of Coping Capacity'!AA19</f>
        <v>1.8</v>
      </c>
      <c r="AJ17" s="137">
        <f>'Lack of Coping Capacity'!M19</f>
        <v>1.9</v>
      </c>
      <c r="AK17" s="137">
        <f>'Lack of Coping Capacity'!R19</f>
        <v>0.2</v>
      </c>
      <c r="AL17" s="137">
        <f>'Lack of Coping Capacity'!Z19</f>
        <v>3.2</v>
      </c>
      <c r="AM17" s="82">
        <f>'Imputed and missing data hidden'!BU15</f>
        <v>11</v>
      </c>
      <c r="AN17" s="83">
        <f t="shared" si="4"/>
        <v>0.21568627450980393</v>
      </c>
      <c r="AO17" s="82" t="str">
        <f t="shared" si="5"/>
        <v/>
      </c>
      <c r="AP17" s="84">
        <f>'Indicator Date hidden2'!BV16</f>
        <v>0.66101694915254239</v>
      </c>
    </row>
    <row r="18" spans="1:42">
      <c r="A18" s="77" t="str">
        <f>'Indicator Data'!A20</f>
        <v>Belarus</v>
      </c>
      <c r="B18" s="77" t="str">
        <f>'Indicator Data'!B20</f>
        <v>BLR</v>
      </c>
      <c r="C18" s="79">
        <f t="shared" si="6"/>
        <v>1.8</v>
      </c>
      <c r="D18" s="79" t="str">
        <f t="shared" si="7"/>
        <v>Very Low</v>
      </c>
      <c r="E18" s="80">
        <f t="shared" si="0"/>
        <v>173</v>
      </c>
      <c r="F18" s="81">
        <f>VLOOKUP($B18,'Lack of Reliability Index'!$A$2:$H$192,8,FALSE)</f>
        <v>3.2516129032258068</v>
      </c>
      <c r="G18" s="79">
        <f t="shared" si="1"/>
        <v>0.9</v>
      </c>
      <c r="H18" s="79">
        <f>'Hazard &amp; Exposure'!CW20</f>
        <v>1.7</v>
      </c>
      <c r="I18" s="85">
        <f>'Hazard &amp; Exposure'!AL20</f>
        <v>0.1</v>
      </c>
      <c r="J18" s="85">
        <f>'Hazard &amp; Exposure'!AM20</f>
        <v>5.8</v>
      </c>
      <c r="K18" s="85">
        <f>'Hazard &amp; Exposure'!AN20</f>
        <v>0</v>
      </c>
      <c r="L18" s="85">
        <f>'Hazard &amp; Exposure'!AO20</f>
        <v>0</v>
      </c>
      <c r="M18" s="85">
        <f>'Hazard &amp; Exposure'!AP20</f>
        <v>0</v>
      </c>
      <c r="N18" s="85">
        <f>'Hazard &amp; Exposure'!AS20</f>
        <v>2.1</v>
      </c>
      <c r="O18" s="85">
        <f>'Hazard &amp; Exposure'!CV20</f>
        <v>2.2000000000000002</v>
      </c>
      <c r="P18" s="79">
        <f>'Hazard &amp; Exposure'!CZ20</f>
        <v>0.1</v>
      </c>
      <c r="Q18" s="85">
        <f>'Hazard &amp; Exposure'!CX20</f>
        <v>0.1</v>
      </c>
      <c r="R18" s="85">
        <f>'Hazard &amp; Exposure'!CY20</f>
        <v>0</v>
      </c>
      <c r="S18" s="79">
        <f t="shared" si="2"/>
        <v>2.2000000000000002</v>
      </c>
      <c r="T18" s="79">
        <f>Vulnerability!O20</f>
        <v>1.3</v>
      </c>
      <c r="U18" s="132">
        <f>Vulnerability!E20</f>
        <v>2</v>
      </c>
      <c r="V18" s="132">
        <f>Vulnerability!H20</f>
        <v>0.7</v>
      </c>
      <c r="W18" s="132">
        <f>Vulnerability!N20</f>
        <v>0.3</v>
      </c>
      <c r="X18" s="79">
        <f>Vulnerability!AM20</f>
        <v>3.1</v>
      </c>
      <c r="Y18" s="132">
        <f>Vulnerability!T20</f>
        <v>5.0999999999999996</v>
      </c>
      <c r="Z18" s="131">
        <f>Vulnerability!AB20</f>
        <v>0.4</v>
      </c>
      <c r="AA18" s="131">
        <f>Vulnerability!AE20</f>
        <v>0.2</v>
      </c>
      <c r="AB18" s="131">
        <f>Vulnerability!AH20</f>
        <v>0</v>
      </c>
      <c r="AC18" s="131">
        <f>Vulnerability!AK20</f>
        <v>0.8</v>
      </c>
      <c r="AD18" s="132">
        <f>Vulnerability!AL20</f>
        <v>0.4</v>
      </c>
      <c r="AE18" s="79">
        <f t="shared" si="3"/>
        <v>3</v>
      </c>
      <c r="AF18" s="79">
        <f>'Lack of Coping Capacity'!H20</f>
        <v>4.7</v>
      </c>
      <c r="AG18" s="137">
        <f>'Lack of Coping Capacity'!D20</f>
        <v>2.8</v>
      </c>
      <c r="AH18" s="137">
        <f>'Lack of Coping Capacity'!G20</f>
        <v>6.5</v>
      </c>
      <c r="AI18" s="79">
        <f>'Lack of Coping Capacity'!AA20</f>
        <v>0.9</v>
      </c>
      <c r="AJ18" s="137">
        <f>'Lack of Coping Capacity'!M20</f>
        <v>1.2</v>
      </c>
      <c r="AK18" s="137">
        <f>'Lack of Coping Capacity'!R20</f>
        <v>0.1</v>
      </c>
      <c r="AL18" s="137">
        <f>'Lack of Coping Capacity'!Z20</f>
        <v>1.4</v>
      </c>
      <c r="AM18" s="82">
        <f>'Imputed and missing data hidden'!BU16</f>
        <v>8</v>
      </c>
      <c r="AN18" s="83">
        <f t="shared" si="4"/>
        <v>0.15686274509803921</v>
      </c>
      <c r="AO18" s="82" t="str">
        <f t="shared" si="5"/>
        <v/>
      </c>
      <c r="AP18" s="84">
        <f>'Indicator Date hidden2'!BV17</f>
        <v>0.20967741935483872</v>
      </c>
    </row>
    <row r="19" spans="1:42">
      <c r="A19" s="77" t="str">
        <f>'Indicator Data'!A21</f>
        <v>Belgium</v>
      </c>
      <c r="B19" s="77" t="str">
        <f>'Indicator Data'!B21</f>
        <v>BEL</v>
      </c>
      <c r="C19" s="79">
        <f t="shared" si="6"/>
        <v>2.1</v>
      </c>
      <c r="D19" s="79" t="str">
        <f t="shared" si="7"/>
        <v>Very Low</v>
      </c>
      <c r="E19" s="80">
        <f t="shared" si="0"/>
        <v>161</v>
      </c>
      <c r="F19" s="81">
        <f>VLOOKUP($B19,'Lack of Reliability Index'!$A$2:$H$192,8,FALSE)</f>
        <v>3.8222222222222229</v>
      </c>
      <c r="G19" s="79">
        <f t="shared" si="1"/>
        <v>2.1</v>
      </c>
      <c r="H19" s="79">
        <f>'Hazard &amp; Exposure'!CW21</f>
        <v>3.4</v>
      </c>
      <c r="I19" s="85">
        <f>'Hazard &amp; Exposure'!AL21</f>
        <v>2.9</v>
      </c>
      <c r="J19" s="85">
        <f>'Hazard &amp; Exposure'!AM21</f>
        <v>6.2</v>
      </c>
      <c r="K19" s="85">
        <f>'Hazard &amp; Exposure'!AN21</f>
        <v>0</v>
      </c>
      <c r="L19" s="85">
        <f>'Hazard &amp; Exposure'!AO21</f>
        <v>0</v>
      </c>
      <c r="M19" s="85">
        <f>'Hazard &amp; Exposure'!AP21</f>
        <v>7.7</v>
      </c>
      <c r="N19" s="85">
        <f>'Hazard &amp; Exposure'!AS21</f>
        <v>1.3</v>
      </c>
      <c r="O19" s="85">
        <f>'Hazard &amp; Exposure'!CV21</f>
        <v>1.5</v>
      </c>
      <c r="P19" s="79">
        <f>'Hazard &amp; Exposure'!CZ21</f>
        <v>0.6</v>
      </c>
      <c r="Q19" s="85">
        <f>'Hazard &amp; Exposure'!CX21</f>
        <v>0.3</v>
      </c>
      <c r="R19" s="85">
        <f>'Hazard &amp; Exposure'!CY21</f>
        <v>0.9</v>
      </c>
      <c r="S19" s="79">
        <f t="shared" si="2"/>
        <v>2.6</v>
      </c>
      <c r="T19" s="79">
        <f>Vulnerability!O21</f>
        <v>0.2</v>
      </c>
      <c r="U19" s="132">
        <f>Vulnerability!E21</f>
        <v>0</v>
      </c>
      <c r="V19" s="132">
        <f>Vulnerability!H21</f>
        <v>0.5</v>
      </c>
      <c r="W19" s="132">
        <f>Vulnerability!N21</f>
        <v>0.4</v>
      </c>
      <c r="X19" s="79">
        <f>Vulnerability!AM21</f>
        <v>4.5</v>
      </c>
      <c r="Y19" s="132">
        <f>Vulnerability!T21</f>
        <v>7.2</v>
      </c>
      <c r="Z19" s="131">
        <f>Vulnerability!AB21</f>
        <v>0.2</v>
      </c>
      <c r="AA19" s="131">
        <f>Vulnerability!AE21</f>
        <v>0.3</v>
      </c>
      <c r="AB19" s="131">
        <f>Vulnerability!AH21</f>
        <v>0</v>
      </c>
      <c r="AC19" s="131">
        <f>Vulnerability!AK21</f>
        <v>0</v>
      </c>
      <c r="AD19" s="132">
        <f>Vulnerability!AL21</f>
        <v>0.1</v>
      </c>
      <c r="AE19" s="79">
        <f t="shared" si="3"/>
        <v>1.7</v>
      </c>
      <c r="AF19" s="79">
        <f>'Lack of Coping Capacity'!H21</f>
        <v>2.6</v>
      </c>
      <c r="AG19" s="137" t="str">
        <f>'Lack of Coping Capacity'!D21</f>
        <v>x</v>
      </c>
      <c r="AH19" s="137">
        <f>'Lack of Coping Capacity'!G21</f>
        <v>2.6</v>
      </c>
      <c r="AI19" s="79">
        <f>'Lack of Coping Capacity'!AA21</f>
        <v>0.7</v>
      </c>
      <c r="AJ19" s="137">
        <f>'Lack of Coping Capacity'!M21</f>
        <v>1.9</v>
      </c>
      <c r="AK19" s="137">
        <f>'Lack of Coping Capacity'!R21</f>
        <v>0</v>
      </c>
      <c r="AL19" s="137">
        <f>'Lack of Coping Capacity'!Z21</f>
        <v>0.3</v>
      </c>
      <c r="AM19" s="82">
        <f>'Imputed and missing data hidden'!BU17</f>
        <v>9</v>
      </c>
      <c r="AN19" s="83">
        <f t="shared" si="4"/>
        <v>0.17647058823529413</v>
      </c>
      <c r="AO19" s="82" t="str">
        <f t="shared" si="5"/>
        <v/>
      </c>
      <c r="AP19" s="84">
        <f>'Indicator Date hidden2'!BV18</f>
        <v>0.26666666666666666</v>
      </c>
    </row>
    <row r="20" spans="1:42">
      <c r="A20" s="77" t="str">
        <f>'Indicator Data'!A22</f>
        <v>Belize</v>
      </c>
      <c r="B20" s="77" t="str">
        <f>'Indicator Data'!B22</f>
        <v>BLZ</v>
      </c>
      <c r="C20" s="79">
        <f t="shared" si="6"/>
        <v>3.7</v>
      </c>
      <c r="D20" s="79" t="str">
        <f t="shared" si="7"/>
        <v>Medium</v>
      </c>
      <c r="E20" s="80">
        <f t="shared" si="0"/>
        <v>79</v>
      </c>
      <c r="F20" s="81">
        <f>VLOOKUP($B20,'Lack of Reliability Index'!$A$2:$H$192,8,FALSE)</f>
        <v>4.2666666666666675</v>
      </c>
      <c r="G20" s="79">
        <f t="shared" si="1"/>
        <v>2.1</v>
      </c>
      <c r="H20" s="79">
        <f>'Hazard &amp; Exposure'!CW22</f>
        <v>3.7</v>
      </c>
      <c r="I20" s="85">
        <f>'Hazard &amp; Exposure'!AL22</f>
        <v>2</v>
      </c>
      <c r="J20" s="85">
        <f>'Hazard &amp; Exposure'!AM22</f>
        <v>2.2000000000000002</v>
      </c>
      <c r="K20" s="85">
        <f>'Hazard &amp; Exposure'!AN22</f>
        <v>3</v>
      </c>
      <c r="L20" s="85">
        <f>'Hazard &amp; Exposure'!AO22</f>
        <v>5</v>
      </c>
      <c r="M20" s="85">
        <f>'Hazard &amp; Exposure'!AP22</f>
        <v>6</v>
      </c>
      <c r="N20" s="85">
        <f>'Hazard &amp; Exposure'!AS22</f>
        <v>2.1</v>
      </c>
      <c r="O20" s="85">
        <f>'Hazard &amp; Exposure'!CV22</f>
        <v>4.3</v>
      </c>
      <c r="P20" s="79">
        <f>'Hazard &amp; Exposure'!CZ22</f>
        <v>0.1</v>
      </c>
      <c r="Q20" s="85">
        <f>'Hazard &amp; Exposure'!CX22</f>
        <v>0.1</v>
      </c>
      <c r="R20" s="85">
        <f>'Hazard &amp; Exposure'!CY22</f>
        <v>0</v>
      </c>
      <c r="S20" s="79">
        <f t="shared" si="2"/>
        <v>4.9000000000000004</v>
      </c>
      <c r="T20" s="79">
        <f>Vulnerability!O22</f>
        <v>4.3</v>
      </c>
      <c r="U20" s="132">
        <f>Vulnerability!E22</f>
        <v>4.3</v>
      </c>
      <c r="V20" s="132">
        <f>Vulnerability!H22</f>
        <v>6.1</v>
      </c>
      <c r="W20" s="132">
        <f>Vulnerability!N22</f>
        <v>2.4</v>
      </c>
      <c r="X20" s="79">
        <f>Vulnerability!AM22</f>
        <v>5.5</v>
      </c>
      <c r="Y20" s="132">
        <f>Vulnerability!T22</f>
        <v>5.5</v>
      </c>
      <c r="Z20" s="131">
        <f>Vulnerability!AB22</f>
        <v>0.7</v>
      </c>
      <c r="AA20" s="131">
        <f>Vulnerability!AE22</f>
        <v>0.9</v>
      </c>
      <c r="AB20" s="131">
        <f>Vulnerability!AH22</f>
        <v>10</v>
      </c>
      <c r="AC20" s="131">
        <f>Vulnerability!AK22</f>
        <v>1.8</v>
      </c>
      <c r="AD20" s="132">
        <f>Vulnerability!AL22</f>
        <v>5.4</v>
      </c>
      <c r="AE20" s="79">
        <f t="shared" si="3"/>
        <v>4.9000000000000004</v>
      </c>
      <c r="AF20" s="79">
        <f>'Lack of Coping Capacity'!H22</f>
        <v>5.7</v>
      </c>
      <c r="AG20" s="137" t="str">
        <f>'Lack of Coping Capacity'!D22</f>
        <v>x</v>
      </c>
      <c r="AH20" s="137">
        <f>'Lack of Coping Capacity'!G22</f>
        <v>5.7</v>
      </c>
      <c r="AI20" s="79">
        <f>'Lack of Coping Capacity'!AA22</f>
        <v>3.9</v>
      </c>
      <c r="AJ20" s="137">
        <f>'Lack of Coping Capacity'!M22</f>
        <v>3.6</v>
      </c>
      <c r="AK20" s="137">
        <f>'Lack of Coping Capacity'!R22</f>
        <v>3</v>
      </c>
      <c r="AL20" s="137">
        <f>'Lack of Coping Capacity'!Z22</f>
        <v>5.0999999999999996</v>
      </c>
      <c r="AM20" s="82">
        <f>'Imputed and missing data hidden'!BU18</f>
        <v>9</v>
      </c>
      <c r="AN20" s="83">
        <f t="shared" si="4"/>
        <v>0.17647058823529413</v>
      </c>
      <c r="AO20" s="82" t="str">
        <f t="shared" si="5"/>
        <v/>
      </c>
      <c r="AP20" s="84">
        <f>'Indicator Date hidden2'!BV19</f>
        <v>0.35</v>
      </c>
    </row>
    <row r="21" spans="1:42">
      <c r="A21" s="77" t="str">
        <f>'Indicator Data'!A23</f>
        <v>Benin</v>
      </c>
      <c r="B21" s="77" t="str">
        <f>'Indicator Data'!B23</f>
        <v>BEN</v>
      </c>
      <c r="C21" s="79">
        <f t="shared" si="6"/>
        <v>5.0999999999999996</v>
      </c>
      <c r="D21" s="79" t="str">
        <f t="shared" si="7"/>
        <v>High</v>
      </c>
      <c r="E21" s="80">
        <f t="shared" si="0"/>
        <v>39</v>
      </c>
      <c r="F21" s="81">
        <f>VLOOKUP($B21,'Lack of Reliability Index'!$A$2:$H$192,8,FALSE)</f>
        <v>1.0396135265700472</v>
      </c>
      <c r="G21" s="79">
        <f t="shared" si="1"/>
        <v>4</v>
      </c>
      <c r="H21" s="79">
        <f>'Hazard &amp; Exposure'!CW23</f>
        <v>3.2</v>
      </c>
      <c r="I21" s="85">
        <f>'Hazard &amp; Exposure'!AL23</f>
        <v>0.1</v>
      </c>
      <c r="J21" s="85">
        <f>'Hazard &amp; Exposure'!AM23</f>
        <v>6.6</v>
      </c>
      <c r="K21" s="85">
        <f>'Hazard &amp; Exposure'!AN23</f>
        <v>0</v>
      </c>
      <c r="L21" s="85">
        <f>'Hazard &amp; Exposure'!AO23</f>
        <v>0</v>
      </c>
      <c r="M21" s="85">
        <f>'Hazard &amp; Exposure'!AP23</f>
        <v>1.9</v>
      </c>
      <c r="N21" s="85">
        <f>'Hazard &amp; Exposure'!AS23</f>
        <v>0.9</v>
      </c>
      <c r="O21" s="85">
        <f>'Hazard &amp; Exposure'!CV23</f>
        <v>7.7</v>
      </c>
      <c r="P21" s="79">
        <f>'Hazard &amp; Exposure'!CZ23</f>
        <v>4.7</v>
      </c>
      <c r="Q21" s="85">
        <f>'Hazard &amp; Exposure'!CX23</f>
        <v>4.5999999999999996</v>
      </c>
      <c r="R21" s="85">
        <f>'Hazard &amp; Exposure'!CY23</f>
        <v>4.8</v>
      </c>
      <c r="S21" s="79">
        <f t="shared" si="2"/>
        <v>5.0999999999999996</v>
      </c>
      <c r="T21" s="79">
        <f>Vulnerability!O23</f>
        <v>6.3</v>
      </c>
      <c r="U21" s="132">
        <f>Vulnerability!E23</f>
        <v>8.8000000000000007</v>
      </c>
      <c r="V21" s="132">
        <f>Vulnerability!H23</f>
        <v>5.6</v>
      </c>
      <c r="W21" s="132">
        <f>Vulnerability!N23</f>
        <v>2</v>
      </c>
      <c r="X21" s="79">
        <f>Vulnerability!AM23</f>
        <v>3.7</v>
      </c>
      <c r="Y21" s="132">
        <f>Vulnerability!T23</f>
        <v>4.0999999999999996</v>
      </c>
      <c r="Z21" s="131">
        <f>Vulnerability!AB23</f>
        <v>4.2</v>
      </c>
      <c r="AA21" s="131">
        <f>Vulnerability!AE23</f>
        <v>5.3</v>
      </c>
      <c r="AB21" s="131">
        <f>Vulnerability!AH23</f>
        <v>0.1</v>
      </c>
      <c r="AC21" s="131">
        <f>Vulnerability!AK23</f>
        <v>2.5</v>
      </c>
      <c r="AD21" s="132">
        <f>Vulnerability!AL23</f>
        <v>3.3</v>
      </c>
      <c r="AE21" s="79">
        <f t="shared" si="3"/>
        <v>6.4</v>
      </c>
      <c r="AF21" s="79">
        <f>'Lack of Coping Capacity'!H23</f>
        <v>5.5</v>
      </c>
      <c r="AG21" s="137">
        <f>'Lack of Coping Capacity'!D23</f>
        <v>5.5</v>
      </c>
      <c r="AH21" s="137">
        <f>'Lack of Coping Capacity'!G23</f>
        <v>5.5</v>
      </c>
      <c r="AI21" s="79">
        <f>'Lack of Coping Capacity'!AA23</f>
        <v>7.2</v>
      </c>
      <c r="AJ21" s="137">
        <f>'Lack of Coping Capacity'!M23</f>
        <v>6.1</v>
      </c>
      <c r="AK21" s="137">
        <f>'Lack of Coping Capacity'!R23</f>
        <v>8.1</v>
      </c>
      <c r="AL21" s="137">
        <f>'Lack of Coping Capacity'!Z23</f>
        <v>7.4</v>
      </c>
      <c r="AM21" s="82">
        <f>'Imputed and missing data hidden'!BU19</f>
        <v>1</v>
      </c>
      <c r="AN21" s="83">
        <f t="shared" si="4"/>
        <v>1.9607843137254902E-2</v>
      </c>
      <c r="AO21" s="82" t="str">
        <f t="shared" si="5"/>
        <v/>
      </c>
      <c r="AP21" s="84">
        <f>'Indicator Date hidden2'!BV20</f>
        <v>0.14492753623188406</v>
      </c>
    </row>
    <row r="22" spans="1:42">
      <c r="A22" s="77" t="str">
        <f>'Indicator Data'!A24</f>
        <v>Bhutan</v>
      </c>
      <c r="B22" s="77" t="str">
        <f>'Indicator Data'!B24</f>
        <v>BTN</v>
      </c>
      <c r="C22" s="79">
        <f t="shared" si="6"/>
        <v>2.6</v>
      </c>
      <c r="D22" s="79" t="str">
        <f t="shared" si="7"/>
        <v>Low</v>
      </c>
      <c r="E22" s="80">
        <f t="shared" si="0"/>
        <v>131</v>
      </c>
      <c r="F22" s="81">
        <f>VLOOKUP($B22,'Lack of Reliability Index'!$A$2:$H$192,8,FALSE)</f>
        <v>3.5166666666666657</v>
      </c>
      <c r="G22" s="79">
        <f t="shared" si="1"/>
        <v>1.6</v>
      </c>
      <c r="H22" s="79">
        <f>'Hazard &amp; Exposure'!CW24</f>
        <v>2.9</v>
      </c>
      <c r="I22" s="85">
        <f>'Hazard &amp; Exposure'!AL24</f>
        <v>6.8</v>
      </c>
      <c r="J22" s="85">
        <f>'Hazard &amp; Exposure'!AM24</f>
        <v>4.2</v>
      </c>
      <c r="K22" s="85">
        <f>'Hazard &amp; Exposure'!AN24</f>
        <v>0</v>
      </c>
      <c r="L22" s="85">
        <f>'Hazard &amp; Exposure'!AO24</f>
        <v>0</v>
      </c>
      <c r="M22" s="85">
        <f>'Hazard &amp; Exposure'!AP24</f>
        <v>0</v>
      </c>
      <c r="N22" s="85">
        <f>'Hazard &amp; Exposure'!AS24</f>
        <v>0</v>
      </c>
      <c r="O22" s="85">
        <f>'Hazard &amp; Exposure'!CV24</f>
        <v>5.7</v>
      </c>
      <c r="P22" s="79">
        <f>'Hazard &amp; Exposure'!CZ24</f>
        <v>0.1</v>
      </c>
      <c r="Q22" s="85">
        <f>'Hazard &amp; Exposure'!CX24</f>
        <v>0.1</v>
      </c>
      <c r="R22" s="85">
        <f>'Hazard &amp; Exposure'!CY24</f>
        <v>0</v>
      </c>
      <c r="S22" s="79">
        <f t="shared" si="2"/>
        <v>2.7</v>
      </c>
      <c r="T22" s="79">
        <f>Vulnerability!O24</f>
        <v>4</v>
      </c>
      <c r="U22" s="132">
        <f>Vulnerability!E24</f>
        <v>4.4000000000000004</v>
      </c>
      <c r="V22" s="132">
        <f>Vulnerability!H24</f>
        <v>2.7</v>
      </c>
      <c r="W22" s="132">
        <f>Vulnerability!N24</f>
        <v>4.5999999999999996</v>
      </c>
      <c r="X22" s="79">
        <f>Vulnerability!AM24</f>
        <v>1.1000000000000001</v>
      </c>
      <c r="Y22" s="132">
        <f>Vulnerability!T24</f>
        <v>0</v>
      </c>
      <c r="Z22" s="131">
        <f>Vulnerability!AB24</f>
        <v>1.5</v>
      </c>
      <c r="AA22" s="131">
        <f>Vulnerability!AE24</f>
        <v>2.2999999999999998</v>
      </c>
      <c r="AB22" s="131">
        <f>Vulnerability!AH24</f>
        <v>0</v>
      </c>
      <c r="AC22" s="131">
        <f>Vulnerability!AK24</f>
        <v>4.2</v>
      </c>
      <c r="AD22" s="132">
        <f>Vulnerability!AL24</f>
        <v>2.1</v>
      </c>
      <c r="AE22" s="79">
        <f t="shared" si="3"/>
        <v>4</v>
      </c>
      <c r="AF22" s="79">
        <f>'Lack of Coping Capacity'!H24</f>
        <v>4.0999999999999996</v>
      </c>
      <c r="AG22" s="137">
        <f>'Lack of Coping Capacity'!D24</f>
        <v>4.5</v>
      </c>
      <c r="AH22" s="137">
        <f>'Lack of Coping Capacity'!G24</f>
        <v>3.6</v>
      </c>
      <c r="AI22" s="79">
        <f>'Lack of Coping Capacity'!AA24</f>
        <v>3.9</v>
      </c>
      <c r="AJ22" s="137">
        <f>'Lack of Coping Capacity'!M24</f>
        <v>3</v>
      </c>
      <c r="AK22" s="137">
        <f>'Lack of Coping Capacity'!R24</f>
        <v>4.0999999999999996</v>
      </c>
      <c r="AL22" s="137">
        <f>'Lack of Coping Capacity'!Z24</f>
        <v>4.5999999999999996</v>
      </c>
      <c r="AM22" s="82">
        <f>'Imputed and missing data hidden'!BU20</f>
        <v>6</v>
      </c>
      <c r="AN22" s="83">
        <f t="shared" si="4"/>
        <v>0.11764705882352941</v>
      </c>
      <c r="AO22" s="82" t="str">
        <f t="shared" si="5"/>
        <v/>
      </c>
      <c r="AP22" s="84">
        <f>'Indicator Date hidden2'!BV21</f>
        <v>0.359375</v>
      </c>
    </row>
    <row r="23" spans="1:42">
      <c r="A23" s="77" t="str">
        <f>'Indicator Data'!A25</f>
        <v>Bolivia</v>
      </c>
      <c r="B23" s="77" t="str">
        <f>'Indicator Data'!B25</f>
        <v>BOL</v>
      </c>
      <c r="C23" s="79">
        <f t="shared" si="6"/>
        <v>3.8</v>
      </c>
      <c r="D23" s="79" t="str">
        <f t="shared" si="7"/>
        <v>Medium</v>
      </c>
      <c r="E23" s="80">
        <f t="shared" si="0"/>
        <v>78</v>
      </c>
      <c r="F23" s="81">
        <f>VLOOKUP($B23,'Lack of Reliability Index'!$A$2:$H$192,8,FALSE)</f>
        <v>3.7333333333333343</v>
      </c>
      <c r="G23" s="79">
        <f t="shared" si="1"/>
        <v>2.4</v>
      </c>
      <c r="H23" s="79">
        <f>'Hazard &amp; Exposure'!CW25</f>
        <v>4.0999999999999996</v>
      </c>
      <c r="I23" s="85">
        <f>'Hazard &amp; Exposure'!AL25</f>
        <v>7.1</v>
      </c>
      <c r="J23" s="85">
        <f>'Hazard &amp; Exposure'!AM25</f>
        <v>5.5</v>
      </c>
      <c r="K23" s="85">
        <f>'Hazard &amp; Exposure'!AN25</f>
        <v>0</v>
      </c>
      <c r="L23" s="85">
        <f>'Hazard &amp; Exposure'!AO25</f>
        <v>0</v>
      </c>
      <c r="M23" s="85">
        <f>'Hazard &amp; Exposure'!AP25</f>
        <v>0</v>
      </c>
      <c r="N23" s="85">
        <f>'Hazard &amp; Exposure'!AS25</f>
        <v>6.5</v>
      </c>
      <c r="O23" s="85">
        <f>'Hazard &amp; Exposure'!CV25</f>
        <v>5.3</v>
      </c>
      <c r="P23" s="79">
        <f>'Hazard &amp; Exposure'!CZ25</f>
        <v>0.3</v>
      </c>
      <c r="Q23" s="85">
        <f>'Hazard &amp; Exposure'!CX25</f>
        <v>0.5</v>
      </c>
      <c r="R23" s="85">
        <f>'Hazard &amp; Exposure'!CY25</f>
        <v>0</v>
      </c>
      <c r="S23" s="79">
        <f t="shared" si="2"/>
        <v>4.4000000000000004</v>
      </c>
      <c r="T23" s="79">
        <f>Vulnerability!O25</f>
        <v>4</v>
      </c>
      <c r="U23" s="132">
        <f>Vulnerability!E25</f>
        <v>5</v>
      </c>
      <c r="V23" s="132">
        <f>Vulnerability!H25</f>
        <v>4.8</v>
      </c>
      <c r="W23" s="132">
        <f>Vulnerability!N25</f>
        <v>1</v>
      </c>
      <c r="X23" s="79">
        <f>Vulnerability!AM25</f>
        <v>4.8</v>
      </c>
      <c r="Y23" s="132">
        <f>Vulnerability!T25</f>
        <v>3.8</v>
      </c>
      <c r="Z23" s="131">
        <f>Vulnerability!AB25</f>
        <v>0.8</v>
      </c>
      <c r="AA23" s="131">
        <f>Vulnerability!AE25</f>
        <v>1.3</v>
      </c>
      <c r="AB23" s="131">
        <f>Vulnerability!AH25</f>
        <v>9.4</v>
      </c>
      <c r="AC23" s="131">
        <f>Vulnerability!AK25</f>
        <v>6.2</v>
      </c>
      <c r="AD23" s="132">
        <f>Vulnerability!AL25</f>
        <v>5.7</v>
      </c>
      <c r="AE23" s="79">
        <f t="shared" si="3"/>
        <v>5.3</v>
      </c>
      <c r="AF23" s="79">
        <f>'Lack of Coping Capacity'!H25</f>
        <v>6.1</v>
      </c>
      <c r="AG23" s="137">
        <f>'Lack of Coping Capacity'!D25</f>
        <v>5.6</v>
      </c>
      <c r="AH23" s="137">
        <f>'Lack of Coping Capacity'!G25</f>
        <v>6.6</v>
      </c>
      <c r="AI23" s="79">
        <f>'Lack of Coping Capacity'!AA25</f>
        <v>4.3</v>
      </c>
      <c r="AJ23" s="137">
        <f>'Lack of Coping Capacity'!M25</f>
        <v>2.5</v>
      </c>
      <c r="AK23" s="137">
        <f>'Lack of Coping Capacity'!R25</f>
        <v>4.5999999999999996</v>
      </c>
      <c r="AL23" s="137">
        <f>'Lack of Coping Capacity'!Z25</f>
        <v>5.8</v>
      </c>
      <c r="AM23" s="82">
        <f>'Imputed and missing data hidden'!BU21</f>
        <v>4</v>
      </c>
      <c r="AN23" s="83">
        <f t="shared" si="4"/>
        <v>7.8431372549019607E-2</v>
      </c>
      <c r="AO23" s="82" t="str">
        <f t="shared" si="5"/>
        <v/>
      </c>
      <c r="AP23" s="84">
        <f>'Indicator Date hidden2'!BV22</f>
        <v>0.5</v>
      </c>
    </row>
    <row r="24" spans="1:42">
      <c r="A24" s="77" t="str">
        <f>'Indicator Data'!A26</f>
        <v>Bosnia and Herzegovina</v>
      </c>
      <c r="B24" s="77" t="str">
        <f>'Indicator Data'!B26</f>
        <v>BIH</v>
      </c>
      <c r="C24" s="79">
        <f t="shared" si="6"/>
        <v>3.1</v>
      </c>
      <c r="D24" s="79" t="str">
        <f t="shared" si="7"/>
        <v>Low</v>
      </c>
      <c r="E24" s="80">
        <f t="shared" si="0"/>
        <v>103</v>
      </c>
      <c r="F24" s="81">
        <f>VLOOKUP($B24,'Lack of Reliability Index'!$A$2:$H$192,8,FALSE)</f>
        <v>6.6666666666666679</v>
      </c>
      <c r="G24" s="79">
        <f t="shared" si="1"/>
        <v>1.6</v>
      </c>
      <c r="H24" s="79">
        <f>'Hazard &amp; Exposure'!CW26</f>
        <v>2.9</v>
      </c>
      <c r="I24" s="85">
        <f>'Hazard &amp; Exposure'!AL26</f>
        <v>6</v>
      </c>
      <c r="J24" s="85">
        <f>'Hazard &amp; Exposure'!AM26</f>
        <v>5.9</v>
      </c>
      <c r="K24" s="85">
        <f>'Hazard &amp; Exposure'!AN26</f>
        <v>0.3</v>
      </c>
      <c r="L24" s="85">
        <f>'Hazard &amp; Exposure'!AO26</f>
        <v>0</v>
      </c>
      <c r="M24" s="85">
        <f>'Hazard &amp; Exposure'!AP26</f>
        <v>0</v>
      </c>
      <c r="N24" s="85">
        <f>'Hazard &amp; Exposure'!AS26</f>
        <v>3</v>
      </c>
      <c r="O24" s="85">
        <f>'Hazard &amp; Exposure'!CV26</f>
        <v>2.4</v>
      </c>
      <c r="P24" s="79">
        <f>'Hazard &amp; Exposure'!CZ26</f>
        <v>0.1</v>
      </c>
      <c r="Q24" s="85">
        <f>'Hazard &amp; Exposure'!CX26</f>
        <v>0.1</v>
      </c>
      <c r="R24" s="85">
        <f>'Hazard &amp; Exposure'!CY26</f>
        <v>0</v>
      </c>
      <c r="S24" s="79">
        <f t="shared" si="2"/>
        <v>3.7</v>
      </c>
      <c r="T24" s="79">
        <f>Vulnerability!O26</f>
        <v>2.8</v>
      </c>
      <c r="U24" s="132">
        <f>Vulnerability!E26</f>
        <v>2.9</v>
      </c>
      <c r="V24" s="132">
        <f>Vulnerability!H26</f>
        <v>2</v>
      </c>
      <c r="W24" s="132">
        <f>Vulnerability!N26</f>
        <v>3.3</v>
      </c>
      <c r="X24" s="79">
        <f>Vulnerability!AM26</f>
        <v>4.5</v>
      </c>
      <c r="Y24" s="132">
        <f>Vulnerability!T26</f>
        <v>7</v>
      </c>
      <c r="Z24" s="131">
        <f>Vulnerability!AB26</f>
        <v>0.2</v>
      </c>
      <c r="AA24" s="131">
        <f>Vulnerability!AE26</f>
        <v>0.5</v>
      </c>
      <c r="AB24" s="131">
        <f>Vulnerability!AH26</f>
        <v>0.2</v>
      </c>
      <c r="AC24" s="131">
        <f>Vulnerability!AK26</f>
        <v>1</v>
      </c>
      <c r="AD24" s="132">
        <f>Vulnerability!AL26</f>
        <v>0.5</v>
      </c>
      <c r="AE24" s="79">
        <f t="shared" si="3"/>
        <v>4.9000000000000004</v>
      </c>
      <c r="AF24" s="79">
        <f>'Lack of Coping Capacity'!H26</f>
        <v>6.8</v>
      </c>
      <c r="AG24" s="137" t="str">
        <f>'Lack of Coping Capacity'!D26</f>
        <v>x</v>
      </c>
      <c r="AH24" s="137">
        <f>'Lack of Coping Capacity'!G26</f>
        <v>6.8</v>
      </c>
      <c r="AI24" s="79">
        <f>'Lack of Coping Capacity'!AA26</f>
        <v>2.2000000000000002</v>
      </c>
      <c r="AJ24" s="137">
        <f>'Lack of Coping Capacity'!M26</f>
        <v>1.7</v>
      </c>
      <c r="AK24" s="137">
        <f>'Lack of Coping Capacity'!R26</f>
        <v>1.3</v>
      </c>
      <c r="AL24" s="137">
        <f>'Lack of Coping Capacity'!Z26</f>
        <v>3.6</v>
      </c>
      <c r="AM24" s="82">
        <f>'Imputed and missing data hidden'!BU22</f>
        <v>10</v>
      </c>
      <c r="AN24" s="83">
        <f t="shared" si="4"/>
        <v>0.19607843137254902</v>
      </c>
      <c r="AO24" s="82" t="str">
        <f t="shared" si="5"/>
        <v/>
      </c>
      <c r="AP24" s="84">
        <f>'Indicator Date hidden2'!BV23</f>
        <v>0.80327868852459017</v>
      </c>
    </row>
    <row r="25" spans="1:42">
      <c r="A25" s="77" t="str">
        <f>'Indicator Data'!A27</f>
        <v>Botswana</v>
      </c>
      <c r="B25" s="77" t="str">
        <f>'Indicator Data'!B27</f>
        <v>BWA</v>
      </c>
      <c r="C25" s="79">
        <f t="shared" si="6"/>
        <v>2.7</v>
      </c>
      <c r="D25" s="79" t="str">
        <f t="shared" si="7"/>
        <v>Low</v>
      </c>
      <c r="E25" s="80">
        <f t="shared" si="0"/>
        <v>126</v>
      </c>
      <c r="F25" s="81">
        <f>VLOOKUP($B25,'Lack of Reliability Index'!$A$2:$H$192,8,FALSE)</f>
        <v>3.2398009950248756</v>
      </c>
      <c r="G25" s="79">
        <f t="shared" si="1"/>
        <v>1.2</v>
      </c>
      <c r="H25" s="79">
        <f>'Hazard &amp; Exposure'!CW27</f>
        <v>2.2000000000000002</v>
      </c>
      <c r="I25" s="85">
        <f>'Hazard &amp; Exposure'!AL27</f>
        <v>0.1</v>
      </c>
      <c r="J25" s="85">
        <f>'Hazard &amp; Exposure'!AM27</f>
        <v>3.6</v>
      </c>
      <c r="K25" s="85">
        <f>'Hazard &amp; Exposure'!AN27</f>
        <v>0</v>
      </c>
      <c r="L25" s="85">
        <f>'Hazard &amp; Exposure'!AO27</f>
        <v>0</v>
      </c>
      <c r="M25" s="85">
        <f>'Hazard &amp; Exposure'!AP27</f>
        <v>0</v>
      </c>
      <c r="N25" s="85">
        <f>'Hazard &amp; Exposure'!AS27</f>
        <v>5.8</v>
      </c>
      <c r="O25" s="85">
        <f>'Hazard &amp; Exposure'!CV27</f>
        <v>3.9</v>
      </c>
      <c r="P25" s="79">
        <f>'Hazard &amp; Exposure'!CZ27</f>
        <v>0.1</v>
      </c>
      <c r="Q25" s="85">
        <f>'Hazard &amp; Exposure'!CX27</f>
        <v>0.1</v>
      </c>
      <c r="R25" s="85">
        <f>'Hazard &amp; Exposure'!CY27</f>
        <v>0</v>
      </c>
      <c r="S25" s="79">
        <f t="shared" si="2"/>
        <v>3.8</v>
      </c>
      <c r="T25" s="79">
        <f>Vulnerability!O27</f>
        <v>4.7</v>
      </c>
      <c r="U25" s="132">
        <f>Vulnerability!E27</f>
        <v>5.6</v>
      </c>
      <c r="V25" s="132">
        <f>Vulnerability!H27</f>
        <v>6.8</v>
      </c>
      <c r="W25" s="132">
        <f>Vulnerability!N27</f>
        <v>0.6</v>
      </c>
      <c r="X25" s="79">
        <f>Vulnerability!AM27</f>
        <v>2.7</v>
      </c>
      <c r="Y25" s="132">
        <f>Vulnerability!T27</f>
        <v>1.2</v>
      </c>
      <c r="Z25" s="131">
        <f>Vulnerability!AB27</f>
        <v>5.0999999999999996</v>
      </c>
      <c r="AA25" s="131">
        <f>Vulnerability!AE27</f>
        <v>3</v>
      </c>
      <c r="AB25" s="131">
        <f>Vulnerability!AH27</f>
        <v>0.7</v>
      </c>
      <c r="AC25" s="131">
        <f>Vulnerability!AK27</f>
        <v>6</v>
      </c>
      <c r="AD25" s="132">
        <f>Vulnerability!AL27</f>
        <v>4</v>
      </c>
      <c r="AE25" s="79">
        <f t="shared" si="3"/>
        <v>4.5</v>
      </c>
      <c r="AF25" s="79">
        <f>'Lack of Coping Capacity'!H27</f>
        <v>4.9000000000000004</v>
      </c>
      <c r="AG25" s="137">
        <f>'Lack of Coping Capacity'!D27</f>
        <v>5.6</v>
      </c>
      <c r="AH25" s="137">
        <f>'Lack of Coping Capacity'!G27</f>
        <v>4.0999999999999996</v>
      </c>
      <c r="AI25" s="79">
        <f>'Lack of Coping Capacity'!AA27</f>
        <v>4.0999999999999996</v>
      </c>
      <c r="AJ25" s="137">
        <f>'Lack of Coping Capacity'!M27</f>
        <v>2.4</v>
      </c>
      <c r="AK25" s="137">
        <f>'Lack of Coping Capacity'!R27</f>
        <v>4.4000000000000004</v>
      </c>
      <c r="AL25" s="137">
        <f>'Lack of Coping Capacity'!Z27</f>
        <v>5.4</v>
      </c>
      <c r="AM25" s="82">
        <f>'Imputed and missing data hidden'!BU23</f>
        <v>2</v>
      </c>
      <c r="AN25" s="83">
        <f t="shared" si="4"/>
        <v>3.9215686274509803E-2</v>
      </c>
      <c r="AO25" s="82" t="str">
        <f t="shared" si="5"/>
        <v/>
      </c>
      <c r="AP25" s="84">
        <f>'Indicator Date hidden2'!BV24</f>
        <v>0.5074626865671642</v>
      </c>
    </row>
    <row r="26" spans="1:42">
      <c r="A26" s="77" t="str">
        <f>'Indicator Data'!A28</f>
        <v>Brazil</v>
      </c>
      <c r="B26" s="77" t="str">
        <f>'Indicator Data'!B28</f>
        <v>BRA</v>
      </c>
      <c r="C26" s="79">
        <f t="shared" si="6"/>
        <v>5.2</v>
      </c>
      <c r="D26" s="79" t="str">
        <f t="shared" si="7"/>
        <v>High</v>
      </c>
      <c r="E26" s="80">
        <f t="shared" si="0"/>
        <v>38</v>
      </c>
      <c r="F26" s="81">
        <f>VLOOKUP($B26,'Lack of Reliability Index'!$A$2:$H$192,8,FALSE)</f>
        <v>3.5858585858585865</v>
      </c>
      <c r="G26" s="79">
        <f t="shared" si="1"/>
        <v>8.1999999999999993</v>
      </c>
      <c r="H26" s="79">
        <f>'Hazard &amp; Exposure'!CW28</f>
        <v>4</v>
      </c>
      <c r="I26" s="85">
        <f>'Hazard &amp; Exposure'!AL28</f>
        <v>0.5</v>
      </c>
      <c r="J26" s="85">
        <f>'Hazard &amp; Exposure'!AM28</f>
        <v>7.7</v>
      </c>
      <c r="K26" s="85">
        <f>'Hazard &amp; Exposure'!AN28</f>
        <v>0</v>
      </c>
      <c r="L26" s="85">
        <f>'Hazard &amp; Exposure'!AO28</f>
        <v>0</v>
      </c>
      <c r="M26" s="85">
        <f>'Hazard &amp; Exposure'!AP28</f>
        <v>5</v>
      </c>
      <c r="N26" s="85">
        <f>'Hazard &amp; Exposure'!AS28</f>
        <v>4.5</v>
      </c>
      <c r="O26" s="85">
        <f>'Hazard &amp; Exposure'!CV28</f>
        <v>5.8</v>
      </c>
      <c r="P26" s="79">
        <f>'Hazard &amp; Exposure'!CZ28</f>
        <v>9.9</v>
      </c>
      <c r="Q26" s="85">
        <f>'Hazard &amp; Exposure'!CX28</f>
        <v>10</v>
      </c>
      <c r="R26" s="85">
        <f>'Hazard &amp; Exposure'!CY28</f>
        <v>9.6999999999999993</v>
      </c>
      <c r="S26" s="79">
        <f t="shared" si="2"/>
        <v>4</v>
      </c>
      <c r="T26" s="79">
        <f>Vulnerability!O28</f>
        <v>3.4</v>
      </c>
      <c r="U26" s="132">
        <f>Vulnerability!E28</f>
        <v>3.7</v>
      </c>
      <c r="V26" s="132">
        <f>Vulnerability!H28</f>
        <v>6</v>
      </c>
      <c r="W26" s="132">
        <f>Vulnerability!N28</f>
        <v>0.1</v>
      </c>
      <c r="X26" s="79">
        <f>Vulnerability!AM28</f>
        <v>4.5</v>
      </c>
      <c r="Y26" s="132">
        <f>Vulnerability!T28</f>
        <v>6.8</v>
      </c>
      <c r="Z26" s="131">
        <f>Vulnerability!AB28</f>
        <v>0.6</v>
      </c>
      <c r="AA26" s="131">
        <f>Vulnerability!AE28</f>
        <v>1</v>
      </c>
      <c r="AB26" s="131">
        <f>Vulnerability!AH28</f>
        <v>1.5</v>
      </c>
      <c r="AC26" s="131">
        <f>Vulnerability!AK28</f>
        <v>1</v>
      </c>
      <c r="AD26" s="132">
        <f>Vulnerability!AL28</f>
        <v>1</v>
      </c>
      <c r="AE26" s="79">
        <f t="shared" si="3"/>
        <v>4.3</v>
      </c>
      <c r="AF26" s="79">
        <f>'Lack of Coping Capacity'!H28</f>
        <v>5.3</v>
      </c>
      <c r="AG26" s="137">
        <f>'Lack of Coping Capacity'!D28</f>
        <v>4.3</v>
      </c>
      <c r="AH26" s="137">
        <f>'Lack of Coping Capacity'!G28</f>
        <v>6.3</v>
      </c>
      <c r="AI26" s="79">
        <f>'Lack of Coping Capacity'!AA28</f>
        <v>3.1</v>
      </c>
      <c r="AJ26" s="137">
        <f>'Lack of Coping Capacity'!M28</f>
        <v>2.1</v>
      </c>
      <c r="AK26" s="137">
        <f>'Lack of Coping Capacity'!R28</f>
        <v>3.4</v>
      </c>
      <c r="AL26" s="137">
        <f>'Lack of Coping Capacity'!Z28</f>
        <v>3.7</v>
      </c>
      <c r="AM26" s="82">
        <f>'Imputed and missing data hidden'!BU24</f>
        <v>5</v>
      </c>
      <c r="AN26" s="83">
        <f t="shared" si="4"/>
        <v>9.8039215686274508E-2</v>
      </c>
      <c r="AO26" s="82" t="str">
        <f t="shared" si="5"/>
        <v>YES</v>
      </c>
      <c r="AP26" s="84">
        <f>'Indicator Date hidden2'!BV25</f>
        <v>0.2878787878787879</v>
      </c>
    </row>
    <row r="27" spans="1:42">
      <c r="A27" s="77" t="str">
        <f>'Indicator Data'!A29</f>
        <v>Brunei Darussalam</v>
      </c>
      <c r="B27" s="77" t="str">
        <f>'Indicator Data'!B29</f>
        <v>BRN</v>
      </c>
      <c r="C27" s="79">
        <f t="shared" si="6"/>
        <v>2.4</v>
      </c>
      <c r="D27" s="79" t="str">
        <f t="shared" si="7"/>
        <v>Low</v>
      </c>
      <c r="E27" s="80">
        <f t="shared" si="0"/>
        <v>144</v>
      </c>
      <c r="F27" s="81">
        <f>VLOOKUP($B27,'Lack of Reliability Index'!$A$2:$H$192,8,FALSE)</f>
        <v>4.4848484848484844</v>
      </c>
      <c r="G27" s="79">
        <f t="shared" si="1"/>
        <v>1.4</v>
      </c>
      <c r="H27" s="79">
        <f>'Hazard &amp; Exposure'!CW29</f>
        <v>2.6</v>
      </c>
      <c r="I27" s="85">
        <f>'Hazard &amp; Exposure'!AL29</f>
        <v>0.1</v>
      </c>
      <c r="J27" s="85">
        <f>'Hazard &amp; Exposure'!AM29</f>
        <v>4.8</v>
      </c>
      <c r="K27" s="85">
        <f>'Hazard &amp; Exposure'!AN29</f>
        <v>1.9</v>
      </c>
      <c r="L27" s="85">
        <f>'Hazard &amp; Exposure'!AO29</f>
        <v>0</v>
      </c>
      <c r="M27" s="85">
        <f>'Hazard &amp; Exposure'!AP29</f>
        <v>3.3</v>
      </c>
      <c r="N27" s="85">
        <f>'Hazard &amp; Exposure'!AS29</f>
        <v>2.5</v>
      </c>
      <c r="O27" s="85">
        <f>'Hazard &amp; Exposure'!CV29</f>
        <v>4.2</v>
      </c>
      <c r="P27" s="79">
        <f>'Hazard &amp; Exposure'!CZ29</f>
        <v>0</v>
      </c>
      <c r="Q27" s="85">
        <f>'Hazard &amp; Exposure'!CX29</f>
        <v>0</v>
      </c>
      <c r="R27" s="85">
        <f>'Hazard &amp; Exposure'!CY29</f>
        <v>0</v>
      </c>
      <c r="S27" s="79">
        <f t="shared" si="2"/>
        <v>3</v>
      </c>
      <c r="T27" s="79">
        <f>Vulnerability!O29</f>
        <v>1.7</v>
      </c>
      <c r="U27" s="132">
        <f>Vulnerability!E29</f>
        <v>1.5</v>
      </c>
      <c r="V27" s="132">
        <f>Vulnerability!H29</f>
        <v>3.7</v>
      </c>
      <c r="W27" s="132">
        <f>Vulnerability!N29</f>
        <v>0</v>
      </c>
      <c r="X27" s="79">
        <f>Vulnerability!AM29</f>
        <v>4.0999999999999996</v>
      </c>
      <c r="Y27" s="132">
        <f>Vulnerability!T29</f>
        <v>6.3</v>
      </c>
      <c r="Z27" s="131">
        <f>Vulnerability!AB29</f>
        <v>0.5</v>
      </c>
      <c r="AA27" s="131">
        <f>Vulnerability!AE29</f>
        <v>0.7</v>
      </c>
      <c r="AB27" s="131">
        <f>Vulnerability!AH29</f>
        <v>0</v>
      </c>
      <c r="AC27" s="131">
        <f>Vulnerability!AK29</f>
        <v>2</v>
      </c>
      <c r="AD27" s="132">
        <f>Vulnerability!AL29</f>
        <v>0.8</v>
      </c>
      <c r="AE27" s="79">
        <f t="shared" si="3"/>
        <v>3.5</v>
      </c>
      <c r="AF27" s="79">
        <f>'Lack of Coping Capacity'!H29</f>
        <v>4.5999999999999996</v>
      </c>
      <c r="AG27" s="137">
        <f>'Lack of Coping Capacity'!D29</f>
        <v>6</v>
      </c>
      <c r="AH27" s="137">
        <f>'Lack of Coping Capacity'!G29</f>
        <v>3.1</v>
      </c>
      <c r="AI27" s="79">
        <f>'Lack of Coping Capacity'!AA29</f>
        <v>2.1</v>
      </c>
      <c r="AJ27" s="137">
        <f>'Lack of Coping Capacity'!M29</f>
        <v>1.2</v>
      </c>
      <c r="AK27" s="137">
        <f>'Lack of Coping Capacity'!R29</f>
        <v>2.4</v>
      </c>
      <c r="AL27" s="137">
        <f>'Lack of Coping Capacity'!Z29</f>
        <v>2.7</v>
      </c>
      <c r="AM27" s="82">
        <f>'Imputed and missing data hidden'!BU25</f>
        <v>16</v>
      </c>
      <c r="AN27" s="83">
        <f t="shared" si="4"/>
        <v>0.31372549019607843</v>
      </c>
      <c r="AO27" s="82" t="str">
        <f t="shared" si="5"/>
        <v/>
      </c>
      <c r="AP27" s="84">
        <f>'Indicator Date hidden2'!BV26</f>
        <v>9.0909090909090912E-2</v>
      </c>
    </row>
    <row r="28" spans="1:42">
      <c r="A28" s="77" t="str">
        <f>'Indicator Data'!A30</f>
        <v>Bulgaria</v>
      </c>
      <c r="B28" s="77" t="str">
        <f>'Indicator Data'!B30</f>
        <v>BGR</v>
      </c>
      <c r="C28" s="79">
        <f t="shared" si="6"/>
        <v>2.7</v>
      </c>
      <c r="D28" s="79" t="str">
        <f t="shared" si="7"/>
        <v>Low</v>
      </c>
      <c r="E28" s="80">
        <f t="shared" si="0"/>
        <v>126</v>
      </c>
      <c r="F28" s="81">
        <f>VLOOKUP($B28,'Lack of Reliability Index'!$A$2:$H$192,8,FALSE)</f>
        <v>3.6444444444444448</v>
      </c>
      <c r="G28" s="79">
        <f t="shared" si="1"/>
        <v>2</v>
      </c>
      <c r="H28" s="79">
        <f>'Hazard &amp; Exposure'!CW30</f>
        <v>3.5</v>
      </c>
      <c r="I28" s="85">
        <f>'Hazard &amp; Exposure'!AL30</f>
        <v>6.2</v>
      </c>
      <c r="J28" s="85">
        <f>'Hazard &amp; Exposure'!AM30</f>
        <v>5.0999999999999996</v>
      </c>
      <c r="K28" s="85">
        <f>'Hazard &amp; Exposure'!AN30</f>
        <v>0</v>
      </c>
      <c r="L28" s="85">
        <f>'Hazard &amp; Exposure'!AO30</f>
        <v>0</v>
      </c>
      <c r="M28" s="85">
        <f>'Hazard &amp; Exposure'!AP30</f>
        <v>2.9</v>
      </c>
      <c r="N28" s="85">
        <f>'Hazard &amp; Exposure'!AS30</f>
        <v>3.2</v>
      </c>
      <c r="O28" s="85">
        <f>'Hazard &amp; Exposure'!CV30</f>
        <v>4.8</v>
      </c>
      <c r="P28" s="79">
        <f>'Hazard &amp; Exposure'!CZ30</f>
        <v>0.1</v>
      </c>
      <c r="Q28" s="85">
        <f>'Hazard &amp; Exposure'!CX30</f>
        <v>0.1</v>
      </c>
      <c r="R28" s="85">
        <f>'Hazard &amp; Exposure'!CY30</f>
        <v>0</v>
      </c>
      <c r="S28" s="79">
        <f t="shared" si="2"/>
        <v>3.2</v>
      </c>
      <c r="T28" s="79">
        <f>Vulnerability!O30</f>
        <v>1.9</v>
      </c>
      <c r="U28" s="132">
        <f>Vulnerability!E30</f>
        <v>2</v>
      </c>
      <c r="V28" s="132">
        <f>Vulnerability!H30</f>
        <v>3.1</v>
      </c>
      <c r="W28" s="132">
        <f>Vulnerability!N30</f>
        <v>0.5</v>
      </c>
      <c r="X28" s="79">
        <f>Vulnerability!AM30</f>
        <v>4.3</v>
      </c>
      <c r="Y28" s="132">
        <f>Vulnerability!T30</f>
        <v>6.6</v>
      </c>
      <c r="Z28" s="131">
        <f>Vulnerability!AB30</f>
        <v>0.2</v>
      </c>
      <c r="AA28" s="131">
        <f>Vulnerability!AE30</f>
        <v>0.5</v>
      </c>
      <c r="AB28" s="131">
        <f>Vulnerability!AH30</f>
        <v>0.1</v>
      </c>
      <c r="AC28" s="131">
        <f>Vulnerability!AK30</f>
        <v>2</v>
      </c>
      <c r="AD28" s="132">
        <f>Vulnerability!AL30</f>
        <v>0.7</v>
      </c>
      <c r="AE28" s="79">
        <f t="shared" si="3"/>
        <v>3</v>
      </c>
      <c r="AF28" s="79">
        <f>'Lack of Coping Capacity'!H30</f>
        <v>4.4000000000000004</v>
      </c>
      <c r="AG28" s="137">
        <f>'Lack of Coping Capacity'!D30</f>
        <v>3.2</v>
      </c>
      <c r="AH28" s="137">
        <f>'Lack of Coping Capacity'!G30</f>
        <v>5.5</v>
      </c>
      <c r="AI28" s="79">
        <f>'Lack of Coping Capacity'!AA30</f>
        <v>1.3</v>
      </c>
      <c r="AJ28" s="137">
        <f>'Lack of Coping Capacity'!M30</f>
        <v>1.7</v>
      </c>
      <c r="AK28" s="137">
        <f>'Lack of Coping Capacity'!R30</f>
        <v>1.3</v>
      </c>
      <c r="AL28" s="137">
        <f>'Lack of Coping Capacity'!Z30</f>
        <v>1</v>
      </c>
      <c r="AM28" s="82">
        <f>'Imputed and missing data hidden'!BU26</f>
        <v>7</v>
      </c>
      <c r="AN28" s="83">
        <f t="shared" si="4"/>
        <v>0.13725490196078433</v>
      </c>
      <c r="AO28" s="82" t="str">
        <f t="shared" si="5"/>
        <v/>
      </c>
      <c r="AP28" s="84">
        <f>'Indicator Date hidden2'!BV27</f>
        <v>0.33333333333333331</v>
      </c>
    </row>
    <row r="29" spans="1:42">
      <c r="A29" s="77" t="str">
        <f>'Indicator Data'!A31</f>
        <v>Burkina Faso</v>
      </c>
      <c r="B29" s="77" t="str">
        <f>'Indicator Data'!B31</f>
        <v>BFA</v>
      </c>
      <c r="C29" s="79">
        <f t="shared" si="6"/>
        <v>7.3</v>
      </c>
      <c r="D29" s="79" t="str">
        <f t="shared" si="7"/>
        <v>Very High</v>
      </c>
      <c r="E29" s="80">
        <f t="shared" si="0"/>
        <v>9</v>
      </c>
      <c r="F29" s="81">
        <f>VLOOKUP($B29,'Lack of Reliability Index'!$A$2:$H$192,8,FALSE)</f>
        <v>1.3809523809523796</v>
      </c>
      <c r="G29" s="79">
        <f t="shared" si="1"/>
        <v>8.1</v>
      </c>
      <c r="H29" s="79">
        <f>'Hazard &amp; Exposure'!CW31</f>
        <v>3</v>
      </c>
      <c r="I29" s="85">
        <f>'Hazard &amp; Exposure'!AL31</f>
        <v>0.1</v>
      </c>
      <c r="J29" s="85">
        <f>'Hazard &amp; Exposure'!AM31</f>
        <v>2.2000000000000002</v>
      </c>
      <c r="K29" s="85">
        <f>'Hazard &amp; Exposure'!AN31</f>
        <v>0</v>
      </c>
      <c r="L29" s="85">
        <f>'Hazard &amp; Exposure'!AO31</f>
        <v>0</v>
      </c>
      <c r="M29" s="85">
        <f>'Hazard &amp; Exposure'!AP31</f>
        <v>0</v>
      </c>
      <c r="N29" s="85">
        <f>'Hazard &amp; Exposure'!AS31</f>
        <v>6.2</v>
      </c>
      <c r="O29" s="85">
        <f>'Hazard &amp; Exposure'!CV31</f>
        <v>7.5</v>
      </c>
      <c r="P29" s="79">
        <f>'Hazard &amp; Exposure'!CZ31</f>
        <v>10</v>
      </c>
      <c r="Q29" s="85">
        <f>'Hazard &amp; Exposure'!CX31</f>
        <v>10</v>
      </c>
      <c r="R29" s="85">
        <f>'Hazard &amp; Exposure'!CY31</f>
        <v>10</v>
      </c>
      <c r="S29" s="79">
        <f t="shared" si="2"/>
        <v>7.4</v>
      </c>
      <c r="T29" s="79">
        <f>Vulnerability!O31</f>
        <v>6.8</v>
      </c>
      <c r="U29" s="132">
        <f>Vulnerability!E31</f>
        <v>9.1999999999999993</v>
      </c>
      <c r="V29" s="132">
        <f>Vulnerability!H31</f>
        <v>5.4</v>
      </c>
      <c r="W29" s="132">
        <f>Vulnerability!N31</f>
        <v>3.2</v>
      </c>
      <c r="X29" s="79">
        <f>Vulnerability!AM31</f>
        <v>8</v>
      </c>
      <c r="Y29" s="132">
        <f>Vulnerability!T31</f>
        <v>9.8000000000000007</v>
      </c>
      <c r="Z29" s="131">
        <f>Vulnerability!AB31</f>
        <v>3</v>
      </c>
      <c r="AA29" s="131">
        <f>Vulnerability!AE31</f>
        <v>5</v>
      </c>
      <c r="AB29" s="131">
        <f>Vulnerability!AH31</f>
        <v>3.7</v>
      </c>
      <c r="AC29" s="131">
        <f>Vulnerability!AK31</f>
        <v>3.8</v>
      </c>
      <c r="AD29" s="132">
        <f>Vulnerability!AL31</f>
        <v>3.9</v>
      </c>
      <c r="AE29" s="79">
        <f t="shared" si="3"/>
        <v>6.4</v>
      </c>
      <c r="AF29" s="79">
        <f>'Lack of Coping Capacity'!H31</f>
        <v>4.8</v>
      </c>
      <c r="AG29" s="137">
        <f>'Lack of Coping Capacity'!D31</f>
        <v>3.2</v>
      </c>
      <c r="AH29" s="137">
        <f>'Lack of Coping Capacity'!G31</f>
        <v>6.3</v>
      </c>
      <c r="AI29" s="79">
        <f>'Lack of Coping Capacity'!AA31</f>
        <v>7.6</v>
      </c>
      <c r="AJ29" s="137">
        <f>'Lack of Coping Capacity'!M31</f>
        <v>7.5</v>
      </c>
      <c r="AK29" s="137">
        <f>'Lack of Coping Capacity'!R31</f>
        <v>9</v>
      </c>
      <c r="AL29" s="137">
        <f>'Lack of Coping Capacity'!Z31</f>
        <v>6.2</v>
      </c>
      <c r="AM29" s="82">
        <f>'Imputed and missing data hidden'!BU27</f>
        <v>1</v>
      </c>
      <c r="AN29" s="83">
        <f t="shared" si="4"/>
        <v>1.9607843137254902E-2</v>
      </c>
      <c r="AO29" s="82" t="str">
        <f t="shared" si="5"/>
        <v>YES</v>
      </c>
      <c r="AP29" s="84">
        <f>'Indicator Date hidden2'!BV28</f>
        <v>0.15714285714285714</v>
      </c>
    </row>
    <row r="30" spans="1:42">
      <c r="A30" s="77" t="str">
        <f>'Indicator Data'!A32</f>
        <v>Burundi</v>
      </c>
      <c r="B30" s="77" t="str">
        <f>'Indicator Data'!B32</f>
        <v>BDI</v>
      </c>
      <c r="C30" s="79">
        <f t="shared" si="6"/>
        <v>6</v>
      </c>
      <c r="D30" s="79" t="str">
        <f t="shared" si="7"/>
        <v>High</v>
      </c>
      <c r="E30" s="80">
        <f t="shared" si="0"/>
        <v>23</v>
      </c>
      <c r="F30" s="81">
        <f>VLOOKUP($B30,'Lack of Reliability Index'!$A$2:$H$192,8,FALSE)</f>
        <v>1.2845070422535194</v>
      </c>
      <c r="G30" s="79">
        <f t="shared" si="1"/>
        <v>5</v>
      </c>
      <c r="H30" s="79">
        <f>'Hazard &amp; Exposure'!CW32</f>
        <v>3</v>
      </c>
      <c r="I30" s="85">
        <f>'Hazard &amp; Exposure'!AL32</f>
        <v>4.5</v>
      </c>
      <c r="J30" s="85">
        <f>'Hazard &amp; Exposure'!AM32</f>
        <v>2.6</v>
      </c>
      <c r="K30" s="85">
        <f>'Hazard &amp; Exposure'!AN32</f>
        <v>0</v>
      </c>
      <c r="L30" s="85">
        <f>'Hazard &amp; Exposure'!AO32</f>
        <v>0</v>
      </c>
      <c r="M30" s="85">
        <f>'Hazard &amp; Exposure'!AP32</f>
        <v>0</v>
      </c>
      <c r="N30" s="85">
        <f>'Hazard &amp; Exposure'!AS32</f>
        <v>3.8</v>
      </c>
      <c r="O30" s="85">
        <f>'Hazard &amp; Exposure'!CV32</f>
        <v>7</v>
      </c>
      <c r="P30" s="79">
        <f>'Hazard &amp; Exposure'!CZ32</f>
        <v>6.5</v>
      </c>
      <c r="Q30" s="85">
        <f>'Hazard &amp; Exposure'!CX32</f>
        <v>7</v>
      </c>
      <c r="R30" s="85">
        <f>'Hazard &amp; Exposure'!CY32</f>
        <v>6</v>
      </c>
      <c r="S30" s="79">
        <f t="shared" si="2"/>
        <v>6.4</v>
      </c>
      <c r="T30" s="79">
        <f>Vulnerability!O32</f>
        <v>7.1</v>
      </c>
      <c r="U30" s="132">
        <f>Vulnerability!E32</f>
        <v>9.6999999999999993</v>
      </c>
      <c r="V30" s="132">
        <f>Vulnerability!H32</f>
        <v>4.9000000000000004</v>
      </c>
      <c r="W30" s="132">
        <f>Vulnerability!N32</f>
        <v>4.2</v>
      </c>
      <c r="X30" s="79">
        <f>Vulnerability!AM32</f>
        <v>5.6</v>
      </c>
      <c r="Y30" s="132">
        <f>Vulnerability!T32</f>
        <v>6.3</v>
      </c>
      <c r="Z30" s="131">
        <f>Vulnerability!AB32</f>
        <v>2.9</v>
      </c>
      <c r="AA30" s="131">
        <f>Vulnerability!AE32</f>
        <v>5</v>
      </c>
      <c r="AB30" s="131">
        <f>Vulnerability!AH32</f>
        <v>1.8</v>
      </c>
      <c r="AC30" s="131">
        <f>Vulnerability!AK32</f>
        <v>7.4</v>
      </c>
      <c r="AD30" s="132">
        <f>Vulnerability!AL32</f>
        <v>4.7</v>
      </c>
      <c r="AE30" s="79">
        <f t="shared" si="3"/>
        <v>6.7</v>
      </c>
      <c r="AF30" s="79">
        <f>'Lack of Coping Capacity'!H32</f>
        <v>6.2</v>
      </c>
      <c r="AG30" s="137">
        <f>'Lack of Coping Capacity'!D32</f>
        <v>4.5999999999999996</v>
      </c>
      <c r="AH30" s="137">
        <f>'Lack of Coping Capacity'!G32</f>
        <v>7.8</v>
      </c>
      <c r="AI30" s="79">
        <f>'Lack of Coping Capacity'!AA32</f>
        <v>7.1</v>
      </c>
      <c r="AJ30" s="137">
        <f>'Lack of Coping Capacity'!M32</f>
        <v>7.6</v>
      </c>
      <c r="AK30" s="137">
        <f>'Lack of Coping Capacity'!R32</f>
        <v>7.1</v>
      </c>
      <c r="AL30" s="137">
        <f>'Lack of Coping Capacity'!Z32</f>
        <v>6.7</v>
      </c>
      <c r="AM30" s="82">
        <f>'Imputed and missing data hidden'!BU28</f>
        <v>2</v>
      </c>
      <c r="AN30" s="83">
        <f t="shared" si="4"/>
        <v>3.9215686274509803E-2</v>
      </c>
      <c r="AO30" s="82" t="str">
        <f t="shared" si="5"/>
        <v/>
      </c>
      <c r="AP30" s="84">
        <f>'Indicator Date hidden2'!BV29</f>
        <v>0.14084507042253522</v>
      </c>
    </row>
    <row r="31" spans="1:42">
      <c r="A31" s="77" t="str">
        <f>'Indicator Data'!A33</f>
        <v>Cabo Verde</v>
      </c>
      <c r="B31" s="77" t="str">
        <f>'Indicator Data'!B33</f>
        <v>CPV</v>
      </c>
      <c r="C31" s="79">
        <f t="shared" si="6"/>
        <v>2.2000000000000002</v>
      </c>
      <c r="D31" s="79" t="str">
        <f t="shared" si="7"/>
        <v>Low</v>
      </c>
      <c r="E31" s="80">
        <f t="shared" si="0"/>
        <v>154</v>
      </c>
      <c r="F31" s="81">
        <f>VLOOKUP($B31,'Lack of Reliability Index'!$A$2:$H$192,8,FALSE)</f>
        <v>3.1999999999999993</v>
      </c>
      <c r="G31" s="79">
        <f t="shared" si="1"/>
        <v>0.9</v>
      </c>
      <c r="H31" s="79">
        <f>'Hazard &amp; Exposure'!CW33</f>
        <v>1.7</v>
      </c>
      <c r="I31" s="85">
        <f>'Hazard &amp; Exposure'!AL33</f>
        <v>0.1</v>
      </c>
      <c r="J31" s="85">
        <f>'Hazard &amp; Exposure'!AM33</f>
        <v>0</v>
      </c>
      <c r="K31" s="85">
        <f>'Hazard &amp; Exposure'!AN33</f>
        <v>0</v>
      </c>
      <c r="L31" s="85">
        <f>'Hazard &amp; Exposure'!AO33</f>
        <v>0</v>
      </c>
      <c r="M31" s="85">
        <f>'Hazard &amp; Exposure'!AP33</f>
        <v>0</v>
      </c>
      <c r="N31" s="85">
        <f>'Hazard &amp; Exposure'!AS33</f>
        <v>4.9000000000000004</v>
      </c>
      <c r="O31" s="85">
        <f>'Hazard &amp; Exposure'!CV33</f>
        <v>4.7</v>
      </c>
      <c r="P31" s="79">
        <f>'Hazard &amp; Exposure'!CZ33</f>
        <v>0.1</v>
      </c>
      <c r="Q31" s="85">
        <f>'Hazard &amp; Exposure'!CX33</f>
        <v>0.1</v>
      </c>
      <c r="R31" s="85">
        <f>'Hazard &amp; Exposure'!CY33</f>
        <v>0</v>
      </c>
      <c r="S31" s="79">
        <f t="shared" si="2"/>
        <v>3.3</v>
      </c>
      <c r="T31" s="79">
        <f>Vulnerability!O33</f>
        <v>4.7</v>
      </c>
      <c r="U31" s="132">
        <f>Vulnerability!E33</f>
        <v>4.8</v>
      </c>
      <c r="V31" s="132">
        <f>Vulnerability!H33</f>
        <v>4.4000000000000004</v>
      </c>
      <c r="W31" s="132">
        <f>Vulnerability!N33</f>
        <v>4.7</v>
      </c>
      <c r="X31" s="79">
        <f>Vulnerability!AM33</f>
        <v>1.6</v>
      </c>
      <c r="Y31" s="132">
        <f>Vulnerability!T33</f>
        <v>1.1000000000000001</v>
      </c>
      <c r="Z31" s="131">
        <f>Vulnerability!AB33</f>
        <v>1.3</v>
      </c>
      <c r="AA31" s="131">
        <f>Vulnerability!AE33</f>
        <v>0.9</v>
      </c>
      <c r="AB31" s="131">
        <f>Vulnerability!AH33</f>
        <v>1.9</v>
      </c>
      <c r="AC31" s="131">
        <f>Vulnerability!AK33</f>
        <v>4</v>
      </c>
      <c r="AD31" s="132">
        <f>Vulnerability!AL33</f>
        <v>2.1</v>
      </c>
      <c r="AE31" s="79">
        <f t="shared" si="3"/>
        <v>3.6</v>
      </c>
      <c r="AF31" s="79">
        <f>'Lack of Coping Capacity'!H33</f>
        <v>3.9</v>
      </c>
      <c r="AG31" s="137">
        <f>'Lack of Coping Capacity'!D33</f>
        <v>3.4</v>
      </c>
      <c r="AH31" s="137">
        <f>'Lack of Coping Capacity'!G33</f>
        <v>4.4000000000000004</v>
      </c>
      <c r="AI31" s="79">
        <f>'Lack of Coping Capacity'!AA33</f>
        <v>3.3</v>
      </c>
      <c r="AJ31" s="137">
        <f>'Lack of Coping Capacity'!M33</f>
        <v>2.6</v>
      </c>
      <c r="AK31" s="137">
        <f>'Lack of Coping Capacity'!R33</f>
        <v>2.7</v>
      </c>
      <c r="AL31" s="137">
        <f>'Lack of Coping Capacity'!Z33</f>
        <v>4.7</v>
      </c>
      <c r="AM31" s="82">
        <f>'Imputed and missing data hidden'!BU29</f>
        <v>9</v>
      </c>
      <c r="AN31" s="83">
        <f t="shared" si="4"/>
        <v>0.17647058823529413</v>
      </c>
      <c r="AO31" s="82" t="str">
        <f t="shared" si="5"/>
        <v/>
      </c>
      <c r="AP31" s="84">
        <f>'Indicator Date hidden2'!BV30</f>
        <v>0.15</v>
      </c>
    </row>
    <row r="32" spans="1:42">
      <c r="A32" s="77" t="str">
        <f>'Indicator Data'!A34</f>
        <v>Cambodia</v>
      </c>
      <c r="B32" s="77" t="str">
        <f>'Indicator Data'!B34</f>
        <v>KHM</v>
      </c>
      <c r="C32" s="79">
        <f t="shared" si="6"/>
        <v>4.3</v>
      </c>
      <c r="D32" s="79" t="str">
        <f t="shared" si="7"/>
        <v>Medium</v>
      </c>
      <c r="E32" s="80">
        <f t="shared" si="0"/>
        <v>56</v>
      </c>
      <c r="F32" s="81">
        <f>VLOOKUP($B32,'Lack of Reliability Index'!$A$2:$H$192,8,FALSE)</f>
        <v>1.8871794871794876</v>
      </c>
      <c r="G32" s="79">
        <f t="shared" si="1"/>
        <v>2.7</v>
      </c>
      <c r="H32" s="79">
        <f>'Hazard &amp; Exposure'!CW34</f>
        <v>4.5999999999999996</v>
      </c>
      <c r="I32" s="85">
        <f>'Hazard &amp; Exposure'!AL34</f>
        <v>0.1</v>
      </c>
      <c r="J32" s="85">
        <f>'Hazard &amp; Exposure'!AM34</f>
        <v>8.6999999999999993</v>
      </c>
      <c r="K32" s="85">
        <f>'Hazard &amp; Exposure'!AN34</f>
        <v>2.8</v>
      </c>
      <c r="L32" s="85">
        <f>'Hazard &amp; Exposure'!AO34</f>
        <v>1.8</v>
      </c>
      <c r="M32" s="85">
        <f>'Hazard &amp; Exposure'!AP34</f>
        <v>3.8</v>
      </c>
      <c r="N32" s="85">
        <f>'Hazard &amp; Exposure'!AS34</f>
        <v>4.2</v>
      </c>
      <c r="O32" s="85">
        <f>'Hazard &amp; Exposure'!CV34</f>
        <v>6.3</v>
      </c>
      <c r="P32" s="79">
        <f>'Hazard &amp; Exposure'!CZ34</f>
        <v>0.3</v>
      </c>
      <c r="Q32" s="85">
        <f>'Hazard &amp; Exposure'!CX34</f>
        <v>0.5</v>
      </c>
      <c r="R32" s="85">
        <f>'Hazard &amp; Exposure'!CY34</f>
        <v>0</v>
      </c>
      <c r="S32" s="79">
        <f t="shared" si="2"/>
        <v>4.9000000000000004</v>
      </c>
      <c r="T32" s="79">
        <f>Vulnerability!O34</f>
        <v>5.7</v>
      </c>
      <c r="U32" s="132">
        <f>Vulnerability!E34</f>
        <v>6.4</v>
      </c>
      <c r="V32" s="132">
        <f>Vulnerability!H34</f>
        <v>6.5</v>
      </c>
      <c r="W32" s="132">
        <f>Vulnerability!N34</f>
        <v>3.3</v>
      </c>
      <c r="X32" s="79">
        <f>Vulnerability!AM34</f>
        <v>3.9</v>
      </c>
      <c r="Y32" s="132">
        <f>Vulnerability!T34</f>
        <v>5.5</v>
      </c>
      <c r="Z32" s="131">
        <f>Vulnerability!AB34</f>
        <v>2.4</v>
      </c>
      <c r="AA32" s="131">
        <f>Vulnerability!AE34</f>
        <v>2.7</v>
      </c>
      <c r="AB32" s="131">
        <f>Vulnerability!AH34</f>
        <v>0.3</v>
      </c>
      <c r="AC32" s="131">
        <f>Vulnerability!AK34</f>
        <v>1.9</v>
      </c>
      <c r="AD32" s="132">
        <f>Vulnerability!AL34</f>
        <v>1.9</v>
      </c>
      <c r="AE32" s="79">
        <f t="shared" si="3"/>
        <v>5.9</v>
      </c>
      <c r="AF32" s="79">
        <f>'Lack of Coping Capacity'!H34</f>
        <v>6.8</v>
      </c>
      <c r="AG32" s="137">
        <f>'Lack of Coping Capacity'!D34</f>
        <v>6.8</v>
      </c>
      <c r="AH32" s="137">
        <f>'Lack of Coping Capacity'!G34</f>
        <v>6.8</v>
      </c>
      <c r="AI32" s="79">
        <f>'Lack of Coping Capacity'!AA34</f>
        <v>4.7</v>
      </c>
      <c r="AJ32" s="137">
        <f>'Lack of Coping Capacity'!M34</f>
        <v>3.1</v>
      </c>
      <c r="AK32" s="137">
        <f>'Lack of Coping Capacity'!R34</f>
        <v>5.0999999999999996</v>
      </c>
      <c r="AL32" s="137">
        <f>'Lack of Coping Capacity'!Z34</f>
        <v>6</v>
      </c>
      <c r="AM32" s="82">
        <f>'Imputed and missing data hidden'!BU30</f>
        <v>4</v>
      </c>
      <c r="AN32" s="83">
        <f t="shared" si="4"/>
        <v>7.8431372549019607E-2</v>
      </c>
      <c r="AO32" s="82" t="str">
        <f t="shared" si="5"/>
        <v/>
      </c>
      <c r="AP32" s="84">
        <f>'Indicator Date hidden2'!BV31</f>
        <v>0.15384615384615385</v>
      </c>
    </row>
    <row r="33" spans="1:42">
      <c r="A33" s="77" t="str">
        <f>'Indicator Data'!A35</f>
        <v>Cameroon</v>
      </c>
      <c r="B33" s="77" t="str">
        <f>'Indicator Data'!B35</f>
        <v>CMR</v>
      </c>
      <c r="C33" s="79">
        <f t="shared" si="6"/>
        <v>6.5</v>
      </c>
      <c r="D33" s="79" t="str">
        <f t="shared" si="7"/>
        <v>High</v>
      </c>
      <c r="E33" s="80">
        <f t="shared" si="0"/>
        <v>18</v>
      </c>
      <c r="F33" s="81">
        <f>VLOOKUP($B33,'Lack of Reliability Index'!$A$2:$H$192,8,FALSE)</f>
        <v>1.2206572769953041</v>
      </c>
      <c r="G33" s="79">
        <f t="shared" si="1"/>
        <v>7.3</v>
      </c>
      <c r="H33" s="79">
        <f>'Hazard &amp; Exposure'!CW35</f>
        <v>3.7</v>
      </c>
      <c r="I33" s="85">
        <f>'Hazard &amp; Exposure'!AL35</f>
        <v>0.1</v>
      </c>
      <c r="J33" s="85">
        <f>'Hazard &amp; Exposure'!AM35</f>
        <v>6.7</v>
      </c>
      <c r="K33" s="85">
        <f>'Hazard &amp; Exposure'!AN35</f>
        <v>0</v>
      </c>
      <c r="L33" s="85">
        <f>'Hazard &amp; Exposure'!AO35</f>
        <v>0</v>
      </c>
      <c r="M33" s="85">
        <f>'Hazard &amp; Exposure'!AP35</f>
        <v>2.6</v>
      </c>
      <c r="N33" s="85">
        <f>'Hazard &amp; Exposure'!AS35</f>
        <v>3.9</v>
      </c>
      <c r="O33" s="85">
        <f>'Hazard &amp; Exposure'!CV35</f>
        <v>7.8</v>
      </c>
      <c r="P33" s="79">
        <f>'Hazard &amp; Exposure'!CZ35</f>
        <v>9.1999999999999993</v>
      </c>
      <c r="Q33" s="85">
        <f>'Hazard &amp; Exposure'!CX35</f>
        <v>9.9</v>
      </c>
      <c r="R33" s="85">
        <f>'Hazard &amp; Exposure'!CY35</f>
        <v>8</v>
      </c>
      <c r="S33" s="79">
        <f t="shared" si="2"/>
        <v>6.6</v>
      </c>
      <c r="T33" s="79">
        <f>Vulnerability!O35</f>
        <v>5.7</v>
      </c>
      <c r="U33" s="132">
        <f>Vulnerability!E35</f>
        <v>7.8</v>
      </c>
      <c r="V33" s="132">
        <f>Vulnerability!H35</f>
        <v>5.9</v>
      </c>
      <c r="W33" s="132">
        <f>Vulnerability!N35</f>
        <v>1.3</v>
      </c>
      <c r="X33" s="79">
        <f>Vulnerability!AM35</f>
        <v>7.3</v>
      </c>
      <c r="Y33" s="132">
        <f>Vulnerability!T35</f>
        <v>9.3000000000000007</v>
      </c>
      <c r="Z33" s="131">
        <f>Vulnerability!AB35</f>
        <v>4.0999999999999996</v>
      </c>
      <c r="AA33" s="131">
        <f>Vulnerability!AE35</f>
        <v>3.9</v>
      </c>
      <c r="AB33" s="131">
        <f>Vulnerability!AH35</f>
        <v>2.2999999999999998</v>
      </c>
      <c r="AC33" s="131">
        <f>Vulnerability!AK35</f>
        <v>1.7</v>
      </c>
      <c r="AD33" s="132">
        <f>Vulnerability!AL35</f>
        <v>3.1</v>
      </c>
      <c r="AE33" s="79">
        <f t="shared" si="3"/>
        <v>5.8</v>
      </c>
      <c r="AF33" s="79">
        <f>'Lack of Coping Capacity'!H35</f>
        <v>4.9000000000000004</v>
      </c>
      <c r="AG33" s="137">
        <f>'Lack of Coping Capacity'!D35</f>
        <v>2.6</v>
      </c>
      <c r="AH33" s="137">
        <f>'Lack of Coping Capacity'!G35</f>
        <v>7.1</v>
      </c>
      <c r="AI33" s="79">
        <f>'Lack of Coping Capacity'!AA35</f>
        <v>6.5</v>
      </c>
      <c r="AJ33" s="137">
        <f>'Lack of Coping Capacity'!M35</f>
        <v>4.7</v>
      </c>
      <c r="AK33" s="137">
        <f>'Lack of Coping Capacity'!R35</f>
        <v>7.2</v>
      </c>
      <c r="AL33" s="137">
        <f>'Lack of Coping Capacity'!Z35</f>
        <v>7.7</v>
      </c>
      <c r="AM33" s="82">
        <f>'Imputed and missing data hidden'!BU31</f>
        <v>0</v>
      </c>
      <c r="AN33" s="83">
        <f t="shared" si="4"/>
        <v>0</v>
      </c>
      <c r="AO33" s="82" t="str">
        <f t="shared" si="5"/>
        <v>YES</v>
      </c>
      <c r="AP33" s="84">
        <f>'Indicator Date hidden2'!BV32</f>
        <v>0.18309859154929578</v>
      </c>
    </row>
    <row r="34" spans="1:42">
      <c r="A34" s="77" t="str">
        <f>'Indicator Data'!A36</f>
        <v>Canada</v>
      </c>
      <c r="B34" s="77" t="str">
        <f>'Indicator Data'!B36</f>
        <v>CAN</v>
      </c>
      <c r="C34" s="79">
        <f t="shared" si="6"/>
        <v>2.6</v>
      </c>
      <c r="D34" s="79" t="str">
        <f t="shared" si="7"/>
        <v>Low</v>
      </c>
      <c r="E34" s="80">
        <f t="shared" si="0"/>
        <v>131</v>
      </c>
      <c r="F34" s="81">
        <f>VLOOKUP($B34,'Lack of Reliability Index'!$A$2:$H$192,8,FALSE)</f>
        <v>3.6610169491525424</v>
      </c>
      <c r="G34" s="79">
        <f t="shared" si="1"/>
        <v>2.5</v>
      </c>
      <c r="H34" s="79">
        <f>'Hazard &amp; Exposure'!CW36</f>
        <v>4.4000000000000004</v>
      </c>
      <c r="I34" s="85">
        <f>'Hazard &amp; Exposure'!AL36</f>
        <v>4.8</v>
      </c>
      <c r="J34" s="85">
        <f>'Hazard &amp; Exposure'!AM36</f>
        <v>7.1</v>
      </c>
      <c r="K34" s="85">
        <f>'Hazard &amp; Exposure'!AN36</f>
        <v>5.7</v>
      </c>
      <c r="L34" s="85">
        <f>'Hazard &amp; Exposure'!AO36</f>
        <v>2.2999999999999998</v>
      </c>
      <c r="M34" s="85">
        <f>'Hazard &amp; Exposure'!AP36</f>
        <v>5.4</v>
      </c>
      <c r="N34" s="85">
        <f>'Hazard &amp; Exposure'!AS36</f>
        <v>2.1</v>
      </c>
      <c r="O34" s="85">
        <f>'Hazard &amp; Exposure'!CV36</f>
        <v>1.7</v>
      </c>
      <c r="P34" s="79">
        <f>'Hazard &amp; Exposure'!CZ36</f>
        <v>0.1</v>
      </c>
      <c r="Q34" s="85">
        <f>'Hazard &amp; Exposure'!CX36</f>
        <v>0.1</v>
      </c>
      <c r="R34" s="85">
        <f>'Hazard &amp; Exposure'!CY36</f>
        <v>0</v>
      </c>
      <c r="S34" s="79">
        <f t="shared" si="2"/>
        <v>2.7</v>
      </c>
      <c r="T34" s="79">
        <f>Vulnerability!O36</f>
        <v>0.3</v>
      </c>
      <c r="U34" s="132">
        <f>Vulnerability!E36</f>
        <v>0</v>
      </c>
      <c r="V34" s="132">
        <f>Vulnerability!H36</f>
        <v>1.3</v>
      </c>
      <c r="W34" s="132">
        <f>Vulnerability!N36</f>
        <v>0</v>
      </c>
      <c r="X34" s="79">
        <f>Vulnerability!AM36</f>
        <v>4.5</v>
      </c>
      <c r="Y34" s="132">
        <f>Vulnerability!T36</f>
        <v>7.1</v>
      </c>
      <c r="Z34" s="131">
        <f>Vulnerability!AB36</f>
        <v>0.2</v>
      </c>
      <c r="AA34" s="131">
        <f>Vulnerability!AE36</f>
        <v>0.4</v>
      </c>
      <c r="AB34" s="131">
        <f>Vulnerability!AH36</f>
        <v>0.1</v>
      </c>
      <c r="AC34" s="131">
        <f>Vulnerability!AK36</f>
        <v>0.4</v>
      </c>
      <c r="AD34" s="132">
        <f>Vulnerability!AL36</f>
        <v>0.3</v>
      </c>
      <c r="AE34" s="79">
        <f t="shared" si="3"/>
        <v>2.5</v>
      </c>
      <c r="AF34" s="79">
        <f>'Lack of Coping Capacity'!H36</f>
        <v>2.6</v>
      </c>
      <c r="AG34" s="137">
        <f>'Lack of Coping Capacity'!D36</f>
        <v>3</v>
      </c>
      <c r="AH34" s="137">
        <f>'Lack of Coping Capacity'!G36</f>
        <v>2.2000000000000002</v>
      </c>
      <c r="AI34" s="79">
        <f>'Lack of Coping Capacity'!AA36</f>
        <v>2.2999999999999998</v>
      </c>
      <c r="AJ34" s="137">
        <f>'Lack of Coping Capacity'!M36</f>
        <v>2.1</v>
      </c>
      <c r="AK34" s="137">
        <f>'Lack of Coping Capacity'!R36</f>
        <v>3.1</v>
      </c>
      <c r="AL34" s="137">
        <f>'Lack of Coping Capacity'!Z36</f>
        <v>1.6</v>
      </c>
      <c r="AM34" s="82">
        <f>'Imputed and missing data hidden'!BU32</f>
        <v>10</v>
      </c>
      <c r="AN34" s="83">
        <f t="shared" si="4"/>
        <v>0.19607843137254902</v>
      </c>
      <c r="AO34" s="82" t="str">
        <f t="shared" si="5"/>
        <v/>
      </c>
      <c r="AP34" s="84">
        <f>'Indicator Date hidden2'!BV33</f>
        <v>0.1864406779661017</v>
      </c>
    </row>
    <row r="35" spans="1:42">
      <c r="A35" s="77" t="str">
        <f>'Indicator Data'!A37</f>
        <v>Central African Republic</v>
      </c>
      <c r="B35" s="77" t="str">
        <f>'Indicator Data'!B37</f>
        <v>CAF</v>
      </c>
      <c r="C35" s="79">
        <f t="shared" si="6"/>
        <v>8.1</v>
      </c>
      <c r="D35" s="79" t="str">
        <f t="shared" si="7"/>
        <v>Very High</v>
      </c>
      <c r="E35" s="80">
        <f t="shared" si="0"/>
        <v>3</v>
      </c>
      <c r="F35" s="81">
        <f>VLOOKUP($B35,'Lack of Reliability Index'!$A$2:$H$192,8,FALSE)</f>
        <v>2.5686274509803919</v>
      </c>
      <c r="G35" s="79">
        <f t="shared" si="1"/>
        <v>7</v>
      </c>
      <c r="H35" s="79">
        <f>'Hazard &amp; Exposure'!CW37</f>
        <v>3.3</v>
      </c>
      <c r="I35" s="85">
        <f>'Hazard &amp; Exposure'!AL37</f>
        <v>0.1</v>
      </c>
      <c r="J35" s="85">
        <f>'Hazard &amp; Exposure'!AM37</f>
        <v>6</v>
      </c>
      <c r="K35" s="85">
        <f>'Hazard &amp; Exposure'!AN37</f>
        <v>0</v>
      </c>
      <c r="L35" s="85">
        <f>'Hazard &amp; Exposure'!AO37</f>
        <v>0</v>
      </c>
      <c r="M35" s="85">
        <f>'Hazard &amp; Exposure'!AP37</f>
        <v>0</v>
      </c>
      <c r="N35" s="85">
        <f>'Hazard &amp; Exposure'!AS37</f>
        <v>3</v>
      </c>
      <c r="O35" s="85">
        <f>'Hazard &amp; Exposure'!CV37</f>
        <v>8.1999999999999993</v>
      </c>
      <c r="P35" s="79">
        <f>'Hazard &amp; Exposure'!CZ37</f>
        <v>8.9</v>
      </c>
      <c r="Q35" s="85">
        <f>'Hazard &amp; Exposure'!CX37</f>
        <v>9.8000000000000007</v>
      </c>
      <c r="R35" s="85">
        <f>'Hazard &amp; Exposure'!CY37</f>
        <v>7.5</v>
      </c>
      <c r="S35" s="79">
        <f t="shared" si="2"/>
        <v>8.6999999999999993</v>
      </c>
      <c r="T35" s="79">
        <f>Vulnerability!O37</f>
        <v>8.1999999999999993</v>
      </c>
      <c r="U35" s="132">
        <f>Vulnerability!E37</f>
        <v>10</v>
      </c>
      <c r="V35" s="132">
        <f>Vulnerability!H37</f>
        <v>6.8</v>
      </c>
      <c r="W35" s="132">
        <f>Vulnerability!N37</f>
        <v>6</v>
      </c>
      <c r="X35" s="79">
        <f>Vulnerability!AM37</f>
        <v>9.1</v>
      </c>
      <c r="Y35" s="132">
        <f>Vulnerability!T37</f>
        <v>9.6</v>
      </c>
      <c r="Z35" s="131">
        <f>Vulnerability!AB37</f>
        <v>8.9</v>
      </c>
      <c r="AA35" s="131">
        <f>Vulnerability!AE37</f>
        <v>6.1</v>
      </c>
      <c r="AB35" s="131">
        <f>Vulnerability!AH37</f>
        <v>10</v>
      </c>
      <c r="AC35" s="131">
        <f>Vulnerability!AK37</f>
        <v>6.2</v>
      </c>
      <c r="AD35" s="132">
        <f>Vulnerability!AL37</f>
        <v>8.3000000000000007</v>
      </c>
      <c r="AE35" s="79">
        <f t="shared" si="3"/>
        <v>8.8000000000000007</v>
      </c>
      <c r="AF35" s="79">
        <f>'Lack of Coping Capacity'!H37</f>
        <v>8</v>
      </c>
      <c r="AG35" s="137" t="str">
        <f>'Lack of Coping Capacity'!D37</f>
        <v>x</v>
      </c>
      <c r="AH35" s="137">
        <f>'Lack of Coping Capacity'!G37</f>
        <v>8</v>
      </c>
      <c r="AI35" s="79">
        <f>'Lack of Coping Capacity'!AA37</f>
        <v>9.4</v>
      </c>
      <c r="AJ35" s="137">
        <f>'Lack of Coping Capacity'!M37</f>
        <v>8.8000000000000007</v>
      </c>
      <c r="AK35" s="137">
        <f>'Lack of Coping Capacity'!R37</f>
        <v>9.6999999999999993</v>
      </c>
      <c r="AL35" s="137">
        <f>'Lack of Coping Capacity'!Z37</f>
        <v>9.6999999999999993</v>
      </c>
      <c r="AM35" s="82">
        <f>'Imputed and missing data hidden'!BU33</f>
        <v>3</v>
      </c>
      <c r="AN35" s="83">
        <f t="shared" si="4"/>
        <v>5.8823529411764705E-2</v>
      </c>
      <c r="AO35" s="82" t="str">
        <f t="shared" si="5"/>
        <v>YES</v>
      </c>
      <c r="AP35" s="84">
        <f>'Indicator Date hidden2'!BV34</f>
        <v>0.23529411764705882</v>
      </c>
    </row>
    <row r="36" spans="1:42">
      <c r="A36" s="77" t="str">
        <f>'Indicator Data'!A38</f>
        <v>Chad</v>
      </c>
      <c r="B36" s="77" t="str">
        <f>'Indicator Data'!B38</f>
        <v>TCD</v>
      </c>
      <c r="C36" s="79">
        <f t="shared" ref="C36:C67" si="8">ROUND(G36^(1/3)*S36^(1/3)*AE36^(1/3),1)</f>
        <v>7.7</v>
      </c>
      <c r="D36" s="79" t="str">
        <f t="shared" si="7"/>
        <v>Very High</v>
      </c>
      <c r="E36" s="80">
        <f t="shared" ref="E36:E67" si="9">_xlfn.RANK.EQ(C36,C$4:C$194)</f>
        <v>6</v>
      </c>
      <c r="F36" s="81">
        <f>VLOOKUP($B36,'Lack of Reliability Index'!$A$2:$H$192,8,FALSE)</f>
        <v>0.95652173913043548</v>
      </c>
      <c r="G36" s="79">
        <f t="shared" ref="G36:G67" si="10">ROUND((10-GEOMEAN(((10-H36)/10*9+1),((10-P36)/10*9+1)))/9*10,1)</f>
        <v>6.6</v>
      </c>
      <c r="H36" s="79">
        <f>'Hazard &amp; Exposure'!CW38</f>
        <v>4</v>
      </c>
      <c r="I36" s="85">
        <f>'Hazard &amp; Exposure'!AL38</f>
        <v>0.1</v>
      </c>
      <c r="J36" s="85">
        <f>'Hazard &amp; Exposure'!AM38</f>
        <v>8.1</v>
      </c>
      <c r="K36" s="85">
        <f>'Hazard &amp; Exposure'!AN38</f>
        <v>0</v>
      </c>
      <c r="L36" s="85">
        <f>'Hazard &amp; Exposure'!AO38</f>
        <v>0</v>
      </c>
      <c r="M36" s="85">
        <f>'Hazard &amp; Exposure'!AP38</f>
        <v>0</v>
      </c>
      <c r="N36" s="85">
        <f>'Hazard &amp; Exposure'!AS38</f>
        <v>5.9</v>
      </c>
      <c r="O36" s="85">
        <f>'Hazard &amp; Exposure'!CV38</f>
        <v>7.1</v>
      </c>
      <c r="P36" s="79">
        <f>'Hazard &amp; Exposure'!CZ38</f>
        <v>8.3000000000000007</v>
      </c>
      <c r="Q36" s="85">
        <f>'Hazard &amp; Exposure'!CX38</f>
        <v>9.6</v>
      </c>
      <c r="R36" s="85">
        <f>'Hazard &amp; Exposure'!CY38</f>
        <v>5.9</v>
      </c>
      <c r="S36" s="79">
        <f t="shared" ref="S36:S67" si="11">ROUND((10-GEOMEAN(((10-T36)/10*9+1),((10-X36)/10*9+1)))/9*10,1)</f>
        <v>7.9</v>
      </c>
      <c r="T36" s="79">
        <f>Vulnerability!O38</f>
        <v>7.1</v>
      </c>
      <c r="U36" s="132">
        <f>Vulnerability!E38</f>
        <v>10</v>
      </c>
      <c r="V36" s="132">
        <f>Vulnerability!H38</f>
        <v>6</v>
      </c>
      <c r="W36" s="132">
        <f>Vulnerability!N38</f>
        <v>2.2000000000000002</v>
      </c>
      <c r="X36" s="79">
        <f>Vulnerability!AM38</f>
        <v>8.5</v>
      </c>
      <c r="Y36" s="132">
        <f>Vulnerability!T38</f>
        <v>9.8000000000000007</v>
      </c>
      <c r="Z36" s="131">
        <f>Vulnerability!AB38</f>
        <v>3.4</v>
      </c>
      <c r="AA36" s="131">
        <f>Vulnerability!AE38</f>
        <v>6</v>
      </c>
      <c r="AB36" s="131">
        <f>Vulnerability!AH38</f>
        <v>4.3</v>
      </c>
      <c r="AC36" s="131">
        <f>Vulnerability!AK38</f>
        <v>8.4</v>
      </c>
      <c r="AD36" s="132">
        <f>Vulnerability!AL38</f>
        <v>5.9</v>
      </c>
      <c r="AE36" s="79">
        <f t="shared" ref="AE36:AE67" si="12">ROUND((10-GEOMEAN(((10-AF36)/10*9+1),((10-AI36)/10*9+1)))/9*10,1)</f>
        <v>8.6</v>
      </c>
      <c r="AF36" s="79">
        <f>'Lack of Coping Capacity'!H38</f>
        <v>7.9</v>
      </c>
      <c r="AG36" s="137" t="str">
        <f>'Lack of Coping Capacity'!D38</f>
        <v>x</v>
      </c>
      <c r="AH36" s="137">
        <f>'Lack of Coping Capacity'!G38</f>
        <v>7.9</v>
      </c>
      <c r="AI36" s="79">
        <f>'Lack of Coping Capacity'!AA38</f>
        <v>9.1999999999999993</v>
      </c>
      <c r="AJ36" s="137">
        <f>'Lack of Coping Capacity'!M38</f>
        <v>8.5</v>
      </c>
      <c r="AK36" s="137">
        <f>'Lack of Coping Capacity'!R38</f>
        <v>9.6999999999999993</v>
      </c>
      <c r="AL36" s="137">
        <f>'Lack of Coping Capacity'!Z38</f>
        <v>9.5</v>
      </c>
      <c r="AM36" s="82">
        <f>'Imputed and missing data hidden'!BU34</f>
        <v>2</v>
      </c>
      <c r="AN36" s="83">
        <f t="shared" ref="AN36:AN67" si="13">AM36/51</f>
        <v>3.9215686274509803E-2</v>
      </c>
      <c r="AO36" s="82" t="str">
        <f t="shared" ref="AO36:AO67" si="14">IF(R36&gt;=7,"YES","")</f>
        <v/>
      </c>
      <c r="AP36" s="84">
        <f>'Indicator Date hidden2'!BV35</f>
        <v>4.3478260869565216E-2</v>
      </c>
    </row>
    <row r="37" spans="1:42">
      <c r="A37" s="77" t="str">
        <f>'Indicator Data'!A39</f>
        <v>Chile</v>
      </c>
      <c r="B37" s="77" t="str">
        <f>'Indicator Data'!B39</f>
        <v>CHL</v>
      </c>
      <c r="C37" s="79">
        <f t="shared" si="8"/>
        <v>3.1</v>
      </c>
      <c r="D37" s="79" t="str">
        <f t="shared" si="7"/>
        <v>Low</v>
      </c>
      <c r="E37" s="80">
        <f t="shared" si="9"/>
        <v>103</v>
      </c>
      <c r="F37" s="81">
        <f>VLOOKUP($B37,'Lack of Reliability Index'!$A$2:$H$192,8,FALSE)</f>
        <v>3.1655913978494619</v>
      </c>
      <c r="G37" s="79">
        <f t="shared" si="10"/>
        <v>3.2</v>
      </c>
      <c r="H37" s="79">
        <f>'Hazard &amp; Exposure'!CW39</f>
        <v>5.4</v>
      </c>
      <c r="I37" s="85">
        <f>'Hazard &amp; Exposure'!AL39</f>
        <v>9.6</v>
      </c>
      <c r="J37" s="85">
        <f>'Hazard &amp; Exposure'!AM39</f>
        <v>5.5</v>
      </c>
      <c r="K37" s="85">
        <f>'Hazard &amp; Exposure'!AN39</f>
        <v>8.6</v>
      </c>
      <c r="L37" s="85">
        <f>'Hazard &amp; Exposure'!AO39</f>
        <v>0</v>
      </c>
      <c r="M37" s="85">
        <f>'Hazard &amp; Exposure'!AP39</f>
        <v>2.7</v>
      </c>
      <c r="N37" s="85">
        <f>'Hazard &amp; Exposure'!AS39</f>
        <v>0.3</v>
      </c>
      <c r="O37" s="85">
        <f>'Hazard &amp; Exposure'!CV39</f>
        <v>2.2999999999999998</v>
      </c>
      <c r="P37" s="79">
        <f>'Hazard &amp; Exposure'!CZ39</f>
        <v>0.1</v>
      </c>
      <c r="Q37" s="85">
        <f>'Hazard &amp; Exposure'!CX39</f>
        <v>0.2</v>
      </c>
      <c r="R37" s="85">
        <f>'Hazard &amp; Exposure'!CY39</f>
        <v>0</v>
      </c>
      <c r="S37" s="79">
        <f t="shared" si="11"/>
        <v>3.6</v>
      </c>
      <c r="T37" s="79">
        <f>Vulnerability!O39</f>
        <v>1.3</v>
      </c>
      <c r="U37" s="132">
        <f>Vulnerability!E39</f>
        <v>0.8</v>
      </c>
      <c r="V37" s="132">
        <f>Vulnerability!H39</f>
        <v>3.5</v>
      </c>
      <c r="W37" s="132">
        <f>Vulnerability!N39</f>
        <v>0</v>
      </c>
      <c r="X37" s="79">
        <f>Vulnerability!AM39</f>
        <v>5.4</v>
      </c>
      <c r="Y37" s="132">
        <f>Vulnerability!T39</f>
        <v>7.9</v>
      </c>
      <c r="Z37" s="131">
        <f>Vulnerability!AB39</f>
        <v>0.6</v>
      </c>
      <c r="AA37" s="131">
        <f>Vulnerability!AE39</f>
        <v>0.3</v>
      </c>
      <c r="AB37" s="131">
        <f>Vulnerability!AH39</f>
        <v>0.5</v>
      </c>
      <c r="AC37" s="131">
        <f>Vulnerability!AK39</f>
        <v>1.6</v>
      </c>
      <c r="AD37" s="132">
        <f>Vulnerability!AL39</f>
        <v>0.8</v>
      </c>
      <c r="AE37" s="79">
        <f t="shared" si="12"/>
        <v>2.7</v>
      </c>
      <c r="AF37" s="79">
        <f>'Lack of Coping Capacity'!H39</f>
        <v>3.5</v>
      </c>
      <c r="AG37" s="137">
        <f>'Lack of Coping Capacity'!D39</f>
        <v>3.2</v>
      </c>
      <c r="AH37" s="137">
        <f>'Lack of Coping Capacity'!G39</f>
        <v>3.7</v>
      </c>
      <c r="AI37" s="79">
        <f>'Lack of Coping Capacity'!AA39</f>
        <v>1.9</v>
      </c>
      <c r="AJ37" s="137">
        <f>'Lack of Coping Capacity'!M39</f>
        <v>1.2</v>
      </c>
      <c r="AK37" s="137">
        <f>'Lack of Coping Capacity'!R39</f>
        <v>2.7</v>
      </c>
      <c r="AL37" s="137">
        <f>'Lack of Coping Capacity'!Z39</f>
        <v>1.7</v>
      </c>
      <c r="AM37" s="82">
        <f>'Imputed and missing data hidden'!BU35</f>
        <v>8</v>
      </c>
      <c r="AN37" s="83">
        <f t="shared" si="13"/>
        <v>0.15686274509803921</v>
      </c>
      <c r="AO37" s="82" t="str">
        <f t="shared" si="14"/>
        <v/>
      </c>
      <c r="AP37" s="84">
        <f>'Indicator Date hidden2'!BV36</f>
        <v>0.19354838709677419</v>
      </c>
    </row>
    <row r="38" spans="1:42">
      <c r="A38" s="77" t="str">
        <f>'Indicator Data'!A40</f>
        <v>China</v>
      </c>
      <c r="B38" s="77" t="str">
        <f>'Indicator Data'!B40</f>
        <v>CHN</v>
      </c>
      <c r="C38" s="79">
        <f t="shared" si="8"/>
        <v>2.9</v>
      </c>
      <c r="D38" s="79" t="str">
        <f t="shared" si="7"/>
        <v>Low</v>
      </c>
      <c r="E38" s="80">
        <f t="shared" si="9"/>
        <v>115</v>
      </c>
      <c r="F38" s="81">
        <f>VLOOKUP($B38,'Lack of Reliability Index'!$A$2:$H$192,8,FALSE)</f>
        <v>3.9830687830687843</v>
      </c>
      <c r="G38" s="79">
        <f t="shared" si="10"/>
        <v>5.3</v>
      </c>
      <c r="H38" s="79">
        <f>'Hazard &amp; Exposure'!CW40</f>
        <v>7.8</v>
      </c>
      <c r="I38" s="85">
        <f>'Hazard &amp; Exposure'!AL40</f>
        <v>6.7</v>
      </c>
      <c r="J38" s="85">
        <f>'Hazard &amp; Exposure'!AM40</f>
        <v>9.3000000000000007</v>
      </c>
      <c r="K38" s="85">
        <f>'Hazard &amp; Exposure'!AN40</f>
        <v>9</v>
      </c>
      <c r="L38" s="85">
        <f>'Hazard &amp; Exposure'!AO40</f>
        <v>7.8</v>
      </c>
      <c r="M38" s="85">
        <f>'Hazard &amp; Exposure'!AP40</f>
        <v>9</v>
      </c>
      <c r="N38" s="85">
        <f>'Hazard &amp; Exposure'!AS40</f>
        <v>4.5999999999999996</v>
      </c>
      <c r="O38" s="85">
        <f>'Hazard &amp; Exposure'!CV40</f>
        <v>5.4</v>
      </c>
      <c r="P38" s="79">
        <f>'Hazard &amp; Exposure'!CZ40</f>
        <v>0.9</v>
      </c>
      <c r="Q38" s="85">
        <f>'Hazard &amp; Exposure'!CX40</f>
        <v>1.8</v>
      </c>
      <c r="R38" s="85">
        <f>'Hazard &amp; Exposure'!CY40</f>
        <v>0</v>
      </c>
      <c r="S38" s="79">
        <f t="shared" si="11"/>
        <v>1.4</v>
      </c>
      <c r="T38" s="79">
        <f>Vulnerability!O40</f>
        <v>2.4</v>
      </c>
      <c r="U38" s="132">
        <f>Vulnerability!E40</f>
        <v>3.4</v>
      </c>
      <c r="V38" s="132">
        <f>Vulnerability!H40</f>
        <v>2.8</v>
      </c>
      <c r="W38" s="132">
        <f>Vulnerability!N40</f>
        <v>0</v>
      </c>
      <c r="X38" s="79">
        <f>Vulnerability!AM40</f>
        <v>0.3</v>
      </c>
      <c r="Y38" s="132">
        <f>Vulnerability!T40</f>
        <v>0</v>
      </c>
      <c r="Z38" s="131">
        <f>Vulnerability!AB40</f>
        <v>0.3</v>
      </c>
      <c r="AA38" s="131">
        <f>Vulnerability!AE40</f>
        <v>0.5</v>
      </c>
      <c r="AB38" s="131">
        <f>Vulnerability!AH40</f>
        <v>0.2</v>
      </c>
      <c r="AC38" s="131">
        <f>Vulnerability!AK40</f>
        <v>0.8</v>
      </c>
      <c r="AD38" s="132">
        <f>Vulnerability!AL40</f>
        <v>0.5</v>
      </c>
      <c r="AE38" s="79">
        <f t="shared" si="12"/>
        <v>3.2</v>
      </c>
      <c r="AF38" s="79">
        <f>'Lack of Coping Capacity'!H40</f>
        <v>3.7</v>
      </c>
      <c r="AG38" s="137">
        <f>'Lack of Coping Capacity'!D40</f>
        <v>2.5</v>
      </c>
      <c r="AH38" s="137">
        <f>'Lack of Coping Capacity'!G40</f>
        <v>4.9000000000000004</v>
      </c>
      <c r="AI38" s="79">
        <f>'Lack of Coping Capacity'!AA40</f>
        <v>2.6</v>
      </c>
      <c r="AJ38" s="137">
        <f>'Lack of Coping Capacity'!M40</f>
        <v>1.8</v>
      </c>
      <c r="AK38" s="137">
        <f>'Lack of Coping Capacity'!R40</f>
        <v>3.3</v>
      </c>
      <c r="AL38" s="137">
        <f>'Lack of Coping Capacity'!Z40</f>
        <v>2.8</v>
      </c>
      <c r="AM38" s="82">
        <f>'Imputed and missing data hidden'!BU36</f>
        <v>7</v>
      </c>
      <c r="AN38" s="83">
        <f t="shared" si="13"/>
        <v>0.13725490196078433</v>
      </c>
      <c r="AO38" s="82" t="str">
        <f t="shared" si="14"/>
        <v/>
      </c>
      <c r="AP38" s="84">
        <f>'Indicator Date hidden2'!BV37</f>
        <v>0.3968253968253968</v>
      </c>
    </row>
    <row r="39" spans="1:42">
      <c r="A39" s="77" t="str">
        <f>'Indicator Data'!A41</f>
        <v>Colombia</v>
      </c>
      <c r="B39" s="77" t="str">
        <f>'Indicator Data'!B41</f>
        <v>COL</v>
      </c>
      <c r="C39" s="79">
        <f t="shared" si="8"/>
        <v>5.6</v>
      </c>
      <c r="D39" s="79" t="str">
        <f t="shared" si="7"/>
        <v>High</v>
      </c>
      <c r="E39" s="80">
        <f t="shared" si="9"/>
        <v>28</v>
      </c>
      <c r="F39" s="81">
        <f>VLOOKUP($B39,'Lack of Reliability Index'!$A$2:$H$192,8,FALSE)</f>
        <v>3.0248756218905468</v>
      </c>
      <c r="G39" s="79">
        <f t="shared" si="10"/>
        <v>8</v>
      </c>
      <c r="H39" s="79">
        <f>'Hazard &amp; Exposure'!CW41</f>
        <v>6.4</v>
      </c>
      <c r="I39" s="85">
        <f>'Hazard &amp; Exposure'!AL41</f>
        <v>8.9</v>
      </c>
      <c r="J39" s="85">
        <f>'Hazard &amp; Exposure'!AM41</f>
        <v>7</v>
      </c>
      <c r="K39" s="85">
        <f>'Hazard &amp; Exposure'!AN41</f>
        <v>8.1</v>
      </c>
      <c r="L39" s="85">
        <f>'Hazard &amp; Exposure'!AO41</f>
        <v>4</v>
      </c>
      <c r="M39" s="85">
        <f>'Hazard &amp; Exposure'!AP41</f>
        <v>6.2</v>
      </c>
      <c r="N39" s="85">
        <f>'Hazard &amp; Exposure'!AS41</f>
        <v>1.8</v>
      </c>
      <c r="O39" s="85">
        <f>'Hazard &amp; Exposure'!CV41</f>
        <v>5.2</v>
      </c>
      <c r="P39" s="79">
        <f>'Hazard &amp; Exposure'!CZ41</f>
        <v>9</v>
      </c>
      <c r="Q39" s="85">
        <f>'Hazard &amp; Exposure'!CX41</f>
        <v>9.9</v>
      </c>
      <c r="R39" s="85">
        <f>'Hazard &amp; Exposure'!CY41</f>
        <v>7.5</v>
      </c>
      <c r="S39" s="79">
        <f t="shared" si="11"/>
        <v>6.2</v>
      </c>
      <c r="T39" s="79">
        <f>Vulnerability!O41</f>
        <v>3.8</v>
      </c>
      <c r="U39" s="132">
        <f>Vulnerability!E41</f>
        <v>3.9</v>
      </c>
      <c r="V39" s="132">
        <f>Vulnerability!H41</f>
        <v>6.3</v>
      </c>
      <c r="W39" s="132">
        <f>Vulnerability!N41</f>
        <v>1.1000000000000001</v>
      </c>
      <c r="X39" s="79">
        <f>Vulnerability!AM41</f>
        <v>7.8</v>
      </c>
      <c r="Y39" s="132">
        <f>Vulnerability!T41</f>
        <v>10</v>
      </c>
      <c r="Z39" s="131">
        <f>Vulnerability!AB41</f>
        <v>0.7</v>
      </c>
      <c r="AA39" s="131">
        <f>Vulnerability!AE41</f>
        <v>0.9</v>
      </c>
      <c r="AB39" s="131">
        <f>Vulnerability!AH41</f>
        <v>2.4</v>
      </c>
      <c r="AC39" s="131">
        <f>Vulnerability!AK41</f>
        <v>1.3</v>
      </c>
      <c r="AD39" s="132">
        <f>Vulnerability!AL41</f>
        <v>1.3</v>
      </c>
      <c r="AE39" s="79">
        <f t="shared" si="12"/>
        <v>3.5</v>
      </c>
      <c r="AF39" s="79">
        <f>'Lack of Coping Capacity'!H41</f>
        <v>4.3</v>
      </c>
      <c r="AG39" s="137">
        <f>'Lack of Coping Capacity'!D41</f>
        <v>3</v>
      </c>
      <c r="AH39" s="137">
        <f>'Lack of Coping Capacity'!G41</f>
        <v>5.5</v>
      </c>
      <c r="AI39" s="79">
        <f>'Lack of Coping Capacity'!AA41</f>
        <v>2.6</v>
      </c>
      <c r="AJ39" s="137">
        <f>'Lack of Coping Capacity'!M41</f>
        <v>1.5</v>
      </c>
      <c r="AK39" s="137">
        <f>'Lack of Coping Capacity'!R41</f>
        <v>3.4</v>
      </c>
      <c r="AL39" s="137">
        <f>'Lack of Coping Capacity'!Z41</f>
        <v>3</v>
      </c>
      <c r="AM39" s="82">
        <f>'Imputed and missing data hidden'!BU37</f>
        <v>4</v>
      </c>
      <c r="AN39" s="83">
        <f t="shared" si="13"/>
        <v>7.8431372549019607E-2</v>
      </c>
      <c r="AO39" s="82" t="str">
        <f t="shared" si="14"/>
        <v>YES</v>
      </c>
      <c r="AP39" s="84">
        <f>'Indicator Date hidden2'!BV38</f>
        <v>0.2537313432835821</v>
      </c>
    </row>
    <row r="40" spans="1:42">
      <c r="A40" s="77" t="str">
        <f>'Indicator Data'!A42</f>
        <v>Comoros</v>
      </c>
      <c r="B40" s="77" t="str">
        <f>'Indicator Data'!B42</f>
        <v>COM</v>
      </c>
      <c r="C40" s="79">
        <f t="shared" si="8"/>
        <v>3.3</v>
      </c>
      <c r="D40" s="79" t="str">
        <f t="shared" si="7"/>
        <v>Medium</v>
      </c>
      <c r="E40" s="80">
        <f t="shared" si="9"/>
        <v>96</v>
      </c>
      <c r="F40" s="81">
        <f>VLOOKUP($B40,'Lack of Reliability Index'!$A$2:$H$192,8,FALSE)</f>
        <v>4.7589743589743598</v>
      </c>
      <c r="G40" s="79">
        <f t="shared" si="10"/>
        <v>1.1000000000000001</v>
      </c>
      <c r="H40" s="79">
        <f>'Hazard &amp; Exposure'!CW42</f>
        <v>2</v>
      </c>
      <c r="I40" s="85">
        <f>'Hazard &amp; Exposure'!AL42</f>
        <v>0.1</v>
      </c>
      <c r="J40" s="85">
        <f>'Hazard &amp; Exposure'!AM42</f>
        <v>0</v>
      </c>
      <c r="K40" s="85">
        <f>'Hazard &amp; Exposure'!AN42</f>
        <v>2</v>
      </c>
      <c r="L40" s="85">
        <f>'Hazard &amp; Exposure'!AO42</f>
        <v>1.5</v>
      </c>
      <c r="M40" s="85">
        <f>'Hazard &amp; Exposure'!AP42</f>
        <v>2.9</v>
      </c>
      <c r="N40" s="85">
        <f>'Hazard &amp; Exposure'!AS42</f>
        <v>0</v>
      </c>
      <c r="O40" s="85">
        <f>'Hazard &amp; Exposure'!CV42</f>
        <v>5.7</v>
      </c>
      <c r="P40" s="79">
        <f>'Hazard &amp; Exposure'!CZ42</f>
        <v>0.1</v>
      </c>
      <c r="Q40" s="85">
        <f>'Hazard &amp; Exposure'!CX42</f>
        <v>0.2</v>
      </c>
      <c r="R40" s="85">
        <f>'Hazard &amp; Exposure'!CY42</f>
        <v>0</v>
      </c>
      <c r="S40" s="79">
        <f t="shared" si="11"/>
        <v>4.7</v>
      </c>
      <c r="T40" s="79">
        <f>Vulnerability!O42</f>
        <v>6.8</v>
      </c>
      <c r="U40" s="132">
        <f>Vulnerability!E42</f>
        <v>7.5</v>
      </c>
      <c r="V40" s="132">
        <f>Vulnerability!H42</f>
        <v>5.0999999999999996</v>
      </c>
      <c r="W40" s="132">
        <f>Vulnerability!N42</f>
        <v>7</v>
      </c>
      <c r="X40" s="79">
        <f>Vulnerability!AM42</f>
        <v>1.6</v>
      </c>
      <c r="Y40" s="132">
        <f>Vulnerability!T42</f>
        <v>0</v>
      </c>
      <c r="Z40" s="131">
        <f>Vulnerability!AB42</f>
        <v>2.1</v>
      </c>
      <c r="AA40" s="131">
        <f>Vulnerability!AE42</f>
        <v>3.8</v>
      </c>
      <c r="AB40" s="131">
        <f>Vulnerability!AH42</f>
        <v>0</v>
      </c>
      <c r="AC40" s="131">
        <f>Vulnerability!AK42</f>
        <v>4.8</v>
      </c>
      <c r="AD40" s="132">
        <f>Vulnerability!AL42</f>
        <v>2.9</v>
      </c>
      <c r="AE40" s="79">
        <f t="shared" si="12"/>
        <v>7</v>
      </c>
      <c r="AF40" s="79">
        <f>'Lack of Coping Capacity'!H42</f>
        <v>8</v>
      </c>
      <c r="AG40" s="137">
        <f>'Lack of Coping Capacity'!D42</f>
        <v>7.8</v>
      </c>
      <c r="AH40" s="137">
        <f>'Lack of Coping Capacity'!G42</f>
        <v>8.1999999999999993</v>
      </c>
      <c r="AI40" s="79">
        <f>'Lack of Coping Capacity'!AA42</f>
        <v>5.6</v>
      </c>
      <c r="AJ40" s="137">
        <f>'Lack of Coping Capacity'!M42</f>
        <v>5.0999999999999996</v>
      </c>
      <c r="AK40" s="137">
        <f>'Lack of Coping Capacity'!R42</f>
        <v>5.8</v>
      </c>
      <c r="AL40" s="137">
        <f>'Lack of Coping Capacity'!Z42</f>
        <v>5.9</v>
      </c>
      <c r="AM40" s="82">
        <f>'Imputed and missing data hidden'!BU38</f>
        <v>4</v>
      </c>
      <c r="AN40" s="83">
        <f t="shared" si="13"/>
        <v>7.8431372549019607E-2</v>
      </c>
      <c r="AO40" s="82" t="str">
        <f t="shared" si="14"/>
        <v/>
      </c>
      <c r="AP40" s="84">
        <f>'Indicator Date hidden2'!BV39</f>
        <v>0.69230769230769229</v>
      </c>
    </row>
    <row r="41" spans="1:42">
      <c r="A41" s="77" t="str">
        <f>'Indicator Data'!A43</f>
        <v>Congo</v>
      </c>
      <c r="B41" s="77" t="str">
        <f>'Indicator Data'!B43</f>
        <v>COG</v>
      </c>
      <c r="C41" s="79">
        <f t="shared" si="8"/>
        <v>4.4000000000000004</v>
      </c>
      <c r="D41" s="79" t="str">
        <f t="shared" si="7"/>
        <v>Medium</v>
      </c>
      <c r="E41" s="80">
        <f t="shared" si="9"/>
        <v>51</v>
      </c>
      <c r="F41" s="81">
        <f>VLOOKUP($B41,'Lack of Reliability Index'!$A$2:$H$192,8,FALSE)</f>
        <v>3.8476190476190473</v>
      </c>
      <c r="G41" s="79">
        <f t="shared" si="10"/>
        <v>2.1</v>
      </c>
      <c r="H41" s="79">
        <f>'Hazard &amp; Exposure'!CW43</f>
        <v>3.4</v>
      </c>
      <c r="I41" s="85">
        <f>'Hazard &amp; Exposure'!AL43</f>
        <v>0.1</v>
      </c>
      <c r="J41" s="85">
        <f>'Hazard &amp; Exposure'!AM43</f>
        <v>7.6</v>
      </c>
      <c r="K41" s="85">
        <f>'Hazard &amp; Exposure'!AN43</f>
        <v>0</v>
      </c>
      <c r="L41" s="85">
        <f>'Hazard &amp; Exposure'!AO43</f>
        <v>0</v>
      </c>
      <c r="M41" s="85">
        <f>'Hazard &amp; Exposure'!AP43</f>
        <v>2</v>
      </c>
      <c r="N41" s="85">
        <f>'Hazard &amp; Exposure'!AS43</f>
        <v>0.9</v>
      </c>
      <c r="O41" s="85">
        <f>'Hazard &amp; Exposure'!CV43</f>
        <v>7.4</v>
      </c>
      <c r="P41" s="79">
        <f>'Hazard &amp; Exposure'!CZ43</f>
        <v>0.6</v>
      </c>
      <c r="Q41" s="85">
        <f>'Hazard &amp; Exposure'!CX43</f>
        <v>1.2</v>
      </c>
      <c r="R41" s="85">
        <f>'Hazard &amp; Exposure'!CY43</f>
        <v>0</v>
      </c>
      <c r="S41" s="79">
        <f t="shared" si="11"/>
        <v>5.6</v>
      </c>
      <c r="T41" s="79">
        <f>Vulnerability!O43</f>
        <v>5.7</v>
      </c>
      <c r="U41" s="132">
        <f>Vulnerability!E43</f>
        <v>6.9</v>
      </c>
      <c r="V41" s="132">
        <f>Vulnerability!H43</f>
        <v>6.8</v>
      </c>
      <c r="W41" s="132">
        <f>Vulnerability!N43</f>
        <v>2.1</v>
      </c>
      <c r="X41" s="79">
        <f>Vulnerability!AM43</f>
        <v>5.5</v>
      </c>
      <c r="Y41" s="132">
        <f>Vulnerability!T43</f>
        <v>6.2</v>
      </c>
      <c r="Z41" s="131">
        <f>Vulnerability!AB43</f>
        <v>6</v>
      </c>
      <c r="AA41" s="131">
        <f>Vulnerability!AE43</f>
        <v>3</v>
      </c>
      <c r="AB41" s="131">
        <f>Vulnerability!AH43</f>
        <v>1.3</v>
      </c>
      <c r="AC41" s="131">
        <f>Vulnerability!AK43</f>
        <v>7.1</v>
      </c>
      <c r="AD41" s="132">
        <f>Vulnerability!AL43</f>
        <v>4.8</v>
      </c>
      <c r="AE41" s="79">
        <f t="shared" si="12"/>
        <v>7.4</v>
      </c>
      <c r="AF41" s="79">
        <f>'Lack of Coping Capacity'!H43</f>
        <v>7.8</v>
      </c>
      <c r="AG41" s="137" t="str">
        <f>'Lack of Coping Capacity'!D43</f>
        <v>x</v>
      </c>
      <c r="AH41" s="137">
        <f>'Lack of Coping Capacity'!G43</f>
        <v>7.8</v>
      </c>
      <c r="AI41" s="79">
        <f>'Lack of Coping Capacity'!AA43</f>
        <v>7</v>
      </c>
      <c r="AJ41" s="137">
        <f>'Lack of Coping Capacity'!M43</f>
        <v>5.8</v>
      </c>
      <c r="AK41" s="137">
        <f>'Lack of Coping Capacity'!R43</f>
        <v>8</v>
      </c>
      <c r="AL41" s="137">
        <f>'Lack of Coping Capacity'!Z43</f>
        <v>7.1</v>
      </c>
      <c r="AM41" s="82">
        <f>'Imputed and missing data hidden'!BU39</f>
        <v>1</v>
      </c>
      <c r="AN41" s="83">
        <f t="shared" si="13"/>
        <v>1.9607843137254902E-2</v>
      </c>
      <c r="AO41" s="82" t="str">
        <f t="shared" si="14"/>
        <v/>
      </c>
      <c r="AP41" s="84">
        <f>'Indicator Date hidden2'!BV40</f>
        <v>0.67142857142857137</v>
      </c>
    </row>
    <row r="42" spans="1:42">
      <c r="A42" s="77" t="str">
        <f>'Indicator Data'!A44</f>
        <v>Congo DR</v>
      </c>
      <c r="B42" s="77" t="str">
        <f>'Indicator Data'!B44</f>
        <v>COD</v>
      </c>
      <c r="C42" s="79">
        <f t="shared" si="8"/>
        <v>8</v>
      </c>
      <c r="D42" s="79" t="str">
        <f t="shared" si="7"/>
        <v>Very High</v>
      </c>
      <c r="E42" s="80">
        <f t="shared" si="9"/>
        <v>4</v>
      </c>
      <c r="F42" s="81">
        <f>VLOOKUP($B42,'Lack of Reliability Index'!$A$2:$H$192,8,FALSE)</f>
        <v>1.8571428571428541</v>
      </c>
      <c r="G42" s="79">
        <f t="shared" si="10"/>
        <v>8.3000000000000007</v>
      </c>
      <c r="H42" s="79">
        <f>'Hazard &amp; Exposure'!CW44</f>
        <v>4.0999999999999996</v>
      </c>
      <c r="I42" s="85">
        <f>'Hazard &amp; Exposure'!AL44</f>
        <v>4.2</v>
      </c>
      <c r="J42" s="85">
        <f>'Hazard &amp; Exposure'!AM44</f>
        <v>7</v>
      </c>
      <c r="K42" s="85">
        <f>'Hazard &amp; Exposure'!AN44</f>
        <v>0</v>
      </c>
      <c r="L42" s="85">
        <f>'Hazard &amp; Exposure'!AO44</f>
        <v>0</v>
      </c>
      <c r="M42" s="85">
        <f>'Hazard &amp; Exposure'!AP44</f>
        <v>1</v>
      </c>
      <c r="N42" s="85">
        <f>'Hazard &amp; Exposure'!AS44</f>
        <v>2.2999999999999998</v>
      </c>
      <c r="O42" s="85">
        <f>'Hazard &amp; Exposure'!CV44</f>
        <v>8.5</v>
      </c>
      <c r="P42" s="79">
        <f>'Hazard &amp; Exposure'!CZ44</f>
        <v>10</v>
      </c>
      <c r="Q42" s="85">
        <f>'Hazard &amp; Exposure'!CX44</f>
        <v>10</v>
      </c>
      <c r="R42" s="85">
        <f>'Hazard &amp; Exposure'!CY44</f>
        <v>10</v>
      </c>
      <c r="S42" s="79">
        <f t="shared" si="11"/>
        <v>7.7</v>
      </c>
      <c r="T42" s="79">
        <f>Vulnerability!O44</f>
        <v>6.6</v>
      </c>
      <c r="U42" s="132">
        <f>Vulnerability!E44</f>
        <v>8.9</v>
      </c>
      <c r="V42" s="132">
        <f>Vulnerability!H44</f>
        <v>6.5</v>
      </c>
      <c r="W42" s="132">
        <f>Vulnerability!N44</f>
        <v>2</v>
      </c>
      <c r="X42" s="79">
        <f>Vulnerability!AM44</f>
        <v>8.5</v>
      </c>
      <c r="Y42" s="132">
        <f>Vulnerability!T44</f>
        <v>9.6</v>
      </c>
      <c r="Z42" s="131">
        <f>Vulnerability!AB44</f>
        <v>5.0999999999999996</v>
      </c>
      <c r="AA42" s="131">
        <f>Vulnerability!AE44</f>
        <v>5.5</v>
      </c>
      <c r="AB42" s="131">
        <f>Vulnerability!AH44</f>
        <v>6.2</v>
      </c>
      <c r="AC42" s="131">
        <f>Vulnerability!AK44</f>
        <v>8.4</v>
      </c>
      <c r="AD42" s="132">
        <f>Vulnerability!AL44</f>
        <v>6.5</v>
      </c>
      <c r="AE42" s="79">
        <f t="shared" si="12"/>
        <v>8</v>
      </c>
      <c r="AF42" s="79">
        <f>'Lack of Coping Capacity'!H44</f>
        <v>7.9</v>
      </c>
      <c r="AG42" s="137">
        <f>'Lack of Coping Capacity'!D44</f>
        <v>7.5</v>
      </c>
      <c r="AH42" s="137">
        <f>'Lack of Coping Capacity'!G44</f>
        <v>8.3000000000000007</v>
      </c>
      <c r="AI42" s="79">
        <f>'Lack of Coping Capacity'!AA44</f>
        <v>8</v>
      </c>
      <c r="AJ42" s="137">
        <f>'Lack of Coping Capacity'!M44</f>
        <v>6.8</v>
      </c>
      <c r="AK42" s="137">
        <f>'Lack of Coping Capacity'!R44</f>
        <v>9.5</v>
      </c>
      <c r="AL42" s="137">
        <f>'Lack of Coping Capacity'!Z44</f>
        <v>7.8</v>
      </c>
      <c r="AM42" s="82">
        <f>'Imputed and missing data hidden'!BU40</f>
        <v>1</v>
      </c>
      <c r="AN42" s="83">
        <f t="shared" si="13"/>
        <v>1.9607843137254902E-2</v>
      </c>
      <c r="AO42" s="82" t="str">
        <f t="shared" si="14"/>
        <v>YES</v>
      </c>
      <c r="AP42" s="84">
        <f>'Indicator Date hidden2'!BV41</f>
        <v>0.22857142857142856</v>
      </c>
    </row>
    <row r="43" spans="1:42">
      <c r="A43" s="77" t="str">
        <f>'Indicator Data'!A45</f>
        <v>Costa Rica</v>
      </c>
      <c r="B43" s="77" t="str">
        <f>'Indicator Data'!B45</f>
        <v>CRI</v>
      </c>
      <c r="C43" s="79">
        <f t="shared" si="8"/>
        <v>3.2</v>
      </c>
      <c r="D43" s="79" t="str">
        <f t="shared" si="7"/>
        <v>Medium</v>
      </c>
      <c r="E43" s="80">
        <f t="shared" si="9"/>
        <v>99</v>
      </c>
      <c r="F43" s="81">
        <f>VLOOKUP($B43,'Lack of Reliability Index'!$A$2:$H$192,8,FALSE)</f>
        <v>1.9692307692307693</v>
      </c>
      <c r="G43" s="79">
        <f t="shared" si="10"/>
        <v>3.1</v>
      </c>
      <c r="H43" s="79">
        <f>'Hazard &amp; Exposure'!CW45</f>
        <v>5.3</v>
      </c>
      <c r="I43" s="85">
        <f>'Hazard &amp; Exposure'!AL45</f>
        <v>9.1</v>
      </c>
      <c r="J43" s="85">
        <f>'Hazard &amp; Exposure'!AM45</f>
        <v>2.4</v>
      </c>
      <c r="K43" s="85">
        <f>'Hazard &amp; Exposure'!AN45</f>
        <v>8.3000000000000007</v>
      </c>
      <c r="L43" s="85">
        <f>'Hazard &amp; Exposure'!AO45</f>
        <v>1.3</v>
      </c>
      <c r="M43" s="85">
        <f>'Hazard &amp; Exposure'!AP45</f>
        <v>4.0999999999999996</v>
      </c>
      <c r="N43" s="85">
        <f>'Hazard &amp; Exposure'!AS45</f>
        <v>1</v>
      </c>
      <c r="O43" s="85">
        <f>'Hazard &amp; Exposure'!CV45</f>
        <v>4.9000000000000004</v>
      </c>
      <c r="P43" s="79">
        <f>'Hazard &amp; Exposure'!CZ45</f>
        <v>0.1</v>
      </c>
      <c r="Q43" s="85">
        <f>'Hazard &amp; Exposure'!CX45</f>
        <v>0.1</v>
      </c>
      <c r="R43" s="85">
        <f>'Hazard &amp; Exposure'!CY45</f>
        <v>0</v>
      </c>
      <c r="S43" s="79">
        <f t="shared" si="11"/>
        <v>4.2</v>
      </c>
      <c r="T43" s="79">
        <f>Vulnerability!O45</f>
        <v>2.2000000000000002</v>
      </c>
      <c r="U43" s="132">
        <f>Vulnerability!E45</f>
        <v>1.5</v>
      </c>
      <c r="V43" s="132">
        <f>Vulnerability!H45</f>
        <v>4.4000000000000004</v>
      </c>
      <c r="W43" s="132">
        <f>Vulnerability!N45</f>
        <v>1.3</v>
      </c>
      <c r="X43" s="79">
        <f>Vulnerability!AM45</f>
        <v>5.8</v>
      </c>
      <c r="Y43" s="132">
        <f>Vulnerability!T45</f>
        <v>8.3000000000000007</v>
      </c>
      <c r="Z43" s="131">
        <f>Vulnerability!AB45</f>
        <v>0.3</v>
      </c>
      <c r="AA43" s="131">
        <f>Vulnerability!AE45</f>
        <v>0.6</v>
      </c>
      <c r="AB43" s="131">
        <f>Vulnerability!AH45</f>
        <v>1.6</v>
      </c>
      <c r="AC43" s="131">
        <f>Vulnerability!AK45</f>
        <v>2</v>
      </c>
      <c r="AD43" s="132">
        <f>Vulnerability!AL45</f>
        <v>1.1000000000000001</v>
      </c>
      <c r="AE43" s="79">
        <f t="shared" si="12"/>
        <v>2.5</v>
      </c>
      <c r="AF43" s="79">
        <f>'Lack of Coping Capacity'!H45</f>
        <v>3.1</v>
      </c>
      <c r="AG43" s="137">
        <f>'Lack of Coping Capacity'!D45</f>
        <v>1.5</v>
      </c>
      <c r="AH43" s="137">
        <f>'Lack of Coping Capacity'!G45</f>
        <v>4.7</v>
      </c>
      <c r="AI43" s="79">
        <f>'Lack of Coping Capacity'!AA45</f>
        <v>1.8</v>
      </c>
      <c r="AJ43" s="137">
        <f>'Lack of Coping Capacity'!M45</f>
        <v>1.2</v>
      </c>
      <c r="AK43" s="137">
        <f>'Lack of Coping Capacity'!R45</f>
        <v>1.9</v>
      </c>
      <c r="AL43" s="137">
        <f>'Lack of Coping Capacity'!Z45</f>
        <v>2.4</v>
      </c>
      <c r="AM43" s="82">
        <f>'Imputed and missing data hidden'!BU41</f>
        <v>4</v>
      </c>
      <c r="AN43" s="83">
        <f t="shared" si="13"/>
        <v>7.8431372549019607E-2</v>
      </c>
      <c r="AO43" s="82" t="str">
        <f t="shared" si="14"/>
        <v/>
      </c>
      <c r="AP43" s="84">
        <f>'Indicator Date hidden2'!BV42</f>
        <v>0.16923076923076924</v>
      </c>
    </row>
    <row r="44" spans="1:42">
      <c r="A44" s="77" t="str">
        <f>'Indicator Data'!A46</f>
        <v>Côte d'Ivoire</v>
      </c>
      <c r="B44" s="77" t="str">
        <f>'Indicator Data'!B46</f>
        <v>CIV</v>
      </c>
      <c r="C44" s="79">
        <f t="shared" si="8"/>
        <v>4.2</v>
      </c>
      <c r="D44" s="79" t="str">
        <f t="shared" si="7"/>
        <v>Medium</v>
      </c>
      <c r="E44" s="80">
        <f t="shared" si="9"/>
        <v>61</v>
      </c>
      <c r="F44" s="81">
        <f>VLOOKUP($B44,'Lack of Reliability Index'!$A$2:$H$192,8,FALSE)</f>
        <v>1.3333333333333321</v>
      </c>
      <c r="G44" s="79">
        <f t="shared" si="10"/>
        <v>1.8</v>
      </c>
      <c r="H44" s="79">
        <f>'Hazard &amp; Exposure'!CW46</f>
        <v>3.1</v>
      </c>
      <c r="I44" s="85">
        <f>'Hazard &amp; Exposure'!AL46</f>
        <v>0.1</v>
      </c>
      <c r="J44" s="85">
        <f>'Hazard &amp; Exposure'!AM46</f>
        <v>4.8</v>
      </c>
      <c r="K44" s="85">
        <f>'Hazard &amp; Exposure'!AN46</f>
        <v>0.9</v>
      </c>
      <c r="L44" s="85">
        <f>'Hazard &amp; Exposure'!AO46</f>
        <v>0</v>
      </c>
      <c r="M44" s="85">
        <f>'Hazard &amp; Exposure'!AP46</f>
        <v>2.1</v>
      </c>
      <c r="N44" s="85">
        <f>'Hazard &amp; Exposure'!AS46</f>
        <v>0.9</v>
      </c>
      <c r="O44" s="85">
        <f>'Hazard &amp; Exposure'!CV46</f>
        <v>8.1</v>
      </c>
      <c r="P44" s="79">
        <f>'Hazard &amp; Exposure'!CZ46</f>
        <v>0.3</v>
      </c>
      <c r="Q44" s="85">
        <f>'Hazard &amp; Exposure'!CX46</f>
        <v>0.6</v>
      </c>
      <c r="R44" s="85">
        <f>'Hazard &amp; Exposure'!CY46</f>
        <v>0</v>
      </c>
      <c r="S44" s="79">
        <f t="shared" si="11"/>
        <v>6.3</v>
      </c>
      <c r="T44" s="79">
        <f>Vulnerability!O46</f>
        <v>5.8</v>
      </c>
      <c r="U44" s="132">
        <f>Vulnerability!E46</f>
        <v>8.1</v>
      </c>
      <c r="V44" s="132">
        <f>Vulnerability!H46</f>
        <v>5.4</v>
      </c>
      <c r="W44" s="132">
        <f>Vulnerability!N46</f>
        <v>1.5</v>
      </c>
      <c r="X44" s="79">
        <f>Vulnerability!AM46</f>
        <v>6.8</v>
      </c>
      <c r="Y44" s="132">
        <f>Vulnerability!T46</f>
        <v>8.8000000000000007</v>
      </c>
      <c r="Z44" s="131">
        <f>Vulnerability!AB46</f>
        <v>4.8</v>
      </c>
      <c r="AA44" s="131">
        <f>Vulnerability!AE46</f>
        <v>4.2</v>
      </c>
      <c r="AB44" s="131">
        <f>Vulnerability!AH46</f>
        <v>0</v>
      </c>
      <c r="AC44" s="131">
        <f>Vulnerability!AK46</f>
        <v>2</v>
      </c>
      <c r="AD44" s="132">
        <f>Vulnerability!AL46</f>
        <v>3</v>
      </c>
      <c r="AE44" s="79">
        <f t="shared" si="12"/>
        <v>6.5</v>
      </c>
      <c r="AF44" s="79">
        <f>'Lack of Coping Capacity'!H46</f>
        <v>6.9</v>
      </c>
      <c r="AG44" s="137">
        <f>'Lack of Coping Capacity'!D46</f>
        <v>7.8</v>
      </c>
      <c r="AH44" s="137">
        <f>'Lack of Coping Capacity'!G46</f>
        <v>5.9</v>
      </c>
      <c r="AI44" s="79">
        <f>'Lack of Coping Capacity'!AA46</f>
        <v>6.1</v>
      </c>
      <c r="AJ44" s="137">
        <f>'Lack of Coping Capacity'!M46</f>
        <v>3.2</v>
      </c>
      <c r="AK44" s="137">
        <f>'Lack of Coping Capacity'!R46</f>
        <v>7.2</v>
      </c>
      <c r="AL44" s="137">
        <f>'Lack of Coping Capacity'!Z46</f>
        <v>7.8</v>
      </c>
      <c r="AM44" s="82">
        <f>'Imputed and missing data hidden'!BU42</f>
        <v>1</v>
      </c>
      <c r="AN44" s="83">
        <f t="shared" si="13"/>
        <v>1.9607843137254902E-2</v>
      </c>
      <c r="AO44" s="82" t="str">
        <f t="shared" si="14"/>
        <v/>
      </c>
      <c r="AP44" s="84">
        <f>'Indicator Date hidden2'!BV43</f>
        <v>0.2</v>
      </c>
    </row>
    <row r="45" spans="1:42">
      <c r="A45" s="77" t="str">
        <f>'Indicator Data'!A47</f>
        <v>Croatia</v>
      </c>
      <c r="B45" s="77" t="str">
        <f>'Indicator Data'!B47</f>
        <v>HRV</v>
      </c>
      <c r="C45" s="79">
        <f t="shared" si="8"/>
        <v>2.4</v>
      </c>
      <c r="D45" s="79" t="str">
        <f t="shared" si="7"/>
        <v>Low</v>
      </c>
      <c r="E45" s="80">
        <f t="shared" si="9"/>
        <v>144</v>
      </c>
      <c r="F45" s="81">
        <f>VLOOKUP($B45,'Lack of Reliability Index'!$A$2:$H$192,8,FALSE)</f>
        <v>3.2516129032258068</v>
      </c>
      <c r="G45" s="79">
        <f t="shared" si="10"/>
        <v>2.5</v>
      </c>
      <c r="H45" s="79">
        <f>'Hazard &amp; Exposure'!CW47</f>
        <v>4.4000000000000004</v>
      </c>
      <c r="I45" s="85">
        <f>'Hazard &amp; Exposure'!AL47</f>
        <v>5.6</v>
      </c>
      <c r="J45" s="85">
        <f>'Hazard &amp; Exposure'!AM47</f>
        <v>6.8</v>
      </c>
      <c r="K45" s="85">
        <f>'Hazard &amp; Exposure'!AN47</f>
        <v>5.8</v>
      </c>
      <c r="L45" s="85">
        <f>'Hazard &amp; Exposure'!AO47</f>
        <v>0</v>
      </c>
      <c r="M45" s="85">
        <f>'Hazard &amp; Exposure'!AP47</f>
        <v>5</v>
      </c>
      <c r="N45" s="85">
        <f>'Hazard &amp; Exposure'!AS47</f>
        <v>3.2</v>
      </c>
      <c r="O45" s="85">
        <f>'Hazard &amp; Exposure'!CV47</f>
        <v>2.1</v>
      </c>
      <c r="P45" s="79">
        <f>'Hazard &amp; Exposure'!CZ47</f>
        <v>0.1</v>
      </c>
      <c r="Q45" s="85">
        <f>'Hazard &amp; Exposure'!CX47</f>
        <v>0.1</v>
      </c>
      <c r="R45" s="85">
        <f>'Hazard &amp; Exposure'!CY47</f>
        <v>0</v>
      </c>
      <c r="S45" s="79">
        <f t="shared" si="11"/>
        <v>2</v>
      </c>
      <c r="T45" s="79">
        <f>Vulnerability!O47</f>
        <v>0.8</v>
      </c>
      <c r="U45" s="132">
        <f>Vulnerability!E47</f>
        <v>0.4</v>
      </c>
      <c r="V45" s="132">
        <f>Vulnerability!H47</f>
        <v>1.1000000000000001</v>
      </c>
      <c r="W45" s="132">
        <f>Vulnerability!N47</f>
        <v>1.2</v>
      </c>
      <c r="X45" s="79">
        <f>Vulnerability!AM47</f>
        <v>3.1</v>
      </c>
      <c r="Y45" s="132">
        <f>Vulnerability!T47</f>
        <v>5</v>
      </c>
      <c r="Z45" s="131">
        <f>Vulnerability!AB47</f>
        <v>0.1</v>
      </c>
      <c r="AA45" s="131">
        <f>Vulnerability!AE47</f>
        <v>0.4</v>
      </c>
      <c r="AB45" s="131">
        <f>Vulnerability!AH47</f>
        <v>0.1</v>
      </c>
      <c r="AC45" s="131">
        <f>Vulnerability!AK47</f>
        <v>1.2</v>
      </c>
      <c r="AD45" s="132">
        <f>Vulnerability!AL47</f>
        <v>0.5</v>
      </c>
      <c r="AE45" s="79">
        <f t="shared" si="12"/>
        <v>2.8</v>
      </c>
      <c r="AF45" s="79">
        <f>'Lack of Coping Capacity'!H47</f>
        <v>4.4000000000000004</v>
      </c>
      <c r="AG45" s="137">
        <f>'Lack of Coping Capacity'!D47</f>
        <v>4.4000000000000004</v>
      </c>
      <c r="AH45" s="137">
        <f>'Lack of Coping Capacity'!G47</f>
        <v>4.4000000000000004</v>
      </c>
      <c r="AI45" s="79">
        <f>'Lack of Coping Capacity'!AA47</f>
        <v>0.9</v>
      </c>
      <c r="AJ45" s="137">
        <f>'Lack of Coping Capacity'!M47</f>
        <v>1.6</v>
      </c>
      <c r="AK45" s="137">
        <f>'Lack of Coping Capacity'!R47</f>
        <v>0.2</v>
      </c>
      <c r="AL45" s="137">
        <f>'Lack of Coping Capacity'!Z47</f>
        <v>1</v>
      </c>
      <c r="AM45" s="82">
        <f>'Imputed and missing data hidden'!BU43</f>
        <v>8</v>
      </c>
      <c r="AN45" s="83">
        <f t="shared" si="13"/>
        <v>0.15686274509803921</v>
      </c>
      <c r="AO45" s="82" t="str">
        <f t="shared" si="14"/>
        <v/>
      </c>
      <c r="AP45" s="84">
        <f>'Indicator Date hidden2'!BV44</f>
        <v>0.20967741935483872</v>
      </c>
    </row>
    <row r="46" spans="1:42">
      <c r="A46" s="77" t="str">
        <f>'Indicator Data'!A48</f>
        <v>Cuba</v>
      </c>
      <c r="B46" s="77" t="str">
        <f>'Indicator Data'!B48</f>
        <v>CUB</v>
      </c>
      <c r="C46" s="79">
        <f t="shared" si="8"/>
        <v>2.6</v>
      </c>
      <c r="D46" s="79" t="str">
        <f t="shared" si="7"/>
        <v>Low</v>
      </c>
      <c r="E46" s="80">
        <f t="shared" si="9"/>
        <v>131</v>
      </c>
      <c r="F46" s="81">
        <f>VLOOKUP($B46,'Lack of Reliability Index'!$A$2:$H$192,8,FALSE)</f>
        <v>3.7114754098360656</v>
      </c>
      <c r="G46" s="79">
        <f t="shared" si="10"/>
        <v>2.8</v>
      </c>
      <c r="H46" s="79">
        <f>'Hazard &amp; Exposure'!CW48</f>
        <v>4.9000000000000004</v>
      </c>
      <c r="I46" s="85">
        <f>'Hazard &amp; Exposure'!AL48</f>
        <v>5</v>
      </c>
      <c r="J46" s="85">
        <f>'Hazard &amp; Exposure'!AM48</f>
        <v>0.5</v>
      </c>
      <c r="K46" s="85">
        <f>'Hazard &amp; Exposure'!AN48</f>
        <v>3.2</v>
      </c>
      <c r="L46" s="85">
        <f>'Hazard &amp; Exposure'!AO48</f>
        <v>8</v>
      </c>
      <c r="M46" s="85">
        <f>'Hazard &amp; Exposure'!AP48</f>
        <v>5.7</v>
      </c>
      <c r="N46" s="85">
        <f>'Hazard &amp; Exposure'!AS48</f>
        <v>4</v>
      </c>
      <c r="O46" s="85">
        <f>'Hazard &amp; Exposure'!CV48</f>
        <v>5</v>
      </c>
      <c r="P46" s="79">
        <f>'Hazard &amp; Exposure'!CZ48</f>
        <v>0.1</v>
      </c>
      <c r="Q46" s="85">
        <f>'Hazard &amp; Exposure'!CX48</f>
        <v>0.2</v>
      </c>
      <c r="R46" s="85">
        <f>'Hazard &amp; Exposure'!CY48</f>
        <v>0</v>
      </c>
      <c r="S46" s="79">
        <f t="shared" si="11"/>
        <v>2</v>
      </c>
      <c r="T46" s="79">
        <f>Vulnerability!O48</f>
        <v>2.2000000000000002</v>
      </c>
      <c r="U46" s="132">
        <f>Vulnerability!E48</f>
        <v>2.2000000000000002</v>
      </c>
      <c r="V46" s="132">
        <f>Vulnerability!H48</f>
        <v>4</v>
      </c>
      <c r="W46" s="132">
        <f>Vulnerability!N48</f>
        <v>0.4</v>
      </c>
      <c r="X46" s="79">
        <f>Vulnerability!AM48</f>
        <v>1.7</v>
      </c>
      <c r="Y46" s="132">
        <f>Vulnerability!T48</f>
        <v>0</v>
      </c>
      <c r="Z46" s="131">
        <f>Vulnerability!AB48</f>
        <v>0.4</v>
      </c>
      <c r="AA46" s="131">
        <f>Vulnerability!AE48</f>
        <v>0.6</v>
      </c>
      <c r="AB46" s="131">
        <f>Vulnerability!AH48</f>
        <v>7.3</v>
      </c>
      <c r="AC46" s="131">
        <f>Vulnerability!AK48</f>
        <v>1.3</v>
      </c>
      <c r="AD46" s="132">
        <f>Vulnerability!AL48</f>
        <v>3.1</v>
      </c>
      <c r="AE46" s="79">
        <f t="shared" si="12"/>
        <v>3</v>
      </c>
      <c r="AF46" s="79">
        <f>'Lack of Coping Capacity'!H48</f>
        <v>4.2</v>
      </c>
      <c r="AG46" s="137">
        <f>'Lack of Coping Capacity'!D48</f>
        <v>2.5</v>
      </c>
      <c r="AH46" s="137">
        <f>'Lack of Coping Capacity'!G48</f>
        <v>5.8</v>
      </c>
      <c r="AI46" s="79">
        <f>'Lack of Coping Capacity'!AA48</f>
        <v>1.5</v>
      </c>
      <c r="AJ46" s="137">
        <f>'Lack of Coping Capacity'!M48</f>
        <v>2.5</v>
      </c>
      <c r="AK46" s="137">
        <f>'Lack of Coping Capacity'!R48</f>
        <v>1.9</v>
      </c>
      <c r="AL46" s="137">
        <f>'Lack of Coping Capacity'!Z48</f>
        <v>0.1</v>
      </c>
      <c r="AM46" s="82">
        <f>'Imputed and missing data hidden'!BU44</f>
        <v>9</v>
      </c>
      <c r="AN46" s="83">
        <f t="shared" si="13"/>
        <v>0.17647058823529413</v>
      </c>
      <c r="AO46" s="82" t="str">
        <f t="shared" si="14"/>
        <v/>
      </c>
      <c r="AP46" s="84">
        <f>'Indicator Date hidden2'!BV45</f>
        <v>0.24590163934426229</v>
      </c>
    </row>
    <row r="47" spans="1:42">
      <c r="A47" s="77" t="str">
        <f>'Indicator Data'!A49</f>
        <v>Cyprus</v>
      </c>
      <c r="B47" s="77" t="str">
        <f>'Indicator Data'!B49</f>
        <v>CYP</v>
      </c>
      <c r="C47" s="79">
        <f t="shared" si="8"/>
        <v>2.6</v>
      </c>
      <c r="D47" s="79" t="str">
        <f t="shared" si="7"/>
        <v>Low</v>
      </c>
      <c r="E47" s="80">
        <f t="shared" si="9"/>
        <v>131</v>
      </c>
      <c r="F47" s="81">
        <f>VLOOKUP($B47,'Lack of Reliability Index'!$A$2:$H$192,8,FALSE)</f>
        <v>3.4491803278688522</v>
      </c>
      <c r="G47" s="79">
        <f t="shared" si="10"/>
        <v>1.6</v>
      </c>
      <c r="H47" s="79">
        <f>'Hazard &amp; Exposure'!CW49</f>
        <v>3</v>
      </c>
      <c r="I47" s="85">
        <f>'Hazard &amp; Exposure'!AL49</f>
        <v>6.9</v>
      </c>
      <c r="J47" s="85">
        <f>'Hazard &amp; Exposure'!AM49</f>
        <v>0</v>
      </c>
      <c r="K47" s="85">
        <f>'Hazard &amp; Exposure'!AN49</f>
        <v>4</v>
      </c>
      <c r="L47" s="85">
        <f>'Hazard &amp; Exposure'!AO49</f>
        <v>0</v>
      </c>
      <c r="M47" s="85">
        <f>'Hazard &amp; Exposure'!AP49</f>
        <v>2.9</v>
      </c>
      <c r="N47" s="85">
        <f>'Hazard &amp; Exposure'!AS49</f>
        <v>2.6</v>
      </c>
      <c r="O47" s="85">
        <f>'Hazard &amp; Exposure'!CV49</f>
        <v>2.4</v>
      </c>
      <c r="P47" s="79">
        <f>'Hazard &amp; Exposure'!CZ49</f>
        <v>0</v>
      </c>
      <c r="Q47" s="85">
        <f>'Hazard &amp; Exposure'!CX49</f>
        <v>0</v>
      </c>
      <c r="R47" s="85">
        <f>'Hazard &amp; Exposure'!CY49</f>
        <v>0</v>
      </c>
      <c r="S47" s="79">
        <f t="shared" si="11"/>
        <v>4.3</v>
      </c>
      <c r="T47" s="79">
        <f>Vulnerability!O49</f>
        <v>0.7</v>
      </c>
      <c r="U47" s="132">
        <f>Vulnerability!E49</f>
        <v>0</v>
      </c>
      <c r="V47" s="132">
        <f>Vulnerability!H49</f>
        <v>2.5</v>
      </c>
      <c r="W47" s="132">
        <f>Vulnerability!N49</f>
        <v>0.3</v>
      </c>
      <c r="X47" s="79">
        <f>Vulnerability!AM49</f>
        <v>6.6</v>
      </c>
      <c r="Y47" s="132">
        <f>Vulnerability!T49</f>
        <v>9.1999999999999993</v>
      </c>
      <c r="Z47" s="131">
        <f>Vulnerability!AB49</f>
        <v>0.1</v>
      </c>
      <c r="AA47" s="131">
        <f>Vulnerability!AE49</f>
        <v>0.3</v>
      </c>
      <c r="AB47" s="131">
        <f>Vulnerability!AH49</f>
        <v>0</v>
      </c>
      <c r="AC47" s="131">
        <f>Vulnerability!AK49</f>
        <v>2</v>
      </c>
      <c r="AD47" s="132">
        <f>Vulnerability!AL49</f>
        <v>0.6</v>
      </c>
      <c r="AE47" s="79">
        <f t="shared" si="12"/>
        <v>2.5</v>
      </c>
      <c r="AF47" s="79">
        <f>'Lack of Coping Capacity'!H49</f>
        <v>4.0999999999999996</v>
      </c>
      <c r="AG47" s="137" t="str">
        <f>'Lack of Coping Capacity'!D49</f>
        <v>x</v>
      </c>
      <c r="AH47" s="137">
        <f>'Lack of Coping Capacity'!G49</f>
        <v>4.0999999999999996</v>
      </c>
      <c r="AI47" s="79">
        <f>'Lack of Coping Capacity'!AA49</f>
        <v>0.5</v>
      </c>
      <c r="AJ47" s="137">
        <f>'Lack of Coping Capacity'!M49</f>
        <v>0.9</v>
      </c>
      <c r="AK47" s="137">
        <f>'Lack of Coping Capacity'!R49</f>
        <v>0</v>
      </c>
      <c r="AL47" s="137">
        <f>'Lack of Coping Capacity'!Z49</f>
        <v>0.7</v>
      </c>
      <c r="AM47" s="82">
        <f>'Imputed and missing data hidden'!BU45</f>
        <v>9</v>
      </c>
      <c r="AN47" s="83">
        <f t="shared" si="13"/>
        <v>0.17647058823529413</v>
      </c>
      <c r="AO47" s="82" t="str">
        <f t="shared" si="14"/>
        <v/>
      </c>
      <c r="AP47" s="84">
        <f>'Indicator Date hidden2'!BV46</f>
        <v>0.19672131147540983</v>
      </c>
    </row>
    <row r="48" spans="1:42">
      <c r="A48" s="77" t="str">
        <f>'Indicator Data'!A50</f>
        <v>Czech Republic</v>
      </c>
      <c r="B48" s="77" t="str">
        <f>'Indicator Data'!B50</f>
        <v>CZE</v>
      </c>
      <c r="C48" s="79">
        <f t="shared" si="8"/>
        <v>1.8</v>
      </c>
      <c r="D48" s="79" t="str">
        <f t="shared" si="7"/>
        <v>Very Low</v>
      </c>
      <c r="E48" s="80">
        <f t="shared" si="9"/>
        <v>173</v>
      </c>
      <c r="F48" s="81">
        <f>VLOOKUP($B48,'Lack of Reliability Index'!$A$2:$H$192,8,FALSE)</f>
        <v>3.5661016949152557</v>
      </c>
      <c r="G48" s="79">
        <f t="shared" si="10"/>
        <v>0.9</v>
      </c>
      <c r="H48" s="79">
        <f>'Hazard &amp; Exposure'!CW50</f>
        <v>1.6</v>
      </c>
      <c r="I48" s="85">
        <f>'Hazard &amp; Exposure'!AL50</f>
        <v>0.5</v>
      </c>
      <c r="J48" s="85">
        <f>'Hazard &amp; Exposure'!AM50</f>
        <v>5.7</v>
      </c>
      <c r="K48" s="85">
        <f>'Hazard &amp; Exposure'!AN50</f>
        <v>0</v>
      </c>
      <c r="L48" s="85">
        <f>'Hazard &amp; Exposure'!AO50</f>
        <v>0</v>
      </c>
      <c r="M48" s="85">
        <f>'Hazard &amp; Exposure'!AP50</f>
        <v>0</v>
      </c>
      <c r="N48" s="85">
        <f>'Hazard &amp; Exposure'!AS50</f>
        <v>1.3</v>
      </c>
      <c r="O48" s="85">
        <f>'Hazard &amp; Exposure'!CV50</f>
        <v>1.8</v>
      </c>
      <c r="P48" s="79">
        <f>'Hazard &amp; Exposure'!CZ50</f>
        <v>0.1</v>
      </c>
      <c r="Q48" s="85">
        <f>'Hazard &amp; Exposure'!CX50</f>
        <v>0.1</v>
      </c>
      <c r="R48" s="85">
        <f>'Hazard &amp; Exposure'!CY50</f>
        <v>0</v>
      </c>
      <c r="S48" s="79">
        <f t="shared" si="11"/>
        <v>3.4</v>
      </c>
      <c r="T48" s="79">
        <f>Vulnerability!O50</f>
        <v>0.4</v>
      </c>
      <c r="U48" s="132">
        <f>Vulnerability!E50</f>
        <v>0.1</v>
      </c>
      <c r="V48" s="132">
        <f>Vulnerability!H50</f>
        <v>0.9</v>
      </c>
      <c r="W48" s="132">
        <f>Vulnerability!N50</f>
        <v>0.3</v>
      </c>
      <c r="X48" s="79">
        <f>Vulnerability!AM50</f>
        <v>5.5</v>
      </c>
      <c r="Y48" s="132">
        <f>Vulnerability!T50</f>
        <v>8.1999999999999993</v>
      </c>
      <c r="Z48" s="131">
        <f>Vulnerability!AB50</f>
        <v>0.1</v>
      </c>
      <c r="AA48" s="131">
        <f>Vulnerability!AE50</f>
        <v>0.2</v>
      </c>
      <c r="AB48" s="131">
        <f>Vulnerability!AH50</f>
        <v>0</v>
      </c>
      <c r="AC48" s="131">
        <f>Vulnerability!AK50</f>
        <v>1</v>
      </c>
      <c r="AD48" s="132">
        <f>Vulnerability!AL50</f>
        <v>0.3</v>
      </c>
      <c r="AE48" s="79">
        <f t="shared" si="12"/>
        <v>2</v>
      </c>
      <c r="AF48" s="79">
        <f>'Lack of Coping Capacity'!H50</f>
        <v>3.1</v>
      </c>
      <c r="AG48" s="137">
        <f>'Lack of Coping Capacity'!D50</f>
        <v>2.5</v>
      </c>
      <c r="AH48" s="137">
        <f>'Lack of Coping Capacity'!G50</f>
        <v>3.6</v>
      </c>
      <c r="AI48" s="79">
        <f>'Lack of Coping Capacity'!AA50</f>
        <v>0.7</v>
      </c>
      <c r="AJ48" s="137">
        <f>'Lack of Coping Capacity'!M50</f>
        <v>1.7</v>
      </c>
      <c r="AK48" s="137">
        <f>'Lack of Coping Capacity'!R50</f>
        <v>0</v>
      </c>
      <c r="AL48" s="137">
        <f>'Lack of Coping Capacity'!Z50</f>
        <v>0.3</v>
      </c>
      <c r="AM48" s="82">
        <f>'Imputed and missing data hidden'!BU46</f>
        <v>11</v>
      </c>
      <c r="AN48" s="83">
        <f t="shared" si="13"/>
        <v>0.21568627450980393</v>
      </c>
      <c r="AO48" s="82" t="str">
        <f t="shared" si="14"/>
        <v/>
      </c>
      <c r="AP48" s="84">
        <f>'Indicator Date hidden2'!BV47</f>
        <v>0.11864406779661017</v>
      </c>
    </row>
    <row r="49" spans="1:42">
      <c r="A49" s="77" t="str">
        <f>'Indicator Data'!A51</f>
        <v>Denmark</v>
      </c>
      <c r="B49" s="77" t="str">
        <f>'Indicator Data'!B51</f>
        <v>DNK</v>
      </c>
      <c r="C49" s="79">
        <f t="shared" si="8"/>
        <v>1.5</v>
      </c>
      <c r="D49" s="79" t="str">
        <f t="shared" si="7"/>
        <v>Very Low</v>
      </c>
      <c r="E49" s="80">
        <f t="shared" si="9"/>
        <v>183</v>
      </c>
      <c r="F49" s="81">
        <f>VLOOKUP($B49,'Lack of Reliability Index'!$A$2:$H$192,8,FALSE)</f>
        <v>2.666666666666667</v>
      </c>
      <c r="G49" s="79">
        <f t="shared" si="10"/>
        <v>1.2</v>
      </c>
      <c r="H49" s="79">
        <f>'Hazard &amp; Exposure'!CW51</f>
        <v>2.2000000000000002</v>
      </c>
      <c r="I49" s="85">
        <f>'Hazard &amp; Exposure'!AL51</f>
        <v>0.1</v>
      </c>
      <c r="J49" s="85">
        <f>'Hazard &amp; Exposure'!AM51</f>
        <v>0</v>
      </c>
      <c r="K49" s="85">
        <f>'Hazard &amp; Exposure'!AN51</f>
        <v>0</v>
      </c>
      <c r="L49" s="85">
        <f>'Hazard &amp; Exposure'!AO51</f>
        <v>0</v>
      </c>
      <c r="M49" s="85">
        <f>'Hazard &amp; Exposure'!AP51</f>
        <v>7.1</v>
      </c>
      <c r="N49" s="85">
        <f>'Hazard &amp; Exposure'!AS51</f>
        <v>3.2</v>
      </c>
      <c r="O49" s="85">
        <f>'Hazard &amp; Exposure'!CV51</f>
        <v>1.7</v>
      </c>
      <c r="P49" s="79">
        <f>'Hazard &amp; Exposure'!CZ51</f>
        <v>0.1</v>
      </c>
      <c r="Q49" s="85">
        <f>'Hazard &amp; Exposure'!CX51</f>
        <v>0.1</v>
      </c>
      <c r="R49" s="85">
        <f>'Hazard &amp; Exposure'!CY51</f>
        <v>0</v>
      </c>
      <c r="S49" s="79">
        <f t="shared" si="11"/>
        <v>2.2000000000000002</v>
      </c>
      <c r="T49" s="79">
        <f>Vulnerability!O51</f>
        <v>0.2</v>
      </c>
      <c r="U49" s="132">
        <f>Vulnerability!E51</f>
        <v>0</v>
      </c>
      <c r="V49" s="132">
        <f>Vulnerability!H51</f>
        <v>0.5</v>
      </c>
      <c r="W49" s="132">
        <f>Vulnerability!N51</f>
        <v>0.1</v>
      </c>
      <c r="X49" s="79">
        <f>Vulnerability!AM51</f>
        <v>3.8</v>
      </c>
      <c r="Y49" s="132">
        <f>Vulnerability!T51</f>
        <v>6.2</v>
      </c>
      <c r="Z49" s="131">
        <f>Vulnerability!AB51</f>
        <v>0.1</v>
      </c>
      <c r="AA49" s="131">
        <f>Vulnerability!AE51</f>
        <v>0.3</v>
      </c>
      <c r="AB49" s="131">
        <f>Vulnerability!AH51</f>
        <v>0</v>
      </c>
      <c r="AC49" s="131">
        <f>Vulnerability!AK51</f>
        <v>0.6</v>
      </c>
      <c r="AD49" s="132">
        <f>Vulnerability!AL51</f>
        <v>0.3</v>
      </c>
      <c r="AE49" s="79">
        <f t="shared" si="12"/>
        <v>1.2</v>
      </c>
      <c r="AF49" s="79">
        <f>'Lack of Coping Capacity'!H51</f>
        <v>1.9</v>
      </c>
      <c r="AG49" s="137">
        <f>'Lack of Coping Capacity'!D51</f>
        <v>2.7</v>
      </c>
      <c r="AH49" s="137">
        <f>'Lack of Coping Capacity'!G51</f>
        <v>1</v>
      </c>
      <c r="AI49" s="79">
        <f>'Lack of Coping Capacity'!AA51</f>
        <v>0.5</v>
      </c>
      <c r="AJ49" s="137">
        <f>'Lack of Coping Capacity'!M51</f>
        <v>1.3</v>
      </c>
      <c r="AK49" s="137">
        <f>'Lack of Coping Capacity'!R51</f>
        <v>0</v>
      </c>
      <c r="AL49" s="137">
        <f>'Lack of Coping Capacity'!Z51</f>
        <v>0.2</v>
      </c>
      <c r="AM49" s="82">
        <f>'Imputed and missing data hidden'!BU47</f>
        <v>10</v>
      </c>
      <c r="AN49" s="83">
        <f t="shared" si="13"/>
        <v>0.19607843137254902</v>
      </c>
      <c r="AO49" s="82" t="str">
        <f t="shared" si="14"/>
        <v/>
      </c>
      <c r="AP49" s="84">
        <f>'Indicator Date hidden2'!BV48</f>
        <v>0</v>
      </c>
    </row>
    <row r="50" spans="1:42">
      <c r="A50" s="77" t="str">
        <f>'Indicator Data'!A52</f>
        <v>Djibouti</v>
      </c>
      <c r="B50" s="77" t="str">
        <f>'Indicator Data'!B52</f>
        <v>DJI</v>
      </c>
      <c r="C50" s="79">
        <f t="shared" si="8"/>
        <v>4.4000000000000004</v>
      </c>
      <c r="D50" s="79" t="str">
        <f t="shared" si="7"/>
        <v>Medium</v>
      </c>
      <c r="E50" s="80">
        <f t="shared" si="9"/>
        <v>51</v>
      </c>
      <c r="F50" s="81">
        <f>VLOOKUP($B50,'Lack of Reliability Index'!$A$2:$H$192,8,FALSE)</f>
        <v>4.1000000000000005</v>
      </c>
      <c r="G50" s="79">
        <f t="shared" si="10"/>
        <v>2.6</v>
      </c>
      <c r="H50" s="79">
        <f>'Hazard &amp; Exposure'!CW52</f>
        <v>4.5</v>
      </c>
      <c r="I50" s="85">
        <f>'Hazard &amp; Exposure'!AL52</f>
        <v>5.4</v>
      </c>
      <c r="J50" s="85">
        <f>'Hazard &amp; Exposure'!AM52</f>
        <v>0</v>
      </c>
      <c r="K50" s="85">
        <f>'Hazard &amp; Exposure'!AN52</f>
        <v>4.9000000000000004</v>
      </c>
      <c r="L50" s="85">
        <f>'Hazard &amp; Exposure'!AO52</f>
        <v>0</v>
      </c>
      <c r="M50" s="85">
        <f>'Hazard &amp; Exposure'!AP52</f>
        <v>4.3</v>
      </c>
      <c r="N50" s="85">
        <f>'Hazard &amp; Exposure'!AS52</f>
        <v>7.9</v>
      </c>
      <c r="O50" s="85">
        <f>'Hazard &amp; Exposure'!CV52</f>
        <v>5.5</v>
      </c>
      <c r="P50" s="79">
        <f>'Hazard &amp; Exposure'!CZ52</f>
        <v>0.2</v>
      </c>
      <c r="Q50" s="85">
        <f>'Hazard &amp; Exposure'!CX52</f>
        <v>0.3</v>
      </c>
      <c r="R50" s="85">
        <f>'Hazard &amp; Exposure'!CY52</f>
        <v>0</v>
      </c>
      <c r="S50" s="79">
        <f t="shared" si="11"/>
        <v>5.2</v>
      </c>
      <c r="T50" s="79">
        <f>Vulnerability!O52</f>
        <v>5.5</v>
      </c>
      <c r="U50" s="132">
        <f>Vulnerability!E52</f>
        <v>7.7</v>
      </c>
      <c r="V50" s="132">
        <f>Vulnerability!H52</f>
        <v>4.0999999999999996</v>
      </c>
      <c r="W50" s="132">
        <f>Vulnerability!N52</f>
        <v>2.5</v>
      </c>
      <c r="X50" s="79">
        <f>Vulnerability!AM52</f>
        <v>4.9000000000000004</v>
      </c>
      <c r="Y50" s="132">
        <f>Vulnerability!T52</f>
        <v>6.1</v>
      </c>
      <c r="Z50" s="131">
        <f>Vulnerability!AB52</f>
        <v>2</v>
      </c>
      <c r="AA50" s="131">
        <f>Vulnerability!AE52</f>
        <v>3.8</v>
      </c>
      <c r="AB50" s="131">
        <f>Vulnerability!AH52</f>
        <v>4.2</v>
      </c>
      <c r="AC50" s="131">
        <f>Vulnerability!AK52</f>
        <v>3.6</v>
      </c>
      <c r="AD50" s="132">
        <f>Vulnerability!AL52</f>
        <v>3.4</v>
      </c>
      <c r="AE50" s="79">
        <f t="shared" si="12"/>
        <v>6.1</v>
      </c>
      <c r="AF50" s="79">
        <f>'Lack of Coping Capacity'!H52</f>
        <v>6.2</v>
      </c>
      <c r="AG50" s="137">
        <f>'Lack of Coping Capacity'!D52</f>
        <v>5.5</v>
      </c>
      <c r="AH50" s="137">
        <f>'Lack of Coping Capacity'!G52</f>
        <v>6.8</v>
      </c>
      <c r="AI50" s="79">
        <f>'Lack of Coping Capacity'!AA52</f>
        <v>6</v>
      </c>
      <c r="AJ50" s="137">
        <f>'Lack of Coping Capacity'!M52</f>
        <v>4.8</v>
      </c>
      <c r="AK50" s="137">
        <f>'Lack of Coping Capacity'!R52</f>
        <v>5.8</v>
      </c>
      <c r="AL50" s="137">
        <f>'Lack of Coping Capacity'!Z52</f>
        <v>7.3</v>
      </c>
      <c r="AM50" s="82">
        <f>'Imputed and missing data hidden'!BU48</f>
        <v>6</v>
      </c>
      <c r="AN50" s="83">
        <f t="shared" si="13"/>
        <v>0.11764705882352941</v>
      </c>
      <c r="AO50" s="82" t="str">
        <f t="shared" si="14"/>
        <v/>
      </c>
      <c r="AP50" s="84">
        <f>'Indicator Date hidden2'!BV49</f>
        <v>0.46875</v>
      </c>
    </row>
    <row r="51" spans="1:42">
      <c r="A51" s="77" t="str">
        <f>'Indicator Data'!A53</f>
        <v>Dominica</v>
      </c>
      <c r="B51" s="77" t="str">
        <f>'Indicator Data'!B53</f>
        <v>DMA</v>
      </c>
      <c r="C51" s="79">
        <f t="shared" si="8"/>
        <v>2.9</v>
      </c>
      <c r="D51" s="79" t="str">
        <f t="shared" si="7"/>
        <v>Low</v>
      </c>
      <c r="E51" s="80">
        <f t="shared" si="9"/>
        <v>115</v>
      </c>
      <c r="F51" s="81">
        <f>VLOOKUP($B51,'Lack of Reliability Index'!$A$2:$H$192,8,FALSE)</f>
        <v>6.7234042553191484</v>
      </c>
      <c r="G51" s="79">
        <f t="shared" si="10"/>
        <v>2.1</v>
      </c>
      <c r="H51" s="79">
        <f>'Hazard &amp; Exposure'!CW53</f>
        <v>3.8</v>
      </c>
      <c r="I51" s="85">
        <f>'Hazard &amp; Exposure'!AL53</f>
        <v>3.8</v>
      </c>
      <c r="J51" s="85">
        <f>'Hazard &amp; Exposure'!AM53</f>
        <v>0</v>
      </c>
      <c r="K51" s="85">
        <f>'Hazard &amp; Exposure'!AN53</f>
        <v>5.5</v>
      </c>
      <c r="L51" s="85">
        <f>'Hazard &amp; Exposure'!AO53</f>
        <v>7.8</v>
      </c>
      <c r="M51" s="85">
        <f>'Hazard &amp; Exposure'!AP53</f>
        <v>2</v>
      </c>
      <c r="N51" s="85">
        <f>'Hazard &amp; Exposure'!AS53</f>
        <v>0</v>
      </c>
      <c r="O51" s="85">
        <f>'Hazard &amp; Exposure'!CV53</f>
        <v>4</v>
      </c>
      <c r="P51" s="79">
        <f>'Hazard &amp; Exposure'!CZ53</f>
        <v>0</v>
      </c>
      <c r="Q51" s="85">
        <f>'Hazard &amp; Exposure'!CX53</f>
        <v>0</v>
      </c>
      <c r="R51" s="85">
        <f>'Hazard &amp; Exposure'!CY53</f>
        <v>0</v>
      </c>
      <c r="S51" s="79">
        <f t="shared" si="11"/>
        <v>2.8</v>
      </c>
      <c r="T51" s="79">
        <f>Vulnerability!O53</f>
        <v>4.3</v>
      </c>
      <c r="U51" s="132">
        <f>Vulnerability!E53</f>
        <v>3.2</v>
      </c>
      <c r="V51" s="132" t="str">
        <f>Vulnerability!H53</f>
        <v>x</v>
      </c>
      <c r="W51" s="132">
        <f>Vulnerability!N53</f>
        <v>6.5</v>
      </c>
      <c r="X51" s="79">
        <f>Vulnerability!AM53</f>
        <v>0.9</v>
      </c>
      <c r="Y51" s="132">
        <f>Vulnerability!T53</f>
        <v>0</v>
      </c>
      <c r="Z51" s="131">
        <f>Vulnerability!AB53</f>
        <v>0.2</v>
      </c>
      <c r="AA51" s="131">
        <f>Vulnerability!AE53</f>
        <v>2.5</v>
      </c>
      <c r="AB51" s="131">
        <f>Vulnerability!AH53</f>
        <v>0</v>
      </c>
      <c r="AC51" s="131">
        <f>Vulnerability!AK53</f>
        <v>4</v>
      </c>
      <c r="AD51" s="132">
        <f>Vulnerability!AL53</f>
        <v>1.8</v>
      </c>
      <c r="AE51" s="79">
        <f t="shared" si="12"/>
        <v>4</v>
      </c>
      <c r="AF51" s="79">
        <f>'Lack of Coping Capacity'!H53</f>
        <v>4.8</v>
      </c>
      <c r="AG51" s="137" t="str">
        <f>'Lack of Coping Capacity'!D53</f>
        <v>x</v>
      </c>
      <c r="AH51" s="137">
        <f>'Lack of Coping Capacity'!G53</f>
        <v>4.8</v>
      </c>
      <c r="AI51" s="79">
        <f>'Lack of Coping Capacity'!AA53</f>
        <v>3</v>
      </c>
      <c r="AJ51" s="137">
        <f>'Lack of Coping Capacity'!M53</f>
        <v>2.6</v>
      </c>
      <c r="AK51" s="137">
        <f>'Lack of Coping Capacity'!R53</f>
        <v>1</v>
      </c>
      <c r="AL51" s="137">
        <f>'Lack of Coping Capacity'!Z53</f>
        <v>5.4</v>
      </c>
      <c r="AM51" s="82">
        <f>'Imputed and missing data hidden'!BU49</f>
        <v>20</v>
      </c>
      <c r="AN51" s="83">
        <f t="shared" si="13"/>
        <v>0.39215686274509803</v>
      </c>
      <c r="AO51" s="82" t="str">
        <f t="shared" si="14"/>
        <v/>
      </c>
      <c r="AP51" s="84">
        <f>'Indicator Date hidden2'!BV50</f>
        <v>0.51063829787234039</v>
      </c>
    </row>
    <row r="52" spans="1:42">
      <c r="A52" s="77" t="str">
        <f>'Indicator Data'!A54</f>
        <v>Dominican Republic</v>
      </c>
      <c r="B52" s="77" t="str">
        <f>'Indicator Data'!B54</f>
        <v>DOM</v>
      </c>
      <c r="C52" s="79">
        <f t="shared" si="8"/>
        <v>4.0999999999999996</v>
      </c>
      <c r="D52" s="79" t="str">
        <f t="shared" si="7"/>
        <v>Medium</v>
      </c>
      <c r="E52" s="80">
        <f t="shared" si="9"/>
        <v>65</v>
      </c>
      <c r="F52" s="81">
        <f>VLOOKUP($B52,'Lack of Reliability Index'!$A$2:$H$192,8,FALSE)</f>
        <v>1.7131313131313135</v>
      </c>
      <c r="G52" s="79">
        <f t="shared" si="10"/>
        <v>4.0999999999999996</v>
      </c>
      <c r="H52" s="79">
        <f>'Hazard &amp; Exposure'!CW54</f>
        <v>6.6</v>
      </c>
      <c r="I52" s="85">
        <f>'Hazard &amp; Exposure'!AL54</f>
        <v>9.1999999999999993</v>
      </c>
      <c r="J52" s="85">
        <f>'Hazard &amp; Exposure'!AM54</f>
        <v>2.2000000000000002</v>
      </c>
      <c r="K52" s="85">
        <f>'Hazard &amp; Exposure'!AN54</f>
        <v>5.0999999999999996</v>
      </c>
      <c r="L52" s="85">
        <f>'Hazard &amp; Exposure'!AO54</f>
        <v>10</v>
      </c>
      <c r="M52" s="85">
        <f>'Hazard &amp; Exposure'!AP54</f>
        <v>4.8</v>
      </c>
      <c r="N52" s="85">
        <f>'Hazard &amp; Exposure'!AS54</f>
        <v>0.4</v>
      </c>
      <c r="O52" s="85">
        <f>'Hazard &amp; Exposure'!CV54</f>
        <v>5.9</v>
      </c>
      <c r="P52" s="79">
        <f>'Hazard &amp; Exposure'!CZ54</f>
        <v>0.1</v>
      </c>
      <c r="Q52" s="85">
        <f>'Hazard &amp; Exposure'!CX54</f>
        <v>0.2</v>
      </c>
      <c r="R52" s="85">
        <f>'Hazard &amp; Exposure'!CY54</f>
        <v>0</v>
      </c>
      <c r="S52" s="79">
        <f t="shared" si="11"/>
        <v>4</v>
      </c>
      <c r="T52" s="79">
        <f>Vulnerability!O54</f>
        <v>3</v>
      </c>
      <c r="U52" s="132">
        <f>Vulnerability!E54</f>
        <v>3.1</v>
      </c>
      <c r="V52" s="132">
        <f>Vulnerability!H54</f>
        <v>4.4000000000000004</v>
      </c>
      <c r="W52" s="132">
        <f>Vulnerability!N54</f>
        <v>1.5</v>
      </c>
      <c r="X52" s="79">
        <f>Vulnerability!AM54</f>
        <v>4.8</v>
      </c>
      <c r="Y52" s="132">
        <f>Vulnerability!T54</f>
        <v>6.4</v>
      </c>
      <c r="Z52" s="131">
        <f>Vulnerability!AB54</f>
        <v>1.4</v>
      </c>
      <c r="AA52" s="131">
        <f>Vulnerability!AE54</f>
        <v>1.6</v>
      </c>
      <c r="AB52" s="131">
        <f>Vulnerability!AH54</f>
        <v>5.8</v>
      </c>
      <c r="AC52" s="131">
        <f>Vulnerability!AK54</f>
        <v>1.1000000000000001</v>
      </c>
      <c r="AD52" s="132">
        <f>Vulnerability!AL54</f>
        <v>2.7</v>
      </c>
      <c r="AE52" s="79">
        <f t="shared" si="12"/>
        <v>4.0999999999999996</v>
      </c>
      <c r="AF52" s="79">
        <f>'Lack of Coping Capacity'!H54</f>
        <v>5.2</v>
      </c>
      <c r="AG52" s="137">
        <f>'Lack of Coping Capacity'!D54</f>
        <v>4.5999999999999996</v>
      </c>
      <c r="AH52" s="137">
        <f>'Lack of Coping Capacity'!G54</f>
        <v>5.8</v>
      </c>
      <c r="AI52" s="79">
        <f>'Lack of Coping Capacity'!AA54</f>
        <v>2.9</v>
      </c>
      <c r="AJ52" s="137">
        <f>'Lack of Coping Capacity'!M54</f>
        <v>2.1</v>
      </c>
      <c r="AK52" s="137">
        <f>'Lack of Coping Capacity'!R54</f>
        <v>2</v>
      </c>
      <c r="AL52" s="137">
        <f>'Lack of Coping Capacity'!Z54</f>
        <v>4.7</v>
      </c>
      <c r="AM52" s="82">
        <f>'Imputed and missing data hidden'!BU50</f>
        <v>4</v>
      </c>
      <c r="AN52" s="83">
        <f t="shared" si="13"/>
        <v>7.8431372549019607E-2</v>
      </c>
      <c r="AO52" s="82" t="str">
        <f t="shared" si="14"/>
        <v/>
      </c>
      <c r="AP52" s="84">
        <f>'Indicator Date hidden2'!BV51</f>
        <v>0.12121212121212122</v>
      </c>
    </row>
    <row r="53" spans="1:42">
      <c r="A53" s="77" t="str">
        <f>'Indicator Data'!A55</f>
        <v>Ecuador</v>
      </c>
      <c r="B53" s="77" t="str">
        <f>'Indicator Data'!B55</f>
        <v>ECU</v>
      </c>
      <c r="C53" s="79">
        <f t="shared" si="8"/>
        <v>4.7</v>
      </c>
      <c r="D53" s="79" t="str">
        <f t="shared" si="7"/>
        <v>Medium</v>
      </c>
      <c r="E53" s="80">
        <f t="shared" si="9"/>
        <v>47</v>
      </c>
      <c r="F53" s="81">
        <f>VLOOKUP($B53,'Lack of Reliability Index'!$A$2:$H$192,8,FALSE)</f>
        <v>2.6020202020202019</v>
      </c>
      <c r="G53" s="79">
        <f t="shared" si="10"/>
        <v>5.7</v>
      </c>
      <c r="H53" s="79">
        <f>'Hazard &amp; Exposure'!CW55</f>
        <v>6.4</v>
      </c>
      <c r="I53" s="85">
        <f>'Hazard &amp; Exposure'!AL55</f>
        <v>9.5</v>
      </c>
      <c r="J53" s="85">
        <f>'Hazard &amp; Exposure'!AM55</f>
        <v>6.5</v>
      </c>
      <c r="K53" s="85">
        <f>'Hazard &amp; Exposure'!AN55</f>
        <v>9</v>
      </c>
      <c r="L53" s="85">
        <f>'Hazard &amp; Exposure'!AO55</f>
        <v>0</v>
      </c>
      <c r="M53" s="85">
        <f>'Hazard &amp; Exposure'!AP55</f>
        <v>4.9000000000000004</v>
      </c>
      <c r="N53" s="85">
        <f>'Hazard &amp; Exposure'!AS55</f>
        <v>3.4</v>
      </c>
      <c r="O53" s="85">
        <f>'Hazard &amp; Exposure'!CV55</f>
        <v>5.0999999999999996</v>
      </c>
      <c r="P53" s="79">
        <f>'Hazard &amp; Exposure'!CZ55</f>
        <v>5</v>
      </c>
      <c r="Q53" s="85">
        <f>'Hazard &amp; Exposure'!CX55</f>
        <v>5.5</v>
      </c>
      <c r="R53" s="85">
        <f>'Hazard &amp; Exposure'!CY55</f>
        <v>4.4000000000000004</v>
      </c>
      <c r="S53" s="79">
        <f t="shared" si="11"/>
        <v>4.5999999999999996</v>
      </c>
      <c r="T53" s="79">
        <f>Vulnerability!O55</f>
        <v>3</v>
      </c>
      <c r="U53" s="132">
        <f>Vulnerability!E55</f>
        <v>3</v>
      </c>
      <c r="V53" s="132">
        <f>Vulnerability!H55</f>
        <v>5</v>
      </c>
      <c r="W53" s="132">
        <f>Vulnerability!N55</f>
        <v>0.8</v>
      </c>
      <c r="X53" s="79">
        <f>Vulnerability!AM55</f>
        <v>5.9</v>
      </c>
      <c r="Y53" s="132">
        <f>Vulnerability!T55</f>
        <v>8.1999999999999993</v>
      </c>
      <c r="Z53" s="131">
        <f>Vulnerability!AB55</f>
        <v>0.4</v>
      </c>
      <c r="AA53" s="131">
        <f>Vulnerability!AE55</f>
        <v>1.1000000000000001</v>
      </c>
      <c r="AB53" s="131">
        <f>Vulnerability!AH55</f>
        <v>1.6</v>
      </c>
      <c r="AC53" s="131">
        <f>Vulnerability!AK55</f>
        <v>4.2</v>
      </c>
      <c r="AD53" s="132">
        <f>Vulnerability!AL55</f>
        <v>1.9</v>
      </c>
      <c r="AE53" s="79">
        <f t="shared" si="12"/>
        <v>4</v>
      </c>
      <c r="AF53" s="79">
        <f>'Lack of Coping Capacity'!H55</f>
        <v>4.5999999999999996</v>
      </c>
      <c r="AG53" s="137">
        <f>'Lack of Coping Capacity'!D55</f>
        <v>3</v>
      </c>
      <c r="AH53" s="137">
        <f>'Lack of Coping Capacity'!G55</f>
        <v>6.1</v>
      </c>
      <c r="AI53" s="79">
        <f>'Lack of Coping Capacity'!AA55</f>
        <v>3.3</v>
      </c>
      <c r="AJ53" s="137">
        <f>'Lack of Coping Capacity'!M55</f>
        <v>2.4</v>
      </c>
      <c r="AK53" s="137">
        <f>'Lack of Coping Capacity'!R55</f>
        <v>3.1</v>
      </c>
      <c r="AL53" s="137">
        <f>'Lack of Coping Capacity'!Z55</f>
        <v>4.4000000000000004</v>
      </c>
      <c r="AM53" s="82">
        <f>'Imputed and missing data hidden'!BU51</f>
        <v>4</v>
      </c>
      <c r="AN53" s="83">
        <f t="shared" si="13"/>
        <v>7.8431372549019607E-2</v>
      </c>
      <c r="AO53" s="82" t="str">
        <f t="shared" si="14"/>
        <v/>
      </c>
      <c r="AP53" s="84">
        <f>'Indicator Date hidden2'!BV52</f>
        <v>0.2878787878787879</v>
      </c>
    </row>
    <row r="54" spans="1:42">
      <c r="A54" s="77" t="str">
        <f>'Indicator Data'!A56</f>
        <v>Egypt</v>
      </c>
      <c r="B54" s="77" t="str">
        <f>'Indicator Data'!B56</f>
        <v>EGY</v>
      </c>
      <c r="C54" s="79">
        <f t="shared" si="8"/>
        <v>4.5999999999999996</v>
      </c>
      <c r="D54" s="79" t="str">
        <f t="shared" si="7"/>
        <v>Medium</v>
      </c>
      <c r="E54" s="80">
        <f t="shared" si="9"/>
        <v>48</v>
      </c>
      <c r="F54" s="81">
        <f>VLOOKUP($B54,'Lack of Reliability Index'!$A$2:$H$192,8,FALSE)</f>
        <v>2.4000000000000004</v>
      </c>
      <c r="G54" s="79">
        <f t="shared" si="10"/>
        <v>5.5</v>
      </c>
      <c r="H54" s="79">
        <f>'Hazard &amp; Exposure'!CW56</f>
        <v>6.2</v>
      </c>
      <c r="I54" s="85">
        <f>'Hazard &amp; Exposure'!AL56</f>
        <v>4.5999999999999996</v>
      </c>
      <c r="J54" s="85">
        <f>'Hazard &amp; Exposure'!AM56</f>
        <v>9.9</v>
      </c>
      <c r="K54" s="85">
        <f>'Hazard &amp; Exposure'!AN56</f>
        <v>5.9</v>
      </c>
      <c r="L54" s="85">
        <f>'Hazard &amp; Exposure'!AO56</f>
        <v>0</v>
      </c>
      <c r="M54" s="85">
        <f>'Hazard &amp; Exposure'!AP56</f>
        <v>9</v>
      </c>
      <c r="N54" s="85">
        <f>'Hazard &amp; Exposure'!AS56</f>
        <v>2.1</v>
      </c>
      <c r="O54" s="85">
        <f>'Hazard &amp; Exposure'!CV56</f>
        <v>3.1</v>
      </c>
      <c r="P54" s="79">
        <f>'Hazard &amp; Exposure'!CZ56</f>
        <v>4.7</v>
      </c>
      <c r="Q54" s="85">
        <f>'Hazard &amp; Exposure'!CX56</f>
        <v>6.5</v>
      </c>
      <c r="R54" s="85">
        <f>'Hazard &amp; Exposure'!CY56</f>
        <v>2.2000000000000002</v>
      </c>
      <c r="S54" s="79">
        <f t="shared" si="11"/>
        <v>3.9</v>
      </c>
      <c r="T54" s="79">
        <f>Vulnerability!O56</f>
        <v>3.4</v>
      </c>
      <c r="U54" s="132">
        <f>Vulnerability!E56</f>
        <v>4.0999999999999996</v>
      </c>
      <c r="V54" s="132">
        <f>Vulnerability!H56</f>
        <v>3.5</v>
      </c>
      <c r="W54" s="132">
        <f>Vulnerability!N56</f>
        <v>1.7</v>
      </c>
      <c r="X54" s="79">
        <f>Vulnerability!AM56</f>
        <v>4.4000000000000004</v>
      </c>
      <c r="Y54" s="132">
        <f>Vulnerability!T56</f>
        <v>6.7</v>
      </c>
      <c r="Z54" s="131">
        <f>Vulnerability!AB56</f>
        <v>0.2</v>
      </c>
      <c r="AA54" s="131">
        <f>Vulnerability!AE56</f>
        <v>1.5</v>
      </c>
      <c r="AB54" s="131">
        <f>Vulnerability!AH56</f>
        <v>0</v>
      </c>
      <c r="AC54" s="131">
        <f>Vulnerability!AK56</f>
        <v>1.8</v>
      </c>
      <c r="AD54" s="132">
        <f>Vulnerability!AL56</f>
        <v>0.9</v>
      </c>
      <c r="AE54" s="79">
        <f t="shared" si="12"/>
        <v>4.4000000000000004</v>
      </c>
      <c r="AF54" s="79">
        <f>'Lack of Coping Capacity'!H56</f>
        <v>5.2</v>
      </c>
      <c r="AG54" s="137">
        <f>'Lack of Coping Capacity'!D56</f>
        <v>4.2</v>
      </c>
      <c r="AH54" s="137">
        <f>'Lack of Coping Capacity'!G56</f>
        <v>6.2</v>
      </c>
      <c r="AI54" s="79">
        <f>'Lack of Coping Capacity'!AA56</f>
        <v>3.6</v>
      </c>
      <c r="AJ54" s="137">
        <f>'Lack of Coping Capacity'!M56</f>
        <v>3.3</v>
      </c>
      <c r="AK54" s="137">
        <f>'Lack of Coping Capacity'!R56</f>
        <v>3.3</v>
      </c>
      <c r="AL54" s="137">
        <f>'Lack of Coping Capacity'!Z56</f>
        <v>4.2</v>
      </c>
      <c r="AM54" s="82">
        <f>'Imputed and missing data hidden'!BU52</f>
        <v>1</v>
      </c>
      <c r="AN54" s="83">
        <f t="shared" si="13"/>
        <v>1.9607843137254902E-2</v>
      </c>
      <c r="AO54" s="82" t="str">
        <f t="shared" si="14"/>
        <v/>
      </c>
      <c r="AP54" s="84">
        <f>'Indicator Date hidden2'!BV53</f>
        <v>0.4</v>
      </c>
    </row>
    <row r="55" spans="1:42">
      <c r="A55" s="77" t="str">
        <f>'Indicator Data'!A57</f>
        <v>El Salvador</v>
      </c>
      <c r="B55" s="77" t="str">
        <f>'Indicator Data'!B57</f>
        <v>SLV</v>
      </c>
      <c r="C55" s="79">
        <f t="shared" si="8"/>
        <v>4.2</v>
      </c>
      <c r="D55" s="79" t="str">
        <f t="shared" si="7"/>
        <v>Medium</v>
      </c>
      <c r="E55" s="80">
        <f t="shared" si="9"/>
        <v>61</v>
      </c>
      <c r="F55" s="81">
        <f>VLOOKUP($B55,'Lack of Reliability Index'!$A$2:$H$192,8,FALSE)</f>
        <v>3.5343283582089562</v>
      </c>
      <c r="G55" s="79">
        <f t="shared" si="10"/>
        <v>3.5</v>
      </c>
      <c r="H55" s="79">
        <f>'Hazard &amp; Exposure'!CW57</f>
        <v>5.6</v>
      </c>
      <c r="I55" s="85">
        <f>'Hazard &amp; Exposure'!AL57</f>
        <v>9.1999999999999993</v>
      </c>
      <c r="J55" s="85">
        <f>'Hazard &amp; Exposure'!AM57</f>
        <v>3.5</v>
      </c>
      <c r="K55" s="85">
        <f>'Hazard &amp; Exposure'!AN57</f>
        <v>7.6</v>
      </c>
      <c r="L55" s="85">
        <f>'Hazard &amp; Exposure'!AO57</f>
        <v>1.3</v>
      </c>
      <c r="M55" s="85">
        <f>'Hazard &amp; Exposure'!AP57</f>
        <v>4.3</v>
      </c>
      <c r="N55" s="85">
        <f>'Hazard &amp; Exposure'!AS57</f>
        <v>3.6</v>
      </c>
      <c r="O55" s="85">
        <f>'Hazard &amp; Exposure'!CV57</f>
        <v>5.4</v>
      </c>
      <c r="P55" s="79">
        <f>'Hazard &amp; Exposure'!CZ57</f>
        <v>0.5</v>
      </c>
      <c r="Q55" s="85">
        <f>'Hazard &amp; Exposure'!CX57</f>
        <v>0.9</v>
      </c>
      <c r="R55" s="85">
        <f>'Hazard &amp; Exposure'!CY57</f>
        <v>0</v>
      </c>
      <c r="S55" s="79">
        <f t="shared" si="11"/>
        <v>4.8</v>
      </c>
      <c r="T55" s="79">
        <f>Vulnerability!O57</f>
        <v>4.7</v>
      </c>
      <c r="U55" s="132">
        <f>Vulnerability!E57</f>
        <v>5.0999999999999996</v>
      </c>
      <c r="V55" s="132">
        <f>Vulnerability!H57</f>
        <v>4.2</v>
      </c>
      <c r="W55" s="132">
        <f>Vulnerability!N57</f>
        <v>4.3</v>
      </c>
      <c r="X55" s="79">
        <f>Vulnerability!AM57</f>
        <v>4.9000000000000004</v>
      </c>
      <c r="Y55" s="132">
        <f>Vulnerability!T57</f>
        <v>7.3</v>
      </c>
      <c r="Z55" s="131">
        <f>Vulnerability!AB57</f>
        <v>1</v>
      </c>
      <c r="AA55" s="131">
        <f>Vulnerability!AE57</f>
        <v>1</v>
      </c>
      <c r="AB55" s="131">
        <f>Vulnerability!AH57</f>
        <v>0.1</v>
      </c>
      <c r="AC55" s="131">
        <f>Vulnerability!AK57</f>
        <v>2.2000000000000002</v>
      </c>
      <c r="AD55" s="132">
        <f>Vulnerability!AL57</f>
        <v>1.1000000000000001</v>
      </c>
      <c r="AE55" s="79">
        <f t="shared" si="12"/>
        <v>4.3</v>
      </c>
      <c r="AF55" s="79">
        <f>'Lack of Coping Capacity'!H57</f>
        <v>5.8</v>
      </c>
      <c r="AG55" s="137">
        <f>'Lack of Coping Capacity'!D57</f>
        <v>5.2</v>
      </c>
      <c r="AH55" s="137">
        <f>'Lack of Coping Capacity'!G57</f>
        <v>6.3</v>
      </c>
      <c r="AI55" s="79">
        <f>'Lack of Coping Capacity'!AA57</f>
        <v>2.5</v>
      </c>
      <c r="AJ55" s="137">
        <f>'Lack of Coping Capacity'!M57</f>
        <v>1.7</v>
      </c>
      <c r="AK55" s="137">
        <f>'Lack of Coping Capacity'!R57</f>
        <v>2.1</v>
      </c>
      <c r="AL55" s="137">
        <f>'Lack of Coping Capacity'!Z57</f>
        <v>3.8</v>
      </c>
      <c r="AM55" s="82">
        <f>'Imputed and missing data hidden'!BU53</f>
        <v>4</v>
      </c>
      <c r="AN55" s="83">
        <f t="shared" si="13"/>
        <v>7.8431372549019607E-2</v>
      </c>
      <c r="AO55" s="82" t="str">
        <f t="shared" si="14"/>
        <v/>
      </c>
      <c r="AP55" s="84">
        <f>'Indicator Date hidden2'!BV54</f>
        <v>0.46268656716417911</v>
      </c>
    </row>
    <row r="56" spans="1:42">
      <c r="A56" s="77" t="str">
        <f>'Indicator Data'!A58</f>
        <v>Equatorial Guinea</v>
      </c>
      <c r="B56" s="77" t="str">
        <f>'Indicator Data'!B58</f>
        <v>GNQ</v>
      </c>
      <c r="C56" s="79">
        <f t="shared" si="8"/>
        <v>3</v>
      </c>
      <c r="D56" s="79" t="str">
        <f t="shared" si="7"/>
        <v>Low</v>
      </c>
      <c r="E56" s="80">
        <f t="shared" si="9"/>
        <v>109</v>
      </c>
      <c r="F56" s="81">
        <f>VLOOKUP($B56,'Lack of Reliability Index'!$A$2:$H$192,8,FALSE)</f>
        <v>4.8888888888888884</v>
      </c>
      <c r="G56" s="79">
        <f t="shared" si="10"/>
        <v>1.3</v>
      </c>
      <c r="H56" s="79">
        <f>'Hazard &amp; Exposure'!CW58</f>
        <v>2.2999999999999998</v>
      </c>
      <c r="I56" s="85">
        <f>'Hazard &amp; Exposure'!AL58</f>
        <v>0.1</v>
      </c>
      <c r="J56" s="85">
        <f>'Hazard &amp; Exposure'!AM58</f>
        <v>2</v>
      </c>
      <c r="K56" s="85">
        <f>'Hazard &amp; Exposure'!AN58</f>
        <v>0</v>
      </c>
      <c r="L56" s="85">
        <f>'Hazard &amp; Exposure'!AO58</f>
        <v>0</v>
      </c>
      <c r="M56" s="85">
        <f>'Hazard &amp; Exposure'!AP58</f>
        <v>2</v>
      </c>
      <c r="N56" s="85">
        <f>'Hazard &amp; Exposure'!AS58</f>
        <v>2.9</v>
      </c>
      <c r="O56" s="85">
        <f>'Hazard &amp; Exposure'!CV58</f>
        <v>6.7</v>
      </c>
      <c r="P56" s="79">
        <f>'Hazard &amp; Exposure'!CZ58</f>
        <v>0.1</v>
      </c>
      <c r="Q56" s="85">
        <f>'Hazard &amp; Exposure'!CX58</f>
        <v>0.2</v>
      </c>
      <c r="R56" s="85">
        <f>'Hazard &amp; Exposure'!CY58</f>
        <v>0</v>
      </c>
      <c r="S56" s="79">
        <f t="shared" si="11"/>
        <v>2.9</v>
      </c>
      <c r="T56" s="79">
        <f>Vulnerability!O58</f>
        <v>3.4</v>
      </c>
      <c r="U56" s="132">
        <f>Vulnerability!E58</f>
        <v>5</v>
      </c>
      <c r="V56" s="132" t="str">
        <f>Vulnerability!H58</f>
        <v>x</v>
      </c>
      <c r="W56" s="132">
        <f>Vulnerability!N58</f>
        <v>0.1</v>
      </c>
      <c r="X56" s="79">
        <f>Vulnerability!AM58</f>
        <v>2.2999999999999998</v>
      </c>
      <c r="Y56" s="132">
        <f>Vulnerability!T58</f>
        <v>0</v>
      </c>
      <c r="Z56" s="131">
        <f>Vulnerability!AB58</f>
        <v>6.3</v>
      </c>
      <c r="AA56" s="131">
        <f>Vulnerability!AE58</f>
        <v>3.4</v>
      </c>
      <c r="AB56" s="131">
        <f>Vulnerability!AH58</f>
        <v>0</v>
      </c>
      <c r="AC56" s="131">
        <f>Vulnerability!AK58</f>
        <v>5.5</v>
      </c>
      <c r="AD56" s="132">
        <f>Vulnerability!AL58</f>
        <v>4.2</v>
      </c>
      <c r="AE56" s="79">
        <f t="shared" si="12"/>
        <v>7.2</v>
      </c>
      <c r="AF56" s="79">
        <f>'Lack of Coping Capacity'!H58</f>
        <v>8</v>
      </c>
      <c r="AG56" s="137" t="str">
        <f>'Lack of Coping Capacity'!D58</f>
        <v>x</v>
      </c>
      <c r="AH56" s="137">
        <f>'Lack of Coping Capacity'!G58</f>
        <v>8</v>
      </c>
      <c r="AI56" s="79">
        <f>'Lack of Coping Capacity'!AA58</f>
        <v>6.3</v>
      </c>
      <c r="AJ56" s="137">
        <f>'Lack of Coping Capacity'!M58</f>
        <v>5.0999999999999996</v>
      </c>
      <c r="AK56" s="137">
        <f>'Lack of Coping Capacity'!R58</f>
        <v>6.6</v>
      </c>
      <c r="AL56" s="137">
        <f>'Lack of Coping Capacity'!Z58</f>
        <v>7.2</v>
      </c>
      <c r="AM56" s="82">
        <f>'Imputed and missing data hidden'!BU54</f>
        <v>10</v>
      </c>
      <c r="AN56" s="83">
        <f t="shared" si="13"/>
        <v>0.19607843137254902</v>
      </c>
      <c r="AO56" s="82" t="str">
        <f t="shared" si="14"/>
        <v/>
      </c>
      <c r="AP56" s="84">
        <f>'Indicator Date hidden2'!BV55</f>
        <v>0.41666666666666669</v>
      </c>
    </row>
    <row r="57" spans="1:42">
      <c r="A57" s="77" t="str">
        <f>'Indicator Data'!A59</f>
        <v>Eritrea</v>
      </c>
      <c r="B57" s="77" t="str">
        <f>'Indicator Data'!B59</f>
        <v>ERI</v>
      </c>
      <c r="C57" s="79">
        <f t="shared" si="8"/>
        <v>4.0999999999999996</v>
      </c>
      <c r="D57" s="79" t="str">
        <f t="shared" si="7"/>
        <v>Medium</v>
      </c>
      <c r="E57" s="80">
        <f t="shared" si="9"/>
        <v>65</v>
      </c>
      <c r="F57" s="81">
        <f>VLOOKUP($B57,'Lack of Reliability Index'!$A$2:$H$192,8,FALSE)</f>
        <v>5.2910052910052912</v>
      </c>
      <c r="G57" s="79">
        <f t="shared" si="10"/>
        <v>2.1</v>
      </c>
      <c r="H57" s="79">
        <f>'Hazard &amp; Exposure'!CW59</f>
        <v>3.5</v>
      </c>
      <c r="I57" s="85">
        <f>'Hazard &amp; Exposure'!AL59</f>
        <v>3.5</v>
      </c>
      <c r="J57" s="85">
        <f>'Hazard &amp; Exposure'!AM59</f>
        <v>1.3</v>
      </c>
      <c r="K57" s="85">
        <f>'Hazard &amp; Exposure'!AN59</f>
        <v>0</v>
      </c>
      <c r="L57" s="85">
        <f>'Hazard &amp; Exposure'!AO59</f>
        <v>0</v>
      </c>
      <c r="M57" s="85">
        <f>'Hazard &amp; Exposure'!AP59</f>
        <v>4</v>
      </c>
      <c r="N57" s="85">
        <f>'Hazard &amp; Exposure'!AS59</f>
        <v>6.6</v>
      </c>
      <c r="O57" s="85">
        <f>'Hazard &amp; Exposure'!CV59</f>
        <v>6</v>
      </c>
      <c r="P57" s="79">
        <f>'Hazard &amp; Exposure'!CZ59</f>
        <v>0.4</v>
      </c>
      <c r="Q57" s="85">
        <f>'Hazard &amp; Exposure'!CX59</f>
        <v>0.8</v>
      </c>
      <c r="R57" s="85">
        <f>'Hazard &amp; Exposure'!CY59</f>
        <v>0</v>
      </c>
      <c r="S57" s="79">
        <f t="shared" si="11"/>
        <v>4.0999999999999996</v>
      </c>
      <c r="T57" s="79">
        <f>Vulnerability!O59</f>
        <v>5.6</v>
      </c>
      <c r="U57" s="132">
        <f>Vulnerability!E59</f>
        <v>8.1</v>
      </c>
      <c r="V57" s="132" t="str">
        <f>Vulnerability!H59</f>
        <v>x</v>
      </c>
      <c r="W57" s="132">
        <f>Vulnerability!N59</f>
        <v>0.7</v>
      </c>
      <c r="X57" s="79">
        <f>Vulnerability!AM59</f>
        <v>2.1</v>
      </c>
      <c r="Y57" s="132">
        <f>Vulnerability!T59</f>
        <v>0</v>
      </c>
      <c r="Z57" s="131">
        <f>Vulnerability!AB59</f>
        <v>0.9</v>
      </c>
      <c r="AA57" s="131">
        <f>Vulnerability!AE59</f>
        <v>5.8</v>
      </c>
      <c r="AB57" s="131">
        <f>Vulnerability!AH59</f>
        <v>0</v>
      </c>
      <c r="AC57" s="131">
        <f>Vulnerability!AK59</f>
        <v>6.3</v>
      </c>
      <c r="AD57" s="132">
        <f>Vulnerability!AL59</f>
        <v>3.8</v>
      </c>
      <c r="AE57" s="79">
        <f t="shared" si="12"/>
        <v>7.8</v>
      </c>
      <c r="AF57" s="79">
        <f>'Lack of Coping Capacity'!H59</f>
        <v>8.1999999999999993</v>
      </c>
      <c r="AG57" s="137" t="str">
        <f>'Lack of Coping Capacity'!D59</f>
        <v>x</v>
      </c>
      <c r="AH57" s="137">
        <f>'Lack of Coping Capacity'!G59</f>
        <v>8.1999999999999993</v>
      </c>
      <c r="AI57" s="79">
        <f>'Lack of Coping Capacity'!AA59</f>
        <v>7.3</v>
      </c>
      <c r="AJ57" s="137">
        <f>'Lack of Coping Capacity'!M59</f>
        <v>6.1</v>
      </c>
      <c r="AK57" s="137">
        <f>'Lack of Coping Capacity'!R59</f>
        <v>9.6999999999999993</v>
      </c>
      <c r="AL57" s="137">
        <f>'Lack of Coping Capacity'!Z59</f>
        <v>6.1</v>
      </c>
      <c r="AM57" s="82">
        <f>'Imputed and missing data hidden'!BU55</f>
        <v>10</v>
      </c>
      <c r="AN57" s="83">
        <f t="shared" si="13"/>
        <v>0.19607843137254902</v>
      </c>
      <c r="AO57" s="82" t="str">
        <f t="shared" si="14"/>
        <v/>
      </c>
      <c r="AP57" s="84">
        <f>'Indicator Date hidden2'!BV56</f>
        <v>0.49206349206349204</v>
      </c>
    </row>
    <row r="58" spans="1:42">
      <c r="A58" s="77" t="str">
        <f>'Indicator Data'!A60</f>
        <v>Estonia</v>
      </c>
      <c r="B58" s="77" t="str">
        <f>'Indicator Data'!B60</f>
        <v>EST</v>
      </c>
      <c r="C58" s="79">
        <f t="shared" si="8"/>
        <v>1.6</v>
      </c>
      <c r="D58" s="79" t="str">
        <f t="shared" si="7"/>
        <v>Very Low</v>
      </c>
      <c r="E58" s="80">
        <f t="shared" si="9"/>
        <v>180</v>
      </c>
      <c r="F58" s="81">
        <f>VLOOKUP($B58,'Lack of Reliability Index'!$A$2:$H$192,8,FALSE)</f>
        <v>3.9111111111111114</v>
      </c>
      <c r="G58" s="79">
        <f t="shared" si="10"/>
        <v>0.8</v>
      </c>
      <c r="H58" s="79">
        <f>'Hazard &amp; Exposure'!CW60</f>
        <v>1.5</v>
      </c>
      <c r="I58" s="85">
        <f>'Hazard &amp; Exposure'!AL60</f>
        <v>0.1</v>
      </c>
      <c r="J58" s="85">
        <f>'Hazard &amp; Exposure'!AM60</f>
        <v>5.4</v>
      </c>
      <c r="K58" s="85">
        <f>'Hazard &amp; Exposure'!AN60</f>
        <v>0</v>
      </c>
      <c r="L58" s="85">
        <f>'Hazard &amp; Exposure'!AO60</f>
        <v>0</v>
      </c>
      <c r="M58" s="85">
        <f>'Hazard &amp; Exposure'!AP60</f>
        <v>2.1</v>
      </c>
      <c r="N58" s="85">
        <f>'Hazard &amp; Exposure'!AS60</f>
        <v>0</v>
      </c>
      <c r="O58" s="85">
        <f>'Hazard &amp; Exposure'!CV60</f>
        <v>1.4</v>
      </c>
      <c r="P58" s="79">
        <f>'Hazard &amp; Exposure'!CZ60</f>
        <v>0.1</v>
      </c>
      <c r="Q58" s="85">
        <f>'Hazard &amp; Exposure'!CX60</f>
        <v>0.1</v>
      </c>
      <c r="R58" s="85">
        <f>'Hazard &amp; Exposure'!CY60</f>
        <v>0</v>
      </c>
      <c r="S58" s="79">
        <f t="shared" si="11"/>
        <v>3.4</v>
      </c>
      <c r="T58" s="79">
        <f>Vulnerability!O60</f>
        <v>0.4</v>
      </c>
      <c r="U58" s="132">
        <f>Vulnerability!E60</f>
        <v>0</v>
      </c>
      <c r="V58" s="132">
        <f>Vulnerability!H60</f>
        <v>1.5</v>
      </c>
      <c r="W58" s="132">
        <f>Vulnerability!N60</f>
        <v>0.2</v>
      </c>
      <c r="X58" s="79">
        <f>Vulnerability!AM60</f>
        <v>5.6</v>
      </c>
      <c r="Y58" s="132">
        <f>Vulnerability!T60</f>
        <v>8.1999999999999993</v>
      </c>
      <c r="Z58" s="131">
        <f>Vulnerability!AB60</f>
        <v>0.4</v>
      </c>
      <c r="AA58" s="131">
        <f>Vulnerability!AE60</f>
        <v>0.1</v>
      </c>
      <c r="AB58" s="131">
        <f>Vulnerability!AH60</f>
        <v>0</v>
      </c>
      <c r="AC58" s="131">
        <f>Vulnerability!AK60</f>
        <v>1.3</v>
      </c>
      <c r="AD58" s="132">
        <f>Vulnerability!AL60</f>
        <v>0.5</v>
      </c>
      <c r="AE58" s="79">
        <f t="shared" si="12"/>
        <v>1.5</v>
      </c>
      <c r="AF58" s="79">
        <f>'Lack of Coping Capacity'!H60</f>
        <v>2.4</v>
      </c>
      <c r="AG58" s="137" t="str">
        <f>'Lack of Coping Capacity'!D60</f>
        <v>x</v>
      </c>
      <c r="AH58" s="137">
        <f>'Lack of Coping Capacity'!G60</f>
        <v>2.4</v>
      </c>
      <c r="AI58" s="79">
        <f>'Lack of Coping Capacity'!AA60</f>
        <v>0.6</v>
      </c>
      <c r="AJ58" s="137">
        <f>'Lack of Coping Capacity'!M60</f>
        <v>0.8</v>
      </c>
      <c r="AK58" s="137">
        <f>'Lack of Coping Capacity'!R60</f>
        <v>0</v>
      </c>
      <c r="AL58" s="137">
        <f>'Lack of Coping Capacity'!Z60</f>
        <v>1.1000000000000001</v>
      </c>
      <c r="AM58" s="82">
        <f>'Imputed and missing data hidden'!BU56</f>
        <v>9</v>
      </c>
      <c r="AN58" s="83">
        <f t="shared" si="13"/>
        <v>0.17647058823529413</v>
      </c>
      <c r="AO58" s="82" t="str">
        <f t="shared" si="14"/>
        <v/>
      </c>
      <c r="AP58" s="84">
        <f>'Indicator Date hidden2'!BV57</f>
        <v>0.28333333333333333</v>
      </c>
    </row>
    <row r="59" spans="1:42">
      <c r="A59" s="77" t="str">
        <f>'Indicator Data'!A61</f>
        <v>Eswatini</v>
      </c>
      <c r="B59" s="77" t="str">
        <f>'Indicator Data'!B61</f>
        <v>SWZ</v>
      </c>
      <c r="C59" s="79">
        <f t="shared" si="8"/>
        <v>3.3</v>
      </c>
      <c r="D59" s="79" t="str">
        <f t="shared" si="7"/>
        <v>Medium</v>
      </c>
      <c r="E59" s="80">
        <f t="shared" si="9"/>
        <v>96</v>
      </c>
      <c r="F59" s="81">
        <f>VLOOKUP($B59,'Lack of Reliability Index'!$A$2:$H$192,8,FALSE)</f>
        <v>2.8952380952380956</v>
      </c>
      <c r="G59" s="79">
        <f t="shared" si="10"/>
        <v>1.6</v>
      </c>
      <c r="H59" s="79">
        <f>'Hazard &amp; Exposure'!CW61</f>
        <v>1.8</v>
      </c>
      <c r="I59" s="85">
        <f>'Hazard &amp; Exposure'!AL61</f>
        <v>0.1</v>
      </c>
      <c r="J59" s="85">
        <f>'Hazard &amp; Exposure'!AM61</f>
        <v>1.8</v>
      </c>
      <c r="K59" s="85">
        <f>'Hazard &amp; Exposure'!AN61</f>
        <v>0</v>
      </c>
      <c r="L59" s="85">
        <f>'Hazard &amp; Exposure'!AO61</f>
        <v>0.2</v>
      </c>
      <c r="M59" s="85">
        <f>'Hazard &amp; Exposure'!AP61</f>
        <v>0</v>
      </c>
      <c r="N59" s="85">
        <f>'Hazard &amp; Exposure'!AS61</f>
        <v>4.9000000000000004</v>
      </c>
      <c r="O59" s="85">
        <f>'Hazard &amp; Exposure'!CV61</f>
        <v>3.8</v>
      </c>
      <c r="P59" s="79">
        <f>'Hazard &amp; Exposure'!CZ61</f>
        <v>1.3</v>
      </c>
      <c r="Q59" s="85">
        <f>'Hazard &amp; Exposure'!CX61</f>
        <v>1.2</v>
      </c>
      <c r="R59" s="85">
        <f>'Hazard &amp; Exposure'!CY61</f>
        <v>1.4</v>
      </c>
      <c r="S59" s="79">
        <f t="shared" si="11"/>
        <v>4.3</v>
      </c>
      <c r="T59" s="79">
        <f>Vulnerability!O61</f>
        <v>5.5</v>
      </c>
      <c r="U59" s="132">
        <f>Vulnerability!E61</f>
        <v>6.5</v>
      </c>
      <c r="V59" s="132">
        <f>Vulnerability!H61</f>
        <v>7</v>
      </c>
      <c r="W59" s="132">
        <f>Vulnerability!N61</f>
        <v>2</v>
      </c>
      <c r="X59" s="79">
        <f>Vulnerability!AM61</f>
        <v>2.9</v>
      </c>
      <c r="Y59" s="132">
        <f>Vulnerability!T61</f>
        <v>2.8</v>
      </c>
      <c r="Z59" s="131">
        <f>Vulnerability!AB61</f>
        <v>4.5999999999999996</v>
      </c>
      <c r="AA59" s="131">
        <f>Vulnerability!AE61</f>
        <v>2.6</v>
      </c>
      <c r="AB59" s="131">
        <f>Vulnerability!AH61</f>
        <v>0</v>
      </c>
      <c r="AC59" s="131">
        <f>Vulnerability!AK61</f>
        <v>3.9</v>
      </c>
      <c r="AD59" s="132">
        <f>Vulnerability!AL61</f>
        <v>2.9</v>
      </c>
      <c r="AE59" s="79">
        <f t="shared" si="12"/>
        <v>5.0999999999999996</v>
      </c>
      <c r="AF59" s="79">
        <f>'Lack of Coping Capacity'!H61</f>
        <v>5.6</v>
      </c>
      <c r="AG59" s="137">
        <f>'Lack of Coping Capacity'!D61</f>
        <v>4.4000000000000004</v>
      </c>
      <c r="AH59" s="137">
        <f>'Lack of Coping Capacity'!G61</f>
        <v>6.7</v>
      </c>
      <c r="AI59" s="79">
        <f>'Lack of Coping Capacity'!AA61</f>
        <v>4.5</v>
      </c>
      <c r="AJ59" s="137">
        <f>'Lack of Coping Capacity'!M61</f>
        <v>3</v>
      </c>
      <c r="AK59" s="137">
        <f>'Lack of Coping Capacity'!R61</f>
        <v>5.0999999999999996</v>
      </c>
      <c r="AL59" s="137">
        <f>'Lack of Coping Capacity'!Z61</f>
        <v>5.4</v>
      </c>
      <c r="AM59" s="82">
        <f>'Imputed and missing data hidden'!BU57</f>
        <v>0</v>
      </c>
      <c r="AN59" s="83">
        <f t="shared" si="13"/>
        <v>0</v>
      </c>
      <c r="AO59" s="82" t="str">
        <f t="shared" si="14"/>
        <v/>
      </c>
      <c r="AP59" s="84">
        <f>'Indicator Date hidden2'!BV58</f>
        <v>0.54285714285714282</v>
      </c>
    </row>
    <row r="60" spans="1:42">
      <c r="A60" s="77" t="str">
        <f>'Indicator Data'!A62</f>
        <v>Ethiopia</v>
      </c>
      <c r="B60" s="77" t="str">
        <f>'Indicator Data'!B62</f>
        <v>ETH</v>
      </c>
      <c r="C60" s="79">
        <f t="shared" si="8"/>
        <v>7.1</v>
      </c>
      <c r="D60" s="79" t="str">
        <f t="shared" si="7"/>
        <v>Very High</v>
      </c>
      <c r="E60" s="80">
        <f t="shared" si="9"/>
        <v>13</v>
      </c>
      <c r="F60" s="81">
        <f>VLOOKUP($B60,'Lack of Reliability Index'!$A$2:$H$192,8,FALSE)</f>
        <v>1.784037558685446</v>
      </c>
      <c r="G60" s="79">
        <f t="shared" si="10"/>
        <v>8</v>
      </c>
      <c r="H60" s="79">
        <f>'Hazard &amp; Exposure'!CW62</f>
        <v>3.7</v>
      </c>
      <c r="I60" s="85">
        <f>'Hazard &amp; Exposure'!AL62</f>
        <v>4.5999999999999996</v>
      </c>
      <c r="J60" s="85">
        <f>'Hazard &amp; Exposure'!AM62</f>
        <v>5.0999999999999996</v>
      </c>
      <c r="K60" s="85">
        <f>'Hazard &amp; Exposure'!AN62</f>
        <v>0</v>
      </c>
      <c r="L60" s="85">
        <f>'Hazard &amp; Exposure'!AO62</f>
        <v>0</v>
      </c>
      <c r="M60" s="85">
        <f>'Hazard &amp; Exposure'!AP62</f>
        <v>0</v>
      </c>
      <c r="N60" s="85">
        <f>'Hazard &amp; Exposure'!AS62</f>
        <v>5.0999999999999996</v>
      </c>
      <c r="O60" s="85">
        <f>'Hazard &amp; Exposure'!CV62</f>
        <v>7.3</v>
      </c>
      <c r="P60" s="79">
        <f>'Hazard &amp; Exposure'!CZ62</f>
        <v>9.8000000000000007</v>
      </c>
      <c r="Q60" s="85">
        <f>'Hazard &amp; Exposure'!CX62</f>
        <v>10</v>
      </c>
      <c r="R60" s="85">
        <f>'Hazard &amp; Exposure'!CY62</f>
        <v>9.6</v>
      </c>
      <c r="S60" s="79">
        <f t="shared" si="11"/>
        <v>6.6</v>
      </c>
      <c r="T60" s="79">
        <f>Vulnerability!O62</f>
        <v>6</v>
      </c>
      <c r="U60" s="132">
        <f>Vulnerability!E62</f>
        <v>8.9</v>
      </c>
      <c r="V60" s="132">
        <f>Vulnerability!H62</f>
        <v>4.5999999999999996</v>
      </c>
      <c r="W60" s="132">
        <f>Vulnerability!N62</f>
        <v>1.6</v>
      </c>
      <c r="X60" s="79">
        <f>Vulnerability!AM62</f>
        <v>7.1</v>
      </c>
      <c r="Y60" s="132">
        <f>Vulnerability!T62</f>
        <v>8.6999999999999993</v>
      </c>
      <c r="Z60" s="131">
        <f>Vulnerability!AB62</f>
        <v>2.7</v>
      </c>
      <c r="AA60" s="131">
        <f>Vulnerability!AE62</f>
        <v>4.2</v>
      </c>
      <c r="AB60" s="131">
        <f>Vulnerability!AH62</f>
        <v>4.9000000000000004</v>
      </c>
      <c r="AC60" s="131">
        <f>Vulnerability!AK62</f>
        <v>5.4</v>
      </c>
      <c r="AD60" s="132">
        <f>Vulnerability!AL62</f>
        <v>4.4000000000000004</v>
      </c>
      <c r="AE60" s="79">
        <f t="shared" si="12"/>
        <v>6.7</v>
      </c>
      <c r="AF60" s="79">
        <f>'Lack of Coping Capacity'!H62</f>
        <v>4.7</v>
      </c>
      <c r="AG60" s="137">
        <f>'Lack of Coping Capacity'!D62</f>
        <v>2.9</v>
      </c>
      <c r="AH60" s="137">
        <f>'Lack of Coping Capacity'!G62</f>
        <v>6.4</v>
      </c>
      <c r="AI60" s="79">
        <f>'Lack of Coping Capacity'!AA62</f>
        <v>8.1</v>
      </c>
      <c r="AJ60" s="137">
        <f>'Lack of Coping Capacity'!M62</f>
        <v>7.1</v>
      </c>
      <c r="AK60" s="137">
        <f>'Lack of Coping Capacity'!R62</f>
        <v>9.6999999999999993</v>
      </c>
      <c r="AL60" s="137">
        <f>'Lack of Coping Capacity'!Z62</f>
        <v>7.4</v>
      </c>
      <c r="AM60" s="82">
        <f>'Imputed and missing data hidden'!BU58</f>
        <v>0</v>
      </c>
      <c r="AN60" s="83">
        <f t="shared" si="13"/>
        <v>0</v>
      </c>
      <c r="AO60" s="82" t="str">
        <f t="shared" si="14"/>
        <v>YES</v>
      </c>
      <c r="AP60" s="84">
        <f>'Indicator Date hidden2'!BV59</f>
        <v>0.26760563380281688</v>
      </c>
    </row>
    <row r="61" spans="1:42">
      <c r="A61" s="77" t="str">
        <f>'Indicator Data'!A63</f>
        <v>Fiji</v>
      </c>
      <c r="B61" s="77" t="str">
        <f>'Indicator Data'!B63</f>
        <v>FJI</v>
      </c>
      <c r="C61" s="79">
        <f t="shared" si="8"/>
        <v>3.1</v>
      </c>
      <c r="D61" s="79" t="str">
        <f t="shared" si="7"/>
        <v>Low</v>
      </c>
      <c r="E61" s="80">
        <f t="shared" si="9"/>
        <v>103</v>
      </c>
      <c r="F61" s="81">
        <f>VLOOKUP($B61,'Lack of Reliability Index'!$A$2:$H$192,8,FALSE)</f>
        <v>2.9544973544973541</v>
      </c>
      <c r="G61" s="79">
        <f t="shared" si="10"/>
        <v>2.8</v>
      </c>
      <c r="H61" s="79">
        <f>'Hazard &amp; Exposure'!CW63</f>
        <v>4.9000000000000004</v>
      </c>
      <c r="I61" s="85">
        <f>'Hazard &amp; Exposure'!AL63</f>
        <v>3.1</v>
      </c>
      <c r="J61" s="85">
        <f>'Hazard &amp; Exposure'!AM63</f>
        <v>0</v>
      </c>
      <c r="K61" s="85">
        <f>'Hazard &amp; Exposure'!AN63</f>
        <v>7.1</v>
      </c>
      <c r="L61" s="85">
        <f>'Hazard &amp; Exposure'!AO63</f>
        <v>6.9</v>
      </c>
      <c r="M61" s="85">
        <f>'Hazard &amp; Exposure'!AP63</f>
        <v>7.1</v>
      </c>
      <c r="N61" s="85">
        <f>'Hazard &amp; Exposure'!AS63</f>
        <v>2.8</v>
      </c>
      <c r="O61" s="85">
        <f>'Hazard &amp; Exposure'!CV63</f>
        <v>3.7</v>
      </c>
      <c r="P61" s="79">
        <f>'Hazard &amp; Exposure'!CZ63</f>
        <v>0</v>
      </c>
      <c r="Q61" s="85">
        <f>'Hazard &amp; Exposure'!CX63</f>
        <v>0</v>
      </c>
      <c r="R61" s="85">
        <f>'Hazard &amp; Exposure'!CY63</f>
        <v>0</v>
      </c>
      <c r="S61" s="79">
        <f t="shared" si="11"/>
        <v>3.7</v>
      </c>
      <c r="T61" s="79">
        <f>Vulnerability!O63</f>
        <v>3.8</v>
      </c>
      <c r="U61" s="132">
        <f>Vulnerability!E63</f>
        <v>3.1</v>
      </c>
      <c r="V61" s="132">
        <f>Vulnerability!H63</f>
        <v>2.9</v>
      </c>
      <c r="W61" s="132">
        <f>Vulnerability!N63</f>
        <v>6</v>
      </c>
      <c r="X61" s="79">
        <f>Vulnerability!AM63</f>
        <v>3.6</v>
      </c>
      <c r="Y61" s="132">
        <f>Vulnerability!T63</f>
        <v>0</v>
      </c>
      <c r="Z61" s="131">
        <f>Vulnerability!AB63</f>
        <v>4.0999999999999996</v>
      </c>
      <c r="AA61" s="131">
        <f>Vulnerability!AE63</f>
        <v>1.6</v>
      </c>
      <c r="AB61" s="131">
        <f>Vulnerability!AH63</f>
        <v>10</v>
      </c>
      <c r="AC61" s="131">
        <f>Vulnerability!AK63</f>
        <v>2.2999999999999998</v>
      </c>
      <c r="AD61" s="132">
        <f>Vulnerability!AL63</f>
        <v>6.1</v>
      </c>
      <c r="AE61" s="79">
        <f t="shared" si="12"/>
        <v>2.8</v>
      </c>
      <c r="AF61" s="79">
        <f>'Lack of Coping Capacity'!H63</f>
        <v>2.2000000000000002</v>
      </c>
      <c r="AG61" s="137">
        <f>'Lack of Coping Capacity'!D63</f>
        <v>0.1</v>
      </c>
      <c r="AH61" s="137">
        <f>'Lack of Coping Capacity'!G63</f>
        <v>4.3</v>
      </c>
      <c r="AI61" s="79">
        <f>'Lack of Coping Capacity'!AA63</f>
        <v>3.3</v>
      </c>
      <c r="AJ61" s="137">
        <f>'Lack of Coping Capacity'!M63</f>
        <v>2.2999999999999998</v>
      </c>
      <c r="AK61" s="137">
        <f>'Lack of Coping Capacity'!R63</f>
        <v>3.3</v>
      </c>
      <c r="AL61" s="137">
        <f>'Lack of Coping Capacity'!Z63</f>
        <v>4.4000000000000004</v>
      </c>
      <c r="AM61" s="82">
        <f>'Imputed and missing data hidden'!BU59</f>
        <v>6</v>
      </c>
      <c r="AN61" s="83">
        <f t="shared" si="13"/>
        <v>0.11764705882352941</v>
      </c>
      <c r="AO61" s="82" t="str">
        <f t="shared" si="14"/>
        <v/>
      </c>
      <c r="AP61" s="84">
        <f>'Indicator Date hidden2'!BV60</f>
        <v>0.25396825396825395</v>
      </c>
    </row>
    <row r="62" spans="1:42">
      <c r="A62" s="77" t="str">
        <f>'Indicator Data'!A64</f>
        <v>Finland</v>
      </c>
      <c r="B62" s="77" t="str">
        <f>'Indicator Data'!B64</f>
        <v>FIN</v>
      </c>
      <c r="C62" s="79">
        <f t="shared" si="8"/>
        <v>1.6</v>
      </c>
      <c r="D62" s="79" t="str">
        <f t="shared" si="7"/>
        <v>Very Low</v>
      </c>
      <c r="E62" s="80">
        <f t="shared" si="9"/>
        <v>180</v>
      </c>
      <c r="F62" s="81">
        <f>VLOOKUP($B62,'Lack of Reliability Index'!$A$2:$H$192,8,FALSE)</f>
        <v>3.8528735632183908</v>
      </c>
      <c r="G62" s="79">
        <f t="shared" si="10"/>
        <v>1.3</v>
      </c>
      <c r="H62" s="79">
        <f>'Hazard &amp; Exposure'!CW64</f>
        <v>2.5</v>
      </c>
      <c r="I62" s="85">
        <f>'Hazard &amp; Exposure'!AL64</f>
        <v>0.1</v>
      </c>
      <c r="J62" s="85">
        <f>'Hazard &amp; Exposure'!AM64</f>
        <v>6.2</v>
      </c>
      <c r="K62" s="85">
        <f>'Hazard &amp; Exposure'!AN64</f>
        <v>0</v>
      </c>
      <c r="L62" s="85">
        <f>'Hazard &amp; Exposure'!AO64</f>
        <v>0</v>
      </c>
      <c r="M62" s="85">
        <f>'Hazard &amp; Exposure'!AP64</f>
        <v>5.3</v>
      </c>
      <c r="N62" s="85">
        <f>'Hazard &amp; Exposure'!AS64</f>
        <v>1.7</v>
      </c>
      <c r="O62" s="85">
        <f>'Hazard &amp; Exposure'!CV64</f>
        <v>1.2</v>
      </c>
      <c r="P62" s="79">
        <f>'Hazard &amp; Exposure'!CZ64</f>
        <v>0</v>
      </c>
      <c r="Q62" s="85">
        <f>'Hazard &amp; Exposure'!CX64</f>
        <v>0</v>
      </c>
      <c r="R62" s="85">
        <f>'Hazard &amp; Exposure'!CY64</f>
        <v>0</v>
      </c>
      <c r="S62" s="79">
        <f t="shared" si="11"/>
        <v>2.4</v>
      </c>
      <c r="T62" s="79">
        <f>Vulnerability!O64</f>
        <v>0.2</v>
      </c>
      <c r="U62" s="132">
        <f>Vulnerability!E64</f>
        <v>0</v>
      </c>
      <c r="V62" s="132">
        <f>Vulnerability!H64</f>
        <v>0.6</v>
      </c>
      <c r="W62" s="132">
        <f>Vulnerability!N64</f>
        <v>0.1</v>
      </c>
      <c r="X62" s="79">
        <f>Vulnerability!AM64</f>
        <v>4.2</v>
      </c>
      <c r="Y62" s="132">
        <f>Vulnerability!T64</f>
        <v>6.6</v>
      </c>
      <c r="Z62" s="131">
        <f>Vulnerability!AB64</f>
        <v>0.1</v>
      </c>
      <c r="AA62" s="131">
        <f>Vulnerability!AE64</f>
        <v>0.2</v>
      </c>
      <c r="AB62" s="131">
        <f>Vulnerability!AH64</f>
        <v>0</v>
      </c>
      <c r="AC62" s="131">
        <f>Vulnerability!AK64</f>
        <v>1.4</v>
      </c>
      <c r="AD62" s="132">
        <f>Vulnerability!AL64</f>
        <v>0.4</v>
      </c>
      <c r="AE62" s="79">
        <f t="shared" si="12"/>
        <v>1.3</v>
      </c>
      <c r="AF62" s="79">
        <f>'Lack of Coping Capacity'!H64</f>
        <v>1.8</v>
      </c>
      <c r="AG62" s="137">
        <f>'Lack of Coping Capacity'!D64</f>
        <v>2.2000000000000002</v>
      </c>
      <c r="AH62" s="137">
        <f>'Lack of Coping Capacity'!G64</f>
        <v>1.4</v>
      </c>
      <c r="AI62" s="79">
        <f>'Lack of Coping Capacity'!AA64</f>
        <v>0.8</v>
      </c>
      <c r="AJ62" s="137">
        <f>'Lack of Coping Capacity'!M64</f>
        <v>1.5</v>
      </c>
      <c r="AK62" s="137">
        <f>'Lack of Coping Capacity'!R64</f>
        <v>0.5</v>
      </c>
      <c r="AL62" s="137">
        <f>'Lack of Coping Capacity'!Z64</f>
        <v>0.4</v>
      </c>
      <c r="AM62" s="82">
        <f>'Imputed and missing data hidden'!BU60</f>
        <v>11</v>
      </c>
      <c r="AN62" s="83">
        <f t="shared" si="13"/>
        <v>0.21568627450980393</v>
      </c>
      <c r="AO62" s="82" t="str">
        <f t="shared" si="14"/>
        <v/>
      </c>
      <c r="AP62" s="84">
        <f>'Indicator Date hidden2'!BV61</f>
        <v>0.17241379310344829</v>
      </c>
    </row>
    <row r="63" spans="1:42">
      <c r="A63" s="77" t="str">
        <f>'Indicator Data'!A65</f>
        <v>France</v>
      </c>
      <c r="B63" s="77" t="str">
        <f>'Indicator Data'!B65</f>
        <v>FRA</v>
      </c>
      <c r="C63" s="79">
        <f t="shared" si="8"/>
        <v>2.9</v>
      </c>
      <c r="D63" s="79" t="str">
        <f t="shared" si="7"/>
        <v>Low</v>
      </c>
      <c r="E63" s="80">
        <f t="shared" si="9"/>
        <v>115</v>
      </c>
      <c r="F63" s="81">
        <f>VLOOKUP($B63,'Lack of Reliability Index'!$A$2:$H$192,8,FALSE)</f>
        <v>2.9333333333333336</v>
      </c>
      <c r="G63" s="79">
        <f t="shared" si="10"/>
        <v>3.9</v>
      </c>
      <c r="H63" s="79">
        <f>'Hazard &amp; Exposure'!CW65</f>
        <v>4</v>
      </c>
      <c r="I63" s="85">
        <f>'Hazard &amp; Exposure'!AL65</f>
        <v>2.8</v>
      </c>
      <c r="J63" s="85">
        <f>'Hazard &amp; Exposure'!AM65</f>
        <v>7.5</v>
      </c>
      <c r="K63" s="85">
        <f>'Hazard &amp; Exposure'!AN65</f>
        <v>2.5</v>
      </c>
      <c r="L63" s="85">
        <f>'Hazard &amp; Exposure'!AO65</f>
        <v>0</v>
      </c>
      <c r="M63" s="85">
        <f>'Hazard &amp; Exposure'!AP65</f>
        <v>7.4</v>
      </c>
      <c r="N63" s="85">
        <f>'Hazard &amp; Exposure'!AS65</f>
        <v>1.8</v>
      </c>
      <c r="O63" s="85">
        <f>'Hazard &amp; Exposure'!CV65</f>
        <v>1.6</v>
      </c>
      <c r="P63" s="79">
        <f>'Hazard &amp; Exposure'!CZ65</f>
        <v>3.8</v>
      </c>
      <c r="Q63" s="85">
        <f>'Hazard &amp; Exposure'!CX65</f>
        <v>2.6</v>
      </c>
      <c r="R63" s="85">
        <f>'Hazard &amp; Exposure'!CY65</f>
        <v>4.8</v>
      </c>
      <c r="S63" s="79">
        <f t="shared" si="11"/>
        <v>3.1</v>
      </c>
      <c r="T63" s="79">
        <f>Vulnerability!O65</f>
        <v>0.4</v>
      </c>
      <c r="U63" s="132">
        <f>Vulnerability!E65</f>
        <v>0</v>
      </c>
      <c r="V63" s="132">
        <f>Vulnerability!H65</f>
        <v>1.4</v>
      </c>
      <c r="W63" s="132">
        <f>Vulnerability!N65</f>
        <v>0.2</v>
      </c>
      <c r="X63" s="79">
        <f>Vulnerability!AM65</f>
        <v>5.0999999999999996</v>
      </c>
      <c r="Y63" s="132">
        <f>Vulnerability!T65</f>
        <v>7.7</v>
      </c>
      <c r="Z63" s="131">
        <f>Vulnerability!AB65</f>
        <v>0.3</v>
      </c>
      <c r="AA63" s="131">
        <f>Vulnerability!AE65</f>
        <v>0.3</v>
      </c>
      <c r="AB63" s="131">
        <f>Vulnerability!AH65</f>
        <v>0.4</v>
      </c>
      <c r="AC63" s="131">
        <f>Vulnerability!AK65</f>
        <v>0.4</v>
      </c>
      <c r="AD63" s="132">
        <f>Vulnerability!AL65</f>
        <v>0.4</v>
      </c>
      <c r="AE63" s="79">
        <f t="shared" si="12"/>
        <v>2</v>
      </c>
      <c r="AF63" s="79">
        <f>'Lack of Coping Capacity'!H65</f>
        <v>2.9</v>
      </c>
      <c r="AG63" s="137">
        <f>'Lack of Coping Capacity'!D65</f>
        <v>2.9</v>
      </c>
      <c r="AH63" s="137">
        <f>'Lack of Coping Capacity'!G65</f>
        <v>2.8</v>
      </c>
      <c r="AI63" s="79">
        <f>'Lack of Coping Capacity'!AA65</f>
        <v>0.9</v>
      </c>
      <c r="AJ63" s="137">
        <f>'Lack of Coping Capacity'!M65</f>
        <v>1.9</v>
      </c>
      <c r="AK63" s="137">
        <f>'Lack of Coping Capacity'!R65</f>
        <v>0.1</v>
      </c>
      <c r="AL63" s="137">
        <f>'Lack of Coping Capacity'!Z65</f>
        <v>0.7</v>
      </c>
      <c r="AM63" s="82">
        <f>'Imputed and missing data hidden'!BU61</f>
        <v>9</v>
      </c>
      <c r="AN63" s="83">
        <f t="shared" si="13"/>
        <v>0.17647058823529413</v>
      </c>
      <c r="AO63" s="82" t="str">
        <f t="shared" si="14"/>
        <v/>
      </c>
      <c r="AP63" s="84">
        <f>'Indicator Date hidden2'!BV62</f>
        <v>0.1</v>
      </c>
    </row>
    <row r="64" spans="1:42">
      <c r="A64" s="77" t="str">
        <f>'Indicator Data'!A66</f>
        <v>Gabon</v>
      </c>
      <c r="B64" s="77" t="str">
        <f>'Indicator Data'!B66</f>
        <v>GAB</v>
      </c>
      <c r="C64" s="79">
        <f t="shared" si="8"/>
        <v>3.4</v>
      </c>
      <c r="D64" s="79" t="str">
        <f t="shared" si="7"/>
        <v>Medium</v>
      </c>
      <c r="E64" s="80">
        <f t="shared" si="9"/>
        <v>92</v>
      </c>
      <c r="F64" s="81">
        <f>VLOOKUP($B64,'Lack of Reliability Index'!$A$2:$H$192,8,FALSE)</f>
        <v>3.5064676616915422</v>
      </c>
      <c r="G64" s="79">
        <f t="shared" si="10"/>
        <v>1.8</v>
      </c>
      <c r="H64" s="79">
        <f>'Hazard &amp; Exposure'!CW66</f>
        <v>3.2</v>
      </c>
      <c r="I64" s="85">
        <f>'Hazard &amp; Exposure'!AL66</f>
        <v>0.1</v>
      </c>
      <c r="J64" s="85">
        <f>'Hazard &amp; Exposure'!AM66</f>
        <v>5.6</v>
      </c>
      <c r="K64" s="85">
        <f>'Hazard &amp; Exposure'!AN66</f>
        <v>0</v>
      </c>
      <c r="L64" s="85">
        <f>'Hazard &amp; Exposure'!AO66</f>
        <v>0</v>
      </c>
      <c r="M64" s="85">
        <f>'Hazard &amp; Exposure'!AP66</f>
        <v>5.0999999999999996</v>
      </c>
      <c r="N64" s="85">
        <f>'Hazard &amp; Exposure'!AS66</f>
        <v>0.9</v>
      </c>
      <c r="O64" s="85">
        <f>'Hazard &amp; Exposure'!CV66</f>
        <v>6.9</v>
      </c>
      <c r="P64" s="79">
        <f>'Hazard &amp; Exposure'!CZ66</f>
        <v>0.1</v>
      </c>
      <c r="Q64" s="85">
        <f>'Hazard &amp; Exposure'!CX66</f>
        <v>0.1</v>
      </c>
      <c r="R64" s="85">
        <f>'Hazard &amp; Exposure'!CY66</f>
        <v>0</v>
      </c>
      <c r="S64" s="79">
        <f t="shared" si="11"/>
        <v>3.5</v>
      </c>
      <c r="T64" s="79">
        <f>Vulnerability!O66</f>
        <v>4.3</v>
      </c>
      <c r="U64" s="132">
        <f>Vulnerability!E66</f>
        <v>5.6</v>
      </c>
      <c r="V64" s="132">
        <f>Vulnerability!H66</f>
        <v>5.2</v>
      </c>
      <c r="W64" s="132">
        <f>Vulnerability!N66</f>
        <v>0.8</v>
      </c>
      <c r="X64" s="79">
        <f>Vulnerability!AM66</f>
        <v>2.5</v>
      </c>
      <c r="Y64" s="132">
        <f>Vulnerability!T66</f>
        <v>1</v>
      </c>
      <c r="Z64" s="131">
        <f>Vulnerability!AB66</f>
        <v>6.1</v>
      </c>
      <c r="AA64" s="131">
        <f>Vulnerability!AE66</f>
        <v>2.1</v>
      </c>
      <c r="AB64" s="131">
        <f>Vulnerability!AH66</f>
        <v>0.1</v>
      </c>
      <c r="AC64" s="131">
        <f>Vulnerability!AK66</f>
        <v>4.9000000000000004</v>
      </c>
      <c r="AD64" s="132">
        <f>Vulnerability!AL66</f>
        <v>3.7</v>
      </c>
      <c r="AE64" s="79">
        <f t="shared" si="12"/>
        <v>6</v>
      </c>
      <c r="AF64" s="79">
        <f>'Lack of Coping Capacity'!H66</f>
        <v>6.8</v>
      </c>
      <c r="AG64" s="137">
        <f>'Lack of Coping Capacity'!D66</f>
        <v>6.7</v>
      </c>
      <c r="AH64" s="137">
        <f>'Lack of Coping Capacity'!G66</f>
        <v>6.9</v>
      </c>
      <c r="AI64" s="79">
        <f>'Lack of Coping Capacity'!AA66</f>
        <v>5.0999999999999996</v>
      </c>
      <c r="AJ64" s="137">
        <f>'Lack of Coping Capacity'!M66</f>
        <v>2.6</v>
      </c>
      <c r="AK64" s="137">
        <f>'Lack of Coping Capacity'!R66</f>
        <v>6</v>
      </c>
      <c r="AL64" s="137">
        <f>'Lack of Coping Capacity'!Z66</f>
        <v>6.6</v>
      </c>
      <c r="AM64" s="82">
        <f>'Imputed and missing data hidden'!BU62</f>
        <v>3</v>
      </c>
      <c r="AN64" s="83">
        <f t="shared" si="13"/>
        <v>5.8823529411764705E-2</v>
      </c>
      <c r="AO64" s="82" t="str">
        <f t="shared" si="14"/>
        <v/>
      </c>
      <c r="AP64" s="84">
        <f>'Indicator Date hidden2'!BV63</f>
        <v>0.5074626865671642</v>
      </c>
    </row>
    <row r="65" spans="1:42">
      <c r="A65" s="77" t="str">
        <f>'Indicator Data'!A67</f>
        <v>Gambia</v>
      </c>
      <c r="B65" s="77" t="str">
        <f>'Indicator Data'!B67</f>
        <v>GMB</v>
      </c>
      <c r="C65" s="79">
        <f t="shared" si="8"/>
        <v>3.7</v>
      </c>
      <c r="D65" s="79" t="str">
        <f t="shared" si="7"/>
        <v>Medium</v>
      </c>
      <c r="E65" s="80">
        <f t="shared" si="9"/>
        <v>79</v>
      </c>
      <c r="F65" s="81">
        <f>VLOOKUP($B65,'Lack of Reliability Index'!$A$2:$H$192,8,FALSE)</f>
        <v>0.6009389671361518</v>
      </c>
      <c r="G65" s="79">
        <f t="shared" si="10"/>
        <v>1.6</v>
      </c>
      <c r="H65" s="79">
        <f>'Hazard &amp; Exposure'!CW67</f>
        <v>2.9</v>
      </c>
      <c r="I65" s="85">
        <f>'Hazard &amp; Exposure'!AL67</f>
        <v>0.1</v>
      </c>
      <c r="J65" s="85">
        <f>'Hazard &amp; Exposure'!AM67</f>
        <v>4.5999999999999996</v>
      </c>
      <c r="K65" s="85">
        <f>'Hazard &amp; Exposure'!AN67</f>
        <v>1.1000000000000001</v>
      </c>
      <c r="L65" s="85">
        <f>'Hazard &amp; Exposure'!AO67</f>
        <v>0</v>
      </c>
      <c r="M65" s="85">
        <f>'Hazard &amp; Exposure'!AP67</f>
        <v>2.5</v>
      </c>
      <c r="N65" s="85">
        <f>'Hazard &amp; Exposure'!AS67</f>
        <v>3</v>
      </c>
      <c r="O65" s="85">
        <f>'Hazard &amp; Exposure'!CV67</f>
        <v>6.5</v>
      </c>
      <c r="P65" s="79">
        <f>'Hazard &amp; Exposure'!CZ67</f>
        <v>0</v>
      </c>
      <c r="Q65" s="85">
        <f>'Hazard &amp; Exposure'!CX67</f>
        <v>0</v>
      </c>
      <c r="R65" s="85">
        <f>'Hazard &amp; Exposure'!CY67</f>
        <v>0</v>
      </c>
      <c r="S65" s="79">
        <f t="shared" si="11"/>
        <v>5.7</v>
      </c>
      <c r="T65" s="79">
        <f>Vulnerability!O67</f>
        <v>7.3</v>
      </c>
      <c r="U65" s="132">
        <f>Vulnerability!E67</f>
        <v>8.3000000000000007</v>
      </c>
      <c r="V65" s="132">
        <f>Vulnerability!H67</f>
        <v>5.6</v>
      </c>
      <c r="W65" s="132">
        <f>Vulnerability!N67</f>
        <v>7</v>
      </c>
      <c r="X65" s="79">
        <f>Vulnerability!AM67</f>
        <v>3.5</v>
      </c>
      <c r="Y65" s="132">
        <f>Vulnerability!T67</f>
        <v>3.8</v>
      </c>
      <c r="Z65" s="131">
        <f>Vulnerability!AB67</f>
        <v>2.5</v>
      </c>
      <c r="AA65" s="131">
        <f>Vulnerability!AE67</f>
        <v>3.1</v>
      </c>
      <c r="AB65" s="131">
        <f>Vulnerability!AH67</f>
        <v>0.2</v>
      </c>
      <c r="AC65" s="131">
        <f>Vulnerability!AK67</f>
        <v>5.6</v>
      </c>
      <c r="AD65" s="132">
        <f>Vulnerability!AL67</f>
        <v>3.1</v>
      </c>
      <c r="AE65" s="79">
        <f t="shared" si="12"/>
        <v>5.4</v>
      </c>
      <c r="AF65" s="79">
        <f>'Lack of Coping Capacity'!H67</f>
        <v>4.7</v>
      </c>
      <c r="AG65" s="137">
        <f>'Lack of Coping Capacity'!D67</f>
        <v>3</v>
      </c>
      <c r="AH65" s="137">
        <f>'Lack of Coping Capacity'!G67</f>
        <v>6.3</v>
      </c>
      <c r="AI65" s="79">
        <f>'Lack of Coping Capacity'!AA67</f>
        <v>6</v>
      </c>
      <c r="AJ65" s="137">
        <f>'Lack of Coping Capacity'!M67</f>
        <v>5.6</v>
      </c>
      <c r="AK65" s="137">
        <f>'Lack of Coping Capacity'!R67</f>
        <v>4.9000000000000004</v>
      </c>
      <c r="AL65" s="137">
        <f>'Lack of Coping Capacity'!Z67</f>
        <v>7.5</v>
      </c>
      <c r="AM65" s="82">
        <f>'Imputed and missing data hidden'!BU63</f>
        <v>0</v>
      </c>
      <c r="AN65" s="83">
        <f t="shared" si="13"/>
        <v>0</v>
      </c>
      <c r="AO65" s="82" t="str">
        <f t="shared" si="14"/>
        <v/>
      </c>
      <c r="AP65" s="84">
        <f>'Indicator Date hidden2'!BV64</f>
        <v>0.11267605633802817</v>
      </c>
    </row>
    <row r="66" spans="1:42">
      <c r="A66" s="77" t="str">
        <f>'Indicator Data'!A68</f>
        <v>Georgia</v>
      </c>
      <c r="B66" s="77" t="str">
        <f>'Indicator Data'!B68</f>
        <v>GEO</v>
      </c>
      <c r="C66" s="79">
        <f t="shared" si="8"/>
        <v>3.5</v>
      </c>
      <c r="D66" s="79" t="str">
        <f t="shared" si="7"/>
        <v>Medium</v>
      </c>
      <c r="E66" s="80">
        <f t="shared" si="9"/>
        <v>89</v>
      </c>
      <c r="F66" s="81">
        <f>VLOOKUP($B66,'Lack of Reliability Index'!$A$2:$H$192,8,FALSE)</f>
        <v>1.5058823529411764</v>
      </c>
      <c r="G66" s="79">
        <f t="shared" si="10"/>
        <v>2.7</v>
      </c>
      <c r="H66" s="79">
        <f>'Hazard &amp; Exposure'!CW68</f>
        <v>4.7</v>
      </c>
      <c r="I66" s="85">
        <f>'Hazard &amp; Exposure'!AL68</f>
        <v>7.2</v>
      </c>
      <c r="J66" s="85">
        <f>'Hazard &amp; Exposure'!AM68</f>
        <v>6.1</v>
      </c>
      <c r="K66" s="85">
        <f>'Hazard &amp; Exposure'!AN68</f>
        <v>0</v>
      </c>
      <c r="L66" s="85">
        <f>'Hazard &amp; Exposure'!AO68</f>
        <v>0</v>
      </c>
      <c r="M66" s="85">
        <f>'Hazard &amp; Exposure'!AP68</f>
        <v>6</v>
      </c>
      <c r="N66" s="85">
        <f>'Hazard &amp; Exposure'!AS68</f>
        <v>5.0999999999999996</v>
      </c>
      <c r="O66" s="85">
        <f>'Hazard &amp; Exposure'!CV68</f>
        <v>4.9000000000000004</v>
      </c>
      <c r="P66" s="79">
        <f>'Hazard &amp; Exposure'!CZ68</f>
        <v>0.1</v>
      </c>
      <c r="Q66" s="85">
        <f>'Hazard &amp; Exposure'!CX68</f>
        <v>0.2</v>
      </c>
      <c r="R66" s="85">
        <f>'Hazard &amp; Exposure'!CY68</f>
        <v>0</v>
      </c>
      <c r="S66" s="79">
        <f t="shared" si="11"/>
        <v>4.9000000000000004</v>
      </c>
      <c r="T66" s="79">
        <f>Vulnerability!O68</f>
        <v>2.2999999999999998</v>
      </c>
      <c r="U66" s="132">
        <f>Vulnerability!E68</f>
        <v>1.1000000000000001</v>
      </c>
      <c r="V66" s="132">
        <f>Vulnerability!H68</f>
        <v>3.1</v>
      </c>
      <c r="W66" s="132">
        <f>Vulnerability!N68</f>
        <v>4</v>
      </c>
      <c r="X66" s="79">
        <f>Vulnerability!AM68</f>
        <v>6.8</v>
      </c>
      <c r="Y66" s="132">
        <f>Vulnerability!T68</f>
        <v>9.1</v>
      </c>
      <c r="Z66" s="131">
        <f>Vulnerability!AB68</f>
        <v>0.5</v>
      </c>
      <c r="AA66" s="131">
        <f>Vulnerability!AE68</f>
        <v>0.6</v>
      </c>
      <c r="AB66" s="131">
        <f>Vulnerability!AH68</f>
        <v>4.7</v>
      </c>
      <c r="AC66" s="131">
        <f>Vulnerability!AK68</f>
        <v>1.6</v>
      </c>
      <c r="AD66" s="132">
        <f>Vulnerability!AL68</f>
        <v>2</v>
      </c>
      <c r="AE66" s="79">
        <f t="shared" si="12"/>
        <v>3.2</v>
      </c>
      <c r="AF66" s="79">
        <f>'Lack of Coping Capacity'!H68</f>
        <v>4.5</v>
      </c>
      <c r="AG66" s="137">
        <f>'Lack of Coping Capacity'!D68</f>
        <v>4.7</v>
      </c>
      <c r="AH66" s="137">
        <f>'Lack of Coping Capacity'!G68</f>
        <v>4.2</v>
      </c>
      <c r="AI66" s="79">
        <f>'Lack of Coping Capacity'!AA68</f>
        <v>1.6</v>
      </c>
      <c r="AJ66" s="137">
        <f>'Lack of Coping Capacity'!M68</f>
        <v>1.1000000000000001</v>
      </c>
      <c r="AK66" s="137">
        <f>'Lack of Coping Capacity'!R68</f>
        <v>1.4</v>
      </c>
      <c r="AL66" s="137">
        <f>'Lack of Coping Capacity'!Z68</f>
        <v>2.2000000000000002</v>
      </c>
      <c r="AM66" s="82">
        <f>'Imputed and missing data hidden'!BU64</f>
        <v>3</v>
      </c>
      <c r="AN66" s="83">
        <f t="shared" si="13"/>
        <v>5.8823529411764705E-2</v>
      </c>
      <c r="AO66" s="82" t="str">
        <f t="shared" si="14"/>
        <v/>
      </c>
      <c r="AP66" s="84">
        <f>'Indicator Date hidden2'!BV65</f>
        <v>0.13235294117647059</v>
      </c>
    </row>
    <row r="67" spans="1:42">
      <c r="A67" s="77" t="str">
        <f>'Indicator Data'!A69</f>
        <v>Germany</v>
      </c>
      <c r="B67" s="77" t="str">
        <f>'Indicator Data'!B69</f>
        <v>DEU</v>
      </c>
      <c r="C67" s="79">
        <f t="shared" si="8"/>
        <v>2.4</v>
      </c>
      <c r="D67" s="79" t="str">
        <f t="shared" si="7"/>
        <v>Low</v>
      </c>
      <c r="E67" s="80">
        <f t="shared" si="9"/>
        <v>144</v>
      </c>
      <c r="F67" s="81">
        <f>VLOOKUP($B67,'Lack of Reliability Index'!$A$2:$H$192,8,FALSE)</f>
        <v>3.5322404371584692</v>
      </c>
      <c r="G67" s="79">
        <f t="shared" si="10"/>
        <v>2.2999999999999998</v>
      </c>
      <c r="H67" s="79">
        <f>'Hazard &amp; Exposure'!CW69</f>
        <v>4</v>
      </c>
      <c r="I67" s="85">
        <f>'Hazard &amp; Exposure'!AL69</f>
        <v>3.7</v>
      </c>
      <c r="J67" s="85">
        <f>'Hazard &amp; Exposure'!AM69</f>
        <v>7.8</v>
      </c>
      <c r="K67" s="85">
        <f>'Hazard &amp; Exposure'!AN69</f>
        <v>0</v>
      </c>
      <c r="L67" s="85">
        <f>'Hazard &amp; Exposure'!AO69</f>
        <v>0</v>
      </c>
      <c r="M67" s="85">
        <f>'Hazard &amp; Exposure'!AP69</f>
        <v>8</v>
      </c>
      <c r="N67" s="85">
        <f>'Hazard &amp; Exposure'!AS69</f>
        <v>1.3</v>
      </c>
      <c r="O67" s="85">
        <f>'Hazard &amp; Exposure'!CV69</f>
        <v>1.6</v>
      </c>
      <c r="P67" s="79">
        <f>'Hazard &amp; Exposure'!CZ69</f>
        <v>0.1</v>
      </c>
      <c r="Q67" s="85">
        <f>'Hazard &amp; Exposure'!CX69</f>
        <v>0.1</v>
      </c>
      <c r="R67" s="85">
        <f>'Hazard &amp; Exposure'!CY69</f>
        <v>0</v>
      </c>
      <c r="S67" s="79">
        <f t="shared" si="11"/>
        <v>3.9</v>
      </c>
      <c r="T67" s="79">
        <f>Vulnerability!O69</f>
        <v>0.4</v>
      </c>
      <c r="U67" s="132">
        <f>Vulnerability!E69</f>
        <v>0</v>
      </c>
      <c r="V67" s="132">
        <f>Vulnerability!H69</f>
        <v>1.3</v>
      </c>
      <c r="W67" s="132">
        <f>Vulnerability!N69</f>
        <v>0.1</v>
      </c>
      <c r="X67" s="79">
        <f>Vulnerability!AM69</f>
        <v>6.2</v>
      </c>
      <c r="Y67" s="132">
        <f>Vulnerability!T69</f>
        <v>8.9</v>
      </c>
      <c r="Z67" s="131">
        <f>Vulnerability!AB69</f>
        <v>0.1</v>
      </c>
      <c r="AA67" s="131">
        <f>Vulnerability!AE69</f>
        <v>0.2</v>
      </c>
      <c r="AB67" s="131">
        <f>Vulnerability!AH69</f>
        <v>0</v>
      </c>
      <c r="AC67" s="131">
        <f>Vulnerability!AK69</f>
        <v>0.4</v>
      </c>
      <c r="AD67" s="132">
        <f>Vulnerability!AL69</f>
        <v>0.2</v>
      </c>
      <c r="AE67" s="79">
        <f t="shared" si="12"/>
        <v>1.6</v>
      </c>
      <c r="AF67" s="79">
        <f>'Lack of Coping Capacity'!H69</f>
        <v>2.5</v>
      </c>
      <c r="AG67" s="137">
        <f>'Lack of Coping Capacity'!D69</f>
        <v>2.7</v>
      </c>
      <c r="AH67" s="137">
        <f>'Lack of Coping Capacity'!G69</f>
        <v>2.2999999999999998</v>
      </c>
      <c r="AI67" s="79">
        <f>'Lack of Coping Capacity'!AA69</f>
        <v>0.6</v>
      </c>
      <c r="AJ67" s="137">
        <f>'Lack of Coping Capacity'!M69</f>
        <v>1.5</v>
      </c>
      <c r="AK67" s="137">
        <f>'Lack of Coping Capacity'!R69</f>
        <v>0</v>
      </c>
      <c r="AL67" s="137">
        <f>'Lack of Coping Capacity'!Z69</f>
        <v>0.4</v>
      </c>
      <c r="AM67" s="82">
        <f>'Imputed and missing data hidden'!BU65</f>
        <v>8</v>
      </c>
      <c r="AN67" s="83">
        <f t="shared" si="13"/>
        <v>0.15686274509803921</v>
      </c>
      <c r="AO67" s="82" t="str">
        <f t="shared" si="14"/>
        <v/>
      </c>
      <c r="AP67" s="84">
        <f>'Indicator Date hidden2'!BV66</f>
        <v>0.26229508196721313</v>
      </c>
    </row>
    <row r="68" spans="1:42">
      <c r="A68" s="77" t="str">
        <f>'Indicator Data'!A70</f>
        <v>Ghana</v>
      </c>
      <c r="B68" s="77" t="str">
        <f>'Indicator Data'!B70</f>
        <v>GHA</v>
      </c>
      <c r="C68" s="79">
        <f t="shared" ref="C68:C99" si="15">ROUND(G68^(1/3)*S68^(1/3)*AE68^(1/3),1)</f>
        <v>4</v>
      </c>
      <c r="D68" s="79" t="str">
        <f t="shared" si="7"/>
        <v>Medium</v>
      </c>
      <c r="E68" s="80">
        <f t="shared" ref="E68:E99" si="16">_xlfn.RANK.EQ(C68,C$4:C$194)</f>
        <v>71</v>
      </c>
      <c r="F68" s="81">
        <f>VLOOKUP($B68,'Lack of Reliability Index'!$A$2:$H$192,8,FALSE)</f>
        <v>1.126760563380282</v>
      </c>
      <c r="G68" s="79">
        <f t="shared" ref="G68:G99" si="17">ROUND((10-GEOMEAN(((10-H68)/10*9+1),((10-P68)/10*9+1)))/9*10,1)</f>
        <v>3.3</v>
      </c>
      <c r="H68" s="79">
        <f>'Hazard &amp; Exposure'!CW70</f>
        <v>3.3</v>
      </c>
      <c r="I68" s="85">
        <f>'Hazard &amp; Exposure'!AL70</f>
        <v>0.1</v>
      </c>
      <c r="J68" s="85">
        <f>'Hazard &amp; Exposure'!AM70</f>
        <v>4.7</v>
      </c>
      <c r="K68" s="85">
        <f>'Hazard &amp; Exposure'!AN70</f>
        <v>1.7</v>
      </c>
      <c r="L68" s="85">
        <f>'Hazard &amp; Exposure'!AO70</f>
        <v>0</v>
      </c>
      <c r="M68" s="85">
        <f>'Hazard &amp; Exposure'!AP70</f>
        <v>4.3</v>
      </c>
      <c r="N68" s="85">
        <f>'Hazard &amp; Exposure'!AS70</f>
        <v>1.3</v>
      </c>
      <c r="O68" s="85">
        <f>'Hazard &amp; Exposure'!CV70</f>
        <v>7.6</v>
      </c>
      <c r="P68" s="79">
        <f>'Hazard &amp; Exposure'!CZ70</f>
        <v>3.3</v>
      </c>
      <c r="Q68" s="85">
        <f>'Hazard &amp; Exposure'!CX70</f>
        <v>3.2</v>
      </c>
      <c r="R68" s="85">
        <f>'Hazard &amp; Exposure'!CY70</f>
        <v>3.4</v>
      </c>
      <c r="S68" s="79">
        <f t="shared" ref="S68:S99" si="18">ROUND((10-GEOMEAN(((10-T68)/10*9+1),((10-X68)/10*9+1)))/9*10,1)</f>
        <v>4.0999999999999996</v>
      </c>
      <c r="T68" s="79">
        <f>Vulnerability!O70</f>
        <v>5.3</v>
      </c>
      <c r="U68" s="132">
        <f>Vulnerability!E70</f>
        <v>6.9</v>
      </c>
      <c r="V68" s="132">
        <f>Vulnerability!H70</f>
        <v>5.7</v>
      </c>
      <c r="W68" s="132">
        <f>Vulnerability!N70</f>
        <v>1.5</v>
      </c>
      <c r="X68" s="79">
        <f>Vulnerability!AM70</f>
        <v>2.7</v>
      </c>
      <c r="Y68" s="132">
        <f>Vulnerability!T70</f>
        <v>3.3</v>
      </c>
      <c r="Z68" s="131">
        <f>Vulnerability!AB70</f>
        <v>3.4</v>
      </c>
      <c r="AA68" s="131">
        <f>Vulnerability!AE70</f>
        <v>3</v>
      </c>
      <c r="AB68" s="131">
        <f>Vulnerability!AH70</f>
        <v>0.1</v>
      </c>
      <c r="AC68" s="131">
        <f>Vulnerability!AK70</f>
        <v>1.2</v>
      </c>
      <c r="AD68" s="132">
        <f>Vulnerability!AL70</f>
        <v>2</v>
      </c>
      <c r="AE68" s="79">
        <f t="shared" ref="AE68:AE99" si="19">ROUND((10-GEOMEAN(((10-AF68)/10*9+1),((10-AI68)/10*9+1)))/9*10,1)</f>
        <v>4.7</v>
      </c>
      <c r="AF68" s="79">
        <f>'Lack of Coping Capacity'!H70</f>
        <v>4.4000000000000004</v>
      </c>
      <c r="AG68" s="137">
        <f>'Lack of Coping Capacity'!D70</f>
        <v>3.4</v>
      </c>
      <c r="AH68" s="137">
        <f>'Lack of Coping Capacity'!G70</f>
        <v>5.4</v>
      </c>
      <c r="AI68" s="79">
        <f>'Lack of Coping Capacity'!AA70</f>
        <v>5</v>
      </c>
      <c r="AJ68" s="137">
        <f>'Lack of Coping Capacity'!M70</f>
        <v>3.2</v>
      </c>
      <c r="AK68" s="137">
        <f>'Lack of Coping Capacity'!R70</f>
        <v>6.1</v>
      </c>
      <c r="AL68" s="137">
        <f>'Lack of Coping Capacity'!Z70</f>
        <v>5.7</v>
      </c>
      <c r="AM68" s="82">
        <f>'Imputed and missing data hidden'!BU66</f>
        <v>0</v>
      </c>
      <c r="AN68" s="83">
        <f t="shared" ref="AN68:AN99" si="20">AM68/51</f>
        <v>0</v>
      </c>
      <c r="AO68" s="82" t="str">
        <f t="shared" ref="AO68:AO99" si="21">IF(R68&gt;=7,"YES","")</f>
        <v/>
      </c>
      <c r="AP68" s="84">
        <f>'Indicator Date hidden2'!BV67</f>
        <v>0.21126760563380281</v>
      </c>
    </row>
    <row r="69" spans="1:42">
      <c r="A69" s="77" t="str">
        <f>'Indicator Data'!A71</f>
        <v>Greece</v>
      </c>
      <c r="B69" s="77" t="str">
        <f>'Indicator Data'!B71</f>
        <v>GRC</v>
      </c>
      <c r="C69" s="79">
        <f t="shared" si="15"/>
        <v>2.7</v>
      </c>
      <c r="D69" s="79" t="str">
        <f t="shared" ref="D69:D132" si="22">IF(C69&gt;=6.9,"Very High",IF(C69&gt;=5.1,"High",IF(C69&gt;=3.2,"Medium",IF(C69&gt;=2.2,"Low","Very Low"))))</f>
        <v>Low</v>
      </c>
      <c r="E69" s="80">
        <f t="shared" si="16"/>
        <v>126</v>
      </c>
      <c r="F69" s="81">
        <f>VLOOKUP($B69,'Lack of Reliability Index'!$A$2:$H$192,8,FALSE)</f>
        <v>3.9322033898305095</v>
      </c>
      <c r="G69" s="79">
        <f t="shared" si="17"/>
        <v>2.8</v>
      </c>
      <c r="H69" s="79">
        <f>'Hazard &amp; Exposure'!CW71</f>
        <v>4.9000000000000004</v>
      </c>
      <c r="I69" s="85">
        <f>'Hazard &amp; Exposure'!AL71</f>
        <v>8.1</v>
      </c>
      <c r="J69" s="85">
        <f>'Hazard &amp; Exposure'!AM71</f>
        <v>3.8</v>
      </c>
      <c r="K69" s="85">
        <f>'Hazard &amp; Exposure'!AN71</f>
        <v>7.2</v>
      </c>
      <c r="L69" s="85">
        <f>'Hazard &amp; Exposure'!AO71</f>
        <v>0</v>
      </c>
      <c r="M69" s="85">
        <f>'Hazard &amp; Exposure'!AP71</f>
        <v>5</v>
      </c>
      <c r="N69" s="85">
        <f>'Hazard &amp; Exposure'!AS71</f>
        <v>1.9</v>
      </c>
      <c r="O69" s="85">
        <f>'Hazard &amp; Exposure'!CV71</f>
        <v>4.8</v>
      </c>
      <c r="P69" s="79">
        <f>'Hazard &amp; Exposure'!CZ71</f>
        <v>0.1</v>
      </c>
      <c r="Q69" s="85">
        <f>'Hazard &amp; Exposure'!CX71</f>
        <v>0.1</v>
      </c>
      <c r="R69" s="85">
        <f>'Hazard &amp; Exposure'!CY71</f>
        <v>0</v>
      </c>
      <c r="S69" s="79">
        <f t="shared" si="18"/>
        <v>2.9</v>
      </c>
      <c r="T69" s="79">
        <f>Vulnerability!O71</f>
        <v>0.5</v>
      </c>
      <c r="U69" s="132">
        <f>Vulnerability!E71</f>
        <v>0.1</v>
      </c>
      <c r="V69" s="132">
        <f>Vulnerability!H71</f>
        <v>1.8</v>
      </c>
      <c r="W69" s="132">
        <f>Vulnerability!N71</f>
        <v>0.1</v>
      </c>
      <c r="X69" s="79">
        <f>Vulnerability!AM71</f>
        <v>4.8</v>
      </c>
      <c r="Y69" s="132">
        <f>Vulnerability!T71</f>
        <v>7.4</v>
      </c>
      <c r="Z69" s="131">
        <f>Vulnerability!AB71</f>
        <v>0.2</v>
      </c>
      <c r="AA69" s="131">
        <f>Vulnerability!AE71</f>
        <v>0.3</v>
      </c>
      <c r="AB69" s="131">
        <f>Vulnerability!AH71</f>
        <v>0.3</v>
      </c>
      <c r="AC69" s="131">
        <f>Vulnerability!AK71</f>
        <v>1.1000000000000001</v>
      </c>
      <c r="AD69" s="132">
        <f>Vulnerability!AL71</f>
        <v>0.5</v>
      </c>
      <c r="AE69" s="79">
        <f t="shared" si="19"/>
        <v>2.2999999999999998</v>
      </c>
      <c r="AF69" s="79">
        <f>'Lack of Coping Capacity'!H71</f>
        <v>3.5</v>
      </c>
      <c r="AG69" s="137">
        <f>'Lack of Coping Capacity'!D71</f>
        <v>2.2999999999999998</v>
      </c>
      <c r="AH69" s="137">
        <f>'Lack of Coping Capacity'!G71</f>
        <v>4.5999999999999996</v>
      </c>
      <c r="AI69" s="79">
        <f>'Lack of Coping Capacity'!AA71</f>
        <v>0.8</v>
      </c>
      <c r="AJ69" s="137">
        <f>'Lack of Coping Capacity'!M71</f>
        <v>2.1</v>
      </c>
      <c r="AK69" s="137">
        <f>'Lack of Coping Capacity'!R71</f>
        <v>0</v>
      </c>
      <c r="AL69" s="137">
        <f>'Lack of Coping Capacity'!Z71</f>
        <v>0.4</v>
      </c>
      <c r="AM69" s="82">
        <f>'Imputed and missing data hidden'!BU67</f>
        <v>10</v>
      </c>
      <c r="AN69" s="83">
        <f t="shared" si="20"/>
        <v>0.19607843137254902</v>
      </c>
      <c r="AO69" s="82" t="str">
        <f t="shared" si="21"/>
        <v/>
      </c>
      <c r="AP69" s="84">
        <f>'Indicator Date hidden2'!BV68</f>
        <v>0.23728813559322035</v>
      </c>
    </row>
    <row r="70" spans="1:42">
      <c r="A70" s="77" t="str">
        <f>'Indicator Data'!A72</f>
        <v>Grenada</v>
      </c>
      <c r="B70" s="77" t="str">
        <f>'Indicator Data'!B72</f>
        <v>GRD</v>
      </c>
      <c r="C70" s="79">
        <f t="shared" si="15"/>
        <v>2.5</v>
      </c>
      <c r="D70" s="79" t="str">
        <f t="shared" si="22"/>
        <v>Low</v>
      </c>
      <c r="E70" s="80">
        <f t="shared" si="16"/>
        <v>136</v>
      </c>
      <c r="F70" s="81">
        <f>VLOOKUP($B70,'Lack of Reliability Index'!$A$2:$H$192,8,FALSE)</f>
        <v>7.3066666666666666</v>
      </c>
      <c r="G70" s="79">
        <f t="shared" si="17"/>
        <v>1.4</v>
      </c>
      <c r="H70" s="79">
        <f>'Hazard &amp; Exposure'!CW72</f>
        <v>2.6</v>
      </c>
      <c r="I70" s="85">
        <f>'Hazard &amp; Exposure'!AL72</f>
        <v>3.4</v>
      </c>
      <c r="J70" s="85">
        <f>'Hazard &amp; Exposure'!AM72</f>
        <v>0</v>
      </c>
      <c r="K70" s="85">
        <f>'Hazard &amp; Exposure'!AN72</f>
        <v>0</v>
      </c>
      <c r="L70" s="85">
        <f>'Hazard &amp; Exposure'!AO72</f>
        <v>6</v>
      </c>
      <c r="M70" s="85">
        <f>'Hazard &amp; Exposure'!AP72</f>
        <v>2.5</v>
      </c>
      <c r="N70" s="85">
        <f>'Hazard &amp; Exposure'!AS72</f>
        <v>0.5</v>
      </c>
      <c r="O70" s="85">
        <f>'Hazard &amp; Exposure'!CV72</f>
        <v>3.9</v>
      </c>
      <c r="P70" s="79">
        <f>'Hazard &amp; Exposure'!CZ72</f>
        <v>0</v>
      </c>
      <c r="Q70" s="85">
        <f>'Hazard &amp; Exposure'!CX72</f>
        <v>0</v>
      </c>
      <c r="R70" s="85">
        <f>'Hazard &amp; Exposure'!CY72</f>
        <v>0</v>
      </c>
      <c r="S70" s="79">
        <f t="shared" si="18"/>
        <v>2.9</v>
      </c>
      <c r="T70" s="79">
        <f>Vulnerability!O72</f>
        <v>2.2999999999999998</v>
      </c>
      <c r="U70" s="132">
        <f>Vulnerability!E72</f>
        <v>2.1</v>
      </c>
      <c r="V70" s="132">
        <f>Vulnerability!H72</f>
        <v>4.7</v>
      </c>
      <c r="W70" s="132">
        <f>Vulnerability!N72</f>
        <v>0.4</v>
      </c>
      <c r="X70" s="79">
        <f>Vulnerability!AM72</f>
        <v>3.5</v>
      </c>
      <c r="Y70" s="132">
        <f>Vulnerability!T72</f>
        <v>0</v>
      </c>
      <c r="Z70" s="131">
        <f>Vulnerability!AB72</f>
        <v>0.1</v>
      </c>
      <c r="AA70" s="131">
        <f>Vulnerability!AE72</f>
        <v>1.2</v>
      </c>
      <c r="AB70" s="131">
        <f>Vulnerability!AH72</f>
        <v>10</v>
      </c>
      <c r="AC70" s="131">
        <f>Vulnerability!AK72</f>
        <v>5.0999999999999996</v>
      </c>
      <c r="AD70" s="132">
        <f>Vulnerability!AL72</f>
        <v>5.9</v>
      </c>
      <c r="AE70" s="79">
        <f t="shared" si="19"/>
        <v>3.9</v>
      </c>
      <c r="AF70" s="79">
        <f>'Lack of Coping Capacity'!H72</f>
        <v>4.8</v>
      </c>
      <c r="AG70" s="137">
        <f>'Lack of Coping Capacity'!D72</f>
        <v>4.7</v>
      </c>
      <c r="AH70" s="137">
        <f>'Lack of Coping Capacity'!G72</f>
        <v>4.8</v>
      </c>
      <c r="AI70" s="79">
        <f>'Lack of Coping Capacity'!AA72</f>
        <v>2.8</v>
      </c>
      <c r="AJ70" s="137">
        <f>'Lack of Coping Capacity'!M72</f>
        <v>3</v>
      </c>
      <c r="AK70" s="137">
        <f>'Lack of Coping Capacity'!R72</f>
        <v>0.6</v>
      </c>
      <c r="AL70" s="137">
        <f>'Lack of Coping Capacity'!Z72</f>
        <v>4.7</v>
      </c>
      <c r="AM70" s="82">
        <f>'Imputed and missing data hidden'!BU68</f>
        <v>20</v>
      </c>
      <c r="AN70" s="83">
        <f t="shared" si="20"/>
        <v>0.39215686274509803</v>
      </c>
      <c r="AO70" s="82" t="str">
        <f t="shared" si="21"/>
        <v/>
      </c>
      <c r="AP70" s="84">
        <f>'Indicator Date hidden2'!BV69</f>
        <v>0.62</v>
      </c>
    </row>
    <row r="71" spans="1:42">
      <c r="A71" s="77" t="str">
        <f>'Indicator Data'!A73</f>
        <v>Guatemala</v>
      </c>
      <c r="B71" s="77" t="str">
        <f>'Indicator Data'!B73</f>
        <v>GTM</v>
      </c>
      <c r="C71" s="79">
        <f t="shared" si="15"/>
        <v>4.9000000000000004</v>
      </c>
      <c r="D71" s="79" t="str">
        <f t="shared" si="22"/>
        <v>Medium</v>
      </c>
      <c r="E71" s="80">
        <f t="shared" si="16"/>
        <v>42</v>
      </c>
      <c r="F71" s="81">
        <f>VLOOKUP($B71,'Lack of Reliability Index'!$A$2:$H$192,8,FALSE)</f>
        <v>3.1363184079601991</v>
      </c>
      <c r="G71" s="79">
        <f t="shared" si="17"/>
        <v>3.6</v>
      </c>
      <c r="H71" s="79">
        <f>'Hazard &amp; Exposure'!CW73</f>
        <v>5.9</v>
      </c>
      <c r="I71" s="85">
        <f>'Hazard &amp; Exposure'!AL73</f>
        <v>9.5</v>
      </c>
      <c r="J71" s="85">
        <f>'Hazard &amp; Exposure'!AM73</f>
        <v>4.2</v>
      </c>
      <c r="K71" s="85">
        <f>'Hazard &amp; Exposure'!AN73</f>
        <v>6.8</v>
      </c>
      <c r="L71" s="85">
        <f>'Hazard &amp; Exposure'!AO73</f>
        <v>3.7</v>
      </c>
      <c r="M71" s="85">
        <f>'Hazard &amp; Exposure'!AP73</f>
        <v>3.7</v>
      </c>
      <c r="N71" s="85">
        <f>'Hazard &amp; Exposure'!AS73</f>
        <v>3.5</v>
      </c>
      <c r="O71" s="85">
        <f>'Hazard &amp; Exposure'!CV73</f>
        <v>5.7</v>
      </c>
      <c r="P71" s="79">
        <f>'Hazard &amp; Exposure'!CZ73</f>
        <v>0.3</v>
      </c>
      <c r="Q71" s="85">
        <f>'Hazard &amp; Exposure'!CX73</f>
        <v>0.6</v>
      </c>
      <c r="R71" s="85">
        <f>'Hazard &amp; Exposure'!CY73</f>
        <v>0</v>
      </c>
      <c r="S71" s="79">
        <f t="shared" si="18"/>
        <v>6.2</v>
      </c>
      <c r="T71" s="79">
        <f>Vulnerability!O73</f>
        <v>5.6</v>
      </c>
      <c r="U71" s="132">
        <f>Vulnerability!E73</f>
        <v>6.8</v>
      </c>
      <c r="V71" s="132">
        <f>Vulnerability!H73</f>
        <v>6.1</v>
      </c>
      <c r="W71" s="132">
        <f>Vulnerability!N73</f>
        <v>2.7</v>
      </c>
      <c r="X71" s="79">
        <f>Vulnerability!AM73</f>
        <v>6.8</v>
      </c>
      <c r="Y71" s="132">
        <f>Vulnerability!T73</f>
        <v>7.7</v>
      </c>
      <c r="Z71" s="131">
        <f>Vulnerability!AB73</f>
        <v>0.3</v>
      </c>
      <c r="AA71" s="131">
        <f>Vulnerability!AE73</f>
        <v>2.5</v>
      </c>
      <c r="AB71" s="131">
        <f>Vulnerability!AH73</f>
        <v>10</v>
      </c>
      <c r="AC71" s="131">
        <f>Vulnerability!AK73</f>
        <v>2.9</v>
      </c>
      <c r="AD71" s="132">
        <f>Vulnerability!AL73</f>
        <v>5.7</v>
      </c>
      <c r="AE71" s="79">
        <f t="shared" si="19"/>
        <v>5.4</v>
      </c>
      <c r="AF71" s="79">
        <f>'Lack of Coping Capacity'!H73</f>
        <v>6.4</v>
      </c>
      <c r="AG71" s="137">
        <f>'Lack of Coping Capacity'!D73</f>
        <v>5.5</v>
      </c>
      <c r="AH71" s="137">
        <f>'Lack of Coping Capacity'!G73</f>
        <v>7.3</v>
      </c>
      <c r="AI71" s="79">
        <f>'Lack of Coping Capacity'!AA73</f>
        <v>4.0999999999999996</v>
      </c>
      <c r="AJ71" s="137">
        <f>'Lack of Coping Capacity'!M73</f>
        <v>3.1</v>
      </c>
      <c r="AK71" s="137">
        <f>'Lack of Coping Capacity'!R73</f>
        <v>4.2</v>
      </c>
      <c r="AL71" s="137">
        <f>'Lack of Coping Capacity'!Z73</f>
        <v>4.9000000000000004</v>
      </c>
      <c r="AM71" s="82">
        <f>'Imputed and missing data hidden'!BU69</f>
        <v>4</v>
      </c>
      <c r="AN71" s="83">
        <f t="shared" si="20"/>
        <v>7.8431372549019607E-2</v>
      </c>
      <c r="AO71" s="82" t="str">
        <f t="shared" si="21"/>
        <v/>
      </c>
      <c r="AP71" s="84">
        <f>'Indicator Date hidden2'!BV70</f>
        <v>0.38805970149253732</v>
      </c>
    </row>
    <row r="72" spans="1:42">
      <c r="A72" s="77" t="str">
        <f>'Indicator Data'!A74</f>
        <v>Guinea</v>
      </c>
      <c r="B72" s="77" t="str">
        <f>'Indicator Data'!B74</f>
        <v>GIN</v>
      </c>
      <c r="C72" s="79">
        <f t="shared" si="15"/>
        <v>4.2</v>
      </c>
      <c r="D72" s="79" t="str">
        <f t="shared" si="22"/>
        <v>Medium</v>
      </c>
      <c r="E72" s="80">
        <f t="shared" si="16"/>
        <v>61</v>
      </c>
      <c r="F72" s="81">
        <f>VLOOKUP($B72,'Lack of Reliability Index'!$A$2:$H$192,8,FALSE)</f>
        <v>1.3176470588235283</v>
      </c>
      <c r="G72" s="79">
        <f t="shared" si="17"/>
        <v>2.2999999999999998</v>
      </c>
      <c r="H72" s="79">
        <f>'Hazard &amp; Exposure'!CW74</f>
        <v>3.7</v>
      </c>
      <c r="I72" s="85">
        <f>'Hazard &amp; Exposure'!AL74</f>
        <v>0.1</v>
      </c>
      <c r="J72" s="85">
        <f>'Hazard &amp; Exposure'!AM74</f>
        <v>5.5</v>
      </c>
      <c r="K72" s="85">
        <f>'Hazard &amp; Exposure'!AN74</f>
        <v>2.7</v>
      </c>
      <c r="L72" s="85">
        <f>'Hazard &amp; Exposure'!AO74</f>
        <v>0</v>
      </c>
      <c r="M72" s="85">
        <f>'Hazard &amp; Exposure'!AP74</f>
        <v>4.9000000000000004</v>
      </c>
      <c r="N72" s="85">
        <f>'Hazard &amp; Exposure'!AS74</f>
        <v>0.7</v>
      </c>
      <c r="O72" s="85">
        <f>'Hazard &amp; Exposure'!CV74</f>
        <v>7.9</v>
      </c>
      <c r="P72" s="79">
        <f>'Hazard &amp; Exposure'!CZ74</f>
        <v>0.7</v>
      </c>
      <c r="Q72" s="85">
        <f>'Hazard &amp; Exposure'!CX74</f>
        <v>1.4</v>
      </c>
      <c r="R72" s="85">
        <f>'Hazard &amp; Exposure'!CY74</f>
        <v>0</v>
      </c>
      <c r="S72" s="79">
        <f t="shared" si="18"/>
        <v>4.5999999999999996</v>
      </c>
      <c r="T72" s="79">
        <f>Vulnerability!O74</f>
        <v>6.1</v>
      </c>
      <c r="U72" s="132">
        <f>Vulnerability!E74</f>
        <v>9.1</v>
      </c>
      <c r="V72" s="132">
        <f>Vulnerability!H74</f>
        <v>4.7</v>
      </c>
      <c r="W72" s="132">
        <f>Vulnerability!N74</f>
        <v>1.4</v>
      </c>
      <c r="X72" s="79">
        <f>Vulnerability!AM74</f>
        <v>2.6</v>
      </c>
      <c r="Y72" s="132">
        <f>Vulnerability!T74</f>
        <v>1.6</v>
      </c>
      <c r="Z72" s="131">
        <f>Vulnerability!AB74</f>
        <v>5.0999999999999996</v>
      </c>
      <c r="AA72" s="131">
        <f>Vulnerability!AE74</f>
        <v>5.4</v>
      </c>
      <c r="AB72" s="131">
        <f>Vulnerability!AH74</f>
        <v>0.2</v>
      </c>
      <c r="AC72" s="131">
        <f>Vulnerability!AK74</f>
        <v>2.2000000000000002</v>
      </c>
      <c r="AD72" s="132">
        <f>Vulnerability!AL74</f>
        <v>3.5</v>
      </c>
      <c r="AE72" s="79">
        <f t="shared" si="19"/>
        <v>6.9</v>
      </c>
      <c r="AF72" s="79">
        <f>'Lack of Coping Capacity'!H74</f>
        <v>6.1</v>
      </c>
      <c r="AG72" s="137">
        <f>'Lack of Coping Capacity'!D74</f>
        <v>5</v>
      </c>
      <c r="AH72" s="137">
        <f>'Lack of Coping Capacity'!G74</f>
        <v>7.2</v>
      </c>
      <c r="AI72" s="79">
        <f>'Lack of Coping Capacity'!AA74</f>
        <v>7.5</v>
      </c>
      <c r="AJ72" s="137">
        <f>'Lack of Coping Capacity'!M74</f>
        <v>6.4</v>
      </c>
      <c r="AK72" s="137">
        <f>'Lack of Coping Capacity'!R74</f>
        <v>7.3</v>
      </c>
      <c r="AL72" s="137">
        <f>'Lack of Coping Capacity'!Z74</f>
        <v>8.6999999999999993</v>
      </c>
      <c r="AM72" s="82">
        <f>'Imputed and missing data hidden'!BU70</f>
        <v>2</v>
      </c>
      <c r="AN72" s="83">
        <f t="shared" si="20"/>
        <v>3.9215686274509803E-2</v>
      </c>
      <c r="AO72" s="82" t="str">
        <f t="shared" si="21"/>
        <v/>
      </c>
      <c r="AP72" s="84">
        <f>'Indicator Date hidden2'!BV71</f>
        <v>0.14705882352941177</v>
      </c>
    </row>
    <row r="73" spans="1:42">
      <c r="A73" s="77" t="str">
        <f>'Indicator Data'!A75</f>
        <v>Guinea-Bissau</v>
      </c>
      <c r="B73" s="77" t="str">
        <f>'Indicator Data'!B75</f>
        <v>GNB</v>
      </c>
      <c r="C73" s="79">
        <f t="shared" si="15"/>
        <v>3.7</v>
      </c>
      <c r="D73" s="79" t="str">
        <f t="shared" si="22"/>
        <v>Medium</v>
      </c>
      <c r="E73" s="80">
        <f t="shared" si="16"/>
        <v>79</v>
      </c>
      <c r="F73" s="81">
        <f>VLOOKUP($B73,'Lack of Reliability Index'!$A$2:$H$192,8,FALSE)</f>
        <v>0.69565217391304301</v>
      </c>
      <c r="G73" s="79">
        <f t="shared" si="17"/>
        <v>1.3</v>
      </c>
      <c r="H73" s="79">
        <f>'Hazard &amp; Exposure'!CW75</f>
        <v>2.4</v>
      </c>
      <c r="I73" s="85">
        <f>'Hazard &amp; Exposure'!AL75</f>
        <v>0.1</v>
      </c>
      <c r="J73" s="85">
        <f>'Hazard &amp; Exposure'!AM75</f>
        <v>2.8</v>
      </c>
      <c r="K73" s="85">
        <f>'Hazard &amp; Exposure'!AN75</f>
        <v>0</v>
      </c>
      <c r="L73" s="85">
        <f>'Hazard &amp; Exposure'!AO75</f>
        <v>0</v>
      </c>
      <c r="M73" s="85">
        <f>'Hazard &amp; Exposure'!AP75</f>
        <v>2.1</v>
      </c>
      <c r="N73" s="85">
        <f>'Hazard &amp; Exposure'!AS75</f>
        <v>1.9</v>
      </c>
      <c r="O73" s="85">
        <f>'Hazard &amp; Exposure'!CV75</f>
        <v>7.2</v>
      </c>
      <c r="P73" s="79">
        <f>'Hazard &amp; Exposure'!CZ75</f>
        <v>0.1</v>
      </c>
      <c r="Q73" s="85">
        <f>'Hazard &amp; Exposure'!CX75</f>
        <v>0.1</v>
      </c>
      <c r="R73" s="85">
        <f>'Hazard &amp; Exposure'!CY75</f>
        <v>0</v>
      </c>
      <c r="S73" s="79">
        <f t="shared" si="18"/>
        <v>5.2</v>
      </c>
      <c r="T73" s="79">
        <f>Vulnerability!O75</f>
        <v>6.8</v>
      </c>
      <c r="U73" s="132">
        <f>Vulnerability!E75</f>
        <v>8.9</v>
      </c>
      <c r="V73" s="132">
        <f>Vulnerability!H75</f>
        <v>5.3</v>
      </c>
      <c r="W73" s="132">
        <f>Vulnerability!N75</f>
        <v>3.9</v>
      </c>
      <c r="X73" s="79">
        <f>Vulnerability!AM75</f>
        <v>3.1</v>
      </c>
      <c r="Y73" s="132">
        <f>Vulnerability!T75</f>
        <v>0</v>
      </c>
      <c r="Z73" s="131">
        <f>Vulnerability!AB75</f>
        <v>5.8</v>
      </c>
      <c r="AA73" s="131">
        <f>Vulnerability!AE75</f>
        <v>4.5999999999999996</v>
      </c>
      <c r="AB73" s="131">
        <f>Vulnerability!AH75</f>
        <v>0</v>
      </c>
      <c r="AC73" s="131">
        <f>Vulnerability!AK75</f>
        <v>8.1999999999999993</v>
      </c>
      <c r="AD73" s="132">
        <f>Vulnerability!AL75</f>
        <v>5.3</v>
      </c>
      <c r="AE73" s="79">
        <f t="shared" si="19"/>
        <v>7.7</v>
      </c>
      <c r="AF73" s="79">
        <f>'Lack of Coping Capacity'!H75</f>
        <v>7.9</v>
      </c>
      <c r="AG73" s="137">
        <f>'Lack of Coping Capacity'!D75</f>
        <v>7.8</v>
      </c>
      <c r="AH73" s="137">
        <f>'Lack of Coping Capacity'!G75</f>
        <v>7.9</v>
      </c>
      <c r="AI73" s="79">
        <f>'Lack of Coping Capacity'!AA75</f>
        <v>7.5</v>
      </c>
      <c r="AJ73" s="137">
        <f>'Lack of Coping Capacity'!M75</f>
        <v>6.1</v>
      </c>
      <c r="AK73" s="137">
        <f>'Lack of Coping Capacity'!R75</f>
        <v>8.1999999999999993</v>
      </c>
      <c r="AL73" s="137">
        <f>'Lack of Coping Capacity'!Z75</f>
        <v>8.3000000000000007</v>
      </c>
      <c r="AM73" s="82">
        <f>'Imputed and missing data hidden'!BU71</f>
        <v>0</v>
      </c>
      <c r="AN73" s="83">
        <f t="shared" si="20"/>
        <v>0</v>
      </c>
      <c r="AO73" s="82" t="str">
        <f t="shared" si="21"/>
        <v/>
      </c>
      <c r="AP73" s="84">
        <f>'Indicator Date hidden2'!BV72</f>
        <v>0.13043478260869565</v>
      </c>
    </row>
    <row r="74" spans="1:42">
      <c r="A74" s="77" t="str">
        <f>'Indicator Data'!A76</f>
        <v>Guyana</v>
      </c>
      <c r="B74" s="77" t="str">
        <f>'Indicator Data'!B76</f>
        <v>GUY</v>
      </c>
      <c r="C74" s="79">
        <f t="shared" si="15"/>
        <v>3.5</v>
      </c>
      <c r="D74" s="79" t="str">
        <f t="shared" si="22"/>
        <v>Medium</v>
      </c>
      <c r="E74" s="80">
        <f t="shared" si="16"/>
        <v>89</v>
      </c>
      <c r="F74" s="81">
        <f>VLOOKUP($B74,'Lack of Reliability Index'!$A$2:$H$192,8,FALSE)</f>
        <v>2.2666666666666657</v>
      </c>
      <c r="G74" s="79">
        <f t="shared" si="17"/>
        <v>2.4</v>
      </c>
      <c r="H74" s="79">
        <f>'Hazard &amp; Exposure'!CW76</f>
        <v>4.2</v>
      </c>
      <c r="I74" s="85">
        <f>'Hazard &amp; Exposure'!AL76</f>
        <v>0.1</v>
      </c>
      <c r="J74" s="85">
        <f>'Hazard &amp; Exposure'!AM76</f>
        <v>6.9</v>
      </c>
      <c r="K74" s="85">
        <f>'Hazard &amp; Exposure'!AN76</f>
        <v>2.5</v>
      </c>
      <c r="L74" s="85">
        <f>'Hazard &amp; Exposure'!AO76</f>
        <v>0</v>
      </c>
      <c r="M74" s="85">
        <f>'Hazard &amp; Exposure'!AP76</f>
        <v>7</v>
      </c>
      <c r="N74" s="85">
        <f>'Hazard &amp; Exposure'!AS76</f>
        <v>3.7</v>
      </c>
      <c r="O74" s="85">
        <f>'Hazard &amp; Exposure'!CV76</f>
        <v>5.3</v>
      </c>
      <c r="P74" s="79">
        <f>'Hazard &amp; Exposure'!CZ76</f>
        <v>0.1</v>
      </c>
      <c r="Q74" s="85">
        <f>'Hazard &amp; Exposure'!CX76</f>
        <v>0.1</v>
      </c>
      <c r="R74" s="85">
        <f>'Hazard &amp; Exposure'!CY76</f>
        <v>0</v>
      </c>
      <c r="S74" s="79">
        <f t="shared" si="18"/>
        <v>3.9</v>
      </c>
      <c r="T74" s="79">
        <f>Vulnerability!O76</f>
        <v>3.8</v>
      </c>
      <c r="U74" s="132">
        <f>Vulnerability!E76</f>
        <v>3.1</v>
      </c>
      <c r="V74" s="132">
        <f>Vulnerability!H76</f>
        <v>5.5</v>
      </c>
      <c r="W74" s="132">
        <f>Vulnerability!N76</f>
        <v>3.5</v>
      </c>
      <c r="X74" s="79">
        <f>Vulnerability!AM76</f>
        <v>3.9</v>
      </c>
      <c r="Y74" s="132">
        <f>Vulnerability!T76</f>
        <v>5.9</v>
      </c>
      <c r="Z74" s="131">
        <f>Vulnerability!AB76</f>
        <v>2</v>
      </c>
      <c r="AA74" s="131">
        <f>Vulnerability!AE76</f>
        <v>2.1</v>
      </c>
      <c r="AB74" s="131">
        <f>Vulnerability!AH76</f>
        <v>0</v>
      </c>
      <c r="AC74" s="131">
        <f>Vulnerability!AK76</f>
        <v>0.6</v>
      </c>
      <c r="AD74" s="132">
        <f>Vulnerability!AL76</f>
        <v>1.2</v>
      </c>
      <c r="AE74" s="79">
        <f t="shared" si="19"/>
        <v>4.7</v>
      </c>
      <c r="AF74" s="79">
        <f>'Lack of Coping Capacity'!H76</f>
        <v>5.8</v>
      </c>
      <c r="AG74" s="137" t="str">
        <f>'Lack of Coping Capacity'!D76</f>
        <v>x</v>
      </c>
      <c r="AH74" s="137">
        <f>'Lack of Coping Capacity'!G76</f>
        <v>5.8</v>
      </c>
      <c r="AI74" s="79">
        <f>'Lack of Coping Capacity'!AA76</f>
        <v>3.3</v>
      </c>
      <c r="AJ74" s="137">
        <f>'Lack of Coping Capacity'!M76</f>
        <v>2.2999999999999998</v>
      </c>
      <c r="AK74" s="137">
        <f>'Lack of Coping Capacity'!R76</f>
        <v>3.9</v>
      </c>
      <c r="AL74" s="137">
        <f>'Lack of Coping Capacity'!Z76</f>
        <v>3.6</v>
      </c>
      <c r="AM74" s="82">
        <f>'Imputed and missing data hidden'!BU72</f>
        <v>6</v>
      </c>
      <c r="AN74" s="83">
        <f t="shared" si="20"/>
        <v>0.11764705882352941</v>
      </c>
      <c r="AO74" s="82" t="str">
        <f t="shared" si="21"/>
        <v/>
      </c>
      <c r="AP74" s="84">
        <f>'Indicator Date hidden2'!BV73</f>
        <v>0.125</v>
      </c>
    </row>
    <row r="75" spans="1:42">
      <c r="A75" s="77" t="str">
        <f>'Indicator Data'!A77</f>
        <v>Haiti</v>
      </c>
      <c r="B75" s="77" t="str">
        <f>'Indicator Data'!B77</f>
        <v>HTI</v>
      </c>
      <c r="C75" s="79">
        <f t="shared" si="15"/>
        <v>7.2</v>
      </c>
      <c r="D75" s="79" t="str">
        <f t="shared" si="22"/>
        <v>Very High</v>
      </c>
      <c r="E75" s="80">
        <f t="shared" si="16"/>
        <v>11</v>
      </c>
      <c r="F75" s="81">
        <f>VLOOKUP($B75,'Lack of Reliability Index'!$A$2:$H$192,8,FALSE)</f>
        <v>4.8159203980099505</v>
      </c>
      <c r="G75" s="79">
        <f t="shared" si="17"/>
        <v>7.7</v>
      </c>
      <c r="H75" s="79">
        <f>'Hazard &amp; Exposure'!CW77</f>
        <v>6.5</v>
      </c>
      <c r="I75" s="85">
        <f>'Hazard &amp; Exposure'!AL77</f>
        <v>8.4</v>
      </c>
      <c r="J75" s="85">
        <f>'Hazard &amp; Exposure'!AM77</f>
        <v>4.5999999999999996</v>
      </c>
      <c r="K75" s="85">
        <f>'Hazard &amp; Exposure'!AN77</f>
        <v>4.0999999999999996</v>
      </c>
      <c r="L75" s="85">
        <f>'Hazard &amp; Exposure'!AO77</f>
        <v>8.9</v>
      </c>
      <c r="M75" s="85">
        <f>'Hazard &amp; Exposure'!AP77</f>
        <v>4.5</v>
      </c>
      <c r="N75" s="85">
        <f>'Hazard &amp; Exposure'!AS77</f>
        <v>3.7</v>
      </c>
      <c r="O75" s="85">
        <f>'Hazard &amp; Exposure'!CV77</f>
        <v>7.6</v>
      </c>
      <c r="P75" s="79">
        <f>'Hazard &amp; Exposure'!CZ77</f>
        <v>8.6</v>
      </c>
      <c r="Q75" s="85">
        <f>'Hazard &amp; Exposure'!CX77</f>
        <v>9.3000000000000007</v>
      </c>
      <c r="R75" s="85">
        <f>'Hazard &amp; Exposure'!CY77</f>
        <v>7.5</v>
      </c>
      <c r="S75" s="79">
        <f t="shared" si="18"/>
        <v>6.7</v>
      </c>
      <c r="T75" s="79">
        <f>Vulnerability!O77</f>
        <v>6.7</v>
      </c>
      <c r="U75" s="132">
        <f>Vulnerability!E77</f>
        <v>7.8</v>
      </c>
      <c r="V75" s="132">
        <f>Vulnerability!H77</f>
        <v>6.2</v>
      </c>
      <c r="W75" s="132">
        <f>Vulnerability!N77</f>
        <v>4.8</v>
      </c>
      <c r="X75" s="79">
        <f>Vulnerability!AM77</f>
        <v>6.6</v>
      </c>
      <c r="Y75" s="132">
        <f>Vulnerability!T77</f>
        <v>7.7</v>
      </c>
      <c r="Z75" s="131">
        <f>Vulnerability!AB77</f>
        <v>2.6</v>
      </c>
      <c r="AA75" s="131">
        <f>Vulnerability!AE77</f>
        <v>3.2</v>
      </c>
      <c r="AB75" s="131">
        <f>Vulnerability!AH77</f>
        <v>0.1</v>
      </c>
      <c r="AC75" s="131">
        <f>Vulnerability!AK77</f>
        <v>9.4</v>
      </c>
      <c r="AD75" s="132">
        <f>Vulnerability!AL77</f>
        <v>5.0999999999999996</v>
      </c>
      <c r="AE75" s="79">
        <f t="shared" si="19"/>
        <v>7.2</v>
      </c>
      <c r="AF75" s="79">
        <f>'Lack of Coping Capacity'!H77</f>
        <v>7.8</v>
      </c>
      <c r="AG75" s="137">
        <f>'Lack of Coping Capacity'!D77</f>
        <v>6.7</v>
      </c>
      <c r="AH75" s="137">
        <f>'Lack of Coping Capacity'!G77</f>
        <v>8.9</v>
      </c>
      <c r="AI75" s="79">
        <f>'Lack of Coping Capacity'!AA77</f>
        <v>6.4</v>
      </c>
      <c r="AJ75" s="137">
        <f>'Lack of Coping Capacity'!M77</f>
        <v>6.3</v>
      </c>
      <c r="AK75" s="137">
        <f>'Lack of Coping Capacity'!R77</f>
        <v>5</v>
      </c>
      <c r="AL75" s="137">
        <f>'Lack of Coping Capacity'!Z77</f>
        <v>7.9</v>
      </c>
      <c r="AM75" s="82">
        <f>'Imputed and missing data hidden'!BU73</f>
        <v>4</v>
      </c>
      <c r="AN75" s="83">
        <f t="shared" si="20"/>
        <v>7.8431372549019607E-2</v>
      </c>
      <c r="AO75" s="82" t="str">
        <f t="shared" si="21"/>
        <v>YES</v>
      </c>
      <c r="AP75" s="84">
        <f>'Indicator Date hidden2'!BV74</f>
        <v>0.52238805970149249</v>
      </c>
    </row>
    <row r="76" spans="1:42">
      <c r="A76" s="77" t="str">
        <f>'Indicator Data'!A78</f>
        <v>Honduras</v>
      </c>
      <c r="B76" s="77" t="str">
        <f>'Indicator Data'!B78</f>
        <v>HND</v>
      </c>
      <c r="C76" s="79">
        <f t="shared" si="15"/>
        <v>5.6</v>
      </c>
      <c r="D76" s="79" t="str">
        <f t="shared" si="22"/>
        <v>High</v>
      </c>
      <c r="E76" s="80">
        <f t="shared" si="16"/>
        <v>28</v>
      </c>
      <c r="F76" s="81">
        <f>VLOOKUP($B76,'Lack of Reliability Index'!$A$2:$H$192,8,FALSE)</f>
        <v>2.7878787878787881</v>
      </c>
      <c r="G76" s="79">
        <f t="shared" si="17"/>
        <v>6</v>
      </c>
      <c r="H76" s="79">
        <f>'Hazard &amp; Exposure'!CW78</f>
        <v>5.8</v>
      </c>
      <c r="I76" s="85">
        <f>'Hazard &amp; Exposure'!AL78</f>
        <v>8.1</v>
      </c>
      <c r="J76" s="85">
        <f>'Hazard &amp; Exposure'!AM78</f>
        <v>5.4</v>
      </c>
      <c r="K76" s="85">
        <f>'Hazard &amp; Exposure'!AN78</f>
        <v>6.4</v>
      </c>
      <c r="L76" s="85">
        <f>'Hazard &amp; Exposure'!AO78</f>
        <v>4.5999999999999996</v>
      </c>
      <c r="M76" s="85">
        <f>'Hazard &amp; Exposure'!AP78</f>
        <v>4</v>
      </c>
      <c r="N76" s="85">
        <f>'Hazard &amp; Exposure'!AS78</f>
        <v>4.9000000000000004</v>
      </c>
      <c r="O76" s="85">
        <f>'Hazard &amp; Exposure'!CV78</f>
        <v>6</v>
      </c>
      <c r="P76" s="79">
        <f>'Hazard &amp; Exposure'!CZ78</f>
        <v>6.1</v>
      </c>
      <c r="Q76" s="85">
        <f>'Hazard &amp; Exposure'!CX78</f>
        <v>6.2</v>
      </c>
      <c r="R76" s="85">
        <f>'Hazard &amp; Exposure'!CY78</f>
        <v>5.9</v>
      </c>
      <c r="S76" s="79">
        <f t="shared" si="18"/>
        <v>5.5</v>
      </c>
      <c r="T76" s="79">
        <f>Vulnerability!O78</f>
        <v>5.5</v>
      </c>
      <c r="U76" s="132">
        <f>Vulnerability!E78</f>
        <v>5.9</v>
      </c>
      <c r="V76" s="132">
        <f>Vulnerability!H78</f>
        <v>5.7</v>
      </c>
      <c r="W76" s="132">
        <f>Vulnerability!N78</f>
        <v>4.5</v>
      </c>
      <c r="X76" s="79">
        <f>Vulnerability!AM78</f>
        <v>5.5</v>
      </c>
      <c r="Y76" s="132">
        <f>Vulnerability!T78</f>
        <v>7.6</v>
      </c>
      <c r="Z76" s="131">
        <f>Vulnerability!AB78</f>
        <v>0.8</v>
      </c>
      <c r="AA76" s="131">
        <f>Vulnerability!AE78</f>
        <v>1.4</v>
      </c>
      <c r="AB76" s="131">
        <f>Vulnerability!AH78</f>
        <v>0.8</v>
      </c>
      <c r="AC76" s="131">
        <f>Vulnerability!AK78</f>
        <v>4.9000000000000004</v>
      </c>
      <c r="AD76" s="132">
        <f>Vulnerability!AL78</f>
        <v>2.2000000000000002</v>
      </c>
      <c r="AE76" s="79">
        <f t="shared" si="19"/>
        <v>5.3</v>
      </c>
      <c r="AF76" s="79">
        <f>'Lack of Coping Capacity'!H78</f>
        <v>6.2</v>
      </c>
      <c r="AG76" s="137">
        <f>'Lack of Coping Capacity'!D78</f>
        <v>5.2</v>
      </c>
      <c r="AH76" s="137">
        <f>'Lack of Coping Capacity'!G78</f>
        <v>7.2</v>
      </c>
      <c r="AI76" s="79">
        <f>'Lack of Coping Capacity'!AA78</f>
        <v>4.3</v>
      </c>
      <c r="AJ76" s="137">
        <f>'Lack of Coping Capacity'!M78</f>
        <v>3.7</v>
      </c>
      <c r="AK76" s="137">
        <f>'Lack of Coping Capacity'!R78</f>
        <v>3.7</v>
      </c>
      <c r="AL76" s="137">
        <f>'Lack of Coping Capacity'!Z78</f>
        <v>5.5</v>
      </c>
      <c r="AM76" s="82">
        <f>'Imputed and missing data hidden'!BU74</f>
        <v>5</v>
      </c>
      <c r="AN76" s="83">
        <f t="shared" si="20"/>
        <v>9.8039215686274508E-2</v>
      </c>
      <c r="AO76" s="82" t="str">
        <f t="shared" si="21"/>
        <v/>
      </c>
      <c r="AP76" s="84">
        <f>'Indicator Date hidden2'!BV75</f>
        <v>0.27272727272727271</v>
      </c>
    </row>
    <row r="77" spans="1:42">
      <c r="A77" s="77" t="str">
        <f>'Indicator Data'!A79</f>
        <v>Hungary</v>
      </c>
      <c r="B77" s="77" t="str">
        <f>'Indicator Data'!B79</f>
        <v>HUN</v>
      </c>
      <c r="C77" s="79">
        <f t="shared" si="15"/>
        <v>2</v>
      </c>
      <c r="D77" s="79" t="str">
        <f t="shared" si="22"/>
        <v>Very Low</v>
      </c>
      <c r="E77" s="80">
        <f t="shared" si="16"/>
        <v>164</v>
      </c>
      <c r="F77" s="81">
        <f>VLOOKUP($B77,'Lack of Reliability Index'!$A$2:$H$192,8,FALSE)</f>
        <v>4.0180790960451986</v>
      </c>
      <c r="G77" s="79">
        <f t="shared" si="17"/>
        <v>1.6</v>
      </c>
      <c r="H77" s="79">
        <f>'Hazard &amp; Exposure'!CW79</f>
        <v>2.9</v>
      </c>
      <c r="I77" s="85">
        <f>'Hazard &amp; Exposure'!AL79</f>
        <v>1.8</v>
      </c>
      <c r="J77" s="85">
        <f>'Hazard &amp; Exposure'!AM79</f>
        <v>7.3</v>
      </c>
      <c r="K77" s="85">
        <f>'Hazard &amp; Exposure'!AN79</f>
        <v>0</v>
      </c>
      <c r="L77" s="85">
        <f>'Hazard &amp; Exposure'!AO79</f>
        <v>0</v>
      </c>
      <c r="M77" s="85">
        <f>'Hazard &amp; Exposure'!AP79</f>
        <v>0</v>
      </c>
      <c r="N77" s="85">
        <f>'Hazard &amp; Exposure'!AS79</f>
        <v>3</v>
      </c>
      <c r="O77" s="85">
        <f>'Hazard &amp; Exposure'!CV79</f>
        <v>4.9000000000000004</v>
      </c>
      <c r="P77" s="79">
        <f>'Hazard &amp; Exposure'!CZ79</f>
        <v>0.1</v>
      </c>
      <c r="Q77" s="85">
        <f>'Hazard &amp; Exposure'!CX79</f>
        <v>0.1</v>
      </c>
      <c r="R77" s="85">
        <f>'Hazard &amp; Exposure'!CY79</f>
        <v>0</v>
      </c>
      <c r="S77" s="79">
        <f t="shared" si="18"/>
        <v>2.2999999999999998</v>
      </c>
      <c r="T77" s="79">
        <f>Vulnerability!O79</f>
        <v>1.1000000000000001</v>
      </c>
      <c r="U77" s="132">
        <f>Vulnerability!E79</f>
        <v>1</v>
      </c>
      <c r="V77" s="132">
        <f>Vulnerability!H79</f>
        <v>2.1</v>
      </c>
      <c r="W77" s="132">
        <f>Vulnerability!N79</f>
        <v>0.4</v>
      </c>
      <c r="X77" s="79">
        <f>Vulnerability!AM79</f>
        <v>3.4</v>
      </c>
      <c r="Y77" s="132">
        <f>Vulnerability!T79</f>
        <v>5.5</v>
      </c>
      <c r="Z77" s="131">
        <f>Vulnerability!AB79</f>
        <v>0.1</v>
      </c>
      <c r="AA77" s="131">
        <f>Vulnerability!AE79</f>
        <v>0.3</v>
      </c>
      <c r="AB77" s="131">
        <f>Vulnerability!AH79</f>
        <v>0</v>
      </c>
      <c r="AC77" s="131">
        <f>Vulnerability!AK79</f>
        <v>1.2</v>
      </c>
      <c r="AD77" s="132">
        <f>Vulnerability!AL79</f>
        <v>0.4</v>
      </c>
      <c r="AE77" s="79">
        <f t="shared" si="19"/>
        <v>2.1</v>
      </c>
      <c r="AF77" s="79">
        <f>'Lack of Coping Capacity'!H79</f>
        <v>3.2</v>
      </c>
      <c r="AG77" s="137">
        <f>'Lack of Coping Capacity'!D79</f>
        <v>1.4</v>
      </c>
      <c r="AH77" s="137">
        <f>'Lack of Coping Capacity'!G79</f>
        <v>4.9000000000000004</v>
      </c>
      <c r="AI77" s="79">
        <f>'Lack of Coping Capacity'!AA79</f>
        <v>0.8</v>
      </c>
      <c r="AJ77" s="137">
        <f>'Lack of Coping Capacity'!M79</f>
        <v>1.5</v>
      </c>
      <c r="AK77" s="137">
        <f>'Lack of Coping Capacity'!R79</f>
        <v>0.1</v>
      </c>
      <c r="AL77" s="137">
        <f>'Lack of Coping Capacity'!Z79</f>
        <v>0.8</v>
      </c>
      <c r="AM77" s="82">
        <f>'Imputed and missing data hidden'!BU75</f>
        <v>11</v>
      </c>
      <c r="AN77" s="83">
        <f t="shared" si="20"/>
        <v>0.21568627450980393</v>
      </c>
      <c r="AO77" s="82" t="str">
        <f t="shared" si="21"/>
        <v/>
      </c>
      <c r="AP77" s="84">
        <f>'Indicator Date hidden2'!BV76</f>
        <v>0.20338983050847459</v>
      </c>
    </row>
    <row r="78" spans="1:42">
      <c r="A78" s="77" t="str">
        <f>'Indicator Data'!A80</f>
        <v>Iceland</v>
      </c>
      <c r="B78" s="77" t="str">
        <f>'Indicator Data'!B80</f>
        <v>ISL</v>
      </c>
      <c r="C78" s="79">
        <f t="shared" si="15"/>
        <v>1.7</v>
      </c>
      <c r="D78" s="79" t="str">
        <f t="shared" si="22"/>
        <v>Very Low</v>
      </c>
      <c r="E78" s="80">
        <f t="shared" si="16"/>
        <v>177</v>
      </c>
      <c r="F78" s="81">
        <f>VLOOKUP($B78,'Lack of Reliability Index'!$A$2:$H$192,8,FALSE)</f>
        <v>3.7523809523809524</v>
      </c>
      <c r="G78" s="79">
        <f t="shared" si="17"/>
        <v>1.4</v>
      </c>
      <c r="H78" s="79">
        <f>'Hazard &amp; Exposure'!CW80</f>
        <v>2.6</v>
      </c>
      <c r="I78" s="85">
        <f>'Hazard &amp; Exposure'!AL80</f>
        <v>5.4</v>
      </c>
      <c r="J78" s="85">
        <f>'Hazard &amp; Exposure'!AM80</f>
        <v>0</v>
      </c>
      <c r="K78" s="85">
        <f>'Hazard &amp; Exposure'!AN80</f>
        <v>0</v>
      </c>
      <c r="L78" s="85">
        <f>'Hazard &amp; Exposure'!AO80</f>
        <v>0</v>
      </c>
      <c r="M78" s="85">
        <f>'Hazard &amp; Exposure'!AP80</f>
        <v>6.5</v>
      </c>
      <c r="N78" s="85">
        <f>'Hazard &amp; Exposure'!AS80</f>
        <v>0</v>
      </c>
      <c r="O78" s="85">
        <f>'Hazard &amp; Exposure'!CV80</f>
        <v>2.8</v>
      </c>
      <c r="P78" s="79">
        <f>'Hazard &amp; Exposure'!CZ80</f>
        <v>0</v>
      </c>
      <c r="Q78" s="85">
        <f>'Hazard &amp; Exposure'!CX80</f>
        <v>0</v>
      </c>
      <c r="R78" s="85">
        <f>'Hazard &amp; Exposure'!CY80</f>
        <v>0</v>
      </c>
      <c r="S78" s="79">
        <f t="shared" si="18"/>
        <v>1.8</v>
      </c>
      <c r="T78" s="79">
        <f>Vulnerability!O80</f>
        <v>0.1</v>
      </c>
      <c r="U78" s="132">
        <f>Vulnerability!E80</f>
        <v>0</v>
      </c>
      <c r="V78" s="132">
        <f>Vulnerability!H80</f>
        <v>0.4</v>
      </c>
      <c r="W78" s="132">
        <f>Vulnerability!N80</f>
        <v>0.1</v>
      </c>
      <c r="X78" s="79">
        <f>Vulnerability!AM80</f>
        <v>3.3</v>
      </c>
      <c r="Y78" s="132">
        <f>Vulnerability!T80</f>
        <v>5.5</v>
      </c>
      <c r="Z78" s="131">
        <f>Vulnerability!AB80</f>
        <v>0.1</v>
      </c>
      <c r="AA78" s="131">
        <f>Vulnerability!AE80</f>
        <v>0.2</v>
      </c>
      <c r="AB78" s="131">
        <f>Vulnerability!AH80</f>
        <v>0.5</v>
      </c>
      <c r="AC78" s="131">
        <f>Vulnerability!AK80</f>
        <v>0.4</v>
      </c>
      <c r="AD78" s="132">
        <f>Vulnerability!AL80</f>
        <v>0.3</v>
      </c>
      <c r="AE78" s="79">
        <f t="shared" si="19"/>
        <v>2</v>
      </c>
      <c r="AF78" s="79">
        <f>'Lack of Coping Capacity'!H80</f>
        <v>2.4</v>
      </c>
      <c r="AG78" s="137" t="str">
        <f>'Lack of Coping Capacity'!D80</f>
        <v>x</v>
      </c>
      <c r="AH78" s="137">
        <f>'Lack of Coping Capacity'!G80</f>
        <v>2.4</v>
      </c>
      <c r="AI78" s="79">
        <f>'Lack of Coping Capacity'!AA80</f>
        <v>1.5</v>
      </c>
      <c r="AJ78" s="137">
        <f>'Lack of Coping Capacity'!M80</f>
        <v>1.3</v>
      </c>
      <c r="AK78" s="137">
        <f>'Lack of Coping Capacity'!R80</f>
        <v>2.6</v>
      </c>
      <c r="AL78" s="137">
        <f>'Lack of Coping Capacity'!Z80</f>
        <v>0.7</v>
      </c>
      <c r="AM78" s="82">
        <f>'Imputed and missing data hidden'!BU76</f>
        <v>13</v>
      </c>
      <c r="AN78" s="83">
        <f t="shared" si="20"/>
        <v>0.25490196078431371</v>
      </c>
      <c r="AO78" s="82" t="str">
        <f t="shared" si="21"/>
        <v/>
      </c>
      <c r="AP78" s="84">
        <f>'Indicator Date hidden2'!BV77</f>
        <v>5.3571428571428568E-2</v>
      </c>
    </row>
    <row r="79" spans="1:42">
      <c r="A79" s="77" t="str">
        <f>'Indicator Data'!A81</f>
        <v>India</v>
      </c>
      <c r="B79" s="77" t="str">
        <f>'Indicator Data'!B81</f>
        <v>IND</v>
      </c>
      <c r="C79" s="79">
        <f t="shared" si="15"/>
        <v>5.4</v>
      </c>
      <c r="D79" s="79" t="str">
        <f t="shared" si="22"/>
        <v>High</v>
      </c>
      <c r="E79" s="80">
        <f t="shared" si="16"/>
        <v>35</v>
      </c>
      <c r="F79" s="81">
        <f>VLOOKUP($B79,'Lack of Reliability Index'!$A$2:$H$192,8,FALSE)</f>
        <v>2.0298507462686572</v>
      </c>
      <c r="G79" s="79">
        <f t="shared" si="17"/>
        <v>8.6</v>
      </c>
      <c r="H79" s="79">
        <f>'Hazard &amp; Exposure'!CW81</f>
        <v>7.9</v>
      </c>
      <c r="I79" s="85">
        <f>'Hazard &amp; Exposure'!AL81</f>
        <v>8.3000000000000007</v>
      </c>
      <c r="J79" s="85">
        <f>'Hazard &amp; Exposure'!AM81</f>
        <v>9.1999999999999993</v>
      </c>
      <c r="K79" s="85">
        <f>'Hazard &amp; Exposure'!AN81</f>
        <v>7.8</v>
      </c>
      <c r="L79" s="85">
        <f>'Hazard &amp; Exposure'!AO81</f>
        <v>7.7</v>
      </c>
      <c r="M79" s="85">
        <f>'Hazard &amp; Exposure'!AP81</f>
        <v>7.8</v>
      </c>
      <c r="N79" s="85">
        <f>'Hazard &amp; Exposure'!AS81</f>
        <v>6.3</v>
      </c>
      <c r="O79" s="85">
        <f>'Hazard &amp; Exposure'!CV81</f>
        <v>7.4</v>
      </c>
      <c r="P79" s="79">
        <f>'Hazard &amp; Exposure'!CZ81</f>
        <v>9.1</v>
      </c>
      <c r="Q79" s="85">
        <f>'Hazard &amp; Exposure'!CX81</f>
        <v>10</v>
      </c>
      <c r="R79" s="85">
        <f>'Hazard &amp; Exposure'!CY81</f>
        <v>7.4</v>
      </c>
      <c r="S79" s="79">
        <f t="shared" si="18"/>
        <v>4.5</v>
      </c>
      <c r="T79" s="79">
        <f>Vulnerability!O81</f>
        <v>4.0999999999999996</v>
      </c>
      <c r="U79" s="132">
        <f>Vulnerability!E81</f>
        <v>6</v>
      </c>
      <c r="V79" s="132">
        <f>Vulnerability!H81</f>
        <v>3.9</v>
      </c>
      <c r="W79" s="132">
        <f>Vulnerability!N81</f>
        <v>0.5</v>
      </c>
      <c r="X79" s="79">
        <f>Vulnerability!AM81</f>
        <v>4.9000000000000004</v>
      </c>
      <c r="Y79" s="132">
        <f>Vulnerability!T81</f>
        <v>6.3</v>
      </c>
      <c r="Z79" s="131">
        <f>Vulnerability!AB81</f>
        <v>2.2999999999999998</v>
      </c>
      <c r="AA79" s="131">
        <f>Vulnerability!AE81</f>
        <v>4.5999999999999996</v>
      </c>
      <c r="AB79" s="131">
        <f>Vulnerability!AH81</f>
        <v>0.9</v>
      </c>
      <c r="AC79" s="131">
        <f>Vulnerability!AK81</f>
        <v>4.0999999999999996</v>
      </c>
      <c r="AD79" s="132">
        <f>Vulnerability!AL81</f>
        <v>3.1</v>
      </c>
      <c r="AE79" s="79">
        <f t="shared" si="19"/>
        <v>4</v>
      </c>
      <c r="AF79" s="79">
        <f>'Lack of Coping Capacity'!H81</f>
        <v>3.5</v>
      </c>
      <c r="AG79" s="137">
        <f>'Lack of Coping Capacity'!D81</f>
        <v>1.8</v>
      </c>
      <c r="AH79" s="137">
        <f>'Lack of Coping Capacity'!G81</f>
        <v>5.2</v>
      </c>
      <c r="AI79" s="79">
        <f>'Lack of Coping Capacity'!AA81</f>
        <v>4.4000000000000004</v>
      </c>
      <c r="AJ79" s="137">
        <f>'Lack of Coping Capacity'!M81</f>
        <v>4.0999999999999996</v>
      </c>
      <c r="AK79" s="137">
        <f>'Lack of Coping Capacity'!R81</f>
        <v>3.8</v>
      </c>
      <c r="AL79" s="137">
        <f>'Lack of Coping Capacity'!Z81</f>
        <v>5.4</v>
      </c>
      <c r="AM79" s="82">
        <f>'Imputed and missing data hidden'!BU77</f>
        <v>4</v>
      </c>
      <c r="AN79" s="83">
        <f t="shared" si="20"/>
        <v>7.8431372549019607E-2</v>
      </c>
      <c r="AO79" s="82" t="str">
        <f t="shared" si="21"/>
        <v>YES</v>
      </c>
      <c r="AP79" s="84">
        <f>'Indicator Date hidden2'!BV78</f>
        <v>0.1044776119402985</v>
      </c>
    </row>
    <row r="80" spans="1:42">
      <c r="A80" s="77" t="str">
        <f>'Indicator Data'!A82</f>
        <v>Indonesia</v>
      </c>
      <c r="B80" s="77" t="str">
        <f>'Indicator Data'!B82</f>
        <v>IDN</v>
      </c>
      <c r="C80" s="79">
        <f t="shared" si="15"/>
        <v>4.8</v>
      </c>
      <c r="D80" s="79" t="str">
        <f t="shared" si="22"/>
        <v>Medium</v>
      </c>
      <c r="E80" s="80">
        <f t="shared" si="16"/>
        <v>45</v>
      </c>
      <c r="F80" s="81">
        <f>VLOOKUP($B80,'Lack of Reliability Index'!$A$2:$H$192,8,FALSE)</f>
        <v>1.9803921568627452</v>
      </c>
      <c r="G80" s="79">
        <f t="shared" si="17"/>
        <v>7.5</v>
      </c>
      <c r="H80" s="79">
        <f>'Hazard &amp; Exposure'!CW82</f>
        <v>7.4</v>
      </c>
      <c r="I80" s="85">
        <f>'Hazard &amp; Exposure'!AL82</f>
        <v>8.9</v>
      </c>
      <c r="J80" s="85">
        <f>'Hazard &amp; Exposure'!AM82</f>
        <v>8.4</v>
      </c>
      <c r="K80" s="85">
        <f>'Hazard &amp; Exposure'!AN82</f>
        <v>9.3000000000000007</v>
      </c>
      <c r="L80" s="85">
        <f>'Hazard &amp; Exposure'!AO82</f>
        <v>1.5</v>
      </c>
      <c r="M80" s="85">
        <f>'Hazard &amp; Exposure'!AP82</f>
        <v>8.1</v>
      </c>
      <c r="N80" s="85">
        <f>'Hazard &amp; Exposure'!AS82</f>
        <v>3.3</v>
      </c>
      <c r="O80" s="85">
        <f>'Hazard &amp; Exposure'!CV82</f>
        <v>7.2</v>
      </c>
      <c r="P80" s="79">
        <f>'Hazard &amp; Exposure'!CZ82</f>
        <v>7.5</v>
      </c>
      <c r="Q80" s="85">
        <f>'Hazard &amp; Exposure'!CX82</f>
        <v>8.6999999999999993</v>
      </c>
      <c r="R80" s="85">
        <f>'Hazard &amp; Exposure'!CY82</f>
        <v>5.6</v>
      </c>
      <c r="S80" s="79">
        <f t="shared" si="18"/>
        <v>3.4</v>
      </c>
      <c r="T80" s="79">
        <f>Vulnerability!O82</f>
        <v>3.2</v>
      </c>
      <c r="U80" s="132">
        <f>Vulnerability!E82</f>
        <v>4</v>
      </c>
      <c r="V80" s="132">
        <f>Vulnerability!H82</f>
        <v>4.5999999999999996</v>
      </c>
      <c r="W80" s="132">
        <f>Vulnerability!N82</f>
        <v>0.2</v>
      </c>
      <c r="X80" s="79">
        <f>Vulnerability!AM82</f>
        <v>3.6</v>
      </c>
      <c r="Y80" s="132">
        <f>Vulnerability!T82</f>
        <v>4.2</v>
      </c>
      <c r="Z80" s="131">
        <f>Vulnerability!AB82</f>
        <v>2.7</v>
      </c>
      <c r="AA80" s="131">
        <f>Vulnerability!AE82</f>
        <v>2.8</v>
      </c>
      <c r="AB80" s="131">
        <f>Vulnerability!AH82</f>
        <v>3.9</v>
      </c>
      <c r="AC80" s="131">
        <f>Vulnerability!AK82</f>
        <v>2.2000000000000002</v>
      </c>
      <c r="AD80" s="132">
        <f>Vulnerability!AL82</f>
        <v>2.9</v>
      </c>
      <c r="AE80" s="79">
        <f t="shared" si="19"/>
        <v>4.3</v>
      </c>
      <c r="AF80" s="79">
        <f>'Lack of Coping Capacity'!H82</f>
        <v>4.4000000000000004</v>
      </c>
      <c r="AG80" s="137">
        <f>'Lack of Coping Capacity'!D82</f>
        <v>3.3</v>
      </c>
      <c r="AH80" s="137">
        <f>'Lack of Coping Capacity'!G82</f>
        <v>5.4</v>
      </c>
      <c r="AI80" s="79">
        <f>'Lack of Coping Capacity'!AA82</f>
        <v>4.0999999999999996</v>
      </c>
      <c r="AJ80" s="137">
        <f>'Lack of Coping Capacity'!M82</f>
        <v>2.2000000000000002</v>
      </c>
      <c r="AK80" s="137">
        <f>'Lack of Coping Capacity'!R82</f>
        <v>3.9</v>
      </c>
      <c r="AL80" s="137">
        <f>'Lack of Coping Capacity'!Z82</f>
        <v>6.2</v>
      </c>
      <c r="AM80" s="82">
        <f>'Imputed and missing data hidden'!BU78</f>
        <v>3</v>
      </c>
      <c r="AN80" s="83">
        <f t="shared" si="20"/>
        <v>5.8823529411764705E-2</v>
      </c>
      <c r="AO80" s="82" t="str">
        <f t="shared" si="21"/>
        <v/>
      </c>
      <c r="AP80" s="84">
        <f>'Indicator Date hidden2'!BV79</f>
        <v>0.14705882352941177</v>
      </c>
    </row>
    <row r="81" spans="1:42">
      <c r="A81" s="77" t="str">
        <f>'Indicator Data'!A83</f>
        <v>Iran</v>
      </c>
      <c r="B81" s="77" t="str">
        <f>'Indicator Data'!B83</f>
        <v>IRN</v>
      </c>
      <c r="C81" s="79">
        <f t="shared" si="15"/>
        <v>5.4</v>
      </c>
      <c r="D81" s="79" t="str">
        <f t="shared" si="22"/>
        <v>High</v>
      </c>
      <c r="E81" s="80">
        <f t="shared" si="16"/>
        <v>35</v>
      </c>
      <c r="F81" s="81">
        <f>VLOOKUP($B81,'Lack of Reliability Index'!$A$2:$H$192,8,FALSE)</f>
        <v>4.9166666666666661</v>
      </c>
      <c r="G81" s="79">
        <f t="shared" si="17"/>
        <v>7.3</v>
      </c>
      <c r="H81" s="79">
        <f>'Hazard &amp; Exposure'!CW83</f>
        <v>6.7</v>
      </c>
      <c r="I81" s="85">
        <f>'Hazard &amp; Exposure'!AL83</f>
        <v>9.3000000000000007</v>
      </c>
      <c r="J81" s="85">
        <f>'Hazard &amp; Exposure'!AM83</f>
        <v>7.3</v>
      </c>
      <c r="K81" s="85">
        <f>'Hazard &amp; Exposure'!AN83</f>
        <v>5.5</v>
      </c>
      <c r="L81" s="85">
        <f>'Hazard &amp; Exposure'!AO83</f>
        <v>1.6</v>
      </c>
      <c r="M81" s="85">
        <f>'Hazard &amp; Exposure'!AP83</f>
        <v>7.4</v>
      </c>
      <c r="N81" s="85">
        <f>'Hazard &amp; Exposure'!AS83</f>
        <v>6.4</v>
      </c>
      <c r="O81" s="85">
        <f>'Hazard &amp; Exposure'!CV83</f>
        <v>6.3</v>
      </c>
      <c r="P81" s="79">
        <f>'Hazard &amp; Exposure'!CZ83</f>
        <v>7.8</v>
      </c>
      <c r="Q81" s="85">
        <f>'Hazard &amp; Exposure'!CX83</f>
        <v>9.4</v>
      </c>
      <c r="R81" s="85">
        <f>'Hazard &amp; Exposure'!CY83</f>
        <v>4.7</v>
      </c>
      <c r="S81" s="79">
        <f t="shared" si="18"/>
        <v>4.8</v>
      </c>
      <c r="T81" s="79">
        <f>Vulnerability!O83</f>
        <v>2.4</v>
      </c>
      <c r="U81" s="132">
        <f>Vulnerability!E83</f>
        <v>2.4</v>
      </c>
      <c r="V81" s="132">
        <f>Vulnerability!H83</f>
        <v>4.5</v>
      </c>
      <c r="W81" s="132">
        <f>Vulnerability!N83</f>
        <v>0.1</v>
      </c>
      <c r="X81" s="79">
        <f>Vulnerability!AM83</f>
        <v>6.5</v>
      </c>
      <c r="Y81" s="132">
        <f>Vulnerability!T83</f>
        <v>9</v>
      </c>
      <c r="Z81" s="131">
        <f>Vulnerability!AB83</f>
        <v>0.1</v>
      </c>
      <c r="AA81" s="131">
        <f>Vulnerability!AE83</f>
        <v>1</v>
      </c>
      <c r="AB81" s="131">
        <f>Vulnerability!AH83</f>
        <v>0.6</v>
      </c>
      <c r="AC81" s="131">
        <f>Vulnerability!AK83</f>
        <v>2.2000000000000002</v>
      </c>
      <c r="AD81" s="132">
        <f>Vulnerability!AL83</f>
        <v>1</v>
      </c>
      <c r="AE81" s="79">
        <f t="shared" si="19"/>
        <v>4.5</v>
      </c>
      <c r="AF81" s="79">
        <f>'Lack of Coping Capacity'!H83</f>
        <v>5.8</v>
      </c>
      <c r="AG81" s="137">
        <f>'Lack of Coping Capacity'!D83</f>
        <v>4.4000000000000004</v>
      </c>
      <c r="AH81" s="137">
        <f>'Lack of Coping Capacity'!G83</f>
        <v>7.2</v>
      </c>
      <c r="AI81" s="79">
        <f>'Lack of Coping Capacity'!AA83</f>
        <v>2.9</v>
      </c>
      <c r="AJ81" s="137">
        <f>'Lack of Coping Capacity'!M83</f>
        <v>1.6</v>
      </c>
      <c r="AK81" s="137">
        <f>'Lack of Coping Capacity'!R83</f>
        <v>3.6</v>
      </c>
      <c r="AL81" s="137">
        <f>'Lack of Coping Capacity'!Z83</f>
        <v>3.4</v>
      </c>
      <c r="AM81" s="82">
        <f>'Imputed and missing data hidden'!BU79</f>
        <v>6</v>
      </c>
      <c r="AN81" s="83">
        <f t="shared" si="20"/>
        <v>0.11764705882352941</v>
      </c>
      <c r="AO81" s="82" t="str">
        <f t="shared" si="21"/>
        <v/>
      </c>
      <c r="AP81" s="84">
        <f>'Indicator Date hidden2'!BV80</f>
        <v>0.4375</v>
      </c>
    </row>
    <row r="82" spans="1:42">
      <c r="A82" s="77" t="str">
        <f>'Indicator Data'!A84</f>
        <v>Iraq</v>
      </c>
      <c r="B82" s="77" t="str">
        <f>'Indicator Data'!B84</f>
        <v>IRQ</v>
      </c>
      <c r="C82" s="79">
        <f t="shared" si="15"/>
        <v>6.4</v>
      </c>
      <c r="D82" s="79" t="str">
        <f t="shared" si="22"/>
        <v>High</v>
      </c>
      <c r="E82" s="80">
        <f t="shared" si="16"/>
        <v>20</v>
      </c>
      <c r="F82" s="81">
        <f>VLOOKUP($B82,'Lack of Reliability Index'!$A$2:$H$192,8,FALSE)</f>
        <v>3.2549019607843155</v>
      </c>
      <c r="G82" s="79">
        <f t="shared" si="17"/>
        <v>8</v>
      </c>
      <c r="H82" s="79">
        <f>'Hazard &amp; Exposure'!CW84</f>
        <v>5.9</v>
      </c>
      <c r="I82" s="85">
        <f>'Hazard &amp; Exposure'!AL84</f>
        <v>5.0999999999999996</v>
      </c>
      <c r="J82" s="85">
        <f>'Hazard &amp; Exposure'!AM84</f>
        <v>9.6</v>
      </c>
      <c r="K82" s="85">
        <f>'Hazard &amp; Exposure'!AN84</f>
        <v>0</v>
      </c>
      <c r="L82" s="85">
        <f>'Hazard &amp; Exposure'!AO84</f>
        <v>0</v>
      </c>
      <c r="M82" s="85">
        <f>'Hazard &amp; Exposure'!AP84</f>
        <v>4.5</v>
      </c>
      <c r="N82" s="85">
        <f>'Hazard &amp; Exposure'!AS84</f>
        <v>7.5</v>
      </c>
      <c r="O82" s="85">
        <f>'Hazard &amp; Exposure'!CV84</f>
        <v>7</v>
      </c>
      <c r="P82" s="79">
        <f>'Hazard &amp; Exposure'!CZ84</f>
        <v>9.1999999999999993</v>
      </c>
      <c r="Q82" s="85">
        <f>'Hazard &amp; Exposure'!CX84</f>
        <v>10</v>
      </c>
      <c r="R82" s="85">
        <f>'Hazard &amp; Exposure'!CY84</f>
        <v>7.7</v>
      </c>
      <c r="S82" s="79">
        <f t="shared" si="18"/>
        <v>5.2</v>
      </c>
      <c r="T82" s="79">
        <f>Vulnerability!O84</f>
        <v>3.8</v>
      </c>
      <c r="U82" s="132">
        <f>Vulnerability!E84</f>
        <v>5.0999999999999996</v>
      </c>
      <c r="V82" s="132">
        <f>Vulnerability!H84</f>
        <v>4.3</v>
      </c>
      <c r="W82" s="132">
        <f>Vulnerability!N84</f>
        <v>0.8</v>
      </c>
      <c r="X82" s="79">
        <f>Vulnerability!AM84</f>
        <v>6.3</v>
      </c>
      <c r="Y82" s="132">
        <f>Vulnerability!T84</f>
        <v>8.6999999999999993</v>
      </c>
      <c r="Z82" s="131">
        <f>Vulnerability!AB84</f>
        <v>0.3</v>
      </c>
      <c r="AA82" s="131">
        <f>Vulnerability!AE84</f>
        <v>1.4</v>
      </c>
      <c r="AB82" s="131">
        <f>Vulnerability!AH84</f>
        <v>0</v>
      </c>
      <c r="AC82" s="131">
        <f>Vulnerability!AK84</f>
        <v>4.0999999999999996</v>
      </c>
      <c r="AD82" s="132">
        <f>Vulnerability!AL84</f>
        <v>1.6</v>
      </c>
      <c r="AE82" s="79">
        <f t="shared" si="19"/>
        <v>6.4</v>
      </c>
      <c r="AF82" s="79">
        <f>'Lack of Coping Capacity'!H84</f>
        <v>8.1</v>
      </c>
      <c r="AG82" s="137">
        <f>'Lack of Coping Capacity'!D84</f>
        <v>8.4</v>
      </c>
      <c r="AH82" s="137">
        <f>'Lack of Coping Capacity'!G84</f>
        <v>7.7</v>
      </c>
      <c r="AI82" s="79">
        <f>'Lack of Coping Capacity'!AA84</f>
        <v>3.7</v>
      </c>
      <c r="AJ82" s="137">
        <f>'Lack of Coping Capacity'!M84</f>
        <v>2.6</v>
      </c>
      <c r="AK82" s="137">
        <f>'Lack of Coping Capacity'!R84</f>
        <v>3.2</v>
      </c>
      <c r="AL82" s="137">
        <f>'Lack of Coping Capacity'!Z84</f>
        <v>5.2</v>
      </c>
      <c r="AM82" s="82">
        <f>'Imputed and missing data hidden'!BU80</f>
        <v>3</v>
      </c>
      <c r="AN82" s="83">
        <f t="shared" si="20"/>
        <v>5.8823529411764705E-2</v>
      </c>
      <c r="AO82" s="82" t="str">
        <f t="shared" si="21"/>
        <v>YES</v>
      </c>
      <c r="AP82" s="84">
        <f>'Indicator Date hidden2'!BV81</f>
        <v>0.33823529411764708</v>
      </c>
    </row>
    <row r="83" spans="1:42">
      <c r="A83" s="77" t="str">
        <f>'Indicator Data'!A85</f>
        <v>Ireland</v>
      </c>
      <c r="B83" s="77" t="str">
        <f>'Indicator Data'!B85</f>
        <v>IRL</v>
      </c>
      <c r="C83" s="79">
        <f t="shared" si="15"/>
        <v>1.7</v>
      </c>
      <c r="D83" s="79" t="str">
        <f t="shared" si="22"/>
        <v>Very Low</v>
      </c>
      <c r="E83" s="80">
        <f t="shared" si="16"/>
        <v>177</v>
      </c>
      <c r="F83" s="81">
        <f>VLOOKUP($B83,'Lack of Reliability Index'!$A$2:$H$192,8,FALSE)</f>
        <v>3.5742690058479525</v>
      </c>
      <c r="G83" s="79">
        <f t="shared" si="17"/>
        <v>1.2</v>
      </c>
      <c r="H83" s="79">
        <f>'Hazard &amp; Exposure'!CW85</f>
        <v>2.2000000000000002</v>
      </c>
      <c r="I83" s="85">
        <f>'Hazard &amp; Exposure'!AL85</f>
        <v>0.1</v>
      </c>
      <c r="J83" s="85">
        <f>'Hazard &amp; Exposure'!AM85</f>
        <v>3.5</v>
      </c>
      <c r="K83" s="85">
        <f>'Hazard &amp; Exposure'!AN85</f>
        <v>1.8</v>
      </c>
      <c r="L83" s="85">
        <f>'Hazard &amp; Exposure'!AO85</f>
        <v>0</v>
      </c>
      <c r="M83" s="85">
        <f>'Hazard &amp; Exposure'!AP85</f>
        <v>5.9</v>
      </c>
      <c r="N83" s="85">
        <f>'Hazard &amp; Exposure'!AS85</f>
        <v>0.9</v>
      </c>
      <c r="O83" s="85">
        <f>'Hazard &amp; Exposure'!CV85</f>
        <v>1.7</v>
      </c>
      <c r="P83" s="79">
        <f>'Hazard &amp; Exposure'!CZ85</f>
        <v>0.1</v>
      </c>
      <c r="Q83" s="85">
        <f>'Hazard &amp; Exposure'!CX85</f>
        <v>0.1</v>
      </c>
      <c r="R83" s="85">
        <f>'Hazard &amp; Exposure'!CY85</f>
        <v>0</v>
      </c>
      <c r="S83" s="79">
        <f t="shared" si="18"/>
        <v>2.7</v>
      </c>
      <c r="T83" s="79">
        <f>Vulnerability!O85</f>
        <v>0.3</v>
      </c>
      <c r="U83" s="132">
        <f>Vulnerability!E85</f>
        <v>0</v>
      </c>
      <c r="V83" s="132">
        <f>Vulnerability!H85</f>
        <v>1.2</v>
      </c>
      <c r="W83" s="132">
        <f>Vulnerability!N85</f>
        <v>0</v>
      </c>
      <c r="X83" s="79">
        <f>Vulnerability!AM85</f>
        <v>4.5</v>
      </c>
      <c r="Y83" s="132">
        <f>Vulnerability!T85</f>
        <v>7.2</v>
      </c>
      <c r="Z83" s="131">
        <f>Vulnerability!AB85</f>
        <v>0.2</v>
      </c>
      <c r="AA83" s="131">
        <f>Vulnerability!AE85</f>
        <v>0.2</v>
      </c>
      <c r="AB83" s="131">
        <f>Vulnerability!AH85</f>
        <v>0</v>
      </c>
      <c r="AC83" s="131">
        <f>Vulnerability!AK85</f>
        <v>0</v>
      </c>
      <c r="AD83" s="132">
        <f>Vulnerability!AL85</f>
        <v>0.1</v>
      </c>
      <c r="AE83" s="79">
        <f t="shared" si="19"/>
        <v>1.5</v>
      </c>
      <c r="AF83" s="79">
        <f>'Lack of Coping Capacity'!H85</f>
        <v>2.1</v>
      </c>
      <c r="AG83" s="137" t="str">
        <f>'Lack of Coping Capacity'!D85</f>
        <v>x</v>
      </c>
      <c r="AH83" s="137">
        <f>'Lack of Coping Capacity'!G85</f>
        <v>2.1</v>
      </c>
      <c r="AI83" s="79">
        <f>'Lack of Coping Capacity'!AA85</f>
        <v>0.9</v>
      </c>
      <c r="AJ83" s="137">
        <f>'Lack of Coping Capacity'!M85</f>
        <v>1.6</v>
      </c>
      <c r="AK83" s="137">
        <f>'Lack of Coping Capacity'!R85</f>
        <v>0.7</v>
      </c>
      <c r="AL83" s="137">
        <f>'Lack of Coping Capacity'!Z85</f>
        <v>0.5</v>
      </c>
      <c r="AM83" s="82">
        <f>'Imputed and missing data hidden'!BU81</f>
        <v>12</v>
      </c>
      <c r="AN83" s="83">
        <f t="shared" si="20"/>
        <v>0.23529411764705882</v>
      </c>
      <c r="AO83" s="82" t="str">
        <f t="shared" si="21"/>
        <v/>
      </c>
      <c r="AP83" s="84">
        <f>'Indicator Date hidden2'!BV82</f>
        <v>7.0175438596491224E-2</v>
      </c>
    </row>
    <row r="84" spans="1:42">
      <c r="A84" s="77" t="str">
        <f>'Indicator Data'!A86</f>
        <v>Israel</v>
      </c>
      <c r="B84" s="77" t="str">
        <f>'Indicator Data'!B86</f>
        <v>ISR</v>
      </c>
      <c r="C84" s="79">
        <f t="shared" si="15"/>
        <v>3.4</v>
      </c>
      <c r="D84" s="79" t="str">
        <f t="shared" si="22"/>
        <v>Medium</v>
      </c>
      <c r="E84" s="80">
        <f t="shared" si="16"/>
        <v>92</v>
      </c>
      <c r="F84" s="81">
        <f>VLOOKUP($B84,'Lack of Reliability Index'!$A$2:$H$192,8,FALSE)</f>
        <v>5.6198830409356715</v>
      </c>
      <c r="G84" s="79">
        <f t="shared" si="17"/>
        <v>6.6</v>
      </c>
      <c r="H84" s="79">
        <f>'Hazard &amp; Exposure'!CW86</f>
        <v>3.5</v>
      </c>
      <c r="I84" s="85">
        <f>'Hazard &amp; Exposure'!AL86</f>
        <v>6.9</v>
      </c>
      <c r="J84" s="85">
        <f>'Hazard &amp; Exposure'!AM86</f>
        <v>0.3</v>
      </c>
      <c r="K84" s="85">
        <f>'Hazard &amp; Exposure'!AN86</f>
        <v>2.7</v>
      </c>
      <c r="L84" s="85">
        <f>'Hazard &amp; Exposure'!AO86</f>
        <v>0</v>
      </c>
      <c r="M84" s="85">
        <f>'Hazard &amp; Exposure'!AP86</f>
        <v>2.4</v>
      </c>
      <c r="N84" s="85">
        <f>'Hazard &amp; Exposure'!AS86</f>
        <v>5.3</v>
      </c>
      <c r="O84" s="85">
        <f>'Hazard &amp; Exposure'!CV86</f>
        <v>4.5</v>
      </c>
      <c r="P84" s="79">
        <f>'Hazard &amp; Exposure'!CZ86</f>
        <v>8.4</v>
      </c>
      <c r="Q84" s="85">
        <f>'Hazard &amp; Exposure'!CX86</f>
        <v>7.9</v>
      </c>
      <c r="R84" s="85">
        <f>'Hazard &amp; Exposure'!CY86</f>
        <v>8.9</v>
      </c>
      <c r="S84" s="79">
        <f t="shared" si="18"/>
        <v>3.1</v>
      </c>
      <c r="T84" s="79">
        <f>Vulnerability!O86</f>
        <v>0.6</v>
      </c>
      <c r="U84" s="132">
        <f>Vulnerability!E86</f>
        <v>0</v>
      </c>
      <c r="V84" s="132">
        <f>Vulnerability!H86</f>
        <v>2.2000000000000002</v>
      </c>
      <c r="W84" s="132">
        <f>Vulnerability!N86</f>
        <v>0.1</v>
      </c>
      <c r="X84" s="79">
        <f>Vulnerability!AM86</f>
        <v>5</v>
      </c>
      <c r="Y84" s="132">
        <f>Vulnerability!T86</f>
        <v>7.7</v>
      </c>
      <c r="Z84" s="131">
        <f>Vulnerability!AB86</f>
        <v>0</v>
      </c>
      <c r="AA84" s="131">
        <f>Vulnerability!AE86</f>
        <v>0.3</v>
      </c>
      <c r="AB84" s="131">
        <f>Vulnerability!AH86</f>
        <v>0</v>
      </c>
      <c r="AC84" s="131">
        <f>Vulnerability!AK86</f>
        <v>0</v>
      </c>
      <c r="AD84" s="132">
        <f>Vulnerability!AL86</f>
        <v>0.1</v>
      </c>
      <c r="AE84" s="79">
        <f t="shared" si="19"/>
        <v>1.9</v>
      </c>
      <c r="AF84" s="79">
        <f>'Lack of Coping Capacity'!H86</f>
        <v>3.2</v>
      </c>
      <c r="AG84" s="137" t="str">
        <f>'Lack of Coping Capacity'!D86</f>
        <v>x</v>
      </c>
      <c r="AH84" s="137">
        <f>'Lack of Coping Capacity'!G86</f>
        <v>3.2</v>
      </c>
      <c r="AI84" s="79">
        <f>'Lack of Coping Capacity'!AA86</f>
        <v>0.5</v>
      </c>
      <c r="AJ84" s="137">
        <f>'Lack of Coping Capacity'!M86</f>
        <v>1.2</v>
      </c>
      <c r="AK84" s="137">
        <f>'Lack of Coping Capacity'!R86</f>
        <v>0</v>
      </c>
      <c r="AL84" s="137">
        <f>'Lack of Coping Capacity'!Z86</f>
        <v>0.4</v>
      </c>
      <c r="AM84" s="82">
        <f>'Imputed and missing data hidden'!BU82</f>
        <v>13</v>
      </c>
      <c r="AN84" s="83">
        <f t="shared" si="20"/>
        <v>0.25490196078431371</v>
      </c>
      <c r="AO84" s="82" t="str">
        <f t="shared" si="21"/>
        <v>YES</v>
      </c>
      <c r="AP84" s="84">
        <f>'Indicator Date hidden2'!BV83</f>
        <v>0.19298245614035087</v>
      </c>
    </row>
    <row r="85" spans="1:42">
      <c r="A85" s="77" t="str">
        <f>'Indicator Data'!A87</f>
        <v>Italy</v>
      </c>
      <c r="B85" s="77" t="str">
        <f>'Indicator Data'!B87</f>
        <v>ITA</v>
      </c>
      <c r="C85" s="79">
        <f t="shared" si="15"/>
        <v>2.5</v>
      </c>
      <c r="D85" s="79" t="str">
        <f t="shared" si="22"/>
        <v>Low</v>
      </c>
      <c r="E85" s="80">
        <f t="shared" si="16"/>
        <v>136</v>
      </c>
      <c r="F85" s="81">
        <f>VLOOKUP($B85,'Lack of Reliability Index'!$A$2:$H$192,8,FALSE)</f>
        <v>3.0950819672131145</v>
      </c>
      <c r="G85" s="79">
        <f t="shared" si="17"/>
        <v>2.9</v>
      </c>
      <c r="H85" s="79">
        <f>'Hazard &amp; Exposure'!CW87</f>
        <v>5</v>
      </c>
      <c r="I85" s="85">
        <f>'Hazard &amp; Exposure'!AL87</f>
        <v>7.7</v>
      </c>
      <c r="J85" s="85">
        <f>'Hazard &amp; Exposure'!AM87</f>
        <v>6.2</v>
      </c>
      <c r="K85" s="85">
        <f>'Hazard &amp; Exposure'!AN87</f>
        <v>6.1</v>
      </c>
      <c r="L85" s="85">
        <f>'Hazard &amp; Exposure'!AO87</f>
        <v>0</v>
      </c>
      <c r="M85" s="85">
        <f>'Hazard &amp; Exposure'!AP87</f>
        <v>6.5</v>
      </c>
      <c r="N85" s="85">
        <f>'Hazard &amp; Exposure'!AS87</f>
        <v>2.7</v>
      </c>
      <c r="O85" s="85">
        <f>'Hazard &amp; Exposure'!CV87</f>
        <v>2</v>
      </c>
      <c r="P85" s="79">
        <f>'Hazard &amp; Exposure'!CZ87</f>
        <v>0.1</v>
      </c>
      <c r="Q85" s="85">
        <f>'Hazard &amp; Exposure'!CX87</f>
        <v>0.2</v>
      </c>
      <c r="R85" s="85">
        <f>'Hazard &amp; Exposure'!CY87</f>
        <v>0</v>
      </c>
      <c r="S85" s="79">
        <f t="shared" si="18"/>
        <v>2.7</v>
      </c>
      <c r="T85" s="79">
        <f>Vulnerability!O87</f>
        <v>0.4</v>
      </c>
      <c r="U85" s="132">
        <f>Vulnerability!E87</f>
        <v>0</v>
      </c>
      <c r="V85" s="132">
        <f>Vulnerability!H87</f>
        <v>1.6</v>
      </c>
      <c r="W85" s="132">
        <f>Vulnerability!N87</f>
        <v>0.1</v>
      </c>
      <c r="X85" s="79">
        <f>Vulnerability!AM87</f>
        <v>4.5</v>
      </c>
      <c r="Y85" s="132">
        <f>Vulnerability!T87</f>
        <v>7.1</v>
      </c>
      <c r="Z85" s="131">
        <f>Vulnerability!AB87</f>
        <v>0.2</v>
      </c>
      <c r="AA85" s="131">
        <f>Vulnerability!AE87</f>
        <v>0.2</v>
      </c>
      <c r="AB85" s="131">
        <f>Vulnerability!AH87</f>
        <v>0</v>
      </c>
      <c r="AC85" s="131">
        <f>Vulnerability!AK87</f>
        <v>0.1</v>
      </c>
      <c r="AD85" s="132">
        <f>Vulnerability!AL87</f>
        <v>0.1</v>
      </c>
      <c r="AE85" s="79">
        <f t="shared" si="19"/>
        <v>2.1</v>
      </c>
      <c r="AF85" s="79">
        <f>'Lack of Coping Capacity'!H87</f>
        <v>3.4</v>
      </c>
      <c r="AG85" s="137">
        <f>'Lack of Coping Capacity'!D87</f>
        <v>2.4</v>
      </c>
      <c r="AH85" s="137">
        <f>'Lack of Coping Capacity'!G87</f>
        <v>4.3</v>
      </c>
      <c r="AI85" s="79">
        <f>'Lack of Coping Capacity'!AA87</f>
        <v>0.6</v>
      </c>
      <c r="AJ85" s="137">
        <f>'Lack of Coping Capacity'!M87</f>
        <v>1.3</v>
      </c>
      <c r="AK85" s="137">
        <f>'Lack of Coping Capacity'!R87</f>
        <v>0</v>
      </c>
      <c r="AL85" s="137">
        <f>'Lack of Coping Capacity'!Z87</f>
        <v>0.4</v>
      </c>
      <c r="AM85" s="82">
        <f>'Imputed and missing data hidden'!BU83</f>
        <v>8</v>
      </c>
      <c r="AN85" s="83">
        <f t="shared" si="20"/>
        <v>0.15686274509803921</v>
      </c>
      <c r="AO85" s="82" t="str">
        <f t="shared" si="21"/>
        <v/>
      </c>
      <c r="AP85" s="84">
        <f>'Indicator Date hidden2'!BV84</f>
        <v>0.18032786885245902</v>
      </c>
    </row>
    <row r="86" spans="1:42">
      <c r="A86" s="77" t="str">
        <f>'Indicator Data'!A88</f>
        <v>Jamaica</v>
      </c>
      <c r="B86" s="77" t="str">
        <f>'Indicator Data'!B88</f>
        <v>JAM</v>
      </c>
      <c r="C86" s="79">
        <f t="shared" si="15"/>
        <v>2.9</v>
      </c>
      <c r="D86" s="79" t="str">
        <f t="shared" si="22"/>
        <v>Low</v>
      </c>
      <c r="E86" s="80">
        <f t="shared" si="16"/>
        <v>115</v>
      </c>
      <c r="F86" s="81">
        <f>VLOOKUP($B86,'Lack of Reliability Index'!$A$2:$H$192,8,FALSE)</f>
        <v>4.0258064516129028</v>
      </c>
      <c r="G86" s="79">
        <f t="shared" si="17"/>
        <v>2.9</v>
      </c>
      <c r="H86" s="79">
        <f>'Hazard &amp; Exposure'!CW88</f>
        <v>5</v>
      </c>
      <c r="I86" s="85">
        <f>'Hazard &amp; Exposure'!AL88</f>
        <v>7.9</v>
      </c>
      <c r="J86" s="85">
        <f>'Hazard &amp; Exposure'!AM88</f>
        <v>0</v>
      </c>
      <c r="K86" s="85">
        <f>'Hazard &amp; Exposure'!AN88</f>
        <v>0</v>
      </c>
      <c r="L86" s="85">
        <f>'Hazard &amp; Exposure'!AO88</f>
        <v>8.1999999999999993</v>
      </c>
      <c r="M86" s="85">
        <f>'Hazard &amp; Exposure'!AP88</f>
        <v>5.5</v>
      </c>
      <c r="N86" s="85">
        <f>'Hazard &amp; Exposure'!AS88</f>
        <v>2.7</v>
      </c>
      <c r="O86" s="85">
        <f>'Hazard &amp; Exposure'!CV88</f>
        <v>5.0999999999999996</v>
      </c>
      <c r="P86" s="79">
        <f>'Hazard &amp; Exposure'!CZ88</f>
        <v>0.1</v>
      </c>
      <c r="Q86" s="85">
        <f>'Hazard &amp; Exposure'!CX88</f>
        <v>0.1</v>
      </c>
      <c r="R86" s="85">
        <f>'Hazard &amp; Exposure'!CY88</f>
        <v>0</v>
      </c>
      <c r="S86" s="79">
        <f t="shared" si="18"/>
        <v>2.2999999999999998</v>
      </c>
      <c r="T86" s="79">
        <f>Vulnerability!O88</f>
        <v>3.7</v>
      </c>
      <c r="U86" s="132">
        <f>Vulnerability!E88</f>
        <v>3.9</v>
      </c>
      <c r="V86" s="132">
        <f>Vulnerability!H88</f>
        <v>4.3</v>
      </c>
      <c r="W86" s="132">
        <f>Vulnerability!N88</f>
        <v>2.6</v>
      </c>
      <c r="X86" s="79">
        <f>Vulnerability!AM88</f>
        <v>0.6</v>
      </c>
      <c r="Y86" s="132">
        <f>Vulnerability!T88</f>
        <v>0</v>
      </c>
      <c r="Z86" s="131">
        <f>Vulnerability!AB88</f>
        <v>0.9</v>
      </c>
      <c r="AA86" s="131">
        <f>Vulnerability!AE88</f>
        <v>1</v>
      </c>
      <c r="AB86" s="131">
        <f>Vulnerability!AH88</f>
        <v>0</v>
      </c>
      <c r="AC86" s="131">
        <f>Vulnerability!AK88</f>
        <v>2.7</v>
      </c>
      <c r="AD86" s="132">
        <f>Vulnerability!AL88</f>
        <v>1.2</v>
      </c>
      <c r="AE86" s="79">
        <f t="shared" si="19"/>
        <v>3.5</v>
      </c>
      <c r="AF86" s="79">
        <f>'Lack of Coping Capacity'!H88</f>
        <v>4</v>
      </c>
      <c r="AG86" s="137">
        <f>'Lack of Coping Capacity'!D88</f>
        <v>3.3</v>
      </c>
      <c r="AH86" s="137">
        <f>'Lack of Coping Capacity'!G88</f>
        <v>4.7</v>
      </c>
      <c r="AI86" s="79">
        <f>'Lack of Coping Capacity'!AA88</f>
        <v>2.9</v>
      </c>
      <c r="AJ86" s="137">
        <f>'Lack of Coping Capacity'!M88</f>
        <v>2.2000000000000002</v>
      </c>
      <c r="AK86" s="137">
        <f>'Lack of Coping Capacity'!R88</f>
        <v>1.9</v>
      </c>
      <c r="AL86" s="137">
        <f>'Lack of Coping Capacity'!Z88</f>
        <v>4.7</v>
      </c>
      <c r="AM86" s="82">
        <f>'Imputed and missing data hidden'!BU84</f>
        <v>8</v>
      </c>
      <c r="AN86" s="83">
        <f t="shared" si="20"/>
        <v>0.15686274509803921</v>
      </c>
      <c r="AO86" s="82" t="str">
        <f t="shared" si="21"/>
        <v/>
      </c>
      <c r="AP86" s="84">
        <f>'Indicator Date hidden2'!BV85</f>
        <v>0.35483870967741937</v>
      </c>
    </row>
    <row r="87" spans="1:42">
      <c r="A87" s="77" t="str">
        <f>'Indicator Data'!A89</f>
        <v>Japan</v>
      </c>
      <c r="B87" s="77" t="str">
        <f>'Indicator Data'!B89</f>
        <v>JPN</v>
      </c>
      <c r="C87" s="79">
        <f t="shared" si="15"/>
        <v>2.2999999999999998</v>
      </c>
      <c r="D87" s="79" t="str">
        <f t="shared" si="22"/>
        <v>Low</v>
      </c>
      <c r="E87" s="80">
        <f t="shared" si="16"/>
        <v>152</v>
      </c>
      <c r="F87" s="81">
        <f>VLOOKUP($B87,'Lack of Reliability Index'!$A$2:$H$192,8,FALSE)</f>
        <v>5.0666666666666673</v>
      </c>
      <c r="G87" s="79">
        <f t="shared" si="17"/>
        <v>5.5</v>
      </c>
      <c r="H87" s="79">
        <f>'Hazard &amp; Exposure'!CW89</f>
        <v>8.3000000000000007</v>
      </c>
      <c r="I87" s="85">
        <f>'Hazard &amp; Exposure'!AL89</f>
        <v>9.6999999999999993</v>
      </c>
      <c r="J87" s="85">
        <f>'Hazard &amp; Exposure'!AM89</f>
        <v>7.8</v>
      </c>
      <c r="K87" s="85">
        <f>'Hazard &amp; Exposure'!AN89</f>
        <v>10</v>
      </c>
      <c r="L87" s="85">
        <f>'Hazard &amp; Exposure'!AO89</f>
        <v>9.1999999999999993</v>
      </c>
      <c r="M87" s="85">
        <f>'Hazard &amp; Exposure'!AP89</f>
        <v>9.4</v>
      </c>
      <c r="N87" s="85">
        <f>'Hazard &amp; Exposure'!AS89</f>
        <v>0.4</v>
      </c>
      <c r="O87" s="85">
        <f>'Hazard &amp; Exposure'!CV89</f>
        <v>3.4</v>
      </c>
      <c r="P87" s="79">
        <f>'Hazard &amp; Exposure'!CZ89</f>
        <v>0.1</v>
      </c>
      <c r="Q87" s="85">
        <f>'Hazard &amp; Exposure'!CX89</f>
        <v>0.1</v>
      </c>
      <c r="R87" s="85">
        <f>'Hazard &amp; Exposure'!CY89</f>
        <v>0</v>
      </c>
      <c r="S87" s="79">
        <f t="shared" si="18"/>
        <v>1.6</v>
      </c>
      <c r="T87" s="79">
        <f>Vulnerability!O89</f>
        <v>0.4</v>
      </c>
      <c r="U87" s="132">
        <f>Vulnerability!E89</f>
        <v>0</v>
      </c>
      <c r="V87" s="132">
        <f>Vulnerability!H89</f>
        <v>1.5</v>
      </c>
      <c r="W87" s="132">
        <f>Vulnerability!N89</f>
        <v>0</v>
      </c>
      <c r="X87" s="79">
        <f>Vulnerability!AM89</f>
        <v>2.6</v>
      </c>
      <c r="Y87" s="132">
        <f>Vulnerability!T89</f>
        <v>4.0999999999999996</v>
      </c>
      <c r="Z87" s="131">
        <f>Vulnerability!AB89</f>
        <v>0.1</v>
      </c>
      <c r="AA87" s="131">
        <f>Vulnerability!AE89</f>
        <v>0.5</v>
      </c>
      <c r="AB87" s="131">
        <f>Vulnerability!AH89</f>
        <v>0</v>
      </c>
      <c r="AC87" s="131">
        <f>Vulnerability!AK89</f>
        <v>2.7</v>
      </c>
      <c r="AD87" s="132">
        <f>Vulnerability!AL89</f>
        <v>0.9</v>
      </c>
      <c r="AE87" s="79">
        <f t="shared" si="19"/>
        <v>1.4</v>
      </c>
      <c r="AF87" s="79">
        <f>'Lack of Coping Capacity'!H89</f>
        <v>2.1</v>
      </c>
      <c r="AG87" s="137">
        <f>'Lack of Coping Capacity'!D89</f>
        <v>1.9</v>
      </c>
      <c r="AH87" s="137">
        <f>'Lack of Coping Capacity'!G89</f>
        <v>2.2999999999999998</v>
      </c>
      <c r="AI87" s="79">
        <f>'Lack of Coping Capacity'!AA89</f>
        <v>0.7</v>
      </c>
      <c r="AJ87" s="137">
        <f>'Lack of Coping Capacity'!M89</f>
        <v>1.1000000000000001</v>
      </c>
      <c r="AK87" s="137">
        <f>'Lack of Coping Capacity'!R89</f>
        <v>0.1</v>
      </c>
      <c r="AL87" s="137">
        <f>'Lack of Coping Capacity'!Z89</f>
        <v>1</v>
      </c>
      <c r="AM87" s="82">
        <f>'Imputed and missing data hidden'!BU85</f>
        <v>9</v>
      </c>
      <c r="AN87" s="83">
        <f t="shared" si="20"/>
        <v>0.17647058823529413</v>
      </c>
      <c r="AO87" s="82" t="str">
        <f t="shared" si="21"/>
        <v/>
      </c>
      <c r="AP87" s="84">
        <f>'Indicator Date hidden2'!BV86</f>
        <v>0.5</v>
      </c>
    </row>
    <row r="88" spans="1:42">
      <c r="A88" s="77" t="str">
        <f>'Indicator Data'!A90</f>
        <v>Jordan</v>
      </c>
      <c r="B88" s="77" t="str">
        <f>'Indicator Data'!B90</f>
        <v>JOR</v>
      </c>
      <c r="C88" s="79">
        <f t="shared" si="15"/>
        <v>3.7</v>
      </c>
      <c r="D88" s="79" t="str">
        <f t="shared" si="22"/>
        <v>Medium</v>
      </c>
      <c r="E88" s="80">
        <f t="shared" si="16"/>
        <v>79</v>
      </c>
      <c r="F88" s="81">
        <f>VLOOKUP($B88,'Lack of Reliability Index'!$A$2:$H$192,8,FALSE)</f>
        <v>3.5999999999999996</v>
      </c>
      <c r="G88" s="79">
        <f t="shared" si="17"/>
        <v>1.9</v>
      </c>
      <c r="H88" s="79">
        <f>'Hazard &amp; Exposure'!CW90</f>
        <v>3.3</v>
      </c>
      <c r="I88" s="85">
        <f>'Hazard &amp; Exposure'!AL90</f>
        <v>7.3</v>
      </c>
      <c r="J88" s="85">
        <f>'Hazard &amp; Exposure'!AM90</f>
        <v>0.4</v>
      </c>
      <c r="K88" s="85">
        <f>'Hazard &amp; Exposure'!AN90</f>
        <v>0</v>
      </c>
      <c r="L88" s="85">
        <f>'Hazard &amp; Exposure'!AO90</f>
        <v>0</v>
      </c>
      <c r="M88" s="85">
        <f>'Hazard &amp; Exposure'!AP90</f>
        <v>0.2</v>
      </c>
      <c r="N88" s="85">
        <f>'Hazard &amp; Exposure'!AS90</f>
        <v>6.7</v>
      </c>
      <c r="O88" s="85">
        <f>'Hazard &amp; Exposure'!CV90</f>
        <v>3.9</v>
      </c>
      <c r="P88" s="79">
        <f>'Hazard &amp; Exposure'!CZ90</f>
        <v>0.3</v>
      </c>
      <c r="Q88" s="85">
        <f>'Hazard &amp; Exposure'!CX90</f>
        <v>0.6</v>
      </c>
      <c r="R88" s="85">
        <f>'Hazard &amp; Exposure'!CY90</f>
        <v>0</v>
      </c>
      <c r="S88" s="79">
        <f t="shared" si="18"/>
        <v>6.1</v>
      </c>
      <c r="T88" s="79">
        <f>Vulnerability!O90</f>
        <v>3.4</v>
      </c>
      <c r="U88" s="132">
        <f>Vulnerability!E90</f>
        <v>2.1</v>
      </c>
      <c r="V88" s="132">
        <f>Vulnerability!H90</f>
        <v>4.0999999999999996</v>
      </c>
      <c r="W88" s="132">
        <f>Vulnerability!N90</f>
        <v>5.3</v>
      </c>
      <c r="X88" s="79">
        <f>Vulnerability!AM90</f>
        <v>7.9</v>
      </c>
      <c r="Y88" s="132">
        <f>Vulnerability!T90</f>
        <v>10</v>
      </c>
      <c r="Z88" s="131">
        <f>Vulnerability!AB90</f>
        <v>0.1</v>
      </c>
      <c r="AA88" s="131">
        <f>Vulnerability!AE90</f>
        <v>0.9</v>
      </c>
      <c r="AB88" s="131">
        <f>Vulnerability!AH90</f>
        <v>0</v>
      </c>
      <c r="AC88" s="131">
        <f>Vulnerability!AK90</f>
        <v>5</v>
      </c>
      <c r="AD88" s="132">
        <f>Vulnerability!AL90</f>
        <v>1.8</v>
      </c>
      <c r="AE88" s="79">
        <f t="shared" si="19"/>
        <v>4.3</v>
      </c>
      <c r="AF88" s="79">
        <f>'Lack of Coping Capacity'!H90</f>
        <v>5.6</v>
      </c>
      <c r="AG88" s="137">
        <f>'Lack of Coping Capacity'!D90</f>
        <v>6.1</v>
      </c>
      <c r="AH88" s="137">
        <f>'Lack of Coping Capacity'!G90</f>
        <v>5</v>
      </c>
      <c r="AI88" s="79">
        <f>'Lack of Coping Capacity'!AA90</f>
        <v>2.7</v>
      </c>
      <c r="AJ88" s="137">
        <f>'Lack of Coping Capacity'!M90</f>
        <v>2.1</v>
      </c>
      <c r="AK88" s="137">
        <f>'Lack of Coping Capacity'!R90</f>
        <v>2.4</v>
      </c>
      <c r="AL88" s="137">
        <f>'Lack of Coping Capacity'!Z90</f>
        <v>3.6</v>
      </c>
      <c r="AM88" s="82">
        <f>'Imputed and missing data hidden'!BU86</f>
        <v>6</v>
      </c>
      <c r="AN88" s="83">
        <f t="shared" si="20"/>
        <v>0.11764705882352941</v>
      </c>
      <c r="AO88" s="82" t="str">
        <f t="shared" si="21"/>
        <v/>
      </c>
      <c r="AP88" s="84">
        <f>'Indicator Date hidden2'!BV87</f>
        <v>0.375</v>
      </c>
    </row>
    <row r="89" spans="1:42">
      <c r="A89" s="77" t="str">
        <f>'Indicator Data'!A91</f>
        <v>Kazakhstan</v>
      </c>
      <c r="B89" s="77" t="str">
        <f>'Indicator Data'!B91</f>
        <v>KAZ</v>
      </c>
      <c r="C89" s="79">
        <f t="shared" si="15"/>
        <v>2.5</v>
      </c>
      <c r="D89" s="79" t="str">
        <f t="shared" si="22"/>
        <v>Low</v>
      </c>
      <c r="E89" s="80">
        <f t="shared" si="16"/>
        <v>136</v>
      </c>
      <c r="F89" s="81">
        <f>VLOOKUP($B89,'Lack of Reliability Index'!$A$2:$H$192,8,FALSE)</f>
        <v>3.4343434343434351</v>
      </c>
      <c r="G89" s="79">
        <f t="shared" si="17"/>
        <v>2.2000000000000002</v>
      </c>
      <c r="H89" s="79">
        <f>'Hazard &amp; Exposure'!CW91</f>
        <v>3.9</v>
      </c>
      <c r="I89" s="85">
        <f>'Hazard &amp; Exposure'!AL91</f>
        <v>5.6</v>
      </c>
      <c r="J89" s="85">
        <f>'Hazard &amp; Exposure'!AM91</f>
        <v>7.6</v>
      </c>
      <c r="K89" s="85">
        <f>'Hazard &amp; Exposure'!AN91</f>
        <v>0</v>
      </c>
      <c r="L89" s="85">
        <f>'Hazard &amp; Exposure'!AO91</f>
        <v>0</v>
      </c>
      <c r="M89" s="85">
        <f>'Hazard &amp; Exposure'!AP91</f>
        <v>0</v>
      </c>
      <c r="N89" s="85">
        <f>'Hazard &amp; Exposure'!AS91</f>
        <v>6.1</v>
      </c>
      <c r="O89" s="85">
        <f>'Hazard &amp; Exposure'!CV91</f>
        <v>3.8</v>
      </c>
      <c r="P89" s="79">
        <f>'Hazard &amp; Exposure'!CZ91</f>
        <v>0.1</v>
      </c>
      <c r="Q89" s="85">
        <f>'Hazard &amp; Exposure'!CX91</f>
        <v>0.2</v>
      </c>
      <c r="R89" s="85">
        <f>'Hazard &amp; Exposure'!CY91</f>
        <v>0</v>
      </c>
      <c r="S89" s="79">
        <f t="shared" si="18"/>
        <v>2.1</v>
      </c>
      <c r="T89" s="79">
        <f>Vulnerability!O91</f>
        <v>1.2</v>
      </c>
      <c r="U89" s="132">
        <f>Vulnerability!E91</f>
        <v>1.4</v>
      </c>
      <c r="V89" s="132">
        <f>Vulnerability!H91</f>
        <v>1.8</v>
      </c>
      <c r="W89" s="132">
        <f>Vulnerability!N91</f>
        <v>0.1</v>
      </c>
      <c r="X89" s="79">
        <f>Vulnerability!AM91</f>
        <v>3</v>
      </c>
      <c r="Y89" s="132">
        <f>Vulnerability!T91</f>
        <v>4.9000000000000004</v>
      </c>
      <c r="Z89" s="131">
        <f>Vulnerability!AB91</f>
        <v>0.7</v>
      </c>
      <c r="AA89" s="131">
        <f>Vulnerability!AE91</f>
        <v>0.6</v>
      </c>
      <c r="AB89" s="131">
        <f>Vulnerability!AH91</f>
        <v>0.6</v>
      </c>
      <c r="AC89" s="131">
        <f>Vulnerability!AK91</f>
        <v>0.4</v>
      </c>
      <c r="AD89" s="132">
        <f>Vulnerability!AL91</f>
        <v>0.6</v>
      </c>
      <c r="AE89" s="79">
        <f t="shared" si="19"/>
        <v>3.5</v>
      </c>
      <c r="AF89" s="79">
        <f>'Lack of Coping Capacity'!H91</f>
        <v>4.5999999999999996</v>
      </c>
      <c r="AG89" s="137">
        <f>'Lack of Coping Capacity'!D91</f>
        <v>3.8</v>
      </c>
      <c r="AH89" s="137">
        <f>'Lack of Coping Capacity'!G91</f>
        <v>5.4</v>
      </c>
      <c r="AI89" s="79">
        <f>'Lack of Coping Capacity'!AA91</f>
        <v>2.1</v>
      </c>
      <c r="AJ89" s="137">
        <f>'Lack of Coping Capacity'!M91</f>
        <v>1.1000000000000001</v>
      </c>
      <c r="AK89" s="137">
        <f>'Lack of Coping Capacity'!R91</f>
        <v>3.5</v>
      </c>
      <c r="AL89" s="137">
        <f>'Lack of Coping Capacity'!Z91</f>
        <v>1.7</v>
      </c>
      <c r="AM89" s="82">
        <f>'Imputed and missing data hidden'!BU87</f>
        <v>5</v>
      </c>
      <c r="AN89" s="83">
        <f t="shared" si="20"/>
        <v>9.8039215686274508E-2</v>
      </c>
      <c r="AO89" s="82" t="str">
        <f t="shared" si="21"/>
        <v/>
      </c>
      <c r="AP89" s="84">
        <f>'Indicator Date hidden2'!BV88</f>
        <v>0.39393939393939392</v>
      </c>
    </row>
    <row r="90" spans="1:42">
      <c r="A90" s="77" t="str">
        <f>'Indicator Data'!A92</f>
        <v>Kenya</v>
      </c>
      <c r="B90" s="77" t="str">
        <f>'Indicator Data'!B92</f>
        <v>KEN</v>
      </c>
      <c r="C90" s="79">
        <f t="shared" si="15"/>
        <v>6.2</v>
      </c>
      <c r="D90" s="79" t="str">
        <f t="shared" si="22"/>
        <v>High</v>
      </c>
      <c r="E90" s="80">
        <f t="shared" si="16"/>
        <v>22</v>
      </c>
      <c r="F90" s="81">
        <f>VLOOKUP($B90,'Lack of Reliability Index'!$A$2:$H$192,8,FALSE)</f>
        <v>0.75117370892018798</v>
      </c>
      <c r="G90" s="79">
        <f t="shared" si="17"/>
        <v>6.7</v>
      </c>
      <c r="H90" s="79">
        <f>'Hazard &amp; Exposure'!CW92</f>
        <v>4.2</v>
      </c>
      <c r="I90" s="85">
        <f>'Hazard &amp; Exposure'!AL92</f>
        <v>2.8</v>
      </c>
      <c r="J90" s="85">
        <f>'Hazard &amp; Exposure'!AM92</f>
        <v>5.0999999999999996</v>
      </c>
      <c r="K90" s="85">
        <f>'Hazard &amp; Exposure'!AN92</f>
        <v>3.2</v>
      </c>
      <c r="L90" s="85">
        <f>'Hazard &amp; Exposure'!AO92</f>
        <v>0</v>
      </c>
      <c r="M90" s="85">
        <f>'Hazard &amp; Exposure'!AP92</f>
        <v>2.7</v>
      </c>
      <c r="N90" s="85">
        <f>'Hazard &amp; Exposure'!AS92</f>
        <v>6.7</v>
      </c>
      <c r="O90" s="85">
        <f>'Hazard &amp; Exposure'!CV92</f>
        <v>6.6</v>
      </c>
      <c r="P90" s="79">
        <f>'Hazard &amp; Exposure'!CZ92</f>
        <v>8.3000000000000007</v>
      </c>
      <c r="Q90" s="85">
        <f>'Hazard &amp; Exposure'!CX92</f>
        <v>9.3000000000000007</v>
      </c>
      <c r="R90" s="85">
        <f>'Hazard &amp; Exposure'!CY92</f>
        <v>6.7</v>
      </c>
      <c r="S90" s="79">
        <f t="shared" si="18"/>
        <v>6.1</v>
      </c>
      <c r="T90" s="79">
        <f>Vulnerability!O92</f>
        <v>5.4</v>
      </c>
      <c r="U90" s="132">
        <f>Vulnerability!E92</f>
        <v>7.3</v>
      </c>
      <c r="V90" s="132">
        <f>Vulnerability!H92</f>
        <v>5.3</v>
      </c>
      <c r="W90" s="132">
        <f>Vulnerability!N92</f>
        <v>1.8</v>
      </c>
      <c r="X90" s="79">
        <f>Vulnerability!AM92</f>
        <v>6.7</v>
      </c>
      <c r="Y90" s="132">
        <f>Vulnerability!T92</f>
        <v>8</v>
      </c>
      <c r="Z90" s="131">
        <f>Vulnerability!AB92</f>
        <v>3.1</v>
      </c>
      <c r="AA90" s="131">
        <f>Vulnerability!AE92</f>
        <v>2.7</v>
      </c>
      <c r="AB90" s="131">
        <f>Vulnerability!AH92</f>
        <v>1.2</v>
      </c>
      <c r="AC90" s="131">
        <f>Vulnerability!AK92</f>
        <v>8.6999999999999993</v>
      </c>
      <c r="AD90" s="132">
        <f>Vulnerability!AL92</f>
        <v>4.8</v>
      </c>
      <c r="AE90" s="79">
        <f t="shared" si="19"/>
        <v>5.7</v>
      </c>
      <c r="AF90" s="79">
        <f>'Lack of Coping Capacity'!H92</f>
        <v>5.0999999999999996</v>
      </c>
      <c r="AG90" s="137">
        <f>'Lack of Coping Capacity'!D92</f>
        <v>3.9</v>
      </c>
      <c r="AH90" s="137">
        <f>'Lack of Coping Capacity'!G92</f>
        <v>6.3</v>
      </c>
      <c r="AI90" s="79">
        <f>'Lack of Coping Capacity'!AA92</f>
        <v>6.3</v>
      </c>
      <c r="AJ90" s="137">
        <f>'Lack of Coping Capacity'!M92</f>
        <v>4.2</v>
      </c>
      <c r="AK90" s="137">
        <f>'Lack of Coping Capacity'!R92</f>
        <v>7.8</v>
      </c>
      <c r="AL90" s="137">
        <f>'Lack of Coping Capacity'!Z92</f>
        <v>7</v>
      </c>
      <c r="AM90" s="82">
        <f>'Imputed and missing data hidden'!BU88</f>
        <v>0</v>
      </c>
      <c r="AN90" s="83">
        <f t="shared" si="20"/>
        <v>0</v>
      </c>
      <c r="AO90" s="82" t="str">
        <f t="shared" si="21"/>
        <v/>
      </c>
      <c r="AP90" s="84">
        <f>'Indicator Date hidden2'!BV89</f>
        <v>0.11267605633802817</v>
      </c>
    </row>
    <row r="91" spans="1:42">
      <c r="A91" s="77" t="str">
        <f>'Indicator Data'!A93</f>
        <v>Kiribati</v>
      </c>
      <c r="B91" s="77" t="str">
        <f>'Indicator Data'!B93</f>
        <v>KIR</v>
      </c>
      <c r="C91" s="79">
        <f t="shared" si="15"/>
        <v>3.6</v>
      </c>
      <c r="D91" s="79" t="str">
        <f t="shared" si="22"/>
        <v>Medium</v>
      </c>
      <c r="E91" s="80">
        <f t="shared" si="16"/>
        <v>86</v>
      </c>
      <c r="F91" s="81">
        <f>VLOOKUP($B91,'Lack of Reliability Index'!$A$2:$H$192,8,FALSE)</f>
        <v>6.9818181818181815</v>
      </c>
      <c r="G91" s="79">
        <f t="shared" si="17"/>
        <v>2.5</v>
      </c>
      <c r="H91" s="79">
        <f>'Hazard &amp; Exposure'!CW93</f>
        <v>4.4000000000000004</v>
      </c>
      <c r="I91" s="85">
        <f>'Hazard &amp; Exposure'!AL93</f>
        <v>0.1</v>
      </c>
      <c r="J91" s="85">
        <f>'Hazard &amp; Exposure'!AM93</f>
        <v>0</v>
      </c>
      <c r="K91" s="85">
        <f>'Hazard &amp; Exposure'!AN93</f>
        <v>7.7</v>
      </c>
      <c r="L91" s="85">
        <f>'Hazard &amp; Exposure'!AO93</f>
        <v>0</v>
      </c>
      <c r="M91" s="85">
        <f>'Hazard &amp; Exposure'!AP93</f>
        <v>8.4</v>
      </c>
      <c r="N91" s="85">
        <f>'Hazard &amp; Exposure'!AS93</f>
        <v>3.5</v>
      </c>
      <c r="O91" s="85">
        <f>'Hazard &amp; Exposure'!CV93</f>
        <v>4.7</v>
      </c>
      <c r="P91" s="79">
        <f>'Hazard &amp; Exposure'!CZ93</f>
        <v>0</v>
      </c>
      <c r="Q91" s="85">
        <f>'Hazard &amp; Exposure'!CX93</f>
        <v>0</v>
      </c>
      <c r="R91" s="85">
        <f>'Hazard &amp; Exposure'!CY93</f>
        <v>0</v>
      </c>
      <c r="S91" s="79">
        <f t="shared" si="18"/>
        <v>3.9</v>
      </c>
      <c r="T91" s="79">
        <f>Vulnerability!O93</f>
        <v>5.2</v>
      </c>
      <c r="U91" s="132">
        <f>Vulnerability!E93</f>
        <v>6.3</v>
      </c>
      <c r="V91" s="132">
        <f>Vulnerability!H93</f>
        <v>0.7</v>
      </c>
      <c r="W91" s="132">
        <f>Vulnerability!N93</f>
        <v>7.3</v>
      </c>
      <c r="X91" s="79">
        <f>Vulnerability!AM93</f>
        <v>2.4</v>
      </c>
      <c r="Y91" s="132">
        <f>Vulnerability!T93</f>
        <v>0</v>
      </c>
      <c r="Z91" s="131">
        <f>Vulnerability!AB93</f>
        <v>8.9</v>
      </c>
      <c r="AA91" s="131">
        <f>Vulnerability!AE93</f>
        <v>2.9</v>
      </c>
      <c r="AB91" s="131">
        <f>Vulnerability!AH93</f>
        <v>0</v>
      </c>
      <c r="AC91" s="131">
        <f>Vulnerability!AK93</f>
        <v>0.7</v>
      </c>
      <c r="AD91" s="132">
        <f>Vulnerability!AL93</f>
        <v>4.3</v>
      </c>
      <c r="AE91" s="79">
        <f t="shared" si="19"/>
        <v>4.7</v>
      </c>
      <c r="AF91" s="79">
        <f>'Lack of Coping Capacity'!H93</f>
        <v>4.7</v>
      </c>
      <c r="AG91" s="137" t="str">
        <f>'Lack of Coping Capacity'!D93</f>
        <v>x</v>
      </c>
      <c r="AH91" s="137">
        <f>'Lack of Coping Capacity'!G93</f>
        <v>4.7</v>
      </c>
      <c r="AI91" s="79">
        <f>'Lack of Coping Capacity'!AA93</f>
        <v>4.5999999999999996</v>
      </c>
      <c r="AJ91" s="137">
        <f>'Lack of Coping Capacity'!M93</f>
        <v>4.3</v>
      </c>
      <c r="AK91" s="137">
        <f>'Lack of Coping Capacity'!R93</f>
        <v>3.9</v>
      </c>
      <c r="AL91" s="137">
        <f>'Lack of Coping Capacity'!Z93</f>
        <v>5.5</v>
      </c>
      <c r="AM91" s="82">
        <f>'Imputed and missing data hidden'!BU89</f>
        <v>12</v>
      </c>
      <c r="AN91" s="83">
        <f t="shared" si="20"/>
        <v>0.23529411764705882</v>
      </c>
      <c r="AO91" s="82" t="str">
        <f t="shared" si="21"/>
        <v/>
      </c>
      <c r="AP91" s="84">
        <f>'Indicator Date hidden2'!BV90</f>
        <v>0.70909090909090911</v>
      </c>
    </row>
    <row r="92" spans="1:42">
      <c r="A92" s="77" t="str">
        <f>'Indicator Data'!A94</f>
        <v>Korea DPR</v>
      </c>
      <c r="B92" s="77" t="str">
        <f>'Indicator Data'!B94</f>
        <v>PRK</v>
      </c>
      <c r="C92" s="79">
        <f t="shared" si="15"/>
        <v>4.0999999999999996</v>
      </c>
      <c r="D92" s="79" t="str">
        <f t="shared" si="22"/>
        <v>Medium</v>
      </c>
      <c r="E92" s="80">
        <f t="shared" si="16"/>
        <v>65</v>
      </c>
      <c r="F92" s="81">
        <f>VLOOKUP($B92,'Lack of Reliability Index'!$A$2:$H$192,8,FALSE)</f>
        <v>7.6543209876543212</v>
      </c>
      <c r="G92" s="79">
        <f t="shared" si="17"/>
        <v>2.7</v>
      </c>
      <c r="H92" s="79">
        <f>'Hazard &amp; Exposure'!CW94</f>
        <v>4.5999999999999996</v>
      </c>
      <c r="I92" s="85">
        <f>'Hazard &amp; Exposure'!AL94</f>
        <v>4.4000000000000004</v>
      </c>
      <c r="J92" s="85">
        <f>'Hazard &amp; Exposure'!AM94</f>
        <v>6.5</v>
      </c>
      <c r="K92" s="85">
        <f>'Hazard &amp; Exposure'!AN94</f>
        <v>1</v>
      </c>
      <c r="L92" s="85">
        <f>'Hazard &amp; Exposure'!AO94</f>
        <v>5.7</v>
      </c>
      <c r="M92" s="85">
        <f>'Hazard &amp; Exposure'!AP94</f>
        <v>6.4</v>
      </c>
      <c r="N92" s="85">
        <f>'Hazard &amp; Exposure'!AS94</f>
        <v>3.9</v>
      </c>
      <c r="O92" s="85">
        <f>'Hazard &amp; Exposure'!CV94</f>
        <v>2.9</v>
      </c>
      <c r="P92" s="79">
        <f>'Hazard &amp; Exposure'!CZ94</f>
        <v>0.2</v>
      </c>
      <c r="Q92" s="85">
        <f>'Hazard &amp; Exposure'!CX94</f>
        <v>0.3</v>
      </c>
      <c r="R92" s="85">
        <f>'Hazard &amp; Exposure'!CY94</f>
        <v>0</v>
      </c>
      <c r="S92" s="79">
        <f t="shared" si="18"/>
        <v>3.9</v>
      </c>
      <c r="T92" s="79">
        <f>Vulnerability!O94</f>
        <v>4.5999999999999996</v>
      </c>
      <c r="U92" s="132">
        <f>Vulnerability!E94</f>
        <v>6.9</v>
      </c>
      <c r="V92" s="132" t="str">
        <f>Vulnerability!H94</f>
        <v>x</v>
      </c>
      <c r="W92" s="132">
        <f>Vulnerability!N94</f>
        <v>0</v>
      </c>
      <c r="X92" s="79">
        <f>Vulnerability!AM94</f>
        <v>3.1</v>
      </c>
      <c r="Y92" s="132">
        <f>Vulnerability!T94</f>
        <v>0</v>
      </c>
      <c r="Z92" s="131">
        <f>Vulnerability!AB94</f>
        <v>3.9</v>
      </c>
      <c r="AA92" s="131">
        <f>Vulnerability!AE94</f>
        <v>1.7</v>
      </c>
      <c r="AB92" s="131">
        <f>Vulnerability!AH94</f>
        <v>0</v>
      </c>
      <c r="AC92" s="131">
        <f>Vulnerability!AK94</f>
        <v>9.6</v>
      </c>
      <c r="AD92" s="132">
        <f>Vulnerability!AL94</f>
        <v>5.3</v>
      </c>
      <c r="AE92" s="79">
        <f t="shared" si="19"/>
        <v>6.6</v>
      </c>
      <c r="AF92" s="79">
        <f>'Lack of Coping Capacity'!H94</f>
        <v>8.1</v>
      </c>
      <c r="AG92" s="137" t="str">
        <f>'Lack of Coping Capacity'!D94</f>
        <v>x</v>
      </c>
      <c r="AH92" s="137">
        <f>'Lack of Coping Capacity'!G94</f>
        <v>8.1</v>
      </c>
      <c r="AI92" s="79">
        <f>'Lack of Coping Capacity'!AA94</f>
        <v>4.4000000000000004</v>
      </c>
      <c r="AJ92" s="137">
        <f>'Lack of Coping Capacity'!M94</f>
        <v>5.9</v>
      </c>
      <c r="AK92" s="137">
        <f>'Lack of Coping Capacity'!R94</f>
        <v>3.4</v>
      </c>
      <c r="AL92" s="137">
        <f>'Lack of Coping Capacity'!Z94</f>
        <v>4</v>
      </c>
      <c r="AM92" s="82">
        <f>'Imputed and missing data hidden'!BU90</f>
        <v>15</v>
      </c>
      <c r="AN92" s="83">
        <f t="shared" si="20"/>
        <v>0.29411764705882354</v>
      </c>
      <c r="AO92" s="82" t="str">
        <f t="shared" si="21"/>
        <v/>
      </c>
      <c r="AP92" s="84">
        <f>'Indicator Date hidden2'!BV91</f>
        <v>0.68518518518518523</v>
      </c>
    </row>
    <row r="93" spans="1:42">
      <c r="A93" s="77" t="str">
        <f>'Indicator Data'!A95</f>
        <v>Korea Republic of</v>
      </c>
      <c r="B93" s="77" t="str">
        <f>'Indicator Data'!B95</f>
        <v>KOR</v>
      </c>
      <c r="C93" s="79">
        <f t="shared" si="15"/>
        <v>2</v>
      </c>
      <c r="D93" s="79" t="str">
        <f t="shared" si="22"/>
        <v>Very Low</v>
      </c>
      <c r="E93" s="80">
        <f t="shared" si="16"/>
        <v>164</v>
      </c>
      <c r="F93" s="81">
        <f>VLOOKUP($B93,'Lack of Reliability Index'!$A$2:$H$192,8,FALSE)</f>
        <v>3.5322404371584692</v>
      </c>
      <c r="G93" s="79">
        <f t="shared" si="17"/>
        <v>3.6</v>
      </c>
      <c r="H93" s="79">
        <f>'Hazard &amp; Exposure'!CW95</f>
        <v>6</v>
      </c>
      <c r="I93" s="85">
        <f>'Hazard &amp; Exposure'!AL95</f>
        <v>6.9</v>
      </c>
      <c r="J93" s="85">
        <f>'Hazard &amp; Exposure'!AM95</f>
        <v>7.1</v>
      </c>
      <c r="K93" s="85">
        <f>'Hazard &amp; Exposure'!AN95</f>
        <v>5.7</v>
      </c>
      <c r="L93" s="85">
        <f>'Hazard &amp; Exposure'!AO95</f>
        <v>8.3000000000000007</v>
      </c>
      <c r="M93" s="85">
        <f>'Hazard &amp; Exposure'!AP95</f>
        <v>7.1</v>
      </c>
      <c r="N93" s="85">
        <f>'Hazard &amp; Exposure'!AS95</f>
        <v>0.3</v>
      </c>
      <c r="O93" s="85">
        <f>'Hazard &amp; Exposure'!CV95</f>
        <v>2.9</v>
      </c>
      <c r="P93" s="79">
        <f>'Hazard &amp; Exposure'!CZ95</f>
        <v>0.1</v>
      </c>
      <c r="Q93" s="85">
        <f>'Hazard &amp; Exposure'!CX95</f>
        <v>0.1</v>
      </c>
      <c r="R93" s="85">
        <f>'Hazard &amp; Exposure'!CY95</f>
        <v>0</v>
      </c>
      <c r="S93" s="79">
        <f t="shared" si="18"/>
        <v>1.4</v>
      </c>
      <c r="T93" s="79">
        <f>Vulnerability!O95</f>
        <v>0.3</v>
      </c>
      <c r="U93" s="132">
        <f>Vulnerability!E95</f>
        <v>0</v>
      </c>
      <c r="V93" s="132">
        <f>Vulnerability!H95</f>
        <v>1.2</v>
      </c>
      <c r="W93" s="132">
        <f>Vulnerability!N95</f>
        <v>0.1</v>
      </c>
      <c r="X93" s="79">
        <f>Vulnerability!AM95</f>
        <v>2.2999999999999998</v>
      </c>
      <c r="Y93" s="132">
        <f>Vulnerability!T95</f>
        <v>3.9</v>
      </c>
      <c r="Z93" s="131">
        <f>Vulnerability!AB95</f>
        <v>0.2</v>
      </c>
      <c r="AA93" s="131">
        <f>Vulnerability!AE95</f>
        <v>0.2</v>
      </c>
      <c r="AB93" s="131">
        <f>Vulnerability!AH95</f>
        <v>0</v>
      </c>
      <c r="AC93" s="131">
        <f>Vulnerability!AK95</f>
        <v>0.8</v>
      </c>
      <c r="AD93" s="132">
        <f>Vulnerability!AL95</f>
        <v>0.3</v>
      </c>
      <c r="AE93" s="79">
        <f t="shared" si="19"/>
        <v>1.5</v>
      </c>
      <c r="AF93" s="79">
        <f>'Lack of Coping Capacity'!H95</f>
        <v>2.2999999999999998</v>
      </c>
      <c r="AG93" s="137">
        <f>'Lack of Coping Capacity'!D95</f>
        <v>1.5</v>
      </c>
      <c r="AH93" s="137">
        <f>'Lack of Coping Capacity'!G95</f>
        <v>3</v>
      </c>
      <c r="AI93" s="79">
        <f>'Lack of Coping Capacity'!AA95</f>
        <v>0.6</v>
      </c>
      <c r="AJ93" s="137">
        <f>'Lack of Coping Capacity'!M95</f>
        <v>0.8</v>
      </c>
      <c r="AK93" s="137">
        <f>'Lack of Coping Capacity'!R95</f>
        <v>0</v>
      </c>
      <c r="AL93" s="137">
        <f>'Lack of Coping Capacity'!Z95</f>
        <v>1.1000000000000001</v>
      </c>
      <c r="AM93" s="82">
        <f>'Imputed and missing data hidden'!BU91</f>
        <v>8</v>
      </c>
      <c r="AN93" s="83">
        <f t="shared" si="20"/>
        <v>0.15686274509803921</v>
      </c>
      <c r="AO93" s="82" t="str">
        <f t="shared" si="21"/>
        <v/>
      </c>
      <c r="AP93" s="84">
        <f>'Indicator Date hidden2'!BV92</f>
        <v>0.26229508196721313</v>
      </c>
    </row>
    <row r="94" spans="1:42">
      <c r="A94" s="77" t="str">
        <f>'Indicator Data'!A96</f>
        <v>Kuwait</v>
      </c>
      <c r="B94" s="77" t="str">
        <f>'Indicator Data'!B96</f>
        <v>KWT</v>
      </c>
      <c r="C94" s="79">
        <f t="shared" si="15"/>
        <v>2.4</v>
      </c>
      <c r="D94" s="79" t="str">
        <f t="shared" si="22"/>
        <v>Low</v>
      </c>
      <c r="E94" s="80">
        <f t="shared" si="16"/>
        <v>144</v>
      </c>
      <c r="F94" s="81">
        <f>VLOOKUP($B94,'Lack of Reliability Index'!$A$2:$H$192,8,FALSE)</f>
        <v>3.2045197740112998</v>
      </c>
      <c r="G94" s="79">
        <f t="shared" si="17"/>
        <v>1.4</v>
      </c>
      <c r="H94" s="79">
        <f>'Hazard &amp; Exposure'!CW96</f>
        <v>2.4</v>
      </c>
      <c r="I94" s="85">
        <f>'Hazard &amp; Exposure'!AL96</f>
        <v>0.1</v>
      </c>
      <c r="J94" s="85">
        <f>'Hazard &amp; Exposure'!AM96</f>
        <v>3.7</v>
      </c>
      <c r="K94" s="85">
        <f>'Hazard &amp; Exposure'!AN96</f>
        <v>0</v>
      </c>
      <c r="L94" s="85">
        <f>'Hazard &amp; Exposure'!AO96</f>
        <v>0</v>
      </c>
      <c r="M94" s="85">
        <f>'Hazard &amp; Exposure'!AP96</f>
        <v>5.2</v>
      </c>
      <c r="N94" s="85">
        <f>'Hazard &amp; Exposure'!AS96</f>
        <v>2.9</v>
      </c>
      <c r="O94" s="85">
        <f>'Hazard &amp; Exposure'!CV96</f>
        <v>3.6</v>
      </c>
      <c r="P94" s="79">
        <f>'Hazard &amp; Exposure'!CZ96</f>
        <v>0.2</v>
      </c>
      <c r="Q94" s="85">
        <f>'Hazard &amp; Exposure'!CX96</f>
        <v>0.3</v>
      </c>
      <c r="R94" s="85">
        <f>'Hazard &amp; Exposure'!CY96</f>
        <v>0</v>
      </c>
      <c r="S94" s="79">
        <f t="shared" si="18"/>
        <v>2.8</v>
      </c>
      <c r="T94" s="79">
        <f>Vulnerability!O96</f>
        <v>1.2</v>
      </c>
      <c r="U94" s="132">
        <f>Vulnerability!E96</f>
        <v>1.1000000000000001</v>
      </c>
      <c r="V94" s="132">
        <f>Vulnerability!H96</f>
        <v>2.7</v>
      </c>
      <c r="W94" s="132">
        <f>Vulnerability!N96</f>
        <v>0</v>
      </c>
      <c r="X94" s="79">
        <f>Vulnerability!AM96</f>
        <v>4.2</v>
      </c>
      <c r="Y94" s="132">
        <f>Vulnerability!T96</f>
        <v>6.7</v>
      </c>
      <c r="Z94" s="131">
        <f>Vulnerability!AB96</f>
        <v>0.1</v>
      </c>
      <c r="AA94" s="131">
        <f>Vulnerability!AE96</f>
        <v>0.7</v>
      </c>
      <c r="AB94" s="131">
        <f>Vulnerability!AH96</f>
        <v>0</v>
      </c>
      <c r="AC94" s="131">
        <f>Vulnerability!AK96</f>
        <v>0.6</v>
      </c>
      <c r="AD94" s="132">
        <f>Vulnerability!AL96</f>
        <v>0.4</v>
      </c>
      <c r="AE94" s="79">
        <f t="shared" si="19"/>
        <v>3.4</v>
      </c>
      <c r="AF94" s="79">
        <f>'Lack of Coping Capacity'!H96</f>
        <v>5.0999999999999996</v>
      </c>
      <c r="AG94" s="137" t="str">
        <f>'Lack of Coping Capacity'!D96</f>
        <v>x</v>
      </c>
      <c r="AH94" s="137">
        <f>'Lack of Coping Capacity'!G96</f>
        <v>5.0999999999999996</v>
      </c>
      <c r="AI94" s="79">
        <f>'Lack of Coping Capacity'!AA96</f>
        <v>1.1000000000000001</v>
      </c>
      <c r="AJ94" s="137">
        <f>'Lack of Coping Capacity'!M96</f>
        <v>0.5</v>
      </c>
      <c r="AK94" s="137">
        <f>'Lack of Coping Capacity'!R96</f>
        <v>1.6</v>
      </c>
      <c r="AL94" s="137">
        <f>'Lack of Coping Capacity'!Z96</f>
        <v>1.3</v>
      </c>
      <c r="AM94" s="82">
        <f>'Imputed and missing data hidden'!BU92</f>
        <v>11</v>
      </c>
      <c r="AN94" s="83">
        <f t="shared" si="20"/>
        <v>0.21568627450980393</v>
      </c>
      <c r="AO94" s="82" t="str">
        <f t="shared" si="21"/>
        <v/>
      </c>
      <c r="AP94" s="84">
        <f>'Indicator Date hidden2'!BV93</f>
        <v>5.0847457627118647E-2</v>
      </c>
    </row>
    <row r="95" spans="1:42">
      <c r="A95" s="77" t="str">
        <f>'Indicator Data'!A97</f>
        <v>Kyrgyzstan</v>
      </c>
      <c r="B95" s="77" t="str">
        <f>'Indicator Data'!B97</f>
        <v>KGZ</v>
      </c>
      <c r="C95" s="79">
        <f t="shared" si="15"/>
        <v>3.2</v>
      </c>
      <c r="D95" s="79" t="str">
        <f t="shared" si="22"/>
        <v>Medium</v>
      </c>
      <c r="E95" s="80">
        <f t="shared" si="16"/>
        <v>99</v>
      </c>
      <c r="F95" s="81">
        <f>VLOOKUP($B95,'Lack of Reliability Index'!$A$2:$H$192,8,FALSE)</f>
        <v>2.153233830845771</v>
      </c>
      <c r="G95" s="79">
        <f t="shared" si="17"/>
        <v>2.4</v>
      </c>
      <c r="H95" s="79">
        <f>'Hazard &amp; Exposure'!CW97</f>
        <v>4.0999999999999996</v>
      </c>
      <c r="I95" s="85">
        <f>'Hazard &amp; Exposure'!AL97</f>
        <v>7.7</v>
      </c>
      <c r="J95" s="85">
        <f>'Hazard &amp; Exposure'!AM97</f>
        <v>4.8</v>
      </c>
      <c r="K95" s="85">
        <f>'Hazard &amp; Exposure'!AN97</f>
        <v>0</v>
      </c>
      <c r="L95" s="85">
        <f>'Hazard &amp; Exposure'!AO97</f>
        <v>0</v>
      </c>
      <c r="M95" s="85">
        <f>'Hazard &amp; Exposure'!AP97</f>
        <v>0</v>
      </c>
      <c r="N95" s="85">
        <f>'Hazard &amp; Exposure'!AS97</f>
        <v>6.3</v>
      </c>
      <c r="O95" s="85">
        <f>'Hazard &amp; Exposure'!CV97</f>
        <v>5</v>
      </c>
      <c r="P95" s="79">
        <f>'Hazard &amp; Exposure'!CZ97</f>
        <v>0.3</v>
      </c>
      <c r="Q95" s="85">
        <f>'Hazard &amp; Exposure'!CX97</f>
        <v>0.6</v>
      </c>
      <c r="R95" s="85">
        <f>'Hazard &amp; Exposure'!CY97</f>
        <v>0</v>
      </c>
      <c r="S95" s="79">
        <f t="shared" si="18"/>
        <v>3.3</v>
      </c>
      <c r="T95" s="79">
        <f>Vulnerability!O97</f>
        <v>3.1</v>
      </c>
      <c r="U95" s="132">
        <f>Vulnerability!E97</f>
        <v>2.5</v>
      </c>
      <c r="V95" s="132">
        <f>Vulnerability!H97</f>
        <v>2.8</v>
      </c>
      <c r="W95" s="132">
        <f>Vulnerability!N97</f>
        <v>4.5999999999999996</v>
      </c>
      <c r="X95" s="79">
        <f>Vulnerability!AM97</f>
        <v>3.5</v>
      </c>
      <c r="Y95" s="132">
        <f>Vulnerability!T97</f>
        <v>4.9000000000000004</v>
      </c>
      <c r="Z95" s="131">
        <f>Vulnerability!AB97</f>
        <v>1.7</v>
      </c>
      <c r="AA95" s="131">
        <f>Vulnerability!AE97</f>
        <v>0.8</v>
      </c>
      <c r="AB95" s="131">
        <f>Vulnerability!AH97</f>
        <v>1.6</v>
      </c>
      <c r="AC95" s="131">
        <f>Vulnerability!AK97</f>
        <v>2.5</v>
      </c>
      <c r="AD95" s="132">
        <f>Vulnerability!AL97</f>
        <v>1.7</v>
      </c>
      <c r="AE95" s="79">
        <f t="shared" si="19"/>
        <v>4.3</v>
      </c>
      <c r="AF95" s="79">
        <f>'Lack of Coping Capacity'!H97</f>
        <v>5.4</v>
      </c>
      <c r="AG95" s="137">
        <f>'Lack of Coping Capacity'!D97</f>
        <v>3.7</v>
      </c>
      <c r="AH95" s="137">
        <f>'Lack of Coping Capacity'!G97</f>
        <v>7.1</v>
      </c>
      <c r="AI95" s="79">
        <f>'Lack of Coping Capacity'!AA97</f>
        <v>2.9</v>
      </c>
      <c r="AJ95" s="137">
        <f>'Lack of Coping Capacity'!M97</f>
        <v>1.5</v>
      </c>
      <c r="AK95" s="137">
        <f>'Lack of Coping Capacity'!R97</f>
        <v>3.4</v>
      </c>
      <c r="AL95" s="137">
        <f>'Lack of Coping Capacity'!Z97</f>
        <v>3.9</v>
      </c>
      <c r="AM95" s="82">
        <f>'Imputed and missing data hidden'!BU93</f>
        <v>3</v>
      </c>
      <c r="AN95" s="83">
        <f t="shared" si="20"/>
        <v>5.8823529411764705E-2</v>
      </c>
      <c r="AO95" s="82" t="str">
        <f t="shared" si="21"/>
        <v/>
      </c>
      <c r="AP95" s="84">
        <f>'Indicator Date hidden2'!BV94</f>
        <v>0.2537313432835821</v>
      </c>
    </row>
    <row r="96" spans="1:42">
      <c r="A96" s="77" t="str">
        <f>'Indicator Data'!A98</f>
        <v>Lao PDR</v>
      </c>
      <c r="B96" s="77" t="str">
        <f>'Indicator Data'!B98</f>
        <v>LAO</v>
      </c>
      <c r="C96" s="79">
        <f t="shared" si="15"/>
        <v>3.4</v>
      </c>
      <c r="D96" s="79" t="str">
        <f t="shared" si="22"/>
        <v>Medium</v>
      </c>
      <c r="E96" s="80">
        <f t="shared" si="16"/>
        <v>92</v>
      </c>
      <c r="F96" s="81">
        <f>VLOOKUP($B96,'Lack of Reliability Index'!$A$2:$H$192,8,FALSE)</f>
        <v>2.2769230769230777</v>
      </c>
      <c r="G96" s="79">
        <f t="shared" si="17"/>
        <v>2.1</v>
      </c>
      <c r="H96" s="79">
        <f>'Hazard &amp; Exposure'!CW98</f>
        <v>3.6</v>
      </c>
      <c r="I96" s="85">
        <f>'Hazard &amp; Exposure'!AL98</f>
        <v>2.8</v>
      </c>
      <c r="J96" s="85">
        <f>'Hazard &amp; Exposure'!AM98</f>
        <v>8.1999999999999993</v>
      </c>
      <c r="K96" s="85">
        <f>'Hazard &amp; Exposure'!AN98</f>
        <v>0</v>
      </c>
      <c r="L96" s="85">
        <f>'Hazard &amp; Exposure'!AO98</f>
        <v>1.4</v>
      </c>
      <c r="M96" s="85">
        <f>'Hazard &amp; Exposure'!AP98</f>
        <v>0</v>
      </c>
      <c r="N96" s="85">
        <f>'Hazard &amp; Exposure'!AS98</f>
        <v>1.4</v>
      </c>
      <c r="O96" s="85">
        <f>'Hazard &amp; Exposure'!CV98</f>
        <v>6.2</v>
      </c>
      <c r="P96" s="79">
        <f>'Hazard &amp; Exposure'!CZ98</f>
        <v>0.2</v>
      </c>
      <c r="Q96" s="85">
        <f>'Hazard &amp; Exposure'!CX98</f>
        <v>0.3</v>
      </c>
      <c r="R96" s="85">
        <f>'Hazard &amp; Exposure'!CY98</f>
        <v>0</v>
      </c>
      <c r="S96" s="79">
        <f t="shared" si="18"/>
        <v>3.4</v>
      </c>
      <c r="T96" s="79">
        <f>Vulnerability!O98</f>
        <v>5.0999999999999996</v>
      </c>
      <c r="U96" s="132">
        <f>Vulnerability!E98</f>
        <v>6.7</v>
      </c>
      <c r="V96" s="132">
        <f>Vulnerability!H98</f>
        <v>4.8</v>
      </c>
      <c r="W96" s="132">
        <f>Vulnerability!N98</f>
        <v>2</v>
      </c>
      <c r="X96" s="79">
        <f>Vulnerability!AM98</f>
        <v>1.2</v>
      </c>
      <c r="Y96" s="132">
        <f>Vulnerability!T98</f>
        <v>0</v>
      </c>
      <c r="Z96" s="131">
        <f>Vulnerability!AB98</f>
        <v>1.6</v>
      </c>
      <c r="AA96" s="131">
        <f>Vulnerability!AE98</f>
        <v>3.9</v>
      </c>
      <c r="AB96" s="131">
        <f>Vulnerability!AH98</f>
        <v>0.8</v>
      </c>
      <c r="AC96" s="131">
        <f>Vulnerability!AK98</f>
        <v>2.4</v>
      </c>
      <c r="AD96" s="132">
        <f>Vulnerability!AL98</f>
        <v>2.2999999999999998</v>
      </c>
      <c r="AE96" s="79">
        <f t="shared" si="19"/>
        <v>5.6</v>
      </c>
      <c r="AF96" s="79">
        <f>'Lack of Coping Capacity'!H98</f>
        <v>6.4</v>
      </c>
      <c r="AG96" s="137">
        <f>'Lack of Coping Capacity'!D98</f>
        <v>6.1</v>
      </c>
      <c r="AH96" s="137">
        <f>'Lack of Coping Capacity'!G98</f>
        <v>6.7</v>
      </c>
      <c r="AI96" s="79">
        <f>'Lack of Coping Capacity'!AA98</f>
        <v>4.7</v>
      </c>
      <c r="AJ96" s="137">
        <f>'Lack of Coping Capacity'!M98</f>
        <v>3.3</v>
      </c>
      <c r="AK96" s="137">
        <f>'Lack of Coping Capacity'!R98</f>
        <v>4.7</v>
      </c>
      <c r="AL96" s="137">
        <f>'Lack of Coping Capacity'!Z98</f>
        <v>6.2</v>
      </c>
      <c r="AM96" s="82">
        <f>'Imputed and missing data hidden'!BU94</f>
        <v>3</v>
      </c>
      <c r="AN96" s="83">
        <f t="shared" si="20"/>
        <v>5.8823529411764705E-2</v>
      </c>
      <c r="AO96" s="82" t="str">
        <f t="shared" si="21"/>
        <v/>
      </c>
      <c r="AP96" s="84">
        <f>'Indicator Date hidden2'!BV95</f>
        <v>0.27692307692307694</v>
      </c>
    </row>
    <row r="97" spans="1:42">
      <c r="A97" s="77" t="str">
        <f>'Indicator Data'!A99</f>
        <v>Latvia</v>
      </c>
      <c r="B97" s="77" t="str">
        <f>'Indicator Data'!B99</f>
        <v>LVA</v>
      </c>
      <c r="C97" s="79">
        <f t="shared" si="15"/>
        <v>2.4</v>
      </c>
      <c r="D97" s="79" t="str">
        <f t="shared" si="22"/>
        <v>Low</v>
      </c>
      <c r="E97" s="80">
        <f t="shared" si="16"/>
        <v>144</v>
      </c>
      <c r="F97" s="81">
        <f>VLOOKUP($B97,'Lack of Reliability Index'!$A$2:$H$192,8,FALSE)</f>
        <v>2.3956284153005472</v>
      </c>
      <c r="G97" s="79">
        <f t="shared" si="17"/>
        <v>1.3</v>
      </c>
      <c r="H97" s="79">
        <f>'Hazard &amp; Exposure'!CW99</f>
        <v>2.4</v>
      </c>
      <c r="I97" s="85">
        <f>'Hazard &amp; Exposure'!AL99</f>
        <v>0.1</v>
      </c>
      <c r="J97" s="85">
        <f>'Hazard &amp; Exposure'!AM99</f>
        <v>6.6</v>
      </c>
      <c r="K97" s="85">
        <f>'Hazard &amp; Exposure'!AN99</f>
        <v>0</v>
      </c>
      <c r="L97" s="85">
        <f>'Hazard &amp; Exposure'!AO99</f>
        <v>0</v>
      </c>
      <c r="M97" s="85">
        <f>'Hazard &amp; Exposure'!AP99</f>
        <v>3.6</v>
      </c>
      <c r="N97" s="85">
        <f>'Hazard &amp; Exposure'!AS99</f>
        <v>2.5</v>
      </c>
      <c r="O97" s="85">
        <f>'Hazard &amp; Exposure'!CV99</f>
        <v>1.2</v>
      </c>
      <c r="P97" s="79">
        <f>'Hazard &amp; Exposure'!CZ99</f>
        <v>0.1</v>
      </c>
      <c r="Q97" s="85">
        <f>'Hazard &amp; Exposure'!CX99</f>
        <v>0.1</v>
      </c>
      <c r="R97" s="85">
        <f>'Hazard &amp; Exposure'!CY99</f>
        <v>0</v>
      </c>
      <c r="S97" s="79">
        <f t="shared" si="18"/>
        <v>4.2</v>
      </c>
      <c r="T97" s="79">
        <f>Vulnerability!O99</f>
        <v>0.9</v>
      </c>
      <c r="U97" s="132">
        <f>Vulnerability!E99</f>
        <v>0.4</v>
      </c>
      <c r="V97" s="132">
        <f>Vulnerability!H99</f>
        <v>2.1</v>
      </c>
      <c r="W97" s="132">
        <f>Vulnerability!N99</f>
        <v>0.5</v>
      </c>
      <c r="X97" s="79">
        <f>Vulnerability!AM99</f>
        <v>6.4</v>
      </c>
      <c r="Y97" s="132">
        <f>Vulnerability!T99</f>
        <v>9</v>
      </c>
      <c r="Z97" s="131">
        <f>Vulnerability!AB99</f>
        <v>0.6</v>
      </c>
      <c r="AA97" s="131">
        <f>Vulnerability!AE99</f>
        <v>0.2</v>
      </c>
      <c r="AB97" s="131">
        <f>Vulnerability!AH99</f>
        <v>0</v>
      </c>
      <c r="AC97" s="131">
        <f>Vulnerability!AK99</f>
        <v>1</v>
      </c>
      <c r="AD97" s="132">
        <f>Vulnerability!AL99</f>
        <v>0.5</v>
      </c>
      <c r="AE97" s="79">
        <f t="shared" si="19"/>
        <v>2.5</v>
      </c>
      <c r="AF97" s="79">
        <f>'Lack of Coping Capacity'!H99</f>
        <v>3.8</v>
      </c>
      <c r="AG97" s="137" t="str">
        <f>'Lack of Coping Capacity'!D99</f>
        <v>x</v>
      </c>
      <c r="AH97" s="137">
        <f>'Lack of Coping Capacity'!G99</f>
        <v>3.8</v>
      </c>
      <c r="AI97" s="79">
        <f>'Lack of Coping Capacity'!AA99</f>
        <v>1</v>
      </c>
      <c r="AJ97" s="137">
        <f>'Lack of Coping Capacity'!M99</f>
        <v>1.3</v>
      </c>
      <c r="AK97" s="137">
        <f>'Lack of Coping Capacity'!R99</f>
        <v>0.7</v>
      </c>
      <c r="AL97" s="137">
        <f>'Lack of Coping Capacity'!Z99</f>
        <v>0.9</v>
      </c>
      <c r="AM97" s="82">
        <f>'Imputed and missing data hidden'!BU95</f>
        <v>8</v>
      </c>
      <c r="AN97" s="83">
        <f t="shared" si="20"/>
        <v>0.15686274509803921</v>
      </c>
      <c r="AO97" s="82" t="str">
        <f t="shared" si="21"/>
        <v/>
      </c>
      <c r="AP97" s="84">
        <f>'Indicator Date hidden2'!BV96</f>
        <v>4.9180327868852458E-2</v>
      </c>
    </row>
    <row r="98" spans="1:42">
      <c r="A98" s="77" t="str">
        <f>'Indicator Data'!A100</f>
        <v>Lebanon</v>
      </c>
      <c r="B98" s="77" t="str">
        <f>'Indicator Data'!B100</f>
        <v>LBN</v>
      </c>
      <c r="C98" s="79">
        <f t="shared" si="15"/>
        <v>5.5</v>
      </c>
      <c r="D98" s="79" t="str">
        <f t="shared" si="22"/>
        <v>High</v>
      </c>
      <c r="E98" s="80">
        <f t="shared" si="16"/>
        <v>32</v>
      </c>
      <c r="F98" s="81">
        <f>VLOOKUP($B98,'Lack of Reliability Index'!$A$2:$H$192,8,FALSE)</f>
        <v>3.9957671957671961</v>
      </c>
      <c r="G98" s="79">
        <f t="shared" si="17"/>
        <v>5.0999999999999996</v>
      </c>
      <c r="H98" s="79">
        <f>'Hazard &amp; Exposure'!CW100</f>
        <v>3.7</v>
      </c>
      <c r="I98" s="85">
        <f>'Hazard &amp; Exposure'!AL100</f>
        <v>8.1999999999999993</v>
      </c>
      <c r="J98" s="85">
        <f>'Hazard &amp; Exposure'!AM100</f>
        <v>0</v>
      </c>
      <c r="K98" s="85">
        <f>'Hazard &amp; Exposure'!AN100</f>
        <v>3.9</v>
      </c>
      <c r="L98" s="85">
        <f>'Hazard &amp; Exposure'!AO100</f>
        <v>0</v>
      </c>
      <c r="M98" s="85">
        <f>'Hazard &amp; Exposure'!AP100</f>
        <v>3.2</v>
      </c>
      <c r="N98" s="85">
        <f>'Hazard &amp; Exposure'!AS100</f>
        <v>2.9</v>
      </c>
      <c r="O98" s="85">
        <f>'Hazard &amp; Exposure'!CV100</f>
        <v>3.7</v>
      </c>
      <c r="P98" s="79">
        <f>'Hazard &amp; Exposure'!CZ100</f>
        <v>6.3</v>
      </c>
      <c r="Q98" s="85">
        <f>'Hazard &amp; Exposure'!CX100</f>
        <v>6.5</v>
      </c>
      <c r="R98" s="85">
        <f>'Hazard &amp; Exposure'!CY100</f>
        <v>6</v>
      </c>
      <c r="S98" s="79">
        <f t="shared" si="18"/>
        <v>7.1</v>
      </c>
      <c r="T98" s="79">
        <f>Vulnerability!O100</f>
        <v>4.5999999999999996</v>
      </c>
      <c r="U98" s="132">
        <f>Vulnerability!E100</f>
        <v>3.5</v>
      </c>
      <c r="V98" s="132">
        <f>Vulnerability!H100</f>
        <v>3.3</v>
      </c>
      <c r="W98" s="132">
        <f>Vulnerability!N100</f>
        <v>8.1999999999999993</v>
      </c>
      <c r="X98" s="79">
        <f>Vulnerability!AM100</f>
        <v>8.6</v>
      </c>
      <c r="Y98" s="132">
        <f>Vulnerability!T100</f>
        <v>10</v>
      </c>
      <c r="Z98" s="131">
        <f>Vulnerability!AB100</f>
        <v>0.1</v>
      </c>
      <c r="AA98" s="131">
        <f>Vulnerability!AE100</f>
        <v>1.1000000000000001</v>
      </c>
      <c r="AB98" s="131">
        <f>Vulnerability!AH100</f>
        <v>10</v>
      </c>
      <c r="AC98" s="131">
        <f>Vulnerability!AK100</f>
        <v>2.5</v>
      </c>
      <c r="AD98" s="132">
        <f>Vulnerability!AL100</f>
        <v>5.4</v>
      </c>
      <c r="AE98" s="79">
        <f t="shared" si="19"/>
        <v>4.7</v>
      </c>
      <c r="AF98" s="79">
        <f>'Lack of Coping Capacity'!H100</f>
        <v>6.3</v>
      </c>
      <c r="AG98" s="137">
        <f>'Lack of Coping Capacity'!D100</f>
        <v>4.7</v>
      </c>
      <c r="AH98" s="137">
        <f>'Lack of Coping Capacity'!G100</f>
        <v>7.8</v>
      </c>
      <c r="AI98" s="79">
        <f>'Lack of Coping Capacity'!AA100</f>
        <v>2.5</v>
      </c>
      <c r="AJ98" s="137">
        <f>'Lack of Coping Capacity'!M100</f>
        <v>2.6</v>
      </c>
      <c r="AK98" s="137">
        <f>'Lack of Coping Capacity'!R100</f>
        <v>0.5</v>
      </c>
      <c r="AL98" s="137">
        <f>'Lack of Coping Capacity'!Z100</f>
        <v>4.5</v>
      </c>
      <c r="AM98" s="82">
        <f>'Imputed and missing data hidden'!BU96</f>
        <v>8</v>
      </c>
      <c r="AN98" s="83">
        <f t="shared" si="20"/>
        <v>0.15686274509803921</v>
      </c>
      <c r="AO98" s="82" t="str">
        <f t="shared" si="21"/>
        <v/>
      </c>
      <c r="AP98" s="84">
        <f>'Indicator Date hidden2'!BV97</f>
        <v>0.34920634920634919</v>
      </c>
    </row>
    <row r="99" spans="1:42">
      <c r="A99" s="77" t="str">
        <f>'Indicator Data'!A101</f>
        <v>Lesotho</v>
      </c>
      <c r="B99" s="77" t="str">
        <f>'Indicator Data'!B101</f>
        <v>LSO</v>
      </c>
      <c r="C99" s="79">
        <f t="shared" si="15"/>
        <v>3.7</v>
      </c>
      <c r="D99" s="79" t="str">
        <f t="shared" si="22"/>
        <v>Medium</v>
      </c>
      <c r="E99" s="80">
        <f t="shared" si="16"/>
        <v>79</v>
      </c>
      <c r="F99" s="81">
        <f>VLOOKUP($B99,'Lack of Reliability Index'!$A$2:$H$192,8,FALSE)</f>
        <v>2.1019607843137251</v>
      </c>
      <c r="G99" s="79">
        <f t="shared" si="17"/>
        <v>1.2</v>
      </c>
      <c r="H99" s="79">
        <f>'Hazard &amp; Exposure'!CW101</f>
        <v>2.1</v>
      </c>
      <c r="I99" s="85">
        <f>'Hazard &amp; Exposure'!AL101</f>
        <v>0.1</v>
      </c>
      <c r="J99" s="85">
        <f>'Hazard &amp; Exposure'!AM101</f>
        <v>2.1</v>
      </c>
      <c r="K99" s="85">
        <f>'Hazard &amp; Exposure'!AN101</f>
        <v>0</v>
      </c>
      <c r="L99" s="85">
        <f>'Hazard &amp; Exposure'!AO101</f>
        <v>0</v>
      </c>
      <c r="M99" s="85">
        <f>'Hazard &amp; Exposure'!AP101</f>
        <v>0</v>
      </c>
      <c r="N99" s="85">
        <f>'Hazard &amp; Exposure'!AS101</f>
        <v>6.5</v>
      </c>
      <c r="O99" s="85">
        <f>'Hazard &amp; Exposure'!CV101</f>
        <v>3.2</v>
      </c>
      <c r="P99" s="79">
        <f>'Hazard &amp; Exposure'!CZ101</f>
        <v>0.1</v>
      </c>
      <c r="Q99" s="85">
        <f>'Hazard &amp; Exposure'!CX101</f>
        <v>0.1</v>
      </c>
      <c r="R99" s="85">
        <f>'Hazard &amp; Exposure'!CY101</f>
        <v>0</v>
      </c>
      <c r="S99" s="79">
        <f t="shared" si="18"/>
        <v>6</v>
      </c>
      <c r="T99" s="79">
        <f>Vulnerability!O101</f>
        <v>6.5</v>
      </c>
      <c r="U99" s="132">
        <f>Vulnerability!E101</f>
        <v>7.4</v>
      </c>
      <c r="V99" s="132">
        <f>Vulnerability!H101</f>
        <v>6.2</v>
      </c>
      <c r="W99" s="132">
        <f>Vulnerability!N101</f>
        <v>4.9000000000000004</v>
      </c>
      <c r="X99" s="79">
        <f>Vulnerability!AM101</f>
        <v>5.5</v>
      </c>
      <c r="Y99" s="132">
        <f>Vulnerability!T101</f>
        <v>1.2</v>
      </c>
      <c r="Z99" s="131">
        <f>Vulnerability!AB101</f>
        <v>7.3</v>
      </c>
      <c r="AA99" s="131">
        <f>Vulnerability!AE101</f>
        <v>4</v>
      </c>
      <c r="AB99" s="131">
        <f>Vulnerability!AH101</f>
        <v>10</v>
      </c>
      <c r="AC99" s="131">
        <f>Vulnerability!AK101</f>
        <v>7.6</v>
      </c>
      <c r="AD99" s="132">
        <f>Vulnerability!AL101</f>
        <v>7.9</v>
      </c>
      <c r="AE99" s="79">
        <f t="shared" si="19"/>
        <v>6.9</v>
      </c>
      <c r="AF99" s="79">
        <f>'Lack of Coping Capacity'!H101</f>
        <v>7.5</v>
      </c>
      <c r="AG99" s="137">
        <f>'Lack of Coping Capacity'!D101</f>
        <v>8.4</v>
      </c>
      <c r="AH99" s="137">
        <f>'Lack of Coping Capacity'!G101</f>
        <v>6.5</v>
      </c>
      <c r="AI99" s="79">
        <f>'Lack of Coping Capacity'!AA101</f>
        <v>6.1</v>
      </c>
      <c r="AJ99" s="137">
        <f>'Lack of Coping Capacity'!M101</f>
        <v>5.2</v>
      </c>
      <c r="AK99" s="137">
        <f>'Lack of Coping Capacity'!R101</f>
        <v>6.3</v>
      </c>
      <c r="AL99" s="137">
        <f>'Lack of Coping Capacity'!Z101</f>
        <v>6.8</v>
      </c>
      <c r="AM99" s="82">
        <f>'Imputed and missing data hidden'!BU97</f>
        <v>2</v>
      </c>
      <c r="AN99" s="83">
        <f t="shared" si="20"/>
        <v>3.9215686274509803E-2</v>
      </c>
      <c r="AO99" s="82" t="str">
        <f t="shared" si="21"/>
        <v/>
      </c>
      <c r="AP99" s="84">
        <f>'Indicator Date hidden2'!BV98</f>
        <v>0.29411764705882354</v>
      </c>
    </row>
    <row r="100" spans="1:42">
      <c r="A100" s="77" t="str">
        <f>'Indicator Data'!A102</f>
        <v>Liberia</v>
      </c>
      <c r="B100" s="77" t="str">
        <f>'Indicator Data'!B102</f>
        <v>LBR</v>
      </c>
      <c r="C100" s="79">
        <f t="shared" ref="C100:C131" si="23">ROUND(G100^(1/3)*S100^(1/3)*AE100^(1/3),1)</f>
        <v>4.5999999999999996</v>
      </c>
      <c r="D100" s="79" t="str">
        <f t="shared" si="22"/>
        <v>Medium</v>
      </c>
      <c r="E100" s="80">
        <f t="shared" ref="E100:E131" si="24">_xlfn.RANK.EQ(C100,C$4:C$194)</f>
        <v>48</v>
      </c>
      <c r="F100" s="81">
        <f>VLOOKUP($B100,'Lack of Reliability Index'!$A$2:$H$192,8,FALSE)</f>
        <v>2.7748792270531393</v>
      </c>
      <c r="G100" s="79">
        <f t="shared" ref="G100:G131" si="25">ROUND((10-GEOMEAN(((10-H100)/10*9+1),((10-P100)/10*9+1)))/9*10,1)</f>
        <v>2.2000000000000002</v>
      </c>
      <c r="H100" s="79">
        <f>'Hazard &amp; Exposure'!CW102</f>
        <v>3.9</v>
      </c>
      <c r="I100" s="85">
        <f>'Hazard &amp; Exposure'!AL102</f>
        <v>0.1</v>
      </c>
      <c r="J100" s="85">
        <f>'Hazard &amp; Exposure'!AM102</f>
        <v>7.4</v>
      </c>
      <c r="K100" s="85">
        <f>'Hazard &amp; Exposure'!AN102</f>
        <v>2.4</v>
      </c>
      <c r="L100" s="85">
        <f>'Hazard &amp; Exposure'!AO102</f>
        <v>0</v>
      </c>
      <c r="M100" s="85">
        <f>'Hazard &amp; Exposure'!AP102</f>
        <v>4.0999999999999996</v>
      </c>
      <c r="N100" s="85">
        <f>'Hazard &amp; Exposure'!AS102</f>
        <v>0.4</v>
      </c>
      <c r="O100" s="85">
        <f>'Hazard &amp; Exposure'!CV102</f>
        <v>7.7</v>
      </c>
      <c r="P100" s="79">
        <f>'Hazard &amp; Exposure'!CZ102</f>
        <v>0.1</v>
      </c>
      <c r="Q100" s="85">
        <f>'Hazard &amp; Exposure'!CX102</f>
        <v>0.2</v>
      </c>
      <c r="R100" s="85">
        <f>'Hazard &amp; Exposure'!CY102</f>
        <v>0</v>
      </c>
      <c r="S100" s="79">
        <f t="shared" ref="S100:S131" si="26">ROUND((10-GEOMEAN(((10-T100)/10*9+1),((10-X100)/10*9+1)))/9*10,1)</f>
        <v>5.9</v>
      </c>
      <c r="T100" s="79">
        <f>Vulnerability!O102</f>
        <v>7.3</v>
      </c>
      <c r="U100" s="132">
        <f>Vulnerability!E102</f>
        <v>8.6</v>
      </c>
      <c r="V100" s="132">
        <f>Vulnerability!H102</f>
        <v>5.7</v>
      </c>
      <c r="W100" s="132">
        <f>Vulnerability!N102</f>
        <v>6.3</v>
      </c>
      <c r="X100" s="79">
        <f>Vulnerability!AM102</f>
        <v>3.9</v>
      </c>
      <c r="Y100" s="132">
        <f>Vulnerability!T102</f>
        <v>1.6</v>
      </c>
      <c r="Z100" s="131">
        <f>Vulnerability!AB102</f>
        <v>5.9</v>
      </c>
      <c r="AA100" s="131">
        <f>Vulnerability!AE102</f>
        <v>4</v>
      </c>
      <c r="AB100" s="131">
        <f>Vulnerability!AH102</f>
        <v>0.9</v>
      </c>
      <c r="AC100" s="131">
        <f>Vulnerability!AK102</f>
        <v>8.6999999999999993</v>
      </c>
      <c r="AD100" s="132">
        <f>Vulnerability!AL102</f>
        <v>5.6</v>
      </c>
      <c r="AE100" s="79">
        <f t="shared" ref="AE100:AE131" si="27">ROUND((10-GEOMEAN(((10-AF100)/10*9+1),((10-AI100)/10*9+1)))/9*10,1)</f>
        <v>7.7</v>
      </c>
      <c r="AF100" s="79">
        <f>'Lack of Coping Capacity'!H102</f>
        <v>7.7</v>
      </c>
      <c r="AG100" s="137" t="str">
        <f>'Lack of Coping Capacity'!D102</f>
        <v>x</v>
      </c>
      <c r="AH100" s="137">
        <f>'Lack of Coping Capacity'!G102</f>
        <v>7.7</v>
      </c>
      <c r="AI100" s="79">
        <f>'Lack of Coping Capacity'!AA102</f>
        <v>7.7</v>
      </c>
      <c r="AJ100" s="137">
        <f>'Lack of Coping Capacity'!M102</f>
        <v>7.6</v>
      </c>
      <c r="AK100" s="137">
        <f>'Lack of Coping Capacity'!R102</f>
        <v>7.6</v>
      </c>
      <c r="AL100" s="137">
        <f>'Lack of Coping Capacity'!Z102</f>
        <v>7.8</v>
      </c>
      <c r="AM100" s="82">
        <f>'Imputed and missing data hidden'!BU98</f>
        <v>2</v>
      </c>
      <c r="AN100" s="83">
        <f t="shared" ref="AN100:AN131" si="28">AM100/51</f>
        <v>3.9215686274509803E-2</v>
      </c>
      <c r="AO100" s="82" t="str">
        <f t="shared" ref="AO100:AO131" si="29">IF(R100&gt;=7,"YES","")</f>
        <v/>
      </c>
      <c r="AP100" s="84">
        <f>'Indicator Date hidden2'!BV99</f>
        <v>0.42028985507246375</v>
      </c>
    </row>
    <row r="101" spans="1:42">
      <c r="A101" s="77" t="str">
        <f>'Indicator Data'!A103</f>
        <v>Libya</v>
      </c>
      <c r="B101" s="77" t="str">
        <f>'Indicator Data'!B103</f>
        <v>LBY</v>
      </c>
      <c r="C101" s="79">
        <f t="shared" si="23"/>
        <v>4.3</v>
      </c>
      <c r="D101" s="79" t="str">
        <f t="shared" si="22"/>
        <v>Medium</v>
      </c>
      <c r="E101" s="80">
        <f t="shared" si="24"/>
        <v>56</v>
      </c>
      <c r="F101" s="81">
        <f>VLOOKUP($B101,'Lack of Reliability Index'!$A$2:$H$192,8,FALSE)</f>
        <v>4.2497354497354491</v>
      </c>
      <c r="G101" s="79">
        <f t="shared" si="25"/>
        <v>2.4</v>
      </c>
      <c r="H101" s="79">
        <f>'Hazard &amp; Exposure'!CW103</f>
        <v>3.3</v>
      </c>
      <c r="I101" s="85">
        <f>'Hazard &amp; Exposure'!AL103</f>
        <v>1.4</v>
      </c>
      <c r="J101" s="85">
        <f>'Hazard &amp; Exposure'!AM103</f>
        <v>0.6</v>
      </c>
      <c r="K101" s="85">
        <f>'Hazard &amp; Exposure'!AN103</f>
        <v>5.4</v>
      </c>
      <c r="L101" s="85">
        <f>'Hazard &amp; Exposure'!AO103</f>
        <v>0</v>
      </c>
      <c r="M101" s="85">
        <f>'Hazard &amp; Exposure'!AP103</f>
        <v>5.4</v>
      </c>
      <c r="N101" s="85">
        <f>'Hazard &amp; Exposure'!AS103</f>
        <v>5</v>
      </c>
      <c r="O101" s="85">
        <f>'Hazard &amp; Exposure'!CV103</f>
        <v>3</v>
      </c>
      <c r="P101" s="79">
        <f>'Hazard &amp; Exposure'!CZ103</f>
        <v>1.4</v>
      </c>
      <c r="Q101" s="85">
        <f>'Hazard &amp; Exposure'!CX103</f>
        <v>1.8</v>
      </c>
      <c r="R101" s="85">
        <f>'Hazard &amp; Exposure'!CY103</f>
        <v>0.9</v>
      </c>
      <c r="S101" s="79">
        <f t="shared" si="26"/>
        <v>4.9000000000000004</v>
      </c>
      <c r="T101" s="79">
        <f>Vulnerability!O103</f>
        <v>2.7</v>
      </c>
      <c r="U101" s="132">
        <f>Vulnerability!E103</f>
        <v>3.2</v>
      </c>
      <c r="V101" s="132">
        <f>Vulnerability!H103</f>
        <v>3.5</v>
      </c>
      <c r="W101" s="132">
        <f>Vulnerability!N103</f>
        <v>1</v>
      </c>
      <c r="X101" s="79">
        <f>Vulnerability!AM103</f>
        <v>6.5</v>
      </c>
      <c r="Y101" s="132">
        <f>Vulnerability!T103</f>
        <v>7.3</v>
      </c>
      <c r="Z101" s="131">
        <f>Vulnerability!AB103</f>
        <v>0.5</v>
      </c>
      <c r="AA101" s="131">
        <f>Vulnerability!AE103</f>
        <v>1.7</v>
      </c>
      <c r="AB101" s="131">
        <f>Vulnerability!AH103</f>
        <v>10</v>
      </c>
      <c r="AC101" s="131">
        <f>Vulnerability!AK103</f>
        <v>2.1</v>
      </c>
      <c r="AD101" s="132">
        <f>Vulnerability!AL103</f>
        <v>5.5</v>
      </c>
      <c r="AE101" s="79">
        <f t="shared" si="27"/>
        <v>6.6</v>
      </c>
      <c r="AF101" s="79">
        <f>'Lack of Coping Capacity'!H103</f>
        <v>8.4</v>
      </c>
      <c r="AG101" s="137" t="str">
        <f>'Lack of Coping Capacity'!D103</f>
        <v>x</v>
      </c>
      <c r="AH101" s="137">
        <f>'Lack of Coping Capacity'!G103</f>
        <v>8.4</v>
      </c>
      <c r="AI101" s="79">
        <f>'Lack of Coping Capacity'!AA103</f>
        <v>3.5</v>
      </c>
      <c r="AJ101" s="137">
        <f>'Lack of Coping Capacity'!M103</f>
        <v>3.7</v>
      </c>
      <c r="AK101" s="137">
        <f>'Lack of Coping Capacity'!R103</f>
        <v>3.5</v>
      </c>
      <c r="AL101" s="137">
        <f>'Lack of Coping Capacity'!Z103</f>
        <v>3.3</v>
      </c>
      <c r="AM101" s="82">
        <f>'Imputed and missing data hidden'!BU99</f>
        <v>8</v>
      </c>
      <c r="AN101" s="83">
        <f t="shared" si="28"/>
        <v>0.15686274509803921</v>
      </c>
      <c r="AO101" s="82" t="str">
        <f t="shared" si="29"/>
        <v/>
      </c>
      <c r="AP101" s="84">
        <f>'Indicator Date hidden2'!BV100</f>
        <v>0.3968253968253968</v>
      </c>
    </row>
    <row r="102" spans="1:42">
      <c r="A102" s="77" t="str">
        <f>'Indicator Data'!A104</f>
        <v>Liechtenstein</v>
      </c>
      <c r="B102" s="77" t="str">
        <f>'Indicator Data'!B104</f>
        <v>LIE</v>
      </c>
      <c r="C102" s="79">
        <f t="shared" si="23"/>
        <v>1</v>
      </c>
      <c r="D102" s="79" t="str">
        <f t="shared" si="22"/>
        <v>Very Low</v>
      </c>
      <c r="E102" s="80">
        <f t="shared" si="24"/>
        <v>190</v>
      </c>
      <c r="F102" s="81">
        <f>VLOOKUP($B102,'Lack of Reliability Index'!$A$2:$H$192,8,FALSE)</f>
        <v>7.1452991452991457</v>
      </c>
      <c r="G102" s="79">
        <f t="shared" si="25"/>
        <v>0.8</v>
      </c>
      <c r="H102" s="79">
        <f>'Hazard &amp; Exposure'!CW104</f>
        <v>1.6</v>
      </c>
      <c r="I102" s="85">
        <f>'Hazard &amp; Exposure'!AL104</f>
        <v>5</v>
      </c>
      <c r="J102" s="85">
        <f>'Hazard &amp; Exposure'!AM104</f>
        <v>3.6</v>
      </c>
      <c r="K102" s="85">
        <f>'Hazard &amp; Exposure'!AN104</f>
        <v>0</v>
      </c>
      <c r="L102" s="85">
        <f>'Hazard &amp; Exposure'!AO104</f>
        <v>0</v>
      </c>
      <c r="M102" s="85">
        <f>'Hazard &amp; Exposure'!AP104</f>
        <v>0</v>
      </c>
      <c r="N102" s="85">
        <f>'Hazard &amp; Exposure'!AS104</f>
        <v>0</v>
      </c>
      <c r="O102" s="85">
        <f>'Hazard &amp; Exposure'!CV104</f>
        <v>1.2</v>
      </c>
      <c r="P102" s="79">
        <f>'Hazard &amp; Exposure'!CZ104</f>
        <v>0</v>
      </c>
      <c r="Q102" s="85">
        <f>'Hazard &amp; Exposure'!CX104</f>
        <v>0</v>
      </c>
      <c r="R102" s="85">
        <f>'Hazard &amp; Exposure'!CY104</f>
        <v>0</v>
      </c>
      <c r="S102" s="79">
        <f t="shared" si="26"/>
        <v>0.9</v>
      </c>
      <c r="T102" s="79">
        <f>Vulnerability!O104</f>
        <v>0</v>
      </c>
      <c r="U102" s="132">
        <f>Vulnerability!E104</f>
        <v>0</v>
      </c>
      <c r="V102" s="132" t="str">
        <f>Vulnerability!H104</f>
        <v>x</v>
      </c>
      <c r="W102" s="132">
        <f>Vulnerability!N104</f>
        <v>0</v>
      </c>
      <c r="X102" s="79">
        <f>Vulnerability!AM104</f>
        <v>1.8</v>
      </c>
      <c r="Y102" s="132">
        <f>Vulnerability!T104</f>
        <v>3.1</v>
      </c>
      <c r="Z102" s="131" t="str">
        <f>Vulnerability!AB104</f>
        <v>x</v>
      </c>
      <c r="AA102" s="131" t="str">
        <f>Vulnerability!AE104</f>
        <v>x</v>
      </c>
      <c r="AB102" s="131">
        <f>Vulnerability!AH104</f>
        <v>0</v>
      </c>
      <c r="AC102" s="131">
        <f>Vulnerability!AK104</f>
        <v>0.4</v>
      </c>
      <c r="AD102" s="132">
        <f>Vulnerability!AL104</f>
        <v>0.2</v>
      </c>
      <c r="AE102" s="79">
        <f t="shared" si="27"/>
        <v>1.4</v>
      </c>
      <c r="AF102" s="79">
        <f>'Lack of Coping Capacity'!H104</f>
        <v>2</v>
      </c>
      <c r="AG102" s="137" t="str">
        <f>'Lack of Coping Capacity'!D104</f>
        <v>x</v>
      </c>
      <c r="AH102" s="137">
        <f>'Lack of Coping Capacity'!G104</f>
        <v>2</v>
      </c>
      <c r="AI102" s="79">
        <f>'Lack of Coping Capacity'!AA104</f>
        <v>0.7</v>
      </c>
      <c r="AJ102" s="137">
        <f>'Lack of Coping Capacity'!M104</f>
        <v>1.4</v>
      </c>
      <c r="AK102" s="137">
        <f>'Lack of Coping Capacity'!R104</f>
        <v>0</v>
      </c>
      <c r="AL102" s="137" t="str">
        <f>'Lack of Coping Capacity'!Z104</f>
        <v>x</v>
      </c>
      <c r="AM102" s="82">
        <f>'Imputed and missing data hidden'!BU100</f>
        <v>28</v>
      </c>
      <c r="AN102" s="83">
        <f t="shared" si="28"/>
        <v>0.5490196078431373</v>
      </c>
      <c r="AO102" s="82" t="str">
        <f t="shared" si="29"/>
        <v/>
      </c>
      <c r="AP102" s="84">
        <f>'Indicator Date hidden2'!BV101</f>
        <v>0.58974358974358976</v>
      </c>
    </row>
    <row r="103" spans="1:42">
      <c r="A103" s="77" t="str">
        <f>'Indicator Data'!A105</f>
        <v>Lithuania</v>
      </c>
      <c r="B103" s="77" t="str">
        <f>'Indicator Data'!B105</f>
        <v>LTU</v>
      </c>
      <c r="C103" s="79">
        <f t="shared" si="23"/>
        <v>1.9</v>
      </c>
      <c r="D103" s="79" t="str">
        <f t="shared" si="22"/>
        <v>Very Low</v>
      </c>
      <c r="E103" s="80">
        <f t="shared" si="24"/>
        <v>169</v>
      </c>
      <c r="F103" s="81">
        <f>VLOOKUP($B103,'Lack of Reliability Index'!$A$2:$H$192,8,FALSE)</f>
        <v>3.0076502732240424</v>
      </c>
      <c r="G103" s="79">
        <f t="shared" si="25"/>
        <v>1.2</v>
      </c>
      <c r="H103" s="79">
        <f>'Hazard &amp; Exposure'!CW105</f>
        <v>2.2000000000000002</v>
      </c>
      <c r="I103" s="85">
        <f>'Hazard &amp; Exposure'!AL105</f>
        <v>0.1</v>
      </c>
      <c r="J103" s="85">
        <f>'Hazard &amp; Exposure'!AM105</f>
        <v>5.8</v>
      </c>
      <c r="K103" s="85">
        <f>'Hazard &amp; Exposure'!AN105</f>
        <v>0</v>
      </c>
      <c r="L103" s="85">
        <f>'Hazard &amp; Exposure'!AO105</f>
        <v>0</v>
      </c>
      <c r="M103" s="85">
        <f>'Hazard &amp; Exposure'!AP105</f>
        <v>3.3</v>
      </c>
      <c r="N103" s="85">
        <f>'Hazard &amp; Exposure'!AS105</f>
        <v>2.9</v>
      </c>
      <c r="O103" s="85">
        <f>'Hazard &amp; Exposure'!CV105</f>
        <v>1.1000000000000001</v>
      </c>
      <c r="P103" s="79">
        <f>'Hazard &amp; Exposure'!CZ105</f>
        <v>0.1</v>
      </c>
      <c r="Q103" s="85">
        <f>'Hazard &amp; Exposure'!CX105</f>
        <v>0.1</v>
      </c>
      <c r="R103" s="85">
        <f>'Hazard &amp; Exposure'!CY105</f>
        <v>0</v>
      </c>
      <c r="S103" s="79">
        <f t="shared" si="26"/>
        <v>2.8</v>
      </c>
      <c r="T103" s="79">
        <f>Vulnerability!O105</f>
        <v>0.8</v>
      </c>
      <c r="U103" s="132">
        <f>Vulnerability!E105</f>
        <v>0.4</v>
      </c>
      <c r="V103" s="132">
        <f>Vulnerability!H105</f>
        <v>2.1</v>
      </c>
      <c r="W103" s="132">
        <f>Vulnerability!N105</f>
        <v>0.2</v>
      </c>
      <c r="X103" s="79">
        <f>Vulnerability!AM105</f>
        <v>4.4000000000000004</v>
      </c>
      <c r="Y103" s="132">
        <f>Vulnerability!T105</f>
        <v>6.9</v>
      </c>
      <c r="Z103" s="131">
        <f>Vulnerability!AB105</f>
        <v>0.3</v>
      </c>
      <c r="AA103" s="131">
        <f>Vulnerability!AE105</f>
        <v>0.3</v>
      </c>
      <c r="AB103" s="131">
        <f>Vulnerability!AH105</f>
        <v>0</v>
      </c>
      <c r="AC103" s="131">
        <f>Vulnerability!AK105</f>
        <v>0.8</v>
      </c>
      <c r="AD103" s="132">
        <f>Vulnerability!AL105</f>
        <v>0.4</v>
      </c>
      <c r="AE103" s="79">
        <f t="shared" si="27"/>
        <v>2.2000000000000002</v>
      </c>
      <c r="AF103" s="79">
        <f>'Lack of Coping Capacity'!H105</f>
        <v>3.5</v>
      </c>
      <c r="AG103" s="137" t="str">
        <f>'Lack of Coping Capacity'!D105</f>
        <v>x</v>
      </c>
      <c r="AH103" s="137">
        <f>'Lack of Coping Capacity'!G105</f>
        <v>3.5</v>
      </c>
      <c r="AI103" s="79">
        <f>'Lack of Coping Capacity'!AA105</f>
        <v>0.7</v>
      </c>
      <c r="AJ103" s="137">
        <f>'Lack of Coping Capacity'!M105</f>
        <v>1.1000000000000001</v>
      </c>
      <c r="AK103" s="137">
        <f>'Lack of Coping Capacity'!R105</f>
        <v>0.3</v>
      </c>
      <c r="AL103" s="137">
        <f>'Lack of Coping Capacity'!Z105</f>
        <v>0.6</v>
      </c>
      <c r="AM103" s="82">
        <f>'Imputed and missing data hidden'!BU101</f>
        <v>8</v>
      </c>
      <c r="AN103" s="83">
        <f t="shared" si="28"/>
        <v>0.15686274509803921</v>
      </c>
      <c r="AO103" s="82" t="str">
        <f t="shared" si="29"/>
        <v/>
      </c>
      <c r="AP103" s="84">
        <f>'Indicator Date hidden2'!BV102</f>
        <v>0.16393442622950818</v>
      </c>
    </row>
    <row r="104" spans="1:42">
      <c r="A104" s="77" t="str">
        <f>'Indicator Data'!A106</f>
        <v>Luxembourg</v>
      </c>
      <c r="B104" s="77" t="str">
        <f>'Indicator Data'!B106</f>
        <v>LUX</v>
      </c>
      <c r="C104" s="79">
        <f t="shared" si="23"/>
        <v>1.1000000000000001</v>
      </c>
      <c r="D104" s="79" t="str">
        <f t="shared" si="22"/>
        <v>Very Low</v>
      </c>
      <c r="E104" s="80">
        <f t="shared" si="24"/>
        <v>189</v>
      </c>
      <c r="F104" s="81">
        <f>VLOOKUP($B104,'Lack of Reliability Index'!$A$2:$H$192,8,FALSE)</f>
        <v>4.1129943502824862</v>
      </c>
      <c r="G104" s="79">
        <f t="shared" si="25"/>
        <v>0.5</v>
      </c>
      <c r="H104" s="79">
        <f>'Hazard &amp; Exposure'!CW106</f>
        <v>0.9</v>
      </c>
      <c r="I104" s="85">
        <f>'Hazard &amp; Exposure'!AL106</f>
        <v>0.1</v>
      </c>
      <c r="J104" s="85">
        <f>'Hazard &amp; Exposure'!AM106</f>
        <v>2.9</v>
      </c>
      <c r="K104" s="85">
        <f>'Hazard &amp; Exposure'!AN106</f>
        <v>0</v>
      </c>
      <c r="L104" s="85">
        <f>'Hazard &amp; Exposure'!AO106</f>
        <v>0</v>
      </c>
      <c r="M104" s="85">
        <f>'Hazard &amp; Exposure'!AP106</f>
        <v>0</v>
      </c>
      <c r="N104" s="85">
        <f>'Hazard &amp; Exposure'!AS106</f>
        <v>1.3</v>
      </c>
      <c r="O104" s="85">
        <f>'Hazard &amp; Exposure'!CV106</f>
        <v>1.7</v>
      </c>
      <c r="P104" s="79">
        <f>'Hazard &amp; Exposure'!CZ106</f>
        <v>0.1</v>
      </c>
      <c r="Q104" s="85">
        <f>'Hazard &amp; Exposure'!CX106</f>
        <v>0.1</v>
      </c>
      <c r="R104" s="85">
        <f>'Hazard &amp; Exposure'!CY106</f>
        <v>0</v>
      </c>
      <c r="S104" s="79">
        <f t="shared" si="26"/>
        <v>2.1</v>
      </c>
      <c r="T104" s="79">
        <f>Vulnerability!O106</f>
        <v>0.5</v>
      </c>
      <c r="U104" s="132">
        <f>Vulnerability!E106</f>
        <v>0</v>
      </c>
      <c r="V104" s="132">
        <f>Vulnerability!H106</f>
        <v>1.3</v>
      </c>
      <c r="W104" s="132">
        <f>Vulnerability!N106</f>
        <v>0.5</v>
      </c>
      <c r="X104" s="79">
        <f>Vulnerability!AM106</f>
        <v>3.5</v>
      </c>
      <c r="Y104" s="132">
        <f>Vulnerability!T106</f>
        <v>5.7</v>
      </c>
      <c r="Z104" s="131">
        <f>Vulnerability!AB106</f>
        <v>0.2</v>
      </c>
      <c r="AA104" s="131">
        <f>Vulnerability!AE106</f>
        <v>0.2</v>
      </c>
      <c r="AB104" s="131">
        <f>Vulnerability!AH106</f>
        <v>0</v>
      </c>
      <c r="AC104" s="131">
        <f>Vulnerability!AK106</f>
        <v>1.2</v>
      </c>
      <c r="AD104" s="132">
        <f>Vulnerability!AL106</f>
        <v>0.4</v>
      </c>
      <c r="AE104" s="79">
        <f t="shared" si="27"/>
        <v>1.3</v>
      </c>
      <c r="AF104" s="79">
        <f>'Lack of Coping Capacity'!H106</f>
        <v>1.9</v>
      </c>
      <c r="AG104" s="137" t="str">
        <f>'Lack of Coping Capacity'!D106</f>
        <v>x</v>
      </c>
      <c r="AH104" s="137">
        <f>'Lack of Coping Capacity'!G106</f>
        <v>1.9</v>
      </c>
      <c r="AI104" s="79">
        <f>'Lack of Coping Capacity'!AA106</f>
        <v>0.7</v>
      </c>
      <c r="AJ104" s="137">
        <f>'Lack of Coping Capacity'!M106</f>
        <v>1.1000000000000001</v>
      </c>
      <c r="AK104" s="137">
        <f>'Lack of Coping Capacity'!R106</f>
        <v>0.1</v>
      </c>
      <c r="AL104" s="137">
        <f>'Lack of Coping Capacity'!Z106</f>
        <v>0.8</v>
      </c>
      <c r="AM104" s="82">
        <f>'Imputed and missing data hidden'!BU102</f>
        <v>10</v>
      </c>
      <c r="AN104" s="83">
        <f t="shared" si="28"/>
        <v>0.19607843137254902</v>
      </c>
      <c r="AO104" s="82" t="str">
        <f t="shared" si="29"/>
        <v/>
      </c>
      <c r="AP104" s="84">
        <f>'Indicator Date hidden2'!BV103</f>
        <v>0.2711864406779661</v>
      </c>
    </row>
    <row r="105" spans="1:42">
      <c r="A105" s="77" t="str">
        <f>'Indicator Data'!A107</f>
        <v>Madagascar</v>
      </c>
      <c r="B105" s="77" t="str">
        <f>'Indicator Data'!B107</f>
        <v>MDG</v>
      </c>
      <c r="C105" s="79">
        <f t="shared" si="23"/>
        <v>5.0999999999999996</v>
      </c>
      <c r="D105" s="79" t="str">
        <f t="shared" si="22"/>
        <v>High</v>
      </c>
      <c r="E105" s="80">
        <f t="shared" si="24"/>
        <v>39</v>
      </c>
      <c r="F105" s="81">
        <f>VLOOKUP($B105,'Lack of Reliability Index'!$A$2:$H$192,8,FALSE)</f>
        <v>1.2190476190476183</v>
      </c>
      <c r="G105" s="79">
        <f t="shared" si="25"/>
        <v>3.4</v>
      </c>
      <c r="H105" s="79">
        <f>'Hazard &amp; Exposure'!CW107</f>
        <v>5.6</v>
      </c>
      <c r="I105" s="85">
        <f>'Hazard &amp; Exposure'!AL107</f>
        <v>0.1</v>
      </c>
      <c r="J105" s="85">
        <f>'Hazard &amp; Exposure'!AM107</f>
        <v>6.1</v>
      </c>
      <c r="K105" s="85">
        <f>'Hazard &amp; Exposure'!AN107</f>
        <v>6.4</v>
      </c>
      <c r="L105" s="85">
        <f>'Hazard &amp; Exposure'!AO107</f>
        <v>6.7</v>
      </c>
      <c r="M105" s="85">
        <f>'Hazard &amp; Exposure'!AP107</f>
        <v>6.3</v>
      </c>
      <c r="N105" s="85">
        <f>'Hazard &amp; Exposure'!AS107</f>
        <v>4.3</v>
      </c>
      <c r="O105" s="85">
        <f>'Hazard &amp; Exposure'!CV107</f>
        <v>7.2</v>
      </c>
      <c r="P105" s="79">
        <f>'Hazard &amp; Exposure'!CZ107</f>
        <v>0.2</v>
      </c>
      <c r="Q105" s="85">
        <f>'Hazard &amp; Exposure'!CX107</f>
        <v>0.4</v>
      </c>
      <c r="R105" s="85">
        <f>'Hazard &amp; Exposure'!CY107</f>
        <v>0</v>
      </c>
      <c r="S105" s="79">
        <f t="shared" si="26"/>
        <v>5.5</v>
      </c>
      <c r="T105" s="79">
        <f>Vulnerability!O107</f>
        <v>6.7</v>
      </c>
      <c r="U105" s="132">
        <f>Vulnerability!E107</f>
        <v>9.1</v>
      </c>
      <c r="V105" s="132">
        <f>Vulnerability!H107</f>
        <v>6.1</v>
      </c>
      <c r="W105" s="132">
        <f>Vulnerability!N107</f>
        <v>2.2999999999999998</v>
      </c>
      <c r="X105" s="79">
        <f>Vulnerability!AM107</f>
        <v>4.0999999999999996</v>
      </c>
      <c r="Y105" s="132">
        <f>Vulnerability!T107</f>
        <v>1.9</v>
      </c>
      <c r="Z105" s="131">
        <f>Vulnerability!AB107</f>
        <v>4.3</v>
      </c>
      <c r="AA105" s="131">
        <f>Vulnerability!AE107</f>
        <v>5.0999999999999996</v>
      </c>
      <c r="AB105" s="131">
        <f>Vulnerability!AH107</f>
        <v>1.4</v>
      </c>
      <c r="AC105" s="131">
        <f>Vulnerability!AK107</f>
        <v>9</v>
      </c>
      <c r="AD105" s="132">
        <f>Vulnerability!AL107</f>
        <v>5.7</v>
      </c>
      <c r="AE105" s="79">
        <f t="shared" si="27"/>
        <v>7.1</v>
      </c>
      <c r="AF105" s="79">
        <f>'Lack of Coping Capacity'!H107</f>
        <v>6</v>
      </c>
      <c r="AG105" s="137">
        <f>'Lack of Coping Capacity'!D107</f>
        <v>4.7</v>
      </c>
      <c r="AH105" s="137">
        <f>'Lack of Coping Capacity'!G107</f>
        <v>7.3</v>
      </c>
      <c r="AI105" s="79">
        <f>'Lack of Coping Capacity'!AA107</f>
        <v>7.9</v>
      </c>
      <c r="AJ105" s="137">
        <f>'Lack of Coping Capacity'!M107</f>
        <v>6.4</v>
      </c>
      <c r="AK105" s="137">
        <f>'Lack of Coping Capacity'!R107</f>
        <v>9.4</v>
      </c>
      <c r="AL105" s="137">
        <f>'Lack of Coping Capacity'!Z107</f>
        <v>8</v>
      </c>
      <c r="AM105" s="82">
        <f>'Imputed and missing data hidden'!BU103</f>
        <v>0</v>
      </c>
      <c r="AN105" s="83">
        <f t="shared" si="28"/>
        <v>0</v>
      </c>
      <c r="AO105" s="82" t="str">
        <f t="shared" si="29"/>
        <v/>
      </c>
      <c r="AP105" s="84">
        <f>'Indicator Date hidden2'!BV104</f>
        <v>0.22857142857142856</v>
      </c>
    </row>
    <row r="106" spans="1:42">
      <c r="A106" s="77" t="str">
        <f>'Indicator Data'!A108</f>
        <v>Malawi</v>
      </c>
      <c r="B106" s="77" t="str">
        <f>'Indicator Data'!B108</f>
        <v>MWI</v>
      </c>
      <c r="C106" s="79">
        <f t="shared" si="23"/>
        <v>4.3</v>
      </c>
      <c r="D106" s="79" t="str">
        <f t="shared" si="22"/>
        <v>Medium</v>
      </c>
      <c r="E106" s="80">
        <f t="shared" si="24"/>
        <v>56</v>
      </c>
      <c r="F106" s="81">
        <f>VLOOKUP($B106,'Lack of Reliability Index'!$A$2:$H$192,8,FALSE)</f>
        <v>0.69565217391304301</v>
      </c>
      <c r="G106" s="79">
        <f t="shared" si="25"/>
        <v>2.1</v>
      </c>
      <c r="H106" s="79">
        <f>'Hazard &amp; Exposure'!CW108</f>
        <v>3.8</v>
      </c>
      <c r="I106" s="85">
        <f>'Hazard &amp; Exposure'!AL108</f>
        <v>6.2</v>
      </c>
      <c r="J106" s="85">
        <f>'Hazard &amp; Exposure'!AM108</f>
        <v>4.7</v>
      </c>
      <c r="K106" s="85">
        <f>'Hazard &amp; Exposure'!AN108</f>
        <v>0</v>
      </c>
      <c r="L106" s="85">
        <f>'Hazard &amp; Exposure'!AO108</f>
        <v>0</v>
      </c>
      <c r="M106" s="85">
        <f>'Hazard &amp; Exposure'!AP108</f>
        <v>0</v>
      </c>
      <c r="N106" s="85">
        <f>'Hazard &amp; Exposure'!AS108</f>
        <v>5.7</v>
      </c>
      <c r="O106" s="85">
        <f>'Hazard &amp; Exposure'!CV108</f>
        <v>6.4</v>
      </c>
      <c r="P106" s="79">
        <f>'Hazard &amp; Exposure'!CZ108</f>
        <v>0.1</v>
      </c>
      <c r="Q106" s="85">
        <f>'Hazard &amp; Exposure'!CX108</f>
        <v>0.2</v>
      </c>
      <c r="R106" s="85">
        <f>'Hazard &amp; Exposure'!CY108</f>
        <v>0</v>
      </c>
      <c r="S106" s="79">
        <f t="shared" si="26"/>
        <v>6.2</v>
      </c>
      <c r="T106" s="79">
        <f>Vulnerability!O108</f>
        <v>6.4</v>
      </c>
      <c r="U106" s="132">
        <f>Vulnerability!E108</f>
        <v>8.3000000000000007</v>
      </c>
      <c r="V106" s="132">
        <f>Vulnerability!H108</f>
        <v>5.6</v>
      </c>
      <c r="W106" s="132">
        <f>Vulnerability!N108</f>
        <v>3.4</v>
      </c>
      <c r="X106" s="79">
        <f>Vulnerability!AM108</f>
        <v>6</v>
      </c>
      <c r="Y106" s="132">
        <f>Vulnerability!T108</f>
        <v>4.9000000000000004</v>
      </c>
      <c r="Z106" s="131">
        <f>Vulnerability!AB108</f>
        <v>5.6</v>
      </c>
      <c r="AA106" s="131">
        <f>Vulnerability!AE108</f>
        <v>3</v>
      </c>
      <c r="AB106" s="131">
        <f>Vulnerability!AH108</f>
        <v>10</v>
      </c>
      <c r="AC106" s="131">
        <f>Vulnerability!AK108</f>
        <v>4.5</v>
      </c>
      <c r="AD106" s="132">
        <f>Vulnerability!AL108</f>
        <v>6.9</v>
      </c>
      <c r="AE106" s="79">
        <f t="shared" si="27"/>
        <v>6.2</v>
      </c>
      <c r="AF106" s="79">
        <f>'Lack of Coping Capacity'!H108</f>
        <v>5.4</v>
      </c>
      <c r="AG106" s="137">
        <f>'Lack of Coping Capacity'!D108</f>
        <v>4</v>
      </c>
      <c r="AH106" s="137">
        <f>'Lack of Coping Capacity'!G108</f>
        <v>6.7</v>
      </c>
      <c r="AI106" s="79">
        <f>'Lack of Coping Capacity'!AA108</f>
        <v>6.9</v>
      </c>
      <c r="AJ106" s="137">
        <f>'Lack of Coping Capacity'!M108</f>
        <v>7.3</v>
      </c>
      <c r="AK106" s="137">
        <f>'Lack of Coping Capacity'!R108</f>
        <v>6.5</v>
      </c>
      <c r="AL106" s="137">
        <f>'Lack of Coping Capacity'!Z108</f>
        <v>6.9</v>
      </c>
      <c r="AM106" s="82">
        <f>'Imputed and missing data hidden'!BU104</f>
        <v>0</v>
      </c>
      <c r="AN106" s="83">
        <f t="shared" si="28"/>
        <v>0</v>
      </c>
      <c r="AO106" s="82" t="str">
        <f t="shared" si="29"/>
        <v/>
      </c>
      <c r="AP106" s="84">
        <f>'Indicator Date hidden2'!BV105</f>
        <v>0.13043478260869565</v>
      </c>
    </row>
    <row r="107" spans="1:42">
      <c r="A107" s="77" t="str">
        <f>'Indicator Data'!A109</f>
        <v>Malaysia</v>
      </c>
      <c r="B107" s="77" t="str">
        <f>'Indicator Data'!B109</f>
        <v>MYS</v>
      </c>
      <c r="C107" s="79">
        <f t="shared" si="23"/>
        <v>2.9</v>
      </c>
      <c r="D107" s="79" t="str">
        <f t="shared" si="22"/>
        <v>Low</v>
      </c>
      <c r="E107" s="80">
        <f t="shared" si="24"/>
        <v>115</v>
      </c>
      <c r="F107" s="81">
        <f>VLOOKUP($B107,'Lack of Reliability Index'!$A$2:$H$192,8,FALSE)</f>
        <v>2.5548387096774192</v>
      </c>
      <c r="G107" s="79">
        <f t="shared" si="25"/>
        <v>2.6</v>
      </c>
      <c r="H107" s="79">
        <f>'Hazard &amp; Exposure'!CW109</f>
        <v>4.5</v>
      </c>
      <c r="I107" s="85">
        <f>'Hazard &amp; Exposure'!AL109</f>
        <v>1.9</v>
      </c>
      <c r="J107" s="85">
        <f>'Hazard &amp; Exposure'!AM109</f>
        <v>6.8</v>
      </c>
      <c r="K107" s="85">
        <f>'Hazard &amp; Exposure'!AN109</f>
        <v>5.4</v>
      </c>
      <c r="L107" s="85">
        <f>'Hazard &amp; Exposure'!AO109</f>
        <v>0</v>
      </c>
      <c r="M107" s="85">
        <f>'Hazard &amp; Exposure'!AP109</f>
        <v>6.4</v>
      </c>
      <c r="N107" s="85">
        <f>'Hazard &amp; Exposure'!AS109</f>
        <v>3.1</v>
      </c>
      <c r="O107" s="85">
        <f>'Hazard &amp; Exposure'!CV109</f>
        <v>5.2</v>
      </c>
      <c r="P107" s="79">
        <f>'Hazard &amp; Exposure'!CZ109</f>
        <v>0.2</v>
      </c>
      <c r="Q107" s="85">
        <f>'Hazard &amp; Exposure'!CX109</f>
        <v>0.3</v>
      </c>
      <c r="R107" s="85">
        <f>'Hazard &amp; Exposure'!CY109</f>
        <v>0</v>
      </c>
      <c r="S107" s="79">
        <f t="shared" si="26"/>
        <v>3.4</v>
      </c>
      <c r="T107" s="79">
        <f>Vulnerability!O109</f>
        <v>1.8</v>
      </c>
      <c r="U107" s="132">
        <f>Vulnerability!E109</f>
        <v>1.9</v>
      </c>
      <c r="V107" s="132">
        <f>Vulnerability!H109</f>
        <v>3.3</v>
      </c>
      <c r="W107" s="132">
        <f>Vulnerability!N109</f>
        <v>0</v>
      </c>
      <c r="X107" s="79">
        <f>Vulnerability!AM109</f>
        <v>4.8</v>
      </c>
      <c r="Y107" s="132">
        <f>Vulnerability!T109</f>
        <v>7.1</v>
      </c>
      <c r="Z107" s="131">
        <f>Vulnerability!AB109</f>
        <v>0.7</v>
      </c>
      <c r="AA107" s="131">
        <f>Vulnerability!AE109</f>
        <v>2</v>
      </c>
      <c r="AB107" s="131">
        <f>Vulnerability!AH109</f>
        <v>0.2</v>
      </c>
      <c r="AC107" s="131">
        <f>Vulnerability!AK109</f>
        <v>1.7</v>
      </c>
      <c r="AD107" s="132">
        <f>Vulnerability!AL109</f>
        <v>1.2</v>
      </c>
      <c r="AE107" s="79">
        <f t="shared" si="27"/>
        <v>2.9</v>
      </c>
      <c r="AF107" s="79">
        <f>'Lack of Coping Capacity'!H109</f>
        <v>3.3</v>
      </c>
      <c r="AG107" s="137">
        <f>'Lack of Coping Capacity'!D109</f>
        <v>2.6</v>
      </c>
      <c r="AH107" s="137">
        <f>'Lack of Coping Capacity'!G109</f>
        <v>4</v>
      </c>
      <c r="AI107" s="79">
        <f>'Lack of Coping Capacity'!AA109</f>
        <v>2.5</v>
      </c>
      <c r="AJ107" s="137">
        <f>'Lack of Coping Capacity'!M109</f>
        <v>1.1000000000000001</v>
      </c>
      <c r="AK107" s="137">
        <f>'Lack of Coping Capacity'!R109</f>
        <v>3</v>
      </c>
      <c r="AL107" s="137">
        <f>'Lack of Coping Capacity'!Z109</f>
        <v>3.3</v>
      </c>
      <c r="AM107" s="82">
        <f>'Imputed and missing data hidden'!BU105</f>
        <v>7</v>
      </c>
      <c r="AN107" s="83">
        <f t="shared" si="28"/>
        <v>0.13725490196078433</v>
      </c>
      <c r="AO107" s="82" t="str">
        <f t="shared" si="29"/>
        <v/>
      </c>
      <c r="AP107" s="84">
        <f>'Indicator Date hidden2'!BV106</f>
        <v>0.12903225806451613</v>
      </c>
    </row>
    <row r="108" spans="1:42">
      <c r="A108" s="77" t="str">
        <f>'Indicator Data'!A110</f>
        <v>Maldives</v>
      </c>
      <c r="B108" s="77" t="str">
        <f>'Indicator Data'!B110</f>
        <v>MDV</v>
      </c>
      <c r="C108" s="79">
        <f t="shared" si="23"/>
        <v>2.2000000000000002</v>
      </c>
      <c r="D108" s="79" t="str">
        <f t="shared" si="22"/>
        <v>Low</v>
      </c>
      <c r="E108" s="80">
        <f t="shared" si="24"/>
        <v>154</v>
      </c>
      <c r="F108" s="81">
        <f>VLOOKUP($B108,'Lack of Reliability Index'!$A$2:$H$192,8,FALSE)</f>
        <v>4.6732240437158463</v>
      </c>
      <c r="G108" s="79">
        <f t="shared" si="25"/>
        <v>1.5</v>
      </c>
      <c r="H108" s="79">
        <f>'Hazard &amp; Exposure'!CW110</f>
        <v>2.7</v>
      </c>
      <c r="I108" s="85">
        <f>'Hazard &amp; Exposure'!AL110</f>
        <v>0.1</v>
      </c>
      <c r="J108" s="85">
        <f>'Hazard &amp; Exposure'!AM110</f>
        <v>0</v>
      </c>
      <c r="K108" s="85">
        <f>'Hazard &amp; Exposure'!AN110</f>
        <v>9</v>
      </c>
      <c r="L108" s="85">
        <f>'Hazard &amp; Exposure'!AO110</f>
        <v>0</v>
      </c>
      <c r="M108" s="85">
        <f>'Hazard &amp; Exposure'!AP110</f>
        <v>0</v>
      </c>
      <c r="N108" s="85">
        <f>'Hazard &amp; Exposure'!AS110</f>
        <v>0</v>
      </c>
      <c r="O108" s="85">
        <f>'Hazard &amp; Exposure'!CV110</f>
        <v>2.9</v>
      </c>
      <c r="P108" s="79">
        <f>'Hazard &amp; Exposure'!CZ110</f>
        <v>0.1</v>
      </c>
      <c r="Q108" s="85">
        <f>'Hazard &amp; Exposure'!CX110</f>
        <v>0.1</v>
      </c>
      <c r="R108" s="85">
        <f>'Hazard &amp; Exposure'!CY110</f>
        <v>0</v>
      </c>
      <c r="S108" s="79">
        <f t="shared" si="26"/>
        <v>1.8</v>
      </c>
      <c r="T108" s="79">
        <f>Vulnerability!O110</f>
        <v>2.7</v>
      </c>
      <c r="U108" s="132">
        <f>Vulnerability!E110</f>
        <v>2.2000000000000002</v>
      </c>
      <c r="V108" s="132">
        <f>Vulnerability!H110</f>
        <v>2.8</v>
      </c>
      <c r="W108" s="132">
        <f>Vulnerability!N110</f>
        <v>3.4</v>
      </c>
      <c r="X108" s="79">
        <f>Vulnerability!AM110</f>
        <v>0.9</v>
      </c>
      <c r="Y108" s="132">
        <f>Vulnerability!T110</f>
        <v>0</v>
      </c>
      <c r="Z108" s="131">
        <f>Vulnerability!AB110</f>
        <v>0.3</v>
      </c>
      <c r="AA108" s="131">
        <f>Vulnerability!AE110</f>
        <v>1.9</v>
      </c>
      <c r="AB108" s="131">
        <f>Vulnerability!AH110</f>
        <v>0</v>
      </c>
      <c r="AC108" s="131">
        <f>Vulnerability!AK110</f>
        <v>4.2</v>
      </c>
      <c r="AD108" s="132">
        <f>Vulnerability!AL110</f>
        <v>1.8</v>
      </c>
      <c r="AE108" s="79">
        <f t="shared" si="27"/>
        <v>3.8</v>
      </c>
      <c r="AF108" s="79">
        <f>'Lack of Coping Capacity'!H110</f>
        <v>5.8</v>
      </c>
      <c r="AG108" s="137">
        <f>'Lack of Coping Capacity'!D110</f>
        <v>5.8</v>
      </c>
      <c r="AH108" s="137">
        <f>'Lack of Coping Capacity'!G110</f>
        <v>5.7</v>
      </c>
      <c r="AI108" s="79">
        <f>'Lack of Coping Capacity'!AA110</f>
        <v>1.1000000000000001</v>
      </c>
      <c r="AJ108" s="137">
        <f>'Lack of Coping Capacity'!M110</f>
        <v>1.3</v>
      </c>
      <c r="AK108" s="137">
        <f>'Lack of Coping Capacity'!R110</f>
        <v>0</v>
      </c>
      <c r="AL108" s="137">
        <f>'Lack of Coping Capacity'!Z110</f>
        <v>2.1</v>
      </c>
      <c r="AM108" s="82">
        <f>'Imputed and missing data hidden'!BU106</f>
        <v>9</v>
      </c>
      <c r="AN108" s="83">
        <f t="shared" si="28"/>
        <v>0.17647058823529413</v>
      </c>
      <c r="AO108" s="82" t="str">
        <f t="shared" si="29"/>
        <v/>
      </c>
      <c r="AP108" s="84">
        <f>'Indicator Date hidden2'!BV107</f>
        <v>0.42622950819672129</v>
      </c>
    </row>
    <row r="109" spans="1:42">
      <c r="A109" s="77" t="str">
        <f>'Indicator Data'!A111</f>
        <v>Mali</v>
      </c>
      <c r="B109" s="77" t="str">
        <f>'Indicator Data'!B111</f>
        <v>MLI</v>
      </c>
      <c r="C109" s="79">
        <f t="shared" si="23"/>
        <v>7</v>
      </c>
      <c r="D109" s="79" t="str">
        <f t="shared" si="22"/>
        <v>Very High</v>
      </c>
      <c r="E109" s="80">
        <f t="shared" si="24"/>
        <v>14</v>
      </c>
      <c r="F109" s="81">
        <f>VLOOKUP($B109,'Lack of Reliability Index'!$A$2:$H$192,8,FALSE)</f>
        <v>0.93896713615023586</v>
      </c>
      <c r="G109" s="79">
        <f t="shared" si="25"/>
        <v>8.1</v>
      </c>
      <c r="H109" s="79">
        <f>'Hazard &amp; Exposure'!CW111</f>
        <v>4.3</v>
      </c>
      <c r="I109" s="85">
        <f>'Hazard &amp; Exposure'!AL111</f>
        <v>0.1</v>
      </c>
      <c r="J109" s="85">
        <f>'Hazard &amp; Exposure'!AM111</f>
        <v>7.9</v>
      </c>
      <c r="K109" s="85">
        <f>'Hazard &amp; Exposure'!AN111</f>
        <v>0</v>
      </c>
      <c r="L109" s="85">
        <f>'Hazard &amp; Exposure'!AO111</f>
        <v>0</v>
      </c>
      <c r="M109" s="85">
        <f>'Hazard &amp; Exposure'!AP111</f>
        <v>0</v>
      </c>
      <c r="N109" s="85">
        <f>'Hazard &amp; Exposure'!AS111</f>
        <v>7.8</v>
      </c>
      <c r="O109" s="85">
        <f>'Hazard &amp; Exposure'!CV111</f>
        <v>7</v>
      </c>
      <c r="P109" s="79">
        <f>'Hazard &amp; Exposure'!CZ111</f>
        <v>9.8000000000000007</v>
      </c>
      <c r="Q109" s="85">
        <f>'Hazard &amp; Exposure'!CX111</f>
        <v>10</v>
      </c>
      <c r="R109" s="85">
        <f>'Hazard &amp; Exposure'!CY111</f>
        <v>9.5</v>
      </c>
      <c r="S109" s="79">
        <f t="shared" si="26"/>
        <v>6.5</v>
      </c>
      <c r="T109" s="79">
        <f>Vulnerability!O111</f>
        <v>7</v>
      </c>
      <c r="U109" s="132">
        <f>Vulnerability!E111</f>
        <v>9.6999999999999993</v>
      </c>
      <c r="V109" s="132">
        <f>Vulnerability!H111</f>
        <v>5.4</v>
      </c>
      <c r="W109" s="132">
        <f>Vulnerability!N111</f>
        <v>3</v>
      </c>
      <c r="X109" s="79">
        <f>Vulnerability!AM111</f>
        <v>6</v>
      </c>
      <c r="Y109" s="132">
        <f>Vulnerability!T111</f>
        <v>7.6</v>
      </c>
      <c r="Z109" s="131">
        <f>Vulnerability!AB111</f>
        <v>4.2</v>
      </c>
      <c r="AA109" s="131">
        <f>Vulnerability!AE111</f>
        <v>5.7</v>
      </c>
      <c r="AB109" s="131">
        <f>Vulnerability!AH111</f>
        <v>1.9</v>
      </c>
      <c r="AC109" s="131">
        <f>Vulnerability!AK111</f>
        <v>2.2999999999999998</v>
      </c>
      <c r="AD109" s="132">
        <f>Vulnerability!AL111</f>
        <v>3.7</v>
      </c>
      <c r="AE109" s="79">
        <f t="shared" si="27"/>
        <v>6.4</v>
      </c>
      <c r="AF109" s="79">
        <f>'Lack of Coping Capacity'!H111</f>
        <v>6.1</v>
      </c>
      <c r="AG109" s="137">
        <f>'Lack of Coping Capacity'!D111</f>
        <v>4.9000000000000004</v>
      </c>
      <c r="AH109" s="137">
        <f>'Lack of Coping Capacity'!G111</f>
        <v>7.3</v>
      </c>
      <c r="AI109" s="79">
        <f>'Lack of Coping Capacity'!AA111</f>
        <v>6.6</v>
      </c>
      <c r="AJ109" s="137">
        <f>'Lack of Coping Capacity'!M111</f>
        <v>6.4</v>
      </c>
      <c r="AK109" s="137">
        <f>'Lack of Coping Capacity'!R111</f>
        <v>6</v>
      </c>
      <c r="AL109" s="137">
        <f>'Lack of Coping Capacity'!Z111</f>
        <v>7.5</v>
      </c>
      <c r="AM109" s="82">
        <f>'Imputed and missing data hidden'!BU107</f>
        <v>0</v>
      </c>
      <c r="AN109" s="83">
        <f t="shared" si="28"/>
        <v>0</v>
      </c>
      <c r="AO109" s="82" t="str">
        <f t="shared" si="29"/>
        <v>YES</v>
      </c>
      <c r="AP109" s="84">
        <f>'Indicator Date hidden2'!BV108</f>
        <v>0.14084507042253522</v>
      </c>
    </row>
    <row r="110" spans="1:42">
      <c r="A110" s="77" t="str">
        <f>'Indicator Data'!A112</f>
        <v>Malta</v>
      </c>
      <c r="B110" s="77" t="str">
        <f>'Indicator Data'!B112</f>
        <v>MLT</v>
      </c>
      <c r="C110" s="79">
        <f t="shared" si="23"/>
        <v>1.7</v>
      </c>
      <c r="D110" s="79" t="str">
        <f t="shared" si="22"/>
        <v>Very Low</v>
      </c>
      <c r="E110" s="80">
        <f t="shared" si="24"/>
        <v>177</v>
      </c>
      <c r="F110" s="81">
        <f>VLOOKUP($B110,'Lack of Reliability Index'!$A$2:$H$192,8,FALSE)</f>
        <v>3.3777777777777773</v>
      </c>
      <c r="G110" s="79">
        <f t="shared" si="25"/>
        <v>0.9</v>
      </c>
      <c r="H110" s="79">
        <f>'Hazard &amp; Exposure'!CW112</f>
        <v>1.7</v>
      </c>
      <c r="I110" s="85">
        <f>'Hazard &amp; Exposure'!AL112</f>
        <v>0.1</v>
      </c>
      <c r="J110" s="85">
        <f>'Hazard &amp; Exposure'!AM112</f>
        <v>0</v>
      </c>
      <c r="K110" s="85">
        <f>'Hazard &amp; Exposure'!AN112</f>
        <v>5.9</v>
      </c>
      <c r="L110" s="85">
        <f>'Hazard &amp; Exposure'!AO112</f>
        <v>0</v>
      </c>
      <c r="M110" s="85">
        <f>'Hazard &amp; Exposure'!AP112</f>
        <v>0.7</v>
      </c>
      <c r="N110" s="85">
        <f>'Hazard &amp; Exposure'!AS112</f>
        <v>0</v>
      </c>
      <c r="O110" s="85">
        <f>'Hazard &amp; Exposure'!CV112</f>
        <v>3.1</v>
      </c>
      <c r="P110" s="79">
        <f>'Hazard &amp; Exposure'!CZ112</f>
        <v>0</v>
      </c>
      <c r="Q110" s="85">
        <f>'Hazard &amp; Exposure'!CX112</f>
        <v>0</v>
      </c>
      <c r="R110" s="85">
        <f>'Hazard &amp; Exposure'!CY112</f>
        <v>0</v>
      </c>
      <c r="S110" s="79">
        <f t="shared" si="26"/>
        <v>2</v>
      </c>
      <c r="T110" s="79">
        <f>Vulnerability!O112</f>
        <v>0.5</v>
      </c>
      <c r="U110" s="132">
        <f>Vulnerability!E112</f>
        <v>0</v>
      </c>
      <c r="V110" s="132">
        <f>Vulnerability!H112</f>
        <v>1.6</v>
      </c>
      <c r="W110" s="132">
        <f>Vulnerability!N112</f>
        <v>0.2</v>
      </c>
      <c r="X110" s="79">
        <f>Vulnerability!AM112</f>
        <v>3.3</v>
      </c>
      <c r="Y110" s="132">
        <f>Vulnerability!T112</f>
        <v>5.3</v>
      </c>
      <c r="Z110" s="131">
        <f>Vulnerability!AB112</f>
        <v>0.2</v>
      </c>
      <c r="AA110" s="131">
        <f>Vulnerability!AE112</f>
        <v>0.4</v>
      </c>
      <c r="AB110" s="131">
        <f>Vulnerability!AH112</f>
        <v>0</v>
      </c>
      <c r="AC110" s="131">
        <f>Vulnerability!AK112</f>
        <v>1.4</v>
      </c>
      <c r="AD110" s="132">
        <f>Vulnerability!AL112</f>
        <v>0.5</v>
      </c>
      <c r="AE110" s="79">
        <f t="shared" si="27"/>
        <v>2.5</v>
      </c>
      <c r="AF110" s="79">
        <f>'Lack of Coping Capacity'!H112</f>
        <v>4.2</v>
      </c>
      <c r="AG110" s="137" t="str">
        <f>'Lack of Coping Capacity'!D112</f>
        <v>x</v>
      </c>
      <c r="AH110" s="137">
        <f>'Lack of Coping Capacity'!G112</f>
        <v>4.2</v>
      </c>
      <c r="AI110" s="79">
        <f>'Lack of Coping Capacity'!AA112</f>
        <v>0.5</v>
      </c>
      <c r="AJ110" s="137">
        <f>'Lack of Coping Capacity'!M112</f>
        <v>1.4</v>
      </c>
      <c r="AK110" s="137">
        <f>'Lack of Coping Capacity'!R112</f>
        <v>0</v>
      </c>
      <c r="AL110" s="137">
        <f>'Lack of Coping Capacity'!Z112</f>
        <v>0.1</v>
      </c>
      <c r="AM110" s="82">
        <f>'Imputed and missing data hidden'!BU108</f>
        <v>9</v>
      </c>
      <c r="AN110" s="83">
        <f t="shared" si="28"/>
        <v>0.17647058823529413</v>
      </c>
      <c r="AO110" s="82" t="str">
        <f t="shared" si="29"/>
        <v/>
      </c>
      <c r="AP110" s="84">
        <f>'Indicator Date hidden2'!BV109</f>
        <v>0.18333333333333332</v>
      </c>
    </row>
    <row r="111" spans="1:42">
      <c r="A111" s="77" t="str">
        <f>'Indicator Data'!A113</f>
        <v>Marshall Islands</v>
      </c>
      <c r="B111" s="77" t="str">
        <f>'Indicator Data'!B113</f>
        <v>MHL</v>
      </c>
      <c r="C111" s="79">
        <f t="shared" si="23"/>
        <v>3.9</v>
      </c>
      <c r="D111" s="79" t="str">
        <f t="shared" si="22"/>
        <v>Medium</v>
      </c>
      <c r="E111" s="80">
        <f t="shared" si="24"/>
        <v>75</v>
      </c>
      <c r="F111" s="81">
        <f>VLOOKUP($B111,'Lack of Reliability Index'!$A$2:$H$192,8,FALSE)</f>
        <v>8</v>
      </c>
      <c r="G111" s="79">
        <f t="shared" si="25"/>
        <v>2.5</v>
      </c>
      <c r="H111" s="79">
        <f>'Hazard &amp; Exposure'!CW113</f>
        <v>4.4000000000000004</v>
      </c>
      <c r="I111" s="85">
        <f>'Hazard &amp; Exposure'!AL113</f>
        <v>0.1</v>
      </c>
      <c r="J111" s="85">
        <f>'Hazard &amp; Exposure'!AM113</f>
        <v>0</v>
      </c>
      <c r="K111" s="85">
        <f>'Hazard &amp; Exposure'!AN113</f>
        <v>6.8</v>
      </c>
      <c r="L111" s="85">
        <f>'Hazard &amp; Exposure'!AO113</f>
        <v>1.8</v>
      </c>
      <c r="M111" s="85">
        <f>'Hazard &amp; Exposure'!AP113</f>
        <v>8.5</v>
      </c>
      <c r="N111" s="85">
        <f>'Hazard &amp; Exposure'!AS113</f>
        <v>4.5999999999999996</v>
      </c>
      <c r="O111" s="85">
        <f>'Hazard &amp; Exposure'!CV113</f>
        <v>3.8</v>
      </c>
      <c r="P111" s="79">
        <f>'Hazard &amp; Exposure'!CZ113</f>
        <v>0</v>
      </c>
      <c r="Q111" s="85">
        <f>'Hazard &amp; Exposure'!CX113</f>
        <v>0</v>
      </c>
      <c r="R111" s="85">
        <f>'Hazard &amp; Exposure'!CY113</f>
        <v>0</v>
      </c>
      <c r="S111" s="79">
        <f t="shared" si="26"/>
        <v>4.4000000000000004</v>
      </c>
      <c r="T111" s="79">
        <f>Vulnerability!O113</f>
        <v>4.3</v>
      </c>
      <c r="U111" s="132">
        <f>Vulnerability!E113</f>
        <v>3.4</v>
      </c>
      <c r="V111" s="132">
        <f>Vulnerability!H113</f>
        <v>2.6</v>
      </c>
      <c r="W111" s="132">
        <f>Vulnerability!N113</f>
        <v>7.8</v>
      </c>
      <c r="X111" s="79">
        <f>Vulnerability!AM113</f>
        <v>4.5</v>
      </c>
      <c r="Y111" s="132">
        <f>Vulnerability!T113</f>
        <v>0</v>
      </c>
      <c r="Z111" s="131">
        <f>Vulnerability!AB113</f>
        <v>7</v>
      </c>
      <c r="AA111" s="131">
        <f>Vulnerability!AE113</f>
        <v>2.4</v>
      </c>
      <c r="AB111" s="131">
        <f>Vulnerability!AH113</f>
        <v>10</v>
      </c>
      <c r="AC111" s="131">
        <f>Vulnerability!AK113</f>
        <v>5</v>
      </c>
      <c r="AD111" s="132">
        <f>Vulnerability!AL113</f>
        <v>7.2</v>
      </c>
      <c r="AE111" s="79">
        <f t="shared" si="27"/>
        <v>5.2</v>
      </c>
      <c r="AF111" s="79">
        <f>'Lack of Coping Capacity'!H113</f>
        <v>5.9</v>
      </c>
      <c r="AG111" s="137">
        <f>'Lack of Coping Capacity'!D113</f>
        <v>7.3</v>
      </c>
      <c r="AH111" s="137">
        <f>'Lack of Coping Capacity'!G113</f>
        <v>4.5</v>
      </c>
      <c r="AI111" s="79">
        <f>'Lack of Coping Capacity'!AA113</f>
        <v>4.4000000000000004</v>
      </c>
      <c r="AJ111" s="137">
        <f>'Lack of Coping Capacity'!M113</f>
        <v>3.7</v>
      </c>
      <c r="AK111" s="137">
        <f>'Lack of Coping Capacity'!R113</f>
        <v>1.7</v>
      </c>
      <c r="AL111" s="137">
        <f>'Lack of Coping Capacity'!Z113</f>
        <v>7.8</v>
      </c>
      <c r="AM111" s="82">
        <f>'Imputed and missing data hidden'!BU109</f>
        <v>15</v>
      </c>
      <c r="AN111" s="83">
        <f t="shared" si="28"/>
        <v>0.29411764705882354</v>
      </c>
      <c r="AO111" s="82" t="str">
        <f t="shared" si="29"/>
        <v/>
      </c>
      <c r="AP111" s="84">
        <f>'Indicator Date hidden2'!BV110</f>
        <v>1.0185185185185186</v>
      </c>
    </row>
    <row r="112" spans="1:42">
      <c r="A112" s="77" t="str">
        <f>'Indicator Data'!A114</f>
        <v>Mauritania</v>
      </c>
      <c r="B112" s="77" t="str">
        <f>'Indicator Data'!B114</f>
        <v>MRT</v>
      </c>
      <c r="C112" s="79">
        <f t="shared" si="23"/>
        <v>4.8</v>
      </c>
      <c r="D112" s="79" t="str">
        <f t="shared" si="22"/>
        <v>Medium</v>
      </c>
      <c r="E112" s="80">
        <f t="shared" si="24"/>
        <v>45</v>
      </c>
      <c r="F112" s="81">
        <f>VLOOKUP($B112,'Lack of Reliability Index'!$A$2:$H$192,8,FALSE)</f>
        <v>1.8125603864734288</v>
      </c>
      <c r="G112" s="79">
        <f t="shared" si="25"/>
        <v>3.3</v>
      </c>
      <c r="H112" s="79">
        <f>'Hazard &amp; Exposure'!CW114</f>
        <v>4.8</v>
      </c>
      <c r="I112" s="85">
        <f>'Hazard &amp; Exposure'!AL114</f>
        <v>0.4</v>
      </c>
      <c r="J112" s="85">
        <f>'Hazard &amp; Exposure'!AM114</f>
        <v>6.1</v>
      </c>
      <c r="K112" s="85">
        <f>'Hazard &amp; Exposure'!AN114</f>
        <v>1.1000000000000001</v>
      </c>
      <c r="L112" s="85">
        <f>'Hazard &amp; Exposure'!AO114</f>
        <v>0</v>
      </c>
      <c r="M112" s="85">
        <f>'Hazard &amp; Exposure'!AP114</f>
        <v>4.4000000000000004</v>
      </c>
      <c r="N112" s="85">
        <f>'Hazard &amp; Exposure'!AS114</f>
        <v>9</v>
      </c>
      <c r="O112" s="85">
        <f>'Hazard &amp; Exposure'!CV114</f>
        <v>6.2</v>
      </c>
      <c r="P112" s="79">
        <f>'Hazard &amp; Exposure'!CZ114</f>
        <v>1.5</v>
      </c>
      <c r="Q112" s="85">
        <f>'Hazard &amp; Exposure'!CX114</f>
        <v>0.7</v>
      </c>
      <c r="R112" s="85">
        <f>'Hazard &amp; Exposure'!CY114</f>
        <v>2.2000000000000002</v>
      </c>
      <c r="S112" s="79">
        <f t="shared" si="26"/>
        <v>5.5</v>
      </c>
      <c r="T112" s="79">
        <f>Vulnerability!O114</f>
        <v>5.9</v>
      </c>
      <c r="U112" s="132">
        <f>Vulnerability!E114</f>
        <v>8.4</v>
      </c>
      <c r="V112" s="132">
        <f>Vulnerability!H114</f>
        <v>4.9000000000000004</v>
      </c>
      <c r="W112" s="132">
        <f>Vulnerability!N114</f>
        <v>2</v>
      </c>
      <c r="X112" s="79">
        <f>Vulnerability!AM114</f>
        <v>5</v>
      </c>
      <c r="Y112" s="132">
        <f>Vulnerability!T114</f>
        <v>7</v>
      </c>
      <c r="Z112" s="131">
        <f>Vulnerability!AB114</f>
        <v>1.3</v>
      </c>
      <c r="AA112" s="131">
        <f>Vulnerability!AE114</f>
        <v>4</v>
      </c>
      <c r="AB112" s="131">
        <f>Vulnerability!AH114</f>
        <v>0.2</v>
      </c>
      <c r="AC112" s="131">
        <f>Vulnerability!AK114</f>
        <v>1.9</v>
      </c>
      <c r="AD112" s="132">
        <f>Vulnerability!AL114</f>
        <v>2</v>
      </c>
      <c r="AE112" s="79">
        <f t="shared" si="27"/>
        <v>6</v>
      </c>
      <c r="AF112" s="79">
        <f>'Lack of Coping Capacity'!H114</f>
        <v>5.8</v>
      </c>
      <c r="AG112" s="137">
        <f>'Lack of Coping Capacity'!D114</f>
        <v>4.8</v>
      </c>
      <c r="AH112" s="137">
        <f>'Lack of Coping Capacity'!G114</f>
        <v>6.7</v>
      </c>
      <c r="AI112" s="79">
        <f>'Lack of Coping Capacity'!AA114</f>
        <v>6.2</v>
      </c>
      <c r="AJ112" s="137">
        <f>'Lack of Coping Capacity'!M114</f>
        <v>5</v>
      </c>
      <c r="AK112" s="137">
        <f>'Lack of Coping Capacity'!R114</f>
        <v>6.4</v>
      </c>
      <c r="AL112" s="137">
        <f>'Lack of Coping Capacity'!Z114</f>
        <v>7.1</v>
      </c>
      <c r="AM112" s="82">
        <f>'Imputed and missing data hidden'!BU110</f>
        <v>1</v>
      </c>
      <c r="AN112" s="83">
        <f t="shared" si="28"/>
        <v>1.9607843137254902E-2</v>
      </c>
      <c r="AO112" s="82" t="str">
        <f t="shared" si="29"/>
        <v/>
      </c>
      <c r="AP112" s="84">
        <f>'Indicator Date hidden2'!BV111</f>
        <v>0.28985507246376813</v>
      </c>
    </row>
    <row r="113" spans="1:42">
      <c r="A113" s="77" t="str">
        <f>'Indicator Data'!A115</f>
        <v>Mauritius</v>
      </c>
      <c r="B113" s="77" t="str">
        <f>'Indicator Data'!B115</f>
        <v>MUS</v>
      </c>
      <c r="C113" s="79">
        <f t="shared" si="23"/>
        <v>2.2000000000000002</v>
      </c>
      <c r="D113" s="79" t="str">
        <f t="shared" si="22"/>
        <v>Low</v>
      </c>
      <c r="E113" s="80">
        <f t="shared" si="24"/>
        <v>154</v>
      </c>
      <c r="F113" s="81">
        <f>VLOOKUP($B113,'Lack of Reliability Index'!$A$2:$H$192,8,FALSE)</f>
        <v>4.0568306010928969</v>
      </c>
      <c r="G113" s="79">
        <f t="shared" si="25"/>
        <v>1.7</v>
      </c>
      <c r="H113" s="79">
        <f>'Hazard &amp; Exposure'!CW115</f>
        <v>3</v>
      </c>
      <c r="I113" s="85">
        <f>'Hazard &amp; Exposure'!AL115</f>
        <v>0.1</v>
      </c>
      <c r="J113" s="85">
        <f>'Hazard &amp; Exposure'!AM115</f>
        <v>0</v>
      </c>
      <c r="K113" s="85">
        <f>'Hazard &amp; Exposure'!AN115</f>
        <v>4.5</v>
      </c>
      <c r="L113" s="85">
        <f>'Hazard &amp; Exposure'!AO115</f>
        <v>7.8</v>
      </c>
      <c r="M113" s="85">
        <f>'Hazard &amp; Exposure'!AP115</f>
        <v>0</v>
      </c>
      <c r="N113" s="85">
        <f>'Hazard &amp; Exposure'!AS115</f>
        <v>0.7</v>
      </c>
      <c r="O113" s="85">
        <f>'Hazard &amp; Exposure'!CV115</f>
        <v>3.8</v>
      </c>
      <c r="P113" s="79">
        <f>'Hazard &amp; Exposure'!CZ115</f>
        <v>0.1</v>
      </c>
      <c r="Q113" s="85">
        <f>'Hazard &amp; Exposure'!CX115</f>
        <v>0.1</v>
      </c>
      <c r="R113" s="85">
        <f>'Hazard &amp; Exposure'!CY115</f>
        <v>0</v>
      </c>
      <c r="S113" s="79">
        <f t="shared" si="26"/>
        <v>2.2999999999999998</v>
      </c>
      <c r="T113" s="79">
        <f>Vulnerability!O115</f>
        <v>2.5</v>
      </c>
      <c r="U113" s="132">
        <f>Vulnerability!E115</f>
        <v>2.1</v>
      </c>
      <c r="V113" s="132">
        <f>Vulnerability!H115</f>
        <v>3.9</v>
      </c>
      <c r="W113" s="132">
        <f>Vulnerability!N115</f>
        <v>2</v>
      </c>
      <c r="X113" s="79">
        <f>Vulnerability!AM115</f>
        <v>2</v>
      </c>
      <c r="Y113" s="132">
        <f>Vulnerability!T115</f>
        <v>0</v>
      </c>
      <c r="Z113" s="131">
        <f>Vulnerability!AB115</f>
        <v>1</v>
      </c>
      <c r="AA113" s="131">
        <f>Vulnerability!AE115</f>
        <v>1.2</v>
      </c>
      <c r="AB113" s="131">
        <f>Vulnerability!AH115</f>
        <v>7.8</v>
      </c>
      <c r="AC113" s="131">
        <f>Vulnerability!AK115</f>
        <v>1.5</v>
      </c>
      <c r="AD113" s="132">
        <f>Vulnerability!AL115</f>
        <v>3.6</v>
      </c>
      <c r="AE113" s="79">
        <f t="shared" si="27"/>
        <v>2.7</v>
      </c>
      <c r="AF113" s="79">
        <f>'Lack of Coping Capacity'!H115</f>
        <v>3.7</v>
      </c>
      <c r="AG113" s="137">
        <f>'Lack of Coping Capacity'!D115</f>
        <v>3.2</v>
      </c>
      <c r="AH113" s="137">
        <f>'Lack of Coping Capacity'!G115</f>
        <v>4.2</v>
      </c>
      <c r="AI113" s="79">
        <f>'Lack of Coping Capacity'!AA115</f>
        <v>1.5</v>
      </c>
      <c r="AJ113" s="137">
        <f>'Lack of Coping Capacity'!M115</f>
        <v>1.7</v>
      </c>
      <c r="AK113" s="137">
        <f>'Lack of Coping Capacity'!R115</f>
        <v>0.2</v>
      </c>
      <c r="AL113" s="137">
        <f>'Lack of Coping Capacity'!Z115</f>
        <v>2.6</v>
      </c>
      <c r="AM113" s="82">
        <f>'Imputed and missing data hidden'!BU111</f>
        <v>8</v>
      </c>
      <c r="AN113" s="83">
        <f t="shared" si="28"/>
        <v>0.15686274509803921</v>
      </c>
      <c r="AO113" s="82" t="str">
        <f t="shared" si="29"/>
        <v/>
      </c>
      <c r="AP113" s="84">
        <f>'Indicator Date hidden2'!BV112</f>
        <v>0.36065573770491804</v>
      </c>
    </row>
    <row r="114" spans="1:42">
      <c r="A114" s="77" t="str">
        <f>'Indicator Data'!A116</f>
        <v>Mexico</v>
      </c>
      <c r="B114" s="77" t="str">
        <f>'Indicator Data'!B116</f>
        <v>MEX</v>
      </c>
      <c r="C114" s="79">
        <f t="shared" si="23"/>
        <v>5.5</v>
      </c>
      <c r="D114" s="79" t="str">
        <f t="shared" si="22"/>
        <v>High</v>
      </c>
      <c r="E114" s="80">
        <f t="shared" si="24"/>
        <v>32</v>
      </c>
      <c r="F114" s="81">
        <f>VLOOKUP($B114,'Lack of Reliability Index'!$A$2:$H$192,8,FALSE)</f>
        <v>2.1293532338308463</v>
      </c>
      <c r="G114" s="79">
        <f t="shared" si="25"/>
        <v>8.8000000000000007</v>
      </c>
      <c r="H114" s="79">
        <f>'Hazard &amp; Exposure'!CW116</f>
        <v>6.4</v>
      </c>
      <c r="I114" s="85">
        <f>'Hazard &amp; Exposure'!AL116</f>
        <v>8.1999999999999993</v>
      </c>
      <c r="J114" s="85">
        <f>'Hazard &amp; Exposure'!AM116</f>
        <v>7.9</v>
      </c>
      <c r="K114" s="85">
        <f>'Hazard &amp; Exposure'!AN116</f>
        <v>5.5</v>
      </c>
      <c r="L114" s="85">
        <f>'Hazard &amp; Exposure'!AO116</f>
        <v>7.1</v>
      </c>
      <c r="M114" s="85">
        <f>'Hazard &amp; Exposure'!AP116</f>
        <v>6.3</v>
      </c>
      <c r="N114" s="85">
        <f>'Hazard &amp; Exposure'!AS116</f>
        <v>3</v>
      </c>
      <c r="O114" s="85">
        <f>'Hazard &amp; Exposure'!CV116</f>
        <v>5.0999999999999996</v>
      </c>
      <c r="P114" s="79">
        <f>'Hazard &amp; Exposure'!CZ116</f>
        <v>10</v>
      </c>
      <c r="Q114" s="85">
        <f>'Hazard &amp; Exposure'!CX116</f>
        <v>10</v>
      </c>
      <c r="R114" s="85">
        <f>'Hazard &amp; Exposure'!CY116</f>
        <v>10</v>
      </c>
      <c r="S114" s="79">
        <f t="shared" si="26"/>
        <v>4.2</v>
      </c>
      <c r="T114" s="79">
        <f>Vulnerability!O116</f>
        <v>3.1</v>
      </c>
      <c r="U114" s="132">
        <f>Vulnerability!E116</f>
        <v>3.5</v>
      </c>
      <c r="V114" s="132">
        <f>Vulnerability!H116</f>
        <v>4.7</v>
      </c>
      <c r="W114" s="132">
        <f>Vulnerability!N116</f>
        <v>0.5</v>
      </c>
      <c r="X114" s="79">
        <f>Vulnerability!AM116</f>
        <v>5.0999999999999996</v>
      </c>
      <c r="Y114" s="132">
        <f>Vulnerability!T116</f>
        <v>7.6</v>
      </c>
      <c r="Z114" s="131">
        <f>Vulnerability!AB116</f>
        <v>0.8</v>
      </c>
      <c r="AA114" s="131">
        <f>Vulnerability!AE116</f>
        <v>1</v>
      </c>
      <c r="AB114" s="131">
        <f>Vulnerability!AH116</f>
        <v>0.4</v>
      </c>
      <c r="AC114" s="131">
        <f>Vulnerability!AK116</f>
        <v>0.9</v>
      </c>
      <c r="AD114" s="132">
        <f>Vulnerability!AL116</f>
        <v>0.8</v>
      </c>
      <c r="AE114" s="79">
        <f t="shared" si="27"/>
        <v>4.4000000000000004</v>
      </c>
      <c r="AF114" s="79">
        <f>'Lack of Coping Capacity'!H116</f>
        <v>5.7</v>
      </c>
      <c r="AG114" s="137">
        <f>'Lack of Coping Capacity'!D116</f>
        <v>5.0999999999999996</v>
      </c>
      <c r="AH114" s="137">
        <f>'Lack of Coping Capacity'!G116</f>
        <v>6.3</v>
      </c>
      <c r="AI114" s="79">
        <f>'Lack of Coping Capacity'!AA116</f>
        <v>2.8</v>
      </c>
      <c r="AJ114" s="137">
        <f>'Lack of Coping Capacity'!M116</f>
        <v>2.1</v>
      </c>
      <c r="AK114" s="137">
        <f>'Lack of Coping Capacity'!R116</f>
        <v>3</v>
      </c>
      <c r="AL114" s="137">
        <f>'Lack of Coping Capacity'!Z116</f>
        <v>3.4</v>
      </c>
      <c r="AM114" s="82">
        <f>'Imputed and missing data hidden'!BU112</f>
        <v>4</v>
      </c>
      <c r="AN114" s="83">
        <f t="shared" si="28"/>
        <v>7.8431372549019607E-2</v>
      </c>
      <c r="AO114" s="82" t="str">
        <f t="shared" si="29"/>
        <v>YES</v>
      </c>
      <c r="AP114" s="84">
        <f>'Indicator Date hidden2'!BV113</f>
        <v>0.11940298507462686</v>
      </c>
    </row>
    <row r="115" spans="1:42">
      <c r="A115" s="77" t="str">
        <f>'Indicator Data'!A117</f>
        <v>Micronesia</v>
      </c>
      <c r="B115" s="77" t="str">
        <f>'Indicator Data'!B117</f>
        <v>FSM</v>
      </c>
      <c r="C115" s="79">
        <f t="shared" si="23"/>
        <v>3.4</v>
      </c>
      <c r="D115" s="79" t="str">
        <f t="shared" si="22"/>
        <v>Medium</v>
      </c>
      <c r="E115" s="80">
        <f t="shared" si="24"/>
        <v>92</v>
      </c>
      <c r="F115" s="81">
        <f>VLOOKUP($B115,'Lack of Reliability Index'!$A$2:$H$192,8,FALSE)</f>
        <v>8</v>
      </c>
      <c r="G115" s="79">
        <f t="shared" si="25"/>
        <v>1.7</v>
      </c>
      <c r="H115" s="79">
        <f>'Hazard &amp; Exposure'!CW117</f>
        <v>3.2</v>
      </c>
      <c r="I115" s="85">
        <f>'Hazard &amp; Exposure'!AL117</f>
        <v>0.1</v>
      </c>
      <c r="J115" s="85">
        <f>'Hazard &amp; Exposure'!AM117</f>
        <v>0</v>
      </c>
      <c r="K115" s="85">
        <f>'Hazard &amp; Exposure'!AN117</f>
        <v>5.9</v>
      </c>
      <c r="L115" s="85">
        <f>'Hazard &amp; Exposure'!AO117</f>
        <v>2.2999999999999998</v>
      </c>
      <c r="M115" s="85">
        <f>'Hazard &amp; Exposure'!AP117</f>
        <v>3.1</v>
      </c>
      <c r="N115" s="85">
        <f>'Hazard &amp; Exposure'!AS117</f>
        <v>6</v>
      </c>
      <c r="O115" s="85">
        <f>'Hazard &amp; Exposure'!CV117</f>
        <v>2.7</v>
      </c>
      <c r="P115" s="79">
        <f>'Hazard &amp; Exposure'!CZ117</f>
        <v>0</v>
      </c>
      <c r="Q115" s="85">
        <f>'Hazard &amp; Exposure'!CX117</f>
        <v>0</v>
      </c>
      <c r="R115" s="85">
        <f>'Hazard &amp; Exposure'!CY117</f>
        <v>0</v>
      </c>
      <c r="S115" s="79">
        <f t="shared" si="26"/>
        <v>4.5999999999999996</v>
      </c>
      <c r="T115" s="79">
        <f>Vulnerability!O117</f>
        <v>5.4</v>
      </c>
      <c r="U115" s="132">
        <f>Vulnerability!E117</f>
        <v>5.3</v>
      </c>
      <c r="V115" s="132">
        <f>Vulnerability!H117</f>
        <v>3.8</v>
      </c>
      <c r="W115" s="132">
        <f>Vulnerability!N117</f>
        <v>7.2</v>
      </c>
      <c r="X115" s="79">
        <f>Vulnerability!AM117</f>
        <v>3.8</v>
      </c>
      <c r="Y115" s="132">
        <f>Vulnerability!T117</f>
        <v>0</v>
      </c>
      <c r="Z115" s="131">
        <f>Vulnerability!AB117</f>
        <v>2.2999999999999998</v>
      </c>
      <c r="AA115" s="131">
        <f>Vulnerability!AE117</f>
        <v>1.9</v>
      </c>
      <c r="AB115" s="131">
        <f>Vulnerability!AH117</f>
        <v>10</v>
      </c>
      <c r="AC115" s="131">
        <f>Vulnerability!AK117</f>
        <v>5</v>
      </c>
      <c r="AD115" s="132">
        <f>Vulnerability!AL117</f>
        <v>6.3</v>
      </c>
      <c r="AE115" s="79">
        <f t="shared" si="27"/>
        <v>5</v>
      </c>
      <c r="AF115" s="79">
        <f>'Lack of Coping Capacity'!H117</f>
        <v>5.0999999999999996</v>
      </c>
      <c r="AG115" s="137">
        <f>'Lack of Coping Capacity'!D117</f>
        <v>6</v>
      </c>
      <c r="AH115" s="137">
        <f>'Lack of Coping Capacity'!G117</f>
        <v>4.2</v>
      </c>
      <c r="AI115" s="79">
        <f>'Lack of Coping Capacity'!AA117</f>
        <v>4.8</v>
      </c>
      <c r="AJ115" s="137">
        <f>'Lack of Coping Capacity'!M117</f>
        <v>5.6</v>
      </c>
      <c r="AK115" s="137">
        <f>'Lack of Coping Capacity'!R117</f>
        <v>2.6</v>
      </c>
      <c r="AL115" s="137">
        <f>'Lack of Coping Capacity'!Z117</f>
        <v>6.1</v>
      </c>
      <c r="AM115" s="82">
        <f>'Imputed and missing data hidden'!BU113</f>
        <v>17</v>
      </c>
      <c r="AN115" s="83">
        <f t="shared" si="28"/>
        <v>0.33333333333333331</v>
      </c>
      <c r="AO115" s="82" t="str">
        <f t="shared" si="29"/>
        <v/>
      </c>
      <c r="AP115" s="84">
        <f>'Indicator Date hidden2'!BV114</f>
        <v>0.84905660377358494</v>
      </c>
    </row>
    <row r="116" spans="1:42">
      <c r="A116" s="77" t="str">
        <f>'Indicator Data'!A118</f>
        <v>Moldova Republic of</v>
      </c>
      <c r="B116" s="77" t="str">
        <f>'Indicator Data'!B118</f>
        <v>MDA</v>
      </c>
      <c r="C116" s="79">
        <f t="shared" si="23"/>
        <v>3.1</v>
      </c>
      <c r="D116" s="79" t="str">
        <f t="shared" si="22"/>
        <v>Low</v>
      </c>
      <c r="E116" s="80">
        <f t="shared" si="24"/>
        <v>103</v>
      </c>
      <c r="F116" s="81">
        <f>VLOOKUP($B116,'Lack of Reliability Index'!$A$2:$H$192,8,FALSE)</f>
        <v>4.2243386243386238</v>
      </c>
      <c r="G116" s="79">
        <f t="shared" si="25"/>
        <v>1.8</v>
      </c>
      <c r="H116" s="79">
        <f>'Hazard &amp; Exposure'!CW118</f>
        <v>3.3</v>
      </c>
      <c r="I116" s="85">
        <f>'Hazard &amp; Exposure'!AL118</f>
        <v>6</v>
      </c>
      <c r="J116" s="85">
        <f>'Hazard &amp; Exposure'!AM118</f>
        <v>4.5999999999999996</v>
      </c>
      <c r="K116" s="85">
        <f>'Hazard &amp; Exposure'!AN118</f>
        <v>0</v>
      </c>
      <c r="L116" s="85">
        <f>'Hazard &amp; Exposure'!AO118</f>
        <v>0</v>
      </c>
      <c r="M116" s="85">
        <f>'Hazard &amp; Exposure'!AP118</f>
        <v>0</v>
      </c>
      <c r="N116" s="85">
        <f>'Hazard &amp; Exposure'!AS118</f>
        <v>5.2</v>
      </c>
      <c r="O116" s="85">
        <f>'Hazard &amp; Exposure'!CV118</f>
        <v>4.3</v>
      </c>
      <c r="P116" s="79">
        <f>'Hazard &amp; Exposure'!CZ118</f>
        <v>0.1</v>
      </c>
      <c r="Q116" s="85">
        <f>'Hazard &amp; Exposure'!CX118</f>
        <v>0.1</v>
      </c>
      <c r="R116" s="85">
        <f>'Hazard &amp; Exposure'!CY118</f>
        <v>0</v>
      </c>
      <c r="S116" s="79">
        <f t="shared" si="26"/>
        <v>4.0999999999999996</v>
      </c>
      <c r="T116" s="79">
        <f>Vulnerability!O118</f>
        <v>3</v>
      </c>
      <c r="U116" s="132">
        <f>Vulnerability!E118</f>
        <v>2.4</v>
      </c>
      <c r="V116" s="132">
        <f>Vulnerability!H118</f>
        <v>1.2</v>
      </c>
      <c r="W116" s="132">
        <f>Vulnerability!N118</f>
        <v>6</v>
      </c>
      <c r="X116" s="79">
        <f>Vulnerability!AM118</f>
        <v>5</v>
      </c>
      <c r="Y116" s="132">
        <f>Vulnerability!T118</f>
        <v>7.4</v>
      </c>
      <c r="Z116" s="131">
        <f>Vulnerability!AB118</f>
        <v>1.1000000000000001</v>
      </c>
      <c r="AA116" s="131">
        <f>Vulnerability!AE118</f>
        <v>0.8</v>
      </c>
      <c r="AB116" s="131">
        <f>Vulnerability!AH118</f>
        <v>0</v>
      </c>
      <c r="AC116" s="131">
        <f>Vulnerability!AK118</f>
        <v>2</v>
      </c>
      <c r="AD116" s="132">
        <f>Vulnerability!AL118</f>
        <v>1</v>
      </c>
      <c r="AE116" s="79">
        <f t="shared" si="27"/>
        <v>4.2</v>
      </c>
      <c r="AF116" s="79">
        <f>'Lack of Coping Capacity'!H118</f>
        <v>6</v>
      </c>
      <c r="AG116" s="137">
        <f>'Lack of Coping Capacity'!D118</f>
        <v>6.2</v>
      </c>
      <c r="AH116" s="137">
        <f>'Lack of Coping Capacity'!G118</f>
        <v>5.7</v>
      </c>
      <c r="AI116" s="79">
        <f>'Lack of Coping Capacity'!AA118</f>
        <v>1.7</v>
      </c>
      <c r="AJ116" s="137">
        <f>'Lack of Coping Capacity'!M118</f>
        <v>1.9</v>
      </c>
      <c r="AK116" s="137">
        <f>'Lack of Coping Capacity'!R118</f>
        <v>1.1000000000000001</v>
      </c>
      <c r="AL116" s="137">
        <f>'Lack of Coping Capacity'!Z118</f>
        <v>2.1</v>
      </c>
      <c r="AM116" s="82">
        <f>'Imputed and missing data hidden'!BU114</f>
        <v>6</v>
      </c>
      <c r="AN116" s="83">
        <f t="shared" si="28"/>
        <v>0.11764705882352941</v>
      </c>
      <c r="AO116" s="82" t="str">
        <f t="shared" si="29"/>
        <v/>
      </c>
      <c r="AP116" s="84">
        <f>'Indicator Date hidden2'!BV115</f>
        <v>0.49206349206349204</v>
      </c>
    </row>
    <row r="117" spans="1:42">
      <c r="A117" s="77" t="str">
        <f>'Indicator Data'!A119</f>
        <v>Mongolia</v>
      </c>
      <c r="B117" s="77" t="str">
        <f>'Indicator Data'!B119</f>
        <v>MNG</v>
      </c>
      <c r="C117" s="79">
        <f t="shared" si="23"/>
        <v>2.9</v>
      </c>
      <c r="D117" s="79" t="str">
        <f t="shared" si="22"/>
        <v>Low</v>
      </c>
      <c r="E117" s="80">
        <f t="shared" si="24"/>
        <v>115</v>
      </c>
      <c r="F117" s="81">
        <f>VLOOKUP($B117,'Lack of Reliability Index'!$A$2:$H$192,8,FALSE)</f>
        <v>2.1171717171717175</v>
      </c>
      <c r="G117" s="79">
        <f t="shared" si="25"/>
        <v>1.6</v>
      </c>
      <c r="H117" s="79">
        <f>'Hazard &amp; Exposure'!CW119</f>
        <v>2.9</v>
      </c>
      <c r="I117" s="85">
        <f>'Hazard &amp; Exposure'!AL119</f>
        <v>2.1</v>
      </c>
      <c r="J117" s="85">
        <f>'Hazard &amp; Exposure'!AM119</f>
        <v>6.7</v>
      </c>
      <c r="K117" s="85">
        <f>'Hazard &amp; Exposure'!AN119</f>
        <v>0</v>
      </c>
      <c r="L117" s="85">
        <f>'Hazard &amp; Exposure'!AO119</f>
        <v>0</v>
      </c>
      <c r="M117" s="85">
        <f>'Hazard &amp; Exposure'!AP119</f>
        <v>0</v>
      </c>
      <c r="N117" s="85">
        <f>'Hazard &amp; Exposure'!AS119</f>
        <v>6.2</v>
      </c>
      <c r="O117" s="85">
        <f>'Hazard &amp; Exposure'!CV119</f>
        <v>1.8</v>
      </c>
      <c r="P117" s="79">
        <f>'Hazard &amp; Exposure'!CZ119</f>
        <v>0.1</v>
      </c>
      <c r="Q117" s="85">
        <f>'Hazard &amp; Exposure'!CX119</f>
        <v>0.1</v>
      </c>
      <c r="R117" s="85">
        <f>'Hazard &amp; Exposure'!CY119</f>
        <v>0</v>
      </c>
      <c r="S117" s="79">
        <f t="shared" si="26"/>
        <v>3.4</v>
      </c>
      <c r="T117" s="79">
        <f>Vulnerability!O119</f>
        <v>3.4</v>
      </c>
      <c r="U117" s="132">
        <f>Vulnerability!E119</f>
        <v>4.4000000000000004</v>
      </c>
      <c r="V117" s="132">
        <f>Vulnerability!H119</f>
        <v>2.8</v>
      </c>
      <c r="W117" s="132">
        <f>Vulnerability!N119</f>
        <v>1.8</v>
      </c>
      <c r="X117" s="79">
        <f>Vulnerability!AM119</f>
        <v>3.3</v>
      </c>
      <c r="Y117" s="132">
        <f>Vulnerability!T119</f>
        <v>0</v>
      </c>
      <c r="Z117" s="131">
        <f>Vulnerability!AB119</f>
        <v>2.8</v>
      </c>
      <c r="AA117" s="131">
        <f>Vulnerability!AE119</f>
        <v>0.7</v>
      </c>
      <c r="AB117" s="131">
        <f>Vulnerability!AH119</f>
        <v>10</v>
      </c>
      <c r="AC117" s="131">
        <f>Vulnerability!AK119</f>
        <v>1.2</v>
      </c>
      <c r="AD117" s="132">
        <f>Vulnerability!AL119</f>
        <v>5.6</v>
      </c>
      <c r="AE117" s="79">
        <f t="shared" si="27"/>
        <v>4.5</v>
      </c>
      <c r="AF117" s="79">
        <f>'Lack of Coping Capacity'!H119</f>
        <v>5.7</v>
      </c>
      <c r="AG117" s="137">
        <f>'Lack of Coping Capacity'!D119</f>
        <v>5.0999999999999996</v>
      </c>
      <c r="AH117" s="137">
        <f>'Lack of Coping Capacity'!G119</f>
        <v>6.3</v>
      </c>
      <c r="AI117" s="79">
        <f>'Lack of Coping Capacity'!AA119</f>
        <v>3</v>
      </c>
      <c r="AJ117" s="137">
        <f>'Lack of Coping Capacity'!M119</f>
        <v>1.3</v>
      </c>
      <c r="AK117" s="137">
        <f>'Lack of Coping Capacity'!R119</f>
        <v>5.4</v>
      </c>
      <c r="AL117" s="137">
        <f>'Lack of Coping Capacity'!Z119</f>
        <v>2.2000000000000002</v>
      </c>
      <c r="AM117" s="82">
        <f>'Imputed and missing data hidden'!BU115</f>
        <v>4</v>
      </c>
      <c r="AN117" s="83">
        <f t="shared" si="28"/>
        <v>7.8431372549019607E-2</v>
      </c>
      <c r="AO117" s="82" t="str">
        <f t="shared" si="29"/>
        <v/>
      </c>
      <c r="AP117" s="84">
        <f>'Indicator Date hidden2'!BV116</f>
        <v>0.19696969696969696</v>
      </c>
    </row>
    <row r="118" spans="1:42">
      <c r="A118" s="77" t="str">
        <f>'Indicator Data'!A120</f>
        <v>Montenegro</v>
      </c>
      <c r="B118" s="77" t="str">
        <f>'Indicator Data'!B120</f>
        <v>MNE</v>
      </c>
      <c r="C118" s="79">
        <f t="shared" si="23"/>
        <v>2.8</v>
      </c>
      <c r="D118" s="79" t="str">
        <f t="shared" si="22"/>
        <v>Low</v>
      </c>
      <c r="E118" s="80">
        <f t="shared" si="24"/>
        <v>123</v>
      </c>
      <c r="F118" s="81">
        <f>VLOOKUP($B118,'Lack of Reliability Index'!$A$2:$H$192,8,FALSE)</f>
        <v>2.5</v>
      </c>
      <c r="G118" s="79">
        <f t="shared" si="25"/>
        <v>1.8</v>
      </c>
      <c r="H118" s="79">
        <f>'Hazard &amp; Exposure'!CW120</f>
        <v>3.2</v>
      </c>
      <c r="I118" s="85">
        <f>'Hazard &amp; Exposure'!AL120</f>
        <v>5.5</v>
      </c>
      <c r="J118" s="85">
        <f>'Hazard &amp; Exposure'!AM120</f>
        <v>1.3</v>
      </c>
      <c r="K118" s="85">
        <f>'Hazard &amp; Exposure'!AN120</f>
        <v>6.1</v>
      </c>
      <c r="L118" s="85">
        <f>'Hazard &amp; Exposure'!AO120</f>
        <v>0</v>
      </c>
      <c r="M118" s="85">
        <f>'Hazard &amp; Exposure'!AP120</f>
        <v>3</v>
      </c>
      <c r="N118" s="85">
        <f>'Hazard &amp; Exposure'!AS120</f>
        <v>2.1</v>
      </c>
      <c r="O118" s="85">
        <f>'Hazard &amp; Exposure'!CV120</f>
        <v>2.4</v>
      </c>
      <c r="P118" s="79">
        <f>'Hazard &amp; Exposure'!CZ120</f>
        <v>0.1</v>
      </c>
      <c r="Q118" s="85">
        <f>'Hazard &amp; Exposure'!CX120</f>
        <v>0.1</v>
      </c>
      <c r="R118" s="85">
        <f>'Hazard &amp; Exposure'!CY120</f>
        <v>0</v>
      </c>
      <c r="S118" s="79">
        <f t="shared" si="26"/>
        <v>4.0999999999999996</v>
      </c>
      <c r="T118" s="79">
        <f>Vulnerability!O120</f>
        <v>2.4</v>
      </c>
      <c r="U118" s="132">
        <f>Vulnerability!E120</f>
        <v>1.9</v>
      </c>
      <c r="V118" s="132">
        <f>Vulnerability!H120</f>
        <v>1.9</v>
      </c>
      <c r="W118" s="132">
        <f>Vulnerability!N120</f>
        <v>4</v>
      </c>
      <c r="X118" s="79">
        <f>Vulnerability!AM120</f>
        <v>5.4</v>
      </c>
      <c r="Y118" s="132">
        <f>Vulnerability!T120</f>
        <v>8.1</v>
      </c>
      <c r="Z118" s="131">
        <f>Vulnerability!AB120</f>
        <v>0.2</v>
      </c>
      <c r="AA118" s="131">
        <f>Vulnerability!AE120</f>
        <v>0.5</v>
      </c>
      <c r="AB118" s="131">
        <f>Vulnerability!AH120</f>
        <v>0</v>
      </c>
      <c r="AC118" s="131">
        <f>Vulnerability!AK120</f>
        <v>0.4</v>
      </c>
      <c r="AD118" s="132">
        <f>Vulnerability!AL120</f>
        <v>0.3</v>
      </c>
      <c r="AE118" s="79">
        <f t="shared" si="27"/>
        <v>3.1</v>
      </c>
      <c r="AF118" s="79">
        <f>'Lack of Coping Capacity'!H120</f>
        <v>4.7</v>
      </c>
      <c r="AG118" s="137">
        <f>'Lack of Coping Capacity'!D120</f>
        <v>4</v>
      </c>
      <c r="AH118" s="137">
        <f>'Lack of Coping Capacity'!G120</f>
        <v>5.3</v>
      </c>
      <c r="AI118" s="79">
        <f>'Lack of Coping Capacity'!AA120</f>
        <v>1.1000000000000001</v>
      </c>
      <c r="AJ118" s="137">
        <f>'Lack of Coping Capacity'!M120</f>
        <v>0.4</v>
      </c>
      <c r="AK118" s="137">
        <f>'Lack of Coping Capacity'!R120</f>
        <v>0.7</v>
      </c>
      <c r="AL118" s="137">
        <f>'Lack of Coping Capacity'!Z120</f>
        <v>2.2999999999999998</v>
      </c>
      <c r="AM118" s="82">
        <f>'Imputed and missing data hidden'!BU116</f>
        <v>5</v>
      </c>
      <c r="AN118" s="83">
        <f t="shared" si="28"/>
        <v>9.8039215686274508E-2</v>
      </c>
      <c r="AO118" s="82" t="str">
        <f t="shared" si="29"/>
        <v/>
      </c>
      <c r="AP118" s="84">
        <f>'Indicator Date hidden2'!BV117</f>
        <v>0.21875</v>
      </c>
    </row>
    <row r="119" spans="1:42">
      <c r="A119" s="77" t="str">
        <f>'Indicator Data'!A121</f>
        <v>Morocco</v>
      </c>
      <c r="B119" s="77" t="str">
        <f>'Indicator Data'!B121</f>
        <v>MAR</v>
      </c>
      <c r="C119" s="79">
        <f t="shared" si="23"/>
        <v>3.7</v>
      </c>
      <c r="D119" s="79" t="str">
        <f t="shared" si="22"/>
        <v>Medium</v>
      </c>
      <c r="E119" s="80">
        <f t="shared" si="24"/>
        <v>79</v>
      </c>
      <c r="F119" s="81">
        <f>VLOOKUP($B119,'Lack of Reliability Index'!$A$2:$H$192,8,FALSE)</f>
        <v>2.5082125603864736</v>
      </c>
      <c r="G119" s="79">
        <f t="shared" si="25"/>
        <v>3.4</v>
      </c>
      <c r="H119" s="79">
        <f>'Hazard &amp; Exposure'!CW121</f>
        <v>4.3</v>
      </c>
      <c r="I119" s="85">
        <f>'Hazard &amp; Exposure'!AL121</f>
        <v>4.4000000000000004</v>
      </c>
      <c r="J119" s="85">
        <f>'Hazard &amp; Exposure'!AM121</f>
        <v>5</v>
      </c>
      <c r="K119" s="85">
        <f>'Hazard &amp; Exposure'!AN121</f>
        <v>4.5</v>
      </c>
      <c r="L119" s="85">
        <f>'Hazard &amp; Exposure'!AO121</f>
        <v>0</v>
      </c>
      <c r="M119" s="85">
        <f>'Hazard &amp; Exposure'!AP121</f>
        <v>5</v>
      </c>
      <c r="N119" s="85">
        <f>'Hazard &amp; Exposure'!AS121</f>
        <v>6.4</v>
      </c>
      <c r="O119" s="85">
        <f>'Hazard &amp; Exposure'!CV121</f>
        <v>3.5</v>
      </c>
      <c r="P119" s="79">
        <f>'Hazard &amp; Exposure'!CZ121</f>
        <v>2.4</v>
      </c>
      <c r="Q119" s="85">
        <f>'Hazard &amp; Exposure'!CX121</f>
        <v>2.8</v>
      </c>
      <c r="R119" s="85">
        <f>'Hazard &amp; Exposure'!CY121</f>
        <v>2</v>
      </c>
      <c r="S119" s="79">
        <f t="shared" si="26"/>
        <v>3.2</v>
      </c>
      <c r="T119" s="79">
        <f>Vulnerability!O121</f>
        <v>4</v>
      </c>
      <c r="U119" s="132">
        <f>Vulnerability!E121</f>
        <v>4.7</v>
      </c>
      <c r="V119" s="132">
        <f>Vulnerability!H121</f>
        <v>4.8</v>
      </c>
      <c r="W119" s="132">
        <f>Vulnerability!N121</f>
        <v>1.6</v>
      </c>
      <c r="X119" s="79">
        <f>Vulnerability!AM121</f>
        <v>2.2999999999999998</v>
      </c>
      <c r="Y119" s="132">
        <f>Vulnerability!T121</f>
        <v>3.5</v>
      </c>
      <c r="Z119" s="131">
        <f>Vulnerability!AB121</f>
        <v>0.5</v>
      </c>
      <c r="AA119" s="131">
        <f>Vulnerability!AE121</f>
        <v>1</v>
      </c>
      <c r="AB119" s="131">
        <f>Vulnerability!AH121</f>
        <v>1.1000000000000001</v>
      </c>
      <c r="AC119" s="131">
        <f>Vulnerability!AK121</f>
        <v>1</v>
      </c>
      <c r="AD119" s="132">
        <f>Vulnerability!AL121</f>
        <v>0.9</v>
      </c>
      <c r="AE119" s="79">
        <f t="shared" si="27"/>
        <v>4.7</v>
      </c>
      <c r="AF119" s="79">
        <f>'Lack of Coping Capacity'!H121</f>
        <v>5.7</v>
      </c>
      <c r="AG119" s="137">
        <f>'Lack of Coping Capacity'!D121</f>
        <v>5.6</v>
      </c>
      <c r="AH119" s="137">
        <f>'Lack of Coping Capacity'!G121</f>
        <v>5.8</v>
      </c>
      <c r="AI119" s="79">
        <f>'Lack of Coping Capacity'!AA121</f>
        <v>3.4</v>
      </c>
      <c r="AJ119" s="137">
        <f>'Lack of Coping Capacity'!M121</f>
        <v>2.2000000000000002</v>
      </c>
      <c r="AK119" s="137">
        <f>'Lack of Coping Capacity'!R121</f>
        <v>3.7</v>
      </c>
      <c r="AL119" s="137">
        <f>'Lack of Coping Capacity'!Z121</f>
        <v>4.4000000000000004</v>
      </c>
      <c r="AM119" s="82">
        <f>'Imputed and missing data hidden'!BU117</f>
        <v>1</v>
      </c>
      <c r="AN119" s="83">
        <f t="shared" si="28"/>
        <v>1.9607843137254902E-2</v>
      </c>
      <c r="AO119" s="82" t="str">
        <f t="shared" si="29"/>
        <v/>
      </c>
      <c r="AP119" s="84">
        <f>'Indicator Date hidden2'!BV118</f>
        <v>0.42028985507246375</v>
      </c>
    </row>
    <row r="120" spans="1:42">
      <c r="A120" s="77" t="str">
        <f>'Indicator Data'!A122</f>
        <v>Mozambique</v>
      </c>
      <c r="B120" s="77" t="str">
        <f>'Indicator Data'!B122</f>
        <v>MOZ</v>
      </c>
      <c r="C120" s="79">
        <f t="shared" si="23"/>
        <v>6.9</v>
      </c>
      <c r="D120" s="79" t="str">
        <f t="shared" si="22"/>
        <v>Very High</v>
      </c>
      <c r="E120" s="80">
        <f t="shared" si="24"/>
        <v>16</v>
      </c>
      <c r="F120" s="81">
        <f>VLOOKUP($B120,'Lack of Reliability Index'!$A$2:$H$192,8,FALSE)</f>
        <v>1.1904761904761898</v>
      </c>
      <c r="G120" s="79">
        <f t="shared" si="25"/>
        <v>7.2</v>
      </c>
      <c r="H120" s="79">
        <f>'Hazard &amp; Exposure'!CW122</f>
        <v>5.0999999999999996</v>
      </c>
      <c r="I120" s="85">
        <f>'Hazard &amp; Exposure'!AL122</f>
        <v>3.4</v>
      </c>
      <c r="J120" s="85">
        <f>'Hazard &amp; Exposure'!AM122</f>
        <v>6.1</v>
      </c>
      <c r="K120" s="85">
        <f>'Hazard &amp; Exposure'!AN122</f>
        <v>3.8</v>
      </c>
      <c r="L120" s="85">
        <f>'Hazard &amp; Exposure'!AO122</f>
        <v>2.7</v>
      </c>
      <c r="M120" s="85">
        <f>'Hazard &amp; Exposure'!AP122</f>
        <v>5.6</v>
      </c>
      <c r="N120" s="85">
        <f>'Hazard &amp; Exposure'!AS122</f>
        <v>6.3</v>
      </c>
      <c r="O120" s="85">
        <f>'Hazard &amp; Exposure'!CV122</f>
        <v>6.8</v>
      </c>
      <c r="P120" s="79">
        <f>'Hazard &amp; Exposure'!CZ122</f>
        <v>8.6</v>
      </c>
      <c r="Q120" s="85">
        <f>'Hazard &amp; Exposure'!CX122</f>
        <v>9.6</v>
      </c>
      <c r="R120" s="85">
        <f>'Hazard &amp; Exposure'!CY122</f>
        <v>7</v>
      </c>
      <c r="S120" s="79">
        <f t="shared" si="26"/>
        <v>7.4</v>
      </c>
      <c r="T120" s="79">
        <f>Vulnerability!O122</f>
        <v>7.4</v>
      </c>
      <c r="U120" s="132">
        <f>Vulnerability!E122</f>
        <v>9.1999999999999993</v>
      </c>
      <c r="V120" s="132">
        <f>Vulnerability!H122</f>
        <v>6.4</v>
      </c>
      <c r="W120" s="132">
        <f>Vulnerability!N122</f>
        <v>4.8</v>
      </c>
      <c r="X120" s="79">
        <f>Vulnerability!AM122</f>
        <v>7.4</v>
      </c>
      <c r="Y120" s="132">
        <f>Vulnerability!T122</f>
        <v>7.9</v>
      </c>
      <c r="Z120" s="131">
        <f>Vulnerability!AB122</f>
        <v>8.1999999999999993</v>
      </c>
      <c r="AA120" s="131">
        <f>Vulnerability!AE122</f>
        <v>4.3</v>
      </c>
      <c r="AB120" s="131">
        <f>Vulnerability!AH122</f>
        <v>7.6</v>
      </c>
      <c r="AC120" s="131">
        <f>Vulnerability!AK122</f>
        <v>6.7</v>
      </c>
      <c r="AD120" s="132">
        <f>Vulnerability!AL122</f>
        <v>6.9</v>
      </c>
      <c r="AE120" s="79">
        <f t="shared" si="27"/>
        <v>6.2</v>
      </c>
      <c r="AF120" s="79">
        <f>'Lack of Coping Capacity'!H122</f>
        <v>4.5999999999999996</v>
      </c>
      <c r="AG120" s="137">
        <f>'Lack of Coping Capacity'!D122</f>
        <v>2.1</v>
      </c>
      <c r="AH120" s="137">
        <f>'Lack of Coping Capacity'!G122</f>
        <v>7</v>
      </c>
      <c r="AI120" s="79">
        <f>'Lack of Coping Capacity'!AA122</f>
        <v>7.4</v>
      </c>
      <c r="AJ120" s="137">
        <f>'Lack of Coping Capacity'!M122</f>
        <v>7.6</v>
      </c>
      <c r="AK120" s="137">
        <f>'Lack of Coping Capacity'!R122</f>
        <v>8</v>
      </c>
      <c r="AL120" s="137">
        <f>'Lack of Coping Capacity'!Z122</f>
        <v>6.6</v>
      </c>
      <c r="AM120" s="82">
        <f>'Imputed and missing data hidden'!BU118</f>
        <v>1</v>
      </c>
      <c r="AN120" s="83">
        <f t="shared" si="28"/>
        <v>1.9607843137254902E-2</v>
      </c>
      <c r="AO120" s="82" t="str">
        <f t="shared" si="29"/>
        <v>YES</v>
      </c>
      <c r="AP120" s="84">
        <f>'Indicator Date hidden2'!BV119</f>
        <v>0.12857142857142856</v>
      </c>
    </row>
    <row r="121" spans="1:42">
      <c r="A121" s="77" t="str">
        <f>'Indicator Data'!A123</f>
        <v>Myanmar</v>
      </c>
      <c r="B121" s="77" t="str">
        <f>'Indicator Data'!B123</f>
        <v>MMR</v>
      </c>
      <c r="C121" s="79">
        <f t="shared" si="23"/>
        <v>7.2</v>
      </c>
      <c r="D121" s="79" t="str">
        <f t="shared" si="22"/>
        <v>Very High</v>
      </c>
      <c r="E121" s="80">
        <f t="shared" si="24"/>
        <v>11</v>
      </c>
      <c r="F121" s="81">
        <f>VLOOKUP($B121,'Lack of Reliability Index'!$A$2:$H$192,8,FALSE)</f>
        <v>3.4509803921568638</v>
      </c>
      <c r="G121" s="79">
        <f t="shared" si="25"/>
        <v>9</v>
      </c>
      <c r="H121" s="79">
        <f>'Hazard &amp; Exposure'!CW123</f>
        <v>7.2</v>
      </c>
      <c r="I121" s="85">
        <f>'Hazard &amp; Exposure'!AL123</f>
        <v>8.1999999999999993</v>
      </c>
      <c r="J121" s="85">
        <f>'Hazard &amp; Exposure'!AM123</f>
        <v>8.8000000000000007</v>
      </c>
      <c r="K121" s="85">
        <f>'Hazard &amp; Exposure'!AN123</f>
        <v>8.3000000000000007</v>
      </c>
      <c r="L121" s="85">
        <f>'Hazard &amp; Exposure'!AO123</f>
        <v>5.8</v>
      </c>
      <c r="M121" s="85">
        <f>'Hazard &amp; Exposure'!AP123</f>
        <v>8</v>
      </c>
      <c r="N121" s="85">
        <f>'Hazard &amp; Exposure'!AS123</f>
        <v>0.9</v>
      </c>
      <c r="O121" s="85">
        <f>'Hazard &amp; Exposure'!CV123</f>
        <v>6.6</v>
      </c>
      <c r="P121" s="79">
        <f>'Hazard &amp; Exposure'!CZ123</f>
        <v>10</v>
      </c>
      <c r="Q121" s="85">
        <f>'Hazard &amp; Exposure'!CX123</f>
        <v>10</v>
      </c>
      <c r="R121" s="85">
        <f>'Hazard &amp; Exposure'!CY123</f>
        <v>10</v>
      </c>
      <c r="S121" s="79">
        <f t="shared" si="26"/>
        <v>6.2</v>
      </c>
      <c r="T121" s="79">
        <f>Vulnerability!O123</f>
        <v>4.9000000000000004</v>
      </c>
      <c r="U121" s="132">
        <f>Vulnerability!E123</f>
        <v>7.2</v>
      </c>
      <c r="V121" s="132">
        <f>Vulnerability!H123</f>
        <v>3.9</v>
      </c>
      <c r="W121" s="132">
        <f>Vulnerability!N123</f>
        <v>1.1000000000000001</v>
      </c>
      <c r="X121" s="79">
        <f>Vulnerability!AM123</f>
        <v>7.3</v>
      </c>
      <c r="Y121" s="132">
        <f>Vulnerability!T123</f>
        <v>9.4</v>
      </c>
      <c r="Z121" s="131">
        <f>Vulnerability!AB123</f>
        <v>3.8</v>
      </c>
      <c r="AA121" s="131">
        <f>Vulnerability!AE123</f>
        <v>3.7</v>
      </c>
      <c r="AB121" s="131">
        <f>Vulnerability!AH123</f>
        <v>0.1</v>
      </c>
      <c r="AC121" s="131">
        <f>Vulnerability!AK123</f>
        <v>2</v>
      </c>
      <c r="AD121" s="132">
        <f>Vulnerability!AL123</f>
        <v>2.5</v>
      </c>
      <c r="AE121" s="79">
        <f t="shared" si="27"/>
        <v>6.6</v>
      </c>
      <c r="AF121" s="79">
        <f>'Lack of Coping Capacity'!H123</f>
        <v>7.7</v>
      </c>
      <c r="AG121" s="137">
        <f>'Lack of Coping Capacity'!D123</f>
        <v>7.1</v>
      </c>
      <c r="AH121" s="137">
        <f>'Lack of Coping Capacity'!G123</f>
        <v>8.1999999999999993</v>
      </c>
      <c r="AI121" s="79">
        <f>'Lack of Coping Capacity'!AA123</f>
        <v>5.0999999999999996</v>
      </c>
      <c r="AJ121" s="137">
        <f>'Lack of Coping Capacity'!M123</f>
        <v>3.8</v>
      </c>
      <c r="AK121" s="137">
        <f>'Lack of Coping Capacity'!R123</f>
        <v>5.3</v>
      </c>
      <c r="AL121" s="137">
        <f>'Lack of Coping Capacity'!Z123</f>
        <v>6.3</v>
      </c>
      <c r="AM121" s="82">
        <f>'Imputed and missing data hidden'!BU119</f>
        <v>3</v>
      </c>
      <c r="AN121" s="83">
        <f t="shared" si="28"/>
        <v>5.8823529411764705E-2</v>
      </c>
      <c r="AO121" s="82" t="str">
        <f t="shared" si="29"/>
        <v>YES</v>
      </c>
      <c r="AP121" s="84">
        <f>'Indicator Date hidden2'!BV120</f>
        <v>0.36764705882352944</v>
      </c>
    </row>
    <row r="122" spans="1:42">
      <c r="A122" s="77" t="str">
        <f>'Indicator Data'!A124</f>
        <v>Namibia</v>
      </c>
      <c r="B122" s="77" t="str">
        <f>'Indicator Data'!B124</f>
        <v>NAM</v>
      </c>
      <c r="C122" s="79">
        <f t="shared" si="23"/>
        <v>4</v>
      </c>
      <c r="D122" s="79" t="str">
        <f t="shared" si="22"/>
        <v>Medium</v>
      </c>
      <c r="E122" s="80">
        <f t="shared" si="24"/>
        <v>71</v>
      </c>
      <c r="F122" s="81">
        <f>VLOOKUP($B122,'Lack of Reliability Index'!$A$2:$H$192,8,FALSE)</f>
        <v>3.2761904761904761</v>
      </c>
      <c r="G122" s="79">
        <f t="shared" si="25"/>
        <v>2.2999999999999998</v>
      </c>
      <c r="H122" s="79">
        <f>'Hazard &amp; Exposure'!CW124</f>
        <v>4.0999999999999996</v>
      </c>
      <c r="I122" s="85">
        <f>'Hazard &amp; Exposure'!AL124</f>
        <v>0.1</v>
      </c>
      <c r="J122" s="85">
        <f>'Hazard &amp; Exposure'!AM124</f>
        <v>5.0999999999999996</v>
      </c>
      <c r="K122" s="85">
        <f>'Hazard &amp; Exposure'!AN124</f>
        <v>0</v>
      </c>
      <c r="L122" s="85">
        <f>'Hazard &amp; Exposure'!AO124</f>
        <v>0</v>
      </c>
      <c r="M122" s="85">
        <f>'Hazard &amp; Exposure'!AP124</f>
        <v>1.2</v>
      </c>
      <c r="N122" s="85">
        <f>'Hazard &amp; Exposure'!AS124</f>
        <v>9.4</v>
      </c>
      <c r="O122" s="85">
        <f>'Hazard &amp; Exposure'!CV124</f>
        <v>4.9000000000000004</v>
      </c>
      <c r="P122" s="79">
        <f>'Hazard &amp; Exposure'!CZ124</f>
        <v>0.1</v>
      </c>
      <c r="Q122" s="85">
        <f>'Hazard &amp; Exposure'!CX124</f>
        <v>0.1</v>
      </c>
      <c r="R122" s="85">
        <f>'Hazard &amp; Exposure'!CY124</f>
        <v>0</v>
      </c>
      <c r="S122" s="79">
        <f t="shared" si="26"/>
        <v>5.7</v>
      </c>
      <c r="T122" s="79">
        <f>Vulnerability!O124</f>
        <v>6</v>
      </c>
      <c r="U122" s="132">
        <f>Vulnerability!E124</f>
        <v>7.3</v>
      </c>
      <c r="V122" s="132">
        <f>Vulnerability!H124</f>
        <v>7.3</v>
      </c>
      <c r="W122" s="132">
        <f>Vulnerability!N124</f>
        <v>2</v>
      </c>
      <c r="X122" s="79">
        <f>Vulnerability!AM124</f>
        <v>5.4</v>
      </c>
      <c r="Y122" s="132">
        <f>Vulnerability!T124</f>
        <v>3.5</v>
      </c>
      <c r="Z122" s="131">
        <f>Vulnerability!AB124</f>
        <v>5</v>
      </c>
      <c r="AA122" s="131">
        <f>Vulnerability!AE124</f>
        <v>2.9</v>
      </c>
      <c r="AB122" s="131">
        <f>Vulnerability!AH124</f>
        <v>10</v>
      </c>
      <c r="AC122" s="131">
        <f>Vulnerability!AK124</f>
        <v>5.7</v>
      </c>
      <c r="AD122" s="132">
        <f>Vulnerability!AL124</f>
        <v>6.9</v>
      </c>
      <c r="AE122" s="79">
        <f t="shared" si="27"/>
        <v>4.9000000000000004</v>
      </c>
      <c r="AF122" s="79">
        <f>'Lack of Coping Capacity'!H124</f>
        <v>4.7</v>
      </c>
      <c r="AG122" s="137">
        <f>'Lack of Coping Capacity'!D124</f>
        <v>4.3</v>
      </c>
      <c r="AH122" s="137">
        <f>'Lack of Coping Capacity'!G124</f>
        <v>5</v>
      </c>
      <c r="AI122" s="79">
        <f>'Lack of Coping Capacity'!AA124</f>
        <v>5.0999999999999996</v>
      </c>
      <c r="AJ122" s="137">
        <f>'Lack of Coping Capacity'!M124</f>
        <v>3.8</v>
      </c>
      <c r="AK122" s="137">
        <f>'Lack of Coping Capacity'!R124</f>
        <v>6.4</v>
      </c>
      <c r="AL122" s="137">
        <f>'Lack of Coping Capacity'!Z124</f>
        <v>5.2</v>
      </c>
      <c r="AM122" s="82">
        <f>'Imputed and missing data hidden'!BU120</f>
        <v>0</v>
      </c>
      <c r="AN122" s="83">
        <f t="shared" si="28"/>
        <v>0</v>
      </c>
      <c r="AO122" s="82" t="str">
        <f t="shared" si="29"/>
        <v/>
      </c>
      <c r="AP122" s="84">
        <f>'Indicator Date hidden2'!BV121</f>
        <v>0.61428571428571432</v>
      </c>
    </row>
    <row r="123" spans="1:42">
      <c r="A123" s="77" t="str">
        <f>'Indicator Data'!A125</f>
        <v>Nauru</v>
      </c>
      <c r="B123" s="77" t="str">
        <f>'Indicator Data'!B125</f>
        <v>NRU</v>
      </c>
      <c r="C123" s="79">
        <f t="shared" si="23"/>
        <v>2.6</v>
      </c>
      <c r="D123" s="79" t="str">
        <f t="shared" si="22"/>
        <v>Low</v>
      </c>
      <c r="E123" s="80">
        <f t="shared" si="24"/>
        <v>131</v>
      </c>
      <c r="F123" s="81">
        <f>VLOOKUP($B123,'Lack of Reliability Index'!$A$2:$H$192,8,FALSE)</f>
        <v>8</v>
      </c>
      <c r="G123" s="79">
        <f t="shared" si="25"/>
        <v>0.9</v>
      </c>
      <c r="H123" s="79">
        <f>'Hazard &amp; Exposure'!CW125</f>
        <v>1.8</v>
      </c>
      <c r="I123" s="85">
        <f>'Hazard &amp; Exposure'!AL125</f>
        <v>0.1</v>
      </c>
      <c r="J123" s="85">
        <f>'Hazard &amp; Exposure'!AM125</f>
        <v>0</v>
      </c>
      <c r="K123" s="85">
        <f>'Hazard &amp; Exposure'!AN125</f>
        <v>6</v>
      </c>
      <c r="L123" s="85">
        <f>'Hazard &amp; Exposure'!AO125</f>
        <v>0</v>
      </c>
      <c r="M123" s="85">
        <f>'Hazard &amp; Exposure'!AP125</f>
        <v>0</v>
      </c>
      <c r="N123" s="85">
        <f>'Hazard &amp; Exposure'!AS125</f>
        <v>0</v>
      </c>
      <c r="O123" s="85">
        <f>'Hazard &amp; Exposure'!CV125</f>
        <v>3.9</v>
      </c>
      <c r="P123" s="79">
        <f>'Hazard &amp; Exposure'!CZ125</f>
        <v>0</v>
      </c>
      <c r="Q123" s="85">
        <f>'Hazard &amp; Exposure'!CX125</f>
        <v>0</v>
      </c>
      <c r="R123" s="85">
        <f>'Hazard &amp; Exposure'!CY125</f>
        <v>0</v>
      </c>
      <c r="S123" s="79">
        <f t="shared" si="26"/>
        <v>4</v>
      </c>
      <c r="T123" s="79">
        <f>Vulnerability!O125</f>
        <v>5</v>
      </c>
      <c r="U123" s="132">
        <f>Vulnerability!E125</f>
        <v>4.0999999999999996</v>
      </c>
      <c r="V123" s="132">
        <f>Vulnerability!H125</f>
        <v>1.9</v>
      </c>
      <c r="W123" s="132">
        <f>Vulnerability!N125</f>
        <v>9.6999999999999993</v>
      </c>
      <c r="X123" s="79">
        <f>Vulnerability!AM125</f>
        <v>2.8</v>
      </c>
      <c r="Y123" s="132">
        <f>Vulnerability!T125</f>
        <v>1.6</v>
      </c>
      <c r="Z123" s="131">
        <f>Vulnerability!AB125</f>
        <v>6.6</v>
      </c>
      <c r="AA123" s="131">
        <f>Vulnerability!AE125</f>
        <v>2</v>
      </c>
      <c r="AB123" s="131">
        <f>Vulnerability!AH125</f>
        <v>0</v>
      </c>
      <c r="AC123" s="131">
        <f>Vulnerability!AK125</f>
        <v>5</v>
      </c>
      <c r="AD123" s="132">
        <f>Vulnerability!AL125</f>
        <v>3.8</v>
      </c>
      <c r="AE123" s="79">
        <f t="shared" si="27"/>
        <v>4.9000000000000004</v>
      </c>
      <c r="AF123" s="79">
        <f>'Lack of Coping Capacity'!H125</f>
        <v>6.4</v>
      </c>
      <c r="AG123" s="137">
        <f>'Lack of Coping Capacity'!D125</f>
        <v>8.1</v>
      </c>
      <c r="AH123" s="137">
        <f>'Lack of Coping Capacity'!G125</f>
        <v>4.5999999999999996</v>
      </c>
      <c r="AI123" s="79">
        <f>'Lack of Coping Capacity'!AA125</f>
        <v>2.8</v>
      </c>
      <c r="AJ123" s="137">
        <f>'Lack of Coping Capacity'!M125</f>
        <v>2.6</v>
      </c>
      <c r="AK123" s="137">
        <f>'Lack of Coping Capacity'!R125</f>
        <v>1.3</v>
      </c>
      <c r="AL123" s="137">
        <f>'Lack of Coping Capacity'!Z125</f>
        <v>4.4000000000000004</v>
      </c>
      <c r="AM123" s="82">
        <f>'Imputed and missing data hidden'!BU121</f>
        <v>21</v>
      </c>
      <c r="AN123" s="83">
        <f t="shared" si="28"/>
        <v>0.41176470588235292</v>
      </c>
      <c r="AO123" s="82" t="str">
        <f t="shared" si="29"/>
        <v/>
      </c>
      <c r="AP123" s="84">
        <f>'Indicator Date hidden2'!BV122</f>
        <v>0.78260869565217395</v>
      </c>
    </row>
    <row r="124" spans="1:42">
      <c r="A124" s="77" t="str">
        <f>'Indicator Data'!A126</f>
        <v>Nepal</v>
      </c>
      <c r="B124" s="77" t="str">
        <f>'Indicator Data'!B126</f>
        <v>NPL</v>
      </c>
      <c r="C124" s="79">
        <f t="shared" si="23"/>
        <v>4.0999999999999996</v>
      </c>
      <c r="D124" s="79" t="str">
        <f t="shared" si="22"/>
        <v>Medium</v>
      </c>
      <c r="E124" s="80">
        <f t="shared" si="24"/>
        <v>65</v>
      </c>
      <c r="F124" s="81">
        <f>VLOOKUP($B124,'Lack of Reliability Index'!$A$2:$H$192,8,FALSE)</f>
        <v>2.5254901960784304</v>
      </c>
      <c r="G124" s="79">
        <f t="shared" si="25"/>
        <v>3</v>
      </c>
      <c r="H124" s="79">
        <f>'Hazard &amp; Exposure'!CW126</f>
        <v>5.0999999999999996</v>
      </c>
      <c r="I124" s="85">
        <f>'Hazard &amp; Exposure'!AL126</f>
        <v>9.8000000000000007</v>
      </c>
      <c r="J124" s="85">
        <f>'Hazard &amp; Exposure'!AM126</f>
        <v>6.9</v>
      </c>
      <c r="K124" s="85">
        <f>'Hazard &amp; Exposure'!AN126</f>
        <v>0</v>
      </c>
      <c r="L124" s="85">
        <f>'Hazard &amp; Exposure'!AO126</f>
        <v>0</v>
      </c>
      <c r="M124" s="85">
        <f>'Hazard &amp; Exposure'!AP126</f>
        <v>0</v>
      </c>
      <c r="N124" s="85">
        <f>'Hazard &amp; Exposure'!AS126</f>
        <v>3.1</v>
      </c>
      <c r="O124" s="85">
        <f>'Hazard &amp; Exposure'!CV126</f>
        <v>6.5</v>
      </c>
      <c r="P124" s="79">
        <f>'Hazard &amp; Exposure'!CZ126</f>
        <v>0.2</v>
      </c>
      <c r="Q124" s="85">
        <f>'Hazard &amp; Exposure'!CX126</f>
        <v>0.3</v>
      </c>
      <c r="R124" s="85">
        <f>'Hazard &amp; Exposure'!CY126</f>
        <v>0</v>
      </c>
      <c r="S124" s="79">
        <f t="shared" si="26"/>
        <v>4.2</v>
      </c>
      <c r="T124" s="79">
        <f>Vulnerability!O126</f>
        <v>5.4</v>
      </c>
      <c r="U124" s="132">
        <f>Vulnerability!E126</f>
        <v>6.5</v>
      </c>
      <c r="V124" s="132">
        <f>Vulnerability!H126</f>
        <v>4.3</v>
      </c>
      <c r="W124" s="132">
        <f>Vulnerability!N126</f>
        <v>4.2</v>
      </c>
      <c r="X124" s="79">
        <f>Vulnerability!AM126</f>
        <v>2.8</v>
      </c>
      <c r="Y124" s="132">
        <f>Vulnerability!T126</f>
        <v>3.7</v>
      </c>
      <c r="Z124" s="131">
        <f>Vulnerability!AB126</f>
        <v>2.4</v>
      </c>
      <c r="AA124" s="131">
        <f>Vulnerability!AE126</f>
        <v>3.1</v>
      </c>
      <c r="AB124" s="131">
        <f>Vulnerability!AH126</f>
        <v>0.6</v>
      </c>
      <c r="AC124" s="131">
        <f>Vulnerability!AK126</f>
        <v>1.5</v>
      </c>
      <c r="AD124" s="132">
        <f>Vulnerability!AL126</f>
        <v>1.9</v>
      </c>
      <c r="AE124" s="79">
        <f t="shared" si="27"/>
        <v>5.3</v>
      </c>
      <c r="AF124" s="79">
        <f>'Lack of Coping Capacity'!H126</f>
        <v>6.1</v>
      </c>
      <c r="AG124" s="137">
        <f>'Lack of Coping Capacity'!D126</f>
        <v>5.4</v>
      </c>
      <c r="AH124" s="137">
        <f>'Lack of Coping Capacity'!G126</f>
        <v>6.7</v>
      </c>
      <c r="AI124" s="79">
        <f>'Lack of Coping Capacity'!AA126</f>
        <v>4.4000000000000004</v>
      </c>
      <c r="AJ124" s="137">
        <f>'Lack of Coping Capacity'!M126</f>
        <v>3.7</v>
      </c>
      <c r="AK124" s="137">
        <f>'Lack of Coping Capacity'!R126</f>
        <v>4.2</v>
      </c>
      <c r="AL124" s="137">
        <f>'Lack of Coping Capacity'!Z126</f>
        <v>5.3</v>
      </c>
      <c r="AM124" s="82">
        <f>'Imputed and missing data hidden'!BU122</f>
        <v>3</v>
      </c>
      <c r="AN124" s="83">
        <f t="shared" si="28"/>
        <v>5.8823529411764705E-2</v>
      </c>
      <c r="AO124" s="82" t="str">
        <f t="shared" si="29"/>
        <v/>
      </c>
      <c r="AP124" s="84">
        <f>'Indicator Date hidden2'!BV123</f>
        <v>0.3235294117647059</v>
      </c>
    </row>
    <row r="125" spans="1:42">
      <c r="A125" s="77" t="str">
        <f>'Indicator Data'!A127</f>
        <v>Netherlands</v>
      </c>
      <c r="B125" s="77" t="str">
        <f>'Indicator Data'!B127</f>
        <v>NLD</v>
      </c>
      <c r="C125" s="79">
        <f t="shared" si="23"/>
        <v>2.2000000000000002</v>
      </c>
      <c r="D125" s="79" t="str">
        <f t="shared" si="22"/>
        <v>Low</v>
      </c>
      <c r="E125" s="80">
        <f t="shared" si="24"/>
        <v>154</v>
      </c>
      <c r="F125" s="81">
        <f>VLOOKUP($B125,'Lack of Reliability Index'!$A$2:$H$192,8,FALSE)</f>
        <v>4.5649717514124291</v>
      </c>
      <c r="G125" s="79">
        <f t="shared" si="25"/>
        <v>2.9</v>
      </c>
      <c r="H125" s="79">
        <f>'Hazard &amp; Exposure'!CW127</f>
        <v>5</v>
      </c>
      <c r="I125" s="85">
        <f>'Hazard &amp; Exposure'!AL127</f>
        <v>1.8</v>
      </c>
      <c r="J125" s="85">
        <f>'Hazard &amp; Exposure'!AM127</f>
        <v>8.6</v>
      </c>
      <c r="K125" s="85">
        <f>'Hazard &amp; Exposure'!AN127</f>
        <v>0</v>
      </c>
      <c r="L125" s="85">
        <f>'Hazard &amp; Exposure'!AO127</f>
        <v>0</v>
      </c>
      <c r="M125" s="85">
        <f>'Hazard &amp; Exposure'!AP127</f>
        <v>10</v>
      </c>
      <c r="N125" s="85">
        <f>'Hazard &amp; Exposure'!AS127</f>
        <v>0.4</v>
      </c>
      <c r="O125" s="85">
        <f>'Hazard &amp; Exposure'!CV127</f>
        <v>1.9</v>
      </c>
      <c r="P125" s="79">
        <f>'Hazard &amp; Exposure'!CZ127</f>
        <v>0.1</v>
      </c>
      <c r="Q125" s="85">
        <f>'Hazard &amp; Exposure'!CX127</f>
        <v>0.1</v>
      </c>
      <c r="R125" s="85">
        <f>'Hazard &amp; Exposure'!CY127</f>
        <v>0</v>
      </c>
      <c r="S125" s="79">
        <f t="shared" si="26"/>
        <v>2.7</v>
      </c>
      <c r="T125" s="79">
        <f>Vulnerability!O127</f>
        <v>0.1</v>
      </c>
      <c r="U125" s="132">
        <f>Vulnerability!E127</f>
        <v>0</v>
      </c>
      <c r="V125" s="132">
        <f>Vulnerability!H127</f>
        <v>0.3</v>
      </c>
      <c r="W125" s="132">
        <f>Vulnerability!N127</f>
        <v>0.1</v>
      </c>
      <c r="X125" s="79">
        <f>Vulnerability!AM127</f>
        <v>4.7</v>
      </c>
      <c r="Y125" s="132">
        <f>Vulnerability!T127</f>
        <v>7.3</v>
      </c>
      <c r="Z125" s="131">
        <f>Vulnerability!AB127</f>
        <v>0.1</v>
      </c>
      <c r="AA125" s="131">
        <f>Vulnerability!AE127</f>
        <v>0.3</v>
      </c>
      <c r="AB125" s="131">
        <f>Vulnerability!AH127</f>
        <v>0</v>
      </c>
      <c r="AC125" s="131">
        <f>Vulnerability!AK127</f>
        <v>1.1000000000000001</v>
      </c>
      <c r="AD125" s="132">
        <f>Vulnerability!AL127</f>
        <v>0.4</v>
      </c>
      <c r="AE125" s="79">
        <f t="shared" si="27"/>
        <v>1.3</v>
      </c>
      <c r="AF125" s="79">
        <f>'Lack of Coping Capacity'!H127</f>
        <v>1.9</v>
      </c>
      <c r="AG125" s="137">
        <f>'Lack of Coping Capacity'!D127</f>
        <v>1.7</v>
      </c>
      <c r="AH125" s="137">
        <f>'Lack of Coping Capacity'!G127</f>
        <v>2</v>
      </c>
      <c r="AI125" s="79">
        <f>'Lack of Coping Capacity'!AA127</f>
        <v>0.7</v>
      </c>
      <c r="AJ125" s="137">
        <f>'Lack of Coping Capacity'!M127</f>
        <v>1.6</v>
      </c>
      <c r="AK125" s="137">
        <f>'Lack of Coping Capacity'!R127</f>
        <v>0.1</v>
      </c>
      <c r="AL125" s="137">
        <f>'Lack of Coping Capacity'!Z127</f>
        <v>0.4</v>
      </c>
      <c r="AM125" s="82">
        <f>'Imputed and missing data hidden'!BU123</f>
        <v>10</v>
      </c>
      <c r="AN125" s="83">
        <f t="shared" si="28"/>
        <v>0.19607843137254902</v>
      </c>
      <c r="AO125" s="82" t="str">
        <f t="shared" si="29"/>
        <v/>
      </c>
      <c r="AP125" s="84">
        <f>'Indicator Date hidden2'!BV124</f>
        <v>0.3559322033898305</v>
      </c>
    </row>
    <row r="126" spans="1:42">
      <c r="A126" s="77" t="str">
        <f>'Indicator Data'!A128</f>
        <v>New Zealand</v>
      </c>
      <c r="B126" s="77" t="str">
        <f>'Indicator Data'!B128</f>
        <v>NZL</v>
      </c>
      <c r="C126" s="79">
        <f t="shared" si="23"/>
        <v>1.5</v>
      </c>
      <c r="D126" s="79" t="str">
        <f t="shared" si="22"/>
        <v>Very Low</v>
      </c>
      <c r="E126" s="80">
        <f t="shared" si="24"/>
        <v>183</v>
      </c>
      <c r="F126" s="81">
        <f>VLOOKUP($B126,'Lack of Reliability Index'!$A$2:$H$192,8,FALSE)</f>
        <v>3.1172413793103457</v>
      </c>
      <c r="G126" s="79">
        <f t="shared" si="25"/>
        <v>2.1</v>
      </c>
      <c r="H126" s="79">
        <f>'Hazard &amp; Exposure'!CW128</f>
        <v>3.8</v>
      </c>
      <c r="I126" s="85">
        <f>'Hazard &amp; Exposure'!AL128</f>
        <v>6</v>
      </c>
      <c r="J126" s="85">
        <f>'Hazard &amp; Exposure'!AM128</f>
        <v>3.7</v>
      </c>
      <c r="K126" s="85">
        <f>'Hazard &amp; Exposure'!AN128</f>
        <v>5.4</v>
      </c>
      <c r="L126" s="85">
        <f>'Hazard &amp; Exposure'!AO128</f>
        <v>1.8</v>
      </c>
      <c r="M126" s="85">
        <f>'Hazard &amp; Exposure'!AP128</f>
        <v>4.4000000000000004</v>
      </c>
      <c r="N126" s="85">
        <f>'Hazard &amp; Exposure'!AS128</f>
        <v>1.8</v>
      </c>
      <c r="O126" s="85">
        <f>'Hazard &amp; Exposure'!CV128</f>
        <v>2.4</v>
      </c>
      <c r="P126" s="79">
        <f>'Hazard &amp; Exposure'!CZ128</f>
        <v>0</v>
      </c>
      <c r="Q126" s="85">
        <f>'Hazard &amp; Exposure'!CX128</f>
        <v>0</v>
      </c>
      <c r="R126" s="85">
        <f>'Hazard &amp; Exposure'!CY128</f>
        <v>0</v>
      </c>
      <c r="S126" s="79">
        <f t="shared" si="26"/>
        <v>0.9</v>
      </c>
      <c r="T126" s="79">
        <f>Vulnerability!O128</f>
        <v>0.3</v>
      </c>
      <c r="U126" s="132">
        <f>Vulnerability!E128</f>
        <v>0</v>
      </c>
      <c r="V126" s="132">
        <f>Vulnerability!H128</f>
        <v>1.1000000000000001</v>
      </c>
      <c r="W126" s="132">
        <f>Vulnerability!N128</f>
        <v>0.1</v>
      </c>
      <c r="X126" s="79">
        <f>Vulnerability!AM128</f>
        <v>1.5</v>
      </c>
      <c r="Y126" s="132">
        <f>Vulnerability!T128</f>
        <v>2.4</v>
      </c>
      <c r="Z126" s="131">
        <f>Vulnerability!AB128</f>
        <v>0.1</v>
      </c>
      <c r="AA126" s="131">
        <f>Vulnerability!AE128</f>
        <v>0.4</v>
      </c>
      <c r="AB126" s="131">
        <f>Vulnerability!AH128</f>
        <v>0.2</v>
      </c>
      <c r="AC126" s="131">
        <f>Vulnerability!AK128</f>
        <v>0.9</v>
      </c>
      <c r="AD126" s="132">
        <f>Vulnerability!AL128</f>
        <v>0.4</v>
      </c>
      <c r="AE126" s="79">
        <f t="shared" si="27"/>
        <v>1.9</v>
      </c>
      <c r="AF126" s="79">
        <f>'Lack of Coping Capacity'!H128</f>
        <v>2.2999999999999998</v>
      </c>
      <c r="AG126" s="137">
        <f>'Lack of Coping Capacity'!D128</f>
        <v>2.6</v>
      </c>
      <c r="AH126" s="137">
        <f>'Lack of Coping Capacity'!G128</f>
        <v>1.9</v>
      </c>
      <c r="AI126" s="79">
        <f>'Lack of Coping Capacity'!AA128</f>
        <v>1.5</v>
      </c>
      <c r="AJ126" s="137">
        <f>'Lack of Coping Capacity'!M128</f>
        <v>1.6</v>
      </c>
      <c r="AK126" s="137">
        <f>'Lack of Coping Capacity'!R128</f>
        <v>2</v>
      </c>
      <c r="AL126" s="137">
        <f>'Lack of Coping Capacity'!Z128</f>
        <v>0.9</v>
      </c>
      <c r="AM126" s="82">
        <f>'Imputed and missing data hidden'!BU124</f>
        <v>11</v>
      </c>
      <c r="AN126" s="83">
        <f t="shared" si="28"/>
        <v>0.21568627450980393</v>
      </c>
      <c r="AO126" s="82" t="str">
        <f t="shared" si="29"/>
        <v/>
      </c>
      <c r="AP126" s="84">
        <f>'Indicator Date hidden2'!BV125</f>
        <v>3.4482758620689655E-2</v>
      </c>
    </row>
    <row r="127" spans="1:42">
      <c r="A127" s="77" t="str">
        <f>'Indicator Data'!A129</f>
        <v>Nicaragua</v>
      </c>
      <c r="B127" s="77" t="str">
        <f>'Indicator Data'!B129</f>
        <v>NIC</v>
      </c>
      <c r="C127" s="79">
        <f t="shared" si="23"/>
        <v>4.3</v>
      </c>
      <c r="D127" s="79" t="str">
        <f t="shared" si="22"/>
        <v>Medium</v>
      </c>
      <c r="E127" s="80">
        <f t="shared" si="24"/>
        <v>56</v>
      </c>
      <c r="F127" s="81">
        <f>VLOOKUP($B127,'Lack of Reliability Index'!$A$2:$H$192,8,FALSE)</f>
        <v>5.3333333333333339</v>
      </c>
      <c r="G127" s="79">
        <f t="shared" si="25"/>
        <v>3.6</v>
      </c>
      <c r="H127" s="79">
        <f>'Hazard &amp; Exposure'!CW129</f>
        <v>5.9</v>
      </c>
      <c r="I127" s="85">
        <f>'Hazard &amp; Exposure'!AL129</f>
        <v>8.1999999999999993</v>
      </c>
      <c r="J127" s="85">
        <f>'Hazard &amp; Exposure'!AM129</f>
        <v>5</v>
      </c>
      <c r="K127" s="85">
        <f>'Hazard &amp; Exposure'!AN129</f>
        <v>7.2</v>
      </c>
      <c r="L127" s="85">
        <f>'Hazard &amp; Exposure'!AO129</f>
        <v>4.2</v>
      </c>
      <c r="M127" s="85">
        <f>'Hazard &amp; Exposure'!AP129</f>
        <v>4.3</v>
      </c>
      <c r="N127" s="85">
        <f>'Hazard &amp; Exposure'!AS129</f>
        <v>4</v>
      </c>
      <c r="O127" s="85">
        <f>'Hazard &amp; Exposure'!CV129</f>
        <v>6.4</v>
      </c>
      <c r="P127" s="79">
        <f>'Hazard &amp; Exposure'!CZ129</f>
        <v>0.2</v>
      </c>
      <c r="Q127" s="85">
        <f>'Hazard &amp; Exposure'!CX129</f>
        <v>0.3</v>
      </c>
      <c r="R127" s="85">
        <f>'Hazard &amp; Exposure'!CY129</f>
        <v>0</v>
      </c>
      <c r="S127" s="79">
        <f t="shared" si="26"/>
        <v>4.2</v>
      </c>
      <c r="T127" s="79">
        <f>Vulnerability!O129</f>
        <v>5.9</v>
      </c>
      <c r="U127" s="132">
        <f>Vulnerability!E129</f>
        <v>5.9</v>
      </c>
      <c r="V127" s="132">
        <f>Vulnerability!H129</f>
        <v>5.3</v>
      </c>
      <c r="W127" s="132">
        <f>Vulnerability!N129</f>
        <v>6.4</v>
      </c>
      <c r="X127" s="79">
        <f>Vulnerability!AM129</f>
        <v>1.9</v>
      </c>
      <c r="Y127" s="132">
        <f>Vulnerability!T129</f>
        <v>1.8</v>
      </c>
      <c r="Z127" s="131">
        <f>Vulnerability!AB129</f>
        <v>1</v>
      </c>
      <c r="AA127" s="131">
        <f>Vulnerability!AE129</f>
        <v>1.1000000000000001</v>
      </c>
      <c r="AB127" s="131">
        <f>Vulnerability!AH129</f>
        <v>0</v>
      </c>
      <c r="AC127" s="131">
        <f>Vulnerability!AK129</f>
        <v>4.7</v>
      </c>
      <c r="AD127" s="132">
        <f>Vulnerability!AL129</f>
        <v>1.9</v>
      </c>
      <c r="AE127" s="79">
        <f t="shared" si="27"/>
        <v>5.4</v>
      </c>
      <c r="AF127" s="79">
        <f>'Lack of Coping Capacity'!H129</f>
        <v>6.2</v>
      </c>
      <c r="AG127" s="137">
        <f>'Lack of Coping Capacity'!D129</f>
        <v>4.7</v>
      </c>
      <c r="AH127" s="137">
        <f>'Lack of Coping Capacity'!G129</f>
        <v>7.7</v>
      </c>
      <c r="AI127" s="79">
        <f>'Lack of Coping Capacity'!AA129</f>
        <v>4.4000000000000004</v>
      </c>
      <c r="AJ127" s="137">
        <f>'Lack of Coping Capacity'!M129</f>
        <v>3.6</v>
      </c>
      <c r="AK127" s="137">
        <f>'Lack of Coping Capacity'!R129</f>
        <v>5.0999999999999996</v>
      </c>
      <c r="AL127" s="137">
        <f>'Lack of Coping Capacity'!Z129</f>
        <v>4.5</v>
      </c>
      <c r="AM127" s="82">
        <f>'Imputed and missing data hidden'!BU125</f>
        <v>5</v>
      </c>
      <c r="AN127" s="83">
        <f t="shared" si="28"/>
        <v>9.8039215686274508E-2</v>
      </c>
      <c r="AO127" s="82" t="str">
        <f t="shared" si="29"/>
        <v/>
      </c>
      <c r="AP127" s="84">
        <f>'Indicator Date hidden2'!BV126</f>
        <v>0.89393939393939392</v>
      </c>
    </row>
    <row r="128" spans="1:42">
      <c r="A128" s="77" t="str">
        <f>'Indicator Data'!A130</f>
        <v>Niger</v>
      </c>
      <c r="B128" s="77" t="str">
        <f>'Indicator Data'!B130</f>
        <v>NER</v>
      </c>
      <c r="C128" s="79">
        <f t="shared" si="23"/>
        <v>7.3</v>
      </c>
      <c r="D128" s="79" t="str">
        <f t="shared" si="22"/>
        <v>Very High</v>
      </c>
      <c r="E128" s="80">
        <f t="shared" si="24"/>
        <v>9</v>
      </c>
      <c r="F128" s="81">
        <f>VLOOKUP($B128,'Lack of Reliability Index'!$A$2:$H$192,8,FALSE)</f>
        <v>2.1690821256038646</v>
      </c>
      <c r="G128" s="79">
        <f t="shared" si="25"/>
        <v>7.2</v>
      </c>
      <c r="H128" s="79">
        <f>'Hazard &amp; Exposure'!CW130</f>
        <v>3.8</v>
      </c>
      <c r="I128" s="85">
        <f>'Hazard &amp; Exposure'!AL130</f>
        <v>0.1</v>
      </c>
      <c r="J128" s="85">
        <f>'Hazard &amp; Exposure'!AM130</f>
        <v>6.6</v>
      </c>
      <c r="K128" s="85">
        <f>'Hazard &amp; Exposure'!AN130</f>
        <v>0</v>
      </c>
      <c r="L128" s="85">
        <f>'Hazard &amp; Exposure'!AO130</f>
        <v>0</v>
      </c>
      <c r="M128" s="85">
        <f>'Hazard &amp; Exposure'!AP130</f>
        <v>0</v>
      </c>
      <c r="N128" s="85">
        <f>'Hazard &amp; Exposure'!AS130</f>
        <v>7</v>
      </c>
      <c r="O128" s="85">
        <f>'Hazard &amp; Exposure'!CV130</f>
        <v>7.3</v>
      </c>
      <c r="P128" s="79">
        <f>'Hazard &amp; Exposure'!CZ130</f>
        <v>9</v>
      </c>
      <c r="Q128" s="85">
        <f>'Hazard &amp; Exposure'!CX130</f>
        <v>9.8000000000000007</v>
      </c>
      <c r="R128" s="85">
        <f>'Hazard &amp; Exposure'!CY130</f>
        <v>7.8</v>
      </c>
      <c r="S128" s="79">
        <f t="shared" si="26"/>
        <v>7.3</v>
      </c>
      <c r="T128" s="79">
        <f>Vulnerability!O130</f>
        <v>7.5</v>
      </c>
      <c r="U128" s="132">
        <f>Vulnerability!E130</f>
        <v>10</v>
      </c>
      <c r="V128" s="132">
        <f>Vulnerability!H130</f>
        <v>5.0999999999999996</v>
      </c>
      <c r="W128" s="132">
        <f>Vulnerability!N130</f>
        <v>4.8</v>
      </c>
      <c r="X128" s="79">
        <f>Vulnerability!AM130</f>
        <v>7.1</v>
      </c>
      <c r="Y128" s="132">
        <f>Vulnerability!T130</f>
        <v>8.3000000000000007</v>
      </c>
      <c r="Z128" s="131">
        <f>Vulnerability!AB130</f>
        <v>3.5</v>
      </c>
      <c r="AA128" s="131">
        <f>Vulnerability!AE130</f>
        <v>8.4</v>
      </c>
      <c r="AB128" s="131">
        <f>Vulnerability!AH130</f>
        <v>4.5999999999999996</v>
      </c>
      <c r="AC128" s="131">
        <f>Vulnerability!AK130</f>
        <v>3.4</v>
      </c>
      <c r="AD128" s="132">
        <f>Vulnerability!AL130</f>
        <v>5.4</v>
      </c>
      <c r="AE128" s="79">
        <f t="shared" si="27"/>
        <v>7.4</v>
      </c>
      <c r="AF128" s="79">
        <f>'Lack of Coping Capacity'!H130</f>
        <v>5.9</v>
      </c>
      <c r="AG128" s="137">
        <f>'Lack of Coping Capacity'!D130</f>
        <v>5.2</v>
      </c>
      <c r="AH128" s="137">
        <f>'Lack of Coping Capacity'!G130</f>
        <v>6.6</v>
      </c>
      <c r="AI128" s="79">
        <f>'Lack of Coping Capacity'!AA130</f>
        <v>8.4</v>
      </c>
      <c r="AJ128" s="137">
        <f>'Lack of Coping Capacity'!M130</f>
        <v>8.1999999999999993</v>
      </c>
      <c r="AK128" s="137">
        <f>'Lack of Coping Capacity'!R130</f>
        <v>9.6999999999999993</v>
      </c>
      <c r="AL128" s="137">
        <f>'Lack of Coping Capacity'!Z130</f>
        <v>7.4</v>
      </c>
      <c r="AM128" s="82">
        <f>'Imputed and missing data hidden'!BU126</f>
        <v>1</v>
      </c>
      <c r="AN128" s="83">
        <f t="shared" si="28"/>
        <v>1.9607843137254902E-2</v>
      </c>
      <c r="AO128" s="82" t="str">
        <f t="shared" si="29"/>
        <v>YES</v>
      </c>
      <c r="AP128" s="84">
        <f>'Indicator Date hidden2'!BV127</f>
        <v>0.27536231884057971</v>
      </c>
    </row>
    <row r="129" spans="1:42">
      <c r="A129" s="77" t="str">
        <f>'Indicator Data'!A131</f>
        <v>Nigeria</v>
      </c>
      <c r="B129" s="77" t="str">
        <f>'Indicator Data'!B131</f>
        <v>NGA</v>
      </c>
      <c r="C129" s="79">
        <f t="shared" si="23"/>
        <v>6.8</v>
      </c>
      <c r="D129" s="79" t="str">
        <f t="shared" si="22"/>
        <v>High</v>
      </c>
      <c r="E129" s="80">
        <f t="shared" si="24"/>
        <v>17</v>
      </c>
      <c r="F129" s="81">
        <f>VLOOKUP($B129,'Lack of Reliability Index'!$A$2:$H$192,8,FALSE)</f>
        <v>1.4761904761904745</v>
      </c>
      <c r="G129" s="79">
        <f t="shared" si="25"/>
        <v>8.5</v>
      </c>
      <c r="H129" s="79">
        <f>'Hazard &amp; Exposure'!CW131</f>
        <v>4.8</v>
      </c>
      <c r="I129" s="85">
        <f>'Hazard &amp; Exposure'!AL131</f>
        <v>0.1</v>
      </c>
      <c r="J129" s="85">
        <f>'Hazard &amp; Exposure'!AM131</f>
        <v>8.1999999999999993</v>
      </c>
      <c r="K129" s="85">
        <f>'Hazard &amp; Exposure'!AN131</f>
        <v>0</v>
      </c>
      <c r="L129" s="85">
        <f>'Hazard &amp; Exposure'!AO131</f>
        <v>0</v>
      </c>
      <c r="M129" s="85">
        <f>'Hazard &amp; Exposure'!AP131</f>
        <v>6.5</v>
      </c>
      <c r="N129" s="85">
        <f>'Hazard &amp; Exposure'!AS131</f>
        <v>3.1</v>
      </c>
      <c r="O129" s="85">
        <f>'Hazard &amp; Exposure'!CV131</f>
        <v>8.3000000000000007</v>
      </c>
      <c r="P129" s="79">
        <f>'Hazard &amp; Exposure'!CZ131</f>
        <v>10</v>
      </c>
      <c r="Q129" s="85">
        <f>'Hazard &amp; Exposure'!CX131</f>
        <v>10</v>
      </c>
      <c r="R129" s="85">
        <f>'Hazard &amp; Exposure'!CY131</f>
        <v>10</v>
      </c>
      <c r="S129" s="79">
        <f t="shared" si="26"/>
        <v>6.2</v>
      </c>
      <c r="T129" s="79">
        <f>Vulnerability!O131</f>
        <v>5.6</v>
      </c>
      <c r="U129" s="132">
        <f>Vulnerability!E131</f>
        <v>7.7</v>
      </c>
      <c r="V129" s="132">
        <f>Vulnerability!H131</f>
        <v>5.8</v>
      </c>
      <c r="W129" s="132">
        <f>Vulnerability!N131</f>
        <v>1.1000000000000001</v>
      </c>
      <c r="X129" s="79">
        <f>Vulnerability!AM131</f>
        <v>6.8</v>
      </c>
      <c r="Y129" s="132">
        <f>Vulnerability!T131</f>
        <v>8.1</v>
      </c>
      <c r="Z129" s="131">
        <f>Vulnerability!AB131</f>
        <v>5.3</v>
      </c>
      <c r="AA129" s="131">
        <f>Vulnerability!AE131</f>
        <v>6.2</v>
      </c>
      <c r="AB129" s="131">
        <f>Vulnerability!AH131</f>
        <v>2.4</v>
      </c>
      <c r="AC129" s="131">
        <f>Vulnerability!AK131</f>
        <v>4.5999999999999996</v>
      </c>
      <c r="AD129" s="132">
        <f>Vulnerability!AL131</f>
        <v>4.8</v>
      </c>
      <c r="AE129" s="79">
        <f t="shared" si="27"/>
        <v>6</v>
      </c>
      <c r="AF129" s="79">
        <f>'Lack of Coping Capacity'!H131</f>
        <v>5</v>
      </c>
      <c r="AG129" s="137">
        <f>'Lack of Coping Capacity'!D131</f>
        <v>2.7</v>
      </c>
      <c r="AH129" s="137">
        <f>'Lack of Coping Capacity'!G131</f>
        <v>7.3</v>
      </c>
      <c r="AI129" s="79">
        <f>'Lack of Coping Capacity'!AA131</f>
        <v>6.8</v>
      </c>
      <c r="AJ129" s="137">
        <f>'Lack of Coping Capacity'!M131</f>
        <v>5.0999999999999996</v>
      </c>
      <c r="AK129" s="137">
        <f>'Lack of Coping Capacity'!R131</f>
        <v>6.3</v>
      </c>
      <c r="AL129" s="137">
        <f>'Lack of Coping Capacity'!Z131</f>
        <v>9</v>
      </c>
      <c r="AM129" s="82">
        <f>'Imputed and missing data hidden'!BU127</f>
        <v>1</v>
      </c>
      <c r="AN129" s="83">
        <f t="shared" si="28"/>
        <v>1.9607843137254902E-2</v>
      </c>
      <c r="AO129" s="82" t="str">
        <f t="shared" si="29"/>
        <v>YES</v>
      </c>
      <c r="AP129" s="84">
        <f>'Indicator Date hidden2'!BV128</f>
        <v>0.17142857142857143</v>
      </c>
    </row>
    <row r="130" spans="1:42">
      <c r="A130" s="77" t="str">
        <f>'Indicator Data'!A132</f>
        <v>North Macedonia</v>
      </c>
      <c r="B130" s="77" t="str">
        <f>'Indicator Data'!B132</f>
        <v>MKD</v>
      </c>
      <c r="C130" s="79">
        <f t="shared" si="23"/>
        <v>2.5</v>
      </c>
      <c r="D130" s="79" t="str">
        <f t="shared" si="22"/>
        <v>Low</v>
      </c>
      <c r="E130" s="80">
        <f t="shared" si="24"/>
        <v>136</v>
      </c>
      <c r="F130" s="81">
        <f>VLOOKUP($B130,'Lack of Reliability Index'!$A$2:$H$192,8,FALSE)</f>
        <v>3.4101010101010099</v>
      </c>
      <c r="G130" s="79">
        <f t="shared" si="25"/>
        <v>1.7</v>
      </c>
      <c r="H130" s="79">
        <f>'Hazard &amp; Exposure'!CW132</f>
        <v>3.1</v>
      </c>
      <c r="I130" s="85">
        <f>'Hazard &amp; Exposure'!AL132</f>
        <v>6.5</v>
      </c>
      <c r="J130" s="85">
        <f>'Hazard &amp; Exposure'!AM132</f>
        <v>4.2</v>
      </c>
      <c r="K130" s="85">
        <f>'Hazard &amp; Exposure'!AN132</f>
        <v>0</v>
      </c>
      <c r="L130" s="85">
        <f>'Hazard &amp; Exposure'!AO132</f>
        <v>0</v>
      </c>
      <c r="M130" s="85">
        <f>'Hazard &amp; Exposure'!AP132</f>
        <v>0</v>
      </c>
      <c r="N130" s="85">
        <f>'Hazard &amp; Exposure'!AS132</f>
        <v>3.7</v>
      </c>
      <c r="O130" s="85">
        <f>'Hazard &amp; Exposure'!CV132</f>
        <v>4.7</v>
      </c>
      <c r="P130" s="79">
        <f>'Hazard &amp; Exposure'!CZ132</f>
        <v>0.1</v>
      </c>
      <c r="Q130" s="85">
        <f>'Hazard &amp; Exposure'!CX132</f>
        <v>0.1</v>
      </c>
      <c r="R130" s="85">
        <f>'Hazard &amp; Exposure'!CY132</f>
        <v>0</v>
      </c>
      <c r="S130" s="79">
        <f t="shared" si="26"/>
        <v>2.5</v>
      </c>
      <c r="T130" s="79">
        <f>Vulnerability!O132</f>
        <v>2</v>
      </c>
      <c r="U130" s="132">
        <f>Vulnerability!E132</f>
        <v>1.7</v>
      </c>
      <c r="V130" s="132">
        <f>Vulnerability!H132</f>
        <v>2</v>
      </c>
      <c r="W130" s="132">
        <f>Vulnerability!N132</f>
        <v>2.5</v>
      </c>
      <c r="X130" s="79">
        <f>Vulnerability!AM132</f>
        <v>3</v>
      </c>
      <c r="Y130" s="132">
        <f>Vulnerability!T132</f>
        <v>4.9000000000000004</v>
      </c>
      <c r="Z130" s="131">
        <f>Vulnerability!AB132</f>
        <v>0.1</v>
      </c>
      <c r="AA130" s="131">
        <f>Vulnerability!AE132</f>
        <v>0.3</v>
      </c>
      <c r="AB130" s="131">
        <f>Vulnerability!AH132</f>
        <v>0</v>
      </c>
      <c r="AC130" s="131">
        <f>Vulnerability!AK132</f>
        <v>1.6</v>
      </c>
      <c r="AD130" s="132">
        <f>Vulnerability!AL132</f>
        <v>0.5</v>
      </c>
      <c r="AE130" s="79">
        <f t="shared" si="27"/>
        <v>3.6</v>
      </c>
      <c r="AF130" s="79">
        <f>'Lack of Coping Capacity'!H132</f>
        <v>4.7</v>
      </c>
      <c r="AG130" s="137">
        <f>'Lack of Coping Capacity'!D132</f>
        <v>3.8</v>
      </c>
      <c r="AH130" s="137">
        <f>'Lack of Coping Capacity'!G132</f>
        <v>5.5</v>
      </c>
      <c r="AI130" s="79">
        <f>'Lack of Coping Capacity'!AA132</f>
        <v>2.2000000000000002</v>
      </c>
      <c r="AJ130" s="137">
        <f>'Lack of Coping Capacity'!M132</f>
        <v>1.9</v>
      </c>
      <c r="AK130" s="137">
        <f>'Lack of Coping Capacity'!R132</f>
        <v>1.7</v>
      </c>
      <c r="AL130" s="137">
        <f>'Lack of Coping Capacity'!Z132</f>
        <v>2.9</v>
      </c>
      <c r="AM130" s="82">
        <f>'Imputed and missing data hidden'!BU128</f>
        <v>4</v>
      </c>
      <c r="AN130" s="83">
        <f t="shared" si="28"/>
        <v>7.8431372549019607E-2</v>
      </c>
      <c r="AO130" s="82" t="str">
        <f t="shared" si="29"/>
        <v/>
      </c>
      <c r="AP130" s="84">
        <f>'Indicator Date hidden2'!BV129</f>
        <v>0.43939393939393939</v>
      </c>
    </row>
    <row r="131" spans="1:42">
      <c r="A131" s="77" t="str">
        <f>'Indicator Data'!A133</f>
        <v>Norway</v>
      </c>
      <c r="B131" s="77" t="str">
        <f>'Indicator Data'!B133</f>
        <v>NOR</v>
      </c>
      <c r="C131" s="79">
        <f t="shared" si="23"/>
        <v>1.8</v>
      </c>
      <c r="D131" s="79" t="str">
        <f t="shared" si="22"/>
        <v>Very Low</v>
      </c>
      <c r="E131" s="80">
        <f t="shared" si="24"/>
        <v>173</v>
      </c>
      <c r="F131" s="81">
        <f>VLOOKUP($B131,'Lack of Reliability Index'!$A$2:$H$192,8,FALSE)</f>
        <v>3.6610169491525424</v>
      </c>
      <c r="G131" s="79">
        <f t="shared" si="25"/>
        <v>1.5</v>
      </c>
      <c r="H131" s="79">
        <f>'Hazard &amp; Exposure'!CW133</f>
        <v>2.8</v>
      </c>
      <c r="I131" s="85">
        <f>'Hazard &amp; Exposure'!AL133</f>
        <v>0.4</v>
      </c>
      <c r="J131" s="85">
        <f>'Hazard &amp; Exposure'!AM133</f>
        <v>5.9</v>
      </c>
      <c r="K131" s="85">
        <f>'Hazard &amp; Exposure'!AN133</f>
        <v>0</v>
      </c>
      <c r="L131" s="85">
        <f>'Hazard &amp; Exposure'!AO133</f>
        <v>0</v>
      </c>
      <c r="M131" s="85">
        <f>'Hazard &amp; Exposure'!AP133</f>
        <v>6.6</v>
      </c>
      <c r="N131" s="85">
        <f>'Hazard &amp; Exposure'!AS133</f>
        <v>2.1</v>
      </c>
      <c r="O131" s="85">
        <f>'Hazard &amp; Exposure'!CV133</f>
        <v>1.2</v>
      </c>
      <c r="P131" s="79">
        <f>'Hazard &amp; Exposure'!CZ133</f>
        <v>0</v>
      </c>
      <c r="Q131" s="85">
        <f>'Hazard &amp; Exposure'!CX133</f>
        <v>0</v>
      </c>
      <c r="R131" s="85">
        <f>'Hazard &amp; Exposure'!CY133</f>
        <v>0</v>
      </c>
      <c r="S131" s="79">
        <f t="shared" si="26"/>
        <v>2.5</v>
      </c>
      <c r="T131" s="79">
        <f>Vulnerability!O133</f>
        <v>0.1</v>
      </c>
      <c r="U131" s="132">
        <f>Vulnerability!E133</f>
        <v>0</v>
      </c>
      <c r="V131" s="132">
        <f>Vulnerability!H133</f>
        <v>0.5</v>
      </c>
      <c r="W131" s="132">
        <f>Vulnerability!N133</f>
        <v>0</v>
      </c>
      <c r="X131" s="79">
        <f>Vulnerability!AM133</f>
        <v>4.3</v>
      </c>
      <c r="Y131" s="132">
        <f>Vulnerability!T133</f>
        <v>6.8</v>
      </c>
      <c r="Z131" s="131">
        <f>Vulnerability!AB133</f>
        <v>0.1</v>
      </c>
      <c r="AA131" s="131">
        <f>Vulnerability!AE133</f>
        <v>0.2</v>
      </c>
      <c r="AB131" s="131">
        <f>Vulnerability!AH133</f>
        <v>0</v>
      </c>
      <c r="AC131" s="131">
        <f>Vulnerability!AK133</f>
        <v>1.1000000000000001</v>
      </c>
      <c r="AD131" s="132">
        <f>Vulnerability!AL133</f>
        <v>0.4</v>
      </c>
      <c r="AE131" s="79">
        <f t="shared" si="27"/>
        <v>1.6</v>
      </c>
      <c r="AF131" s="79">
        <f>'Lack of Coping Capacity'!H133</f>
        <v>1.9</v>
      </c>
      <c r="AG131" s="137">
        <f>'Lack of Coping Capacity'!D133</f>
        <v>2.2999999999999998</v>
      </c>
      <c r="AH131" s="137">
        <f>'Lack of Coping Capacity'!G133</f>
        <v>1.4</v>
      </c>
      <c r="AI131" s="79">
        <f>'Lack of Coping Capacity'!AA133</f>
        <v>1.2</v>
      </c>
      <c r="AJ131" s="137">
        <f>'Lack of Coping Capacity'!M133</f>
        <v>1.6</v>
      </c>
      <c r="AK131" s="137">
        <f>'Lack of Coping Capacity'!R133</f>
        <v>1.9</v>
      </c>
      <c r="AL131" s="137">
        <f>'Lack of Coping Capacity'!Z133</f>
        <v>0.2</v>
      </c>
      <c r="AM131" s="82">
        <f>'Imputed and missing data hidden'!BU129</f>
        <v>10</v>
      </c>
      <c r="AN131" s="83">
        <f t="shared" si="28"/>
        <v>0.19607843137254902</v>
      </c>
      <c r="AO131" s="82" t="str">
        <f t="shared" si="29"/>
        <v/>
      </c>
      <c r="AP131" s="84">
        <f>'Indicator Date hidden2'!BV130</f>
        <v>0.1864406779661017</v>
      </c>
    </row>
    <row r="132" spans="1:42">
      <c r="A132" s="77" t="str">
        <f>'Indicator Data'!A134</f>
        <v>Oman</v>
      </c>
      <c r="B132" s="77" t="str">
        <f>'Indicator Data'!B134</f>
        <v>OMN</v>
      </c>
      <c r="C132" s="79">
        <f t="shared" ref="C132:C163" si="30">ROUND(G132^(1/3)*S132^(1/3)*AE132^(1/3),1)</f>
        <v>2.5</v>
      </c>
      <c r="D132" s="79" t="str">
        <f t="shared" si="22"/>
        <v>Low</v>
      </c>
      <c r="E132" s="80">
        <f t="shared" ref="E132:E163" si="31">_xlfn.RANK.EQ(C132,C$4:C$194)</f>
        <v>136</v>
      </c>
      <c r="F132" s="81">
        <f>VLOOKUP($B132,'Lack of Reliability Index'!$A$2:$H$192,8,FALSE)</f>
        <v>2.7453551912568299</v>
      </c>
      <c r="G132" s="79">
        <f t="shared" ref="G132:G163" si="32">ROUND((10-GEOMEAN(((10-H132)/10*9+1),((10-P132)/10*9+1)))/9*10,1)</f>
        <v>2.8</v>
      </c>
      <c r="H132" s="79">
        <f>'Hazard &amp; Exposure'!CW134</f>
        <v>4.8</v>
      </c>
      <c r="I132" s="85">
        <f>'Hazard &amp; Exposure'!AL134</f>
        <v>0.1</v>
      </c>
      <c r="J132" s="85">
        <f>'Hazard &amp; Exposure'!AM134</f>
        <v>2</v>
      </c>
      <c r="K132" s="85">
        <f>'Hazard &amp; Exposure'!AN134</f>
        <v>9</v>
      </c>
      <c r="L132" s="85">
        <f>'Hazard &amp; Exposure'!AO134</f>
        <v>3.8</v>
      </c>
      <c r="M132" s="85">
        <f>'Hazard &amp; Exposure'!AP134</f>
        <v>5.6</v>
      </c>
      <c r="N132" s="85">
        <f>'Hazard &amp; Exposure'!AS134</f>
        <v>3.4</v>
      </c>
      <c r="O132" s="85">
        <f>'Hazard &amp; Exposure'!CV134</f>
        <v>5.0999999999999996</v>
      </c>
      <c r="P132" s="79">
        <f>'Hazard &amp; Exposure'!CZ134</f>
        <v>0.1</v>
      </c>
      <c r="Q132" s="85">
        <f>'Hazard &amp; Exposure'!CX134</f>
        <v>0.1</v>
      </c>
      <c r="R132" s="85">
        <f>'Hazard &amp; Exposure'!CY134</f>
        <v>0</v>
      </c>
      <c r="S132" s="79">
        <f t="shared" ref="S132:S163" si="33">ROUND((10-GEOMEAN(((10-T132)/10*9+1),((10-X132)/10*9+1)))/9*10,1)</f>
        <v>1.4</v>
      </c>
      <c r="T132" s="79">
        <f>Vulnerability!O134</f>
        <v>1.7</v>
      </c>
      <c r="U132" s="132">
        <f>Vulnerability!E134</f>
        <v>1.6</v>
      </c>
      <c r="V132" s="132">
        <f>Vulnerability!H134</f>
        <v>3.6</v>
      </c>
      <c r="W132" s="132">
        <f>Vulnerability!N134</f>
        <v>0</v>
      </c>
      <c r="X132" s="79">
        <f>Vulnerability!AM134</f>
        <v>1</v>
      </c>
      <c r="Y132" s="132">
        <f>Vulnerability!T134</f>
        <v>1</v>
      </c>
      <c r="Z132" s="131">
        <f>Vulnerability!AB134</f>
        <v>0.1</v>
      </c>
      <c r="AA132" s="131">
        <f>Vulnerability!AE134</f>
        <v>1.7</v>
      </c>
      <c r="AB132" s="131">
        <f>Vulnerability!AH134</f>
        <v>0</v>
      </c>
      <c r="AC132" s="131">
        <f>Vulnerability!AK134</f>
        <v>1.7</v>
      </c>
      <c r="AD132" s="132">
        <f>Vulnerability!AL134</f>
        <v>0.9</v>
      </c>
      <c r="AE132" s="79">
        <f t="shared" ref="AE132:AE163" si="34">ROUND((10-GEOMEAN(((10-AF132)/10*9+1),((10-AI132)/10*9+1)))/9*10,1)</f>
        <v>4</v>
      </c>
      <c r="AF132" s="79">
        <f>'Lack of Coping Capacity'!H134</f>
        <v>5.4</v>
      </c>
      <c r="AG132" s="137" t="str">
        <f>'Lack of Coping Capacity'!D134</f>
        <v>x</v>
      </c>
      <c r="AH132" s="137">
        <f>'Lack of Coping Capacity'!G134</f>
        <v>5.4</v>
      </c>
      <c r="AI132" s="79">
        <f>'Lack of Coping Capacity'!AA134</f>
        <v>2.2999999999999998</v>
      </c>
      <c r="AJ132" s="137">
        <f>'Lack of Coping Capacity'!M134</f>
        <v>1.1000000000000001</v>
      </c>
      <c r="AK132" s="137">
        <f>'Lack of Coping Capacity'!R134</f>
        <v>3.4</v>
      </c>
      <c r="AL132" s="137">
        <f>'Lack of Coping Capacity'!Z134</f>
        <v>2.5</v>
      </c>
      <c r="AM132" s="82">
        <f>'Imputed and missing data hidden'!BU130</f>
        <v>8</v>
      </c>
      <c r="AN132" s="83">
        <f t="shared" ref="AN132:AN163" si="35">AM132/51</f>
        <v>0.15686274509803921</v>
      </c>
      <c r="AO132" s="82" t="str">
        <f t="shared" ref="AO132:AO163" si="36">IF(R132&gt;=7,"YES","")</f>
        <v/>
      </c>
      <c r="AP132" s="84">
        <f>'Indicator Date hidden2'!BV131</f>
        <v>0.11475409836065574</v>
      </c>
    </row>
    <row r="133" spans="1:42">
      <c r="A133" s="77" t="str">
        <f>'Indicator Data'!A135</f>
        <v>Pakistan</v>
      </c>
      <c r="B133" s="77" t="str">
        <f>'Indicator Data'!B135</f>
        <v>PAK</v>
      </c>
      <c r="C133" s="79">
        <f t="shared" si="30"/>
        <v>6.4</v>
      </c>
      <c r="D133" s="79" t="str">
        <f t="shared" ref="D133:D194" si="37">IF(C133&gt;=6.9,"Very High",IF(C133&gt;=5.1,"High",IF(C133&gt;=3.2,"Medium",IF(C133&gt;=2.2,"Low","Very Low"))))</f>
        <v>High</v>
      </c>
      <c r="E133" s="80">
        <f t="shared" si="31"/>
        <v>20</v>
      </c>
      <c r="F133" s="81">
        <f>VLOOKUP($B133,'Lack of Reliability Index'!$A$2:$H$192,8,FALSE)</f>
        <v>3.621890547263682</v>
      </c>
      <c r="G133" s="79">
        <f t="shared" si="32"/>
        <v>8.6999999999999993</v>
      </c>
      <c r="H133" s="79">
        <f>'Hazard &amp; Exposure'!CW135</f>
        <v>7.5</v>
      </c>
      <c r="I133" s="85">
        <f>'Hazard &amp; Exposure'!AL135</f>
        <v>9.1999999999999993</v>
      </c>
      <c r="J133" s="85">
        <f>'Hazard &amp; Exposure'!AM135</f>
        <v>9.5</v>
      </c>
      <c r="K133" s="85">
        <f>'Hazard &amp; Exposure'!AN135</f>
        <v>6.1</v>
      </c>
      <c r="L133" s="85">
        <f>'Hazard &amp; Exposure'!AO135</f>
        <v>7.1</v>
      </c>
      <c r="M133" s="85">
        <f>'Hazard &amp; Exposure'!AP135</f>
        <v>4.4000000000000004</v>
      </c>
      <c r="N133" s="85">
        <f>'Hazard &amp; Exposure'!AS135</f>
        <v>4.9000000000000004</v>
      </c>
      <c r="O133" s="85">
        <f>'Hazard &amp; Exposure'!CV135</f>
        <v>7.9</v>
      </c>
      <c r="P133" s="79">
        <f>'Hazard &amp; Exposure'!CZ135</f>
        <v>9.5</v>
      </c>
      <c r="Q133" s="85">
        <f>'Hazard &amp; Exposure'!CX135</f>
        <v>10</v>
      </c>
      <c r="R133" s="85">
        <f>'Hazard &amp; Exposure'!CY135</f>
        <v>8.6999999999999993</v>
      </c>
      <c r="S133" s="79">
        <f t="shared" si="33"/>
        <v>5.8</v>
      </c>
      <c r="T133" s="79">
        <f>Vulnerability!O135</f>
        <v>5.3</v>
      </c>
      <c r="U133" s="132">
        <f>Vulnerability!E135</f>
        <v>7.9</v>
      </c>
      <c r="V133" s="132">
        <f>Vulnerability!H135</f>
        <v>4.0999999999999996</v>
      </c>
      <c r="W133" s="132">
        <f>Vulnerability!N135</f>
        <v>1.1000000000000001</v>
      </c>
      <c r="X133" s="79">
        <f>Vulnerability!AM135</f>
        <v>6.2</v>
      </c>
      <c r="Y133" s="132">
        <f>Vulnerability!T135</f>
        <v>7.7</v>
      </c>
      <c r="Z133" s="131">
        <f>Vulnerability!AB135</f>
        <v>1.7</v>
      </c>
      <c r="AA133" s="131">
        <f>Vulnerability!AE135</f>
        <v>4.9000000000000004</v>
      </c>
      <c r="AB133" s="131">
        <f>Vulnerability!AH135</f>
        <v>3.4</v>
      </c>
      <c r="AC133" s="131">
        <f>Vulnerability!AK135</f>
        <v>5.4</v>
      </c>
      <c r="AD133" s="132">
        <f>Vulnerability!AL135</f>
        <v>4</v>
      </c>
      <c r="AE133" s="79">
        <f t="shared" si="34"/>
        <v>5.3</v>
      </c>
      <c r="AF133" s="79">
        <f>'Lack of Coping Capacity'!H135</f>
        <v>5.4</v>
      </c>
      <c r="AG133" s="137">
        <f>'Lack of Coping Capacity'!D135</f>
        <v>4</v>
      </c>
      <c r="AH133" s="137">
        <f>'Lack of Coping Capacity'!G135</f>
        <v>6.7</v>
      </c>
      <c r="AI133" s="79">
        <f>'Lack of Coping Capacity'!AA135</f>
        <v>5.2</v>
      </c>
      <c r="AJ133" s="137">
        <f>'Lack of Coping Capacity'!M135</f>
        <v>5.5</v>
      </c>
      <c r="AK133" s="137">
        <f>'Lack of Coping Capacity'!R135</f>
        <v>4.7</v>
      </c>
      <c r="AL133" s="137">
        <f>'Lack of Coping Capacity'!Z135</f>
        <v>5.3</v>
      </c>
      <c r="AM133" s="82">
        <f>'Imputed and missing data hidden'!BU131</f>
        <v>4</v>
      </c>
      <c r="AN133" s="83">
        <f t="shared" si="35"/>
        <v>7.8431372549019607E-2</v>
      </c>
      <c r="AO133" s="82" t="str">
        <f t="shared" si="36"/>
        <v>YES</v>
      </c>
      <c r="AP133" s="84">
        <f>'Indicator Date hidden2'!BV132</f>
        <v>0.34328358208955223</v>
      </c>
    </row>
    <row r="134" spans="1:42">
      <c r="A134" s="77" t="str">
        <f>'Indicator Data'!A136</f>
        <v>Palau</v>
      </c>
      <c r="B134" s="77" t="str">
        <f>'Indicator Data'!B136</f>
        <v>PLW</v>
      </c>
      <c r="C134" s="79">
        <f t="shared" si="30"/>
        <v>2.2000000000000002</v>
      </c>
      <c r="D134" s="79" t="str">
        <f t="shared" si="37"/>
        <v>Low</v>
      </c>
      <c r="E134" s="80">
        <f t="shared" si="31"/>
        <v>154</v>
      </c>
      <c r="F134" s="81">
        <f>VLOOKUP($B134,'Lack of Reliability Index'!$A$2:$H$192,8,FALSE)</f>
        <v>6.8235294117647065</v>
      </c>
      <c r="G134" s="79">
        <f t="shared" si="32"/>
        <v>1.2</v>
      </c>
      <c r="H134" s="79">
        <f>'Hazard &amp; Exposure'!CW136</f>
        <v>2.2999999999999998</v>
      </c>
      <c r="I134" s="85">
        <f>'Hazard &amp; Exposure'!AL136</f>
        <v>0.1</v>
      </c>
      <c r="J134" s="85">
        <f>'Hazard &amp; Exposure'!AM136</f>
        <v>0</v>
      </c>
      <c r="K134" s="85">
        <f>'Hazard &amp; Exposure'!AN136</f>
        <v>4.4000000000000004</v>
      </c>
      <c r="L134" s="85">
        <f>'Hazard &amp; Exposure'!AO136</f>
        <v>0.5</v>
      </c>
      <c r="M134" s="85">
        <f>'Hazard &amp; Exposure'!AP136</f>
        <v>4.4000000000000004</v>
      </c>
      <c r="N134" s="85">
        <f>'Hazard &amp; Exposure'!AS136</f>
        <v>3.5</v>
      </c>
      <c r="O134" s="85">
        <f>'Hazard &amp; Exposure'!CV136</f>
        <v>2.1</v>
      </c>
      <c r="P134" s="79">
        <f>'Hazard &amp; Exposure'!CZ136</f>
        <v>0</v>
      </c>
      <c r="Q134" s="85">
        <f>'Hazard &amp; Exposure'!CX136</f>
        <v>0</v>
      </c>
      <c r="R134" s="85">
        <f>'Hazard &amp; Exposure'!CY136</f>
        <v>0</v>
      </c>
      <c r="S134" s="79">
        <f t="shared" si="33"/>
        <v>2.4</v>
      </c>
      <c r="T134" s="79">
        <f>Vulnerability!O136</f>
        <v>3.6</v>
      </c>
      <c r="U134" s="132">
        <f>Vulnerability!E136</f>
        <v>2.1</v>
      </c>
      <c r="V134" s="132" t="str">
        <f>Vulnerability!H136</f>
        <v>x</v>
      </c>
      <c r="W134" s="132">
        <f>Vulnerability!N136</f>
        <v>6.7</v>
      </c>
      <c r="X134" s="79">
        <f>Vulnerability!AM136</f>
        <v>1</v>
      </c>
      <c r="Y134" s="132">
        <f>Vulnerability!T136</f>
        <v>0</v>
      </c>
      <c r="Z134" s="131">
        <f>Vulnerability!AB136</f>
        <v>0.4</v>
      </c>
      <c r="AA134" s="131">
        <f>Vulnerability!AE136</f>
        <v>1.7</v>
      </c>
      <c r="AB134" s="131">
        <f>Vulnerability!AH136</f>
        <v>0</v>
      </c>
      <c r="AC134" s="131">
        <f>Vulnerability!AK136</f>
        <v>5</v>
      </c>
      <c r="AD134" s="132">
        <f>Vulnerability!AL136</f>
        <v>2</v>
      </c>
      <c r="AE134" s="79">
        <f t="shared" si="34"/>
        <v>3.6</v>
      </c>
      <c r="AF134" s="79">
        <f>'Lack of Coping Capacity'!H136</f>
        <v>5</v>
      </c>
      <c r="AG134" s="137">
        <f>'Lack of Coping Capacity'!D136</f>
        <v>5.9</v>
      </c>
      <c r="AH134" s="137">
        <f>'Lack of Coping Capacity'!G136</f>
        <v>4.0999999999999996</v>
      </c>
      <c r="AI134" s="79">
        <f>'Lack of Coping Capacity'!AA136</f>
        <v>1.9</v>
      </c>
      <c r="AJ134" s="137">
        <f>'Lack of Coping Capacity'!M136</f>
        <v>1.4</v>
      </c>
      <c r="AK134" s="137">
        <f>'Lack of Coping Capacity'!R136</f>
        <v>1.4</v>
      </c>
      <c r="AL134" s="137">
        <f>'Lack of Coping Capacity'!Z136</f>
        <v>3</v>
      </c>
      <c r="AM134" s="82">
        <f>'Imputed and missing data hidden'!BU132</f>
        <v>18</v>
      </c>
      <c r="AN134" s="83">
        <f t="shared" si="35"/>
        <v>0.35294117647058826</v>
      </c>
      <c r="AO134" s="82" t="str">
        <f t="shared" si="36"/>
        <v/>
      </c>
      <c r="AP134" s="84">
        <f>'Indicator Date hidden2'!BV133</f>
        <v>0.52941176470588236</v>
      </c>
    </row>
    <row r="135" spans="1:42">
      <c r="A135" s="77" t="str">
        <f>'Indicator Data'!A137</f>
        <v>Palestine</v>
      </c>
      <c r="B135" s="77" t="str">
        <f>'Indicator Data'!B137</f>
        <v>PSE</v>
      </c>
      <c r="C135" s="79">
        <f t="shared" si="30"/>
        <v>5.9</v>
      </c>
      <c r="D135" s="79" t="str">
        <f t="shared" si="37"/>
        <v>High</v>
      </c>
      <c r="E135" s="80">
        <f t="shared" si="31"/>
        <v>25</v>
      </c>
      <c r="F135" s="81">
        <f>VLOOKUP($B135,'Lack of Reliability Index'!$A$2:$H$192,8,FALSE)</f>
        <v>6.0459770114942533</v>
      </c>
      <c r="G135" s="79">
        <f t="shared" si="32"/>
        <v>7.9</v>
      </c>
      <c r="H135" s="79">
        <f>'Hazard &amp; Exposure'!CW137</f>
        <v>1.6</v>
      </c>
      <c r="I135" s="85">
        <f>'Hazard &amp; Exposure'!AL137</f>
        <v>4.7</v>
      </c>
      <c r="J135" s="85">
        <f>'Hazard &amp; Exposure'!AM137</f>
        <v>0</v>
      </c>
      <c r="K135" s="85">
        <f>'Hazard &amp; Exposure'!AN137</f>
        <v>0.9</v>
      </c>
      <c r="L135" s="85">
        <f>'Hazard &amp; Exposure'!AO137</f>
        <v>0</v>
      </c>
      <c r="M135" s="85">
        <f>'Hazard &amp; Exposure'!AP137</f>
        <v>0</v>
      </c>
      <c r="N135" s="85">
        <f>'Hazard &amp; Exposure'!AS137</f>
        <v>0</v>
      </c>
      <c r="O135" s="85">
        <f>'Hazard &amp; Exposure'!CV137</f>
        <v>4.3</v>
      </c>
      <c r="P135" s="79">
        <f>'Hazard &amp; Exposure'!CZ137</f>
        <v>10</v>
      </c>
      <c r="Q135" s="85">
        <f>'Hazard &amp; Exposure'!CX137</f>
        <v>10</v>
      </c>
      <c r="R135" s="85">
        <f>'Hazard &amp; Exposure'!CY137</f>
        <v>10</v>
      </c>
      <c r="S135" s="79">
        <f t="shared" si="33"/>
        <v>6.2</v>
      </c>
      <c r="T135" s="79">
        <f>Vulnerability!O137</f>
        <v>3.8</v>
      </c>
      <c r="U135" s="132">
        <f>Vulnerability!E137</f>
        <v>2.5</v>
      </c>
      <c r="V135" s="132">
        <f>Vulnerability!H137</f>
        <v>2.2000000000000002</v>
      </c>
      <c r="W135" s="132">
        <f>Vulnerability!N137</f>
        <v>7.9</v>
      </c>
      <c r="X135" s="79">
        <f>Vulnerability!AM137</f>
        <v>7.8</v>
      </c>
      <c r="Y135" s="132">
        <f>Vulnerability!T137</f>
        <v>10</v>
      </c>
      <c r="Z135" s="131">
        <f>Vulnerability!AB137</f>
        <v>0</v>
      </c>
      <c r="AA135" s="131">
        <f>Vulnerability!AE137</f>
        <v>0.8</v>
      </c>
      <c r="AB135" s="131">
        <f>Vulnerability!AH137</f>
        <v>0</v>
      </c>
      <c r="AC135" s="131">
        <f>Vulnerability!AK137</f>
        <v>3.2</v>
      </c>
      <c r="AD135" s="132">
        <f>Vulnerability!AL137</f>
        <v>1.1000000000000001</v>
      </c>
      <c r="AE135" s="79">
        <f t="shared" si="34"/>
        <v>4.2</v>
      </c>
      <c r="AF135" s="79">
        <f>'Lack of Coping Capacity'!H137</f>
        <v>6.3</v>
      </c>
      <c r="AG135" s="137">
        <f>'Lack of Coping Capacity'!D137</f>
        <v>5.7</v>
      </c>
      <c r="AH135" s="137">
        <f>'Lack of Coping Capacity'!G137</f>
        <v>6.8</v>
      </c>
      <c r="AI135" s="79">
        <f>'Lack of Coping Capacity'!AA137</f>
        <v>1.3</v>
      </c>
      <c r="AJ135" s="137">
        <f>'Lack of Coping Capacity'!M137</f>
        <v>2</v>
      </c>
      <c r="AK135" s="137">
        <f>'Lack of Coping Capacity'!R137</f>
        <v>0.1</v>
      </c>
      <c r="AL135" s="137">
        <f>'Lack of Coping Capacity'!Z137</f>
        <v>1.7</v>
      </c>
      <c r="AM135" s="82">
        <f>'Imputed and missing data hidden'!BU133</f>
        <v>14</v>
      </c>
      <c r="AN135" s="83">
        <f t="shared" si="35"/>
        <v>0.27450980392156865</v>
      </c>
      <c r="AO135" s="82" t="str">
        <f t="shared" si="36"/>
        <v>YES</v>
      </c>
      <c r="AP135" s="84">
        <f>'Indicator Date hidden2'!BV134</f>
        <v>0.20689655172413793</v>
      </c>
    </row>
    <row r="136" spans="1:42">
      <c r="A136" s="77" t="str">
        <f>'Indicator Data'!A138</f>
        <v>Panama</v>
      </c>
      <c r="B136" s="77" t="str">
        <f>'Indicator Data'!B138</f>
        <v>PAN</v>
      </c>
      <c r="C136" s="79">
        <f t="shared" si="30"/>
        <v>3.6</v>
      </c>
      <c r="D136" s="79" t="str">
        <f t="shared" si="37"/>
        <v>Medium</v>
      </c>
      <c r="E136" s="80">
        <f t="shared" si="31"/>
        <v>86</v>
      </c>
      <c r="F136" s="81">
        <f>VLOOKUP($B136,'Lack of Reliability Index'!$A$2:$H$192,8,FALSE)</f>
        <v>2.8698412698412712</v>
      </c>
      <c r="G136" s="79">
        <f t="shared" si="32"/>
        <v>3</v>
      </c>
      <c r="H136" s="79">
        <f>'Hazard &amp; Exposure'!CW138</f>
        <v>5.0999999999999996</v>
      </c>
      <c r="I136" s="85">
        <f>'Hazard &amp; Exposure'!AL138</f>
        <v>7.8</v>
      </c>
      <c r="J136" s="85">
        <f>'Hazard &amp; Exposure'!AM138</f>
        <v>0.2</v>
      </c>
      <c r="K136" s="85">
        <f>'Hazard &amp; Exposure'!AN138</f>
        <v>8.5</v>
      </c>
      <c r="L136" s="85">
        <f>'Hazard &amp; Exposure'!AO138</f>
        <v>0</v>
      </c>
      <c r="M136" s="85">
        <f>'Hazard &amp; Exposure'!AP138</f>
        <v>5.9</v>
      </c>
      <c r="N136" s="85">
        <f>'Hazard &amp; Exposure'!AS138</f>
        <v>1.2</v>
      </c>
      <c r="O136" s="85">
        <f>'Hazard &amp; Exposure'!CV138</f>
        <v>5.7</v>
      </c>
      <c r="P136" s="79">
        <f>'Hazard &amp; Exposure'!CZ138</f>
        <v>0.1</v>
      </c>
      <c r="Q136" s="85">
        <f>'Hazard &amp; Exposure'!CX138</f>
        <v>0.2</v>
      </c>
      <c r="R136" s="85">
        <f>'Hazard &amp; Exposure'!CY138</f>
        <v>0</v>
      </c>
      <c r="S136" s="79">
        <f t="shared" si="33"/>
        <v>3.8</v>
      </c>
      <c r="T136" s="79">
        <f>Vulnerability!O138</f>
        <v>2.2999999999999998</v>
      </c>
      <c r="U136" s="132">
        <f>Vulnerability!E138</f>
        <v>1.6</v>
      </c>
      <c r="V136" s="132">
        <f>Vulnerability!H138</f>
        <v>5.6</v>
      </c>
      <c r="W136" s="132">
        <f>Vulnerability!N138</f>
        <v>0.5</v>
      </c>
      <c r="X136" s="79">
        <f>Vulnerability!AM138</f>
        <v>5.0999999999999996</v>
      </c>
      <c r="Y136" s="132">
        <f>Vulnerability!T138</f>
        <v>7.6</v>
      </c>
      <c r="Z136" s="131">
        <f>Vulnerability!AB138</f>
        <v>0.8</v>
      </c>
      <c r="AA136" s="131">
        <f>Vulnerability!AE138</f>
        <v>0.8</v>
      </c>
      <c r="AB136" s="131">
        <f>Vulnerability!AH138</f>
        <v>0</v>
      </c>
      <c r="AC136" s="131">
        <f>Vulnerability!AK138</f>
        <v>1.3</v>
      </c>
      <c r="AD136" s="132">
        <f>Vulnerability!AL138</f>
        <v>0.7</v>
      </c>
      <c r="AE136" s="79">
        <f t="shared" si="34"/>
        <v>4</v>
      </c>
      <c r="AF136" s="79">
        <f>'Lack of Coping Capacity'!H138</f>
        <v>5.0999999999999996</v>
      </c>
      <c r="AG136" s="137">
        <f>'Lack of Coping Capacity'!D138</f>
        <v>4.3</v>
      </c>
      <c r="AH136" s="137">
        <f>'Lack of Coping Capacity'!G138</f>
        <v>5.9</v>
      </c>
      <c r="AI136" s="79">
        <f>'Lack of Coping Capacity'!AA138</f>
        <v>2.6</v>
      </c>
      <c r="AJ136" s="137">
        <f>'Lack of Coping Capacity'!M138</f>
        <v>1.7</v>
      </c>
      <c r="AK136" s="137">
        <f>'Lack of Coping Capacity'!R138</f>
        <v>3.7</v>
      </c>
      <c r="AL136" s="137">
        <f>'Lack of Coping Capacity'!Z138</f>
        <v>2.2999999999999998</v>
      </c>
      <c r="AM136" s="82">
        <f>'Imputed and missing data hidden'!BU134</f>
        <v>6</v>
      </c>
      <c r="AN136" s="83">
        <f t="shared" si="35"/>
        <v>0.11764705882352941</v>
      </c>
      <c r="AO136" s="82" t="str">
        <f t="shared" si="36"/>
        <v/>
      </c>
      <c r="AP136" s="84">
        <f>'Indicator Date hidden2'!BV135</f>
        <v>0.23809523809523808</v>
      </c>
    </row>
    <row r="137" spans="1:42">
      <c r="A137" s="77" t="str">
        <f>'Indicator Data'!A139</f>
        <v>Papua New Guinea</v>
      </c>
      <c r="B137" s="77" t="str">
        <f>'Indicator Data'!B139</f>
        <v>PNG</v>
      </c>
      <c r="C137" s="79">
        <f t="shared" si="30"/>
        <v>5.7</v>
      </c>
      <c r="D137" s="79" t="str">
        <f t="shared" si="37"/>
        <v>High</v>
      </c>
      <c r="E137" s="80">
        <f t="shared" si="31"/>
        <v>27</v>
      </c>
      <c r="F137" s="81">
        <f>VLOOKUP($B137,'Lack of Reliability Index'!$A$2:$H$192,8,FALSE)</f>
        <v>3.3904761904761891</v>
      </c>
      <c r="G137" s="79">
        <f t="shared" si="32"/>
        <v>4</v>
      </c>
      <c r="H137" s="79">
        <f>'Hazard &amp; Exposure'!CW139</f>
        <v>6.1</v>
      </c>
      <c r="I137" s="85">
        <f>'Hazard &amp; Exposure'!AL139</f>
        <v>9.1999999999999993</v>
      </c>
      <c r="J137" s="85">
        <f>'Hazard &amp; Exposure'!AM139</f>
        <v>4.5999999999999996</v>
      </c>
      <c r="K137" s="85">
        <f>'Hazard &amp; Exposure'!AN139</f>
        <v>7.1</v>
      </c>
      <c r="L137" s="85">
        <f>'Hazard &amp; Exposure'!AO139</f>
        <v>2.8</v>
      </c>
      <c r="M137" s="85">
        <f>'Hazard &amp; Exposure'!AP139</f>
        <v>6.3</v>
      </c>
      <c r="N137" s="85">
        <f>'Hazard &amp; Exposure'!AS139</f>
        <v>2.5</v>
      </c>
      <c r="O137" s="85">
        <f>'Hazard &amp; Exposure'!CV139</f>
        <v>6.7</v>
      </c>
      <c r="P137" s="79">
        <f>'Hazard &amp; Exposure'!CZ139</f>
        <v>0.9</v>
      </c>
      <c r="Q137" s="85">
        <f>'Hazard &amp; Exposure'!CX139</f>
        <v>1.7</v>
      </c>
      <c r="R137" s="85">
        <f>'Hazard &amp; Exposure'!CY139</f>
        <v>0</v>
      </c>
      <c r="S137" s="79">
        <f t="shared" si="33"/>
        <v>6</v>
      </c>
      <c r="T137" s="79">
        <f>Vulnerability!O139</f>
        <v>6.4</v>
      </c>
      <c r="U137" s="132">
        <f>Vulnerability!E139</f>
        <v>8</v>
      </c>
      <c r="V137" s="132">
        <f>Vulnerability!H139</f>
        <v>8.1</v>
      </c>
      <c r="W137" s="132">
        <f>Vulnerability!N139</f>
        <v>1.6</v>
      </c>
      <c r="X137" s="79">
        <f>Vulnerability!AM139</f>
        <v>5.6</v>
      </c>
      <c r="Y137" s="132">
        <f>Vulnerability!T139</f>
        <v>6.2</v>
      </c>
      <c r="Z137" s="131">
        <f>Vulnerability!AB139</f>
        <v>5.7</v>
      </c>
      <c r="AA137" s="131">
        <f>Vulnerability!AE139</f>
        <v>4.7</v>
      </c>
      <c r="AB137" s="131">
        <f>Vulnerability!AH139</f>
        <v>0.2</v>
      </c>
      <c r="AC137" s="131">
        <f>Vulnerability!AK139</f>
        <v>7.3</v>
      </c>
      <c r="AD137" s="132">
        <f>Vulnerability!AL139</f>
        <v>4.9000000000000004</v>
      </c>
      <c r="AE137" s="79">
        <f t="shared" si="34"/>
        <v>7.7</v>
      </c>
      <c r="AF137" s="79">
        <f>'Lack of Coping Capacity'!H139</f>
        <v>6.8</v>
      </c>
      <c r="AG137" s="137">
        <f>'Lack of Coping Capacity'!D139</f>
        <v>6.7</v>
      </c>
      <c r="AH137" s="137">
        <f>'Lack of Coping Capacity'!G139</f>
        <v>6.9</v>
      </c>
      <c r="AI137" s="79">
        <f>'Lack of Coping Capacity'!AA139</f>
        <v>8.4</v>
      </c>
      <c r="AJ137" s="137">
        <f>'Lack of Coping Capacity'!M139</f>
        <v>7.6</v>
      </c>
      <c r="AK137" s="137">
        <f>'Lack of Coping Capacity'!R139</f>
        <v>9.6</v>
      </c>
      <c r="AL137" s="137">
        <f>'Lack of Coping Capacity'!Z139</f>
        <v>8</v>
      </c>
      <c r="AM137" s="82">
        <f>'Imputed and missing data hidden'!BU135</f>
        <v>7</v>
      </c>
      <c r="AN137" s="83">
        <f t="shared" si="35"/>
        <v>0.13725490196078433</v>
      </c>
      <c r="AO137" s="82" t="str">
        <f t="shared" si="36"/>
        <v/>
      </c>
      <c r="AP137" s="84">
        <f>'Indicator Date hidden2'!BV136</f>
        <v>0.2857142857142857</v>
      </c>
    </row>
    <row r="138" spans="1:42">
      <c r="A138" s="77" t="str">
        <f>'Indicator Data'!A140</f>
        <v>Paraguay</v>
      </c>
      <c r="B138" s="77" t="str">
        <f>'Indicator Data'!B140</f>
        <v>PRY</v>
      </c>
      <c r="C138" s="79">
        <f t="shared" si="30"/>
        <v>2.5</v>
      </c>
      <c r="D138" s="79" t="str">
        <f t="shared" si="37"/>
        <v>Low</v>
      </c>
      <c r="E138" s="80">
        <f t="shared" si="31"/>
        <v>136</v>
      </c>
      <c r="F138" s="81">
        <f>VLOOKUP($B138,'Lack of Reliability Index'!$A$2:$H$192,8,FALSE)</f>
        <v>2.9166666666666679</v>
      </c>
      <c r="G138" s="79">
        <f t="shared" si="32"/>
        <v>1.4</v>
      </c>
      <c r="H138" s="79">
        <f>'Hazard &amp; Exposure'!CW140</f>
        <v>2.5</v>
      </c>
      <c r="I138" s="85">
        <f>'Hazard &amp; Exposure'!AL140</f>
        <v>0.1</v>
      </c>
      <c r="J138" s="85">
        <f>'Hazard &amp; Exposure'!AM140</f>
        <v>5.6</v>
      </c>
      <c r="K138" s="85">
        <f>'Hazard &amp; Exposure'!AN140</f>
        <v>0</v>
      </c>
      <c r="L138" s="85">
        <f>'Hazard &amp; Exposure'!AO140</f>
        <v>0</v>
      </c>
      <c r="M138" s="85">
        <f>'Hazard &amp; Exposure'!AP140</f>
        <v>0</v>
      </c>
      <c r="N138" s="85">
        <f>'Hazard &amp; Exposure'!AS140</f>
        <v>3.9</v>
      </c>
      <c r="O138" s="85">
        <f>'Hazard &amp; Exposure'!CV140</f>
        <v>5.2</v>
      </c>
      <c r="P138" s="79">
        <f>'Hazard &amp; Exposure'!CZ140</f>
        <v>0.1</v>
      </c>
      <c r="Q138" s="85">
        <f>'Hazard &amp; Exposure'!CX140</f>
        <v>0.2</v>
      </c>
      <c r="R138" s="85">
        <f>'Hazard &amp; Exposure'!CY140</f>
        <v>0</v>
      </c>
      <c r="S138" s="79">
        <f t="shared" si="33"/>
        <v>2.8</v>
      </c>
      <c r="T138" s="79">
        <f>Vulnerability!O140</f>
        <v>3.5</v>
      </c>
      <c r="U138" s="132">
        <f>Vulnerability!E140</f>
        <v>4.0999999999999996</v>
      </c>
      <c r="V138" s="132">
        <f>Vulnerability!H140</f>
        <v>5.4</v>
      </c>
      <c r="W138" s="132">
        <f>Vulnerability!N140</f>
        <v>0.5</v>
      </c>
      <c r="X138" s="79">
        <f>Vulnerability!AM140</f>
        <v>2.1</v>
      </c>
      <c r="Y138" s="132">
        <f>Vulnerability!T140</f>
        <v>3.1</v>
      </c>
      <c r="Z138" s="131">
        <f>Vulnerability!AB140</f>
        <v>1.2</v>
      </c>
      <c r="AA138" s="131">
        <f>Vulnerability!AE140</f>
        <v>0.8</v>
      </c>
      <c r="AB138" s="131">
        <f>Vulnerability!AH140</f>
        <v>0.3</v>
      </c>
      <c r="AC138" s="131">
        <f>Vulnerability!AK140</f>
        <v>1.4</v>
      </c>
      <c r="AD138" s="132">
        <f>Vulnerability!AL140</f>
        <v>0.9</v>
      </c>
      <c r="AE138" s="79">
        <f t="shared" si="34"/>
        <v>4.0999999999999996</v>
      </c>
      <c r="AF138" s="79">
        <f>'Lack of Coping Capacity'!H140</f>
        <v>5.2</v>
      </c>
      <c r="AG138" s="137">
        <f>'Lack of Coping Capacity'!D140</f>
        <v>3.7</v>
      </c>
      <c r="AH138" s="137">
        <f>'Lack of Coping Capacity'!G140</f>
        <v>6.7</v>
      </c>
      <c r="AI138" s="79">
        <f>'Lack of Coping Capacity'!AA140</f>
        <v>2.8</v>
      </c>
      <c r="AJ138" s="137">
        <f>'Lack of Coping Capacity'!M140</f>
        <v>1.8</v>
      </c>
      <c r="AK138" s="137">
        <f>'Lack of Coping Capacity'!R140</f>
        <v>3</v>
      </c>
      <c r="AL138" s="137">
        <f>'Lack of Coping Capacity'!Z140</f>
        <v>3.6</v>
      </c>
      <c r="AM138" s="82">
        <f>'Imputed and missing data hidden'!BU136</f>
        <v>5</v>
      </c>
      <c r="AN138" s="83">
        <f t="shared" si="35"/>
        <v>9.8039215686274508E-2</v>
      </c>
      <c r="AO138" s="82" t="str">
        <f t="shared" si="36"/>
        <v/>
      </c>
      <c r="AP138" s="84">
        <f>'Indicator Date hidden2'!BV137</f>
        <v>0.296875</v>
      </c>
    </row>
    <row r="139" spans="1:42">
      <c r="A139" s="77" t="str">
        <f>'Indicator Data'!A141</f>
        <v>Peru</v>
      </c>
      <c r="B139" s="77" t="str">
        <f>'Indicator Data'!B141</f>
        <v>PER</v>
      </c>
      <c r="C139" s="79">
        <f t="shared" si="30"/>
        <v>4.9000000000000004</v>
      </c>
      <c r="D139" s="79" t="str">
        <f t="shared" si="37"/>
        <v>Medium</v>
      </c>
      <c r="E139" s="80">
        <f t="shared" si="31"/>
        <v>42</v>
      </c>
      <c r="F139" s="81">
        <f>VLOOKUP($B139,'Lack of Reliability Index'!$A$2:$H$192,8,FALSE)</f>
        <v>1.6565656565656575</v>
      </c>
      <c r="G139" s="79">
        <f t="shared" si="32"/>
        <v>5.0999999999999996</v>
      </c>
      <c r="H139" s="79">
        <f>'Hazard &amp; Exposure'!CW141</f>
        <v>6.4</v>
      </c>
      <c r="I139" s="85">
        <f>'Hazard &amp; Exposure'!AL141</f>
        <v>9.6</v>
      </c>
      <c r="J139" s="85">
        <f>'Hazard &amp; Exposure'!AM141</f>
        <v>6.5</v>
      </c>
      <c r="K139" s="85">
        <f>'Hazard &amp; Exposure'!AN141</f>
        <v>9.1</v>
      </c>
      <c r="L139" s="85">
        <f>'Hazard &amp; Exposure'!AO141</f>
        <v>0</v>
      </c>
      <c r="M139" s="85">
        <f>'Hazard &amp; Exposure'!AP141</f>
        <v>3.3</v>
      </c>
      <c r="N139" s="85">
        <f>'Hazard &amp; Exposure'!AS141</f>
        <v>4.4000000000000004</v>
      </c>
      <c r="O139" s="85">
        <f>'Hazard &amp; Exposure'!CV141</f>
        <v>5.0999999999999996</v>
      </c>
      <c r="P139" s="79">
        <f>'Hazard &amp; Exposure'!CZ141</f>
        <v>3.5</v>
      </c>
      <c r="Q139" s="85">
        <f>'Hazard &amp; Exposure'!CX141</f>
        <v>3.8</v>
      </c>
      <c r="R139" s="85">
        <f>'Hazard &amp; Exposure'!CY141</f>
        <v>3.1</v>
      </c>
      <c r="S139" s="79">
        <f t="shared" si="33"/>
        <v>5.3</v>
      </c>
      <c r="T139" s="79">
        <f>Vulnerability!O141</f>
        <v>3.3</v>
      </c>
      <c r="U139" s="132">
        <f>Vulnerability!E141</f>
        <v>4.0999999999999996</v>
      </c>
      <c r="V139" s="132">
        <f>Vulnerability!H141</f>
        <v>4.3</v>
      </c>
      <c r="W139" s="132">
        <f>Vulnerability!N141</f>
        <v>0.5</v>
      </c>
      <c r="X139" s="79">
        <f>Vulnerability!AM141</f>
        <v>6.8</v>
      </c>
      <c r="Y139" s="132">
        <f>Vulnerability!T141</f>
        <v>9.1999999999999993</v>
      </c>
      <c r="Z139" s="131">
        <f>Vulnerability!AB141</f>
        <v>1</v>
      </c>
      <c r="AA139" s="131">
        <f>Vulnerability!AE141</f>
        <v>0.9</v>
      </c>
      <c r="AB139" s="131">
        <f>Vulnerability!AH141</f>
        <v>1</v>
      </c>
      <c r="AC139" s="131">
        <f>Vulnerability!AK141</f>
        <v>2.2999999999999998</v>
      </c>
      <c r="AD139" s="132">
        <f>Vulnerability!AL141</f>
        <v>1.3</v>
      </c>
      <c r="AE139" s="79">
        <f t="shared" si="34"/>
        <v>4.4000000000000004</v>
      </c>
      <c r="AF139" s="79">
        <f>'Lack of Coping Capacity'!H141</f>
        <v>5</v>
      </c>
      <c r="AG139" s="137">
        <f>'Lack of Coping Capacity'!D141</f>
        <v>3.6</v>
      </c>
      <c r="AH139" s="137">
        <f>'Lack of Coping Capacity'!G141</f>
        <v>6.3</v>
      </c>
      <c r="AI139" s="79">
        <f>'Lack of Coping Capacity'!AA141</f>
        <v>3.7</v>
      </c>
      <c r="AJ139" s="137">
        <f>'Lack of Coping Capacity'!M141</f>
        <v>2</v>
      </c>
      <c r="AK139" s="137">
        <f>'Lack of Coping Capacity'!R141</f>
        <v>4.3</v>
      </c>
      <c r="AL139" s="137">
        <f>'Lack of Coping Capacity'!Z141</f>
        <v>4.8</v>
      </c>
      <c r="AM139" s="82">
        <f>'Imputed and missing data hidden'!BU137</f>
        <v>5</v>
      </c>
      <c r="AN139" s="83">
        <f t="shared" si="35"/>
        <v>9.8039215686274508E-2</v>
      </c>
      <c r="AO139" s="82" t="str">
        <f t="shared" si="36"/>
        <v/>
      </c>
      <c r="AP139" s="84">
        <f>'Indicator Date hidden2'!BV138</f>
        <v>6.0606060606060608E-2</v>
      </c>
    </row>
    <row r="140" spans="1:42">
      <c r="A140" s="77" t="str">
        <f>'Indicator Data'!A142</f>
        <v>Philippines</v>
      </c>
      <c r="B140" s="77" t="str">
        <f>'Indicator Data'!B142</f>
        <v>PHL</v>
      </c>
      <c r="C140" s="79">
        <f t="shared" si="30"/>
        <v>5.4</v>
      </c>
      <c r="D140" s="79" t="str">
        <f t="shared" si="37"/>
        <v>High</v>
      </c>
      <c r="E140" s="80">
        <f t="shared" si="31"/>
        <v>35</v>
      </c>
      <c r="F140" s="81">
        <f>VLOOKUP($B140,'Lack of Reliability Index'!$A$2:$H$192,8,FALSE)</f>
        <v>2.0784313725490193</v>
      </c>
      <c r="G140" s="79">
        <f t="shared" si="32"/>
        <v>8.4</v>
      </c>
      <c r="H140" s="79">
        <f>'Hazard &amp; Exposure'!CW142</f>
        <v>8.3000000000000007</v>
      </c>
      <c r="I140" s="85">
        <f>'Hazard &amp; Exposure'!AL142</f>
        <v>9.6999999999999993</v>
      </c>
      <c r="J140" s="85">
        <f>'Hazard &amp; Exposure'!AM142</f>
        <v>6.7</v>
      </c>
      <c r="K140" s="85">
        <f>'Hazard &amp; Exposure'!AN142</f>
        <v>9.4</v>
      </c>
      <c r="L140" s="85">
        <f>'Hazard &amp; Exposure'!AO142</f>
        <v>9.1999999999999993</v>
      </c>
      <c r="M140" s="85">
        <f>'Hazard &amp; Exposure'!AP142</f>
        <v>8.9</v>
      </c>
      <c r="N140" s="85">
        <f>'Hazard &amp; Exposure'!AS142</f>
        <v>3.7</v>
      </c>
      <c r="O140" s="85">
        <f>'Hazard &amp; Exposure'!CV142</f>
        <v>6.6</v>
      </c>
      <c r="P140" s="79">
        <f>'Hazard &amp; Exposure'!CZ142</f>
        <v>8.5</v>
      </c>
      <c r="Q140" s="85">
        <f>'Hazard &amp; Exposure'!CX142</f>
        <v>9.5</v>
      </c>
      <c r="R140" s="85">
        <f>'Hazard &amp; Exposure'!CY142</f>
        <v>6.9</v>
      </c>
      <c r="S140" s="79">
        <f t="shared" si="33"/>
        <v>4.7</v>
      </c>
      <c r="T140" s="79">
        <f>Vulnerability!O142</f>
        <v>3.7</v>
      </c>
      <c r="U140" s="132">
        <f>Vulnerability!E142</f>
        <v>4.5</v>
      </c>
      <c r="V140" s="132">
        <f>Vulnerability!H142</f>
        <v>4.5999999999999996</v>
      </c>
      <c r="W140" s="132">
        <f>Vulnerability!N142</f>
        <v>1.3</v>
      </c>
      <c r="X140" s="79">
        <f>Vulnerability!AM142</f>
        <v>5.6</v>
      </c>
      <c r="Y140" s="132">
        <f>Vulnerability!T142</f>
        <v>5.9</v>
      </c>
      <c r="Z140" s="131">
        <f>Vulnerability!AB142</f>
        <v>3.9</v>
      </c>
      <c r="AA140" s="131">
        <f>Vulnerability!AE142</f>
        <v>2.9</v>
      </c>
      <c r="AB140" s="131">
        <f>Vulnerability!AH142</f>
        <v>8.9</v>
      </c>
      <c r="AC140" s="131">
        <f>Vulnerability!AK142</f>
        <v>1.8</v>
      </c>
      <c r="AD140" s="132">
        <f>Vulnerability!AL142</f>
        <v>5.2</v>
      </c>
      <c r="AE140" s="79">
        <f t="shared" si="34"/>
        <v>4.0999999999999996</v>
      </c>
      <c r="AF140" s="79">
        <f>'Lack of Coping Capacity'!H142</f>
        <v>4.7</v>
      </c>
      <c r="AG140" s="137">
        <f>'Lack of Coping Capacity'!D142</f>
        <v>3.5</v>
      </c>
      <c r="AH140" s="137">
        <f>'Lack of Coping Capacity'!G142</f>
        <v>5.8</v>
      </c>
      <c r="AI140" s="79">
        <f>'Lack of Coping Capacity'!AA142</f>
        <v>3.4</v>
      </c>
      <c r="AJ140" s="137">
        <f>'Lack of Coping Capacity'!M142</f>
        <v>2.1</v>
      </c>
      <c r="AK140" s="137">
        <f>'Lack of Coping Capacity'!R142</f>
        <v>2.6</v>
      </c>
      <c r="AL140" s="137">
        <f>'Lack of Coping Capacity'!Z142</f>
        <v>5.6</v>
      </c>
      <c r="AM140" s="82">
        <f>'Imputed and missing data hidden'!BU138</f>
        <v>3</v>
      </c>
      <c r="AN140" s="83">
        <f t="shared" si="35"/>
        <v>5.8823529411764705E-2</v>
      </c>
      <c r="AO140" s="82" t="str">
        <f t="shared" si="36"/>
        <v/>
      </c>
      <c r="AP140" s="84">
        <f>'Indicator Date hidden2'!BV139</f>
        <v>0.16176470588235295</v>
      </c>
    </row>
    <row r="141" spans="1:42">
      <c r="A141" s="77" t="str">
        <f>'Indicator Data'!A143</f>
        <v>Poland</v>
      </c>
      <c r="B141" s="77" t="str">
        <f>'Indicator Data'!B143</f>
        <v>POL</v>
      </c>
      <c r="C141" s="79">
        <f t="shared" si="30"/>
        <v>2.5</v>
      </c>
      <c r="D141" s="79" t="str">
        <f t="shared" si="37"/>
        <v>Low</v>
      </c>
      <c r="E141" s="80">
        <f t="shared" si="31"/>
        <v>136</v>
      </c>
      <c r="F141" s="81">
        <f>VLOOKUP($B141,'Lack of Reliability Index'!$A$2:$H$192,8,FALSE)</f>
        <v>4.1442622950819663</v>
      </c>
      <c r="G141" s="79">
        <f t="shared" si="32"/>
        <v>1.5</v>
      </c>
      <c r="H141" s="79">
        <f>'Hazard &amp; Exposure'!CW143</f>
        <v>2.8</v>
      </c>
      <c r="I141" s="85">
        <f>'Hazard &amp; Exposure'!AL143</f>
        <v>0.8</v>
      </c>
      <c r="J141" s="85">
        <f>'Hazard &amp; Exposure'!AM143</f>
        <v>5.9</v>
      </c>
      <c r="K141" s="85">
        <f>'Hazard &amp; Exposure'!AN143</f>
        <v>0</v>
      </c>
      <c r="L141" s="85">
        <f>'Hazard &amp; Exposure'!AO143</f>
        <v>0</v>
      </c>
      <c r="M141" s="85">
        <f>'Hazard &amp; Exposure'!AP143</f>
        <v>5.7</v>
      </c>
      <c r="N141" s="85">
        <f>'Hazard &amp; Exposure'!AS143</f>
        <v>2.8</v>
      </c>
      <c r="O141" s="85">
        <f>'Hazard &amp; Exposure'!CV143</f>
        <v>2.2000000000000002</v>
      </c>
      <c r="P141" s="79">
        <f>'Hazard &amp; Exposure'!CZ143</f>
        <v>0.1</v>
      </c>
      <c r="Q141" s="85">
        <f>'Hazard &amp; Exposure'!CX143</f>
        <v>0.1</v>
      </c>
      <c r="R141" s="85">
        <f>'Hazard &amp; Exposure'!CY143</f>
        <v>0</v>
      </c>
      <c r="S141" s="79">
        <f t="shared" si="33"/>
        <v>3.6</v>
      </c>
      <c r="T141" s="79">
        <f>Vulnerability!O143</f>
        <v>0.6</v>
      </c>
      <c r="U141" s="132">
        <f>Vulnerability!E143</f>
        <v>0.4</v>
      </c>
      <c r="V141" s="132">
        <f>Vulnerability!H143</f>
        <v>1.2</v>
      </c>
      <c r="W141" s="132">
        <f>Vulnerability!N143</f>
        <v>0.3</v>
      </c>
      <c r="X141" s="79">
        <f>Vulnerability!AM143</f>
        <v>5.8</v>
      </c>
      <c r="Y141" s="132">
        <f>Vulnerability!T143</f>
        <v>8.5</v>
      </c>
      <c r="Z141" s="131">
        <f>Vulnerability!AB143</f>
        <v>0.1</v>
      </c>
      <c r="AA141" s="131">
        <f>Vulnerability!AE143</f>
        <v>0.3</v>
      </c>
      <c r="AB141" s="131">
        <f>Vulnerability!AH143</f>
        <v>0</v>
      </c>
      <c r="AC141" s="131">
        <f>Vulnerability!AK143</f>
        <v>0.9</v>
      </c>
      <c r="AD141" s="132">
        <f>Vulnerability!AL143</f>
        <v>0.3</v>
      </c>
      <c r="AE141" s="79">
        <f t="shared" si="34"/>
        <v>2.9</v>
      </c>
      <c r="AF141" s="79">
        <f>'Lack of Coping Capacity'!H143</f>
        <v>4.5</v>
      </c>
      <c r="AG141" s="137">
        <f>'Lack of Coping Capacity'!D143</f>
        <v>4.3</v>
      </c>
      <c r="AH141" s="137">
        <f>'Lack of Coping Capacity'!G143</f>
        <v>4.5999999999999996</v>
      </c>
      <c r="AI141" s="79">
        <f>'Lack of Coping Capacity'!AA143</f>
        <v>1</v>
      </c>
      <c r="AJ141" s="137">
        <f>'Lack of Coping Capacity'!M143</f>
        <v>1.2</v>
      </c>
      <c r="AK141" s="137">
        <f>'Lack of Coping Capacity'!R143</f>
        <v>0.7</v>
      </c>
      <c r="AL141" s="137">
        <f>'Lack of Coping Capacity'!Z143</f>
        <v>1</v>
      </c>
      <c r="AM141" s="82">
        <f>'Imputed and missing data hidden'!BU139</f>
        <v>8</v>
      </c>
      <c r="AN141" s="83">
        <f t="shared" si="35"/>
        <v>0.15686274509803921</v>
      </c>
      <c r="AO141" s="82" t="str">
        <f t="shared" si="36"/>
        <v/>
      </c>
      <c r="AP141" s="84">
        <f>'Indicator Date hidden2'!BV140</f>
        <v>0.37704918032786883</v>
      </c>
    </row>
    <row r="142" spans="1:42">
      <c r="A142" s="77" t="str">
        <f>'Indicator Data'!A144</f>
        <v>Portugal</v>
      </c>
      <c r="B142" s="77" t="str">
        <f>'Indicator Data'!B144</f>
        <v>PRT</v>
      </c>
      <c r="C142" s="79">
        <f t="shared" si="30"/>
        <v>1.9</v>
      </c>
      <c r="D142" s="79" t="str">
        <f t="shared" si="37"/>
        <v>Very Low</v>
      </c>
      <c r="E142" s="80">
        <f t="shared" si="31"/>
        <v>169</v>
      </c>
      <c r="F142" s="81">
        <f>VLOOKUP($B142,'Lack of Reliability Index'!$A$2:$H$192,8,FALSE)</f>
        <v>3.2430107526881722</v>
      </c>
      <c r="G142" s="79">
        <f t="shared" si="32"/>
        <v>1.8</v>
      </c>
      <c r="H142" s="79">
        <f>'Hazard &amp; Exposure'!CW144</f>
        <v>3.2</v>
      </c>
      <c r="I142" s="85">
        <f>'Hazard &amp; Exposure'!AL144</f>
        <v>3.4</v>
      </c>
      <c r="J142" s="85">
        <f>'Hazard &amp; Exposure'!AM144</f>
        <v>3.8</v>
      </c>
      <c r="K142" s="85">
        <f>'Hazard &amp; Exposure'!AN144</f>
        <v>4.3</v>
      </c>
      <c r="L142" s="85">
        <f>'Hazard &amp; Exposure'!AO144</f>
        <v>0</v>
      </c>
      <c r="M142" s="85">
        <f>'Hazard &amp; Exposure'!AP144</f>
        <v>4.5999999999999996</v>
      </c>
      <c r="N142" s="85">
        <f>'Hazard &amp; Exposure'!AS144</f>
        <v>3.3</v>
      </c>
      <c r="O142" s="85">
        <f>'Hazard &amp; Exposure'!CV144</f>
        <v>2.2000000000000002</v>
      </c>
      <c r="P142" s="79">
        <f>'Hazard &amp; Exposure'!CZ144</f>
        <v>0.1</v>
      </c>
      <c r="Q142" s="85">
        <f>'Hazard &amp; Exposure'!CX144</f>
        <v>0.1</v>
      </c>
      <c r="R142" s="85">
        <f>'Hazard &amp; Exposure'!CY144</f>
        <v>0</v>
      </c>
      <c r="S142" s="79">
        <f t="shared" si="33"/>
        <v>2.1</v>
      </c>
      <c r="T142" s="79">
        <f>Vulnerability!O144</f>
        <v>0.7</v>
      </c>
      <c r="U142" s="132">
        <f>Vulnerability!E144</f>
        <v>0.5</v>
      </c>
      <c r="V142" s="132">
        <f>Vulnerability!H144</f>
        <v>1.7</v>
      </c>
      <c r="W142" s="132">
        <f>Vulnerability!N144</f>
        <v>0.1</v>
      </c>
      <c r="X142" s="79">
        <f>Vulnerability!AM144</f>
        <v>3.3</v>
      </c>
      <c r="Y142" s="132">
        <f>Vulnerability!T144</f>
        <v>5.5</v>
      </c>
      <c r="Z142" s="131">
        <f>Vulnerability!AB144</f>
        <v>0.4</v>
      </c>
      <c r="AA142" s="131">
        <f>Vulnerability!AE144</f>
        <v>0.2</v>
      </c>
      <c r="AB142" s="131">
        <f>Vulnerability!AH144</f>
        <v>0</v>
      </c>
      <c r="AC142" s="131">
        <f>Vulnerability!AK144</f>
        <v>0.5</v>
      </c>
      <c r="AD142" s="132">
        <f>Vulnerability!AL144</f>
        <v>0.3</v>
      </c>
      <c r="AE142" s="79">
        <f t="shared" si="34"/>
        <v>1.9</v>
      </c>
      <c r="AF142" s="79">
        <f>'Lack of Coping Capacity'!H144</f>
        <v>3.1</v>
      </c>
      <c r="AG142" s="137">
        <f>'Lack of Coping Capacity'!D144</f>
        <v>2.6</v>
      </c>
      <c r="AH142" s="137">
        <f>'Lack of Coping Capacity'!G144</f>
        <v>3.5</v>
      </c>
      <c r="AI142" s="79">
        <f>'Lack of Coping Capacity'!AA144</f>
        <v>0.6</v>
      </c>
      <c r="AJ142" s="137">
        <f>'Lack of Coping Capacity'!M144</f>
        <v>1.6</v>
      </c>
      <c r="AK142" s="137">
        <f>'Lack of Coping Capacity'!R144</f>
        <v>0</v>
      </c>
      <c r="AL142" s="137">
        <f>'Lack of Coping Capacity'!Z144</f>
        <v>0.1</v>
      </c>
      <c r="AM142" s="82">
        <f>'Imputed and missing data hidden'!BU140</f>
        <v>7</v>
      </c>
      <c r="AN142" s="83">
        <f t="shared" si="35"/>
        <v>0.13725490196078433</v>
      </c>
      <c r="AO142" s="82" t="str">
        <f t="shared" si="36"/>
        <v/>
      </c>
      <c r="AP142" s="84">
        <f>'Indicator Date hidden2'!BV141</f>
        <v>0.25806451612903225</v>
      </c>
    </row>
    <row r="143" spans="1:42">
      <c r="A143" s="77" t="str">
        <f>'Indicator Data'!A145</f>
        <v>Qatar</v>
      </c>
      <c r="B143" s="77" t="str">
        <f>'Indicator Data'!B145</f>
        <v>QAT</v>
      </c>
      <c r="C143" s="79">
        <f t="shared" si="30"/>
        <v>1.4</v>
      </c>
      <c r="D143" s="79" t="str">
        <f t="shared" si="37"/>
        <v>Very Low</v>
      </c>
      <c r="E143" s="80">
        <f t="shared" si="31"/>
        <v>186</v>
      </c>
      <c r="F143" s="81">
        <f>VLOOKUP($B143,'Lack of Reliability Index'!$A$2:$H$192,8,FALSE)</f>
        <v>4.6222222222222218</v>
      </c>
      <c r="G143" s="79">
        <f t="shared" si="32"/>
        <v>1</v>
      </c>
      <c r="H143" s="79">
        <f>'Hazard &amp; Exposure'!CW145</f>
        <v>1.9</v>
      </c>
      <c r="I143" s="85">
        <f>'Hazard &amp; Exposure'!AL145</f>
        <v>0.1</v>
      </c>
      <c r="J143" s="85">
        <f>'Hazard &amp; Exposure'!AM145</f>
        <v>0</v>
      </c>
      <c r="K143" s="85">
        <f>'Hazard &amp; Exposure'!AN145</f>
        <v>0</v>
      </c>
      <c r="L143" s="85">
        <f>'Hazard &amp; Exposure'!AO145</f>
        <v>0</v>
      </c>
      <c r="M143" s="85">
        <f>'Hazard &amp; Exposure'!AP145</f>
        <v>3.5</v>
      </c>
      <c r="N143" s="85">
        <f>'Hazard &amp; Exposure'!AS145</f>
        <v>5</v>
      </c>
      <c r="O143" s="85">
        <f>'Hazard &amp; Exposure'!CV145</f>
        <v>2.9</v>
      </c>
      <c r="P143" s="79">
        <f>'Hazard &amp; Exposure'!CZ145</f>
        <v>0.1</v>
      </c>
      <c r="Q143" s="85">
        <f>'Hazard &amp; Exposure'!CX145</f>
        <v>0.1</v>
      </c>
      <c r="R143" s="85">
        <f>'Hazard &amp; Exposure'!CY145</f>
        <v>0</v>
      </c>
      <c r="S143" s="79">
        <f t="shared" si="33"/>
        <v>1.1000000000000001</v>
      </c>
      <c r="T143" s="79">
        <f>Vulnerability!O145</f>
        <v>1</v>
      </c>
      <c r="U143" s="132">
        <f>Vulnerability!E145</f>
        <v>0.5</v>
      </c>
      <c r="V143" s="132">
        <f>Vulnerability!H145</f>
        <v>2.8</v>
      </c>
      <c r="W143" s="132">
        <f>Vulnerability!N145</f>
        <v>0.1</v>
      </c>
      <c r="X143" s="79">
        <f>Vulnerability!AM145</f>
        <v>1.1000000000000001</v>
      </c>
      <c r="Y143" s="132">
        <f>Vulnerability!T145</f>
        <v>1.7</v>
      </c>
      <c r="Z143" s="131">
        <f>Vulnerability!AB145</f>
        <v>0.3</v>
      </c>
      <c r="AA143" s="131">
        <f>Vulnerability!AE145</f>
        <v>0.4</v>
      </c>
      <c r="AB143" s="131">
        <f>Vulnerability!AH145</f>
        <v>0</v>
      </c>
      <c r="AC143" s="131">
        <f>Vulnerability!AK145</f>
        <v>1.2</v>
      </c>
      <c r="AD143" s="132">
        <f>Vulnerability!AL145</f>
        <v>0.5</v>
      </c>
      <c r="AE143" s="79">
        <f t="shared" si="34"/>
        <v>2.5</v>
      </c>
      <c r="AF143" s="79">
        <f>'Lack of Coping Capacity'!H145</f>
        <v>4.0999999999999996</v>
      </c>
      <c r="AG143" s="137">
        <f>'Lack of Coping Capacity'!D145</f>
        <v>4.7</v>
      </c>
      <c r="AH143" s="137">
        <f>'Lack of Coping Capacity'!G145</f>
        <v>3.5</v>
      </c>
      <c r="AI143" s="79">
        <f>'Lack of Coping Capacity'!AA145</f>
        <v>0.6</v>
      </c>
      <c r="AJ143" s="137">
        <f>'Lack of Coping Capacity'!M145</f>
        <v>0.5</v>
      </c>
      <c r="AK143" s="137">
        <f>'Lack of Coping Capacity'!R145</f>
        <v>0.2</v>
      </c>
      <c r="AL143" s="137">
        <f>'Lack of Coping Capacity'!Z145</f>
        <v>1.1000000000000001</v>
      </c>
      <c r="AM143" s="82">
        <f>'Imputed and missing data hidden'!BU141</f>
        <v>11</v>
      </c>
      <c r="AN143" s="83">
        <f t="shared" si="35"/>
        <v>0.21568627450980393</v>
      </c>
      <c r="AO143" s="82" t="str">
        <f t="shared" si="36"/>
        <v/>
      </c>
      <c r="AP143" s="84">
        <f>'Indicator Date hidden2'!BV142</f>
        <v>0.31666666666666665</v>
      </c>
    </row>
    <row r="144" spans="1:42">
      <c r="A144" s="77" t="str">
        <f>'Indicator Data'!A146</f>
        <v>Romania</v>
      </c>
      <c r="B144" s="77" t="str">
        <f>'Indicator Data'!B146</f>
        <v>ROU</v>
      </c>
      <c r="C144" s="79">
        <f t="shared" si="30"/>
        <v>2.5</v>
      </c>
      <c r="D144" s="79" t="str">
        <f t="shared" si="37"/>
        <v>Low</v>
      </c>
      <c r="E144" s="80">
        <f t="shared" si="31"/>
        <v>136</v>
      </c>
      <c r="F144" s="81">
        <f>VLOOKUP($B144,'Lack of Reliability Index'!$A$2:$H$192,8,FALSE)</f>
        <v>3.3376344086021508</v>
      </c>
      <c r="G144" s="79">
        <f t="shared" si="32"/>
        <v>2</v>
      </c>
      <c r="H144" s="79">
        <f>'Hazard &amp; Exposure'!CW146</f>
        <v>3.6</v>
      </c>
      <c r="I144" s="85">
        <f>'Hazard &amp; Exposure'!AL146</f>
        <v>6.1</v>
      </c>
      <c r="J144" s="85">
        <f>'Hazard &amp; Exposure'!AM146</f>
        <v>6.1</v>
      </c>
      <c r="K144" s="85">
        <f>'Hazard &amp; Exposure'!AN146</f>
        <v>0</v>
      </c>
      <c r="L144" s="85">
        <f>'Hazard &amp; Exposure'!AO146</f>
        <v>0</v>
      </c>
      <c r="M144" s="85">
        <f>'Hazard &amp; Exposure'!AP146</f>
        <v>2.9</v>
      </c>
      <c r="N144" s="85">
        <f>'Hazard &amp; Exposure'!AS146</f>
        <v>2.8</v>
      </c>
      <c r="O144" s="85">
        <f>'Hazard &amp; Exposure'!CV146</f>
        <v>4.7</v>
      </c>
      <c r="P144" s="79">
        <f>'Hazard &amp; Exposure'!CZ146</f>
        <v>0.1</v>
      </c>
      <c r="Q144" s="85">
        <f>'Hazard &amp; Exposure'!CX146</f>
        <v>0.1</v>
      </c>
      <c r="R144" s="85">
        <f>'Hazard &amp; Exposure'!CY146</f>
        <v>0</v>
      </c>
      <c r="S144" s="79">
        <f t="shared" si="33"/>
        <v>2.5</v>
      </c>
      <c r="T144" s="79">
        <f>Vulnerability!O146</f>
        <v>1.6</v>
      </c>
      <c r="U144" s="132">
        <f>Vulnerability!E146</f>
        <v>1.5</v>
      </c>
      <c r="V144" s="132">
        <f>Vulnerability!H146</f>
        <v>2.7</v>
      </c>
      <c r="W144" s="132">
        <f>Vulnerability!N146</f>
        <v>0.6</v>
      </c>
      <c r="X144" s="79">
        <f>Vulnerability!AM146</f>
        <v>3.4</v>
      </c>
      <c r="Y144" s="132">
        <f>Vulnerability!T146</f>
        <v>5.6</v>
      </c>
      <c r="Z144" s="131">
        <f>Vulnerability!AB146</f>
        <v>0.4</v>
      </c>
      <c r="AA144" s="131">
        <f>Vulnerability!AE146</f>
        <v>0.5</v>
      </c>
      <c r="AB144" s="131">
        <f>Vulnerability!AH146</f>
        <v>0</v>
      </c>
      <c r="AC144" s="131">
        <f>Vulnerability!AK146</f>
        <v>0.3</v>
      </c>
      <c r="AD144" s="132">
        <f>Vulnerability!AL146</f>
        <v>0.3</v>
      </c>
      <c r="AE144" s="79">
        <f t="shared" si="34"/>
        <v>3.1</v>
      </c>
      <c r="AF144" s="79">
        <f>'Lack of Coping Capacity'!H146</f>
        <v>4.5</v>
      </c>
      <c r="AG144" s="137">
        <f>'Lack of Coping Capacity'!D146</f>
        <v>3.8</v>
      </c>
      <c r="AH144" s="137">
        <f>'Lack of Coping Capacity'!G146</f>
        <v>5.2</v>
      </c>
      <c r="AI144" s="79">
        <f>'Lack of Coping Capacity'!AA146</f>
        <v>1.5</v>
      </c>
      <c r="AJ144" s="137">
        <f>'Lack of Coping Capacity'!M146</f>
        <v>1.5</v>
      </c>
      <c r="AK144" s="137">
        <f>'Lack of Coping Capacity'!R146</f>
        <v>0.9</v>
      </c>
      <c r="AL144" s="137">
        <f>'Lack of Coping Capacity'!Z146</f>
        <v>2</v>
      </c>
      <c r="AM144" s="82">
        <f>'Imputed and missing data hidden'!BU142</f>
        <v>8</v>
      </c>
      <c r="AN144" s="83">
        <f t="shared" si="35"/>
        <v>0.15686274509803921</v>
      </c>
      <c r="AO144" s="82" t="str">
        <f t="shared" si="36"/>
        <v/>
      </c>
      <c r="AP144" s="84">
        <f>'Indicator Date hidden2'!BV143</f>
        <v>0.22580645161290322</v>
      </c>
    </row>
    <row r="145" spans="1:42">
      <c r="A145" s="77" t="str">
        <f>'Indicator Data'!A147</f>
        <v>Russian Federation</v>
      </c>
      <c r="B145" s="77" t="str">
        <f>'Indicator Data'!B147</f>
        <v>RUS</v>
      </c>
      <c r="C145" s="79">
        <f t="shared" si="30"/>
        <v>5.0999999999999996</v>
      </c>
      <c r="D145" s="79" t="str">
        <f t="shared" si="37"/>
        <v>High</v>
      </c>
      <c r="E145" s="80">
        <f t="shared" si="31"/>
        <v>39</v>
      </c>
      <c r="F145" s="81">
        <f>VLOOKUP($B145,'Lack of Reliability Index'!$A$2:$H$192,8,FALSE)</f>
        <v>5</v>
      </c>
      <c r="G145" s="79">
        <f t="shared" si="32"/>
        <v>7.5</v>
      </c>
      <c r="H145" s="79">
        <f>'Hazard &amp; Exposure'!CW147</f>
        <v>5.2</v>
      </c>
      <c r="I145" s="85">
        <f>'Hazard &amp; Exposure'!AL147</f>
        <v>4.2</v>
      </c>
      <c r="J145" s="85">
        <f>'Hazard &amp; Exposure'!AM147</f>
        <v>8.4</v>
      </c>
      <c r="K145" s="85">
        <f>'Hazard &amp; Exposure'!AN147</f>
        <v>4.2</v>
      </c>
      <c r="L145" s="85">
        <f>'Hazard &amp; Exposure'!AO147</f>
        <v>2.2000000000000002</v>
      </c>
      <c r="M145" s="85">
        <f>'Hazard &amp; Exposure'!AP147</f>
        <v>5.3</v>
      </c>
      <c r="N145" s="85">
        <f>'Hazard &amp; Exposure'!AS147</f>
        <v>6.1</v>
      </c>
      <c r="O145" s="85">
        <f>'Hazard &amp; Exposure'!CV147</f>
        <v>3.2</v>
      </c>
      <c r="P145" s="79">
        <f>'Hazard &amp; Exposure'!CZ147</f>
        <v>8.9</v>
      </c>
      <c r="Q145" s="85">
        <f>'Hazard &amp; Exposure'!CX147</f>
        <v>10</v>
      </c>
      <c r="R145" s="85">
        <f>'Hazard &amp; Exposure'!CY147</f>
        <v>6.6</v>
      </c>
      <c r="S145" s="79">
        <f t="shared" si="33"/>
        <v>3.6</v>
      </c>
      <c r="T145" s="79">
        <f>Vulnerability!O147</f>
        <v>1.5</v>
      </c>
      <c r="U145" s="132">
        <f>Vulnerability!E147</f>
        <v>1.6</v>
      </c>
      <c r="V145" s="132">
        <f>Vulnerability!H147</f>
        <v>2.6</v>
      </c>
      <c r="W145" s="132">
        <f>Vulnerability!N147</f>
        <v>0.1</v>
      </c>
      <c r="X145" s="79">
        <f>Vulnerability!AM147</f>
        <v>5.2</v>
      </c>
      <c r="Y145" s="132">
        <f>Vulnerability!T147</f>
        <v>7.8</v>
      </c>
      <c r="Z145" s="131">
        <f>Vulnerability!AB147</f>
        <v>0.4</v>
      </c>
      <c r="AA145" s="131">
        <f>Vulnerability!AE147</f>
        <v>0.4</v>
      </c>
      <c r="AB145" s="131">
        <f>Vulnerability!AH147</f>
        <v>0</v>
      </c>
      <c r="AC145" s="131">
        <f>Vulnerability!AK147</f>
        <v>0.8</v>
      </c>
      <c r="AD145" s="132">
        <f>Vulnerability!AL147</f>
        <v>0.4</v>
      </c>
      <c r="AE145" s="79">
        <f t="shared" si="34"/>
        <v>4.8</v>
      </c>
      <c r="AF145" s="79">
        <f>'Lack of Coping Capacity'!H147</f>
        <v>6.9</v>
      </c>
      <c r="AG145" s="137" t="str">
        <f>'Lack of Coping Capacity'!D147</f>
        <v>x</v>
      </c>
      <c r="AH145" s="137">
        <f>'Lack of Coping Capacity'!G147</f>
        <v>6.9</v>
      </c>
      <c r="AI145" s="79">
        <f>'Lack of Coping Capacity'!AA147</f>
        <v>1.7</v>
      </c>
      <c r="AJ145" s="137">
        <f>'Lack of Coping Capacity'!M147</f>
        <v>0.7</v>
      </c>
      <c r="AK145" s="137">
        <f>'Lack of Coping Capacity'!R147</f>
        <v>3.6</v>
      </c>
      <c r="AL145" s="137">
        <f>'Lack of Coping Capacity'!Z147</f>
        <v>0.7</v>
      </c>
      <c r="AM145" s="82">
        <f>'Imputed and missing data hidden'!BU143</f>
        <v>11</v>
      </c>
      <c r="AN145" s="83">
        <f t="shared" si="35"/>
        <v>0.21568627450980393</v>
      </c>
      <c r="AO145" s="82" t="str">
        <f t="shared" si="36"/>
        <v/>
      </c>
      <c r="AP145" s="84">
        <f>'Indicator Date hidden2'!BV144</f>
        <v>0.2</v>
      </c>
    </row>
    <row r="146" spans="1:42">
      <c r="A146" s="77" t="str">
        <f>'Indicator Data'!A148</f>
        <v>Rwanda</v>
      </c>
      <c r="B146" s="77" t="str">
        <f>'Indicator Data'!B148</f>
        <v>RWA</v>
      </c>
      <c r="C146" s="79">
        <f t="shared" si="30"/>
        <v>3.5</v>
      </c>
      <c r="D146" s="79" t="str">
        <f t="shared" si="37"/>
        <v>Medium</v>
      </c>
      <c r="E146" s="80">
        <f t="shared" si="31"/>
        <v>89</v>
      </c>
      <c r="F146" s="81">
        <f>VLOOKUP($B146,'Lack of Reliability Index'!$A$2:$H$192,8,FALSE)</f>
        <v>0.83809523809523867</v>
      </c>
      <c r="G146" s="79">
        <f t="shared" si="32"/>
        <v>1.6</v>
      </c>
      <c r="H146" s="79">
        <f>'Hazard &amp; Exposure'!CW148</f>
        <v>2.8</v>
      </c>
      <c r="I146" s="85">
        <f>'Hazard &amp; Exposure'!AL148</f>
        <v>4</v>
      </c>
      <c r="J146" s="85">
        <f>'Hazard &amp; Exposure'!AM148</f>
        <v>2.7</v>
      </c>
      <c r="K146" s="85">
        <f>'Hazard &amp; Exposure'!AN148</f>
        <v>0</v>
      </c>
      <c r="L146" s="85">
        <f>'Hazard &amp; Exposure'!AO148</f>
        <v>0</v>
      </c>
      <c r="M146" s="85">
        <f>'Hazard &amp; Exposure'!AP148</f>
        <v>0</v>
      </c>
      <c r="N146" s="85">
        <f>'Hazard &amp; Exposure'!AS148</f>
        <v>4.4000000000000004</v>
      </c>
      <c r="O146" s="85">
        <f>'Hazard &amp; Exposure'!CV148</f>
        <v>6.2</v>
      </c>
      <c r="P146" s="79">
        <f>'Hazard &amp; Exposure'!CZ148</f>
        <v>0.3</v>
      </c>
      <c r="Q146" s="85">
        <f>'Hazard &amp; Exposure'!CX148</f>
        <v>0.6</v>
      </c>
      <c r="R146" s="85">
        <f>'Hazard &amp; Exposure'!CY148</f>
        <v>0</v>
      </c>
      <c r="S146" s="79">
        <f t="shared" si="33"/>
        <v>5.7</v>
      </c>
      <c r="T146" s="79">
        <f>Vulnerability!O148</f>
        <v>6.1</v>
      </c>
      <c r="U146" s="132">
        <f>Vulnerability!E148</f>
        <v>8</v>
      </c>
      <c r="V146" s="132">
        <f>Vulnerability!H148</f>
        <v>5</v>
      </c>
      <c r="W146" s="132">
        <f>Vulnerability!N148</f>
        <v>3.4</v>
      </c>
      <c r="X146" s="79">
        <f>Vulnerability!AM148</f>
        <v>5.3</v>
      </c>
      <c r="Y146" s="132">
        <f>Vulnerability!T148</f>
        <v>6.5</v>
      </c>
      <c r="Z146" s="131">
        <f>Vulnerability!AB148</f>
        <v>3.1</v>
      </c>
      <c r="AA146" s="131">
        <f>Vulnerability!AE148</f>
        <v>2.2999999999999998</v>
      </c>
      <c r="AB146" s="131">
        <f>Vulnerability!AH148</f>
        <v>0.2</v>
      </c>
      <c r="AC146" s="131">
        <f>Vulnerability!AK148</f>
        <v>7.6</v>
      </c>
      <c r="AD146" s="132">
        <f>Vulnerability!AL148</f>
        <v>3.9</v>
      </c>
      <c r="AE146" s="79">
        <f t="shared" si="34"/>
        <v>4.8</v>
      </c>
      <c r="AF146" s="79">
        <f>'Lack of Coping Capacity'!H148</f>
        <v>3.8</v>
      </c>
      <c r="AG146" s="137">
        <f>'Lack of Coping Capacity'!D148</f>
        <v>3</v>
      </c>
      <c r="AH146" s="137">
        <f>'Lack of Coping Capacity'!G148</f>
        <v>4.5999999999999996</v>
      </c>
      <c r="AI146" s="79">
        <f>'Lack of Coping Capacity'!AA148</f>
        <v>5.7</v>
      </c>
      <c r="AJ146" s="137">
        <f>'Lack of Coping Capacity'!M148</f>
        <v>5.6</v>
      </c>
      <c r="AK146" s="137">
        <f>'Lack of Coping Capacity'!R148</f>
        <v>5.6</v>
      </c>
      <c r="AL146" s="137">
        <f>'Lack of Coping Capacity'!Z148</f>
        <v>5.8</v>
      </c>
      <c r="AM146" s="82">
        <f>'Imputed and missing data hidden'!BU144</f>
        <v>0</v>
      </c>
      <c r="AN146" s="83">
        <f t="shared" si="35"/>
        <v>0</v>
      </c>
      <c r="AO146" s="82" t="str">
        <f t="shared" si="36"/>
        <v/>
      </c>
      <c r="AP146" s="84">
        <f>'Indicator Date hidden2'!BV145</f>
        <v>0.15714285714285714</v>
      </c>
    </row>
    <row r="147" spans="1:42">
      <c r="A147" s="77" t="str">
        <f>'Indicator Data'!A149</f>
        <v>Saint Kitts and Nevis</v>
      </c>
      <c r="B147" s="77" t="str">
        <f>'Indicator Data'!B149</f>
        <v>KNA</v>
      </c>
      <c r="C147" s="79">
        <f t="shared" si="30"/>
        <v>1.8</v>
      </c>
      <c r="D147" s="79" t="str">
        <f t="shared" si="37"/>
        <v>Very Low</v>
      </c>
      <c r="E147" s="80">
        <f t="shared" si="31"/>
        <v>173</v>
      </c>
      <c r="F147" s="81">
        <f>VLOOKUP($B147,'Lack of Reliability Index'!$A$2:$H$192,8,FALSE)</f>
        <v>6.6666666666666679</v>
      </c>
      <c r="G147" s="79">
        <f t="shared" si="32"/>
        <v>1.6</v>
      </c>
      <c r="H147" s="79">
        <f>'Hazard &amp; Exposure'!CW149</f>
        <v>2.9</v>
      </c>
      <c r="I147" s="85">
        <f>'Hazard &amp; Exposure'!AL149</f>
        <v>3.6</v>
      </c>
      <c r="J147" s="85">
        <f>'Hazard &amp; Exposure'!AM149</f>
        <v>0</v>
      </c>
      <c r="K147" s="85">
        <f>'Hazard &amp; Exposure'!AN149</f>
        <v>0</v>
      </c>
      <c r="L147" s="85">
        <f>'Hazard &amp; Exposure'!AO149</f>
        <v>8.6</v>
      </c>
      <c r="M147" s="85">
        <f>'Hazard &amp; Exposure'!AP149</f>
        <v>0</v>
      </c>
      <c r="N147" s="85">
        <f>'Hazard &amp; Exposure'!AS149</f>
        <v>0</v>
      </c>
      <c r="O147" s="85">
        <f>'Hazard &amp; Exposure'!CV149</f>
        <v>2.7</v>
      </c>
      <c r="P147" s="79">
        <f>'Hazard &amp; Exposure'!CZ149</f>
        <v>0</v>
      </c>
      <c r="Q147" s="85">
        <f>'Hazard &amp; Exposure'!CX149</f>
        <v>0</v>
      </c>
      <c r="R147" s="85">
        <f>'Hazard &amp; Exposure'!CY149</f>
        <v>0</v>
      </c>
      <c r="S147" s="79">
        <f t="shared" si="33"/>
        <v>1.3</v>
      </c>
      <c r="T147" s="79">
        <f>Vulnerability!O149</f>
        <v>1</v>
      </c>
      <c r="U147" s="132">
        <f>Vulnerability!E149</f>
        <v>1.2</v>
      </c>
      <c r="V147" s="132" t="str">
        <f>Vulnerability!H149</f>
        <v>x</v>
      </c>
      <c r="W147" s="132">
        <f>Vulnerability!N149</f>
        <v>0.6</v>
      </c>
      <c r="X147" s="79">
        <f>Vulnerability!AM149</f>
        <v>1.6</v>
      </c>
      <c r="Y147" s="132">
        <f>Vulnerability!T149</f>
        <v>1.3</v>
      </c>
      <c r="Z147" s="131">
        <f>Vulnerability!AB149</f>
        <v>0</v>
      </c>
      <c r="AA147" s="131">
        <f>Vulnerability!AE149</f>
        <v>1.2</v>
      </c>
      <c r="AB147" s="131">
        <f>Vulnerability!AH149</f>
        <v>0</v>
      </c>
      <c r="AC147" s="131">
        <f>Vulnerability!AK149</f>
        <v>5.0999999999999996</v>
      </c>
      <c r="AD147" s="132">
        <f>Vulnerability!AL149</f>
        <v>1.9</v>
      </c>
      <c r="AE147" s="79">
        <f t="shared" si="34"/>
        <v>2.9</v>
      </c>
      <c r="AF147" s="79">
        <f>'Lack of Coping Capacity'!H149</f>
        <v>4.0999999999999996</v>
      </c>
      <c r="AG147" s="137">
        <f>'Lack of Coping Capacity'!D149</f>
        <v>4</v>
      </c>
      <c r="AH147" s="137">
        <f>'Lack of Coping Capacity'!G149</f>
        <v>4.2</v>
      </c>
      <c r="AI147" s="79">
        <f>'Lack of Coping Capacity'!AA149</f>
        <v>1.6</v>
      </c>
      <c r="AJ147" s="137">
        <f>'Lack of Coping Capacity'!M149</f>
        <v>2.1</v>
      </c>
      <c r="AK147" s="137">
        <f>'Lack of Coping Capacity'!R149</f>
        <v>0.3</v>
      </c>
      <c r="AL147" s="137">
        <f>'Lack of Coping Capacity'!Z149</f>
        <v>2.4</v>
      </c>
      <c r="AM147" s="82">
        <f>'Imputed and missing data hidden'!BU145</f>
        <v>22</v>
      </c>
      <c r="AN147" s="83">
        <f t="shared" si="35"/>
        <v>0.43137254901960786</v>
      </c>
      <c r="AO147" s="82" t="str">
        <f t="shared" si="36"/>
        <v/>
      </c>
      <c r="AP147" s="84">
        <f>'Indicator Date hidden2'!BV146</f>
        <v>0.5</v>
      </c>
    </row>
    <row r="148" spans="1:42">
      <c r="A148" s="77" t="str">
        <f>'Indicator Data'!A150</f>
        <v>Saint Lucia</v>
      </c>
      <c r="B148" s="77" t="str">
        <f>'Indicator Data'!B150</f>
        <v>LCA</v>
      </c>
      <c r="C148" s="79">
        <f t="shared" si="30"/>
        <v>2.7</v>
      </c>
      <c r="D148" s="79" t="str">
        <f t="shared" si="37"/>
        <v>Low</v>
      </c>
      <c r="E148" s="80">
        <f t="shared" si="31"/>
        <v>126</v>
      </c>
      <c r="F148" s="81">
        <f>VLOOKUP($B148,'Lack of Reliability Index'!$A$2:$H$192,8,FALSE)</f>
        <v>7.1999999999999993</v>
      </c>
      <c r="G148" s="79">
        <f t="shared" si="32"/>
        <v>1.9</v>
      </c>
      <c r="H148" s="79">
        <f>'Hazard &amp; Exposure'!CW150</f>
        <v>3.5</v>
      </c>
      <c r="I148" s="85">
        <f>'Hazard &amp; Exposure'!AL150</f>
        <v>4.4000000000000004</v>
      </c>
      <c r="J148" s="85">
        <f>'Hazard &amp; Exposure'!AM150</f>
        <v>0</v>
      </c>
      <c r="K148" s="85">
        <f>'Hazard &amp; Exposure'!AN150</f>
        <v>0</v>
      </c>
      <c r="L148" s="85">
        <f>'Hazard &amp; Exposure'!AO150</f>
        <v>8</v>
      </c>
      <c r="M148" s="85">
        <f>'Hazard &amp; Exposure'!AP150</f>
        <v>2.6</v>
      </c>
      <c r="N148" s="85">
        <f>'Hazard &amp; Exposure'!AS150</f>
        <v>0.5</v>
      </c>
      <c r="O148" s="85">
        <f>'Hazard &amp; Exposure'!CV150</f>
        <v>4.7</v>
      </c>
      <c r="P148" s="79">
        <f>'Hazard &amp; Exposure'!CZ150</f>
        <v>0</v>
      </c>
      <c r="Q148" s="85">
        <f>'Hazard &amp; Exposure'!CX150</f>
        <v>0</v>
      </c>
      <c r="R148" s="85">
        <f>'Hazard &amp; Exposure'!CY150</f>
        <v>0</v>
      </c>
      <c r="S148" s="79">
        <f t="shared" si="33"/>
        <v>2.6</v>
      </c>
      <c r="T148" s="79">
        <f>Vulnerability!O150</f>
        <v>3.9</v>
      </c>
      <c r="U148" s="132">
        <f>Vulnerability!E150</f>
        <v>3.4</v>
      </c>
      <c r="V148" s="132">
        <f>Vulnerability!H150</f>
        <v>4.7</v>
      </c>
      <c r="W148" s="132">
        <f>Vulnerability!N150</f>
        <v>3.9</v>
      </c>
      <c r="X148" s="79">
        <f>Vulnerability!AM150</f>
        <v>1</v>
      </c>
      <c r="Y148" s="132">
        <f>Vulnerability!T150</f>
        <v>0</v>
      </c>
      <c r="Z148" s="131">
        <f>Vulnerability!AB150</f>
        <v>0</v>
      </c>
      <c r="AA148" s="131">
        <f>Vulnerability!AE150</f>
        <v>1</v>
      </c>
      <c r="AB148" s="131">
        <f>Vulnerability!AH150</f>
        <v>0.8</v>
      </c>
      <c r="AC148" s="131">
        <f>Vulnerability!AK150</f>
        <v>5.0999999999999996</v>
      </c>
      <c r="AD148" s="132">
        <f>Vulnerability!AL150</f>
        <v>2</v>
      </c>
      <c r="AE148" s="79">
        <f t="shared" si="34"/>
        <v>4.0999999999999996</v>
      </c>
      <c r="AF148" s="79">
        <f>'Lack of Coping Capacity'!H150</f>
        <v>5.0999999999999996</v>
      </c>
      <c r="AG148" s="137">
        <f>'Lack of Coping Capacity'!D150</f>
        <v>5.2</v>
      </c>
      <c r="AH148" s="137">
        <f>'Lack of Coping Capacity'!G150</f>
        <v>4.9000000000000004</v>
      </c>
      <c r="AI148" s="79">
        <f>'Lack of Coping Capacity'!AA150</f>
        <v>2.9</v>
      </c>
      <c r="AJ148" s="137">
        <f>'Lack of Coping Capacity'!M150</f>
        <v>2.5</v>
      </c>
      <c r="AK148" s="137">
        <f>'Lack of Coping Capacity'!R150</f>
        <v>0.8</v>
      </c>
      <c r="AL148" s="137">
        <f>'Lack of Coping Capacity'!Z150</f>
        <v>5.3</v>
      </c>
      <c r="AM148" s="82">
        <f>'Imputed and missing data hidden'!BU146</f>
        <v>12</v>
      </c>
      <c r="AN148" s="83">
        <f t="shared" si="35"/>
        <v>0.23529411764705882</v>
      </c>
      <c r="AO148" s="82" t="str">
        <f t="shared" si="36"/>
        <v/>
      </c>
      <c r="AP148" s="84">
        <f>'Indicator Date hidden2'!BV147</f>
        <v>0.94915254237288138</v>
      </c>
    </row>
    <row r="149" spans="1:42">
      <c r="A149" s="77" t="str">
        <f>'Indicator Data'!A151</f>
        <v>Saint Vincent and the Grenadines</v>
      </c>
      <c r="B149" s="77" t="str">
        <f>'Indicator Data'!B151</f>
        <v>VCT</v>
      </c>
      <c r="C149" s="79">
        <f t="shared" si="30"/>
        <v>2.4</v>
      </c>
      <c r="D149" s="79" t="str">
        <f t="shared" si="37"/>
        <v>Low</v>
      </c>
      <c r="E149" s="80">
        <f t="shared" si="31"/>
        <v>144</v>
      </c>
      <c r="F149" s="81">
        <f>VLOOKUP($B149,'Lack of Reliability Index'!$A$2:$H$192,8,FALSE)</f>
        <v>7.0769230769230775</v>
      </c>
      <c r="G149" s="79">
        <f t="shared" si="32"/>
        <v>1.8</v>
      </c>
      <c r="H149" s="79">
        <f>'Hazard &amp; Exposure'!CW151</f>
        <v>3.3</v>
      </c>
      <c r="I149" s="85">
        <f>'Hazard &amp; Exposure'!AL151</f>
        <v>4.8</v>
      </c>
      <c r="J149" s="85">
        <f>'Hazard &amp; Exposure'!AM151</f>
        <v>0</v>
      </c>
      <c r="K149" s="85">
        <f>'Hazard &amp; Exposure'!AN151</f>
        <v>0</v>
      </c>
      <c r="L149" s="85">
        <f>'Hazard &amp; Exposure'!AO151</f>
        <v>7.8</v>
      </c>
      <c r="M149" s="85">
        <f>'Hazard &amp; Exposure'!AP151</f>
        <v>1.8</v>
      </c>
      <c r="N149" s="85">
        <f>'Hazard &amp; Exposure'!AS151</f>
        <v>0.5</v>
      </c>
      <c r="O149" s="85">
        <f>'Hazard &amp; Exposure'!CV151</f>
        <v>4.3</v>
      </c>
      <c r="P149" s="79">
        <f>'Hazard &amp; Exposure'!CZ151</f>
        <v>0</v>
      </c>
      <c r="Q149" s="85">
        <f>'Hazard &amp; Exposure'!CX151</f>
        <v>0</v>
      </c>
      <c r="R149" s="85">
        <f>'Hazard &amp; Exposure'!CY151</f>
        <v>0</v>
      </c>
      <c r="S149" s="79">
        <f t="shared" si="33"/>
        <v>2.2000000000000002</v>
      </c>
      <c r="T149" s="79">
        <f>Vulnerability!O151</f>
        <v>3.7</v>
      </c>
      <c r="U149" s="132">
        <f>Vulnerability!E151</f>
        <v>2.6</v>
      </c>
      <c r="V149" s="132">
        <f>Vulnerability!H151</f>
        <v>5.2</v>
      </c>
      <c r="W149" s="132">
        <f>Vulnerability!N151</f>
        <v>4.4000000000000004</v>
      </c>
      <c r="X149" s="79">
        <f>Vulnerability!AM151</f>
        <v>0.4</v>
      </c>
      <c r="Y149" s="132">
        <f>Vulnerability!T151</f>
        <v>0</v>
      </c>
      <c r="Z149" s="131">
        <f>Vulnerability!AB151</f>
        <v>0.2</v>
      </c>
      <c r="AA149" s="131">
        <f>Vulnerability!AE151</f>
        <v>0.8</v>
      </c>
      <c r="AB149" s="131">
        <f>Vulnerability!AH151</f>
        <v>0.1</v>
      </c>
      <c r="AC149" s="131">
        <f>Vulnerability!AK151</f>
        <v>1.8</v>
      </c>
      <c r="AD149" s="132">
        <f>Vulnerability!AL151</f>
        <v>0.7</v>
      </c>
      <c r="AE149" s="79">
        <f t="shared" si="34"/>
        <v>3.3</v>
      </c>
      <c r="AF149" s="79">
        <f>'Lack of Coping Capacity'!H151</f>
        <v>4.2</v>
      </c>
      <c r="AG149" s="137" t="str">
        <f>'Lack of Coping Capacity'!D151</f>
        <v>x</v>
      </c>
      <c r="AH149" s="137">
        <f>'Lack of Coping Capacity'!G151</f>
        <v>4.2</v>
      </c>
      <c r="AI149" s="79">
        <f>'Lack of Coping Capacity'!AA151</f>
        <v>2.2999999999999998</v>
      </c>
      <c r="AJ149" s="137">
        <f>'Lack of Coping Capacity'!M151</f>
        <v>2.2000000000000002</v>
      </c>
      <c r="AK149" s="137">
        <f>'Lack of Coping Capacity'!R151</f>
        <v>0.5</v>
      </c>
      <c r="AL149" s="137">
        <f>'Lack of Coping Capacity'!Z151</f>
        <v>4.2</v>
      </c>
      <c r="AM149" s="82">
        <f>'Imputed and missing data hidden'!BU147</f>
        <v>17</v>
      </c>
      <c r="AN149" s="83">
        <f t="shared" si="35"/>
        <v>0.33333333333333331</v>
      </c>
      <c r="AO149" s="82" t="str">
        <f t="shared" si="36"/>
        <v/>
      </c>
      <c r="AP149" s="84">
        <f>'Indicator Date hidden2'!BV148</f>
        <v>0.57692307692307687</v>
      </c>
    </row>
    <row r="150" spans="1:42">
      <c r="A150" s="77" t="str">
        <f>'Indicator Data'!A152</f>
        <v>Samoa</v>
      </c>
      <c r="B150" s="77" t="str">
        <f>'Indicator Data'!B152</f>
        <v>WSM</v>
      </c>
      <c r="C150" s="79">
        <f t="shared" si="30"/>
        <v>3</v>
      </c>
      <c r="D150" s="79" t="str">
        <f t="shared" si="37"/>
        <v>Low</v>
      </c>
      <c r="E150" s="80">
        <f t="shared" si="31"/>
        <v>109</v>
      </c>
      <c r="F150" s="81">
        <f>VLOOKUP($B150,'Lack of Reliability Index'!$A$2:$H$192,8,FALSE)</f>
        <v>6.3448275862068968</v>
      </c>
      <c r="G150" s="79">
        <f t="shared" si="32"/>
        <v>1.7</v>
      </c>
      <c r="H150" s="79">
        <f>'Hazard &amp; Exposure'!CW152</f>
        <v>3.1</v>
      </c>
      <c r="I150" s="85">
        <f>'Hazard &amp; Exposure'!AL152</f>
        <v>4.4000000000000004</v>
      </c>
      <c r="J150" s="85">
        <f>'Hazard &amp; Exposure'!AM152</f>
        <v>0</v>
      </c>
      <c r="K150" s="85">
        <f>'Hazard &amp; Exposure'!AN152</f>
        <v>4.2</v>
      </c>
      <c r="L150" s="85">
        <f>'Hazard &amp; Exposure'!AO152</f>
        <v>6.3</v>
      </c>
      <c r="M150" s="85">
        <f>'Hazard &amp; Exposure'!AP152</f>
        <v>0</v>
      </c>
      <c r="N150" s="85">
        <f>'Hazard &amp; Exposure'!AS152</f>
        <v>0.5</v>
      </c>
      <c r="O150" s="85">
        <f>'Hazard &amp; Exposure'!CV152</f>
        <v>4.0999999999999996</v>
      </c>
      <c r="P150" s="79">
        <f>'Hazard &amp; Exposure'!CZ152</f>
        <v>0</v>
      </c>
      <c r="Q150" s="85">
        <f>'Hazard &amp; Exposure'!CX152</f>
        <v>0</v>
      </c>
      <c r="R150" s="85">
        <f>'Hazard &amp; Exposure'!CY152</f>
        <v>0</v>
      </c>
      <c r="S150" s="79">
        <f t="shared" si="33"/>
        <v>3.9</v>
      </c>
      <c r="T150" s="79">
        <f>Vulnerability!O152</f>
        <v>5.9</v>
      </c>
      <c r="U150" s="132">
        <f>Vulnerability!E152</f>
        <v>4.5999999999999996</v>
      </c>
      <c r="V150" s="132">
        <f>Vulnerability!H152</f>
        <v>4.4000000000000004</v>
      </c>
      <c r="W150" s="132">
        <f>Vulnerability!N152</f>
        <v>9.8000000000000007</v>
      </c>
      <c r="X150" s="79">
        <f>Vulnerability!AM152</f>
        <v>1.1000000000000001</v>
      </c>
      <c r="Y150" s="132">
        <f>Vulnerability!T152</f>
        <v>0</v>
      </c>
      <c r="Z150" s="131">
        <f>Vulnerability!AB152</f>
        <v>4.9000000000000004</v>
      </c>
      <c r="AA150" s="131">
        <f>Vulnerability!AE152</f>
        <v>1</v>
      </c>
      <c r="AB150" s="131">
        <f>Vulnerability!AH152</f>
        <v>0</v>
      </c>
      <c r="AC150" s="131">
        <f>Vulnerability!AK152</f>
        <v>1.5</v>
      </c>
      <c r="AD150" s="132">
        <f>Vulnerability!AL152</f>
        <v>2.1</v>
      </c>
      <c r="AE150" s="79">
        <f t="shared" si="34"/>
        <v>4</v>
      </c>
      <c r="AF150" s="79">
        <f>'Lack of Coping Capacity'!H152</f>
        <v>4.5</v>
      </c>
      <c r="AG150" s="137">
        <f>'Lack of Coping Capacity'!D152</f>
        <v>4.5999999999999996</v>
      </c>
      <c r="AH150" s="137">
        <f>'Lack of Coping Capacity'!G152</f>
        <v>4.4000000000000004</v>
      </c>
      <c r="AI150" s="79">
        <f>'Lack of Coping Capacity'!AA152</f>
        <v>3.5</v>
      </c>
      <c r="AJ150" s="137">
        <f>'Lack of Coping Capacity'!M152</f>
        <v>2.5</v>
      </c>
      <c r="AK150" s="137">
        <f>'Lack of Coping Capacity'!R152</f>
        <v>1.6</v>
      </c>
      <c r="AL150" s="137">
        <f>'Lack of Coping Capacity'!Z152</f>
        <v>6.5</v>
      </c>
      <c r="AM150" s="82">
        <f>'Imputed and missing data hidden'!BU148</f>
        <v>10</v>
      </c>
      <c r="AN150" s="83">
        <f t="shared" si="35"/>
        <v>0.19607843137254902</v>
      </c>
      <c r="AO150" s="82" t="str">
        <f t="shared" si="36"/>
        <v/>
      </c>
      <c r="AP150" s="84">
        <f>'Indicator Date hidden2'!BV149</f>
        <v>0.68965517241379315</v>
      </c>
    </row>
    <row r="151" spans="1:42">
      <c r="A151" s="77" t="str">
        <f>'Indicator Data'!A153</f>
        <v>Sao Tome and Principe</v>
      </c>
      <c r="B151" s="77" t="str">
        <f>'Indicator Data'!B153</f>
        <v>STP</v>
      </c>
      <c r="C151" s="79">
        <f t="shared" si="30"/>
        <v>2.4</v>
      </c>
      <c r="D151" s="79" t="str">
        <f t="shared" si="37"/>
        <v>Low</v>
      </c>
      <c r="E151" s="80">
        <f t="shared" si="31"/>
        <v>144</v>
      </c>
      <c r="F151" s="81">
        <f>VLOOKUP($B151,'Lack of Reliability Index'!$A$2:$H$192,8,FALSE)</f>
        <v>2.6909090909090905</v>
      </c>
      <c r="G151" s="79">
        <f t="shared" si="32"/>
        <v>0.7</v>
      </c>
      <c r="H151" s="79">
        <f>'Hazard &amp; Exposure'!CW153</f>
        <v>1.4</v>
      </c>
      <c r="I151" s="85">
        <f>'Hazard &amp; Exposure'!AL153</f>
        <v>0.1</v>
      </c>
      <c r="J151" s="85">
        <f>'Hazard &amp; Exposure'!AM153</f>
        <v>0</v>
      </c>
      <c r="K151" s="85">
        <f>'Hazard &amp; Exposure'!AN153</f>
        <v>0</v>
      </c>
      <c r="L151" s="85">
        <f>'Hazard &amp; Exposure'!AO153</f>
        <v>0</v>
      </c>
      <c r="M151" s="85">
        <f>'Hazard &amp; Exposure'!AP153</f>
        <v>2.1</v>
      </c>
      <c r="N151" s="85">
        <f>'Hazard &amp; Exposure'!AS153</f>
        <v>0</v>
      </c>
      <c r="O151" s="85">
        <f>'Hazard &amp; Exposure'!CV153</f>
        <v>5.8</v>
      </c>
      <c r="P151" s="79">
        <f>'Hazard &amp; Exposure'!CZ153</f>
        <v>0</v>
      </c>
      <c r="Q151" s="85">
        <f>'Hazard &amp; Exposure'!CX153</f>
        <v>0</v>
      </c>
      <c r="R151" s="85">
        <f>'Hazard &amp; Exposure'!CY153</f>
        <v>0</v>
      </c>
      <c r="S151" s="79">
        <f t="shared" si="33"/>
        <v>3.8</v>
      </c>
      <c r="T151" s="79">
        <f>Vulnerability!O153</f>
        <v>5.7</v>
      </c>
      <c r="U151" s="132">
        <f>Vulnerability!E153</f>
        <v>6</v>
      </c>
      <c r="V151" s="132">
        <f>Vulnerability!H153</f>
        <v>5.3</v>
      </c>
      <c r="W151" s="132">
        <f>Vulnerability!N153</f>
        <v>5.6</v>
      </c>
      <c r="X151" s="79">
        <f>Vulnerability!AM153</f>
        <v>1.2</v>
      </c>
      <c r="Y151" s="132">
        <f>Vulnerability!T153</f>
        <v>0</v>
      </c>
      <c r="Z151" s="131">
        <f>Vulnerability!AB153</f>
        <v>2</v>
      </c>
      <c r="AA151" s="131">
        <f>Vulnerability!AE153</f>
        <v>1.2</v>
      </c>
      <c r="AB151" s="131">
        <f>Vulnerability!AH153</f>
        <v>0.1</v>
      </c>
      <c r="AC151" s="131">
        <f>Vulnerability!AK153</f>
        <v>4.9000000000000004</v>
      </c>
      <c r="AD151" s="132">
        <f>Vulnerability!AL153</f>
        <v>2.2000000000000002</v>
      </c>
      <c r="AE151" s="79">
        <f t="shared" si="34"/>
        <v>5.4</v>
      </c>
      <c r="AF151" s="79">
        <f>'Lack of Coping Capacity'!H153</f>
        <v>6.1</v>
      </c>
      <c r="AG151" s="137" t="str">
        <f>'Lack of Coping Capacity'!D153</f>
        <v>x</v>
      </c>
      <c r="AH151" s="137">
        <f>'Lack of Coping Capacity'!G153</f>
        <v>6.1</v>
      </c>
      <c r="AI151" s="79">
        <f>'Lack of Coping Capacity'!AA153</f>
        <v>4.5</v>
      </c>
      <c r="AJ151" s="137">
        <f>'Lack of Coping Capacity'!M153</f>
        <v>3.6</v>
      </c>
      <c r="AK151" s="137">
        <f>'Lack of Coping Capacity'!R153</f>
        <v>4.5999999999999996</v>
      </c>
      <c r="AL151" s="137">
        <f>'Lack of Coping Capacity'!Z153</f>
        <v>5.3</v>
      </c>
      <c r="AM151" s="82">
        <f>'Imputed and missing data hidden'!BU149</f>
        <v>1</v>
      </c>
      <c r="AN151" s="83">
        <f t="shared" si="35"/>
        <v>1.9607843137254902E-2</v>
      </c>
      <c r="AO151" s="82" t="str">
        <f t="shared" si="36"/>
        <v/>
      </c>
      <c r="AP151" s="84">
        <f>'Indicator Date hidden2'!BV150</f>
        <v>0.45454545454545453</v>
      </c>
    </row>
    <row r="152" spans="1:42">
      <c r="A152" s="77" t="str">
        <f>'Indicator Data'!A154</f>
        <v>Saudi Arabia</v>
      </c>
      <c r="B152" s="77" t="str">
        <f>'Indicator Data'!B154</f>
        <v>SAU</v>
      </c>
      <c r="C152" s="79">
        <f t="shared" si="30"/>
        <v>2.8</v>
      </c>
      <c r="D152" s="79" t="str">
        <f t="shared" si="37"/>
        <v>Low</v>
      </c>
      <c r="E152" s="80">
        <f t="shared" si="31"/>
        <v>123</v>
      </c>
      <c r="F152" s="81">
        <f>VLOOKUP($B152,'Lack of Reliability Index'!$A$2:$H$192,8,FALSE)</f>
        <v>2.5748633879781426</v>
      </c>
      <c r="G152" s="79">
        <f t="shared" si="32"/>
        <v>3.4</v>
      </c>
      <c r="H152" s="79">
        <f>'Hazard &amp; Exposure'!CW154</f>
        <v>3.5</v>
      </c>
      <c r="I152" s="85">
        <f>'Hazard &amp; Exposure'!AL154</f>
        <v>1.8</v>
      </c>
      <c r="J152" s="85">
        <f>'Hazard &amp; Exposure'!AM154</f>
        <v>4.8</v>
      </c>
      <c r="K152" s="85">
        <f>'Hazard &amp; Exposure'!AN154</f>
        <v>0</v>
      </c>
      <c r="L152" s="85">
        <f>'Hazard &amp; Exposure'!AO154</f>
        <v>0</v>
      </c>
      <c r="M152" s="85">
        <f>'Hazard &amp; Exposure'!AP154</f>
        <v>4.7</v>
      </c>
      <c r="N152" s="85">
        <f>'Hazard &amp; Exposure'!AS154</f>
        <v>5</v>
      </c>
      <c r="O152" s="85">
        <f>'Hazard &amp; Exposure'!CV154</f>
        <v>5.8</v>
      </c>
      <c r="P152" s="79">
        <f>'Hazard &amp; Exposure'!CZ154</f>
        <v>3.2</v>
      </c>
      <c r="Q152" s="85">
        <f>'Hazard &amp; Exposure'!CX154</f>
        <v>3.6</v>
      </c>
      <c r="R152" s="85">
        <f>'Hazard &amp; Exposure'!CY154</f>
        <v>2.7</v>
      </c>
      <c r="S152" s="79">
        <f t="shared" si="33"/>
        <v>2.1</v>
      </c>
      <c r="T152" s="79">
        <f>Vulnerability!O154</f>
        <v>1</v>
      </c>
      <c r="U152" s="132">
        <f>Vulnerability!E154</f>
        <v>0.5</v>
      </c>
      <c r="V152" s="132">
        <f>Vulnerability!H154</f>
        <v>3.1</v>
      </c>
      <c r="W152" s="132">
        <f>Vulnerability!N154</f>
        <v>0</v>
      </c>
      <c r="X152" s="79">
        <f>Vulnerability!AM154</f>
        <v>3.1</v>
      </c>
      <c r="Y152" s="132">
        <f>Vulnerability!T154</f>
        <v>5</v>
      </c>
      <c r="Z152" s="131">
        <f>Vulnerability!AB154</f>
        <v>0.1</v>
      </c>
      <c r="AA152" s="131">
        <f>Vulnerability!AE154</f>
        <v>0.7</v>
      </c>
      <c r="AB152" s="131">
        <f>Vulnerability!AH154</f>
        <v>0</v>
      </c>
      <c r="AC152" s="131">
        <f>Vulnerability!AK154</f>
        <v>1</v>
      </c>
      <c r="AD152" s="132">
        <f>Vulnerability!AL154</f>
        <v>0.5</v>
      </c>
      <c r="AE152" s="79">
        <f t="shared" si="34"/>
        <v>3.1</v>
      </c>
      <c r="AF152" s="79">
        <f>'Lack of Coping Capacity'!H154</f>
        <v>4.3</v>
      </c>
      <c r="AG152" s="137" t="str">
        <f>'Lack of Coping Capacity'!D154</f>
        <v>x</v>
      </c>
      <c r="AH152" s="137">
        <f>'Lack of Coping Capacity'!G154</f>
        <v>4.3</v>
      </c>
      <c r="AI152" s="79">
        <f>'Lack of Coping Capacity'!AA154</f>
        <v>1.8</v>
      </c>
      <c r="AJ152" s="137">
        <f>'Lack of Coping Capacity'!M154</f>
        <v>1</v>
      </c>
      <c r="AK152" s="137">
        <f>'Lack of Coping Capacity'!R154</f>
        <v>3.4</v>
      </c>
      <c r="AL152" s="137">
        <f>'Lack of Coping Capacity'!Z154</f>
        <v>0.9</v>
      </c>
      <c r="AM152" s="82">
        <f>'Imputed and missing data hidden'!BU150</f>
        <v>9</v>
      </c>
      <c r="AN152" s="83">
        <f t="shared" si="35"/>
        <v>0.17647058823529413</v>
      </c>
      <c r="AO152" s="82" t="str">
        <f t="shared" si="36"/>
        <v/>
      </c>
      <c r="AP152" s="84">
        <f>'Indicator Date hidden2'!BV151</f>
        <v>3.2786885245901641E-2</v>
      </c>
    </row>
    <row r="153" spans="1:42">
      <c r="A153" s="77" t="str">
        <f>'Indicator Data'!A155</f>
        <v>Senegal</v>
      </c>
      <c r="B153" s="77" t="str">
        <f>'Indicator Data'!B155</f>
        <v>SEN</v>
      </c>
      <c r="C153" s="79">
        <f t="shared" si="30"/>
        <v>4.0999999999999996</v>
      </c>
      <c r="D153" s="79" t="str">
        <f t="shared" si="37"/>
        <v>Medium</v>
      </c>
      <c r="E153" s="80">
        <f t="shared" si="31"/>
        <v>65</v>
      </c>
      <c r="F153" s="81">
        <f>VLOOKUP($B153,'Lack of Reliability Index'!$A$2:$H$192,8,FALSE)</f>
        <v>0.75117370892018798</v>
      </c>
      <c r="G153" s="79">
        <f t="shared" si="32"/>
        <v>2.7</v>
      </c>
      <c r="H153" s="79">
        <f>'Hazard &amp; Exposure'!CW155</f>
        <v>4.5999999999999996</v>
      </c>
      <c r="I153" s="85">
        <f>'Hazard &amp; Exposure'!AL155</f>
        <v>0.1</v>
      </c>
      <c r="J153" s="85">
        <f>'Hazard &amp; Exposure'!AM155</f>
        <v>6.3</v>
      </c>
      <c r="K153" s="85">
        <f>'Hazard &amp; Exposure'!AN155</f>
        <v>3.9</v>
      </c>
      <c r="L153" s="85">
        <f>'Hazard &amp; Exposure'!AO155</f>
        <v>0</v>
      </c>
      <c r="M153" s="85">
        <f>'Hazard &amp; Exposure'!AP155</f>
        <v>5.5</v>
      </c>
      <c r="N153" s="85">
        <f>'Hazard &amp; Exposure'!AS155</f>
        <v>6.5</v>
      </c>
      <c r="O153" s="85">
        <f>'Hazard &amp; Exposure'!CV155</f>
        <v>6.5</v>
      </c>
      <c r="P153" s="79">
        <f>'Hazard &amp; Exposure'!CZ155</f>
        <v>0.2</v>
      </c>
      <c r="Q153" s="85">
        <f>'Hazard &amp; Exposure'!CX155</f>
        <v>0.3</v>
      </c>
      <c r="R153" s="85">
        <f>'Hazard &amp; Exposure'!CY155</f>
        <v>0</v>
      </c>
      <c r="S153" s="79">
        <f t="shared" si="33"/>
        <v>4.7</v>
      </c>
      <c r="T153" s="79">
        <f>Vulnerability!O155</f>
        <v>6.2</v>
      </c>
      <c r="U153" s="132">
        <f>Vulnerability!E155</f>
        <v>8.4</v>
      </c>
      <c r="V153" s="132">
        <f>Vulnerability!H155</f>
        <v>4.8</v>
      </c>
      <c r="W153" s="132">
        <f>Vulnerability!N155</f>
        <v>3.3</v>
      </c>
      <c r="X153" s="79">
        <f>Vulnerability!AM155</f>
        <v>2.8</v>
      </c>
      <c r="Y153" s="132">
        <f>Vulnerability!T155</f>
        <v>3.9</v>
      </c>
      <c r="Z153" s="131">
        <f>Vulnerability!AB155</f>
        <v>1.5</v>
      </c>
      <c r="AA153" s="131">
        <f>Vulnerability!AE155</f>
        <v>3</v>
      </c>
      <c r="AB153" s="131">
        <f>Vulnerability!AH155</f>
        <v>0</v>
      </c>
      <c r="AC153" s="131">
        <f>Vulnerability!AK155</f>
        <v>1.8</v>
      </c>
      <c r="AD153" s="132">
        <f>Vulnerability!AL155</f>
        <v>1.6</v>
      </c>
      <c r="AE153" s="79">
        <f t="shared" si="34"/>
        <v>5.3</v>
      </c>
      <c r="AF153" s="79">
        <f>'Lack of Coping Capacity'!H155</f>
        <v>5.0999999999999996</v>
      </c>
      <c r="AG153" s="137">
        <f>'Lack of Coping Capacity'!D155</f>
        <v>4.7</v>
      </c>
      <c r="AH153" s="137">
        <f>'Lack of Coping Capacity'!G155</f>
        <v>5.4</v>
      </c>
      <c r="AI153" s="79">
        <f>'Lack of Coping Capacity'!AA155</f>
        <v>5.5</v>
      </c>
      <c r="AJ153" s="137">
        <f>'Lack of Coping Capacity'!M155</f>
        <v>4.7</v>
      </c>
      <c r="AK153" s="137">
        <f>'Lack of Coping Capacity'!R155</f>
        <v>5.4</v>
      </c>
      <c r="AL153" s="137">
        <f>'Lack of Coping Capacity'!Z155</f>
        <v>6.4</v>
      </c>
      <c r="AM153" s="82">
        <f>'Imputed and missing data hidden'!BU151</f>
        <v>0</v>
      </c>
      <c r="AN153" s="83">
        <f t="shared" si="35"/>
        <v>0</v>
      </c>
      <c r="AO153" s="82" t="str">
        <f t="shared" si="36"/>
        <v/>
      </c>
      <c r="AP153" s="84">
        <f>'Indicator Date hidden2'!BV152</f>
        <v>0.14084507042253522</v>
      </c>
    </row>
    <row r="154" spans="1:42">
      <c r="A154" s="77" t="str">
        <f>'Indicator Data'!A156</f>
        <v>Serbia</v>
      </c>
      <c r="B154" s="77" t="str">
        <f>'Indicator Data'!B156</f>
        <v>SRB</v>
      </c>
      <c r="C154" s="79">
        <f t="shared" si="30"/>
        <v>2.9</v>
      </c>
      <c r="D154" s="79" t="str">
        <f t="shared" si="37"/>
        <v>Low</v>
      </c>
      <c r="E154" s="80">
        <f t="shared" si="31"/>
        <v>115</v>
      </c>
      <c r="F154" s="81">
        <f>VLOOKUP($B154,'Lack of Reliability Index'!$A$2:$H$192,8,FALSE)</f>
        <v>2.4646464646464654</v>
      </c>
      <c r="G154" s="79">
        <f t="shared" si="32"/>
        <v>1.9</v>
      </c>
      <c r="H154" s="79">
        <f>'Hazard &amp; Exposure'!CW156</f>
        <v>3.4</v>
      </c>
      <c r="I154" s="85">
        <f>'Hazard &amp; Exposure'!AL156</f>
        <v>5.3</v>
      </c>
      <c r="J154" s="85">
        <f>'Hazard &amp; Exposure'!AM156</f>
        <v>7.7</v>
      </c>
      <c r="K154" s="85">
        <f>'Hazard &amp; Exposure'!AN156</f>
        <v>0</v>
      </c>
      <c r="L154" s="85">
        <f>'Hazard &amp; Exposure'!AO156</f>
        <v>0</v>
      </c>
      <c r="M154" s="85">
        <f>'Hazard &amp; Exposure'!AP156</f>
        <v>0</v>
      </c>
      <c r="N154" s="85">
        <f>'Hazard &amp; Exposure'!AS156</f>
        <v>2.9</v>
      </c>
      <c r="O154" s="85">
        <f>'Hazard &amp; Exposure'!CV156</f>
        <v>4</v>
      </c>
      <c r="P154" s="79">
        <f>'Hazard &amp; Exposure'!CZ156</f>
        <v>0.1</v>
      </c>
      <c r="Q154" s="85">
        <f>'Hazard &amp; Exposure'!CX156</f>
        <v>0.2</v>
      </c>
      <c r="R154" s="85">
        <f>'Hazard &amp; Exposure'!CY156</f>
        <v>0</v>
      </c>
      <c r="S154" s="79">
        <f t="shared" si="33"/>
        <v>3.4</v>
      </c>
      <c r="T154" s="79">
        <f>Vulnerability!O156</f>
        <v>1.5</v>
      </c>
      <c r="U154" s="132">
        <f>Vulnerability!E156</f>
        <v>1</v>
      </c>
      <c r="V154" s="132">
        <f>Vulnerability!H156</f>
        <v>1.8</v>
      </c>
      <c r="W154" s="132">
        <f>Vulnerability!N156</f>
        <v>2</v>
      </c>
      <c r="X154" s="79">
        <f>Vulnerability!AM156</f>
        <v>5</v>
      </c>
      <c r="Y154" s="132">
        <f>Vulnerability!T156</f>
        <v>7.7</v>
      </c>
      <c r="Z154" s="131">
        <f>Vulnerability!AB156</f>
        <v>0.2</v>
      </c>
      <c r="AA154" s="131">
        <f>Vulnerability!AE156</f>
        <v>0.3</v>
      </c>
      <c r="AB154" s="131">
        <f>Vulnerability!AH156</f>
        <v>0.1</v>
      </c>
      <c r="AC154" s="131">
        <f>Vulnerability!AK156</f>
        <v>0.3</v>
      </c>
      <c r="AD154" s="132">
        <f>Vulnerability!AL156</f>
        <v>0.2</v>
      </c>
      <c r="AE154" s="79">
        <f t="shared" si="34"/>
        <v>3.6</v>
      </c>
      <c r="AF154" s="79">
        <f>'Lack of Coping Capacity'!H156</f>
        <v>5.3</v>
      </c>
      <c r="AG154" s="137">
        <f>'Lack of Coping Capacity'!D156</f>
        <v>4.9000000000000004</v>
      </c>
      <c r="AH154" s="137">
        <f>'Lack of Coping Capacity'!G156</f>
        <v>5.7</v>
      </c>
      <c r="AI154" s="79">
        <f>'Lack of Coping Capacity'!AA156</f>
        <v>1.3</v>
      </c>
      <c r="AJ154" s="137">
        <f>'Lack of Coping Capacity'!M156</f>
        <v>1.4</v>
      </c>
      <c r="AK154" s="137">
        <f>'Lack of Coping Capacity'!R156</f>
        <v>1.2</v>
      </c>
      <c r="AL154" s="137">
        <f>'Lack of Coping Capacity'!Z156</f>
        <v>1.3</v>
      </c>
      <c r="AM154" s="82">
        <f>'Imputed and missing data hidden'!BU152</f>
        <v>5</v>
      </c>
      <c r="AN154" s="83">
        <f t="shared" si="35"/>
        <v>9.8039215686274508E-2</v>
      </c>
      <c r="AO154" s="82" t="str">
        <f t="shared" si="36"/>
        <v/>
      </c>
      <c r="AP154" s="84">
        <f>'Indicator Date hidden2'!BV153</f>
        <v>0.21212121212121213</v>
      </c>
    </row>
    <row r="155" spans="1:42">
      <c r="A155" s="77" t="str">
        <f>'Indicator Data'!A157</f>
        <v>Seychelles</v>
      </c>
      <c r="B155" s="77" t="str">
        <f>'Indicator Data'!B157</f>
        <v>SYC</v>
      </c>
      <c r="C155" s="79">
        <f t="shared" si="30"/>
        <v>1.4</v>
      </c>
      <c r="D155" s="79" t="str">
        <f t="shared" si="37"/>
        <v>Very Low</v>
      </c>
      <c r="E155" s="80">
        <f t="shared" si="31"/>
        <v>186</v>
      </c>
      <c r="F155" s="81">
        <f>VLOOKUP($B155,'Lack of Reliability Index'!$A$2:$H$192,8,FALSE)</f>
        <v>5.2971751412429366</v>
      </c>
      <c r="G155" s="79">
        <f t="shared" si="32"/>
        <v>1.2</v>
      </c>
      <c r="H155" s="79">
        <f>'Hazard &amp; Exposure'!CW157</f>
        <v>2.2000000000000002</v>
      </c>
      <c r="I155" s="85">
        <f>'Hazard &amp; Exposure'!AL157</f>
        <v>0.1</v>
      </c>
      <c r="J155" s="85">
        <f>'Hazard &amp; Exposure'!AM157</f>
        <v>0</v>
      </c>
      <c r="K155" s="85">
        <f>'Hazard &amp; Exposure'!AN157</f>
        <v>7.8</v>
      </c>
      <c r="L155" s="85">
        <f>'Hazard &amp; Exposure'!AO157</f>
        <v>0</v>
      </c>
      <c r="M155" s="85">
        <f>'Hazard &amp; Exposure'!AP157</f>
        <v>0</v>
      </c>
      <c r="N155" s="85">
        <f>'Hazard &amp; Exposure'!AS157</f>
        <v>0</v>
      </c>
      <c r="O155" s="85">
        <f>'Hazard &amp; Exposure'!CV157</f>
        <v>2.8</v>
      </c>
      <c r="P155" s="79">
        <f>'Hazard &amp; Exposure'!CZ157</f>
        <v>0</v>
      </c>
      <c r="Q155" s="85">
        <f>'Hazard &amp; Exposure'!CX157</f>
        <v>0</v>
      </c>
      <c r="R155" s="85">
        <f>'Hazard &amp; Exposure'!CY157</f>
        <v>0</v>
      </c>
      <c r="S155" s="79">
        <f t="shared" si="33"/>
        <v>0.9</v>
      </c>
      <c r="T155" s="79">
        <f>Vulnerability!O157</f>
        <v>1.5</v>
      </c>
      <c r="U155" s="132">
        <f>Vulnerability!E157</f>
        <v>1.9</v>
      </c>
      <c r="V155" s="132">
        <f>Vulnerability!H157</f>
        <v>1.8</v>
      </c>
      <c r="W155" s="132">
        <f>Vulnerability!N157</f>
        <v>0.2</v>
      </c>
      <c r="X155" s="79">
        <f>Vulnerability!AM157</f>
        <v>0.3</v>
      </c>
      <c r="Y155" s="132">
        <f>Vulnerability!T157</f>
        <v>0</v>
      </c>
      <c r="Z155" s="131">
        <f>Vulnerability!AB157</f>
        <v>0.2</v>
      </c>
      <c r="AA155" s="131">
        <f>Vulnerability!AE157</f>
        <v>1</v>
      </c>
      <c r="AB155" s="131">
        <f>Vulnerability!AH157</f>
        <v>0</v>
      </c>
      <c r="AC155" s="131">
        <f>Vulnerability!AK157</f>
        <v>0.9</v>
      </c>
      <c r="AD155" s="132">
        <f>Vulnerability!AL157</f>
        <v>0.5</v>
      </c>
      <c r="AE155" s="79">
        <f t="shared" si="34"/>
        <v>2.7</v>
      </c>
      <c r="AF155" s="79">
        <f>'Lack of Coping Capacity'!H157</f>
        <v>3.8</v>
      </c>
      <c r="AG155" s="137">
        <f>'Lack of Coping Capacity'!D157</f>
        <v>4.3</v>
      </c>
      <c r="AH155" s="137">
        <f>'Lack of Coping Capacity'!G157</f>
        <v>3.3</v>
      </c>
      <c r="AI155" s="79">
        <f>'Lack of Coping Capacity'!AA157</f>
        <v>1.4</v>
      </c>
      <c r="AJ155" s="137">
        <f>'Lack of Coping Capacity'!M157</f>
        <v>0.8</v>
      </c>
      <c r="AK155" s="137">
        <f>'Lack of Coping Capacity'!R157</f>
        <v>0.8</v>
      </c>
      <c r="AL155" s="137">
        <f>'Lack of Coping Capacity'!Z157</f>
        <v>2.5</v>
      </c>
      <c r="AM155" s="82">
        <f>'Imputed and missing data hidden'!BU153</f>
        <v>8</v>
      </c>
      <c r="AN155" s="83">
        <f t="shared" si="35"/>
        <v>0.15686274509803921</v>
      </c>
      <c r="AO155" s="82" t="str">
        <f t="shared" si="36"/>
        <v/>
      </c>
      <c r="AP155" s="84">
        <f>'Indicator Date hidden2'!BV154</f>
        <v>0.59322033898305082</v>
      </c>
    </row>
    <row r="156" spans="1:42">
      <c r="A156" s="77" t="str">
        <f>'Indicator Data'!A158</f>
        <v>Sierra Leone</v>
      </c>
      <c r="B156" s="77" t="str">
        <f>'Indicator Data'!B158</f>
        <v>SLE</v>
      </c>
      <c r="C156" s="79">
        <f t="shared" si="30"/>
        <v>4.2</v>
      </c>
      <c r="D156" s="79" t="str">
        <f t="shared" si="37"/>
        <v>Medium</v>
      </c>
      <c r="E156" s="80">
        <f t="shared" si="31"/>
        <v>61</v>
      </c>
      <c r="F156" s="81">
        <f>VLOOKUP($B156,'Lack of Reliability Index'!$A$2:$H$192,8,FALSE)</f>
        <v>1.2018779342723001</v>
      </c>
      <c r="G156" s="79">
        <f t="shared" si="32"/>
        <v>2.1</v>
      </c>
      <c r="H156" s="79">
        <f>'Hazard &amp; Exposure'!CW158</f>
        <v>3.8</v>
      </c>
      <c r="I156" s="85">
        <f>'Hazard &amp; Exposure'!AL158</f>
        <v>0.1</v>
      </c>
      <c r="J156" s="85">
        <f>'Hazard &amp; Exposure'!AM158</f>
        <v>5.8</v>
      </c>
      <c r="K156" s="85">
        <f>'Hazard &amp; Exposure'!AN158</f>
        <v>2.9</v>
      </c>
      <c r="L156" s="85">
        <f>'Hazard &amp; Exposure'!AO158</f>
        <v>0</v>
      </c>
      <c r="M156" s="85">
        <f>'Hazard &amp; Exposure'!AP158</f>
        <v>4.7</v>
      </c>
      <c r="N156" s="85">
        <f>'Hazard &amp; Exposure'!AS158</f>
        <v>0.9</v>
      </c>
      <c r="O156" s="85">
        <f>'Hazard &amp; Exposure'!CV158</f>
        <v>7.9</v>
      </c>
      <c r="P156" s="79">
        <f>'Hazard &amp; Exposure'!CZ158</f>
        <v>0.1</v>
      </c>
      <c r="Q156" s="85">
        <f>'Hazard &amp; Exposure'!CX158</f>
        <v>0.1</v>
      </c>
      <c r="R156" s="85">
        <f>'Hazard &amp; Exposure'!CY158</f>
        <v>0</v>
      </c>
      <c r="S156" s="79">
        <f t="shared" si="33"/>
        <v>5.6</v>
      </c>
      <c r="T156" s="79">
        <f>Vulnerability!O158</f>
        <v>6.9</v>
      </c>
      <c r="U156" s="132">
        <f>Vulnerability!E158</f>
        <v>9</v>
      </c>
      <c r="V156" s="132">
        <f>Vulnerability!H158</f>
        <v>5.5</v>
      </c>
      <c r="W156" s="132">
        <f>Vulnerability!N158</f>
        <v>4</v>
      </c>
      <c r="X156" s="79">
        <f>Vulnerability!AM158</f>
        <v>3.8</v>
      </c>
      <c r="Y156" s="132">
        <f>Vulnerability!T158</f>
        <v>2.1</v>
      </c>
      <c r="Z156" s="131">
        <f>Vulnerability!AB158</f>
        <v>6.2</v>
      </c>
      <c r="AA156" s="131">
        <f>Vulnerability!AE158</f>
        <v>5.3</v>
      </c>
      <c r="AB156" s="131">
        <f>Vulnerability!AH158</f>
        <v>0</v>
      </c>
      <c r="AC156" s="131">
        <f>Vulnerability!AK158</f>
        <v>7.1</v>
      </c>
      <c r="AD156" s="132">
        <f>Vulnerability!AL158</f>
        <v>5.0999999999999996</v>
      </c>
      <c r="AE156" s="79">
        <f t="shared" si="34"/>
        <v>6.3</v>
      </c>
      <c r="AF156" s="79">
        <f>'Lack of Coping Capacity'!H158</f>
        <v>5.2</v>
      </c>
      <c r="AG156" s="137">
        <f>'Lack of Coping Capacity'!D158</f>
        <v>3.5</v>
      </c>
      <c r="AH156" s="137">
        <f>'Lack of Coping Capacity'!G158</f>
        <v>6.9</v>
      </c>
      <c r="AI156" s="79">
        <f>'Lack of Coping Capacity'!AA158</f>
        <v>7.2</v>
      </c>
      <c r="AJ156" s="137">
        <f>'Lack of Coping Capacity'!M158</f>
        <v>7.2</v>
      </c>
      <c r="AK156" s="137">
        <f>'Lack of Coping Capacity'!R158</f>
        <v>7.8</v>
      </c>
      <c r="AL156" s="137">
        <f>'Lack of Coping Capacity'!Z158</f>
        <v>6.7</v>
      </c>
      <c r="AM156" s="82">
        <f>'Imputed and missing data hidden'!BU154</f>
        <v>0</v>
      </c>
      <c r="AN156" s="83">
        <f t="shared" si="35"/>
        <v>0</v>
      </c>
      <c r="AO156" s="82" t="str">
        <f t="shared" si="36"/>
        <v/>
      </c>
      <c r="AP156" s="84">
        <f>'Indicator Date hidden2'!BV155</f>
        <v>0.22535211267605634</v>
      </c>
    </row>
    <row r="157" spans="1:42">
      <c r="A157" s="77" t="str">
        <f>'Indicator Data'!A159</f>
        <v>Singapore</v>
      </c>
      <c r="B157" s="77" t="str">
        <f>'Indicator Data'!B159</f>
        <v>SGP</v>
      </c>
      <c r="C157" s="79">
        <f t="shared" si="30"/>
        <v>0.7</v>
      </c>
      <c r="D157" s="79" t="str">
        <f t="shared" si="37"/>
        <v>Very Low</v>
      </c>
      <c r="E157" s="80">
        <f t="shared" si="31"/>
        <v>191</v>
      </c>
      <c r="F157" s="81">
        <f>VLOOKUP($B157,'Lack of Reliability Index'!$A$2:$H$192,8,FALSE)</f>
        <v>3.6519774011299431</v>
      </c>
      <c r="G157" s="79">
        <f t="shared" si="32"/>
        <v>0.6</v>
      </c>
      <c r="H157" s="79">
        <f>'Hazard &amp; Exposure'!CW159</f>
        <v>1.2</v>
      </c>
      <c r="I157" s="85">
        <f>'Hazard &amp; Exposure'!AL159</f>
        <v>0.1</v>
      </c>
      <c r="J157" s="85">
        <f>'Hazard &amp; Exposure'!AM159</f>
        <v>0</v>
      </c>
      <c r="K157" s="85">
        <f>'Hazard &amp; Exposure'!AN159</f>
        <v>0</v>
      </c>
      <c r="L157" s="85">
        <f>'Hazard &amp; Exposure'!AO159</f>
        <v>0</v>
      </c>
      <c r="M157" s="85">
        <f>'Hazard &amp; Exposure'!AP159</f>
        <v>2</v>
      </c>
      <c r="N157" s="85">
        <f>'Hazard &amp; Exposure'!AS159</f>
        <v>0</v>
      </c>
      <c r="O157" s="85">
        <f>'Hazard &amp; Exposure'!CV159</f>
        <v>4.8</v>
      </c>
      <c r="P157" s="79">
        <f>'Hazard &amp; Exposure'!CZ159</f>
        <v>0</v>
      </c>
      <c r="Q157" s="85">
        <f>'Hazard &amp; Exposure'!CX159</f>
        <v>0</v>
      </c>
      <c r="R157" s="85">
        <f>'Hazard &amp; Exposure'!CY159</f>
        <v>0</v>
      </c>
      <c r="S157" s="79">
        <f t="shared" si="33"/>
        <v>0.5</v>
      </c>
      <c r="T157" s="79">
        <f>Vulnerability!O159</f>
        <v>0.1</v>
      </c>
      <c r="U157" s="132">
        <f>Vulnerability!E159</f>
        <v>0</v>
      </c>
      <c r="V157" s="132">
        <f>Vulnerability!H159</f>
        <v>0.5</v>
      </c>
      <c r="W157" s="132">
        <f>Vulnerability!N159</f>
        <v>0</v>
      </c>
      <c r="X157" s="79">
        <f>Vulnerability!AM159</f>
        <v>0.9</v>
      </c>
      <c r="Y157" s="132">
        <f>Vulnerability!T159</f>
        <v>1.1000000000000001</v>
      </c>
      <c r="Z157" s="131">
        <f>Vulnerability!AB159</f>
        <v>0.5</v>
      </c>
      <c r="AA157" s="131">
        <f>Vulnerability!AE159</f>
        <v>0.2</v>
      </c>
      <c r="AB157" s="131">
        <f>Vulnerability!AH159</f>
        <v>0</v>
      </c>
      <c r="AC157" s="131">
        <f>Vulnerability!AK159</f>
        <v>2</v>
      </c>
      <c r="AD157" s="132">
        <f>Vulnerability!AL159</f>
        <v>0.7</v>
      </c>
      <c r="AE157" s="79">
        <f t="shared" si="34"/>
        <v>1</v>
      </c>
      <c r="AF157" s="79">
        <f>'Lack of Coping Capacity'!H159</f>
        <v>1.2</v>
      </c>
      <c r="AG157" s="137">
        <f>'Lack of Coping Capacity'!D159</f>
        <v>1.2</v>
      </c>
      <c r="AH157" s="137">
        <f>'Lack of Coping Capacity'!G159</f>
        <v>1.2</v>
      </c>
      <c r="AI157" s="79">
        <f>'Lack of Coping Capacity'!AA159</f>
        <v>0.7</v>
      </c>
      <c r="AJ157" s="137">
        <f>'Lack of Coping Capacity'!M159</f>
        <v>0.8</v>
      </c>
      <c r="AK157" s="137">
        <f>'Lack of Coping Capacity'!R159</f>
        <v>0</v>
      </c>
      <c r="AL157" s="137">
        <f>'Lack of Coping Capacity'!Z159</f>
        <v>1.3</v>
      </c>
      <c r="AM157" s="82">
        <f>'Imputed and missing data hidden'!BU155</f>
        <v>12</v>
      </c>
      <c r="AN157" s="83">
        <f t="shared" si="35"/>
        <v>0.23529411764705882</v>
      </c>
      <c r="AO157" s="82" t="str">
        <f t="shared" si="36"/>
        <v/>
      </c>
      <c r="AP157" s="84">
        <f>'Indicator Date hidden2'!BV156</f>
        <v>8.4745762711864403E-2</v>
      </c>
    </row>
    <row r="158" spans="1:42">
      <c r="A158" s="77" t="str">
        <f>'Indicator Data'!A160</f>
        <v>Slovakia</v>
      </c>
      <c r="B158" s="77" t="str">
        <f>'Indicator Data'!B160</f>
        <v>SVK</v>
      </c>
      <c r="C158" s="79">
        <f t="shared" si="30"/>
        <v>2.1</v>
      </c>
      <c r="D158" s="79" t="str">
        <f t="shared" si="37"/>
        <v>Very Low</v>
      </c>
      <c r="E158" s="80">
        <f t="shared" si="31"/>
        <v>161</v>
      </c>
      <c r="F158" s="81">
        <f>VLOOKUP($B158,'Lack of Reliability Index'!$A$2:$H$192,8,FALSE)</f>
        <v>3.1868852459016388</v>
      </c>
      <c r="G158" s="79">
        <f t="shared" si="32"/>
        <v>1.3</v>
      </c>
      <c r="H158" s="79">
        <f>'Hazard &amp; Exposure'!CW160</f>
        <v>2.4</v>
      </c>
      <c r="I158" s="85">
        <f>'Hazard &amp; Exposure'!AL160</f>
        <v>3.8</v>
      </c>
      <c r="J158" s="85">
        <f>'Hazard &amp; Exposure'!AM160</f>
        <v>6.8</v>
      </c>
      <c r="K158" s="85">
        <f>'Hazard &amp; Exposure'!AN160</f>
        <v>0</v>
      </c>
      <c r="L158" s="85">
        <f>'Hazard &amp; Exposure'!AO160</f>
        <v>0</v>
      </c>
      <c r="M158" s="85">
        <f>'Hazard &amp; Exposure'!AP160</f>
        <v>0</v>
      </c>
      <c r="N158" s="85">
        <f>'Hazard &amp; Exposure'!AS160</f>
        <v>1.3</v>
      </c>
      <c r="O158" s="85">
        <f>'Hazard &amp; Exposure'!CV160</f>
        <v>1.9</v>
      </c>
      <c r="P158" s="79">
        <f>'Hazard &amp; Exposure'!CZ160</f>
        <v>0.1</v>
      </c>
      <c r="Q158" s="85">
        <f>'Hazard &amp; Exposure'!CX160</f>
        <v>0.1</v>
      </c>
      <c r="R158" s="85">
        <f>'Hazard &amp; Exposure'!CY160</f>
        <v>0</v>
      </c>
      <c r="S158" s="79">
        <f t="shared" si="33"/>
        <v>3</v>
      </c>
      <c r="T158" s="79">
        <f>Vulnerability!O160</f>
        <v>0.9</v>
      </c>
      <c r="U158" s="132">
        <f>Vulnerability!E160</f>
        <v>0.9</v>
      </c>
      <c r="V158" s="132">
        <f>Vulnerability!H160</f>
        <v>1.3</v>
      </c>
      <c r="W158" s="132">
        <f>Vulnerability!N160</f>
        <v>0.5</v>
      </c>
      <c r="X158" s="79">
        <f>Vulnerability!AM160</f>
        <v>4.5999999999999996</v>
      </c>
      <c r="Y158" s="132">
        <f>Vulnerability!T160</f>
        <v>7</v>
      </c>
      <c r="Z158" s="131">
        <f>Vulnerability!AB160</f>
        <v>0.1</v>
      </c>
      <c r="AA158" s="131">
        <f>Vulnerability!AE160</f>
        <v>0.5</v>
      </c>
      <c r="AB158" s="131">
        <f>Vulnerability!AH160</f>
        <v>0</v>
      </c>
      <c r="AC158" s="131">
        <f>Vulnerability!AK160</f>
        <v>2.2999999999999998</v>
      </c>
      <c r="AD158" s="132">
        <f>Vulnerability!AL160</f>
        <v>0.8</v>
      </c>
      <c r="AE158" s="79">
        <f t="shared" si="34"/>
        <v>2.4</v>
      </c>
      <c r="AF158" s="79">
        <f>'Lack of Coping Capacity'!H160</f>
        <v>3.9</v>
      </c>
      <c r="AG158" s="137">
        <f>'Lack of Coping Capacity'!D160</f>
        <v>3.4</v>
      </c>
      <c r="AH158" s="137">
        <f>'Lack of Coping Capacity'!G160</f>
        <v>4.4000000000000004</v>
      </c>
      <c r="AI158" s="79">
        <f>'Lack of Coping Capacity'!AA160</f>
        <v>0.7</v>
      </c>
      <c r="AJ158" s="137">
        <f>'Lack of Coping Capacity'!M160</f>
        <v>1.5</v>
      </c>
      <c r="AK158" s="137">
        <f>'Lack of Coping Capacity'!R160</f>
        <v>0.1</v>
      </c>
      <c r="AL158" s="137">
        <f>'Lack of Coping Capacity'!Z160</f>
        <v>0.4</v>
      </c>
      <c r="AM158" s="82">
        <f>'Imputed and missing data hidden'!BU156</f>
        <v>9</v>
      </c>
      <c r="AN158" s="83">
        <f t="shared" si="35"/>
        <v>0.17647058823529413</v>
      </c>
      <c r="AO158" s="82" t="str">
        <f t="shared" si="36"/>
        <v/>
      </c>
      <c r="AP158" s="84">
        <f>'Indicator Date hidden2'!BV157</f>
        <v>0.14754098360655737</v>
      </c>
    </row>
    <row r="159" spans="1:42">
      <c r="A159" s="77" t="str">
        <f>'Indicator Data'!A161</f>
        <v>Slovenia</v>
      </c>
      <c r="B159" s="77" t="str">
        <f>'Indicator Data'!B161</f>
        <v>SVN</v>
      </c>
      <c r="C159" s="79">
        <f t="shared" si="30"/>
        <v>2</v>
      </c>
      <c r="D159" s="79" t="str">
        <f t="shared" si="37"/>
        <v>Very Low</v>
      </c>
      <c r="E159" s="80">
        <f t="shared" si="31"/>
        <v>164</v>
      </c>
      <c r="F159" s="81">
        <f>VLOOKUP($B159,'Lack of Reliability Index'!$A$2:$H$192,8,FALSE)</f>
        <v>3.3011494252873579</v>
      </c>
      <c r="G159" s="79">
        <f t="shared" si="32"/>
        <v>1.7</v>
      </c>
      <c r="H159" s="79">
        <f>'Hazard &amp; Exposure'!CW161</f>
        <v>3.2</v>
      </c>
      <c r="I159" s="85">
        <f>'Hazard &amp; Exposure'!AL161</f>
        <v>5.9</v>
      </c>
      <c r="J159" s="85">
        <f>'Hazard &amp; Exposure'!AM161</f>
        <v>5.5</v>
      </c>
      <c r="K159" s="85">
        <f>'Hazard &amp; Exposure'!AN161</f>
        <v>3.5</v>
      </c>
      <c r="L159" s="85">
        <f>'Hazard &amp; Exposure'!AO161</f>
        <v>0</v>
      </c>
      <c r="M159" s="85">
        <f>'Hazard &amp; Exposure'!AP161</f>
        <v>3</v>
      </c>
      <c r="N159" s="85">
        <f>'Hazard &amp; Exposure'!AS161</f>
        <v>0.9</v>
      </c>
      <c r="O159" s="85">
        <f>'Hazard &amp; Exposure'!CV161</f>
        <v>1.7</v>
      </c>
      <c r="P159" s="79">
        <f>'Hazard &amp; Exposure'!CZ161</f>
        <v>0</v>
      </c>
      <c r="Q159" s="85">
        <f>'Hazard &amp; Exposure'!CX161</f>
        <v>0</v>
      </c>
      <c r="R159" s="85">
        <f>'Hazard &amp; Exposure'!CY161</f>
        <v>0</v>
      </c>
      <c r="S159" s="79">
        <f t="shared" si="33"/>
        <v>2.8</v>
      </c>
      <c r="T159" s="79">
        <f>Vulnerability!O161</f>
        <v>0.2</v>
      </c>
      <c r="U159" s="132">
        <f>Vulnerability!E161</f>
        <v>0</v>
      </c>
      <c r="V159" s="132">
        <f>Vulnerability!H161</f>
        <v>0.4</v>
      </c>
      <c r="W159" s="132">
        <f>Vulnerability!N161</f>
        <v>0.2</v>
      </c>
      <c r="X159" s="79">
        <f>Vulnerability!AM161</f>
        <v>4.8</v>
      </c>
      <c r="Y159" s="132">
        <f>Vulnerability!T161</f>
        <v>4.3</v>
      </c>
      <c r="Z159" s="131">
        <f>Vulnerability!AB161</f>
        <v>0.1</v>
      </c>
      <c r="AA159" s="131">
        <f>Vulnerability!AE161</f>
        <v>0.2</v>
      </c>
      <c r="AB159" s="131">
        <f>Vulnerability!AH161</f>
        <v>10</v>
      </c>
      <c r="AC159" s="131">
        <f>Vulnerability!AK161</f>
        <v>1.7</v>
      </c>
      <c r="AD159" s="132">
        <f>Vulnerability!AL161</f>
        <v>5.2</v>
      </c>
      <c r="AE159" s="79">
        <f t="shared" si="34"/>
        <v>1.7</v>
      </c>
      <c r="AF159" s="79">
        <f>'Lack of Coping Capacity'!H161</f>
        <v>2.2999999999999998</v>
      </c>
      <c r="AG159" s="137">
        <f>'Lack of Coping Capacity'!D161</f>
        <v>0.9</v>
      </c>
      <c r="AH159" s="137">
        <f>'Lack of Coping Capacity'!G161</f>
        <v>3.7</v>
      </c>
      <c r="AI159" s="79">
        <f>'Lack of Coping Capacity'!AA161</f>
        <v>1</v>
      </c>
      <c r="AJ159" s="137">
        <f>'Lack of Coping Capacity'!M161</f>
        <v>1.6</v>
      </c>
      <c r="AK159" s="137">
        <f>'Lack of Coping Capacity'!R161</f>
        <v>0.1</v>
      </c>
      <c r="AL159" s="137">
        <f>'Lack of Coping Capacity'!Z161</f>
        <v>1.3</v>
      </c>
      <c r="AM159" s="82">
        <f>'Imputed and missing data hidden'!BU157</f>
        <v>11</v>
      </c>
      <c r="AN159" s="83">
        <f t="shared" si="35"/>
        <v>0.21568627450980393</v>
      </c>
      <c r="AO159" s="82" t="str">
        <f t="shared" si="36"/>
        <v/>
      </c>
      <c r="AP159" s="84">
        <f>'Indicator Date hidden2'!BV158</f>
        <v>6.8965517241379309E-2</v>
      </c>
    </row>
    <row r="160" spans="1:42">
      <c r="A160" s="77" t="str">
        <f>'Indicator Data'!A162</f>
        <v>Solomon Islands</v>
      </c>
      <c r="B160" s="77" t="str">
        <f>'Indicator Data'!B162</f>
        <v>SLB</v>
      </c>
      <c r="C160" s="79">
        <f t="shared" si="30"/>
        <v>4.5</v>
      </c>
      <c r="D160" s="79" t="str">
        <f t="shared" si="37"/>
        <v>Medium</v>
      </c>
      <c r="E160" s="80">
        <f t="shared" si="31"/>
        <v>50</v>
      </c>
      <c r="F160" s="81">
        <f>VLOOKUP($B160,'Lack of Reliability Index'!$A$2:$H$192,8,FALSE)</f>
        <v>5.110382513661202</v>
      </c>
      <c r="G160" s="79">
        <f t="shared" si="32"/>
        <v>3.2</v>
      </c>
      <c r="H160" s="79">
        <f>'Hazard &amp; Exposure'!CW162</f>
        <v>5.4</v>
      </c>
      <c r="I160" s="85">
        <f>'Hazard &amp; Exposure'!AL162</f>
        <v>7.1</v>
      </c>
      <c r="J160" s="85">
        <f>'Hazard &amp; Exposure'!AM162</f>
        <v>0</v>
      </c>
      <c r="K160" s="85">
        <f>'Hazard &amp; Exposure'!AN162</f>
        <v>7.8</v>
      </c>
      <c r="L160" s="85">
        <f>'Hazard &amp; Exposure'!AO162</f>
        <v>3.6</v>
      </c>
      <c r="M160" s="85">
        <f>'Hazard &amp; Exposure'!AP162</f>
        <v>6.8</v>
      </c>
      <c r="N160" s="85">
        <f>'Hazard &amp; Exposure'!AS162</f>
        <v>2.9</v>
      </c>
      <c r="O160" s="85">
        <f>'Hazard &amp; Exposure'!CV162</f>
        <v>5.8</v>
      </c>
      <c r="P160" s="79">
        <f>'Hazard &amp; Exposure'!CZ162</f>
        <v>0.1</v>
      </c>
      <c r="Q160" s="85">
        <f>'Hazard &amp; Exposure'!CX162</f>
        <v>0.1</v>
      </c>
      <c r="R160" s="85">
        <f>'Hazard &amp; Exposure'!CY162</f>
        <v>0</v>
      </c>
      <c r="S160" s="79">
        <f t="shared" si="33"/>
        <v>4.5999999999999996</v>
      </c>
      <c r="T160" s="79">
        <f>Vulnerability!O162</f>
        <v>6</v>
      </c>
      <c r="U160" s="132">
        <f>Vulnerability!E162</f>
        <v>6.8</v>
      </c>
      <c r="V160" s="132">
        <f>Vulnerability!H162</f>
        <v>3</v>
      </c>
      <c r="W160" s="132">
        <f>Vulnerability!N162</f>
        <v>7.2</v>
      </c>
      <c r="X160" s="79">
        <f>Vulnerability!AM162</f>
        <v>2.8</v>
      </c>
      <c r="Y160" s="132">
        <f>Vulnerability!T162</f>
        <v>1.7</v>
      </c>
      <c r="Z160" s="131">
        <f>Vulnerability!AB162</f>
        <v>5.4</v>
      </c>
      <c r="AA160" s="131">
        <f>Vulnerability!AE162</f>
        <v>2.5</v>
      </c>
      <c r="AB160" s="131">
        <f>Vulnerability!AH162</f>
        <v>1.5</v>
      </c>
      <c r="AC160" s="131">
        <f>Vulnerability!AK162</f>
        <v>5.2</v>
      </c>
      <c r="AD160" s="132">
        <f>Vulnerability!AL162</f>
        <v>3.8</v>
      </c>
      <c r="AE160" s="79">
        <f t="shared" si="34"/>
        <v>6.3</v>
      </c>
      <c r="AF160" s="79">
        <f>'Lack of Coping Capacity'!H162</f>
        <v>6.3</v>
      </c>
      <c r="AG160" s="137">
        <f>'Lack of Coping Capacity'!D162</f>
        <v>6.6</v>
      </c>
      <c r="AH160" s="137">
        <f>'Lack of Coping Capacity'!G162</f>
        <v>6</v>
      </c>
      <c r="AI160" s="79">
        <f>'Lack of Coping Capacity'!AA162</f>
        <v>6.2</v>
      </c>
      <c r="AJ160" s="137">
        <f>'Lack of Coping Capacity'!M162</f>
        <v>5.2</v>
      </c>
      <c r="AK160" s="137">
        <f>'Lack of Coping Capacity'!R162</f>
        <v>7.8</v>
      </c>
      <c r="AL160" s="137">
        <f>'Lack of Coping Capacity'!Z162</f>
        <v>5.6</v>
      </c>
      <c r="AM160" s="82">
        <f>'Imputed and missing data hidden'!BU158</f>
        <v>9</v>
      </c>
      <c r="AN160" s="83">
        <f t="shared" si="35"/>
        <v>0.17647058823529413</v>
      </c>
      <c r="AO160" s="82" t="str">
        <f t="shared" si="36"/>
        <v/>
      </c>
      <c r="AP160" s="84">
        <f>'Indicator Date hidden2'!BV159</f>
        <v>0.50819672131147542</v>
      </c>
    </row>
    <row r="161" spans="1:42">
      <c r="A161" s="77" t="str">
        <f>'Indicator Data'!A163</f>
        <v>Somalia</v>
      </c>
      <c r="B161" s="77" t="str">
        <f>'Indicator Data'!B163</f>
        <v>SOM</v>
      </c>
      <c r="C161" s="79">
        <f t="shared" si="30"/>
        <v>8.9</v>
      </c>
      <c r="D161" s="79" t="str">
        <f t="shared" si="37"/>
        <v>Very High</v>
      </c>
      <c r="E161" s="80">
        <f t="shared" si="31"/>
        <v>1</v>
      </c>
      <c r="F161" s="81">
        <f>VLOOKUP($B161,'Lack of Reliability Index'!$A$2:$H$192,8,FALSE)</f>
        <v>4.5714285714285712</v>
      </c>
      <c r="G161" s="79">
        <f t="shared" si="32"/>
        <v>8.9</v>
      </c>
      <c r="H161" s="79">
        <f>'Hazard &amp; Exposure'!CW163</f>
        <v>6.6</v>
      </c>
      <c r="I161" s="85">
        <f>'Hazard &amp; Exposure'!AL163</f>
        <v>1.2</v>
      </c>
      <c r="J161" s="85">
        <f>'Hazard &amp; Exposure'!AM163</f>
        <v>7.8</v>
      </c>
      <c r="K161" s="85">
        <f>'Hazard &amp; Exposure'!AN163</f>
        <v>6.7</v>
      </c>
      <c r="L161" s="85">
        <f>'Hazard &amp; Exposure'!AO163</f>
        <v>1.8</v>
      </c>
      <c r="M161" s="85">
        <f>'Hazard &amp; Exposure'!AP163</f>
        <v>5.9</v>
      </c>
      <c r="N161" s="85">
        <f>'Hazard &amp; Exposure'!AS163</f>
        <v>9.9</v>
      </c>
      <c r="O161" s="85">
        <f>'Hazard &amp; Exposure'!CV163</f>
        <v>6.7</v>
      </c>
      <c r="P161" s="79">
        <f>'Hazard &amp; Exposure'!CZ163</f>
        <v>10</v>
      </c>
      <c r="Q161" s="85">
        <f>'Hazard &amp; Exposure'!CX163</f>
        <v>10</v>
      </c>
      <c r="R161" s="85">
        <f>'Hazard &amp; Exposure'!CY163</f>
        <v>10</v>
      </c>
      <c r="S161" s="79">
        <f t="shared" si="33"/>
        <v>9.3000000000000007</v>
      </c>
      <c r="T161" s="79">
        <f>Vulnerability!O163</f>
        <v>9.3000000000000007</v>
      </c>
      <c r="U161" s="132">
        <f>Vulnerability!E163</f>
        <v>10</v>
      </c>
      <c r="V161" s="132">
        <f>Vulnerability!H163</f>
        <v>9</v>
      </c>
      <c r="W161" s="132">
        <f>Vulnerability!N163</f>
        <v>8</v>
      </c>
      <c r="X161" s="79">
        <f>Vulnerability!AM163</f>
        <v>9.3000000000000007</v>
      </c>
      <c r="Y161" s="132">
        <f>Vulnerability!T163</f>
        <v>10</v>
      </c>
      <c r="Z161" s="131">
        <f>Vulnerability!AB163</f>
        <v>2.1</v>
      </c>
      <c r="AA161" s="131">
        <f>Vulnerability!AE163</f>
        <v>8.1999999999999993</v>
      </c>
      <c r="AB161" s="131">
        <f>Vulnerability!AH163</f>
        <v>8.9</v>
      </c>
      <c r="AC161" s="131">
        <f>Vulnerability!AK163</f>
        <v>9.4</v>
      </c>
      <c r="AD161" s="132">
        <f>Vulnerability!AL163</f>
        <v>8</v>
      </c>
      <c r="AE161" s="79">
        <f t="shared" si="34"/>
        <v>8.5</v>
      </c>
      <c r="AF161" s="79">
        <f>'Lack of Coping Capacity'!H163</f>
        <v>9</v>
      </c>
      <c r="AG161" s="137" t="str">
        <f>'Lack of Coping Capacity'!D163</f>
        <v>x</v>
      </c>
      <c r="AH161" s="137">
        <f>'Lack of Coping Capacity'!G163</f>
        <v>9</v>
      </c>
      <c r="AI161" s="79">
        <f>'Lack of Coping Capacity'!AA163</f>
        <v>8</v>
      </c>
      <c r="AJ161" s="137">
        <f>'Lack of Coping Capacity'!M163</f>
        <v>7.9</v>
      </c>
      <c r="AK161" s="137">
        <f>'Lack of Coping Capacity'!R163</f>
        <v>7.3</v>
      </c>
      <c r="AL161" s="137">
        <f>'Lack of Coping Capacity'!Z163</f>
        <v>8.9</v>
      </c>
      <c r="AM161" s="82">
        <f>'Imputed and missing data hidden'!BU159</f>
        <v>8</v>
      </c>
      <c r="AN161" s="83">
        <f t="shared" si="35"/>
        <v>0.15686274509803921</v>
      </c>
      <c r="AO161" s="82" t="str">
        <f t="shared" si="36"/>
        <v>YES</v>
      </c>
      <c r="AP161" s="84">
        <f>'Indicator Date hidden2'!BV160</f>
        <v>0.2857142857142857</v>
      </c>
    </row>
    <row r="162" spans="1:42">
      <c r="A162" s="77" t="str">
        <f>'Indicator Data'!A164</f>
        <v>South Africa</v>
      </c>
      <c r="B162" s="77" t="str">
        <f>'Indicator Data'!B164</f>
        <v>ZAF</v>
      </c>
      <c r="C162" s="79">
        <f t="shared" si="30"/>
        <v>4</v>
      </c>
      <c r="D162" s="79" t="str">
        <f t="shared" si="37"/>
        <v>Medium</v>
      </c>
      <c r="E162" s="80">
        <f t="shared" si="31"/>
        <v>71</v>
      </c>
      <c r="F162" s="81">
        <f>VLOOKUP($B162,'Lack of Reliability Index'!$A$2:$H$192,8,FALSE)</f>
        <v>1.8779342723004699</v>
      </c>
      <c r="G162" s="79">
        <f t="shared" si="32"/>
        <v>3.7</v>
      </c>
      <c r="H162" s="79">
        <f>'Hazard &amp; Exposure'!CW164</f>
        <v>4</v>
      </c>
      <c r="I162" s="85">
        <f>'Hazard &amp; Exposure'!AL164</f>
        <v>1.5</v>
      </c>
      <c r="J162" s="85">
        <f>'Hazard &amp; Exposure'!AM164</f>
        <v>3.2</v>
      </c>
      <c r="K162" s="85">
        <f>'Hazard &amp; Exposure'!AN164</f>
        <v>1</v>
      </c>
      <c r="L162" s="85">
        <f>'Hazard &amp; Exposure'!AO164</f>
        <v>1.3</v>
      </c>
      <c r="M162" s="85">
        <f>'Hazard &amp; Exposure'!AP164</f>
        <v>2.8</v>
      </c>
      <c r="N162" s="85">
        <f>'Hazard &amp; Exposure'!AS164</f>
        <v>8.8000000000000007</v>
      </c>
      <c r="O162" s="85">
        <f>'Hazard &amp; Exposure'!CV164</f>
        <v>4.7</v>
      </c>
      <c r="P162" s="79">
        <f>'Hazard &amp; Exposure'!CZ164</f>
        <v>3.4</v>
      </c>
      <c r="Q162" s="85">
        <f>'Hazard &amp; Exposure'!CX164</f>
        <v>4.5999999999999996</v>
      </c>
      <c r="R162" s="85">
        <f>'Hazard &amp; Exposure'!CY164</f>
        <v>2</v>
      </c>
      <c r="S162" s="79">
        <f t="shared" si="33"/>
        <v>4.3</v>
      </c>
      <c r="T162" s="79">
        <f>Vulnerability!O164</f>
        <v>4.2</v>
      </c>
      <c r="U162" s="132">
        <f>Vulnerability!E164</f>
        <v>4.5</v>
      </c>
      <c r="V162" s="132">
        <f>Vulnerability!H164</f>
        <v>7.4</v>
      </c>
      <c r="W162" s="132">
        <f>Vulnerability!N164</f>
        <v>0.3</v>
      </c>
      <c r="X162" s="79">
        <f>Vulnerability!AM164</f>
        <v>4.4000000000000004</v>
      </c>
      <c r="Y162" s="132">
        <f>Vulnerability!T164</f>
        <v>5.7</v>
      </c>
      <c r="Z162" s="131">
        <f>Vulnerability!AB164</f>
        <v>5.4</v>
      </c>
      <c r="AA162" s="131">
        <f>Vulnerability!AE164</f>
        <v>1.9</v>
      </c>
      <c r="AB162" s="131">
        <f>Vulnerability!AH164</f>
        <v>0.2</v>
      </c>
      <c r="AC162" s="131">
        <f>Vulnerability!AK164</f>
        <v>2.8</v>
      </c>
      <c r="AD162" s="132">
        <f>Vulnerability!AL164</f>
        <v>2.8</v>
      </c>
      <c r="AE162" s="79">
        <f t="shared" si="34"/>
        <v>4.0999999999999996</v>
      </c>
      <c r="AF162" s="79">
        <f>'Lack of Coping Capacity'!H164</f>
        <v>4.8</v>
      </c>
      <c r="AG162" s="137">
        <f>'Lack of Coping Capacity'!D164</f>
        <v>3.9</v>
      </c>
      <c r="AH162" s="137">
        <f>'Lack of Coping Capacity'!G164</f>
        <v>5.6</v>
      </c>
      <c r="AI162" s="79">
        <f>'Lack of Coping Capacity'!AA164</f>
        <v>3.4</v>
      </c>
      <c r="AJ162" s="137">
        <f>'Lack of Coping Capacity'!M164</f>
        <v>2</v>
      </c>
      <c r="AK162" s="137">
        <f>'Lack of Coping Capacity'!R164</f>
        <v>3.7</v>
      </c>
      <c r="AL162" s="137">
        <f>'Lack of Coping Capacity'!Z164</f>
        <v>4.4000000000000004</v>
      </c>
      <c r="AM162" s="82">
        <f>'Imputed and missing data hidden'!BU160</f>
        <v>0</v>
      </c>
      <c r="AN162" s="83">
        <f t="shared" si="35"/>
        <v>0</v>
      </c>
      <c r="AO162" s="82" t="str">
        <f t="shared" si="36"/>
        <v/>
      </c>
      <c r="AP162" s="84">
        <f>'Indicator Date hidden2'!BV161</f>
        <v>0.352112676056338</v>
      </c>
    </row>
    <row r="163" spans="1:42">
      <c r="A163" s="77" t="str">
        <f>'Indicator Data'!A165</f>
        <v>South Sudan</v>
      </c>
      <c r="B163" s="77" t="str">
        <f>'Indicator Data'!B165</f>
        <v>SSD</v>
      </c>
      <c r="C163" s="79">
        <f t="shared" si="30"/>
        <v>8.3000000000000007</v>
      </c>
      <c r="D163" s="79" t="str">
        <f t="shared" si="37"/>
        <v>Very High</v>
      </c>
      <c r="E163" s="80">
        <f t="shared" si="31"/>
        <v>2</v>
      </c>
      <c r="F163" s="81">
        <f>VLOOKUP($B163,'Lack of Reliability Index'!$A$2:$H$192,8,FALSE)</f>
        <v>6.1875</v>
      </c>
      <c r="G163" s="79">
        <f t="shared" si="32"/>
        <v>6.9</v>
      </c>
      <c r="H163" s="79">
        <f>'Hazard &amp; Exposure'!CW165</f>
        <v>3.9</v>
      </c>
      <c r="I163" s="85">
        <f>'Hazard &amp; Exposure'!AL165</f>
        <v>2.7</v>
      </c>
      <c r="J163" s="85">
        <f>'Hazard &amp; Exposure'!AM165</f>
        <v>7.8</v>
      </c>
      <c r="K163" s="85">
        <f>'Hazard &amp; Exposure'!AN165</f>
        <v>0</v>
      </c>
      <c r="L163" s="85">
        <f>'Hazard &amp; Exposure'!AO165</f>
        <v>0</v>
      </c>
      <c r="M163" s="85">
        <f>'Hazard &amp; Exposure'!AP165</f>
        <v>0</v>
      </c>
      <c r="N163" s="85">
        <f>'Hazard &amp; Exposure'!AS165</f>
        <v>3.7</v>
      </c>
      <c r="O163" s="85">
        <f>'Hazard &amp; Exposure'!CV165</f>
        <v>7.4</v>
      </c>
      <c r="P163" s="79">
        <f>'Hazard &amp; Exposure'!CZ165</f>
        <v>8.6</v>
      </c>
      <c r="Q163" s="85">
        <f>'Hazard &amp; Exposure'!CX165</f>
        <v>9.6999999999999993</v>
      </c>
      <c r="R163" s="85">
        <f>'Hazard &amp; Exposure'!CY165</f>
        <v>6.5</v>
      </c>
      <c r="S163" s="79">
        <f t="shared" si="33"/>
        <v>8.9</v>
      </c>
      <c r="T163" s="79">
        <f>Vulnerability!O165</f>
        <v>9.1</v>
      </c>
      <c r="U163" s="132">
        <f>Vulnerability!E165</f>
        <v>10</v>
      </c>
      <c r="V163" s="132">
        <f>Vulnerability!H165</f>
        <v>6.3</v>
      </c>
      <c r="W163" s="132">
        <f>Vulnerability!N165</f>
        <v>10</v>
      </c>
      <c r="X163" s="79">
        <f>Vulnerability!AM165</f>
        <v>8.6</v>
      </c>
      <c r="Y163" s="132">
        <f>Vulnerability!T165</f>
        <v>10</v>
      </c>
      <c r="Z163" s="131">
        <f>Vulnerability!AB165</f>
        <v>5.9</v>
      </c>
      <c r="AA163" s="131">
        <f>Vulnerability!AE165</f>
        <v>6.9</v>
      </c>
      <c r="AB163" s="131">
        <f>Vulnerability!AH165</f>
        <v>2.2000000000000002</v>
      </c>
      <c r="AC163" s="131">
        <f>Vulnerability!AK165</f>
        <v>5.2</v>
      </c>
      <c r="AD163" s="132">
        <f>Vulnerability!AL165</f>
        <v>5.3</v>
      </c>
      <c r="AE163" s="79">
        <f t="shared" si="34"/>
        <v>9.3000000000000007</v>
      </c>
      <c r="AF163" s="79">
        <f>'Lack of Coping Capacity'!H165</f>
        <v>9.3000000000000007</v>
      </c>
      <c r="AG163" s="137" t="str">
        <f>'Lack of Coping Capacity'!D165</f>
        <v>x</v>
      </c>
      <c r="AH163" s="137">
        <f>'Lack of Coping Capacity'!G165</f>
        <v>9.3000000000000007</v>
      </c>
      <c r="AI163" s="79">
        <f>'Lack of Coping Capacity'!AA165</f>
        <v>9.1999999999999993</v>
      </c>
      <c r="AJ163" s="137">
        <f>'Lack of Coping Capacity'!M165</f>
        <v>9.3000000000000007</v>
      </c>
      <c r="AK163" s="137">
        <f>'Lack of Coping Capacity'!R165</f>
        <v>9.6</v>
      </c>
      <c r="AL163" s="137">
        <f>'Lack of Coping Capacity'!Z165</f>
        <v>8.6</v>
      </c>
      <c r="AM163" s="82">
        <f>'Imputed and missing data hidden'!BU161</f>
        <v>7</v>
      </c>
      <c r="AN163" s="83">
        <f t="shared" si="35"/>
        <v>0.13725490196078433</v>
      </c>
      <c r="AO163" s="82" t="str">
        <f t="shared" si="36"/>
        <v/>
      </c>
      <c r="AP163" s="84">
        <f>'Indicator Date hidden2'!BV162</f>
        <v>0.578125</v>
      </c>
    </row>
    <row r="164" spans="1:42">
      <c r="A164" s="77" t="str">
        <f>'Indicator Data'!A166</f>
        <v>Spain</v>
      </c>
      <c r="B164" s="77" t="str">
        <f>'Indicator Data'!B166</f>
        <v>ESP</v>
      </c>
      <c r="C164" s="79">
        <f t="shared" ref="C164:C194" si="38">ROUND(G164^(1/3)*S164^(1/3)*AE164^(1/3),1)</f>
        <v>2.4</v>
      </c>
      <c r="D164" s="79" t="str">
        <f t="shared" si="37"/>
        <v>Low</v>
      </c>
      <c r="E164" s="80">
        <f t="shared" ref="E164:E194" si="39">_xlfn.RANK.EQ(C164,C$4:C$194)</f>
        <v>144</v>
      </c>
      <c r="F164" s="81">
        <f>VLOOKUP($B164,'Lack of Reliability Index'!$A$2:$H$192,8,FALSE)</f>
        <v>3.3777777777777773</v>
      </c>
      <c r="G164" s="79">
        <f t="shared" ref="G164:G194" si="40">ROUND((10-GEOMEAN(((10-H164)/10*9+1),((10-P164)/10*9+1)))/9*10,1)</f>
        <v>2.5</v>
      </c>
      <c r="H164" s="79">
        <f>'Hazard &amp; Exposure'!CW166</f>
        <v>4</v>
      </c>
      <c r="I164" s="85">
        <f>'Hazard &amp; Exposure'!AL166</f>
        <v>2.9</v>
      </c>
      <c r="J164" s="85">
        <f>'Hazard &amp; Exposure'!AM166</f>
        <v>6.4</v>
      </c>
      <c r="K164" s="85">
        <f>'Hazard &amp; Exposure'!AN166</f>
        <v>4.5999999999999996</v>
      </c>
      <c r="L164" s="85">
        <f>'Hazard &amp; Exposure'!AO166</f>
        <v>0</v>
      </c>
      <c r="M164" s="85">
        <f>'Hazard &amp; Exposure'!AP166</f>
        <v>4.9000000000000004</v>
      </c>
      <c r="N164" s="85">
        <f>'Hazard &amp; Exposure'!AS166</f>
        <v>4.8</v>
      </c>
      <c r="O164" s="85">
        <f>'Hazard &amp; Exposure'!CV166</f>
        <v>2.5</v>
      </c>
      <c r="P164" s="79">
        <f>'Hazard &amp; Exposure'!CZ166</f>
        <v>0.6</v>
      </c>
      <c r="Q164" s="85">
        <f>'Hazard &amp; Exposure'!CX166</f>
        <v>0.3</v>
      </c>
      <c r="R164" s="85">
        <f>'Hazard &amp; Exposure'!CY166</f>
        <v>0.9</v>
      </c>
      <c r="S164" s="79">
        <f t="shared" ref="S164:S194" si="41">ROUND((10-GEOMEAN(((10-T164)/10*9+1),((10-X164)/10*9+1)))/9*10,1)</f>
        <v>3.1</v>
      </c>
      <c r="T164" s="79">
        <f>Vulnerability!O166</f>
        <v>0.4</v>
      </c>
      <c r="U164" s="132">
        <f>Vulnerability!E166</f>
        <v>0</v>
      </c>
      <c r="V164" s="132">
        <f>Vulnerability!H166</f>
        <v>1.5</v>
      </c>
      <c r="W164" s="132">
        <f>Vulnerability!N166</f>
        <v>0.1</v>
      </c>
      <c r="X164" s="79">
        <f>Vulnerability!AM166</f>
        <v>5.0999999999999996</v>
      </c>
      <c r="Y164" s="132">
        <f>Vulnerability!T166</f>
        <v>7.7</v>
      </c>
      <c r="Z164" s="131">
        <f>Vulnerability!AB166</f>
        <v>0.2</v>
      </c>
      <c r="AA164" s="131">
        <f>Vulnerability!AE166</f>
        <v>0.2</v>
      </c>
      <c r="AB164" s="131">
        <f>Vulnerability!AH166</f>
        <v>0</v>
      </c>
      <c r="AC164" s="131">
        <f>Vulnerability!AK166</f>
        <v>1</v>
      </c>
      <c r="AD164" s="132">
        <f>Vulnerability!AL166</f>
        <v>0.4</v>
      </c>
      <c r="AE164" s="79">
        <f t="shared" ref="AE164:AE194" si="42">ROUND((10-GEOMEAN(((10-AF164)/10*9+1),((10-AI164)/10*9+1)))/9*10,1)</f>
        <v>1.8</v>
      </c>
      <c r="AF164" s="79">
        <f>'Lack of Coping Capacity'!H166</f>
        <v>2.9</v>
      </c>
      <c r="AG164" s="137">
        <f>'Lack of Coping Capacity'!D166</f>
        <v>2.2000000000000002</v>
      </c>
      <c r="AH164" s="137">
        <f>'Lack of Coping Capacity'!G166</f>
        <v>3.6</v>
      </c>
      <c r="AI164" s="79">
        <f>'Lack of Coping Capacity'!AA166</f>
        <v>0.5</v>
      </c>
      <c r="AJ164" s="137">
        <f>'Lack of Coping Capacity'!M166</f>
        <v>1.2</v>
      </c>
      <c r="AK164" s="137">
        <f>'Lack of Coping Capacity'!R166</f>
        <v>0</v>
      </c>
      <c r="AL164" s="137">
        <f>'Lack of Coping Capacity'!Z166</f>
        <v>0.3</v>
      </c>
      <c r="AM164" s="82">
        <f>'Imputed and missing data hidden'!BU162</f>
        <v>9</v>
      </c>
      <c r="AN164" s="83">
        <f t="shared" ref="AN164:AN194" si="43">AM164/51</f>
        <v>0.17647058823529413</v>
      </c>
      <c r="AO164" s="82" t="str">
        <f t="shared" ref="AO164:AO194" si="44">IF(R164&gt;=7,"YES","")</f>
        <v/>
      </c>
      <c r="AP164" s="84">
        <f>'Indicator Date hidden2'!BV163</f>
        <v>0.18333333333333332</v>
      </c>
    </row>
    <row r="165" spans="1:42">
      <c r="A165" s="77" t="str">
        <f>'Indicator Data'!A167</f>
        <v>Sri Lanka</v>
      </c>
      <c r="B165" s="77" t="str">
        <f>'Indicator Data'!B167</f>
        <v>LKA</v>
      </c>
      <c r="C165" s="79">
        <f t="shared" si="38"/>
        <v>2.9</v>
      </c>
      <c r="D165" s="79" t="str">
        <f t="shared" si="37"/>
        <v>Low</v>
      </c>
      <c r="E165" s="80">
        <f t="shared" si="39"/>
        <v>115</v>
      </c>
      <c r="F165" s="81">
        <f>VLOOKUP($B165,'Lack of Reliability Index'!$A$2:$H$192,8,FALSE)</f>
        <v>2.3838383838383841</v>
      </c>
      <c r="G165" s="79">
        <f t="shared" si="40"/>
        <v>2.2999999999999998</v>
      </c>
      <c r="H165" s="79">
        <f>'Hazard &amp; Exposure'!CW167</f>
        <v>3.9</v>
      </c>
      <c r="I165" s="85">
        <f>'Hazard &amp; Exposure'!AL167</f>
        <v>0.1</v>
      </c>
      <c r="J165" s="85">
        <f>'Hazard &amp; Exposure'!AM167</f>
        <v>1.9</v>
      </c>
      <c r="K165" s="85">
        <f>'Hazard &amp; Exposure'!AN167</f>
        <v>8</v>
      </c>
      <c r="L165" s="85">
        <f>'Hazard &amp; Exposure'!AO167</f>
        <v>2.2000000000000002</v>
      </c>
      <c r="M165" s="85">
        <f>'Hazard &amp; Exposure'!AP167</f>
        <v>3.3</v>
      </c>
      <c r="N165" s="85">
        <f>'Hazard &amp; Exposure'!AS167</f>
        <v>3.2</v>
      </c>
      <c r="O165" s="85">
        <f>'Hazard &amp; Exposure'!CV167</f>
        <v>5.5</v>
      </c>
      <c r="P165" s="79">
        <f>'Hazard &amp; Exposure'!CZ167</f>
        <v>0.3</v>
      </c>
      <c r="Q165" s="85">
        <f>'Hazard &amp; Exposure'!CX167</f>
        <v>0.6</v>
      </c>
      <c r="R165" s="85">
        <f>'Hazard &amp; Exposure'!CY167</f>
        <v>0</v>
      </c>
      <c r="S165" s="79">
        <f t="shared" si="41"/>
        <v>2.7</v>
      </c>
      <c r="T165" s="79">
        <f>Vulnerability!O167</f>
        <v>2.8</v>
      </c>
      <c r="U165" s="132">
        <f>Vulnerability!E167</f>
        <v>3.2</v>
      </c>
      <c r="V165" s="132">
        <f>Vulnerability!H167</f>
        <v>4.0999999999999996</v>
      </c>
      <c r="W165" s="132">
        <f>Vulnerability!N167</f>
        <v>0.8</v>
      </c>
      <c r="X165" s="79">
        <f>Vulnerability!AM167</f>
        <v>2.6</v>
      </c>
      <c r="Y165" s="132">
        <f>Vulnerability!T167</f>
        <v>3.3</v>
      </c>
      <c r="Z165" s="131">
        <f>Vulnerability!AB167</f>
        <v>0.3</v>
      </c>
      <c r="AA165" s="131">
        <f>Vulnerability!AE167</f>
        <v>2.6</v>
      </c>
      <c r="AB165" s="131">
        <f>Vulnerability!AH167</f>
        <v>2.7</v>
      </c>
      <c r="AC165" s="131">
        <f>Vulnerability!AK167</f>
        <v>2</v>
      </c>
      <c r="AD165" s="132">
        <f>Vulnerability!AL167</f>
        <v>1.9</v>
      </c>
      <c r="AE165" s="79">
        <f t="shared" si="42"/>
        <v>4.0999999999999996</v>
      </c>
      <c r="AF165" s="79">
        <f>'Lack of Coping Capacity'!H167</f>
        <v>4.9000000000000004</v>
      </c>
      <c r="AG165" s="137">
        <f>'Lack of Coping Capacity'!D167</f>
        <v>3.6</v>
      </c>
      <c r="AH165" s="137">
        <f>'Lack of Coping Capacity'!G167</f>
        <v>6.2</v>
      </c>
      <c r="AI165" s="79">
        <f>'Lack of Coping Capacity'!AA167</f>
        <v>3.1</v>
      </c>
      <c r="AJ165" s="137">
        <f>'Lack of Coping Capacity'!M167</f>
        <v>2.5</v>
      </c>
      <c r="AK165" s="137">
        <f>'Lack of Coping Capacity'!R167</f>
        <v>2.8</v>
      </c>
      <c r="AL165" s="137">
        <f>'Lack of Coping Capacity'!Z167</f>
        <v>3.9</v>
      </c>
      <c r="AM165" s="82">
        <f>'Imputed and missing data hidden'!BU163</f>
        <v>5</v>
      </c>
      <c r="AN165" s="83">
        <f t="shared" si="43"/>
        <v>9.8039215686274508E-2</v>
      </c>
      <c r="AO165" s="82" t="str">
        <f t="shared" si="44"/>
        <v/>
      </c>
      <c r="AP165" s="84">
        <f>'Indicator Date hidden2'!BV164</f>
        <v>0.19696969696969696</v>
      </c>
    </row>
    <row r="166" spans="1:42">
      <c r="A166" s="77" t="str">
        <f>'Indicator Data'!A168</f>
        <v>Sudan</v>
      </c>
      <c r="B166" s="77" t="str">
        <f>'Indicator Data'!B168</f>
        <v>SDN</v>
      </c>
      <c r="C166" s="79">
        <f t="shared" si="38"/>
        <v>7.4</v>
      </c>
      <c r="D166" s="79" t="str">
        <f t="shared" si="37"/>
        <v>Very High</v>
      </c>
      <c r="E166" s="80">
        <f t="shared" si="39"/>
        <v>8</v>
      </c>
      <c r="F166" s="81">
        <f>VLOOKUP($B166,'Lack of Reliability Index'!$A$2:$H$192,8,FALSE)</f>
        <v>3.755868544600939</v>
      </c>
      <c r="G166" s="79">
        <f t="shared" si="40"/>
        <v>8.3000000000000007</v>
      </c>
      <c r="H166" s="79">
        <f>'Hazard &amp; Exposure'!CW168</f>
        <v>4.2</v>
      </c>
      <c r="I166" s="85">
        <f>'Hazard &amp; Exposure'!AL168</f>
        <v>0.1</v>
      </c>
      <c r="J166" s="85">
        <f>'Hazard &amp; Exposure'!AM168</f>
        <v>8.6</v>
      </c>
      <c r="K166" s="85">
        <f>'Hazard &amp; Exposure'!AN168</f>
        <v>0</v>
      </c>
      <c r="L166" s="85">
        <f>'Hazard &amp; Exposure'!AO168</f>
        <v>0</v>
      </c>
      <c r="M166" s="85">
        <f>'Hazard &amp; Exposure'!AP168</f>
        <v>0.8</v>
      </c>
      <c r="N166" s="85">
        <f>'Hazard &amp; Exposure'!AS168</f>
        <v>6.3</v>
      </c>
      <c r="O166" s="85">
        <f>'Hazard &amp; Exposure'!CV168</f>
        <v>6.5</v>
      </c>
      <c r="P166" s="79">
        <f>'Hazard &amp; Exposure'!CZ168</f>
        <v>10</v>
      </c>
      <c r="Q166" s="85">
        <f>'Hazard &amp; Exposure'!CX168</f>
        <v>10</v>
      </c>
      <c r="R166" s="85">
        <f>'Hazard &amp; Exposure'!CY168</f>
        <v>10</v>
      </c>
      <c r="S166" s="79">
        <f t="shared" si="41"/>
        <v>7.4</v>
      </c>
      <c r="T166" s="79">
        <f>Vulnerability!O168</f>
        <v>6</v>
      </c>
      <c r="U166" s="132">
        <f>Vulnerability!E168</f>
        <v>8.5</v>
      </c>
      <c r="V166" s="132">
        <f>Vulnerability!H168</f>
        <v>4.8</v>
      </c>
      <c r="W166" s="132">
        <f>Vulnerability!N168</f>
        <v>2</v>
      </c>
      <c r="X166" s="79">
        <f>Vulnerability!AM168</f>
        <v>8.4</v>
      </c>
      <c r="Y166" s="132">
        <f>Vulnerability!T168</f>
        <v>10</v>
      </c>
      <c r="Z166" s="131">
        <f>Vulnerability!AB168</f>
        <v>1.5</v>
      </c>
      <c r="AA166" s="131">
        <f>Vulnerability!AE168</f>
        <v>5.7</v>
      </c>
      <c r="AB166" s="131">
        <f>Vulnerability!AH168</f>
        <v>6.2</v>
      </c>
      <c r="AC166" s="131">
        <f>Vulnerability!AK168</f>
        <v>3.2</v>
      </c>
      <c r="AD166" s="132">
        <f>Vulnerability!AL168</f>
        <v>4.4000000000000004</v>
      </c>
      <c r="AE166" s="79">
        <f t="shared" si="42"/>
        <v>6.7</v>
      </c>
      <c r="AF166" s="79">
        <f>'Lack of Coping Capacity'!H168</f>
        <v>6.6</v>
      </c>
      <c r="AG166" s="137">
        <f>'Lack of Coping Capacity'!D168</f>
        <v>4.9000000000000004</v>
      </c>
      <c r="AH166" s="137">
        <f>'Lack of Coping Capacity'!G168</f>
        <v>8.1999999999999993</v>
      </c>
      <c r="AI166" s="79">
        <f>'Lack of Coping Capacity'!AA168</f>
        <v>6.8</v>
      </c>
      <c r="AJ166" s="137">
        <f>'Lack of Coping Capacity'!M168</f>
        <v>6.1</v>
      </c>
      <c r="AK166" s="137">
        <f>'Lack of Coping Capacity'!R168</f>
        <v>8</v>
      </c>
      <c r="AL166" s="137">
        <f>'Lack of Coping Capacity'!Z168</f>
        <v>6.4</v>
      </c>
      <c r="AM166" s="82">
        <f>'Imputed and missing data hidden'!BU164</f>
        <v>0</v>
      </c>
      <c r="AN166" s="83">
        <f t="shared" si="43"/>
        <v>0</v>
      </c>
      <c r="AO166" s="82" t="str">
        <f t="shared" si="44"/>
        <v>YES</v>
      </c>
      <c r="AP166" s="84">
        <f>'Indicator Date hidden2'!BV165</f>
        <v>0.56338028169014087</v>
      </c>
    </row>
    <row r="167" spans="1:42">
      <c r="A167" s="77" t="str">
        <f>'Indicator Data'!A169</f>
        <v>Suriname</v>
      </c>
      <c r="B167" s="77" t="str">
        <f>'Indicator Data'!B169</f>
        <v>SUR</v>
      </c>
      <c r="C167" s="79">
        <f t="shared" si="38"/>
        <v>3.1</v>
      </c>
      <c r="D167" s="79" t="str">
        <f t="shared" si="37"/>
        <v>Low</v>
      </c>
      <c r="E167" s="80">
        <f t="shared" si="39"/>
        <v>103</v>
      </c>
      <c r="F167" s="81">
        <f>VLOOKUP($B167,'Lack of Reliability Index'!$A$2:$H$192,8,FALSE)</f>
        <v>2.7005291005291001</v>
      </c>
      <c r="G167" s="79">
        <f t="shared" si="40"/>
        <v>1.8</v>
      </c>
      <c r="H167" s="79">
        <f>'Hazard &amp; Exposure'!CW169</f>
        <v>3.3</v>
      </c>
      <c r="I167" s="85">
        <f>'Hazard &amp; Exposure'!AL169</f>
        <v>0.1</v>
      </c>
      <c r="J167" s="85">
        <f>'Hazard &amp; Exposure'!AM169</f>
        <v>8.6</v>
      </c>
      <c r="K167" s="85">
        <f>'Hazard &amp; Exposure'!AN169</f>
        <v>0</v>
      </c>
      <c r="L167" s="85">
        <f>'Hazard &amp; Exposure'!AO169</f>
        <v>0</v>
      </c>
      <c r="M167" s="85">
        <f>'Hazard &amp; Exposure'!AP169</f>
        <v>1.5</v>
      </c>
      <c r="N167" s="85">
        <f>'Hazard &amp; Exposure'!AS169</f>
        <v>1.3</v>
      </c>
      <c r="O167" s="85">
        <f>'Hazard &amp; Exposure'!CV169</f>
        <v>5.4</v>
      </c>
      <c r="P167" s="79">
        <f>'Hazard &amp; Exposure'!CZ169</f>
        <v>0.1</v>
      </c>
      <c r="Q167" s="85">
        <f>'Hazard &amp; Exposure'!CX169</f>
        <v>0.1</v>
      </c>
      <c r="R167" s="85">
        <f>'Hazard &amp; Exposure'!CY169</f>
        <v>0</v>
      </c>
      <c r="S167" s="79">
        <f t="shared" si="41"/>
        <v>3</v>
      </c>
      <c r="T167" s="79">
        <f>Vulnerability!O169</f>
        <v>3.6</v>
      </c>
      <c r="U167" s="132">
        <f>Vulnerability!E169</f>
        <v>4.0999999999999996</v>
      </c>
      <c r="V167" s="132">
        <f>Vulnerability!H169</f>
        <v>4.5</v>
      </c>
      <c r="W167" s="132">
        <f>Vulnerability!N169</f>
        <v>1.7</v>
      </c>
      <c r="X167" s="79">
        <f>Vulnerability!AM169</f>
        <v>2.4</v>
      </c>
      <c r="Y167" s="132">
        <f>Vulnerability!T169</f>
        <v>3</v>
      </c>
      <c r="Z167" s="131">
        <f>Vulnerability!AB169</f>
        <v>1.1000000000000001</v>
      </c>
      <c r="AA167" s="131">
        <f>Vulnerability!AE169</f>
        <v>1.4</v>
      </c>
      <c r="AB167" s="131">
        <f>Vulnerability!AH169</f>
        <v>0.4</v>
      </c>
      <c r="AC167" s="131">
        <f>Vulnerability!AK169</f>
        <v>3.5</v>
      </c>
      <c r="AD167" s="132">
        <f>Vulnerability!AL169</f>
        <v>1.7</v>
      </c>
      <c r="AE167" s="79">
        <f t="shared" si="42"/>
        <v>5.3</v>
      </c>
      <c r="AF167" s="79">
        <f>'Lack of Coping Capacity'!H169</f>
        <v>6.5</v>
      </c>
      <c r="AG167" s="137" t="str">
        <f>'Lack of Coping Capacity'!D169</f>
        <v>x</v>
      </c>
      <c r="AH167" s="137">
        <f>'Lack of Coping Capacity'!G169</f>
        <v>6.5</v>
      </c>
      <c r="AI167" s="79">
        <f>'Lack of Coping Capacity'!AA169</f>
        <v>3.7</v>
      </c>
      <c r="AJ167" s="137">
        <f>'Lack of Coping Capacity'!M169</f>
        <v>1.8</v>
      </c>
      <c r="AK167" s="137">
        <f>'Lack of Coping Capacity'!R169</f>
        <v>3.7</v>
      </c>
      <c r="AL167" s="137">
        <f>'Lack of Coping Capacity'!Z169</f>
        <v>5.5</v>
      </c>
      <c r="AM167" s="82">
        <f>'Imputed and missing data hidden'!BU165</f>
        <v>6</v>
      </c>
      <c r="AN167" s="83">
        <f t="shared" si="43"/>
        <v>0.11764705882352941</v>
      </c>
      <c r="AO167" s="82" t="str">
        <f t="shared" si="44"/>
        <v/>
      </c>
      <c r="AP167" s="84">
        <f>'Indicator Date hidden2'!BV166</f>
        <v>0.20634920634920634</v>
      </c>
    </row>
    <row r="168" spans="1:42">
      <c r="A168" s="77" t="str">
        <f>'Indicator Data'!A170</f>
        <v>Sweden</v>
      </c>
      <c r="B168" s="77" t="str">
        <f>'Indicator Data'!B170</f>
        <v>SWE</v>
      </c>
      <c r="C168" s="79">
        <f t="shared" si="38"/>
        <v>1.9</v>
      </c>
      <c r="D168" s="79" t="str">
        <f t="shared" si="37"/>
        <v>Very Low</v>
      </c>
      <c r="E168" s="80">
        <f t="shared" si="39"/>
        <v>169</v>
      </c>
      <c r="F168" s="81">
        <f>VLOOKUP($B168,'Lack of Reliability Index'!$A$2:$H$192,8,FALSE)</f>
        <v>3.0128654970760236</v>
      </c>
      <c r="G168" s="79">
        <f t="shared" si="40"/>
        <v>1.4</v>
      </c>
      <c r="H168" s="79">
        <f>'Hazard &amp; Exposure'!CW170</f>
        <v>2.6</v>
      </c>
      <c r="I168" s="85">
        <f>'Hazard &amp; Exposure'!AL170</f>
        <v>0.1</v>
      </c>
      <c r="J168" s="85">
        <f>'Hazard &amp; Exposure'!AM170</f>
        <v>6.3</v>
      </c>
      <c r="K168" s="85">
        <f>'Hazard &amp; Exposure'!AN170</f>
        <v>0</v>
      </c>
      <c r="L168" s="85">
        <f>'Hazard &amp; Exposure'!AO170</f>
        <v>0</v>
      </c>
      <c r="M168" s="85">
        <f>'Hazard &amp; Exposure'!AP170</f>
        <v>5.8</v>
      </c>
      <c r="N168" s="85">
        <f>'Hazard &amp; Exposure'!AS170</f>
        <v>1.3</v>
      </c>
      <c r="O168" s="85">
        <f>'Hazard &amp; Exposure'!CV170</f>
        <v>1.7</v>
      </c>
      <c r="P168" s="79">
        <f>'Hazard &amp; Exposure'!CZ170</f>
        <v>0</v>
      </c>
      <c r="Q168" s="85">
        <f>'Hazard &amp; Exposure'!CX170</f>
        <v>0</v>
      </c>
      <c r="R168" s="85">
        <f>'Hazard &amp; Exposure'!CY170</f>
        <v>0</v>
      </c>
      <c r="S168" s="79">
        <f t="shared" si="41"/>
        <v>2.9</v>
      </c>
      <c r="T168" s="79">
        <f>Vulnerability!O170</f>
        <v>0.2</v>
      </c>
      <c r="U168" s="132">
        <f>Vulnerability!E170</f>
        <v>0</v>
      </c>
      <c r="V168" s="132">
        <f>Vulnerability!H170</f>
        <v>0.8</v>
      </c>
      <c r="W168" s="132">
        <f>Vulnerability!N170</f>
        <v>0.1</v>
      </c>
      <c r="X168" s="79">
        <f>Vulnerability!AM170</f>
        <v>5</v>
      </c>
      <c r="Y168" s="132">
        <f>Vulnerability!T170</f>
        <v>7.6</v>
      </c>
      <c r="Z168" s="131">
        <f>Vulnerability!AB170</f>
        <v>0.1</v>
      </c>
      <c r="AA168" s="131">
        <f>Vulnerability!AE170</f>
        <v>0.2</v>
      </c>
      <c r="AB168" s="131">
        <f>Vulnerability!AH170</f>
        <v>0</v>
      </c>
      <c r="AC168" s="131">
        <f>Vulnerability!AK170</f>
        <v>1.5</v>
      </c>
      <c r="AD168" s="132">
        <f>Vulnerability!AL170</f>
        <v>0.5</v>
      </c>
      <c r="AE168" s="79">
        <f t="shared" si="42"/>
        <v>1.6</v>
      </c>
      <c r="AF168" s="79">
        <f>'Lack of Coping Capacity'!H170</f>
        <v>2.2000000000000002</v>
      </c>
      <c r="AG168" s="137">
        <f>'Lack of Coping Capacity'!D170</f>
        <v>2.5</v>
      </c>
      <c r="AH168" s="137">
        <f>'Lack of Coping Capacity'!G170</f>
        <v>1.9</v>
      </c>
      <c r="AI168" s="79">
        <f>'Lack of Coping Capacity'!AA170</f>
        <v>0.9</v>
      </c>
      <c r="AJ168" s="137">
        <f>'Lack of Coping Capacity'!M170</f>
        <v>1.4</v>
      </c>
      <c r="AK168" s="137">
        <f>'Lack of Coping Capacity'!R170</f>
        <v>1</v>
      </c>
      <c r="AL168" s="137">
        <f>'Lack of Coping Capacity'!Z170</f>
        <v>0.3</v>
      </c>
      <c r="AM168" s="82">
        <f>'Imputed and missing data hidden'!BU166</f>
        <v>12</v>
      </c>
      <c r="AN168" s="83">
        <f t="shared" si="43"/>
        <v>0.23529411764705882</v>
      </c>
      <c r="AO168" s="82" t="str">
        <f t="shared" si="44"/>
        <v/>
      </c>
      <c r="AP168" s="84">
        <f>'Indicator Date hidden2'!BV167</f>
        <v>-3.5087719298245612E-2</v>
      </c>
    </row>
    <row r="169" spans="1:42">
      <c r="A169" s="77" t="str">
        <f>'Indicator Data'!A171</f>
        <v>Switzerland</v>
      </c>
      <c r="B169" s="77" t="str">
        <f>'Indicator Data'!B171</f>
        <v>CHE</v>
      </c>
      <c r="C169" s="79">
        <f t="shared" si="38"/>
        <v>1.5</v>
      </c>
      <c r="D169" s="79" t="str">
        <f t="shared" si="37"/>
        <v>Very Low</v>
      </c>
      <c r="E169" s="80">
        <f t="shared" si="39"/>
        <v>183</v>
      </c>
      <c r="F169" s="81">
        <f>VLOOKUP($B169,'Lack of Reliability Index'!$A$2:$H$192,8,FALSE)</f>
        <v>3.1172413793103457</v>
      </c>
      <c r="G169" s="79">
        <f t="shared" si="40"/>
        <v>1.3</v>
      </c>
      <c r="H169" s="79">
        <f>'Hazard &amp; Exposure'!CW171</f>
        <v>2.2999999999999998</v>
      </c>
      <c r="I169" s="85">
        <f>'Hazard &amp; Exposure'!AL171</f>
        <v>4.5999999999999996</v>
      </c>
      <c r="J169" s="85">
        <f>'Hazard &amp; Exposure'!AM171</f>
        <v>5.9</v>
      </c>
      <c r="K169" s="85">
        <f>'Hazard &amp; Exposure'!AN171</f>
        <v>0</v>
      </c>
      <c r="L169" s="85">
        <f>'Hazard &amp; Exposure'!AO171</f>
        <v>0</v>
      </c>
      <c r="M169" s="85">
        <f>'Hazard &amp; Exposure'!AP171</f>
        <v>0</v>
      </c>
      <c r="N169" s="85">
        <f>'Hazard &amp; Exposure'!AS171</f>
        <v>0.9</v>
      </c>
      <c r="O169" s="85">
        <f>'Hazard &amp; Exposure'!CV171</f>
        <v>2.2000000000000002</v>
      </c>
      <c r="P169" s="79">
        <f>'Hazard &amp; Exposure'!CZ171</f>
        <v>0.1</v>
      </c>
      <c r="Q169" s="85">
        <f>'Hazard &amp; Exposure'!CX171</f>
        <v>0.1</v>
      </c>
      <c r="R169" s="85">
        <f>'Hazard &amp; Exposure'!CY171</f>
        <v>0</v>
      </c>
      <c r="S169" s="79">
        <f t="shared" si="41"/>
        <v>2.9</v>
      </c>
      <c r="T169" s="79">
        <f>Vulnerability!O171</f>
        <v>0.4</v>
      </c>
      <c r="U169" s="132">
        <f>Vulnerability!E171</f>
        <v>0</v>
      </c>
      <c r="V169" s="132">
        <f>Vulnerability!H171</f>
        <v>1.2</v>
      </c>
      <c r="W169" s="132">
        <f>Vulnerability!N171</f>
        <v>0.2</v>
      </c>
      <c r="X169" s="79">
        <f>Vulnerability!AM171</f>
        <v>4.8</v>
      </c>
      <c r="Y169" s="132">
        <f>Vulnerability!T171</f>
        <v>7.4</v>
      </c>
      <c r="Z169" s="131">
        <f>Vulnerability!AB171</f>
        <v>0.1</v>
      </c>
      <c r="AA169" s="131">
        <f>Vulnerability!AE171</f>
        <v>0.3</v>
      </c>
      <c r="AB169" s="131">
        <f>Vulnerability!AH171</f>
        <v>0.1</v>
      </c>
      <c r="AC169" s="131">
        <f>Vulnerability!AK171</f>
        <v>1.2</v>
      </c>
      <c r="AD169" s="132">
        <f>Vulnerability!AL171</f>
        <v>0.4</v>
      </c>
      <c r="AE169" s="79">
        <f t="shared" si="42"/>
        <v>0.9</v>
      </c>
      <c r="AF169" s="79">
        <f>'Lack of Coping Capacity'!H171</f>
        <v>1.2</v>
      </c>
      <c r="AG169" s="137">
        <f>'Lack of Coping Capacity'!D171</f>
        <v>0.9</v>
      </c>
      <c r="AH169" s="137">
        <f>'Lack of Coping Capacity'!G171</f>
        <v>1.4</v>
      </c>
      <c r="AI169" s="79">
        <f>'Lack of Coping Capacity'!AA171</f>
        <v>0.6</v>
      </c>
      <c r="AJ169" s="137">
        <f>'Lack of Coping Capacity'!M171</f>
        <v>1.5</v>
      </c>
      <c r="AK169" s="137">
        <f>'Lack of Coping Capacity'!R171</f>
        <v>0</v>
      </c>
      <c r="AL169" s="137">
        <f>'Lack of Coping Capacity'!Z171</f>
        <v>0.3</v>
      </c>
      <c r="AM169" s="82">
        <f>'Imputed and missing data hidden'!BU167</f>
        <v>11</v>
      </c>
      <c r="AN169" s="83">
        <f t="shared" si="43"/>
        <v>0.21568627450980393</v>
      </c>
      <c r="AO169" s="82" t="str">
        <f t="shared" si="44"/>
        <v/>
      </c>
      <c r="AP169" s="84">
        <f>'Indicator Date hidden2'!BV168</f>
        <v>3.4482758620689655E-2</v>
      </c>
    </row>
    <row r="170" spans="1:42">
      <c r="A170" s="77" t="str">
        <f>'Indicator Data'!A172</f>
        <v>Syria</v>
      </c>
      <c r="B170" s="77" t="str">
        <f>'Indicator Data'!B172</f>
        <v>SYR</v>
      </c>
      <c r="C170" s="79">
        <f t="shared" si="38"/>
        <v>7</v>
      </c>
      <c r="D170" s="79" t="str">
        <f t="shared" si="37"/>
        <v>Very High</v>
      </c>
      <c r="E170" s="80">
        <f t="shared" si="39"/>
        <v>14</v>
      </c>
      <c r="F170" s="81">
        <f>VLOOKUP($B170,'Lack of Reliability Index'!$A$2:$H$192,8,FALSE)</f>
        <v>6.3076923076923084</v>
      </c>
      <c r="G170" s="79">
        <f t="shared" si="40"/>
        <v>8.3000000000000007</v>
      </c>
      <c r="H170" s="79">
        <f>'Hazard &amp; Exposure'!CW172</f>
        <v>5.2</v>
      </c>
      <c r="I170" s="85">
        <f>'Hazard &amp; Exposure'!AL172</f>
        <v>7.3</v>
      </c>
      <c r="J170" s="85">
        <f>'Hazard &amp; Exposure'!AM172</f>
        <v>6.3</v>
      </c>
      <c r="K170" s="85">
        <f>'Hazard &amp; Exposure'!AN172</f>
        <v>2.2999999999999998</v>
      </c>
      <c r="L170" s="85">
        <f>'Hazard &amp; Exposure'!AO172</f>
        <v>0</v>
      </c>
      <c r="M170" s="85">
        <f>'Hazard &amp; Exposure'!AP172</f>
        <v>2.1</v>
      </c>
      <c r="N170" s="85">
        <f>'Hazard &amp; Exposure'!AS172</f>
        <v>7.8</v>
      </c>
      <c r="O170" s="85">
        <f>'Hazard &amp; Exposure'!CV172</f>
        <v>6.3</v>
      </c>
      <c r="P170" s="79">
        <f>'Hazard &amp; Exposure'!CZ172</f>
        <v>9.8000000000000007</v>
      </c>
      <c r="Q170" s="85">
        <f>'Hazard &amp; Exposure'!CX172</f>
        <v>10</v>
      </c>
      <c r="R170" s="85">
        <f>'Hazard &amp; Exposure'!CY172</f>
        <v>9.5</v>
      </c>
      <c r="S170" s="79">
        <f t="shared" si="41"/>
        <v>7.7</v>
      </c>
      <c r="T170" s="79">
        <f>Vulnerability!O172</f>
        <v>6</v>
      </c>
      <c r="U170" s="132">
        <f>Vulnerability!E172</f>
        <v>6.9</v>
      </c>
      <c r="V170" s="132">
        <f>Vulnerability!H172</f>
        <v>3.5</v>
      </c>
      <c r="W170" s="132">
        <f>Vulnerability!N172</f>
        <v>6.7</v>
      </c>
      <c r="X170" s="79">
        <f>Vulnerability!AM172</f>
        <v>8.9</v>
      </c>
      <c r="Y170" s="132">
        <f>Vulnerability!T172</f>
        <v>10</v>
      </c>
      <c r="Z170" s="131">
        <f>Vulnerability!AB172</f>
        <v>0.5</v>
      </c>
      <c r="AA170" s="131">
        <f>Vulnerability!AE172</f>
        <v>2</v>
      </c>
      <c r="AB170" s="131">
        <f>Vulnerability!AH172</f>
        <v>10</v>
      </c>
      <c r="AC170" s="131">
        <f>Vulnerability!AK172</f>
        <v>8.1999999999999993</v>
      </c>
      <c r="AD170" s="132">
        <f>Vulnerability!AL172</f>
        <v>6.9</v>
      </c>
      <c r="AE170" s="79">
        <f t="shared" si="42"/>
        <v>5.4</v>
      </c>
      <c r="AF170" s="79">
        <f>'Lack of Coping Capacity'!H172</f>
        <v>6.6</v>
      </c>
      <c r="AG170" s="137">
        <f>'Lack of Coping Capacity'!D172</f>
        <v>4.5999999999999996</v>
      </c>
      <c r="AH170" s="137">
        <f>'Lack of Coping Capacity'!G172</f>
        <v>8.6</v>
      </c>
      <c r="AI170" s="79">
        <f>'Lack of Coping Capacity'!AA172</f>
        <v>4</v>
      </c>
      <c r="AJ170" s="137">
        <f>'Lack of Coping Capacity'!M172</f>
        <v>3.7</v>
      </c>
      <c r="AK170" s="137">
        <f>'Lack of Coping Capacity'!R172</f>
        <v>2.8</v>
      </c>
      <c r="AL170" s="137">
        <f>'Lack of Coping Capacity'!Z172</f>
        <v>5.6</v>
      </c>
      <c r="AM170" s="82">
        <f>'Imputed and missing data hidden'!BU168</f>
        <v>6</v>
      </c>
      <c r="AN170" s="83">
        <f t="shared" si="43"/>
        <v>0.11764705882352941</v>
      </c>
      <c r="AO170" s="82" t="str">
        <f t="shared" si="44"/>
        <v>YES</v>
      </c>
      <c r="AP170" s="84">
        <f>'Indicator Date hidden2'!BV169</f>
        <v>0.64615384615384619</v>
      </c>
    </row>
    <row r="171" spans="1:42">
      <c r="A171" s="77" t="str">
        <f>'Indicator Data'!A173</f>
        <v>Tajikistan</v>
      </c>
      <c r="B171" s="77" t="str">
        <f>'Indicator Data'!B173</f>
        <v>TJK</v>
      </c>
      <c r="C171" s="79">
        <f t="shared" si="38"/>
        <v>3.9</v>
      </c>
      <c r="D171" s="79" t="str">
        <f t="shared" si="37"/>
        <v>Medium</v>
      </c>
      <c r="E171" s="80">
        <f t="shared" si="39"/>
        <v>75</v>
      </c>
      <c r="F171" s="81">
        <f>VLOOKUP($B171,'Lack of Reliability Index'!$A$2:$H$192,8,FALSE)</f>
        <v>4.6358974358974354</v>
      </c>
      <c r="G171" s="79">
        <f t="shared" si="40"/>
        <v>3.1</v>
      </c>
      <c r="H171" s="79">
        <f>'Hazard &amp; Exposure'!CW173</f>
        <v>5</v>
      </c>
      <c r="I171" s="85">
        <f>'Hazard &amp; Exposure'!AL173</f>
        <v>8.1</v>
      </c>
      <c r="J171" s="85">
        <f>'Hazard &amp; Exposure'!AM173</f>
        <v>6.6</v>
      </c>
      <c r="K171" s="85">
        <f>'Hazard &amp; Exposure'!AN173</f>
        <v>0</v>
      </c>
      <c r="L171" s="85">
        <f>'Hazard &amp; Exposure'!AO173</f>
        <v>0</v>
      </c>
      <c r="M171" s="85">
        <f>'Hazard &amp; Exposure'!AP173</f>
        <v>0</v>
      </c>
      <c r="N171" s="85">
        <f>'Hazard &amp; Exposure'!AS173</f>
        <v>7.6</v>
      </c>
      <c r="O171" s="85">
        <f>'Hazard &amp; Exposure'!CV173</f>
        <v>6.2</v>
      </c>
      <c r="P171" s="79">
        <f>'Hazard &amp; Exposure'!CZ173</f>
        <v>0.6</v>
      </c>
      <c r="Q171" s="85">
        <f>'Hazard &amp; Exposure'!CX173</f>
        <v>1.2</v>
      </c>
      <c r="R171" s="85">
        <f>'Hazard &amp; Exposure'!CY173</f>
        <v>0</v>
      </c>
      <c r="S171" s="79">
        <f t="shared" si="41"/>
        <v>3.7</v>
      </c>
      <c r="T171" s="79">
        <f>Vulnerability!O173</f>
        <v>4.5</v>
      </c>
      <c r="U171" s="132">
        <f>Vulnerability!E173</f>
        <v>4.9000000000000004</v>
      </c>
      <c r="V171" s="132">
        <f>Vulnerability!H173</f>
        <v>3</v>
      </c>
      <c r="W171" s="132">
        <f>Vulnerability!N173</f>
        <v>5</v>
      </c>
      <c r="X171" s="79">
        <f>Vulnerability!AM173</f>
        <v>2.7</v>
      </c>
      <c r="Y171" s="132">
        <f>Vulnerability!T173</f>
        <v>3.7</v>
      </c>
      <c r="Z171" s="131">
        <f>Vulnerability!AB173</f>
        <v>1.4</v>
      </c>
      <c r="AA171" s="131">
        <f>Vulnerability!AE173</f>
        <v>2</v>
      </c>
      <c r="AB171" s="131">
        <f>Vulnerability!AH173</f>
        <v>0</v>
      </c>
      <c r="AC171" s="131">
        <f>Vulnerability!AK173</f>
        <v>2.6</v>
      </c>
      <c r="AD171" s="132">
        <f>Vulnerability!AL173</f>
        <v>1.5</v>
      </c>
      <c r="AE171" s="79">
        <f t="shared" si="42"/>
        <v>5.0999999999999996</v>
      </c>
      <c r="AF171" s="79">
        <f>'Lack of Coping Capacity'!H173</f>
        <v>6</v>
      </c>
      <c r="AG171" s="137">
        <f>'Lack of Coping Capacity'!D173</f>
        <v>4.5999999999999996</v>
      </c>
      <c r="AH171" s="137">
        <f>'Lack of Coping Capacity'!G173</f>
        <v>7.3</v>
      </c>
      <c r="AI171" s="79">
        <f>'Lack of Coping Capacity'!AA173</f>
        <v>4.0999999999999996</v>
      </c>
      <c r="AJ171" s="137">
        <f>'Lack of Coping Capacity'!M173</f>
        <v>4</v>
      </c>
      <c r="AK171" s="137">
        <f>'Lack of Coping Capacity'!R173</f>
        <v>4.4000000000000004</v>
      </c>
      <c r="AL171" s="137">
        <f>'Lack of Coping Capacity'!Z173</f>
        <v>3.8</v>
      </c>
      <c r="AM171" s="82">
        <f>'Imputed and missing data hidden'!BU169</f>
        <v>6</v>
      </c>
      <c r="AN171" s="83">
        <f t="shared" si="43"/>
        <v>0.11764705882352941</v>
      </c>
      <c r="AO171" s="82" t="str">
        <f t="shared" si="44"/>
        <v/>
      </c>
      <c r="AP171" s="84">
        <f>'Indicator Date hidden2'!BV170</f>
        <v>0.56923076923076921</v>
      </c>
    </row>
    <row r="172" spans="1:42">
      <c r="A172" s="77" t="str">
        <f>'Indicator Data'!A174</f>
        <v>Tanzania</v>
      </c>
      <c r="B172" s="77" t="str">
        <f>'Indicator Data'!B174</f>
        <v>TZA</v>
      </c>
      <c r="C172" s="79">
        <f t="shared" si="38"/>
        <v>4.3</v>
      </c>
      <c r="D172" s="79" t="str">
        <f t="shared" si="37"/>
        <v>Medium</v>
      </c>
      <c r="E172" s="80">
        <f t="shared" si="39"/>
        <v>56</v>
      </c>
      <c r="F172" s="81">
        <f>VLOOKUP($B172,'Lack of Reliability Index'!$A$2:$H$192,8,FALSE)</f>
        <v>1.3714285714285719</v>
      </c>
      <c r="G172" s="79">
        <f t="shared" si="40"/>
        <v>2.5</v>
      </c>
      <c r="H172" s="79">
        <f>'Hazard &amp; Exposure'!CW174</f>
        <v>4.2</v>
      </c>
      <c r="I172" s="85">
        <f>'Hazard &amp; Exposure'!AL174</f>
        <v>4.4000000000000004</v>
      </c>
      <c r="J172" s="85">
        <f>'Hazard &amp; Exposure'!AM174</f>
        <v>4.2</v>
      </c>
      <c r="K172" s="85">
        <f>'Hazard &amp; Exposure'!AN174</f>
        <v>3.1</v>
      </c>
      <c r="L172" s="85">
        <f>'Hazard &amp; Exposure'!AO174</f>
        <v>0.7</v>
      </c>
      <c r="M172" s="85">
        <f>'Hazard &amp; Exposure'!AP174</f>
        <v>3.2</v>
      </c>
      <c r="N172" s="85">
        <f>'Hazard &amp; Exposure'!AS174</f>
        <v>4.9000000000000004</v>
      </c>
      <c r="O172" s="85">
        <f>'Hazard &amp; Exposure'!CV174</f>
        <v>7.2</v>
      </c>
      <c r="P172" s="79">
        <f>'Hazard &amp; Exposure'!CZ174</f>
        <v>0.4</v>
      </c>
      <c r="Q172" s="85">
        <f>'Hazard &amp; Exposure'!CX174</f>
        <v>0.8</v>
      </c>
      <c r="R172" s="85">
        <f>'Hazard &amp; Exposure'!CY174</f>
        <v>0</v>
      </c>
      <c r="S172" s="79">
        <f t="shared" si="41"/>
        <v>5.5</v>
      </c>
      <c r="T172" s="79">
        <f>Vulnerability!O174</f>
        <v>5.9</v>
      </c>
      <c r="U172" s="132">
        <f>Vulnerability!E174</f>
        <v>8.4</v>
      </c>
      <c r="V172" s="132">
        <f>Vulnerability!H174</f>
        <v>5.4</v>
      </c>
      <c r="W172" s="132">
        <f>Vulnerability!N174</f>
        <v>1.3</v>
      </c>
      <c r="X172" s="79">
        <f>Vulnerability!AM174</f>
        <v>5.0999999999999996</v>
      </c>
      <c r="Y172" s="132">
        <f>Vulnerability!T174</f>
        <v>6.1</v>
      </c>
      <c r="Z172" s="131">
        <f>Vulnerability!AB174</f>
        <v>4.5</v>
      </c>
      <c r="AA172" s="131">
        <f>Vulnerability!AE174</f>
        <v>2.8</v>
      </c>
      <c r="AB172" s="131">
        <f>Vulnerability!AH174</f>
        <v>2.4</v>
      </c>
      <c r="AC172" s="131">
        <f>Vulnerability!AK174</f>
        <v>5.8</v>
      </c>
      <c r="AD172" s="132">
        <f>Vulnerability!AL174</f>
        <v>4</v>
      </c>
      <c r="AE172" s="79">
        <f t="shared" si="42"/>
        <v>5.8</v>
      </c>
      <c r="AF172" s="79">
        <f>'Lack of Coping Capacity'!H174</f>
        <v>4.8</v>
      </c>
      <c r="AG172" s="137">
        <f>'Lack of Coping Capacity'!D174</f>
        <v>3.5</v>
      </c>
      <c r="AH172" s="137">
        <f>'Lack of Coping Capacity'!G174</f>
        <v>6</v>
      </c>
      <c r="AI172" s="79">
        <f>'Lack of Coping Capacity'!AA174</f>
        <v>6.6</v>
      </c>
      <c r="AJ172" s="137">
        <f>'Lack of Coping Capacity'!M174</f>
        <v>5.3</v>
      </c>
      <c r="AK172" s="137">
        <f>'Lack of Coping Capacity'!R174</f>
        <v>8.3000000000000007</v>
      </c>
      <c r="AL172" s="137">
        <f>'Lack of Coping Capacity'!Z174</f>
        <v>6.3</v>
      </c>
      <c r="AM172" s="82">
        <f>'Imputed and missing data hidden'!BU170</f>
        <v>0</v>
      </c>
      <c r="AN172" s="83">
        <f t="shared" si="43"/>
        <v>0</v>
      </c>
      <c r="AO172" s="82" t="str">
        <f t="shared" si="44"/>
        <v/>
      </c>
      <c r="AP172" s="84">
        <f>'Indicator Date hidden2'!BV171</f>
        <v>0.25714285714285712</v>
      </c>
    </row>
    <row r="173" spans="1:42">
      <c r="A173" s="77" t="str">
        <f>'Indicator Data'!A175</f>
        <v>Thailand</v>
      </c>
      <c r="B173" s="77" t="str">
        <f>'Indicator Data'!B175</f>
        <v>THA</v>
      </c>
      <c r="C173" s="79">
        <f t="shared" si="38"/>
        <v>4.4000000000000004</v>
      </c>
      <c r="D173" s="79" t="str">
        <f t="shared" si="37"/>
        <v>Medium</v>
      </c>
      <c r="E173" s="80">
        <f t="shared" si="39"/>
        <v>51</v>
      </c>
      <c r="F173" s="81">
        <f>VLOOKUP($B173,'Lack of Reliability Index'!$A$2:$H$192,8,FALSE)</f>
        <v>1.38989898989899</v>
      </c>
      <c r="G173" s="79">
        <f t="shared" si="40"/>
        <v>6.1</v>
      </c>
      <c r="H173" s="79">
        <f>'Hazard &amp; Exposure'!CW175</f>
        <v>5.9</v>
      </c>
      <c r="I173" s="85">
        <f>'Hazard &amp; Exposure'!AL175</f>
        <v>1.7</v>
      </c>
      <c r="J173" s="85">
        <f>'Hazard &amp; Exposure'!AM175</f>
        <v>9.8000000000000007</v>
      </c>
      <c r="K173" s="85">
        <f>'Hazard &amp; Exposure'!AN175</f>
        <v>5.8</v>
      </c>
      <c r="L173" s="85">
        <f>'Hazard &amp; Exposure'!AO175</f>
        <v>1.6</v>
      </c>
      <c r="M173" s="85">
        <f>'Hazard &amp; Exposure'!AP175</f>
        <v>5.5</v>
      </c>
      <c r="N173" s="85">
        <f>'Hazard &amp; Exposure'!AS175</f>
        <v>5.5</v>
      </c>
      <c r="O173" s="85">
        <f>'Hazard &amp; Exposure'!CV175</f>
        <v>5.6</v>
      </c>
      <c r="P173" s="79">
        <f>'Hazard &amp; Exposure'!CZ175</f>
        <v>6.3</v>
      </c>
      <c r="Q173" s="85">
        <f>'Hazard &amp; Exposure'!CX175</f>
        <v>7.7</v>
      </c>
      <c r="R173" s="85">
        <f>'Hazard &amp; Exposure'!CY175</f>
        <v>4.3</v>
      </c>
      <c r="S173" s="79">
        <f t="shared" si="41"/>
        <v>3.7</v>
      </c>
      <c r="T173" s="79">
        <f>Vulnerability!O175</f>
        <v>1.7</v>
      </c>
      <c r="U173" s="132">
        <f>Vulnerability!E175</f>
        <v>1.6</v>
      </c>
      <c r="V173" s="132">
        <f>Vulnerability!H175</f>
        <v>3.3</v>
      </c>
      <c r="W173" s="132">
        <f>Vulnerability!N175</f>
        <v>0.3</v>
      </c>
      <c r="X173" s="79">
        <f>Vulnerability!AM175</f>
        <v>5.2</v>
      </c>
      <c r="Y173" s="132">
        <f>Vulnerability!T175</f>
        <v>7.6</v>
      </c>
      <c r="Z173" s="131">
        <f>Vulnerability!AB175</f>
        <v>1.1000000000000001</v>
      </c>
      <c r="AA173" s="131">
        <f>Vulnerability!AE175</f>
        <v>1.1000000000000001</v>
      </c>
      <c r="AB173" s="131">
        <f>Vulnerability!AH175</f>
        <v>0.7</v>
      </c>
      <c r="AC173" s="131">
        <f>Vulnerability!AK175</f>
        <v>2.2999999999999998</v>
      </c>
      <c r="AD173" s="132">
        <f>Vulnerability!AL175</f>
        <v>1.3</v>
      </c>
      <c r="AE173" s="79">
        <f t="shared" si="42"/>
        <v>3.9</v>
      </c>
      <c r="AF173" s="79">
        <f>'Lack of Coping Capacity'!H175</f>
        <v>5.2</v>
      </c>
      <c r="AG173" s="137">
        <f>'Lack of Coping Capacity'!D175</f>
        <v>4.7</v>
      </c>
      <c r="AH173" s="137">
        <f>'Lack of Coping Capacity'!G175</f>
        <v>5.6</v>
      </c>
      <c r="AI173" s="79">
        <f>'Lack of Coping Capacity'!AA175</f>
        <v>2.2999999999999998</v>
      </c>
      <c r="AJ173" s="137">
        <f>'Lack of Coping Capacity'!M175</f>
        <v>0.9</v>
      </c>
      <c r="AK173" s="137">
        <f>'Lack of Coping Capacity'!R175</f>
        <v>1.9</v>
      </c>
      <c r="AL173" s="137">
        <f>'Lack of Coping Capacity'!Z175</f>
        <v>4</v>
      </c>
      <c r="AM173" s="82">
        <f>'Imputed and missing data hidden'!BU171</f>
        <v>4</v>
      </c>
      <c r="AN173" s="83">
        <f t="shared" si="43"/>
        <v>7.8431372549019607E-2</v>
      </c>
      <c r="AO173" s="82" t="str">
        <f t="shared" si="44"/>
        <v/>
      </c>
      <c r="AP173" s="84">
        <f>'Indicator Date hidden2'!BV172</f>
        <v>6.0606060606060608E-2</v>
      </c>
    </row>
    <row r="174" spans="1:42">
      <c r="A174" s="77" t="str">
        <f>'Indicator Data'!A176</f>
        <v>Timor-Leste</v>
      </c>
      <c r="B174" s="77" t="str">
        <f>'Indicator Data'!B176</f>
        <v>TLS</v>
      </c>
      <c r="C174" s="79">
        <f t="shared" si="38"/>
        <v>3.6</v>
      </c>
      <c r="D174" s="79" t="str">
        <f t="shared" si="37"/>
        <v>Medium</v>
      </c>
      <c r="E174" s="80">
        <f t="shared" si="39"/>
        <v>86</v>
      </c>
      <c r="F174" s="81">
        <f>VLOOKUP($B174,'Lack of Reliability Index'!$A$2:$H$192,8,FALSE)</f>
        <v>4.7794871794871803</v>
      </c>
      <c r="G174" s="79">
        <f t="shared" si="40"/>
        <v>1.9</v>
      </c>
      <c r="H174" s="79">
        <f>'Hazard &amp; Exposure'!CW176</f>
        <v>3.4</v>
      </c>
      <c r="I174" s="85">
        <f>'Hazard &amp; Exposure'!AL176</f>
        <v>5.7</v>
      </c>
      <c r="J174" s="85">
        <f>'Hazard &amp; Exposure'!AM176</f>
        <v>0</v>
      </c>
      <c r="K174" s="85">
        <f>'Hazard &amp; Exposure'!AN176</f>
        <v>3.9</v>
      </c>
      <c r="L174" s="85">
        <f>'Hazard &amp; Exposure'!AO176</f>
        <v>0.5</v>
      </c>
      <c r="M174" s="85">
        <f>'Hazard &amp; Exposure'!AP176</f>
        <v>3.3</v>
      </c>
      <c r="N174" s="85">
        <f>'Hazard &amp; Exposure'!AS176</f>
        <v>1.9</v>
      </c>
      <c r="O174" s="85">
        <f>'Hazard &amp; Exposure'!CV176</f>
        <v>6.1</v>
      </c>
      <c r="P174" s="79">
        <f>'Hazard &amp; Exposure'!CZ176</f>
        <v>0.1</v>
      </c>
      <c r="Q174" s="85">
        <f>'Hazard &amp; Exposure'!CX176</f>
        <v>0.1</v>
      </c>
      <c r="R174" s="85">
        <f>'Hazard &amp; Exposure'!CY176</f>
        <v>0</v>
      </c>
      <c r="S174" s="79">
        <f t="shared" si="41"/>
        <v>4.3</v>
      </c>
      <c r="T174" s="79">
        <f>Vulnerability!O176</f>
        <v>6</v>
      </c>
      <c r="U174" s="132">
        <f>Vulnerability!E176</f>
        <v>7.8</v>
      </c>
      <c r="V174" s="132">
        <f>Vulnerability!H176</f>
        <v>3.2</v>
      </c>
      <c r="W174" s="132">
        <f>Vulnerability!N176</f>
        <v>5.0999999999999996</v>
      </c>
      <c r="X174" s="79">
        <f>Vulnerability!AM176</f>
        <v>2</v>
      </c>
      <c r="Y174" s="132">
        <f>Vulnerability!T176</f>
        <v>0</v>
      </c>
      <c r="Z174" s="131">
        <f>Vulnerability!AB176</f>
        <v>3.3</v>
      </c>
      <c r="AA174" s="131">
        <f>Vulnerability!AE176</f>
        <v>5.4</v>
      </c>
      <c r="AB174" s="131">
        <f>Vulnerability!AH176</f>
        <v>0</v>
      </c>
      <c r="AC174" s="131">
        <f>Vulnerability!AK176</f>
        <v>5.0999999999999996</v>
      </c>
      <c r="AD174" s="132">
        <f>Vulnerability!AL176</f>
        <v>3.7</v>
      </c>
      <c r="AE174" s="79">
        <f t="shared" si="42"/>
        <v>5.6</v>
      </c>
      <c r="AF174" s="79">
        <f>'Lack of Coping Capacity'!H176</f>
        <v>6.2</v>
      </c>
      <c r="AG174" s="137">
        <f>'Lack of Coping Capacity'!D176</f>
        <v>6.3</v>
      </c>
      <c r="AH174" s="137">
        <f>'Lack of Coping Capacity'!G176</f>
        <v>6.1</v>
      </c>
      <c r="AI174" s="79">
        <f>'Lack of Coping Capacity'!AA176</f>
        <v>4.9000000000000004</v>
      </c>
      <c r="AJ174" s="137">
        <f>'Lack of Coping Capacity'!M176</f>
        <v>4.0999999999999996</v>
      </c>
      <c r="AK174" s="137">
        <f>'Lack of Coping Capacity'!R176</f>
        <v>5.0999999999999996</v>
      </c>
      <c r="AL174" s="137">
        <f>'Lack of Coping Capacity'!Z176</f>
        <v>5.6</v>
      </c>
      <c r="AM174" s="82">
        <f>'Imputed and missing data hidden'!BU172</f>
        <v>5</v>
      </c>
      <c r="AN174" s="83">
        <f t="shared" si="43"/>
        <v>9.8039215686274508E-2</v>
      </c>
      <c r="AO174" s="82" t="str">
        <f t="shared" si="44"/>
        <v/>
      </c>
      <c r="AP174" s="84">
        <f>'Indicator Date hidden2'!BV173</f>
        <v>0.64615384615384619</v>
      </c>
    </row>
    <row r="175" spans="1:42">
      <c r="A175" s="77" t="str">
        <f>'Indicator Data'!A177</f>
        <v>Togo</v>
      </c>
      <c r="B175" s="77" t="str">
        <f>'Indicator Data'!B177</f>
        <v>TGO</v>
      </c>
      <c r="C175" s="79">
        <f t="shared" si="38"/>
        <v>5.6</v>
      </c>
      <c r="D175" s="79" t="str">
        <f t="shared" si="37"/>
        <v>High</v>
      </c>
      <c r="E175" s="80">
        <f t="shared" si="39"/>
        <v>28</v>
      </c>
      <c r="F175" s="81">
        <f>VLOOKUP($B175,'Lack of Reliability Index'!$A$2:$H$192,8,FALSE)</f>
        <v>1.2769953051643199</v>
      </c>
      <c r="G175" s="79">
        <f t="shared" si="40"/>
        <v>4.5999999999999996</v>
      </c>
      <c r="H175" s="79">
        <f>'Hazard &amp; Exposure'!CW177</f>
        <v>2.6</v>
      </c>
      <c r="I175" s="85">
        <f>'Hazard &amp; Exposure'!AL177</f>
        <v>0.1</v>
      </c>
      <c r="J175" s="85">
        <f>'Hazard &amp; Exposure'!AM177</f>
        <v>3</v>
      </c>
      <c r="K175" s="85">
        <f>'Hazard &amp; Exposure'!AN177</f>
        <v>0</v>
      </c>
      <c r="L175" s="85">
        <f>'Hazard &amp; Exposure'!AO177</f>
        <v>0</v>
      </c>
      <c r="M175" s="85">
        <f>'Hazard &amp; Exposure'!AP177</f>
        <v>0.7</v>
      </c>
      <c r="N175" s="85">
        <f>'Hazard &amp; Exposure'!AS177</f>
        <v>2.8</v>
      </c>
      <c r="O175" s="85">
        <f>'Hazard &amp; Exposure'!CV177</f>
        <v>7.6</v>
      </c>
      <c r="P175" s="79">
        <f>'Hazard &amp; Exposure'!CZ177</f>
        <v>6.1</v>
      </c>
      <c r="Q175" s="85">
        <f>'Hazard &amp; Exposure'!CX177</f>
        <v>6.8</v>
      </c>
      <c r="R175" s="85">
        <f>'Hazard &amp; Exposure'!CY177</f>
        <v>5.4</v>
      </c>
      <c r="S175" s="79">
        <f t="shared" si="41"/>
        <v>5.0999999999999996</v>
      </c>
      <c r="T175" s="79">
        <f>Vulnerability!O177</f>
        <v>5.9</v>
      </c>
      <c r="U175" s="132">
        <f>Vulnerability!E177</f>
        <v>7.8</v>
      </c>
      <c r="V175" s="132">
        <f>Vulnerability!H177</f>
        <v>5.5</v>
      </c>
      <c r="W175" s="132">
        <f>Vulnerability!N177</f>
        <v>2.4</v>
      </c>
      <c r="X175" s="79">
        <f>Vulnerability!AM177</f>
        <v>4.2</v>
      </c>
      <c r="Y175" s="132">
        <f>Vulnerability!T177</f>
        <v>5.3</v>
      </c>
      <c r="Z175" s="131">
        <f>Vulnerability!AB177</f>
        <v>3.8</v>
      </c>
      <c r="AA175" s="131">
        <f>Vulnerability!AE177</f>
        <v>4</v>
      </c>
      <c r="AB175" s="131">
        <f>Vulnerability!AH177</f>
        <v>0.1</v>
      </c>
      <c r="AC175" s="131">
        <f>Vulnerability!AK177</f>
        <v>3.7</v>
      </c>
      <c r="AD175" s="132">
        <f>Vulnerability!AL177</f>
        <v>3</v>
      </c>
      <c r="AE175" s="79">
        <f t="shared" si="42"/>
        <v>7.4</v>
      </c>
      <c r="AF175" s="79">
        <f>'Lack of Coping Capacity'!H177</f>
        <v>7.9</v>
      </c>
      <c r="AG175" s="137">
        <f>'Lack of Coping Capacity'!D177</f>
        <v>9.1999999999999993</v>
      </c>
      <c r="AH175" s="137">
        <f>'Lack of Coping Capacity'!G177</f>
        <v>6.6</v>
      </c>
      <c r="AI175" s="79">
        <f>'Lack of Coping Capacity'!AA177</f>
        <v>6.8</v>
      </c>
      <c r="AJ175" s="137">
        <f>'Lack of Coping Capacity'!M177</f>
        <v>5.9</v>
      </c>
      <c r="AK175" s="137">
        <f>'Lack of Coping Capacity'!R177</f>
        <v>7.5</v>
      </c>
      <c r="AL175" s="137">
        <f>'Lack of Coping Capacity'!Z177</f>
        <v>7.1</v>
      </c>
      <c r="AM175" s="82">
        <f>'Imputed and missing data hidden'!BU173</f>
        <v>0</v>
      </c>
      <c r="AN175" s="83">
        <f t="shared" si="43"/>
        <v>0</v>
      </c>
      <c r="AO175" s="82" t="str">
        <f t="shared" si="44"/>
        <v/>
      </c>
      <c r="AP175" s="84">
        <f>'Indicator Date hidden2'!BV174</f>
        <v>0.23943661971830985</v>
      </c>
    </row>
    <row r="176" spans="1:42">
      <c r="A176" s="77" t="str">
        <f>'Indicator Data'!A178</f>
        <v>Tonga</v>
      </c>
      <c r="B176" s="77" t="str">
        <f>'Indicator Data'!B178</f>
        <v>TON</v>
      </c>
      <c r="C176" s="79">
        <f t="shared" si="38"/>
        <v>3.3</v>
      </c>
      <c r="D176" s="79" t="str">
        <f t="shared" si="37"/>
        <v>Medium</v>
      </c>
      <c r="E176" s="80">
        <f t="shared" si="39"/>
        <v>96</v>
      </c>
      <c r="F176" s="81">
        <f>VLOOKUP($B176,'Lack of Reliability Index'!$A$2:$H$192,8,FALSE)</f>
        <v>5.5080459770114949</v>
      </c>
      <c r="G176" s="79">
        <f t="shared" si="40"/>
        <v>2.1</v>
      </c>
      <c r="H176" s="79">
        <f>'Hazard &amp; Exposure'!CW178</f>
        <v>3.8</v>
      </c>
      <c r="I176" s="85">
        <f>'Hazard &amp; Exposure'!AL178</f>
        <v>7.1</v>
      </c>
      <c r="J176" s="85">
        <f>'Hazard &amp; Exposure'!AM178</f>
        <v>0</v>
      </c>
      <c r="K176" s="85">
        <f>'Hazard &amp; Exposure'!AN178</f>
        <v>5.7</v>
      </c>
      <c r="L176" s="85">
        <f>'Hazard &amp; Exposure'!AO178</f>
        <v>5.6</v>
      </c>
      <c r="M176" s="85">
        <f>'Hazard &amp; Exposure'!AP178</f>
        <v>0</v>
      </c>
      <c r="N176" s="85">
        <f>'Hazard &amp; Exposure'!AS178</f>
        <v>0.5</v>
      </c>
      <c r="O176" s="85">
        <f>'Hazard &amp; Exposure'!CV178</f>
        <v>4.3</v>
      </c>
      <c r="P176" s="79">
        <f>'Hazard &amp; Exposure'!CZ178</f>
        <v>0</v>
      </c>
      <c r="Q176" s="85">
        <f>'Hazard &amp; Exposure'!CX178</f>
        <v>0</v>
      </c>
      <c r="R176" s="85">
        <f>'Hazard &amp; Exposure'!CY178</f>
        <v>0</v>
      </c>
      <c r="S176" s="79">
        <f t="shared" si="41"/>
        <v>4.0999999999999996</v>
      </c>
      <c r="T176" s="79">
        <f>Vulnerability!O178</f>
        <v>4.7</v>
      </c>
      <c r="U176" s="132">
        <f>Vulnerability!E178</f>
        <v>2.6</v>
      </c>
      <c r="V176" s="132">
        <f>Vulnerability!H178</f>
        <v>3.4</v>
      </c>
      <c r="W176" s="132">
        <f>Vulnerability!N178</f>
        <v>10</v>
      </c>
      <c r="X176" s="79">
        <f>Vulnerability!AM178</f>
        <v>3.5</v>
      </c>
      <c r="Y176" s="132">
        <f>Vulnerability!T178</f>
        <v>0</v>
      </c>
      <c r="Z176" s="131">
        <f>Vulnerability!AB178</f>
        <v>2</v>
      </c>
      <c r="AA176" s="131">
        <f>Vulnerability!AE178</f>
        <v>0.5</v>
      </c>
      <c r="AB176" s="131">
        <f>Vulnerability!AH178</f>
        <v>10</v>
      </c>
      <c r="AC176" s="131">
        <f>Vulnerability!AK178</f>
        <v>4.2</v>
      </c>
      <c r="AD176" s="132">
        <f>Vulnerability!AL178</f>
        <v>5.9</v>
      </c>
      <c r="AE176" s="79">
        <f t="shared" si="42"/>
        <v>4.2</v>
      </c>
      <c r="AF176" s="79">
        <f>'Lack of Coping Capacity'!H178</f>
        <v>5.6</v>
      </c>
      <c r="AG176" s="137">
        <f>'Lack of Coping Capacity'!D178</f>
        <v>5.8</v>
      </c>
      <c r="AH176" s="137">
        <f>'Lack of Coping Capacity'!G178</f>
        <v>5.3</v>
      </c>
      <c r="AI176" s="79">
        <f>'Lack of Coping Capacity'!AA178</f>
        <v>2.5</v>
      </c>
      <c r="AJ176" s="137">
        <f>'Lack of Coping Capacity'!M178</f>
        <v>2.5</v>
      </c>
      <c r="AK176" s="137">
        <f>'Lack of Coping Capacity'!R178</f>
        <v>0.2</v>
      </c>
      <c r="AL176" s="137">
        <f>'Lack of Coping Capacity'!Z178</f>
        <v>4.9000000000000004</v>
      </c>
      <c r="AM176" s="82">
        <f>'Imputed and missing data hidden'!BU174</f>
        <v>11</v>
      </c>
      <c r="AN176" s="83">
        <f t="shared" si="43"/>
        <v>0.21568627450980393</v>
      </c>
      <c r="AO176" s="82" t="str">
        <f t="shared" si="44"/>
        <v/>
      </c>
      <c r="AP176" s="84">
        <f>'Indicator Date hidden2'!BV175</f>
        <v>0.48275862068965519</v>
      </c>
    </row>
    <row r="177" spans="1:42">
      <c r="A177" s="77" t="str">
        <f>'Indicator Data'!A179</f>
        <v>Trinidad and Tobago</v>
      </c>
      <c r="B177" s="77" t="str">
        <f>'Indicator Data'!B179</f>
        <v>TTO</v>
      </c>
      <c r="C177" s="79">
        <f t="shared" si="38"/>
        <v>2.8</v>
      </c>
      <c r="D177" s="79" t="str">
        <f t="shared" si="37"/>
        <v>Low</v>
      </c>
      <c r="E177" s="80">
        <f t="shared" si="39"/>
        <v>123</v>
      </c>
      <c r="F177" s="81">
        <f>VLOOKUP($B177,'Lack of Reliability Index'!$A$2:$H$192,8,FALSE)</f>
        <v>5.825988700564972</v>
      </c>
      <c r="G177" s="79">
        <f t="shared" si="40"/>
        <v>2</v>
      </c>
      <c r="H177" s="79">
        <f>'Hazard &amp; Exposure'!CW179</f>
        <v>3.5</v>
      </c>
      <c r="I177" s="85">
        <f>'Hazard &amp; Exposure'!AL179</f>
        <v>5.8</v>
      </c>
      <c r="J177" s="85">
        <f>'Hazard &amp; Exposure'!AM179</f>
        <v>0</v>
      </c>
      <c r="K177" s="85">
        <f>'Hazard &amp; Exposure'!AN179</f>
        <v>0</v>
      </c>
      <c r="L177" s="85">
        <f>'Hazard &amp; Exposure'!AO179</f>
        <v>5.7</v>
      </c>
      <c r="M177" s="85">
        <f>'Hazard &amp; Exposure'!AP179</f>
        <v>2.7</v>
      </c>
      <c r="N177" s="85">
        <f>'Hazard &amp; Exposure'!AS179</f>
        <v>2.8</v>
      </c>
      <c r="O177" s="85">
        <f>'Hazard &amp; Exposure'!CV179</f>
        <v>5.2</v>
      </c>
      <c r="P177" s="79">
        <f>'Hazard &amp; Exposure'!CZ179</f>
        <v>0.1</v>
      </c>
      <c r="Q177" s="85">
        <f>'Hazard &amp; Exposure'!CX179</f>
        <v>0.1</v>
      </c>
      <c r="R177" s="85">
        <f>'Hazard &amp; Exposure'!CY179</f>
        <v>0</v>
      </c>
      <c r="S177" s="79">
        <f t="shared" si="41"/>
        <v>3.2</v>
      </c>
      <c r="T177" s="79">
        <f>Vulnerability!O179</f>
        <v>1.7</v>
      </c>
      <c r="U177" s="132">
        <f>Vulnerability!E179</f>
        <v>1.6</v>
      </c>
      <c r="V177" s="132">
        <f>Vulnerability!H179</f>
        <v>3.5</v>
      </c>
      <c r="W177" s="132">
        <f>Vulnerability!N179</f>
        <v>0.2</v>
      </c>
      <c r="X177" s="79">
        <f>Vulnerability!AM179</f>
        <v>4.4000000000000004</v>
      </c>
      <c r="Y177" s="132">
        <f>Vulnerability!T179</f>
        <v>6.3</v>
      </c>
      <c r="Z177" s="131">
        <f>Vulnerability!AB179</f>
        <v>0.8</v>
      </c>
      <c r="AA177" s="131">
        <f>Vulnerability!AE179</f>
        <v>1.2</v>
      </c>
      <c r="AB177" s="131">
        <f>Vulnerability!AH179</f>
        <v>1.6</v>
      </c>
      <c r="AC177" s="131">
        <f>Vulnerability!AK179</f>
        <v>3.2</v>
      </c>
      <c r="AD177" s="132">
        <f>Vulnerability!AL179</f>
        <v>1.7</v>
      </c>
      <c r="AE177" s="79">
        <f t="shared" si="42"/>
        <v>3.4</v>
      </c>
      <c r="AF177" s="79">
        <f>'Lack of Coping Capacity'!H179</f>
        <v>5</v>
      </c>
      <c r="AG177" s="137">
        <f>'Lack of Coping Capacity'!D179</f>
        <v>4.4000000000000004</v>
      </c>
      <c r="AH177" s="137">
        <f>'Lack of Coping Capacity'!G179</f>
        <v>5.5</v>
      </c>
      <c r="AI177" s="79">
        <f>'Lack of Coping Capacity'!AA179</f>
        <v>1.3</v>
      </c>
      <c r="AJ177" s="137">
        <f>'Lack of Coping Capacity'!M179</f>
        <v>1.9</v>
      </c>
      <c r="AK177" s="137">
        <f>'Lack of Coping Capacity'!R179</f>
        <v>0.3</v>
      </c>
      <c r="AL177" s="137">
        <f>'Lack of Coping Capacity'!Z179</f>
        <v>1.7</v>
      </c>
      <c r="AM177" s="82">
        <f>'Imputed and missing data hidden'!BU175</f>
        <v>11</v>
      </c>
      <c r="AN177" s="83">
        <f t="shared" si="43"/>
        <v>0.21568627450980393</v>
      </c>
      <c r="AO177" s="82" t="str">
        <f t="shared" si="44"/>
        <v/>
      </c>
      <c r="AP177" s="84">
        <f>'Indicator Date hidden2'!BV176</f>
        <v>0.5423728813559322</v>
      </c>
    </row>
    <row r="178" spans="1:42">
      <c r="A178" s="77" t="str">
        <f>'Indicator Data'!A180</f>
        <v>Tunisia</v>
      </c>
      <c r="B178" s="77" t="str">
        <f>'Indicator Data'!B180</f>
        <v>TUN</v>
      </c>
      <c r="C178" s="79">
        <f t="shared" si="38"/>
        <v>3.2</v>
      </c>
      <c r="D178" s="79" t="str">
        <f t="shared" si="37"/>
        <v>Medium</v>
      </c>
      <c r="E178" s="80">
        <f t="shared" si="39"/>
        <v>99</v>
      </c>
      <c r="F178" s="81">
        <f>VLOOKUP($B178,'Lack of Reliability Index'!$A$2:$H$192,8,FALSE)</f>
        <v>2.0235294117647058</v>
      </c>
      <c r="G178" s="79">
        <f t="shared" si="40"/>
        <v>2.9</v>
      </c>
      <c r="H178" s="79">
        <f>'Hazard &amp; Exposure'!CW180</f>
        <v>4.3</v>
      </c>
      <c r="I178" s="85">
        <f>'Hazard &amp; Exposure'!AL180</f>
        <v>5.4</v>
      </c>
      <c r="J178" s="85">
        <f>'Hazard &amp; Exposure'!AM180</f>
        <v>3.7</v>
      </c>
      <c r="K178" s="85">
        <f>'Hazard &amp; Exposure'!AN180</f>
        <v>5.9</v>
      </c>
      <c r="L178" s="85">
        <f>'Hazard &amp; Exposure'!AO180</f>
        <v>0</v>
      </c>
      <c r="M178" s="85">
        <f>'Hazard &amp; Exposure'!AP180</f>
        <v>6.5</v>
      </c>
      <c r="N178" s="85">
        <f>'Hazard &amp; Exposure'!AS180</f>
        <v>4.2</v>
      </c>
      <c r="O178" s="85">
        <f>'Hazard &amp; Exposure'!CV180</f>
        <v>2.7</v>
      </c>
      <c r="P178" s="79">
        <f>'Hazard &amp; Exposure'!CZ180</f>
        <v>1.1000000000000001</v>
      </c>
      <c r="Q178" s="85">
        <f>'Hazard &amp; Exposure'!CX180</f>
        <v>0.8</v>
      </c>
      <c r="R178" s="85">
        <f>'Hazard &amp; Exposure'!CY180</f>
        <v>1.4</v>
      </c>
      <c r="S178" s="79">
        <f t="shared" si="41"/>
        <v>2.4</v>
      </c>
      <c r="T178" s="79">
        <f>Vulnerability!O180</f>
        <v>2.6</v>
      </c>
      <c r="U178" s="132">
        <f>Vulnerability!E180</f>
        <v>2.6</v>
      </c>
      <c r="V178" s="132">
        <f>Vulnerability!H180</f>
        <v>2.7</v>
      </c>
      <c r="W178" s="132">
        <f>Vulnerability!N180</f>
        <v>2.5</v>
      </c>
      <c r="X178" s="79">
        <f>Vulnerability!AM180</f>
        <v>2.1</v>
      </c>
      <c r="Y178" s="132">
        <f>Vulnerability!T180</f>
        <v>3.6</v>
      </c>
      <c r="Z178" s="131">
        <f>Vulnerability!AB180</f>
        <v>0.3</v>
      </c>
      <c r="AA178" s="131">
        <f>Vulnerability!AE180</f>
        <v>0.7</v>
      </c>
      <c r="AB178" s="131">
        <f>Vulnerability!AH180</f>
        <v>0</v>
      </c>
      <c r="AC178" s="131">
        <f>Vulnerability!AK180</f>
        <v>0.2</v>
      </c>
      <c r="AD178" s="132">
        <f>Vulnerability!AL180</f>
        <v>0.3</v>
      </c>
      <c r="AE178" s="79">
        <f t="shared" si="42"/>
        <v>4.7</v>
      </c>
      <c r="AF178" s="79">
        <f>'Lack of Coping Capacity'!H180</f>
        <v>6.1</v>
      </c>
      <c r="AG178" s="137">
        <f>'Lack of Coping Capacity'!D180</f>
        <v>6.4</v>
      </c>
      <c r="AH178" s="137">
        <f>'Lack of Coping Capacity'!G180</f>
        <v>5.8</v>
      </c>
      <c r="AI178" s="79">
        <f>'Lack of Coping Capacity'!AA180</f>
        <v>2.9</v>
      </c>
      <c r="AJ178" s="137">
        <f>'Lack of Coping Capacity'!M180</f>
        <v>2.4</v>
      </c>
      <c r="AK178" s="137">
        <f>'Lack of Coping Capacity'!R180</f>
        <v>2.5</v>
      </c>
      <c r="AL178" s="137">
        <f>'Lack of Coping Capacity'!Z180</f>
        <v>3.7</v>
      </c>
      <c r="AM178" s="82">
        <f>'Imputed and missing data hidden'!BU176</f>
        <v>2</v>
      </c>
      <c r="AN178" s="83">
        <f t="shared" si="43"/>
        <v>3.9215686274509803E-2</v>
      </c>
      <c r="AO178" s="82" t="str">
        <f t="shared" si="44"/>
        <v/>
      </c>
      <c r="AP178" s="84">
        <f>'Indicator Date hidden2'!BV177</f>
        <v>0.27941176470588236</v>
      </c>
    </row>
    <row r="179" spans="1:42">
      <c r="A179" s="77" t="s">
        <v>1382</v>
      </c>
      <c r="B179" s="77" t="str">
        <f>'Indicator Data'!B181</f>
        <v>TUR</v>
      </c>
      <c r="C179" s="79">
        <f t="shared" si="38"/>
        <v>4.9000000000000004</v>
      </c>
      <c r="D179" s="79" t="str">
        <f t="shared" si="37"/>
        <v>Medium</v>
      </c>
      <c r="E179" s="80">
        <f t="shared" si="39"/>
        <v>42</v>
      </c>
      <c r="F179" s="81">
        <f>VLOOKUP($B179,'Lack of Reliability Index'!$A$2:$H$192,8,FALSE)</f>
        <v>7.0491803278688518</v>
      </c>
      <c r="G179" s="79">
        <f t="shared" si="40"/>
        <v>7.1</v>
      </c>
      <c r="H179" s="79">
        <f>'Hazard &amp; Exposure'!CW181</f>
        <v>5.5</v>
      </c>
      <c r="I179" s="85">
        <f>'Hazard &amp; Exposure'!AL181</f>
        <v>9.3000000000000007</v>
      </c>
      <c r="J179" s="85">
        <f>'Hazard &amp; Exposure'!AM181</f>
        <v>6</v>
      </c>
      <c r="K179" s="85">
        <f>'Hazard &amp; Exposure'!AN181</f>
        <v>5</v>
      </c>
      <c r="L179" s="85">
        <f>'Hazard &amp; Exposure'!AO181</f>
        <v>0</v>
      </c>
      <c r="M179" s="85">
        <f>'Hazard &amp; Exposure'!AP181</f>
        <v>4.5999999999999996</v>
      </c>
      <c r="N179" s="85">
        <f>'Hazard &amp; Exposure'!AS181</f>
        <v>2.5</v>
      </c>
      <c r="O179" s="85">
        <f>'Hazard &amp; Exposure'!CV181</f>
        <v>6</v>
      </c>
      <c r="P179" s="79">
        <f>'Hazard &amp; Exposure'!CZ181</f>
        <v>8.1999999999999993</v>
      </c>
      <c r="Q179" s="85">
        <f>'Hazard &amp; Exposure'!CX181</f>
        <v>9.5</v>
      </c>
      <c r="R179" s="85">
        <f>'Hazard &amp; Exposure'!CY181</f>
        <v>5.7</v>
      </c>
      <c r="S179" s="79">
        <f t="shared" si="41"/>
        <v>5.3</v>
      </c>
      <c r="T179" s="79">
        <f>Vulnerability!O181</f>
        <v>1.6</v>
      </c>
      <c r="U179" s="132">
        <f>Vulnerability!E181</f>
        <v>0.9</v>
      </c>
      <c r="V179" s="132">
        <f>Vulnerability!H181</f>
        <v>4.2</v>
      </c>
      <c r="W179" s="132">
        <f>Vulnerability!N181</f>
        <v>0.3</v>
      </c>
      <c r="X179" s="79">
        <f>Vulnerability!AM181</f>
        <v>7.6</v>
      </c>
      <c r="Y179" s="132">
        <f>Vulnerability!T181</f>
        <v>9.3000000000000007</v>
      </c>
      <c r="Z179" s="131">
        <f>Vulnerability!AB181</f>
        <v>0.3</v>
      </c>
      <c r="AA179" s="131">
        <f>Vulnerability!AE181</f>
        <v>0.5</v>
      </c>
      <c r="AB179" s="131">
        <f>Vulnerability!AH181</f>
        <v>9.3000000000000007</v>
      </c>
      <c r="AC179" s="131">
        <f>Vulnerability!AK181</f>
        <v>1.2</v>
      </c>
      <c r="AD179" s="132">
        <f>Vulnerability!AL181</f>
        <v>4.4000000000000004</v>
      </c>
      <c r="AE179" s="79">
        <f t="shared" si="42"/>
        <v>3.2</v>
      </c>
      <c r="AF179" s="79">
        <f>'Lack of Coping Capacity'!H181</f>
        <v>4.0999999999999996</v>
      </c>
      <c r="AG179" s="137">
        <f>'Lack of Coping Capacity'!D181</f>
        <v>2.1</v>
      </c>
      <c r="AH179" s="137">
        <f>'Lack of Coping Capacity'!G181</f>
        <v>6</v>
      </c>
      <c r="AI179" s="79">
        <f>'Lack of Coping Capacity'!AA181</f>
        <v>2.2000000000000002</v>
      </c>
      <c r="AJ179" s="137">
        <f>'Lack of Coping Capacity'!M181</f>
        <v>1.8</v>
      </c>
      <c r="AK179" s="137">
        <f>'Lack of Coping Capacity'!R181</f>
        <v>1.9</v>
      </c>
      <c r="AL179" s="137">
        <f>'Lack of Coping Capacity'!Z181</f>
        <v>2.8</v>
      </c>
      <c r="AM179" s="82">
        <f>'Imputed and missing data hidden'!BU177</f>
        <v>10</v>
      </c>
      <c r="AN179" s="83">
        <f t="shared" si="43"/>
        <v>0.19607843137254902</v>
      </c>
      <c r="AO179" s="82" t="str">
        <f t="shared" si="44"/>
        <v/>
      </c>
      <c r="AP179" s="84">
        <f>'Indicator Date hidden2'!BV178</f>
        <v>0.55737704918032782</v>
      </c>
    </row>
    <row r="180" spans="1:42">
      <c r="A180" s="77" t="str">
        <f>'Indicator Data'!A182</f>
        <v>Turkmenistan</v>
      </c>
      <c r="B180" s="77" t="str">
        <f>'Indicator Data'!B182</f>
        <v>TKM</v>
      </c>
      <c r="C180" s="79">
        <f t="shared" si="38"/>
        <v>3.1</v>
      </c>
      <c r="D180" s="79" t="str">
        <f t="shared" si="37"/>
        <v>Low</v>
      </c>
      <c r="E180" s="80">
        <f t="shared" si="39"/>
        <v>103</v>
      </c>
      <c r="F180" s="81">
        <f>VLOOKUP($B180,'Lack of Reliability Index'!$A$2:$H$192,8,FALSE)</f>
        <v>4.8423280423280417</v>
      </c>
      <c r="G180" s="79">
        <f t="shared" si="40"/>
        <v>2.6</v>
      </c>
      <c r="H180" s="79">
        <f>'Hazard &amp; Exposure'!CW182</f>
        <v>4.4000000000000004</v>
      </c>
      <c r="I180" s="85">
        <f>'Hazard &amp; Exposure'!AL182</f>
        <v>3</v>
      </c>
      <c r="J180" s="85">
        <f>'Hazard &amp; Exposure'!AM182</f>
        <v>8.3000000000000007</v>
      </c>
      <c r="K180" s="85">
        <f>'Hazard &amp; Exposure'!AN182</f>
        <v>0</v>
      </c>
      <c r="L180" s="85">
        <f>'Hazard &amp; Exposure'!AO182</f>
        <v>0</v>
      </c>
      <c r="M180" s="85">
        <f>'Hazard &amp; Exposure'!AP182</f>
        <v>4.3</v>
      </c>
      <c r="N180" s="85">
        <f>'Hazard &amp; Exposure'!AS182</f>
        <v>5</v>
      </c>
      <c r="O180" s="85">
        <f>'Hazard &amp; Exposure'!CV182</f>
        <v>5.7</v>
      </c>
      <c r="P180" s="79">
        <f>'Hazard &amp; Exposure'!CZ182</f>
        <v>0.2</v>
      </c>
      <c r="Q180" s="85">
        <f>'Hazard &amp; Exposure'!CX182</f>
        <v>0.4</v>
      </c>
      <c r="R180" s="85">
        <f>'Hazard &amp; Exposure'!CY182</f>
        <v>0</v>
      </c>
      <c r="S180" s="79">
        <f t="shared" si="41"/>
        <v>1.8</v>
      </c>
      <c r="T180" s="79">
        <f>Vulnerability!O182</f>
        <v>1.5</v>
      </c>
      <c r="U180" s="132">
        <f>Vulnerability!E182</f>
        <v>1.7</v>
      </c>
      <c r="V180" s="132">
        <f>Vulnerability!H182</f>
        <v>2.4</v>
      </c>
      <c r="W180" s="132">
        <f>Vulnerability!N182</f>
        <v>0</v>
      </c>
      <c r="X180" s="79">
        <f>Vulnerability!AM182</f>
        <v>2.1</v>
      </c>
      <c r="Y180" s="132">
        <f>Vulnerability!T182</f>
        <v>3.1</v>
      </c>
      <c r="Z180" s="131">
        <f>Vulnerability!AB182</f>
        <v>0.3</v>
      </c>
      <c r="AA180" s="131">
        <f>Vulnerability!AE182</f>
        <v>1.9</v>
      </c>
      <c r="AB180" s="131">
        <f>Vulnerability!AH182</f>
        <v>0</v>
      </c>
      <c r="AC180" s="131">
        <f>Vulnerability!AK182</f>
        <v>1.8</v>
      </c>
      <c r="AD180" s="132">
        <f>Vulnerability!AL182</f>
        <v>1</v>
      </c>
      <c r="AE180" s="79">
        <f t="shared" si="42"/>
        <v>6.1</v>
      </c>
      <c r="AF180" s="79">
        <f>'Lack of Coping Capacity'!H182</f>
        <v>7.8</v>
      </c>
      <c r="AG180" s="137" t="str">
        <f>'Lack of Coping Capacity'!D182</f>
        <v>x</v>
      </c>
      <c r="AH180" s="137">
        <f>'Lack of Coping Capacity'!G182</f>
        <v>7.8</v>
      </c>
      <c r="AI180" s="79">
        <f>'Lack of Coping Capacity'!AA182</f>
        <v>3.5</v>
      </c>
      <c r="AJ180" s="137">
        <f>'Lack of Coping Capacity'!M182</f>
        <v>4.4000000000000004</v>
      </c>
      <c r="AK180" s="137">
        <f>'Lack of Coping Capacity'!R182</f>
        <v>3.2</v>
      </c>
      <c r="AL180" s="137">
        <f>'Lack of Coping Capacity'!Z182</f>
        <v>2.9</v>
      </c>
      <c r="AM180" s="82">
        <f>'Imputed and missing data hidden'!BU178</f>
        <v>8</v>
      </c>
      <c r="AN180" s="83">
        <f t="shared" si="43"/>
        <v>0.15686274509803921</v>
      </c>
      <c r="AO180" s="82" t="str">
        <f t="shared" si="44"/>
        <v/>
      </c>
      <c r="AP180" s="84">
        <f>'Indicator Date hidden2'!BV179</f>
        <v>0.50793650793650791</v>
      </c>
    </row>
    <row r="181" spans="1:42">
      <c r="A181" s="77" t="str">
        <f>'Indicator Data'!A183</f>
        <v>Tuvalu</v>
      </c>
      <c r="B181" s="77" t="str">
        <f>'Indicator Data'!B183</f>
        <v>TUV</v>
      </c>
      <c r="C181" s="79">
        <f t="shared" si="38"/>
        <v>2.7</v>
      </c>
      <c r="D181" s="79" t="str">
        <f t="shared" si="37"/>
        <v>Low</v>
      </c>
      <c r="E181" s="80">
        <f t="shared" si="39"/>
        <v>126</v>
      </c>
      <c r="F181" s="81">
        <f>VLOOKUP($B181,'Lack of Reliability Index'!$A$2:$H$192,8,FALSE)</f>
        <v>7.4213836477987432</v>
      </c>
      <c r="G181" s="79">
        <f t="shared" si="40"/>
        <v>1.3</v>
      </c>
      <c r="H181" s="79">
        <f>'Hazard &amp; Exposure'!CW183</f>
        <v>2.4</v>
      </c>
      <c r="I181" s="85">
        <f>'Hazard &amp; Exposure'!AL183</f>
        <v>0.1</v>
      </c>
      <c r="J181" s="85">
        <f>'Hazard &amp; Exposure'!AM183</f>
        <v>0</v>
      </c>
      <c r="K181" s="85">
        <f>'Hazard &amp; Exposure'!AN183</f>
        <v>5.8</v>
      </c>
      <c r="L181" s="85">
        <f>'Hazard &amp; Exposure'!AO183</f>
        <v>0.2</v>
      </c>
      <c r="M181" s="85">
        <f>'Hazard &amp; Exposure'!AP183</f>
        <v>0</v>
      </c>
      <c r="N181" s="85">
        <f>'Hazard &amp; Exposure'!AS183</f>
        <v>4.3</v>
      </c>
      <c r="O181" s="85">
        <f>'Hazard &amp; Exposure'!CV183</f>
        <v>3.8</v>
      </c>
      <c r="P181" s="79">
        <f>'Hazard &amp; Exposure'!CZ183</f>
        <v>0</v>
      </c>
      <c r="Q181" s="85">
        <f>'Hazard &amp; Exposure'!CX183</f>
        <v>0</v>
      </c>
      <c r="R181" s="85">
        <f>'Hazard &amp; Exposure'!CY183</f>
        <v>0</v>
      </c>
      <c r="S181" s="79">
        <f t="shared" si="41"/>
        <v>3.6</v>
      </c>
      <c r="T181" s="79">
        <f>Vulnerability!O183</f>
        <v>4.8</v>
      </c>
      <c r="U181" s="132">
        <f>Vulnerability!E183</f>
        <v>4.2</v>
      </c>
      <c r="V181" s="132">
        <f>Vulnerability!H183</f>
        <v>3.5</v>
      </c>
      <c r="W181" s="132">
        <f>Vulnerability!N183</f>
        <v>7.2</v>
      </c>
      <c r="X181" s="79">
        <f>Vulnerability!AM183</f>
        <v>2.2000000000000002</v>
      </c>
      <c r="Y181" s="132">
        <f>Vulnerability!T183</f>
        <v>0</v>
      </c>
      <c r="Z181" s="131">
        <f>Vulnerability!AB183</f>
        <v>7.7</v>
      </c>
      <c r="AA181" s="131">
        <f>Vulnerability!AE183</f>
        <v>1.1000000000000001</v>
      </c>
      <c r="AB181" s="131">
        <f>Vulnerability!AH183</f>
        <v>0</v>
      </c>
      <c r="AC181" s="131">
        <f>Vulnerability!AK183</f>
        <v>4.2</v>
      </c>
      <c r="AD181" s="132">
        <f>Vulnerability!AL183</f>
        <v>4</v>
      </c>
      <c r="AE181" s="79">
        <f t="shared" si="42"/>
        <v>4.4000000000000004</v>
      </c>
      <c r="AF181" s="79">
        <f>'Lack of Coping Capacity'!H183</f>
        <v>5.6</v>
      </c>
      <c r="AG181" s="137" t="str">
        <f>'Lack of Coping Capacity'!D183</f>
        <v>x</v>
      </c>
      <c r="AH181" s="137">
        <f>'Lack of Coping Capacity'!G183</f>
        <v>5.6</v>
      </c>
      <c r="AI181" s="79">
        <f>'Lack of Coping Capacity'!AA183</f>
        <v>2.9</v>
      </c>
      <c r="AJ181" s="137">
        <f>'Lack of Coping Capacity'!M183</f>
        <v>3</v>
      </c>
      <c r="AK181" s="137">
        <f>'Lack of Coping Capacity'!R183</f>
        <v>0.6</v>
      </c>
      <c r="AL181" s="137">
        <f>'Lack of Coping Capacity'!Z183</f>
        <v>5.0999999999999996</v>
      </c>
      <c r="AM181" s="82">
        <f>'Imputed and missing data hidden'!BU179</f>
        <v>16</v>
      </c>
      <c r="AN181" s="83">
        <f t="shared" si="43"/>
        <v>0.31372549019607843</v>
      </c>
      <c r="AO181" s="82" t="str">
        <f t="shared" si="44"/>
        <v/>
      </c>
      <c r="AP181" s="84">
        <f>'Indicator Date hidden2'!BV180</f>
        <v>0.64150943396226412</v>
      </c>
    </row>
    <row r="182" spans="1:42">
      <c r="A182" s="77" t="str">
        <f>'Indicator Data'!A184</f>
        <v>Uganda</v>
      </c>
      <c r="B182" s="77" t="str">
        <f>'Indicator Data'!B184</f>
        <v>UGA</v>
      </c>
      <c r="C182" s="79">
        <f t="shared" si="38"/>
        <v>6.5</v>
      </c>
      <c r="D182" s="79" t="str">
        <f t="shared" si="37"/>
        <v>High</v>
      </c>
      <c r="E182" s="80">
        <f t="shared" si="39"/>
        <v>18</v>
      </c>
      <c r="F182" s="81">
        <f>VLOOKUP($B182,'Lack of Reliability Index'!$A$2:$H$192,8,FALSE)</f>
        <v>1.4761904761904745</v>
      </c>
      <c r="G182" s="79">
        <f t="shared" si="40"/>
        <v>5.8</v>
      </c>
      <c r="H182" s="79">
        <f>'Hazard &amp; Exposure'!CW184</f>
        <v>3.8</v>
      </c>
      <c r="I182" s="85">
        <f>'Hazard &amp; Exposure'!AL184</f>
        <v>3.7</v>
      </c>
      <c r="J182" s="85">
        <f>'Hazard &amp; Exposure'!AM184</f>
        <v>3.9</v>
      </c>
      <c r="K182" s="85">
        <f>'Hazard &amp; Exposure'!AN184</f>
        <v>0</v>
      </c>
      <c r="L182" s="85">
        <f>'Hazard &amp; Exposure'!AO184</f>
        <v>0</v>
      </c>
      <c r="M182" s="85">
        <f>'Hazard &amp; Exposure'!AP184</f>
        <v>0</v>
      </c>
      <c r="N182" s="85">
        <f>'Hazard &amp; Exposure'!AS184</f>
        <v>6.1</v>
      </c>
      <c r="O182" s="85">
        <f>'Hazard &amp; Exposure'!CV184</f>
        <v>8</v>
      </c>
      <c r="P182" s="79">
        <f>'Hazard &amp; Exposure'!CZ184</f>
        <v>7.3</v>
      </c>
      <c r="Q182" s="85">
        <f>'Hazard &amp; Exposure'!CX184</f>
        <v>8.6</v>
      </c>
      <c r="R182" s="85">
        <f>'Hazard &amp; Exposure'!CY184</f>
        <v>5.3</v>
      </c>
      <c r="S182" s="79">
        <f t="shared" si="41"/>
        <v>6.8</v>
      </c>
      <c r="T182" s="79">
        <f>Vulnerability!O184</f>
        <v>6.1</v>
      </c>
      <c r="U182" s="132">
        <f>Vulnerability!E184</f>
        <v>8.1999999999999993</v>
      </c>
      <c r="V182" s="132">
        <f>Vulnerability!H184</f>
        <v>5.7</v>
      </c>
      <c r="W182" s="132">
        <f>Vulnerability!N184</f>
        <v>2.1</v>
      </c>
      <c r="X182" s="79">
        <f>Vulnerability!AM184</f>
        <v>7.4</v>
      </c>
      <c r="Y182" s="132">
        <f>Vulnerability!T184</f>
        <v>8.8000000000000007</v>
      </c>
      <c r="Z182" s="131">
        <f>Vulnerability!AB184</f>
        <v>6.3</v>
      </c>
      <c r="AA182" s="131">
        <f>Vulnerability!AE184</f>
        <v>2.4</v>
      </c>
      <c r="AB182" s="131">
        <f>Vulnerability!AH184</f>
        <v>0.4</v>
      </c>
      <c r="AC182" s="131">
        <f>Vulnerability!AK184</f>
        <v>8.5</v>
      </c>
      <c r="AD182" s="132">
        <f>Vulnerability!AL184</f>
        <v>5.3</v>
      </c>
      <c r="AE182" s="79">
        <f t="shared" si="42"/>
        <v>6.9</v>
      </c>
      <c r="AF182" s="79">
        <f>'Lack of Coping Capacity'!H184</f>
        <v>6.8</v>
      </c>
      <c r="AG182" s="137" t="str">
        <f>'Lack of Coping Capacity'!D184</f>
        <v>x</v>
      </c>
      <c r="AH182" s="137">
        <f>'Lack of Coping Capacity'!G184</f>
        <v>6.8</v>
      </c>
      <c r="AI182" s="79">
        <f>'Lack of Coping Capacity'!AA184</f>
        <v>7</v>
      </c>
      <c r="AJ182" s="137">
        <f>'Lack of Coping Capacity'!M184</f>
        <v>6.2</v>
      </c>
      <c r="AK182" s="137">
        <f>'Lack of Coping Capacity'!R184</f>
        <v>8.1999999999999993</v>
      </c>
      <c r="AL182" s="137">
        <f>'Lack of Coping Capacity'!Z184</f>
        <v>6.6</v>
      </c>
      <c r="AM182" s="82">
        <f>'Imputed and missing data hidden'!BU180</f>
        <v>1</v>
      </c>
      <c r="AN182" s="83">
        <f t="shared" si="43"/>
        <v>1.9607843137254902E-2</v>
      </c>
      <c r="AO182" s="82" t="str">
        <f t="shared" si="44"/>
        <v/>
      </c>
      <c r="AP182" s="84">
        <f>'Indicator Date hidden2'!BV181</f>
        <v>0.17142857142857143</v>
      </c>
    </row>
    <row r="183" spans="1:42">
      <c r="A183" s="77" t="str">
        <f>'Indicator Data'!A185</f>
        <v>Ukraine</v>
      </c>
      <c r="B183" s="77" t="str">
        <f>'Indicator Data'!B185</f>
        <v>UKR</v>
      </c>
      <c r="C183" s="79">
        <f t="shared" si="38"/>
        <v>6</v>
      </c>
      <c r="D183" s="79" t="str">
        <f t="shared" si="37"/>
        <v>High</v>
      </c>
      <c r="E183" s="80">
        <f t="shared" si="39"/>
        <v>23</v>
      </c>
      <c r="F183" s="81">
        <f>VLOOKUP($B183,'Lack of Reliability Index'!$A$2:$H$192,8,FALSE)</f>
        <v>6.6120218579234979</v>
      </c>
      <c r="G183" s="79">
        <f t="shared" si="40"/>
        <v>8.1</v>
      </c>
      <c r="H183" s="79">
        <f>'Hazard &amp; Exposure'!CW185</f>
        <v>3.1</v>
      </c>
      <c r="I183" s="85">
        <f>'Hazard &amp; Exposure'!AL185</f>
        <v>2</v>
      </c>
      <c r="J183" s="85">
        <f>'Hazard &amp; Exposure'!AM185</f>
        <v>6.2</v>
      </c>
      <c r="K183" s="85">
        <f>'Hazard &amp; Exposure'!AN185</f>
        <v>0</v>
      </c>
      <c r="L183" s="85">
        <f>'Hazard &amp; Exposure'!AO185</f>
        <v>0</v>
      </c>
      <c r="M183" s="85">
        <f>'Hazard &amp; Exposure'!AP185</f>
        <v>5</v>
      </c>
      <c r="N183" s="85">
        <f>'Hazard &amp; Exposure'!AS185</f>
        <v>2.4</v>
      </c>
      <c r="O183" s="85">
        <f>'Hazard &amp; Exposure'!CV185</f>
        <v>4.0999999999999996</v>
      </c>
      <c r="P183" s="79">
        <f>'Hazard &amp; Exposure'!CZ185</f>
        <v>10</v>
      </c>
      <c r="Q183" s="85">
        <f>'Hazard &amp; Exposure'!CX185</f>
        <v>10</v>
      </c>
      <c r="R183" s="85">
        <f>'Hazard &amp; Exposure'!CY185</f>
        <v>10</v>
      </c>
      <c r="S183" s="79">
        <f t="shared" si="41"/>
        <v>6</v>
      </c>
      <c r="T183" s="79">
        <f>Vulnerability!O185</f>
        <v>3.2</v>
      </c>
      <c r="U183" s="132">
        <f>Vulnerability!E185</f>
        <v>1.8</v>
      </c>
      <c r="V183" s="132">
        <f>Vulnerability!H185</f>
        <v>1.4</v>
      </c>
      <c r="W183" s="132">
        <f>Vulnerability!N185</f>
        <v>7.6</v>
      </c>
      <c r="X183" s="79">
        <f>Vulnerability!AM185</f>
        <v>7.8</v>
      </c>
      <c r="Y183" s="132">
        <f>Vulnerability!T185</f>
        <v>10</v>
      </c>
      <c r="Z183" s="131">
        <f>Vulnerability!AB185</f>
        <v>1.1000000000000001</v>
      </c>
      <c r="AA183" s="131">
        <f>Vulnerability!AE185</f>
        <v>0.7</v>
      </c>
      <c r="AB183" s="131">
        <f>Vulnerability!AH185</f>
        <v>0</v>
      </c>
      <c r="AC183" s="131">
        <f>Vulnerability!AK185</f>
        <v>2.4</v>
      </c>
      <c r="AD183" s="132">
        <f>Vulnerability!AL185</f>
        <v>1.1000000000000001</v>
      </c>
      <c r="AE183" s="79">
        <f t="shared" si="42"/>
        <v>4.5</v>
      </c>
      <c r="AF183" s="79">
        <f>'Lack of Coping Capacity'!H185</f>
        <v>6.2</v>
      </c>
      <c r="AG183" s="137" t="str">
        <f>'Lack of Coping Capacity'!D185</f>
        <v>x</v>
      </c>
      <c r="AH183" s="137">
        <f>'Lack of Coping Capacity'!G185</f>
        <v>6.2</v>
      </c>
      <c r="AI183" s="79">
        <f>'Lack of Coping Capacity'!AA185</f>
        <v>2.1</v>
      </c>
      <c r="AJ183" s="137">
        <f>'Lack of Coping Capacity'!M185</f>
        <v>1.4</v>
      </c>
      <c r="AK183" s="137">
        <f>'Lack of Coping Capacity'!R185</f>
        <v>1.4</v>
      </c>
      <c r="AL183" s="137">
        <f>'Lack of Coping Capacity'!Z185</f>
        <v>3.5</v>
      </c>
      <c r="AM183" s="82">
        <f>'Imputed and missing data hidden'!BU181</f>
        <v>10</v>
      </c>
      <c r="AN183" s="83">
        <f t="shared" si="43"/>
        <v>0.19607843137254902</v>
      </c>
      <c r="AO183" s="82" t="str">
        <f t="shared" si="44"/>
        <v>YES</v>
      </c>
      <c r="AP183" s="84">
        <f>'Indicator Date hidden2'!BV182</f>
        <v>0.49180327868852458</v>
      </c>
    </row>
    <row r="184" spans="1:42">
      <c r="A184" s="77" t="str">
        <f>'Indicator Data'!A186</f>
        <v>United Arab Emirates</v>
      </c>
      <c r="B184" s="77" t="str">
        <f>'Indicator Data'!B186</f>
        <v>ARE</v>
      </c>
      <c r="C184" s="79">
        <f t="shared" si="38"/>
        <v>1.6</v>
      </c>
      <c r="D184" s="79" t="str">
        <f t="shared" si="37"/>
        <v>Very Low</v>
      </c>
      <c r="E184" s="80">
        <f t="shared" si="39"/>
        <v>180</v>
      </c>
      <c r="F184" s="81">
        <f>VLOOKUP($B184,'Lack of Reliability Index'!$A$2:$H$192,8,FALSE)</f>
        <v>2.8444444444444441</v>
      </c>
      <c r="G184" s="79">
        <f t="shared" si="40"/>
        <v>2.5</v>
      </c>
      <c r="H184" s="79">
        <f>'Hazard &amp; Exposure'!CW186</f>
        <v>4.4000000000000004</v>
      </c>
      <c r="I184" s="85">
        <f>'Hazard &amp; Exposure'!AL186</f>
        <v>0.1</v>
      </c>
      <c r="J184" s="85">
        <f>'Hazard &amp; Exposure'!AM186</f>
        <v>0.6</v>
      </c>
      <c r="K184" s="85">
        <f>'Hazard &amp; Exposure'!AN186</f>
        <v>6</v>
      </c>
      <c r="L184" s="85">
        <f>'Hazard &amp; Exposure'!AO186</f>
        <v>0.4</v>
      </c>
      <c r="M184" s="85">
        <f>'Hazard &amp; Exposure'!AP186</f>
        <v>8.4</v>
      </c>
      <c r="N184" s="85">
        <f>'Hazard &amp; Exposure'!AS186</f>
        <v>5</v>
      </c>
      <c r="O184" s="85">
        <f>'Hazard &amp; Exposure'!CV186</f>
        <v>5.3</v>
      </c>
      <c r="P184" s="79">
        <f>'Hazard &amp; Exposure'!CZ186</f>
        <v>0.1</v>
      </c>
      <c r="Q184" s="85">
        <f>'Hazard &amp; Exposure'!CX186</f>
        <v>0.1</v>
      </c>
      <c r="R184" s="85">
        <f>'Hazard &amp; Exposure'!CY186</f>
        <v>0</v>
      </c>
      <c r="S184" s="79">
        <f t="shared" si="41"/>
        <v>1</v>
      </c>
      <c r="T184" s="79">
        <f>Vulnerability!O186</f>
        <v>0.1</v>
      </c>
      <c r="U184" s="132">
        <f>Vulnerability!E186</f>
        <v>0</v>
      </c>
      <c r="V184" s="132">
        <f>Vulnerability!H186</f>
        <v>0.4</v>
      </c>
      <c r="W184" s="132">
        <f>Vulnerability!N186</f>
        <v>0</v>
      </c>
      <c r="X184" s="79">
        <f>Vulnerability!AM186</f>
        <v>1.9</v>
      </c>
      <c r="Y184" s="132">
        <f>Vulnerability!T186</f>
        <v>3.1</v>
      </c>
      <c r="Z184" s="131">
        <f>Vulnerability!AB186</f>
        <v>0.1</v>
      </c>
      <c r="AA184" s="131">
        <f>Vulnerability!AE186</f>
        <v>0.4</v>
      </c>
      <c r="AB184" s="131">
        <f>Vulnerability!AH186</f>
        <v>0</v>
      </c>
      <c r="AC184" s="131">
        <f>Vulnerability!AK186</f>
        <v>1.6</v>
      </c>
      <c r="AD184" s="132">
        <f>Vulnerability!AL186</f>
        <v>0.5</v>
      </c>
      <c r="AE184" s="79">
        <f t="shared" si="42"/>
        <v>1.7</v>
      </c>
      <c r="AF184" s="79">
        <f>'Lack of Coping Capacity'!H186</f>
        <v>2.5</v>
      </c>
      <c r="AG184" s="137">
        <f>'Lack of Coping Capacity'!D186</f>
        <v>2.1</v>
      </c>
      <c r="AH184" s="137">
        <f>'Lack of Coping Capacity'!G186</f>
        <v>2.8</v>
      </c>
      <c r="AI184" s="79">
        <f>'Lack of Coping Capacity'!AA186</f>
        <v>0.9</v>
      </c>
      <c r="AJ184" s="137">
        <f>'Lack of Coping Capacity'!M186</f>
        <v>0.1</v>
      </c>
      <c r="AK184" s="137">
        <f>'Lack of Coping Capacity'!R186</f>
        <v>1.8</v>
      </c>
      <c r="AL184" s="137">
        <f>'Lack of Coping Capacity'!Z186</f>
        <v>0.9</v>
      </c>
      <c r="AM184" s="82">
        <f>'Imputed and missing data hidden'!BU182</f>
        <v>10</v>
      </c>
      <c r="AN184" s="83">
        <f t="shared" si="43"/>
        <v>0.19607843137254902</v>
      </c>
      <c r="AO184" s="82" t="str">
        <f t="shared" si="44"/>
        <v/>
      </c>
      <c r="AP184" s="84">
        <f>'Indicator Date hidden2'!BV183</f>
        <v>3.3333333333333333E-2</v>
      </c>
    </row>
    <row r="185" spans="1:42">
      <c r="A185" s="77" t="str">
        <f>'Indicator Data'!A187</f>
        <v>United Kingdom</v>
      </c>
      <c r="B185" s="77" t="str">
        <f>'Indicator Data'!B187</f>
        <v>GBR</v>
      </c>
      <c r="C185" s="79">
        <f t="shared" si="38"/>
        <v>2</v>
      </c>
      <c r="D185" s="79" t="str">
        <f t="shared" si="37"/>
        <v>Very Low</v>
      </c>
      <c r="E185" s="80">
        <f t="shared" si="39"/>
        <v>164</v>
      </c>
      <c r="F185" s="81">
        <f>VLOOKUP($B185,'Lack of Reliability Index'!$A$2:$H$192,8,FALSE)</f>
        <v>3.6689655172413804</v>
      </c>
      <c r="G185" s="79">
        <f t="shared" si="40"/>
        <v>1.9</v>
      </c>
      <c r="H185" s="79">
        <f>'Hazard &amp; Exposure'!CW187</f>
        <v>3.4</v>
      </c>
      <c r="I185" s="85">
        <f>'Hazard &amp; Exposure'!AL187</f>
        <v>0.1</v>
      </c>
      <c r="J185" s="85">
        <f>'Hazard &amp; Exposure'!AM187</f>
        <v>5.7</v>
      </c>
      <c r="K185" s="85">
        <f>'Hazard &amp; Exposure'!AN187</f>
        <v>1.9</v>
      </c>
      <c r="L185" s="85">
        <f>'Hazard &amp; Exposure'!AO187</f>
        <v>0</v>
      </c>
      <c r="M185" s="85">
        <f>'Hazard &amp; Exposure'!AP187</f>
        <v>8.3000000000000007</v>
      </c>
      <c r="N185" s="85">
        <f>'Hazard &amp; Exposure'!AS187</f>
        <v>1.5</v>
      </c>
      <c r="O185" s="85">
        <f>'Hazard &amp; Exposure'!CV187</f>
        <v>1.5</v>
      </c>
      <c r="P185" s="79">
        <f>'Hazard &amp; Exposure'!CZ187</f>
        <v>0.1</v>
      </c>
      <c r="Q185" s="85">
        <f>'Hazard &amp; Exposure'!CX187</f>
        <v>0.2</v>
      </c>
      <c r="R185" s="85">
        <f>'Hazard &amp; Exposure'!CY187</f>
        <v>0</v>
      </c>
      <c r="S185" s="79">
        <f t="shared" si="41"/>
        <v>2.8</v>
      </c>
      <c r="T185" s="79">
        <f>Vulnerability!O187</f>
        <v>0.4</v>
      </c>
      <c r="U185" s="132">
        <f>Vulnerability!E187</f>
        <v>0</v>
      </c>
      <c r="V185" s="132">
        <f>Vulnerability!H187</f>
        <v>1.6</v>
      </c>
      <c r="W185" s="132">
        <f>Vulnerability!N187</f>
        <v>0</v>
      </c>
      <c r="X185" s="79">
        <f>Vulnerability!AM187</f>
        <v>4.7</v>
      </c>
      <c r="Y185" s="132">
        <f>Vulnerability!T187</f>
        <v>7.3</v>
      </c>
      <c r="Z185" s="131">
        <f>Vulnerability!AB187</f>
        <v>0.1</v>
      </c>
      <c r="AA185" s="131">
        <f>Vulnerability!AE187</f>
        <v>0.3</v>
      </c>
      <c r="AB185" s="131">
        <f>Vulnerability!AH187</f>
        <v>0</v>
      </c>
      <c r="AC185" s="131">
        <f>Vulnerability!AK187</f>
        <v>1</v>
      </c>
      <c r="AD185" s="132">
        <f>Vulnerability!AL187</f>
        <v>0.4</v>
      </c>
      <c r="AE185" s="79">
        <f t="shared" si="42"/>
        <v>1.6</v>
      </c>
      <c r="AF185" s="79">
        <f>'Lack of Coping Capacity'!H187</f>
        <v>2.4</v>
      </c>
      <c r="AG185" s="137">
        <f>'Lack of Coping Capacity'!D187</f>
        <v>2.1</v>
      </c>
      <c r="AH185" s="137">
        <f>'Lack of Coping Capacity'!G187</f>
        <v>2.7</v>
      </c>
      <c r="AI185" s="79">
        <f>'Lack of Coping Capacity'!AA187</f>
        <v>0.8</v>
      </c>
      <c r="AJ185" s="137">
        <f>'Lack of Coping Capacity'!M187</f>
        <v>1.5</v>
      </c>
      <c r="AK185" s="137">
        <f>'Lack of Coping Capacity'!R187</f>
        <v>0</v>
      </c>
      <c r="AL185" s="137">
        <f>'Lack of Coping Capacity'!Z187</f>
        <v>0.9</v>
      </c>
      <c r="AM185" s="82">
        <f>'Imputed and missing data hidden'!BU183</f>
        <v>11</v>
      </c>
      <c r="AN185" s="83">
        <f t="shared" si="43"/>
        <v>0.21568627450980393</v>
      </c>
      <c r="AO185" s="82" t="str">
        <f t="shared" si="44"/>
        <v/>
      </c>
      <c r="AP185" s="84">
        <f>'Indicator Date hidden2'!BV184</f>
        <v>0.13793103448275862</v>
      </c>
    </row>
    <row r="186" spans="1:42">
      <c r="A186" s="77" t="str">
        <f>'Indicator Data'!A188</f>
        <v>United States of America</v>
      </c>
      <c r="B186" s="77" t="str">
        <f>'Indicator Data'!B188</f>
        <v>USA</v>
      </c>
      <c r="C186" s="79">
        <f t="shared" si="38"/>
        <v>3</v>
      </c>
      <c r="D186" s="79" t="str">
        <f t="shared" si="37"/>
        <v>Low</v>
      </c>
      <c r="E186" s="80">
        <f t="shared" si="39"/>
        <v>109</v>
      </c>
      <c r="F186" s="81">
        <f>VLOOKUP($B186,'Lack of Reliability Index'!$A$2:$H$192,8,FALSE)</f>
        <v>3.5366120218579224</v>
      </c>
      <c r="G186" s="79">
        <f t="shared" si="40"/>
        <v>4.4000000000000004</v>
      </c>
      <c r="H186" s="79">
        <f>'Hazard &amp; Exposure'!CW188</f>
        <v>7</v>
      </c>
      <c r="I186" s="85">
        <f>'Hazard &amp; Exposure'!AL188</f>
        <v>7.7</v>
      </c>
      <c r="J186" s="85">
        <f>'Hazard &amp; Exposure'!AM188</f>
        <v>7.5</v>
      </c>
      <c r="K186" s="85">
        <f>'Hazard &amp; Exposure'!AN188</f>
        <v>7.2</v>
      </c>
      <c r="L186" s="85">
        <f>'Hazard &amp; Exposure'!AO188</f>
        <v>7.7</v>
      </c>
      <c r="M186" s="85">
        <f>'Hazard &amp; Exposure'!AP188</f>
        <v>8.4</v>
      </c>
      <c r="N186" s="85">
        <f>'Hazard &amp; Exposure'!AS188</f>
        <v>4.2</v>
      </c>
      <c r="O186" s="85">
        <f>'Hazard &amp; Exposure'!CV188</f>
        <v>4.0999999999999996</v>
      </c>
      <c r="P186" s="79">
        <f>'Hazard &amp; Exposure'!CZ188</f>
        <v>0.3</v>
      </c>
      <c r="Q186" s="85">
        <f>'Hazard &amp; Exposure'!CX188</f>
        <v>0.5</v>
      </c>
      <c r="R186" s="85">
        <f>'Hazard &amp; Exposure'!CY188</f>
        <v>0</v>
      </c>
      <c r="S186" s="79">
        <f t="shared" si="41"/>
        <v>3.2</v>
      </c>
      <c r="T186" s="79">
        <f>Vulnerability!O188</f>
        <v>0.8</v>
      </c>
      <c r="U186" s="132">
        <f>Vulnerability!E188</f>
        <v>0</v>
      </c>
      <c r="V186" s="132">
        <f>Vulnerability!H188</f>
        <v>3.1</v>
      </c>
      <c r="W186" s="132">
        <f>Vulnerability!N188</f>
        <v>0</v>
      </c>
      <c r="X186" s="79">
        <f>Vulnerability!AM188</f>
        <v>5.0999999999999996</v>
      </c>
      <c r="Y186" s="132">
        <f>Vulnerability!T188</f>
        <v>7.8</v>
      </c>
      <c r="Z186" s="131">
        <f>Vulnerability!AB188</f>
        <v>0.2</v>
      </c>
      <c r="AA186" s="131">
        <f>Vulnerability!AE188</f>
        <v>0.3</v>
      </c>
      <c r="AB186" s="131">
        <f>Vulnerability!AH188</f>
        <v>0</v>
      </c>
      <c r="AC186" s="131">
        <f>Vulnerability!AK188</f>
        <v>0</v>
      </c>
      <c r="AD186" s="132">
        <f>Vulnerability!AL188</f>
        <v>0.1</v>
      </c>
      <c r="AE186" s="79">
        <f t="shared" si="42"/>
        <v>2</v>
      </c>
      <c r="AF186" s="79">
        <f>'Lack of Coping Capacity'!H188</f>
        <v>2.9</v>
      </c>
      <c r="AG186" s="137">
        <f>'Lack of Coping Capacity'!D188</f>
        <v>3</v>
      </c>
      <c r="AH186" s="137">
        <f>'Lack of Coping Capacity'!G188</f>
        <v>2.8</v>
      </c>
      <c r="AI186" s="79">
        <f>'Lack of Coping Capacity'!AA188</f>
        <v>1.1000000000000001</v>
      </c>
      <c r="AJ186" s="137">
        <f>'Lack of Coping Capacity'!M188</f>
        <v>1.8</v>
      </c>
      <c r="AK186" s="137">
        <f>'Lack of Coping Capacity'!R188</f>
        <v>0.9</v>
      </c>
      <c r="AL186" s="137">
        <f>'Lack of Coping Capacity'!Z188</f>
        <v>0.7</v>
      </c>
      <c r="AM186" s="82">
        <f>'Imputed and missing data hidden'!BU184</f>
        <v>9</v>
      </c>
      <c r="AN186" s="83">
        <f t="shared" si="43"/>
        <v>0.17647058823529413</v>
      </c>
      <c r="AO186" s="82" t="str">
        <f t="shared" si="44"/>
        <v/>
      </c>
      <c r="AP186" s="84">
        <f>'Indicator Date hidden2'!BV185</f>
        <v>0.21311475409836064</v>
      </c>
    </row>
    <row r="187" spans="1:42">
      <c r="A187" s="77" t="str">
        <f>'Indicator Data'!A189</f>
        <v>Uruguay</v>
      </c>
      <c r="B187" s="77" t="str">
        <f>'Indicator Data'!B189</f>
        <v>URY</v>
      </c>
      <c r="C187" s="79">
        <f t="shared" si="38"/>
        <v>2.2999999999999998</v>
      </c>
      <c r="D187" s="79" t="str">
        <f t="shared" si="37"/>
        <v>Low</v>
      </c>
      <c r="E187" s="80">
        <f t="shared" si="39"/>
        <v>152</v>
      </c>
      <c r="F187" s="81">
        <f>VLOOKUP($B187,'Lack of Reliability Index'!$A$2:$H$192,8,FALSE)</f>
        <v>3.4448087431693999</v>
      </c>
      <c r="G187" s="79">
        <f t="shared" si="40"/>
        <v>1.3</v>
      </c>
      <c r="H187" s="79">
        <f>'Hazard &amp; Exposure'!CW189</f>
        <v>2.2999999999999998</v>
      </c>
      <c r="I187" s="85">
        <f>'Hazard &amp; Exposure'!AL189</f>
        <v>0.1</v>
      </c>
      <c r="J187" s="85">
        <f>'Hazard &amp; Exposure'!AM189</f>
        <v>3.9</v>
      </c>
      <c r="K187" s="85">
        <f>'Hazard &amp; Exposure'!AN189</f>
        <v>0</v>
      </c>
      <c r="L187" s="85">
        <f>'Hazard &amp; Exposure'!AO189</f>
        <v>0</v>
      </c>
      <c r="M187" s="85">
        <f>'Hazard &amp; Exposure'!AP189</f>
        <v>3.8</v>
      </c>
      <c r="N187" s="85">
        <f>'Hazard &amp; Exposure'!AS189</f>
        <v>3.8</v>
      </c>
      <c r="O187" s="85">
        <f>'Hazard &amp; Exposure'!CV189</f>
        <v>3</v>
      </c>
      <c r="P187" s="79">
        <f>'Hazard &amp; Exposure'!CZ189</f>
        <v>0.1</v>
      </c>
      <c r="Q187" s="85">
        <f>'Hazard &amp; Exposure'!CX189</f>
        <v>0.1</v>
      </c>
      <c r="R187" s="85">
        <f>'Hazard &amp; Exposure'!CY189</f>
        <v>0</v>
      </c>
      <c r="S187" s="79">
        <f t="shared" si="41"/>
        <v>3.9</v>
      </c>
      <c r="T187" s="79">
        <f>Vulnerability!O189</f>
        <v>1.6</v>
      </c>
      <c r="U187" s="132">
        <f>Vulnerability!E189</f>
        <v>1.4</v>
      </c>
      <c r="V187" s="132">
        <f>Vulnerability!H189</f>
        <v>3.6</v>
      </c>
      <c r="W187" s="132">
        <f>Vulnerability!N189</f>
        <v>0.1</v>
      </c>
      <c r="X187" s="79">
        <f>Vulnerability!AM189</f>
        <v>5.7</v>
      </c>
      <c r="Y187" s="132">
        <f>Vulnerability!T189</f>
        <v>6.1</v>
      </c>
      <c r="Z187" s="131">
        <f>Vulnerability!AB189</f>
        <v>0.7</v>
      </c>
      <c r="AA187" s="131">
        <f>Vulnerability!AE189</f>
        <v>0.5</v>
      </c>
      <c r="AB187" s="131">
        <f>Vulnerability!AH189</f>
        <v>10</v>
      </c>
      <c r="AC187" s="131">
        <f>Vulnerability!AK189</f>
        <v>1.2</v>
      </c>
      <c r="AD187" s="132">
        <f>Vulnerability!AL189</f>
        <v>5.2</v>
      </c>
      <c r="AE187" s="79">
        <f t="shared" si="42"/>
        <v>2.5</v>
      </c>
      <c r="AF187" s="79">
        <f>'Lack of Coping Capacity'!H189</f>
        <v>3.5</v>
      </c>
      <c r="AG187" s="137">
        <f>'Lack of Coping Capacity'!D189</f>
        <v>4</v>
      </c>
      <c r="AH187" s="137">
        <f>'Lack of Coping Capacity'!G189</f>
        <v>3</v>
      </c>
      <c r="AI187" s="79">
        <f>'Lack of Coping Capacity'!AA189</f>
        <v>1.4</v>
      </c>
      <c r="AJ187" s="137">
        <f>'Lack of Coping Capacity'!M189</f>
        <v>1.1000000000000001</v>
      </c>
      <c r="AK187" s="137">
        <f>'Lack of Coping Capacity'!R189</f>
        <v>2.4</v>
      </c>
      <c r="AL187" s="137">
        <f>'Lack of Coping Capacity'!Z189</f>
        <v>0.8</v>
      </c>
      <c r="AM187" s="82">
        <f>'Imputed and missing data hidden'!BU185</f>
        <v>8</v>
      </c>
      <c r="AN187" s="83">
        <f t="shared" si="43"/>
        <v>0.15686274509803921</v>
      </c>
      <c r="AO187" s="82" t="str">
        <f t="shared" si="44"/>
        <v/>
      </c>
      <c r="AP187" s="84">
        <f>'Indicator Date hidden2'!BV186</f>
        <v>0.24590163934426229</v>
      </c>
    </row>
    <row r="188" spans="1:42">
      <c r="A188" s="77" t="str">
        <f>'Indicator Data'!A190</f>
        <v>Uzbekistan</v>
      </c>
      <c r="B188" s="77" t="str">
        <f>'Indicator Data'!B190</f>
        <v>UZB</v>
      </c>
      <c r="C188" s="79">
        <f t="shared" si="38"/>
        <v>3</v>
      </c>
      <c r="D188" s="79" t="str">
        <f t="shared" si="37"/>
        <v>Low</v>
      </c>
      <c r="E188" s="80">
        <f t="shared" si="39"/>
        <v>109</v>
      </c>
      <c r="F188" s="81">
        <f>VLOOKUP($B188,'Lack of Reliability Index'!$A$2:$H$192,8,FALSE)</f>
        <v>3.8527363184079597</v>
      </c>
      <c r="G188" s="79">
        <f t="shared" si="40"/>
        <v>2.9</v>
      </c>
      <c r="H188" s="79">
        <f>'Hazard &amp; Exposure'!CW190</f>
        <v>4.9000000000000004</v>
      </c>
      <c r="I188" s="85">
        <f>'Hazard &amp; Exposure'!AL190</f>
        <v>7</v>
      </c>
      <c r="J188" s="85">
        <f>'Hazard &amp; Exposure'!AM190</f>
        <v>8.3000000000000007</v>
      </c>
      <c r="K188" s="85">
        <f>'Hazard &amp; Exposure'!AN190</f>
        <v>0</v>
      </c>
      <c r="L188" s="85">
        <f>'Hazard &amp; Exposure'!AO190</f>
        <v>0</v>
      </c>
      <c r="M188" s="85">
        <f>'Hazard &amp; Exposure'!AP190</f>
        <v>0</v>
      </c>
      <c r="N188" s="85">
        <f>'Hazard &amp; Exposure'!AS190</f>
        <v>6.6</v>
      </c>
      <c r="O188" s="85">
        <f>'Hazard &amp; Exposure'!CV190</f>
        <v>6.3</v>
      </c>
      <c r="P188" s="79">
        <f>'Hazard &amp; Exposure'!CZ190</f>
        <v>0.3</v>
      </c>
      <c r="Q188" s="85">
        <f>'Hazard &amp; Exposure'!CX190</f>
        <v>0.6</v>
      </c>
      <c r="R188" s="85">
        <f>'Hazard &amp; Exposure'!CY190</f>
        <v>0</v>
      </c>
      <c r="S188" s="79">
        <f t="shared" si="41"/>
        <v>2.7</v>
      </c>
      <c r="T188" s="79">
        <f>Vulnerability!O190</f>
        <v>2.9</v>
      </c>
      <c r="U188" s="132">
        <f>Vulnerability!E190</f>
        <v>3.2</v>
      </c>
      <c r="V188" s="132">
        <f>Vulnerability!H190</f>
        <v>2.4</v>
      </c>
      <c r="W188" s="132">
        <f>Vulnerability!N190</f>
        <v>2.9</v>
      </c>
      <c r="X188" s="79">
        <f>Vulnerability!AM190</f>
        <v>2.5</v>
      </c>
      <c r="Y188" s="132">
        <f>Vulnerability!T190</f>
        <v>4.0999999999999996</v>
      </c>
      <c r="Z188" s="131">
        <f>Vulnerability!AB190</f>
        <v>0.5</v>
      </c>
      <c r="AA188" s="131">
        <f>Vulnerability!AE190</f>
        <v>0.7</v>
      </c>
      <c r="AB188" s="131">
        <f>Vulnerability!AH190</f>
        <v>0</v>
      </c>
      <c r="AC188" s="131">
        <f>Vulnerability!AK190</f>
        <v>0.7</v>
      </c>
      <c r="AD188" s="132">
        <f>Vulnerability!AL190</f>
        <v>0.5</v>
      </c>
      <c r="AE188" s="79">
        <f t="shared" si="42"/>
        <v>3.6</v>
      </c>
      <c r="AF188" s="79">
        <f>'Lack of Coping Capacity'!H190</f>
        <v>4.4000000000000004</v>
      </c>
      <c r="AG188" s="137">
        <f>'Lack of Coping Capacity'!D190</f>
        <v>2.6</v>
      </c>
      <c r="AH188" s="137">
        <f>'Lack of Coping Capacity'!G190</f>
        <v>6.2</v>
      </c>
      <c r="AI188" s="79">
        <f>'Lack of Coping Capacity'!AA190</f>
        <v>2.7</v>
      </c>
      <c r="AJ188" s="137">
        <f>'Lack of Coping Capacity'!M190</f>
        <v>1.8</v>
      </c>
      <c r="AK188" s="137">
        <f>'Lack of Coping Capacity'!R190</f>
        <v>3.1</v>
      </c>
      <c r="AL188" s="137">
        <f>'Lack of Coping Capacity'!Z190</f>
        <v>3.1</v>
      </c>
      <c r="AM188" s="82">
        <f>'Imputed and missing data hidden'!BU186</f>
        <v>4</v>
      </c>
      <c r="AN188" s="83">
        <f t="shared" si="43"/>
        <v>7.8431372549019607E-2</v>
      </c>
      <c r="AO188" s="82" t="str">
        <f t="shared" si="44"/>
        <v/>
      </c>
      <c r="AP188" s="84">
        <f>'Indicator Date hidden2'!BV187</f>
        <v>0.52238805970149249</v>
      </c>
    </row>
    <row r="189" spans="1:42">
      <c r="A189" s="77" t="str">
        <f>'Indicator Data'!A191</f>
        <v>Vanuatu</v>
      </c>
      <c r="B189" s="77" t="str">
        <f>'Indicator Data'!B191</f>
        <v>VUT</v>
      </c>
      <c r="C189" s="79">
        <f t="shared" si="38"/>
        <v>4.0999999999999996</v>
      </c>
      <c r="D189" s="79" t="str">
        <f t="shared" si="37"/>
        <v>Medium</v>
      </c>
      <c r="E189" s="80">
        <f t="shared" si="39"/>
        <v>65</v>
      </c>
      <c r="F189" s="81">
        <f>VLOOKUP($B189,'Lack of Reliability Index'!$A$2:$H$192,8,FALSE)</f>
        <v>6.1333333333333329</v>
      </c>
      <c r="G189" s="79">
        <f t="shared" si="40"/>
        <v>2.9</v>
      </c>
      <c r="H189" s="79">
        <f>'Hazard &amp; Exposure'!CW191</f>
        <v>5.0999999999999996</v>
      </c>
      <c r="I189" s="85">
        <f>'Hazard &amp; Exposure'!AL191</f>
        <v>6.2</v>
      </c>
      <c r="J189" s="85">
        <f>'Hazard &amp; Exposure'!AM191</f>
        <v>0</v>
      </c>
      <c r="K189" s="85">
        <f>'Hazard &amp; Exposure'!AN191</f>
        <v>7</v>
      </c>
      <c r="L189" s="85">
        <f>'Hazard &amp; Exposure'!AO191</f>
        <v>6.4</v>
      </c>
      <c r="M189" s="85">
        <f>'Hazard &amp; Exposure'!AP191</f>
        <v>4.9000000000000004</v>
      </c>
      <c r="N189" s="85">
        <f>'Hazard &amp; Exposure'!AS191</f>
        <v>5</v>
      </c>
      <c r="O189" s="85">
        <f>'Hazard &amp; Exposure'!CV191</f>
        <v>4.3</v>
      </c>
      <c r="P189" s="79">
        <f>'Hazard &amp; Exposure'!CZ191</f>
        <v>0</v>
      </c>
      <c r="Q189" s="85">
        <f>'Hazard &amp; Exposure'!CX191</f>
        <v>0</v>
      </c>
      <c r="R189" s="85">
        <f>'Hazard &amp; Exposure'!CY191</f>
        <v>0</v>
      </c>
      <c r="S189" s="79">
        <f t="shared" si="41"/>
        <v>4.3</v>
      </c>
      <c r="T189" s="79">
        <f>Vulnerability!O191</f>
        <v>5.2</v>
      </c>
      <c r="U189" s="132">
        <f>Vulnerability!E191</f>
        <v>5.7</v>
      </c>
      <c r="V189" s="132">
        <f>Vulnerability!H191</f>
        <v>1.8</v>
      </c>
      <c r="W189" s="132">
        <f>Vulnerability!N191</f>
        <v>7.4</v>
      </c>
      <c r="X189" s="79">
        <f>Vulnerability!AM191</f>
        <v>3.3</v>
      </c>
      <c r="Y189" s="132">
        <f>Vulnerability!T191</f>
        <v>0</v>
      </c>
      <c r="Z189" s="131">
        <f>Vulnerability!AB191</f>
        <v>1.3</v>
      </c>
      <c r="AA189" s="131">
        <f>Vulnerability!AE191</f>
        <v>2</v>
      </c>
      <c r="AB189" s="131">
        <f>Vulnerability!AH191</f>
        <v>10</v>
      </c>
      <c r="AC189" s="131">
        <f>Vulnerability!AK191</f>
        <v>1.9</v>
      </c>
      <c r="AD189" s="132">
        <f>Vulnerability!AL191</f>
        <v>5.6</v>
      </c>
      <c r="AE189" s="79">
        <f t="shared" si="42"/>
        <v>5.5</v>
      </c>
      <c r="AF189" s="79">
        <f>'Lack of Coping Capacity'!H191</f>
        <v>5.6</v>
      </c>
      <c r="AG189" s="137">
        <f>'Lack of Coping Capacity'!D191</f>
        <v>5.4</v>
      </c>
      <c r="AH189" s="137">
        <f>'Lack of Coping Capacity'!G191</f>
        <v>5.7</v>
      </c>
      <c r="AI189" s="79">
        <f>'Lack of Coping Capacity'!AA191</f>
        <v>5.4</v>
      </c>
      <c r="AJ189" s="137">
        <f>'Lack of Coping Capacity'!M191</f>
        <v>3.7</v>
      </c>
      <c r="AK189" s="137">
        <f>'Lack of Coping Capacity'!R191</f>
        <v>5.6</v>
      </c>
      <c r="AL189" s="137">
        <f>'Lack of Coping Capacity'!Z191</f>
        <v>7</v>
      </c>
      <c r="AM189" s="82">
        <f>'Imputed and missing data hidden'!BU187</f>
        <v>8</v>
      </c>
      <c r="AN189" s="83">
        <f t="shared" si="43"/>
        <v>0.15686274509803921</v>
      </c>
      <c r="AO189" s="82" t="str">
        <f t="shared" si="44"/>
        <v/>
      </c>
      <c r="AP189" s="84">
        <f>'Indicator Date hidden2'!BV188</f>
        <v>0.81666666666666665</v>
      </c>
    </row>
    <row r="190" spans="1:42">
      <c r="A190" s="77" t="str">
        <f>'Indicator Data'!A192</f>
        <v>Venezuela</v>
      </c>
      <c r="B190" s="77" t="str">
        <f>'Indicator Data'!B192</f>
        <v>VEN</v>
      </c>
      <c r="C190" s="79">
        <f t="shared" si="38"/>
        <v>5.6</v>
      </c>
      <c r="D190" s="79" t="str">
        <f t="shared" si="37"/>
        <v>High</v>
      </c>
      <c r="E190" s="80">
        <f t="shared" si="39"/>
        <v>28</v>
      </c>
      <c r="F190" s="81">
        <f>VLOOKUP($B190,'Lack of Reliability Index'!$A$2:$H$192,8,FALSE)</f>
        <v>3.9356321839080461</v>
      </c>
      <c r="G190" s="79">
        <f t="shared" si="40"/>
        <v>5.5</v>
      </c>
      <c r="H190" s="79">
        <f>'Hazard &amp; Exposure'!CW192</f>
        <v>5.9</v>
      </c>
      <c r="I190" s="85">
        <f>'Hazard &amp; Exposure'!AL192</f>
        <v>8.1</v>
      </c>
      <c r="J190" s="85">
        <f>'Hazard &amp; Exposure'!AM192</f>
        <v>5.7</v>
      </c>
      <c r="K190" s="85">
        <f>'Hazard &amp; Exposure'!AN192</f>
        <v>5.4</v>
      </c>
      <c r="L190" s="85">
        <f>'Hazard &amp; Exposure'!AO192</f>
        <v>5.6</v>
      </c>
      <c r="M190" s="85">
        <f>'Hazard &amp; Exposure'!AP192</f>
        <v>6.7</v>
      </c>
      <c r="N190" s="85">
        <f>'Hazard &amp; Exposure'!AS192</f>
        <v>1.9</v>
      </c>
      <c r="O190" s="85">
        <f>'Hazard &amp; Exposure'!CV192</f>
        <v>6</v>
      </c>
      <c r="P190" s="79">
        <f>'Hazard &amp; Exposure'!CZ192</f>
        <v>5.0999999999999996</v>
      </c>
      <c r="Q190" s="85">
        <f>'Hazard &amp; Exposure'!CX192</f>
        <v>6.5</v>
      </c>
      <c r="R190" s="85">
        <f>'Hazard &amp; Exposure'!CY192</f>
        <v>3.4</v>
      </c>
      <c r="S190" s="79">
        <f t="shared" si="41"/>
        <v>6.4</v>
      </c>
      <c r="T190" s="79">
        <f>Vulnerability!O192</f>
        <v>4</v>
      </c>
      <c r="U190" s="132">
        <f>Vulnerability!E192</f>
        <v>4</v>
      </c>
      <c r="V190" s="132">
        <f>Vulnerability!H192</f>
        <v>6.9</v>
      </c>
      <c r="W190" s="132">
        <f>Vulnerability!N192</f>
        <v>0.9</v>
      </c>
      <c r="X190" s="79">
        <f>Vulnerability!AM192</f>
        <v>8</v>
      </c>
      <c r="Y190" s="132">
        <f>Vulnerability!T192</f>
        <v>10</v>
      </c>
      <c r="Z190" s="131">
        <f>Vulnerability!AB192</f>
        <v>1.3</v>
      </c>
      <c r="AA190" s="131">
        <f>Vulnerability!AE192</f>
        <v>1.9</v>
      </c>
      <c r="AB190" s="131">
        <f>Vulnerability!AH192</f>
        <v>0.2</v>
      </c>
      <c r="AC190" s="131">
        <f>Vulnerability!AK192</f>
        <v>5.5</v>
      </c>
      <c r="AD190" s="132">
        <f>Vulnerability!AL192</f>
        <v>2.5</v>
      </c>
      <c r="AE190" s="79">
        <f t="shared" si="42"/>
        <v>5</v>
      </c>
      <c r="AF190" s="79">
        <f>'Lack of Coping Capacity'!H192</f>
        <v>5.6</v>
      </c>
      <c r="AG190" s="137">
        <f>'Lack of Coping Capacity'!D192</f>
        <v>2.5</v>
      </c>
      <c r="AH190" s="137">
        <f>'Lack of Coping Capacity'!G192</f>
        <v>8.6</v>
      </c>
      <c r="AI190" s="79">
        <f>'Lack of Coping Capacity'!AA192</f>
        <v>4.4000000000000004</v>
      </c>
      <c r="AJ190" s="137">
        <f>'Lack of Coping Capacity'!M192</f>
        <v>2.8</v>
      </c>
      <c r="AK190" s="137">
        <f>'Lack of Coping Capacity'!R192</f>
        <v>3.6</v>
      </c>
      <c r="AL190" s="137">
        <f>'Lack of Coping Capacity'!Z192</f>
        <v>6.9</v>
      </c>
      <c r="AM190" s="82">
        <f>'Imputed and missing data hidden'!BU188</f>
        <v>12</v>
      </c>
      <c r="AN190" s="83">
        <f t="shared" si="43"/>
        <v>0.23529411764705882</v>
      </c>
      <c r="AO190" s="82" t="str">
        <f t="shared" si="44"/>
        <v/>
      </c>
      <c r="AP190" s="84">
        <f>'Indicator Date hidden2'!BV189</f>
        <v>0.13793103448275862</v>
      </c>
    </row>
    <row r="191" spans="1:42">
      <c r="A191" s="77" t="str">
        <f>'Indicator Data'!A193</f>
        <v>Viet Nam</v>
      </c>
      <c r="B191" s="77" t="str">
        <f>'Indicator Data'!B193</f>
        <v>VNM</v>
      </c>
      <c r="C191" s="79">
        <f t="shared" si="38"/>
        <v>3.7</v>
      </c>
      <c r="D191" s="79" t="str">
        <f t="shared" si="37"/>
        <v>Medium</v>
      </c>
      <c r="E191" s="80">
        <f t="shared" si="39"/>
        <v>79</v>
      </c>
      <c r="F191" s="81">
        <f>VLOOKUP($B191,'Lack of Reliability Index'!$A$2:$H$192,8,FALSE)</f>
        <v>1.6323232323232322</v>
      </c>
      <c r="G191" s="79">
        <f t="shared" si="40"/>
        <v>4.5999999999999996</v>
      </c>
      <c r="H191" s="79">
        <f>'Hazard &amp; Exposure'!CW193</f>
        <v>7.3</v>
      </c>
      <c r="I191" s="85">
        <f>'Hazard &amp; Exposure'!AL193</f>
        <v>3.5</v>
      </c>
      <c r="J191" s="85">
        <f>'Hazard &amp; Exposure'!AM193</f>
        <v>9.9</v>
      </c>
      <c r="K191" s="85">
        <f>'Hazard &amp; Exposure'!AN193</f>
        <v>5.9</v>
      </c>
      <c r="L191" s="85">
        <f>'Hazard &amp; Exposure'!AO193</f>
        <v>5.9</v>
      </c>
      <c r="M191" s="85">
        <f>'Hazard &amp; Exposure'!AP193</f>
        <v>9.6</v>
      </c>
      <c r="N191" s="85">
        <f>'Hazard &amp; Exposure'!AS193</f>
        <v>4.2</v>
      </c>
      <c r="O191" s="85">
        <f>'Hazard &amp; Exposure'!CV193</f>
        <v>6.9</v>
      </c>
      <c r="P191" s="79">
        <f>'Hazard &amp; Exposure'!CZ193</f>
        <v>0.1</v>
      </c>
      <c r="Q191" s="85">
        <f>'Hazard &amp; Exposure'!CX193</f>
        <v>0.2</v>
      </c>
      <c r="R191" s="85">
        <f>'Hazard &amp; Exposure'!CY193</f>
        <v>0</v>
      </c>
      <c r="S191" s="79">
        <f t="shared" si="41"/>
        <v>2.7</v>
      </c>
      <c r="T191" s="79">
        <f>Vulnerability!O193</f>
        <v>2.8</v>
      </c>
      <c r="U191" s="132">
        <f>Vulnerability!E193</f>
        <v>3.4</v>
      </c>
      <c r="V191" s="132">
        <f>Vulnerability!H193</f>
        <v>3.9</v>
      </c>
      <c r="W191" s="132">
        <f>Vulnerability!N193</f>
        <v>0.4</v>
      </c>
      <c r="X191" s="79">
        <f>Vulnerability!AM193</f>
        <v>2.5</v>
      </c>
      <c r="Y191" s="132">
        <f>Vulnerability!T193</f>
        <v>3.6</v>
      </c>
      <c r="Z191" s="131">
        <f>Vulnerability!AB193</f>
        <v>1.2</v>
      </c>
      <c r="AA191" s="131">
        <f>Vulnerability!AE193</f>
        <v>2.1</v>
      </c>
      <c r="AB191" s="131">
        <f>Vulnerability!AH193</f>
        <v>0.2</v>
      </c>
      <c r="AC191" s="131">
        <f>Vulnerability!AK193</f>
        <v>1.2</v>
      </c>
      <c r="AD191" s="132">
        <f>Vulnerability!AL193</f>
        <v>1.2</v>
      </c>
      <c r="AE191" s="79">
        <f t="shared" si="42"/>
        <v>4</v>
      </c>
      <c r="AF191" s="79">
        <f>'Lack of Coping Capacity'!H193</f>
        <v>4.8</v>
      </c>
      <c r="AG191" s="137">
        <f>'Lack of Coping Capacity'!D193</f>
        <v>4.2</v>
      </c>
      <c r="AH191" s="137">
        <f>'Lack of Coping Capacity'!G193</f>
        <v>5.3</v>
      </c>
      <c r="AI191" s="79">
        <f>'Lack of Coping Capacity'!AA193</f>
        <v>3.1</v>
      </c>
      <c r="AJ191" s="137">
        <f>'Lack of Coping Capacity'!M193</f>
        <v>1.5</v>
      </c>
      <c r="AK191" s="137">
        <f>'Lack of Coping Capacity'!R193</f>
        <v>3</v>
      </c>
      <c r="AL191" s="137">
        <f>'Lack of Coping Capacity'!Z193</f>
        <v>4.8</v>
      </c>
      <c r="AM191" s="82">
        <f>'Imputed and missing data hidden'!BU189</f>
        <v>4</v>
      </c>
      <c r="AN191" s="83">
        <f t="shared" si="43"/>
        <v>7.8431372549019607E-2</v>
      </c>
      <c r="AO191" s="82" t="str">
        <f t="shared" si="44"/>
        <v/>
      </c>
      <c r="AP191" s="84">
        <f>'Indicator Date hidden2'!BV190</f>
        <v>0.10606060606060606</v>
      </c>
    </row>
    <row r="192" spans="1:42">
      <c r="A192" s="77" t="str">
        <f>'Indicator Data'!A194</f>
        <v>Yemen</v>
      </c>
      <c r="B192" s="77" t="str">
        <f>'Indicator Data'!B194</f>
        <v>YEM</v>
      </c>
      <c r="C192" s="79">
        <f t="shared" si="38"/>
        <v>8</v>
      </c>
      <c r="D192" s="79" t="str">
        <f t="shared" si="37"/>
        <v>Very High</v>
      </c>
      <c r="E192" s="80">
        <f t="shared" si="39"/>
        <v>4</v>
      </c>
      <c r="F192" s="81">
        <f>VLOOKUP($B192,'Lack of Reliability Index'!$A$2:$H$192,8,FALSE)</f>
        <v>6.3333333333333339</v>
      </c>
      <c r="G192" s="79">
        <f t="shared" si="40"/>
        <v>7.8</v>
      </c>
      <c r="H192" s="79">
        <f>'Hazard &amp; Exposure'!CW194</f>
        <v>4.7</v>
      </c>
      <c r="I192" s="85">
        <f>'Hazard &amp; Exposure'!AL194</f>
        <v>1.7</v>
      </c>
      <c r="J192" s="85">
        <f>'Hazard &amp; Exposure'!AM194</f>
        <v>6</v>
      </c>
      <c r="K192" s="85">
        <f>'Hazard &amp; Exposure'!AN194</f>
        <v>3.6</v>
      </c>
      <c r="L192" s="85">
        <f>'Hazard &amp; Exposure'!AO194</f>
        <v>3.5</v>
      </c>
      <c r="M192" s="85">
        <f>'Hazard &amp; Exposure'!AP194</f>
        <v>4.8</v>
      </c>
      <c r="N192" s="85">
        <f>'Hazard &amp; Exposure'!AS194</f>
        <v>4.5999999999999996</v>
      </c>
      <c r="O192" s="85">
        <f>'Hazard &amp; Exposure'!CV194</f>
        <v>7.1</v>
      </c>
      <c r="P192" s="79">
        <f>'Hazard &amp; Exposure'!CZ194</f>
        <v>9.4</v>
      </c>
      <c r="Q192" s="85">
        <f>'Hazard &amp; Exposure'!CX194</f>
        <v>10</v>
      </c>
      <c r="R192" s="85">
        <f>'Hazard &amp; Exposure'!CY194</f>
        <v>8.5</v>
      </c>
      <c r="S192" s="79">
        <f t="shared" si="41"/>
        <v>8.4</v>
      </c>
      <c r="T192" s="79">
        <f>Vulnerability!O194</f>
        <v>8.1999999999999993</v>
      </c>
      <c r="U192" s="132">
        <f>Vulnerability!E194</f>
        <v>9.1999999999999993</v>
      </c>
      <c r="V192" s="132">
        <f>Vulnerability!H194</f>
        <v>6.5</v>
      </c>
      <c r="W192" s="132">
        <f>Vulnerability!N194</f>
        <v>7.8</v>
      </c>
      <c r="X192" s="79">
        <f>Vulnerability!AM194</f>
        <v>8.5</v>
      </c>
      <c r="Y192" s="132">
        <f>Vulnerability!T194</f>
        <v>10</v>
      </c>
      <c r="Z192" s="131">
        <f>Vulnerability!AB194</f>
        <v>1.2</v>
      </c>
      <c r="AA192" s="131">
        <f>Vulnerability!AE194</f>
        <v>6.1</v>
      </c>
      <c r="AB192" s="131">
        <f>Vulnerability!AH194</f>
        <v>0.8</v>
      </c>
      <c r="AC192" s="131">
        <f>Vulnerability!AK194</f>
        <v>8.6999999999999993</v>
      </c>
      <c r="AD192" s="132">
        <f>Vulnerability!AL194</f>
        <v>5.2</v>
      </c>
      <c r="AE192" s="79">
        <f t="shared" si="42"/>
        <v>7.9</v>
      </c>
      <c r="AF192" s="79">
        <f>'Lack of Coping Capacity'!H194</f>
        <v>8.8000000000000007</v>
      </c>
      <c r="AG192" s="137">
        <f>'Lack of Coping Capacity'!D194</f>
        <v>8.5</v>
      </c>
      <c r="AH192" s="137">
        <f>'Lack of Coping Capacity'!G194</f>
        <v>9</v>
      </c>
      <c r="AI192" s="79">
        <f>'Lack of Coping Capacity'!AA194</f>
        <v>6.6</v>
      </c>
      <c r="AJ192" s="137">
        <f>'Lack of Coping Capacity'!M194</f>
        <v>5.9</v>
      </c>
      <c r="AK192" s="137">
        <f>'Lack of Coping Capacity'!R194</f>
        <v>7.4</v>
      </c>
      <c r="AL192" s="137">
        <f>'Lack of Coping Capacity'!Z194</f>
        <v>6.6</v>
      </c>
      <c r="AM192" s="82">
        <f>'Imputed and missing data hidden'!BU190</f>
        <v>4</v>
      </c>
      <c r="AN192" s="83">
        <f t="shared" si="43"/>
        <v>7.8431372549019607E-2</v>
      </c>
      <c r="AO192" s="82" t="str">
        <f t="shared" si="44"/>
        <v>YES</v>
      </c>
      <c r="AP192" s="84">
        <f>'Indicator Date hidden2'!BV191</f>
        <v>0.85074626865671643</v>
      </c>
    </row>
    <row r="193" spans="1:42">
      <c r="A193" s="77" t="str">
        <f>'Indicator Data'!A195</f>
        <v>Zambia</v>
      </c>
      <c r="B193" s="77" t="str">
        <f>'Indicator Data'!B195</f>
        <v>ZMB</v>
      </c>
      <c r="C193" s="79">
        <f t="shared" si="38"/>
        <v>4</v>
      </c>
      <c r="D193" s="79" t="str">
        <f t="shared" si="37"/>
        <v>Medium</v>
      </c>
      <c r="E193" s="80">
        <f t="shared" si="39"/>
        <v>71</v>
      </c>
      <c r="F193" s="81">
        <f>VLOOKUP($B193,'Lack of Reliability Index'!$A$2:$H$192,8,FALSE)</f>
        <v>1.1594202898550723</v>
      </c>
      <c r="G193" s="79">
        <f t="shared" si="40"/>
        <v>1.7</v>
      </c>
      <c r="H193" s="79">
        <f>'Hazard &amp; Exposure'!CW195</f>
        <v>3</v>
      </c>
      <c r="I193" s="85">
        <f>'Hazard &amp; Exposure'!AL195</f>
        <v>2.5</v>
      </c>
      <c r="J193" s="85">
        <f>'Hazard &amp; Exposure'!AM195</f>
        <v>4.8</v>
      </c>
      <c r="K193" s="85">
        <f>'Hazard &amp; Exposure'!AN195</f>
        <v>0</v>
      </c>
      <c r="L193" s="85">
        <f>'Hazard &amp; Exposure'!AO195</f>
        <v>0</v>
      </c>
      <c r="M193" s="85">
        <f>'Hazard &amp; Exposure'!AP195</f>
        <v>0</v>
      </c>
      <c r="N193" s="85">
        <f>'Hazard &amp; Exposure'!AS195</f>
        <v>4.5</v>
      </c>
      <c r="O193" s="85">
        <f>'Hazard &amp; Exposure'!CV195</f>
        <v>6.5</v>
      </c>
      <c r="P193" s="79">
        <f>'Hazard &amp; Exposure'!CZ195</f>
        <v>0.1</v>
      </c>
      <c r="Q193" s="85">
        <f>'Hazard &amp; Exposure'!CX195</f>
        <v>0.2</v>
      </c>
      <c r="R193" s="85">
        <f>'Hazard &amp; Exposure'!CY195</f>
        <v>0</v>
      </c>
      <c r="S193" s="79">
        <f t="shared" si="41"/>
        <v>6.6</v>
      </c>
      <c r="T193" s="79">
        <f>Vulnerability!O195</f>
        <v>6.3</v>
      </c>
      <c r="U193" s="132">
        <f>Vulnerability!E195</f>
        <v>7.9</v>
      </c>
      <c r="V193" s="132">
        <f>Vulnerability!H195</f>
        <v>6.8</v>
      </c>
      <c r="W193" s="132">
        <f>Vulnerability!N195</f>
        <v>2.5</v>
      </c>
      <c r="X193" s="79">
        <f>Vulnerability!AM195</f>
        <v>6.8</v>
      </c>
      <c r="Y193" s="132">
        <f>Vulnerability!T195</f>
        <v>5.6</v>
      </c>
      <c r="Z193" s="131">
        <f>Vulnerability!AB195</f>
        <v>5.9</v>
      </c>
      <c r="AA193" s="131">
        <f>Vulnerability!AE195</f>
        <v>3.5</v>
      </c>
      <c r="AB193" s="131">
        <f>Vulnerability!AH195</f>
        <v>10</v>
      </c>
      <c r="AC193" s="131">
        <f>Vulnerability!AK195</f>
        <v>8.5</v>
      </c>
      <c r="AD193" s="132">
        <f>Vulnerability!AL195</f>
        <v>7.8</v>
      </c>
      <c r="AE193" s="79">
        <f t="shared" si="42"/>
        <v>5.6</v>
      </c>
      <c r="AF193" s="79">
        <f>'Lack of Coping Capacity'!H195</f>
        <v>4.9000000000000004</v>
      </c>
      <c r="AG193" s="137">
        <f>'Lack of Coping Capacity'!D195</f>
        <v>3.5</v>
      </c>
      <c r="AH193" s="137">
        <f>'Lack of Coping Capacity'!G195</f>
        <v>6.3</v>
      </c>
      <c r="AI193" s="79">
        <f>'Lack of Coping Capacity'!AA195</f>
        <v>6.3</v>
      </c>
      <c r="AJ193" s="137">
        <f>'Lack of Coping Capacity'!M195</f>
        <v>5.2</v>
      </c>
      <c r="AK193" s="137">
        <f>'Lack of Coping Capacity'!R195</f>
        <v>7.7</v>
      </c>
      <c r="AL193" s="137">
        <f>'Lack of Coping Capacity'!Z195</f>
        <v>5.9</v>
      </c>
      <c r="AM193" s="82">
        <f>'Imputed and missing data hidden'!BU191</f>
        <v>0</v>
      </c>
      <c r="AN193" s="83">
        <f t="shared" si="43"/>
        <v>0</v>
      </c>
      <c r="AO193" s="82" t="str">
        <f t="shared" si="44"/>
        <v/>
      </c>
      <c r="AP193" s="84">
        <f>'Indicator Date hidden2'!BV192</f>
        <v>0.21739130434782608</v>
      </c>
    </row>
    <row r="194" spans="1:42">
      <c r="A194" s="77" t="str">
        <f>'Indicator Data'!A196</f>
        <v>Zimbabwe</v>
      </c>
      <c r="B194" s="77" t="str">
        <f>'Indicator Data'!B196</f>
        <v>ZWE</v>
      </c>
      <c r="C194" s="79">
        <f t="shared" si="38"/>
        <v>4.4000000000000004</v>
      </c>
      <c r="D194" s="79" t="str">
        <f t="shared" si="37"/>
        <v>Medium</v>
      </c>
      <c r="E194" s="80">
        <f t="shared" si="39"/>
        <v>51</v>
      </c>
      <c r="F194" s="81">
        <f>VLOOKUP($B194,'Lack of Reliability Index'!$A$2:$H$192,8,FALSE)</f>
        <v>0.76190476190476275</v>
      </c>
      <c r="G194" s="79">
        <f t="shared" si="40"/>
        <v>2.2999999999999998</v>
      </c>
      <c r="H194" s="79">
        <f>'Hazard &amp; Exposure'!CW196</f>
        <v>4</v>
      </c>
      <c r="I194" s="85">
        <f>'Hazard &amp; Exposure'!AL196</f>
        <v>1.8</v>
      </c>
      <c r="J194" s="85">
        <f>'Hazard &amp; Exposure'!AM196</f>
        <v>3.6</v>
      </c>
      <c r="K194" s="85">
        <f>'Hazard &amp; Exposure'!AN196</f>
        <v>0</v>
      </c>
      <c r="L194" s="85">
        <f>'Hazard &amp; Exposure'!AO196</f>
        <v>0</v>
      </c>
      <c r="M194" s="85">
        <f>'Hazard &amp; Exposure'!AP196</f>
        <v>0</v>
      </c>
      <c r="N194" s="85">
        <f>'Hazard &amp; Exposure'!AS196</f>
        <v>9.4</v>
      </c>
      <c r="O194" s="85">
        <f>'Hazard &amp; Exposure'!CV196</f>
        <v>5.3</v>
      </c>
      <c r="P194" s="79">
        <f>'Hazard &amp; Exposure'!CZ196</f>
        <v>0.3</v>
      </c>
      <c r="Q194" s="85">
        <f>'Hazard &amp; Exposure'!CX196</f>
        <v>0.5</v>
      </c>
      <c r="R194" s="85">
        <f>'Hazard &amp; Exposure'!CY196</f>
        <v>0</v>
      </c>
      <c r="S194" s="79">
        <f t="shared" si="41"/>
        <v>6.2</v>
      </c>
      <c r="T194" s="79">
        <f>Vulnerability!O196</f>
        <v>6</v>
      </c>
      <c r="U194" s="132">
        <f>Vulnerability!E196</f>
        <v>7.3</v>
      </c>
      <c r="V194" s="132">
        <f>Vulnerability!H196</f>
        <v>6.6</v>
      </c>
      <c r="W194" s="132">
        <f>Vulnerability!N196</f>
        <v>2.7</v>
      </c>
      <c r="X194" s="79">
        <f>Vulnerability!AM196</f>
        <v>6.3</v>
      </c>
      <c r="Y194" s="132">
        <f>Vulnerability!T196</f>
        <v>4.0999999999999996</v>
      </c>
      <c r="Z194" s="131">
        <f>Vulnerability!AB196</f>
        <v>4.5</v>
      </c>
      <c r="AA194" s="131">
        <f>Vulnerability!AE196</f>
        <v>3</v>
      </c>
      <c r="AB194" s="131">
        <f>Vulnerability!AH196</f>
        <v>10</v>
      </c>
      <c r="AC194" s="131">
        <f>Vulnerability!AK196</f>
        <v>9</v>
      </c>
      <c r="AD194" s="132">
        <f>Vulnerability!AL196</f>
        <v>7.8</v>
      </c>
      <c r="AE194" s="79">
        <f t="shared" si="42"/>
        <v>5.8</v>
      </c>
      <c r="AF194" s="79">
        <f>'Lack of Coping Capacity'!H196</f>
        <v>5.0999999999999996</v>
      </c>
      <c r="AG194" s="137">
        <f>'Lack of Coping Capacity'!D196</f>
        <v>2.6</v>
      </c>
      <c r="AH194" s="137">
        <f>'Lack of Coping Capacity'!G196</f>
        <v>7.6</v>
      </c>
      <c r="AI194" s="79">
        <f>'Lack of Coping Capacity'!AA196</f>
        <v>6.4</v>
      </c>
      <c r="AJ194" s="137">
        <f>'Lack of Coping Capacity'!M196</f>
        <v>4.9000000000000004</v>
      </c>
      <c r="AK194" s="137">
        <f>'Lack of Coping Capacity'!R196</f>
        <v>7.9</v>
      </c>
      <c r="AL194" s="137">
        <f>'Lack of Coping Capacity'!Z196</f>
        <v>6.4</v>
      </c>
      <c r="AM194" s="82">
        <f>'Imputed and missing data hidden'!BU192</f>
        <v>0</v>
      </c>
      <c r="AN194" s="83">
        <f t="shared" si="43"/>
        <v>0</v>
      </c>
      <c r="AO194" s="82" t="str">
        <f t="shared" si="44"/>
        <v/>
      </c>
      <c r="AP194" s="84">
        <f>'Indicator Date hidden2'!BV193</f>
        <v>0.14285714285714285</v>
      </c>
    </row>
  </sheetData>
  <autoFilter ref="A3:AP194">
    <sortState ref="A4:AP194">
      <sortCondition ref="A3"/>
    </sortState>
  </autoFilter>
  <conditionalFormatting sqref="C4:C194">
    <cfRule type="cellIs" dxfId="56" priority="1" stopIfTrue="1" operator="between">
      <formula>6.9</formula>
      <formula>10</formula>
    </cfRule>
    <cfRule type="cellIs" dxfId="55" priority="2" stopIfTrue="1" operator="between">
      <formula>5.1</formula>
      <formula>6.8</formula>
    </cfRule>
    <cfRule type="cellIs" dxfId="54" priority="3" stopIfTrue="1" operator="between">
      <formula>3.2</formula>
      <formula>5</formula>
    </cfRule>
    <cfRule type="cellIs" dxfId="53" priority="4" stopIfTrue="1" operator="between">
      <formula>2.2</formula>
      <formula>3.1</formula>
    </cfRule>
    <cfRule type="cellIs" dxfId="52" priority="5" stopIfTrue="1" operator="between">
      <formula>0</formula>
      <formula>2.1</formula>
    </cfRule>
  </conditionalFormatting>
  <conditionalFormatting sqref="D4:D194">
    <cfRule type="cellIs" dxfId="51" priority="46" stopIfTrue="1" operator="equal">
      <formula>"Very Low"</formula>
    </cfRule>
    <cfRule type="cellIs" dxfId="50" priority="45" stopIfTrue="1" operator="equal">
      <formula>"Low"</formula>
    </cfRule>
    <cfRule type="cellIs" dxfId="49" priority="30" stopIfTrue="1" operator="equal">
      <formula>"Very High"</formula>
    </cfRule>
    <cfRule type="cellIs" dxfId="48" priority="44" stopIfTrue="1" operator="equal">
      <formula>"Medium"</formula>
    </cfRule>
    <cfRule type="cellIs" dxfId="47" priority="43" stopIfTrue="1" operator="equal">
      <formula>"High"</formula>
    </cfRule>
  </conditionalFormatting>
  <conditionalFormatting sqref="F4:F194">
    <cfRule type="dataBar" priority="6">
      <dataBar>
        <cfvo type="min"/>
        <cfvo type="max"/>
        <color rgb="FF90A1AE"/>
      </dataBar>
      <extLst>
        <ext xmlns:x14="http://schemas.microsoft.com/office/spreadsheetml/2009/9/main" uri="{B025F937-C7B1-47D3-B67F-A62EFF666E3E}">
          <x14:id>{1607D26C-1C35-4BFD-AF52-CE16E2631969}</x14:id>
        </ext>
      </extLst>
    </cfRule>
  </conditionalFormatting>
  <conditionalFormatting sqref="G4:H194">
    <cfRule type="cellIs" dxfId="46" priority="58" stopIfTrue="1" operator="between">
      <formula>0</formula>
      <formula>1.8</formula>
    </cfRule>
    <cfRule type="cellIs" dxfId="45" priority="57" stopIfTrue="1" operator="between">
      <formula>1.9</formula>
      <formula>3.1</formula>
    </cfRule>
    <cfRule type="cellIs" dxfId="44" priority="56" stopIfTrue="1" operator="between">
      <formula>3.2</formula>
      <formula>4.9</formula>
    </cfRule>
    <cfRule type="cellIs" dxfId="43" priority="55" stopIfTrue="1" operator="between">
      <formula>5</formula>
      <formula>6.9</formula>
    </cfRule>
    <cfRule type="cellIs" dxfId="42" priority="16" stopIfTrue="1" operator="between">
      <formula>6.6</formula>
      <formula>10</formula>
    </cfRule>
  </conditionalFormatting>
  <conditionalFormatting sqref="H4:H194">
    <cfRule type="cellIs" dxfId="41" priority="33" stopIfTrue="1" operator="between">
      <formula>0</formula>
      <formula>2.6</formula>
    </cfRule>
    <cfRule type="cellIs" dxfId="40" priority="32" stopIfTrue="1" operator="between">
      <formula>2.7</formula>
      <formula>3.6</formula>
    </cfRule>
    <cfRule type="cellIs" dxfId="39" priority="31" stopIfTrue="1" operator="between">
      <formula>3.7</formula>
      <formula>4.8</formula>
    </cfRule>
    <cfRule type="cellIs" dxfId="38" priority="22" stopIfTrue="1" operator="between">
      <formula>4.9</formula>
      <formula>6.5</formula>
    </cfRule>
    <cfRule type="cellIs" dxfId="37" priority="34" stopIfTrue="1" operator="between">
      <formula>0</formula>
      <formula>1.2</formula>
    </cfRule>
  </conditionalFormatting>
  <conditionalFormatting sqref="P4:P194">
    <cfRule type="cellIs" dxfId="36" priority="17" stopIfTrue="1" operator="between">
      <formula>8.8</formula>
      <formula>10</formula>
    </cfRule>
    <cfRule type="cellIs" dxfId="35" priority="18" stopIfTrue="1" operator="between">
      <formula>6.7</formula>
      <formula>8.7</formula>
    </cfRule>
    <cfRule type="cellIs" dxfId="34" priority="19" stopIfTrue="1" operator="between">
      <formula>3.9</formula>
      <formula>6.6</formula>
    </cfRule>
    <cfRule type="cellIs" dxfId="33" priority="20" stopIfTrue="1" operator="between">
      <formula>1.4</formula>
      <formula>3.8</formula>
    </cfRule>
    <cfRule type="cellIs" dxfId="32" priority="21" stopIfTrue="1" operator="between">
      <formula>0</formula>
      <formula>1.3</formula>
    </cfRule>
  </conditionalFormatting>
  <conditionalFormatting sqref="S4:T194">
    <cfRule type="cellIs" dxfId="31" priority="53" stopIfTrue="1" operator="between">
      <formula>2</formula>
      <formula>3.2</formula>
    </cfRule>
    <cfRule type="cellIs" dxfId="30" priority="54" stopIfTrue="1" operator="between">
      <formula>0</formula>
      <formula>1.9</formula>
    </cfRule>
    <cfRule type="cellIs" dxfId="29" priority="51" stopIfTrue="1" operator="between">
      <formula>4.9</formula>
      <formula>6.6</formula>
    </cfRule>
    <cfRule type="cellIs" dxfId="28" priority="15" stopIfTrue="1" operator="between">
      <formula>6.7</formula>
      <formula>10</formula>
    </cfRule>
    <cfRule type="cellIs" dxfId="27" priority="52" stopIfTrue="1" operator="between">
      <formula>3.3</formula>
      <formula>4.8</formula>
    </cfRule>
  </conditionalFormatting>
  <conditionalFormatting sqref="T4:T194">
    <cfRule type="cellIs" dxfId="26" priority="9" stopIfTrue="1" operator="between">
      <formula>7.1</formula>
      <formula>10</formula>
    </cfRule>
    <cfRule type="cellIs" dxfId="25" priority="39" stopIfTrue="1" operator="between">
      <formula>5.4</formula>
      <formula>7</formula>
    </cfRule>
    <cfRule type="cellIs" dxfId="24" priority="40" stopIfTrue="1" operator="between">
      <formula>3.5</formula>
      <formula>5.3</formula>
    </cfRule>
    <cfRule type="cellIs" dxfId="23" priority="41" stopIfTrue="1" operator="between">
      <formula>1.8</formula>
      <formula>3.4</formula>
    </cfRule>
    <cfRule type="cellIs" dxfId="22" priority="42" stopIfTrue="1" operator="between">
      <formula>0</formula>
      <formula>1.7</formula>
    </cfRule>
  </conditionalFormatting>
  <conditionalFormatting sqref="X4:X194">
    <cfRule type="cellIs" dxfId="21" priority="10" stopIfTrue="1" operator="between">
      <formula>6.3</formula>
      <formula>10</formula>
    </cfRule>
    <cfRule type="cellIs" dxfId="20" priority="14" stopIfTrue="1" operator="between">
      <formula>0</formula>
      <formula>1.5</formula>
    </cfRule>
    <cfRule type="cellIs" dxfId="19" priority="13" stopIfTrue="1" operator="between">
      <formula>1.6</formula>
      <formula>2.8</formula>
    </cfRule>
    <cfRule type="cellIs" dxfId="18" priority="12" stopIfTrue="1" operator="between">
      <formula>2.9</formula>
      <formula>4.3</formula>
    </cfRule>
    <cfRule type="cellIs" dxfId="17" priority="11" stopIfTrue="1" operator="between">
      <formula>4.4</formula>
      <formula>6.2</formula>
    </cfRule>
  </conditionalFormatting>
  <conditionalFormatting sqref="AE4:AF194">
    <cfRule type="cellIs" dxfId="16" priority="47" stopIfTrue="1" operator="between">
      <formula>5.6</formula>
      <formula>7</formula>
    </cfRule>
    <cfRule type="cellIs" dxfId="15" priority="48" stopIfTrue="1" operator="between">
      <formula>4.3</formula>
      <formula>5.5</formula>
    </cfRule>
    <cfRule type="cellIs" dxfId="14" priority="49" stopIfTrue="1" operator="between">
      <formula>2.5</formula>
      <formula>4.2</formula>
    </cfRule>
    <cfRule type="cellIs" dxfId="13" priority="50" stopIfTrue="1" operator="between">
      <formula>0</formula>
      <formula>2.4</formula>
    </cfRule>
    <cfRule type="cellIs" dxfId="12" priority="29" stopIfTrue="1" operator="between">
      <formula>7.1</formula>
      <formula>10</formula>
    </cfRule>
  </conditionalFormatting>
  <conditionalFormatting sqref="AF4:AF194">
    <cfRule type="cellIs" dxfId="11" priority="25" stopIfTrue="1" operator="between">
      <formula>4.9</formula>
      <formula>5.9</formula>
    </cfRule>
    <cfRule type="cellIs" dxfId="10" priority="24" stopIfTrue="1" operator="between">
      <formula>6</formula>
      <formula>7.2</formula>
    </cfRule>
    <cfRule type="cellIs" dxfId="9" priority="23" stopIfTrue="1" operator="between">
      <formula>7.3</formula>
      <formula>10</formula>
    </cfRule>
    <cfRule type="cellIs" dxfId="8" priority="27" stopIfTrue="1" operator="between">
      <formula>0</formula>
      <formula>3.2</formula>
    </cfRule>
    <cfRule type="cellIs" dxfId="7" priority="26" stopIfTrue="1" operator="between">
      <formula>3.3</formula>
      <formula>4.8</formula>
    </cfRule>
  </conditionalFormatting>
  <conditionalFormatting sqref="AI4:AI194">
    <cfRule type="cellIs" dxfId="6" priority="35" stopIfTrue="1" operator="between">
      <formula>5.4</formula>
      <formula>7.3</formula>
    </cfRule>
    <cfRule type="cellIs" dxfId="5" priority="36" stopIfTrue="1" operator="between">
      <formula>3.5</formula>
      <formula>5.3</formula>
    </cfRule>
    <cfRule type="cellIs" dxfId="4" priority="37" stopIfTrue="1" operator="between">
      <formula>2.1</formula>
      <formula>3.4</formula>
    </cfRule>
    <cfRule type="cellIs" dxfId="3" priority="38" stopIfTrue="1" operator="between">
      <formula>0</formula>
      <formula>2</formula>
    </cfRule>
    <cfRule type="cellIs" dxfId="2" priority="28" stopIfTrue="1" operator="between">
      <formula>7.4</formula>
      <formula>10</formula>
    </cfRule>
  </conditionalFormatting>
  <conditionalFormatting sqref="AO4:AO194">
    <cfRule type="cellIs" dxfId="1" priority="7" operator="equal">
      <formula>"YES"</formula>
    </cfRule>
  </conditionalFormatting>
  <pageMargins left="0.7" right="0.7" top="0.75" bottom="0.75" header="0.3" footer="0.3"/>
  <drawing r:id="rId1"/>
  <picture r:id="rId2"/>
  <extLst>
    <ext xmlns:x14="http://schemas.microsoft.com/office/spreadsheetml/2009/9/main" uri="{78C0D931-6437-407d-A8EE-F0AAD7539E65}">
      <x14:conditionalFormattings>
        <x14:conditionalFormatting xmlns:xm="http://schemas.microsoft.com/office/excel/2006/main">
          <x14:cfRule type="dataBar" id="{1607D26C-1C35-4BFD-AF52-CE16E2631969}">
            <x14:dataBar minLength="0" maxLength="100">
              <x14:cfvo type="autoMin"/>
              <x14:cfvo type="autoMax"/>
              <x14:negativeFillColor rgb="FFFF0000"/>
              <x14:axisColor rgb="FF000000"/>
            </x14:dataBar>
          </x14:cfRule>
          <xm:sqref>F4:F194</xm:sqref>
        </x14:conditionalFormatting>
        <x14:conditionalFormatting xmlns:xm="http://schemas.microsoft.com/office/excel/2006/main">
          <x14:cfRule type="iconSet" priority="8" id="{F3A0DFB8-A7FF-449B-B668-0A98A28DECD4}">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AM4:AM194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7900"/>
  </sheetPr>
  <dimension ref="A1:DB196"/>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1" customWidth="1"/>
    <col min="2" max="2" width="9.140625" style="1"/>
    <col min="3" max="12" width="7.85546875" style="3" customWidth="1"/>
    <col min="13" max="13" width="8" style="4" customWidth="1"/>
    <col min="14" max="14" width="7.85546875" style="4" customWidth="1"/>
    <col min="15" max="15" width="9.28515625" style="4" customWidth="1"/>
    <col min="16" max="19" width="7.85546875" style="4" customWidth="1"/>
    <col min="20" max="20" width="8.42578125" style="5" customWidth="1"/>
    <col min="21" max="46" width="7.85546875" style="3" customWidth="1"/>
    <col min="47" max="47" width="8.42578125" style="4" customWidth="1"/>
    <col min="48" max="50" width="7.85546875" style="3" customWidth="1"/>
    <col min="51" max="51" width="7.85546875" style="4" customWidth="1"/>
    <col min="52" max="54" width="7.85546875" style="3" customWidth="1"/>
    <col min="55" max="55" width="7.85546875" style="4" customWidth="1"/>
    <col min="56" max="58" width="7.85546875" style="3" customWidth="1"/>
    <col min="59" max="59" width="7.85546875" style="4" customWidth="1"/>
    <col min="60" max="63" width="7.85546875" style="3" customWidth="1"/>
    <col min="64" max="64" width="8.5703125" style="4" customWidth="1"/>
    <col min="65" max="67" width="7.85546875" style="3" customWidth="1"/>
    <col min="68" max="68" width="7.85546875" style="4" customWidth="1"/>
    <col min="69" max="71" width="7.85546875" style="3" customWidth="1"/>
    <col min="72" max="72" width="8.85546875" style="4" bestFit="1" customWidth="1"/>
    <col min="73" max="75" width="7.85546875" style="3" customWidth="1"/>
    <col min="76" max="76" width="8.7109375" style="4" customWidth="1"/>
    <col min="77" max="79" width="7.85546875" style="3" customWidth="1"/>
    <col min="80" max="94" width="7.85546875" style="1" customWidth="1"/>
    <col min="95" max="95" width="7.85546875" style="4" customWidth="1"/>
    <col min="96" max="101" width="7.85546875" style="1" customWidth="1"/>
    <col min="102" max="102" width="7.5703125" style="1" customWidth="1"/>
    <col min="103" max="104" width="7.85546875" style="1" customWidth="1"/>
    <col min="105" max="16384" width="9.140625" style="1"/>
  </cols>
  <sheetData>
    <row r="1" spans="1:106">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row>
    <row r="2" spans="1:106" ht="117.75" customHeight="1">
      <c r="A2" s="29"/>
      <c r="B2" s="18"/>
      <c r="C2" s="105" t="s">
        <v>799</v>
      </c>
      <c r="D2" s="105" t="s">
        <v>800</v>
      </c>
      <c r="E2" s="104" t="s">
        <v>425</v>
      </c>
      <c r="F2" s="104" t="s">
        <v>1333</v>
      </c>
      <c r="G2" s="104" t="s">
        <v>759</v>
      </c>
      <c r="H2" s="105" t="s">
        <v>760</v>
      </c>
      <c r="I2" s="105" t="s">
        <v>761</v>
      </c>
      <c r="J2" s="105" t="s">
        <v>762</v>
      </c>
      <c r="K2" s="105" t="s">
        <v>1286</v>
      </c>
      <c r="L2" s="104" t="s">
        <v>415</v>
      </c>
      <c r="M2" s="106" t="s">
        <v>801</v>
      </c>
      <c r="N2" s="106" t="s">
        <v>802</v>
      </c>
      <c r="O2" s="106" t="s">
        <v>1332</v>
      </c>
      <c r="P2" s="106" t="s">
        <v>429</v>
      </c>
      <c r="Q2" s="106" t="s">
        <v>430</v>
      </c>
      <c r="R2" s="106" t="s">
        <v>431</v>
      </c>
      <c r="S2" s="106" t="s">
        <v>1287</v>
      </c>
      <c r="T2" s="106" t="s">
        <v>416</v>
      </c>
      <c r="U2" s="105" t="s">
        <v>801</v>
      </c>
      <c r="V2" s="105" t="s">
        <v>802</v>
      </c>
      <c r="W2" s="104" t="s">
        <v>427</v>
      </c>
      <c r="X2" s="104" t="s">
        <v>1332</v>
      </c>
      <c r="Y2" s="104" t="s">
        <v>429</v>
      </c>
      <c r="Z2" s="105" t="s">
        <v>430</v>
      </c>
      <c r="AA2" s="105" t="s">
        <v>431</v>
      </c>
      <c r="AB2" s="105" t="s">
        <v>432</v>
      </c>
      <c r="AC2" s="105" t="s">
        <v>1287</v>
      </c>
      <c r="AD2" s="104" t="s">
        <v>416</v>
      </c>
      <c r="AE2" s="105" t="s">
        <v>712</v>
      </c>
      <c r="AF2" s="101" t="s">
        <v>419</v>
      </c>
      <c r="AG2" s="101" t="s">
        <v>420</v>
      </c>
      <c r="AH2" s="104" t="s">
        <v>435</v>
      </c>
      <c r="AI2" s="104" t="s">
        <v>436</v>
      </c>
      <c r="AJ2" s="101" t="s">
        <v>437</v>
      </c>
      <c r="AK2" s="104" t="s">
        <v>714</v>
      </c>
      <c r="AL2" s="102" t="s">
        <v>433</v>
      </c>
      <c r="AM2" s="102" t="s">
        <v>1334</v>
      </c>
      <c r="AN2" s="102" t="s">
        <v>434</v>
      </c>
      <c r="AO2" s="102" t="s">
        <v>438</v>
      </c>
      <c r="AP2" s="102" t="s">
        <v>1285</v>
      </c>
      <c r="AQ2" s="101" t="s">
        <v>715</v>
      </c>
      <c r="AR2" s="101" t="s">
        <v>713</v>
      </c>
      <c r="AS2" s="102" t="s">
        <v>728</v>
      </c>
      <c r="AT2" s="105" t="s">
        <v>1060</v>
      </c>
      <c r="AU2" s="106" t="s">
        <v>1061</v>
      </c>
      <c r="AV2" s="105" t="s">
        <v>1062</v>
      </c>
      <c r="AW2" s="104" t="s">
        <v>999</v>
      </c>
      <c r="AX2" s="105" t="s">
        <v>1063</v>
      </c>
      <c r="AY2" s="106" t="s">
        <v>1064</v>
      </c>
      <c r="AZ2" s="105" t="s">
        <v>1064</v>
      </c>
      <c r="BA2" s="104" t="s">
        <v>1000</v>
      </c>
      <c r="BB2" s="105" t="s">
        <v>1065</v>
      </c>
      <c r="BC2" s="106" t="s">
        <v>1066</v>
      </c>
      <c r="BD2" s="105" t="s">
        <v>1066</v>
      </c>
      <c r="BE2" s="104" t="s">
        <v>1001</v>
      </c>
      <c r="BF2" s="105" t="s">
        <v>1068</v>
      </c>
      <c r="BG2" s="106" t="s">
        <v>1067</v>
      </c>
      <c r="BH2" s="105" t="s">
        <v>1067</v>
      </c>
      <c r="BI2" s="104" t="s">
        <v>1002</v>
      </c>
      <c r="BJ2" s="101" t="s">
        <v>1003</v>
      </c>
      <c r="BK2" s="105" t="s">
        <v>1357</v>
      </c>
      <c r="BL2" s="106" t="s">
        <v>1358</v>
      </c>
      <c r="BM2" s="105" t="s">
        <v>1358</v>
      </c>
      <c r="BN2" s="104" t="s">
        <v>1004</v>
      </c>
      <c r="BO2" s="105" t="s">
        <v>1069</v>
      </c>
      <c r="BP2" s="106" t="s">
        <v>1070</v>
      </c>
      <c r="BQ2" s="105" t="s">
        <v>1070</v>
      </c>
      <c r="BR2" s="104" t="s">
        <v>1024</v>
      </c>
      <c r="BS2" s="105" t="s">
        <v>1059</v>
      </c>
      <c r="BT2" s="106" t="s">
        <v>1071</v>
      </c>
      <c r="BU2" s="105" t="s">
        <v>1071</v>
      </c>
      <c r="BV2" s="104" t="s">
        <v>966</v>
      </c>
      <c r="BW2" s="105" t="s">
        <v>1092</v>
      </c>
      <c r="BX2" s="106" t="s">
        <v>1093</v>
      </c>
      <c r="BY2" s="105" t="s">
        <v>1093</v>
      </c>
      <c r="BZ2" s="104" t="s">
        <v>1094</v>
      </c>
      <c r="CA2" s="101" t="s">
        <v>1005</v>
      </c>
      <c r="CB2" s="105" t="s">
        <v>1125</v>
      </c>
      <c r="CC2" s="105" t="s">
        <v>1126</v>
      </c>
      <c r="CD2" s="105" t="s">
        <v>1127</v>
      </c>
      <c r="CE2" s="107" t="s">
        <v>1006</v>
      </c>
      <c r="CF2" s="105" t="s">
        <v>1129</v>
      </c>
      <c r="CG2" s="105" t="s">
        <v>1130</v>
      </c>
      <c r="CH2" s="105" t="s">
        <v>1131</v>
      </c>
      <c r="CI2" s="105" t="s">
        <v>971</v>
      </c>
      <c r="CJ2" s="107" t="s">
        <v>1007</v>
      </c>
      <c r="CK2" s="101" t="s">
        <v>1008</v>
      </c>
      <c r="CL2" s="105" t="s">
        <v>978</v>
      </c>
      <c r="CM2" s="105" t="s">
        <v>979</v>
      </c>
      <c r="CN2" s="104" t="s">
        <v>1007</v>
      </c>
      <c r="CO2" s="105" t="s">
        <v>1128</v>
      </c>
      <c r="CP2" s="104" t="s">
        <v>1006</v>
      </c>
      <c r="CQ2" s="106" t="s">
        <v>1009</v>
      </c>
      <c r="CR2" s="105" t="s">
        <v>976</v>
      </c>
      <c r="CS2" s="105" t="s">
        <v>977</v>
      </c>
      <c r="CT2" s="104" t="s">
        <v>1010</v>
      </c>
      <c r="CU2" s="101" t="s">
        <v>1011</v>
      </c>
      <c r="CV2" s="102" t="s">
        <v>1012</v>
      </c>
      <c r="CW2" s="103" t="s">
        <v>747</v>
      </c>
      <c r="CX2" s="102" t="s">
        <v>1380</v>
      </c>
      <c r="CY2" s="102" t="s">
        <v>703</v>
      </c>
      <c r="CZ2" s="103" t="s">
        <v>746</v>
      </c>
    </row>
    <row r="3" spans="1:106" s="6" customFormat="1" ht="15" customHeight="1" thickBot="1">
      <c r="A3" s="19"/>
      <c r="B3" s="91" t="s">
        <v>390</v>
      </c>
      <c r="C3" s="108">
        <v>5.2110000000000003</v>
      </c>
      <c r="D3" s="108">
        <v>4.7770000000000001</v>
      </c>
      <c r="E3" s="108"/>
      <c r="F3" s="108">
        <v>6.5140000000000002</v>
      </c>
      <c r="G3" s="108">
        <v>3.4740000000000002</v>
      </c>
      <c r="H3" s="108">
        <v>6.08</v>
      </c>
      <c r="I3" s="108">
        <v>5.2110000000000003</v>
      </c>
      <c r="J3" s="108"/>
      <c r="K3" s="108">
        <v>5.64</v>
      </c>
      <c r="L3" s="108">
        <v>5</v>
      </c>
      <c r="M3" s="93"/>
      <c r="N3" s="93"/>
      <c r="O3" s="93"/>
      <c r="P3" s="93"/>
      <c r="Q3" s="93"/>
      <c r="R3" s="93"/>
      <c r="S3" s="93"/>
      <c r="T3" s="94"/>
      <c r="U3" s="95">
        <v>2E-3</v>
      </c>
      <c r="V3" s="95">
        <v>2E-3</v>
      </c>
      <c r="W3" s="96"/>
      <c r="X3" s="99">
        <v>-1.3480000000000001</v>
      </c>
      <c r="Y3" s="98">
        <v>-3.9085999999999999</v>
      </c>
      <c r="Z3" s="97">
        <v>0.09</v>
      </c>
      <c r="AA3" s="97">
        <v>0.02</v>
      </c>
      <c r="AB3" s="97"/>
      <c r="AC3" s="99">
        <v>-1.3480000000000001</v>
      </c>
      <c r="AD3" s="97">
        <v>0.03</v>
      </c>
      <c r="AE3" s="99">
        <v>0.3</v>
      </c>
      <c r="AF3" s="96"/>
      <c r="AG3" s="96"/>
      <c r="AH3" s="96"/>
      <c r="AI3" s="96"/>
      <c r="AJ3" s="96"/>
      <c r="AK3" s="96"/>
      <c r="AL3" s="96"/>
      <c r="AM3" s="96"/>
      <c r="AN3" s="96"/>
      <c r="AO3" s="96"/>
      <c r="AP3" s="96"/>
      <c r="AQ3" s="96"/>
      <c r="AR3" s="99">
        <v>0.3</v>
      </c>
      <c r="AS3" s="99"/>
      <c r="AT3" s="92">
        <v>8</v>
      </c>
      <c r="AU3" s="93"/>
      <c r="AV3" s="97">
        <v>0.9</v>
      </c>
      <c r="AW3" s="92"/>
      <c r="AX3" s="92">
        <v>7</v>
      </c>
      <c r="AY3" s="93"/>
      <c r="AZ3" s="97">
        <v>0.05</v>
      </c>
      <c r="BA3" s="92"/>
      <c r="BB3" s="92">
        <v>7</v>
      </c>
      <c r="BC3" s="93"/>
      <c r="BD3" s="97">
        <v>0.1</v>
      </c>
      <c r="BE3" s="92"/>
      <c r="BF3" s="92">
        <v>7</v>
      </c>
      <c r="BG3" s="93"/>
      <c r="BH3" s="257">
        <v>0</v>
      </c>
      <c r="BI3" s="92"/>
      <c r="BJ3" s="96"/>
      <c r="BK3" s="92">
        <v>8</v>
      </c>
      <c r="BL3" s="93"/>
      <c r="BM3" s="96">
        <v>1</v>
      </c>
      <c r="BN3" s="92"/>
      <c r="BO3" s="92">
        <v>8</v>
      </c>
      <c r="BP3" s="93"/>
      <c r="BQ3" s="96">
        <v>0.9</v>
      </c>
      <c r="BR3" s="92"/>
      <c r="BS3" s="92">
        <v>8</v>
      </c>
      <c r="BT3" s="93"/>
      <c r="BU3" s="96">
        <v>1</v>
      </c>
      <c r="BV3" s="92"/>
      <c r="BW3" s="92">
        <v>8</v>
      </c>
      <c r="BX3" s="93"/>
      <c r="BY3" s="96">
        <v>1</v>
      </c>
      <c r="BZ3" s="92"/>
      <c r="CA3" s="96"/>
      <c r="CB3" s="100">
        <v>100</v>
      </c>
      <c r="CC3" s="100">
        <v>100</v>
      </c>
      <c r="CD3" s="100">
        <v>100</v>
      </c>
      <c r="CE3" s="100"/>
      <c r="CF3" s="100">
        <v>3</v>
      </c>
      <c r="CG3" s="100">
        <v>5</v>
      </c>
      <c r="CH3" s="100">
        <v>100</v>
      </c>
      <c r="CI3" s="100">
        <v>6</v>
      </c>
      <c r="CJ3" s="100"/>
      <c r="CK3" s="100"/>
      <c r="CL3" s="100">
        <v>90</v>
      </c>
      <c r="CM3" s="100">
        <v>20</v>
      </c>
      <c r="CN3" s="100"/>
      <c r="CO3" s="100">
        <v>30</v>
      </c>
      <c r="CP3" s="100"/>
      <c r="CQ3" s="93"/>
      <c r="CR3" s="97">
        <v>1E-3</v>
      </c>
      <c r="CS3" s="100">
        <v>100</v>
      </c>
      <c r="CT3" s="100"/>
      <c r="CU3" s="100"/>
      <c r="CV3" s="100"/>
      <c r="CW3" s="100"/>
      <c r="CX3" s="100">
        <v>0.95</v>
      </c>
      <c r="CY3" s="100">
        <v>3.5</v>
      </c>
      <c r="CZ3" s="100"/>
      <c r="DA3" s="11"/>
      <c r="DB3" s="1"/>
    </row>
    <row r="4" spans="1:106" s="6" customFormat="1">
      <c r="A4" s="19"/>
      <c r="B4" s="91" t="s">
        <v>389</v>
      </c>
      <c r="C4" s="109">
        <v>1.7370000000000001</v>
      </c>
      <c r="D4" s="109">
        <v>0.86799999999999999</v>
      </c>
      <c r="E4" s="109"/>
      <c r="F4" s="109">
        <v>2.17</v>
      </c>
      <c r="G4" s="109">
        <v>-0.86799999999999999</v>
      </c>
      <c r="H4" s="109">
        <v>1.7370000000000001</v>
      </c>
      <c r="I4" s="109">
        <v>-0.86799999999999999</v>
      </c>
      <c r="J4" s="109"/>
      <c r="K4" s="109">
        <v>1.3</v>
      </c>
      <c r="L4" s="109">
        <v>1</v>
      </c>
      <c r="M4" s="110"/>
      <c r="N4" s="110"/>
      <c r="O4" s="110"/>
      <c r="P4" s="110"/>
      <c r="Q4" s="110"/>
      <c r="R4" s="110"/>
      <c r="S4" s="110"/>
      <c r="T4" s="111"/>
      <c r="U4" s="112">
        <v>0</v>
      </c>
      <c r="V4" s="112">
        <v>0</v>
      </c>
      <c r="W4" s="112"/>
      <c r="X4" s="115">
        <v>-3.9540000000000002</v>
      </c>
      <c r="Y4" s="114">
        <v>-7.8170000000000002</v>
      </c>
      <c r="Z4" s="113">
        <v>0</v>
      </c>
      <c r="AA4" s="113">
        <v>0</v>
      </c>
      <c r="AB4" s="113"/>
      <c r="AC4" s="115">
        <v>-4.8220000000000001</v>
      </c>
      <c r="AD4" s="113">
        <v>0</v>
      </c>
      <c r="AE4" s="115">
        <v>0</v>
      </c>
      <c r="AF4" s="112"/>
      <c r="AG4" s="112"/>
      <c r="AH4" s="112"/>
      <c r="AI4" s="112"/>
      <c r="AJ4" s="112"/>
      <c r="AK4" s="112"/>
      <c r="AL4" s="112"/>
      <c r="AM4" s="112"/>
      <c r="AN4" s="112"/>
      <c r="AO4" s="112"/>
      <c r="AP4" s="112"/>
      <c r="AQ4" s="112"/>
      <c r="AR4" s="115">
        <v>0</v>
      </c>
      <c r="AS4" s="115"/>
      <c r="AT4" s="116">
        <v>1</v>
      </c>
      <c r="AU4" s="110"/>
      <c r="AV4" s="113">
        <v>0</v>
      </c>
      <c r="AW4" s="116"/>
      <c r="AX4" s="116">
        <v>1</v>
      </c>
      <c r="AY4" s="110"/>
      <c r="AZ4" s="113">
        <v>0</v>
      </c>
      <c r="BA4" s="116"/>
      <c r="BB4" s="116">
        <v>1</v>
      </c>
      <c r="BC4" s="110"/>
      <c r="BD4" s="113">
        <v>0</v>
      </c>
      <c r="BE4" s="116"/>
      <c r="BF4" s="116">
        <v>1</v>
      </c>
      <c r="BG4" s="110"/>
      <c r="BH4" s="258">
        <v>-5</v>
      </c>
      <c r="BI4" s="116"/>
      <c r="BJ4" s="112"/>
      <c r="BK4" s="116">
        <v>1</v>
      </c>
      <c r="BL4" s="110"/>
      <c r="BM4" s="112">
        <v>0</v>
      </c>
      <c r="BN4" s="116"/>
      <c r="BO4" s="116">
        <v>1</v>
      </c>
      <c r="BP4" s="110"/>
      <c r="BQ4" s="112">
        <v>0</v>
      </c>
      <c r="BR4" s="116"/>
      <c r="BS4" s="116">
        <v>1</v>
      </c>
      <c r="BT4" s="110"/>
      <c r="BU4" s="112">
        <v>0</v>
      </c>
      <c r="BV4" s="116"/>
      <c r="BW4" s="116">
        <v>1</v>
      </c>
      <c r="BX4" s="110"/>
      <c r="BY4" s="112">
        <v>0</v>
      </c>
      <c r="BZ4" s="116"/>
      <c r="CA4" s="112"/>
      <c r="CB4" s="117">
        <v>10</v>
      </c>
      <c r="CC4" s="117">
        <v>40</v>
      </c>
      <c r="CD4" s="117">
        <v>0</v>
      </c>
      <c r="CE4" s="117"/>
      <c r="CF4" s="117">
        <v>0</v>
      </c>
      <c r="CG4" s="117">
        <v>0</v>
      </c>
      <c r="CH4" s="117">
        <v>0</v>
      </c>
      <c r="CI4" s="117">
        <v>2</v>
      </c>
      <c r="CJ4" s="117"/>
      <c r="CK4" s="117"/>
      <c r="CL4" s="117">
        <v>0</v>
      </c>
      <c r="CM4" s="117">
        <v>5</v>
      </c>
      <c r="CN4" s="117"/>
      <c r="CO4" s="117">
        <v>0</v>
      </c>
      <c r="CP4" s="117"/>
      <c r="CQ4" s="110"/>
      <c r="CR4" s="113">
        <v>0</v>
      </c>
      <c r="CS4" s="117">
        <v>0</v>
      </c>
      <c r="CT4" s="117"/>
      <c r="CU4" s="117"/>
      <c r="CV4" s="117"/>
      <c r="CW4" s="117"/>
      <c r="CX4" s="117">
        <v>0</v>
      </c>
      <c r="CY4" s="117">
        <v>0</v>
      </c>
      <c r="CZ4" s="117"/>
      <c r="DA4" s="11"/>
      <c r="DB4" s="1"/>
    </row>
    <row r="5" spans="1:106" s="6" customFormat="1">
      <c r="A5" s="127" t="s">
        <v>379</v>
      </c>
      <c r="B5" s="128" t="s">
        <v>864</v>
      </c>
      <c r="C5" s="118"/>
      <c r="D5" s="118"/>
      <c r="E5" s="118"/>
      <c r="F5" s="118"/>
      <c r="G5" s="118"/>
      <c r="H5" s="118"/>
      <c r="I5" s="118"/>
      <c r="J5" s="118"/>
      <c r="K5" s="118"/>
      <c r="L5" s="118"/>
      <c r="M5" s="119"/>
      <c r="N5" s="119"/>
      <c r="O5" s="119"/>
      <c r="P5" s="119"/>
      <c r="Q5" s="119"/>
      <c r="R5" s="119"/>
      <c r="S5" s="119"/>
      <c r="T5" s="120"/>
      <c r="U5" s="121"/>
      <c r="V5" s="121"/>
      <c r="W5" s="121"/>
      <c r="X5" s="122"/>
      <c r="Y5" s="123"/>
      <c r="Z5" s="122"/>
      <c r="AA5" s="122"/>
      <c r="AB5" s="122"/>
      <c r="AC5" s="122"/>
      <c r="AD5" s="122"/>
      <c r="AE5" s="124"/>
      <c r="AF5" s="121"/>
      <c r="AG5" s="121"/>
      <c r="AH5" s="121"/>
      <c r="AI5" s="121"/>
      <c r="AJ5" s="121"/>
      <c r="AK5" s="121"/>
      <c r="AL5" s="121"/>
      <c r="AM5" s="121"/>
      <c r="AN5" s="121"/>
      <c r="AO5" s="121"/>
      <c r="AP5" s="121"/>
      <c r="AQ5" s="121"/>
      <c r="AR5" s="124"/>
      <c r="AS5" s="124"/>
      <c r="AT5" s="125"/>
      <c r="AU5" s="119"/>
      <c r="AV5" s="122"/>
      <c r="AW5" s="125"/>
      <c r="AX5" s="125"/>
      <c r="AY5" s="119"/>
      <c r="AZ5" s="122"/>
      <c r="BA5" s="125"/>
      <c r="BB5" s="125"/>
      <c r="BC5" s="119"/>
      <c r="BD5" s="122"/>
      <c r="BE5" s="125"/>
      <c r="BF5" s="125"/>
      <c r="BG5" s="119"/>
      <c r="BH5" s="122"/>
      <c r="BI5" s="125"/>
      <c r="BJ5" s="121"/>
      <c r="BK5" s="125"/>
      <c r="BL5" s="119"/>
      <c r="BM5" s="121"/>
      <c r="BN5" s="125"/>
      <c r="BO5" s="125"/>
      <c r="BP5" s="119"/>
      <c r="BQ5" s="121"/>
      <c r="BR5" s="125"/>
      <c r="BS5" s="125"/>
      <c r="BT5" s="119"/>
      <c r="BU5" s="121"/>
      <c r="BV5" s="125"/>
      <c r="BW5" s="125"/>
      <c r="BX5" s="119"/>
      <c r="BY5" s="121"/>
      <c r="BZ5" s="125"/>
      <c r="CA5" s="121"/>
      <c r="CB5" s="126"/>
      <c r="CC5" s="126"/>
      <c r="CD5" s="126"/>
      <c r="CE5" s="126"/>
      <c r="CF5" s="126"/>
      <c r="CG5" s="126"/>
      <c r="CH5" s="126"/>
      <c r="CI5" s="126"/>
      <c r="CJ5" s="126"/>
      <c r="CK5" s="126"/>
      <c r="CL5" s="126"/>
      <c r="CM5" s="126"/>
      <c r="CN5" s="126"/>
      <c r="CO5" s="126"/>
      <c r="CP5" s="126"/>
      <c r="CQ5" s="119"/>
      <c r="CR5" s="122"/>
      <c r="CS5" s="126"/>
      <c r="CT5" s="126"/>
      <c r="CU5" s="126"/>
      <c r="CV5" s="126"/>
      <c r="CW5" s="126"/>
      <c r="CX5" s="126"/>
      <c r="CY5" s="126"/>
      <c r="CZ5" s="126"/>
      <c r="DA5" s="11"/>
      <c r="DB5" s="1"/>
    </row>
    <row r="6" spans="1:106">
      <c r="A6" s="179" t="str">
        <f>'Indicator Data'!A6</f>
        <v>Afghanistan</v>
      </c>
      <c r="B6" s="180" t="str">
        <f>'Indicator Data'!B6</f>
        <v>AFG</v>
      </c>
      <c r="C6" s="178">
        <f>ROUND(IF('Indicator Data'!C6=0,0.1,IF(LOG('Indicator Data'!C6)&gt;C$3,10,IF(LOG('Indicator Data'!C6)&lt;C$4,0,10-(C$3-LOG('Indicator Data'!C6))/(C$3-C$4)*10))),1)</f>
        <v>9.1999999999999993</v>
      </c>
      <c r="D6" s="171">
        <f>ROUND(IF('Indicator Data'!D6=0,0.1,IF(LOG('Indicator Data'!D6)&gt;D$3,10,IF(LOG('Indicator Data'!D6)&lt;D$4,0,10-(D$3-LOG('Indicator Data'!D6))/(D$3-D$4)*10))),1)</f>
        <v>9.5</v>
      </c>
      <c r="E6" s="172">
        <f t="shared" ref="E6:E37" si="0">ROUND((10-GEOMEAN(((10-C6)/10*9+1),((10-D6)/10*9+1)))/9*10,1)</f>
        <v>9.4</v>
      </c>
      <c r="F6" s="172">
        <f>(ROUND(IF('Indicator Data'!E6=0,0,IF(LOG('Indicator Data'!E6)&gt;F$3,10,IF(LOG('Indicator Data'!E6)&lt;F$4,0,10-(F$3-LOG('Indicator Data'!E6))/(F$3-F$4)*10))),1))</f>
        <v>7.6</v>
      </c>
      <c r="G6" s="172">
        <f>ROUND(IF('Indicator Data'!F6=0,0,IF(LOG('Indicator Data'!F6)&gt;G$3,10,IF(LOG('Indicator Data'!F6)&lt;G$4,0,10-(G$3-LOG('Indicator Data'!F6))/(G$3-G$4)*10))),1)</f>
        <v>0</v>
      </c>
      <c r="H6" s="171">
        <f>ROUND(IF('Indicator Data'!G6=0,0,IF(LOG('Indicator Data'!G6)&gt;H$3,10,IF(LOG('Indicator Data'!G6)&lt;H$4,0,10-(H$3-LOG('Indicator Data'!G6))/(H$3-H$4)*10))),1)</f>
        <v>0</v>
      </c>
      <c r="I6" s="171">
        <f>ROUND(IF('Indicator Data'!H6=0,0,IF(LOG('Indicator Data'!H6)&gt;I$3,10,IF(LOG('Indicator Data'!H6)&lt;I$4,0,10-(I$3-LOG('Indicator Data'!H6))/(I$3-I$4)*10))),1)</f>
        <v>0</v>
      </c>
      <c r="J6" s="171">
        <f t="shared" ref="J6:J37" si="1">ROUND((10-GEOMEAN(((10-H6)/10*9+1),((10-I6)/10*9+1)))/9*10,1)</f>
        <v>0</v>
      </c>
      <c r="K6" s="171">
        <f>ROUND(IF('Indicator Data'!I6=0,0,IF(LOG('Indicator Data'!I6)&gt;K$3,10,IF(LOG('Indicator Data'!I6)&lt;K$4,0,10-(K$3-LOG('Indicator Data'!I6))/(K$3-K$4)*10))),1)</f>
        <v>0</v>
      </c>
      <c r="L6" s="172">
        <f>ROUND(IF('Indicator Data'!J6=0,0,IF(LOG('Indicator Data'!J6)&gt;L$3,10,IF(LOG('Indicator Data'!J6)&lt;L$4,0,10-(L$3-LOG('Indicator Data'!J6))/(L$3-L$4)*10))),1)</f>
        <v>10</v>
      </c>
      <c r="M6" s="173">
        <f>'Indicator Data'!C6/HLOOKUP('Indicator Data'!$C$3,'Population Data'!$C$3:$M$194,ROW()-4,FALSE)</f>
        <v>1.9132829692815453E-3</v>
      </c>
      <c r="N6" s="173">
        <f>'Indicator Data'!D6/HLOOKUP('Indicator Data'!$D$3,'Population Data'!$C$3:$M$194,ROW()-4,FALSE)</f>
        <v>9.0706160175869986E-4</v>
      </c>
      <c r="O6" s="245">
        <f>'Indicator Data'!E6/HLOOKUP('Indicator Data'!$E$3,'Population Data'!$C$3:$M$194,ROW()-4,FALSE)</f>
        <v>7.109258910219388E-3</v>
      </c>
      <c r="P6" s="173">
        <f>'Indicator Data'!F6/HLOOKUP('Indicator Data'!$F$3,'Population Data'!$C$3:$M$194,ROW()-4,FALSE)</f>
        <v>0</v>
      </c>
      <c r="Q6" s="173">
        <f>'Indicator Data'!G6/HLOOKUP('Indicator Data'!$G$3,'Population Data'!$C$3:$M$194,ROW()-4,FALSE)</f>
        <v>0</v>
      </c>
      <c r="R6" s="173">
        <f>'Indicator Data'!H6/HLOOKUP('Indicator Data'!$H$3,'Population Data'!$C$3:$M$194,ROW()-4,FALSE)</f>
        <v>0</v>
      </c>
      <c r="S6" s="173">
        <f>'Indicator Data'!I6/HLOOKUP('Indicator Data'!$I$3,'Population Data'!$C$3:$M$194,ROW()-4,FALSE)</f>
        <v>0</v>
      </c>
      <c r="T6" s="173">
        <f>'Indicator Data'!J6/HLOOKUP('Indicator Date'!$J4,'Population Data'!$C$3:$M$194,ROW()-4,FALSE)</f>
        <v>2.0427478416847368E-2</v>
      </c>
      <c r="U6" s="171">
        <f t="shared" ref="U6:U37" si="2">ROUND(IF(M6&gt;U$3,10,IF(M6&lt;U$4,0,10-(U$3-M6)/(U$3-U$4)*10)),1)</f>
        <v>9.6</v>
      </c>
      <c r="V6" s="171">
        <f t="shared" ref="V6:V37" si="3">ROUND(IF(N6&gt;V$3,10,IF(N6&lt;V$4,0,10-(V$3-N6)/(V$3-V$4)*10)),1)</f>
        <v>4.5</v>
      </c>
      <c r="W6" s="172">
        <f t="shared" ref="W6:W37" si="4">ROUND(((10-GEOMEAN(((10-U6)/10*9+1),((10-V6)/10*9+1)))/9*10),1)</f>
        <v>8</v>
      </c>
      <c r="X6" s="172">
        <f>ROUND(IF(O6=0,0,IF(LOG(O6)&gt;X$3,10,IF(LOG(O6)&lt;=X$4,0,10-(X$3-LOG(O6))/(X$3-X$4)*10))),1)</f>
        <v>6.9</v>
      </c>
      <c r="Y6" s="172">
        <f>ROUND(IF(P6=0,0,IF(LOG(P6)&gt;Y$3,10,IF(LOG(P6)&lt;=Y$4,0,10-(Y$3-LOG(P6))/(Y$3-Y$4)*10))),1)</f>
        <v>0</v>
      </c>
      <c r="Z6" s="171">
        <f t="shared" ref="Z6:AA37" si="5">ROUND(IF(Q6&gt;Z$3,10,IF(Q6&lt;Z$4,0,10-(Z$3-Q6)/(Z$3-Z$4)*10)),1)</f>
        <v>0</v>
      </c>
      <c r="AA6" s="171">
        <f t="shared" si="5"/>
        <v>0</v>
      </c>
      <c r="AB6" s="171">
        <f t="shared" ref="AB6:AB37" si="6">ROUND(((10-GEOMEAN(((10-Z6)/10*9+1),((10-AA6)/10*9+1)))/9*10),1)</f>
        <v>0</v>
      </c>
      <c r="AC6" s="172">
        <f>ROUND(IF(S6=0,0,IF(LOG(S6)&gt;AC$3,10,IF(LOG(S6)&lt;=AC$4,0,10-(AC$3-LOG(S6))/(AC$3-AC$4)*10))),1)</f>
        <v>0</v>
      </c>
      <c r="AD6" s="172">
        <f>ROUND(IF(T6&gt;AD$3,10,IF(T6&lt;AD$4,0,10-(AD$3-T6)/(AD$3-AD$4)*10)),1)</f>
        <v>6.8</v>
      </c>
      <c r="AE6" s="171">
        <f>ROUND(IF('Indicator Data'!K6=0,0,IF('Indicator Data'!K6&gt;AE$3,10,IF('Indicator Data'!K6&lt;AE$4,0,10-(AE$3-'Indicator Data'!K6)/(AE$3-AE$4)*10))),1)</f>
        <v>5.7</v>
      </c>
      <c r="AF6" s="174">
        <f t="shared" ref="AF6:AF37" si="7">ROUND(AVERAGE(C6,U6),1)</f>
        <v>9.4</v>
      </c>
      <c r="AG6" s="174">
        <f t="shared" ref="AG6:AG37" si="8">ROUND(AVERAGE(D6,V6),1)</f>
        <v>7</v>
      </c>
      <c r="AH6" s="172">
        <f t="shared" ref="AH6:AH37" si="9">ROUND(AVERAGE(Z6,H6),1)</f>
        <v>0</v>
      </c>
      <c r="AI6" s="172">
        <f t="shared" ref="AI6:AI37" si="10">ROUND(AVERAGE(AA6,I6),1)</f>
        <v>0</v>
      </c>
      <c r="AJ6" s="174">
        <f t="shared" ref="AJ6:AJ37" si="11">ROUND((10-GEOMEAN(((10-AH6)/10*9+1),((10-AI6)/10*9+1)))/9*10,1)</f>
        <v>0</v>
      </c>
      <c r="AK6" s="172">
        <f t="shared" ref="AK6:AK37" si="12">ROUND((10-GEOMEAN(((10-L6)/10*9+1),((10-AD6)/10*9+1)))/9*10,1)</f>
        <v>8.9</v>
      </c>
      <c r="AL6" s="175">
        <f t="shared" ref="AL6:AL37" si="13">ROUND((10-GEOMEAN(((10-E6)/10*9+1),((10-W6)/10*9+1)))/9*10,1)</f>
        <v>8.8000000000000007</v>
      </c>
      <c r="AM6" s="175">
        <f t="shared" ref="AM6:AM37" si="14">IF(AND(X6="x",F6="x"),"x",ROUND((10-GEOMEAN(((10-F6)/10*9+1),((10-X6)/10*9+1)))/9*10,1))</f>
        <v>7.3</v>
      </c>
      <c r="AN6" s="175">
        <f t="shared" ref="AN6:AN37" si="15">ROUND((10-GEOMEAN(((10-G6)/10*9+1),((10-Y6)/10*9+1)))/9*10,1)</f>
        <v>0</v>
      </c>
      <c r="AO6" s="175">
        <f t="shared" ref="AO6:AO37" si="16">ROUND((10-GEOMEAN(((10-J6)/10*9+1),((10-AB6)/10*9+1)))/9*10,1)</f>
        <v>0</v>
      </c>
      <c r="AP6" s="175">
        <f t="shared" ref="AP6:AP37" si="17">ROUND((10-GEOMEAN(((10-K6)/10*9+1),((10-AC6)/10*9+1)))/9*10,1)</f>
        <v>0</v>
      </c>
      <c r="AQ6" s="174">
        <f t="shared" ref="AQ6:AQ37" si="18">ROUND(AVERAGE(AE6,AK6),1)</f>
        <v>7.3</v>
      </c>
      <c r="AR6" s="174">
        <f>IF('Indicator Data'!L6="No data","x",IF('Indicator Data'!BW6&lt;1000,"x",ROUND((IF('Indicator Data'!L6&gt;AR$3,10,IF('Indicator Data'!L6&lt;AR$4,0,10-(AR$3-'Indicator Data'!L6)/(AR$3-AR$4)*10))),1)))</f>
        <v>10</v>
      </c>
      <c r="AS6" s="175">
        <f t="shared" ref="AS6:AS37" si="19">ROUND(AVERAGE(AQ6,AR6),1)</f>
        <v>8.6999999999999993</v>
      </c>
      <c r="AT6" s="176">
        <f>IF('Indicator Data'!M6="No data","x",ROUND(IF('Indicator Data'!M6=0,0,IF(LOG('Indicator Data'!M6)&gt;AT$3,10,IF(LOG('Indicator Data'!M6)&lt;AT$4,0,10-(AT$3-LOG('Indicator Data'!M6))/(AT$3-AT$4)*10))),1))</f>
        <v>9.1999999999999993</v>
      </c>
      <c r="AU6" s="246">
        <f>IF(AT6="x","x",'Indicator Data'!M6/HLOOKUP('Indicator Data'!$M$3,'Population Data'!$C$3:$M$194,ROW()-4,FALSE))</f>
        <v>0.67649777107621223</v>
      </c>
      <c r="AV6" s="176">
        <f t="shared" ref="AV6:AV37" si="20">IF(AT6="x","x",ROUND(IF(AU6&gt;AV$3,10,IF(AU6&lt;AV$4,0,10-(AV$3-AU6)/(AV$3-AV$4)*10)),1))</f>
        <v>7.5</v>
      </c>
      <c r="AW6" s="172">
        <f>IF(AND(AT6="x",AV6="x"),"x",ROUND((10-GEOMEAN(((10-AT6)/10*9+1),((10-AV6)/10*9+1)))/9*10,1))</f>
        <v>8.5</v>
      </c>
      <c r="AX6" s="176" t="str">
        <f>IF('Indicator Data'!N6="No data","x",ROUND(IF('Indicator Data'!N6=0,0,IF(LOG('Indicator Data'!N6)&gt;AX$3,10,IF(LOG('Indicator Data'!N6)&lt;AX$4,0,10-(AX$3-LOG('Indicator Data'!N6))/(AX$3-AX$4)*10))),1))</f>
        <v>x</v>
      </c>
      <c r="AY6" s="246" t="str">
        <f>IF(AX6="x","x",'Indicator Data'!N6/HLOOKUP('Indicator Data'!$N$3,'Population Data'!$C$3:$M$194,ROW()-4,FALSE))</f>
        <v>x</v>
      </c>
      <c r="AZ6" s="176" t="str">
        <f t="shared" ref="AZ6:AZ37" si="21">IF(AX6="x","x",ROUND(IF(AY6&gt;AZ$3,10,IF(AY6&lt;AZ$4,0,10-(AZ$3-AY6)/(AZ$3-AZ$4)*10)),1))</f>
        <v>x</v>
      </c>
      <c r="BA6" s="172" t="str">
        <f>IF(AND(AX6="x",AZ6="x"),"x",ROUND((10-GEOMEAN(((10-AX6)/10*9+1),((10-AZ6)/10*9+1)))/9*10,1))</f>
        <v>x</v>
      </c>
      <c r="BB6" s="176" t="str">
        <f>IF('Indicator Data'!O6="No data","x",ROUND(IF('Indicator Data'!O6=0,0,IF(LOG('Indicator Data'!O6)&gt;BB$3,10,IF(LOG('Indicator Data'!O6)&lt;BB$4,0,10-(BB$3-LOG('Indicator Data'!O6))/(BB$3-BB$4)*10))),1))</f>
        <v>x</v>
      </c>
      <c r="BC6" s="246" t="str">
        <f>IF(BB6="x","x",'Indicator Data'!O6/HLOOKUP('Indicator Data'!$O$3,'Population Data'!$C$3:$M$194,ROW()-4,FALSE))</f>
        <v>x</v>
      </c>
      <c r="BD6" s="176" t="str">
        <f t="shared" ref="BD6:BD37" si="22">IF(BB6="x","x",ROUND(IF(BC6&gt;BD$3,10,IF(BC6&lt;BD$4,0,10-(BD$3-BC6)/(BD$3-BD$4)*10)),1))</f>
        <v>x</v>
      </c>
      <c r="BE6" s="172" t="str">
        <f>IF(AND(BB6="x",BD6="x"),"x",ROUND((10-GEOMEAN(((10-BB6)/10*9+1),((10-BD6)/10*9+1)))/9*10,1))</f>
        <v>x</v>
      </c>
      <c r="BF6" s="176" t="str">
        <f>IF('Indicator Data'!P6="No data","x",ROUND(IF('Indicator Data'!P6=0,0,IF(LOG('Indicator Data'!P6)&gt;BF$3,10,IF(LOG('Indicator Data'!P6)&lt;BF$4,0,10-(BF$3-LOG('Indicator Data'!P6))/(BF$3-BF$4)*10))),1))</f>
        <v>x</v>
      </c>
      <c r="BG6" s="246" t="str">
        <f>IF(BF6="x","x",'Indicator Data'!P6/HLOOKUP('Indicator Data'!$P$3,'Population Data'!$C$3:$M$194,ROW()-4,FALSE))</f>
        <v>x</v>
      </c>
      <c r="BH6" s="176" t="str">
        <f>IF(BG6="x","x",ROUND(IF(BG6=0,0,IF(LOG(BG6)&gt;BH$3,10,IF(LOG(BG6)&lt;BH$4,0,10-(BH$3-LOG(BG6))/(BH$3-BH$4)*10))),1))</f>
        <v>x</v>
      </c>
      <c r="BI6" s="172" t="str">
        <f>IF(AND(BF6="x",BH6="x"),"x",ROUND((10-GEOMEAN(((10-BF6)/10*9+1),((10-BH6)/10*9+1)))/9*10,1))</f>
        <v>x</v>
      </c>
      <c r="BJ6" s="174">
        <f>IF(AND(BA6="x",BE6="x",BI6="x",AW6="x"),"x",IF(AND(BA6="x",BE6="x",BI6="x"),AW6,ROUND((10-GEOMEAN(((10-AW6)/10*9+1),((10-BA6)/10*9+1),((10-BE6)/10*9+1),((10-BI6)/10*9+1)))/9*10,1)))</f>
        <v>8.5</v>
      </c>
      <c r="BK6" s="176">
        <f>ROUND(IF('Indicator Data'!Q6=0,0,IF(LOG('Indicator Data'!Q6)&gt;BK$3,10,IF(LOG('Indicator Data'!Q6)&lt;BK$4,0,10-(BK$3-LOG('Indicator Data'!Q6))/(BK$3-BK$4)*10))),1)</f>
        <v>9.3000000000000007</v>
      </c>
      <c r="BL6" s="224">
        <f>IF(BK6="x","x",'Indicator Data'!Q6/HLOOKUP('Indicator Data'!$Q$3,'Population Data'!$C$3:$M$194,ROW()-4,FALSE))</f>
        <v>0.77209998397618795</v>
      </c>
      <c r="BM6" s="176">
        <f t="shared" ref="BM6:BM37" si="23">ROUND(IF(BL6&gt;BM$3,10,IF(BL6&lt;BM$4,0,10-(BM$3-BL6)/(BM$3-BM$4)*10)),1)</f>
        <v>7.7</v>
      </c>
      <c r="BN6" s="172">
        <f t="shared" ref="BN6:BN37" si="24">ROUND((10-GEOMEAN(((10-BM6)/10*9+1),((10-BK6)/10*9+1)))/9*10,1)</f>
        <v>8.6</v>
      </c>
      <c r="BO6" s="176">
        <f>ROUND(IF('Indicator Data'!S6=0,0,IF(LOG('Indicator Data'!S6)&gt;BO$3,10,IF(LOG('Indicator Data'!S6)&lt;BO$4,0,10-(BO$3-LOG('Indicator Data'!S6))/(BO$3-BO$4)*10))),1)</f>
        <v>0</v>
      </c>
      <c r="BP6" s="246">
        <f>IF(BO6="x","x",'Indicator Data'!S6/HLOOKUP('Indicator Data'!$S$3,'Population Data'!$C$3:$M$194,ROW()-4,FALSE))</f>
        <v>0</v>
      </c>
      <c r="BQ6" s="176">
        <f t="shared" ref="BQ6:BQ37" si="25">ROUND(IF(BP6&gt;BQ$3,10,IF(BP6&lt;BQ$4,0,10-(BQ$3-BP6)/(BQ$3-BQ$4)*10)),1)</f>
        <v>0</v>
      </c>
      <c r="BR6" s="172">
        <f>ROUND((10-GEOMEAN(((10-BO6)/10*9+1),((10-BQ6)/10*9+1)))/9*10,1)</f>
        <v>0</v>
      </c>
      <c r="BS6" s="176">
        <f>ROUND(IF('Indicator Data'!T6=0,0,IF(LOG('Indicator Data'!T6)&gt;BS$3,10,IF(LOG('Indicator Data'!T6)&lt;BS$4,0,10-(BS$3-LOG('Indicator Data'!T6))/(BS$3-BS$4)*10))),1)</f>
        <v>8.6</v>
      </c>
      <c r="BT6" s="173">
        <f>IF('Indicator Data'!T6/HLOOKUP('Indicator Data'!$T$3,'Population Data'!$C$3:$M$194,ROW()-4,FALSE)&gt;1,1,'Indicator Data'!T6/HLOOKUP('Indicator Data'!$T$3,'Population Data'!$C$3:$M$194,ROW()-4,FALSE))</f>
        <v>0.24181726168037912</v>
      </c>
      <c r="BU6" s="176">
        <f t="shared" ref="BU6:BU37" si="26">ROUND(IF(BT6&gt;BU$3,10,IF(BT6&lt;BU$4,0,10-(BU$3-BT6)/(BU$3-BU$4)*10)),1)</f>
        <v>2.4</v>
      </c>
      <c r="BV6" s="172">
        <f>ROUND((10-GEOMEAN(((10-BS6)/10*9+1),((10-BU6)/10*9+1)))/9*10,1)</f>
        <v>6.4</v>
      </c>
      <c r="BW6" s="176">
        <f>ROUND(IF('Indicator Data'!U6=0,0,IF(LOG('Indicator Data'!U6)&gt;BW$3,10,IF(LOG('Indicator Data'!U6)&lt;BW$4,0,10-(BW$3-LOG('Indicator Data'!U6))/(BW$3-BW$4)*10))),1)</f>
        <v>8</v>
      </c>
      <c r="BX6" s="246">
        <f>IF(BW6="x","x",'Indicator Data'!U6/HLOOKUP('Indicator Data'!$U$3,'Population Data'!$C$3:$M$194,ROW()-4,FALSE))</f>
        <v>9.176435428072105E-2</v>
      </c>
      <c r="BY6" s="176">
        <f t="shared" ref="BY6:BY37" si="27">ROUND(IF(BX6&gt;BY$3,10,IF(BX6&lt;BY$4,0,10-(BY$3-BX6)/(BY$3-BY$4)*10)),1)</f>
        <v>0.9</v>
      </c>
      <c r="BZ6" s="172">
        <f>ROUND((10-GEOMEAN(((10-BW6)/10*9+1),((10-BY6)/10*9+1)))/9*10,1)</f>
        <v>5.5</v>
      </c>
      <c r="CA6" s="174">
        <f t="shared" ref="CA6:CA69" si="28">ROUND((10-GEOMEAN(((10-BV6)/10*9+1),((10-BN6)/10*9+1),((10-BR6)/10*9+1),((10-BZ6)/10*9+1)))/9*10,1)</f>
        <v>5.9</v>
      </c>
      <c r="CB6" s="176">
        <f>IF('Indicator Data'!BN6="No data","x",ROUND(IF('Indicator Data'!BN6&gt;CB$3,0,IF('Indicator Data'!BN6&lt;CB$4,10,(CB$3-'Indicator Data'!BN6)/(CB$3-CB$4)*10)),1))</f>
        <v>4.9000000000000004</v>
      </c>
      <c r="CC6" s="176">
        <f>IF('Indicator Data'!BO6="No data","x",ROUND(IF('Indicator Data'!BO6&gt;CC$3,0,IF('Indicator Data'!BO6&lt;CC$4,10,(CC$3-'Indicator Data'!BO6)/(CC$3-CC$4)*10)),1))</f>
        <v>3</v>
      </c>
      <c r="CD6" s="176">
        <f>IF('Indicator Data'!AA6="No data","x",ROUND(IF('Indicator Data'!AA6&gt;CD$3,0,IF('Indicator Data'!AA6&lt;CD$4,10,(CD$3-'Indicator Data'!AA6)/(CD$3-CD$4)*10)),1))</f>
        <v>5.2</v>
      </c>
      <c r="CE6" s="172">
        <f t="shared" ref="CE6:CE37" si="29">IF(AND(CC6="x",CB6="x",CD6="x"),"x",ROUND(AVERAGE(CB6:CD6),1))</f>
        <v>4.4000000000000004</v>
      </c>
      <c r="CF6" s="176">
        <f>IF('Indicator Data'!V6="No data","x",ROUND(IF(LOG('Indicator Data'!V6)&gt;CF$3,10,IF(LOG('Indicator Data'!V6)&lt;CF$4,0,10-(CF$3-LOG('Indicator Data'!V6))/(CF$3-CF$4)*10)),1))</f>
        <v>6</v>
      </c>
      <c r="CG6" s="176">
        <f>IF('Indicator Data'!W6="No data","x",ROUND(IF('Indicator Data'!W6&gt;CG$3,10,IF('Indicator Data'!W6&lt;CG$4,0,10-(CG$3-'Indicator Data'!W6)/(CG$3-CG$4)*10)),1))</f>
        <v>7.7</v>
      </c>
      <c r="CH6" s="176">
        <f>IF('Indicator Data'!X6="No data","x",ROUND(IF('Indicator Data'!X6&gt;CH$3,10,IF('Indicator Data'!X6&lt;CH$4,0,10-(CH$3-'Indicator Data'!X6)/(CH$3-CH$4)*10)),1))</f>
        <v>2.7</v>
      </c>
      <c r="CI6" s="176">
        <f>IF('Indicator Data'!Y6="No data","x",ROUND(IF('Indicator Data'!Y6&gt;CI$3,10,IF('Indicator Data'!Y6&lt;CI$4,0,10-(CI$3-'Indicator Data'!Y6)/(CI$3-CI$4)*10)),1))</f>
        <v>10</v>
      </c>
      <c r="CJ6" s="172">
        <f>ROUND(AVERAGE(CF6:CI6),1)</f>
        <v>6.6</v>
      </c>
      <c r="CK6" s="174">
        <f>ROUND(AVERAGE(CE6,CJ6,CJ6),1)</f>
        <v>5.9</v>
      </c>
      <c r="CL6" s="176">
        <f>IF('Indicator Data'!AD6="No data","x",ROUND(IF('Indicator Data'!AD6&gt;CL$3,10,IF('Indicator Data'!AD6&lt;CL$4,0,10-(CL$3-'Indicator Data'!AD6)/(CL$3-CL$4)*10)),1))</f>
        <v>8</v>
      </c>
      <c r="CM6" s="176">
        <f>IF('Indicator Data'!AE6="No data","x",ROUND(IF('Indicator Data'!AE6&gt;CM$3,10,IF('Indicator Data'!AE6&lt;CM$4,0,10-(CM$3-'Indicator Data'!AE6)/(CM$3-CM$4)*10)),1))</f>
        <v>7.3</v>
      </c>
      <c r="CN6" s="172">
        <f>ROUND(AVERAGE(CF6,CG6,CH6,CI6,CL6,CM6),1)</f>
        <v>7</v>
      </c>
      <c r="CO6" s="176">
        <f>IF('Indicator Data'!Z6="No data","x",ROUND(IF('Indicator Data'!Z6&gt;CO$3,10,IF('Indicator Data'!Z6&lt;CO$4,0,10-(CO$3-'Indicator Data'!Z6)/(CO$3-CO$4)*10)),1))</f>
        <v>2.9</v>
      </c>
      <c r="CP6" s="172">
        <f>IF(AND(CC6="x",CB6="x",CD6="x"),"x",ROUND(AVERAGE(CB6:CD6,CO6),1))</f>
        <v>4</v>
      </c>
      <c r="CQ6" s="246">
        <f>IF('Indicator Data'!AB6="No data","x",'Indicator Data'!AB6/HLOOKUP('Indicator Date'!$AB4,'Population Data'!$C$3:$M$194,ROW()-4,FALSE))</f>
        <v>5.9337743647368502E-5</v>
      </c>
      <c r="CR6" s="176">
        <f t="shared" ref="CR6:CR37" si="30">IF(CQ6="x","x",ROUND(IF(CQ6&gt;CR$3,0,IF(CQ6&lt;CR$4,10,(CR$3-CQ6)/(CR$3-CR$4)*10)),1))</f>
        <v>9.4</v>
      </c>
      <c r="CS6" s="176">
        <f>IF('Indicator Data'!AC6="No data","x",ROUND(IF('Indicator Data'!AC6&gt;CS$3,0,IF('Indicator Data'!AC6&lt;CS$4,10,(CS$3-'Indicator Data'!AC6)/(CS$3-CS$4)*10)),1))</f>
        <v>8</v>
      </c>
      <c r="CT6" s="172">
        <f>IF(AND(CR6="x",CS6="x"),"x",ROUND(AVERAGE(CR6:CS6),1))</f>
        <v>8.6999999999999993</v>
      </c>
      <c r="CU6" s="174">
        <f>ROUND(AVERAGE(CP6,CT6,CN6),1)</f>
        <v>6.6</v>
      </c>
      <c r="CV6" s="175">
        <f t="shared" ref="CV6:CV37" si="31">IF(BJ6="x",ROUND((10-GEOMEAN(((10-CU6)/10*9+1),((10-CA6)/10*9+1),((10-CK6)/10*9+1)))/9*10,1),ROUND((10-GEOMEAN(((10-BJ6)/10*9+1),((10-CU6)/10*9+1),((10-CA6)/10*9+1),((10-CK6)/10*9+1)))/9*10,1))</f>
        <v>6.9</v>
      </c>
      <c r="CW6" s="177">
        <f t="shared" ref="CW6:CW37" si="32">IF(ROUND(IF(AM6="x",(10-GEOMEAN(((10-AL6)/10*9+1),((10-CV6)/10*9+1),((10-AP6)/10*9+1),((10-AS6)/10*9+1),((10-AN6)/10*9+1),((10-AO6)/10*9+1)))/9*10,(10-GEOMEAN(((10-AL6)/10*9+1),((10-CV6)/10*9+1),((10-AP6)/10*9+1),((10-AM6)/10*9+1),((10-AN6)/10*9+1),((10-AO6)/10*9+1),((10-AS6)/10*9+1)))/9*10),1)=0,0.1,ROUND(IF(AM6="x",(10-GEOMEAN(((10-AL6)/10*9+1),((10-CV6)/10*9+1),((10-AP6)/10*9+1),((10-AS6)/10*9+1),((10-AN6)/10*9+1),((10-AO6)/10*9+1)))/9*10,(10-GEOMEAN(((10-AL6)/10*9+1),((10-CV6)/10*9+1),((10-AP6)/10*9+1),((10-AM6)/10*9+1),((10-AN6)/10*9+1),((10-AO6)/10*9+1),((10-AS6)/10*9+1)))/9*10),1))</f>
        <v>5.8</v>
      </c>
      <c r="CX6" s="175">
        <f>ROUND(IF('Indicator Data'!AF6=0,0,IF('Indicator Data'!AF6&gt;CX$3,10,IF('Indicator Data'!AF6&lt;CX$4,0,10-(CX$3-'Indicator Data'!AF6)/(CX$3-CX$4)*10))),1)</f>
        <v>9.6999999999999993</v>
      </c>
      <c r="CY6" s="175">
        <f>(ROUND(IF('Indicator Data'!AG6=0,0,IF(LOG('Indicator Data'!AG6)&gt;CY$3,10,IF(LOG('Indicator Data'!AG6)&lt;CY$4,0,10-(CY$3-LOG('Indicator Data'!AG6))/(CY$3-CY$4)*10))),1))</f>
        <v>7.2</v>
      </c>
      <c r="CZ6" s="177">
        <f>ROUND((10-GEOMEAN(((10-CX6)/10*9+1),((10-CY6)/10*9+1)))/9*10,1)</f>
        <v>8.8000000000000007</v>
      </c>
      <c r="DA6" s="11"/>
      <c r="DB6" s="22"/>
    </row>
    <row r="7" spans="1:106">
      <c r="A7" s="179" t="str">
        <f>'Indicator Data'!A7</f>
        <v>Albania</v>
      </c>
      <c r="B7" s="180" t="str">
        <f>'Indicator Data'!B7</f>
        <v>ALB</v>
      </c>
      <c r="C7" s="178">
        <f>ROUND(IF('Indicator Data'!C7=0,0.1,IF(LOG('Indicator Data'!C7)&gt;C$3,10,IF(LOG('Indicator Data'!C7)&lt;C$4,0,10-(C$3-LOG('Indicator Data'!C7))/(C$3-C$4)*10))),1)</f>
        <v>5.9</v>
      </c>
      <c r="D7" s="171">
        <f>ROUND(IF('Indicator Data'!D7=0,0.1,IF(LOG('Indicator Data'!D7)&gt;D$3,10,IF(LOG('Indicator Data'!D7)&lt;D$4,0,10-(D$3-LOG('Indicator Data'!D7))/(D$3-D$4)*10))),1)</f>
        <v>7.2</v>
      </c>
      <c r="E7" s="172">
        <f t="shared" si="0"/>
        <v>6.6</v>
      </c>
      <c r="F7" s="172">
        <f>(ROUND(IF('Indicator Data'!E7=0,0,IF(LOG('Indicator Data'!E7)&gt;F$3,10,IF(LOG('Indicator Data'!E7)&lt;F$4,0,10-(F$3-LOG('Indicator Data'!E7))/(F$3-F$4)*10))),1))</f>
        <v>3.9</v>
      </c>
      <c r="G7" s="172">
        <f>ROUND(IF('Indicator Data'!F7=0,0,IF(LOG('Indicator Data'!F7)&gt;G$3,10,IF(LOG('Indicator Data'!F7)&lt;G$4,0,10-(G$3-LOG('Indicator Data'!F7))/(G$3-G$4)*10))),1)</f>
        <v>5.7</v>
      </c>
      <c r="H7" s="171">
        <f>ROUND(IF('Indicator Data'!G7=0,0,IF(LOG('Indicator Data'!G7)&gt;H$3,10,IF(LOG('Indicator Data'!G7)&lt;H$4,0,10-(H$3-LOG('Indicator Data'!G7))/(H$3-H$4)*10))),1)</f>
        <v>0</v>
      </c>
      <c r="I7" s="171">
        <f>ROUND(IF('Indicator Data'!H7=0,0,IF(LOG('Indicator Data'!H7)&gt;I$3,10,IF(LOG('Indicator Data'!H7)&lt;I$4,0,10-(I$3-LOG('Indicator Data'!H7))/(I$3-I$4)*10))),1)</f>
        <v>0</v>
      </c>
      <c r="J7" s="171">
        <f t="shared" si="1"/>
        <v>0</v>
      </c>
      <c r="K7" s="171">
        <f>ROUND(IF('Indicator Data'!I7=0,0,IF(LOG('Indicator Data'!I7)&gt;K$3,10,IF(LOG('Indicator Data'!I7)&lt;K$4,0,10-(K$3-LOG('Indicator Data'!I7))/(K$3-K$4)*10))),1)</f>
        <v>7</v>
      </c>
      <c r="L7" s="172">
        <f>ROUND(IF('Indicator Data'!J7=0,0,IF(LOG('Indicator Data'!J7)&gt;L$3,10,IF(LOG('Indicator Data'!J7)&lt;L$4,0,10-(L$3-LOG('Indicator Data'!J7))/(L$3-L$4)*10))),1)</f>
        <v>9.9</v>
      </c>
      <c r="M7" s="173">
        <f>'Indicator Data'!C7/HLOOKUP('Indicator Data'!$C$3,'Population Data'!$C$3:$M$194,ROW()-4,FALSE)</f>
        <v>2.107229860534869E-3</v>
      </c>
      <c r="N7" s="173">
        <f>'Indicator Data'!D7/HLOOKUP('Indicator Data'!$D$3,'Population Data'!$C$3:$M$194,ROW()-4,FALSE)</f>
        <v>1.6760442841765983E-3</v>
      </c>
      <c r="O7" s="245">
        <f>'Indicator Data'!E7/HLOOKUP('Indicator Data'!$E$3,'Population Data'!$C$3:$M$194,ROW()-4,FALSE)</f>
        <v>2.5648809226956107E-3</v>
      </c>
      <c r="P7" s="173">
        <f>'Indicator Data'!F7/HLOOKUP('Indicator Data'!$F$3,'Population Data'!$C$3:$M$194,ROW()-4,FALSE)</f>
        <v>1.4337619084405669E-5</v>
      </c>
      <c r="Q7" s="173">
        <f>'Indicator Data'!G7/HLOOKUP('Indicator Data'!$G$3,'Population Data'!$C$3:$M$194,ROW()-4,FALSE)</f>
        <v>0</v>
      </c>
      <c r="R7" s="173">
        <f>'Indicator Data'!H7/HLOOKUP('Indicator Data'!$H$3,'Population Data'!$C$3:$M$194,ROW()-4,FALSE)</f>
        <v>0</v>
      </c>
      <c r="S7" s="173">
        <f>'Indicator Data'!I7/HLOOKUP('Indicator Data'!$I$3,'Population Data'!$C$3:$M$194,ROW()-4,FALSE)</f>
        <v>7.652463065326855E-3</v>
      </c>
      <c r="T7" s="173">
        <f>'Indicator Data'!J7/HLOOKUP('Indicator Date'!$J5,'Population Data'!$C$3:$M$194,ROW()-4,FALSE)</f>
        <v>3.2352414460088748E-2</v>
      </c>
      <c r="U7" s="171">
        <f t="shared" si="2"/>
        <v>10</v>
      </c>
      <c r="V7" s="171">
        <f t="shared" si="3"/>
        <v>8.4</v>
      </c>
      <c r="W7" s="172">
        <f t="shared" si="4"/>
        <v>9.4</v>
      </c>
      <c r="X7" s="172">
        <f t="shared" ref="X7:X70" si="33">ROUND(IF(O7=0,0,IF(LOG(O7)&gt;X$3,10,IF(LOG(O7)&lt;=X$4,0,10-(X$3-LOG(O7))/(X$3-X$4)*10))),1)</f>
        <v>5.2</v>
      </c>
      <c r="Y7" s="172">
        <f t="shared" ref="Y7:Y70" si="34">ROUND(IF(P7=0,0,IF(LOG(P7)&gt;Y$3,10,IF(LOG(P7)&lt;=Y$4,0,10-(Y$3-LOG(P7))/(Y$3-Y$4)*10))),1)</f>
        <v>7.6</v>
      </c>
      <c r="Z7" s="171">
        <f t="shared" si="5"/>
        <v>0</v>
      </c>
      <c r="AA7" s="171">
        <f t="shared" si="5"/>
        <v>0</v>
      </c>
      <c r="AB7" s="171">
        <f t="shared" si="6"/>
        <v>0</v>
      </c>
      <c r="AC7" s="172">
        <f t="shared" ref="AC7:AC70" si="35">ROUND(IF(S7=0,0,IF(LOG(S7)&gt;AC$3,10,IF(LOG(S7)&lt;=AC$4,0,10-(AC$3-LOG(S7))/(AC$3-AC$4)*10))),1)</f>
        <v>7.8</v>
      </c>
      <c r="AD7" s="172">
        <f t="shared" ref="AD7:AD70" si="36">ROUND(IF(T7&gt;AD$3,10,IF(T7&lt;AD$4,0,10-(AD$3-T7)/(AD$3-AD$4)*10)),1)</f>
        <v>10</v>
      </c>
      <c r="AE7" s="171">
        <f>ROUND(IF('Indicator Data'!K7=0,0,IF('Indicator Data'!K7&gt;AE$3,10,IF('Indicator Data'!K7&lt;AE$4,0,10-(AE$3-'Indicator Data'!K7)/(AE$3-AE$4)*10))),1)</f>
        <v>1</v>
      </c>
      <c r="AF7" s="174">
        <f t="shared" si="7"/>
        <v>8</v>
      </c>
      <c r="AG7" s="174">
        <f t="shared" si="8"/>
        <v>7.8</v>
      </c>
      <c r="AH7" s="172">
        <f t="shared" si="9"/>
        <v>0</v>
      </c>
      <c r="AI7" s="172">
        <f t="shared" si="10"/>
        <v>0</v>
      </c>
      <c r="AJ7" s="174">
        <f t="shared" si="11"/>
        <v>0</v>
      </c>
      <c r="AK7" s="172">
        <f t="shared" si="12"/>
        <v>10</v>
      </c>
      <c r="AL7" s="175">
        <f t="shared" si="13"/>
        <v>8.3000000000000007</v>
      </c>
      <c r="AM7" s="175">
        <f t="shared" si="14"/>
        <v>4.5999999999999996</v>
      </c>
      <c r="AN7" s="175">
        <f t="shared" si="15"/>
        <v>6.8</v>
      </c>
      <c r="AO7" s="175">
        <f t="shared" si="16"/>
        <v>0</v>
      </c>
      <c r="AP7" s="175">
        <f t="shared" si="17"/>
        <v>7.4</v>
      </c>
      <c r="AQ7" s="174">
        <f t="shared" si="18"/>
        <v>5.5</v>
      </c>
      <c r="AR7" s="174">
        <f>IF('Indicator Data'!L7="No data","x",IF('Indicator Data'!BW7&lt;1000,"x",ROUND((IF('Indicator Data'!L7&gt;AR$3,10,IF('Indicator Data'!L7&lt;AR$4,0,10-(AR$3-'Indicator Data'!L7)/(AR$3-AR$4)*10))),1)))</f>
        <v>7.5</v>
      </c>
      <c r="AS7" s="175">
        <f t="shared" si="19"/>
        <v>6.5</v>
      </c>
      <c r="AT7" s="176">
        <f>IF('Indicator Data'!M7="No data","x",ROUND(IF('Indicator Data'!M7=0,0,IF(LOG('Indicator Data'!M7)&gt;AT$3,10,IF(LOG('Indicator Data'!M7)&lt;AT$4,0,10-(AT$3-LOG('Indicator Data'!M7))/(AT$3-AT$4)*10))),1))</f>
        <v>7.7</v>
      </c>
      <c r="AU7" s="246">
        <f>IF(AT7="x","x",'Indicator Data'!M7/HLOOKUP('Indicator Data'!$M$3,'Population Data'!$C$3:$M$194,ROW()-4,FALSE))</f>
        <v>0.80936060254350639</v>
      </c>
      <c r="AV7" s="176">
        <f t="shared" si="20"/>
        <v>9</v>
      </c>
      <c r="AW7" s="172">
        <f t="shared" ref="AW7:AW70" si="37">IF(AND(AT7="x",AV7="x"),"x",ROUND((10-GEOMEAN(((10-AT7)/10*9+1),((10-AV7)/10*9+1)))/9*10,1))</f>
        <v>8.4</v>
      </c>
      <c r="AX7" s="176" t="str">
        <f>IF('Indicator Data'!N7="No data","x",ROUND(IF('Indicator Data'!N7=0,0,IF(LOG('Indicator Data'!N7)&gt;AX$3,10,IF(LOG('Indicator Data'!N7)&lt;AX$4,0,10-(AX$3-LOG('Indicator Data'!N7))/(AX$3-AX$4)*10))),1))</f>
        <v>x</v>
      </c>
      <c r="AY7" s="246" t="str">
        <f>IF(AX7="x","x",'Indicator Data'!N7/HLOOKUP('Indicator Data'!$N$3,'Population Data'!$C$3:$M$194,ROW()-4,FALSE))</f>
        <v>x</v>
      </c>
      <c r="AZ7" s="176" t="str">
        <f t="shared" si="21"/>
        <v>x</v>
      </c>
      <c r="BA7" s="172" t="str">
        <f t="shared" ref="BA7:BA70" si="38">IF(AND(AX7="x",AZ7="x"),"x",ROUND((10-GEOMEAN(((10-AX7)/10*9+1),((10-AZ7)/10*9+1)))/9*10,1))</f>
        <v>x</v>
      </c>
      <c r="BB7" s="176" t="str">
        <f>IF('Indicator Data'!O7="No data","x",ROUND(IF('Indicator Data'!O7=0,0,IF(LOG('Indicator Data'!O7)&gt;BB$3,10,IF(LOG('Indicator Data'!O7)&lt;BB$4,0,10-(BB$3-LOG('Indicator Data'!O7))/(BB$3-BB$4)*10))),1))</f>
        <v>x</v>
      </c>
      <c r="BC7" s="246" t="str">
        <f>IF(BB7="x","x",'Indicator Data'!O7/HLOOKUP('Indicator Data'!$O$3,'Population Data'!$C$3:$M$194,ROW()-4,FALSE))</f>
        <v>x</v>
      </c>
      <c r="BD7" s="176" t="str">
        <f t="shared" si="22"/>
        <v>x</v>
      </c>
      <c r="BE7" s="172" t="str">
        <f t="shared" ref="BE7:BE70" si="39">IF(AND(BB7="x",BD7="x"),"x",ROUND((10-GEOMEAN(((10-BB7)/10*9+1),((10-BD7)/10*9+1)))/9*10,1))</f>
        <v>x</v>
      </c>
      <c r="BF7" s="176" t="str">
        <f>IF('Indicator Data'!P7="No data","x",ROUND(IF('Indicator Data'!P7=0,0,IF(LOG('Indicator Data'!P7)&gt;BF$3,10,IF(LOG('Indicator Data'!P7)&lt;BF$4,0,10-(BF$3-LOG('Indicator Data'!P7))/(BF$3-BF$4)*10))),1))</f>
        <v>x</v>
      </c>
      <c r="BG7" s="246" t="str">
        <f>IF(BF7="x","x",'Indicator Data'!P7/HLOOKUP('Indicator Data'!$P$3,'Population Data'!$C$3:$M$194,ROW()-4,FALSE))</f>
        <v>x</v>
      </c>
      <c r="BH7" s="176" t="str">
        <f t="shared" ref="BH7:BH70" si="40">IF(BG7="x","x",ROUND(IF(BG7=0,0,IF(LOG(BG7)&gt;BH$3,10,IF(LOG(BG7)&lt;BH$4,0,10-(BH$3-LOG(BG7))/(BH$3-BH$4)*10))),1))</f>
        <v>x</v>
      </c>
      <c r="BI7" s="172" t="str">
        <f t="shared" ref="BI7:BI70" si="41">IF(AND(BF7="x",BH7="x"),"x",ROUND((10-GEOMEAN(((10-BF7)/10*9+1),((10-BH7)/10*9+1)))/9*10,1))</f>
        <v>x</v>
      </c>
      <c r="BJ7" s="174">
        <f t="shared" ref="BJ7:BJ70" si="42">IF(AND(BA7="x",BE7="x",BI7="x",AW7="x"),"x",IF(AND(BA7="x",BE7="x",BI7="x"),AW7,ROUND((10-GEOMEAN(((10-AW7)/10*9+1),((10-BA7)/10*9+1),((10-BE7)/10*9+1),((10-BI7)/10*9+1)))/9*10,1)))</f>
        <v>8.4</v>
      </c>
      <c r="BK7" s="176">
        <f>ROUND(IF('Indicator Data'!Q7=0,0,IF(LOG('Indicator Data'!Q7)&gt;BK$3,10,IF(LOG('Indicator Data'!Q7)&lt;BK$4,0,10-(BK$3-LOG('Indicator Data'!Q7))/(BK$3-BK$4)*10))),1)</f>
        <v>0</v>
      </c>
      <c r="BL7" s="224">
        <f>IF(BK7="x","x",'Indicator Data'!Q7/HLOOKUP('Indicator Data'!$Q$3,'Population Data'!$C$3:$M$194,ROW()-4,FALSE))</f>
        <v>0</v>
      </c>
      <c r="BM7" s="176">
        <f t="shared" si="23"/>
        <v>0</v>
      </c>
      <c r="BN7" s="172">
        <f t="shared" si="24"/>
        <v>0</v>
      </c>
      <c r="BO7" s="176">
        <f>ROUND(IF('Indicator Data'!S7=0,0,IF(LOG('Indicator Data'!S7)&gt;BO$3,10,IF(LOG('Indicator Data'!S7)&lt;BO$4,0,10-(BO$3-LOG('Indicator Data'!S7))/(BO$3-BO$4)*10))),1)</f>
        <v>0</v>
      </c>
      <c r="BP7" s="246">
        <f>IF(BO7="x","x",'Indicator Data'!S7/HLOOKUP('Indicator Data'!$S$3,'Population Data'!$C$3:$M$194,ROW()-4,FALSE))</f>
        <v>0</v>
      </c>
      <c r="BQ7" s="176">
        <f t="shared" si="25"/>
        <v>0</v>
      </c>
      <c r="BR7" s="172">
        <f t="shared" ref="BR7:BR70" si="43">ROUND((10-GEOMEAN(((10-BO7)/10*9+1),((10-BQ7)/10*9+1)))/9*10,1)</f>
        <v>0</v>
      </c>
      <c r="BS7" s="176">
        <f>ROUND(IF('Indicator Data'!T7=0,0,IF(LOG('Indicator Data'!T7)&gt;BS$3,10,IF(LOG('Indicator Data'!T7)&lt;BS$4,0,10-(BS$3-LOG('Indicator Data'!T7))/(BS$3-BS$4)*10))),1)</f>
        <v>0</v>
      </c>
      <c r="BT7" s="173">
        <f>IF('Indicator Data'!T7/HLOOKUP('Indicator Data'!$T$3,'Population Data'!$C$3:$M$194,ROW()-4,FALSE)&gt;1,1,'Indicator Data'!T7/HLOOKUP('Indicator Data'!$T$3,'Population Data'!$C$3:$M$194,ROW()-4,FALSE))</f>
        <v>0</v>
      </c>
      <c r="BU7" s="176">
        <f t="shared" si="26"/>
        <v>0</v>
      </c>
      <c r="BV7" s="172">
        <f t="shared" ref="BV7:BV70" si="44">ROUND((10-GEOMEAN(((10-BS7)/10*9+1),((10-BU7)/10*9+1)))/9*10,1)</f>
        <v>0</v>
      </c>
      <c r="BW7" s="176">
        <f>ROUND(IF('Indicator Data'!U7=0,0,IF(LOG('Indicator Data'!U7)&gt;BW$3,10,IF(LOG('Indicator Data'!U7)&lt;BW$4,0,10-(BW$3-LOG('Indicator Data'!U7))/(BW$3-BW$4)*10))),1)</f>
        <v>6</v>
      </c>
      <c r="BX7" s="246">
        <f>IF(BW7="x","x",'Indicator Data'!U7/HLOOKUP('Indicator Data'!$U$3,'Population Data'!$C$3:$M$194,ROW()-4,FALSE))</f>
        <v>5.7314516086227271E-2</v>
      </c>
      <c r="BY7" s="176">
        <f t="shared" si="27"/>
        <v>0.6</v>
      </c>
      <c r="BZ7" s="172">
        <f t="shared" ref="BZ7:BZ70" si="45">ROUND((10-GEOMEAN(((10-BW7)/10*9+1),((10-BY7)/10*9+1)))/9*10,1)</f>
        <v>3.8</v>
      </c>
      <c r="CA7" s="174">
        <f t="shared" si="28"/>
        <v>1.1000000000000001</v>
      </c>
      <c r="CB7" s="176">
        <f>IF('Indicator Data'!BN7="No data","x",ROUND(IF('Indicator Data'!BN7&gt;CB$3,0,IF('Indicator Data'!BN7&lt;CB$4,10,(CB$3-'Indicator Data'!BN7)/(CB$3-CB$4)*10)),1))</f>
        <v>0.1</v>
      </c>
      <c r="CC7" s="176">
        <f>IF('Indicator Data'!BO7="No data","x",ROUND(IF('Indicator Data'!BO7&gt;CC$3,0,IF('Indicator Data'!BO7&lt;CC$4,10,(CC$3-'Indicator Data'!BO7)/(CC$3-CC$4)*10)),1))</f>
        <v>0.8</v>
      </c>
      <c r="CD7" s="176" t="str">
        <f>IF('Indicator Data'!AA7="No data","x",ROUND(IF('Indicator Data'!AA7&gt;CD$3,0,IF('Indicator Data'!AA7&lt;CD$4,10,(CD$3-'Indicator Data'!AA7)/(CD$3-CD$4)*10)),1))</f>
        <v>x</v>
      </c>
      <c r="CE7" s="172">
        <f t="shared" si="29"/>
        <v>0.5</v>
      </c>
      <c r="CF7" s="176">
        <f>IF('Indicator Data'!V7="No data","x",ROUND(IF(LOG('Indicator Data'!V7)&gt;CF$3,10,IF(LOG('Indicator Data'!V7)&lt;CF$4,0,10-(CF$3-LOG('Indicator Data'!V7))/(CF$3-CF$4)*10)),1))</f>
        <v>6.7</v>
      </c>
      <c r="CG7" s="176">
        <f>IF('Indicator Data'!W7="No data","x",ROUND(IF('Indicator Data'!W7&gt;CG$3,10,IF('Indicator Data'!W7&lt;CG$4,0,10-(CG$3-'Indicator Data'!W7)/(CG$3-CG$4)*10)),1))</f>
        <v>0.2</v>
      </c>
      <c r="CH7" s="176">
        <f>IF('Indicator Data'!X7="No data","x",ROUND(IF('Indicator Data'!X7&gt;CH$3,10,IF('Indicator Data'!X7&lt;CH$4,0,10-(CH$3-'Indicator Data'!X7)/(CH$3-CH$4)*10)),1))</f>
        <v>6.5</v>
      </c>
      <c r="CI7" s="176">
        <f>IF('Indicator Data'!Y7="No data","x",ROUND(IF('Indicator Data'!Y7&gt;CI$3,10,IF('Indicator Data'!Y7&lt;CI$4,0,10-(CI$3-'Indicator Data'!Y7)/(CI$3-CI$4)*10)),1))</f>
        <v>3.2</v>
      </c>
      <c r="CJ7" s="172">
        <f t="shared" ref="CJ7:CJ70" si="46">ROUND(AVERAGE(CF7:CI7),1)</f>
        <v>4.2</v>
      </c>
      <c r="CK7" s="174">
        <f t="shared" ref="CK7:CK70" si="47">ROUND(AVERAGE(CE7,CJ7,CJ7),1)</f>
        <v>3</v>
      </c>
      <c r="CL7" s="176">
        <f>IF('Indicator Data'!AD7="No data","x",ROUND(IF('Indicator Data'!AD7&gt;CL$3,10,IF('Indicator Data'!AD7&lt;CL$4,0,10-(CL$3-'Indicator Data'!AD7)/(CL$3-CL$4)*10)),1))</f>
        <v>0.3</v>
      </c>
      <c r="CM7" s="176">
        <f>IF('Indicator Data'!AE7="No data","x",ROUND(IF('Indicator Data'!AE7&gt;CM$3,10,IF('Indicator Data'!AE7&lt;CM$4,0,10-(CM$3-'Indicator Data'!AE7)/(CM$3-CM$4)*10)),1))</f>
        <v>0.1</v>
      </c>
      <c r="CN7" s="172">
        <f t="shared" ref="CN7:CN70" si="48">ROUND(AVERAGE(CF7,CG7,CH7,CI7,CL7,CM7),1)</f>
        <v>2.8</v>
      </c>
      <c r="CO7" s="176">
        <f>IF('Indicator Data'!Z7="No data","x",ROUND(IF('Indicator Data'!Z7&gt;CO$3,10,IF('Indicator Data'!Z7&lt;CO$4,0,10-(CO$3-'Indicator Data'!Z7)/(CO$3-CO$4)*10)),1))</f>
        <v>0</v>
      </c>
      <c r="CP7" s="172">
        <f t="shared" ref="CP7:CP70" si="49">IF(AND(CC7="x",CB7="x",CD7="x"),"x",ROUND(AVERAGE(CB7:CD7,CO7),1))</f>
        <v>0.3</v>
      </c>
      <c r="CQ7" s="246">
        <f>IF('Indicator Data'!AB7="No data","x",'Indicator Data'!AB7/HLOOKUP('Indicator Date'!$AB5,'Population Data'!$C$3:$M$194,ROW()-4,FALSE))</f>
        <v>2.5512571545557839E-4</v>
      </c>
      <c r="CR7" s="176">
        <f t="shared" si="30"/>
        <v>7.4</v>
      </c>
      <c r="CS7" s="176">
        <f>IF('Indicator Data'!AC7="No data","x",ROUND(IF('Indicator Data'!AC7&gt;CS$3,0,IF('Indicator Data'!AC7&lt;CS$4,10,(CS$3-'Indicator Data'!AC7)/(CS$3-CS$4)*10)),1))</f>
        <v>2</v>
      </c>
      <c r="CT7" s="172">
        <f t="shared" ref="CT7:CT70" si="50">IF(AND(CR7="x",CS7="x"),"x",ROUND(AVERAGE(CR7:CS7),1))</f>
        <v>4.7</v>
      </c>
      <c r="CU7" s="174">
        <f t="shared" ref="CU7:CU70" si="51">ROUND(AVERAGE(CP7,CT7,CN7),1)</f>
        <v>2.6</v>
      </c>
      <c r="CV7" s="175">
        <f t="shared" si="31"/>
        <v>4.5</v>
      </c>
      <c r="CW7" s="177">
        <f t="shared" si="32"/>
        <v>5.9</v>
      </c>
      <c r="CX7" s="175">
        <f>ROUND(IF('Indicator Data'!AF7=0,0,IF('Indicator Data'!AF7&gt;CX$3,10,IF('Indicator Data'!AF7&lt;CX$4,0,10-(CX$3-'Indicator Data'!AF7)/(CX$3-CX$4)*10))),1)</f>
        <v>0.1</v>
      </c>
      <c r="CY7" s="175">
        <f>(ROUND(IF('Indicator Data'!AG7=0,0,IF(LOG('Indicator Data'!AG7)&gt;CY$3,10,IF(LOG('Indicator Data'!AG7)&lt;CY$4,0,10-(CY$3-LOG('Indicator Data'!AG7))/(CY$3-CY$4)*10))),1))</f>
        <v>0</v>
      </c>
      <c r="CZ7" s="177">
        <f t="shared" ref="CZ7:CZ70" si="52">ROUND((10-GEOMEAN(((10-CX7)/10*9+1),((10-CY7)/10*9+1)))/9*10,1)</f>
        <v>0.1</v>
      </c>
      <c r="DA7" s="11"/>
      <c r="DB7" s="22"/>
    </row>
    <row r="8" spans="1:106">
      <c r="A8" s="179" t="str">
        <f>'Indicator Data'!A8</f>
        <v>Algeria</v>
      </c>
      <c r="B8" s="180" t="str">
        <f>'Indicator Data'!B8</f>
        <v>DZA</v>
      </c>
      <c r="C8" s="178">
        <f>ROUND(IF('Indicator Data'!C8=0,0.1,IF(LOG('Indicator Data'!C8)&gt;C$3,10,IF(LOG('Indicator Data'!C8)&lt;C$4,0,10-(C$3-LOG('Indicator Data'!C8))/(C$3-C$4)*10))),1)</f>
        <v>9.1</v>
      </c>
      <c r="D8" s="171">
        <f>ROUND(IF('Indicator Data'!D8=0,0.1,IF(LOG('Indicator Data'!D8)&gt;D$3,10,IF(LOG('Indicator Data'!D8)&lt;D$4,0,10-(D$3-LOG('Indicator Data'!D8))/(D$3-D$4)*10))),1)</f>
        <v>8.9</v>
      </c>
      <c r="E8" s="172">
        <f t="shared" si="0"/>
        <v>9</v>
      </c>
      <c r="F8" s="172">
        <f>(ROUND(IF('Indicator Data'!E8=0,0,IF(LOG('Indicator Data'!E8)&gt;F$3,10,IF(LOG('Indicator Data'!E8)&lt;F$4,0,10-(F$3-LOG('Indicator Data'!E8))/(F$3-F$4)*10))),1))</f>
        <v>4.8</v>
      </c>
      <c r="G8" s="172">
        <f>ROUND(IF('Indicator Data'!F8=0,0,IF(LOG('Indicator Data'!F8)&gt;G$3,10,IF(LOG('Indicator Data'!F8)&lt;G$4,0,10-(G$3-LOG('Indicator Data'!F8))/(G$3-G$4)*10))),1)</f>
        <v>2.2000000000000002</v>
      </c>
      <c r="H8" s="171">
        <f>ROUND(IF('Indicator Data'!G8=0,0,IF(LOG('Indicator Data'!G8)&gt;H$3,10,IF(LOG('Indicator Data'!G8)&lt;H$4,0,10-(H$3-LOG('Indicator Data'!G8))/(H$3-H$4)*10))),1)</f>
        <v>0</v>
      </c>
      <c r="I8" s="171">
        <f>ROUND(IF('Indicator Data'!H8=0,0,IF(LOG('Indicator Data'!H8)&gt;I$3,10,IF(LOG('Indicator Data'!H8)&lt;I$4,0,10-(I$3-LOG('Indicator Data'!H8))/(I$3-I$4)*10))),1)</f>
        <v>0</v>
      </c>
      <c r="J8" s="171">
        <f t="shared" si="1"/>
        <v>0</v>
      </c>
      <c r="K8" s="171">
        <f>ROUND(IF('Indicator Data'!I8=0,0,IF(LOG('Indicator Data'!I8)&gt;K$3,10,IF(LOG('Indicator Data'!I8)&lt;K$4,0,10-(K$3-LOG('Indicator Data'!I8))/(K$3-K$4)*10))),1)</f>
        <v>1.3</v>
      </c>
      <c r="L8" s="172">
        <f>ROUND(IF('Indicator Data'!J8=0,0,IF(LOG('Indicator Data'!J8)&gt;L$3,10,IF(LOG('Indicator Data'!J8)&lt;L$4,0,10-(L$3-LOG('Indicator Data'!J8))/(L$3-L$4)*10))),1)</f>
        <v>0</v>
      </c>
      <c r="M8" s="173">
        <f>'Indicator Data'!C8/HLOOKUP('Indicator Data'!$C$3,'Population Data'!$C$3:$M$194,ROW()-4,FALSE)</f>
        <v>1.6441044383068066E-3</v>
      </c>
      <c r="N8" s="173">
        <f>'Indicator Data'!D8/HLOOKUP('Indicator Data'!$D$3,'Population Data'!$C$3:$M$194,ROW()-4,FALSE)</f>
        <v>4.8273587979425202E-4</v>
      </c>
      <c r="O8" s="245">
        <f>'Indicator Data'!E8/HLOOKUP('Indicator Data'!$E$3,'Population Data'!$C$3:$M$194,ROW()-4,FALSE)</f>
        <v>3.9651059788734145E-4</v>
      </c>
      <c r="P8" s="173">
        <f>'Indicator Data'!F8/HLOOKUP('Indicator Data'!$F$3,'Population Data'!$C$3:$M$194,ROW()-4,FALSE)</f>
        <v>2.5782890432738348E-8</v>
      </c>
      <c r="Q8" s="173">
        <f>'Indicator Data'!G8/HLOOKUP('Indicator Data'!$G$3,'Population Data'!$C$3:$M$194,ROW()-4,FALSE)</f>
        <v>0</v>
      </c>
      <c r="R8" s="173">
        <f>'Indicator Data'!H8/HLOOKUP('Indicator Data'!$H$3,'Population Data'!$C$3:$M$194,ROW()-4,FALSE)</f>
        <v>0</v>
      </c>
      <c r="S8" s="173">
        <f>'Indicator Data'!I8/HLOOKUP('Indicator Data'!$I$3,'Population Data'!$C$3:$M$194,ROW()-4,FALSE)</f>
        <v>1.5409448279858337E-6</v>
      </c>
      <c r="T8" s="173">
        <f>'Indicator Data'!J8/HLOOKUP('Indicator Date'!$J6,'Population Data'!$C$3:$M$194,ROW()-4,FALSE)</f>
        <v>0</v>
      </c>
      <c r="U8" s="171">
        <f t="shared" si="2"/>
        <v>8.1999999999999993</v>
      </c>
      <c r="V8" s="171">
        <f t="shared" si="3"/>
        <v>2.4</v>
      </c>
      <c r="W8" s="172">
        <f t="shared" si="4"/>
        <v>6.1</v>
      </c>
      <c r="X8" s="172">
        <f t="shared" si="33"/>
        <v>2.1</v>
      </c>
      <c r="Y8" s="172">
        <f t="shared" si="34"/>
        <v>0.6</v>
      </c>
      <c r="Z8" s="171">
        <f t="shared" si="5"/>
        <v>0</v>
      </c>
      <c r="AA8" s="171">
        <f t="shared" si="5"/>
        <v>0</v>
      </c>
      <c r="AB8" s="171">
        <f t="shared" si="6"/>
        <v>0</v>
      </c>
      <c r="AC8" s="172">
        <f t="shared" si="35"/>
        <v>0</v>
      </c>
      <c r="AD8" s="172">
        <f t="shared" si="36"/>
        <v>0</v>
      </c>
      <c r="AE8" s="171">
        <f>ROUND(IF('Indicator Data'!K8=0,0,IF('Indicator Data'!K8&gt;AE$3,10,IF('Indicator Data'!K8&lt;AE$4,0,10-(AE$3-'Indicator Data'!K8)/(AE$3-AE$4)*10))),1)</f>
        <v>0</v>
      </c>
      <c r="AF8" s="174">
        <f t="shared" si="7"/>
        <v>8.6999999999999993</v>
      </c>
      <c r="AG8" s="174">
        <f t="shared" si="8"/>
        <v>5.7</v>
      </c>
      <c r="AH8" s="172">
        <f t="shared" si="9"/>
        <v>0</v>
      </c>
      <c r="AI8" s="172">
        <f t="shared" si="10"/>
        <v>0</v>
      </c>
      <c r="AJ8" s="174">
        <f t="shared" si="11"/>
        <v>0</v>
      </c>
      <c r="AK8" s="172">
        <f t="shared" si="12"/>
        <v>0</v>
      </c>
      <c r="AL8" s="175">
        <f t="shared" si="13"/>
        <v>7.9</v>
      </c>
      <c r="AM8" s="175">
        <f t="shared" si="14"/>
        <v>3.6</v>
      </c>
      <c r="AN8" s="175">
        <f t="shared" si="15"/>
        <v>1.4</v>
      </c>
      <c r="AO8" s="175">
        <f t="shared" si="16"/>
        <v>0</v>
      </c>
      <c r="AP8" s="175">
        <f t="shared" si="17"/>
        <v>0.7</v>
      </c>
      <c r="AQ8" s="174">
        <f t="shared" si="18"/>
        <v>0</v>
      </c>
      <c r="AR8" s="174">
        <f>IF('Indicator Data'!L8="No data","x",IF('Indicator Data'!BW8&lt;1000,"x",ROUND((IF('Indicator Data'!L8&gt;AR$3,10,IF('Indicator Data'!L8&lt;AR$4,0,10-(AR$3-'Indicator Data'!L8)/(AR$3-AR$4)*10))),1)))</f>
        <v>5</v>
      </c>
      <c r="AS8" s="175">
        <f t="shared" si="19"/>
        <v>2.5</v>
      </c>
      <c r="AT8" s="176">
        <f>IF('Indicator Data'!M8="No data","x",ROUND(IF('Indicator Data'!M8=0,0,IF(LOG('Indicator Data'!M8)&gt;AT$3,10,IF(LOG('Indicator Data'!M8)&lt;AT$4,0,10-(AT$3-LOG('Indicator Data'!M8))/(AT$3-AT$4)*10))),1))</f>
        <v>0</v>
      </c>
      <c r="AU8" s="246">
        <f>IF(AT8="x","x",'Indicator Data'!M8/HLOOKUP('Indicator Data'!$M$3,'Population Data'!$C$3:$M$194,ROW()-4,FALSE))</f>
        <v>2.7606213229248178E-8</v>
      </c>
      <c r="AV8" s="176">
        <f t="shared" si="20"/>
        <v>0</v>
      </c>
      <c r="AW8" s="172">
        <f t="shared" si="37"/>
        <v>0</v>
      </c>
      <c r="AX8" s="176">
        <f>IF('Indicator Data'!N8="No data","x",ROUND(IF('Indicator Data'!N8=0,0,IF(LOG('Indicator Data'!N8)&gt;AX$3,10,IF(LOG('Indicator Data'!N8)&lt;AX$4,0,10-(AX$3-LOG('Indicator Data'!N8))/(AX$3-AX$4)*10))),1))</f>
        <v>0</v>
      </c>
      <c r="AY8" s="246">
        <f>IF(AX8="x","x",'Indicator Data'!N8/HLOOKUP('Indicator Data'!$N$3,'Population Data'!$C$3:$M$194,ROW()-4,FALSE))</f>
        <v>0</v>
      </c>
      <c r="AZ8" s="176">
        <f t="shared" si="21"/>
        <v>0</v>
      </c>
      <c r="BA8" s="172">
        <f t="shared" si="38"/>
        <v>0</v>
      </c>
      <c r="BB8" s="176">
        <f>IF('Indicator Data'!O8="No data","x",ROUND(IF('Indicator Data'!O8=0,0,IF(LOG('Indicator Data'!O8)&gt;BB$3,10,IF(LOG('Indicator Data'!O8)&lt;BB$4,0,10-(BB$3-LOG('Indicator Data'!O8))/(BB$3-BB$4)*10))),1))</f>
        <v>0</v>
      </c>
      <c r="BC8" s="246">
        <f>IF(BB8="x","x",'Indicator Data'!O8/HLOOKUP('Indicator Data'!$O$3,'Population Data'!$C$3:$M$194,ROW()-4,FALSE))</f>
        <v>0</v>
      </c>
      <c r="BD8" s="176">
        <f t="shared" si="22"/>
        <v>0</v>
      </c>
      <c r="BE8" s="172">
        <f t="shared" si="39"/>
        <v>0</v>
      </c>
      <c r="BF8" s="176">
        <f>IF('Indicator Data'!P8="No data","x",ROUND(IF('Indicator Data'!P8=0,0,IF(LOG('Indicator Data'!P8)&gt;BF$3,10,IF(LOG('Indicator Data'!P8)&lt;BF$4,0,10-(BF$3-LOG('Indicator Data'!P8))/(BF$3-BF$4)*10))),1))</f>
        <v>0</v>
      </c>
      <c r="BG8" s="246">
        <f>IF(BF8="x","x",'Indicator Data'!P8/HLOOKUP('Indicator Data'!$P$3,'Population Data'!$C$3:$M$194,ROW()-4,FALSE))</f>
        <v>0</v>
      </c>
      <c r="BH8" s="176">
        <f t="shared" si="40"/>
        <v>0</v>
      </c>
      <c r="BI8" s="172">
        <f t="shared" si="41"/>
        <v>0</v>
      </c>
      <c r="BJ8" s="174">
        <f t="shared" si="42"/>
        <v>0</v>
      </c>
      <c r="BK8" s="176">
        <f>ROUND(IF('Indicator Data'!Q8=0,0,IF(LOG('Indicator Data'!Q8)&gt;BK$3,10,IF(LOG('Indicator Data'!Q8)&lt;BK$4,0,10-(BK$3-LOG('Indicator Data'!Q8))/(BK$3-BK$4)*10))),1)</f>
        <v>0</v>
      </c>
      <c r="BL8" s="224">
        <f>IF(BK8="x","x",'Indicator Data'!Q8/HLOOKUP('Indicator Data'!$Q$3,'Population Data'!$C$3:$M$194,ROW()-4,FALSE))</f>
        <v>0</v>
      </c>
      <c r="BM8" s="176">
        <f t="shared" si="23"/>
        <v>0</v>
      </c>
      <c r="BN8" s="172">
        <f t="shared" si="24"/>
        <v>0</v>
      </c>
      <c r="BO8" s="176">
        <f>ROUND(IF('Indicator Data'!S8=0,0,IF(LOG('Indicator Data'!S8)&gt;BO$3,10,IF(LOG('Indicator Data'!S8)&lt;BO$4,0,10-(BO$3-LOG('Indicator Data'!S8))/(BO$3-BO$4)*10))),1)</f>
        <v>7.9</v>
      </c>
      <c r="BP8" s="246">
        <f>IF(BO8="x","x",'Indicator Data'!S8/HLOOKUP('Indicator Data'!$S$3,'Population Data'!$C$3:$M$194,ROW()-4,FALSE))</f>
        <v>6.8010838969901344E-2</v>
      </c>
      <c r="BQ8" s="176">
        <f t="shared" si="25"/>
        <v>0.8</v>
      </c>
      <c r="BR8" s="172">
        <f t="shared" si="43"/>
        <v>5.4</v>
      </c>
      <c r="BS8" s="176">
        <f>ROUND(IF('Indicator Data'!T8=0,0,IF(LOG('Indicator Data'!T8)&gt;BS$3,10,IF(LOG('Indicator Data'!T8)&lt;BS$4,0,10-(BS$3-LOG('Indicator Data'!T8))/(BS$3-BS$4)*10))),1)</f>
        <v>9.1</v>
      </c>
      <c r="BT8" s="173">
        <f>IF('Indicator Data'!T8/HLOOKUP('Indicator Data'!$T$3,'Population Data'!$C$3:$M$194,ROW()-4,FALSE)&gt;1,1,'Indicator Data'!T8/HLOOKUP('Indicator Data'!$T$3,'Population Data'!$C$3:$M$194,ROW()-4,FALSE))</f>
        <v>0.47349997683602185</v>
      </c>
      <c r="BU8" s="176">
        <f t="shared" si="26"/>
        <v>4.7</v>
      </c>
      <c r="BV8" s="172">
        <f t="shared" si="44"/>
        <v>7.5</v>
      </c>
      <c r="BW8" s="176">
        <f>ROUND(IF('Indicator Data'!U8=0,0,IF(LOG('Indicator Data'!U8)&gt;BW$3,10,IF(LOG('Indicator Data'!U8)&lt;BW$4,0,10-(BW$3-LOG('Indicator Data'!U8))/(BW$3-BW$4)*10))),1)</f>
        <v>7.4</v>
      </c>
      <c r="BX8" s="246">
        <f>IF(BW8="x","x",'Indicator Data'!U8/HLOOKUP('Indicator Data'!$U$3,'Population Data'!$C$3:$M$194,ROW()-4,FALSE))</f>
        <v>3.4188427337020669E-2</v>
      </c>
      <c r="BY8" s="176">
        <f t="shared" si="27"/>
        <v>0.3</v>
      </c>
      <c r="BZ8" s="172">
        <f t="shared" si="45"/>
        <v>4.8</v>
      </c>
      <c r="CA8" s="174">
        <f t="shared" si="28"/>
        <v>4.9000000000000004</v>
      </c>
      <c r="CB8" s="176">
        <f>IF('Indicator Data'!BN8="No data","x",ROUND(IF('Indicator Data'!BN8&gt;CB$3,0,IF('Indicator Data'!BN8&lt;CB$4,10,(CB$3-'Indicator Data'!BN8)/(CB$3-CB$4)*10)),1))</f>
        <v>1.6</v>
      </c>
      <c r="CC8" s="176">
        <f>IF('Indicator Data'!BO8="No data","x",ROUND(IF('Indicator Data'!BO8&gt;CC$3,0,IF('Indicator Data'!BO8&lt;CC$4,10,(CC$3-'Indicator Data'!BO8)/(CC$3-CC$4)*10)),1))</f>
        <v>0.9</v>
      </c>
      <c r="CD8" s="176">
        <f>IF('Indicator Data'!AA8="No data","x",ROUND(IF('Indicator Data'!AA8&gt;CD$3,0,IF('Indicator Data'!AA8&lt;CD$4,10,(CD$3-'Indicator Data'!AA8)/(CD$3-CD$4)*10)),1))</f>
        <v>1.5</v>
      </c>
      <c r="CE8" s="172">
        <f t="shared" si="29"/>
        <v>1.3</v>
      </c>
      <c r="CF8" s="176">
        <f>IF('Indicator Data'!V8="No data","x",ROUND(IF(LOG('Indicator Data'!V8)&gt;CF$3,10,IF(LOG('Indicator Data'!V8)&lt;CF$4,0,10-(CF$3-LOG('Indicator Data'!V8))/(CF$3-CF$4)*10)),1))</f>
        <v>4.2</v>
      </c>
      <c r="CG8" s="176">
        <f>IF('Indicator Data'!W8="No data","x",ROUND(IF('Indicator Data'!W8&gt;CG$3,10,IF('Indicator Data'!W8&lt;CG$4,0,10-(CG$3-'Indicator Data'!W8)/(CG$3-CG$4)*10)),1))</f>
        <v>4.4000000000000004</v>
      </c>
      <c r="CH8" s="176">
        <f>IF('Indicator Data'!X8="No data","x",ROUND(IF('Indicator Data'!X8&gt;CH$3,10,IF('Indicator Data'!X8&lt;CH$4,0,10-(CH$3-'Indicator Data'!X8)/(CH$3-CH$4)*10)),1))</f>
        <v>7.5</v>
      </c>
      <c r="CI8" s="176">
        <f>IF('Indicator Data'!Y8="No data","x",ROUND(IF('Indicator Data'!Y8&gt;CI$3,10,IF('Indicator Data'!Y8&lt;CI$4,0,10-(CI$3-'Indicator Data'!Y8)/(CI$3-CI$4)*10)),1))</f>
        <v>7.4</v>
      </c>
      <c r="CJ8" s="172">
        <f t="shared" si="46"/>
        <v>5.9</v>
      </c>
      <c r="CK8" s="174">
        <f t="shared" si="47"/>
        <v>4.4000000000000004</v>
      </c>
      <c r="CL8" s="176">
        <f>IF('Indicator Data'!AD8="No data","x",ROUND(IF('Indicator Data'!AD8&gt;CL$3,10,IF('Indicator Data'!AD8&lt;CL$4,0,10-(CL$3-'Indicator Data'!AD8)/(CL$3-CL$4)*10)),1))</f>
        <v>1.5</v>
      </c>
      <c r="CM8" s="176">
        <f>IF('Indicator Data'!AE8="No data","x",ROUND(IF('Indicator Data'!AE8&gt;CM$3,10,IF('Indicator Data'!AE8&lt;CM$4,0,10-(CM$3-'Indicator Data'!AE8)/(CM$3-CM$4)*10)),1))</f>
        <v>3.3</v>
      </c>
      <c r="CN8" s="172">
        <f t="shared" si="48"/>
        <v>4.7</v>
      </c>
      <c r="CO8" s="176">
        <f>IF('Indicator Data'!Z8="No data","x",ROUND(IF('Indicator Data'!Z8&gt;CO$3,10,IF('Indicator Data'!Z8&lt;CO$4,0,10-(CO$3-'Indicator Data'!Z8)/(CO$3-CO$4)*10)),1))</f>
        <v>0</v>
      </c>
      <c r="CP8" s="172">
        <f t="shared" si="49"/>
        <v>1</v>
      </c>
      <c r="CQ8" s="246">
        <f>IF('Indicator Data'!AB8="No data","x",'Indicator Data'!AB8/HLOOKUP('Indicator Date'!$AB6,'Population Data'!$C$3:$M$194,ROW()-4,FALSE))</f>
        <v>1.4472771691048683E-4</v>
      </c>
      <c r="CR8" s="176">
        <f t="shared" si="30"/>
        <v>8.6</v>
      </c>
      <c r="CS8" s="176">
        <f>IF('Indicator Data'!AC8="No data","x",ROUND(IF('Indicator Data'!AC8&gt;CS$3,0,IF('Indicator Data'!AC8&lt;CS$4,10,(CS$3-'Indicator Data'!AC8)/(CS$3-CS$4)*10)),1))</f>
        <v>2</v>
      </c>
      <c r="CT8" s="172">
        <f t="shared" si="50"/>
        <v>5.3</v>
      </c>
      <c r="CU8" s="174">
        <f t="shared" si="51"/>
        <v>3.7</v>
      </c>
      <c r="CV8" s="175">
        <f t="shared" si="31"/>
        <v>3.5</v>
      </c>
      <c r="CW8" s="177">
        <f t="shared" si="32"/>
        <v>3.3</v>
      </c>
      <c r="CX8" s="175">
        <f>ROUND(IF('Indicator Data'!AF8=0,0,IF('Indicator Data'!AF8&gt;CX$3,10,IF('Indicator Data'!AF8&lt;CX$4,0,10-(CX$3-'Indicator Data'!AF8)/(CX$3-CX$4)*10))),1)</f>
        <v>1.7</v>
      </c>
      <c r="CY8" s="175">
        <f>(ROUND(IF('Indicator Data'!AG8=0,0,IF(LOG('Indicator Data'!AG8)&gt;CY$3,10,IF(LOG('Indicator Data'!AG8)&lt;CY$4,0,10-(CY$3-LOG('Indicator Data'!AG8))/(CY$3-CY$4)*10))),1))</f>
        <v>0</v>
      </c>
      <c r="CZ8" s="177">
        <f t="shared" si="52"/>
        <v>0.9</v>
      </c>
      <c r="DA8" s="11"/>
      <c r="DB8" s="22"/>
    </row>
    <row r="9" spans="1:106">
      <c r="A9" s="179" t="str">
        <f>'Indicator Data'!A9</f>
        <v>Angola</v>
      </c>
      <c r="B9" s="180" t="str">
        <f>'Indicator Data'!B9</f>
        <v>AGO</v>
      </c>
      <c r="C9" s="178">
        <f>ROUND(IF('Indicator Data'!C9=0,0.1,IF(LOG('Indicator Data'!C9)&gt;C$3,10,IF(LOG('Indicator Data'!C9)&lt;C$4,0,10-(C$3-LOG('Indicator Data'!C9))/(C$3-C$4)*10))),1)</f>
        <v>0.1</v>
      </c>
      <c r="D9" s="171">
        <f>ROUND(IF('Indicator Data'!D9=0,0.1,IF(LOG('Indicator Data'!D9)&gt;D$3,10,IF(LOG('Indicator Data'!D9)&lt;D$4,0,10-(D$3-LOG('Indicator Data'!D9))/(D$3-D$4)*10))),1)</f>
        <v>0.1</v>
      </c>
      <c r="E9" s="172">
        <f t="shared" si="0"/>
        <v>0.1</v>
      </c>
      <c r="F9" s="172">
        <f>(ROUND(IF('Indicator Data'!E9=0,0,IF(LOG('Indicator Data'!E9)&gt;F$3,10,IF(LOG('Indicator Data'!E9)&lt;F$4,0,10-(F$3-LOG('Indicator Data'!E9))/(F$3-F$4)*10))),1))</f>
        <v>5</v>
      </c>
      <c r="G9" s="172">
        <f>ROUND(IF('Indicator Data'!F9=0,0,IF(LOG('Indicator Data'!F9)&gt;G$3,10,IF(LOG('Indicator Data'!F9)&lt;G$4,0,10-(G$3-LOG('Indicator Data'!F9))/(G$3-G$4)*10))),1)</f>
        <v>0</v>
      </c>
      <c r="H9" s="171">
        <f>ROUND(IF('Indicator Data'!G9=0,0,IF(LOG('Indicator Data'!G9)&gt;H$3,10,IF(LOG('Indicator Data'!G9)&lt;H$4,0,10-(H$3-LOG('Indicator Data'!G9))/(H$3-H$4)*10))),1)</f>
        <v>0</v>
      </c>
      <c r="I9" s="171">
        <f>ROUND(IF('Indicator Data'!H9=0,0,IF(LOG('Indicator Data'!H9)&gt;I$3,10,IF(LOG('Indicator Data'!H9)&lt;I$4,0,10-(I$3-LOG('Indicator Data'!H9))/(I$3-I$4)*10))),1)</f>
        <v>0</v>
      </c>
      <c r="J9" s="171">
        <f t="shared" si="1"/>
        <v>0</v>
      </c>
      <c r="K9" s="171">
        <f>ROUND(IF('Indicator Data'!I9=0,0,IF(LOG('Indicator Data'!I9)&gt;K$3,10,IF(LOG('Indicator Data'!I9)&lt;K$4,0,10-(K$3-LOG('Indicator Data'!I9))/(K$3-K$4)*10))),1)</f>
        <v>4.8</v>
      </c>
      <c r="L9" s="172">
        <f>ROUND(IF('Indicator Data'!J9=0,0,IF(LOG('Indicator Data'!J9)&gt;L$3,10,IF(LOG('Indicator Data'!J9)&lt;L$4,0,10-(L$3-LOG('Indicator Data'!J9))/(L$3-L$4)*10))),1)</f>
        <v>10</v>
      </c>
      <c r="M9" s="173">
        <f>'Indicator Data'!C9/HLOOKUP('Indicator Data'!$C$3,'Population Data'!$C$3:$M$194,ROW()-4,FALSE)</f>
        <v>0</v>
      </c>
      <c r="N9" s="173">
        <f>'Indicator Data'!D9/HLOOKUP('Indicator Data'!$D$3,'Population Data'!$C$3:$M$194,ROW()-4,FALSE)</f>
        <v>0</v>
      </c>
      <c r="O9" s="245">
        <f>'Indicator Data'!E9/HLOOKUP('Indicator Data'!$E$3,'Population Data'!$C$3:$M$194,ROW()-4,FALSE)</f>
        <v>5.6494458953100827E-4</v>
      </c>
      <c r="P9" s="173">
        <f>'Indicator Data'!F9/HLOOKUP('Indicator Data'!$F$3,'Population Data'!$C$3:$M$194,ROW()-4,FALSE)</f>
        <v>0</v>
      </c>
      <c r="Q9" s="173">
        <f>'Indicator Data'!G9/HLOOKUP('Indicator Data'!$G$3,'Population Data'!$C$3:$M$194,ROW()-4,FALSE)</f>
        <v>0</v>
      </c>
      <c r="R9" s="173">
        <f>'Indicator Data'!H9/HLOOKUP('Indicator Data'!$H$3,'Population Data'!$C$3:$M$194,ROW()-4,FALSE)</f>
        <v>0</v>
      </c>
      <c r="S9" s="173">
        <f>'Indicator Data'!I9/HLOOKUP('Indicator Data'!$I$3,'Population Data'!$C$3:$M$194,ROW()-4,FALSE)</f>
        <v>6.5039156155846526E-5</v>
      </c>
      <c r="T9" s="173">
        <f>'Indicator Data'!J9/HLOOKUP('Indicator Date'!$J7,'Population Data'!$C$3:$M$194,ROW()-4,FALSE)</f>
        <v>5.2353490084046314E-3</v>
      </c>
      <c r="U9" s="171">
        <f t="shared" si="2"/>
        <v>0</v>
      </c>
      <c r="V9" s="171">
        <f t="shared" si="3"/>
        <v>0</v>
      </c>
      <c r="W9" s="172">
        <f t="shared" si="4"/>
        <v>0</v>
      </c>
      <c r="X9" s="172">
        <f t="shared" si="33"/>
        <v>2.7</v>
      </c>
      <c r="Y9" s="172">
        <f t="shared" si="34"/>
        <v>0</v>
      </c>
      <c r="Z9" s="171">
        <f t="shared" si="5"/>
        <v>0</v>
      </c>
      <c r="AA9" s="171">
        <f t="shared" si="5"/>
        <v>0</v>
      </c>
      <c r="AB9" s="171">
        <f t="shared" si="6"/>
        <v>0</v>
      </c>
      <c r="AC9" s="172">
        <f t="shared" si="35"/>
        <v>1.8</v>
      </c>
      <c r="AD9" s="172">
        <f t="shared" si="36"/>
        <v>1.7</v>
      </c>
      <c r="AE9" s="171">
        <f>ROUND(IF('Indicator Data'!K9=0,0,IF('Indicator Data'!K9&gt;AE$3,10,IF('Indicator Data'!K9&lt;AE$4,0,10-(AE$3-'Indicator Data'!K9)/(AE$3-AE$4)*10))),1)</f>
        <v>6.7</v>
      </c>
      <c r="AF9" s="174">
        <f t="shared" si="7"/>
        <v>0.1</v>
      </c>
      <c r="AG9" s="174">
        <f t="shared" si="8"/>
        <v>0.1</v>
      </c>
      <c r="AH9" s="172">
        <f t="shared" si="9"/>
        <v>0</v>
      </c>
      <c r="AI9" s="172">
        <f t="shared" si="10"/>
        <v>0</v>
      </c>
      <c r="AJ9" s="174">
        <f t="shared" si="11"/>
        <v>0</v>
      </c>
      <c r="AK9" s="172">
        <f t="shared" si="12"/>
        <v>7.9</v>
      </c>
      <c r="AL9" s="175">
        <f t="shared" si="13"/>
        <v>0.1</v>
      </c>
      <c r="AM9" s="175">
        <f t="shared" si="14"/>
        <v>3.9</v>
      </c>
      <c r="AN9" s="175">
        <f t="shared" si="15"/>
        <v>0</v>
      </c>
      <c r="AO9" s="175">
        <f t="shared" si="16"/>
        <v>0</v>
      </c>
      <c r="AP9" s="175">
        <f t="shared" si="17"/>
        <v>3.4</v>
      </c>
      <c r="AQ9" s="174">
        <f t="shared" si="18"/>
        <v>7.3</v>
      </c>
      <c r="AR9" s="174">
        <f>IF('Indicator Data'!L9="No data","x",IF('Indicator Data'!BW9&lt;1000,"x",ROUND((IF('Indicator Data'!L9&gt;AR$3,10,IF('Indicator Data'!L9&lt;AR$4,0,10-(AR$3-'Indicator Data'!L9)/(AR$3-AR$4)*10))),1)))</f>
        <v>0</v>
      </c>
      <c r="AS9" s="175">
        <f t="shared" si="19"/>
        <v>3.7</v>
      </c>
      <c r="AT9" s="176">
        <f>IF('Indicator Data'!M9="No data","x",ROUND(IF('Indicator Data'!M9=0,0,IF(LOG('Indicator Data'!M9)&gt;AT$3,10,IF(LOG('Indicator Data'!M9)&lt;AT$4,0,10-(AT$3-LOG('Indicator Data'!M9))/(AT$3-AT$4)*10))),1))</f>
        <v>5</v>
      </c>
      <c r="AU9" s="246">
        <f>IF(AT9="x","x",'Indicator Data'!M9/HLOOKUP('Indicator Data'!$M$3,'Population Data'!$C$3:$M$194,ROW()-4,FALSE))</f>
        <v>8.8883893092973735E-4</v>
      </c>
      <c r="AV9" s="176">
        <f t="shared" si="20"/>
        <v>0</v>
      </c>
      <c r="AW9" s="172">
        <f t="shared" si="37"/>
        <v>2.9</v>
      </c>
      <c r="AX9" s="176">
        <f>IF('Indicator Data'!N9="No data","x",ROUND(IF('Indicator Data'!N9=0,0,IF(LOG('Indicator Data'!N9)&gt;AX$3,10,IF(LOG('Indicator Data'!N9)&lt;AX$4,0,10-(AX$3-LOG('Indicator Data'!N9))/(AX$3-AX$4)*10))),1))</f>
        <v>7.3</v>
      </c>
      <c r="AY9" s="246">
        <f>IF(AX9="x","x",'Indicator Data'!N9/HLOOKUP('Indicator Data'!$N$3,'Population Data'!$C$3:$M$194,ROW()-4,FALSE))</f>
        <v>6.1538814097499266E-3</v>
      </c>
      <c r="AZ9" s="176">
        <f t="shared" si="21"/>
        <v>1.2</v>
      </c>
      <c r="BA9" s="172">
        <f t="shared" si="38"/>
        <v>5</v>
      </c>
      <c r="BB9" s="176">
        <f>IF('Indicator Data'!O9="No data","x",ROUND(IF('Indicator Data'!O9=0,0,IF(LOG('Indicator Data'!O9)&gt;BB$3,10,IF(LOG('Indicator Data'!O9)&lt;BB$4,0,10-(BB$3-LOG('Indicator Data'!O9))/(BB$3-BB$4)*10))),1))</f>
        <v>0</v>
      </c>
      <c r="BC9" s="246">
        <f>IF(BB9="x","x",'Indicator Data'!O9/HLOOKUP('Indicator Data'!$O$3,'Population Data'!$C$3:$M$194,ROW()-4,FALSE))</f>
        <v>0</v>
      </c>
      <c r="BD9" s="176">
        <f t="shared" si="22"/>
        <v>0</v>
      </c>
      <c r="BE9" s="172">
        <f t="shared" si="39"/>
        <v>0</v>
      </c>
      <c r="BF9" s="176">
        <f>IF('Indicator Data'!P9="No data","x",ROUND(IF('Indicator Data'!P9=0,0,IF(LOG('Indicator Data'!P9)&gt;BF$3,10,IF(LOG('Indicator Data'!P9)&lt;BF$4,0,10-(BF$3-LOG('Indicator Data'!P9))/(BF$3-BF$4)*10))),1))</f>
        <v>8.6</v>
      </c>
      <c r="BG9" s="246">
        <f>IF(BF9="x","x",'Indicator Data'!P9/HLOOKUP('Indicator Data'!$P$3,'Population Data'!$C$3:$M$194,ROW()-4,FALSE))</f>
        <v>3.7404508399684545E-2</v>
      </c>
      <c r="BH9" s="176">
        <f t="shared" si="40"/>
        <v>7.1</v>
      </c>
      <c r="BI9" s="172">
        <f t="shared" si="41"/>
        <v>7.9</v>
      </c>
      <c r="BJ9" s="174">
        <f t="shared" si="42"/>
        <v>4.5999999999999996</v>
      </c>
      <c r="BK9" s="176">
        <f>ROUND(IF('Indicator Data'!Q9=0,0,IF(LOG('Indicator Data'!Q9)&gt;BK$3,10,IF(LOG('Indicator Data'!Q9)&lt;BK$4,0,10-(BK$3-LOG('Indicator Data'!Q9))/(BK$3-BK$4)*10))),1)</f>
        <v>9.4</v>
      </c>
      <c r="BL9" s="224">
        <f>IF(BK9="x","x",'Indicator Data'!Q9/HLOOKUP('Indicator Data'!$Q$3,'Population Data'!$C$3:$M$194,ROW()-4,FALSE))</f>
        <v>0.9999999470964327</v>
      </c>
      <c r="BM9" s="176">
        <f t="shared" si="23"/>
        <v>10</v>
      </c>
      <c r="BN9" s="172">
        <f t="shared" si="24"/>
        <v>9.6999999999999993</v>
      </c>
      <c r="BO9" s="176">
        <f>ROUND(IF('Indicator Data'!S9=0,0,IF(LOG('Indicator Data'!S9)&gt;BO$3,10,IF(LOG('Indicator Data'!S9)&lt;BO$4,0,10-(BO$3-LOG('Indicator Data'!S9))/(BO$3-BO$4)*10))),1)</f>
        <v>8.8000000000000007</v>
      </c>
      <c r="BP9" s="246">
        <f>IF(BO9="x","x",'Indicator Data'!S9/HLOOKUP('Indicator Data'!$S$3,'Population Data'!$C$3:$M$194,ROW()-4,FALSE))</f>
        <v>0.4068917847478698</v>
      </c>
      <c r="BQ9" s="176">
        <f t="shared" si="25"/>
        <v>4.5</v>
      </c>
      <c r="BR9" s="172">
        <f t="shared" si="43"/>
        <v>7.2</v>
      </c>
      <c r="BS9" s="176">
        <f>ROUND(IF('Indicator Data'!T9=0,0,IF(LOG('Indicator Data'!T9)&gt;BS$3,10,IF(LOG('Indicator Data'!T9)&lt;BS$4,0,10-(BS$3-LOG('Indicator Data'!T9))/(BS$3-BS$4)*10))),1)</f>
        <v>9.3000000000000007</v>
      </c>
      <c r="BT9" s="173">
        <f>IF('Indicator Data'!T9/HLOOKUP('Indicator Data'!$T$3,'Population Data'!$C$3:$M$194,ROW()-4,FALSE)&gt;1,1,'Indicator Data'!T9/HLOOKUP('Indicator Data'!$T$3,'Population Data'!$C$3:$M$194,ROW()-4,FALSE))</f>
        <v>0.83974234481413046</v>
      </c>
      <c r="BU9" s="176">
        <f t="shared" si="26"/>
        <v>8.4</v>
      </c>
      <c r="BV9" s="172">
        <f t="shared" si="44"/>
        <v>8.9</v>
      </c>
      <c r="BW9" s="176">
        <f>ROUND(IF('Indicator Data'!U9=0,0,IF(LOG('Indicator Data'!U9)&gt;BW$3,10,IF(LOG('Indicator Data'!U9)&lt;BW$4,0,10-(BW$3-LOG('Indicator Data'!U9))/(BW$3-BW$4)*10))),1)</f>
        <v>9.1999999999999993</v>
      </c>
      <c r="BX9" s="246">
        <f>IF(BW9="x","x",'Indicator Data'!U9/HLOOKUP('Indicator Data'!$U$3,'Population Data'!$C$3:$M$194,ROW()-4,FALSE))</f>
        <v>0.69716432117819205</v>
      </c>
      <c r="BY9" s="176">
        <f t="shared" si="27"/>
        <v>7</v>
      </c>
      <c r="BZ9" s="172">
        <f t="shared" si="45"/>
        <v>8.3000000000000007</v>
      </c>
      <c r="CA9" s="174">
        <f t="shared" si="28"/>
        <v>8.6999999999999993</v>
      </c>
      <c r="CB9" s="176">
        <f>IF('Indicator Data'!BN9="No data","x",ROUND(IF('Indicator Data'!BN9&gt;CB$3,0,IF('Indicator Data'!BN9&lt;CB$4,10,(CB$3-'Indicator Data'!BN9)/(CB$3-CB$4)*10)),1))</f>
        <v>5.3</v>
      </c>
      <c r="CC9" s="176">
        <f>IF('Indicator Data'!BO9="No data","x",ROUND(IF('Indicator Data'!BO9&gt;CC$3,0,IF('Indicator Data'!BO9&lt;CC$4,10,(CC$3-'Indicator Data'!BO9)/(CC$3-CC$4)*10)),1))</f>
        <v>7</v>
      </c>
      <c r="CD9" s="176">
        <f>IF('Indicator Data'!AA9="No data","x",ROUND(IF('Indicator Data'!AA9&gt;CD$3,0,IF('Indicator Data'!AA9&lt;CD$4,10,(CD$3-'Indicator Data'!AA9)/(CD$3-CD$4)*10)),1))</f>
        <v>7.3</v>
      </c>
      <c r="CE9" s="172">
        <f t="shared" si="29"/>
        <v>6.5</v>
      </c>
      <c r="CF9" s="176">
        <f>IF('Indicator Data'!V9="No data","x",ROUND(IF(LOG('Indicator Data'!V9)&gt;CF$3,10,IF(LOG('Indicator Data'!V9)&lt;CF$4,0,10-(CF$3-LOG('Indicator Data'!V9))/(CF$3-CF$4)*10)),1))</f>
        <v>4.8</v>
      </c>
      <c r="CG9" s="176">
        <f>IF('Indicator Data'!W9="No data","x",ROUND(IF('Indicator Data'!W9&gt;CG$3,10,IF('Indicator Data'!W9&lt;CG$4,0,10-(CG$3-'Indicator Data'!W9)/(CG$3-CG$4)*10)),1))</f>
        <v>7.8</v>
      </c>
      <c r="CH9" s="176">
        <f>IF('Indicator Data'!X9="No data","x",ROUND(IF('Indicator Data'!X9&gt;CH$3,10,IF('Indicator Data'!X9&lt;CH$4,0,10-(CH$3-'Indicator Data'!X9)/(CH$3-CH$4)*10)),1))</f>
        <v>6.9</v>
      </c>
      <c r="CI9" s="176">
        <f>IF('Indicator Data'!Y9="No data","x",ROUND(IF('Indicator Data'!Y9&gt;CI$3,10,IF('Indicator Data'!Y9&lt;CI$4,0,10-(CI$3-'Indicator Data'!Y9)/(CI$3-CI$4)*10)),1))</f>
        <v>7.1</v>
      </c>
      <c r="CJ9" s="172">
        <f t="shared" si="46"/>
        <v>6.7</v>
      </c>
      <c r="CK9" s="174">
        <f t="shared" si="47"/>
        <v>6.6</v>
      </c>
      <c r="CL9" s="176">
        <f>IF('Indicator Data'!AD9="No data","x",ROUND(IF('Indicator Data'!AD9&gt;CL$3,10,IF('Indicator Data'!AD9&lt;CL$4,0,10-(CL$3-'Indicator Data'!AD9)/(CL$3-CL$4)*10)),1))</f>
        <v>7</v>
      </c>
      <c r="CM9" s="176">
        <f>IF('Indicator Data'!AE9="No data","x",ROUND(IF('Indicator Data'!AE9&gt;CM$3,10,IF('Indicator Data'!AE9&lt;CM$4,0,10-(CM$3-'Indicator Data'!AE9)/(CM$3-CM$4)*10)),1))</f>
        <v>7.8</v>
      </c>
      <c r="CN9" s="172">
        <f t="shared" si="48"/>
        <v>6.9</v>
      </c>
      <c r="CO9" s="176">
        <f>IF('Indicator Data'!Z9="No data","x",ROUND(IF('Indicator Data'!Z9&gt;CO$3,10,IF('Indicator Data'!Z9&lt;CO$4,0,10-(CO$3-'Indicator Data'!Z9)/(CO$3-CO$4)*10)),1))</f>
        <v>5.8</v>
      </c>
      <c r="CP9" s="172">
        <f t="shared" si="49"/>
        <v>6.4</v>
      </c>
      <c r="CQ9" s="246">
        <f>IF('Indicator Data'!AB9="No data","x",'Indicator Data'!AB9/HLOOKUP('Indicator Date'!$AB7,'Population Data'!$C$3:$M$194,ROW()-4,FALSE))</f>
        <v>1.7650708028414952E-5</v>
      </c>
      <c r="CR9" s="176">
        <f t="shared" si="30"/>
        <v>9.8000000000000007</v>
      </c>
      <c r="CS9" s="176">
        <f>IF('Indicator Data'!AC9="No data","x",ROUND(IF('Indicator Data'!AC9&gt;CS$3,0,IF('Indicator Data'!AC9&lt;CS$4,10,(CS$3-'Indicator Data'!AC9)/(CS$3-CS$4)*10)),1))</f>
        <v>6</v>
      </c>
      <c r="CT9" s="172">
        <f t="shared" si="50"/>
        <v>7.9</v>
      </c>
      <c r="CU9" s="174">
        <f t="shared" si="51"/>
        <v>7.1</v>
      </c>
      <c r="CV9" s="175">
        <f t="shared" si="31"/>
        <v>7</v>
      </c>
      <c r="CW9" s="177">
        <f t="shared" si="32"/>
        <v>3</v>
      </c>
      <c r="CX9" s="175">
        <f>ROUND(IF('Indicator Data'!AF9=0,0,IF('Indicator Data'!AF9&gt;CX$3,10,IF('Indicator Data'!AF9&lt;CX$4,0,10-(CX$3-'Indicator Data'!AF9)/(CX$3-CX$4)*10))),1)</f>
        <v>3.6</v>
      </c>
      <c r="CY9" s="175">
        <f>(ROUND(IF('Indicator Data'!AG9=0,0,IF(LOG('Indicator Data'!AG9)&gt;CY$3,10,IF(LOG('Indicator Data'!AG9)&lt;CY$4,0,10-(CY$3-LOG('Indicator Data'!AG9))/(CY$3-CY$4)*10))),1))</f>
        <v>0</v>
      </c>
      <c r="CZ9" s="177">
        <f t="shared" si="52"/>
        <v>2</v>
      </c>
      <c r="DA9" s="11"/>
      <c r="DB9" s="22"/>
    </row>
    <row r="10" spans="1:106">
      <c r="A10" s="179" t="str">
        <f>'Indicator Data'!A10</f>
        <v>Antigua and Barbuda</v>
      </c>
      <c r="B10" s="180" t="str">
        <f>'Indicator Data'!B10</f>
        <v>ATG</v>
      </c>
      <c r="C10" s="178">
        <f>ROUND(IF('Indicator Data'!C10=0,0.1,IF(LOG('Indicator Data'!C10)&gt;C$3,10,IF(LOG('Indicator Data'!C10)&lt;C$4,0,10-(C$3-LOG('Indicator Data'!C10))/(C$3-C$4)*10))),1)</f>
        <v>1.6</v>
      </c>
      <c r="D10" s="171">
        <f>ROUND(IF('Indicator Data'!D10=0,0.1,IF(LOG('Indicator Data'!D10)&gt;D$3,10,IF(LOG('Indicator Data'!D10)&lt;D$4,0,10-(D$3-LOG('Indicator Data'!D10))/(D$3-D$4)*10))),1)</f>
        <v>0.1</v>
      </c>
      <c r="E10" s="172">
        <f t="shared" si="0"/>
        <v>0.9</v>
      </c>
      <c r="F10" s="172">
        <f>(ROUND(IF('Indicator Data'!E10=0,0,IF(LOG('Indicator Data'!E10)&gt;F$3,10,IF(LOG('Indicator Data'!E10)&lt;F$4,0,10-(F$3-LOG('Indicator Data'!E10))/(F$3-F$4)*10))),1))</f>
        <v>0</v>
      </c>
      <c r="G10" s="172">
        <f>ROUND(IF('Indicator Data'!F10=0,0,IF(LOG('Indicator Data'!F10)&gt;G$3,10,IF(LOG('Indicator Data'!F10)&lt;G$4,0,10-(G$3-LOG('Indicator Data'!F10))/(G$3-G$4)*10))),1)</f>
        <v>0</v>
      </c>
      <c r="H10" s="171">
        <f>ROUND(IF('Indicator Data'!G10=0,0,IF(LOG('Indicator Data'!G10)&gt;H$3,10,IF(LOG('Indicator Data'!G10)&lt;H$4,0,10-(H$3-LOG('Indicator Data'!G10))/(H$3-H$4)*10))),1)</f>
        <v>5.0999999999999996</v>
      </c>
      <c r="I10" s="171">
        <f>ROUND(IF('Indicator Data'!H10=0,0,IF(LOG('Indicator Data'!H10)&gt;I$3,10,IF(LOG('Indicator Data'!H10)&lt;I$4,0,10-(I$3-LOG('Indicator Data'!H10))/(I$3-I$4)*10))),1)</f>
        <v>6.7</v>
      </c>
      <c r="J10" s="171">
        <f t="shared" si="1"/>
        <v>6</v>
      </c>
      <c r="K10" s="171">
        <f>ROUND(IF('Indicator Data'!I10=0,0,IF(LOG('Indicator Data'!I10)&gt;K$3,10,IF(LOG('Indicator Data'!I10)&lt;K$4,0,10-(K$3-LOG('Indicator Data'!I10))/(K$3-K$4)*10))),1)</f>
        <v>2.1</v>
      </c>
      <c r="L10" s="172">
        <f>ROUND(IF('Indicator Data'!J10=0,0,IF(LOG('Indicator Data'!J10)&gt;L$3,10,IF(LOG('Indicator Data'!J10)&lt;L$4,0,10-(L$3-LOG('Indicator Data'!J10))/(L$3-L$4)*10))),1)</f>
        <v>0</v>
      </c>
      <c r="M10" s="173">
        <f>'Indicator Data'!C10/HLOOKUP('Indicator Data'!$C$3,'Population Data'!$C$3:$M$194,ROW()-4,FALSE)</f>
        <v>2.0037294439958875E-3</v>
      </c>
      <c r="N10" s="173">
        <f>'Indicator Data'!D10/HLOOKUP('Indicator Data'!$D$3,'Population Data'!$C$3:$M$194,ROW()-4,FALSE)</f>
        <v>0</v>
      </c>
      <c r="O10" s="245">
        <f>'Indicator Data'!E10/HLOOKUP('Indicator Data'!$E$3,'Population Data'!$C$3:$M$194,ROW()-4,FALSE)</f>
        <v>0</v>
      </c>
      <c r="P10" s="173">
        <f>'Indicator Data'!F10/HLOOKUP('Indicator Data'!$F$3,'Population Data'!$C$3:$M$194,ROW()-4,FALSE)</f>
        <v>0</v>
      </c>
      <c r="Q10" s="173">
        <f>'Indicator Data'!G10/HLOOKUP('Indicator Data'!$G$3,'Population Data'!$C$3:$M$194,ROW()-4,FALSE)</f>
        <v>9.8967331710233503E-2</v>
      </c>
      <c r="R10" s="173">
        <f>'Indicator Data'!H10/HLOOKUP('Indicator Data'!$H$3,'Population Data'!$C$3:$M$194,ROW()-4,FALSE)</f>
        <v>1.6812611945851041E-2</v>
      </c>
      <c r="S10" s="173">
        <f>'Indicator Data'!I10/HLOOKUP('Indicator Data'!$I$3,'Population Data'!$C$3:$M$194,ROW()-4,FALSE)</f>
        <v>1.6873133089990581E-3</v>
      </c>
      <c r="T10" s="173">
        <f>'Indicator Data'!J10/HLOOKUP('Indicator Date'!$J8,'Population Data'!$C$3:$M$194,ROW()-4,FALSE)</f>
        <v>0</v>
      </c>
      <c r="U10" s="171">
        <f t="shared" si="2"/>
        <v>10</v>
      </c>
      <c r="V10" s="171">
        <f t="shared" si="3"/>
        <v>0</v>
      </c>
      <c r="W10" s="172">
        <f t="shared" si="4"/>
        <v>7.6</v>
      </c>
      <c r="X10" s="172">
        <f t="shared" si="33"/>
        <v>0</v>
      </c>
      <c r="Y10" s="172">
        <f t="shared" si="34"/>
        <v>0</v>
      </c>
      <c r="Z10" s="171">
        <f t="shared" si="5"/>
        <v>10</v>
      </c>
      <c r="AA10" s="171">
        <f t="shared" si="5"/>
        <v>8.4</v>
      </c>
      <c r="AB10" s="171">
        <f t="shared" si="6"/>
        <v>9.4</v>
      </c>
      <c r="AC10" s="172">
        <f t="shared" si="35"/>
        <v>5.9</v>
      </c>
      <c r="AD10" s="172">
        <f t="shared" si="36"/>
        <v>0</v>
      </c>
      <c r="AE10" s="171">
        <f>ROUND(IF('Indicator Data'!K10=0,0,IF('Indicator Data'!K10&gt;AE$3,10,IF('Indicator Data'!K10&lt;AE$4,0,10-(AE$3-'Indicator Data'!K10)/(AE$3-AE$4)*10))),1)</f>
        <v>0</v>
      </c>
      <c r="AF10" s="174">
        <f t="shared" si="7"/>
        <v>5.8</v>
      </c>
      <c r="AG10" s="174">
        <f t="shared" si="8"/>
        <v>0.1</v>
      </c>
      <c r="AH10" s="172">
        <f t="shared" si="9"/>
        <v>7.6</v>
      </c>
      <c r="AI10" s="172">
        <f t="shared" si="10"/>
        <v>7.6</v>
      </c>
      <c r="AJ10" s="174">
        <f t="shared" si="11"/>
        <v>7.6</v>
      </c>
      <c r="AK10" s="172">
        <f t="shared" si="12"/>
        <v>0</v>
      </c>
      <c r="AL10" s="175">
        <f t="shared" si="13"/>
        <v>5.0999999999999996</v>
      </c>
      <c r="AM10" s="175">
        <f t="shared" si="14"/>
        <v>0</v>
      </c>
      <c r="AN10" s="175">
        <f t="shared" si="15"/>
        <v>0</v>
      </c>
      <c r="AO10" s="175">
        <f t="shared" si="16"/>
        <v>8.1999999999999993</v>
      </c>
      <c r="AP10" s="175">
        <f t="shared" si="17"/>
        <v>4.3</v>
      </c>
      <c r="AQ10" s="174">
        <f t="shared" si="18"/>
        <v>0</v>
      </c>
      <c r="AR10" s="174" t="str">
        <f>IF('Indicator Data'!L10="No data","x",IF('Indicator Data'!BW10&lt;1000,"x",ROUND((IF('Indicator Data'!L10&gt;AR$3,10,IF('Indicator Data'!L10&lt;AR$4,0,10-(AR$3-'Indicator Data'!L10)/(AR$3-AR$4)*10))),1)))</f>
        <v>x</v>
      </c>
      <c r="AS10" s="175">
        <f t="shared" si="19"/>
        <v>0</v>
      </c>
      <c r="AT10" s="176" t="str">
        <f>IF('Indicator Data'!M10="No data","x",ROUND(IF('Indicator Data'!M10=0,0,IF(LOG('Indicator Data'!M10)&gt;AT$3,10,IF(LOG('Indicator Data'!M10)&lt;AT$4,0,10-(AT$3-LOG('Indicator Data'!M10))/(AT$3-AT$4)*10))),1))</f>
        <v>x</v>
      </c>
      <c r="AU10" s="246" t="str">
        <f>IF(AT10="x","x",'Indicator Data'!M10/HLOOKUP('Indicator Data'!$M$3,'Population Data'!$C$3:$M$194,ROW()-4,FALSE))</f>
        <v>x</v>
      </c>
      <c r="AV10" s="176" t="str">
        <f t="shared" si="20"/>
        <v>x</v>
      </c>
      <c r="AW10" s="172" t="str">
        <f t="shared" si="37"/>
        <v>x</v>
      </c>
      <c r="AX10" s="176" t="str">
        <f>IF('Indicator Data'!N10="No data","x",ROUND(IF('Indicator Data'!N10=0,0,IF(LOG('Indicator Data'!N10)&gt;AX$3,10,IF(LOG('Indicator Data'!N10)&lt;AX$4,0,10-(AX$3-LOG('Indicator Data'!N10))/(AX$3-AX$4)*10))),1))</f>
        <v>x</v>
      </c>
      <c r="AY10" s="246" t="str">
        <f>IF(AX10="x","x",'Indicator Data'!N10/HLOOKUP('Indicator Data'!$N$3,'Population Data'!$C$3:$M$194,ROW()-4,FALSE))</f>
        <v>x</v>
      </c>
      <c r="AZ10" s="176" t="str">
        <f t="shared" si="21"/>
        <v>x</v>
      </c>
      <c r="BA10" s="172" t="str">
        <f t="shared" si="38"/>
        <v>x</v>
      </c>
      <c r="BB10" s="176" t="str">
        <f>IF('Indicator Data'!O10="No data","x",ROUND(IF('Indicator Data'!O10=0,0,IF(LOG('Indicator Data'!O10)&gt;BB$3,10,IF(LOG('Indicator Data'!O10)&lt;BB$4,0,10-(BB$3-LOG('Indicator Data'!O10))/(BB$3-BB$4)*10))),1))</f>
        <v>x</v>
      </c>
      <c r="BC10" s="246" t="str">
        <f>IF(BB10="x","x",'Indicator Data'!O10/HLOOKUP('Indicator Data'!$O$3,'Population Data'!$C$3:$M$194,ROW()-4,FALSE))</f>
        <v>x</v>
      </c>
      <c r="BD10" s="176" t="str">
        <f t="shared" si="22"/>
        <v>x</v>
      </c>
      <c r="BE10" s="172" t="str">
        <f t="shared" si="39"/>
        <v>x</v>
      </c>
      <c r="BF10" s="176" t="str">
        <f>IF('Indicator Data'!P10="No data","x",ROUND(IF('Indicator Data'!P10=0,0,IF(LOG('Indicator Data'!P10)&gt;BF$3,10,IF(LOG('Indicator Data'!P10)&lt;BF$4,0,10-(BF$3-LOG('Indicator Data'!P10))/(BF$3-BF$4)*10))),1))</f>
        <v>x</v>
      </c>
      <c r="BG10" s="246" t="str">
        <f>IF(BF10="x","x",'Indicator Data'!P10/HLOOKUP('Indicator Data'!$P$3,'Population Data'!$C$3:$M$194,ROW()-4,FALSE))</f>
        <v>x</v>
      </c>
      <c r="BH10" s="176" t="str">
        <f t="shared" si="40"/>
        <v>x</v>
      </c>
      <c r="BI10" s="172" t="str">
        <f t="shared" si="41"/>
        <v>x</v>
      </c>
      <c r="BJ10" s="174" t="str">
        <f t="shared" si="42"/>
        <v>x</v>
      </c>
      <c r="BK10" s="176">
        <f>ROUND(IF('Indicator Data'!Q10=0,0,IF(LOG('Indicator Data'!Q10)&gt;BK$3,10,IF(LOG('Indicator Data'!Q10)&lt;BK$4,0,10-(BK$3-LOG('Indicator Data'!Q10))/(BK$3-BK$4)*10))),1)</f>
        <v>0</v>
      </c>
      <c r="BL10" s="224">
        <f>IF(BK10="x","x",'Indicator Data'!Q10/HLOOKUP('Indicator Data'!$Q$3,'Population Data'!$C$3:$M$194,ROW()-4,FALSE))</f>
        <v>0</v>
      </c>
      <c r="BM10" s="176">
        <f t="shared" si="23"/>
        <v>0</v>
      </c>
      <c r="BN10" s="172">
        <f t="shared" si="24"/>
        <v>0</v>
      </c>
      <c r="BO10" s="176">
        <f>ROUND(IF('Indicator Data'!S10=0,0,IF(LOG('Indicator Data'!S10)&gt;BO$3,10,IF(LOG('Indicator Data'!S10)&lt;BO$4,0,10-(BO$3-LOG('Indicator Data'!S10))/(BO$3-BO$4)*10))),1)</f>
        <v>5.3</v>
      </c>
      <c r="BP10" s="246">
        <f>IF(BO10="x","x",'Indicator Data'!S10/HLOOKUP('Indicator Data'!$S$3,'Population Data'!$C$3:$M$194,ROW()-4,FALSE))</f>
        <v>0.56631557272770416</v>
      </c>
      <c r="BQ10" s="176">
        <f t="shared" si="25"/>
        <v>6.3</v>
      </c>
      <c r="BR10" s="172">
        <f t="shared" si="43"/>
        <v>5.8</v>
      </c>
      <c r="BS10" s="176">
        <f>ROUND(IF('Indicator Data'!T10=0,0,IF(LOG('Indicator Data'!T10)&gt;BS$3,10,IF(LOG('Indicator Data'!T10)&lt;BS$4,0,10-(BS$3-LOG('Indicator Data'!T10))/(BS$3-BS$4)*10))),1)</f>
        <v>5.6</v>
      </c>
      <c r="BT10" s="173">
        <f>IF('Indicator Data'!T10/HLOOKUP('Indicator Data'!$T$3,'Population Data'!$C$3:$M$194,ROW()-4,FALSE)&gt;1,1,'Indicator Data'!T10/HLOOKUP('Indicator Data'!$T$3,'Population Data'!$C$3:$M$194,ROW()-4,FALSE))</f>
        <v>0.83496843557521938</v>
      </c>
      <c r="BU10" s="176">
        <f t="shared" si="26"/>
        <v>8.3000000000000007</v>
      </c>
      <c r="BV10" s="172">
        <f t="shared" si="44"/>
        <v>7.2</v>
      </c>
      <c r="BW10" s="176">
        <f>ROUND(IF('Indicator Data'!U10=0,0,IF(LOG('Indicator Data'!U10)&gt;BW$3,10,IF(LOG('Indicator Data'!U10)&lt;BW$4,0,10-(BW$3-LOG('Indicator Data'!U10))/(BW$3-BW$4)*10))),1)</f>
        <v>5.4</v>
      </c>
      <c r="BX10" s="246">
        <f>IF(BW10="x","x",'Indicator Data'!U10/HLOOKUP('Indicator Data'!$U$3,'Population Data'!$C$3:$M$194,ROW()-4,FALSE))</f>
        <v>0.65179531935538304</v>
      </c>
      <c r="BY10" s="176">
        <f t="shared" si="27"/>
        <v>6.5</v>
      </c>
      <c r="BZ10" s="172">
        <f t="shared" si="45"/>
        <v>6</v>
      </c>
      <c r="CA10" s="174">
        <f t="shared" si="28"/>
        <v>5.3</v>
      </c>
      <c r="CB10" s="176">
        <f>IF('Indicator Data'!BN10="No data","x",ROUND(IF('Indicator Data'!BN10&gt;CB$3,0,IF('Indicator Data'!BN10&lt;CB$4,10,(CB$3-'Indicator Data'!BN10)/(CB$3-CB$4)*10)),1))</f>
        <v>0.3</v>
      </c>
      <c r="CC10" s="176">
        <f>IF('Indicator Data'!BO10="No data","x",ROUND(IF('Indicator Data'!BO10&gt;CC$3,0,IF('Indicator Data'!BO10&lt;CC$4,10,(CC$3-'Indicator Data'!BO10)/(CC$3-CC$4)*10)),1))</f>
        <v>0.3</v>
      </c>
      <c r="CD10" s="176" t="str">
        <f>IF('Indicator Data'!AA10="No data","x",ROUND(IF('Indicator Data'!AA10&gt;CD$3,0,IF('Indicator Data'!AA10&lt;CD$4,10,(CD$3-'Indicator Data'!AA10)/(CD$3-CD$4)*10)),1))</f>
        <v>x</v>
      </c>
      <c r="CE10" s="172">
        <f t="shared" si="29"/>
        <v>0.3</v>
      </c>
      <c r="CF10" s="176">
        <f>IF('Indicator Data'!V10="No data","x",ROUND(IF(LOG('Indicator Data'!V10)&gt;CF$3,10,IF(LOG('Indicator Data'!V10)&lt;CF$4,0,10-(CF$3-LOG('Indicator Data'!V10))/(CF$3-CF$4)*10)),1))</f>
        <v>7.8</v>
      </c>
      <c r="CG10" s="176">
        <f>IF('Indicator Data'!W10="No data","x",ROUND(IF('Indicator Data'!W10&gt;CG$3,10,IF('Indicator Data'!W10&lt;CG$4,0,10-(CG$3-'Indicator Data'!W10)/(CG$3-CG$4)*10)),1))</f>
        <v>1</v>
      </c>
      <c r="CH10" s="176">
        <f>IF('Indicator Data'!X10="No data","x",ROUND(IF('Indicator Data'!X10&gt;CH$3,10,IF('Indicator Data'!X10&lt;CH$4,0,10-(CH$3-'Indicator Data'!X10)/(CH$3-CH$4)*10)),1))</f>
        <v>2.4</v>
      </c>
      <c r="CI10" s="176" t="str">
        <f>IF('Indicator Data'!Y10="No data","x",ROUND(IF('Indicator Data'!Y10&gt;CI$3,10,IF('Indicator Data'!Y10&lt;CI$4,0,10-(CI$3-'Indicator Data'!Y10)/(CI$3-CI$4)*10)),1))</f>
        <v>x</v>
      </c>
      <c r="CJ10" s="172">
        <f t="shared" si="46"/>
        <v>3.7</v>
      </c>
      <c r="CK10" s="174">
        <f t="shared" si="47"/>
        <v>2.6</v>
      </c>
      <c r="CL10" s="176">
        <f>IF('Indicator Data'!AD10="No data","x",ROUND(IF('Indicator Data'!AD10&gt;CL$3,10,IF('Indicator Data'!AD10&lt;CL$4,0,10-(CL$3-'Indicator Data'!AD10)/(CL$3-CL$4)*10)),1))</f>
        <v>0.3</v>
      </c>
      <c r="CM10" s="176">
        <f>IF('Indicator Data'!AE10="No data","x",ROUND(IF('Indicator Data'!AE10&gt;CM$3,10,IF('Indicator Data'!AE10&lt;CM$4,0,10-(CM$3-'Indicator Data'!AE10)/(CM$3-CM$4)*10)),1))</f>
        <v>0.6</v>
      </c>
      <c r="CN10" s="172">
        <f t="shared" si="48"/>
        <v>2.4</v>
      </c>
      <c r="CO10" s="176">
        <f>IF('Indicator Data'!Z10="No data","x",ROUND(IF('Indicator Data'!Z10&gt;CO$3,10,IF('Indicator Data'!Z10&lt;CO$4,0,10-(CO$3-'Indicator Data'!Z10)/(CO$3-CO$4)*10)),1))</f>
        <v>0.2</v>
      </c>
      <c r="CP10" s="172">
        <f t="shared" si="49"/>
        <v>0.3</v>
      </c>
      <c r="CQ10" s="256" t="str">
        <f>IF('Indicator Data'!AB10="No data","x",'Indicator Data'!AB10/HLOOKUP('Indicator Date'!$AB8,'Population Data'!$C$3:$M$194,ROW()-4,FALSE))</f>
        <v>x</v>
      </c>
      <c r="CR10" s="176" t="str">
        <f t="shared" si="30"/>
        <v>x</v>
      </c>
      <c r="CS10" s="176" t="str">
        <f>IF('Indicator Data'!AC10="No data","x",ROUND(IF('Indicator Data'!AC10&gt;CS$3,0,IF('Indicator Data'!AC10&lt;CS$4,10,(CS$3-'Indicator Data'!AC10)/(CS$3-CS$4)*10)),1))</f>
        <v>x</v>
      </c>
      <c r="CT10" s="172" t="str">
        <f t="shared" si="50"/>
        <v>x</v>
      </c>
      <c r="CU10" s="174">
        <f t="shared" si="51"/>
        <v>1.4</v>
      </c>
      <c r="CV10" s="175">
        <f t="shared" si="31"/>
        <v>3.3</v>
      </c>
      <c r="CW10" s="177">
        <f t="shared" si="32"/>
        <v>3.7</v>
      </c>
      <c r="CX10" s="175">
        <f>ROUND(IF('Indicator Data'!AF10=0,0,IF('Indicator Data'!AF10&gt;CX$3,10,IF('Indicator Data'!AF10&lt;CX$4,0,10-(CX$3-'Indicator Data'!AF10)/(CX$3-CX$4)*10))),1)</f>
        <v>0</v>
      </c>
      <c r="CY10" s="175">
        <f>(ROUND(IF('Indicator Data'!AG10=0,0,IF(LOG('Indicator Data'!AG10)&gt;CY$3,10,IF(LOG('Indicator Data'!AG10)&lt;CY$4,0,10-(CY$3-LOG('Indicator Data'!AG10))/(CY$3-CY$4)*10))),1))</f>
        <v>0</v>
      </c>
      <c r="CZ10" s="177">
        <f t="shared" si="52"/>
        <v>0</v>
      </c>
      <c r="DA10" s="11"/>
      <c r="DB10" s="22"/>
    </row>
    <row r="11" spans="1:106">
      <c r="A11" s="179" t="str">
        <f>'Indicator Data'!A11</f>
        <v>Argentina</v>
      </c>
      <c r="B11" s="180" t="str">
        <f>'Indicator Data'!B11</f>
        <v>ARG</v>
      </c>
      <c r="C11" s="178">
        <f>ROUND(IF('Indicator Data'!C11=0,0.1,IF(LOG('Indicator Data'!C11)&gt;C$3,10,IF(LOG('Indicator Data'!C11)&lt;C$4,0,10-(C$3-LOG('Indicator Data'!C11))/(C$3-C$4)*10))),1)</f>
        <v>7.7</v>
      </c>
      <c r="D11" s="171">
        <f>ROUND(IF('Indicator Data'!D11=0,0.1,IF(LOG('Indicator Data'!D11)&gt;D$3,10,IF(LOG('Indicator Data'!D11)&lt;D$4,0,10-(D$3-LOG('Indicator Data'!D11))/(D$3-D$4)*10))),1)</f>
        <v>7.7</v>
      </c>
      <c r="E11" s="172">
        <f t="shared" si="0"/>
        <v>7.7</v>
      </c>
      <c r="F11" s="172">
        <f>(ROUND(IF('Indicator Data'!E11=0,0,IF(LOG('Indicator Data'!E11)&gt;F$3,10,IF(LOG('Indicator Data'!E11)&lt;F$4,0,10-(F$3-LOG('Indicator Data'!E11))/(F$3-F$4)*10))),1))</f>
        <v>8</v>
      </c>
      <c r="G11" s="172">
        <f>ROUND(IF('Indicator Data'!F11=0,0,IF(LOG('Indicator Data'!F11)&gt;G$3,10,IF(LOG('Indicator Data'!F11)&lt;G$4,0,10-(G$3-LOG('Indicator Data'!F11))/(G$3-G$4)*10))),1)</f>
        <v>0</v>
      </c>
      <c r="H11" s="171">
        <f>ROUND(IF('Indicator Data'!G11=0,0,IF(LOG('Indicator Data'!G11)&gt;H$3,10,IF(LOG('Indicator Data'!G11)&lt;H$4,0,10-(H$3-LOG('Indicator Data'!G11))/(H$3-H$4)*10))),1)</f>
        <v>0</v>
      </c>
      <c r="I11" s="171">
        <f>ROUND(IF('Indicator Data'!H11=0,0,IF(LOG('Indicator Data'!H11)&gt;I$3,10,IF(LOG('Indicator Data'!H11)&lt;I$4,0,10-(I$3-LOG('Indicator Data'!H11))/(I$3-I$4)*10))),1)</f>
        <v>0</v>
      </c>
      <c r="J11" s="171">
        <f t="shared" si="1"/>
        <v>0</v>
      </c>
      <c r="K11" s="171">
        <f>ROUND(IF('Indicator Data'!I11=0,0,IF(LOG('Indicator Data'!I11)&gt;K$3,10,IF(LOG('Indicator Data'!I11)&lt;K$4,0,10-(K$3-LOG('Indicator Data'!I11))/(K$3-K$4)*10))),1)</f>
        <v>5.0999999999999996</v>
      </c>
      <c r="L11" s="172">
        <f>ROUND(IF('Indicator Data'!J11=0,0,IF(LOG('Indicator Data'!J11)&gt;L$3,10,IF(LOG('Indicator Data'!J11)&lt;L$4,0,10-(L$3-LOG('Indicator Data'!J11))/(L$3-L$4)*10))),1)</f>
        <v>5</v>
      </c>
      <c r="M11" s="173">
        <f>'Indicator Data'!C11/HLOOKUP('Indicator Data'!$C$3,'Population Data'!$C$3:$M$194,ROW()-4,FALSE)</f>
        <v>5.3922839118023837E-4</v>
      </c>
      <c r="N11" s="173">
        <f>'Indicator Data'!D11/HLOOKUP('Indicator Data'!$D$3,'Population Data'!$C$3:$M$194,ROW()-4,FALSE)</f>
        <v>1.5831681961298968E-4</v>
      </c>
      <c r="O11" s="245">
        <f>'Indicator Data'!E11/HLOOKUP('Indicator Data'!$E$3,'Population Data'!$C$3:$M$194,ROW()-4,FALSE)</f>
        <v>9.1847326903942966E-3</v>
      </c>
      <c r="P11" s="173">
        <f>'Indicator Data'!F11/HLOOKUP('Indicator Data'!$F$3,'Population Data'!$C$3:$M$194,ROW()-4,FALSE)</f>
        <v>0</v>
      </c>
      <c r="Q11" s="173">
        <f>'Indicator Data'!G11/HLOOKUP('Indicator Data'!$G$3,'Population Data'!$C$3:$M$194,ROW()-4,FALSE)</f>
        <v>0</v>
      </c>
      <c r="R11" s="173">
        <f>'Indicator Data'!H11/HLOOKUP('Indicator Data'!$H$3,'Population Data'!$C$3:$M$194,ROW()-4,FALSE)</f>
        <v>0</v>
      </c>
      <c r="S11" s="173">
        <f>'Indicator Data'!I11/HLOOKUP('Indicator Data'!$I$3,'Population Data'!$C$3:$M$194,ROW()-4,FALSE)</f>
        <v>7.341938689046351E-5</v>
      </c>
      <c r="T11" s="173">
        <f>'Indicator Data'!J11/HLOOKUP('Indicator Date'!$J9,'Population Data'!$C$3:$M$194,ROW()-4,FALSE)</f>
        <v>2.1731669171138432E-5</v>
      </c>
      <c r="U11" s="171">
        <f t="shared" si="2"/>
        <v>2.7</v>
      </c>
      <c r="V11" s="171">
        <f t="shared" si="3"/>
        <v>0.8</v>
      </c>
      <c r="W11" s="172">
        <f t="shared" si="4"/>
        <v>1.8</v>
      </c>
      <c r="X11" s="172">
        <f t="shared" si="33"/>
        <v>7.4</v>
      </c>
      <c r="Y11" s="172">
        <f t="shared" si="34"/>
        <v>0</v>
      </c>
      <c r="Z11" s="171">
        <f t="shared" si="5"/>
        <v>0</v>
      </c>
      <c r="AA11" s="171">
        <f t="shared" si="5"/>
        <v>0</v>
      </c>
      <c r="AB11" s="171">
        <f t="shared" si="6"/>
        <v>0</v>
      </c>
      <c r="AC11" s="172">
        <f t="shared" si="35"/>
        <v>2</v>
      </c>
      <c r="AD11" s="172">
        <f t="shared" si="36"/>
        <v>0</v>
      </c>
      <c r="AE11" s="171">
        <f>ROUND(IF('Indicator Data'!K11=0,0,IF('Indicator Data'!K11&gt;AE$3,10,IF('Indicator Data'!K11&lt;AE$4,0,10-(AE$3-'Indicator Data'!K11)/(AE$3-AE$4)*10))),1)</f>
        <v>3.8</v>
      </c>
      <c r="AF11" s="174">
        <f t="shared" si="7"/>
        <v>5.2</v>
      </c>
      <c r="AG11" s="174">
        <f t="shared" si="8"/>
        <v>4.3</v>
      </c>
      <c r="AH11" s="172">
        <f t="shared" si="9"/>
        <v>0</v>
      </c>
      <c r="AI11" s="172">
        <f t="shared" si="10"/>
        <v>0</v>
      </c>
      <c r="AJ11" s="174">
        <f t="shared" si="11"/>
        <v>0</v>
      </c>
      <c r="AK11" s="172">
        <f t="shared" si="12"/>
        <v>2.9</v>
      </c>
      <c r="AL11" s="175">
        <f t="shared" si="13"/>
        <v>5.5</v>
      </c>
      <c r="AM11" s="175">
        <f t="shared" si="14"/>
        <v>7.7</v>
      </c>
      <c r="AN11" s="175">
        <f t="shared" si="15"/>
        <v>0</v>
      </c>
      <c r="AO11" s="175">
        <f t="shared" si="16"/>
        <v>0</v>
      </c>
      <c r="AP11" s="175">
        <f t="shared" si="17"/>
        <v>3.7</v>
      </c>
      <c r="AQ11" s="174">
        <f t="shared" si="18"/>
        <v>3.4</v>
      </c>
      <c r="AR11" s="174">
        <f>IF('Indicator Data'!L11="No data","x",IF('Indicator Data'!BW11&lt;1000,"x",ROUND((IF('Indicator Data'!L11&gt;AR$3,10,IF('Indicator Data'!L11&lt;AR$4,0,10-(AR$3-'Indicator Data'!L11)/(AR$3-AR$4)*10))),1)))</f>
        <v>7.5</v>
      </c>
      <c r="AS11" s="175">
        <f t="shared" si="19"/>
        <v>5.5</v>
      </c>
      <c r="AT11" s="176" t="str">
        <f>IF('Indicator Data'!M11="No data","x",ROUND(IF('Indicator Data'!M11=0,0,IF(LOG('Indicator Data'!M11)&gt;AT$3,10,IF(LOG('Indicator Data'!M11)&lt;AT$4,0,10-(AT$3-LOG('Indicator Data'!M11))/(AT$3-AT$4)*10))),1))</f>
        <v>x</v>
      </c>
      <c r="AU11" s="246" t="str">
        <f>IF(AT11="x","x",'Indicator Data'!M11/HLOOKUP('Indicator Data'!$M$3,'Population Data'!$C$3:$M$194,ROW()-4,FALSE))</f>
        <v>x</v>
      </c>
      <c r="AV11" s="176" t="str">
        <f t="shared" si="20"/>
        <v>x</v>
      </c>
      <c r="AW11" s="172" t="str">
        <f t="shared" si="37"/>
        <v>x</v>
      </c>
      <c r="AX11" s="176" t="str">
        <f>IF('Indicator Data'!N11="No data","x",ROUND(IF('Indicator Data'!N11=0,0,IF(LOG('Indicator Data'!N11)&gt;AX$3,10,IF(LOG('Indicator Data'!N11)&lt;AX$4,0,10-(AX$3-LOG('Indicator Data'!N11))/(AX$3-AX$4)*10))),1))</f>
        <v>x</v>
      </c>
      <c r="AY11" s="246" t="str">
        <f>IF(AX11="x","x",'Indicator Data'!N11/HLOOKUP('Indicator Data'!$N$3,'Population Data'!$C$3:$M$194,ROW()-4,FALSE))</f>
        <v>x</v>
      </c>
      <c r="AZ11" s="176" t="str">
        <f t="shared" si="21"/>
        <v>x</v>
      </c>
      <c r="BA11" s="172" t="str">
        <f t="shared" si="38"/>
        <v>x</v>
      </c>
      <c r="BB11" s="176" t="str">
        <f>IF('Indicator Data'!O11="No data","x",ROUND(IF('Indicator Data'!O11=0,0,IF(LOG('Indicator Data'!O11)&gt;BB$3,10,IF(LOG('Indicator Data'!O11)&lt;BB$4,0,10-(BB$3-LOG('Indicator Data'!O11))/(BB$3-BB$4)*10))),1))</f>
        <v>x</v>
      </c>
      <c r="BC11" s="246" t="str">
        <f>IF(BB11="x","x",'Indicator Data'!O11/HLOOKUP('Indicator Data'!$O$3,'Population Data'!$C$3:$M$194,ROW()-4,FALSE))</f>
        <v>x</v>
      </c>
      <c r="BD11" s="176" t="str">
        <f t="shared" si="22"/>
        <v>x</v>
      </c>
      <c r="BE11" s="172" t="str">
        <f t="shared" si="39"/>
        <v>x</v>
      </c>
      <c r="BF11" s="176" t="str">
        <f>IF('Indicator Data'!P11="No data","x",ROUND(IF('Indicator Data'!P11=0,0,IF(LOG('Indicator Data'!P11)&gt;BF$3,10,IF(LOG('Indicator Data'!P11)&lt;BF$4,0,10-(BF$3-LOG('Indicator Data'!P11))/(BF$3-BF$4)*10))),1))</f>
        <v>x</v>
      </c>
      <c r="BG11" s="246" t="str">
        <f>IF(BF11="x","x",'Indicator Data'!P11/HLOOKUP('Indicator Data'!$P$3,'Population Data'!$C$3:$M$194,ROW()-4,FALSE))</f>
        <v>x</v>
      </c>
      <c r="BH11" s="176" t="str">
        <f t="shared" si="40"/>
        <v>x</v>
      </c>
      <c r="BI11" s="172" t="str">
        <f t="shared" si="41"/>
        <v>x</v>
      </c>
      <c r="BJ11" s="174" t="str">
        <f t="shared" si="42"/>
        <v>x</v>
      </c>
      <c r="BK11" s="176">
        <f>ROUND(IF('Indicator Data'!Q11=0,0,IF(LOG('Indicator Data'!Q11)&gt;BK$3,10,IF(LOG('Indicator Data'!Q11)&lt;BK$4,0,10-(BK$3-LOG('Indicator Data'!Q11))/(BK$3-BK$4)*10))),1)</f>
        <v>0</v>
      </c>
      <c r="BL11" s="224">
        <f>IF(BK11="x","x",'Indicator Data'!Q11/HLOOKUP('Indicator Data'!$Q$3,'Population Data'!$C$3:$M$194,ROW()-4,FALSE))</f>
        <v>0</v>
      </c>
      <c r="BM11" s="176">
        <f t="shared" si="23"/>
        <v>0</v>
      </c>
      <c r="BN11" s="172">
        <f t="shared" si="24"/>
        <v>0</v>
      </c>
      <c r="BO11" s="176">
        <f>ROUND(IF('Indicator Data'!S11=0,0,IF(LOG('Indicator Data'!S11)&gt;BO$3,10,IF(LOG('Indicator Data'!S11)&lt;BO$4,0,10-(BO$3-LOG('Indicator Data'!S11))/(BO$3-BO$4)*10))),1)</f>
        <v>8.1999999999999993</v>
      </c>
      <c r="BP11" s="246">
        <f>IF(BO11="x","x",'Indicator Data'!S11/HLOOKUP('Indicator Data'!$S$3,'Population Data'!$C$3:$M$194,ROW()-4,FALSE))</f>
        <v>0.12344080379234244</v>
      </c>
      <c r="BQ11" s="176">
        <f t="shared" si="25"/>
        <v>1.4</v>
      </c>
      <c r="BR11" s="172">
        <f t="shared" si="43"/>
        <v>5.8</v>
      </c>
      <c r="BS11" s="176">
        <f>ROUND(IF('Indicator Data'!T11=0,0,IF(LOG('Indicator Data'!T11)&gt;BS$3,10,IF(LOG('Indicator Data'!T11)&lt;BS$4,0,10-(BS$3-LOG('Indicator Data'!T11))/(BS$3-BS$4)*10))),1)</f>
        <v>9.1999999999999993</v>
      </c>
      <c r="BT11" s="173">
        <f>IF('Indicator Data'!T11/HLOOKUP('Indicator Data'!$T$3,'Population Data'!$C$3:$M$194,ROW()-4,FALSE)&gt;1,1,'Indicator Data'!T11/HLOOKUP('Indicator Data'!$T$3,'Population Data'!$C$3:$M$194,ROW()-4,FALSE))</f>
        <v>0.57545818557898454</v>
      </c>
      <c r="BU11" s="176">
        <f t="shared" si="26"/>
        <v>5.8</v>
      </c>
      <c r="BV11" s="172">
        <f t="shared" si="44"/>
        <v>7.9</v>
      </c>
      <c r="BW11" s="176">
        <f>ROUND(IF('Indicator Data'!U11=0,0,IF(LOG('Indicator Data'!U11)&gt;BW$3,10,IF(LOG('Indicator Data'!U11)&lt;BW$4,0,10-(BW$3-LOG('Indicator Data'!U11))/(BW$3-BW$4)*10))),1)</f>
        <v>7.9</v>
      </c>
      <c r="BX11" s="246">
        <f>IF(BW11="x","x",'Indicator Data'!U11/HLOOKUP('Indicator Data'!$U$3,'Population Data'!$C$3:$M$194,ROW()-4,FALSE))</f>
        <v>7.1957589177058273E-2</v>
      </c>
      <c r="BY11" s="176">
        <f t="shared" si="27"/>
        <v>0.7</v>
      </c>
      <c r="BZ11" s="172">
        <f t="shared" si="45"/>
        <v>5.3</v>
      </c>
      <c r="CA11" s="174">
        <f t="shared" si="28"/>
        <v>5.4</v>
      </c>
      <c r="CB11" s="176">
        <f>IF('Indicator Data'!BN11="No data","x",ROUND(IF('Indicator Data'!BN11&gt;CB$3,0,IF('Indicator Data'!BN11&lt;CB$4,10,(CB$3-'Indicator Data'!BN11)/(CB$3-CB$4)*10)),1))</f>
        <v>0.6</v>
      </c>
      <c r="CC11" s="176">
        <f>IF('Indicator Data'!BO11="No data","x",ROUND(IF('Indicator Data'!BO11&gt;CC$3,0,IF('Indicator Data'!BO11&lt;CC$4,10,(CC$3-'Indicator Data'!BO11)/(CC$3-CC$4)*10)),1))</f>
        <v>0.2</v>
      </c>
      <c r="CD11" s="176" t="str">
        <f>IF('Indicator Data'!AA11="No data","x",ROUND(IF('Indicator Data'!AA11&gt;CD$3,0,IF('Indicator Data'!AA11&lt;CD$4,10,(CD$3-'Indicator Data'!AA11)/(CD$3-CD$4)*10)),1))</f>
        <v>x</v>
      </c>
      <c r="CE11" s="172">
        <f t="shared" si="29"/>
        <v>0.4</v>
      </c>
      <c r="CF11" s="176">
        <f>IF('Indicator Data'!V11="No data","x",ROUND(IF(LOG('Indicator Data'!V11)&gt;CF$3,10,IF(LOG('Indicator Data'!V11)&lt;CF$4,0,10-(CF$3-LOG('Indicator Data'!V11))/(CF$3-CF$4)*10)),1))</f>
        <v>4.0999999999999996</v>
      </c>
      <c r="CG11" s="176">
        <f>IF('Indicator Data'!W11="No data","x",ROUND(IF('Indicator Data'!W11&gt;CG$3,10,IF('Indicator Data'!W11&lt;CG$4,0,10-(CG$3-'Indicator Data'!W11)/(CG$3-CG$4)*10)),1))</f>
        <v>2.1</v>
      </c>
      <c r="CH11" s="176">
        <f>IF('Indicator Data'!X11="No data","x",ROUND(IF('Indicator Data'!X11&gt;CH$3,10,IF('Indicator Data'!X11&lt;CH$4,0,10-(CH$3-'Indicator Data'!X11)/(CH$3-CH$4)*10)),1))</f>
        <v>9.1999999999999993</v>
      </c>
      <c r="CI11" s="176">
        <f>IF('Indicator Data'!Y11="No data","x",ROUND(IF('Indicator Data'!Y11&gt;CI$3,10,IF('Indicator Data'!Y11&lt;CI$4,0,10-(CI$3-'Indicator Data'!Y11)/(CI$3-CI$4)*10)),1))</f>
        <v>2.4</v>
      </c>
      <c r="CJ11" s="172">
        <f t="shared" si="46"/>
        <v>4.5</v>
      </c>
      <c r="CK11" s="174">
        <f t="shared" si="47"/>
        <v>3.1</v>
      </c>
      <c r="CL11" s="176">
        <f>IF('Indicator Data'!AD11="No data","x",ROUND(IF('Indicator Data'!AD11&gt;CL$3,10,IF('Indicator Data'!AD11&lt;CL$4,0,10-(CL$3-'Indicator Data'!AD11)/(CL$3-CL$4)*10)),1))</f>
        <v>1.6</v>
      </c>
      <c r="CM11" s="176">
        <f>IF('Indicator Data'!AE11="No data","x",ROUND(IF('Indicator Data'!AE11&gt;CM$3,10,IF('Indicator Data'!AE11&lt;CM$4,0,10-(CM$3-'Indicator Data'!AE11)/(CM$3-CM$4)*10)),1))</f>
        <v>0.5</v>
      </c>
      <c r="CN11" s="172">
        <f t="shared" si="48"/>
        <v>3.3</v>
      </c>
      <c r="CO11" s="176">
        <f>IF('Indicator Data'!Z11="No data","x",ROUND(IF('Indicator Data'!Z11&gt;CO$3,10,IF('Indicator Data'!Z11&lt;CO$4,0,10-(CO$3-'Indicator Data'!Z11)/(CO$3-CO$4)*10)),1))</f>
        <v>0.5</v>
      </c>
      <c r="CP11" s="172">
        <f t="shared" si="49"/>
        <v>0.4</v>
      </c>
      <c r="CQ11" s="246">
        <f>IF('Indicator Data'!AB11="No data","x",'Indicator Data'!AB11/HLOOKUP('Indicator Date'!$AB9,'Population Data'!$C$3:$M$194,ROW()-4,FALSE))</f>
        <v>2.3171034776218937E-4</v>
      </c>
      <c r="CR11" s="176">
        <f t="shared" si="30"/>
        <v>7.7</v>
      </c>
      <c r="CS11" s="176">
        <f>IF('Indicator Data'!AC11="No data","x",ROUND(IF('Indicator Data'!AC11&gt;CS$3,0,IF('Indicator Data'!AC11&lt;CS$4,10,(CS$3-'Indicator Data'!AC11)/(CS$3-CS$4)*10)),1))</f>
        <v>2</v>
      </c>
      <c r="CT11" s="172">
        <f t="shared" si="50"/>
        <v>4.9000000000000004</v>
      </c>
      <c r="CU11" s="174">
        <f t="shared" si="51"/>
        <v>2.9</v>
      </c>
      <c r="CV11" s="175">
        <f t="shared" si="31"/>
        <v>3.9</v>
      </c>
      <c r="CW11" s="177">
        <f t="shared" si="32"/>
        <v>4.3</v>
      </c>
      <c r="CX11" s="175">
        <f>ROUND(IF('Indicator Data'!AF11=0,0,IF('Indicator Data'!AF11&gt;CX$3,10,IF('Indicator Data'!AF11&lt;CX$4,0,10-(CX$3-'Indicator Data'!AF11)/(CX$3-CX$4)*10))),1)</f>
        <v>0.3</v>
      </c>
      <c r="CY11" s="175">
        <f>(ROUND(IF('Indicator Data'!AG11=0,0,IF(LOG('Indicator Data'!AG11)&gt;CY$3,10,IF(LOG('Indicator Data'!AG11)&lt;CY$4,0,10-(CY$3-LOG('Indicator Data'!AG11))/(CY$3-CY$4)*10))),1))</f>
        <v>0</v>
      </c>
      <c r="CZ11" s="177">
        <f t="shared" si="52"/>
        <v>0.2</v>
      </c>
      <c r="DA11" s="11"/>
      <c r="DB11" s="22"/>
    </row>
    <row r="12" spans="1:106">
      <c r="A12" s="179" t="str">
        <f>'Indicator Data'!A12</f>
        <v>Armenia</v>
      </c>
      <c r="B12" s="180" t="str">
        <f>'Indicator Data'!B12</f>
        <v>ARM</v>
      </c>
      <c r="C12" s="178">
        <f>ROUND(IF('Indicator Data'!C12=0,0.1,IF(LOG('Indicator Data'!C12)&gt;C$3,10,IF(LOG('Indicator Data'!C12)&lt;C$4,0,10-(C$3-LOG('Indicator Data'!C12))/(C$3-C$4)*10))),1)</f>
        <v>5.8</v>
      </c>
      <c r="D12" s="171">
        <f>ROUND(IF('Indicator Data'!D12=0,0.1,IF(LOG('Indicator Data'!D12)&gt;D$3,10,IF(LOG('Indicator Data'!D12)&lt;D$4,0,10-(D$3-LOG('Indicator Data'!D12))/(D$3-D$4)*10))),1)</f>
        <v>6.2</v>
      </c>
      <c r="E12" s="172">
        <f t="shared" si="0"/>
        <v>6</v>
      </c>
      <c r="F12" s="172">
        <f>(ROUND(IF('Indicator Data'!E12=0,0,IF(LOG('Indicator Data'!E12)&gt;F$3,10,IF(LOG('Indicator Data'!E12)&lt;F$4,0,10-(F$3-LOG('Indicator Data'!E12))/(F$3-F$4)*10))),1))</f>
        <v>4.4000000000000004</v>
      </c>
      <c r="G12" s="172">
        <f>ROUND(IF('Indicator Data'!F12=0,0,IF(LOG('Indicator Data'!F12)&gt;G$3,10,IF(LOG('Indicator Data'!F12)&lt;G$4,0,10-(G$3-LOG('Indicator Data'!F12))/(G$3-G$4)*10))),1)</f>
        <v>0</v>
      </c>
      <c r="H12" s="171">
        <f>ROUND(IF('Indicator Data'!G12=0,0,IF(LOG('Indicator Data'!G12)&gt;H$3,10,IF(LOG('Indicator Data'!G12)&lt;H$4,0,10-(H$3-LOG('Indicator Data'!G12))/(H$3-H$4)*10))),1)</f>
        <v>0</v>
      </c>
      <c r="I12" s="171">
        <f>ROUND(IF('Indicator Data'!H12=0,0,IF(LOG('Indicator Data'!H12)&gt;I$3,10,IF(LOG('Indicator Data'!H12)&lt;I$4,0,10-(I$3-LOG('Indicator Data'!H12))/(I$3-I$4)*10))),1)</f>
        <v>0</v>
      </c>
      <c r="J12" s="171">
        <f t="shared" si="1"/>
        <v>0</v>
      </c>
      <c r="K12" s="171">
        <f>ROUND(IF('Indicator Data'!I12=0,0,IF(LOG('Indicator Data'!I12)&gt;K$3,10,IF(LOG('Indicator Data'!I12)&lt;K$4,0,10-(K$3-LOG('Indicator Data'!I12))/(K$3-K$4)*10))),1)</f>
        <v>0</v>
      </c>
      <c r="L12" s="172">
        <f>ROUND(IF('Indicator Data'!J12=0,0,IF(LOG('Indicator Data'!J12)&gt;L$3,10,IF(LOG('Indicator Data'!J12)&lt;L$4,0,10-(L$3-LOG('Indicator Data'!J12))/(L$3-L$4)*10))),1)</f>
        <v>7.3</v>
      </c>
      <c r="M12" s="173">
        <f>'Indicator Data'!C12/HLOOKUP('Indicator Data'!$C$3,'Population Data'!$C$3:$M$194,ROW()-4,FALSE)</f>
        <v>2.1115021013815259E-3</v>
      </c>
      <c r="N12" s="173">
        <f>'Indicator Data'!D12/HLOOKUP('Indicator Data'!$D$3,'Population Data'!$C$3:$M$194,ROW()-4,FALSE)</f>
        <v>6.8156004673552702E-4</v>
      </c>
      <c r="O12" s="245">
        <f>'Indicator Data'!E12/HLOOKUP('Indicator Data'!$E$3,'Population Data'!$C$3:$M$194,ROW()-4,FALSE)</f>
        <v>4.2240173324969337E-3</v>
      </c>
      <c r="P12" s="173">
        <f>'Indicator Data'!F12/HLOOKUP('Indicator Data'!$F$3,'Population Data'!$C$3:$M$194,ROW()-4,FALSE)</f>
        <v>0</v>
      </c>
      <c r="Q12" s="173">
        <f>'Indicator Data'!G12/HLOOKUP('Indicator Data'!$G$3,'Population Data'!$C$3:$M$194,ROW()-4,FALSE)</f>
        <v>0</v>
      </c>
      <c r="R12" s="173">
        <f>'Indicator Data'!H12/HLOOKUP('Indicator Data'!$H$3,'Population Data'!$C$3:$M$194,ROW()-4,FALSE)</f>
        <v>0</v>
      </c>
      <c r="S12" s="173">
        <f>'Indicator Data'!I12/HLOOKUP('Indicator Data'!$I$3,'Population Data'!$C$3:$M$194,ROW()-4,FALSE)</f>
        <v>0</v>
      </c>
      <c r="T12" s="173">
        <f>'Indicator Data'!J12/HLOOKUP('Indicator Date'!$J10,'Population Data'!$C$3:$M$194,ROW()-4,FALSE)</f>
        <v>3.0546357143763506E-3</v>
      </c>
      <c r="U12" s="171">
        <f t="shared" si="2"/>
        <v>10</v>
      </c>
      <c r="V12" s="171">
        <f t="shared" si="3"/>
        <v>3.4</v>
      </c>
      <c r="W12" s="172">
        <f t="shared" si="4"/>
        <v>8.1999999999999993</v>
      </c>
      <c r="X12" s="172">
        <f t="shared" si="33"/>
        <v>6.1</v>
      </c>
      <c r="Y12" s="172">
        <f t="shared" si="34"/>
        <v>0</v>
      </c>
      <c r="Z12" s="171">
        <f t="shared" si="5"/>
        <v>0</v>
      </c>
      <c r="AA12" s="171">
        <f t="shared" si="5"/>
        <v>0</v>
      </c>
      <c r="AB12" s="171">
        <f t="shared" si="6"/>
        <v>0</v>
      </c>
      <c r="AC12" s="172">
        <f t="shared" si="35"/>
        <v>0</v>
      </c>
      <c r="AD12" s="172">
        <f t="shared" si="36"/>
        <v>1</v>
      </c>
      <c r="AE12" s="171">
        <f>ROUND(IF('Indicator Data'!K12=0,0,IF('Indicator Data'!K12&gt;AE$3,10,IF('Indicator Data'!K12&lt;AE$4,0,10-(AE$3-'Indicator Data'!K12)/(AE$3-AE$4)*10))),1)</f>
        <v>1</v>
      </c>
      <c r="AF12" s="174">
        <f t="shared" si="7"/>
        <v>7.9</v>
      </c>
      <c r="AG12" s="174">
        <f t="shared" si="8"/>
        <v>4.8</v>
      </c>
      <c r="AH12" s="172">
        <f t="shared" si="9"/>
        <v>0</v>
      </c>
      <c r="AI12" s="172">
        <f t="shared" si="10"/>
        <v>0</v>
      </c>
      <c r="AJ12" s="174">
        <f t="shared" si="11"/>
        <v>0</v>
      </c>
      <c r="AK12" s="172">
        <f t="shared" si="12"/>
        <v>4.9000000000000004</v>
      </c>
      <c r="AL12" s="175">
        <f t="shared" si="13"/>
        <v>7.3</v>
      </c>
      <c r="AM12" s="175">
        <f t="shared" si="14"/>
        <v>5.3</v>
      </c>
      <c r="AN12" s="175">
        <f t="shared" si="15"/>
        <v>0</v>
      </c>
      <c r="AO12" s="175">
        <f t="shared" si="16"/>
        <v>0</v>
      </c>
      <c r="AP12" s="175">
        <f t="shared" si="17"/>
        <v>0</v>
      </c>
      <c r="AQ12" s="174">
        <f t="shared" si="18"/>
        <v>3</v>
      </c>
      <c r="AR12" s="174">
        <f>IF('Indicator Data'!L12="No data","x",IF('Indicator Data'!BW12&lt;1000,"x",ROUND((IF('Indicator Data'!L12&gt;AR$3,10,IF('Indicator Data'!L12&lt;AR$4,0,10-(AR$3-'Indicator Data'!L12)/(AR$3-AR$4)*10))),1)))</f>
        <v>6.7</v>
      </c>
      <c r="AS12" s="175">
        <f t="shared" si="19"/>
        <v>4.9000000000000004</v>
      </c>
      <c r="AT12" s="176">
        <f>IF('Indicator Data'!M12="No data","x",ROUND(IF('Indicator Data'!M12=0,0,IF(LOG('Indicator Data'!M12)&gt;AT$3,10,IF(LOG('Indicator Data'!M12)&lt;AT$4,0,10-(AT$3-LOG('Indicator Data'!M12))/(AT$3-AT$4)*10))),1))</f>
        <v>7.7</v>
      </c>
      <c r="AU12" s="246">
        <f>IF(AT12="x","x",'Indicator Data'!M12/HLOOKUP('Indicator Data'!$M$3,'Population Data'!$C$3:$M$194,ROW()-4,FALSE))</f>
        <v>0.90778862979165786</v>
      </c>
      <c r="AV12" s="176">
        <f t="shared" si="20"/>
        <v>10</v>
      </c>
      <c r="AW12" s="172">
        <f t="shared" si="37"/>
        <v>9.1999999999999993</v>
      </c>
      <c r="AX12" s="176" t="str">
        <f>IF('Indicator Data'!N12="No data","x",ROUND(IF('Indicator Data'!N12=0,0,IF(LOG('Indicator Data'!N12)&gt;AX$3,10,IF(LOG('Indicator Data'!N12)&lt;AX$4,0,10-(AX$3-LOG('Indicator Data'!N12))/(AX$3-AX$4)*10))),1))</f>
        <v>x</v>
      </c>
      <c r="AY12" s="246" t="str">
        <f>IF(AX12="x","x",'Indicator Data'!N12/HLOOKUP('Indicator Data'!$N$3,'Population Data'!$C$3:$M$194,ROW()-4,FALSE))</f>
        <v>x</v>
      </c>
      <c r="AZ12" s="176" t="str">
        <f t="shared" si="21"/>
        <v>x</v>
      </c>
      <c r="BA12" s="172" t="str">
        <f t="shared" si="38"/>
        <v>x</v>
      </c>
      <c r="BB12" s="176" t="str">
        <f>IF('Indicator Data'!O12="No data","x",ROUND(IF('Indicator Data'!O12=0,0,IF(LOG('Indicator Data'!O12)&gt;BB$3,10,IF(LOG('Indicator Data'!O12)&lt;BB$4,0,10-(BB$3-LOG('Indicator Data'!O12))/(BB$3-BB$4)*10))),1))</f>
        <v>x</v>
      </c>
      <c r="BC12" s="246" t="str">
        <f>IF(BB12="x","x",'Indicator Data'!O12/HLOOKUP('Indicator Data'!$O$3,'Population Data'!$C$3:$M$194,ROW()-4,FALSE))</f>
        <v>x</v>
      </c>
      <c r="BD12" s="176" t="str">
        <f t="shared" si="22"/>
        <v>x</v>
      </c>
      <c r="BE12" s="172" t="str">
        <f t="shared" si="39"/>
        <v>x</v>
      </c>
      <c r="BF12" s="176" t="str">
        <f>IF('Indicator Data'!P12="No data","x",ROUND(IF('Indicator Data'!P12=0,0,IF(LOG('Indicator Data'!P12)&gt;BF$3,10,IF(LOG('Indicator Data'!P12)&lt;BF$4,0,10-(BF$3-LOG('Indicator Data'!P12))/(BF$3-BF$4)*10))),1))</f>
        <v>x</v>
      </c>
      <c r="BG12" s="246" t="str">
        <f>IF(BF12="x","x",'Indicator Data'!P12/HLOOKUP('Indicator Data'!$P$3,'Population Data'!$C$3:$M$194,ROW()-4,FALSE))</f>
        <v>x</v>
      </c>
      <c r="BH12" s="176" t="str">
        <f t="shared" si="40"/>
        <v>x</v>
      </c>
      <c r="BI12" s="172" t="str">
        <f t="shared" si="41"/>
        <v>x</v>
      </c>
      <c r="BJ12" s="174">
        <f t="shared" si="42"/>
        <v>9.1999999999999993</v>
      </c>
      <c r="BK12" s="176">
        <f>ROUND(IF('Indicator Data'!Q12=0,0,IF(LOG('Indicator Data'!Q12)&gt;BK$3,10,IF(LOG('Indicator Data'!Q12)&lt;BK$4,0,10-(BK$3-LOG('Indicator Data'!Q12))/(BK$3-BK$4)*10))),1)</f>
        <v>0</v>
      </c>
      <c r="BL12" s="224">
        <f>IF(BK12="x","x",'Indicator Data'!Q12/HLOOKUP('Indicator Data'!$Q$3,'Population Data'!$C$3:$M$194,ROW()-4,FALSE))</f>
        <v>0</v>
      </c>
      <c r="BM12" s="176">
        <f t="shared" si="23"/>
        <v>0</v>
      </c>
      <c r="BN12" s="172">
        <f t="shared" si="24"/>
        <v>0</v>
      </c>
      <c r="BO12" s="176">
        <f>ROUND(IF('Indicator Data'!S12=0,0,IF(LOG('Indicator Data'!S12)&gt;BO$3,10,IF(LOG('Indicator Data'!S12)&lt;BO$4,0,10-(BO$3-LOG('Indicator Data'!S12))/(BO$3-BO$4)*10))),1)</f>
        <v>0</v>
      </c>
      <c r="BP12" s="246">
        <f>IF(BO12="x","x",'Indicator Data'!S12/HLOOKUP('Indicator Data'!$S$3,'Population Data'!$C$3:$M$194,ROW()-4,FALSE))</f>
        <v>0</v>
      </c>
      <c r="BQ12" s="176">
        <f t="shared" si="25"/>
        <v>0</v>
      </c>
      <c r="BR12" s="172">
        <f t="shared" si="43"/>
        <v>0</v>
      </c>
      <c r="BS12" s="176">
        <f>ROUND(IF('Indicator Data'!T12=0,0,IF(LOG('Indicator Data'!T12)&gt;BS$3,10,IF(LOG('Indicator Data'!T12)&lt;BS$4,0,10-(BS$3-LOG('Indicator Data'!T12))/(BS$3-BS$4)*10))),1)</f>
        <v>0</v>
      </c>
      <c r="BT12" s="173">
        <f>IF('Indicator Data'!T12/HLOOKUP('Indicator Data'!$T$3,'Population Data'!$C$3:$M$194,ROW()-4,FALSE)&gt;1,1,'Indicator Data'!T12/HLOOKUP('Indicator Data'!$T$3,'Population Data'!$C$3:$M$194,ROW()-4,FALSE))</f>
        <v>0</v>
      </c>
      <c r="BU12" s="176">
        <f t="shared" si="26"/>
        <v>0</v>
      </c>
      <c r="BV12" s="172">
        <f t="shared" si="44"/>
        <v>0</v>
      </c>
      <c r="BW12" s="176">
        <f>ROUND(IF('Indicator Data'!U12=0,0,IF(LOG('Indicator Data'!U12)&gt;BW$3,10,IF(LOG('Indicator Data'!U12)&lt;BW$4,0,10-(BW$3-LOG('Indicator Data'!U12))/(BW$3-BW$4)*10))),1)</f>
        <v>0</v>
      </c>
      <c r="BX12" s="246">
        <f>IF(BW12="x","x",'Indicator Data'!U12/HLOOKUP('Indicator Data'!$U$3,'Population Data'!$C$3:$M$194,ROW()-4,FALSE))</f>
        <v>0</v>
      </c>
      <c r="BY12" s="176">
        <f t="shared" si="27"/>
        <v>0</v>
      </c>
      <c r="BZ12" s="172">
        <f t="shared" si="45"/>
        <v>0</v>
      </c>
      <c r="CA12" s="174">
        <f t="shared" si="28"/>
        <v>0</v>
      </c>
      <c r="CB12" s="176">
        <f>IF('Indicator Data'!BN12="No data","x",ROUND(IF('Indicator Data'!BN12&gt;CB$3,0,IF('Indicator Data'!BN12&lt;CB$4,10,(CB$3-'Indicator Data'!BN12)/(CB$3-CB$4)*10)),1))</f>
        <v>0.7</v>
      </c>
      <c r="CC12" s="176">
        <f>IF('Indicator Data'!BO12="No data","x",ROUND(IF('Indicator Data'!BO12&gt;CC$3,0,IF('Indicator Data'!BO12&lt;CC$4,10,(CC$3-'Indicator Data'!BO12)/(CC$3-CC$4)*10)),1))</f>
        <v>0</v>
      </c>
      <c r="CD12" s="176">
        <f>IF('Indicator Data'!AA12="No data","x",ROUND(IF('Indicator Data'!AA12&gt;CD$3,0,IF('Indicator Data'!AA12&lt;CD$4,10,(CD$3-'Indicator Data'!AA12)/(CD$3-CD$4)*10)),1))</f>
        <v>0.6</v>
      </c>
      <c r="CE12" s="172">
        <f t="shared" si="29"/>
        <v>0.4</v>
      </c>
      <c r="CF12" s="176">
        <f>IF('Indicator Data'!V12="No data","x",ROUND(IF(LOG('Indicator Data'!V12)&gt;CF$3,10,IF(LOG('Indicator Data'!V12)&lt;CF$4,0,10-(CF$3-LOG('Indicator Data'!V12))/(CF$3-CF$4)*10)),1))</f>
        <v>6.6</v>
      </c>
      <c r="CG12" s="176">
        <f>IF('Indicator Data'!W12="No data","x",ROUND(IF('Indicator Data'!W12&gt;CG$3,10,IF('Indicator Data'!W12&lt;CG$4,0,10-(CG$3-'Indicator Data'!W12)/(CG$3-CG$4)*10)),1))</f>
        <v>0.3</v>
      </c>
      <c r="CH12" s="176">
        <f>IF('Indicator Data'!X12="No data","x",ROUND(IF('Indicator Data'!X12&gt;CH$3,10,IF('Indicator Data'!X12&lt;CH$4,0,10-(CH$3-'Indicator Data'!X12)/(CH$3-CH$4)*10)),1))</f>
        <v>6.4</v>
      </c>
      <c r="CI12" s="176">
        <f>IF('Indicator Data'!Y12="No data","x",ROUND(IF('Indicator Data'!Y12&gt;CI$3,10,IF('Indicator Data'!Y12&lt;CI$4,0,10-(CI$3-'Indicator Data'!Y12)/(CI$3-CI$4)*10)),1))</f>
        <v>3.8</v>
      </c>
      <c r="CJ12" s="172">
        <f t="shared" si="46"/>
        <v>4.3</v>
      </c>
      <c r="CK12" s="174">
        <f t="shared" si="47"/>
        <v>3</v>
      </c>
      <c r="CL12" s="176">
        <f>IF('Indicator Data'!AD12="No data","x",ROUND(IF('Indicator Data'!AD12&gt;CL$3,10,IF('Indicator Data'!AD12&lt;CL$4,0,10-(CL$3-'Indicator Data'!AD12)/(CL$3-CL$4)*10)),1))</f>
        <v>0.9</v>
      </c>
      <c r="CM12" s="176">
        <f>IF('Indicator Data'!AE12="No data","x",ROUND(IF('Indicator Data'!AE12&gt;CM$3,10,IF('Indicator Data'!AE12&lt;CM$4,0,10-(CM$3-'Indicator Data'!AE12)/(CM$3-CM$4)*10)),1))</f>
        <v>0.6</v>
      </c>
      <c r="CN12" s="172">
        <f t="shared" si="48"/>
        <v>3.1</v>
      </c>
      <c r="CO12" s="176">
        <f>IF('Indicator Data'!Z12="No data","x",ROUND(IF('Indicator Data'!Z12&gt;CO$3,10,IF('Indicator Data'!Z12&lt;CO$4,0,10-(CO$3-'Indicator Data'!Z12)/(CO$3-CO$4)*10)),1))</f>
        <v>0</v>
      </c>
      <c r="CP12" s="172">
        <f t="shared" si="49"/>
        <v>0.3</v>
      </c>
      <c r="CQ12" s="246">
        <f>IF('Indicator Data'!AB12="No data","x",'Indicator Data'!AB12/HLOOKUP('Indicator Date'!$AB10,'Population Data'!$C$3:$M$194,ROW()-4,FALSE))</f>
        <v>2.0917520444217229E-4</v>
      </c>
      <c r="CR12" s="176">
        <f t="shared" si="30"/>
        <v>7.9</v>
      </c>
      <c r="CS12" s="176">
        <f>IF('Indicator Data'!AC12="No data","x",ROUND(IF('Indicator Data'!AC12&gt;CS$3,0,IF('Indicator Data'!AC12&lt;CS$4,10,(CS$3-'Indicator Data'!AC12)/(CS$3-CS$4)*10)),1))</f>
        <v>6</v>
      </c>
      <c r="CT12" s="172">
        <f t="shared" si="50"/>
        <v>7</v>
      </c>
      <c r="CU12" s="174">
        <f t="shared" si="51"/>
        <v>3.5</v>
      </c>
      <c r="CV12" s="175">
        <f t="shared" si="31"/>
        <v>5.0999999999999996</v>
      </c>
      <c r="CW12" s="177">
        <f t="shared" si="32"/>
        <v>3.8</v>
      </c>
      <c r="CX12" s="175">
        <f>ROUND(IF('Indicator Data'!AF12=0,0,IF('Indicator Data'!AF12&gt;CX$3,10,IF('Indicator Data'!AF12&lt;CX$4,0,10-(CX$3-'Indicator Data'!AF12)/(CX$3-CX$4)*10))),1)</f>
        <v>2.6</v>
      </c>
      <c r="CY12" s="175">
        <f>(ROUND(IF('Indicator Data'!AG12=0,0,IF(LOG('Indicator Data'!AG12)&gt;CY$3,10,IF(LOG('Indicator Data'!AG12)&lt;CY$4,0,10-(CY$3-LOG('Indicator Data'!AG12))/(CY$3-CY$4)*10))),1))</f>
        <v>3.7</v>
      </c>
      <c r="CZ12" s="177">
        <f t="shared" si="52"/>
        <v>3.2</v>
      </c>
      <c r="DA12" s="11"/>
      <c r="DB12" s="22"/>
    </row>
    <row r="13" spans="1:106">
      <c r="A13" s="179" t="str">
        <f>'Indicator Data'!A13</f>
        <v>Australia</v>
      </c>
      <c r="B13" s="180" t="str">
        <f>'Indicator Data'!B13</f>
        <v>AUS</v>
      </c>
      <c r="C13" s="178">
        <f>ROUND(IF('Indicator Data'!C13=0,0.1,IF(LOG('Indicator Data'!C13)&gt;C$3,10,IF(LOG('Indicator Data'!C13)&lt;C$4,0,10-(C$3-LOG('Indicator Data'!C13))/(C$3-C$4)*10))),1)</f>
        <v>0</v>
      </c>
      <c r="D13" s="171">
        <f>ROUND(IF('Indicator Data'!D13=0,0.1,IF(LOG('Indicator Data'!D13)&gt;D$3,10,IF(LOG('Indicator Data'!D13)&lt;D$4,0,10-(D$3-LOG('Indicator Data'!D13))/(D$3-D$4)*10))),1)</f>
        <v>0.1</v>
      </c>
      <c r="E13" s="172">
        <f t="shared" si="0"/>
        <v>0.1</v>
      </c>
      <c r="F13" s="172">
        <f>(ROUND(IF('Indicator Data'!E13=0,0,IF(LOG('Indicator Data'!E13)&gt;F$3,10,IF(LOG('Indicator Data'!E13)&lt;F$4,0,10-(F$3-LOG('Indicator Data'!E13))/(F$3-F$4)*10))),1))</f>
        <v>5.9</v>
      </c>
      <c r="G13" s="172">
        <f>ROUND(IF('Indicator Data'!F13=0,0,IF(LOG('Indicator Data'!F13)&gt;G$3,10,IF(LOG('Indicator Data'!F13)&lt;G$4,0,10-(G$3-LOG('Indicator Data'!F13))/(G$3-G$4)*10))),1)</f>
        <v>6</v>
      </c>
      <c r="H13" s="171">
        <f>ROUND(IF('Indicator Data'!G13=0,0,IF(LOG('Indicator Data'!G13)&gt;H$3,10,IF(LOG('Indicator Data'!G13)&lt;H$4,0,10-(H$3-LOG('Indicator Data'!G13))/(H$3-H$4)*10))),1)</f>
        <v>7.6</v>
      </c>
      <c r="I13" s="171">
        <f>ROUND(IF('Indicator Data'!H13=0,0,IF(LOG('Indicator Data'!H13)&gt;I$3,10,IF(LOG('Indicator Data'!H13)&lt;I$4,0,10-(I$3-LOG('Indicator Data'!H13))/(I$3-I$4)*10))),1)</f>
        <v>5.0999999999999996</v>
      </c>
      <c r="J13" s="171">
        <f t="shared" si="1"/>
        <v>6.5</v>
      </c>
      <c r="K13" s="171">
        <f>ROUND(IF('Indicator Data'!I13=0,0,IF(LOG('Indicator Data'!I13)&gt;K$3,10,IF(LOG('Indicator Data'!I13)&lt;K$4,0,10-(K$3-LOG('Indicator Data'!I13))/(K$3-K$4)*10))),1)</f>
        <v>7.1</v>
      </c>
      <c r="L13" s="172">
        <f>ROUND(IF('Indicator Data'!J13=0,0,IF(LOG('Indicator Data'!J13)&gt;L$3,10,IF(LOG('Indicator Data'!J13)&lt;L$4,0,10-(L$3-LOG('Indicator Data'!J13))/(L$3-L$4)*10))),1)</f>
        <v>10</v>
      </c>
      <c r="M13" s="173">
        <f>'Indicator Data'!C13/HLOOKUP('Indicator Data'!$C$3,'Population Data'!$C$3:$M$194,ROW()-4,FALSE)</f>
        <v>6.7149304199757337E-7</v>
      </c>
      <c r="N13" s="173">
        <f>'Indicator Data'!D13/HLOOKUP('Indicator Data'!$D$3,'Population Data'!$C$3:$M$194,ROW()-4,FALSE)</f>
        <v>0</v>
      </c>
      <c r="O13" s="245">
        <f>'Indicator Data'!E13/HLOOKUP('Indicator Data'!$E$3,'Population Data'!$C$3:$M$194,ROW()-4,FALSE)</f>
        <v>2.0042229599716577E-3</v>
      </c>
      <c r="P13" s="173">
        <f>'Indicator Data'!F13/HLOOKUP('Indicator Data'!$F$3,'Population Data'!$C$3:$M$194,ROW()-4,FALSE)</f>
        <v>1.9914543381542418E-6</v>
      </c>
      <c r="Q13" s="173">
        <f>'Indicator Data'!G13/HLOOKUP('Indicator Data'!$G$3,'Population Data'!$C$3:$M$194,ROW()-4,FALSE)</f>
        <v>4.1318220260790081E-3</v>
      </c>
      <c r="R13" s="173">
        <f>'Indicator Data'!H13/HLOOKUP('Indicator Data'!$H$3,'Population Data'!$C$3:$M$194,ROW()-4,FALSE)</f>
        <v>6.851280632369513E-6</v>
      </c>
      <c r="S13" s="173">
        <f>'Indicator Data'!I13/HLOOKUP('Indicator Data'!$I$3,'Population Data'!$C$3:$M$194,ROW()-4,FALSE)</f>
        <v>9.3490131603957713E-4</v>
      </c>
      <c r="T13" s="173">
        <f>'Indicator Data'!J13/HLOOKUP('Indicator Date'!$J11,'Population Data'!$C$3:$M$194,ROW()-4,FALSE)</f>
        <v>7.490782030902322E-3</v>
      </c>
      <c r="U13" s="171">
        <f t="shared" si="2"/>
        <v>0</v>
      </c>
      <c r="V13" s="171">
        <f t="shared" si="3"/>
        <v>0</v>
      </c>
      <c r="W13" s="172">
        <f t="shared" si="4"/>
        <v>0</v>
      </c>
      <c r="X13" s="172">
        <f t="shared" si="33"/>
        <v>4.8</v>
      </c>
      <c r="Y13" s="172">
        <f t="shared" si="34"/>
        <v>5.4</v>
      </c>
      <c r="Z13" s="171">
        <f t="shared" si="5"/>
        <v>0.5</v>
      </c>
      <c r="AA13" s="171">
        <f t="shared" si="5"/>
        <v>0</v>
      </c>
      <c r="AB13" s="171">
        <f t="shared" si="6"/>
        <v>0.3</v>
      </c>
      <c r="AC13" s="172">
        <f t="shared" si="35"/>
        <v>5.2</v>
      </c>
      <c r="AD13" s="172">
        <f t="shared" si="36"/>
        <v>2.5</v>
      </c>
      <c r="AE13" s="171">
        <f>ROUND(IF('Indicator Data'!K13=0,0,IF('Indicator Data'!K13&gt;AE$3,10,IF('Indicator Data'!K13&lt;AE$4,0,10-(AE$3-'Indicator Data'!K13)/(AE$3-AE$4)*10))),1)</f>
        <v>4.8</v>
      </c>
      <c r="AF13" s="174">
        <f t="shared" si="7"/>
        <v>0</v>
      </c>
      <c r="AG13" s="174">
        <f t="shared" si="8"/>
        <v>0.1</v>
      </c>
      <c r="AH13" s="172">
        <f t="shared" si="9"/>
        <v>4.0999999999999996</v>
      </c>
      <c r="AI13" s="172">
        <f t="shared" si="10"/>
        <v>2.6</v>
      </c>
      <c r="AJ13" s="174">
        <f t="shared" si="11"/>
        <v>3.4</v>
      </c>
      <c r="AK13" s="172">
        <f t="shared" si="12"/>
        <v>8</v>
      </c>
      <c r="AL13" s="175">
        <f t="shared" si="13"/>
        <v>0.1</v>
      </c>
      <c r="AM13" s="175">
        <f t="shared" si="14"/>
        <v>5.4</v>
      </c>
      <c r="AN13" s="175">
        <f t="shared" si="15"/>
        <v>5.7</v>
      </c>
      <c r="AO13" s="175">
        <f t="shared" si="16"/>
        <v>4.0999999999999996</v>
      </c>
      <c r="AP13" s="175">
        <f t="shared" si="17"/>
        <v>6.2</v>
      </c>
      <c r="AQ13" s="174">
        <f t="shared" si="18"/>
        <v>6.4</v>
      </c>
      <c r="AR13" s="174">
        <f>IF('Indicator Data'!L13="No data","x",IF('Indicator Data'!BW13&lt;1000,"x",ROUND((IF('Indicator Data'!L13&gt;AR$3,10,IF('Indicator Data'!L13&lt;AR$4,0,10-(AR$3-'Indicator Data'!L13)/(AR$3-AR$4)*10))),1)))</f>
        <v>5.8</v>
      </c>
      <c r="AS13" s="175">
        <f t="shared" si="19"/>
        <v>6.1</v>
      </c>
      <c r="AT13" s="176">
        <f>IF('Indicator Data'!M13="No data","x",ROUND(IF('Indicator Data'!M13=0,0,IF(LOG('Indicator Data'!M13)&gt;AT$3,10,IF(LOG('Indicator Data'!M13)&lt;AT$4,0,10-(AT$3-LOG('Indicator Data'!M13))/(AT$3-AT$4)*10))),1))</f>
        <v>0</v>
      </c>
      <c r="AU13" s="246">
        <f>IF(AT13="x","x",'Indicator Data'!M13/HLOOKUP('Indicator Data'!$M$3,'Population Data'!$C$3:$M$194,ROW()-4,FALSE))</f>
        <v>0</v>
      </c>
      <c r="AV13" s="176">
        <f t="shared" si="20"/>
        <v>0</v>
      </c>
      <c r="AW13" s="172">
        <f t="shared" si="37"/>
        <v>0</v>
      </c>
      <c r="AX13" s="176" t="str">
        <f>IF('Indicator Data'!N13="No data","x",ROUND(IF('Indicator Data'!N13=0,0,IF(LOG('Indicator Data'!N13)&gt;AX$3,10,IF(LOG('Indicator Data'!N13)&lt;AX$4,0,10-(AX$3-LOG('Indicator Data'!N13))/(AX$3-AX$4)*10))),1))</f>
        <v>x</v>
      </c>
      <c r="AY13" s="246" t="str">
        <f>IF(AX13="x","x",'Indicator Data'!N13/HLOOKUP('Indicator Data'!$N$3,'Population Data'!$C$3:$M$194,ROW()-4,FALSE))</f>
        <v>x</v>
      </c>
      <c r="AZ13" s="176" t="str">
        <f t="shared" si="21"/>
        <v>x</v>
      </c>
      <c r="BA13" s="172" t="str">
        <f t="shared" si="38"/>
        <v>x</v>
      </c>
      <c r="BB13" s="176" t="str">
        <f>IF('Indicator Data'!O13="No data","x",ROUND(IF('Indicator Data'!O13=0,0,IF(LOG('Indicator Data'!O13)&gt;BB$3,10,IF(LOG('Indicator Data'!O13)&lt;BB$4,0,10-(BB$3-LOG('Indicator Data'!O13))/(BB$3-BB$4)*10))),1))</f>
        <v>x</v>
      </c>
      <c r="BC13" s="246" t="str">
        <f>IF(BB13="x","x",'Indicator Data'!O13/HLOOKUP('Indicator Data'!$O$3,'Population Data'!$C$3:$M$194,ROW()-4,FALSE))</f>
        <v>x</v>
      </c>
      <c r="BD13" s="176" t="str">
        <f t="shared" si="22"/>
        <v>x</v>
      </c>
      <c r="BE13" s="172" t="str">
        <f t="shared" si="39"/>
        <v>x</v>
      </c>
      <c r="BF13" s="176" t="str">
        <f>IF('Indicator Data'!P13="No data","x",ROUND(IF('Indicator Data'!P13=0,0,IF(LOG('Indicator Data'!P13)&gt;BF$3,10,IF(LOG('Indicator Data'!P13)&lt;BF$4,0,10-(BF$3-LOG('Indicator Data'!P13))/(BF$3-BF$4)*10))),1))</f>
        <v>x</v>
      </c>
      <c r="BG13" s="246" t="str">
        <f>IF(BF13="x","x",'Indicator Data'!P13/HLOOKUP('Indicator Data'!$P$3,'Population Data'!$C$3:$M$194,ROW()-4,FALSE))</f>
        <v>x</v>
      </c>
      <c r="BH13" s="176" t="str">
        <f t="shared" si="40"/>
        <v>x</v>
      </c>
      <c r="BI13" s="172" t="str">
        <f t="shared" si="41"/>
        <v>x</v>
      </c>
      <c r="BJ13" s="174">
        <f t="shared" si="42"/>
        <v>0</v>
      </c>
      <c r="BK13" s="176">
        <f>ROUND(IF('Indicator Data'!Q13=0,0,IF(LOG('Indicator Data'!Q13)&gt;BK$3,10,IF(LOG('Indicator Data'!Q13)&lt;BK$4,0,10-(BK$3-LOG('Indicator Data'!Q13))/(BK$3-BK$4)*10))),1)</f>
        <v>0</v>
      </c>
      <c r="BL13" s="224">
        <f>IF(BK13="x","x",'Indicator Data'!Q13/HLOOKUP('Indicator Data'!$Q$3,'Population Data'!$C$3:$M$194,ROW()-4,FALSE))</f>
        <v>0</v>
      </c>
      <c r="BM13" s="176">
        <f t="shared" si="23"/>
        <v>0</v>
      </c>
      <c r="BN13" s="172">
        <f t="shared" si="24"/>
        <v>0</v>
      </c>
      <c r="BO13" s="176">
        <f>ROUND(IF('Indicator Data'!S13=0,0,IF(LOG('Indicator Data'!S13)&gt;BO$3,10,IF(LOG('Indicator Data'!S13)&lt;BO$4,0,10-(BO$3-LOG('Indicator Data'!S13))/(BO$3-BO$4)*10))),1)</f>
        <v>7</v>
      </c>
      <c r="BP13" s="246">
        <f>IF(BO13="x","x",'Indicator Data'!S13/HLOOKUP('Indicator Data'!$S$3,'Population Data'!$C$3:$M$194,ROW()-4,FALSE))</f>
        <v>2.8478574509423066E-2</v>
      </c>
      <c r="BQ13" s="176">
        <f t="shared" si="25"/>
        <v>0.3</v>
      </c>
      <c r="BR13" s="172">
        <f t="shared" si="43"/>
        <v>4.4000000000000004</v>
      </c>
      <c r="BS13" s="176">
        <f>ROUND(IF('Indicator Data'!T13=0,0,IF(LOG('Indicator Data'!T13)&gt;BS$3,10,IF(LOG('Indicator Data'!T13)&lt;BS$4,0,10-(BS$3-LOG('Indicator Data'!T13))/(BS$3-BS$4)*10))),1)</f>
        <v>8.1</v>
      </c>
      <c r="BT13" s="173">
        <f>IF('Indicator Data'!T13/HLOOKUP('Indicator Data'!$T$3,'Population Data'!$C$3:$M$194,ROW()-4,FALSE)&gt;1,1,'Indicator Data'!T13/HLOOKUP('Indicator Data'!$T$3,'Population Data'!$C$3:$M$194,ROW()-4,FALSE))</f>
        <v>0.18701995791528839</v>
      </c>
      <c r="BU13" s="176">
        <f t="shared" si="26"/>
        <v>1.9</v>
      </c>
      <c r="BV13" s="172">
        <f t="shared" si="44"/>
        <v>5.8</v>
      </c>
      <c r="BW13" s="176">
        <f>ROUND(IF('Indicator Data'!U13=0,0,IF(LOG('Indicator Data'!U13)&gt;BW$3,10,IF(LOG('Indicator Data'!U13)&lt;BW$4,0,10-(BW$3-LOG('Indicator Data'!U13))/(BW$3-BW$4)*10))),1)</f>
        <v>7.6</v>
      </c>
      <c r="BX13" s="246">
        <f>IF(BW13="x","x",'Indicator Data'!U13/HLOOKUP('Indicator Data'!$U$3,'Population Data'!$C$3:$M$194,ROW()-4,FALSE))</f>
        <v>7.3552925109183764E-2</v>
      </c>
      <c r="BY13" s="176">
        <f t="shared" si="27"/>
        <v>0.7</v>
      </c>
      <c r="BZ13" s="172">
        <f t="shared" si="45"/>
        <v>5.0999999999999996</v>
      </c>
      <c r="CA13" s="174">
        <f t="shared" si="28"/>
        <v>4.0999999999999996</v>
      </c>
      <c r="CB13" s="176">
        <f>IF('Indicator Data'!BN13="No data","x",ROUND(IF('Indicator Data'!BN13&gt;CB$3,0,IF('Indicator Data'!BN13&lt;CB$4,10,(CB$3-'Indicator Data'!BN13)/(CB$3-CB$4)*10)),1))</f>
        <v>0</v>
      </c>
      <c r="CC13" s="176">
        <f>IF('Indicator Data'!BO13="No data","x",ROUND(IF('Indicator Data'!BO13&gt;CC$3,0,IF('Indicator Data'!BO13&lt;CC$4,10,(CC$3-'Indicator Data'!BO13)/(CC$3-CC$4)*10)),1))</f>
        <v>0</v>
      </c>
      <c r="CD13" s="176" t="str">
        <f>IF('Indicator Data'!AA13="No data","x",ROUND(IF('Indicator Data'!AA13&gt;CD$3,0,IF('Indicator Data'!AA13&lt;CD$4,10,(CD$3-'Indicator Data'!AA13)/(CD$3-CD$4)*10)),1))</f>
        <v>x</v>
      </c>
      <c r="CE13" s="172">
        <f t="shared" si="29"/>
        <v>0</v>
      </c>
      <c r="CF13" s="176">
        <f>IF('Indicator Data'!V13="No data","x",ROUND(IF(LOG('Indicator Data'!V13)&gt;CF$3,10,IF(LOG('Indicator Data'!V13)&lt;CF$4,0,10-(CF$3-LOG('Indicator Data'!V13))/(CF$3-CF$4)*10)),1))</f>
        <v>1.7</v>
      </c>
      <c r="CG13" s="176">
        <f>IF('Indicator Data'!W13="No data","x",ROUND(IF('Indicator Data'!W13&gt;CG$3,10,IF('Indicator Data'!W13&lt;CG$4,0,10-(CG$3-'Indicator Data'!W13)/(CG$3-CG$4)*10)),1))</f>
        <v>5</v>
      </c>
      <c r="CH13" s="176">
        <f>IF('Indicator Data'!X13="No data","x",ROUND(IF('Indicator Data'!X13&gt;CH$3,10,IF('Indicator Data'!X13&lt;CH$4,0,10-(CH$3-'Indicator Data'!X13)/(CH$3-CH$4)*10)),1))</f>
        <v>8.6999999999999993</v>
      </c>
      <c r="CI13" s="176">
        <f>IF('Indicator Data'!Y13="No data","x",ROUND(IF('Indicator Data'!Y13&gt;CI$3,10,IF('Indicator Data'!Y13&lt;CI$4,0,10-(CI$3-'Indicator Data'!Y13)/(CI$3-CI$4)*10)),1))</f>
        <v>1.4</v>
      </c>
      <c r="CJ13" s="172">
        <f t="shared" si="46"/>
        <v>4.2</v>
      </c>
      <c r="CK13" s="174">
        <f t="shared" si="47"/>
        <v>2.8</v>
      </c>
      <c r="CL13" s="176">
        <f>IF('Indicator Data'!AD13="No data","x",ROUND(IF('Indicator Data'!AD13&gt;CL$3,10,IF('Indicator Data'!AD13&lt;CL$4,0,10-(CL$3-'Indicator Data'!AD13)/(CL$3-CL$4)*10)),1))</f>
        <v>0</v>
      </c>
      <c r="CM13" s="176">
        <f>IF('Indicator Data'!AE13="No data","x",ROUND(IF('Indicator Data'!AE13&gt;CM$3,10,IF('Indicator Data'!AE13&lt;CM$4,0,10-(CM$3-'Indicator Data'!AE13)/(CM$3-CM$4)*10)),1))</f>
        <v>0.5</v>
      </c>
      <c r="CN13" s="172">
        <f t="shared" si="48"/>
        <v>2.9</v>
      </c>
      <c r="CO13" s="176">
        <f>IF('Indicator Data'!Z13="No data","x",ROUND(IF('Indicator Data'!Z13&gt;CO$3,10,IF('Indicator Data'!Z13&lt;CO$4,0,10-(CO$3-'Indicator Data'!Z13)/(CO$3-CO$4)*10)),1))</f>
        <v>0</v>
      </c>
      <c r="CP13" s="172">
        <f t="shared" si="49"/>
        <v>0</v>
      </c>
      <c r="CQ13" s="246">
        <f>IF('Indicator Data'!AB13="No data","x",'Indicator Data'!AB13/HLOOKUP('Indicator Date'!$AB11,'Population Data'!$C$3:$M$194,ROW()-4,FALSE))</f>
        <v>1.6101377024031565E-4</v>
      </c>
      <c r="CR13" s="176">
        <f t="shared" si="30"/>
        <v>8.4</v>
      </c>
      <c r="CS13" s="176">
        <f>IF('Indicator Data'!AC13="No data","x",ROUND(IF('Indicator Data'!AC13&gt;CS$3,0,IF('Indicator Data'!AC13&lt;CS$4,10,(CS$3-'Indicator Data'!AC13)/(CS$3-CS$4)*10)),1))</f>
        <v>0</v>
      </c>
      <c r="CT13" s="172">
        <f t="shared" si="50"/>
        <v>4.2</v>
      </c>
      <c r="CU13" s="174">
        <f t="shared" si="51"/>
        <v>2.4</v>
      </c>
      <c r="CV13" s="175">
        <f t="shared" si="31"/>
        <v>2.4</v>
      </c>
      <c r="CW13" s="177">
        <f t="shared" si="32"/>
        <v>4.5999999999999996</v>
      </c>
      <c r="CX13" s="175">
        <f>ROUND(IF('Indicator Data'!AF13=0,0,IF('Indicator Data'!AF13&gt;CX$3,10,IF('Indicator Data'!AF13&lt;CX$4,0,10-(CX$3-'Indicator Data'!AF13)/(CX$3-CX$4)*10))),1)</f>
        <v>0.1</v>
      </c>
      <c r="CY13" s="175">
        <f>(ROUND(IF('Indicator Data'!AG13=0,0,IF(LOG('Indicator Data'!AG13)&gt;CY$3,10,IF(LOG('Indicator Data'!AG13)&lt;CY$4,0,10-(CY$3-LOG('Indicator Data'!AG13))/(CY$3-CY$4)*10))),1))</f>
        <v>0</v>
      </c>
      <c r="CZ13" s="177">
        <f t="shared" si="52"/>
        <v>0.1</v>
      </c>
      <c r="DA13" s="11"/>
      <c r="DB13" s="22"/>
    </row>
    <row r="14" spans="1:106">
      <c r="A14" s="179" t="str">
        <f>'Indicator Data'!A14</f>
        <v>Austria</v>
      </c>
      <c r="B14" s="180" t="str">
        <f>'Indicator Data'!B14</f>
        <v>AUT</v>
      </c>
      <c r="C14" s="178">
        <f>ROUND(IF('Indicator Data'!C14=0,0.1,IF(LOG('Indicator Data'!C14)&gt;C$3,10,IF(LOG('Indicator Data'!C14)&lt;C$4,0,10-(C$3-LOG('Indicator Data'!C14))/(C$3-C$4)*10))),1)</f>
        <v>6.6</v>
      </c>
      <c r="D14" s="171">
        <f>ROUND(IF('Indicator Data'!D14=0,0.1,IF(LOG('Indicator Data'!D14)&gt;D$3,10,IF(LOG('Indicator Data'!D14)&lt;D$4,0,10-(D$3-LOG('Indicator Data'!D14))/(D$3-D$4)*10))),1)</f>
        <v>0.1</v>
      </c>
      <c r="E14" s="172">
        <f t="shared" si="0"/>
        <v>4.0999999999999996</v>
      </c>
      <c r="F14" s="172">
        <f>(ROUND(IF('Indicator Data'!E14=0,0,IF(LOG('Indicator Data'!E14)&gt;F$3,10,IF(LOG('Indicator Data'!E14)&lt;F$4,0,10-(F$3-LOG('Indicator Data'!E14))/(F$3-F$4)*10))),1))</f>
        <v>6.6</v>
      </c>
      <c r="G14" s="172">
        <f>ROUND(IF('Indicator Data'!F14=0,0,IF(LOG('Indicator Data'!F14)&gt;G$3,10,IF(LOG('Indicator Data'!F14)&lt;G$4,0,10-(G$3-LOG('Indicator Data'!F14))/(G$3-G$4)*10))),1)</f>
        <v>0</v>
      </c>
      <c r="H14" s="171">
        <f>ROUND(IF('Indicator Data'!G14=0,0,IF(LOG('Indicator Data'!G14)&gt;H$3,10,IF(LOG('Indicator Data'!G14)&lt;H$4,0,10-(H$3-LOG('Indicator Data'!G14))/(H$3-H$4)*10))),1)</f>
        <v>0</v>
      </c>
      <c r="I14" s="171">
        <f>ROUND(IF('Indicator Data'!H14=0,0,IF(LOG('Indicator Data'!H14)&gt;I$3,10,IF(LOG('Indicator Data'!H14)&lt;I$4,0,10-(I$3-LOG('Indicator Data'!H14))/(I$3-I$4)*10))),1)</f>
        <v>0</v>
      </c>
      <c r="J14" s="171">
        <f t="shared" si="1"/>
        <v>0</v>
      </c>
      <c r="K14" s="171">
        <f>ROUND(IF('Indicator Data'!I14=0,0,IF(LOG('Indicator Data'!I14)&gt;K$3,10,IF(LOG('Indicator Data'!I14)&lt;K$4,0,10-(K$3-LOG('Indicator Data'!I14))/(K$3-K$4)*10))),1)</f>
        <v>0</v>
      </c>
      <c r="L14" s="172">
        <f>ROUND(IF('Indicator Data'!J14=0,0,IF(LOG('Indicator Data'!J14)&gt;L$3,10,IF(LOG('Indicator Data'!J14)&lt;L$4,0,10-(L$3-LOG('Indicator Data'!J14))/(L$3-L$4)*10))),1)</f>
        <v>0</v>
      </c>
      <c r="M14" s="173">
        <f>'Indicator Data'!C14/HLOOKUP('Indicator Data'!$C$3,'Population Data'!$C$3:$M$194,ROW()-4,FALSE)</f>
        <v>1.2038222737569843E-3</v>
      </c>
      <c r="N14" s="173">
        <f>'Indicator Data'!D14/HLOOKUP('Indicator Data'!$D$3,'Population Data'!$C$3:$M$194,ROW()-4,FALSE)</f>
        <v>0</v>
      </c>
      <c r="O14" s="245">
        <f>'Indicator Data'!E14/HLOOKUP('Indicator Data'!$E$3,'Population Data'!$C$3:$M$194,ROW()-4,FALSE)</f>
        <v>1.1857284619019489E-2</v>
      </c>
      <c r="P14" s="173">
        <f>'Indicator Data'!F14/HLOOKUP('Indicator Data'!$F$3,'Population Data'!$C$3:$M$194,ROW()-4,FALSE)</f>
        <v>0</v>
      </c>
      <c r="Q14" s="173">
        <f>'Indicator Data'!G14/HLOOKUP('Indicator Data'!$G$3,'Population Data'!$C$3:$M$194,ROW()-4,FALSE)</f>
        <v>0</v>
      </c>
      <c r="R14" s="173">
        <f>'Indicator Data'!H14/HLOOKUP('Indicator Data'!$H$3,'Population Data'!$C$3:$M$194,ROW()-4,FALSE)</f>
        <v>0</v>
      </c>
      <c r="S14" s="173">
        <f>'Indicator Data'!I14/HLOOKUP('Indicator Data'!$I$3,'Population Data'!$C$3:$M$194,ROW()-4,FALSE)</f>
        <v>0</v>
      </c>
      <c r="T14" s="173">
        <f>'Indicator Data'!J14/HLOOKUP('Indicator Date'!$J12,'Population Data'!$C$3:$M$194,ROW()-4,FALSE)</f>
        <v>0</v>
      </c>
      <c r="U14" s="171">
        <f t="shared" si="2"/>
        <v>6</v>
      </c>
      <c r="V14" s="171">
        <f t="shared" si="3"/>
        <v>0</v>
      </c>
      <c r="W14" s="172">
        <f t="shared" si="4"/>
        <v>3.6</v>
      </c>
      <c r="X14" s="172">
        <f t="shared" si="33"/>
        <v>7.8</v>
      </c>
      <c r="Y14" s="172">
        <f t="shared" si="34"/>
        <v>0</v>
      </c>
      <c r="Z14" s="171">
        <f t="shared" si="5"/>
        <v>0</v>
      </c>
      <c r="AA14" s="171">
        <f t="shared" si="5"/>
        <v>0</v>
      </c>
      <c r="AB14" s="171">
        <f t="shared" si="6"/>
        <v>0</v>
      </c>
      <c r="AC14" s="172">
        <f t="shared" si="35"/>
        <v>0</v>
      </c>
      <c r="AD14" s="172">
        <f t="shared" si="36"/>
        <v>0</v>
      </c>
      <c r="AE14" s="171">
        <f>ROUND(IF('Indicator Data'!K14=0,0,IF('Indicator Data'!K14&gt;AE$3,10,IF('Indicator Data'!K14&lt;AE$4,0,10-(AE$3-'Indicator Data'!K14)/(AE$3-AE$4)*10))),1)</f>
        <v>0</v>
      </c>
      <c r="AF14" s="174">
        <f t="shared" si="7"/>
        <v>6.3</v>
      </c>
      <c r="AG14" s="174">
        <f t="shared" si="8"/>
        <v>0.1</v>
      </c>
      <c r="AH14" s="172">
        <f t="shared" si="9"/>
        <v>0</v>
      </c>
      <c r="AI14" s="172">
        <f t="shared" si="10"/>
        <v>0</v>
      </c>
      <c r="AJ14" s="174">
        <f t="shared" si="11"/>
        <v>0</v>
      </c>
      <c r="AK14" s="172">
        <f t="shared" si="12"/>
        <v>0</v>
      </c>
      <c r="AL14" s="175">
        <f t="shared" si="13"/>
        <v>3.9</v>
      </c>
      <c r="AM14" s="175">
        <f t="shared" si="14"/>
        <v>7.2</v>
      </c>
      <c r="AN14" s="175">
        <f t="shared" si="15"/>
        <v>0</v>
      </c>
      <c r="AO14" s="175">
        <f t="shared" si="16"/>
        <v>0</v>
      </c>
      <c r="AP14" s="175">
        <f t="shared" si="17"/>
        <v>0</v>
      </c>
      <c r="AQ14" s="174">
        <f t="shared" si="18"/>
        <v>0</v>
      </c>
      <c r="AR14" s="174">
        <f>IF('Indicator Data'!L14="No data","x",IF('Indicator Data'!BW14&lt;1000,"x",ROUND((IF('Indicator Data'!L14&gt;AR$3,10,IF('Indicator Data'!L14&lt;AR$4,0,10-(AR$3-'Indicator Data'!L14)/(AR$3-AR$4)*10))),1)))</f>
        <v>3.3</v>
      </c>
      <c r="AS14" s="175">
        <f t="shared" si="19"/>
        <v>1.7</v>
      </c>
      <c r="AT14" s="176">
        <f>IF('Indicator Data'!M14="No data","x",ROUND(IF('Indicator Data'!M14=0,0,IF(LOG('Indicator Data'!M14)&gt;AT$3,10,IF(LOG('Indicator Data'!M14)&lt;AT$4,0,10-(AT$3-LOG('Indicator Data'!M14))/(AT$3-AT$4)*10))),1))</f>
        <v>3.4</v>
      </c>
      <c r="AU14" s="246">
        <f>IF(AT14="x","x",'Indicator Data'!M14/HLOOKUP('Indicator Data'!$M$3,'Population Data'!$C$3:$M$194,ROW()-4,FALSE))</f>
        <v>2.7529003333147118E-4</v>
      </c>
      <c r="AV14" s="176">
        <f t="shared" si="20"/>
        <v>0</v>
      </c>
      <c r="AW14" s="172">
        <f t="shared" si="37"/>
        <v>1.9</v>
      </c>
      <c r="AX14" s="176" t="str">
        <f>IF('Indicator Data'!N14="No data","x",ROUND(IF('Indicator Data'!N14=0,0,IF(LOG('Indicator Data'!N14)&gt;AX$3,10,IF(LOG('Indicator Data'!N14)&lt;AX$4,0,10-(AX$3-LOG('Indicator Data'!N14))/(AX$3-AX$4)*10))),1))</f>
        <v>x</v>
      </c>
      <c r="AY14" s="246" t="str">
        <f>IF(AX14="x","x",'Indicator Data'!N14/HLOOKUP('Indicator Data'!$N$3,'Population Data'!$C$3:$M$194,ROW()-4,FALSE))</f>
        <v>x</v>
      </c>
      <c r="AZ14" s="176" t="str">
        <f t="shared" si="21"/>
        <v>x</v>
      </c>
      <c r="BA14" s="172" t="str">
        <f t="shared" si="38"/>
        <v>x</v>
      </c>
      <c r="BB14" s="176" t="str">
        <f>IF('Indicator Data'!O14="No data","x",ROUND(IF('Indicator Data'!O14=0,0,IF(LOG('Indicator Data'!O14)&gt;BB$3,10,IF(LOG('Indicator Data'!O14)&lt;BB$4,0,10-(BB$3-LOG('Indicator Data'!O14))/(BB$3-BB$4)*10))),1))</f>
        <v>x</v>
      </c>
      <c r="BC14" s="246" t="str">
        <f>IF(BB14="x","x",'Indicator Data'!O14/HLOOKUP('Indicator Data'!$O$3,'Population Data'!$C$3:$M$194,ROW()-4,FALSE))</f>
        <v>x</v>
      </c>
      <c r="BD14" s="176" t="str">
        <f t="shared" si="22"/>
        <v>x</v>
      </c>
      <c r="BE14" s="172" t="str">
        <f t="shared" si="39"/>
        <v>x</v>
      </c>
      <c r="BF14" s="176" t="str">
        <f>IF('Indicator Data'!P14="No data","x",ROUND(IF('Indicator Data'!P14=0,0,IF(LOG('Indicator Data'!P14)&gt;BF$3,10,IF(LOG('Indicator Data'!P14)&lt;BF$4,0,10-(BF$3-LOG('Indicator Data'!P14))/(BF$3-BF$4)*10))),1))</f>
        <v>x</v>
      </c>
      <c r="BG14" s="246" t="str">
        <f>IF(BF14="x","x",'Indicator Data'!P14/HLOOKUP('Indicator Data'!$P$3,'Population Data'!$C$3:$M$194,ROW()-4,FALSE))</f>
        <v>x</v>
      </c>
      <c r="BH14" s="176" t="str">
        <f t="shared" si="40"/>
        <v>x</v>
      </c>
      <c r="BI14" s="172" t="str">
        <f t="shared" si="41"/>
        <v>x</v>
      </c>
      <c r="BJ14" s="174">
        <f t="shared" si="42"/>
        <v>1.9</v>
      </c>
      <c r="BK14" s="176">
        <f>ROUND(IF('Indicator Data'!Q14=0,0,IF(LOG('Indicator Data'!Q14)&gt;BK$3,10,IF(LOG('Indicator Data'!Q14)&lt;BK$4,0,10-(BK$3-LOG('Indicator Data'!Q14))/(BK$3-BK$4)*10))),1)</f>
        <v>0</v>
      </c>
      <c r="BL14" s="224">
        <f>IF(BK14="x","x",'Indicator Data'!Q14/HLOOKUP('Indicator Data'!$Q$3,'Population Data'!$C$3:$M$194,ROW()-4,FALSE))</f>
        <v>0</v>
      </c>
      <c r="BM14" s="176">
        <f t="shared" si="23"/>
        <v>0</v>
      </c>
      <c r="BN14" s="172">
        <f t="shared" si="24"/>
        <v>0</v>
      </c>
      <c r="BO14" s="176">
        <f>ROUND(IF('Indicator Data'!S14=0,0,IF(LOG('Indicator Data'!S14)&gt;BO$3,10,IF(LOG('Indicator Data'!S14)&lt;BO$4,0,10-(BO$3-LOG('Indicator Data'!S14))/(BO$3-BO$4)*10))),1)</f>
        <v>0</v>
      </c>
      <c r="BP14" s="246">
        <f>IF(BO14="x","x",'Indicator Data'!S14/HLOOKUP('Indicator Data'!$S$3,'Population Data'!$C$3:$M$194,ROW()-4,FALSE))</f>
        <v>0</v>
      </c>
      <c r="BQ14" s="176">
        <f t="shared" si="25"/>
        <v>0</v>
      </c>
      <c r="BR14" s="172">
        <f t="shared" si="43"/>
        <v>0</v>
      </c>
      <c r="BS14" s="176">
        <f>ROUND(IF('Indicator Data'!T14=0,0,IF(LOG('Indicator Data'!T14)&gt;BS$3,10,IF(LOG('Indicator Data'!T14)&lt;BS$4,0,10-(BS$3-LOG('Indicator Data'!T14))/(BS$3-BS$4)*10))),1)</f>
        <v>0</v>
      </c>
      <c r="BT14" s="173">
        <f>IF('Indicator Data'!T14/HLOOKUP('Indicator Data'!$T$3,'Population Data'!$C$3:$M$194,ROW()-4,FALSE)&gt;1,1,'Indicator Data'!T14/HLOOKUP('Indicator Data'!$T$3,'Population Data'!$C$3:$M$194,ROW()-4,FALSE))</f>
        <v>0</v>
      </c>
      <c r="BU14" s="176">
        <f t="shared" si="26"/>
        <v>0</v>
      </c>
      <c r="BV14" s="172">
        <f t="shared" si="44"/>
        <v>0</v>
      </c>
      <c r="BW14" s="176">
        <f>ROUND(IF('Indicator Data'!U14=0,0,IF(LOG('Indicator Data'!U14)&gt;BW$3,10,IF(LOG('Indicator Data'!U14)&lt;BW$4,0,10-(BW$3-LOG('Indicator Data'!U14))/(BW$3-BW$4)*10))),1)</f>
        <v>0</v>
      </c>
      <c r="BX14" s="246">
        <f>IF(BW14="x","x",'Indicator Data'!U14/HLOOKUP('Indicator Data'!$U$3,'Population Data'!$C$3:$M$194,ROW()-4,FALSE))</f>
        <v>0</v>
      </c>
      <c r="BY14" s="176">
        <f t="shared" si="27"/>
        <v>0</v>
      </c>
      <c r="BZ14" s="172">
        <f t="shared" si="45"/>
        <v>0</v>
      </c>
      <c r="CA14" s="174">
        <f t="shared" si="28"/>
        <v>0</v>
      </c>
      <c r="CB14" s="176">
        <f>IF('Indicator Data'!BN14="No data","x",ROUND(IF('Indicator Data'!BN14&gt;CB$3,0,IF('Indicator Data'!BN14&lt;CB$4,10,(CB$3-'Indicator Data'!BN14)/(CB$3-CB$4)*10)),1))</f>
        <v>0</v>
      </c>
      <c r="CC14" s="176">
        <f>IF('Indicator Data'!BO14="No data","x",ROUND(IF('Indicator Data'!BO14&gt;CC$3,0,IF('Indicator Data'!BO14&lt;CC$4,10,(CC$3-'Indicator Data'!BO14)/(CC$3-CC$4)*10)),1))</f>
        <v>0</v>
      </c>
      <c r="CD14" s="176" t="str">
        <f>IF('Indicator Data'!AA14="No data","x",ROUND(IF('Indicator Data'!AA14&gt;CD$3,0,IF('Indicator Data'!AA14&lt;CD$4,10,(CD$3-'Indicator Data'!AA14)/(CD$3-CD$4)*10)),1))</f>
        <v>x</v>
      </c>
      <c r="CE14" s="172">
        <f t="shared" si="29"/>
        <v>0</v>
      </c>
      <c r="CF14" s="176">
        <f>IF('Indicator Data'!V14="No data","x",ROUND(IF(LOG('Indicator Data'!V14)&gt;CF$3,10,IF(LOG('Indicator Data'!V14)&lt;CF$4,0,10-(CF$3-LOG('Indicator Data'!V14))/(CF$3-CF$4)*10)),1))</f>
        <v>6.8</v>
      </c>
      <c r="CG14" s="176">
        <f>IF('Indicator Data'!W14="No data","x",ROUND(IF('Indicator Data'!W14&gt;CG$3,10,IF('Indicator Data'!W14&lt;CG$4,0,10-(CG$3-'Indicator Data'!W14)/(CG$3-CG$4)*10)),1))</f>
        <v>2.9</v>
      </c>
      <c r="CH14" s="176">
        <f>IF('Indicator Data'!X14="No data","x",ROUND(IF('Indicator Data'!X14&gt;CH$3,10,IF('Indicator Data'!X14&lt;CH$4,0,10-(CH$3-'Indicator Data'!X14)/(CH$3-CH$4)*10)),1))</f>
        <v>6</v>
      </c>
      <c r="CI14" s="176">
        <f>IF('Indicator Data'!Y14="No data","x",ROUND(IF('Indicator Data'!Y14&gt;CI$3,10,IF('Indicator Data'!Y14&lt;CI$4,0,10-(CI$3-'Indicator Data'!Y14)/(CI$3-CI$4)*10)),1))</f>
        <v>0.7</v>
      </c>
      <c r="CJ14" s="172">
        <f t="shared" si="46"/>
        <v>4.0999999999999996</v>
      </c>
      <c r="CK14" s="174">
        <f t="shared" si="47"/>
        <v>2.7</v>
      </c>
      <c r="CL14" s="176">
        <f>IF('Indicator Data'!AD14="No data","x",ROUND(IF('Indicator Data'!AD14&gt;CL$3,10,IF('Indicator Data'!AD14&lt;CL$4,0,10-(CL$3-'Indicator Data'!AD14)/(CL$3-CL$4)*10)),1))</f>
        <v>0</v>
      </c>
      <c r="CM14" s="176">
        <f>IF('Indicator Data'!AE14="No data","x",ROUND(IF('Indicator Data'!AE14&gt;CM$3,10,IF('Indicator Data'!AE14&lt;CM$4,0,10-(CM$3-'Indicator Data'!AE14)/(CM$3-CM$4)*10)),1))</f>
        <v>0</v>
      </c>
      <c r="CN14" s="172">
        <f t="shared" si="48"/>
        <v>2.7</v>
      </c>
      <c r="CO14" s="176">
        <f>IF('Indicator Data'!Z14="No data","x",ROUND(IF('Indicator Data'!Z14&gt;CO$3,10,IF('Indicator Data'!Z14&lt;CO$4,0,10-(CO$3-'Indicator Data'!Z14)/(CO$3-CO$4)*10)),1))</f>
        <v>0</v>
      </c>
      <c r="CP14" s="172">
        <f t="shared" si="49"/>
        <v>0</v>
      </c>
      <c r="CQ14" s="246">
        <f>IF('Indicator Data'!AB14="No data","x",'Indicator Data'!AB14/HLOOKUP('Indicator Date'!$AB12,'Population Data'!$C$3:$M$194,ROW()-4,FALSE))</f>
        <v>2.2238530981011056E-4</v>
      </c>
      <c r="CR14" s="176">
        <f t="shared" si="30"/>
        <v>7.8</v>
      </c>
      <c r="CS14" s="176">
        <f>IF('Indicator Data'!AC14="No data","x",ROUND(IF('Indicator Data'!AC14&gt;CS$3,0,IF('Indicator Data'!AC14&lt;CS$4,10,(CS$3-'Indicator Data'!AC14)/(CS$3-CS$4)*10)),1))</f>
        <v>0</v>
      </c>
      <c r="CT14" s="172">
        <f t="shared" si="50"/>
        <v>3.9</v>
      </c>
      <c r="CU14" s="174">
        <f t="shared" si="51"/>
        <v>2.2000000000000002</v>
      </c>
      <c r="CV14" s="175">
        <f t="shared" si="31"/>
        <v>1.8</v>
      </c>
      <c r="CW14" s="177">
        <f t="shared" si="32"/>
        <v>2.5</v>
      </c>
      <c r="CX14" s="175">
        <f>ROUND(IF('Indicator Data'!AF14=0,0,IF('Indicator Data'!AF14&gt;CX$3,10,IF('Indicator Data'!AF14&lt;CX$4,0,10-(CX$3-'Indicator Data'!AF14)/(CX$3-CX$4)*10))),1)</f>
        <v>0.1</v>
      </c>
      <c r="CY14" s="175">
        <f>(ROUND(IF('Indicator Data'!AG14=0,0,IF(LOG('Indicator Data'!AG14)&gt;CY$3,10,IF(LOG('Indicator Data'!AG14)&lt;CY$4,0,10-(CY$3-LOG('Indicator Data'!AG14))/(CY$3-CY$4)*10))),1))</f>
        <v>0</v>
      </c>
      <c r="CZ14" s="177">
        <f t="shared" si="52"/>
        <v>0.1</v>
      </c>
      <c r="DA14" s="11"/>
      <c r="DB14" s="22"/>
    </row>
    <row r="15" spans="1:106">
      <c r="A15" s="179" t="str">
        <f>'Indicator Data'!A15</f>
        <v>Azerbaijan</v>
      </c>
      <c r="B15" s="180" t="str">
        <f>'Indicator Data'!B15</f>
        <v>AZE</v>
      </c>
      <c r="C15" s="178">
        <f>ROUND(IF('Indicator Data'!C15=0,0.1,IF(LOG('Indicator Data'!C15)&gt;C$3,10,IF(LOG('Indicator Data'!C15)&lt;C$4,0,10-(C$3-LOG('Indicator Data'!C15))/(C$3-C$4)*10))),1)</f>
        <v>7.5</v>
      </c>
      <c r="D15" s="171">
        <f>ROUND(IF('Indicator Data'!D15=0,0.1,IF(LOG('Indicator Data'!D15)&gt;D$3,10,IF(LOG('Indicator Data'!D15)&lt;D$4,0,10-(D$3-LOG('Indicator Data'!D15))/(D$3-D$4)*10))),1)</f>
        <v>7.4</v>
      </c>
      <c r="E15" s="172">
        <f t="shared" si="0"/>
        <v>7.5</v>
      </c>
      <c r="F15" s="172">
        <f>(ROUND(IF('Indicator Data'!E15=0,0,IF(LOG('Indicator Data'!E15)&gt;F$3,10,IF(LOG('Indicator Data'!E15)&lt;F$4,0,10-(F$3-LOG('Indicator Data'!E15))/(F$3-F$4)*10))),1))</f>
        <v>6.2</v>
      </c>
      <c r="G15" s="172">
        <f>ROUND(IF('Indicator Data'!F15=0,0,IF(LOG('Indicator Data'!F15)&gt;G$3,10,IF(LOG('Indicator Data'!F15)&lt;G$4,0,10-(G$3-LOG('Indicator Data'!F15))/(G$3-G$4)*10))),1)</f>
        <v>0</v>
      </c>
      <c r="H15" s="171">
        <f>ROUND(IF('Indicator Data'!G15=0,0,IF(LOG('Indicator Data'!G15)&gt;H$3,10,IF(LOG('Indicator Data'!G15)&lt;H$4,0,10-(H$3-LOG('Indicator Data'!G15))/(H$3-H$4)*10))),1)</f>
        <v>0</v>
      </c>
      <c r="I15" s="171">
        <f>ROUND(IF('Indicator Data'!H15=0,0,IF(LOG('Indicator Data'!H15)&gt;I$3,10,IF(LOG('Indicator Data'!H15)&lt;I$4,0,10-(I$3-LOG('Indicator Data'!H15))/(I$3-I$4)*10))),1)</f>
        <v>0</v>
      </c>
      <c r="J15" s="171">
        <f t="shared" si="1"/>
        <v>0</v>
      </c>
      <c r="K15" s="171">
        <f>ROUND(IF('Indicator Data'!I15=0,0,IF(LOG('Indicator Data'!I15)&gt;K$3,10,IF(LOG('Indicator Data'!I15)&lt;K$4,0,10-(K$3-LOG('Indicator Data'!I15))/(K$3-K$4)*10))),1)</f>
        <v>0</v>
      </c>
      <c r="L15" s="172">
        <f>ROUND(IF('Indicator Data'!J15=0,0,IF(LOG('Indicator Data'!J15)&gt;L$3,10,IF(LOG('Indicator Data'!J15)&lt;L$4,0,10-(L$3-LOG('Indicator Data'!J15))/(L$3-L$4)*10))),1)</f>
        <v>0</v>
      </c>
      <c r="M15" s="173">
        <f>'Indicator Data'!C15/HLOOKUP('Indicator Data'!$C$3,'Population Data'!$C$3:$M$194,ROW()-4,FALSE)</f>
        <v>2.0879202355650974E-3</v>
      </c>
      <c r="N15" s="173">
        <f>'Indicator Data'!D15/HLOOKUP('Indicator Data'!$D$3,'Population Data'!$C$3:$M$194,ROW()-4,FALSE)</f>
        <v>5.7133201185708099E-4</v>
      </c>
      <c r="O15" s="245">
        <f>'Indicator Data'!E15/HLOOKUP('Indicator Data'!$E$3,'Population Data'!$C$3:$M$194,ROW()-4,FALSE)</f>
        <v>6.8092419955779011E-3</v>
      </c>
      <c r="P15" s="173">
        <f>'Indicator Data'!F15/HLOOKUP('Indicator Data'!$F$3,'Population Data'!$C$3:$M$194,ROW()-4,FALSE)</f>
        <v>0</v>
      </c>
      <c r="Q15" s="173">
        <f>'Indicator Data'!G15/HLOOKUP('Indicator Data'!$G$3,'Population Data'!$C$3:$M$194,ROW()-4,FALSE)</f>
        <v>0</v>
      </c>
      <c r="R15" s="173">
        <f>'Indicator Data'!H15/HLOOKUP('Indicator Data'!$H$3,'Population Data'!$C$3:$M$194,ROW()-4,FALSE)</f>
        <v>0</v>
      </c>
      <c r="S15" s="173">
        <f>'Indicator Data'!I15/HLOOKUP('Indicator Data'!$I$3,'Population Data'!$C$3:$M$194,ROW()-4,FALSE)</f>
        <v>0</v>
      </c>
      <c r="T15" s="173">
        <f>'Indicator Data'!J15/HLOOKUP('Indicator Date'!$J13,'Population Data'!$C$3:$M$194,ROW()-4,FALSE)</f>
        <v>0</v>
      </c>
      <c r="U15" s="171">
        <f t="shared" si="2"/>
        <v>10</v>
      </c>
      <c r="V15" s="171">
        <f t="shared" si="3"/>
        <v>2.9</v>
      </c>
      <c r="W15" s="172">
        <f t="shared" si="4"/>
        <v>8.1</v>
      </c>
      <c r="X15" s="172">
        <f t="shared" si="33"/>
        <v>6.9</v>
      </c>
      <c r="Y15" s="172">
        <f t="shared" si="34"/>
        <v>0</v>
      </c>
      <c r="Z15" s="171">
        <f t="shared" si="5"/>
        <v>0</v>
      </c>
      <c r="AA15" s="171">
        <f t="shared" si="5"/>
        <v>0</v>
      </c>
      <c r="AB15" s="171">
        <f t="shared" si="6"/>
        <v>0</v>
      </c>
      <c r="AC15" s="172">
        <f t="shared" si="35"/>
        <v>0</v>
      </c>
      <c r="AD15" s="172">
        <f t="shared" si="36"/>
        <v>0</v>
      </c>
      <c r="AE15" s="171">
        <f>ROUND(IF('Indicator Data'!K15=0,0,IF('Indicator Data'!K15&gt;AE$3,10,IF('Indicator Data'!K15&lt;AE$4,0,10-(AE$3-'Indicator Data'!K15)/(AE$3-AE$4)*10))),1)</f>
        <v>1</v>
      </c>
      <c r="AF15" s="174">
        <f t="shared" si="7"/>
        <v>8.8000000000000007</v>
      </c>
      <c r="AG15" s="174">
        <f t="shared" si="8"/>
        <v>5.2</v>
      </c>
      <c r="AH15" s="172">
        <f t="shared" si="9"/>
        <v>0</v>
      </c>
      <c r="AI15" s="172">
        <f t="shared" si="10"/>
        <v>0</v>
      </c>
      <c r="AJ15" s="174">
        <f t="shared" si="11"/>
        <v>0</v>
      </c>
      <c r="AK15" s="172">
        <f t="shared" si="12"/>
        <v>0</v>
      </c>
      <c r="AL15" s="175">
        <f t="shared" si="13"/>
        <v>7.8</v>
      </c>
      <c r="AM15" s="175">
        <f t="shared" si="14"/>
        <v>6.6</v>
      </c>
      <c r="AN15" s="175">
        <f t="shared" si="15"/>
        <v>0</v>
      </c>
      <c r="AO15" s="175">
        <f t="shared" si="16"/>
        <v>0</v>
      </c>
      <c r="AP15" s="175">
        <f t="shared" si="17"/>
        <v>0</v>
      </c>
      <c r="AQ15" s="174">
        <f t="shared" si="18"/>
        <v>0.5</v>
      </c>
      <c r="AR15" s="174">
        <f>IF('Indicator Data'!L15="No data","x",IF('Indicator Data'!BW15&lt;1000,"x",ROUND((IF('Indicator Data'!L15&gt;AR$3,10,IF('Indicator Data'!L15&lt;AR$4,0,10-(AR$3-'Indicator Data'!L15)/(AR$3-AR$4)*10))),1)))</f>
        <v>10</v>
      </c>
      <c r="AS15" s="175">
        <f t="shared" si="19"/>
        <v>5.3</v>
      </c>
      <c r="AT15" s="176">
        <f>IF('Indicator Data'!M15="No data","x",ROUND(IF('Indicator Data'!M15=0,0,IF(LOG('Indicator Data'!M15)&gt;AT$3,10,IF(LOG('Indicator Data'!M15)&lt;AT$4,0,10-(AT$3-LOG('Indicator Data'!M15))/(AT$3-AT$4)*10))),1))</f>
        <v>8.5</v>
      </c>
      <c r="AU15" s="246">
        <f>IF(AT15="x","x",'Indicator Data'!M15/HLOOKUP('Indicator Data'!$M$3,'Population Data'!$C$3:$M$194,ROW()-4,FALSE))</f>
        <v>0.8770617602914067</v>
      </c>
      <c r="AV15" s="176">
        <f t="shared" si="20"/>
        <v>9.6999999999999993</v>
      </c>
      <c r="AW15" s="172">
        <f t="shared" si="37"/>
        <v>9.1999999999999993</v>
      </c>
      <c r="AX15" s="176" t="str">
        <f>IF('Indicator Data'!N15="No data","x",ROUND(IF('Indicator Data'!N15=0,0,IF(LOG('Indicator Data'!N15)&gt;AX$3,10,IF(LOG('Indicator Data'!N15)&lt;AX$4,0,10-(AX$3-LOG('Indicator Data'!N15))/(AX$3-AX$4)*10))),1))</f>
        <v>x</v>
      </c>
      <c r="AY15" s="246" t="str">
        <f>IF(AX15="x","x",'Indicator Data'!N15/HLOOKUP('Indicator Data'!$N$3,'Population Data'!$C$3:$M$194,ROW()-4,FALSE))</f>
        <v>x</v>
      </c>
      <c r="AZ15" s="176" t="str">
        <f t="shared" si="21"/>
        <v>x</v>
      </c>
      <c r="BA15" s="172" t="str">
        <f t="shared" si="38"/>
        <v>x</v>
      </c>
      <c r="BB15" s="176" t="str">
        <f>IF('Indicator Data'!O15="No data","x",ROUND(IF('Indicator Data'!O15=0,0,IF(LOG('Indicator Data'!O15)&gt;BB$3,10,IF(LOG('Indicator Data'!O15)&lt;BB$4,0,10-(BB$3-LOG('Indicator Data'!O15))/(BB$3-BB$4)*10))),1))</f>
        <v>x</v>
      </c>
      <c r="BC15" s="246" t="str">
        <f>IF(BB15="x","x",'Indicator Data'!O15/HLOOKUP('Indicator Data'!$O$3,'Population Data'!$C$3:$M$194,ROW()-4,FALSE))</f>
        <v>x</v>
      </c>
      <c r="BD15" s="176" t="str">
        <f t="shared" si="22"/>
        <v>x</v>
      </c>
      <c r="BE15" s="172" t="str">
        <f t="shared" si="39"/>
        <v>x</v>
      </c>
      <c r="BF15" s="176" t="str">
        <f>IF('Indicator Data'!P15="No data","x",ROUND(IF('Indicator Data'!P15=0,0,IF(LOG('Indicator Data'!P15)&gt;BF$3,10,IF(LOG('Indicator Data'!P15)&lt;BF$4,0,10-(BF$3-LOG('Indicator Data'!P15))/(BF$3-BF$4)*10))),1))</f>
        <v>x</v>
      </c>
      <c r="BG15" s="246" t="str">
        <f>IF(BF15="x","x",'Indicator Data'!P15/HLOOKUP('Indicator Data'!$P$3,'Population Data'!$C$3:$M$194,ROW()-4,FALSE))</f>
        <v>x</v>
      </c>
      <c r="BH15" s="176" t="str">
        <f t="shared" si="40"/>
        <v>x</v>
      </c>
      <c r="BI15" s="172" t="str">
        <f t="shared" si="41"/>
        <v>x</v>
      </c>
      <c r="BJ15" s="174">
        <f t="shared" si="42"/>
        <v>9.1999999999999993</v>
      </c>
      <c r="BK15" s="176">
        <f>ROUND(IF('Indicator Data'!Q15=0,0,IF(LOG('Indicator Data'!Q15)&gt;BK$3,10,IF(LOG('Indicator Data'!Q15)&lt;BK$4,0,10-(BK$3-LOG('Indicator Data'!Q15))/(BK$3-BK$4)*10))),1)</f>
        <v>0</v>
      </c>
      <c r="BL15" s="224">
        <f>IF(BK15="x","x",'Indicator Data'!Q15/HLOOKUP('Indicator Data'!$Q$3,'Population Data'!$C$3:$M$194,ROW()-4,FALSE))</f>
        <v>0</v>
      </c>
      <c r="BM15" s="176">
        <f t="shared" si="23"/>
        <v>0</v>
      </c>
      <c r="BN15" s="172">
        <f t="shared" si="24"/>
        <v>0</v>
      </c>
      <c r="BO15" s="176">
        <f>ROUND(IF('Indicator Data'!S15=0,0,IF(LOG('Indicator Data'!S15)&gt;BO$3,10,IF(LOG('Indicator Data'!S15)&lt;BO$4,0,10-(BO$3-LOG('Indicator Data'!S15))/(BO$3-BO$4)*10))),1)</f>
        <v>0</v>
      </c>
      <c r="BP15" s="246">
        <f>IF(BO15="x","x",'Indicator Data'!S15/HLOOKUP('Indicator Data'!$S$3,'Population Data'!$C$3:$M$194,ROW()-4,FALSE))</f>
        <v>0</v>
      </c>
      <c r="BQ15" s="176">
        <f t="shared" si="25"/>
        <v>0</v>
      </c>
      <c r="BR15" s="172">
        <f t="shared" si="43"/>
        <v>0</v>
      </c>
      <c r="BS15" s="176">
        <f>ROUND(IF('Indicator Data'!T15=0,0,IF(LOG('Indicator Data'!T15)&gt;BS$3,10,IF(LOG('Indicator Data'!T15)&lt;BS$4,0,10-(BS$3-LOG('Indicator Data'!T15))/(BS$3-BS$4)*10))),1)</f>
        <v>2.8</v>
      </c>
      <c r="BT15" s="173">
        <f>IF('Indicator Data'!T15/HLOOKUP('Indicator Data'!$T$3,'Population Data'!$C$3:$M$194,ROW()-4,FALSE)&gt;1,1,'Indicator Data'!T15/HLOOKUP('Indicator Data'!$T$3,'Population Data'!$C$3:$M$194,ROW()-4,FALSE))</f>
        <v>8.4808605652542189E-5</v>
      </c>
      <c r="BU15" s="176">
        <f t="shared" si="26"/>
        <v>0</v>
      </c>
      <c r="BV15" s="172">
        <f t="shared" si="44"/>
        <v>1.5</v>
      </c>
      <c r="BW15" s="176">
        <f>ROUND(IF('Indicator Data'!U15=0,0,IF(LOG('Indicator Data'!U15)&gt;BW$3,10,IF(LOG('Indicator Data'!U15)&lt;BW$4,0,10-(BW$3-LOG('Indicator Data'!U15))/(BW$3-BW$4)*10))),1)</f>
        <v>5.0999999999999996</v>
      </c>
      <c r="BX15" s="246">
        <f>IF(BW15="x","x",'Indicator Data'!U15/HLOOKUP('Indicator Data'!$U$3,'Population Data'!$C$3:$M$194,ROW()-4,FALSE))</f>
        <v>3.7964834798732742E-3</v>
      </c>
      <c r="BY15" s="176">
        <f t="shared" si="27"/>
        <v>0</v>
      </c>
      <c r="BZ15" s="172">
        <f t="shared" si="45"/>
        <v>2.9</v>
      </c>
      <c r="CA15" s="174">
        <f t="shared" si="28"/>
        <v>1.2</v>
      </c>
      <c r="CB15" s="176">
        <f>IF('Indicator Data'!BN15="No data","x",ROUND(IF('Indicator Data'!BN15&gt;CB$3,0,IF('Indicator Data'!BN15&lt;CB$4,10,(CB$3-'Indicator Data'!BN15)/(CB$3-CB$4)*10)),1))</f>
        <v>0.4</v>
      </c>
      <c r="CC15" s="176">
        <f>IF('Indicator Data'!BO15="No data","x",ROUND(IF('Indicator Data'!BO15&gt;CC$3,0,IF('Indicator Data'!BO15&lt;CC$4,10,(CC$3-'Indicator Data'!BO15)/(CC$3-CC$4)*10)),1))</f>
        <v>0.4</v>
      </c>
      <c r="CD15" s="176">
        <f>IF('Indicator Data'!AA15="No data","x",ROUND(IF('Indicator Data'!AA15&gt;CD$3,0,IF('Indicator Data'!AA15&lt;CD$4,10,(CD$3-'Indicator Data'!AA15)/(CD$3-CD$4)*10)),1))</f>
        <v>1.1000000000000001</v>
      </c>
      <c r="CE15" s="172">
        <f t="shared" si="29"/>
        <v>0.6</v>
      </c>
      <c r="CF15" s="176">
        <f>IF('Indicator Data'!V15="No data","x",ROUND(IF(LOG('Indicator Data'!V15)&gt;CF$3,10,IF(LOG('Indicator Data'!V15)&lt;CF$4,0,10-(CF$3-LOG('Indicator Data'!V15))/(CF$3-CF$4)*10)),1))</f>
        <v>7</v>
      </c>
      <c r="CG15" s="176">
        <f>IF('Indicator Data'!W15="No data","x",ROUND(IF('Indicator Data'!W15&gt;CG$3,10,IF('Indicator Data'!W15&lt;CG$4,0,10-(CG$3-'Indicator Data'!W15)/(CG$3-CG$4)*10)),1))</f>
        <v>0.8</v>
      </c>
      <c r="CH15" s="176">
        <f>IF('Indicator Data'!X15="No data","x",ROUND(IF('Indicator Data'!X15&gt;CH$3,10,IF('Indicator Data'!X15&lt;CH$4,0,10-(CH$3-'Indicator Data'!X15)/(CH$3-CH$4)*10)),1))</f>
        <v>5.8</v>
      </c>
      <c r="CI15" s="176">
        <f>IF('Indicator Data'!Y15="No data","x",ROUND(IF('Indicator Data'!Y15&gt;CI$3,10,IF('Indicator Data'!Y15&lt;CI$4,0,10-(CI$3-'Indicator Data'!Y15)/(CI$3-CI$4)*10)),1))</f>
        <v>6.4</v>
      </c>
      <c r="CJ15" s="172">
        <f t="shared" si="46"/>
        <v>5</v>
      </c>
      <c r="CK15" s="174">
        <f t="shared" si="47"/>
        <v>3.5</v>
      </c>
      <c r="CL15" s="176" t="str">
        <f>IF('Indicator Data'!AD15="No data","x",ROUND(IF('Indicator Data'!AD15&gt;CL$3,10,IF('Indicator Data'!AD15&lt;CL$4,0,10-(CL$3-'Indicator Data'!AD15)/(CL$3-CL$4)*10)),1))</f>
        <v>x</v>
      </c>
      <c r="CM15" s="176">
        <f>IF('Indicator Data'!AE15="No data","x",ROUND(IF('Indicator Data'!AE15&gt;CM$3,10,IF('Indicator Data'!AE15&lt;CM$4,0,10-(CM$3-'Indicator Data'!AE15)/(CM$3-CM$4)*10)),1))</f>
        <v>0.9</v>
      </c>
      <c r="CN15" s="172">
        <f t="shared" si="48"/>
        <v>4.2</v>
      </c>
      <c r="CO15" s="176">
        <f>IF('Indicator Data'!Z15="No data","x",ROUND(IF('Indicator Data'!Z15&gt;CO$3,10,IF('Indicator Data'!Z15&lt;CO$4,0,10-(CO$3-'Indicator Data'!Z15)/(CO$3-CO$4)*10)),1))</f>
        <v>0</v>
      </c>
      <c r="CP15" s="172">
        <f t="shared" si="49"/>
        <v>0.5</v>
      </c>
      <c r="CQ15" s="246">
        <f>IF('Indicator Data'!AB15="No data","x",'Indicator Data'!AB15/HLOOKUP('Indicator Date'!$AB13,'Population Data'!$C$3:$M$194,ROW()-4,FALSE))</f>
        <v>2.8350141941274257E-4</v>
      </c>
      <c r="CR15" s="176">
        <f t="shared" si="30"/>
        <v>7.2</v>
      </c>
      <c r="CS15" s="176">
        <f>IF('Indicator Data'!AC15="No data","x",ROUND(IF('Indicator Data'!AC15&gt;CS$3,0,IF('Indicator Data'!AC15&lt;CS$4,10,(CS$3-'Indicator Data'!AC15)/(CS$3-CS$4)*10)),1))</f>
        <v>2</v>
      </c>
      <c r="CT15" s="172">
        <f t="shared" si="50"/>
        <v>4.5999999999999996</v>
      </c>
      <c r="CU15" s="174">
        <f t="shared" si="51"/>
        <v>3.1</v>
      </c>
      <c r="CV15" s="175">
        <f t="shared" si="31"/>
        <v>5.3</v>
      </c>
      <c r="CW15" s="177">
        <f t="shared" si="32"/>
        <v>4.3</v>
      </c>
      <c r="CX15" s="175">
        <f>ROUND(IF('Indicator Data'!AF15=0,0,IF('Indicator Data'!AF15&gt;CX$3,10,IF('Indicator Data'!AF15&lt;CX$4,0,10-(CX$3-'Indicator Data'!AF15)/(CX$3-CX$4)*10))),1)</f>
        <v>9.4</v>
      </c>
      <c r="CY15" s="175">
        <f>(ROUND(IF('Indicator Data'!AG15=0,0,IF(LOG('Indicator Data'!AG15)&gt;CY$3,10,IF(LOG('Indicator Data'!AG15)&lt;CY$4,0,10-(CY$3-LOG('Indicator Data'!AG15))/(CY$3-CY$4)*10))),1))</f>
        <v>7.6</v>
      </c>
      <c r="CZ15" s="177">
        <f t="shared" si="52"/>
        <v>8.6999999999999993</v>
      </c>
      <c r="DA15" s="11"/>
      <c r="DB15" s="22"/>
    </row>
    <row r="16" spans="1:106">
      <c r="A16" s="179" t="str">
        <f>'Indicator Data'!A16</f>
        <v>Bahamas</v>
      </c>
      <c r="B16" s="180" t="str">
        <f>'Indicator Data'!B16</f>
        <v>BHS</v>
      </c>
      <c r="C16" s="178">
        <f>ROUND(IF('Indicator Data'!C16=0,0.1,IF(LOG('Indicator Data'!C16)&gt;C$3,10,IF(LOG('Indicator Data'!C16)&lt;C$4,0,10-(C$3-LOG('Indicator Data'!C16))/(C$3-C$4)*10))),1)</f>
        <v>0.1</v>
      </c>
      <c r="D16" s="171">
        <f>ROUND(IF('Indicator Data'!D16=0,0.1,IF(LOG('Indicator Data'!D16)&gt;D$3,10,IF(LOG('Indicator Data'!D16)&lt;D$4,0,10-(D$3-LOG('Indicator Data'!D16))/(D$3-D$4)*10))),1)</f>
        <v>0.1</v>
      </c>
      <c r="E16" s="172">
        <f t="shared" si="0"/>
        <v>0.1</v>
      </c>
      <c r="F16" s="172">
        <f>(ROUND(IF('Indicator Data'!E16=0,0,IF(LOG('Indicator Data'!E16)&gt;F$3,10,IF(LOG('Indicator Data'!E16)&lt;F$4,0,10-(F$3-LOG('Indicator Data'!E16))/(F$3-F$4)*10))),1))</f>
        <v>0</v>
      </c>
      <c r="G16" s="172">
        <f>ROUND(IF('Indicator Data'!F16=0,0,IF(LOG('Indicator Data'!F16)&gt;G$3,10,IF(LOG('Indicator Data'!F16)&lt;G$4,0,10-(G$3-LOG('Indicator Data'!F16))/(G$3-G$4)*10))),1)</f>
        <v>0</v>
      </c>
      <c r="H16" s="171">
        <f>ROUND(IF('Indicator Data'!G16=0,0,IF(LOG('Indicator Data'!G16)&gt;H$3,10,IF(LOG('Indicator Data'!G16)&lt;H$4,0,10-(H$3-LOG('Indicator Data'!G16))/(H$3-H$4)*10))),1)</f>
        <v>6.3</v>
      </c>
      <c r="I16" s="171">
        <f>ROUND(IF('Indicator Data'!H16=0,0,IF(LOG('Indicator Data'!H16)&gt;I$3,10,IF(LOG('Indicator Data'!H16)&lt;I$4,0,10-(I$3-LOG('Indicator Data'!H16))/(I$3-I$4)*10))),1)</f>
        <v>7.6</v>
      </c>
      <c r="J16" s="171">
        <f t="shared" si="1"/>
        <v>7</v>
      </c>
      <c r="K16" s="171">
        <f>ROUND(IF('Indicator Data'!I16=0,0,IF(LOG('Indicator Data'!I16)&gt;K$3,10,IF(LOG('Indicator Data'!I16)&lt;K$4,0,10-(K$3-LOG('Indicator Data'!I16))/(K$3-K$4)*10))),1)</f>
        <v>4.5999999999999996</v>
      </c>
      <c r="L16" s="172">
        <f>ROUND(IF('Indicator Data'!J16=0,0,IF(LOG('Indicator Data'!J16)&gt;L$3,10,IF(LOG('Indicator Data'!J16)&lt;L$4,0,10-(L$3-LOG('Indicator Data'!J16))/(L$3-L$4)*10))),1)</f>
        <v>0</v>
      </c>
      <c r="M16" s="173">
        <f>'Indicator Data'!C16/HLOOKUP('Indicator Data'!$C$3,'Population Data'!$C$3:$M$194,ROW()-4,FALSE)</f>
        <v>0</v>
      </c>
      <c r="N16" s="173">
        <f>'Indicator Data'!D16/HLOOKUP('Indicator Data'!$D$3,'Population Data'!$C$3:$M$194,ROW()-4,FALSE)</f>
        <v>0</v>
      </c>
      <c r="O16" s="245">
        <f>'Indicator Data'!E16/HLOOKUP('Indicator Data'!$E$3,'Population Data'!$C$3:$M$194,ROW()-4,FALSE)</f>
        <v>0</v>
      </c>
      <c r="P16" s="173">
        <f>'Indicator Data'!F16/HLOOKUP('Indicator Data'!$F$3,'Population Data'!$C$3:$M$194,ROW()-4,FALSE)</f>
        <v>0</v>
      </c>
      <c r="Q16" s="173">
        <f>'Indicator Data'!G16/HLOOKUP('Indicator Data'!$G$3,'Population Data'!$C$3:$M$194,ROW()-4,FALSE)</f>
        <v>7.4037089332117917E-2</v>
      </c>
      <c r="R16" s="173">
        <f>'Indicator Data'!H16/HLOOKUP('Indicator Data'!$H$3,'Population Data'!$C$3:$M$194,ROW()-4,FALSE)</f>
        <v>1.4007017059583043E-2</v>
      </c>
      <c r="S16" s="173">
        <f>'Indicator Data'!I16/HLOOKUP('Indicator Data'!$I$3,'Population Data'!$C$3:$M$194,ROW()-4,FALSE)</f>
        <v>4.6292066580412815E-3</v>
      </c>
      <c r="T16" s="173">
        <f>'Indicator Data'!J16/HLOOKUP('Indicator Date'!$J14,'Population Data'!$C$3:$M$194,ROW()-4,FALSE)</f>
        <v>0</v>
      </c>
      <c r="U16" s="171">
        <f t="shared" si="2"/>
        <v>0</v>
      </c>
      <c r="V16" s="171">
        <f t="shared" si="3"/>
        <v>0</v>
      </c>
      <c r="W16" s="172">
        <f t="shared" si="4"/>
        <v>0</v>
      </c>
      <c r="X16" s="172">
        <f t="shared" si="33"/>
        <v>0</v>
      </c>
      <c r="Y16" s="172">
        <f t="shared" si="34"/>
        <v>0</v>
      </c>
      <c r="Z16" s="171">
        <f t="shared" si="5"/>
        <v>8.1999999999999993</v>
      </c>
      <c r="AA16" s="171">
        <f t="shared" si="5"/>
        <v>7</v>
      </c>
      <c r="AB16" s="171">
        <f t="shared" si="6"/>
        <v>7.7</v>
      </c>
      <c r="AC16" s="172">
        <f t="shared" si="35"/>
        <v>7.2</v>
      </c>
      <c r="AD16" s="172">
        <f t="shared" si="36"/>
        <v>0</v>
      </c>
      <c r="AE16" s="171">
        <f>ROUND(IF('Indicator Data'!K16=0,0,IF('Indicator Data'!K16&gt;AE$3,10,IF('Indicator Data'!K16&lt;AE$4,0,10-(AE$3-'Indicator Data'!K16)/(AE$3-AE$4)*10))),1)</f>
        <v>0</v>
      </c>
      <c r="AF16" s="174">
        <f t="shared" si="7"/>
        <v>0.1</v>
      </c>
      <c r="AG16" s="174">
        <f t="shared" si="8"/>
        <v>0.1</v>
      </c>
      <c r="AH16" s="172">
        <f t="shared" si="9"/>
        <v>7.3</v>
      </c>
      <c r="AI16" s="172">
        <f t="shared" si="10"/>
        <v>7.3</v>
      </c>
      <c r="AJ16" s="174">
        <f t="shared" si="11"/>
        <v>7.3</v>
      </c>
      <c r="AK16" s="172">
        <f t="shared" si="12"/>
        <v>0</v>
      </c>
      <c r="AL16" s="175">
        <f t="shared" si="13"/>
        <v>0.1</v>
      </c>
      <c r="AM16" s="175">
        <f t="shared" si="14"/>
        <v>0</v>
      </c>
      <c r="AN16" s="175">
        <f t="shared" si="15"/>
        <v>0</v>
      </c>
      <c r="AO16" s="175">
        <f t="shared" si="16"/>
        <v>7.4</v>
      </c>
      <c r="AP16" s="175">
        <f t="shared" si="17"/>
        <v>6.1</v>
      </c>
      <c r="AQ16" s="174">
        <f t="shared" si="18"/>
        <v>0</v>
      </c>
      <c r="AR16" s="174">
        <f>IF('Indicator Data'!L16="No data","x",IF('Indicator Data'!BW16&lt;1000,"x",ROUND((IF('Indicator Data'!L16&gt;AR$3,10,IF('Indicator Data'!L16&lt;AR$4,0,10-(AR$3-'Indicator Data'!L16)/(AR$3-AR$4)*10))),1)))</f>
        <v>3.3</v>
      </c>
      <c r="AS16" s="175">
        <f t="shared" si="19"/>
        <v>1.7</v>
      </c>
      <c r="AT16" s="176" t="str">
        <f>IF('Indicator Data'!M16="No data","x",ROUND(IF('Indicator Data'!M16=0,0,IF(LOG('Indicator Data'!M16)&gt;AT$3,10,IF(LOG('Indicator Data'!M16)&lt;AT$4,0,10-(AT$3-LOG('Indicator Data'!M16))/(AT$3-AT$4)*10))),1))</f>
        <v>x</v>
      </c>
      <c r="AU16" s="246" t="str">
        <f>IF(AT16="x","x",'Indicator Data'!M16/HLOOKUP('Indicator Data'!$M$3,'Population Data'!$C$3:$M$194,ROW()-4,FALSE))</f>
        <v>x</v>
      </c>
      <c r="AV16" s="176" t="str">
        <f t="shared" si="20"/>
        <v>x</v>
      </c>
      <c r="AW16" s="172" t="str">
        <f t="shared" si="37"/>
        <v>x</v>
      </c>
      <c r="AX16" s="176" t="str">
        <f>IF('Indicator Data'!N16="No data","x",ROUND(IF('Indicator Data'!N16=0,0,IF(LOG('Indicator Data'!N16)&gt;AX$3,10,IF(LOG('Indicator Data'!N16)&lt;AX$4,0,10-(AX$3-LOG('Indicator Data'!N16))/(AX$3-AX$4)*10))),1))</f>
        <v>x</v>
      </c>
      <c r="AY16" s="246" t="str">
        <f>IF(AX16="x","x",'Indicator Data'!N16/HLOOKUP('Indicator Data'!$N$3,'Population Data'!$C$3:$M$194,ROW()-4,FALSE))</f>
        <v>x</v>
      </c>
      <c r="AZ16" s="176" t="str">
        <f t="shared" si="21"/>
        <v>x</v>
      </c>
      <c r="BA16" s="172" t="str">
        <f t="shared" si="38"/>
        <v>x</v>
      </c>
      <c r="BB16" s="176" t="str">
        <f>IF('Indicator Data'!O16="No data","x",ROUND(IF('Indicator Data'!O16=0,0,IF(LOG('Indicator Data'!O16)&gt;BB$3,10,IF(LOG('Indicator Data'!O16)&lt;BB$4,0,10-(BB$3-LOG('Indicator Data'!O16))/(BB$3-BB$4)*10))),1))</f>
        <v>x</v>
      </c>
      <c r="BC16" s="246" t="str">
        <f>IF(BB16="x","x",'Indicator Data'!O16/HLOOKUP('Indicator Data'!$O$3,'Population Data'!$C$3:$M$194,ROW()-4,FALSE))</f>
        <v>x</v>
      </c>
      <c r="BD16" s="176" t="str">
        <f t="shared" si="22"/>
        <v>x</v>
      </c>
      <c r="BE16" s="172" t="str">
        <f t="shared" si="39"/>
        <v>x</v>
      </c>
      <c r="BF16" s="176" t="str">
        <f>IF('Indicator Data'!P16="No data","x",ROUND(IF('Indicator Data'!P16=0,0,IF(LOG('Indicator Data'!P16)&gt;BF$3,10,IF(LOG('Indicator Data'!P16)&lt;BF$4,0,10-(BF$3-LOG('Indicator Data'!P16))/(BF$3-BF$4)*10))),1))</f>
        <v>x</v>
      </c>
      <c r="BG16" s="246" t="str">
        <f>IF(BF16="x","x",'Indicator Data'!P16/HLOOKUP('Indicator Data'!$P$3,'Population Data'!$C$3:$M$194,ROW()-4,FALSE))</f>
        <v>x</v>
      </c>
      <c r="BH16" s="176" t="str">
        <f t="shared" si="40"/>
        <v>x</v>
      </c>
      <c r="BI16" s="172" t="str">
        <f t="shared" si="41"/>
        <v>x</v>
      </c>
      <c r="BJ16" s="174" t="str">
        <f t="shared" si="42"/>
        <v>x</v>
      </c>
      <c r="BK16" s="176">
        <f>ROUND(IF('Indicator Data'!Q16=0,0,IF(LOG('Indicator Data'!Q16)&gt;BK$3,10,IF(LOG('Indicator Data'!Q16)&lt;BK$4,0,10-(BK$3-LOG('Indicator Data'!Q16))/(BK$3-BK$4)*10))),1)</f>
        <v>0</v>
      </c>
      <c r="BL16" s="224">
        <f>IF(BK16="x","x",'Indicator Data'!Q16/HLOOKUP('Indicator Data'!$Q$3,'Population Data'!$C$3:$M$194,ROW()-4,FALSE))</f>
        <v>0</v>
      </c>
      <c r="BM16" s="176">
        <f t="shared" si="23"/>
        <v>0</v>
      </c>
      <c r="BN16" s="172">
        <f t="shared" si="24"/>
        <v>0</v>
      </c>
      <c r="BO16" s="176">
        <f>ROUND(IF('Indicator Data'!S16=0,0,IF(LOG('Indicator Data'!S16)&gt;BO$3,10,IF(LOG('Indicator Data'!S16)&lt;BO$4,0,10-(BO$3-LOG('Indicator Data'!S16))/(BO$3-BO$4)*10))),1)</f>
        <v>5.8</v>
      </c>
      <c r="BP16" s="246">
        <f>IF(BO16="x","x",'Indicator Data'!S16/HLOOKUP('Indicator Data'!$S$3,'Population Data'!$C$3:$M$194,ROW()-4,FALSE))</f>
        <v>0.28714986058696168</v>
      </c>
      <c r="BQ16" s="176">
        <f t="shared" si="25"/>
        <v>3.2</v>
      </c>
      <c r="BR16" s="172">
        <f t="shared" si="43"/>
        <v>4.5999999999999996</v>
      </c>
      <c r="BS16" s="176">
        <f>ROUND(IF('Indicator Data'!T16=0,0,IF(LOG('Indicator Data'!T16)&gt;BS$3,10,IF(LOG('Indicator Data'!T16)&lt;BS$4,0,10-(BS$3-LOG('Indicator Data'!T16))/(BS$3-BS$4)*10))),1)</f>
        <v>6.4</v>
      </c>
      <c r="BT16" s="173">
        <f>IF('Indicator Data'!T16/HLOOKUP('Indicator Data'!$T$3,'Population Data'!$C$3:$M$194,ROW()-4,FALSE)&gt;1,1,'Indicator Data'!T16/HLOOKUP('Indicator Data'!$T$3,'Population Data'!$C$3:$M$194,ROW()-4,FALSE))</f>
        <v>0.72381422151470409</v>
      </c>
      <c r="BU16" s="176">
        <f t="shared" si="26"/>
        <v>7.2</v>
      </c>
      <c r="BV16" s="172">
        <f t="shared" si="44"/>
        <v>6.8</v>
      </c>
      <c r="BW16" s="176">
        <f>ROUND(IF('Indicator Data'!U16=0,0,IF(LOG('Indicator Data'!U16)&gt;BW$3,10,IF(LOG('Indicator Data'!U16)&lt;BW$4,0,10-(BW$3-LOG('Indicator Data'!U16))/(BW$3-BW$4)*10))),1)</f>
        <v>6.3</v>
      </c>
      <c r="BX16" s="246">
        <f>IF(BW16="x","x",'Indicator Data'!U16/HLOOKUP('Indicator Data'!$U$3,'Population Data'!$C$3:$M$194,ROW()-4,FALSE))</f>
        <v>0.58123210299044126</v>
      </c>
      <c r="BY16" s="176">
        <f t="shared" si="27"/>
        <v>5.8</v>
      </c>
      <c r="BZ16" s="172">
        <f t="shared" si="45"/>
        <v>6.1</v>
      </c>
      <c r="CA16" s="174">
        <f t="shared" si="28"/>
        <v>4.8</v>
      </c>
      <c r="CB16" s="176">
        <f>IF('Indicator Data'!BN16="No data","x",ROUND(IF('Indicator Data'!BN16&gt;CB$3,0,IF('Indicator Data'!BN16&lt;CB$4,10,(CB$3-'Indicator Data'!BN16)/(CB$3-CB$4)*10)),1))</f>
        <v>0.6</v>
      </c>
      <c r="CC16" s="176">
        <f>IF('Indicator Data'!BO16="No data","x",ROUND(IF('Indicator Data'!BO16&gt;CC$3,0,IF('Indicator Data'!BO16&lt;CC$4,10,(CC$3-'Indicator Data'!BO16)/(CC$3-CC$4)*10)),1))</f>
        <v>0.2</v>
      </c>
      <c r="CD16" s="176" t="str">
        <f>IF('Indicator Data'!AA16="No data","x",ROUND(IF('Indicator Data'!AA16&gt;CD$3,0,IF('Indicator Data'!AA16&lt;CD$4,10,(CD$3-'Indicator Data'!AA16)/(CD$3-CD$4)*10)),1))</f>
        <v>x</v>
      </c>
      <c r="CE16" s="172">
        <f t="shared" si="29"/>
        <v>0.4</v>
      </c>
      <c r="CF16" s="176">
        <f>IF('Indicator Data'!V16="No data","x",ROUND(IF(LOG('Indicator Data'!V16)&gt;CF$3,10,IF(LOG('Indicator Data'!V16)&lt;CF$4,0,10-(CF$3-LOG('Indicator Data'!V16))/(CF$3-CF$4)*10)),1))</f>
        <v>5.4</v>
      </c>
      <c r="CG16" s="176">
        <f>IF('Indicator Data'!W16="No data","x",ROUND(IF('Indicator Data'!W16&gt;CG$3,10,IF('Indicator Data'!W16&lt;CG$4,0,10-(CG$3-'Indicator Data'!W16)/(CG$3-CG$4)*10)),1))</f>
        <v>1.6</v>
      </c>
      <c r="CH16" s="176">
        <f>IF('Indicator Data'!X16="No data","x",ROUND(IF('Indicator Data'!X16&gt;CH$3,10,IF('Indicator Data'!X16&lt;CH$4,0,10-(CH$3-'Indicator Data'!X16)/(CH$3-CH$4)*10)),1))</f>
        <v>8.4</v>
      </c>
      <c r="CI16" s="176">
        <f>IF('Indicator Data'!Y16="No data","x",ROUND(IF('Indicator Data'!Y16&gt;CI$3,10,IF('Indicator Data'!Y16&lt;CI$4,0,10-(CI$3-'Indicator Data'!Y16)/(CI$3-CI$4)*10)),1))</f>
        <v>3.5</v>
      </c>
      <c r="CJ16" s="172">
        <f t="shared" si="46"/>
        <v>4.7</v>
      </c>
      <c r="CK16" s="174">
        <f t="shared" si="47"/>
        <v>3.3</v>
      </c>
      <c r="CL16" s="176" t="str">
        <f>IF('Indicator Data'!AD16="No data","x",ROUND(IF('Indicator Data'!AD16&gt;CL$3,10,IF('Indicator Data'!AD16&lt;CL$4,0,10-(CL$3-'Indicator Data'!AD16)/(CL$3-CL$4)*10)),1))</f>
        <v>x</v>
      </c>
      <c r="CM16" s="176">
        <f>IF('Indicator Data'!AE16="No data","x",ROUND(IF('Indicator Data'!AE16&gt;CM$3,10,IF('Indicator Data'!AE16&lt;CM$4,0,10-(CM$3-'Indicator Data'!AE16)/(CM$3-CM$4)*10)),1))</f>
        <v>0.3</v>
      </c>
      <c r="CN16" s="172">
        <f t="shared" si="48"/>
        <v>3.8</v>
      </c>
      <c r="CO16" s="176">
        <f>IF('Indicator Data'!Z16="No data","x",ROUND(IF('Indicator Data'!Z16&gt;CO$3,10,IF('Indicator Data'!Z16&lt;CO$4,0,10-(CO$3-'Indicator Data'!Z16)/(CO$3-CO$4)*10)),1))</f>
        <v>0.1</v>
      </c>
      <c r="CP16" s="172">
        <f t="shared" si="49"/>
        <v>0.3</v>
      </c>
      <c r="CQ16" s="246">
        <f>IF('Indicator Data'!AB16="No data","x",'Indicator Data'!AB16/HLOOKUP('Indicator Date'!$AB14,'Population Data'!$C$3:$M$194,ROW()-4,FALSE))</f>
        <v>2.3139739142983683E-4</v>
      </c>
      <c r="CR16" s="176">
        <f t="shared" si="30"/>
        <v>7.7</v>
      </c>
      <c r="CS16" s="176">
        <f>IF('Indicator Data'!AC16="No data","x",ROUND(IF('Indicator Data'!AC16&gt;CS$3,0,IF('Indicator Data'!AC16&lt;CS$4,10,(CS$3-'Indicator Data'!AC16)/(CS$3-CS$4)*10)),1))</f>
        <v>2</v>
      </c>
      <c r="CT16" s="172">
        <f t="shared" si="50"/>
        <v>4.9000000000000004</v>
      </c>
      <c r="CU16" s="174">
        <f t="shared" si="51"/>
        <v>3</v>
      </c>
      <c r="CV16" s="175">
        <f t="shared" si="31"/>
        <v>3.7</v>
      </c>
      <c r="CW16" s="177">
        <f t="shared" si="32"/>
        <v>3.3</v>
      </c>
      <c r="CX16" s="175">
        <f>ROUND(IF('Indicator Data'!AF16=0,0,IF('Indicator Data'!AF16&gt;CX$3,10,IF('Indicator Data'!AF16&lt;CX$4,0,10-(CX$3-'Indicator Data'!AF16)/(CX$3-CX$4)*10))),1)</f>
        <v>0.1</v>
      </c>
      <c r="CY16" s="175">
        <f>(ROUND(IF('Indicator Data'!AG16=0,0,IF(LOG('Indicator Data'!AG16)&gt;CY$3,10,IF(LOG('Indicator Data'!AG16)&lt;CY$4,0,10-(CY$3-LOG('Indicator Data'!AG16))/(CY$3-CY$4)*10))),1))</f>
        <v>0</v>
      </c>
      <c r="CZ16" s="177">
        <f t="shared" si="52"/>
        <v>0.1</v>
      </c>
      <c r="DA16" s="11"/>
      <c r="DB16" s="22"/>
    </row>
    <row r="17" spans="1:106">
      <c r="A17" s="179" t="str">
        <f>'Indicator Data'!A17</f>
        <v>Bahrain</v>
      </c>
      <c r="B17" s="180" t="str">
        <f>'Indicator Data'!B17</f>
        <v>BHR</v>
      </c>
      <c r="C17" s="178">
        <f>ROUND(IF('Indicator Data'!C17=0,0.1,IF(LOG('Indicator Data'!C17)&gt;C$3,10,IF(LOG('Indicator Data'!C17)&lt;C$4,0,10-(C$3-LOG('Indicator Data'!C17))/(C$3-C$4)*10))),1)</f>
        <v>0.1</v>
      </c>
      <c r="D17" s="171">
        <f>ROUND(IF('Indicator Data'!D17=0,0.1,IF(LOG('Indicator Data'!D17)&gt;D$3,10,IF(LOG('Indicator Data'!D17)&lt;D$4,0,10-(D$3-LOG('Indicator Data'!D17))/(D$3-D$4)*10))),1)</f>
        <v>0.1</v>
      </c>
      <c r="E17" s="172">
        <f t="shared" si="0"/>
        <v>0.1</v>
      </c>
      <c r="F17" s="172">
        <f>(ROUND(IF('Indicator Data'!E17=0,0,IF(LOG('Indicator Data'!E17)&gt;F$3,10,IF(LOG('Indicator Data'!E17)&lt;F$4,0,10-(F$3-LOG('Indicator Data'!E17))/(F$3-F$4)*10))),1))</f>
        <v>0</v>
      </c>
      <c r="G17" s="172">
        <f>ROUND(IF('Indicator Data'!F17=0,0,IF(LOG('Indicator Data'!F17)&gt;G$3,10,IF(LOG('Indicator Data'!F17)&lt;G$4,0,10-(G$3-LOG('Indicator Data'!F17))/(G$3-G$4)*10))),1)</f>
        <v>0</v>
      </c>
      <c r="H17" s="171">
        <f>ROUND(IF('Indicator Data'!G17=0,0,IF(LOG('Indicator Data'!G17)&gt;H$3,10,IF(LOG('Indicator Data'!G17)&lt;H$4,0,10-(H$3-LOG('Indicator Data'!G17))/(H$3-H$4)*10))),1)</f>
        <v>0</v>
      </c>
      <c r="I17" s="171">
        <f>ROUND(IF('Indicator Data'!H17=0,0,IF(LOG('Indicator Data'!H17)&gt;I$3,10,IF(LOG('Indicator Data'!H17)&lt;I$4,0,10-(I$3-LOG('Indicator Data'!H17))/(I$3-I$4)*10))),1)</f>
        <v>0</v>
      </c>
      <c r="J17" s="171">
        <f t="shared" si="1"/>
        <v>0</v>
      </c>
      <c r="K17" s="171">
        <f>ROUND(IF('Indicator Data'!I17=0,0,IF(LOG('Indicator Data'!I17)&gt;K$3,10,IF(LOG('Indicator Data'!I17)&lt;K$4,0,10-(K$3-LOG('Indicator Data'!I17))/(K$3-K$4)*10))),1)</f>
        <v>4.8</v>
      </c>
      <c r="L17" s="172">
        <f>ROUND(IF('Indicator Data'!J17=0,0,IF(LOG('Indicator Data'!J17)&gt;L$3,10,IF(LOG('Indicator Data'!J17)&lt;L$4,0,10-(L$3-LOG('Indicator Data'!J17))/(L$3-L$4)*10))),1)</f>
        <v>0</v>
      </c>
      <c r="M17" s="173">
        <f>'Indicator Data'!C17/HLOOKUP('Indicator Data'!$C$3,'Population Data'!$C$3:$M$194,ROW()-4,FALSE)</f>
        <v>0</v>
      </c>
      <c r="N17" s="173">
        <f>'Indicator Data'!D17/HLOOKUP('Indicator Data'!$D$3,'Population Data'!$C$3:$M$194,ROW()-4,FALSE)</f>
        <v>0</v>
      </c>
      <c r="O17" s="245">
        <f>'Indicator Data'!E17/HLOOKUP('Indicator Data'!$E$3,'Population Data'!$C$3:$M$194,ROW()-4,FALSE)</f>
        <v>0</v>
      </c>
      <c r="P17" s="173">
        <f>'Indicator Data'!F17/HLOOKUP('Indicator Data'!$F$3,'Population Data'!$C$3:$M$194,ROW()-4,FALSE)</f>
        <v>0</v>
      </c>
      <c r="Q17" s="173">
        <f>'Indicator Data'!G17/HLOOKUP('Indicator Data'!$G$3,'Population Data'!$C$3:$M$194,ROW()-4,FALSE)</f>
        <v>0</v>
      </c>
      <c r="R17" s="173">
        <f>'Indicator Data'!H17/HLOOKUP('Indicator Data'!$H$3,'Population Data'!$C$3:$M$194,ROW()-4,FALSE)</f>
        <v>0</v>
      </c>
      <c r="S17" s="173">
        <f>'Indicator Data'!I17/HLOOKUP('Indicator Data'!$I$3,'Population Data'!$C$3:$M$194,ROW()-4,FALSE)</f>
        <v>1.5587666836486096E-3</v>
      </c>
      <c r="T17" s="173">
        <f>'Indicator Data'!J17/HLOOKUP('Indicator Date'!$J15,'Population Data'!$C$3:$M$194,ROW()-4,FALSE)</f>
        <v>0</v>
      </c>
      <c r="U17" s="171">
        <f t="shared" si="2"/>
        <v>0</v>
      </c>
      <c r="V17" s="171">
        <f t="shared" si="3"/>
        <v>0</v>
      </c>
      <c r="W17" s="172">
        <f t="shared" si="4"/>
        <v>0</v>
      </c>
      <c r="X17" s="172">
        <f t="shared" si="33"/>
        <v>0</v>
      </c>
      <c r="Y17" s="172">
        <f t="shared" si="34"/>
        <v>0</v>
      </c>
      <c r="Z17" s="171">
        <f t="shared" si="5"/>
        <v>0</v>
      </c>
      <c r="AA17" s="171">
        <f t="shared" si="5"/>
        <v>0</v>
      </c>
      <c r="AB17" s="171">
        <f t="shared" si="6"/>
        <v>0</v>
      </c>
      <c r="AC17" s="172">
        <f t="shared" si="35"/>
        <v>5.8</v>
      </c>
      <c r="AD17" s="172">
        <f t="shared" si="36"/>
        <v>0</v>
      </c>
      <c r="AE17" s="171">
        <f>ROUND(IF('Indicator Data'!K17=0,0,IF('Indicator Data'!K17&gt;AE$3,10,IF('Indicator Data'!K17&lt;AE$4,0,10-(AE$3-'Indicator Data'!K17)/(AE$3-AE$4)*10))),1)</f>
        <v>0</v>
      </c>
      <c r="AF17" s="174">
        <f t="shared" si="7"/>
        <v>0.1</v>
      </c>
      <c r="AG17" s="174">
        <f t="shared" si="8"/>
        <v>0.1</v>
      </c>
      <c r="AH17" s="172">
        <f t="shared" si="9"/>
        <v>0</v>
      </c>
      <c r="AI17" s="172">
        <f t="shared" si="10"/>
        <v>0</v>
      </c>
      <c r="AJ17" s="174">
        <f t="shared" si="11"/>
        <v>0</v>
      </c>
      <c r="AK17" s="172">
        <f t="shared" si="12"/>
        <v>0</v>
      </c>
      <c r="AL17" s="175">
        <f t="shared" si="13"/>
        <v>0.1</v>
      </c>
      <c r="AM17" s="175">
        <f t="shared" si="14"/>
        <v>0</v>
      </c>
      <c r="AN17" s="175">
        <f t="shared" si="15"/>
        <v>0</v>
      </c>
      <c r="AO17" s="175">
        <f t="shared" si="16"/>
        <v>0</v>
      </c>
      <c r="AP17" s="175">
        <f t="shared" si="17"/>
        <v>5.3</v>
      </c>
      <c r="AQ17" s="174">
        <f t="shared" si="18"/>
        <v>0</v>
      </c>
      <c r="AR17" s="174" t="str">
        <f>IF('Indicator Data'!L17="No data","x",IF('Indicator Data'!BW17&lt;1000,"x",ROUND((IF('Indicator Data'!L17&gt;AR$3,10,IF('Indicator Data'!L17&lt;AR$4,0,10-(AR$3-'Indicator Data'!L17)/(AR$3-AR$4)*10))),1)))</f>
        <v>x</v>
      </c>
      <c r="AS17" s="175">
        <f t="shared" si="19"/>
        <v>0</v>
      </c>
      <c r="AT17" s="176">
        <f>IF('Indicator Data'!M17="No data","x",ROUND(IF('Indicator Data'!M17=0,0,IF(LOG('Indicator Data'!M17)&gt;AT$3,10,IF(LOG('Indicator Data'!M17)&lt;AT$4,0,10-(AT$3-LOG('Indicator Data'!M17))/(AT$3-AT$4)*10))),1))</f>
        <v>0</v>
      </c>
      <c r="AU17" s="246">
        <f>IF(AT17="x","x",'Indicator Data'!M17/HLOOKUP('Indicator Data'!$M$3,'Population Data'!$C$3:$M$194,ROW()-4,FALSE))</f>
        <v>0</v>
      </c>
      <c r="AV17" s="176">
        <f t="shared" si="20"/>
        <v>0</v>
      </c>
      <c r="AW17" s="172">
        <f t="shared" si="37"/>
        <v>0</v>
      </c>
      <c r="AX17" s="176" t="str">
        <f>IF('Indicator Data'!N17="No data","x",ROUND(IF('Indicator Data'!N17=0,0,IF(LOG('Indicator Data'!N17)&gt;AX$3,10,IF(LOG('Indicator Data'!N17)&lt;AX$4,0,10-(AX$3-LOG('Indicator Data'!N17))/(AX$3-AX$4)*10))),1))</f>
        <v>x</v>
      </c>
      <c r="AY17" s="246" t="str">
        <f>IF(AX17="x","x",'Indicator Data'!N17/HLOOKUP('Indicator Data'!$N$3,'Population Data'!$C$3:$M$194,ROW()-4,FALSE))</f>
        <v>x</v>
      </c>
      <c r="AZ17" s="176" t="str">
        <f t="shared" si="21"/>
        <v>x</v>
      </c>
      <c r="BA17" s="172" t="str">
        <f t="shared" si="38"/>
        <v>x</v>
      </c>
      <c r="BB17" s="176" t="str">
        <f>IF('Indicator Data'!O17="No data","x",ROUND(IF('Indicator Data'!O17=0,0,IF(LOG('Indicator Data'!O17)&gt;BB$3,10,IF(LOG('Indicator Data'!O17)&lt;BB$4,0,10-(BB$3-LOG('Indicator Data'!O17))/(BB$3-BB$4)*10))),1))</f>
        <v>x</v>
      </c>
      <c r="BC17" s="246" t="str">
        <f>IF(BB17="x","x",'Indicator Data'!O17/HLOOKUP('Indicator Data'!$O$3,'Population Data'!$C$3:$M$194,ROW()-4,FALSE))</f>
        <v>x</v>
      </c>
      <c r="BD17" s="176" t="str">
        <f t="shared" si="22"/>
        <v>x</v>
      </c>
      <c r="BE17" s="172" t="str">
        <f t="shared" si="39"/>
        <v>x</v>
      </c>
      <c r="BF17" s="176" t="str">
        <f>IF('Indicator Data'!P17="No data","x",ROUND(IF('Indicator Data'!P17=0,0,IF(LOG('Indicator Data'!P17)&gt;BF$3,10,IF(LOG('Indicator Data'!P17)&lt;BF$4,0,10-(BF$3-LOG('Indicator Data'!P17))/(BF$3-BF$4)*10))),1))</f>
        <v>x</v>
      </c>
      <c r="BG17" s="246" t="str">
        <f>IF(BF17="x","x",'Indicator Data'!P17/HLOOKUP('Indicator Data'!$P$3,'Population Data'!$C$3:$M$194,ROW()-4,FALSE))</f>
        <v>x</v>
      </c>
      <c r="BH17" s="176" t="str">
        <f t="shared" si="40"/>
        <v>x</v>
      </c>
      <c r="BI17" s="172" t="str">
        <f t="shared" si="41"/>
        <v>x</v>
      </c>
      <c r="BJ17" s="174">
        <f t="shared" si="42"/>
        <v>0</v>
      </c>
      <c r="BK17" s="176">
        <f>ROUND(IF('Indicator Data'!Q17=0,0,IF(LOG('Indicator Data'!Q17)&gt;BK$3,10,IF(LOG('Indicator Data'!Q17)&lt;BK$4,0,10-(BK$3-LOG('Indicator Data'!Q17))/(BK$3-BK$4)*10))),1)</f>
        <v>0</v>
      </c>
      <c r="BL17" s="224">
        <f>IF(BK17="x","x",'Indicator Data'!Q17/HLOOKUP('Indicator Data'!$Q$3,'Population Data'!$C$3:$M$194,ROW()-4,FALSE))</f>
        <v>0</v>
      </c>
      <c r="BM17" s="176">
        <f t="shared" si="23"/>
        <v>0</v>
      </c>
      <c r="BN17" s="172">
        <f t="shared" si="24"/>
        <v>0</v>
      </c>
      <c r="BO17" s="176">
        <f>ROUND(IF('Indicator Data'!S17=0,0,IF(LOG('Indicator Data'!S17)&gt;BO$3,10,IF(LOG('Indicator Data'!S17)&lt;BO$4,0,10-(BO$3-LOG('Indicator Data'!S17))/(BO$3-BO$4)*10))),1)</f>
        <v>0</v>
      </c>
      <c r="BP17" s="246">
        <f>IF(BO17="x","x",'Indicator Data'!S17/HLOOKUP('Indicator Data'!$S$3,'Population Data'!$C$3:$M$194,ROW()-4,FALSE))</f>
        <v>0</v>
      </c>
      <c r="BQ17" s="176">
        <f t="shared" si="25"/>
        <v>0</v>
      </c>
      <c r="BR17" s="172">
        <f t="shared" si="43"/>
        <v>0</v>
      </c>
      <c r="BS17" s="176">
        <f>ROUND(IF('Indicator Data'!T17=0,0,IF(LOG('Indicator Data'!T17)&gt;BS$3,10,IF(LOG('Indicator Data'!T17)&lt;BS$4,0,10-(BS$3-LOG('Indicator Data'!T17))/(BS$3-BS$4)*10))),1)</f>
        <v>7.4</v>
      </c>
      <c r="BT17" s="173">
        <f>IF('Indicator Data'!T17/HLOOKUP('Indicator Data'!$T$3,'Population Data'!$C$3:$M$194,ROW()-4,FALSE)&gt;1,1,'Indicator Data'!T17/HLOOKUP('Indicator Data'!$T$3,'Population Data'!$C$3:$M$194,ROW()-4,FALSE))</f>
        <v>0.93970656136736075</v>
      </c>
      <c r="BU17" s="176">
        <f t="shared" si="26"/>
        <v>9.4</v>
      </c>
      <c r="BV17" s="172">
        <f t="shared" si="44"/>
        <v>8.6</v>
      </c>
      <c r="BW17" s="176">
        <f>ROUND(IF('Indicator Data'!U17=0,0,IF(LOG('Indicator Data'!U17)&gt;BW$3,10,IF(LOG('Indicator Data'!U17)&lt;BW$4,0,10-(BW$3-LOG('Indicator Data'!U17))/(BW$3-BW$4)*10))),1)</f>
        <v>6.8</v>
      </c>
      <c r="BX17" s="246">
        <f>IF(BW17="x","x",'Indicator Data'!U17/HLOOKUP('Indicator Data'!$U$3,'Population Data'!$C$3:$M$194,ROW()-4,FALSE))</f>
        <v>0.3621737782175628</v>
      </c>
      <c r="BY17" s="176">
        <f t="shared" si="27"/>
        <v>3.6</v>
      </c>
      <c r="BZ17" s="172">
        <f t="shared" si="45"/>
        <v>5.4</v>
      </c>
      <c r="CA17" s="174">
        <f t="shared" si="28"/>
        <v>4.5999999999999996</v>
      </c>
      <c r="CB17" s="176">
        <f>IF('Indicator Data'!BN17="No data","x",ROUND(IF('Indicator Data'!BN17&gt;CB$3,0,IF('Indicator Data'!BN17&lt;CB$4,10,(CB$3-'Indicator Data'!BN17)/(CB$3-CB$4)*10)),1))</f>
        <v>0</v>
      </c>
      <c r="CC17" s="176">
        <f>IF('Indicator Data'!BO17="No data","x",ROUND(IF('Indicator Data'!BO17&gt;CC$3,0,IF('Indicator Data'!BO17&lt;CC$4,10,(CC$3-'Indicator Data'!BO17)/(CC$3-CC$4)*10)),1))</f>
        <v>0</v>
      </c>
      <c r="CD17" s="176" t="str">
        <f>IF('Indicator Data'!AA17="No data","x",ROUND(IF('Indicator Data'!AA17&gt;CD$3,0,IF('Indicator Data'!AA17&lt;CD$4,10,(CD$3-'Indicator Data'!AA17)/(CD$3-CD$4)*10)),1))</f>
        <v>x</v>
      </c>
      <c r="CE17" s="172">
        <f t="shared" si="29"/>
        <v>0</v>
      </c>
      <c r="CF17" s="176">
        <f>IF('Indicator Data'!V17="No data","x",ROUND(IF(LOG('Indicator Data'!V17)&gt;CF$3,10,IF(LOG('Indicator Data'!V17)&lt;CF$4,0,10-(CF$3-LOG('Indicator Data'!V17))/(CF$3-CF$4)*10)),1))</f>
        <v>10</v>
      </c>
      <c r="CG17" s="176">
        <f>IF('Indicator Data'!W17="No data","x",ROUND(IF('Indicator Data'!W17&gt;CG$3,10,IF('Indicator Data'!W17&lt;CG$4,0,10-(CG$3-'Indicator Data'!W17)/(CG$3-CG$4)*10)),1))</f>
        <v>2.1</v>
      </c>
      <c r="CH17" s="176">
        <f>IF('Indicator Data'!X17="No data","x",ROUND(IF('Indicator Data'!X17&gt;CH$3,10,IF('Indicator Data'!X17&lt;CH$4,0,10-(CH$3-'Indicator Data'!X17)/(CH$3-CH$4)*10)),1))</f>
        <v>9</v>
      </c>
      <c r="CI17" s="176" t="str">
        <f>IF('Indicator Data'!Y17="No data","x",ROUND(IF('Indicator Data'!Y17&gt;CI$3,10,IF('Indicator Data'!Y17&lt;CI$4,0,10-(CI$3-'Indicator Data'!Y17)/(CI$3-CI$4)*10)),1))</f>
        <v>x</v>
      </c>
      <c r="CJ17" s="172">
        <f t="shared" si="46"/>
        <v>7</v>
      </c>
      <c r="CK17" s="174">
        <f t="shared" si="47"/>
        <v>4.7</v>
      </c>
      <c r="CL17" s="176" t="str">
        <f>IF('Indicator Data'!AD17="No data","x",ROUND(IF('Indicator Data'!AD17&gt;CL$3,10,IF('Indicator Data'!AD17&lt;CL$4,0,10-(CL$3-'Indicator Data'!AD17)/(CL$3-CL$4)*10)),1))</f>
        <v>x</v>
      </c>
      <c r="CM17" s="176">
        <f>IF('Indicator Data'!AE17="No data","x",ROUND(IF('Indicator Data'!AE17&gt;CM$3,10,IF('Indicator Data'!AE17&lt;CM$4,0,10-(CM$3-'Indicator Data'!AE17)/(CM$3-CM$4)*10)),1))</f>
        <v>0.6</v>
      </c>
      <c r="CN17" s="172">
        <f t="shared" si="48"/>
        <v>5.4</v>
      </c>
      <c r="CO17" s="176">
        <f>IF('Indicator Data'!Z17="No data","x",ROUND(IF('Indicator Data'!Z17&gt;CO$3,10,IF('Indicator Data'!Z17&lt;CO$4,0,10-(CO$3-'Indicator Data'!Z17)/(CO$3-CO$4)*10)),1))</f>
        <v>0</v>
      </c>
      <c r="CP17" s="172">
        <f t="shared" si="49"/>
        <v>0</v>
      </c>
      <c r="CQ17" s="246">
        <f>IF('Indicator Data'!AB17="No data","x",'Indicator Data'!AB17/HLOOKUP('Indicator Date'!$AB15,'Population Data'!$C$3:$M$194,ROW()-4,FALSE))</f>
        <v>8.9234600510421913E-5</v>
      </c>
      <c r="CR17" s="176">
        <f t="shared" si="30"/>
        <v>9.1</v>
      </c>
      <c r="CS17" s="176" t="str">
        <f>IF('Indicator Data'!AC17="No data","x",ROUND(IF('Indicator Data'!AC17&gt;CS$3,0,IF('Indicator Data'!AC17&lt;CS$4,10,(CS$3-'Indicator Data'!AC17)/(CS$3-CS$4)*10)),1))</f>
        <v>x</v>
      </c>
      <c r="CT17" s="172">
        <f t="shared" si="50"/>
        <v>9.1</v>
      </c>
      <c r="CU17" s="174">
        <f t="shared" si="51"/>
        <v>4.8</v>
      </c>
      <c r="CV17" s="175">
        <f t="shared" si="31"/>
        <v>3.8</v>
      </c>
      <c r="CW17" s="177">
        <f t="shared" si="32"/>
        <v>1.6</v>
      </c>
      <c r="CX17" s="175">
        <f>ROUND(IF('Indicator Data'!AF17=0,0,IF('Indicator Data'!AF17&gt;CX$3,10,IF('Indicator Data'!AF17&lt;CX$4,0,10-(CX$3-'Indicator Data'!AF17)/(CX$3-CX$4)*10))),1)</f>
        <v>0.4</v>
      </c>
      <c r="CY17" s="175">
        <f>(ROUND(IF('Indicator Data'!AG17=0,0,IF(LOG('Indicator Data'!AG17)&gt;CY$3,10,IF(LOG('Indicator Data'!AG17)&lt;CY$4,0,10-(CY$3-LOG('Indicator Data'!AG17))/(CY$3-CY$4)*10))),1))</f>
        <v>0</v>
      </c>
      <c r="CZ17" s="177">
        <f t="shared" si="52"/>
        <v>0.2</v>
      </c>
      <c r="DA17" s="11"/>
      <c r="DB17" s="22"/>
    </row>
    <row r="18" spans="1:106">
      <c r="A18" s="179" t="str">
        <f>'Indicator Data'!A18</f>
        <v>Bangladesh</v>
      </c>
      <c r="B18" s="180" t="str">
        <f>'Indicator Data'!B18</f>
        <v>BGD</v>
      </c>
      <c r="C18" s="178">
        <f>ROUND(IF('Indicator Data'!C18=0,0.1,IF(LOG('Indicator Data'!C18)&gt;C$3,10,IF(LOG('Indicator Data'!C18)&lt;C$4,0,10-(C$3-LOG('Indicator Data'!C18))/(C$3-C$4)*10))),1)</f>
        <v>10</v>
      </c>
      <c r="D18" s="171">
        <f>ROUND(IF('Indicator Data'!D18=0,0.1,IF(LOG('Indicator Data'!D18)&gt;D$3,10,IF(LOG('Indicator Data'!D18)&lt;D$4,0,10-(D$3-LOG('Indicator Data'!D18))/(D$3-D$4)*10))),1)</f>
        <v>9.4</v>
      </c>
      <c r="E18" s="172">
        <f t="shared" si="0"/>
        <v>9.6999999999999993</v>
      </c>
      <c r="F18" s="172">
        <f>(ROUND(IF('Indicator Data'!E18=0,0,IF(LOG('Indicator Data'!E18)&gt;F$3,10,IF(LOG('Indicator Data'!E18)&lt;F$4,0,10-(F$3-LOG('Indicator Data'!E18))/(F$3-F$4)*10))),1))</f>
        <v>10</v>
      </c>
      <c r="G18" s="172">
        <f>ROUND(IF('Indicator Data'!F18=0,0,IF(LOG('Indicator Data'!F18)&gt;G$3,10,IF(LOG('Indicator Data'!F18)&lt;G$4,0,10-(G$3-LOG('Indicator Data'!F18))/(G$3-G$4)*10))),1)</f>
        <v>9</v>
      </c>
      <c r="H18" s="171">
        <f>ROUND(IF('Indicator Data'!G18=0,0,IF(LOG('Indicator Data'!G18)&gt;H$3,10,IF(LOG('Indicator Data'!G18)&lt;H$4,0,10-(H$3-LOG('Indicator Data'!G18))/(H$3-H$4)*10))),1)</f>
        <v>10</v>
      </c>
      <c r="I18" s="171">
        <f>ROUND(IF('Indicator Data'!H18=0,0,IF(LOG('Indicator Data'!H18)&gt;I$3,10,IF(LOG('Indicator Data'!H18)&lt;I$4,0,10-(I$3-LOG('Indicator Data'!H18))/(I$3-I$4)*10))),1)</f>
        <v>10</v>
      </c>
      <c r="J18" s="171">
        <f t="shared" si="1"/>
        <v>10</v>
      </c>
      <c r="K18" s="171">
        <f>ROUND(IF('Indicator Data'!I18=0,0,IF(LOG('Indicator Data'!I18)&gt;K$3,10,IF(LOG('Indicator Data'!I18)&lt;K$4,0,10-(K$3-LOG('Indicator Data'!I18))/(K$3-K$4)*10))),1)</f>
        <v>10</v>
      </c>
      <c r="L18" s="172">
        <f>ROUND(IF('Indicator Data'!J18=0,0,IF(LOG('Indicator Data'!J18)&gt;L$3,10,IF(LOG('Indicator Data'!J18)&lt;L$4,0,10-(L$3-LOG('Indicator Data'!J18))/(L$3-L$4)*10))),1)</f>
        <v>10</v>
      </c>
      <c r="M18" s="173">
        <f>'Indicator Data'!C18/HLOOKUP('Indicator Data'!$C$3,'Population Data'!$C$3:$M$194,ROW()-4,FALSE)</f>
        <v>2.0968225429187208E-3</v>
      </c>
      <c r="N18" s="173">
        <f>'Indicator Data'!D18/HLOOKUP('Indicator Data'!$D$3,'Population Data'!$C$3:$M$194,ROW()-4,FALSE)</f>
        <v>1.9638762692950079E-4</v>
      </c>
      <c r="O18" s="245">
        <f>'Indicator Data'!E18/HLOOKUP('Indicator Data'!$E$3,'Population Data'!$C$3:$M$194,ROW()-4,FALSE)</f>
        <v>3.7992249521384254E-2</v>
      </c>
      <c r="P18" s="173">
        <f>'Indicator Data'!F18/HLOOKUP('Indicator Data'!$F$3,'Population Data'!$C$3:$M$194,ROW()-4,FALSE)</f>
        <v>6.3695491174124575E-6</v>
      </c>
      <c r="Q18" s="173">
        <f>'Indicator Data'!G18/HLOOKUP('Indicator Data'!$G$3,'Population Data'!$C$3:$M$194,ROW()-4,FALSE)</f>
        <v>1.501158168846351E-2</v>
      </c>
      <c r="R18" s="173">
        <f>'Indicator Data'!H18/HLOOKUP('Indicator Data'!$H$3,'Population Data'!$C$3:$M$194,ROW()-4,FALSE)</f>
        <v>2.7937408301651669E-3</v>
      </c>
      <c r="S18" s="173">
        <f>'Indicator Data'!I18/HLOOKUP('Indicator Data'!$I$3,'Population Data'!$C$3:$M$194,ROW()-4,FALSE)</f>
        <v>3.1979203767511376E-3</v>
      </c>
      <c r="T18" s="173">
        <f>'Indicator Data'!J18/HLOOKUP('Indicator Date'!$J16,'Population Data'!$C$3:$M$194,ROW()-4,FALSE)</f>
        <v>8.1772266950685306E-4</v>
      </c>
      <c r="U18" s="171">
        <f t="shared" si="2"/>
        <v>10</v>
      </c>
      <c r="V18" s="171">
        <f t="shared" si="3"/>
        <v>1</v>
      </c>
      <c r="W18" s="172">
        <f t="shared" si="4"/>
        <v>7.8</v>
      </c>
      <c r="X18" s="172">
        <f t="shared" si="33"/>
        <v>9.6999999999999993</v>
      </c>
      <c r="Y18" s="172">
        <f t="shared" si="34"/>
        <v>6.7</v>
      </c>
      <c r="Z18" s="171">
        <f t="shared" si="5"/>
        <v>1.7</v>
      </c>
      <c r="AA18" s="171">
        <f t="shared" si="5"/>
        <v>1.4</v>
      </c>
      <c r="AB18" s="171">
        <f t="shared" si="6"/>
        <v>1.6</v>
      </c>
      <c r="AC18" s="172">
        <f t="shared" si="35"/>
        <v>6.7</v>
      </c>
      <c r="AD18" s="172">
        <f t="shared" si="36"/>
        <v>0.3</v>
      </c>
      <c r="AE18" s="171">
        <f>ROUND(IF('Indicator Data'!K18=0,0,IF('Indicator Data'!K18&gt;AE$3,10,IF('Indicator Data'!K18&lt;AE$4,0,10-(AE$3-'Indicator Data'!K18)/(AE$3-AE$4)*10))),1)</f>
        <v>1.9</v>
      </c>
      <c r="AF18" s="174">
        <f t="shared" si="7"/>
        <v>10</v>
      </c>
      <c r="AG18" s="174">
        <f t="shared" si="8"/>
        <v>5.2</v>
      </c>
      <c r="AH18" s="172">
        <f t="shared" si="9"/>
        <v>5.9</v>
      </c>
      <c r="AI18" s="172">
        <f t="shared" si="10"/>
        <v>5.7</v>
      </c>
      <c r="AJ18" s="174">
        <f t="shared" si="11"/>
        <v>5.8</v>
      </c>
      <c r="AK18" s="172">
        <f t="shared" si="12"/>
        <v>7.6</v>
      </c>
      <c r="AL18" s="175">
        <f t="shared" si="13"/>
        <v>8.9</v>
      </c>
      <c r="AM18" s="175">
        <f t="shared" si="14"/>
        <v>9.9</v>
      </c>
      <c r="AN18" s="175">
        <f t="shared" si="15"/>
        <v>8.1</v>
      </c>
      <c r="AO18" s="175">
        <f t="shared" si="16"/>
        <v>7.9</v>
      </c>
      <c r="AP18" s="175">
        <f t="shared" si="17"/>
        <v>8.9</v>
      </c>
      <c r="AQ18" s="174">
        <f t="shared" si="18"/>
        <v>4.8</v>
      </c>
      <c r="AR18" s="174">
        <f>IF('Indicator Data'!L18="No data","x",IF('Indicator Data'!BW18&lt;1000,"x",ROUND((IF('Indicator Data'!L18&gt;AR$3,10,IF('Indicator Data'!L18&lt;AR$4,0,10-(AR$3-'Indicator Data'!L18)/(AR$3-AR$4)*10))),1)))</f>
        <v>4.2</v>
      </c>
      <c r="AS18" s="175">
        <f t="shared" si="19"/>
        <v>4.5</v>
      </c>
      <c r="AT18" s="176">
        <f>IF('Indicator Data'!M18="No data","x",ROUND(IF('Indicator Data'!M18=0,0,IF(LOG('Indicator Data'!M18)&gt;AT$3,10,IF(LOG('Indicator Data'!M18)&lt;AT$4,0,10-(AT$3-LOG('Indicator Data'!M18))/(AT$3-AT$4)*10))),1))</f>
        <v>9.8000000000000007</v>
      </c>
      <c r="AU18" s="246">
        <f>IF(AT18="x","x",'Indicator Data'!M18/HLOOKUP('Indicator Data'!$M$3,'Population Data'!$C$3:$M$194,ROW()-4,FALSE))</f>
        <v>0.44530915129145843</v>
      </c>
      <c r="AV18" s="176">
        <f t="shared" si="20"/>
        <v>4.9000000000000004</v>
      </c>
      <c r="AW18" s="172">
        <f t="shared" si="37"/>
        <v>8.3000000000000007</v>
      </c>
      <c r="AX18" s="176" t="str">
        <f>IF('Indicator Data'!N18="No data","x",ROUND(IF('Indicator Data'!N18=0,0,IF(LOG('Indicator Data'!N18)&gt;AX$3,10,IF(LOG('Indicator Data'!N18)&lt;AX$4,0,10-(AX$3-LOG('Indicator Data'!N18))/(AX$3-AX$4)*10))),1))</f>
        <v>x</v>
      </c>
      <c r="AY18" s="246" t="str">
        <f>IF(AX18="x","x",'Indicator Data'!N18/HLOOKUP('Indicator Data'!$N$3,'Population Data'!$C$3:$M$194,ROW()-4,FALSE))</f>
        <v>x</v>
      </c>
      <c r="AZ18" s="176" t="str">
        <f t="shared" si="21"/>
        <v>x</v>
      </c>
      <c r="BA18" s="172" t="str">
        <f t="shared" si="38"/>
        <v>x</v>
      </c>
      <c r="BB18" s="176" t="str">
        <f>IF('Indicator Data'!O18="No data","x",ROUND(IF('Indicator Data'!O18=0,0,IF(LOG('Indicator Data'!O18)&gt;BB$3,10,IF(LOG('Indicator Data'!O18)&lt;BB$4,0,10-(BB$3-LOG('Indicator Data'!O18))/(BB$3-BB$4)*10))),1))</f>
        <v>x</v>
      </c>
      <c r="BC18" s="246" t="str">
        <f>IF(BB18="x","x",'Indicator Data'!O18/HLOOKUP('Indicator Data'!$O$3,'Population Data'!$C$3:$M$194,ROW()-4,FALSE))</f>
        <v>x</v>
      </c>
      <c r="BD18" s="176" t="str">
        <f t="shared" si="22"/>
        <v>x</v>
      </c>
      <c r="BE18" s="172" t="str">
        <f t="shared" si="39"/>
        <v>x</v>
      </c>
      <c r="BF18" s="176" t="str">
        <f>IF('Indicator Data'!P18="No data","x",ROUND(IF('Indicator Data'!P18=0,0,IF(LOG('Indicator Data'!P18)&gt;BF$3,10,IF(LOG('Indicator Data'!P18)&lt;BF$4,0,10-(BF$3-LOG('Indicator Data'!P18))/(BF$3-BF$4)*10))),1))</f>
        <v>x</v>
      </c>
      <c r="BG18" s="246" t="str">
        <f>IF(BF18="x","x",'Indicator Data'!P18/HLOOKUP('Indicator Data'!$P$3,'Population Data'!$C$3:$M$194,ROW()-4,FALSE))</f>
        <v>x</v>
      </c>
      <c r="BH18" s="176" t="str">
        <f t="shared" si="40"/>
        <v>x</v>
      </c>
      <c r="BI18" s="172" t="str">
        <f t="shared" si="41"/>
        <v>x</v>
      </c>
      <c r="BJ18" s="174">
        <f t="shared" si="42"/>
        <v>8.3000000000000007</v>
      </c>
      <c r="BK18" s="176">
        <f>ROUND(IF('Indicator Data'!Q18=0,0,IF(LOG('Indicator Data'!Q18)&gt;BK$3,10,IF(LOG('Indicator Data'!Q18)&lt;BK$4,0,10-(BK$3-LOG('Indicator Data'!Q18))/(BK$3-BK$4)*10))),1)</f>
        <v>9</v>
      </c>
      <c r="BL18" s="224">
        <f>IF(BK18="x","x",'Indicator Data'!Q18/HLOOKUP('Indicator Data'!$Q$3,'Population Data'!$C$3:$M$194,ROW()-4,FALSE))</f>
        <v>0.10779999687580873</v>
      </c>
      <c r="BM18" s="176">
        <f t="shared" si="23"/>
        <v>1.1000000000000001</v>
      </c>
      <c r="BN18" s="172">
        <f t="shared" si="24"/>
        <v>6.5</v>
      </c>
      <c r="BO18" s="176">
        <f>ROUND(IF('Indicator Data'!S18=0,0,IF(LOG('Indicator Data'!S18)&gt;BO$3,10,IF(LOG('Indicator Data'!S18)&lt;BO$4,0,10-(BO$3-LOG('Indicator Data'!S18))/(BO$3-BO$4)*10))),1)</f>
        <v>10</v>
      </c>
      <c r="BP18" s="246">
        <f>IF(BO18="x","x",'Indicator Data'!S18/HLOOKUP('Indicator Data'!$S$3,'Population Data'!$C$3:$M$194,ROW()-4,FALSE))</f>
        <v>0.84454457502300884</v>
      </c>
      <c r="BQ18" s="176">
        <f t="shared" si="25"/>
        <v>9.4</v>
      </c>
      <c r="BR18" s="172">
        <f t="shared" si="43"/>
        <v>9.6999999999999993</v>
      </c>
      <c r="BS18" s="176">
        <f>ROUND(IF('Indicator Data'!T18=0,0,IF(LOG('Indicator Data'!T18)&gt;BS$3,10,IF(LOG('Indicator Data'!T18)&lt;BS$4,0,10-(BS$3-LOG('Indicator Data'!T18))/(BS$3-BS$4)*10))),1)</f>
        <v>10</v>
      </c>
      <c r="BT18" s="173">
        <f>IF('Indicator Data'!T18/HLOOKUP('Indicator Data'!$T$3,'Population Data'!$C$3:$M$194,ROW()-4,FALSE)&gt;1,1,'Indicator Data'!T18/HLOOKUP('Indicator Data'!$T$3,'Population Data'!$C$3:$M$194,ROW()-4,FALSE))</f>
        <v>0.98821551958217391</v>
      </c>
      <c r="BU18" s="176">
        <f t="shared" si="26"/>
        <v>9.9</v>
      </c>
      <c r="BV18" s="172">
        <f t="shared" si="44"/>
        <v>10</v>
      </c>
      <c r="BW18" s="176">
        <f>ROUND(IF('Indicator Data'!U18=0,0,IF(LOG('Indicator Data'!U18)&gt;BW$3,10,IF(LOG('Indicator Data'!U18)&lt;BW$4,0,10-(BW$3-LOG('Indicator Data'!U18))/(BW$3-BW$4)*10))),1)</f>
        <v>10</v>
      </c>
      <c r="BX18" s="246">
        <f>IF(BW18="x","x",'Indicator Data'!U18/HLOOKUP('Indicator Data'!$U$3,'Population Data'!$C$3:$M$194,ROW()-4,FALSE))</f>
        <v>0.98803601309895905</v>
      </c>
      <c r="BY18" s="176">
        <f t="shared" si="27"/>
        <v>9.9</v>
      </c>
      <c r="BZ18" s="172">
        <f t="shared" si="45"/>
        <v>10</v>
      </c>
      <c r="CA18" s="174">
        <f t="shared" si="28"/>
        <v>9.4</v>
      </c>
      <c r="CB18" s="176">
        <f>IF('Indicator Data'!BN18="No data","x",ROUND(IF('Indicator Data'!BN18&gt;CB$3,0,IF('Indicator Data'!BN18&lt;CB$4,10,(CB$3-'Indicator Data'!BN18)/(CB$3-CB$4)*10)),1))</f>
        <v>4.5</v>
      </c>
      <c r="CC18" s="176">
        <f>IF('Indicator Data'!BO18="No data","x",ROUND(IF('Indicator Data'!BO18&gt;CC$3,0,IF('Indicator Data'!BO18&lt;CC$4,10,(CC$3-'Indicator Data'!BO18)/(CC$3-CC$4)*10)),1))</f>
        <v>0.3</v>
      </c>
      <c r="CD18" s="176">
        <f>IF('Indicator Data'!AA18="No data","x",ROUND(IF('Indicator Data'!AA18&gt;CD$3,0,IF('Indicator Data'!AA18&lt;CD$4,10,(CD$3-'Indicator Data'!AA18)/(CD$3-CD$4)*10)),1))</f>
        <v>3.8</v>
      </c>
      <c r="CE18" s="172">
        <f t="shared" si="29"/>
        <v>2.9</v>
      </c>
      <c r="CF18" s="176">
        <f>IF('Indicator Data'!V18="No data","x",ROUND(IF(LOG('Indicator Data'!V18)&gt;CF$3,10,IF(LOG('Indicator Data'!V18)&lt;CF$4,0,10-(CF$3-LOG('Indicator Data'!V18))/(CF$3-CF$4)*10)),1))</f>
        <v>10</v>
      </c>
      <c r="CG18" s="176">
        <f>IF('Indicator Data'!W18="No data","x",ROUND(IF('Indicator Data'!W18&gt;CG$3,10,IF('Indicator Data'!W18&lt;CG$4,0,10-(CG$3-'Indicator Data'!W18)/(CG$3-CG$4)*10)),1))</f>
        <v>5.9</v>
      </c>
      <c r="CH18" s="176">
        <f>IF('Indicator Data'!X18="No data","x",ROUND(IF('Indicator Data'!X18&gt;CH$3,10,IF('Indicator Data'!X18&lt;CH$4,0,10-(CH$3-'Indicator Data'!X18)/(CH$3-CH$4)*10)),1))</f>
        <v>4</v>
      </c>
      <c r="CI18" s="176">
        <f>IF('Indicator Data'!Y18="No data","x",ROUND(IF('Indicator Data'!Y18&gt;CI$3,10,IF('Indicator Data'!Y18&lt;CI$4,0,10-(CI$3-'Indicator Data'!Y18)/(CI$3-CI$4)*10)),1))</f>
        <v>5.7</v>
      </c>
      <c r="CJ18" s="172">
        <f t="shared" si="46"/>
        <v>6.4</v>
      </c>
      <c r="CK18" s="174">
        <f t="shared" si="47"/>
        <v>5.2</v>
      </c>
      <c r="CL18" s="176">
        <f>IF('Indicator Data'!AD18="No data","x",ROUND(IF('Indicator Data'!AD18&gt;CL$3,10,IF('Indicator Data'!AD18&lt;CL$4,0,10-(CL$3-'Indicator Data'!AD18)/(CL$3-CL$4)*10)),1))</f>
        <v>5.7</v>
      </c>
      <c r="CM18" s="176">
        <f>IF('Indicator Data'!AE18="No data","x",ROUND(IF('Indicator Data'!AE18&gt;CM$3,10,IF('Indicator Data'!AE18&lt;CM$4,0,10-(CM$3-'Indicator Data'!AE18)/(CM$3-CM$4)*10)),1))</f>
        <v>3.1</v>
      </c>
      <c r="CN18" s="172">
        <f t="shared" si="48"/>
        <v>5.7</v>
      </c>
      <c r="CO18" s="176">
        <f>IF('Indicator Data'!Z18="No data","x",ROUND(IF('Indicator Data'!Z18&gt;CO$3,10,IF('Indicator Data'!Z18&lt;CO$4,0,10-(CO$3-'Indicator Data'!Z18)/(CO$3-CO$4)*10)),1))</f>
        <v>0</v>
      </c>
      <c r="CP18" s="172">
        <f t="shared" si="49"/>
        <v>2.2000000000000002</v>
      </c>
      <c r="CQ18" s="246">
        <f>IF('Indicator Data'!AB18="No data","x",'Indicator Data'!AB18/HLOOKUP('Indicator Date'!$AB16,'Population Data'!$C$3:$M$194,ROW()-4,FALSE))</f>
        <v>2.2018385605732349E-4</v>
      </c>
      <c r="CR18" s="176">
        <f t="shared" si="30"/>
        <v>7.8</v>
      </c>
      <c r="CS18" s="176">
        <f>IF('Indicator Data'!AC18="No data","x",ROUND(IF('Indicator Data'!AC18&gt;CS$3,0,IF('Indicator Data'!AC18&lt;CS$4,10,(CS$3-'Indicator Data'!AC18)/(CS$3-CS$4)*10)),1))</f>
        <v>4</v>
      </c>
      <c r="CT18" s="172">
        <f t="shared" si="50"/>
        <v>5.9</v>
      </c>
      <c r="CU18" s="174">
        <f t="shared" si="51"/>
        <v>4.5999999999999996</v>
      </c>
      <c r="CV18" s="175">
        <f t="shared" si="31"/>
        <v>7.4</v>
      </c>
      <c r="CW18" s="177">
        <f t="shared" si="32"/>
        <v>8.3000000000000007</v>
      </c>
      <c r="CX18" s="175">
        <f>ROUND(IF('Indicator Data'!AF18=0,0,IF('Indicator Data'!AF18&gt;CX$3,10,IF('Indicator Data'!AF18&lt;CX$4,0,10-(CX$3-'Indicator Data'!AF18)/(CX$3-CX$4)*10))),1)</f>
        <v>3.9</v>
      </c>
      <c r="CY18" s="175">
        <f>(ROUND(IF('Indicator Data'!AG18=0,0,IF(LOG('Indicator Data'!AG18)&gt;CY$3,10,IF(LOG('Indicator Data'!AG18)&lt;CY$4,0,10-(CY$3-LOG('Indicator Data'!AG18))/(CY$3-CY$4)*10))),1))</f>
        <v>3.1</v>
      </c>
      <c r="CZ18" s="177">
        <f t="shared" si="52"/>
        <v>3.5</v>
      </c>
      <c r="DA18" s="11"/>
      <c r="DB18" s="22"/>
    </row>
    <row r="19" spans="1:106">
      <c r="A19" s="179" t="str">
        <f>'Indicator Data'!A19</f>
        <v>Barbados</v>
      </c>
      <c r="B19" s="180" t="str">
        <f>'Indicator Data'!B19</f>
        <v>BRB</v>
      </c>
      <c r="C19" s="178">
        <f>ROUND(IF('Indicator Data'!C19=0,0.1,IF(LOG('Indicator Data'!C19)&gt;C$3,10,IF(LOG('Indicator Data'!C19)&lt;C$4,0,10-(C$3-LOG('Indicator Data'!C19))/(C$3-C$4)*10))),1)</f>
        <v>3</v>
      </c>
      <c r="D19" s="171">
        <f>ROUND(IF('Indicator Data'!D19=0,0.1,IF(LOG('Indicator Data'!D19)&gt;D$3,10,IF(LOG('Indicator Data'!D19)&lt;D$4,0,10-(D$3-LOG('Indicator Data'!D19))/(D$3-D$4)*10))),1)</f>
        <v>0.1</v>
      </c>
      <c r="E19" s="172">
        <f t="shared" si="0"/>
        <v>1.7</v>
      </c>
      <c r="F19" s="172">
        <f>(ROUND(IF('Indicator Data'!E19=0,0,IF(LOG('Indicator Data'!E19)&gt;F$3,10,IF(LOG('Indicator Data'!E19)&lt;F$4,0,10-(F$3-LOG('Indicator Data'!E19))/(F$3-F$4)*10))),1))</f>
        <v>0</v>
      </c>
      <c r="G19" s="172">
        <f>ROUND(IF('Indicator Data'!F19=0,0,IF(LOG('Indicator Data'!F19)&gt;G$3,10,IF(LOG('Indicator Data'!F19)&lt;G$4,0,10-(G$3-LOG('Indicator Data'!F19))/(G$3-G$4)*10))),1)</f>
        <v>1.4</v>
      </c>
      <c r="H19" s="171">
        <f>ROUND(IF('Indicator Data'!G19=0,0,IF(LOG('Indicator Data'!G19)&gt;H$3,10,IF(LOG('Indicator Data'!G19)&lt;H$4,0,10-(H$3-LOG('Indicator Data'!G19))/(H$3-H$4)*10))),1)</f>
        <v>6.2</v>
      </c>
      <c r="I19" s="171">
        <f>ROUND(IF('Indicator Data'!H19=0,0,IF(LOG('Indicator Data'!H19)&gt;I$3,10,IF(LOG('Indicator Data'!H19)&lt;I$4,0,10-(I$3-LOG('Indicator Data'!H19))/(I$3-I$4)*10))),1)</f>
        <v>7.3</v>
      </c>
      <c r="J19" s="171">
        <f t="shared" si="1"/>
        <v>6.8</v>
      </c>
      <c r="K19" s="171">
        <f>ROUND(IF('Indicator Data'!I19=0,0,IF(LOG('Indicator Data'!I19)&gt;K$3,10,IF(LOG('Indicator Data'!I19)&lt;K$4,0,10-(K$3-LOG('Indicator Data'!I19))/(K$3-K$4)*10))),1)</f>
        <v>0.4</v>
      </c>
      <c r="L19" s="172">
        <f>ROUND(IF('Indicator Data'!J19=0,0,IF(LOG('Indicator Data'!J19)&gt;L$3,10,IF(LOG('Indicator Data'!J19)&lt;L$4,0,10-(L$3-LOG('Indicator Data'!J19))/(L$3-L$4)*10))),1)</f>
        <v>0</v>
      </c>
      <c r="M19" s="173">
        <f>'Indicator Data'!C19/HLOOKUP('Indicator Data'!$C$3,'Population Data'!$C$3:$M$194,ROW()-4,FALSE)</f>
        <v>2.0474419572309287E-3</v>
      </c>
      <c r="N19" s="173">
        <f>'Indicator Data'!D19/HLOOKUP('Indicator Data'!$D$3,'Population Data'!$C$3:$M$194,ROW()-4,FALSE)</f>
        <v>0</v>
      </c>
      <c r="O19" s="245">
        <f>'Indicator Data'!E19/HLOOKUP('Indicator Data'!$E$3,'Population Data'!$C$3:$M$194,ROW()-4,FALSE)</f>
        <v>0</v>
      </c>
      <c r="P19" s="173">
        <f>'Indicator Data'!F19/HLOOKUP('Indicator Data'!$F$3,'Population Data'!$C$3:$M$194,ROW()-4,FALSE)</f>
        <v>1.9085470216833652E-6</v>
      </c>
      <c r="Q19" s="173">
        <f>'Indicator Data'!G19/HLOOKUP('Indicator Data'!$G$3,'Population Data'!$C$3:$M$194,ROW()-4,FALSE)</f>
        <v>9.8957212553443211E-2</v>
      </c>
      <c r="R19" s="173">
        <f>'Indicator Data'!H19/HLOOKUP('Indicator Data'!$H$3,'Population Data'!$C$3:$M$194,ROW()-4,FALSE)</f>
        <v>1.3993948743331775E-2</v>
      </c>
      <c r="S19" s="173">
        <f>'Indicator Data'!I19/HLOOKUP('Indicator Data'!$I$3,'Population Data'!$C$3:$M$194,ROW()-4,FALSE)</f>
        <v>1.0708231371766509E-4</v>
      </c>
      <c r="T19" s="173">
        <f>'Indicator Data'!J19/HLOOKUP('Indicator Date'!$J17,'Population Data'!$C$3:$M$194,ROW()-4,FALSE)</f>
        <v>0</v>
      </c>
      <c r="U19" s="171">
        <f t="shared" si="2"/>
        <v>10</v>
      </c>
      <c r="V19" s="171">
        <f t="shared" si="3"/>
        <v>0</v>
      </c>
      <c r="W19" s="172">
        <f t="shared" si="4"/>
        <v>7.6</v>
      </c>
      <c r="X19" s="172">
        <f t="shared" si="33"/>
        <v>0</v>
      </c>
      <c r="Y19" s="172">
        <f t="shared" si="34"/>
        <v>5.4</v>
      </c>
      <c r="Z19" s="171">
        <f t="shared" si="5"/>
        <v>10</v>
      </c>
      <c r="AA19" s="171">
        <f t="shared" si="5"/>
        <v>7</v>
      </c>
      <c r="AB19" s="171">
        <f t="shared" si="6"/>
        <v>9</v>
      </c>
      <c r="AC19" s="172">
        <f t="shared" si="35"/>
        <v>2.5</v>
      </c>
      <c r="AD19" s="172">
        <f t="shared" si="36"/>
        <v>0</v>
      </c>
      <c r="AE19" s="171">
        <f>ROUND(IF('Indicator Data'!K19=0,0,IF('Indicator Data'!K19&gt;AE$3,10,IF('Indicator Data'!K19&lt;AE$4,0,10-(AE$3-'Indicator Data'!K19)/(AE$3-AE$4)*10))),1)</f>
        <v>1</v>
      </c>
      <c r="AF19" s="174">
        <f t="shared" si="7"/>
        <v>6.5</v>
      </c>
      <c r="AG19" s="174">
        <f t="shared" si="8"/>
        <v>0.1</v>
      </c>
      <c r="AH19" s="172">
        <f t="shared" si="9"/>
        <v>8.1</v>
      </c>
      <c r="AI19" s="172">
        <f t="shared" si="10"/>
        <v>7.2</v>
      </c>
      <c r="AJ19" s="174">
        <f t="shared" si="11"/>
        <v>7.7</v>
      </c>
      <c r="AK19" s="172">
        <f t="shared" si="12"/>
        <v>0</v>
      </c>
      <c r="AL19" s="175">
        <f t="shared" si="13"/>
        <v>5.4</v>
      </c>
      <c r="AM19" s="175">
        <f t="shared" si="14"/>
        <v>0</v>
      </c>
      <c r="AN19" s="175">
        <f t="shared" si="15"/>
        <v>3.7</v>
      </c>
      <c r="AO19" s="175">
        <f t="shared" si="16"/>
        <v>8.1</v>
      </c>
      <c r="AP19" s="175">
        <f t="shared" si="17"/>
        <v>1.5</v>
      </c>
      <c r="AQ19" s="174">
        <f t="shared" si="18"/>
        <v>0.5</v>
      </c>
      <c r="AR19" s="174" t="str">
        <f>IF('Indicator Data'!L19="No data","x",IF('Indicator Data'!BW19&lt;1000,"x",ROUND((IF('Indicator Data'!L19&gt;AR$3,10,IF('Indicator Data'!L19&lt;AR$4,0,10-(AR$3-'Indicator Data'!L19)/(AR$3-AR$4)*10))),1)))</f>
        <v>x</v>
      </c>
      <c r="AS19" s="175">
        <f t="shared" si="19"/>
        <v>0.5</v>
      </c>
      <c r="AT19" s="176" t="str">
        <f>IF('Indicator Data'!M19="No data","x",ROUND(IF('Indicator Data'!M19=0,0,IF(LOG('Indicator Data'!M19)&gt;AT$3,10,IF(LOG('Indicator Data'!M19)&lt;AT$4,0,10-(AT$3-LOG('Indicator Data'!M19))/(AT$3-AT$4)*10))),1))</f>
        <v>x</v>
      </c>
      <c r="AU19" s="246" t="str">
        <f>IF(AT19="x","x",'Indicator Data'!M19/HLOOKUP('Indicator Data'!$M$3,'Population Data'!$C$3:$M$194,ROW()-4,FALSE))</f>
        <v>x</v>
      </c>
      <c r="AV19" s="176" t="str">
        <f t="shared" si="20"/>
        <v>x</v>
      </c>
      <c r="AW19" s="172" t="str">
        <f t="shared" si="37"/>
        <v>x</v>
      </c>
      <c r="AX19" s="176" t="str">
        <f>IF('Indicator Data'!N19="No data","x",ROUND(IF('Indicator Data'!N19=0,0,IF(LOG('Indicator Data'!N19)&gt;AX$3,10,IF(LOG('Indicator Data'!N19)&lt;AX$4,0,10-(AX$3-LOG('Indicator Data'!N19))/(AX$3-AX$4)*10))),1))</f>
        <v>x</v>
      </c>
      <c r="AY19" s="246" t="str">
        <f>IF(AX19="x","x",'Indicator Data'!N19/HLOOKUP('Indicator Data'!$N$3,'Population Data'!$C$3:$M$194,ROW()-4,FALSE))</f>
        <v>x</v>
      </c>
      <c r="AZ19" s="176" t="str">
        <f t="shared" si="21"/>
        <v>x</v>
      </c>
      <c r="BA19" s="172" t="str">
        <f t="shared" si="38"/>
        <v>x</v>
      </c>
      <c r="BB19" s="176" t="str">
        <f>IF('Indicator Data'!O19="No data","x",ROUND(IF('Indicator Data'!O19=0,0,IF(LOG('Indicator Data'!O19)&gt;BB$3,10,IF(LOG('Indicator Data'!O19)&lt;BB$4,0,10-(BB$3-LOG('Indicator Data'!O19))/(BB$3-BB$4)*10))),1))</f>
        <v>x</v>
      </c>
      <c r="BC19" s="246" t="str">
        <f>IF(BB19="x","x",'Indicator Data'!O19/HLOOKUP('Indicator Data'!$O$3,'Population Data'!$C$3:$M$194,ROW()-4,FALSE))</f>
        <v>x</v>
      </c>
      <c r="BD19" s="176" t="str">
        <f t="shared" si="22"/>
        <v>x</v>
      </c>
      <c r="BE19" s="172" t="str">
        <f t="shared" si="39"/>
        <v>x</v>
      </c>
      <c r="BF19" s="176" t="str">
        <f>IF('Indicator Data'!P19="No data","x",ROUND(IF('Indicator Data'!P19=0,0,IF(LOG('Indicator Data'!P19)&gt;BF$3,10,IF(LOG('Indicator Data'!P19)&lt;BF$4,0,10-(BF$3-LOG('Indicator Data'!P19))/(BF$3-BF$4)*10))),1))</f>
        <v>x</v>
      </c>
      <c r="BG19" s="246" t="str">
        <f>IF(BF19="x","x",'Indicator Data'!P19/HLOOKUP('Indicator Data'!$P$3,'Population Data'!$C$3:$M$194,ROW()-4,FALSE))</f>
        <v>x</v>
      </c>
      <c r="BH19" s="176" t="str">
        <f t="shared" si="40"/>
        <v>x</v>
      </c>
      <c r="BI19" s="172" t="str">
        <f t="shared" si="41"/>
        <v>x</v>
      </c>
      <c r="BJ19" s="174" t="str">
        <f t="shared" si="42"/>
        <v>x</v>
      </c>
      <c r="BK19" s="176">
        <f>ROUND(IF('Indicator Data'!Q19=0,0,IF(LOG('Indicator Data'!Q19)&gt;BK$3,10,IF(LOG('Indicator Data'!Q19)&lt;BK$4,0,10-(BK$3-LOG('Indicator Data'!Q19))/(BK$3-BK$4)*10))),1)</f>
        <v>0</v>
      </c>
      <c r="BL19" s="224">
        <f>IF(BK19="x","x",'Indicator Data'!Q19/HLOOKUP('Indicator Data'!$Q$3,'Population Data'!$C$3:$M$194,ROW()-4,FALSE))</f>
        <v>0</v>
      </c>
      <c r="BM19" s="176">
        <f t="shared" si="23"/>
        <v>0</v>
      </c>
      <c r="BN19" s="172">
        <f t="shared" si="24"/>
        <v>0</v>
      </c>
      <c r="BO19" s="176">
        <f>ROUND(IF('Indicator Data'!S19=0,0,IF(LOG('Indicator Data'!S19)&gt;BO$3,10,IF(LOG('Indicator Data'!S19)&lt;BO$4,0,10-(BO$3-LOG('Indicator Data'!S19))/(BO$3-BO$4)*10))),1)</f>
        <v>6</v>
      </c>
      <c r="BP19" s="246">
        <f>IF(BO19="x","x",'Indicator Data'!S19/HLOOKUP('Indicator Data'!$S$3,'Population Data'!$C$3:$M$194,ROW()-4,FALSE))</f>
        <v>0.53755525859961961</v>
      </c>
      <c r="BQ19" s="176">
        <f t="shared" si="25"/>
        <v>6</v>
      </c>
      <c r="BR19" s="172">
        <f t="shared" si="43"/>
        <v>6</v>
      </c>
      <c r="BS19" s="176">
        <f>ROUND(IF('Indicator Data'!T19=0,0,IF(LOG('Indicator Data'!T19)&gt;BS$3,10,IF(LOG('Indicator Data'!T19)&lt;BS$4,0,10-(BS$3-LOG('Indicator Data'!T19))/(BS$3-BS$4)*10))),1)</f>
        <v>6.3</v>
      </c>
      <c r="BT19" s="173">
        <f>IF('Indicator Data'!T19/HLOOKUP('Indicator Data'!$T$3,'Population Data'!$C$3:$M$194,ROW()-4,FALSE)&gt;1,1,'Indicator Data'!T19/HLOOKUP('Indicator Data'!$T$3,'Population Data'!$C$3:$M$194,ROW()-4,FALSE))</f>
        <v>0.89368171268007746</v>
      </c>
      <c r="BU19" s="176">
        <f t="shared" si="26"/>
        <v>8.9</v>
      </c>
      <c r="BV19" s="172">
        <f t="shared" si="44"/>
        <v>7.8</v>
      </c>
      <c r="BW19" s="176">
        <f>ROUND(IF('Indicator Data'!U19=0,0,IF(LOG('Indicator Data'!U19)&gt;BW$3,10,IF(LOG('Indicator Data'!U19)&lt;BW$4,0,10-(BW$3-LOG('Indicator Data'!U19))/(BW$3-BW$4)*10))),1)</f>
        <v>6.2</v>
      </c>
      <c r="BX19" s="246">
        <f>IF(BW19="x","x",'Indicator Data'!U19/HLOOKUP('Indicator Data'!$U$3,'Population Data'!$C$3:$M$194,ROW()-4,FALSE))</f>
        <v>0.81616171243212221</v>
      </c>
      <c r="BY19" s="176">
        <f t="shared" si="27"/>
        <v>8.1999999999999993</v>
      </c>
      <c r="BZ19" s="172">
        <f t="shared" si="45"/>
        <v>7.3</v>
      </c>
      <c r="CA19" s="174">
        <f t="shared" si="28"/>
        <v>5.9</v>
      </c>
      <c r="CB19" s="176">
        <f>IF('Indicator Data'!BN19="No data","x",ROUND(IF('Indicator Data'!BN19&gt;CB$3,0,IF('Indicator Data'!BN19&lt;CB$4,10,(CB$3-'Indicator Data'!BN19)/(CB$3-CB$4)*10)),1))</f>
        <v>0.2</v>
      </c>
      <c r="CC19" s="176">
        <f>IF('Indicator Data'!BO19="No data","x",ROUND(IF('Indicator Data'!BO19&gt;CC$3,0,IF('Indicator Data'!BO19&lt;CC$4,10,(CC$3-'Indicator Data'!BO19)/(CC$3-CC$4)*10)),1))</f>
        <v>0.2</v>
      </c>
      <c r="CD19" s="176" t="str">
        <f>IF('Indicator Data'!AA19="No data","x",ROUND(IF('Indicator Data'!AA19&gt;CD$3,0,IF('Indicator Data'!AA19&lt;CD$4,10,(CD$3-'Indicator Data'!AA19)/(CD$3-CD$4)*10)),1))</f>
        <v>x</v>
      </c>
      <c r="CE19" s="172">
        <f t="shared" si="29"/>
        <v>0.2</v>
      </c>
      <c r="CF19" s="176">
        <f>IF('Indicator Data'!V19="No data","x",ROUND(IF(LOG('Indicator Data'!V19)&gt;CF$3,10,IF(LOG('Indicator Data'!V19)&lt;CF$4,0,10-(CF$3-LOG('Indicator Data'!V19))/(CF$3-CF$4)*10)),1))</f>
        <v>9.4</v>
      </c>
      <c r="CG19" s="176">
        <f>IF('Indicator Data'!W19="No data","x",ROUND(IF('Indicator Data'!W19&gt;CG$3,10,IF('Indicator Data'!W19&lt;CG$4,0,10-(CG$3-'Indicator Data'!W19)/(CG$3-CG$4)*10)),1))</f>
        <v>0.9</v>
      </c>
      <c r="CH19" s="176">
        <f>IF('Indicator Data'!X19="No data","x",ROUND(IF('Indicator Data'!X19&gt;CH$3,10,IF('Indicator Data'!X19&lt;CH$4,0,10-(CH$3-'Indicator Data'!X19)/(CH$3-CH$4)*10)),1))</f>
        <v>3.1</v>
      </c>
      <c r="CI19" s="176">
        <f>IF('Indicator Data'!Y19="No data","x",ROUND(IF('Indicator Data'!Y19&gt;CI$3,10,IF('Indicator Data'!Y19&lt;CI$4,0,10-(CI$3-'Indicator Data'!Y19)/(CI$3-CI$4)*10)),1))</f>
        <v>2.1</v>
      </c>
      <c r="CJ19" s="172">
        <f t="shared" si="46"/>
        <v>3.9</v>
      </c>
      <c r="CK19" s="174">
        <f t="shared" si="47"/>
        <v>2.7</v>
      </c>
      <c r="CL19" s="176" t="str">
        <f>IF('Indicator Data'!AD19="No data","x",ROUND(IF('Indicator Data'!AD19&gt;CL$3,10,IF('Indicator Data'!AD19&lt;CL$4,0,10-(CL$3-'Indicator Data'!AD19)/(CL$3-CL$4)*10)),1))</f>
        <v>x</v>
      </c>
      <c r="CM19" s="176">
        <f>IF('Indicator Data'!AE19="No data","x",ROUND(IF('Indicator Data'!AE19&gt;CM$3,10,IF('Indicator Data'!AE19&lt;CM$4,0,10-(CM$3-'Indicator Data'!AE19)/(CM$3-CM$4)*10)),1))</f>
        <v>0.4</v>
      </c>
      <c r="CN19" s="172">
        <f t="shared" si="48"/>
        <v>3.2</v>
      </c>
      <c r="CO19" s="176">
        <f>IF('Indicator Data'!Z19="No data","x",ROUND(IF('Indicator Data'!Z19&gt;CO$3,10,IF('Indicator Data'!Z19&lt;CO$4,0,10-(CO$3-'Indicator Data'!Z19)/(CO$3-CO$4)*10)),1))</f>
        <v>0.3</v>
      </c>
      <c r="CP19" s="172">
        <f t="shared" si="49"/>
        <v>0.2</v>
      </c>
      <c r="CQ19" s="246">
        <f>IF('Indicator Data'!AB19="No data","x",'Indicator Data'!AB19/HLOOKUP('Indicator Date'!$AB17,'Population Data'!$C$3:$M$194,ROW()-4,FALSE))</f>
        <v>3.5818286668075516E-5</v>
      </c>
      <c r="CR19" s="176">
        <f t="shared" si="30"/>
        <v>9.6</v>
      </c>
      <c r="CS19" s="176">
        <f>IF('Indicator Data'!AC19="No data","x",ROUND(IF('Indicator Data'!AC19&gt;CS$3,0,IF('Indicator Data'!AC19&lt;CS$4,10,(CS$3-'Indicator Data'!AC19)/(CS$3-CS$4)*10)),1))</f>
        <v>2</v>
      </c>
      <c r="CT19" s="172">
        <f t="shared" si="50"/>
        <v>5.8</v>
      </c>
      <c r="CU19" s="174">
        <f t="shared" si="51"/>
        <v>3.1</v>
      </c>
      <c r="CV19" s="175">
        <f t="shared" si="31"/>
        <v>4.0999999999999996</v>
      </c>
      <c r="CW19" s="177">
        <f t="shared" si="32"/>
        <v>3.9</v>
      </c>
      <c r="CX19" s="175">
        <f>ROUND(IF('Indicator Data'!AF19=0,0,IF('Indicator Data'!AF19&gt;CX$3,10,IF('Indicator Data'!AF19&lt;CX$4,0,10-(CX$3-'Indicator Data'!AF19)/(CX$3-CX$4)*10))),1)</f>
        <v>0</v>
      </c>
      <c r="CY19" s="175">
        <f>(ROUND(IF('Indicator Data'!AG19=0,0,IF(LOG('Indicator Data'!AG19)&gt;CY$3,10,IF(LOG('Indicator Data'!AG19)&lt;CY$4,0,10-(CY$3-LOG('Indicator Data'!AG19))/(CY$3-CY$4)*10))),1))</f>
        <v>0</v>
      </c>
      <c r="CZ19" s="177">
        <f t="shared" si="52"/>
        <v>0</v>
      </c>
      <c r="DA19" s="11"/>
      <c r="DB19" s="22"/>
    </row>
    <row r="20" spans="1:106">
      <c r="A20" s="179" t="str">
        <f>'Indicator Data'!A20</f>
        <v>Belarus</v>
      </c>
      <c r="B20" s="180" t="str">
        <f>'Indicator Data'!B20</f>
        <v>BLR</v>
      </c>
      <c r="C20" s="178">
        <f>ROUND(IF('Indicator Data'!C20=0,0.1,IF(LOG('Indicator Data'!C20)&gt;C$3,10,IF(LOG('Indicator Data'!C20)&lt;C$4,0,10-(C$3-LOG('Indicator Data'!C20))/(C$3-C$4)*10))),1)</f>
        <v>0.1</v>
      </c>
      <c r="D20" s="171">
        <f>ROUND(IF('Indicator Data'!D20=0,0.1,IF(LOG('Indicator Data'!D20)&gt;D$3,10,IF(LOG('Indicator Data'!D20)&lt;D$4,0,10-(D$3-LOG('Indicator Data'!D20))/(D$3-D$4)*10))),1)</f>
        <v>0.1</v>
      </c>
      <c r="E20" s="172">
        <f t="shared" si="0"/>
        <v>0.1</v>
      </c>
      <c r="F20" s="172">
        <f>(ROUND(IF('Indicator Data'!E20=0,0,IF(LOG('Indicator Data'!E20)&gt;F$3,10,IF(LOG('Indicator Data'!E20)&lt;F$4,0,10-(F$3-LOG('Indicator Data'!E20))/(F$3-F$4)*10))),1))</f>
        <v>5.5</v>
      </c>
      <c r="G20" s="172">
        <f>ROUND(IF('Indicator Data'!F20=0,0,IF(LOG('Indicator Data'!F20)&gt;G$3,10,IF(LOG('Indicator Data'!F20)&lt;G$4,0,10-(G$3-LOG('Indicator Data'!F20))/(G$3-G$4)*10))),1)</f>
        <v>0</v>
      </c>
      <c r="H20" s="171">
        <f>ROUND(IF('Indicator Data'!G20=0,0,IF(LOG('Indicator Data'!G20)&gt;H$3,10,IF(LOG('Indicator Data'!G20)&lt;H$4,0,10-(H$3-LOG('Indicator Data'!G20))/(H$3-H$4)*10))),1)</f>
        <v>0</v>
      </c>
      <c r="I20" s="171">
        <f>ROUND(IF('Indicator Data'!H20=0,0,IF(LOG('Indicator Data'!H20)&gt;I$3,10,IF(LOG('Indicator Data'!H20)&lt;I$4,0,10-(I$3-LOG('Indicator Data'!H20))/(I$3-I$4)*10))),1)</f>
        <v>0</v>
      </c>
      <c r="J20" s="171">
        <f t="shared" si="1"/>
        <v>0</v>
      </c>
      <c r="K20" s="171">
        <f>ROUND(IF('Indicator Data'!I20=0,0,IF(LOG('Indicator Data'!I20)&gt;K$3,10,IF(LOG('Indicator Data'!I20)&lt;K$4,0,10-(K$3-LOG('Indicator Data'!I20))/(K$3-K$4)*10))),1)</f>
        <v>0</v>
      </c>
      <c r="L20" s="172">
        <f>ROUND(IF('Indicator Data'!J20=0,0,IF(LOG('Indicator Data'!J20)&gt;L$3,10,IF(LOG('Indicator Data'!J20)&lt;L$4,0,10-(L$3-LOG('Indicator Data'!J20))/(L$3-L$4)*10))),1)</f>
        <v>0</v>
      </c>
      <c r="M20" s="173">
        <f>'Indicator Data'!C20/HLOOKUP('Indicator Data'!$C$3,'Population Data'!$C$3:$M$194,ROW()-4,FALSE)</f>
        <v>0</v>
      </c>
      <c r="N20" s="173">
        <f>'Indicator Data'!D20/HLOOKUP('Indicator Data'!$D$3,'Population Data'!$C$3:$M$194,ROW()-4,FALSE)</f>
        <v>0</v>
      </c>
      <c r="O20" s="245">
        <f>'Indicator Data'!E20/HLOOKUP('Indicator Data'!$E$3,'Population Data'!$C$3:$M$194,ROW()-4,FALSE)</f>
        <v>4.0294845915975356E-3</v>
      </c>
      <c r="P20" s="173">
        <f>'Indicator Data'!F20/HLOOKUP('Indicator Data'!$F$3,'Population Data'!$C$3:$M$194,ROW()-4,FALSE)</f>
        <v>0</v>
      </c>
      <c r="Q20" s="173">
        <f>'Indicator Data'!G20/HLOOKUP('Indicator Data'!$G$3,'Population Data'!$C$3:$M$194,ROW()-4,FALSE)</f>
        <v>0</v>
      </c>
      <c r="R20" s="173">
        <f>'Indicator Data'!H20/HLOOKUP('Indicator Data'!$H$3,'Population Data'!$C$3:$M$194,ROW()-4,FALSE)</f>
        <v>0</v>
      </c>
      <c r="S20" s="173">
        <f>'Indicator Data'!I20/HLOOKUP('Indicator Data'!$I$3,'Population Data'!$C$3:$M$194,ROW()-4,FALSE)</f>
        <v>0</v>
      </c>
      <c r="T20" s="173">
        <f>'Indicator Data'!J20/HLOOKUP('Indicator Date'!$J18,'Population Data'!$C$3:$M$194,ROW()-4,FALSE)</f>
        <v>0</v>
      </c>
      <c r="U20" s="171">
        <f t="shared" si="2"/>
        <v>0</v>
      </c>
      <c r="V20" s="171">
        <f t="shared" si="3"/>
        <v>0</v>
      </c>
      <c r="W20" s="172">
        <f t="shared" si="4"/>
        <v>0</v>
      </c>
      <c r="X20" s="172">
        <f t="shared" si="33"/>
        <v>6</v>
      </c>
      <c r="Y20" s="172">
        <f t="shared" si="34"/>
        <v>0</v>
      </c>
      <c r="Z20" s="171">
        <f t="shared" si="5"/>
        <v>0</v>
      </c>
      <c r="AA20" s="171">
        <f t="shared" si="5"/>
        <v>0</v>
      </c>
      <c r="AB20" s="171">
        <f t="shared" si="6"/>
        <v>0</v>
      </c>
      <c r="AC20" s="172">
        <f t="shared" si="35"/>
        <v>0</v>
      </c>
      <c r="AD20" s="172">
        <f t="shared" si="36"/>
        <v>0</v>
      </c>
      <c r="AE20" s="171">
        <f>ROUND(IF('Indicator Data'!K20=0,0,IF('Indicator Data'!K20&gt;AE$3,10,IF('Indicator Data'!K20&lt;AE$4,0,10-(AE$3-'Indicator Data'!K20)/(AE$3-AE$4)*10))),1)</f>
        <v>0</v>
      </c>
      <c r="AF20" s="174">
        <f t="shared" si="7"/>
        <v>0.1</v>
      </c>
      <c r="AG20" s="174">
        <f t="shared" si="8"/>
        <v>0.1</v>
      </c>
      <c r="AH20" s="172">
        <f t="shared" si="9"/>
        <v>0</v>
      </c>
      <c r="AI20" s="172">
        <f t="shared" si="10"/>
        <v>0</v>
      </c>
      <c r="AJ20" s="174">
        <f t="shared" si="11"/>
        <v>0</v>
      </c>
      <c r="AK20" s="172">
        <f t="shared" si="12"/>
        <v>0</v>
      </c>
      <c r="AL20" s="175">
        <f t="shared" si="13"/>
        <v>0.1</v>
      </c>
      <c r="AM20" s="175">
        <f t="shared" si="14"/>
        <v>5.8</v>
      </c>
      <c r="AN20" s="175">
        <f t="shared" si="15"/>
        <v>0</v>
      </c>
      <c r="AO20" s="175">
        <f t="shared" si="16"/>
        <v>0</v>
      </c>
      <c r="AP20" s="175">
        <f t="shared" si="17"/>
        <v>0</v>
      </c>
      <c r="AQ20" s="174">
        <f t="shared" si="18"/>
        <v>0</v>
      </c>
      <c r="AR20" s="174">
        <f>IF('Indicator Data'!L20="No data","x",IF('Indicator Data'!BW20&lt;1000,"x",ROUND((IF('Indicator Data'!L20&gt;AR$3,10,IF('Indicator Data'!L20&lt;AR$4,0,10-(AR$3-'Indicator Data'!L20)/(AR$3-AR$4)*10))),1)))</f>
        <v>4.2</v>
      </c>
      <c r="AS20" s="175">
        <f t="shared" si="19"/>
        <v>2.1</v>
      </c>
      <c r="AT20" s="176">
        <f>IF('Indicator Data'!M20="No data","x",ROUND(IF('Indicator Data'!M20=0,0,IF(LOG('Indicator Data'!M20)&gt;AT$3,10,IF(LOG('Indicator Data'!M20)&lt;AT$4,0,10-(AT$3-LOG('Indicator Data'!M20))/(AT$3-AT$4)*10))),1))</f>
        <v>7.1</v>
      </c>
      <c r="AU20" s="246">
        <f>IF(AT20="x","x",'Indicator Data'!M20/HLOOKUP('Indicator Data'!$M$3,'Population Data'!$C$3:$M$194,ROW()-4,FALSE))</f>
        <v>9.1643933190735605E-2</v>
      </c>
      <c r="AV20" s="176">
        <f t="shared" si="20"/>
        <v>1</v>
      </c>
      <c r="AW20" s="172">
        <f t="shared" si="37"/>
        <v>4.7</v>
      </c>
      <c r="AX20" s="176" t="str">
        <f>IF('Indicator Data'!N20="No data","x",ROUND(IF('Indicator Data'!N20=0,0,IF(LOG('Indicator Data'!N20)&gt;AX$3,10,IF(LOG('Indicator Data'!N20)&lt;AX$4,0,10-(AX$3-LOG('Indicator Data'!N20))/(AX$3-AX$4)*10))),1))</f>
        <v>x</v>
      </c>
      <c r="AY20" s="246" t="str">
        <f>IF(AX20="x","x",'Indicator Data'!N20/HLOOKUP('Indicator Data'!$N$3,'Population Data'!$C$3:$M$194,ROW()-4,FALSE))</f>
        <v>x</v>
      </c>
      <c r="AZ20" s="176" t="str">
        <f t="shared" si="21"/>
        <v>x</v>
      </c>
      <c r="BA20" s="172" t="str">
        <f t="shared" si="38"/>
        <v>x</v>
      </c>
      <c r="BB20" s="176" t="str">
        <f>IF('Indicator Data'!O20="No data","x",ROUND(IF('Indicator Data'!O20=0,0,IF(LOG('Indicator Data'!O20)&gt;BB$3,10,IF(LOG('Indicator Data'!O20)&lt;BB$4,0,10-(BB$3-LOG('Indicator Data'!O20))/(BB$3-BB$4)*10))),1))</f>
        <v>x</v>
      </c>
      <c r="BC20" s="246" t="str">
        <f>IF(BB20="x","x",'Indicator Data'!O20/HLOOKUP('Indicator Data'!$O$3,'Population Data'!$C$3:$M$194,ROW()-4,FALSE))</f>
        <v>x</v>
      </c>
      <c r="BD20" s="176" t="str">
        <f t="shared" si="22"/>
        <v>x</v>
      </c>
      <c r="BE20" s="172" t="str">
        <f t="shared" si="39"/>
        <v>x</v>
      </c>
      <c r="BF20" s="176" t="str">
        <f>IF('Indicator Data'!P20="No data","x",ROUND(IF('Indicator Data'!P20=0,0,IF(LOG('Indicator Data'!P20)&gt;BF$3,10,IF(LOG('Indicator Data'!P20)&lt;BF$4,0,10-(BF$3-LOG('Indicator Data'!P20))/(BF$3-BF$4)*10))),1))</f>
        <v>x</v>
      </c>
      <c r="BG20" s="246" t="str">
        <f>IF(BF20="x","x",'Indicator Data'!P20/HLOOKUP('Indicator Data'!$P$3,'Population Data'!$C$3:$M$194,ROW()-4,FALSE))</f>
        <v>x</v>
      </c>
      <c r="BH20" s="176" t="str">
        <f t="shared" si="40"/>
        <v>x</v>
      </c>
      <c r="BI20" s="172" t="str">
        <f t="shared" si="41"/>
        <v>x</v>
      </c>
      <c r="BJ20" s="174">
        <f t="shared" si="42"/>
        <v>4.7</v>
      </c>
      <c r="BK20" s="176">
        <f>ROUND(IF('Indicator Data'!Q20=0,0,IF(LOG('Indicator Data'!Q20)&gt;BK$3,10,IF(LOG('Indicator Data'!Q20)&lt;BK$4,0,10-(BK$3-LOG('Indicator Data'!Q20))/(BK$3-BK$4)*10))),1)</f>
        <v>0</v>
      </c>
      <c r="BL20" s="224">
        <f>IF(BK20="x","x",'Indicator Data'!Q20/HLOOKUP('Indicator Data'!$Q$3,'Population Data'!$C$3:$M$194,ROW()-4,FALSE))</f>
        <v>0</v>
      </c>
      <c r="BM20" s="176">
        <f t="shared" si="23"/>
        <v>0</v>
      </c>
      <c r="BN20" s="172">
        <f t="shared" si="24"/>
        <v>0</v>
      </c>
      <c r="BO20" s="176">
        <f>ROUND(IF('Indicator Data'!S20=0,0,IF(LOG('Indicator Data'!S20)&gt;BO$3,10,IF(LOG('Indicator Data'!S20)&lt;BO$4,0,10-(BO$3-LOG('Indicator Data'!S20))/(BO$3-BO$4)*10))),1)</f>
        <v>0</v>
      </c>
      <c r="BP20" s="246">
        <f>IF(BO20="x","x",'Indicator Data'!S20/HLOOKUP('Indicator Data'!$S$3,'Population Data'!$C$3:$M$194,ROW()-4,FALSE))</f>
        <v>0</v>
      </c>
      <c r="BQ20" s="176">
        <f t="shared" si="25"/>
        <v>0</v>
      </c>
      <c r="BR20" s="172">
        <f t="shared" si="43"/>
        <v>0</v>
      </c>
      <c r="BS20" s="176">
        <f>ROUND(IF('Indicator Data'!T20=0,0,IF(LOG('Indicator Data'!T20)&gt;BS$3,10,IF(LOG('Indicator Data'!T20)&lt;BS$4,0,10-(BS$3-LOG('Indicator Data'!T20))/(BS$3-BS$4)*10))),1)</f>
        <v>0</v>
      </c>
      <c r="BT20" s="173">
        <f>IF('Indicator Data'!T20/HLOOKUP('Indicator Data'!$T$3,'Population Data'!$C$3:$M$194,ROW()-4,FALSE)&gt;1,1,'Indicator Data'!T20/HLOOKUP('Indicator Data'!$T$3,'Population Data'!$C$3:$M$194,ROW()-4,FALSE))</f>
        <v>0</v>
      </c>
      <c r="BU20" s="176">
        <f t="shared" si="26"/>
        <v>0</v>
      </c>
      <c r="BV20" s="172">
        <f t="shared" si="44"/>
        <v>0</v>
      </c>
      <c r="BW20" s="176">
        <f>ROUND(IF('Indicator Data'!U20=0,0,IF(LOG('Indicator Data'!U20)&gt;BW$3,10,IF(LOG('Indicator Data'!U20)&lt;BW$4,0,10-(BW$3-LOG('Indicator Data'!U20))/(BW$3-BW$4)*10))),1)</f>
        <v>0</v>
      </c>
      <c r="BX20" s="246">
        <f>IF(BW20="x","x",'Indicator Data'!U20/HLOOKUP('Indicator Data'!$U$3,'Population Data'!$C$3:$M$194,ROW()-4,FALSE))</f>
        <v>0</v>
      </c>
      <c r="BY20" s="176">
        <f t="shared" si="27"/>
        <v>0</v>
      </c>
      <c r="BZ20" s="172">
        <f t="shared" si="45"/>
        <v>0</v>
      </c>
      <c r="CA20" s="174">
        <f t="shared" si="28"/>
        <v>0</v>
      </c>
      <c r="CB20" s="176">
        <f>IF('Indicator Data'!BN20="No data","x",ROUND(IF('Indicator Data'!BN20&gt;CB$3,0,IF('Indicator Data'!BN20&lt;CB$4,10,(CB$3-'Indicator Data'!BN20)/(CB$3-CB$4)*10)),1))</f>
        <v>0</v>
      </c>
      <c r="CC20" s="176">
        <f>IF('Indicator Data'!BO20="No data","x",ROUND(IF('Indicator Data'!BO20&gt;CC$3,0,IF('Indicator Data'!BO20&lt;CC$4,10,(CC$3-'Indicator Data'!BO20)/(CC$3-CC$4)*10)),1))</f>
        <v>0.1</v>
      </c>
      <c r="CD20" s="176" t="str">
        <f>IF('Indicator Data'!AA20="No data","x",ROUND(IF('Indicator Data'!AA20&gt;CD$3,0,IF('Indicator Data'!AA20&lt;CD$4,10,(CD$3-'Indicator Data'!AA20)/(CD$3-CD$4)*10)),1))</f>
        <v>x</v>
      </c>
      <c r="CE20" s="172">
        <f t="shared" si="29"/>
        <v>0.1</v>
      </c>
      <c r="CF20" s="176">
        <f>IF('Indicator Data'!V20="No data","x",ROUND(IF(LOG('Indicator Data'!V20)&gt;CF$3,10,IF(LOG('Indicator Data'!V20)&lt;CF$4,0,10-(CF$3-LOG('Indicator Data'!V20))/(CF$3-CF$4)*10)),1))</f>
        <v>5.5</v>
      </c>
      <c r="CG20" s="176">
        <f>IF('Indicator Data'!W20="No data","x",ROUND(IF('Indicator Data'!W20&gt;CG$3,10,IF('Indicator Data'!W20&lt;CG$4,0,10-(CG$3-'Indicator Data'!W20)/(CG$3-CG$4)*10)),1))</f>
        <v>0</v>
      </c>
      <c r="CH20" s="176">
        <f>IF('Indicator Data'!X20="No data","x",ROUND(IF('Indicator Data'!X20&gt;CH$3,10,IF('Indicator Data'!X20&lt;CH$4,0,10-(CH$3-'Indicator Data'!X20)/(CH$3-CH$4)*10)),1))</f>
        <v>8.1</v>
      </c>
      <c r="CI20" s="176">
        <f>IF('Indicator Data'!Y20="No data","x",ROUND(IF('Indicator Data'!Y20&gt;CI$3,10,IF('Indicator Data'!Y20&lt;CI$4,0,10-(CI$3-'Indicator Data'!Y20)/(CI$3-CI$4)*10)),1))</f>
        <v>0.8</v>
      </c>
      <c r="CJ20" s="172">
        <f t="shared" si="46"/>
        <v>3.6</v>
      </c>
      <c r="CK20" s="174">
        <f t="shared" si="47"/>
        <v>2.4</v>
      </c>
      <c r="CL20" s="176">
        <f>IF('Indicator Data'!AD20="No data","x",ROUND(IF('Indicator Data'!AD20&gt;CL$3,10,IF('Indicator Data'!AD20&lt;CL$4,0,10-(CL$3-'Indicator Data'!AD20)/(CL$3-CL$4)*10)),1))</f>
        <v>0.3</v>
      </c>
      <c r="CM20" s="176">
        <f>IF('Indicator Data'!AE20="No data","x",ROUND(IF('Indicator Data'!AE20&gt;CM$3,10,IF('Indicator Data'!AE20&lt;CM$4,0,10-(CM$3-'Indicator Data'!AE20)/(CM$3-CM$4)*10)),1))</f>
        <v>0</v>
      </c>
      <c r="CN20" s="172">
        <f t="shared" si="48"/>
        <v>2.5</v>
      </c>
      <c r="CO20" s="176">
        <f>IF('Indicator Data'!Z20="No data","x",ROUND(IF('Indicator Data'!Z20&gt;CO$3,10,IF('Indicator Data'!Z20&lt;CO$4,0,10-(CO$3-'Indicator Data'!Z20)/(CO$3-CO$4)*10)),1))</f>
        <v>0</v>
      </c>
      <c r="CP20" s="172">
        <f t="shared" si="49"/>
        <v>0</v>
      </c>
      <c r="CQ20" s="246">
        <f>IF('Indicator Data'!AB20="No data","x",'Indicator Data'!AB20/HLOOKUP('Indicator Date'!$AB18,'Population Data'!$C$3:$M$194,ROW()-4,FALSE))</f>
        <v>1.3832638383121478E-3</v>
      </c>
      <c r="CR20" s="176">
        <f t="shared" si="30"/>
        <v>0</v>
      </c>
      <c r="CS20" s="176">
        <f>IF('Indicator Data'!AC20="No data","x",ROUND(IF('Indicator Data'!AC20&gt;CS$3,0,IF('Indicator Data'!AC20&lt;CS$4,10,(CS$3-'Indicator Data'!AC20)/(CS$3-CS$4)*10)),1))</f>
        <v>0</v>
      </c>
      <c r="CT20" s="172">
        <f t="shared" si="50"/>
        <v>0</v>
      </c>
      <c r="CU20" s="174">
        <f t="shared" si="51"/>
        <v>0.8</v>
      </c>
      <c r="CV20" s="175">
        <f t="shared" si="31"/>
        <v>2.2000000000000002</v>
      </c>
      <c r="CW20" s="177">
        <f t="shared" si="32"/>
        <v>1.7</v>
      </c>
      <c r="CX20" s="175">
        <f>ROUND(IF('Indicator Data'!AF20=0,0,IF('Indicator Data'!AF20&gt;CX$3,10,IF('Indicator Data'!AF20&lt;CX$4,0,10-(CX$3-'Indicator Data'!AF20)/(CX$3-CX$4)*10))),1)</f>
        <v>0.1</v>
      </c>
      <c r="CY20" s="175">
        <f>(ROUND(IF('Indicator Data'!AG20=0,0,IF(LOG('Indicator Data'!AG20)&gt;CY$3,10,IF(LOG('Indicator Data'!AG20)&lt;CY$4,0,10-(CY$3-LOG('Indicator Data'!AG20))/(CY$3-CY$4)*10))),1))</f>
        <v>0</v>
      </c>
      <c r="CZ20" s="177">
        <f t="shared" si="52"/>
        <v>0.1</v>
      </c>
      <c r="DA20" s="11"/>
      <c r="DB20" s="22"/>
    </row>
    <row r="21" spans="1:106">
      <c r="A21" s="179" t="str">
        <f>'Indicator Data'!A21</f>
        <v>Belgium</v>
      </c>
      <c r="B21" s="180" t="str">
        <f>'Indicator Data'!B21</f>
        <v>BEL</v>
      </c>
      <c r="C21" s="178">
        <f>ROUND(IF('Indicator Data'!C21=0,0.1,IF(LOG('Indicator Data'!C21)&gt;C$3,10,IF(LOG('Indicator Data'!C21)&lt;C$4,0,10-(C$3-LOG('Indicator Data'!C21))/(C$3-C$4)*10))),1)</f>
        <v>6.3</v>
      </c>
      <c r="D21" s="171">
        <f>ROUND(IF('Indicator Data'!D21=0,0.1,IF(LOG('Indicator Data'!D21)&gt;D$3,10,IF(LOG('Indicator Data'!D21)&lt;D$4,0,10-(D$3-LOG('Indicator Data'!D21))/(D$3-D$4)*10))),1)</f>
        <v>0.1</v>
      </c>
      <c r="E21" s="172">
        <f t="shared" si="0"/>
        <v>3.8</v>
      </c>
      <c r="F21" s="172">
        <f>(ROUND(IF('Indicator Data'!E21=0,0,IF(LOG('Indicator Data'!E21)&gt;F$3,10,IF(LOG('Indicator Data'!E21)&lt;F$4,0,10-(F$3-LOG('Indicator Data'!E21))/(F$3-F$4)*10))),1))</f>
        <v>6</v>
      </c>
      <c r="G21" s="172">
        <f>ROUND(IF('Indicator Data'!F21=0,0,IF(LOG('Indicator Data'!F21)&gt;G$3,10,IF(LOG('Indicator Data'!F21)&lt;G$4,0,10-(G$3-LOG('Indicator Data'!F21))/(G$3-G$4)*10))),1)</f>
        <v>0</v>
      </c>
      <c r="H21" s="171">
        <f>ROUND(IF('Indicator Data'!G21=0,0,IF(LOG('Indicator Data'!G21)&gt;H$3,10,IF(LOG('Indicator Data'!G21)&lt;H$4,0,10-(H$3-LOG('Indicator Data'!G21))/(H$3-H$4)*10))),1)</f>
        <v>0</v>
      </c>
      <c r="I21" s="171">
        <f>ROUND(IF('Indicator Data'!H21=0,0,IF(LOG('Indicator Data'!H21)&gt;I$3,10,IF(LOG('Indicator Data'!H21)&lt;I$4,0,10-(I$3-LOG('Indicator Data'!H21))/(I$3-I$4)*10))),1)</f>
        <v>0</v>
      </c>
      <c r="J21" s="171">
        <f t="shared" si="1"/>
        <v>0</v>
      </c>
      <c r="K21" s="171">
        <f>ROUND(IF('Indicator Data'!I21=0,0,IF(LOG('Indicator Data'!I21)&gt;K$3,10,IF(LOG('Indicator Data'!I21)&lt;K$4,0,10-(K$3-LOG('Indicator Data'!I21))/(K$3-K$4)*10))),1)</f>
        <v>8</v>
      </c>
      <c r="L21" s="172">
        <f>ROUND(IF('Indicator Data'!J21=0,0,IF(LOG('Indicator Data'!J21)&gt;L$3,10,IF(LOG('Indicator Data'!J21)&lt;L$4,0,10-(L$3-LOG('Indicator Data'!J21))/(L$3-L$4)*10))),1)</f>
        <v>0</v>
      </c>
      <c r="M21" s="173">
        <f>'Indicator Data'!C21/HLOOKUP('Indicator Data'!$C$3,'Population Data'!$C$3:$M$194,ROW()-4,FALSE)</f>
        <v>6.9965151123391417E-4</v>
      </c>
      <c r="N21" s="173">
        <f>'Indicator Data'!D21/HLOOKUP('Indicator Data'!$D$3,'Population Data'!$C$3:$M$194,ROW()-4,FALSE)</f>
        <v>0</v>
      </c>
      <c r="O21" s="245">
        <f>'Indicator Data'!E21/HLOOKUP('Indicator Data'!$E$3,'Population Data'!$C$3:$M$194,ROW()-4,FALSE)</f>
        <v>5.253303420243511E-3</v>
      </c>
      <c r="P21" s="173">
        <f>'Indicator Data'!F21/HLOOKUP('Indicator Data'!$F$3,'Population Data'!$C$3:$M$194,ROW()-4,FALSE)</f>
        <v>0</v>
      </c>
      <c r="Q21" s="173">
        <f>'Indicator Data'!G21/HLOOKUP('Indicator Data'!$G$3,'Population Data'!$C$3:$M$194,ROW()-4,FALSE)</f>
        <v>0</v>
      </c>
      <c r="R21" s="173">
        <f>'Indicator Data'!H21/HLOOKUP('Indicator Data'!$H$3,'Population Data'!$C$3:$M$194,ROW()-4,FALSE)</f>
        <v>0</v>
      </c>
      <c r="S21" s="173">
        <f>'Indicator Data'!I21/HLOOKUP('Indicator Data'!$I$3,'Population Data'!$C$3:$M$194,ROW()-4,FALSE)</f>
        <v>5.1086493517201684E-3</v>
      </c>
      <c r="T21" s="173">
        <f>'Indicator Data'!J21/HLOOKUP('Indicator Date'!$J19,'Population Data'!$C$3:$M$194,ROW()-4,FALSE)</f>
        <v>0</v>
      </c>
      <c r="U21" s="171">
        <f t="shared" si="2"/>
        <v>3.5</v>
      </c>
      <c r="V21" s="171">
        <f t="shared" si="3"/>
        <v>0</v>
      </c>
      <c r="W21" s="172">
        <f t="shared" si="4"/>
        <v>1.9</v>
      </c>
      <c r="X21" s="172">
        <f t="shared" si="33"/>
        <v>6.4</v>
      </c>
      <c r="Y21" s="172">
        <f t="shared" si="34"/>
        <v>0</v>
      </c>
      <c r="Z21" s="171">
        <f t="shared" si="5"/>
        <v>0</v>
      </c>
      <c r="AA21" s="171">
        <f t="shared" si="5"/>
        <v>0</v>
      </c>
      <c r="AB21" s="171">
        <f t="shared" si="6"/>
        <v>0</v>
      </c>
      <c r="AC21" s="172">
        <f t="shared" si="35"/>
        <v>7.3</v>
      </c>
      <c r="AD21" s="172">
        <f t="shared" si="36"/>
        <v>0</v>
      </c>
      <c r="AE21" s="171">
        <f>ROUND(IF('Indicator Data'!K21=0,0,IF('Indicator Data'!K21&gt;AE$3,10,IF('Indicator Data'!K21&lt;AE$4,0,10-(AE$3-'Indicator Data'!K21)/(AE$3-AE$4)*10))),1)</f>
        <v>0</v>
      </c>
      <c r="AF21" s="174">
        <f t="shared" si="7"/>
        <v>4.9000000000000004</v>
      </c>
      <c r="AG21" s="174">
        <f t="shared" si="8"/>
        <v>0.1</v>
      </c>
      <c r="AH21" s="172">
        <f t="shared" si="9"/>
        <v>0</v>
      </c>
      <c r="AI21" s="172">
        <f t="shared" si="10"/>
        <v>0</v>
      </c>
      <c r="AJ21" s="174">
        <f t="shared" si="11"/>
        <v>0</v>
      </c>
      <c r="AK21" s="172">
        <f t="shared" si="12"/>
        <v>0</v>
      </c>
      <c r="AL21" s="175">
        <f t="shared" si="13"/>
        <v>2.9</v>
      </c>
      <c r="AM21" s="175">
        <f t="shared" si="14"/>
        <v>6.2</v>
      </c>
      <c r="AN21" s="175">
        <f t="shared" si="15"/>
        <v>0</v>
      </c>
      <c r="AO21" s="175">
        <f t="shared" si="16"/>
        <v>0</v>
      </c>
      <c r="AP21" s="175">
        <f t="shared" si="17"/>
        <v>7.7</v>
      </c>
      <c r="AQ21" s="174">
        <f t="shared" si="18"/>
        <v>0</v>
      </c>
      <c r="AR21" s="174">
        <f>IF('Indicator Data'!L21="No data","x",IF('Indicator Data'!BW21&lt;1000,"x",ROUND((IF('Indicator Data'!L21&gt;AR$3,10,IF('Indicator Data'!L21&lt;AR$4,0,10-(AR$3-'Indicator Data'!L21)/(AR$3-AR$4)*10))),1)))</f>
        <v>2.5</v>
      </c>
      <c r="AS21" s="175">
        <f t="shared" si="19"/>
        <v>1.3</v>
      </c>
      <c r="AT21" s="176">
        <f>IF('Indicator Data'!M21="No data","x",ROUND(IF('Indicator Data'!M21=0,0,IF(LOG('Indicator Data'!M21)&gt;AT$3,10,IF(LOG('Indicator Data'!M21)&lt;AT$4,0,10-(AT$3-LOG('Indicator Data'!M21))/(AT$3-AT$4)*10))),1))</f>
        <v>0</v>
      </c>
      <c r="AU21" s="246">
        <f>IF(AT21="x","x",'Indicator Data'!M21/HLOOKUP('Indicator Data'!$M$3,'Population Data'!$C$3:$M$194,ROW()-4,FALSE))</f>
        <v>0</v>
      </c>
      <c r="AV21" s="176">
        <f t="shared" si="20"/>
        <v>0</v>
      </c>
      <c r="AW21" s="172">
        <f t="shared" si="37"/>
        <v>0</v>
      </c>
      <c r="AX21" s="176" t="str">
        <f>IF('Indicator Data'!N21="No data","x",ROUND(IF('Indicator Data'!N21=0,0,IF(LOG('Indicator Data'!N21)&gt;AX$3,10,IF(LOG('Indicator Data'!N21)&lt;AX$4,0,10-(AX$3-LOG('Indicator Data'!N21))/(AX$3-AX$4)*10))),1))</f>
        <v>x</v>
      </c>
      <c r="AY21" s="246" t="str">
        <f>IF(AX21="x","x",'Indicator Data'!N21/HLOOKUP('Indicator Data'!$N$3,'Population Data'!$C$3:$M$194,ROW()-4,FALSE))</f>
        <v>x</v>
      </c>
      <c r="AZ21" s="176" t="str">
        <f t="shared" si="21"/>
        <v>x</v>
      </c>
      <c r="BA21" s="172" t="str">
        <f t="shared" si="38"/>
        <v>x</v>
      </c>
      <c r="BB21" s="176" t="str">
        <f>IF('Indicator Data'!O21="No data","x",ROUND(IF('Indicator Data'!O21=0,0,IF(LOG('Indicator Data'!O21)&gt;BB$3,10,IF(LOG('Indicator Data'!O21)&lt;BB$4,0,10-(BB$3-LOG('Indicator Data'!O21))/(BB$3-BB$4)*10))),1))</f>
        <v>x</v>
      </c>
      <c r="BC21" s="246" t="str">
        <f>IF(BB21="x","x",'Indicator Data'!O21/HLOOKUP('Indicator Data'!$O$3,'Population Data'!$C$3:$M$194,ROW()-4,FALSE))</f>
        <v>x</v>
      </c>
      <c r="BD21" s="176" t="str">
        <f t="shared" si="22"/>
        <v>x</v>
      </c>
      <c r="BE21" s="172" t="str">
        <f t="shared" si="39"/>
        <v>x</v>
      </c>
      <c r="BF21" s="176" t="str">
        <f>IF('Indicator Data'!P21="No data","x",ROUND(IF('Indicator Data'!P21=0,0,IF(LOG('Indicator Data'!P21)&gt;BF$3,10,IF(LOG('Indicator Data'!P21)&lt;BF$4,0,10-(BF$3-LOG('Indicator Data'!P21))/(BF$3-BF$4)*10))),1))</f>
        <v>x</v>
      </c>
      <c r="BG21" s="246" t="str">
        <f>IF(BF21="x","x",'Indicator Data'!P21/HLOOKUP('Indicator Data'!$P$3,'Population Data'!$C$3:$M$194,ROW()-4,FALSE))</f>
        <v>x</v>
      </c>
      <c r="BH21" s="176" t="str">
        <f t="shared" si="40"/>
        <v>x</v>
      </c>
      <c r="BI21" s="172" t="str">
        <f t="shared" si="41"/>
        <v>x</v>
      </c>
      <c r="BJ21" s="174">
        <f t="shared" si="42"/>
        <v>0</v>
      </c>
      <c r="BK21" s="176">
        <f>ROUND(IF('Indicator Data'!Q21=0,0,IF(LOG('Indicator Data'!Q21)&gt;BK$3,10,IF(LOG('Indicator Data'!Q21)&lt;BK$4,0,10-(BK$3-LOG('Indicator Data'!Q21))/(BK$3-BK$4)*10))),1)</f>
        <v>0</v>
      </c>
      <c r="BL21" s="224">
        <f>IF(BK21="x","x",'Indicator Data'!Q21/HLOOKUP('Indicator Data'!$Q$3,'Population Data'!$C$3:$M$194,ROW()-4,FALSE))</f>
        <v>0</v>
      </c>
      <c r="BM21" s="176">
        <f t="shared" si="23"/>
        <v>0</v>
      </c>
      <c r="BN21" s="172">
        <f t="shared" si="24"/>
        <v>0</v>
      </c>
      <c r="BO21" s="176">
        <f>ROUND(IF('Indicator Data'!S21=0,0,IF(LOG('Indicator Data'!S21)&gt;BO$3,10,IF(LOG('Indicator Data'!S21)&lt;BO$4,0,10-(BO$3-LOG('Indicator Data'!S21))/(BO$3-BO$4)*10))),1)</f>
        <v>0</v>
      </c>
      <c r="BP21" s="246">
        <f>IF(BO21="x","x",'Indicator Data'!S21/HLOOKUP('Indicator Data'!$S$3,'Population Data'!$C$3:$M$194,ROW()-4,FALSE))</f>
        <v>0</v>
      </c>
      <c r="BQ21" s="176">
        <f t="shared" si="25"/>
        <v>0</v>
      </c>
      <c r="BR21" s="172">
        <f t="shared" si="43"/>
        <v>0</v>
      </c>
      <c r="BS21" s="176">
        <f>ROUND(IF('Indicator Data'!T21=0,0,IF(LOG('Indicator Data'!T21)&gt;BS$3,10,IF(LOG('Indicator Data'!T21)&lt;BS$4,0,10-(BS$3-LOG('Indicator Data'!T21))/(BS$3-BS$4)*10))),1)</f>
        <v>0</v>
      </c>
      <c r="BT21" s="173">
        <f>IF('Indicator Data'!T21/HLOOKUP('Indicator Data'!$T$3,'Population Data'!$C$3:$M$194,ROW()-4,FALSE)&gt;1,1,'Indicator Data'!T21/HLOOKUP('Indicator Data'!$T$3,'Population Data'!$C$3:$M$194,ROW()-4,FALSE))</f>
        <v>0</v>
      </c>
      <c r="BU21" s="176">
        <f t="shared" si="26"/>
        <v>0</v>
      </c>
      <c r="BV21" s="172">
        <f t="shared" si="44"/>
        <v>0</v>
      </c>
      <c r="BW21" s="176">
        <f>ROUND(IF('Indicator Data'!U21=0,0,IF(LOG('Indicator Data'!U21)&gt;BW$3,10,IF(LOG('Indicator Data'!U21)&lt;BW$4,0,10-(BW$3-LOG('Indicator Data'!U21))/(BW$3-BW$4)*10))),1)</f>
        <v>0</v>
      </c>
      <c r="BX21" s="246">
        <f>IF(BW21="x","x",'Indicator Data'!U21/HLOOKUP('Indicator Data'!$U$3,'Population Data'!$C$3:$M$194,ROW()-4,FALSE))</f>
        <v>0</v>
      </c>
      <c r="BY21" s="176">
        <f t="shared" si="27"/>
        <v>0</v>
      </c>
      <c r="BZ21" s="172">
        <f t="shared" si="45"/>
        <v>0</v>
      </c>
      <c r="CA21" s="174">
        <f t="shared" si="28"/>
        <v>0</v>
      </c>
      <c r="CB21" s="176">
        <f>IF('Indicator Data'!BN21="No data","x",ROUND(IF('Indicator Data'!BN21&gt;CB$3,0,IF('Indicator Data'!BN21&lt;CB$4,10,(CB$3-'Indicator Data'!BN21)/(CB$3-CB$4)*10)),1))</f>
        <v>0.1</v>
      </c>
      <c r="CC21" s="176">
        <f>IF('Indicator Data'!BO21="No data","x",ROUND(IF('Indicator Data'!BO21&gt;CC$3,0,IF('Indicator Data'!BO21&lt;CC$4,10,(CC$3-'Indicator Data'!BO21)/(CC$3-CC$4)*10)),1))</f>
        <v>0</v>
      </c>
      <c r="CD21" s="176" t="str">
        <f>IF('Indicator Data'!AA21="No data","x",ROUND(IF('Indicator Data'!AA21&gt;CD$3,0,IF('Indicator Data'!AA21&lt;CD$4,10,(CD$3-'Indicator Data'!AA21)/(CD$3-CD$4)*10)),1))</f>
        <v>x</v>
      </c>
      <c r="CE21" s="172">
        <f t="shared" si="29"/>
        <v>0.1</v>
      </c>
      <c r="CF21" s="176">
        <f>IF('Indicator Data'!V21="No data","x",ROUND(IF(LOG('Indicator Data'!V21)&gt;CF$3,10,IF(LOG('Indicator Data'!V21)&lt;CF$4,0,10-(CF$3-LOG('Indicator Data'!V21))/(CF$3-CF$4)*10)),1))</f>
        <v>8.6</v>
      </c>
      <c r="CG21" s="176">
        <f>IF('Indicator Data'!W21="No data","x",ROUND(IF('Indicator Data'!W21&gt;CG$3,10,IF('Indicator Data'!W21&lt;CG$4,0,10-(CG$3-'Indicator Data'!W21)/(CG$3-CG$4)*10)),1))</f>
        <v>2.4</v>
      </c>
      <c r="CH21" s="176">
        <f>IF('Indicator Data'!X21="No data","x",ROUND(IF('Indicator Data'!X21&gt;CH$3,10,IF('Indicator Data'!X21&lt;CH$4,0,10-(CH$3-'Indicator Data'!X21)/(CH$3-CH$4)*10)),1))</f>
        <v>9.8000000000000007</v>
      </c>
      <c r="CI21" s="176">
        <f>IF('Indicator Data'!Y21="No data","x",ROUND(IF('Indicator Data'!Y21&gt;CI$3,10,IF('Indicator Data'!Y21&lt;CI$4,0,10-(CI$3-'Indicator Data'!Y21)/(CI$3-CI$4)*10)),1))</f>
        <v>0.9</v>
      </c>
      <c r="CJ21" s="172">
        <f t="shared" si="46"/>
        <v>5.4</v>
      </c>
      <c r="CK21" s="174">
        <f t="shared" si="47"/>
        <v>3.6</v>
      </c>
      <c r="CL21" s="176">
        <f>IF('Indicator Data'!AD21="No data","x",ROUND(IF('Indicator Data'!AD21&gt;CL$3,10,IF('Indicator Data'!AD21&lt;CL$4,0,10-(CL$3-'Indicator Data'!AD21)/(CL$3-CL$4)*10)),1))</f>
        <v>0</v>
      </c>
      <c r="CM21" s="176">
        <f>IF('Indicator Data'!AE21="No data","x",ROUND(IF('Indicator Data'!AE21&gt;CM$3,10,IF('Indicator Data'!AE21&lt;CM$4,0,10-(CM$3-'Indicator Data'!AE21)/(CM$3-CM$4)*10)),1))</f>
        <v>0</v>
      </c>
      <c r="CN21" s="172">
        <f t="shared" si="48"/>
        <v>3.6</v>
      </c>
      <c r="CO21" s="176">
        <f>IF('Indicator Data'!Z21="No data","x",ROUND(IF('Indicator Data'!Z21&gt;CO$3,10,IF('Indicator Data'!Z21&lt;CO$4,0,10-(CO$3-'Indicator Data'!Z21)/(CO$3-CO$4)*10)),1))</f>
        <v>0</v>
      </c>
      <c r="CP21" s="172">
        <f t="shared" si="49"/>
        <v>0</v>
      </c>
      <c r="CQ21" s="246">
        <f>IF('Indicator Data'!AB21="No data","x",'Indicator Data'!AB21/HLOOKUP('Indicator Date'!$AB19,'Population Data'!$C$3:$M$194,ROW()-4,FALSE))</f>
        <v>5.2556662843199285E-4</v>
      </c>
      <c r="CR21" s="176">
        <f t="shared" si="30"/>
        <v>4.7</v>
      </c>
      <c r="CS21" s="176">
        <f>IF('Indicator Data'!AC21="No data","x",ROUND(IF('Indicator Data'!AC21&gt;CS$3,0,IF('Indicator Data'!AC21&lt;CS$4,10,(CS$3-'Indicator Data'!AC21)/(CS$3-CS$4)*10)),1))</f>
        <v>0</v>
      </c>
      <c r="CT21" s="172">
        <f t="shared" si="50"/>
        <v>2.4</v>
      </c>
      <c r="CU21" s="174">
        <f t="shared" si="51"/>
        <v>2</v>
      </c>
      <c r="CV21" s="175">
        <f t="shared" si="31"/>
        <v>1.5</v>
      </c>
      <c r="CW21" s="177">
        <f t="shared" si="32"/>
        <v>3.4</v>
      </c>
      <c r="CX21" s="175">
        <f>ROUND(IF('Indicator Data'!AF21=0,0,IF('Indicator Data'!AF21&gt;CX$3,10,IF('Indicator Data'!AF21&lt;CX$4,0,10-(CX$3-'Indicator Data'!AF21)/(CX$3-CX$4)*10))),1)</f>
        <v>0.3</v>
      </c>
      <c r="CY21" s="175">
        <f>(ROUND(IF('Indicator Data'!AG21=0,0,IF(LOG('Indicator Data'!AG21)&gt;CY$3,10,IF(LOG('Indicator Data'!AG21)&lt;CY$4,0,10-(CY$3-LOG('Indicator Data'!AG21))/(CY$3-CY$4)*10))),1))</f>
        <v>0.9</v>
      </c>
      <c r="CZ21" s="177">
        <f t="shared" si="52"/>
        <v>0.6</v>
      </c>
      <c r="DA21" s="11"/>
      <c r="DB21" s="22"/>
    </row>
    <row r="22" spans="1:106">
      <c r="A22" s="179" t="str">
        <f>'Indicator Data'!A22</f>
        <v>Belize</v>
      </c>
      <c r="B22" s="180" t="str">
        <f>'Indicator Data'!B22</f>
        <v>BLZ</v>
      </c>
      <c r="C22" s="178">
        <f>ROUND(IF('Indicator Data'!C22=0,0.1,IF(LOG('Indicator Data'!C22)&gt;C$3,10,IF(LOG('Indicator Data'!C22)&lt;C$4,0,10-(C$3-LOG('Indicator Data'!C22))/(C$3-C$4)*10))),1)</f>
        <v>2.5</v>
      </c>
      <c r="D22" s="171">
        <f>ROUND(IF('Indicator Data'!D22=0,0.1,IF(LOG('Indicator Data'!D22)&gt;D$3,10,IF(LOG('Indicator Data'!D22)&lt;D$4,0,10-(D$3-LOG('Indicator Data'!D22))/(D$3-D$4)*10))),1)</f>
        <v>0</v>
      </c>
      <c r="E22" s="172">
        <f t="shared" si="0"/>
        <v>1.3</v>
      </c>
      <c r="F22" s="172">
        <f>(ROUND(IF('Indicator Data'!E22=0,0,IF(LOG('Indicator Data'!E22)&gt;F$3,10,IF(LOG('Indicator Data'!E22)&lt;F$4,0,10-(F$3-LOG('Indicator Data'!E22))/(F$3-F$4)*10))),1))</f>
        <v>0.9</v>
      </c>
      <c r="G22" s="172">
        <f>ROUND(IF('Indicator Data'!F22=0,0,IF(LOG('Indicator Data'!F22)&gt;G$3,10,IF(LOG('Indicator Data'!F22)&lt;G$4,0,10-(G$3-LOG('Indicator Data'!F22))/(G$3-G$4)*10))),1)</f>
        <v>1.1000000000000001</v>
      </c>
      <c r="H22" s="171">
        <f>ROUND(IF('Indicator Data'!G22=0,0,IF(LOG('Indicator Data'!G22)&gt;H$3,10,IF(LOG('Indicator Data'!G22)&lt;H$4,0,10-(H$3-LOG('Indicator Data'!G22))/(H$3-H$4)*10))),1)</f>
        <v>5.5</v>
      </c>
      <c r="I22" s="171">
        <f>ROUND(IF('Indicator Data'!H22=0,0,IF(LOG('Indicator Data'!H22)&gt;I$3,10,IF(LOG('Indicator Data'!H22)&lt;I$4,0,10-(I$3-LOG('Indicator Data'!H22))/(I$3-I$4)*10))),1)</f>
        <v>7</v>
      </c>
      <c r="J22" s="171">
        <f t="shared" si="1"/>
        <v>6.3</v>
      </c>
      <c r="K22" s="171">
        <f>ROUND(IF('Indicator Data'!I22=0,0,IF(LOG('Indicator Data'!I22)&gt;K$3,10,IF(LOG('Indicator Data'!I22)&lt;K$4,0,10-(K$3-LOG('Indicator Data'!I22))/(K$3-K$4)*10))),1)</f>
        <v>4.5</v>
      </c>
      <c r="L22" s="172">
        <f>ROUND(IF('Indicator Data'!J22=0,0,IF(LOG('Indicator Data'!J22)&gt;L$3,10,IF(LOG('Indicator Data'!J22)&lt;L$4,0,10-(L$3-LOG('Indicator Data'!J22))/(L$3-L$4)*10))),1)</f>
        <v>0</v>
      </c>
      <c r="M22" s="173">
        <f>'Indicator Data'!C22/HLOOKUP('Indicator Data'!$C$3,'Population Data'!$C$3:$M$194,ROW()-4,FALSE)</f>
        <v>9.4179559434221514E-4</v>
      </c>
      <c r="N22" s="173">
        <f>'Indicator Data'!D22/HLOOKUP('Indicator Data'!$D$3,'Population Data'!$C$3:$M$194,ROW()-4,FALSE)</f>
        <v>1.3937298120496406E-8</v>
      </c>
      <c r="O22" s="245">
        <f>'Indicator Data'!E22/HLOOKUP('Indicator Data'!$E$3,'Population Data'!$C$3:$M$194,ROW()-4,FALSE)</f>
        <v>8.6012780540463082E-4</v>
      </c>
      <c r="P22" s="173">
        <f>'Indicator Data'!F22/HLOOKUP('Indicator Data'!$F$3,'Population Data'!$C$3:$M$194,ROW()-4,FALSE)</f>
        <v>9.8114513150604029E-7</v>
      </c>
      <c r="Q22" s="173">
        <f>'Indicator Data'!G22/HLOOKUP('Indicator Data'!$G$3,'Population Data'!$C$3:$M$194,ROW()-4,FALSE)</f>
        <v>3.2926128846398471E-2</v>
      </c>
      <c r="R22" s="173">
        <f>'Indicator Data'!H22/HLOOKUP('Indicator Data'!$H$3,'Population Data'!$C$3:$M$194,ROW()-4,FALSE)</f>
        <v>5.9886490125397214E-3</v>
      </c>
      <c r="S22" s="173">
        <f>'Indicator Data'!I22/HLOOKUP('Indicator Data'!$I$3,'Population Data'!$C$3:$M$194,ROW()-4,FALSE)</f>
        <v>4.3483453020147318E-3</v>
      </c>
      <c r="T22" s="173">
        <f>'Indicator Data'!J22/HLOOKUP('Indicator Date'!$J20,'Population Data'!$C$3:$M$194,ROW()-4,FALSE)</f>
        <v>0</v>
      </c>
      <c r="U22" s="171">
        <f t="shared" si="2"/>
        <v>4.7</v>
      </c>
      <c r="V22" s="171">
        <f t="shared" si="3"/>
        <v>0</v>
      </c>
      <c r="W22" s="172">
        <f t="shared" si="4"/>
        <v>2.7</v>
      </c>
      <c r="X22" s="172">
        <f t="shared" si="33"/>
        <v>3.4</v>
      </c>
      <c r="Y22" s="172">
        <f t="shared" si="34"/>
        <v>4.5999999999999996</v>
      </c>
      <c r="Z22" s="171">
        <f t="shared" si="5"/>
        <v>3.7</v>
      </c>
      <c r="AA22" s="171">
        <f t="shared" si="5"/>
        <v>3</v>
      </c>
      <c r="AB22" s="171">
        <f t="shared" si="6"/>
        <v>3.4</v>
      </c>
      <c r="AC22" s="172">
        <f t="shared" si="35"/>
        <v>7.1</v>
      </c>
      <c r="AD22" s="172">
        <f t="shared" si="36"/>
        <v>0</v>
      </c>
      <c r="AE22" s="171">
        <f>ROUND(IF('Indicator Data'!K22=0,0,IF('Indicator Data'!K22&gt;AE$3,10,IF('Indicator Data'!K22&lt;AE$4,0,10-(AE$3-'Indicator Data'!K22)/(AE$3-AE$4)*10))),1)</f>
        <v>0</v>
      </c>
      <c r="AF22" s="174">
        <f t="shared" si="7"/>
        <v>3.6</v>
      </c>
      <c r="AG22" s="174">
        <f t="shared" si="8"/>
        <v>0</v>
      </c>
      <c r="AH22" s="172">
        <f t="shared" si="9"/>
        <v>4.5999999999999996</v>
      </c>
      <c r="AI22" s="172">
        <f t="shared" si="10"/>
        <v>5</v>
      </c>
      <c r="AJ22" s="174">
        <f t="shared" si="11"/>
        <v>4.8</v>
      </c>
      <c r="AK22" s="172">
        <f t="shared" si="12"/>
        <v>0</v>
      </c>
      <c r="AL22" s="175">
        <f t="shared" si="13"/>
        <v>2</v>
      </c>
      <c r="AM22" s="175">
        <f t="shared" si="14"/>
        <v>2.2000000000000002</v>
      </c>
      <c r="AN22" s="175">
        <f t="shared" si="15"/>
        <v>3</v>
      </c>
      <c r="AO22" s="175">
        <f t="shared" si="16"/>
        <v>5</v>
      </c>
      <c r="AP22" s="175">
        <f t="shared" si="17"/>
        <v>6</v>
      </c>
      <c r="AQ22" s="174">
        <f t="shared" si="18"/>
        <v>0</v>
      </c>
      <c r="AR22" s="174">
        <f>IF('Indicator Data'!L22="No data","x",IF('Indicator Data'!BW22&lt;1000,"x",ROUND((IF('Indicator Data'!L22&gt;AR$3,10,IF('Indicator Data'!L22&lt;AR$4,0,10-(AR$3-'Indicator Data'!L22)/(AR$3-AR$4)*10))),1)))</f>
        <v>4.2</v>
      </c>
      <c r="AS22" s="175">
        <f t="shared" si="19"/>
        <v>2.1</v>
      </c>
      <c r="AT22" s="176" t="str">
        <f>IF('Indicator Data'!M22="No data","x",ROUND(IF('Indicator Data'!M22=0,0,IF(LOG('Indicator Data'!M22)&gt;AT$3,10,IF(LOG('Indicator Data'!M22)&lt;AT$4,0,10-(AT$3-LOG('Indicator Data'!M22))/(AT$3-AT$4)*10))),1))</f>
        <v>x</v>
      </c>
      <c r="AU22" s="246" t="str">
        <f>IF(AT22="x","x",'Indicator Data'!M22/HLOOKUP('Indicator Data'!$M$3,'Population Data'!$C$3:$M$194,ROW()-4,FALSE))</f>
        <v>x</v>
      </c>
      <c r="AV22" s="176" t="str">
        <f t="shared" si="20"/>
        <v>x</v>
      </c>
      <c r="AW22" s="172" t="str">
        <f t="shared" si="37"/>
        <v>x</v>
      </c>
      <c r="AX22" s="176" t="str">
        <f>IF('Indicator Data'!N22="No data","x",ROUND(IF('Indicator Data'!N22=0,0,IF(LOG('Indicator Data'!N22)&gt;AX$3,10,IF(LOG('Indicator Data'!N22)&lt;AX$4,0,10-(AX$3-LOG('Indicator Data'!N22))/(AX$3-AX$4)*10))),1))</f>
        <v>x</v>
      </c>
      <c r="AY22" s="246" t="str">
        <f>IF(AX22="x","x",'Indicator Data'!N22/HLOOKUP('Indicator Data'!$N$3,'Population Data'!$C$3:$M$194,ROW()-4,FALSE))</f>
        <v>x</v>
      </c>
      <c r="AZ22" s="176" t="str">
        <f t="shared" si="21"/>
        <v>x</v>
      </c>
      <c r="BA22" s="172" t="str">
        <f t="shared" si="38"/>
        <v>x</v>
      </c>
      <c r="BB22" s="176" t="str">
        <f>IF('Indicator Data'!O22="No data","x",ROUND(IF('Indicator Data'!O22=0,0,IF(LOG('Indicator Data'!O22)&gt;BB$3,10,IF(LOG('Indicator Data'!O22)&lt;BB$4,0,10-(BB$3-LOG('Indicator Data'!O22))/(BB$3-BB$4)*10))),1))</f>
        <v>x</v>
      </c>
      <c r="BC22" s="246" t="str">
        <f>IF(BB22="x","x",'Indicator Data'!O22/HLOOKUP('Indicator Data'!$O$3,'Population Data'!$C$3:$M$194,ROW()-4,FALSE))</f>
        <v>x</v>
      </c>
      <c r="BD22" s="176" t="str">
        <f t="shared" si="22"/>
        <v>x</v>
      </c>
      <c r="BE22" s="172" t="str">
        <f t="shared" si="39"/>
        <v>x</v>
      </c>
      <c r="BF22" s="176" t="str">
        <f>IF('Indicator Data'!P22="No data","x",ROUND(IF('Indicator Data'!P22=0,0,IF(LOG('Indicator Data'!P22)&gt;BF$3,10,IF(LOG('Indicator Data'!P22)&lt;BF$4,0,10-(BF$3-LOG('Indicator Data'!P22))/(BF$3-BF$4)*10))),1))</f>
        <v>x</v>
      </c>
      <c r="BG22" s="246" t="str">
        <f>IF(BF22="x","x",'Indicator Data'!P22/HLOOKUP('Indicator Data'!$P$3,'Population Data'!$C$3:$M$194,ROW()-4,FALSE))</f>
        <v>x</v>
      </c>
      <c r="BH22" s="176" t="str">
        <f t="shared" si="40"/>
        <v>x</v>
      </c>
      <c r="BI22" s="172" t="str">
        <f t="shared" si="41"/>
        <v>x</v>
      </c>
      <c r="BJ22" s="174" t="str">
        <f t="shared" si="42"/>
        <v>x</v>
      </c>
      <c r="BK22" s="176">
        <f>ROUND(IF('Indicator Data'!Q22=0,0,IF(LOG('Indicator Data'!Q22)&gt;BK$3,10,IF(LOG('Indicator Data'!Q22)&lt;BK$4,0,10-(BK$3-LOG('Indicator Data'!Q22))/(BK$3-BK$4)*10))),1)</f>
        <v>0</v>
      </c>
      <c r="BL22" s="224">
        <f>IF(BK22="x","x",'Indicator Data'!Q22/HLOOKUP('Indicator Data'!$Q$3,'Population Data'!$C$3:$M$194,ROW()-4,FALSE))</f>
        <v>0</v>
      </c>
      <c r="BM22" s="176">
        <f t="shared" si="23"/>
        <v>0</v>
      </c>
      <c r="BN22" s="172">
        <f t="shared" si="24"/>
        <v>0</v>
      </c>
      <c r="BO22" s="176">
        <f>ROUND(IF('Indicator Data'!S22=0,0,IF(LOG('Indicator Data'!S22)&gt;BO$3,10,IF(LOG('Indicator Data'!S22)&lt;BO$4,0,10-(BO$3-LOG('Indicator Data'!S22))/(BO$3-BO$4)*10))),1)</f>
        <v>6.4</v>
      </c>
      <c r="BP22" s="246">
        <f>IF(BO22="x","x",'Indicator Data'!S22/HLOOKUP('Indicator Data'!$S$3,'Population Data'!$C$3:$M$194,ROW()-4,FALSE))</f>
        <v>0.69514899581429279</v>
      </c>
      <c r="BQ22" s="176">
        <f t="shared" si="25"/>
        <v>7.7</v>
      </c>
      <c r="BR22" s="172">
        <f t="shared" si="43"/>
        <v>7.1</v>
      </c>
      <c r="BS22" s="176">
        <f>ROUND(IF('Indicator Data'!T22=0,0,IF(LOG('Indicator Data'!T22)&gt;BS$3,10,IF(LOG('Indicator Data'!T22)&lt;BS$4,0,10-(BS$3-LOG('Indicator Data'!T22))/(BS$3-BS$4)*10))),1)</f>
        <v>6.4</v>
      </c>
      <c r="BT22" s="173">
        <f>IF('Indicator Data'!T22/HLOOKUP('Indicator Data'!$T$3,'Population Data'!$C$3:$M$194,ROW()-4,FALSE)&gt;1,1,'Indicator Data'!T22/HLOOKUP('Indicator Data'!$T$3,'Population Data'!$C$3:$M$194,ROW()-4,FALSE))</f>
        <v>0.73550970404842364</v>
      </c>
      <c r="BU22" s="176">
        <f t="shared" si="26"/>
        <v>7.4</v>
      </c>
      <c r="BV22" s="172">
        <f t="shared" si="44"/>
        <v>6.9</v>
      </c>
      <c r="BW22" s="176">
        <f>ROUND(IF('Indicator Data'!U22=0,0,IF(LOG('Indicator Data'!U22)&gt;BW$3,10,IF(LOG('Indicator Data'!U22)&lt;BW$4,0,10-(BW$3-LOG('Indicator Data'!U22))/(BW$3-BW$4)*10))),1)</f>
        <v>6.5</v>
      </c>
      <c r="BX22" s="246">
        <f>IF(BW22="x","x",'Indicator Data'!U22/HLOOKUP('Indicator Data'!$U$3,'Population Data'!$C$3:$M$194,ROW()-4,FALSE))</f>
        <v>0.8269681703851619</v>
      </c>
      <c r="BY22" s="176">
        <f t="shared" si="27"/>
        <v>8.3000000000000007</v>
      </c>
      <c r="BZ22" s="172">
        <f t="shared" si="45"/>
        <v>7.5</v>
      </c>
      <c r="CA22" s="174">
        <f t="shared" si="28"/>
        <v>6</v>
      </c>
      <c r="CB22" s="176">
        <f>IF('Indicator Data'!BN22="No data","x",ROUND(IF('Indicator Data'!BN22&gt;CB$3,0,IF('Indicator Data'!BN22&lt;CB$4,10,(CB$3-'Indicator Data'!BN22)/(CB$3-CB$4)*10)),1))</f>
        <v>1.3</v>
      </c>
      <c r="CC22" s="176">
        <f>IF('Indicator Data'!BO22="No data","x",ROUND(IF('Indicator Data'!BO22&gt;CC$3,0,IF('Indicator Data'!BO22&lt;CC$4,10,(CC$3-'Indicator Data'!BO22)/(CC$3-CC$4)*10)),1))</f>
        <v>0.3</v>
      </c>
      <c r="CD22" s="176">
        <f>IF('Indicator Data'!AA22="No data","x",ROUND(IF('Indicator Data'!AA22&gt;CD$3,0,IF('Indicator Data'!AA22&lt;CD$4,10,(CD$3-'Indicator Data'!AA22)/(CD$3-CD$4)*10)),1))</f>
        <v>1</v>
      </c>
      <c r="CE22" s="172">
        <f t="shared" si="29"/>
        <v>0.9</v>
      </c>
      <c r="CF22" s="176">
        <f>IF('Indicator Data'!V22="No data","x",ROUND(IF(LOG('Indicator Data'!V22)&gt;CF$3,10,IF(LOG('Indicator Data'!V22)&lt;CF$4,0,10-(CF$3-LOG('Indicator Data'!V22))/(CF$3-CF$4)*10)),1))</f>
        <v>4.0999999999999996</v>
      </c>
      <c r="CG22" s="176">
        <f>IF('Indicator Data'!W22="No data","x",ROUND(IF('Indicator Data'!W22&gt;CG$3,10,IF('Indicator Data'!W22&lt;CG$4,0,10-(CG$3-'Indicator Data'!W22)/(CG$3-CG$4)*10)),1))</f>
        <v>3.6</v>
      </c>
      <c r="CH22" s="176">
        <f>IF('Indicator Data'!X22="No data","x",ROUND(IF('Indicator Data'!X22&gt;CH$3,10,IF('Indicator Data'!X22&lt;CH$4,0,10-(CH$3-'Indicator Data'!X22)/(CH$3-CH$4)*10)),1))</f>
        <v>4.7</v>
      </c>
      <c r="CI22" s="176">
        <f>IF('Indicator Data'!Y22="No data","x",ROUND(IF('Indicator Data'!Y22&gt;CI$3,10,IF('Indicator Data'!Y22&lt;CI$4,0,10-(CI$3-'Indicator Data'!Y22)/(CI$3-CI$4)*10)),1))</f>
        <v>4.4000000000000004</v>
      </c>
      <c r="CJ22" s="172">
        <f t="shared" si="46"/>
        <v>4.2</v>
      </c>
      <c r="CK22" s="174">
        <f t="shared" si="47"/>
        <v>3.1</v>
      </c>
      <c r="CL22" s="176">
        <f>IF('Indicator Data'!AD22="No data","x",ROUND(IF('Indicator Data'!AD22&gt;CL$3,10,IF('Indicator Data'!AD22&lt;CL$4,0,10-(CL$3-'Indicator Data'!AD22)/(CL$3-CL$4)*10)),1))</f>
        <v>1.7</v>
      </c>
      <c r="CM22" s="176">
        <f>IF('Indicator Data'!AE22="No data","x",ROUND(IF('Indicator Data'!AE22&gt;CM$3,10,IF('Indicator Data'!AE22&lt;CM$4,0,10-(CM$3-'Indicator Data'!AE22)/(CM$3-CM$4)*10)),1))</f>
        <v>2.2999999999999998</v>
      </c>
      <c r="CN22" s="172">
        <f t="shared" si="48"/>
        <v>3.5</v>
      </c>
      <c r="CO22" s="176">
        <f>IF('Indicator Data'!Z22="No data","x",ROUND(IF('Indicator Data'!Z22&gt;CO$3,10,IF('Indicator Data'!Z22&lt;CO$4,0,10-(CO$3-'Indicator Data'!Z22)/(CO$3-CO$4)*10)),1))</f>
        <v>0.2</v>
      </c>
      <c r="CP22" s="172">
        <f t="shared" si="49"/>
        <v>0.7</v>
      </c>
      <c r="CQ22" s="246">
        <f>IF('Indicator Data'!AB22="No data","x",'Indicator Data'!AB22/HLOOKUP('Indicator Date'!$AB20,'Population Data'!$C$3:$M$194,ROW()-4,FALSE))</f>
        <v>6.543372087545084E-5</v>
      </c>
      <c r="CR22" s="176">
        <f t="shared" si="30"/>
        <v>9.3000000000000007</v>
      </c>
      <c r="CS22" s="176">
        <f>IF('Indicator Data'!AC22="No data","x",ROUND(IF('Indicator Data'!AC22&gt;CS$3,0,IF('Indicator Data'!AC22&lt;CS$4,10,(CS$3-'Indicator Data'!AC22)/(CS$3-CS$4)*10)),1))</f>
        <v>2</v>
      </c>
      <c r="CT22" s="172">
        <f t="shared" si="50"/>
        <v>5.7</v>
      </c>
      <c r="CU22" s="174">
        <f t="shared" si="51"/>
        <v>3.3</v>
      </c>
      <c r="CV22" s="175">
        <f t="shared" si="31"/>
        <v>4.3</v>
      </c>
      <c r="CW22" s="177">
        <f t="shared" si="32"/>
        <v>3.7</v>
      </c>
      <c r="CX22" s="175">
        <f>ROUND(IF('Indicator Data'!AF22=0,0,IF('Indicator Data'!AF22&gt;CX$3,10,IF('Indicator Data'!AF22&lt;CX$4,0,10-(CX$3-'Indicator Data'!AF22)/(CX$3-CX$4)*10))),1)</f>
        <v>0.1</v>
      </c>
      <c r="CY22" s="175">
        <f>(ROUND(IF('Indicator Data'!AG22=0,0,IF(LOG('Indicator Data'!AG22)&gt;CY$3,10,IF(LOG('Indicator Data'!AG22)&lt;CY$4,0,10-(CY$3-LOG('Indicator Data'!AG22))/(CY$3-CY$4)*10))),1))</f>
        <v>0</v>
      </c>
      <c r="CZ22" s="177">
        <f t="shared" si="52"/>
        <v>0.1</v>
      </c>
      <c r="DA22" s="11"/>
      <c r="DB22" s="22"/>
    </row>
    <row r="23" spans="1:106">
      <c r="A23" s="179" t="str">
        <f>'Indicator Data'!A23</f>
        <v>Benin</v>
      </c>
      <c r="B23" s="180" t="str">
        <f>'Indicator Data'!B23</f>
        <v>BEN</v>
      </c>
      <c r="C23" s="178">
        <f>ROUND(IF('Indicator Data'!C23=0,0.1,IF(LOG('Indicator Data'!C23)&gt;C$3,10,IF(LOG('Indicator Data'!C23)&lt;C$4,0,10-(C$3-LOG('Indicator Data'!C23))/(C$3-C$4)*10))),1)</f>
        <v>0.1</v>
      </c>
      <c r="D23" s="171">
        <f>ROUND(IF('Indicator Data'!D23=0,0.1,IF(LOG('Indicator Data'!D23)&gt;D$3,10,IF(LOG('Indicator Data'!D23)&lt;D$4,0,10-(D$3-LOG('Indicator Data'!D23))/(D$3-D$4)*10))),1)</f>
        <v>0.1</v>
      </c>
      <c r="E23" s="172">
        <f t="shared" si="0"/>
        <v>0.1</v>
      </c>
      <c r="F23" s="172">
        <f>(ROUND(IF('Indicator Data'!E23=0,0,IF(LOG('Indicator Data'!E23)&gt;F$3,10,IF(LOG('Indicator Data'!E23)&lt;F$4,0,10-(F$3-LOG('Indicator Data'!E23))/(F$3-F$4)*10))),1))</f>
        <v>6.4</v>
      </c>
      <c r="G23" s="172">
        <f>ROUND(IF('Indicator Data'!F23=0,0,IF(LOG('Indicator Data'!F23)&gt;G$3,10,IF(LOG('Indicator Data'!F23)&lt;G$4,0,10-(G$3-LOG('Indicator Data'!F23))/(G$3-G$4)*10))),1)</f>
        <v>0</v>
      </c>
      <c r="H23" s="171">
        <f>ROUND(IF('Indicator Data'!G23=0,0,IF(LOG('Indicator Data'!G23)&gt;H$3,10,IF(LOG('Indicator Data'!G23)&lt;H$4,0,10-(H$3-LOG('Indicator Data'!G23))/(H$3-H$4)*10))),1)</f>
        <v>0</v>
      </c>
      <c r="I23" s="171">
        <f>ROUND(IF('Indicator Data'!H23=0,0,IF(LOG('Indicator Data'!H23)&gt;I$3,10,IF(LOG('Indicator Data'!H23)&lt;I$4,0,10-(I$3-LOG('Indicator Data'!H23))/(I$3-I$4)*10))),1)</f>
        <v>0</v>
      </c>
      <c r="J23" s="171">
        <f t="shared" si="1"/>
        <v>0</v>
      </c>
      <c r="K23" s="171">
        <f>ROUND(IF('Indicator Data'!I23=0,0,IF(LOG('Indicator Data'!I23)&gt;K$3,10,IF(LOG('Indicator Data'!I23)&lt;K$4,0,10-(K$3-LOG('Indicator Data'!I23))/(K$3-K$4)*10))),1)</f>
        <v>2.9</v>
      </c>
      <c r="L23" s="172">
        <f>ROUND(IF('Indicator Data'!J23=0,0,IF(LOG('Indicator Data'!J23)&gt;L$3,10,IF(LOG('Indicator Data'!J23)&lt;L$4,0,10-(L$3-LOG('Indicator Data'!J23))/(L$3-L$4)*10))),1)</f>
        <v>0</v>
      </c>
      <c r="M23" s="173">
        <f>'Indicator Data'!C23/HLOOKUP('Indicator Data'!$C$3,'Population Data'!$C$3:$M$194,ROW()-4,FALSE)</f>
        <v>0</v>
      </c>
      <c r="N23" s="173">
        <f>'Indicator Data'!D23/HLOOKUP('Indicator Data'!$D$3,'Population Data'!$C$3:$M$194,ROW()-4,FALSE)</f>
        <v>0</v>
      </c>
      <c r="O23" s="245">
        <f>'Indicator Data'!E23/HLOOKUP('Indicator Data'!$E$3,'Population Data'!$C$3:$M$194,ROW()-4,FALSE)</f>
        <v>6.6407197704670832E-3</v>
      </c>
      <c r="P23" s="173">
        <f>'Indicator Data'!F23/HLOOKUP('Indicator Data'!$F$3,'Population Data'!$C$3:$M$194,ROW()-4,FALSE)</f>
        <v>0</v>
      </c>
      <c r="Q23" s="173">
        <f>'Indicator Data'!G23/HLOOKUP('Indicator Data'!$G$3,'Population Data'!$C$3:$M$194,ROW()-4,FALSE)</f>
        <v>0</v>
      </c>
      <c r="R23" s="173">
        <f>'Indicator Data'!H23/HLOOKUP('Indicator Data'!$H$3,'Population Data'!$C$3:$M$194,ROW()-4,FALSE)</f>
        <v>0</v>
      </c>
      <c r="S23" s="173">
        <f>'Indicator Data'!I23/HLOOKUP('Indicator Data'!$I$3,'Population Data'!$C$3:$M$194,ROW()-4,FALSE)</f>
        <v>2.5464428385552423E-5</v>
      </c>
      <c r="T23" s="173">
        <f>'Indicator Data'!J23/HLOOKUP('Indicator Date'!$J21,'Population Data'!$C$3:$M$194,ROW()-4,FALSE)</f>
        <v>0</v>
      </c>
      <c r="U23" s="171">
        <f t="shared" si="2"/>
        <v>0</v>
      </c>
      <c r="V23" s="171">
        <f t="shared" si="3"/>
        <v>0</v>
      </c>
      <c r="W23" s="172">
        <f t="shared" si="4"/>
        <v>0</v>
      </c>
      <c r="X23" s="172">
        <f t="shared" si="33"/>
        <v>6.8</v>
      </c>
      <c r="Y23" s="172">
        <f t="shared" si="34"/>
        <v>0</v>
      </c>
      <c r="Z23" s="171">
        <f t="shared" si="5"/>
        <v>0</v>
      </c>
      <c r="AA23" s="171">
        <f t="shared" si="5"/>
        <v>0</v>
      </c>
      <c r="AB23" s="171">
        <f t="shared" si="6"/>
        <v>0</v>
      </c>
      <c r="AC23" s="172">
        <f t="shared" si="35"/>
        <v>0.7</v>
      </c>
      <c r="AD23" s="172">
        <f t="shared" si="36"/>
        <v>0</v>
      </c>
      <c r="AE23" s="171">
        <f>ROUND(IF('Indicator Data'!K23=0,0,IF('Indicator Data'!K23&gt;AE$3,10,IF('Indicator Data'!K23&lt;AE$4,0,10-(AE$3-'Indicator Data'!K23)/(AE$3-AE$4)*10))),1)</f>
        <v>0</v>
      </c>
      <c r="AF23" s="174">
        <f t="shared" si="7"/>
        <v>0.1</v>
      </c>
      <c r="AG23" s="174">
        <f t="shared" si="8"/>
        <v>0.1</v>
      </c>
      <c r="AH23" s="172">
        <f t="shared" si="9"/>
        <v>0</v>
      </c>
      <c r="AI23" s="172">
        <f t="shared" si="10"/>
        <v>0</v>
      </c>
      <c r="AJ23" s="174">
        <f t="shared" si="11"/>
        <v>0</v>
      </c>
      <c r="AK23" s="172">
        <f t="shared" si="12"/>
        <v>0</v>
      </c>
      <c r="AL23" s="175">
        <f t="shared" si="13"/>
        <v>0.1</v>
      </c>
      <c r="AM23" s="175">
        <f t="shared" si="14"/>
        <v>6.6</v>
      </c>
      <c r="AN23" s="175">
        <f t="shared" si="15"/>
        <v>0</v>
      </c>
      <c r="AO23" s="175">
        <f t="shared" si="16"/>
        <v>0</v>
      </c>
      <c r="AP23" s="175">
        <f t="shared" si="17"/>
        <v>1.9</v>
      </c>
      <c r="AQ23" s="174">
        <f t="shared" si="18"/>
        <v>0</v>
      </c>
      <c r="AR23" s="174">
        <f>IF('Indicator Data'!L23="No data","x",IF('Indicator Data'!BW23&lt;1000,"x",ROUND((IF('Indicator Data'!L23&gt;AR$3,10,IF('Indicator Data'!L23&lt;AR$4,0,10-(AR$3-'Indicator Data'!L23)/(AR$3-AR$4)*10))),1)))</f>
        <v>1.7</v>
      </c>
      <c r="AS23" s="175">
        <f t="shared" si="19"/>
        <v>0.9</v>
      </c>
      <c r="AT23" s="176">
        <f>IF('Indicator Data'!M23="No data","x",ROUND(IF('Indicator Data'!M23=0,0,IF(LOG('Indicator Data'!M23)&gt;AT$3,10,IF(LOG('Indicator Data'!M23)&lt;AT$4,0,10-(AT$3-LOG('Indicator Data'!M23))/(AT$3-AT$4)*10))),1))</f>
        <v>8.1</v>
      </c>
      <c r="AU23" s="246">
        <f>IF(AT23="x","x",'Indicator Data'!M23/HLOOKUP('Indicator Data'!$M$3,'Population Data'!$C$3:$M$194,ROW()-4,FALSE))</f>
        <v>0.35457165986083028</v>
      </c>
      <c r="AV23" s="176">
        <f t="shared" si="20"/>
        <v>3.9</v>
      </c>
      <c r="AW23" s="172">
        <f t="shared" si="37"/>
        <v>6.5</v>
      </c>
      <c r="AX23" s="176">
        <f>IF('Indicator Data'!N23="No data","x",ROUND(IF('Indicator Data'!N23=0,0,IF(LOG('Indicator Data'!N23)&gt;AX$3,10,IF(LOG('Indicator Data'!N23)&lt;AX$4,0,10-(AX$3-LOG('Indicator Data'!N23))/(AX$3-AX$4)*10))),1))</f>
        <v>4.8</v>
      </c>
      <c r="AY23" s="246">
        <f>IF(AX23="x","x",'Indicator Data'!N23/HLOOKUP('Indicator Data'!$N$3,'Population Data'!$C$3:$M$194,ROW()-4,FALSE))</f>
        <v>5.2452311623033606E-4</v>
      </c>
      <c r="AZ23" s="176">
        <f t="shared" si="21"/>
        <v>0.1</v>
      </c>
      <c r="BA23" s="172">
        <f t="shared" si="38"/>
        <v>2.8</v>
      </c>
      <c r="BB23" s="176">
        <f>IF('Indicator Data'!O23="No data","x",ROUND(IF('Indicator Data'!O23=0,0,IF(LOG('Indicator Data'!O23)&gt;BB$3,10,IF(LOG('Indicator Data'!O23)&lt;BB$4,0,10-(BB$3-LOG('Indicator Data'!O23))/(BB$3-BB$4)*10))),1))</f>
        <v>9.6</v>
      </c>
      <c r="BC23" s="246">
        <f>IF(BB23="x","x",'Indicator Data'!O23/HLOOKUP('Indicator Data'!$O$3,'Population Data'!$C$3:$M$194,ROW()-4,FALSE))</f>
        <v>0.39254387335519308</v>
      </c>
      <c r="BD23" s="176">
        <f t="shared" si="22"/>
        <v>10</v>
      </c>
      <c r="BE23" s="172">
        <f t="shared" si="39"/>
        <v>9.8000000000000007</v>
      </c>
      <c r="BF23" s="176">
        <f>IF('Indicator Data'!P23="No data","x",ROUND(IF('Indicator Data'!P23=0,0,IF(LOG('Indicator Data'!P23)&gt;BF$3,10,IF(LOG('Indicator Data'!P23)&lt;BF$4,0,10-(BF$3-LOG('Indicator Data'!P23))/(BF$3-BF$4)*10))),1))</f>
        <v>0</v>
      </c>
      <c r="BG23" s="246">
        <f>IF(BF23="x","x",'Indicator Data'!P23/HLOOKUP('Indicator Data'!$P$3,'Population Data'!$C$3:$M$194,ROW()-4,FALSE))</f>
        <v>0</v>
      </c>
      <c r="BH23" s="176">
        <f t="shared" si="40"/>
        <v>0</v>
      </c>
      <c r="BI23" s="172">
        <f t="shared" si="41"/>
        <v>0</v>
      </c>
      <c r="BJ23" s="174">
        <f t="shared" si="42"/>
        <v>6.3</v>
      </c>
      <c r="BK23" s="176">
        <f>ROUND(IF('Indicator Data'!Q23=0,0,IF(LOG('Indicator Data'!Q23)&gt;BK$3,10,IF(LOG('Indicator Data'!Q23)&lt;BK$4,0,10-(BK$3-LOG('Indicator Data'!Q23))/(BK$3-BK$4)*10))),1)</f>
        <v>8.8000000000000007</v>
      </c>
      <c r="BL23" s="224">
        <f>IF(BK23="x","x",'Indicator Data'!Q23/HLOOKUP('Indicator Data'!$Q$3,'Population Data'!$C$3:$M$194,ROW()-4,FALSE))</f>
        <v>1</v>
      </c>
      <c r="BM23" s="176">
        <f t="shared" si="23"/>
        <v>10</v>
      </c>
      <c r="BN23" s="172">
        <f t="shared" si="24"/>
        <v>9.5</v>
      </c>
      <c r="BO23" s="176">
        <f>ROUND(IF('Indicator Data'!S23=0,0,IF(LOG('Indicator Data'!S23)&gt;BO$3,10,IF(LOG('Indicator Data'!S23)&lt;BO$4,0,10-(BO$3-LOG('Indicator Data'!S23))/(BO$3-BO$4)*10))),1)</f>
        <v>8.5</v>
      </c>
      <c r="BP23" s="246">
        <f>IF(BO23="x","x",'Indicator Data'!S23/HLOOKUP('Indicator Data'!$S$3,'Population Data'!$C$3:$M$194,ROW()-4,FALSE))</f>
        <v>0.63252148142424269</v>
      </c>
      <c r="BQ23" s="176">
        <f t="shared" si="25"/>
        <v>7</v>
      </c>
      <c r="BR23" s="172">
        <f t="shared" si="43"/>
        <v>7.8</v>
      </c>
      <c r="BS23" s="176">
        <f>ROUND(IF('Indicator Data'!T23=0,0,IF(LOG('Indicator Data'!T23)&gt;BS$3,10,IF(LOG('Indicator Data'!T23)&lt;BS$4,0,10-(BS$3-LOG('Indicator Data'!T23))/(BS$3-BS$4)*10))),1)</f>
        <v>8.6999999999999993</v>
      </c>
      <c r="BT23" s="173">
        <f>IF('Indicator Data'!T23/HLOOKUP('Indicator Data'!$T$3,'Population Data'!$C$3:$M$194,ROW()-4,FALSE)&gt;1,1,'Indicator Data'!T23/HLOOKUP('Indicator Data'!$T$3,'Population Data'!$C$3:$M$194,ROW()-4,FALSE))</f>
        <v>0.92783467300451306</v>
      </c>
      <c r="BU23" s="176">
        <f t="shared" si="26"/>
        <v>9.3000000000000007</v>
      </c>
      <c r="BV23" s="172">
        <f t="shared" si="44"/>
        <v>9</v>
      </c>
      <c r="BW23" s="176">
        <f>ROUND(IF('Indicator Data'!U23=0,0,IF(LOG('Indicator Data'!U23)&gt;BW$3,10,IF(LOG('Indicator Data'!U23)&lt;BW$4,0,10-(BW$3-LOG('Indicator Data'!U23))/(BW$3-BW$4)*10))),1)</f>
        <v>8.8000000000000007</v>
      </c>
      <c r="BX23" s="246">
        <f>IF(BW23="x","x",'Indicator Data'!U23/HLOOKUP('Indicator Data'!$U$3,'Population Data'!$C$3:$M$194,ROW()-4,FALSE))</f>
        <v>0.99539256617437755</v>
      </c>
      <c r="BY23" s="176">
        <f t="shared" si="27"/>
        <v>10</v>
      </c>
      <c r="BZ23" s="172">
        <f t="shared" si="45"/>
        <v>9.5</v>
      </c>
      <c r="CA23" s="174">
        <f t="shared" si="28"/>
        <v>9</v>
      </c>
      <c r="CB23" s="176">
        <f>IF('Indicator Data'!BN23="No data","x",ROUND(IF('Indicator Data'!BN23&gt;CB$3,0,IF('Indicator Data'!BN23&lt;CB$4,10,(CB$3-'Indicator Data'!BN23)/(CB$3-CB$4)*10)),1))</f>
        <v>8.9</v>
      </c>
      <c r="CC23" s="176">
        <f>IF('Indicator Data'!BO23="No data","x",ROUND(IF('Indicator Data'!BO23&gt;CC$3,0,IF('Indicator Data'!BO23&lt;CC$4,10,(CC$3-'Indicator Data'!BO23)/(CC$3-CC$4)*10)),1))</f>
        <v>5.4</v>
      </c>
      <c r="CD23" s="176">
        <f>IF('Indicator Data'!AA23="No data","x",ROUND(IF('Indicator Data'!AA23&gt;CD$3,0,IF('Indicator Data'!AA23&lt;CD$4,10,(CD$3-'Indicator Data'!AA23)/(CD$3-CD$4)*10)),1))</f>
        <v>8.8000000000000007</v>
      </c>
      <c r="CE23" s="172">
        <f t="shared" si="29"/>
        <v>7.7</v>
      </c>
      <c r="CF23" s="176">
        <f>IF('Indicator Data'!V23="No data","x",ROUND(IF(LOG('Indicator Data'!V23)&gt;CF$3,10,IF(LOG('Indicator Data'!V23)&lt;CF$4,0,10-(CF$3-LOG('Indicator Data'!V23))/(CF$3-CF$4)*10)),1))</f>
        <v>6.9</v>
      </c>
      <c r="CG23" s="176">
        <f>IF('Indicator Data'!W23="No data","x",ROUND(IF('Indicator Data'!W23&gt;CG$3,10,IF('Indicator Data'!W23&lt;CG$4,0,10-(CG$3-'Indicator Data'!W23)/(CG$3-CG$4)*10)),1))</f>
        <v>7.6</v>
      </c>
      <c r="CH23" s="176">
        <f>IF('Indicator Data'!X23="No data","x",ROUND(IF('Indicator Data'!X23&gt;CH$3,10,IF('Indicator Data'!X23&lt;CH$4,0,10-(CH$3-'Indicator Data'!X23)/(CH$3-CH$4)*10)),1))</f>
        <v>5</v>
      </c>
      <c r="CI23" s="176">
        <f>IF('Indicator Data'!Y23="No data","x",ROUND(IF('Indicator Data'!Y23&gt;CI$3,10,IF('Indicator Data'!Y23&lt;CI$4,0,10-(CI$3-'Indicator Data'!Y23)/(CI$3-CI$4)*10)),1))</f>
        <v>8</v>
      </c>
      <c r="CJ23" s="172">
        <f t="shared" si="46"/>
        <v>6.9</v>
      </c>
      <c r="CK23" s="174">
        <f t="shared" si="47"/>
        <v>7.2</v>
      </c>
      <c r="CL23" s="176">
        <f>IF('Indicator Data'!AD23="No data","x",ROUND(IF('Indicator Data'!AD23&gt;CL$3,10,IF('Indicator Data'!AD23&lt;CL$4,0,10-(CL$3-'Indicator Data'!AD23)/(CL$3-CL$4)*10)),1))</f>
        <v>7.1</v>
      </c>
      <c r="CM23" s="176">
        <f>IF('Indicator Data'!AE23="No data","x",ROUND(IF('Indicator Data'!AE23&gt;CM$3,10,IF('Indicator Data'!AE23&lt;CM$4,0,10-(CM$3-'Indicator Data'!AE23)/(CM$3-CM$4)*10)),1))</f>
        <v>6.8</v>
      </c>
      <c r="CN23" s="172">
        <f t="shared" si="48"/>
        <v>6.9</v>
      </c>
      <c r="CO23" s="176">
        <f>IF('Indicator Data'!Z23="No data","x",ROUND(IF('Indicator Data'!Z23&gt;CO$3,10,IF('Indicator Data'!Z23&lt;CO$4,0,10-(CO$3-'Indicator Data'!Z23)/(CO$3-CO$4)*10)),1))</f>
        <v>10</v>
      </c>
      <c r="CP23" s="172">
        <f t="shared" si="49"/>
        <v>8.3000000000000007</v>
      </c>
      <c r="CQ23" s="246">
        <f>IF('Indicator Data'!AB23="No data","x",'Indicator Data'!AB23/HLOOKUP('Indicator Date'!$AB21,'Population Data'!$C$3:$M$194,ROW()-4,FALSE))</f>
        <v>5.3263284855648545E-5</v>
      </c>
      <c r="CR23" s="176">
        <f t="shared" si="30"/>
        <v>9.5</v>
      </c>
      <c r="CS23" s="176">
        <f>IF('Indicator Data'!AC23="No data","x",ROUND(IF('Indicator Data'!AC23&gt;CS$3,0,IF('Indicator Data'!AC23&lt;CS$4,10,(CS$3-'Indicator Data'!AC23)/(CS$3-CS$4)*10)),1))</f>
        <v>6</v>
      </c>
      <c r="CT23" s="172">
        <f t="shared" si="50"/>
        <v>7.8</v>
      </c>
      <c r="CU23" s="174">
        <f t="shared" si="51"/>
        <v>7.7</v>
      </c>
      <c r="CV23" s="175">
        <f t="shared" si="31"/>
        <v>7.7</v>
      </c>
      <c r="CW23" s="177">
        <f t="shared" si="32"/>
        <v>3.2</v>
      </c>
      <c r="CX23" s="175">
        <f>ROUND(IF('Indicator Data'!AF23=0,0,IF('Indicator Data'!AF23&gt;CX$3,10,IF('Indicator Data'!AF23&lt;CX$4,0,10-(CX$3-'Indicator Data'!AF23)/(CX$3-CX$4)*10))),1)</f>
        <v>4.5999999999999996</v>
      </c>
      <c r="CY23" s="175">
        <f>(ROUND(IF('Indicator Data'!AG23=0,0,IF(LOG('Indicator Data'!AG23)&gt;CY$3,10,IF(LOG('Indicator Data'!AG23)&lt;CY$4,0,10-(CY$3-LOG('Indicator Data'!AG23))/(CY$3-CY$4)*10))),1))</f>
        <v>4.8</v>
      </c>
      <c r="CZ23" s="177">
        <f t="shared" si="52"/>
        <v>4.7</v>
      </c>
      <c r="DA23" s="11"/>
      <c r="DB23" s="22"/>
    </row>
    <row r="24" spans="1:106">
      <c r="A24" s="179" t="str">
        <f>'Indicator Data'!A24</f>
        <v>Bhutan</v>
      </c>
      <c r="B24" s="180" t="str">
        <f>'Indicator Data'!B24</f>
        <v>BTN</v>
      </c>
      <c r="C24" s="178">
        <f>ROUND(IF('Indicator Data'!C24=0,0.1,IF(LOG('Indicator Data'!C24)&gt;C$3,10,IF(LOG('Indicator Data'!C24)&lt;C$4,0,10-(C$3-LOG('Indicator Data'!C24))/(C$3-C$4)*10))),1)</f>
        <v>4.4000000000000004</v>
      </c>
      <c r="D24" s="171">
        <f>ROUND(IF('Indicator Data'!D24=0,0.1,IF(LOG('Indicator Data'!D24)&gt;D$3,10,IF(LOG('Indicator Data'!D24)&lt;D$4,0,10-(D$3-LOG('Indicator Data'!D24))/(D$3-D$4)*10))),1)</f>
        <v>4.8</v>
      </c>
      <c r="E24" s="172">
        <f t="shared" si="0"/>
        <v>4.5999999999999996</v>
      </c>
      <c r="F24" s="172">
        <f>(ROUND(IF('Indicator Data'!E24=0,0,IF(LOG('Indicator Data'!E24)&gt;F$3,10,IF(LOG('Indicator Data'!E24)&lt;F$4,0,10-(F$3-LOG('Indicator Data'!E24))/(F$3-F$4)*10))),1))</f>
        <v>2.7</v>
      </c>
      <c r="G24" s="172">
        <f>ROUND(IF('Indicator Data'!F24=0,0,IF(LOG('Indicator Data'!F24)&gt;G$3,10,IF(LOG('Indicator Data'!F24)&lt;G$4,0,10-(G$3-LOG('Indicator Data'!F24))/(G$3-G$4)*10))),1)</f>
        <v>0</v>
      </c>
      <c r="H24" s="171">
        <f>ROUND(IF('Indicator Data'!G24=0,0,IF(LOG('Indicator Data'!G24)&gt;H$3,10,IF(LOG('Indicator Data'!G24)&lt;H$4,0,10-(H$3-LOG('Indicator Data'!G24))/(H$3-H$4)*10))),1)</f>
        <v>0</v>
      </c>
      <c r="I24" s="171">
        <f>ROUND(IF('Indicator Data'!H24=0,0,IF(LOG('Indicator Data'!H24)&gt;I$3,10,IF(LOG('Indicator Data'!H24)&lt;I$4,0,10-(I$3-LOG('Indicator Data'!H24))/(I$3-I$4)*10))),1)</f>
        <v>0</v>
      </c>
      <c r="J24" s="171">
        <f t="shared" si="1"/>
        <v>0</v>
      </c>
      <c r="K24" s="171">
        <f>ROUND(IF('Indicator Data'!I24=0,0,IF(LOG('Indicator Data'!I24)&gt;K$3,10,IF(LOG('Indicator Data'!I24)&lt;K$4,0,10-(K$3-LOG('Indicator Data'!I24))/(K$3-K$4)*10))),1)</f>
        <v>0</v>
      </c>
      <c r="L24" s="172">
        <f>ROUND(IF('Indicator Data'!J24=0,0,IF(LOG('Indicator Data'!J24)&gt;L$3,10,IF(LOG('Indicator Data'!J24)&lt;L$4,0,10-(L$3-LOG('Indicator Data'!J24))/(L$3-L$4)*10))),1)</f>
        <v>0</v>
      </c>
      <c r="M24" s="173">
        <f>'Indicator Data'!C24/HLOOKUP('Indicator Data'!$C$3,'Population Data'!$C$3:$M$194,ROW()-4,FALSE)</f>
        <v>2.2717021691597296E-3</v>
      </c>
      <c r="N24" s="173">
        <f>'Indicator Data'!D24/HLOOKUP('Indicator Data'!$D$3,'Population Data'!$C$3:$M$194,ROW()-4,FALSE)</f>
        <v>6.7359879274611232E-4</v>
      </c>
      <c r="O24" s="245">
        <f>'Indicator Data'!E24/HLOOKUP('Indicator Data'!$E$3,'Population Data'!$C$3:$M$194,ROW()-4,FALSE)</f>
        <v>2.82002599982947E-3</v>
      </c>
      <c r="P24" s="173">
        <f>'Indicator Data'!F24/HLOOKUP('Indicator Data'!$F$3,'Population Data'!$C$3:$M$194,ROW()-4,FALSE)</f>
        <v>0</v>
      </c>
      <c r="Q24" s="173">
        <f>'Indicator Data'!G24/HLOOKUP('Indicator Data'!$G$3,'Population Data'!$C$3:$M$194,ROW()-4,FALSE)</f>
        <v>0</v>
      </c>
      <c r="R24" s="173">
        <f>'Indicator Data'!H24/HLOOKUP('Indicator Data'!$H$3,'Population Data'!$C$3:$M$194,ROW()-4,FALSE)</f>
        <v>0</v>
      </c>
      <c r="S24" s="173">
        <f>'Indicator Data'!I24/HLOOKUP('Indicator Data'!$I$3,'Population Data'!$C$3:$M$194,ROW()-4,FALSE)</f>
        <v>0</v>
      </c>
      <c r="T24" s="173">
        <f>'Indicator Data'!J24/HLOOKUP('Indicator Date'!$J22,'Population Data'!$C$3:$M$194,ROW()-4,FALSE)</f>
        <v>0</v>
      </c>
      <c r="U24" s="171">
        <f t="shared" si="2"/>
        <v>10</v>
      </c>
      <c r="V24" s="171">
        <f t="shared" si="3"/>
        <v>3.4</v>
      </c>
      <c r="W24" s="172">
        <f t="shared" si="4"/>
        <v>8.1999999999999993</v>
      </c>
      <c r="X24" s="172">
        <f t="shared" si="33"/>
        <v>5.4</v>
      </c>
      <c r="Y24" s="172">
        <f t="shared" si="34"/>
        <v>0</v>
      </c>
      <c r="Z24" s="171">
        <f t="shared" si="5"/>
        <v>0</v>
      </c>
      <c r="AA24" s="171">
        <f t="shared" si="5"/>
        <v>0</v>
      </c>
      <c r="AB24" s="171">
        <f t="shared" si="6"/>
        <v>0</v>
      </c>
      <c r="AC24" s="172">
        <f t="shared" si="35"/>
        <v>0</v>
      </c>
      <c r="AD24" s="172">
        <f t="shared" si="36"/>
        <v>0</v>
      </c>
      <c r="AE24" s="171">
        <f>ROUND(IF('Indicator Data'!K24=0,0,IF('Indicator Data'!K24&gt;AE$3,10,IF('Indicator Data'!K24&lt;AE$4,0,10-(AE$3-'Indicator Data'!K24)/(AE$3-AE$4)*10))),1)</f>
        <v>0</v>
      </c>
      <c r="AF24" s="174">
        <f t="shared" si="7"/>
        <v>7.2</v>
      </c>
      <c r="AG24" s="174">
        <f t="shared" si="8"/>
        <v>4.0999999999999996</v>
      </c>
      <c r="AH24" s="172">
        <f t="shared" si="9"/>
        <v>0</v>
      </c>
      <c r="AI24" s="172">
        <f t="shared" si="10"/>
        <v>0</v>
      </c>
      <c r="AJ24" s="174">
        <f t="shared" si="11"/>
        <v>0</v>
      </c>
      <c r="AK24" s="172">
        <f t="shared" si="12"/>
        <v>0</v>
      </c>
      <c r="AL24" s="175">
        <f t="shared" si="13"/>
        <v>6.8</v>
      </c>
      <c r="AM24" s="175">
        <f t="shared" si="14"/>
        <v>4.2</v>
      </c>
      <c r="AN24" s="175">
        <f t="shared" si="15"/>
        <v>0</v>
      </c>
      <c r="AO24" s="175">
        <f t="shared" si="16"/>
        <v>0</v>
      </c>
      <c r="AP24" s="175">
        <f t="shared" si="17"/>
        <v>0</v>
      </c>
      <c r="AQ24" s="174">
        <f t="shared" si="18"/>
        <v>0</v>
      </c>
      <c r="AR24" s="174">
        <f>IF('Indicator Data'!L24="No data","x",IF('Indicator Data'!BW24&lt;1000,"x",ROUND((IF('Indicator Data'!L24&gt;AR$3,10,IF('Indicator Data'!L24&lt;AR$4,0,10-(AR$3-'Indicator Data'!L24)/(AR$3-AR$4)*10))),1)))</f>
        <v>0</v>
      </c>
      <c r="AS24" s="175">
        <f t="shared" si="19"/>
        <v>0</v>
      </c>
      <c r="AT24" s="176">
        <f>IF('Indicator Data'!M24="No data","x",ROUND(IF('Indicator Data'!M24=0,0,IF(LOG('Indicator Data'!M24)&gt;AT$3,10,IF(LOG('Indicator Data'!M24)&lt;AT$4,0,10-(AT$3-LOG('Indicator Data'!M24))/(AT$3-AT$4)*10))),1))</f>
        <v>6.9</v>
      </c>
      <c r="AU24" s="246">
        <f>IF(AT24="x","x",'Indicator Data'!M24/HLOOKUP('Indicator Data'!$M$3,'Population Data'!$C$3:$M$194,ROW()-4,FALSE))</f>
        <v>0.82462578024235789</v>
      </c>
      <c r="AV24" s="176">
        <f t="shared" si="20"/>
        <v>9.1999999999999993</v>
      </c>
      <c r="AW24" s="172">
        <f t="shared" si="37"/>
        <v>8.3000000000000007</v>
      </c>
      <c r="AX24" s="176" t="str">
        <f>IF('Indicator Data'!N24="No data","x",ROUND(IF('Indicator Data'!N24=0,0,IF(LOG('Indicator Data'!N24)&gt;AX$3,10,IF(LOG('Indicator Data'!N24)&lt;AX$4,0,10-(AX$3-LOG('Indicator Data'!N24))/(AX$3-AX$4)*10))),1))</f>
        <v>x</v>
      </c>
      <c r="AY24" s="246" t="str">
        <f>IF(AX24="x","x",'Indicator Data'!N24/HLOOKUP('Indicator Data'!$N$3,'Population Data'!$C$3:$M$194,ROW()-4,FALSE))</f>
        <v>x</v>
      </c>
      <c r="AZ24" s="176" t="str">
        <f t="shared" si="21"/>
        <v>x</v>
      </c>
      <c r="BA24" s="172" t="str">
        <f t="shared" si="38"/>
        <v>x</v>
      </c>
      <c r="BB24" s="176" t="str">
        <f>IF('Indicator Data'!O24="No data","x",ROUND(IF('Indicator Data'!O24=0,0,IF(LOG('Indicator Data'!O24)&gt;BB$3,10,IF(LOG('Indicator Data'!O24)&lt;BB$4,0,10-(BB$3-LOG('Indicator Data'!O24))/(BB$3-BB$4)*10))),1))</f>
        <v>x</v>
      </c>
      <c r="BC24" s="246" t="str">
        <f>IF(BB24="x","x",'Indicator Data'!O24/HLOOKUP('Indicator Data'!$O$3,'Population Data'!$C$3:$M$194,ROW()-4,FALSE))</f>
        <v>x</v>
      </c>
      <c r="BD24" s="176" t="str">
        <f t="shared" si="22"/>
        <v>x</v>
      </c>
      <c r="BE24" s="172" t="str">
        <f t="shared" si="39"/>
        <v>x</v>
      </c>
      <c r="BF24" s="176" t="str">
        <f>IF('Indicator Data'!P24="No data","x",ROUND(IF('Indicator Data'!P24=0,0,IF(LOG('Indicator Data'!P24)&gt;BF$3,10,IF(LOG('Indicator Data'!P24)&lt;BF$4,0,10-(BF$3-LOG('Indicator Data'!P24))/(BF$3-BF$4)*10))),1))</f>
        <v>x</v>
      </c>
      <c r="BG24" s="246" t="str">
        <f>IF(BF24="x","x",'Indicator Data'!P24/HLOOKUP('Indicator Data'!$P$3,'Population Data'!$C$3:$M$194,ROW()-4,FALSE))</f>
        <v>x</v>
      </c>
      <c r="BH24" s="176" t="str">
        <f t="shared" si="40"/>
        <v>x</v>
      </c>
      <c r="BI24" s="172" t="str">
        <f t="shared" si="41"/>
        <v>x</v>
      </c>
      <c r="BJ24" s="174">
        <f t="shared" si="42"/>
        <v>8.3000000000000007</v>
      </c>
      <c r="BK24" s="176">
        <f>ROUND(IF('Indicator Data'!Q24=0,0,IF(LOG('Indicator Data'!Q24)&gt;BK$3,10,IF(LOG('Indicator Data'!Q24)&lt;BK$4,0,10-(BK$3-LOG('Indicator Data'!Q24))/(BK$3-BK$4)*10))),1)</f>
        <v>6.8</v>
      </c>
      <c r="BL24" s="224">
        <f>IF(BK24="x","x",'Indicator Data'!Q24/HLOOKUP('Indicator Data'!$Q$3,'Population Data'!$C$3:$M$194,ROW()-4,FALSE))</f>
        <v>0.74000000946513167</v>
      </c>
      <c r="BM24" s="176">
        <f t="shared" si="23"/>
        <v>7.4</v>
      </c>
      <c r="BN24" s="172">
        <f t="shared" si="24"/>
        <v>7.1</v>
      </c>
      <c r="BO24" s="176">
        <f>ROUND(IF('Indicator Data'!S24=0,0,IF(LOG('Indicator Data'!S24)&gt;BO$3,10,IF(LOG('Indicator Data'!S24)&lt;BO$4,0,10-(BO$3-LOG('Indicator Data'!S24))/(BO$3-BO$4)*10))),1)</f>
        <v>6.1</v>
      </c>
      <c r="BP24" s="246">
        <f>IF(BO24="x","x",'Indicator Data'!S24/HLOOKUP('Indicator Data'!$S$3,'Population Data'!$C$3:$M$194,ROW()-4,FALSE))</f>
        <v>0.2461488942517624</v>
      </c>
      <c r="BQ24" s="176">
        <f t="shared" si="25"/>
        <v>2.7</v>
      </c>
      <c r="BR24" s="172">
        <f t="shared" si="43"/>
        <v>4.5999999999999996</v>
      </c>
      <c r="BS24" s="176">
        <f>ROUND(IF('Indicator Data'!T24=0,0,IF(LOG('Indicator Data'!T24)&gt;BS$3,10,IF(LOG('Indicator Data'!T24)&lt;BS$4,0,10-(BS$3-LOG('Indicator Data'!T24))/(BS$3-BS$4)*10))),1)</f>
        <v>6.6</v>
      </c>
      <c r="BT24" s="173">
        <f>IF('Indicator Data'!T24/HLOOKUP('Indicator Data'!$T$3,'Population Data'!$C$3:$M$194,ROW()-4,FALSE)&gt;1,1,'Indicator Data'!T24/HLOOKUP('Indicator Data'!$T$3,'Population Data'!$C$3:$M$194,ROW()-4,FALSE))</f>
        <v>0.54741447306980728</v>
      </c>
      <c r="BU24" s="176">
        <f t="shared" si="26"/>
        <v>5.5</v>
      </c>
      <c r="BV24" s="172">
        <f t="shared" si="44"/>
        <v>6.1</v>
      </c>
      <c r="BW24" s="176">
        <f>ROUND(IF('Indicator Data'!U24=0,0,IF(LOG('Indicator Data'!U24)&gt;BW$3,10,IF(LOG('Indicator Data'!U24)&lt;BW$4,0,10-(BW$3-LOG('Indicator Data'!U24))/(BW$3-BW$4)*10))),1)</f>
        <v>6.8</v>
      </c>
      <c r="BX24" s="246">
        <f>IF(BW24="x","x",'Indicator Data'!U24/HLOOKUP('Indicator Data'!$U$3,'Population Data'!$C$3:$M$194,ROW()-4,FALSE))</f>
        <v>0.74385326458702994</v>
      </c>
      <c r="BY24" s="176">
        <f t="shared" si="27"/>
        <v>7.4</v>
      </c>
      <c r="BZ24" s="172">
        <f t="shared" si="45"/>
        <v>7.1</v>
      </c>
      <c r="CA24" s="174">
        <f t="shared" si="28"/>
        <v>6.3</v>
      </c>
      <c r="CB24" s="176">
        <f>IF('Indicator Data'!BN24="No data","x",ROUND(IF('Indicator Data'!BN24&gt;CB$3,0,IF('Indicator Data'!BN24&lt;CB$4,10,(CB$3-'Indicator Data'!BN24)/(CB$3-CB$4)*10)),1))</f>
        <v>2.5</v>
      </c>
      <c r="CC24" s="176">
        <f>IF('Indicator Data'!BO24="No data","x",ROUND(IF('Indicator Data'!BO24&gt;CC$3,0,IF('Indicator Data'!BO24&lt;CC$4,10,(CC$3-'Indicator Data'!BO24)/(CC$3-CC$4)*10)),1))</f>
        <v>0.1</v>
      </c>
      <c r="CD24" s="176">
        <f>IF('Indicator Data'!AA24="No data","x",ROUND(IF('Indicator Data'!AA24&gt;CD$3,0,IF('Indicator Data'!AA24&lt;CD$4,10,(CD$3-'Indicator Data'!AA24)/(CD$3-CD$4)*10)),1))</f>
        <v>0.7</v>
      </c>
      <c r="CE24" s="172">
        <f t="shared" si="29"/>
        <v>1.1000000000000001</v>
      </c>
      <c r="CF24" s="176">
        <f>IF('Indicator Data'!V24="No data","x",ROUND(IF(LOG('Indicator Data'!V24)&gt;CF$3,10,IF(LOG('Indicator Data'!V24)&lt;CF$4,0,10-(CF$3-LOG('Indicator Data'!V24))/(CF$3-CF$4)*10)),1))</f>
        <v>4.4000000000000004</v>
      </c>
      <c r="CG24" s="176">
        <f>IF('Indicator Data'!W24="No data","x",ROUND(IF('Indicator Data'!W24&gt;CG$3,10,IF('Indicator Data'!W24&lt;CG$4,0,10-(CG$3-'Indicator Data'!W24)/(CG$3-CG$4)*10)),1))</f>
        <v>4.3</v>
      </c>
      <c r="CH24" s="176">
        <f>IF('Indicator Data'!X24="No data","x",ROUND(IF('Indicator Data'!X24&gt;CH$3,10,IF('Indicator Data'!X24&lt;CH$4,0,10-(CH$3-'Indicator Data'!X24)/(CH$3-CH$4)*10)),1))</f>
        <v>4.4000000000000004</v>
      </c>
      <c r="CI24" s="176">
        <f>IF('Indicator Data'!Y24="No data","x",ROUND(IF('Indicator Data'!Y24&gt;CI$3,10,IF('Indicator Data'!Y24&lt;CI$4,0,10-(CI$3-'Indicator Data'!Y24)/(CI$3-CI$4)*10)),1))</f>
        <v>6.5</v>
      </c>
      <c r="CJ24" s="172">
        <f t="shared" si="46"/>
        <v>4.9000000000000004</v>
      </c>
      <c r="CK24" s="174">
        <f t="shared" si="47"/>
        <v>3.6</v>
      </c>
      <c r="CL24" s="176">
        <f>IF('Indicator Data'!AD24="No data","x",ROUND(IF('Indicator Data'!AD24&gt;CL$3,10,IF('Indicator Data'!AD24&lt;CL$4,0,10-(CL$3-'Indicator Data'!AD24)/(CL$3-CL$4)*10)),1))</f>
        <v>5</v>
      </c>
      <c r="CM24" s="176">
        <f>IF('Indicator Data'!AE24="No data","x",ROUND(IF('Indicator Data'!AE24&gt;CM$3,10,IF('Indicator Data'!AE24&lt;CM$4,0,10-(CM$3-'Indicator Data'!AE24)/(CM$3-CM$4)*10)),1))</f>
        <v>0.8</v>
      </c>
      <c r="CN24" s="172">
        <f t="shared" si="48"/>
        <v>4.2</v>
      </c>
      <c r="CO24" s="176">
        <f>IF('Indicator Data'!Z24="No data","x",ROUND(IF('Indicator Data'!Z24&gt;CO$3,10,IF('Indicator Data'!Z24&lt;CO$4,0,10-(CO$3-'Indicator Data'!Z24)/(CO$3-CO$4)*10)),1))</f>
        <v>0</v>
      </c>
      <c r="CP24" s="172">
        <f t="shared" si="49"/>
        <v>0.8</v>
      </c>
      <c r="CQ24" s="246">
        <f>IF('Indicator Data'!AB24="No data","x",'Indicator Data'!AB24/HLOOKUP('Indicator Date'!$AB22,'Population Data'!$C$3:$M$194,ROW()-4,FALSE))</f>
        <v>8.9096386806911468E-4</v>
      </c>
      <c r="CR24" s="176">
        <f t="shared" si="30"/>
        <v>1.1000000000000001</v>
      </c>
      <c r="CS24" s="176">
        <f>IF('Indicator Data'!AC24="No data","x",ROUND(IF('Indicator Data'!AC24&gt;CS$3,0,IF('Indicator Data'!AC24&lt;CS$4,10,(CS$3-'Indicator Data'!AC24)/(CS$3-CS$4)*10)),1))</f>
        <v>4</v>
      </c>
      <c r="CT24" s="172">
        <f t="shared" si="50"/>
        <v>2.6</v>
      </c>
      <c r="CU24" s="174">
        <f t="shared" si="51"/>
        <v>2.5</v>
      </c>
      <c r="CV24" s="175">
        <f t="shared" si="31"/>
        <v>5.7</v>
      </c>
      <c r="CW24" s="177">
        <f t="shared" si="32"/>
        <v>2.9</v>
      </c>
      <c r="CX24" s="175">
        <f>ROUND(IF('Indicator Data'!AF24=0,0,IF('Indicator Data'!AF24&gt;CX$3,10,IF('Indicator Data'!AF24&lt;CX$4,0,10-(CX$3-'Indicator Data'!AF24)/(CX$3-CX$4)*10))),1)</f>
        <v>0.1</v>
      </c>
      <c r="CY24" s="175">
        <f>(ROUND(IF('Indicator Data'!AG24=0,0,IF(LOG('Indicator Data'!AG24)&gt;CY$3,10,IF(LOG('Indicator Data'!AG24)&lt;CY$4,0,10-(CY$3-LOG('Indicator Data'!AG24))/(CY$3-CY$4)*10))),1))</f>
        <v>0</v>
      </c>
      <c r="CZ24" s="177">
        <f t="shared" si="52"/>
        <v>0.1</v>
      </c>
      <c r="DA24" s="11"/>
      <c r="DB24" s="22"/>
    </row>
    <row r="25" spans="1:106">
      <c r="A25" s="179" t="str">
        <f>'Indicator Data'!A25</f>
        <v>Bolivia</v>
      </c>
      <c r="B25" s="180" t="str">
        <f>'Indicator Data'!B25</f>
        <v>BOL</v>
      </c>
      <c r="C25" s="178">
        <f>ROUND(IF('Indicator Data'!C25=0,0.1,IF(LOG('Indicator Data'!C25)&gt;C$3,10,IF(LOG('Indicator Data'!C25)&lt;C$4,0,10-(C$3-LOG('Indicator Data'!C25))/(C$3-C$4)*10))),1)</f>
        <v>7.6</v>
      </c>
      <c r="D25" s="171">
        <f>ROUND(IF('Indicator Data'!D25=0,0.1,IF(LOG('Indicator Data'!D25)&gt;D$3,10,IF(LOG('Indicator Data'!D25)&lt;D$4,0,10-(D$3-LOG('Indicator Data'!D25))/(D$3-D$4)*10))),1)</f>
        <v>6.8</v>
      </c>
      <c r="E25" s="172">
        <f t="shared" si="0"/>
        <v>7.2</v>
      </c>
      <c r="F25" s="172">
        <f>(ROUND(IF('Indicator Data'!E25=0,0,IF(LOG('Indicator Data'!E25)&gt;F$3,10,IF(LOG('Indicator Data'!E25)&lt;F$4,0,10-(F$3-LOG('Indicator Data'!E25))/(F$3-F$4)*10))),1))</f>
        <v>5.5</v>
      </c>
      <c r="G25" s="172">
        <f>ROUND(IF('Indicator Data'!F25=0,0,IF(LOG('Indicator Data'!F25)&gt;G$3,10,IF(LOG('Indicator Data'!F25)&lt;G$4,0,10-(G$3-LOG('Indicator Data'!F25))/(G$3-G$4)*10))),1)</f>
        <v>0</v>
      </c>
      <c r="H25" s="171">
        <f>ROUND(IF('Indicator Data'!G25=0,0,IF(LOG('Indicator Data'!G25)&gt;H$3,10,IF(LOG('Indicator Data'!G25)&lt;H$4,0,10-(H$3-LOG('Indicator Data'!G25))/(H$3-H$4)*10))),1)</f>
        <v>0</v>
      </c>
      <c r="I25" s="171">
        <f>ROUND(IF('Indicator Data'!H25=0,0,IF(LOG('Indicator Data'!H25)&gt;I$3,10,IF(LOG('Indicator Data'!H25)&lt;I$4,0,10-(I$3-LOG('Indicator Data'!H25))/(I$3-I$4)*10))),1)</f>
        <v>0</v>
      </c>
      <c r="J25" s="171">
        <f t="shared" si="1"/>
        <v>0</v>
      </c>
      <c r="K25" s="171">
        <f>ROUND(IF('Indicator Data'!I25=0,0,IF(LOG('Indicator Data'!I25)&gt;K$3,10,IF(LOG('Indicator Data'!I25)&lt;K$4,0,10-(K$3-LOG('Indicator Data'!I25))/(K$3-K$4)*10))),1)</f>
        <v>0</v>
      </c>
      <c r="L25" s="172">
        <f>ROUND(IF('Indicator Data'!J25=0,0,IF(LOG('Indicator Data'!J25)&gt;L$3,10,IF(LOG('Indicator Data'!J25)&lt;L$4,0,10-(L$3-LOG('Indicator Data'!J25))/(L$3-L$4)*10))),1)</f>
        <v>10</v>
      </c>
      <c r="M25" s="173">
        <f>'Indicator Data'!C25/HLOOKUP('Indicator Data'!$C$3,'Population Data'!$C$3:$M$194,ROW()-4,FALSE)</f>
        <v>1.8769259439212096E-3</v>
      </c>
      <c r="N25" s="173">
        <f>'Indicator Data'!D25/HLOOKUP('Indicator Data'!$D$3,'Population Data'!$C$3:$M$194,ROW()-4,FALSE)</f>
        <v>2.7884558759360377E-4</v>
      </c>
      <c r="O25" s="245">
        <f>'Indicator Data'!E25/HLOOKUP('Indicator Data'!$E$3,'Population Data'!$C$3:$M$194,ROW()-4,FALSE)</f>
        <v>2.8484867934620351E-3</v>
      </c>
      <c r="P25" s="173">
        <f>'Indicator Data'!F25/HLOOKUP('Indicator Data'!$F$3,'Population Data'!$C$3:$M$194,ROW()-4,FALSE)</f>
        <v>0</v>
      </c>
      <c r="Q25" s="173">
        <f>'Indicator Data'!G25/HLOOKUP('Indicator Data'!$G$3,'Population Data'!$C$3:$M$194,ROW()-4,FALSE)</f>
        <v>0</v>
      </c>
      <c r="R25" s="173">
        <f>'Indicator Data'!H25/HLOOKUP('Indicator Data'!$H$3,'Population Data'!$C$3:$M$194,ROW()-4,FALSE)</f>
        <v>0</v>
      </c>
      <c r="S25" s="173">
        <f>'Indicator Data'!I25/HLOOKUP('Indicator Data'!$I$3,'Population Data'!$C$3:$M$194,ROW()-4,FALSE)</f>
        <v>0</v>
      </c>
      <c r="T25" s="173">
        <f>'Indicator Data'!J25/HLOOKUP('Indicator Date'!$J23,'Population Data'!$C$3:$M$194,ROW()-4,FALSE)</f>
        <v>7.963390297076484E-3</v>
      </c>
      <c r="U25" s="171">
        <f t="shared" si="2"/>
        <v>9.4</v>
      </c>
      <c r="V25" s="171">
        <f t="shared" si="3"/>
        <v>1.4</v>
      </c>
      <c r="W25" s="172">
        <f t="shared" si="4"/>
        <v>7</v>
      </c>
      <c r="X25" s="172">
        <f t="shared" si="33"/>
        <v>5.4</v>
      </c>
      <c r="Y25" s="172">
        <f t="shared" si="34"/>
        <v>0</v>
      </c>
      <c r="Z25" s="171">
        <f t="shared" si="5"/>
        <v>0</v>
      </c>
      <c r="AA25" s="171">
        <f t="shared" si="5"/>
        <v>0</v>
      </c>
      <c r="AB25" s="171">
        <f t="shared" si="6"/>
        <v>0</v>
      </c>
      <c r="AC25" s="172">
        <f t="shared" si="35"/>
        <v>0</v>
      </c>
      <c r="AD25" s="172">
        <f t="shared" si="36"/>
        <v>2.7</v>
      </c>
      <c r="AE25" s="171">
        <f>ROUND(IF('Indicator Data'!K25=0,0,IF('Indicator Data'!K25&gt;AE$3,10,IF('Indicator Data'!K25&lt;AE$4,0,10-(AE$3-'Indicator Data'!K25)/(AE$3-AE$4)*10))),1)</f>
        <v>9.5</v>
      </c>
      <c r="AF25" s="174">
        <f t="shared" si="7"/>
        <v>8.5</v>
      </c>
      <c r="AG25" s="174">
        <f t="shared" si="8"/>
        <v>4.0999999999999996</v>
      </c>
      <c r="AH25" s="172">
        <f t="shared" si="9"/>
        <v>0</v>
      </c>
      <c r="AI25" s="172">
        <f t="shared" si="10"/>
        <v>0</v>
      </c>
      <c r="AJ25" s="174">
        <f t="shared" si="11"/>
        <v>0</v>
      </c>
      <c r="AK25" s="172">
        <f t="shared" si="12"/>
        <v>8.1</v>
      </c>
      <c r="AL25" s="175">
        <f t="shared" si="13"/>
        <v>7.1</v>
      </c>
      <c r="AM25" s="175">
        <f t="shared" si="14"/>
        <v>5.5</v>
      </c>
      <c r="AN25" s="175">
        <f t="shared" si="15"/>
        <v>0</v>
      </c>
      <c r="AO25" s="175">
        <f t="shared" si="16"/>
        <v>0</v>
      </c>
      <c r="AP25" s="175">
        <f t="shared" si="17"/>
        <v>0</v>
      </c>
      <c r="AQ25" s="174">
        <f t="shared" si="18"/>
        <v>8.8000000000000007</v>
      </c>
      <c r="AR25" s="174">
        <f>IF('Indicator Data'!L25="No data","x",IF('Indicator Data'!BW25&lt;1000,"x",ROUND((IF('Indicator Data'!L25&gt;AR$3,10,IF('Indicator Data'!L25&lt;AR$4,0,10-(AR$3-'Indicator Data'!L25)/(AR$3-AR$4)*10))),1)))</f>
        <v>4.2</v>
      </c>
      <c r="AS25" s="175">
        <f t="shared" si="19"/>
        <v>6.5</v>
      </c>
      <c r="AT25" s="176" t="str">
        <f>IF('Indicator Data'!M25="No data","x",ROUND(IF('Indicator Data'!M25=0,0,IF(LOG('Indicator Data'!M25)&gt;AT$3,10,IF(LOG('Indicator Data'!M25)&lt;AT$4,0,10-(AT$3-LOG('Indicator Data'!M25))/(AT$3-AT$4)*10))),1))</f>
        <v>x</v>
      </c>
      <c r="AU25" s="246" t="str">
        <f>IF(AT25="x","x",'Indicator Data'!M25/HLOOKUP('Indicator Data'!$M$3,'Population Data'!$C$3:$M$194,ROW()-4,FALSE))</f>
        <v>x</v>
      </c>
      <c r="AV25" s="176" t="str">
        <f t="shared" si="20"/>
        <v>x</v>
      </c>
      <c r="AW25" s="172" t="str">
        <f t="shared" si="37"/>
        <v>x</v>
      </c>
      <c r="AX25" s="176" t="str">
        <f>IF('Indicator Data'!N25="No data","x",ROUND(IF('Indicator Data'!N25=0,0,IF(LOG('Indicator Data'!N25)&gt;AX$3,10,IF(LOG('Indicator Data'!N25)&lt;AX$4,0,10-(AX$3-LOG('Indicator Data'!N25))/(AX$3-AX$4)*10))),1))</f>
        <v>x</v>
      </c>
      <c r="AY25" s="246" t="str">
        <f>IF(AX25="x","x",'Indicator Data'!N25/HLOOKUP('Indicator Data'!$N$3,'Population Data'!$C$3:$M$194,ROW()-4,FALSE))</f>
        <v>x</v>
      </c>
      <c r="AZ25" s="176" t="str">
        <f t="shared" si="21"/>
        <v>x</v>
      </c>
      <c r="BA25" s="172" t="str">
        <f t="shared" si="38"/>
        <v>x</v>
      </c>
      <c r="BB25" s="176" t="str">
        <f>IF('Indicator Data'!O25="No data","x",ROUND(IF('Indicator Data'!O25=0,0,IF(LOG('Indicator Data'!O25)&gt;BB$3,10,IF(LOG('Indicator Data'!O25)&lt;BB$4,0,10-(BB$3-LOG('Indicator Data'!O25))/(BB$3-BB$4)*10))),1))</f>
        <v>x</v>
      </c>
      <c r="BC25" s="246" t="str">
        <f>IF(BB25="x","x",'Indicator Data'!O25/HLOOKUP('Indicator Data'!$O$3,'Population Data'!$C$3:$M$194,ROW()-4,FALSE))</f>
        <v>x</v>
      </c>
      <c r="BD25" s="176" t="str">
        <f t="shared" si="22"/>
        <v>x</v>
      </c>
      <c r="BE25" s="172" t="str">
        <f t="shared" si="39"/>
        <v>x</v>
      </c>
      <c r="BF25" s="176" t="str">
        <f>IF('Indicator Data'!P25="No data","x",ROUND(IF('Indicator Data'!P25=0,0,IF(LOG('Indicator Data'!P25)&gt;BF$3,10,IF(LOG('Indicator Data'!P25)&lt;BF$4,0,10-(BF$3-LOG('Indicator Data'!P25))/(BF$3-BF$4)*10))),1))</f>
        <v>x</v>
      </c>
      <c r="BG25" s="246" t="str">
        <f>IF(BF25="x","x",'Indicator Data'!P25/HLOOKUP('Indicator Data'!$P$3,'Population Data'!$C$3:$M$194,ROW()-4,FALSE))</f>
        <v>x</v>
      </c>
      <c r="BH25" s="176" t="str">
        <f t="shared" si="40"/>
        <v>x</v>
      </c>
      <c r="BI25" s="172" t="str">
        <f t="shared" si="41"/>
        <v>x</v>
      </c>
      <c r="BJ25" s="174" t="str">
        <f t="shared" si="42"/>
        <v>x</v>
      </c>
      <c r="BK25" s="176">
        <f>ROUND(IF('Indicator Data'!Q25=0,0,IF(LOG('Indicator Data'!Q25)&gt;BK$3,10,IF(LOG('Indicator Data'!Q25)&lt;BK$4,0,10-(BK$3-LOG('Indicator Data'!Q25))/(BK$3-BK$4)*10))),1)</f>
        <v>8.1999999999999993</v>
      </c>
      <c r="BL25" s="224">
        <f>IF(BK25="x","x",'Indicator Data'!Q25/HLOOKUP('Indicator Data'!$Q$3,'Population Data'!$C$3:$M$194,ROW()-4,FALSE))</f>
        <v>0.45370001247678904</v>
      </c>
      <c r="BM25" s="176">
        <f t="shared" si="23"/>
        <v>4.5</v>
      </c>
      <c r="BN25" s="172">
        <f t="shared" si="24"/>
        <v>6.7</v>
      </c>
      <c r="BO25" s="176">
        <f>ROUND(IF('Indicator Data'!S25=0,0,IF(LOG('Indicator Data'!S25)&gt;BO$3,10,IF(LOG('Indicator Data'!S25)&lt;BO$4,0,10-(BO$3-LOG('Indicator Data'!S25))/(BO$3-BO$4)*10))),1)</f>
        <v>8</v>
      </c>
      <c r="BP25" s="246">
        <f>IF(BO25="x","x",'Indicator Data'!S25/HLOOKUP('Indicator Data'!$S$3,'Population Data'!$C$3:$M$194,ROW()-4,FALSE))</f>
        <v>0.33213908659719132</v>
      </c>
      <c r="BQ25" s="176">
        <f t="shared" si="25"/>
        <v>3.7</v>
      </c>
      <c r="BR25" s="172">
        <f t="shared" si="43"/>
        <v>6.3</v>
      </c>
      <c r="BS25" s="176">
        <f>ROUND(IF('Indicator Data'!T25=0,0,IF(LOG('Indicator Data'!T25)&gt;BS$3,10,IF(LOG('Indicator Data'!T25)&lt;BS$4,0,10-(BS$3-LOG('Indicator Data'!T25))/(BS$3-BS$4)*10))),1)</f>
        <v>8.1999999999999993</v>
      </c>
      <c r="BT25" s="173">
        <f>IF('Indicator Data'!T25/HLOOKUP('Indicator Data'!$T$3,'Population Data'!$C$3:$M$194,ROW()-4,FALSE)&gt;1,1,'Indicator Data'!T25/HLOOKUP('Indicator Data'!$T$3,'Population Data'!$C$3:$M$194,ROW()-4,FALSE))</f>
        <v>0.43467573398212639</v>
      </c>
      <c r="BU25" s="176">
        <f t="shared" si="26"/>
        <v>4.3</v>
      </c>
      <c r="BV25" s="172">
        <f t="shared" si="44"/>
        <v>6.7</v>
      </c>
      <c r="BW25" s="176">
        <f>ROUND(IF('Indicator Data'!U25=0,0,IF(LOG('Indicator Data'!U25)&gt;BW$3,10,IF(LOG('Indicator Data'!U25)&lt;BW$4,0,10-(BW$3-LOG('Indicator Data'!U25))/(BW$3-BW$4)*10))),1)</f>
        <v>8.1</v>
      </c>
      <c r="BX25" s="246">
        <f>IF(BW25="x","x",'Indicator Data'!U25/HLOOKUP('Indicator Data'!$U$3,'Population Data'!$C$3:$M$194,ROW()-4,FALSE))</f>
        <v>0.39191794506011457</v>
      </c>
      <c r="BY25" s="176">
        <f t="shared" si="27"/>
        <v>3.9</v>
      </c>
      <c r="BZ25" s="172">
        <f t="shared" si="45"/>
        <v>6.5</v>
      </c>
      <c r="CA25" s="174">
        <f t="shared" si="28"/>
        <v>6.6</v>
      </c>
      <c r="CB25" s="176">
        <f>IF('Indicator Data'!BN25="No data","x",ROUND(IF('Indicator Data'!BN25&gt;CB$3,0,IF('Indicator Data'!BN25&lt;CB$4,10,(CB$3-'Indicator Data'!BN25)/(CB$3-CB$4)*10)),1))</f>
        <v>3.5</v>
      </c>
      <c r="CC25" s="176">
        <f>IF('Indicator Data'!BO25="No data","x",ROUND(IF('Indicator Data'!BO25&gt;CC$3,0,IF('Indicator Data'!BO25&lt;CC$4,10,(CC$3-'Indicator Data'!BO25)/(CC$3-CC$4)*10)),1))</f>
        <v>1</v>
      </c>
      <c r="CD25" s="176">
        <f>IF('Indicator Data'!AA25="No data","x",ROUND(IF('Indicator Data'!AA25&gt;CD$3,0,IF('Indicator Data'!AA25&lt;CD$4,10,(CD$3-'Indicator Data'!AA25)/(CD$3-CD$4)*10)),1))</f>
        <v>7.3</v>
      </c>
      <c r="CE25" s="172">
        <f t="shared" si="29"/>
        <v>3.9</v>
      </c>
      <c r="CF25" s="176">
        <f>IF('Indicator Data'!V25="No data","x",ROUND(IF(LOG('Indicator Data'!V25)&gt;CF$3,10,IF(LOG('Indicator Data'!V25)&lt;CF$4,0,10-(CF$3-LOG('Indicator Data'!V25))/(CF$3-CF$4)*10)),1))</f>
        <v>3.5</v>
      </c>
      <c r="CG25" s="176">
        <f>IF('Indicator Data'!W25="No data","x",ROUND(IF('Indicator Data'!W25&gt;CG$3,10,IF('Indicator Data'!W25&lt;CG$4,0,10-(CG$3-'Indicator Data'!W25)/(CG$3-CG$4)*10)),1))</f>
        <v>3.7</v>
      </c>
      <c r="CH25" s="176">
        <f>IF('Indicator Data'!X25="No data","x",ROUND(IF('Indicator Data'!X25&gt;CH$3,10,IF('Indicator Data'!X25&lt;CH$4,0,10-(CH$3-'Indicator Data'!X25)/(CH$3-CH$4)*10)),1))</f>
        <v>7.1</v>
      </c>
      <c r="CI25" s="176">
        <f>IF('Indicator Data'!Y25="No data","x",ROUND(IF('Indicator Data'!Y25&gt;CI$3,10,IF('Indicator Data'!Y25&lt;CI$4,0,10-(CI$3-'Indicator Data'!Y25)/(CI$3-CI$4)*10)),1))</f>
        <v>3.8</v>
      </c>
      <c r="CJ25" s="172">
        <f t="shared" si="46"/>
        <v>4.5</v>
      </c>
      <c r="CK25" s="174">
        <f t="shared" si="47"/>
        <v>4.3</v>
      </c>
      <c r="CL25" s="176">
        <f>IF('Indicator Data'!AD25="No data","x",ROUND(IF('Indicator Data'!AD25&gt;CL$3,10,IF('Indicator Data'!AD25&lt;CL$4,0,10-(CL$3-'Indicator Data'!AD25)/(CL$3-CL$4)*10)),1))</f>
        <v>5.2</v>
      </c>
      <c r="CM25" s="176">
        <f>IF('Indicator Data'!AE25="No data","x",ROUND(IF('Indicator Data'!AE25&gt;CM$3,10,IF('Indicator Data'!AE25&lt;CM$4,0,10-(CM$3-'Indicator Data'!AE25)/(CM$3-CM$4)*10)),1))</f>
        <v>3.4</v>
      </c>
      <c r="CN25" s="172">
        <f t="shared" si="48"/>
        <v>4.5</v>
      </c>
      <c r="CO25" s="176">
        <f>IF('Indicator Data'!Z25="No data","x",ROUND(IF('Indicator Data'!Z25&gt;CO$3,10,IF('Indicator Data'!Z25&lt;CO$4,0,10-(CO$3-'Indicator Data'!Z25)/(CO$3-CO$4)*10)),1))</f>
        <v>2.9</v>
      </c>
      <c r="CP25" s="172">
        <f t="shared" si="49"/>
        <v>3.7</v>
      </c>
      <c r="CQ25" s="246">
        <f>IF('Indicator Data'!AB25="No data","x",'Indicator Data'!AB25/HLOOKUP('Indicator Date'!$AB23,'Population Data'!$C$3:$M$194,ROW()-4,FALSE))</f>
        <v>7.0268516887146053E-4</v>
      </c>
      <c r="CR25" s="176">
        <f t="shared" si="30"/>
        <v>3</v>
      </c>
      <c r="CS25" s="176">
        <f>IF('Indicator Data'!AC25="No data","x",ROUND(IF('Indicator Data'!AC25&gt;CS$3,0,IF('Indicator Data'!AC25&lt;CS$4,10,(CS$3-'Indicator Data'!AC25)/(CS$3-CS$4)*10)),1))</f>
        <v>8</v>
      </c>
      <c r="CT25" s="172">
        <f t="shared" si="50"/>
        <v>5.5</v>
      </c>
      <c r="CU25" s="174">
        <f t="shared" si="51"/>
        <v>4.5999999999999996</v>
      </c>
      <c r="CV25" s="175">
        <f t="shared" si="31"/>
        <v>5.3</v>
      </c>
      <c r="CW25" s="177">
        <f t="shared" si="32"/>
        <v>4.0999999999999996</v>
      </c>
      <c r="CX25" s="175">
        <f>ROUND(IF('Indicator Data'!AF25=0,0,IF('Indicator Data'!AF25&gt;CX$3,10,IF('Indicator Data'!AF25&lt;CX$4,0,10-(CX$3-'Indicator Data'!AF25)/(CX$3-CX$4)*10))),1)</f>
        <v>0.5</v>
      </c>
      <c r="CY25" s="175">
        <f>(ROUND(IF('Indicator Data'!AG25=0,0,IF(LOG('Indicator Data'!AG25)&gt;CY$3,10,IF(LOG('Indicator Data'!AG25)&lt;CY$4,0,10-(CY$3-LOG('Indicator Data'!AG25))/(CY$3-CY$4)*10))),1))</f>
        <v>0</v>
      </c>
      <c r="CZ25" s="177">
        <f t="shared" si="52"/>
        <v>0.3</v>
      </c>
      <c r="DA25" s="11"/>
      <c r="DB25" s="22"/>
    </row>
    <row r="26" spans="1:106">
      <c r="A26" s="179" t="str">
        <f>'Indicator Data'!A26</f>
        <v>Bosnia and Herzegovina</v>
      </c>
      <c r="B26" s="180" t="str">
        <f>'Indicator Data'!B26</f>
        <v>BIH</v>
      </c>
      <c r="C26" s="178">
        <f>ROUND(IF('Indicator Data'!C26=0,0.1,IF(LOG('Indicator Data'!C26)&gt;C$3,10,IF(LOG('Indicator Data'!C26)&lt;C$4,0,10-(C$3-LOG('Indicator Data'!C26))/(C$3-C$4)*10))),1)</f>
        <v>6</v>
      </c>
      <c r="D26" s="171">
        <f>ROUND(IF('Indicator Data'!D26=0,0.1,IF(LOG('Indicator Data'!D26)&gt;D$3,10,IF(LOG('Indicator Data'!D26)&lt;D$4,0,10-(D$3-LOG('Indicator Data'!D26))/(D$3-D$4)*10))),1)</f>
        <v>0.1</v>
      </c>
      <c r="E26" s="172">
        <f t="shared" si="0"/>
        <v>3.6</v>
      </c>
      <c r="F26" s="172">
        <f>(ROUND(IF('Indicator Data'!E26=0,0,IF(LOG('Indicator Data'!E26)&gt;F$3,10,IF(LOG('Indicator Data'!E26)&lt;F$4,0,10-(F$3-LOG('Indicator Data'!E26))/(F$3-F$4)*10))),1))</f>
        <v>4.9000000000000004</v>
      </c>
      <c r="G26" s="172">
        <f>ROUND(IF('Indicator Data'!F26=0,0,IF(LOG('Indicator Data'!F26)&gt;G$3,10,IF(LOG('Indicator Data'!F26)&lt;G$4,0,10-(G$3-LOG('Indicator Data'!F26))/(G$3-G$4)*10))),1)</f>
        <v>0</v>
      </c>
      <c r="H26" s="171">
        <f>ROUND(IF('Indicator Data'!G26=0,0,IF(LOG('Indicator Data'!G26)&gt;H$3,10,IF(LOG('Indicator Data'!G26)&lt;H$4,0,10-(H$3-LOG('Indicator Data'!G26))/(H$3-H$4)*10))),1)</f>
        <v>0</v>
      </c>
      <c r="I26" s="171">
        <f>ROUND(IF('Indicator Data'!H26=0,0,IF(LOG('Indicator Data'!H26)&gt;I$3,10,IF(LOG('Indicator Data'!H26)&lt;I$4,0,10-(I$3-LOG('Indicator Data'!H26))/(I$3-I$4)*10))),1)</f>
        <v>0</v>
      </c>
      <c r="J26" s="171">
        <f t="shared" si="1"/>
        <v>0</v>
      </c>
      <c r="K26" s="171">
        <f>ROUND(IF('Indicator Data'!I26=0,0,IF(LOG('Indicator Data'!I26)&gt;K$3,10,IF(LOG('Indicator Data'!I26)&lt;K$4,0,10-(K$3-LOG('Indicator Data'!I26))/(K$3-K$4)*10))),1)</f>
        <v>0</v>
      </c>
      <c r="L26" s="172">
        <f>ROUND(IF('Indicator Data'!J26=0,0,IF(LOG('Indicator Data'!J26)&gt;L$3,10,IF(LOG('Indicator Data'!J26)&lt;L$4,0,10-(L$3-LOG('Indicator Data'!J26))/(L$3-L$4)*10))),1)</f>
        <v>5.6</v>
      </c>
      <c r="M26" s="173">
        <f>'Indicator Data'!C26/HLOOKUP('Indicator Data'!$C$3,'Population Data'!$C$3:$M$194,ROW()-4,FALSE)</f>
        <v>2.112424492097914E-3</v>
      </c>
      <c r="N26" s="173">
        <f>'Indicator Data'!D26/HLOOKUP('Indicator Data'!$D$3,'Population Data'!$C$3:$M$194,ROW()-4,FALSE)</f>
        <v>0</v>
      </c>
      <c r="O26" s="245">
        <f>'Indicator Data'!E26/HLOOKUP('Indicator Data'!$E$3,'Population Data'!$C$3:$M$194,ROW()-4,FALSE)</f>
        <v>6.2635414909021411E-3</v>
      </c>
      <c r="P26" s="173">
        <f>'Indicator Data'!F26/HLOOKUP('Indicator Data'!$F$3,'Population Data'!$C$3:$M$194,ROW()-4,FALSE)</f>
        <v>2.5294438182605426E-8</v>
      </c>
      <c r="Q26" s="173">
        <f>'Indicator Data'!G26/HLOOKUP('Indicator Data'!$G$3,'Population Data'!$C$3:$M$194,ROW()-4,FALSE)</f>
        <v>0</v>
      </c>
      <c r="R26" s="173">
        <f>'Indicator Data'!H26/HLOOKUP('Indicator Data'!$H$3,'Population Data'!$C$3:$M$194,ROW()-4,FALSE)</f>
        <v>0</v>
      </c>
      <c r="S26" s="173">
        <f>'Indicator Data'!I26/HLOOKUP('Indicator Data'!$I$3,'Population Data'!$C$3:$M$194,ROW()-4,FALSE)</f>
        <v>0</v>
      </c>
      <c r="T26" s="173">
        <f>'Indicator Data'!J26/HLOOKUP('Indicator Date'!$J24,'Population Data'!$C$3:$M$194,ROW()-4,FALSE)</f>
        <v>5.5968867107598886E-4</v>
      </c>
      <c r="U26" s="171">
        <f t="shared" si="2"/>
        <v>10</v>
      </c>
      <c r="V26" s="171">
        <f t="shared" si="3"/>
        <v>0</v>
      </c>
      <c r="W26" s="172">
        <f t="shared" si="4"/>
        <v>7.6</v>
      </c>
      <c r="X26" s="172">
        <f t="shared" si="33"/>
        <v>6.7</v>
      </c>
      <c r="Y26" s="172">
        <f t="shared" si="34"/>
        <v>0.6</v>
      </c>
      <c r="Z26" s="171">
        <f t="shared" si="5"/>
        <v>0</v>
      </c>
      <c r="AA26" s="171">
        <f t="shared" si="5"/>
        <v>0</v>
      </c>
      <c r="AB26" s="171">
        <f t="shared" si="6"/>
        <v>0</v>
      </c>
      <c r="AC26" s="172">
        <f t="shared" si="35"/>
        <v>0</v>
      </c>
      <c r="AD26" s="172">
        <f t="shared" si="36"/>
        <v>0.2</v>
      </c>
      <c r="AE26" s="171">
        <f>ROUND(IF('Indicator Data'!K26=0,0,IF('Indicator Data'!K26&gt;AE$3,10,IF('Indicator Data'!K26&lt;AE$4,0,10-(AE$3-'Indicator Data'!K26)/(AE$3-AE$4)*10))),1)</f>
        <v>1.9</v>
      </c>
      <c r="AF26" s="174">
        <f t="shared" si="7"/>
        <v>8</v>
      </c>
      <c r="AG26" s="174">
        <f t="shared" si="8"/>
        <v>0.1</v>
      </c>
      <c r="AH26" s="172">
        <f t="shared" si="9"/>
        <v>0</v>
      </c>
      <c r="AI26" s="172">
        <f t="shared" si="10"/>
        <v>0</v>
      </c>
      <c r="AJ26" s="174">
        <f t="shared" si="11"/>
        <v>0</v>
      </c>
      <c r="AK26" s="172">
        <f t="shared" si="12"/>
        <v>3.4</v>
      </c>
      <c r="AL26" s="175">
        <f t="shared" si="13"/>
        <v>6</v>
      </c>
      <c r="AM26" s="175">
        <f t="shared" si="14"/>
        <v>5.9</v>
      </c>
      <c r="AN26" s="175">
        <f t="shared" si="15"/>
        <v>0.3</v>
      </c>
      <c r="AO26" s="175">
        <f t="shared" si="16"/>
        <v>0</v>
      </c>
      <c r="AP26" s="175">
        <f t="shared" si="17"/>
        <v>0</v>
      </c>
      <c r="AQ26" s="174">
        <f t="shared" si="18"/>
        <v>2.7</v>
      </c>
      <c r="AR26" s="174">
        <f>IF('Indicator Data'!L26="No data","x",IF('Indicator Data'!BW26&lt;1000,"x",ROUND((IF('Indicator Data'!L26&gt;AR$3,10,IF('Indicator Data'!L26&lt;AR$4,0,10-(AR$3-'Indicator Data'!L26)/(AR$3-AR$4)*10))),1)))</f>
        <v>3.3</v>
      </c>
      <c r="AS26" s="175">
        <f t="shared" si="19"/>
        <v>3</v>
      </c>
      <c r="AT26" s="176">
        <f>IF('Indicator Data'!M26="No data","x",ROUND(IF('Indicator Data'!M26=0,0,IF(LOG('Indicator Data'!M26)&gt;AT$3,10,IF(LOG('Indicator Data'!M26)&lt;AT$4,0,10-(AT$3-LOG('Indicator Data'!M26))/(AT$3-AT$4)*10))),1))</f>
        <v>3.2</v>
      </c>
      <c r="AU26" s="246">
        <f>IF(AT26="x","x",'Indicator Data'!M26/HLOOKUP('Indicator Data'!$M$3,'Population Data'!$C$3:$M$194,ROW()-4,FALSE))</f>
        <v>5.1977877165660259E-4</v>
      </c>
      <c r="AV26" s="176">
        <f t="shared" si="20"/>
        <v>0</v>
      </c>
      <c r="AW26" s="172">
        <f t="shared" si="37"/>
        <v>1.7</v>
      </c>
      <c r="AX26" s="176" t="str">
        <f>IF('Indicator Data'!N26="No data","x",ROUND(IF('Indicator Data'!N26=0,0,IF(LOG('Indicator Data'!N26)&gt;AX$3,10,IF(LOG('Indicator Data'!N26)&lt;AX$4,0,10-(AX$3-LOG('Indicator Data'!N26))/(AX$3-AX$4)*10))),1))</f>
        <v>x</v>
      </c>
      <c r="AY26" s="246" t="str">
        <f>IF(AX26="x","x",'Indicator Data'!N26/HLOOKUP('Indicator Data'!$N$3,'Population Data'!$C$3:$M$194,ROW()-4,FALSE))</f>
        <v>x</v>
      </c>
      <c r="AZ26" s="176" t="str">
        <f t="shared" si="21"/>
        <v>x</v>
      </c>
      <c r="BA26" s="172" t="str">
        <f t="shared" si="38"/>
        <v>x</v>
      </c>
      <c r="BB26" s="176" t="str">
        <f>IF('Indicator Data'!O26="No data","x",ROUND(IF('Indicator Data'!O26=0,0,IF(LOG('Indicator Data'!O26)&gt;BB$3,10,IF(LOG('Indicator Data'!O26)&lt;BB$4,0,10-(BB$3-LOG('Indicator Data'!O26))/(BB$3-BB$4)*10))),1))</f>
        <v>x</v>
      </c>
      <c r="BC26" s="246" t="str">
        <f>IF(BB26="x","x",'Indicator Data'!O26/HLOOKUP('Indicator Data'!$O$3,'Population Data'!$C$3:$M$194,ROW()-4,FALSE))</f>
        <v>x</v>
      </c>
      <c r="BD26" s="176" t="str">
        <f t="shared" si="22"/>
        <v>x</v>
      </c>
      <c r="BE26" s="172" t="str">
        <f t="shared" si="39"/>
        <v>x</v>
      </c>
      <c r="BF26" s="176" t="str">
        <f>IF('Indicator Data'!P26="No data","x",ROUND(IF('Indicator Data'!P26=0,0,IF(LOG('Indicator Data'!P26)&gt;BF$3,10,IF(LOG('Indicator Data'!P26)&lt;BF$4,0,10-(BF$3-LOG('Indicator Data'!P26))/(BF$3-BF$4)*10))),1))</f>
        <v>x</v>
      </c>
      <c r="BG26" s="246" t="str">
        <f>IF(BF26="x","x",'Indicator Data'!P26/HLOOKUP('Indicator Data'!$P$3,'Population Data'!$C$3:$M$194,ROW()-4,FALSE))</f>
        <v>x</v>
      </c>
      <c r="BH26" s="176" t="str">
        <f t="shared" si="40"/>
        <v>x</v>
      </c>
      <c r="BI26" s="172" t="str">
        <f t="shared" si="41"/>
        <v>x</v>
      </c>
      <c r="BJ26" s="174">
        <f t="shared" si="42"/>
        <v>1.7</v>
      </c>
      <c r="BK26" s="176">
        <f>ROUND(IF('Indicator Data'!Q26=0,0,IF(LOG('Indicator Data'!Q26)&gt;BK$3,10,IF(LOG('Indicator Data'!Q26)&lt;BK$4,0,10-(BK$3-LOG('Indicator Data'!Q26))/(BK$3-BK$4)*10))),1)</f>
        <v>0</v>
      </c>
      <c r="BL26" s="224">
        <f>IF(BK26="x","x",'Indicator Data'!Q26/HLOOKUP('Indicator Data'!$Q$3,'Population Data'!$C$3:$M$194,ROW()-4,FALSE))</f>
        <v>0</v>
      </c>
      <c r="BM26" s="176">
        <f t="shared" si="23"/>
        <v>0</v>
      </c>
      <c r="BN26" s="172">
        <f t="shared" si="24"/>
        <v>0</v>
      </c>
      <c r="BO26" s="176">
        <f>ROUND(IF('Indicator Data'!S26=0,0,IF(LOG('Indicator Data'!S26)&gt;BO$3,10,IF(LOG('Indicator Data'!S26)&lt;BO$4,0,10-(BO$3-LOG('Indicator Data'!S26))/(BO$3-BO$4)*10))),1)</f>
        <v>0</v>
      </c>
      <c r="BP26" s="246">
        <f>IF(BO26="x","x",'Indicator Data'!S26/HLOOKUP('Indicator Data'!$S$3,'Population Data'!$C$3:$M$194,ROW()-4,FALSE))</f>
        <v>0</v>
      </c>
      <c r="BQ26" s="176">
        <f t="shared" si="25"/>
        <v>0</v>
      </c>
      <c r="BR26" s="172">
        <f t="shared" si="43"/>
        <v>0</v>
      </c>
      <c r="BS26" s="176">
        <f>ROUND(IF('Indicator Data'!T26=0,0,IF(LOG('Indicator Data'!T26)&gt;BS$3,10,IF(LOG('Indicator Data'!T26)&lt;BS$4,0,10-(BS$3-LOG('Indicator Data'!T26))/(BS$3-BS$4)*10))),1)</f>
        <v>0</v>
      </c>
      <c r="BT26" s="173">
        <f>IF('Indicator Data'!T26/HLOOKUP('Indicator Data'!$T$3,'Population Data'!$C$3:$M$194,ROW()-4,FALSE)&gt;1,1,'Indicator Data'!T26/HLOOKUP('Indicator Data'!$T$3,'Population Data'!$C$3:$M$194,ROW()-4,FALSE))</f>
        <v>0</v>
      </c>
      <c r="BU26" s="176">
        <f t="shared" si="26"/>
        <v>0</v>
      </c>
      <c r="BV26" s="172">
        <f t="shared" si="44"/>
        <v>0</v>
      </c>
      <c r="BW26" s="176">
        <f>ROUND(IF('Indicator Data'!U26=0,0,IF(LOG('Indicator Data'!U26)&gt;BW$3,10,IF(LOG('Indicator Data'!U26)&lt;BW$4,0,10-(BW$3-LOG('Indicator Data'!U26))/(BW$3-BW$4)*10))),1)</f>
        <v>5.5</v>
      </c>
      <c r="BX26" s="246">
        <f>IF(BW26="x","x",'Indicator Data'!U26/HLOOKUP('Indicator Data'!$U$3,'Population Data'!$C$3:$M$194,ROW()-4,FALSE))</f>
        <v>2.2511219320318385E-2</v>
      </c>
      <c r="BY26" s="176">
        <f t="shared" si="27"/>
        <v>0.2</v>
      </c>
      <c r="BZ26" s="172">
        <f t="shared" si="45"/>
        <v>3.3</v>
      </c>
      <c r="CA26" s="174">
        <f t="shared" si="28"/>
        <v>0.9</v>
      </c>
      <c r="CB26" s="176">
        <f>IF('Indicator Data'!BN26="No data","x",ROUND(IF('Indicator Data'!BN26&gt;CB$3,0,IF('Indicator Data'!BN26&lt;CB$4,10,(CB$3-'Indicator Data'!BN26)/(CB$3-CB$4)*10)),1))</f>
        <v>0.5</v>
      </c>
      <c r="CC26" s="176">
        <f>IF('Indicator Data'!BO26="No data","x",ROUND(IF('Indicator Data'!BO26&gt;CC$3,0,IF('Indicator Data'!BO26&lt;CC$4,10,(CC$3-'Indicator Data'!BO26)/(CC$3-CC$4)*10)),1))</f>
        <v>0.7</v>
      </c>
      <c r="CD26" s="176" t="str">
        <f>IF('Indicator Data'!AA26="No data","x",ROUND(IF('Indicator Data'!AA26&gt;CD$3,0,IF('Indicator Data'!AA26&lt;CD$4,10,(CD$3-'Indicator Data'!AA26)/(CD$3-CD$4)*10)),1))</f>
        <v>x</v>
      </c>
      <c r="CE26" s="172">
        <f t="shared" si="29"/>
        <v>0.6</v>
      </c>
      <c r="CF26" s="176">
        <f>IF('Indicator Data'!V26="No data","x",ROUND(IF(LOG('Indicator Data'!V26)&gt;CF$3,10,IF(LOG('Indicator Data'!V26)&lt;CF$4,0,10-(CF$3-LOG('Indicator Data'!V26))/(CF$3-CF$4)*10)),1))</f>
        <v>6</v>
      </c>
      <c r="CG26" s="176">
        <f>IF('Indicator Data'!W26="No data","x",ROUND(IF('Indicator Data'!W26&gt;CG$3,10,IF('Indicator Data'!W26&lt;CG$4,0,10-(CG$3-'Indicator Data'!W26)/(CG$3-CG$4)*10)),1))</f>
        <v>0.3</v>
      </c>
      <c r="CH26" s="176">
        <f>IF('Indicator Data'!X26="No data","x",ROUND(IF('Indicator Data'!X26&gt;CH$3,10,IF('Indicator Data'!X26&lt;CH$4,0,10-(CH$3-'Indicator Data'!X26)/(CH$3-CH$4)*10)),1))</f>
        <v>5</v>
      </c>
      <c r="CI26" s="176">
        <f>IF('Indicator Data'!Y26="No data","x",ROUND(IF('Indicator Data'!Y26&gt;CI$3,10,IF('Indicator Data'!Y26&lt;CI$4,0,10-(CI$3-'Indicator Data'!Y26)/(CI$3-CI$4)*10)),1))</f>
        <v>3.8</v>
      </c>
      <c r="CJ26" s="172">
        <f t="shared" si="46"/>
        <v>3.8</v>
      </c>
      <c r="CK26" s="174">
        <f t="shared" si="47"/>
        <v>2.7</v>
      </c>
      <c r="CL26" s="176">
        <f>IF('Indicator Data'!AD26="No data","x",ROUND(IF('Indicator Data'!AD26&gt;CL$3,10,IF('Indicator Data'!AD26&lt;CL$4,0,10-(CL$3-'Indicator Data'!AD26)/(CL$3-CL$4)*10)),1))</f>
        <v>0</v>
      </c>
      <c r="CM26" s="176">
        <f>IF('Indicator Data'!AE26="No data","x",ROUND(IF('Indicator Data'!AE26&gt;CM$3,10,IF('Indicator Data'!AE26&lt;CM$4,0,10-(CM$3-'Indicator Data'!AE26)/(CM$3-CM$4)*10)),1))</f>
        <v>0</v>
      </c>
      <c r="CN26" s="172">
        <f t="shared" si="48"/>
        <v>2.5</v>
      </c>
      <c r="CO26" s="176">
        <f>IF('Indicator Data'!Z26="No data","x",ROUND(IF('Indicator Data'!Z26&gt;CO$3,10,IF('Indicator Data'!Z26&lt;CO$4,0,10-(CO$3-'Indicator Data'!Z26)/(CO$3-CO$4)*10)),1))</f>
        <v>0</v>
      </c>
      <c r="CP26" s="172">
        <f t="shared" si="49"/>
        <v>0.4</v>
      </c>
      <c r="CQ26" s="246">
        <f>IF('Indicator Data'!AB26="No data","x",'Indicator Data'!AB26/HLOOKUP('Indicator Date'!$AB24,'Population Data'!$C$3:$M$194,ROW()-4,FALSE))</f>
        <v>8.9996585423670692E-5</v>
      </c>
      <c r="CR26" s="176">
        <f t="shared" si="30"/>
        <v>9.1</v>
      </c>
      <c r="CS26" s="176" t="str">
        <f>IF('Indicator Data'!AC26="No data","x",ROUND(IF('Indicator Data'!AC26&gt;CS$3,0,IF('Indicator Data'!AC26&lt;CS$4,10,(CS$3-'Indicator Data'!AC26)/(CS$3-CS$4)*10)),1))</f>
        <v>x</v>
      </c>
      <c r="CT26" s="172">
        <f t="shared" si="50"/>
        <v>9.1</v>
      </c>
      <c r="CU26" s="174">
        <f t="shared" si="51"/>
        <v>4</v>
      </c>
      <c r="CV26" s="175">
        <f t="shared" si="31"/>
        <v>2.4</v>
      </c>
      <c r="CW26" s="177">
        <f t="shared" si="32"/>
        <v>2.9</v>
      </c>
      <c r="CX26" s="175">
        <f>ROUND(IF('Indicator Data'!AF26=0,0,IF('Indicator Data'!AF26&gt;CX$3,10,IF('Indicator Data'!AF26&lt;CX$4,0,10-(CX$3-'Indicator Data'!AF26)/(CX$3-CX$4)*10))),1)</f>
        <v>0.1</v>
      </c>
      <c r="CY26" s="175">
        <f>(ROUND(IF('Indicator Data'!AG26=0,0,IF(LOG('Indicator Data'!AG26)&gt;CY$3,10,IF(LOG('Indicator Data'!AG26)&lt;CY$4,0,10-(CY$3-LOG('Indicator Data'!AG26))/(CY$3-CY$4)*10))),1))</f>
        <v>0</v>
      </c>
      <c r="CZ26" s="177">
        <f t="shared" si="52"/>
        <v>0.1</v>
      </c>
      <c r="DA26" s="11"/>
      <c r="DB26" s="22"/>
    </row>
    <row r="27" spans="1:106">
      <c r="A27" s="179" t="str">
        <f>'Indicator Data'!A27</f>
        <v>Botswana</v>
      </c>
      <c r="B27" s="180" t="str">
        <f>'Indicator Data'!B27</f>
        <v>BWA</v>
      </c>
      <c r="C27" s="178">
        <f>ROUND(IF('Indicator Data'!C27=0,0.1,IF(LOG('Indicator Data'!C27)&gt;C$3,10,IF(LOG('Indicator Data'!C27)&lt;C$4,0,10-(C$3-LOG('Indicator Data'!C27))/(C$3-C$4)*10))),1)</f>
        <v>0.1</v>
      </c>
      <c r="D27" s="171">
        <f>ROUND(IF('Indicator Data'!D27=0,0.1,IF(LOG('Indicator Data'!D27)&gt;D$3,10,IF(LOG('Indicator Data'!D27)&lt;D$4,0,10-(D$3-LOG('Indicator Data'!D27))/(D$3-D$4)*10))),1)</f>
        <v>0.1</v>
      </c>
      <c r="E27" s="172">
        <f t="shared" si="0"/>
        <v>0.1</v>
      </c>
      <c r="F27" s="172">
        <f>(ROUND(IF('Indicator Data'!E27=0,0,IF(LOG('Indicator Data'!E27)&gt;F$3,10,IF(LOG('Indicator Data'!E27)&lt;F$4,0,10-(F$3-LOG('Indicator Data'!E27))/(F$3-F$4)*10))),1))</f>
        <v>3.1</v>
      </c>
      <c r="G27" s="172">
        <f>ROUND(IF('Indicator Data'!F27=0,0,IF(LOG('Indicator Data'!F27)&gt;G$3,10,IF(LOG('Indicator Data'!F27)&lt;G$4,0,10-(G$3-LOG('Indicator Data'!F27))/(G$3-G$4)*10))),1)</f>
        <v>0</v>
      </c>
      <c r="H27" s="171">
        <f>ROUND(IF('Indicator Data'!G27=0,0,IF(LOG('Indicator Data'!G27)&gt;H$3,10,IF(LOG('Indicator Data'!G27)&lt;H$4,0,10-(H$3-LOG('Indicator Data'!G27))/(H$3-H$4)*10))),1)</f>
        <v>0</v>
      </c>
      <c r="I27" s="171">
        <f>ROUND(IF('Indicator Data'!H27=0,0,IF(LOG('Indicator Data'!H27)&gt;I$3,10,IF(LOG('Indicator Data'!H27)&lt;I$4,0,10-(I$3-LOG('Indicator Data'!H27))/(I$3-I$4)*10))),1)</f>
        <v>0</v>
      </c>
      <c r="J27" s="171">
        <f t="shared" si="1"/>
        <v>0</v>
      </c>
      <c r="K27" s="171">
        <f>ROUND(IF('Indicator Data'!I27=0,0,IF(LOG('Indicator Data'!I27)&gt;K$3,10,IF(LOG('Indicator Data'!I27)&lt;K$4,0,10-(K$3-LOG('Indicator Data'!I27))/(K$3-K$4)*10))),1)</f>
        <v>0</v>
      </c>
      <c r="L27" s="172">
        <f>ROUND(IF('Indicator Data'!J27=0,0,IF(LOG('Indicator Data'!J27)&gt;L$3,10,IF(LOG('Indicator Data'!J27)&lt;L$4,0,10-(L$3-LOG('Indicator Data'!J27))/(L$3-L$4)*10))),1)</f>
        <v>6.7</v>
      </c>
      <c r="M27" s="173">
        <f>'Indicator Data'!C27/HLOOKUP('Indicator Data'!$C$3,'Population Data'!$C$3:$M$194,ROW()-4,FALSE)</f>
        <v>0</v>
      </c>
      <c r="N27" s="173">
        <f>'Indicator Data'!D27/HLOOKUP('Indicator Data'!$D$3,'Population Data'!$C$3:$M$194,ROW()-4,FALSE)</f>
        <v>0</v>
      </c>
      <c r="O27" s="245">
        <f>'Indicator Data'!E27/HLOOKUP('Indicator Data'!$E$3,'Population Data'!$C$3:$M$194,ROW()-4,FALSE)</f>
        <v>1.2611368227455001E-3</v>
      </c>
      <c r="P27" s="173">
        <f>'Indicator Data'!F27/HLOOKUP('Indicator Data'!$F$3,'Population Data'!$C$3:$M$194,ROW()-4,FALSE)</f>
        <v>0</v>
      </c>
      <c r="Q27" s="173">
        <f>'Indicator Data'!G27/HLOOKUP('Indicator Data'!$G$3,'Population Data'!$C$3:$M$194,ROW()-4,FALSE)</f>
        <v>0</v>
      </c>
      <c r="R27" s="173">
        <f>'Indicator Data'!H27/HLOOKUP('Indicator Data'!$H$3,'Population Data'!$C$3:$M$194,ROW()-4,FALSE)</f>
        <v>0</v>
      </c>
      <c r="S27" s="173">
        <f>'Indicator Data'!I27/HLOOKUP('Indicator Data'!$I$3,'Population Data'!$C$3:$M$194,ROW()-4,FALSE)</f>
        <v>0</v>
      </c>
      <c r="T27" s="173">
        <f>'Indicator Data'!J27/HLOOKUP('Indicator Date'!$J25,'Population Data'!$C$3:$M$194,ROW()-4,FALSE)</f>
        <v>1.8384421188560184E-3</v>
      </c>
      <c r="U27" s="171">
        <f t="shared" si="2"/>
        <v>0</v>
      </c>
      <c r="V27" s="171">
        <f t="shared" si="3"/>
        <v>0</v>
      </c>
      <c r="W27" s="172">
        <f t="shared" si="4"/>
        <v>0</v>
      </c>
      <c r="X27" s="172">
        <f t="shared" si="33"/>
        <v>4</v>
      </c>
      <c r="Y27" s="172">
        <f t="shared" si="34"/>
        <v>0</v>
      </c>
      <c r="Z27" s="171">
        <f t="shared" si="5"/>
        <v>0</v>
      </c>
      <c r="AA27" s="171">
        <f t="shared" si="5"/>
        <v>0</v>
      </c>
      <c r="AB27" s="171">
        <f t="shared" si="6"/>
        <v>0</v>
      </c>
      <c r="AC27" s="172">
        <f t="shared" si="35"/>
        <v>0</v>
      </c>
      <c r="AD27" s="172">
        <f t="shared" si="36"/>
        <v>0.6</v>
      </c>
      <c r="AE27" s="171">
        <f>ROUND(IF('Indicator Data'!K27=0,0,IF('Indicator Data'!K27&gt;AE$3,10,IF('Indicator Data'!K27&lt;AE$4,0,10-(AE$3-'Indicator Data'!K27)/(AE$3-AE$4)*10))),1)</f>
        <v>3.8</v>
      </c>
      <c r="AF27" s="174">
        <f t="shared" si="7"/>
        <v>0.1</v>
      </c>
      <c r="AG27" s="174">
        <f t="shared" si="8"/>
        <v>0.1</v>
      </c>
      <c r="AH27" s="172">
        <f t="shared" si="9"/>
        <v>0</v>
      </c>
      <c r="AI27" s="172">
        <f t="shared" si="10"/>
        <v>0</v>
      </c>
      <c r="AJ27" s="174">
        <f t="shared" si="11"/>
        <v>0</v>
      </c>
      <c r="AK27" s="172">
        <f t="shared" si="12"/>
        <v>4.3</v>
      </c>
      <c r="AL27" s="175">
        <f t="shared" si="13"/>
        <v>0.1</v>
      </c>
      <c r="AM27" s="175">
        <f t="shared" si="14"/>
        <v>3.6</v>
      </c>
      <c r="AN27" s="175">
        <f t="shared" si="15"/>
        <v>0</v>
      </c>
      <c r="AO27" s="175">
        <f t="shared" si="16"/>
        <v>0</v>
      </c>
      <c r="AP27" s="175">
        <f t="shared" si="17"/>
        <v>0</v>
      </c>
      <c r="AQ27" s="174">
        <f t="shared" si="18"/>
        <v>4.0999999999999996</v>
      </c>
      <c r="AR27" s="174">
        <f>IF('Indicator Data'!L27="No data","x",IF('Indicator Data'!BW27&lt;1000,"x",ROUND((IF('Indicator Data'!L27&gt;AR$3,10,IF('Indicator Data'!L27&lt;AR$4,0,10-(AR$3-'Indicator Data'!L27)/(AR$3-AR$4)*10))),1)))</f>
        <v>7.5</v>
      </c>
      <c r="AS27" s="175">
        <f t="shared" si="19"/>
        <v>5.8</v>
      </c>
      <c r="AT27" s="176">
        <f>IF('Indicator Data'!M27="No data","x",ROUND(IF('Indicator Data'!M27=0,0,IF(LOG('Indicator Data'!M27)&gt;AT$3,10,IF(LOG('Indicator Data'!M27)&lt;AT$4,0,10-(AT$3-LOG('Indicator Data'!M27))/(AT$3-AT$4)*10))),1))</f>
        <v>4.2</v>
      </c>
      <c r="AU27" s="246">
        <f>IF(AT27="x","x",'Indicator Data'!M27/HLOOKUP('Indicator Data'!$M$3,'Population Data'!$C$3:$M$194,ROW()-4,FALSE))</f>
        <v>3.3020664646693709E-3</v>
      </c>
      <c r="AV27" s="176">
        <f t="shared" si="20"/>
        <v>0</v>
      </c>
      <c r="AW27" s="172">
        <f t="shared" si="37"/>
        <v>2.2999999999999998</v>
      </c>
      <c r="AX27" s="176">
        <f>IF('Indicator Data'!N27="No data","x",ROUND(IF('Indicator Data'!N27=0,0,IF(LOG('Indicator Data'!N27)&gt;AX$3,10,IF(LOG('Indicator Data'!N27)&lt;AX$4,0,10-(AX$3-LOG('Indicator Data'!N27))/(AX$3-AX$4)*10))),1))</f>
        <v>0</v>
      </c>
      <c r="AY27" s="246">
        <f>IF(AX27="x","x",'Indicator Data'!N27/HLOOKUP('Indicator Data'!$N$3,'Population Data'!$C$3:$M$194,ROW()-4,FALSE))</f>
        <v>0</v>
      </c>
      <c r="AZ27" s="176">
        <f t="shared" si="21"/>
        <v>0</v>
      </c>
      <c r="BA27" s="172">
        <f t="shared" si="38"/>
        <v>0</v>
      </c>
      <c r="BB27" s="176">
        <f>IF('Indicator Data'!O27="No data","x",ROUND(IF('Indicator Data'!O27=0,0,IF(LOG('Indicator Data'!O27)&gt;BB$3,10,IF(LOG('Indicator Data'!O27)&lt;BB$4,0,10-(BB$3-LOG('Indicator Data'!O27))/(BB$3-BB$4)*10))),1))</f>
        <v>0</v>
      </c>
      <c r="BC27" s="246">
        <f>IF(BB27="x","x",'Indicator Data'!O27/HLOOKUP('Indicator Data'!$O$3,'Population Data'!$C$3:$M$194,ROW()-4,FALSE))</f>
        <v>0</v>
      </c>
      <c r="BD27" s="176">
        <f t="shared" si="22"/>
        <v>0</v>
      </c>
      <c r="BE27" s="172">
        <f t="shared" si="39"/>
        <v>0</v>
      </c>
      <c r="BF27" s="176">
        <f>IF('Indicator Data'!P27="No data","x",ROUND(IF('Indicator Data'!P27=0,0,IF(LOG('Indicator Data'!P27)&gt;BF$3,10,IF(LOG('Indicator Data'!P27)&lt;BF$4,0,10-(BF$3-LOG('Indicator Data'!P27))/(BF$3-BF$4)*10))),1))</f>
        <v>0</v>
      </c>
      <c r="BG27" s="246">
        <f>IF(BF27="x","x",'Indicator Data'!P27/HLOOKUP('Indicator Data'!$P$3,'Population Data'!$C$3:$M$194,ROW()-4,FALSE))</f>
        <v>4.5108847343480548E-7</v>
      </c>
      <c r="BH27" s="176">
        <f t="shared" si="40"/>
        <v>0</v>
      </c>
      <c r="BI27" s="172">
        <f t="shared" si="41"/>
        <v>0</v>
      </c>
      <c r="BJ27" s="174">
        <f t="shared" si="42"/>
        <v>0.6</v>
      </c>
      <c r="BK27" s="176">
        <f>ROUND(IF('Indicator Data'!Q27=0,0,IF(LOG('Indicator Data'!Q27)&gt;BK$3,10,IF(LOG('Indicator Data'!Q27)&lt;BK$4,0,10-(BK$3-LOG('Indicator Data'!Q27))/(BK$3-BK$4)*10))),1)</f>
        <v>7.5</v>
      </c>
      <c r="BL27" s="224">
        <f>IF(BK27="x","x",'Indicator Data'!Q27/HLOOKUP('Indicator Data'!$Q$3,'Population Data'!$C$3:$M$194,ROW()-4,FALSE))</f>
        <v>0.66300000110306523</v>
      </c>
      <c r="BM27" s="176">
        <f t="shared" si="23"/>
        <v>6.6</v>
      </c>
      <c r="BN27" s="172">
        <f t="shared" si="24"/>
        <v>7.1</v>
      </c>
      <c r="BO27" s="176">
        <f>ROUND(IF('Indicator Data'!S27=0,0,IF(LOG('Indicator Data'!S27)&gt;BO$3,10,IF(LOG('Indicator Data'!S27)&lt;BO$4,0,10-(BO$3-LOG('Indicator Data'!S27))/(BO$3-BO$4)*10))),1)</f>
        <v>6.2</v>
      </c>
      <c r="BP27" s="246">
        <f>IF(BO27="x","x",'Indicator Data'!S27/HLOOKUP('Indicator Data'!$S$3,'Population Data'!$C$3:$M$194,ROW()-4,FALSE))</f>
        <v>8.7109478125112605E-2</v>
      </c>
      <c r="BQ27" s="176">
        <f t="shared" si="25"/>
        <v>1</v>
      </c>
      <c r="BR27" s="172">
        <f t="shared" si="43"/>
        <v>4.0999999999999996</v>
      </c>
      <c r="BS27" s="176">
        <f>ROUND(IF('Indicator Data'!T27=0,0,IF(LOG('Indicator Data'!T27)&gt;BS$3,10,IF(LOG('Indicator Data'!T27)&lt;BS$4,0,10-(BS$3-LOG('Indicator Data'!T27))/(BS$3-BS$4)*10))),1)</f>
        <v>7.7</v>
      </c>
      <c r="BT27" s="173">
        <f>IF('Indicator Data'!T27/HLOOKUP('Indicator Data'!$T$3,'Population Data'!$C$3:$M$194,ROW()-4,FALSE)&gt;1,1,'Indicator Data'!T27/HLOOKUP('Indicator Data'!$T$3,'Population Data'!$C$3:$M$194,ROW()-4,FALSE))</f>
        <v>0.84893732530203769</v>
      </c>
      <c r="BU27" s="176">
        <f t="shared" si="26"/>
        <v>8.5</v>
      </c>
      <c r="BV27" s="172">
        <f t="shared" si="44"/>
        <v>8.1</v>
      </c>
      <c r="BW27" s="176">
        <f>ROUND(IF('Indicator Data'!U27=0,0,IF(LOG('Indicator Data'!U27)&gt;BW$3,10,IF(LOG('Indicator Data'!U27)&lt;BW$4,0,10-(BW$3-LOG('Indicator Data'!U27))/(BW$3-BW$4)*10))),1)</f>
        <v>5</v>
      </c>
      <c r="BX27" s="246">
        <f>IF(BW27="x","x",'Indicator Data'!U27/HLOOKUP('Indicator Data'!$U$3,'Population Data'!$C$3:$M$194,ROW()-4,FALSE))</f>
        <v>1.2444341452108215E-2</v>
      </c>
      <c r="BY27" s="176">
        <f t="shared" si="27"/>
        <v>0.1</v>
      </c>
      <c r="BZ27" s="172">
        <f t="shared" si="45"/>
        <v>2.9</v>
      </c>
      <c r="CA27" s="174">
        <f t="shared" si="28"/>
        <v>6</v>
      </c>
      <c r="CB27" s="176">
        <f>IF('Indicator Data'!BN27="No data","x",ROUND(IF('Indicator Data'!BN27&gt;CB$3,0,IF('Indicator Data'!BN27&lt;CB$4,10,(CB$3-'Indicator Data'!BN27)/(CB$3-CB$4)*10)),1))</f>
        <v>2.2000000000000002</v>
      </c>
      <c r="CC27" s="176">
        <f>IF('Indicator Data'!BO27="No data","x",ROUND(IF('Indicator Data'!BO27&gt;CC$3,0,IF('Indicator Data'!BO27&lt;CC$4,10,(CC$3-'Indicator Data'!BO27)/(CC$3-CC$4)*10)),1))</f>
        <v>1.2</v>
      </c>
      <c r="CD27" s="176" t="str">
        <f>IF('Indicator Data'!AA27="No data","x",ROUND(IF('Indicator Data'!AA27&gt;CD$3,0,IF('Indicator Data'!AA27&lt;CD$4,10,(CD$3-'Indicator Data'!AA27)/(CD$3-CD$4)*10)),1))</f>
        <v>x</v>
      </c>
      <c r="CE27" s="172">
        <f t="shared" si="29"/>
        <v>1.7</v>
      </c>
      <c r="CF27" s="176">
        <f>IF('Indicator Data'!V27="No data","x",ROUND(IF(LOG('Indicator Data'!V27)&gt;CF$3,10,IF(LOG('Indicator Data'!V27)&lt;CF$4,0,10-(CF$3-LOG('Indicator Data'!V27))/(CF$3-CF$4)*10)),1))</f>
        <v>2.2000000000000002</v>
      </c>
      <c r="CG27" s="176">
        <f>IF('Indicator Data'!W27="No data","x",ROUND(IF('Indicator Data'!W27&gt;CG$3,10,IF('Indicator Data'!W27&lt;CG$4,0,10-(CG$3-'Indicator Data'!W27)/(CG$3-CG$4)*10)),1))</f>
        <v>5.2</v>
      </c>
      <c r="CH27" s="176">
        <f>IF('Indicator Data'!X27="No data","x",ROUND(IF('Indicator Data'!X27&gt;CH$3,10,IF('Indicator Data'!X27&lt;CH$4,0,10-(CH$3-'Indicator Data'!X27)/(CH$3-CH$4)*10)),1))</f>
        <v>7.3</v>
      </c>
      <c r="CI27" s="176">
        <f>IF('Indicator Data'!Y27="No data","x",ROUND(IF('Indicator Data'!Y27&gt;CI$3,10,IF('Indicator Data'!Y27&lt;CI$4,0,10-(CI$3-'Indicator Data'!Y27)/(CI$3-CI$4)*10)),1))</f>
        <v>3.8</v>
      </c>
      <c r="CJ27" s="172">
        <f t="shared" si="46"/>
        <v>4.5999999999999996</v>
      </c>
      <c r="CK27" s="174">
        <f t="shared" si="47"/>
        <v>3.6</v>
      </c>
      <c r="CL27" s="176">
        <f>IF('Indicator Data'!AD27="No data","x",ROUND(IF('Indicator Data'!AD27&gt;CL$3,10,IF('Indicator Data'!AD27&lt;CL$4,0,10-(CL$3-'Indicator Data'!AD27)/(CL$3-CL$4)*10)),1))</f>
        <v>4.4000000000000004</v>
      </c>
      <c r="CM27" s="176">
        <f>IF('Indicator Data'!AE27="No data","x",ROUND(IF('Indicator Data'!AE27&gt;CM$3,10,IF('Indicator Data'!AE27&lt;CM$4,0,10-(CM$3-'Indicator Data'!AE27)/(CM$3-CM$4)*10)),1))</f>
        <v>4.5</v>
      </c>
      <c r="CN27" s="172">
        <f t="shared" si="48"/>
        <v>4.5999999999999996</v>
      </c>
      <c r="CO27" s="176">
        <f>IF('Indicator Data'!Z27="No data","x",ROUND(IF('Indicator Data'!Z27&gt;CO$3,10,IF('Indicator Data'!Z27&lt;CO$4,0,10-(CO$3-'Indicator Data'!Z27)/(CO$3-CO$4)*10)),1))</f>
        <v>1.7</v>
      </c>
      <c r="CP27" s="172">
        <f t="shared" si="49"/>
        <v>1.7</v>
      </c>
      <c r="CQ27" s="246">
        <f>IF('Indicator Data'!AB27="No data","x",'Indicator Data'!AB27/HLOOKUP('Indicator Date'!$AB25,'Population Data'!$C$3:$M$194,ROW()-4,FALSE))</f>
        <v>2.3415114905393146E-4</v>
      </c>
      <c r="CR27" s="176">
        <f t="shared" si="30"/>
        <v>7.7</v>
      </c>
      <c r="CS27" s="176">
        <f>IF('Indicator Data'!AC27="No data","x",ROUND(IF('Indicator Data'!AC27&gt;CS$3,0,IF('Indicator Data'!AC27&lt;CS$4,10,(CS$3-'Indicator Data'!AC27)/(CS$3-CS$4)*10)),1))</f>
        <v>6</v>
      </c>
      <c r="CT27" s="172">
        <f t="shared" si="50"/>
        <v>6.9</v>
      </c>
      <c r="CU27" s="174">
        <f t="shared" si="51"/>
        <v>4.4000000000000004</v>
      </c>
      <c r="CV27" s="175">
        <f t="shared" si="31"/>
        <v>3.9</v>
      </c>
      <c r="CW27" s="177">
        <f t="shared" si="32"/>
        <v>2.2000000000000002</v>
      </c>
      <c r="CX27" s="175">
        <f>ROUND(IF('Indicator Data'!AF27=0,0,IF('Indicator Data'!AF27&gt;CX$3,10,IF('Indicator Data'!AF27&lt;CX$4,0,10-(CX$3-'Indicator Data'!AF27)/(CX$3-CX$4)*10))),1)</f>
        <v>0.1</v>
      </c>
      <c r="CY27" s="175">
        <f>(ROUND(IF('Indicator Data'!AG27=0,0,IF(LOG('Indicator Data'!AG27)&gt;CY$3,10,IF(LOG('Indicator Data'!AG27)&lt;CY$4,0,10-(CY$3-LOG('Indicator Data'!AG27))/(CY$3-CY$4)*10))),1))</f>
        <v>0</v>
      </c>
      <c r="CZ27" s="177">
        <f t="shared" si="52"/>
        <v>0.1</v>
      </c>
      <c r="DA27" s="11"/>
      <c r="DB27" s="22"/>
    </row>
    <row r="28" spans="1:106">
      <c r="A28" s="179" t="str">
        <f>'Indicator Data'!A28</f>
        <v>Brazil</v>
      </c>
      <c r="B28" s="180" t="str">
        <f>'Indicator Data'!B28</f>
        <v>BRA</v>
      </c>
      <c r="C28" s="178">
        <f>ROUND(IF('Indicator Data'!C28=0,0.1,IF(LOG('Indicator Data'!C28)&gt;C$3,10,IF(LOG('Indicator Data'!C28)&lt;C$4,0,10-(C$3-LOG('Indicator Data'!C28))/(C$3-C$4)*10))),1)</f>
        <v>2</v>
      </c>
      <c r="D28" s="171">
        <f>ROUND(IF('Indicator Data'!D28=0,0.1,IF(LOG('Indicator Data'!D28)&gt;D$3,10,IF(LOG('Indicator Data'!D28)&lt;D$4,0,10-(D$3-LOG('Indicator Data'!D28))/(D$3-D$4)*10))),1)</f>
        <v>0</v>
      </c>
      <c r="E28" s="172">
        <f t="shared" si="0"/>
        <v>1</v>
      </c>
      <c r="F28" s="172">
        <f>(ROUND(IF('Indicator Data'!E28=0,0,IF(LOG('Indicator Data'!E28)&gt;F$3,10,IF(LOG('Indicator Data'!E28)&lt;F$4,0,10-(F$3-LOG('Indicator Data'!E28))/(F$3-F$4)*10))),1))</f>
        <v>8.8000000000000007</v>
      </c>
      <c r="G28" s="172">
        <f>ROUND(IF('Indicator Data'!F28=0,0,IF(LOG('Indicator Data'!F28)&gt;G$3,10,IF(LOG('Indicator Data'!F28)&lt;G$4,0,10-(G$3-LOG('Indicator Data'!F28))/(G$3-G$4)*10))),1)</f>
        <v>0</v>
      </c>
      <c r="H28" s="171">
        <f>ROUND(IF('Indicator Data'!G28=0,0,IF(LOG('Indicator Data'!G28)&gt;H$3,10,IF(LOG('Indicator Data'!G28)&lt;H$4,0,10-(H$3-LOG('Indicator Data'!G28))/(H$3-H$4)*10))),1)</f>
        <v>0</v>
      </c>
      <c r="I28" s="171">
        <f>ROUND(IF('Indicator Data'!H28=0,0,IF(LOG('Indicator Data'!H28)&gt;I$3,10,IF(LOG('Indicator Data'!H28)&lt;I$4,0,10-(I$3-LOG('Indicator Data'!H28))/(I$3-I$4)*10))),1)</f>
        <v>0</v>
      </c>
      <c r="J28" s="171">
        <f t="shared" si="1"/>
        <v>0</v>
      </c>
      <c r="K28" s="171">
        <f>ROUND(IF('Indicator Data'!I28=0,0,IF(LOG('Indicator Data'!I28)&gt;K$3,10,IF(LOG('Indicator Data'!I28)&lt;K$4,0,10-(K$3-LOG('Indicator Data'!I28))/(K$3-K$4)*10))),1)</f>
        <v>6.9</v>
      </c>
      <c r="L28" s="172">
        <f>ROUND(IF('Indicator Data'!J28=0,0,IF(LOG('Indicator Data'!J28)&gt;L$3,10,IF(LOG('Indicator Data'!J28)&lt;L$4,0,10-(L$3-LOG('Indicator Data'!J28))/(L$3-L$4)*10))),1)</f>
        <v>10</v>
      </c>
      <c r="M28" s="173">
        <f>'Indicator Data'!C28/HLOOKUP('Indicator Data'!$C$3,'Population Data'!$C$3:$M$194,ROW()-4,FALSE)</f>
        <v>1.2757595613256864E-6</v>
      </c>
      <c r="N28" s="173">
        <f>'Indicator Data'!D28/HLOOKUP('Indicator Data'!$D$3,'Population Data'!$C$3:$M$194,ROW()-4,FALSE)</f>
        <v>7.5538542046569814E-9</v>
      </c>
      <c r="O28" s="245">
        <f>'Indicator Data'!E28/HLOOKUP('Indicator Data'!$E$3,'Population Data'!$C$3:$M$194,ROW()-4,FALSE)</f>
        <v>4.3573494206739756E-3</v>
      </c>
      <c r="P28" s="173">
        <f>'Indicator Data'!F28/HLOOKUP('Indicator Data'!$F$3,'Population Data'!$C$3:$M$194,ROW()-4,FALSE)</f>
        <v>0</v>
      </c>
      <c r="Q28" s="173">
        <f>'Indicator Data'!G28/HLOOKUP('Indicator Data'!$G$3,'Population Data'!$C$3:$M$194,ROW()-4,FALSE)</f>
        <v>0</v>
      </c>
      <c r="R28" s="173">
        <f>'Indicator Data'!H28/HLOOKUP('Indicator Data'!$H$3,'Population Data'!$C$3:$M$194,ROW()-4,FALSE)</f>
        <v>0</v>
      </c>
      <c r="S28" s="173">
        <f>'Indicator Data'!I28/HLOOKUP('Indicator Data'!$I$3,'Population Data'!$C$3:$M$194,ROW()-4,FALSE)</f>
        <v>9.0122196159581053E-5</v>
      </c>
      <c r="T28" s="173">
        <f>'Indicator Data'!J28/HLOOKUP('Indicator Date'!$J26,'Population Data'!$C$3:$M$194,ROW()-4,FALSE)</f>
        <v>5.7329982829183914E-3</v>
      </c>
      <c r="U28" s="171">
        <f t="shared" si="2"/>
        <v>0</v>
      </c>
      <c r="V28" s="171">
        <f t="shared" si="3"/>
        <v>0</v>
      </c>
      <c r="W28" s="172">
        <f t="shared" si="4"/>
        <v>0</v>
      </c>
      <c r="X28" s="172">
        <f t="shared" si="33"/>
        <v>6.1</v>
      </c>
      <c r="Y28" s="172">
        <f t="shared" si="34"/>
        <v>0</v>
      </c>
      <c r="Z28" s="171">
        <f t="shared" si="5"/>
        <v>0</v>
      </c>
      <c r="AA28" s="171">
        <f t="shared" si="5"/>
        <v>0</v>
      </c>
      <c r="AB28" s="171">
        <f t="shared" si="6"/>
        <v>0</v>
      </c>
      <c r="AC28" s="172">
        <f t="shared" si="35"/>
        <v>2.2000000000000002</v>
      </c>
      <c r="AD28" s="172">
        <f t="shared" si="36"/>
        <v>1.9</v>
      </c>
      <c r="AE28" s="171">
        <f>ROUND(IF('Indicator Data'!K28=0,0,IF('Indicator Data'!K28&gt;AE$3,10,IF('Indicator Data'!K28&lt;AE$4,0,10-(AE$3-'Indicator Data'!K28)/(AE$3-AE$4)*10))),1)</f>
        <v>10</v>
      </c>
      <c r="AF28" s="174">
        <f t="shared" si="7"/>
        <v>1</v>
      </c>
      <c r="AG28" s="174">
        <f t="shared" si="8"/>
        <v>0</v>
      </c>
      <c r="AH28" s="172">
        <f t="shared" si="9"/>
        <v>0</v>
      </c>
      <c r="AI28" s="172">
        <f t="shared" si="10"/>
        <v>0</v>
      </c>
      <c r="AJ28" s="174">
        <f t="shared" si="11"/>
        <v>0</v>
      </c>
      <c r="AK28" s="172">
        <f t="shared" si="12"/>
        <v>7.9</v>
      </c>
      <c r="AL28" s="175">
        <f t="shared" si="13"/>
        <v>0.5</v>
      </c>
      <c r="AM28" s="175">
        <f t="shared" si="14"/>
        <v>7.7</v>
      </c>
      <c r="AN28" s="175">
        <f t="shared" si="15"/>
        <v>0</v>
      </c>
      <c r="AO28" s="175">
        <f t="shared" si="16"/>
        <v>0</v>
      </c>
      <c r="AP28" s="175">
        <f t="shared" si="17"/>
        <v>5</v>
      </c>
      <c r="AQ28" s="174">
        <f t="shared" si="18"/>
        <v>9</v>
      </c>
      <c r="AR28" s="174">
        <f>IF('Indicator Data'!L28="No data","x",IF('Indicator Data'!BW28&lt;1000,"x",ROUND((IF('Indicator Data'!L28&gt;AR$3,10,IF('Indicator Data'!L28&lt;AR$4,0,10-(AR$3-'Indicator Data'!L28)/(AR$3-AR$4)*10))),1)))</f>
        <v>0</v>
      </c>
      <c r="AS28" s="175">
        <f t="shared" si="19"/>
        <v>4.5</v>
      </c>
      <c r="AT28" s="176" t="str">
        <f>IF('Indicator Data'!M28="No data","x",ROUND(IF('Indicator Data'!M28=0,0,IF(LOG('Indicator Data'!M28)&gt;AT$3,10,IF(LOG('Indicator Data'!M28)&lt;AT$4,0,10-(AT$3-LOG('Indicator Data'!M28))/(AT$3-AT$4)*10))),1))</f>
        <v>x</v>
      </c>
      <c r="AU28" s="246" t="str">
        <f>IF(AT28="x","x",'Indicator Data'!M28/HLOOKUP('Indicator Data'!$M$3,'Population Data'!$C$3:$M$194,ROW()-4,FALSE))</f>
        <v>x</v>
      </c>
      <c r="AV28" s="176" t="str">
        <f t="shared" si="20"/>
        <v>x</v>
      </c>
      <c r="AW28" s="172" t="str">
        <f t="shared" si="37"/>
        <v>x</v>
      </c>
      <c r="AX28" s="176" t="str">
        <f>IF('Indicator Data'!N28="No data","x",ROUND(IF('Indicator Data'!N28=0,0,IF(LOG('Indicator Data'!N28)&gt;AX$3,10,IF(LOG('Indicator Data'!N28)&lt;AX$4,0,10-(AX$3-LOG('Indicator Data'!N28))/(AX$3-AX$4)*10))),1))</f>
        <v>x</v>
      </c>
      <c r="AY28" s="246" t="str">
        <f>IF(AX28="x","x",'Indicator Data'!N28/HLOOKUP('Indicator Data'!$N$3,'Population Data'!$C$3:$M$194,ROW()-4,FALSE))</f>
        <v>x</v>
      </c>
      <c r="AZ28" s="176" t="str">
        <f t="shared" si="21"/>
        <v>x</v>
      </c>
      <c r="BA28" s="172" t="str">
        <f t="shared" si="38"/>
        <v>x</v>
      </c>
      <c r="BB28" s="176" t="str">
        <f>IF('Indicator Data'!O28="No data","x",ROUND(IF('Indicator Data'!O28=0,0,IF(LOG('Indicator Data'!O28)&gt;BB$3,10,IF(LOG('Indicator Data'!O28)&lt;BB$4,0,10-(BB$3-LOG('Indicator Data'!O28))/(BB$3-BB$4)*10))),1))</f>
        <v>x</v>
      </c>
      <c r="BC28" s="246" t="str">
        <f>IF(BB28="x","x",'Indicator Data'!O28/HLOOKUP('Indicator Data'!$O$3,'Population Data'!$C$3:$M$194,ROW()-4,FALSE))</f>
        <v>x</v>
      </c>
      <c r="BD28" s="176" t="str">
        <f t="shared" si="22"/>
        <v>x</v>
      </c>
      <c r="BE28" s="172" t="str">
        <f t="shared" si="39"/>
        <v>x</v>
      </c>
      <c r="BF28" s="176" t="str">
        <f>IF('Indicator Data'!P28="No data","x",ROUND(IF('Indicator Data'!P28=0,0,IF(LOG('Indicator Data'!P28)&gt;BF$3,10,IF(LOG('Indicator Data'!P28)&lt;BF$4,0,10-(BF$3-LOG('Indicator Data'!P28))/(BF$3-BF$4)*10))),1))</f>
        <v>x</v>
      </c>
      <c r="BG28" s="246" t="str">
        <f>IF(BF28="x","x",'Indicator Data'!P28/HLOOKUP('Indicator Data'!$P$3,'Population Data'!$C$3:$M$194,ROW()-4,FALSE))</f>
        <v>x</v>
      </c>
      <c r="BH28" s="176" t="str">
        <f t="shared" si="40"/>
        <v>x</v>
      </c>
      <c r="BI28" s="172" t="str">
        <f t="shared" si="41"/>
        <v>x</v>
      </c>
      <c r="BJ28" s="174" t="str">
        <f t="shared" si="42"/>
        <v>x</v>
      </c>
      <c r="BK28" s="176">
        <f>ROUND(IF('Indicator Data'!Q28=0,0,IF(LOG('Indicator Data'!Q28)&gt;BK$3,10,IF(LOG('Indicator Data'!Q28)&lt;BK$4,0,10-(BK$3-LOG('Indicator Data'!Q28))/(BK$3-BK$4)*10))),1)</f>
        <v>9.5</v>
      </c>
      <c r="BL28" s="224">
        <f>IF(BK28="x","x",'Indicator Data'!Q28/HLOOKUP('Indicator Data'!$Q$3,'Population Data'!$C$3:$M$194,ROW()-4,FALSE))</f>
        <v>0.20300000325771367</v>
      </c>
      <c r="BM28" s="176">
        <f t="shared" si="23"/>
        <v>2</v>
      </c>
      <c r="BN28" s="172">
        <f t="shared" si="24"/>
        <v>7.3</v>
      </c>
      <c r="BO28" s="176">
        <f>ROUND(IF('Indicator Data'!S28=0,0,IF(LOG('Indicator Data'!S28)&gt;BO$3,10,IF(LOG('Indicator Data'!S28)&lt;BO$4,0,10-(BO$3-LOG('Indicator Data'!S28))/(BO$3-BO$4)*10))),1)</f>
        <v>10</v>
      </c>
      <c r="BP28" s="246">
        <f>IF(BO28="x","x",'Indicator Data'!S28/HLOOKUP('Indicator Data'!$S$3,'Population Data'!$C$3:$M$194,ROW()-4,FALSE))</f>
        <v>0.58260083978161148</v>
      </c>
      <c r="BQ28" s="176">
        <f t="shared" si="25"/>
        <v>6.5</v>
      </c>
      <c r="BR28" s="172">
        <f t="shared" si="43"/>
        <v>8.8000000000000007</v>
      </c>
      <c r="BS28" s="176">
        <f>ROUND(IF('Indicator Data'!T28=0,0,IF(LOG('Indicator Data'!T28)&gt;BS$3,10,IF(LOG('Indicator Data'!T28)&lt;BS$4,0,10-(BS$3-LOG('Indicator Data'!T28))/(BS$3-BS$4)*10))),1)</f>
        <v>10</v>
      </c>
      <c r="BT28" s="173">
        <f>IF('Indicator Data'!T28/HLOOKUP('Indicator Data'!$T$3,'Population Data'!$C$3:$M$194,ROW()-4,FALSE)&gt;1,1,'Indicator Data'!T28/HLOOKUP('Indicator Data'!$T$3,'Population Data'!$C$3:$M$194,ROW()-4,FALSE))</f>
        <v>0.82583381836432201</v>
      </c>
      <c r="BU28" s="176">
        <f t="shared" si="26"/>
        <v>8.3000000000000007</v>
      </c>
      <c r="BV28" s="172">
        <f t="shared" si="44"/>
        <v>9.3000000000000007</v>
      </c>
      <c r="BW28" s="176">
        <f>ROUND(IF('Indicator Data'!U28=0,0,IF(LOG('Indicator Data'!U28)&gt;BW$3,10,IF(LOG('Indicator Data'!U28)&lt;BW$4,0,10-(BW$3-LOG('Indicator Data'!U28))/(BW$3-BW$4)*10))),1)</f>
        <v>10</v>
      </c>
      <c r="BX28" s="246">
        <f>IF(BW28="x","x",'Indicator Data'!U28/HLOOKUP('Indicator Data'!$U$3,'Population Data'!$C$3:$M$194,ROW()-4,FALSE))</f>
        <v>0.84550199132458437</v>
      </c>
      <c r="BY28" s="176">
        <f t="shared" si="27"/>
        <v>8.5</v>
      </c>
      <c r="BZ28" s="172">
        <f t="shared" si="45"/>
        <v>9.4</v>
      </c>
      <c r="CA28" s="174">
        <f t="shared" si="28"/>
        <v>8.8000000000000007</v>
      </c>
      <c r="CB28" s="176">
        <f>IF('Indicator Data'!BN28="No data","x",ROUND(IF('Indicator Data'!BN28&gt;CB$3,0,IF('Indicator Data'!BN28&lt;CB$4,10,(CB$3-'Indicator Data'!BN28)/(CB$3-CB$4)*10)),1))</f>
        <v>1</v>
      </c>
      <c r="CC28" s="176">
        <f>IF('Indicator Data'!BO28="No data","x",ROUND(IF('Indicator Data'!BO28&gt;CC$3,0,IF('Indicator Data'!BO28&lt;CC$4,10,(CC$3-'Indicator Data'!BO28)/(CC$3-CC$4)*10)),1))</f>
        <v>0.1</v>
      </c>
      <c r="CD28" s="176" t="str">
        <f>IF('Indicator Data'!AA28="No data","x",ROUND(IF('Indicator Data'!AA28&gt;CD$3,0,IF('Indicator Data'!AA28&lt;CD$4,10,(CD$3-'Indicator Data'!AA28)/(CD$3-CD$4)*10)),1))</f>
        <v>x</v>
      </c>
      <c r="CE28" s="172">
        <f t="shared" si="29"/>
        <v>0.6</v>
      </c>
      <c r="CF28" s="176">
        <f>IF('Indicator Data'!V28="No data","x",ROUND(IF(LOG('Indicator Data'!V28)&gt;CF$3,10,IF(LOG('Indicator Data'!V28)&lt;CF$4,0,10-(CF$3-LOG('Indicator Data'!V28))/(CF$3-CF$4)*10)),1))</f>
        <v>4.7</v>
      </c>
      <c r="CG28" s="176">
        <f>IF('Indicator Data'!W28="No data","x",ROUND(IF('Indicator Data'!W28&gt;CG$3,10,IF('Indicator Data'!W28&lt;CG$4,0,10-(CG$3-'Indicator Data'!W28)/(CG$3-CG$4)*10)),1))</f>
        <v>1.6</v>
      </c>
      <c r="CH28" s="176">
        <f>IF('Indicator Data'!X28="No data","x",ROUND(IF('Indicator Data'!X28&gt;CH$3,10,IF('Indicator Data'!X28&lt;CH$4,0,10-(CH$3-'Indicator Data'!X28)/(CH$3-CH$4)*10)),1))</f>
        <v>8.8000000000000007</v>
      </c>
      <c r="CI28" s="176">
        <f>IF('Indicator Data'!Y28="No data","x",ROUND(IF('Indicator Data'!Y28&gt;CI$3,10,IF('Indicator Data'!Y28&lt;CI$4,0,10-(CI$3-'Indicator Data'!Y28)/(CI$3-CI$4)*10)),1))</f>
        <v>3.3</v>
      </c>
      <c r="CJ28" s="172">
        <f t="shared" si="46"/>
        <v>4.5999999999999996</v>
      </c>
      <c r="CK28" s="174">
        <f t="shared" si="47"/>
        <v>3.3</v>
      </c>
      <c r="CL28" s="176">
        <f>IF('Indicator Data'!AD28="No data","x",ROUND(IF('Indicator Data'!AD28&gt;CL$3,10,IF('Indicator Data'!AD28&lt;CL$4,0,10-(CL$3-'Indicator Data'!AD28)/(CL$3-CL$4)*10)),1))</f>
        <v>1.7</v>
      </c>
      <c r="CM28" s="176">
        <f>IF('Indicator Data'!AE28="No data","x",ROUND(IF('Indicator Data'!AE28&gt;CM$3,10,IF('Indicator Data'!AE28&lt;CM$4,0,10-(CM$3-'Indicator Data'!AE28)/(CM$3-CM$4)*10)),1))</f>
        <v>0.8</v>
      </c>
      <c r="CN28" s="172">
        <f t="shared" si="48"/>
        <v>3.5</v>
      </c>
      <c r="CO28" s="176">
        <f>IF('Indicator Data'!Z28="No data","x",ROUND(IF('Indicator Data'!Z28&gt;CO$3,10,IF('Indicator Data'!Z28&lt;CO$4,0,10-(CO$3-'Indicator Data'!Z28)/(CO$3-CO$4)*10)),1))</f>
        <v>0</v>
      </c>
      <c r="CP28" s="172">
        <f t="shared" si="49"/>
        <v>0.4</v>
      </c>
      <c r="CQ28" s="246">
        <f>IF('Indicator Data'!AB28="No data","x",'Indicator Data'!AB28/HLOOKUP('Indicator Date'!$AB26,'Population Data'!$C$3:$M$194,ROW()-4,FALSE))</f>
        <v>7.6040141450906147E-5</v>
      </c>
      <c r="CR28" s="176">
        <f t="shared" si="30"/>
        <v>9.1999999999999993</v>
      </c>
      <c r="CS28" s="176">
        <f>IF('Indicator Data'!AC28="No data","x",ROUND(IF('Indicator Data'!AC28&gt;CS$3,0,IF('Indicator Data'!AC28&lt;CS$4,10,(CS$3-'Indicator Data'!AC28)/(CS$3-CS$4)*10)),1))</f>
        <v>0</v>
      </c>
      <c r="CT28" s="172">
        <f t="shared" si="50"/>
        <v>4.5999999999999996</v>
      </c>
      <c r="CU28" s="174">
        <f t="shared" si="51"/>
        <v>2.8</v>
      </c>
      <c r="CV28" s="175">
        <f t="shared" si="31"/>
        <v>5.8</v>
      </c>
      <c r="CW28" s="177">
        <f t="shared" si="32"/>
        <v>4</v>
      </c>
      <c r="CX28" s="175">
        <f>ROUND(IF('Indicator Data'!AF28=0,0,IF('Indicator Data'!AF28&gt;CX$3,10,IF('Indicator Data'!AF28&lt;CX$4,0,10-(CX$3-'Indicator Data'!AF28)/(CX$3-CX$4)*10))),1)</f>
        <v>10</v>
      </c>
      <c r="CY28" s="175">
        <f>(ROUND(IF('Indicator Data'!AG28=0,0,IF(LOG('Indicator Data'!AG28)&gt;CY$3,10,IF(LOG('Indicator Data'!AG28)&lt;CY$4,0,10-(CY$3-LOG('Indicator Data'!AG28))/(CY$3-CY$4)*10))),1))</f>
        <v>9.6999999999999993</v>
      </c>
      <c r="CZ28" s="177">
        <f t="shared" si="52"/>
        <v>9.9</v>
      </c>
      <c r="DA28" s="11"/>
      <c r="DB28" s="22"/>
    </row>
    <row r="29" spans="1:106">
      <c r="A29" s="179" t="str">
        <f>'Indicator Data'!A29</f>
        <v>Brunei Darussalam</v>
      </c>
      <c r="B29" s="180" t="str">
        <f>'Indicator Data'!B29</f>
        <v>BRN</v>
      </c>
      <c r="C29" s="178">
        <f>ROUND(IF('Indicator Data'!C29=0,0.1,IF(LOG('Indicator Data'!C29)&gt;C$3,10,IF(LOG('Indicator Data'!C29)&lt;C$4,0,10-(C$3-LOG('Indicator Data'!C29))/(C$3-C$4)*10))),1)</f>
        <v>0.1</v>
      </c>
      <c r="D29" s="171">
        <f>ROUND(IF('Indicator Data'!D29=0,0.1,IF(LOG('Indicator Data'!D29)&gt;D$3,10,IF(LOG('Indicator Data'!D29)&lt;D$4,0,10-(D$3-LOG('Indicator Data'!D29))/(D$3-D$4)*10))),1)</f>
        <v>0.1</v>
      </c>
      <c r="E29" s="172">
        <f t="shared" si="0"/>
        <v>0.1</v>
      </c>
      <c r="F29" s="172">
        <f>(ROUND(IF('Indicator Data'!E29=0,0,IF(LOG('Indicator Data'!E29)&gt;F$3,10,IF(LOG('Indicator Data'!E29)&lt;F$4,0,10-(F$3-LOG('Indicator Data'!E29))/(F$3-F$4)*10))),1))</f>
        <v>2.7</v>
      </c>
      <c r="G29" s="172">
        <f>ROUND(IF('Indicator Data'!F29=0,0,IF(LOG('Indicator Data'!F29)&gt;G$3,10,IF(LOG('Indicator Data'!F29)&lt;G$4,0,10-(G$3-LOG('Indicator Data'!F29))/(G$3-G$4)*10))),1)</f>
        <v>0.1</v>
      </c>
      <c r="H29" s="171">
        <f>ROUND(IF('Indicator Data'!G29=0,0,IF(LOG('Indicator Data'!G29)&gt;H$3,10,IF(LOG('Indicator Data'!G29)&lt;H$4,0,10-(H$3-LOG('Indicator Data'!G29))/(H$3-H$4)*10))),1)</f>
        <v>0</v>
      </c>
      <c r="I29" s="171">
        <f>ROUND(IF('Indicator Data'!H29=0,0,IF(LOG('Indicator Data'!H29)&gt;I$3,10,IF(LOG('Indicator Data'!H29)&lt;I$4,0,10-(I$3-LOG('Indicator Data'!H29))/(I$3-I$4)*10))),1)</f>
        <v>0</v>
      </c>
      <c r="J29" s="171">
        <f t="shared" si="1"/>
        <v>0</v>
      </c>
      <c r="K29" s="171">
        <f>ROUND(IF('Indicator Data'!I29=0,0,IF(LOG('Indicator Data'!I29)&gt;K$3,10,IF(LOG('Indicator Data'!I29)&lt;K$4,0,10-(K$3-LOG('Indicator Data'!I29))/(K$3-K$4)*10))),1)</f>
        <v>2.2999999999999998</v>
      </c>
      <c r="L29" s="172">
        <f>ROUND(IF('Indicator Data'!J29=0,0,IF(LOG('Indicator Data'!J29)&gt;L$3,10,IF(LOG('Indicator Data'!J29)&lt;L$4,0,10-(L$3-LOG('Indicator Data'!J29))/(L$3-L$4)*10))),1)</f>
        <v>0</v>
      </c>
      <c r="M29" s="173">
        <f>'Indicator Data'!C29/HLOOKUP('Indicator Data'!$C$3,'Population Data'!$C$3:$M$194,ROW()-4,FALSE)</f>
        <v>0</v>
      </c>
      <c r="N29" s="173">
        <f>'Indicator Data'!D29/HLOOKUP('Indicator Data'!$D$3,'Population Data'!$C$3:$M$194,ROW()-4,FALSE)</f>
        <v>0</v>
      </c>
      <c r="O29" s="245">
        <f>'Indicator Data'!E29/HLOOKUP('Indicator Data'!$E$3,'Population Data'!$C$3:$M$194,ROW()-4,FALSE)</f>
        <v>5.0772984122454254E-3</v>
      </c>
      <c r="P29" s="173">
        <f>'Indicator Data'!F29/HLOOKUP('Indicator Data'!$F$3,'Population Data'!$C$3:$M$194,ROW()-4,FALSE)</f>
        <v>3.2378502765392069E-7</v>
      </c>
      <c r="Q29" s="173">
        <f>'Indicator Data'!G29/HLOOKUP('Indicator Data'!$G$3,'Population Data'!$C$3:$M$194,ROW()-4,FALSE)</f>
        <v>0</v>
      </c>
      <c r="R29" s="173">
        <f>'Indicator Data'!H29/HLOOKUP('Indicator Data'!$H$3,'Population Data'!$C$3:$M$194,ROW()-4,FALSE)</f>
        <v>0</v>
      </c>
      <c r="S29" s="173">
        <f>'Indicator Data'!I29/HLOOKUP('Indicator Data'!$I$3,'Population Data'!$C$3:$M$194,ROW()-4,FALSE)</f>
        <v>4.4235201308190749E-4</v>
      </c>
      <c r="T29" s="173">
        <f>'Indicator Data'!J29/HLOOKUP('Indicator Date'!$J27,'Population Data'!$C$3:$M$194,ROW()-4,FALSE)</f>
        <v>0</v>
      </c>
      <c r="U29" s="171">
        <f t="shared" si="2"/>
        <v>0</v>
      </c>
      <c r="V29" s="171">
        <f t="shared" si="3"/>
        <v>0</v>
      </c>
      <c r="W29" s="172">
        <f t="shared" si="4"/>
        <v>0</v>
      </c>
      <c r="X29" s="172">
        <f t="shared" si="33"/>
        <v>6.4</v>
      </c>
      <c r="Y29" s="172">
        <f t="shared" si="34"/>
        <v>3.4</v>
      </c>
      <c r="Z29" s="171">
        <f t="shared" si="5"/>
        <v>0</v>
      </c>
      <c r="AA29" s="171">
        <f t="shared" si="5"/>
        <v>0</v>
      </c>
      <c r="AB29" s="171">
        <f t="shared" si="6"/>
        <v>0</v>
      </c>
      <c r="AC29" s="172">
        <f t="shared" si="35"/>
        <v>4.2</v>
      </c>
      <c r="AD29" s="172">
        <f t="shared" si="36"/>
        <v>0</v>
      </c>
      <c r="AE29" s="171">
        <f>ROUND(IF('Indicator Data'!K29=0,0,IF('Indicator Data'!K29&gt;AE$3,10,IF('Indicator Data'!K29&lt;AE$4,0,10-(AE$3-'Indicator Data'!K29)/(AE$3-AE$4)*10))),1)</f>
        <v>0</v>
      </c>
      <c r="AF29" s="174">
        <f t="shared" si="7"/>
        <v>0.1</v>
      </c>
      <c r="AG29" s="174">
        <f t="shared" si="8"/>
        <v>0.1</v>
      </c>
      <c r="AH29" s="172">
        <f t="shared" si="9"/>
        <v>0</v>
      </c>
      <c r="AI29" s="172">
        <f t="shared" si="10"/>
        <v>0</v>
      </c>
      <c r="AJ29" s="174">
        <f t="shared" si="11"/>
        <v>0</v>
      </c>
      <c r="AK29" s="172">
        <f t="shared" si="12"/>
        <v>0</v>
      </c>
      <c r="AL29" s="175">
        <f t="shared" si="13"/>
        <v>0.1</v>
      </c>
      <c r="AM29" s="175">
        <f t="shared" si="14"/>
        <v>4.8</v>
      </c>
      <c r="AN29" s="175">
        <f t="shared" si="15"/>
        <v>1.9</v>
      </c>
      <c r="AO29" s="175">
        <f t="shared" si="16"/>
        <v>0</v>
      </c>
      <c r="AP29" s="175">
        <f t="shared" si="17"/>
        <v>3.3</v>
      </c>
      <c r="AQ29" s="174">
        <f t="shared" si="18"/>
        <v>0</v>
      </c>
      <c r="AR29" s="174">
        <f>IF('Indicator Data'!L29="No data","x",IF('Indicator Data'!BW29&lt;1000,"x",ROUND((IF('Indicator Data'!L29&gt;AR$3,10,IF('Indicator Data'!L29&lt;AR$4,0,10-(AR$3-'Indicator Data'!L29)/(AR$3-AR$4)*10))),1)))</f>
        <v>5</v>
      </c>
      <c r="AS29" s="175">
        <f t="shared" si="19"/>
        <v>2.5</v>
      </c>
      <c r="AT29" s="176">
        <f>IF('Indicator Data'!M29="No data","x",ROUND(IF('Indicator Data'!M29=0,0,IF(LOG('Indicator Data'!M29)&gt;AT$3,10,IF(LOG('Indicator Data'!M29)&lt;AT$4,0,10-(AT$3-LOG('Indicator Data'!M29))/(AT$3-AT$4)*10))),1))</f>
        <v>0</v>
      </c>
      <c r="AU29" s="246">
        <f>IF(AT29="x","x",'Indicator Data'!M29/HLOOKUP('Indicator Data'!$M$3,'Population Data'!$C$3:$M$194,ROW()-4,FALSE))</f>
        <v>0</v>
      </c>
      <c r="AV29" s="176">
        <f t="shared" si="20"/>
        <v>0</v>
      </c>
      <c r="AW29" s="172">
        <f t="shared" si="37"/>
        <v>0</v>
      </c>
      <c r="AX29" s="176" t="str">
        <f>IF('Indicator Data'!N29="No data","x",ROUND(IF('Indicator Data'!N29=0,0,IF(LOG('Indicator Data'!N29)&gt;AX$3,10,IF(LOG('Indicator Data'!N29)&lt;AX$4,0,10-(AX$3-LOG('Indicator Data'!N29))/(AX$3-AX$4)*10))),1))</f>
        <v>x</v>
      </c>
      <c r="AY29" s="246" t="str">
        <f>IF(AX29="x","x",'Indicator Data'!N29/HLOOKUP('Indicator Data'!$N$3,'Population Data'!$C$3:$M$194,ROW()-4,FALSE))</f>
        <v>x</v>
      </c>
      <c r="AZ29" s="176" t="str">
        <f t="shared" si="21"/>
        <v>x</v>
      </c>
      <c r="BA29" s="172" t="str">
        <f t="shared" si="38"/>
        <v>x</v>
      </c>
      <c r="BB29" s="176" t="str">
        <f>IF('Indicator Data'!O29="No data","x",ROUND(IF('Indicator Data'!O29=0,0,IF(LOG('Indicator Data'!O29)&gt;BB$3,10,IF(LOG('Indicator Data'!O29)&lt;BB$4,0,10-(BB$3-LOG('Indicator Data'!O29))/(BB$3-BB$4)*10))),1))</f>
        <v>x</v>
      </c>
      <c r="BC29" s="246" t="str">
        <f>IF(BB29="x","x",'Indicator Data'!O29/HLOOKUP('Indicator Data'!$O$3,'Population Data'!$C$3:$M$194,ROW()-4,FALSE))</f>
        <v>x</v>
      </c>
      <c r="BD29" s="176" t="str">
        <f t="shared" si="22"/>
        <v>x</v>
      </c>
      <c r="BE29" s="172" t="str">
        <f t="shared" si="39"/>
        <v>x</v>
      </c>
      <c r="BF29" s="176" t="str">
        <f>IF('Indicator Data'!P29="No data","x",ROUND(IF('Indicator Data'!P29=0,0,IF(LOG('Indicator Data'!P29)&gt;BF$3,10,IF(LOG('Indicator Data'!P29)&lt;BF$4,0,10-(BF$3-LOG('Indicator Data'!P29))/(BF$3-BF$4)*10))),1))</f>
        <v>x</v>
      </c>
      <c r="BG29" s="246" t="str">
        <f>IF(BF29="x","x",'Indicator Data'!P29/HLOOKUP('Indicator Data'!$P$3,'Population Data'!$C$3:$M$194,ROW()-4,FALSE))</f>
        <v>x</v>
      </c>
      <c r="BH29" s="176" t="str">
        <f t="shared" si="40"/>
        <v>x</v>
      </c>
      <c r="BI29" s="172" t="str">
        <f t="shared" si="41"/>
        <v>x</v>
      </c>
      <c r="BJ29" s="174">
        <f t="shared" si="42"/>
        <v>0</v>
      </c>
      <c r="BK29" s="176">
        <f>ROUND(IF('Indicator Data'!Q29=0,0,IF(LOG('Indicator Data'!Q29)&gt;BK$3,10,IF(LOG('Indicator Data'!Q29)&lt;BK$4,0,10-(BK$3-LOG('Indicator Data'!Q29))/(BK$3-BK$4)*10))),1)</f>
        <v>0</v>
      </c>
      <c r="BL29" s="224">
        <f>IF(BK29="x","x",'Indicator Data'!Q29/HLOOKUP('Indicator Data'!$Q$3,'Population Data'!$C$3:$M$194,ROW()-4,FALSE))</f>
        <v>0</v>
      </c>
      <c r="BM29" s="176">
        <f t="shared" si="23"/>
        <v>0</v>
      </c>
      <c r="BN29" s="172">
        <f t="shared" si="24"/>
        <v>0</v>
      </c>
      <c r="BO29" s="176">
        <f>ROUND(IF('Indicator Data'!S29=0,0,IF(LOG('Indicator Data'!S29)&gt;BO$3,10,IF(LOG('Indicator Data'!S29)&lt;BO$4,0,10-(BO$3-LOG('Indicator Data'!S29))/(BO$3-BO$4)*10))),1)</f>
        <v>6.5</v>
      </c>
      <c r="BP29" s="246">
        <f>IF(BO29="x","x",'Indicator Data'!S29/HLOOKUP('Indicator Data'!$S$3,'Population Data'!$C$3:$M$194,ROW()-4,FALSE))</f>
        <v>0.83570034418612815</v>
      </c>
      <c r="BQ29" s="176">
        <f t="shared" si="25"/>
        <v>9.3000000000000007</v>
      </c>
      <c r="BR29" s="172">
        <f t="shared" si="43"/>
        <v>8.1999999999999993</v>
      </c>
      <c r="BS29" s="176">
        <f>ROUND(IF('Indicator Data'!T29=0,0,IF(LOG('Indicator Data'!T29)&gt;BS$3,10,IF(LOG('Indicator Data'!T29)&lt;BS$4,0,10-(BS$3-LOG('Indicator Data'!T29))/(BS$3-BS$4)*10))),1)</f>
        <v>6.6</v>
      </c>
      <c r="BT29" s="173">
        <f>IF('Indicator Data'!T29/HLOOKUP('Indicator Data'!$T$3,'Population Data'!$C$3:$M$194,ROW()-4,FALSE)&gt;1,1,'Indicator Data'!T29/HLOOKUP('Indicator Data'!$T$3,'Population Data'!$C$3:$M$194,ROW()-4,FALSE))</f>
        <v>0.95863925827779706</v>
      </c>
      <c r="BU29" s="176">
        <f t="shared" si="26"/>
        <v>9.6</v>
      </c>
      <c r="BV29" s="172">
        <f t="shared" si="44"/>
        <v>8.5</v>
      </c>
      <c r="BW29" s="176">
        <f>ROUND(IF('Indicator Data'!U29=0,0,IF(LOG('Indicator Data'!U29)&gt;BW$3,10,IF(LOG('Indicator Data'!U29)&lt;BW$4,0,10-(BW$3-LOG('Indicator Data'!U29))/(BW$3-BW$4)*10))),1)</f>
        <v>6.6</v>
      </c>
      <c r="BX29" s="246">
        <f>IF(BW29="x","x",'Indicator Data'!U29/HLOOKUP('Indicator Data'!$U$3,'Population Data'!$C$3:$M$194,ROW()-4,FALSE))</f>
        <v>0.91673620129514011</v>
      </c>
      <c r="BY29" s="176">
        <f t="shared" si="27"/>
        <v>9.1999999999999993</v>
      </c>
      <c r="BZ29" s="172">
        <f t="shared" si="45"/>
        <v>8.1999999999999993</v>
      </c>
      <c r="CA29" s="174">
        <f t="shared" si="28"/>
        <v>7.2</v>
      </c>
      <c r="CB29" s="176">
        <f>IF('Indicator Data'!BN29="No data","x",ROUND(IF('Indicator Data'!BN29&gt;CB$3,0,IF('Indicator Data'!BN29&lt;CB$4,10,(CB$3-'Indicator Data'!BN29)/(CB$3-CB$4)*10)),1))</f>
        <v>0.1</v>
      </c>
      <c r="CC29" s="176">
        <f>IF('Indicator Data'!BO29="No data","x",ROUND(IF('Indicator Data'!BO29&gt;CC$3,0,IF('Indicator Data'!BO29&lt;CC$4,10,(CC$3-'Indicator Data'!BO29)/(CC$3-CC$4)*10)),1))</f>
        <v>0</v>
      </c>
      <c r="CD29" s="176" t="str">
        <f>IF('Indicator Data'!AA29="No data","x",ROUND(IF('Indicator Data'!AA29&gt;CD$3,0,IF('Indicator Data'!AA29&lt;CD$4,10,(CD$3-'Indicator Data'!AA29)/(CD$3-CD$4)*10)),1))</f>
        <v>x</v>
      </c>
      <c r="CE29" s="172">
        <f t="shared" si="29"/>
        <v>0.1</v>
      </c>
      <c r="CF29" s="176">
        <f>IF('Indicator Data'!V29="No data","x",ROUND(IF(LOG('Indicator Data'!V29)&gt;CF$3,10,IF(LOG('Indicator Data'!V29)&lt;CF$4,0,10-(CF$3-LOG('Indicator Data'!V29))/(CF$3-CF$4)*10)),1))</f>
        <v>6.4</v>
      </c>
      <c r="CG29" s="176">
        <f>IF('Indicator Data'!W29="No data","x",ROUND(IF('Indicator Data'!W29&gt;CG$3,10,IF('Indicator Data'!W29&lt;CG$4,0,10-(CG$3-'Indicator Data'!W29)/(CG$3-CG$4)*10)),1))</f>
        <v>2.2999999999999998</v>
      </c>
      <c r="CH29" s="176">
        <f>IF('Indicator Data'!X29="No data","x",ROUND(IF('Indicator Data'!X29&gt;CH$3,10,IF('Indicator Data'!X29&lt;CH$4,0,10-(CH$3-'Indicator Data'!X29)/(CH$3-CH$4)*10)),1))</f>
        <v>7.9</v>
      </c>
      <c r="CI29" s="176" t="str">
        <f>IF('Indicator Data'!Y29="No data","x",ROUND(IF('Indicator Data'!Y29&gt;CI$3,10,IF('Indicator Data'!Y29&lt;CI$4,0,10-(CI$3-'Indicator Data'!Y29)/(CI$3-CI$4)*10)),1))</f>
        <v>x</v>
      </c>
      <c r="CJ29" s="172">
        <f t="shared" si="46"/>
        <v>5.5</v>
      </c>
      <c r="CK29" s="174">
        <f t="shared" si="47"/>
        <v>3.7</v>
      </c>
      <c r="CL29" s="176">
        <f>IF('Indicator Data'!AD29="No data","x",ROUND(IF('Indicator Data'!AD29&gt;CL$3,10,IF('Indicator Data'!AD29&lt;CL$4,0,10-(CL$3-'Indicator Data'!AD29)/(CL$3-CL$4)*10)),1))</f>
        <v>2.4</v>
      </c>
      <c r="CM29" s="176">
        <f>IF('Indicator Data'!AE29="No data","x",ROUND(IF('Indicator Data'!AE29&gt;CM$3,10,IF('Indicator Data'!AE29&lt;CM$4,0,10-(CM$3-'Indicator Data'!AE29)/(CM$3-CM$4)*10)),1))</f>
        <v>1.2</v>
      </c>
      <c r="CN29" s="172">
        <f t="shared" si="48"/>
        <v>4</v>
      </c>
      <c r="CO29" s="176">
        <f>IF('Indicator Data'!Z29="No data","x",ROUND(IF('Indicator Data'!Z29&gt;CO$3,10,IF('Indicator Data'!Z29&lt;CO$4,0,10-(CO$3-'Indicator Data'!Z29)/(CO$3-CO$4)*10)),1))</f>
        <v>0</v>
      </c>
      <c r="CP29" s="172">
        <f t="shared" si="49"/>
        <v>0</v>
      </c>
      <c r="CQ29" s="246">
        <f>IF('Indicator Data'!AB29="No data","x",'Indicator Data'!AB29/HLOOKUP('Indicator Date'!$AB27,'Population Data'!$C$3:$M$194,ROW()-4,FALSE))</f>
        <v>1.3355623408262986E-4</v>
      </c>
      <c r="CR29" s="176">
        <f t="shared" si="30"/>
        <v>8.6999999999999993</v>
      </c>
      <c r="CS29" s="176" t="str">
        <f>IF('Indicator Data'!AC29="No data","x",ROUND(IF('Indicator Data'!AC29&gt;CS$3,0,IF('Indicator Data'!AC29&lt;CS$4,10,(CS$3-'Indicator Data'!AC29)/(CS$3-CS$4)*10)),1))</f>
        <v>x</v>
      </c>
      <c r="CT29" s="172">
        <f t="shared" si="50"/>
        <v>8.6999999999999993</v>
      </c>
      <c r="CU29" s="174">
        <f t="shared" si="51"/>
        <v>4.2</v>
      </c>
      <c r="CV29" s="175">
        <f t="shared" si="31"/>
        <v>4.2</v>
      </c>
      <c r="CW29" s="177">
        <f t="shared" si="32"/>
        <v>2.6</v>
      </c>
      <c r="CX29" s="175">
        <f>ROUND(IF('Indicator Data'!AF29=0,0,IF('Indicator Data'!AF29&gt;CX$3,10,IF('Indicator Data'!AF29&lt;CX$4,0,10-(CX$3-'Indicator Data'!AF29)/(CX$3-CX$4)*10))),1)</f>
        <v>0</v>
      </c>
      <c r="CY29" s="175">
        <f>(ROUND(IF('Indicator Data'!AG29=0,0,IF(LOG('Indicator Data'!AG29)&gt;CY$3,10,IF(LOG('Indicator Data'!AG29)&lt;CY$4,0,10-(CY$3-LOG('Indicator Data'!AG29))/(CY$3-CY$4)*10))),1))</f>
        <v>0</v>
      </c>
      <c r="CZ29" s="177">
        <f t="shared" si="52"/>
        <v>0</v>
      </c>
      <c r="DA29" s="11"/>
      <c r="DB29" s="22"/>
    </row>
    <row r="30" spans="1:106">
      <c r="A30" s="179" t="str">
        <f>'Indicator Data'!A30</f>
        <v>Bulgaria</v>
      </c>
      <c r="B30" s="180" t="str">
        <f>'Indicator Data'!B30</f>
        <v>BGR</v>
      </c>
      <c r="C30" s="178">
        <f>ROUND(IF('Indicator Data'!C30=0,0.1,IF(LOG('Indicator Data'!C30)&gt;C$3,10,IF(LOG('Indicator Data'!C30)&lt;C$4,0,10-(C$3-LOG('Indicator Data'!C30))/(C$3-C$4)*10))),1)</f>
        <v>6.9</v>
      </c>
      <c r="D30" s="171">
        <f>ROUND(IF('Indicator Data'!D30=0,0.1,IF(LOG('Indicator Data'!D30)&gt;D$3,10,IF(LOG('Indicator Data'!D30)&lt;D$4,0,10-(D$3-LOG('Indicator Data'!D30))/(D$3-D$4)*10))),1)</f>
        <v>0.1</v>
      </c>
      <c r="E30" s="172">
        <f t="shared" si="0"/>
        <v>4.3</v>
      </c>
      <c r="F30" s="172">
        <f>(ROUND(IF('Indicator Data'!E30=0,0,IF(LOG('Indicator Data'!E30)&gt;F$3,10,IF(LOG('Indicator Data'!E30)&lt;F$4,0,10-(F$3-LOG('Indicator Data'!E30))/(F$3-F$4)*10))),1))</f>
        <v>4.8</v>
      </c>
      <c r="G30" s="172">
        <f>ROUND(IF('Indicator Data'!F30=0,0,IF(LOG('Indicator Data'!F30)&gt;G$3,10,IF(LOG('Indicator Data'!F30)&lt;G$4,0,10-(G$3-LOG('Indicator Data'!F30))/(G$3-G$4)*10))),1)</f>
        <v>0</v>
      </c>
      <c r="H30" s="171">
        <f>ROUND(IF('Indicator Data'!G30=0,0,IF(LOG('Indicator Data'!G30)&gt;H$3,10,IF(LOG('Indicator Data'!G30)&lt;H$4,0,10-(H$3-LOG('Indicator Data'!G30))/(H$3-H$4)*10))),1)</f>
        <v>0</v>
      </c>
      <c r="I30" s="171">
        <f>ROUND(IF('Indicator Data'!H30=0,0,IF(LOG('Indicator Data'!H30)&gt;I$3,10,IF(LOG('Indicator Data'!H30)&lt;I$4,0,10-(I$3-LOG('Indicator Data'!H30))/(I$3-I$4)*10))),1)</f>
        <v>0</v>
      </c>
      <c r="J30" s="171">
        <f t="shared" si="1"/>
        <v>0</v>
      </c>
      <c r="K30" s="171">
        <f>ROUND(IF('Indicator Data'!I30=0,0,IF(LOG('Indicator Data'!I30)&gt;K$3,10,IF(LOG('Indicator Data'!I30)&lt;K$4,0,10-(K$3-LOG('Indicator Data'!I30))/(K$3-K$4)*10))),1)</f>
        <v>3.5</v>
      </c>
      <c r="L30" s="172">
        <f>ROUND(IF('Indicator Data'!J30=0,0,IF(LOG('Indicator Data'!J30)&gt;L$3,10,IF(LOG('Indicator Data'!J30)&lt;L$4,0,10-(L$3-LOG('Indicator Data'!J30))/(L$3-L$4)*10))),1)</f>
        <v>0</v>
      </c>
      <c r="M30" s="173">
        <f>'Indicator Data'!C30/HLOOKUP('Indicator Data'!$C$3,'Population Data'!$C$3:$M$194,ROW()-4,FALSE)</f>
        <v>2.0370024190295099E-3</v>
      </c>
      <c r="N30" s="173">
        <f>'Indicator Data'!D30/HLOOKUP('Indicator Data'!$D$3,'Population Data'!$C$3:$M$194,ROW()-4,FALSE)</f>
        <v>0</v>
      </c>
      <c r="O30" s="245">
        <f>'Indicator Data'!E30/HLOOKUP('Indicator Data'!$E$3,'Population Data'!$C$3:$M$194,ROW()-4,FALSE)</f>
        <v>2.7904124980264E-3</v>
      </c>
      <c r="P30" s="173">
        <f>'Indicator Data'!F30/HLOOKUP('Indicator Data'!$F$3,'Population Data'!$C$3:$M$194,ROW()-4,FALSE)</f>
        <v>0</v>
      </c>
      <c r="Q30" s="173">
        <f>'Indicator Data'!G30/HLOOKUP('Indicator Data'!$G$3,'Population Data'!$C$3:$M$194,ROW()-4,FALSE)</f>
        <v>0</v>
      </c>
      <c r="R30" s="173">
        <f>'Indicator Data'!H30/HLOOKUP('Indicator Data'!$H$3,'Population Data'!$C$3:$M$194,ROW()-4,FALSE)</f>
        <v>0</v>
      </c>
      <c r="S30" s="173">
        <f>'Indicator Data'!I30/HLOOKUP('Indicator Data'!$I$3,'Population Data'!$C$3:$M$194,ROW()-4,FALSE)</f>
        <v>9.7626334670754383E-5</v>
      </c>
      <c r="T30" s="173">
        <f>'Indicator Data'!J30/HLOOKUP('Indicator Date'!$J28,'Population Data'!$C$3:$M$194,ROW()-4,FALSE)</f>
        <v>0</v>
      </c>
      <c r="U30" s="171">
        <f t="shared" si="2"/>
        <v>10</v>
      </c>
      <c r="V30" s="171">
        <f t="shared" si="3"/>
        <v>0</v>
      </c>
      <c r="W30" s="172">
        <f t="shared" si="4"/>
        <v>7.6</v>
      </c>
      <c r="X30" s="172">
        <f t="shared" si="33"/>
        <v>5.4</v>
      </c>
      <c r="Y30" s="172">
        <f t="shared" si="34"/>
        <v>0</v>
      </c>
      <c r="Z30" s="171">
        <f t="shared" si="5"/>
        <v>0</v>
      </c>
      <c r="AA30" s="171">
        <f t="shared" si="5"/>
        <v>0</v>
      </c>
      <c r="AB30" s="171">
        <f t="shared" si="6"/>
        <v>0</v>
      </c>
      <c r="AC30" s="172">
        <f t="shared" si="35"/>
        <v>2.2999999999999998</v>
      </c>
      <c r="AD30" s="172">
        <f t="shared" si="36"/>
        <v>0</v>
      </c>
      <c r="AE30" s="171">
        <f>ROUND(IF('Indicator Data'!K30=0,0,IF('Indicator Data'!K30&gt;AE$3,10,IF('Indicator Data'!K30&lt;AE$4,0,10-(AE$3-'Indicator Data'!K30)/(AE$3-AE$4)*10))),1)</f>
        <v>1</v>
      </c>
      <c r="AF30" s="174">
        <f t="shared" si="7"/>
        <v>8.5</v>
      </c>
      <c r="AG30" s="174">
        <f t="shared" si="8"/>
        <v>0.1</v>
      </c>
      <c r="AH30" s="172">
        <f t="shared" si="9"/>
        <v>0</v>
      </c>
      <c r="AI30" s="172">
        <f t="shared" si="10"/>
        <v>0</v>
      </c>
      <c r="AJ30" s="174">
        <f t="shared" si="11"/>
        <v>0</v>
      </c>
      <c r="AK30" s="172">
        <f t="shared" si="12"/>
        <v>0</v>
      </c>
      <c r="AL30" s="175">
        <f t="shared" si="13"/>
        <v>6.2</v>
      </c>
      <c r="AM30" s="175">
        <f t="shared" si="14"/>
        <v>5.0999999999999996</v>
      </c>
      <c r="AN30" s="175">
        <f t="shared" si="15"/>
        <v>0</v>
      </c>
      <c r="AO30" s="175">
        <f t="shared" si="16"/>
        <v>0</v>
      </c>
      <c r="AP30" s="175">
        <f t="shared" si="17"/>
        <v>2.9</v>
      </c>
      <c r="AQ30" s="174">
        <f t="shared" si="18"/>
        <v>0.5</v>
      </c>
      <c r="AR30" s="174">
        <f>IF('Indicator Data'!L30="No data","x",IF('Indicator Data'!BW30&lt;1000,"x",ROUND((IF('Indicator Data'!L30&gt;AR$3,10,IF('Indicator Data'!L30&lt;AR$4,0,10-(AR$3-'Indicator Data'!L30)/(AR$3-AR$4)*10))),1)))</f>
        <v>5.8</v>
      </c>
      <c r="AS30" s="175">
        <f t="shared" si="19"/>
        <v>3.2</v>
      </c>
      <c r="AT30" s="176">
        <f>IF('Indicator Data'!M30="No data","x",ROUND(IF('Indicator Data'!M30=0,0,IF(LOG('Indicator Data'!M30)&gt;AT$3,10,IF(LOG('Indicator Data'!M30)&lt;AT$4,0,10-(AT$3-LOG('Indicator Data'!M30))/(AT$3-AT$4)*10))),1))</f>
        <v>8.1999999999999993</v>
      </c>
      <c r="AU30" s="246">
        <f>IF(AT30="x","x",'Indicator Data'!M30/HLOOKUP('Indicator Data'!$M$3,'Population Data'!$C$3:$M$194,ROW()-4,FALSE))</f>
        <v>0.87745714171318323</v>
      </c>
      <c r="AV30" s="176">
        <f t="shared" si="20"/>
        <v>9.6999999999999993</v>
      </c>
      <c r="AW30" s="172">
        <f t="shared" si="37"/>
        <v>9.1</v>
      </c>
      <c r="AX30" s="176" t="str">
        <f>IF('Indicator Data'!N30="No data","x",ROUND(IF('Indicator Data'!N30=0,0,IF(LOG('Indicator Data'!N30)&gt;AX$3,10,IF(LOG('Indicator Data'!N30)&lt;AX$4,0,10-(AX$3-LOG('Indicator Data'!N30))/(AX$3-AX$4)*10))),1))</f>
        <v>x</v>
      </c>
      <c r="AY30" s="246" t="str">
        <f>IF(AX30="x","x",'Indicator Data'!N30/HLOOKUP('Indicator Data'!$N$3,'Population Data'!$C$3:$M$194,ROW()-4,FALSE))</f>
        <v>x</v>
      </c>
      <c r="AZ30" s="176" t="str">
        <f t="shared" si="21"/>
        <v>x</v>
      </c>
      <c r="BA30" s="172" t="str">
        <f t="shared" si="38"/>
        <v>x</v>
      </c>
      <c r="BB30" s="176" t="str">
        <f>IF('Indicator Data'!O30="No data","x",ROUND(IF('Indicator Data'!O30=0,0,IF(LOG('Indicator Data'!O30)&gt;BB$3,10,IF(LOG('Indicator Data'!O30)&lt;BB$4,0,10-(BB$3-LOG('Indicator Data'!O30))/(BB$3-BB$4)*10))),1))</f>
        <v>x</v>
      </c>
      <c r="BC30" s="246" t="str">
        <f>IF(BB30="x","x",'Indicator Data'!O30/HLOOKUP('Indicator Data'!$O$3,'Population Data'!$C$3:$M$194,ROW()-4,FALSE))</f>
        <v>x</v>
      </c>
      <c r="BD30" s="176" t="str">
        <f t="shared" si="22"/>
        <v>x</v>
      </c>
      <c r="BE30" s="172" t="str">
        <f t="shared" si="39"/>
        <v>x</v>
      </c>
      <c r="BF30" s="176" t="str">
        <f>IF('Indicator Data'!P30="No data","x",ROUND(IF('Indicator Data'!P30=0,0,IF(LOG('Indicator Data'!P30)&gt;BF$3,10,IF(LOG('Indicator Data'!P30)&lt;BF$4,0,10-(BF$3-LOG('Indicator Data'!P30))/(BF$3-BF$4)*10))),1))</f>
        <v>x</v>
      </c>
      <c r="BG30" s="246" t="str">
        <f>IF(BF30="x","x",'Indicator Data'!P30/HLOOKUP('Indicator Data'!$P$3,'Population Data'!$C$3:$M$194,ROW()-4,FALSE))</f>
        <v>x</v>
      </c>
      <c r="BH30" s="176" t="str">
        <f t="shared" si="40"/>
        <v>x</v>
      </c>
      <c r="BI30" s="172" t="str">
        <f t="shared" si="41"/>
        <v>x</v>
      </c>
      <c r="BJ30" s="174">
        <f t="shared" si="42"/>
        <v>9.1</v>
      </c>
      <c r="BK30" s="176">
        <f>ROUND(IF('Indicator Data'!Q30=0,0,IF(LOG('Indicator Data'!Q30)&gt;BK$3,10,IF(LOG('Indicator Data'!Q30)&lt;BK$4,0,10-(BK$3-LOG('Indicator Data'!Q30))/(BK$3-BK$4)*10))),1)</f>
        <v>0</v>
      </c>
      <c r="BL30" s="224">
        <f>IF(BK30="x","x",'Indicator Data'!Q30/HLOOKUP('Indicator Data'!$Q$3,'Population Data'!$C$3:$M$194,ROW()-4,FALSE))</f>
        <v>0</v>
      </c>
      <c r="BM30" s="176">
        <f t="shared" si="23"/>
        <v>0</v>
      </c>
      <c r="BN30" s="172">
        <f t="shared" si="24"/>
        <v>0</v>
      </c>
      <c r="BO30" s="176">
        <f>ROUND(IF('Indicator Data'!S30=0,0,IF(LOG('Indicator Data'!S30)&gt;BO$3,10,IF(LOG('Indicator Data'!S30)&lt;BO$4,0,10-(BO$3-LOG('Indicator Data'!S30))/(BO$3-BO$4)*10))),1)</f>
        <v>0</v>
      </c>
      <c r="BP30" s="246">
        <f>IF(BO30="x","x",'Indicator Data'!S30/HLOOKUP('Indicator Data'!$S$3,'Population Data'!$C$3:$M$194,ROW()-4,FALSE))</f>
        <v>0</v>
      </c>
      <c r="BQ30" s="176">
        <f t="shared" si="25"/>
        <v>0</v>
      </c>
      <c r="BR30" s="172">
        <f t="shared" si="43"/>
        <v>0</v>
      </c>
      <c r="BS30" s="176">
        <f>ROUND(IF('Indicator Data'!T30=0,0,IF(LOG('Indicator Data'!T30)&gt;BS$3,10,IF(LOG('Indicator Data'!T30)&lt;BS$4,0,10-(BS$3-LOG('Indicator Data'!T30))/(BS$3-BS$4)*10))),1)</f>
        <v>0</v>
      </c>
      <c r="BT30" s="173">
        <f>IF('Indicator Data'!T30/HLOOKUP('Indicator Data'!$T$3,'Population Data'!$C$3:$M$194,ROW()-4,FALSE)&gt;1,1,'Indicator Data'!T30/HLOOKUP('Indicator Data'!$T$3,'Population Data'!$C$3:$M$194,ROW()-4,FALSE))</f>
        <v>0</v>
      </c>
      <c r="BU30" s="176">
        <f t="shared" si="26"/>
        <v>0</v>
      </c>
      <c r="BV30" s="172">
        <f t="shared" si="44"/>
        <v>0</v>
      </c>
      <c r="BW30" s="176">
        <f>ROUND(IF('Indicator Data'!U30=0,0,IF(LOG('Indicator Data'!U30)&gt;BW$3,10,IF(LOG('Indicator Data'!U30)&lt;BW$4,0,10-(BW$3-LOG('Indicator Data'!U30))/(BW$3-BW$4)*10))),1)</f>
        <v>0</v>
      </c>
      <c r="BX30" s="246">
        <f>IF(BW30="x","x",'Indicator Data'!U30/HLOOKUP('Indicator Data'!$U$3,'Population Data'!$C$3:$M$194,ROW()-4,FALSE))</f>
        <v>0</v>
      </c>
      <c r="BY30" s="176">
        <f t="shared" si="27"/>
        <v>0</v>
      </c>
      <c r="BZ30" s="172">
        <f t="shared" si="45"/>
        <v>0</v>
      </c>
      <c r="CA30" s="174">
        <f t="shared" si="28"/>
        <v>0</v>
      </c>
      <c r="CB30" s="176">
        <f>IF('Indicator Data'!BN30="No data","x",ROUND(IF('Indicator Data'!BN30&gt;CB$3,0,IF('Indicator Data'!BN30&lt;CB$4,10,(CB$3-'Indicator Data'!BN30)/(CB$3-CB$4)*10)),1))</f>
        <v>1.5</v>
      </c>
      <c r="CC30" s="176">
        <f>IF('Indicator Data'!BO30="No data","x",ROUND(IF('Indicator Data'!BO30&gt;CC$3,0,IF('Indicator Data'!BO30&lt;CC$4,10,(CC$3-'Indicator Data'!BO30)/(CC$3-CC$4)*10)),1))</f>
        <v>0.2</v>
      </c>
      <c r="CD30" s="176" t="str">
        <f>IF('Indicator Data'!AA30="No data","x",ROUND(IF('Indicator Data'!AA30&gt;CD$3,0,IF('Indicator Data'!AA30&lt;CD$4,10,(CD$3-'Indicator Data'!AA30)/(CD$3-CD$4)*10)),1))</f>
        <v>x</v>
      </c>
      <c r="CE30" s="172">
        <f t="shared" si="29"/>
        <v>0.9</v>
      </c>
      <c r="CF30" s="176">
        <f>IF('Indicator Data'!V30="No data","x",ROUND(IF(LOG('Indicator Data'!V30)&gt;CF$3,10,IF(LOG('Indicator Data'!V30)&lt;CF$4,0,10-(CF$3-LOG('Indicator Data'!V30))/(CF$3-CF$4)*10)),1))</f>
        <v>6</v>
      </c>
      <c r="CG30" s="176">
        <f>IF('Indicator Data'!W30="No data","x",ROUND(IF('Indicator Data'!W30&gt;CG$3,10,IF('Indicator Data'!W30&lt;CG$4,0,10-(CG$3-'Indicator Data'!W30)/(CG$3-CG$4)*10)),1))</f>
        <v>0</v>
      </c>
      <c r="CH30" s="176">
        <f>IF('Indicator Data'!X30="No data","x",ROUND(IF('Indicator Data'!X30&gt;CH$3,10,IF('Indicator Data'!X30&lt;CH$4,0,10-(CH$3-'Indicator Data'!X30)/(CH$3-CH$4)*10)),1))</f>
        <v>7.7</v>
      </c>
      <c r="CI30" s="176">
        <f>IF('Indicator Data'!Y30="No data","x",ROUND(IF('Indicator Data'!Y30&gt;CI$3,10,IF('Indicator Data'!Y30&lt;CI$4,0,10-(CI$3-'Indicator Data'!Y30)/(CI$3-CI$4)*10)),1))</f>
        <v>0.8</v>
      </c>
      <c r="CJ30" s="172">
        <f t="shared" si="46"/>
        <v>3.6</v>
      </c>
      <c r="CK30" s="174">
        <f t="shared" si="47"/>
        <v>2.7</v>
      </c>
      <c r="CL30" s="176">
        <f>IF('Indicator Data'!AD30="No data","x",ROUND(IF('Indicator Data'!AD30&gt;CL$3,10,IF('Indicator Data'!AD30&lt;CL$4,0,10-(CL$3-'Indicator Data'!AD30)/(CL$3-CL$4)*10)),1))</f>
        <v>0</v>
      </c>
      <c r="CM30" s="176">
        <f>IF('Indicator Data'!AE30="No data","x",ROUND(IF('Indicator Data'!AE30&gt;CM$3,10,IF('Indicator Data'!AE30&lt;CM$4,0,10-(CM$3-'Indicator Data'!AE30)/(CM$3-CM$4)*10)),1))</f>
        <v>0</v>
      </c>
      <c r="CN30" s="172">
        <f t="shared" si="48"/>
        <v>2.4</v>
      </c>
      <c r="CO30" s="176">
        <f>IF('Indicator Data'!Z30="No data","x",ROUND(IF('Indicator Data'!Z30&gt;CO$3,10,IF('Indicator Data'!Z30&lt;CO$4,0,10-(CO$3-'Indicator Data'!Z30)/(CO$3-CO$4)*10)),1))</f>
        <v>0</v>
      </c>
      <c r="CP30" s="172">
        <f t="shared" si="49"/>
        <v>0.6</v>
      </c>
      <c r="CQ30" s="246">
        <f>IF('Indicator Data'!AB30="No data","x",'Indicator Data'!AB30/HLOOKUP('Indicator Date'!$AB28,'Population Data'!$C$3:$M$194,ROW()-4,FALSE))</f>
        <v>3.9044986877990106E-4</v>
      </c>
      <c r="CR30" s="176">
        <f t="shared" si="30"/>
        <v>6.1</v>
      </c>
      <c r="CS30" s="176">
        <f>IF('Indicator Data'!AC30="No data","x",ROUND(IF('Indicator Data'!AC30&gt;CS$3,0,IF('Indicator Data'!AC30&lt;CS$4,10,(CS$3-'Indicator Data'!AC30)/(CS$3-CS$4)*10)),1))</f>
        <v>2</v>
      </c>
      <c r="CT30" s="172">
        <f t="shared" si="50"/>
        <v>4.0999999999999996</v>
      </c>
      <c r="CU30" s="174">
        <f t="shared" si="51"/>
        <v>2.4</v>
      </c>
      <c r="CV30" s="175">
        <f t="shared" si="31"/>
        <v>4.8</v>
      </c>
      <c r="CW30" s="177">
        <f t="shared" si="32"/>
        <v>3.5</v>
      </c>
      <c r="CX30" s="175">
        <f>ROUND(IF('Indicator Data'!AF30=0,0,IF('Indicator Data'!AF30&gt;CX$3,10,IF('Indicator Data'!AF30&lt;CX$4,0,10-(CX$3-'Indicator Data'!AF30)/(CX$3-CX$4)*10))),1)</f>
        <v>0.1</v>
      </c>
      <c r="CY30" s="175">
        <f>(ROUND(IF('Indicator Data'!AG30=0,0,IF(LOG('Indicator Data'!AG30)&gt;CY$3,10,IF(LOG('Indicator Data'!AG30)&lt;CY$4,0,10-(CY$3-LOG('Indicator Data'!AG30))/(CY$3-CY$4)*10))),1))</f>
        <v>0</v>
      </c>
      <c r="CZ30" s="177">
        <f t="shared" si="52"/>
        <v>0.1</v>
      </c>
      <c r="DA30" s="11"/>
      <c r="DB30" s="22"/>
    </row>
    <row r="31" spans="1:106">
      <c r="A31" s="179" t="str">
        <f>'Indicator Data'!A31</f>
        <v>Burkina Faso</v>
      </c>
      <c r="B31" s="180" t="str">
        <f>'Indicator Data'!B31</f>
        <v>BFA</v>
      </c>
      <c r="C31" s="178">
        <f>ROUND(IF('Indicator Data'!C31=0,0.1,IF(LOG('Indicator Data'!C31)&gt;C$3,10,IF(LOG('Indicator Data'!C31)&lt;C$4,0,10-(C$3-LOG('Indicator Data'!C31))/(C$3-C$4)*10))),1)</f>
        <v>0.1</v>
      </c>
      <c r="D31" s="171">
        <f>ROUND(IF('Indicator Data'!D31=0,0.1,IF(LOG('Indicator Data'!D31)&gt;D$3,10,IF(LOG('Indicator Data'!D31)&lt;D$4,0,10-(D$3-LOG('Indicator Data'!D31))/(D$3-D$4)*10))),1)</f>
        <v>0.1</v>
      </c>
      <c r="E31" s="172">
        <f t="shared" si="0"/>
        <v>0.1</v>
      </c>
      <c r="F31" s="172">
        <f>(ROUND(IF('Indicator Data'!E31=0,0,IF(LOG('Indicator Data'!E31)&gt;F$3,10,IF(LOG('Indicator Data'!E31)&lt;F$4,0,10-(F$3-LOG('Indicator Data'!E31))/(F$3-F$4)*10))),1))</f>
        <v>3.4</v>
      </c>
      <c r="G31" s="172">
        <f>ROUND(IF('Indicator Data'!F31=0,0,IF(LOG('Indicator Data'!F31)&gt;G$3,10,IF(LOG('Indicator Data'!F31)&lt;G$4,0,10-(G$3-LOG('Indicator Data'!F31))/(G$3-G$4)*10))),1)</f>
        <v>0</v>
      </c>
      <c r="H31" s="171">
        <f>ROUND(IF('Indicator Data'!G31=0,0,IF(LOG('Indicator Data'!G31)&gt;H$3,10,IF(LOG('Indicator Data'!G31)&lt;H$4,0,10-(H$3-LOG('Indicator Data'!G31))/(H$3-H$4)*10))),1)</f>
        <v>0</v>
      </c>
      <c r="I31" s="171">
        <f>ROUND(IF('Indicator Data'!H31=0,0,IF(LOG('Indicator Data'!H31)&gt;I$3,10,IF(LOG('Indicator Data'!H31)&lt;I$4,0,10-(I$3-LOG('Indicator Data'!H31))/(I$3-I$4)*10))),1)</f>
        <v>0</v>
      </c>
      <c r="J31" s="171">
        <f t="shared" si="1"/>
        <v>0</v>
      </c>
      <c r="K31" s="171">
        <f>ROUND(IF('Indicator Data'!I31=0,0,IF(LOG('Indicator Data'!I31)&gt;K$3,10,IF(LOG('Indicator Data'!I31)&lt;K$4,0,10-(K$3-LOG('Indicator Data'!I31))/(K$3-K$4)*10))),1)</f>
        <v>0</v>
      </c>
      <c r="L31" s="172">
        <f>ROUND(IF('Indicator Data'!J31=0,0,IF(LOG('Indicator Data'!J31)&gt;L$3,10,IF(LOG('Indicator Data'!J31)&lt;L$4,0,10-(L$3-LOG('Indicator Data'!J31))/(L$3-L$4)*10))),1)</f>
        <v>10</v>
      </c>
      <c r="M31" s="173">
        <f>'Indicator Data'!C31/HLOOKUP('Indicator Data'!$C$3,'Population Data'!$C$3:$M$194,ROW()-4,FALSE)</f>
        <v>0</v>
      </c>
      <c r="N31" s="173">
        <f>'Indicator Data'!D31/HLOOKUP('Indicator Data'!$D$3,'Population Data'!$C$3:$M$194,ROW()-4,FALSE)</f>
        <v>0</v>
      </c>
      <c r="O31" s="245">
        <f>'Indicator Data'!E31/HLOOKUP('Indicator Data'!$E$3,'Population Data'!$C$3:$M$194,ROW()-4,FALSE)</f>
        <v>1.8520301591385568E-4</v>
      </c>
      <c r="P31" s="173">
        <f>'Indicator Data'!F31/HLOOKUP('Indicator Data'!$F$3,'Population Data'!$C$3:$M$194,ROW()-4,FALSE)</f>
        <v>0</v>
      </c>
      <c r="Q31" s="173">
        <f>'Indicator Data'!G31/HLOOKUP('Indicator Data'!$G$3,'Population Data'!$C$3:$M$194,ROW()-4,FALSE)</f>
        <v>0</v>
      </c>
      <c r="R31" s="173">
        <f>'Indicator Data'!H31/HLOOKUP('Indicator Data'!$H$3,'Population Data'!$C$3:$M$194,ROW()-4,FALSE)</f>
        <v>0</v>
      </c>
      <c r="S31" s="173">
        <f>'Indicator Data'!I31/HLOOKUP('Indicator Data'!$I$3,'Population Data'!$C$3:$M$194,ROW()-4,FALSE)</f>
        <v>0</v>
      </c>
      <c r="T31" s="173">
        <f>'Indicator Data'!J31/HLOOKUP('Indicator Date'!$J29,'Population Data'!$C$3:$M$194,ROW()-4,FALSE)</f>
        <v>1.9112000496471365E-2</v>
      </c>
      <c r="U31" s="171">
        <f t="shared" si="2"/>
        <v>0</v>
      </c>
      <c r="V31" s="171">
        <f t="shared" si="3"/>
        <v>0</v>
      </c>
      <c r="W31" s="172">
        <f t="shared" si="4"/>
        <v>0</v>
      </c>
      <c r="X31" s="172">
        <f t="shared" si="33"/>
        <v>0.9</v>
      </c>
      <c r="Y31" s="172">
        <f t="shared" si="34"/>
        <v>0</v>
      </c>
      <c r="Z31" s="171">
        <f t="shared" si="5"/>
        <v>0</v>
      </c>
      <c r="AA31" s="171">
        <f t="shared" si="5"/>
        <v>0</v>
      </c>
      <c r="AB31" s="171">
        <f t="shared" si="6"/>
        <v>0</v>
      </c>
      <c r="AC31" s="172">
        <f t="shared" si="35"/>
        <v>0</v>
      </c>
      <c r="AD31" s="172">
        <f t="shared" si="36"/>
        <v>6.4</v>
      </c>
      <c r="AE31" s="171">
        <f>ROUND(IF('Indicator Data'!K31=0,0,IF('Indicator Data'!K31&gt;AE$3,10,IF('Indicator Data'!K31&lt;AE$4,0,10-(AE$3-'Indicator Data'!K31)/(AE$3-AE$4)*10))),1)</f>
        <v>7.6</v>
      </c>
      <c r="AF31" s="174">
        <f t="shared" si="7"/>
        <v>0.1</v>
      </c>
      <c r="AG31" s="174">
        <f t="shared" si="8"/>
        <v>0.1</v>
      </c>
      <c r="AH31" s="172">
        <f t="shared" si="9"/>
        <v>0</v>
      </c>
      <c r="AI31" s="172">
        <f t="shared" si="10"/>
        <v>0</v>
      </c>
      <c r="AJ31" s="174">
        <f t="shared" si="11"/>
        <v>0</v>
      </c>
      <c r="AK31" s="172">
        <f t="shared" si="12"/>
        <v>8.8000000000000007</v>
      </c>
      <c r="AL31" s="175">
        <f t="shared" si="13"/>
        <v>0.1</v>
      </c>
      <c r="AM31" s="175">
        <f t="shared" si="14"/>
        <v>2.2000000000000002</v>
      </c>
      <c r="AN31" s="175">
        <f t="shared" si="15"/>
        <v>0</v>
      </c>
      <c r="AO31" s="175">
        <f t="shared" si="16"/>
        <v>0</v>
      </c>
      <c r="AP31" s="175">
        <f t="shared" si="17"/>
        <v>0</v>
      </c>
      <c r="AQ31" s="174">
        <f t="shared" si="18"/>
        <v>8.1999999999999993</v>
      </c>
      <c r="AR31" s="174">
        <f>IF('Indicator Data'!L31="No data","x",IF('Indicator Data'!BW31&lt;1000,"x",ROUND((IF('Indicator Data'!L31&gt;AR$3,10,IF('Indicator Data'!L31&lt;AR$4,0,10-(AR$3-'Indicator Data'!L31)/(AR$3-AR$4)*10))),1)))</f>
        <v>4.2</v>
      </c>
      <c r="AS31" s="175">
        <f t="shared" si="19"/>
        <v>6.2</v>
      </c>
      <c r="AT31" s="176">
        <f>IF('Indicator Data'!M31="No data","x",ROUND(IF('Indicator Data'!M31=0,0,IF(LOG('Indicator Data'!M31)&gt;AT$3,10,IF(LOG('Indicator Data'!M31)&lt;AT$4,0,10-(AT$3-LOG('Indicator Data'!M31))/(AT$3-AT$4)*10))),1))</f>
        <v>8.6</v>
      </c>
      <c r="AU31" s="246">
        <f>IF(AT31="x","x",'Indicator Data'!M31/HLOOKUP('Indicator Data'!$M$3,'Population Data'!$C$3:$M$194,ROW()-4,FALSE))</f>
        <v>0.46200121164852026</v>
      </c>
      <c r="AV31" s="176">
        <f t="shared" si="20"/>
        <v>5.0999999999999996</v>
      </c>
      <c r="AW31" s="172">
        <f t="shared" si="37"/>
        <v>7.2</v>
      </c>
      <c r="AX31" s="176">
        <f>IF('Indicator Data'!N31="No data","x",ROUND(IF('Indicator Data'!N31=0,0,IF(LOG('Indicator Data'!N31)&gt;AX$3,10,IF(LOG('Indicator Data'!N31)&lt;AX$4,0,10-(AX$3-LOG('Indicator Data'!N31))/(AX$3-AX$4)*10))),1))</f>
        <v>0</v>
      </c>
      <c r="AY31" s="246">
        <f>IF(AX31="x","x",'Indicator Data'!N31/HLOOKUP('Indicator Data'!$N$3,'Population Data'!$C$3:$M$194,ROW()-4,FALSE))</f>
        <v>0</v>
      </c>
      <c r="AZ31" s="176">
        <f t="shared" si="21"/>
        <v>0</v>
      </c>
      <c r="BA31" s="172">
        <f t="shared" si="38"/>
        <v>0</v>
      </c>
      <c r="BB31" s="176">
        <f>IF('Indicator Data'!O31="No data","x",ROUND(IF('Indicator Data'!O31=0,0,IF(LOG('Indicator Data'!O31)&gt;BB$3,10,IF(LOG('Indicator Data'!O31)&lt;BB$4,0,10-(BB$3-LOG('Indicator Data'!O31))/(BB$3-BB$4)*10))),1))</f>
        <v>8.3000000000000007</v>
      </c>
      <c r="BC31" s="246">
        <f>IF(BB31="x","x",'Indicator Data'!O31/HLOOKUP('Indicator Data'!$O$3,'Population Data'!$C$3:$M$194,ROW()-4,FALSE))</f>
        <v>3.7721756825757721E-2</v>
      </c>
      <c r="BD31" s="176">
        <f t="shared" si="22"/>
        <v>3.8</v>
      </c>
      <c r="BE31" s="172">
        <f t="shared" si="39"/>
        <v>6.6</v>
      </c>
      <c r="BF31" s="176">
        <f>IF('Indicator Data'!P31="No data","x",ROUND(IF('Indicator Data'!P31=0,0,IF(LOG('Indicator Data'!P31)&gt;BF$3,10,IF(LOG('Indicator Data'!P31)&lt;BF$4,0,10-(BF$3-LOG('Indicator Data'!P31))/(BF$3-BF$4)*10))),1))</f>
        <v>0</v>
      </c>
      <c r="BG31" s="246">
        <f>IF(BF31="x","x",'Indicator Data'!P31/HLOOKUP('Indicator Data'!$P$3,'Population Data'!$C$3:$M$194,ROW()-4,FALSE))</f>
        <v>0</v>
      </c>
      <c r="BH31" s="176">
        <f t="shared" si="40"/>
        <v>0</v>
      </c>
      <c r="BI31" s="172">
        <f t="shared" si="41"/>
        <v>0</v>
      </c>
      <c r="BJ31" s="174">
        <f t="shared" si="42"/>
        <v>4.3</v>
      </c>
      <c r="BK31" s="176">
        <f>ROUND(IF('Indicator Data'!Q31=0,0,IF(LOG('Indicator Data'!Q31)&gt;BK$3,10,IF(LOG('Indicator Data'!Q31)&lt;BK$4,0,10-(BK$3-LOG('Indicator Data'!Q31))/(BK$3-BK$4)*10))),1)</f>
        <v>9.1</v>
      </c>
      <c r="BL31" s="224">
        <f>IF(BK31="x","x",'Indicator Data'!Q31/HLOOKUP('Indicator Data'!$Q$3,'Population Data'!$C$3:$M$194,ROW()-4,FALSE))</f>
        <v>1.0000000419458741</v>
      </c>
      <c r="BM31" s="176">
        <f t="shared" si="23"/>
        <v>10</v>
      </c>
      <c r="BN31" s="172">
        <f t="shared" si="24"/>
        <v>9.6</v>
      </c>
      <c r="BO31" s="176">
        <f>ROUND(IF('Indicator Data'!S31=0,0,IF(LOG('Indicator Data'!S31)&gt;BO$3,10,IF(LOG('Indicator Data'!S31)&lt;BO$4,0,10-(BO$3-LOG('Indicator Data'!S31))/(BO$3-BO$4)*10))),1)</f>
        <v>8.1</v>
      </c>
      <c r="BP31" s="246">
        <f>IF(BO31="x","x",'Indicator Data'!S31/HLOOKUP('Indicator Data'!$S$3,'Population Data'!$C$3:$M$194,ROW()-4,FALSE))</f>
        <v>0.18558616443864864</v>
      </c>
      <c r="BQ31" s="176">
        <f t="shared" si="25"/>
        <v>2.1</v>
      </c>
      <c r="BR31" s="172">
        <f t="shared" si="43"/>
        <v>5.9</v>
      </c>
      <c r="BS31" s="176">
        <f>ROUND(IF('Indicator Data'!T31=0,0,IF(LOG('Indicator Data'!T31)&gt;BS$3,10,IF(LOG('Indicator Data'!T31)&lt;BS$4,0,10-(BS$3-LOG('Indicator Data'!T31))/(BS$3-BS$4)*10))),1)</f>
        <v>9.1</v>
      </c>
      <c r="BT31" s="173">
        <f>IF('Indicator Data'!T31/HLOOKUP('Indicator Data'!$T$3,'Population Data'!$C$3:$M$194,ROW()-4,FALSE)&gt;1,1,'Indicator Data'!T31/HLOOKUP('Indicator Data'!$T$3,'Population Data'!$C$3:$M$194,ROW()-4,FALSE))</f>
        <v>0.99386570952893227</v>
      </c>
      <c r="BU31" s="176">
        <f t="shared" si="26"/>
        <v>9.9</v>
      </c>
      <c r="BV31" s="172">
        <f t="shared" si="44"/>
        <v>9.6</v>
      </c>
      <c r="BW31" s="176">
        <f>ROUND(IF('Indicator Data'!U31=0,0,IF(LOG('Indicator Data'!U31)&gt;BW$3,10,IF(LOG('Indicator Data'!U31)&lt;BW$4,0,10-(BW$3-LOG('Indicator Data'!U31))/(BW$3-BW$4)*10))),1)</f>
        <v>9.1</v>
      </c>
      <c r="BX31" s="246">
        <f>IF(BW31="x","x",'Indicator Data'!U31/HLOOKUP('Indicator Data'!$U$3,'Population Data'!$C$3:$M$194,ROW()-4,FALSE))</f>
        <v>0.9520236933786802</v>
      </c>
      <c r="BY31" s="176">
        <f t="shared" si="27"/>
        <v>9.5</v>
      </c>
      <c r="BZ31" s="172">
        <f t="shared" si="45"/>
        <v>9.3000000000000007</v>
      </c>
      <c r="CA31" s="174">
        <f t="shared" si="28"/>
        <v>9</v>
      </c>
      <c r="CB31" s="176">
        <f>IF('Indicator Data'!BN31="No data","x",ROUND(IF('Indicator Data'!BN31&gt;CB$3,0,IF('Indicator Data'!BN31&lt;CB$4,10,(CB$3-'Indicator Data'!BN31)/(CB$3-CB$4)*10)),1))</f>
        <v>8.4</v>
      </c>
      <c r="CC31" s="176">
        <f>IF('Indicator Data'!BO31="No data","x",ROUND(IF('Indicator Data'!BO31&gt;CC$3,0,IF('Indicator Data'!BO31&lt;CC$4,10,(CC$3-'Indicator Data'!BO31)/(CC$3-CC$4)*10)),1))</f>
        <v>8.4</v>
      </c>
      <c r="CD31" s="176">
        <f>IF('Indicator Data'!AA31="No data","x",ROUND(IF('Indicator Data'!AA31&gt;CD$3,0,IF('Indicator Data'!AA31&lt;CD$4,10,(CD$3-'Indicator Data'!AA31)/(CD$3-CD$4)*10)),1))</f>
        <v>9.1</v>
      </c>
      <c r="CE31" s="172">
        <f t="shared" si="29"/>
        <v>8.6</v>
      </c>
      <c r="CF31" s="176">
        <f>IF('Indicator Data'!V31="No data","x",ROUND(IF(LOG('Indicator Data'!V31)&gt;CF$3,10,IF(LOG('Indicator Data'!V31)&lt;CF$4,0,10-(CF$3-LOG('Indicator Data'!V31))/(CF$3-CF$4)*10)),1))</f>
        <v>6.4</v>
      </c>
      <c r="CG31" s="176">
        <f>IF('Indicator Data'!W31="No data","x",ROUND(IF('Indicator Data'!W31&gt;CG$3,10,IF('Indicator Data'!W31&lt;CG$4,0,10-(CG$3-'Indicator Data'!W31)/(CG$3-CG$4)*10)),1))</f>
        <v>9</v>
      </c>
      <c r="CH31" s="176">
        <f>IF('Indicator Data'!X31="No data","x",ROUND(IF('Indicator Data'!X31&gt;CH$3,10,IF('Indicator Data'!X31&lt;CH$4,0,10-(CH$3-'Indicator Data'!X31)/(CH$3-CH$4)*10)),1))</f>
        <v>3.3</v>
      </c>
      <c r="CI31" s="176">
        <f>IF('Indicator Data'!Y31="No data","x",ROUND(IF('Indicator Data'!Y31&gt;CI$3,10,IF('Indicator Data'!Y31&lt;CI$4,0,10-(CI$3-'Indicator Data'!Y31)/(CI$3-CI$4)*10)),1))</f>
        <v>9.8000000000000007</v>
      </c>
      <c r="CJ31" s="172">
        <f t="shared" si="46"/>
        <v>7.1</v>
      </c>
      <c r="CK31" s="174">
        <f t="shared" si="47"/>
        <v>7.6</v>
      </c>
      <c r="CL31" s="176">
        <f>IF('Indicator Data'!AD31="No data","x",ROUND(IF('Indicator Data'!AD31&gt;CL$3,10,IF('Indicator Data'!AD31&lt;CL$4,0,10-(CL$3-'Indicator Data'!AD31)/(CL$3-CL$4)*10)),1))</f>
        <v>9.8000000000000007</v>
      </c>
      <c r="CM31" s="176">
        <f>IF('Indicator Data'!AE31="No data","x",ROUND(IF('Indicator Data'!AE31&gt;CM$3,10,IF('Indicator Data'!AE31&lt;CM$4,0,10-(CM$3-'Indicator Data'!AE31)/(CM$3-CM$4)*10)),1))</f>
        <v>6.2</v>
      </c>
      <c r="CN31" s="172">
        <f t="shared" si="48"/>
        <v>7.4</v>
      </c>
      <c r="CO31" s="176">
        <f>IF('Indicator Data'!Z31="No data","x",ROUND(IF('Indicator Data'!Z31&gt;CO$3,10,IF('Indicator Data'!Z31&lt;CO$4,0,10-(CO$3-'Indicator Data'!Z31)/(CO$3-CO$4)*10)),1))</f>
        <v>10</v>
      </c>
      <c r="CP31" s="172">
        <f t="shared" si="49"/>
        <v>9</v>
      </c>
      <c r="CQ31" s="246">
        <f>IF('Indicator Data'!AB31="No data","x",'Indicator Data'!AB31/HLOOKUP('Indicator Date'!$AB29,'Population Data'!$C$3:$M$194,ROW()-4,FALSE))</f>
        <v>8.983596746741473E-5</v>
      </c>
      <c r="CR31" s="176">
        <f t="shared" si="30"/>
        <v>9.1</v>
      </c>
      <c r="CS31" s="176">
        <f>IF('Indicator Data'!AC31="No data","x",ROUND(IF('Indicator Data'!AC31&gt;CS$3,0,IF('Indicator Data'!AC31&lt;CS$4,10,(CS$3-'Indicator Data'!AC31)/(CS$3-CS$4)*10)),1))</f>
        <v>4</v>
      </c>
      <c r="CT31" s="172">
        <f t="shared" si="50"/>
        <v>6.6</v>
      </c>
      <c r="CU31" s="174">
        <f t="shared" si="51"/>
        <v>7.7</v>
      </c>
      <c r="CV31" s="175">
        <f t="shared" si="31"/>
        <v>7.5</v>
      </c>
      <c r="CW31" s="177">
        <f t="shared" si="32"/>
        <v>3</v>
      </c>
      <c r="CX31" s="175">
        <f>ROUND(IF('Indicator Data'!AF31=0,0,IF('Indicator Data'!AF31&gt;CX$3,10,IF('Indicator Data'!AF31&lt;CX$4,0,10-(CX$3-'Indicator Data'!AF31)/(CX$3-CX$4)*10))),1)</f>
        <v>10</v>
      </c>
      <c r="CY31" s="175">
        <f>(ROUND(IF('Indicator Data'!AG31=0,0,IF(LOG('Indicator Data'!AG31)&gt;CY$3,10,IF(LOG('Indicator Data'!AG31)&lt;CY$4,0,10-(CY$3-LOG('Indicator Data'!AG31))/(CY$3-CY$4)*10))),1))</f>
        <v>10</v>
      </c>
      <c r="CZ31" s="177">
        <f t="shared" si="52"/>
        <v>10</v>
      </c>
      <c r="DA31" s="11"/>
      <c r="DB31" s="22"/>
    </row>
    <row r="32" spans="1:106">
      <c r="A32" s="179" t="str">
        <f>'Indicator Data'!A32</f>
        <v>Burundi</v>
      </c>
      <c r="B32" s="180" t="str">
        <f>'Indicator Data'!B32</f>
        <v>BDI</v>
      </c>
      <c r="C32" s="178">
        <f>ROUND(IF('Indicator Data'!C32=0,0.1,IF(LOG('Indicator Data'!C32)&gt;C$3,10,IF(LOG('Indicator Data'!C32)&lt;C$4,0,10-(C$3-LOG('Indicator Data'!C32))/(C$3-C$4)*10))),1)</f>
        <v>7.3</v>
      </c>
      <c r="D32" s="171">
        <f>ROUND(IF('Indicator Data'!D32=0,0.1,IF(LOG('Indicator Data'!D32)&gt;D$3,10,IF(LOG('Indicator Data'!D32)&lt;D$4,0,10-(D$3-LOG('Indicator Data'!D32))/(D$3-D$4)*10))),1)</f>
        <v>0.1</v>
      </c>
      <c r="E32" s="172">
        <f t="shared" si="0"/>
        <v>4.5999999999999996</v>
      </c>
      <c r="F32" s="172">
        <f>(ROUND(IF('Indicator Data'!E32=0,0,IF(LOG('Indicator Data'!E32)&gt;F$3,10,IF(LOG('Indicator Data'!E32)&lt;F$4,0,10-(F$3-LOG('Indicator Data'!E32))/(F$3-F$4)*10))),1))</f>
        <v>3.4</v>
      </c>
      <c r="G32" s="172">
        <f>ROUND(IF('Indicator Data'!F32=0,0,IF(LOG('Indicator Data'!F32)&gt;G$3,10,IF(LOG('Indicator Data'!F32)&lt;G$4,0,10-(G$3-LOG('Indicator Data'!F32))/(G$3-G$4)*10))),1)</f>
        <v>0</v>
      </c>
      <c r="H32" s="171">
        <f>ROUND(IF('Indicator Data'!G32=0,0,IF(LOG('Indicator Data'!G32)&gt;H$3,10,IF(LOG('Indicator Data'!G32)&lt;H$4,0,10-(H$3-LOG('Indicator Data'!G32))/(H$3-H$4)*10))),1)</f>
        <v>0</v>
      </c>
      <c r="I32" s="171">
        <f>ROUND(IF('Indicator Data'!H32=0,0,IF(LOG('Indicator Data'!H32)&gt;I$3,10,IF(LOG('Indicator Data'!H32)&lt;I$4,0,10-(I$3-LOG('Indicator Data'!H32))/(I$3-I$4)*10))),1)</f>
        <v>0</v>
      </c>
      <c r="J32" s="171">
        <f t="shared" si="1"/>
        <v>0</v>
      </c>
      <c r="K32" s="171">
        <f>ROUND(IF('Indicator Data'!I32=0,0,IF(LOG('Indicator Data'!I32)&gt;K$3,10,IF(LOG('Indicator Data'!I32)&lt;K$4,0,10-(K$3-LOG('Indicator Data'!I32))/(K$3-K$4)*10))),1)</f>
        <v>0</v>
      </c>
      <c r="L32" s="172">
        <f>ROUND(IF('Indicator Data'!J32=0,0,IF(LOG('Indicator Data'!J32)&gt;L$3,10,IF(LOG('Indicator Data'!J32)&lt;L$4,0,10-(L$3-LOG('Indicator Data'!J32))/(L$3-L$4)*10))),1)</f>
        <v>9.9</v>
      </c>
      <c r="M32" s="173">
        <f>'Indicator Data'!C32/HLOOKUP('Indicator Data'!$C$3,'Population Data'!$C$3:$M$194,ROW()-4,FALSE)</f>
        <v>1.4137901316472942E-3</v>
      </c>
      <c r="N32" s="173">
        <f>'Indicator Data'!D32/HLOOKUP('Indicator Data'!$D$3,'Population Data'!$C$3:$M$194,ROW()-4,FALSE)</f>
        <v>0</v>
      </c>
      <c r="O32" s="245">
        <f>'Indicator Data'!E32/HLOOKUP('Indicator Data'!$E$3,'Population Data'!$C$3:$M$194,ROW()-4,FALSE)</f>
        <v>3.111061389410696E-4</v>
      </c>
      <c r="P32" s="173">
        <f>'Indicator Data'!F32/HLOOKUP('Indicator Data'!$F$3,'Population Data'!$C$3:$M$194,ROW()-4,FALSE)</f>
        <v>0</v>
      </c>
      <c r="Q32" s="173">
        <f>'Indicator Data'!G32/HLOOKUP('Indicator Data'!$G$3,'Population Data'!$C$3:$M$194,ROW()-4,FALSE)</f>
        <v>0</v>
      </c>
      <c r="R32" s="173">
        <f>'Indicator Data'!H32/HLOOKUP('Indicator Data'!$H$3,'Population Data'!$C$3:$M$194,ROW()-4,FALSE)</f>
        <v>0</v>
      </c>
      <c r="S32" s="173">
        <f>'Indicator Data'!I32/HLOOKUP('Indicator Data'!$I$3,'Population Data'!$C$3:$M$194,ROW()-4,FALSE)</f>
        <v>0</v>
      </c>
      <c r="T32" s="173">
        <f>'Indicator Data'!J32/HLOOKUP('Indicator Date'!$J30,'Population Data'!$C$3:$M$194,ROW()-4,FALSE)</f>
        <v>6.4377723453606615E-3</v>
      </c>
      <c r="U32" s="171">
        <f t="shared" si="2"/>
        <v>7.1</v>
      </c>
      <c r="V32" s="171">
        <f t="shared" si="3"/>
        <v>0</v>
      </c>
      <c r="W32" s="172">
        <f t="shared" si="4"/>
        <v>4.4000000000000004</v>
      </c>
      <c r="X32" s="172">
        <f t="shared" si="33"/>
        <v>1.7</v>
      </c>
      <c r="Y32" s="172">
        <f t="shared" si="34"/>
        <v>0</v>
      </c>
      <c r="Z32" s="171">
        <f t="shared" si="5"/>
        <v>0</v>
      </c>
      <c r="AA32" s="171">
        <f t="shared" si="5"/>
        <v>0</v>
      </c>
      <c r="AB32" s="171">
        <f t="shared" si="6"/>
        <v>0</v>
      </c>
      <c r="AC32" s="172">
        <f t="shared" si="35"/>
        <v>0</v>
      </c>
      <c r="AD32" s="172">
        <f t="shared" si="36"/>
        <v>2.1</v>
      </c>
      <c r="AE32" s="171">
        <f>ROUND(IF('Indicator Data'!K32=0,0,IF('Indicator Data'!K32&gt;AE$3,10,IF('Indicator Data'!K32&lt;AE$4,0,10-(AE$3-'Indicator Data'!K32)/(AE$3-AE$4)*10))),1)</f>
        <v>5.7</v>
      </c>
      <c r="AF32" s="174">
        <f t="shared" si="7"/>
        <v>7.2</v>
      </c>
      <c r="AG32" s="174">
        <f t="shared" si="8"/>
        <v>0.1</v>
      </c>
      <c r="AH32" s="172">
        <f t="shared" si="9"/>
        <v>0</v>
      </c>
      <c r="AI32" s="172">
        <f t="shared" si="10"/>
        <v>0</v>
      </c>
      <c r="AJ32" s="174">
        <f t="shared" si="11"/>
        <v>0</v>
      </c>
      <c r="AK32" s="172">
        <f t="shared" si="12"/>
        <v>7.8</v>
      </c>
      <c r="AL32" s="175">
        <f t="shared" si="13"/>
        <v>4.5</v>
      </c>
      <c r="AM32" s="175">
        <f t="shared" si="14"/>
        <v>2.6</v>
      </c>
      <c r="AN32" s="175">
        <f t="shared" si="15"/>
        <v>0</v>
      </c>
      <c r="AO32" s="175">
        <f t="shared" si="16"/>
        <v>0</v>
      </c>
      <c r="AP32" s="175">
        <f t="shared" si="17"/>
        <v>0</v>
      </c>
      <c r="AQ32" s="174">
        <f t="shared" si="18"/>
        <v>6.8</v>
      </c>
      <c r="AR32" s="174">
        <f>IF('Indicator Data'!L32="No data","x",IF('Indicator Data'!BW32&lt;1000,"x",ROUND((IF('Indicator Data'!L32&gt;AR$3,10,IF('Indicator Data'!L32&lt;AR$4,0,10-(AR$3-'Indicator Data'!L32)/(AR$3-AR$4)*10))),1)))</f>
        <v>0.8</v>
      </c>
      <c r="AS32" s="175">
        <f t="shared" si="19"/>
        <v>3.8</v>
      </c>
      <c r="AT32" s="176">
        <f>IF('Indicator Data'!M32="No data","x",ROUND(IF('Indicator Data'!M32=0,0,IF(LOG('Indicator Data'!M32)&gt;AT$3,10,IF(LOG('Indicator Data'!M32)&lt;AT$4,0,10-(AT$3-LOG('Indicator Data'!M32))/(AT$3-AT$4)*10))),1))</f>
        <v>8.1</v>
      </c>
      <c r="AU32" s="246">
        <f>IF(AT32="x","x",'Indicator Data'!M32/HLOOKUP('Indicator Data'!$M$3,'Population Data'!$C$3:$M$194,ROW()-4,FALSE))</f>
        <v>0.32422729441838516</v>
      </c>
      <c r="AV32" s="176">
        <f t="shared" si="20"/>
        <v>3.6</v>
      </c>
      <c r="AW32" s="172">
        <f t="shared" si="37"/>
        <v>6.4</v>
      </c>
      <c r="AX32" s="176">
        <f>IF('Indicator Data'!N32="No data","x",ROUND(IF('Indicator Data'!N32=0,0,IF(LOG('Indicator Data'!N32)&gt;AX$3,10,IF(LOG('Indicator Data'!N32)&lt;AX$4,0,10-(AX$3-LOG('Indicator Data'!N32))/(AX$3-AX$4)*10))),1))</f>
        <v>7.5</v>
      </c>
      <c r="AY32" s="246">
        <f>IF(AX32="x","x",'Indicator Data'!N32/HLOOKUP('Indicator Data'!$N$3,'Population Data'!$C$3:$M$194,ROW()-4,FALSE))</f>
        <v>2.2709796056522315E-2</v>
      </c>
      <c r="AZ32" s="176">
        <f t="shared" si="21"/>
        <v>4.5</v>
      </c>
      <c r="BA32" s="172">
        <f t="shared" si="38"/>
        <v>6.2</v>
      </c>
      <c r="BB32" s="176">
        <f>IF('Indicator Data'!O32="No data","x",ROUND(IF('Indicator Data'!O32=0,0,IF(LOG('Indicator Data'!O32)&gt;BB$3,10,IF(LOG('Indicator Data'!O32)&lt;BB$4,0,10-(BB$3-LOG('Indicator Data'!O32))/(BB$3-BB$4)*10))),1))</f>
        <v>0</v>
      </c>
      <c r="BC32" s="246">
        <f>IF(BB32="x","x",'Indicator Data'!O32/HLOOKUP('Indicator Data'!$O$3,'Population Data'!$C$3:$M$194,ROW()-4,FALSE))</f>
        <v>0</v>
      </c>
      <c r="BD32" s="176">
        <f t="shared" si="22"/>
        <v>0</v>
      </c>
      <c r="BE32" s="172">
        <f t="shared" si="39"/>
        <v>0</v>
      </c>
      <c r="BF32" s="176">
        <f>IF('Indicator Data'!P32="No data","x",ROUND(IF('Indicator Data'!P32=0,0,IF(LOG('Indicator Data'!P32)&gt;BF$3,10,IF(LOG('Indicator Data'!P32)&lt;BF$4,0,10-(BF$3-LOG('Indicator Data'!P32))/(BF$3-BF$4)*10))),1))</f>
        <v>8.9</v>
      </c>
      <c r="BG32" s="246">
        <f>IF(BF32="x","x",'Indicator Data'!P32/HLOOKUP('Indicator Data'!$P$3,'Population Data'!$C$3:$M$194,ROW()-4,FALSE))</f>
        <v>0.15485062602369778</v>
      </c>
      <c r="BH32" s="176">
        <f t="shared" si="40"/>
        <v>8.4</v>
      </c>
      <c r="BI32" s="172">
        <f t="shared" si="41"/>
        <v>8.6999999999999993</v>
      </c>
      <c r="BJ32" s="174">
        <f t="shared" si="42"/>
        <v>6.1</v>
      </c>
      <c r="BK32" s="176">
        <f>ROUND(IF('Indicator Data'!Q32=0,0,IF(LOG('Indicator Data'!Q32)&gt;BK$3,10,IF(LOG('Indicator Data'!Q32)&lt;BK$4,0,10-(BK$3-LOG('Indicator Data'!Q32))/(BK$3-BK$4)*10))),1)</f>
        <v>8.8000000000000007</v>
      </c>
      <c r="BL32" s="224">
        <f>IF(BK32="x","x",'Indicator Data'!Q32/HLOOKUP('Indicator Data'!$Q$3,'Population Data'!$C$3:$M$194,ROW()-4,FALSE))</f>
        <v>1</v>
      </c>
      <c r="BM32" s="176">
        <f t="shared" si="23"/>
        <v>10</v>
      </c>
      <c r="BN32" s="172">
        <f t="shared" si="24"/>
        <v>9.5</v>
      </c>
      <c r="BO32" s="176">
        <f>ROUND(IF('Indicator Data'!S32=0,0,IF(LOG('Indicator Data'!S32)&gt;BO$3,10,IF(LOG('Indicator Data'!S32)&lt;BO$4,0,10-(BO$3-LOG('Indicator Data'!S32))/(BO$3-BO$4)*10))),1)</f>
        <v>8.6</v>
      </c>
      <c r="BP32" s="246">
        <f>IF(BO32="x","x",'Indicator Data'!S32/HLOOKUP('Indicator Data'!$S$3,'Population Data'!$C$3:$M$194,ROW()-4,FALSE))</f>
        <v>0.71169072971082703</v>
      </c>
      <c r="BQ32" s="176">
        <f t="shared" si="25"/>
        <v>7.9</v>
      </c>
      <c r="BR32" s="172">
        <f t="shared" si="43"/>
        <v>8.3000000000000007</v>
      </c>
      <c r="BS32" s="176">
        <f>ROUND(IF('Indicator Data'!T32=0,0,IF(LOG('Indicator Data'!T32)&gt;BS$3,10,IF(LOG('Indicator Data'!T32)&lt;BS$4,0,10-(BS$3-LOG('Indicator Data'!T32))/(BS$3-BS$4)*10))),1)</f>
        <v>8.3000000000000007</v>
      </c>
      <c r="BT32" s="173">
        <f>IF('Indicator Data'!T32/HLOOKUP('Indicator Data'!$T$3,'Population Data'!$C$3:$M$194,ROW()-4,FALSE)&gt;1,1,'Indicator Data'!T32/HLOOKUP('Indicator Data'!$T$3,'Population Data'!$C$3:$M$194,ROW()-4,FALSE))</f>
        <v>0.50793343240390543</v>
      </c>
      <c r="BU32" s="176">
        <f t="shared" si="26"/>
        <v>5.0999999999999996</v>
      </c>
      <c r="BV32" s="172">
        <f t="shared" si="44"/>
        <v>7</v>
      </c>
      <c r="BW32" s="176">
        <f>ROUND(IF('Indicator Data'!U32=0,0,IF(LOG('Indicator Data'!U32)&gt;BW$3,10,IF(LOG('Indicator Data'!U32)&lt;BW$4,0,10-(BW$3-LOG('Indicator Data'!U32))/(BW$3-BW$4)*10))),1)</f>
        <v>8</v>
      </c>
      <c r="BX32" s="246">
        <f>IF(BW32="x","x",'Indicator Data'!U32/HLOOKUP('Indicator Data'!$U$3,'Population Data'!$C$3:$M$194,ROW()-4,FALSE))</f>
        <v>0.30662342666361969</v>
      </c>
      <c r="BY32" s="176">
        <f t="shared" si="27"/>
        <v>3.1</v>
      </c>
      <c r="BZ32" s="172">
        <f t="shared" si="45"/>
        <v>6.1</v>
      </c>
      <c r="CA32" s="174">
        <f t="shared" si="28"/>
        <v>8</v>
      </c>
      <c r="CB32" s="176">
        <f>IF('Indicator Data'!BN32="No data","x",ROUND(IF('Indicator Data'!BN32&gt;CB$3,0,IF('Indicator Data'!BN32&lt;CB$4,10,(CB$3-'Indicator Data'!BN32)/(CB$3-CB$4)*10)),1))</f>
        <v>6</v>
      </c>
      <c r="CC32" s="176">
        <f>IF('Indicator Data'!BO32="No data","x",ROUND(IF('Indicator Data'!BO32&gt;CC$3,0,IF('Indicator Data'!BO32&lt;CC$4,10,(CC$3-'Indicator Data'!BO32)/(CC$3-CC$4)*10)),1))</f>
        <v>6.3</v>
      </c>
      <c r="CD32" s="176">
        <f>IF('Indicator Data'!AA32="No data","x",ROUND(IF('Indicator Data'!AA32&gt;CD$3,0,IF('Indicator Data'!AA32&lt;CD$4,10,(CD$3-'Indicator Data'!AA32)/(CD$3-CD$4)*10)),1))</f>
        <v>9.4</v>
      </c>
      <c r="CE32" s="172">
        <f t="shared" si="29"/>
        <v>7.2</v>
      </c>
      <c r="CF32" s="176">
        <f>IF('Indicator Data'!V32="No data","x",ROUND(IF(LOG('Indicator Data'!V32)&gt;CF$3,10,IF(LOG('Indicator Data'!V32)&lt;CF$4,0,10-(CF$3-LOG('Indicator Data'!V32))/(CF$3-CF$4)*10)),1))</f>
        <v>9</v>
      </c>
      <c r="CG32" s="176">
        <f>IF('Indicator Data'!W32="No data","x",ROUND(IF('Indicator Data'!W32&gt;CG$3,10,IF('Indicator Data'!W32&lt;CG$4,0,10-(CG$3-'Indicator Data'!W32)/(CG$3-CG$4)*10)),1))</f>
        <v>10</v>
      </c>
      <c r="CH32" s="176">
        <f>IF('Indicator Data'!X32="No data","x",ROUND(IF('Indicator Data'!X32&gt;CH$3,10,IF('Indicator Data'!X32&lt;CH$4,0,10-(CH$3-'Indicator Data'!X32)/(CH$3-CH$4)*10)),1))</f>
        <v>1.5</v>
      </c>
      <c r="CI32" s="176">
        <f>IF('Indicator Data'!Y32="No data","x",ROUND(IF('Indicator Data'!Y32&gt;CI$3,10,IF('Indicator Data'!Y32&lt;CI$4,0,10-(CI$3-'Indicator Data'!Y32)/(CI$3-CI$4)*10)),1))</f>
        <v>7.1</v>
      </c>
      <c r="CJ32" s="172">
        <f t="shared" si="46"/>
        <v>6.9</v>
      </c>
      <c r="CK32" s="174">
        <f t="shared" si="47"/>
        <v>7</v>
      </c>
      <c r="CL32" s="176">
        <f>IF('Indicator Data'!AD32="No data","x",ROUND(IF('Indicator Data'!AD32&gt;CL$3,10,IF('Indicator Data'!AD32&lt;CL$4,0,10-(CL$3-'Indicator Data'!AD32)/(CL$3-CL$4)*10)),1))</f>
        <v>4.0999999999999996</v>
      </c>
      <c r="CM32" s="176">
        <f>IF('Indicator Data'!AE32="No data","x",ROUND(IF('Indicator Data'!AE32&gt;CM$3,10,IF('Indicator Data'!AE32&lt;CM$4,0,10-(CM$3-'Indicator Data'!AE32)/(CM$3-CM$4)*10)),1))</f>
        <v>7</v>
      </c>
      <c r="CN32" s="172">
        <f t="shared" si="48"/>
        <v>6.5</v>
      </c>
      <c r="CO32" s="176">
        <f>IF('Indicator Data'!Z32="No data","x",ROUND(IF('Indicator Data'!Z32&gt;CO$3,10,IF('Indicator Data'!Z32&lt;CO$4,0,10-(CO$3-'Indicator Data'!Z32)/(CO$3-CO$4)*10)),1))</f>
        <v>0.5</v>
      </c>
      <c r="CP32" s="172">
        <f t="shared" si="49"/>
        <v>5.6</v>
      </c>
      <c r="CQ32" s="246">
        <f>IF('Indicator Data'!AB32="No data","x",'Indicator Data'!AB32/HLOOKUP('Indicator Date'!$AB30,'Population Data'!$C$3:$M$194,ROW()-4,FALSE))</f>
        <v>1.3616425045451887E-4</v>
      </c>
      <c r="CR32" s="176">
        <f t="shared" si="30"/>
        <v>8.6</v>
      </c>
      <c r="CS32" s="176">
        <f>IF('Indicator Data'!AC32="No data","x",ROUND(IF('Indicator Data'!AC32&gt;CS$3,0,IF('Indicator Data'!AC32&lt;CS$4,10,(CS$3-'Indicator Data'!AC32)/(CS$3-CS$4)*10)),1))</f>
        <v>6</v>
      </c>
      <c r="CT32" s="172">
        <f t="shared" si="50"/>
        <v>7.3</v>
      </c>
      <c r="CU32" s="174">
        <f t="shared" si="51"/>
        <v>6.5</v>
      </c>
      <c r="CV32" s="175">
        <f t="shared" si="31"/>
        <v>7</v>
      </c>
      <c r="CW32" s="177">
        <f t="shared" si="32"/>
        <v>3</v>
      </c>
      <c r="CX32" s="175">
        <f>ROUND(IF('Indicator Data'!AF32=0,0,IF('Indicator Data'!AF32&gt;CX$3,10,IF('Indicator Data'!AF32&lt;CX$4,0,10-(CX$3-'Indicator Data'!AF32)/(CX$3-CX$4)*10))),1)</f>
        <v>7</v>
      </c>
      <c r="CY32" s="175">
        <f>(ROUND(IF('Indicator Data'!AG32=0,0,IF(LOG('Indicator Data'!AG32)&gt;CY$3,10,IF(LOG('Indicator Data'!AG32)&lt;CY$4,0,10-(CY$3-LOG('Indicator Data'!AG32))/(CY$3-CY$4)*10))),1))</f>
        <v>6</v>
      </c>
      <c r="CZ32" s="177">
        <f t="shared" si="52"/>
        <v>6.5</v>
      </c>
      <c r="DA32" s="11"/>
      <c r="DB32" s="22"/>
    </row>
    <row r="33" spans="1:106">
      <c r="A33" s="179" t="str">
        <f>'Indicator Data'!A33</f>
        <v>Cabo Verde</v>
      </c>
      <c r="B33" s="180" t="str">
        <f>'Indicator Data'!B33</f>
        <v>CPV</v>
      </c>
      <c r="C33" s="178">
        <f>ROUND(IF('Indicator Data'!C33=0,0.1,IF(LOG('Indicator Data'!C33)&gt;C$3,10,IF(LOG('Indicator Data'!C33)&lt;C$4,0,10-(C$3-LOG('Indicator Data'!C33))/(C$3-C$4)*10))),1)</f>
        <v>0.1</v>
      </c>
      <c r="D33" s="171">
        <f>ROUND(IF('Indicator Data'!D33=0,0.1,IF(LOG('Indicator Data'!D33)&gt;D$3,10,IF(LOG('Indicator Data'!D33)&lt;D$4,0,10-(D$3-LOG('Indicator Data'!D33))/(D$3-D$4)*10))),1)</f>
        <v>0.1</v>
      </c>
      <c r="E33" s="172">
        <f t="shared" si="0"/>
        <v>0.1</v>
      </c>
      <c r="F33" s="172">
        <f>(ROUND(IF('Indicator Data'!E33=0,0,IF(LOG('Indicator Data'!E33)&gt;F$3,10,IF(LOG('Indicator Data'!E33)&lt;F$4,0,10-(F$3-LOG('Indicator Data'!E33))/(F$3-F$4)*10))),1))</f>
        <v>0</v>
      </c>
      <c r="G33" s="172">
        <f>ROUND(IF('Indicator Data'!F33=0,0,IF(LOG('Indicator Data'!F33)&gt;G$3,10,IF(LOG('Indicator Data'!F33)&lt;G$4,0,10-(G$3-LOG('Indicator Data'!F33))/(G$3-G$4)*10))),1)</f>
        <v>0</v>
      </c>
      <c r="H33" s="171">
        <f>ROUND(IF('Indicator Data'!G33=0,0,IF(LOG('Indicator Data'!G33)&gt;H$3,10,IF(LOG('Indicator Data'!G33)&lt;H$4,0,10-(H$3-LOG('Indicator Data'!G33))/(H$3-H$4)*10))),1)</f>
        <v>0</v>
      </c>
      <c r="I33" s="171">
        <f>ROUND(IF('Indicator Data'!H33=0,0,IF(LOG('Indicator Data'!H33)&gt;I$3,10,IF(LOG('Indicator Data'!H33)&lt;I$4,0,10-(I$3-LOG('Indicator Data'!H33))/(I$3-I$4)*10))),1)</f>
        <v>0</v>
      </c>
      <c r="J33" s="171">
        <f t="shared" si="1"/>
        <v>0</v>
      </c>
      <c r="K33" s="171">
        <f>ROUND(IF('Indicator Data'!I33=0,0,IF(LOG('Indicator Data'!I33)&gt;K$3,10,IF(LOG('Indicator Data'!I33)&lt;K$4,0,10-(K$3-LOG('Indicator Data'!I33))/(K$3-K$4)*10))),1)</f>
        <v>0</v>
      </c>
      <c r="L33" s="172">
        <f>ROUND(IF('Indicator Data'!J33=0,0,IF(LOG('Indicator Data'!J33)&gt;L$3,10,IF(LOG('Indicator Data'!J33)&lt;L$4,0,10-(L$3-LOG('Indicator Data'!J33))/(L$3-L$4)*10))),1)</f>
        <v>6.6</v>
      </c>
      <c r="M33" s="173">
        <f>'Indicator Data'!C33/HLOOKUP('Indicator Data'!$C$3,'Population Data'!$C$3:$M$194,ROW()-4,FALSE)</f>
        <v>0</v>
      </c>
      <c r="N33" s="173">
        <f>'Indicator Data'!D33/HLOOKUP('Indicator Data'!$D$3,'Population Data'!$C$3:$M$194,ROW()-4,FALSE)</f>
        <v>0</v>
      </c>
      <c r="O33" s="245">
        <f>'Indicator Data'!E33/HLOOKUP('Indicator Data'!$E$3,'Population Data'!$C$3:$M$194,ROW()-4,FALSE)</f>
        <v>0</v>
      </c>
      <c r="P33" s="173">
        <f>'Indicator Data'!F33/HLOOKUP('Indicator Data'!$F$3,'Population Data'!$C$3:$M$194,ROW()-4,FALSE)</f>
        <v>0</v>
      </c>
      <c r="Q33" s="173">
        <f>'Indicator Data'!G33/HLOOKUP('Indicator Data'!$G$3,'Population Data'!$C$3:$M$194,ROW()-4,FALSE)</f>
        <v>0</v>
      </c>
      <c r="R33" s="173">
        <f>'Indicator Data'!H33/HLOOKUP('Indicator Data'!$H$3,'Population Data'!$C$3:$M$194,ROW()-4,FALSE)</f>
        <v>0</v>
      </c>
      <c r="S33" s="173">
        <f>'Indicator Data'!I33/HLOOKUP('Indicator Data'!$I$3,'Population Data'!$C$3:$M$194,ROW()-4,FALSE)</f>
        <v>0</v>
      </c>
      <c r="T33" s="173">
        <f>'Indicator Data'!J33/HLOOKUP('Indicator Date'!$J31,'Population Data'!$C$3:$M$194,ROW()-4,FALSE)</f>
        <v>7.3781431799363403E-3</v>
      </c>
      <c r="U33" s="171">
        <f t="shared" si="2"/>
        <v>0</v>
      </c>
      <c r="V33" s="171">
        <f t="shared" si="3"/>
        <v>0</v>
      </c>
      <c r="W33" s="172">
        <f t="shared" si="4"/>
        <v>0</v>
      </c>
      <c r="X33" s="172">
        <f t="shared" si="33"/>
        <v>0</v>
      </c>
      <c r="Y33" s="172">
        <f t="shared" si="34"/>
        <v>0</v>
      </c>
      <c r="Z33" s="171">
        <f t="shared" si="5"/>
        <v>0</v>
      </c>
      <c r="AA33" s="171">
        <f t="shared" si="5"/>
        <v>0</v>
      </c>
      <c r="AB33" s="171">
        <f t="shared" si="6"/>
        <v>0</v>
      </c>
      <c r="AC33" s="172">
        <f t="shared" si="35"/>
        <v>0</v>
      </c>
      <c r="AD33" s="172">
        <f t="shared" si="36"/>
        <v>2.5</v>
      </c>
      <c r="AE33" s="171">
        <f>ROUND(IF('Indicator Data'!K33=0,0,IF('Indicator Data'!K33&gt;AE$3,10,IF('Indicator Data'!K33&lt;AE$4,0,10-(AE$3-'Indicator Data'!K33)/(AE$3-AE$4)*10))),1)</f>
        <v>4.8</v>
      </c>
      <c r="AF33" s="174">
        <f t="shared" si="7"/>
        <v>0.1</v>
      </c>
      <c r="AG33" s="174">
        <f t="shared" si="8"/>
        <v>0.1</v>
      </c>
      <c r="AH33" s="172">
        <f t="shared" si="9"/>
        <v>0</v>
      </c>
      <c r="AI33" s="172">
        <f t="shared" si="10"/>
        <v>0</v>
      </c>
      <c r="AJ33" s="174">
        <f t="shared" si="11"/>
        <v>0</v>
      </c>
      <c r="AK33" s="172">
        <f t="shared" si="12"/>
        <v>4.9000000000000004</v>
      </c>
      <c r="AL33" s="175">
        <f t="shared" si="13"/>
        <v>0.1</v>
      </c>
      <c r="AM33" s="175">
        <f t="shared" si="14"/>
        <v>0</v>
      </c>
      <c r="AN33" s="175">
        <f t="shared" si="15"/>
        <v>0</v>
      </c>
      <c r="AO33" s="175">
        <f t="shared" si="16"/>
        <v>0</v>
      </c>
      <c r="AP33" s="175">
        <f t="shared" si="17"/>
        <v>0</v>
      </c>
      <c r="AQ33" s="174">
        <f t="shared" si="18"/>
        <v>4.9000000000000004</v>
      </c>
      <c r="AR33" s="174" t="str">
        <f>IF('Indicator Data'!L33="No data","x",IF('Indicator Data'!BW33&lt;1000,"x",ROUND((IF('Indicator Data'!L33&gt;AR$3,10,IF('Indicator Data'!L33&lt;AR$4,0,10-(AR$3-'Indicator Data'!L33)/(AR$3-AR$4)*10))),1)))</f>
        <v>x</v>
      </c>
      <c r="AS33" s="175">
        <f t="shared" si="19"/>
        <v>4.9000000000000004</v>
      </c>
      <c r="AT33" s="176">
        <f>IF('Indicator Data'!M33="No data","x",ROUND(IF('Indicator Data'!M33=0,0,IF(LOG('Indicator Data'!M33)&gt;AT$3,10,IF(LOG('Indicator Data'!M33)&lt;AT$4,0,10-(AT$3-LOG('Indicator Data'!M33))/(AT$3-AT$4)*10))),1))</f>
        <v>6.1</v>
      </c>
      <c r="AU33" s="246">
        <f>IF(AT33="x","x",'Indicator Data'!M33/HLOOKUP('Indicator Data'!$M$3,'Population Data'!$C$3:$M$194,ROW()-4,FALSE))</f>
        <v>0.32910513457443907</v>
      </c>
      <c r="AV33" s="176">
        <f t="shared" si="20"/>
        <v>3.7</v>
      </c>
      <c r="AW33" s="172">
        <f t="shared" si="37"/>
        <v>5</v>
      </c>
      <c r="AX33" s="176" t="str">
        <f>IF('Indicator Data'!N33="No data","x",ROUND(IF('Indicator Data'!N33=0,0,IF(LOG('Indicator Data'!N33)&gt;AX$3,10,IF(LOG('Indicator Data'!N33)&lt;AX$4,0,10-(AX$3-LOG('Indicator Data'!N33))/(AX$3-AX$4)*10))),1))</f>
        <v>x</v>
      </c>
      <c r="AY33" s="246" t="str">
        <f>IF(AX33="x","x",'Indicator Data'!N33/HLOOKUP('Indicator Data'!$N$3,'Population Data'!$C$3:$M$194,ROW()-4,FALSE))</f>
        <v>x</v>
      </c>
      <c r="AZ33" s="176" t="str">
        <f t="shared" si="21"/>
        <v>x</v>
      </c>
      <c r="BA33" s="172" t="str">
        <f t="shared" si="38"/>
        <v>x</v>
      </c>
      <c r="BB33" s="176" t="str">
        <f>IF('Indicator Data'!O33="No data","x",ROUND(IF('Indicator Data'!O33=0,0,IF(LOG('Indicator Data'!O33)&gt;BB$3,10,IF(LOG('Indicator Data'!O33)&lt;BB$4,0,10-(BB$3-LOG('Indicator Data'!O33))/(BB$3-BB$4)*10))),1))</f>
        <v>x</v>
      </c>
      <c r="BC33" s="246" t="str">
        <f>IF(BB33="x","x",'Indicator Data'!O33/HLOOKUP('Indicator Data'!$O$3,'Population Data'!$C$3:$M$194,ROW()-4,FALSE))</f>
        <v>x</v>
      </c>
      <c r="BD33" s="176" t="str">
        <f t="shared" si="22"/>
        <v>x</v>
      </c>
      <c r="BE33" s="172" t="str">
        <f t="shared" si="39"/>
        <v>x</v>
      </c>
      <c r="BF33" s="176" t="str">
        <f>IF('Indicator Data'!P33="No data","x",ROUND(IF('Indicator Data'!P33=0,0,IF(LOG('Indicator Data'!P33)&gt;BF$3,10,IF(LOG('Indicator Data'!P33)&lt;BF$4,0,10-(BF$3-LOG('Indicator Data'!P33))/(BF$3-BF$4)*10))),1))</f>
        <v>x</v>
      </c>
      <c r="BG33" s="246" t="str">
        <f>IF(BF33="x","x",'Indicator Data'!P33/HLOOKUP('Indicator Data'!$P$3,'Population Data'!$C$3:$M$194,ROW()-4,FALSE))</f>
        <v>x</v>
      </c>
      <c r="BH33" s="176" t="str">
        <f t="shared" si="40"/>
        <v>x</v>
      </c>
      <c r="BI33" s="172" t="str">
        <f t="shared" si="41"/>
        <v>x</v>
      </c>
      <c r="BJ33" s="174">
        <f t="shared" si="42"/>
        <v>5</v>
      </c>
      <c r="BK33" s="176">
        <f>ROUND(IF('Indicator Data'!Q33=0,0,IF(LOG('Indicator Data'!Q33)&gt;BK$3,10,IF(LOG('Indicator Data'!Q33)&lt;BK$4,0,10-(BK$3-LOG('Indicator Data'!Q33))/(BK$3-BK$4)*10))),1)</f>
        <v>6</v>
      </c>
      <c r="BL33" s="224">
        <f>IF(BK33="x","x",'Indicator Data'!Q33/HLOOKUP('Indicator Data'!$Q$3,'Population Data'!$C$3:$M$194,ROW()-4,FALSE))</f>
        <v>0.25999999896602094</v>
      </c>
      <c r="BM33" s="176">
        <f t="shared" si="23"/>
        <v>2.6</v>
      </c>
      <c r="BN33" s="172">
        <f t="shared" si="24"/>
        <v>4.5</v>
      </c>
      <c r="BO33" s="176">
        <f>ROUND(IF('Indicator Data'!S33=0,0,IF(LOG('Indicator Data'!S33)&gt;BO$3,10,IF(LOG('Indicator Data'!S33)&lt;BO$4,0,10-(BO$3-LOG('Indicator Data'!S33))/(BO$3-BO$4)*10))),1)</f>
        <v>0</v>
      </c>
      <c r="BP33" s="246">
        <f>IF(BO33="x","x",'Indicator Data'!S33/HLOOKUP('Indicator Data'!$S$3,'Population Data'!$C$3:$M$194,ROW()-4,FALSE))</f>
        <v>0</v>
      </c>
      <c r="BQ33" s="176">
        <f t="shared" si="25"/>
        <v>0</v>
      </c>
      <c r="BR33" s="172">
        <f t="shared" si="43"/>
        <v>0</v>
      </c>
      <c r="BS33" s="176">
        <f>ROUND(IF('Indicator Data'!T33=0,0,IF(LOG('Indicator Data'!T33)&gt;BS$3,10,IF(LOG('Indicator Data'!T33)&lt;BS$4,0,10-(BS$3-LOG('Indicator Data'!T33))/(BS$3-BS$4)*10))),1)</f>
        <v>6.7</v>
      </c>
      <c r="BT33" s="173">
        <f>IF('Indicator Data'!T33/HLOOKUP('Indicator Data'!$T$3,'Population Data'!$C$3:$M$194,ROW()-4,FALSE)&gt;1,1,'Indicator Data'!T33/HLOOKUP('Indicator Data'!$T$3,'Population Data'!$C$3:$M$194,ROW()-4,FALSE))</f>
        <v>0.7719732952167303</v>
      </c>
      <c r="BU33" s="176">
        <f t="shared" si="26"/>
        <v>7.7</v>
      </c>
      <c r="BV33" s="172">
        <f t="shared" si="44"/>
        <v>7.2</v>
      </c>
      <c r="BW33" s="176">
        <f>ROUND(IF('Indicator Data'!U33=0,0,IF(LOG('Indicator Data'!U33)&gt;BW$3,10,IF(LOG('Indicator Data'!U33)&lt;BW$4,0,10-(BW$3-LOG('Indicator Data'!U33))/(BW$3-BW$4)*10))),1)</f>
        <v>6.7</v>
      </c>
      <c r="BX33" s="246">
        <f>IF(BW33="x","x",'Indicator Data'!U33/HLOOKUP('Indicator Data'!$U$3,'Population Data'!$C$3:$M$194,ROW()-4,FALSE))</f>
        <v>0.81593141451640383</v>
      </c>
      <c r="BY33" s="176">
        <f t="shared" si="27"/>
        <v>8.1999999999999993</v>
      </c>
      <c r="BZ33" s="172">
        <f t="shared" si="45"/>
        <v>7.5</v>
      </c>
      <c r="CA33" s="174">
        <f t="shared" si="28"/>
        <v>5.4</v>
      </c>
      <c r="CB33" s="176">
        <f>IF('Indicator Data'!BN33="No data","x",ROUND(IF('Indicator Data'!BN33&gt;CB$3,0,IF('Indicator Data'!BN33&lt;CB$4,10,(CB$3-'Indicator Data'!BN33)/(CB$3-CB$4)*10)),1))</f>
        <v>1.9</v>
      </c>
      <c r="CC33" s="176">
        <f>IF('Indicator Data'!BO33="No data","x",ROUND(IF('Indicator Data'!BO33&gt;CC$3,0,IF('Indicator Data'!BO33&lt;CC$4,10,(CC$3-'Indicator Data'!BO33)/(CC$3-CC$4)*10)),1))</f>
        <v>1.7</v>
      </c>
      <c r="CD33" s="176" t="str">
        <f>IF('Indicator Data'!AA33="No data","x",ROUND(IF('Indicator Data'!AA33&gt;CD$3,0,IF('Indicator Data'!AA33&lt;CD$4,10,(CD$3-'Indicator Data'!AA33)/(CD$3-CD$4)*10)),1))</f>
        <v>x</v>
      </c>
      <c r="CE33" s="172">
        <f t="shared" si="29"/>
        <v>1.8</v>
      </c>
      <c r="CF33" s="176">
        <f>IF('Indicator Data'!V33="No data","x",ROUND(IF(LOG('Indicator Data'!V33)&gt;CF$3,10,IF(LOG('Indicator Data'!V33)&lt;CF$4,0,10-(CF$3-LOG('Indicator Data'!V33))/(CF$3-CF$4)*10)),1))</f>
        <v>7.2</v>
      </c>
      <c r="CG33" s="176">
        <f>IF('Indicator Data'!W33="No data","x",ROUND(IF('Indicator Data'!W33&gt;CG$3,10,IF('Indicator Data'!W33&lt;CG$4,0,10-(CG$3-'Indicator Data'!W33)/(CG$3-CG$4)*10)),1))</f>
        <v>3.1</v>
      </c>
      <c r="CH33" s="176">
        <f>IF('Indicator Data'!X33="No data","x",ROUND(IF('Indicator Data'!X33&gt;CH$3,10,IF('Indicator Data'!X33&lt;CH$4,0,10-(CH$3-'Indicator Data'!X33)/(CH$3-CH$4)*10)),1))</f>
        <v>6.8</v>
      </c>
      <c r="CI33" s="176" t="str">
        <f>IF('Indicator Data'!Y33="No data","x",ROUND(IF('Indicator Data'!Y33&gt;CI$3,10,IF('Indicator Data'!Y33&lt;CI$4,0,10-(CI$3-'Indicator Data'!Y33)/(CI$3-CI$4)*10)),1))</f>
        <v>x</v>
      </c>
      <c r="CJ33" s="172">
        <f t="shared" si="46"/>
        <v>5.7</v>
      </c>
      <c r="CK33" s="174">
        <f t="shared" si="47"/>
        <v>4.4000000000000004</v>
      </c>
      <c r="CL33" s="176">
        <f>IF('Indicator Data'!AD33="No data","x",ROUND(IF('Indicator Data'!AD33&gt;CL$3,10,IF('Indicator Data'!AD33&lt;CL$4,0,10-(CL$3-'Indicator Data'!AD33)/(CL$3-CL$4)*10)),1))</f>
        <v>5.2</v>
      </c>
      <c r="CM33" s="176">
        <f>IF('Indicator Data'!AE33="No data","x",ROUND(IF('Indicator Data'!AE33&gt;CM$3,10,IF('Indicator Data'!AE33&lt;CM$4,0,10-(CM$3-'Indicator Data'!AE33)/(CM$3-CM$4)*10)),1))</f>
        <v>1.2</v>
      </c>
      <c r="CN33" s="172">
        <f t="shared" si="48"/>
        <v>4.7</v>
      </c>
      <c r="CO33" s="176">
        <f>IF('Indicator Data'!Z33="No data","x",ROUND(IF('Indicator Data'!Z33&gt;CO$3,10,IF('Indicator Data'!Z33&lt;CO$4,0,10-(CO$3-'Indicator Data'!Z33)/(CO$3-CO$4)*10)),1))</f>
        <v>2.8</v>
      </c>
      <c r="CP33" s="172">
        <f t="shared" si="49"/>
        <v>2.1</v>
      </c>
      <c r="CQ33" s="246">
        <f>IF('Indicator Data'!AB33="No data","x",'Indicator Data'!AB33/HLOOKUP('Indicator Date'!$AB31,'Population Data'!$C$3:$M$194,ROW()-4,FALSE))</f>
        <v>7.8781236760375482E-5</v>
      </c>
      <c r="CR33" s="176">
        <f t="shared" si="30"/>
        <v>9.1999999999999993</v>
      </c>
      <c r="CS33" s="176">
        <f>IF('Indicator Data'!AC33="No data","x",ROUND(IF('Indicator Data'!AC33&gt;CS$3,0,IF('Indicator Data'!AC33&lt;CS$4,10,(CS$3-'Indicator Data'!AC33)/(CS$3-CS$4)*10)),1))</f>
        <v>2</v>
      </c>
      <c r="CT33" s="172">
        <f t="shared" si="50"/>
        <v>5.6</v>
      </c>
      <c r="CU33" s="174">
        <f t="shared" si="51"/>
        <v>4.0999999999999996</v>
      </c>
      <c r="CV33" s="175">
        <f t="shared" si="31"/>
        <v>4.7</v>
      </c>
      <c r="CW33" s="177">
        <f t="shared" si="32"/>
        <v>1.7</v>
      </c>
      <c r="CX33" s="175">
        <f>ROUND(IF('Indicator Data'!AF33=0,0,IF('Indicator Data'!AF33&gt;CX$3,10,IF('Indicator Data'!AF33&lt;CX$4,0,10-(CX$3-'Indicator Data'!AF33)/(CX$3-CX$4)*10))),1)</f>
        <v>0.1</v>
      </c>
      <c r="CY33" s="175">
        <f>(ROUND(IF('Indicator Data'!AG33=0,0,IF(LOG('Indicator Data'!AG33)&gt;CY$3,10,IF(LOG('Indicator Data'!AG33)&lt;CY$4,0,10-(CY$3-LOG('Indicator Data'!AG33))/(CY$3-CY$4)*10))),1))</f>
        <v>0</v>
      </c>
      <c r="CZ33" s="177">
        <f t="shared" si="52"/>
        <v>0.1</v>
      </c>
      <c r="DA33" s="11"/>
      <c r="DB33" s="22"/>
    </row>
    <row r="34" spans="1:106">
      <c r="A34" s="179" t="str">
        <f>'Indicator Data'!A34</f>
        <v>Cambodia</v>
      </c>
      <c r="B34" s="180" t="str">
        <f>'Indicator Data'!B34</f>
        <v>KHM</v>
      </c>
      <c r="C34" s="178">
        <f>ROUND(IF('Indicator Data'!C34=0,0.1,IF(LOG('Indicator Data'!C34)&gt;C$3,10,IF(LOG('Indicator Data'!C34)&lt;C$4,0,10-(C$3-LOG('Indicator Data'!C34))/(C$3-C$4)*10))),1)</f>
        <v>0.1</v>
      </c>
      <c r="D34" s="171">
        <f>ROUND(IF('Indicator Data'!D34=0,0.1,IF(LOG('Indicator Data'!D34)&gt;D$3,10,IF(LOG('Indicator Data'!D34)&lt;D$4,0,10-(D$3-LOG('Indicator Data'!D34))/(D$3-D$4)*10))),1)</f>
        <v>0.1</v>
      </c>
      <c r="E34" s="172">
        <f t="shared" si="0"/>
        <v>0.1</v>
      </c>
      <c r="F34" s="172">
        <f>(ROUND(IF('Indicator Data'!E34=0,0,IF(LOG('Indicator Data'!E34)&gt;F$3,10,IF(LOG('Indicator Data'!E34)&lt;F$4,0,10-(F$3-LOG('Indicator Data'!E34))/(F$3-F$4)*10))),1))</f>
        <v>8.1</v>
      </c>
      <c r="G34" s="172">
        <f>ROUND(IF('Indicator Data'!F34=0,0,IF(LOG('Indicator Data'!F34)&gt;G$3,10,IF(LOG('Indicator Data'!F34)&lt;G$4,0,10-(G$3-LOG('Indicator Data'!F34))/(G$3-G$4)*10))),1)</f>
        <v>3</v>
      </c>
      <c r="H34" s="171">
        <f>ROUND(IF('Indicator Data'!G34=0,0,IF(LOG('Indicator Data'!G34)&gt;H$3,10,IF(LOG('Indicator Data'!G34)&lt;H$4,0,10-(H$3-LOG('Indicator Data'!G34))/(H$3-H$4)*10))),1)</f>
        <v>5.6</v>
      </c>
      <c r="I34" s="171">
        <f>ROUND(IF('Indicator Data'!H34=0,0,IF(LOG('Indicator Data'!H34)&gt;I$3,10,IF(LOG('Indicator Data'!H34)&lt;I$4,0,10-(I$3-LOG('Indicator Data'!H34))/(I$3-I$4)*10))),1)</f>
        <v>0</v>
      </c>
      <c r="J34" s="171">
        <f t="shared" si="1"/>
        <v>3.3</v>
      </c>
      <c r="K34" s="171">
        <f>ROUND(IF('Indicator Data'!I34=0,0,IF(LOG('Indicator Data'!I34)&gt;K$3,10,IF(LOG('Indicator Data'!I34)&lt;K$4,0,10-(K$3-LOG('Indicator Data'!I34))/(K$3-K$4)*10))),1)</f>
        <v>4.7</v>
      </c>
      <c r="L34" s="172">
        <f>ROUND(IF('Indicator Data'!J34=0,0,IF(LOG('Indicator Data'!J34)&gt;L$3,10,IF(LOG('Indicator Data'!J34)&lt;L$4,0,10-(L$3-LOG('Indicator Data'!J34))/(L$3-L$4)*10))),1)</f>
        <v>10</v>
      </c>
      <c r="M34" s="173">
        <f>'Indicator Data'!C34/HLOOKUP('Indicator Data'!$C$3,'Population Data'!$C$3:$M$194,ROW()-4,FALSE)</f>
        <v>0</v>
      </c>
      <c r="N34" s="173">
        <f>'Indicator Data'!D34/HLOOKUP('Indicator Data'!$D$3,'Population Data'!$C$3:$M$194,ROW()-4,FALSE)</f>
        <v>0</v>
      </c>
      <c r="O34" s="245">
        <f>'Indicator Data'!E34/HLOOKUP('Indicator Data'!$E$3,'Population Data'!$C$3:$M$194,ROW()-4,FALSE)</f>
        <v>2.7199062548567337E-2</v>
      </c>
      <c r="P34" s="173">
        <f>'Indicator Data'!F34/HLOOKUP('Indicator Data'!$F$3,'Population Data'!$C$3:$M$194,ROW()-4,FALSE)</f>
        <v>1.6276280869022637E-7</v>
      </c>
      <c r="Q34" s="173">
        <f>'Indicator Data'!G34/HLOOKUP('Indicator Data'!$G$3,'Population Data'!$C$3:$M$194,ROW()-4,FALSE)</f>
        <v>8.4501552680035048E-4</v>
      </c>
      <c r="R34" s="173">
        <f>'Indicator Data'!H34/HLOOKUP('Indicator Data'!$H$3,'Population Data'!$C$3:$M$194,ROW()-4,FALSE)</f>
        <v>0</v>
      </c>
      <c r="S34" s="173">
        <f>'Indicator Data'!I34/HLOOKUP('Indicator Data'!$I$3,'Population Data'!$C$3:$M$194,ROW()-4,FALSE)</f>
        <v>1.2664779049812062E-4</v>
      </c>
      <c r="T34" s="173">
        <f>'Indicator Data'!J34/HLOOKUP('Indicator Date'!$J32,'Population Data'!$C$3:$M$194,ROW()-4,FALSE)</f>
        <v>1.5101841633966242E-2</v>
      </c>
      <c r="U34" s="171">
        <f t="shared" si="2"/>
        <v>0</v>
      </c>
      <c r="V34" s="171">
        <f t="shared" si="3"/>
        <v>0</v>
      </c>
      <c r="W34" s="172">
        <f t="shared" si="4"/>
        <v>0</v>
      </c>
      <c r="X34" s="172">
        <f t="shared" si="33"/>
        <v>9.1999999999999993</v>
      </c>
      <c r="Y34" s="172">
        <f t="shared" si="34"/>
        <v>2.6</v>
      </c>
      <c r="Z34" s="171">
        <f t="shared" si="5"/>
        <v>0.1</v>
      </c>
      <c r="AA34" s="171">
        <f t="shared" si="5"/>
        <v>0</v>
      </c>
      <c r="AB34" s="171">
        <f t="shared" si="6"/>
        <v>0.1</v>
      </c>
      <c r="AC34" s="172">
        <f t="shared" si="35"/>
        <v>2.7</v>
      </c>
      <c r="AD34" s="172">
        <f t="shared" si="36"/>
        <v>5</v>
      </c>
      <c r="AE34" s="171">
        <f>ROUND(IF('Indicator Data'!K34=0,0,IF('Indicator Data'!K34&gt;AE$3,10,IF('Indicator Data'!K34&lt;AE$4,0,10-(AE$3-'Indicator Data'!K34)/(AE$3-AE$4)*10))),1)</f>
        <v>4.8</v>
      </c>
      <c r="AF34" s="174">
        <f t="shared" si="7"/>
        <v>0.1</v>
      </c>
      <c r="AG34" s="174">
        <f t="shared" si="8"/>
        <v>0.1</v>
      </c>
      <c r="AH34" s="172">
        <f t="shared" si="9"/>
        <v>2.9</v>
      </c>
      <c r="AI34" s="172">
        <f t="shared" si="10"/>
        <v>0</v>
      </c>
      <c r="AJ34" s="174">
        <f t="shared" si="11"/>
        <v>1.6</v>
      </c>
      <c r="AK34" s="172">
        <f t="shared" si="12"/>
        <v>8.5</v>
      </c>
      <c r="AL34" s="175">
        <f t="shared" si="13"/>
        <v>0.1</v>
      </c>
      <c r="AM34" s="175">
        <f t="shared" si="14"/>
        <v>8.6999999999999993</v>
      </c>
      <c r="AN34" s="175">
        <f t="shared" si="15"/>
        <v>2.8</v>
      </c>
      <c r="AO34" s="175">
        <f t="shared" si="16"/>
        <v>1.8</v>
      </c>
      <c r="AP34" s="175">
        <f t="shared" si="17"/>
        <v>3.8</v>
      </c>
      <c r="AQ34" s="174">
        <f t="shared" si="18"/>
        <v>6.7</v>
      </c>
      <c r="AR34" s="174">
        <f>IF('Indicator Data'!L34="No data","x",IF('Indicator Data'!BW34&lt;1000,"x",ROUND((IF('Indicator Data'!L34&gt;AR$3,10,IF('Indicator Data'!L34&lt;AR$4,0,10-(AR$3-'Indicator Data'!L34)/(AR$3-AR$4)*10))),1)))</f>
        <v>1.7</v>
      </c>
      <c r="AS34" s="175">
        <f t="shared" si="19"/>
        <v>4.2</v>
      </c>
      <c r="AT34" s="176">
        <f>IF('Indicator Data'!M34="No data","x",ROUND(IF('Indicator Data'!M34=0,0,IF(LOG('Indicator Data'!M34)&gt;AT$3,10,IF(LOG('Indicator Data'!M34)&lt;AT$4,0,10-(AT$3-LOG('Indicator Data'!M34))/(AT$3-AT$4)*10))),1))</f>
        <v>8.1999999999999993</v>
      </c>
      <c r="AU34" s="246">
        <f>IF(AT34="x","x",'Indicator Data'!M34/HLOOKUP('Indicator Data'!$M$3,'Population Data'!$C$3:$M$194,ROW()-4,FALSE))</f>
        <v>0.34593423244583366</v>
      </c>
      <c r="AV34" s="176">
        <f t="shared" si="20"/>
        <v>3.8</v>
      </c>
      <c r="AW34" s="172">
        <f t="shared" si="37"/>
        <v>6.5</v>
      </c>
      <c r="AX34" s="176" t="str">
        <f>IF('Indicator Data'!N34="No data","x",ROUND(IF('Indicator Data'!N34=0,0,IF(LOG('Indicator Data'!N34)&gt;AX$3,10,IF(LOG('Indicator Data'!N34)&lt;AX$4,0,10-(AX$3-LOG('Indicator Data'!N34))/(AX$3-AX$4)*10))),1))</f>
        <v>x</v>
      </c>
      <c r="AY34" s="246" t="str">
        <f>IF(AX34="x","x",'Indicator Data'!N34/HLOOKUP('Indicator Data'!$N$3,'Population Data'!$C$3:$M$194,ROW()-4,FALSE))</f>
        <v>x</v>
      </c>
      <c r="AZ34" s="176" t="str">
        <f t="shared" si="21"/>
        <v>x</v>
      </c>
      <c r="BA34" s="172" t="str">
        <f t="shared" si="38"/>
        <v>x</v>
      </c>
      <c r="BB34" s="176" t="str">
        <f>IF('Indicator Data'!O34="No data","x",ROUND(IF('Indicator Data'!O34=0,0,IF(LOG('Indicator Data'!O34)&gt;BB$3,10,IF(LOG('Indicator Data'!O34)&lt;BB$4,0,10-(BB$3-LOG('Indicator Data'!O34))/(BB$3-BB$4)*10))),1))</f>
        <v>x</v>
      </c>
      <c r="BC34" s="246" t="str">
        <f>IF(BB34="x","x",'Indicator Data'!O34/HLOOKUP('Indicator Data'!$O$3,'Population Data'!$C$3:$M$194,ROW()-4,FALSE))</f>
        <v>x</v>
      </c>
      <c r="BD34" s="176" t="str">
        <f t="shared" si="22"/>
        <v>x</v>
      </c>
      <c r="BE34" s="172" t="str">
        <f t="shared" si="39"/>
        <v>x</v>
      </c>
      <c r="BF34" s="176" t="str">
        <f>IF('Indicator Data'!P34="No data","x",ROUND(IF('Indicator Data'!P34=0,0,IF(LOG('Indicator Data'!P34)&gt;BF$3,10,IF(LOG('Indicator Data'!P34)&lt;BF$4,0,10-(BF$3-LOG('Indicator Data'!P34))/(BF$3-BF$4)*10))),1))</f>
        <v>x</v>
      </c>
      <c r="BG34" s="246" t="str">
        <f>IF(BF34="x","x",'Indicator Data'!P34/HLOOKUP('Indicator Data'!$P$3,'Population Data'!$C$3:$M$194,ROW()-4,FALSE))</f>
        <v>x</v>
      </c>
      <c r="BH34" s="176" t="str">
        <f t="shared" si="40"/>
        <v>x</v>
      </c>
      <c r="BI34" s="172" t="str">
        <f t="shared" si="41"/>
        <v>x</v>
      </c>
      <c r="BJ34" s="174">
        <f t="shared" si="42"/>
        <v>6.5</v>
      </c>
      <c r="BK34" s="176">
        <f>ROUND(IF('Indicator Data'!Q34=0,0,IF(LOG('Indicator Data'!Q34)&gt;BK$3,10,IF(LOG('Indicator Data'!Q34)&lt;BK$4,0,10-(BK$3-LOG('Indicator Data'!Q34))/(BK$3-BK$4)*10))),1)</f>
        <v>8.6999999999999993</v>
      </c>
      <c r="BL34" s="224">
        <f>IF(BK34="x","x",'Indicator Data'!Q34/HLOOKUP('Indicator Data'!$Q$3,'Population Data'!$C$3:$M$194,ROW()-4,FALSE))</f>
        <v>0.71140000258149716</v>
      </c>
      <c r="BM34" s="176">
        <f t="shared" si="23"/>
        <v>7.1</v>
      </c>
      <c r="BN34" s="172">
        <f t="shared" si="24"/>
        <v>8</v>
      </c>
      <c r="BO34" s="176">
        <f>ROUND(IF('Indicator Data'!S34=0,0,IF(LOG('Indicator Data'!S34)&gt;BO$3,10,IF(LOG('Indicator Data'!S34)&lt;BO$4,0,10-(BO$3-LOG('Indicator Data'!S34))/(BO$3-BO$4)*10))),1)</f>
        <v>8.5</v>
      </c>
      <c r="BP34" s="246">
        <f>IF(BO34="x","x",'Indicator Data'!S34/HLOOKUP('Indicator Data'!$S$3,'Population Data'!$C$3:$M$194,ROW()-4,FALSE))</f>
        <v>0.5620530892490746</v>
      </c>
      <c r="BQ34" s="176">
        <f t="shared" si="25"/>
        <v>6.2</v>
      </c>
      <c r="BR34" s="172">
        <f t="shared" si="43"/>
        <v>7.5</v>
      </c>
      <c r="BS34" s="176">
        <f>ROUND(IF('Indicator Data'!T34=0,0,IF(LOG('Indicator Data'!T34)&gt;BS$3,10,IF(LOG('Indicator Data'!T34)&lt;BS$4,0,10-(BS$3-LOG('Indicator Data'!T34))/(BS$3-BS$4)*10))),1)</f>
        <v>8.9</v>
      </c>
      <c r="BT34" s="173">
        <f>IF('Indicator Data'!T34/HLOOKUP('Indicator Data'!$T$3,'Population Data'!$C$3:$M$194,ROW()-4,FALSE)&gt;1,1,'Indicator Data'!T34/HLOOKUP('Indicator Data'!$T$3,'Population Data'!$C$3:$M$194,ROW()-4,FALSE))</f>
        <v>0.97342874282196312</v>
      </c>
      <c r="BU34" s="176">
        <f t="shared" si="26"/>
        <v>9.6999999999999993</v>
      </c>
      <c r="BV34" s="172">
        <f t="shared" si="44"/>
        <v>9.3000000000000007</v>
      </c>
      <c r="BW34" s="176">
        <f>ROUND(IF('Indicator Data'!U34=0,0,IF(LOG('Indicator Data'!U34)&gt;BW$3,10,IF(LOG('Indicator Data'!U34)&lt;BW$4,0,10-(BW$3-LOG('Indicator Data'!U34))/(BW$3-BW$4)*10))),1)</f>
        <v>8.9</v>
      </c>
      <c r="BX34" s="246">
        <f>IF(BW34="x","x",'Indicator Data'!U34/HLOOKUP('Indicator Data'!$U$3,'Population Data'!$C$3:$M$194,ROW()-4,FALSE))</f>
        <v>0.99252224365747455</v>
      </c>
      <c r="BY34" s="176">
        <f t="shared" si="27"/>
        <v>9.9</v>
      </c>
      <c r="BZ34" s="172">
        <f t="shared" si="45"/>
        <v>9.5</v>
      </c>
      <c r="CA34" s="174">
        <f t="shared" si="28"/>
        <v>8.6999999999999993</v>
      </c>
      <c r="CB34" s="176">
        <f>IF('Indicator Data'!BN34="No data","x",ROUND(IF('Indicator Data'!BN34&gt;CB$3,0,IF('Indicator Data'!BN34&lt;CB$4,10,(CB$3-'Indicator Data'!BN34)/(CB$3-CB$4)*10)),1))</f>
        <v>2.6</v>
      </c>
      <c r="CC34" s="176">
        <f>IF('Indicator Data'!BO34="No data","x",ROUND(IF('Indicator Data'!BO34&gt;CC$3,0,IF('Indicator Data'!BO34&lt;CC$4,10,(CC$3-'Indicator Data'!BO34)/(CC$3-CC$4)*10)),1))</f>
        <v>3.7</v>
      </c>
      <c r="CD34" s="176">
        <f>IF('Indicator Data'!AA34="No data","x",ROUND(IF('Indicator Data'!AA34&gt;CD$3,0,IF('Indicator Data'!AA34&lt;CD$4,10,(CD$3-'Indicator Data'!AA34)/(CD$3-CD$4)*10)),1))</f>
        <v>1.7</v>
      </c>
      <c r="CE34" s="172">
        <f t="shared" si="29"/>
        <v>2.7</v>
      </c>
      <c r="CF34" s="176">
        <f>IF('Indicator Data'!V34="No data","x",ROUND(IF(LOG('Indicator Data'!V34)&gt;CF$3,10,IF(LOG('Indicator Data'!V34)&lt;CF$4,0,10-(CF$3-LOG('Indicator Data'!V34))/(CF$3-CF$4)*10)),1))</f>
        <v>6.6</v>
      </c>
      <c r="CG34" s="176">
        <f>IF('Indicator Data'!W34="No data","x",ROUND(IF('Indicator Data'!W34&gt;CG$3,10,IF('Indicator Data'!W34&lt;CG$4,0,10-(CG$3-'Indicator Data'!W34)/(CG$3-CG$4)*10)),1))</f>
        <v>5.7</v>
      </c>
      <c r="CH34" s="176">
        <f>IF('Indicator Data'!X34="No data","x",ROUND(IF('Indicator Data'!X34&gt;CH$3,10,IF('Indicator Data'!X34&lt;CH$4,0,10-(CH$3-'Indicator Data'!X34)/(CH$3-CH$4)*10)),1))</f>
        <v>2.6</v>
      </c>
      <c r="CI34" s="176">
        <f>IF('Indicator Data'!Y34="No data","x",ROUND(IF('Indicator Data'!Y34&gt;CI$3,10,IF('Indicator Data'!Y34&lt;CI$4,0,10-(CI$3-'Indicator Data'!Y34)/(CI$3-CI$4)*10)),1))</f>
        <v>6.5</v>
      </c>
      <c r="CJ34" s="172">
        <f t="shared" si="46"/>
        <v>5.4</v>
      </c>
      <c r="CK34" s="174">
        <f t="shared" si="47"/>
        <v>4.5</v>
      </c>
      <c r="CL34" s="176">
        <f>IF('Indicator Data'!AD34="No data","x",ROUND(IF('Indicator Data'!AD34&gt;CL$3,10,IF('Indicator Data'!AD34&lt;CL$4,0,10-(CL$3-'Indicator Data'!AD34)/(CL$3-CL$4)*10)),1))</f>
        <v>4.7</v>
      </c>
      <c r="CM34" s="176">
        <f>IF('Indicator Data'!AE34="No data","x",ROUND(IF('Indicator Data'!AE34&gt;CM$3,10,IF('Indicator Data'!AE34&lt;CM$4,0,10-(CM$3-'Indicator Data'!AE34)/(CM$3-CM$4)*10)),1))</f>
        <v>3.5</v>
      </c>
      <c r="CN34" s="172">
        <f t="shared" si="48"/>
        <v>4.9000000000000004</v>
      </c>
      <c r="CO34" s="176">
        <f>IF('Indicator Data'!Z34="No data","x",ROUND(IF('Indicator Data'!Z34&gt;CO$3,10,IF('Indicator Data'!Z34&lt;CO$4,0,10-(CO$3-'Indicator Data'!Z34)/(CO$3-CO$4)*10)),1))</f>
        <v>4</v>
      </c>
      <c r="CP34" s="172">
        <f t="shared" si="49"/>
        <v>3</v>
      </c>
      <c r="CQ34" s="246">
        <f>IF('Indicator Data'!AB34="No data","x",'Indicator Data'!AB34/HLOOKUP('Indicator Date'!$AB32,'Population Data'!$C$3:$M$194,ROW()-4,FALSE))</f>
        <v>7.5322009611947271E-4</v>
      </c>
      <c r="CR34" s="176">
        <f t="shared" si="30"/>
        <v>2.5</v>
      </c>
      <c r="CS34" s="176">
        <f>IF('Indicator Data'!AC34="No data","x",ROUND(IF('Indicator Data'!AC34&gt;CS$3,0,IF('Indicator Data'!AC34&lt;CS$4,10,(CS$3-'Indicator Data'!AC34)/(CS$3-CS$4)*10)),1))</f>
        <v>4</v>
      </c>
      <c r="CT34" s="172">
        <f t="shared" si="50"/>
        <v>3.3</v>
      </c>
      <c r="CU34" s="174">
        <f t="shared" si="51"/>
        <v>3.7</v>
      </c>
      <c r="CV34" s="175">
        <f t="shared" si="31"/>
        <v>6.3</v>
      </c>
      <c r="CW34" s="177">
        <f t="shared" si="32"/>
        <v>4.5999999999999996</v>
      </c>
      <c r="CX34" s="175">
        <f>ROUND(IF('Indicator Data'!AF34=0,0,IF('Indicator Data'!AF34&gt;CX$3,10,IF('Indicator Data'!AF34&lt;CX$4,0,10-(CX$3-'Indicator Data'!AF34)/(CX$3-CX$4)*10))),1)</f>
        <v>0.5</v>
      </c>
      <c r="CY34" s="175">
        <f>(ROUND(IF('Indicator Data'!AG34=0,0,IF(LOG('Indicator Data'!AG34)&gt;CY$3,10,IF(LOG('Indicator Data'!AG34)&lt;CY$4,0,10-(CY$3-LOG('Indicator Data'!AG34))/(CY$3-CY$4)*10))),1))</f>
        <v>0</v>
      </c>
      <c r="CZ34" s="177">
        <f t="shared" si="52"/>
        <v>0.3</v>
      </c>
      <c r="DA34" s="11"/>
      <c r="DB34" s="22"/>
    </row>
    <row r="35" spans="1:106">
      <c r="A35" s="179" t="str">
        <f>'Indicator Data'!A35</f>
        <v>Cameroon</v>
      </c>
      <c r="B35" s="180" t="str">
        <f>'Indicator Data'!B35</f>
        <v>CMR</v>
      </c>
      <c r="C35" s="178">
        <f>ROUND(IF('Indicator Data'!C35=0,0.1,IF(LOG('Indicator Data'!C35)&gt;C$3,10,IF(LOG('Indicator Data'!C35)&lt;C$4,0,10-(C$3-LOG('Indicator Data'!C35))/(C$3-C$4)*10))),1)</f>
        <v>0.1</v>
      </c>
      <c r="D35" s="171">
        <f>ROUND(IF('Indicator Data'!D35=0,0.1,IF(LOG('Indicator Data'!D35)&gt;D$3,10,IF(LOG('Indicator Data'!D35)&lt;D$4,0,10-(D$3-LOG('Indicator Data'!D35))/(D$3-D$4)*10))),1)</f>
        <v>0.1</v>
      </c>
      <c r="E35" s="172">
        <f t="shared" si="0"/>
        <v>0.1</v>
      </c>
      <c r="F35" s="172">
        <f>(ROUND(IF('Indicator Data'!E35=0,0,IF(LOG('Indicator Data'!E35)&gt;F$3,10,IF(LOG('Indicator Data'!E35)&lt;F$4,0,10-(F$3-LOG('Indicator Data'!E35))/(F$3-F$4)*10))),1))</f>
        <v>6.9</v>
      </c>
      <c r="G35" s="172">
        <f>ROUND(IF('Indicator Data'!F35=0,0,IF(LOG('Indicator Data'!F35)&gt;G$3,10,IF(LOG('Indicator Data'!F35)&lt;G$4,0,10-(G$3-LOG('Indicator Data'!F35))/(G$3-G$4)*10))),1)</f>
        <v>0</v>
      </c>
      <c r="H35" s="171">
        <f>ROUND(IF('Indicator Data'!G35=0,0,IF(LOG('Indicator Data'!G35)&gt;H$3,10,IF(LOG('Indicator Data'!G35)&lt;H$4,0,10-(H$3-LOG('Indicator Data'!G35))/(H$3-H$4)*10))),1)</f>
        <v>0</v>
      </c>
      <c r="I35" s="171">
        <f>ROUND(IF('Indicator Data'!H35=0,0,IF(LOG('Indicator Data'!H35)&gt;I$3,10,IF(LOG('Indicator Data'!H35)&lt;I$4,0,10-(I$3-LOG('Indicator Data'!H35))/(I$3-I$4)*10))),1)</f>
        <v>0</v>
      </c>
      <c r="J35" s="171">
        <f t="shared" si="1"/>
        <v>0</v>
      </c>
      <c r="K35" s="171">
        <f>ROUND(IF('Indicator Data'!I35=0,0,IF(LOG('Indicator Data'!I35)&gt;K$3,10,IF(LOG('Indicator Data'!I35)&lt;K$4,0,10-(K$3-LOG('Indicator Data'!I35))/(K$3-K$4)*10))),1)</f>
        <v>3.9</v>
      </c>
      <c r="L35" s="172">
        <f>ROUND(IF('Indicator Data'!J35=0,0,IF(LOG('Indicator Data'!J35)&gt;L$3,10,IF(LOG('Indicator Data'!J35)&lt;L$4,0,10-(L$3-LOG('Indicator Data'!J35))/(L$3-L$4)*10))),1)</f>
        <v>9.6999999999999993</v>
      </c>
      <c r="M35" s="173">
        <f>'Indicator Data'!C35/HLOOKUP('Indicator Data'!$C$3,'Population Data'!$C$3:$M$194,ROW()-4,FALSE)</f>
        <v>0</v>
      </c>
      <c r="N35" s="173">
        <f>'Indicator Data'!D35/HLOOKUP('Indicator Data'!$D$3,'Population Data'!$C$3:$M$194,ROW()-4,FALSE)</f>
        <v>0</v>
      </c>
      <c r="O35" s="245">
        <f>'Indicator Data'!E35/HLOOKUP('Indicator Data'!$E$3,'Population Data'!$C$3:$M$194,ROW()-4,FALSE)</f>
        <v>5.0254567973806469E-3</v>
      </c>
      <c r="P35" s="173">
        <f>'Indicator Data'!F35/HLOOKUP('Indicator Data'!$F$3,'Population Data'!$C$3:$M$194,ROW()-4,FALSE)</f>
        <v>0</v>
      </c>
      <c r="Q35" s="173">
        <f>'Indicator Data'!G35/HLOOKUP('Indicator Data'!$G$3,'Population Data'!$C$3:$M$194,ROW()-4,FALSE)</f>
        <v>0</v>
      </c>
      <c r="R35" s="173">
        <f>'Indicator Data'!H35/HLOOKUP('Indicator Data'!$H$3,'Population Data'!$C$3:$M$194,ROW()-4,FALSE)</f>
        <v>0</v>
      </c>
      <c r="S35" s="173">
        <f>'Indicator Data'!I35/HLOOKUP('Indicator Data'!$I$3,'Population Data'!$C$3:$M$194,ROW()-4,FALSE)</f>
        <v>3.3496087872903946E-5</v>
      </c>
      <c r="T35" s="173">
        <f>'Indicator Data'!J35/HLOOKUP('Indicator Date'!$J33,'Population Data'!$C$3:$M$194,ROW()-4,FALSE)</f>
        <v>2.515565617475935E-3</v>
      </c>
      <c r="U35" s="171">
        <f t="shared" si="2"/>
        <v>0</v>
      </c>
      <c r="V35" s="171">
        <f t="shared" si="3"/>
        <v>0</v>
      </c>
      <c r="W35" s="172">
        <f t="shared" si="4"/>
        <v>0</v>
      </c>
      <c r="X35" s="172">
        <f t="shared" si="33"/>
        <v>6.4</v>
      </c>
      <c r="Y35" s="172">
        <f t="shared" si="34"/>
        <v>0</v>
      </c>
      <c r="Z35" s="171">
        <f t="shared" si="5"/>
        <v>0</v>
      </c>
      <c r="AA35" s="171">
        <f t="shared" si="5"/>
        <v>0</v>
      </c>
      <c r="AB35" s="171">
        <f t="shared" si="6"/>
        <v>0</v>
      </c>
      <c r="AC35" s="172">
        <f t="shared" si="35"/>
        <v>1</v>
      </c>
      <c r="AD35" s="172">
        <f t="shared" si="36"/>
        <v>0.8</v>
      </c>
      <c r="AE35" s="171">
        <f>ROUND(IF('Indicator Data'!K35=0,0,IF('Indicator Data'!K35&gt;AE$3,10,IF('Indicator Data'!K35&lt;AE$4,0,10-(AE$3-'Indicator Data'!K35)/(AE$3-AE$4)*10))),1)</f>
        <v>4.8</v>
      </c>
      <c r="AF35" s="174">
        <f t="shared" si="7"/>
        <v>0.1</v>
      </c>
      <c r="AG35" s="174">
        <f t="shared" si="8"/>
        <v>0.1</v>
      </c>
      <c r="AH35" s="172">
        <f t="shared" si="9"/>
        <v>0</v>
      </c>
      <c r="AI35" s="172">
        <f t="shared" si="10"/>
        <v>0</v>
      </c>
      <c r="AJ35" s="174">
        <f t="shared" si="11"/>
        <v>0</v>
      </c>
      <c r="AK35" s="172">
        <f t="shared" si="12"/>
        <v>7.3</v>
      </c>
      <c r="AL35" s="175">
        <f t="shared" si="13"/>
        <v>0.1</v>
      </c>
      <c r="AM35" s="175">
        <f t="shared" si="14"/>
        <v>6.7</v>
      </c>
      <c r="AN35" s="175">
        <f t="shared" si="15"/>
        <v>0</v>
      </c>
      <c r="AO35" s="175">
        <f t="shared" si="16"/>
        <v>0</v>
      </c>
      <c r="AP35" s="175">
        <f t="shared" si="17"/>
        <v>2.6</v>
      </c>
      <c r="AQ35" s="174">
        <f t="shared" si="18"/>
        <v>6.1</v>
      </c>
      <c r="AR35" s="174">
        <f>IF('Indicator Data'!L35="No data","x",IF('Indicator Data'!BW35&lt;1000,"x",ROUND((IF('Indicator Data'!L35&gt;AR$3,10,IF('Indicator Data'!L35&lt;AR$4,0,10-(AR$3-'Indicator Data'!L35)/(AR$3-AR$4)*10))),1)))</f>
        <v>1.7</v>
      </c>
      <c r="AS35" s="175">
        <f t="shared" si="19"/>
        <v>3.9</v>
      </c>
      <c r="AT35" s="176">
        <f>IF('Indicator Data'!M35="No data","x",ROUND(IF('Indicator Data'!M35=0,0,IF(LOG('Indicator Data'!M35)&gt;AT$3,10,IF(LOG('Indicator Data'!M35)&lt;AT$4,0,10-(AT$3-LOG('Indicator Data'!M35))/(AT$3-AT$4)*10))),1))</f>
        <v>8.6999999999999993</v>
      </c>
      <c r="AU35" s="246">
        <f>IF(AT35="x","x",'Indicator Data'!M35/HLOOKUP('Indicator Data'!$M$3,'Population Data'!$C$3:$M$194,ROW()-4,FALSE))</f>
        <v>0.42833842040770098</v>
      </c>
      <c r="AV35" s="176">
        <f t="shared" si="20"/>
        <v>4.8</v>
      </c>
      <c r="AW35" s="172">
        <f t="shared" si="37"/>
        <v>7.2</v>
      </c>
      <c r="AX35" s="176">
        <f>IF('Indicator Data'!N35="No data","x",ROUND(IF('Indicator Data'!N35=0,0,IF(LOG('Indicator Data'!N35)&gt;AX$3,10,IF(LOG('Indicator Data'!N35)&lt;AX$4,0,10-(AX$3-LOG('Indicator Data'!N35))/(AX$3-AX$4)*10))),1))</f>
        <v>9.1</v>
      </c>
      <c r="AY35" s="246">
        <f>IF(AX35="x","x",'Indicator Data'!N35/HLOOKUP('Indicator Data'!$N$3,'Population Data'!$C$3:$M$194,ROW()-4,FALSE))</f>
        <v>9.7704929365366566E-2</v>
      </c>
      <c r="AZ35" s="176">
        <f t="shared" si="21"/>
        <v>10</v>
      </c>
      <c r="BA35" s="172">
        <f t="shared" si="38"/>
        <v>9.6</v>
      </c>
      <c r="BB35" s="176">
        <f>IF('Indicator Data'!O35="No data","x",ROUND(IF('Indicator Data'!O35=0,0,IF(LOG('Indicator Data'!O35)&gt;BB$3,10,IF(LOG('Indicator Data'!O35)&lt;BB$4,0,10-(BB$3-LOG('Indicator Data'!O35))/(BB$3-BB$4)*10))),1))</f>
        <v>8.8000000000000007</v>
      </c>
      <c r="BC35" s="246">
        <f>IF(BB35="x","x",'Indicator Data'!O35/HLOOKUP('Indicator Data'!$O$3,'Population Data'!$C$3:$M$194,ROW()-4,FALSE))</f>
        <v>6.4953196239573657E-2</v>
      </c>
      <c r="BD35" s="176">
        <f t="shared" si="22"/>
        <v>6.5</v>
      </c>
      <c r="BE35" s="172">
        <f t="shared" si="39"/>
        <v>7.8</v>
      </c>
      <c r="BF35" s="176">
        <f>IF('Indicator Data'!P35="No data","x",ROUND(IF('Indicator Data'!P35=0,0,IF(LOG('Indicator Data'!P35)&gt;BF$3,10,IF(LOG('Indicator Data'!P35)&lt;BF$4,0,10-(BF$3-LOG('Indicator Data'!P35))/(BF$3-BF$4)*10))),1))</f>
        <v>9.6</v>
      </c>
      <c r="BG35" s="246">
        <f>IF(BF35="x","x",'Indicator Data'!P35/HLOOKUP('Indicator Data'!$P$3,'Population Data'!$C$3:$M$194,ROW()-4,FALSE))</f>
        <v>0.18948552264981605</v>
      </c>
      <c r="BH35" s="176">
        <f t="shared" si="40"/>
        <v>8.6</v>
      </c>
      <c r="BI35" s="172">
        <f t="shared" si="41"/>
        <v>9.1999999999999993</v>
      </c>
      <c r="BJ35" s="174">
        <f t="shared" si="42"/>
        <v>8.6</v>
      </c>
      <c r="BK35" s="176">
        <f>ROUND(IF('Indicator Data'!Q35=0,0,IF(LOG('Indicator Data'!Q35)&gt;BK$3,10,IF(LOG('Indicator Data'!Q35)&lt;BK$4,0,10-(BK$3-LOG('Indicator Data'!Q35))/(BK$3-BK$4)*10))),1)</f>
        <v>9.1999999999999993</v>
      </c>
      <c r="BL35" s="224">
        <f>IF(BK35="x","x",'Indicator Data'!Q35/HLOOKUP('Indicator Data'!$Q$3,'Population Data'!$C$3:$M$194,ROW()-4,FALSE))</f>
        <v>0.99999996597995278</v>
      </c>
      <c r="BM35" s="176">
        <f t="shared" si="23"/>
        <v>10</v>
      </c>
      <c r="BN35" s="172">
        <f t="shared" si="24"/>
        <v>9.6999999999999993</v>
      </c>
      <c r="BO35" s="176">
        <f>ROUND(IF('Indicator Data'!S35=0,0,IF(LOG('Indicator Data'!S35)&gt;BO$3,10,IF(LOG('Indicator Data'!S35)&lt;BO$4,0,10-(BO$3-LOG('Indicator Data'!S35))/(BO$3-BO$4)*10))),1)</f>
        <v>8.9</v>
      </c>
      <c r="BP35" s="246">
        <f>IF(BO35="x","x",'Indicator Data'!S35/HLOOKUP('Indicator Data'!$S$3,'Population Data'!$C$3:$M$194,ROW()-4,FALSE))</f>
        <v>0.60973824533373377</v>
      </c>
      <c r="BQ35" s="176">
        <f t="shared" si="25"/>
        <v>6.8</v>
      </c>
      <c r="BR35" s="172">
        <f t="shared" si="43"/>
        <v>8</v>
      </c>
      <c r="BS35" s="176">
        <f>ROUND(IF('Indicator Data'!T35=0,0,IF(LOG('Indicator Data'!T35)&gt;BS$3,10,IF(LOG('Indicator Data'!T35)&lt;BS$4,0,10-(BS$3-LOG('Indicator Data'!T35))/(BS$3-BS$4)*10))),1)</f>
        <v>9.1999999999999993</v>
      </c>
      <c r="BT35" s="173">
        <f>IF('Indicator Data'!T35/HLOOKUP('Indicator Data'!$T$3,'Population Data'!$C$3:$M$194,ROW()-4,FALSE)&gt;1,1,'Indicator Data'!T35/HLOOKUP('Indicator Data'!$T$3,'Population Data'!$C$3:$M$194,ROW()-4,FALSE))</f>
        <v>0.93331312088925134</v>
      </c>
      <c r="BU35" s="176">
        <f t="shared" si="26"/>
        <v>9.3000000000000007</v>
      </c>
      <c r="BV35" s="172">
        <f t="shared" si="44"/>
        <v>9.3000000000000007</v>
      </c>
      <c r="BW35" s="176">
        <f>ROUND(IF('Indicator Data'!U35=0,0,IF(LOG('Indicator Data'!U35)&gt;BW$3,10,IF(LOG('Indicator Data'!U35)&lt;BW$4,0,10-(BW$3-LOG('Indicator Data'!U35))/(BW$3-BW$4)*10))),1)</f>
        <v>9.1999999999999993</v>
      </c>
      <c r="BX35" s="246">
        <f>IF(BW35="x","x",'Indicator Data'!U35/HLOOKUP('Indicator Data'!$U$3,'Population Data'!$C$3:$M$194,ROW()-4,FALSE))</f>
        <v>0.96987623472784801</v>
      </c>
      <c r="BY35" s="176">
        <f t="shared" si="27"/>
        <v>9.6999999999999993</v>
      </c>
      <c r="BZ35" s="172">
        <f t="shared" si="45"/>
        <v>9.5</v>
      </c>
      <c r="CA35" s="174">
        <f t="shared" si="28"/>
        <v>9.1999999999999993</v>
      </c>
      <c r="CB35" s="176">
        <f>IF('Indicator Data'!BN35="No data","x",ROUND(IF('Indicator Data'!BN35&gt;CB$3,0,IF('Indicator Data'!BN35&lt;CB$4,10,(CB$3-'Indicator Data'!BN35)/(CB$3-CB$4)*10)),1))</f>
        <v>6.3</v>
      </c>
      <c r="CC35" s="176">
        <f>IF('Indicator Data'!BO35="No data","x",ROUND(IF('Indicator Data'!BO35&gt;CC$3,0,IF('Indicator Data'!BO35&lt;CC$4,10,(CC$3-'Indicator Data'!BO35)/(CC$3-CC$4)*10)),1))</f>
        <v>5.0999999999999996</v>
      </c>
      <c r="CD35" s="176">
        <f>IF('Indicator Data'!AA35="No data","x",ROUND(IF('Indicator Data'!AA35&gt;CD$3,0,IF('Indicator Data'!AA35&lt;CD$4,10,(CD$3-'Indicator Data'!AA35)/(CD$3-CD$4)*10)),1))</f>
        <v>6.3</v>
      </c>
      <c r="CE35" s="172">
        <f t="shared" si="29"/>
        <v>5.9</v>
      </c>
      <c r="CF35" s="176">
        <f>IF('Indicator Data'!V35="No data","x",ROUND(IF(LOG('Indicator Data'!V35)&gt;CF$3,10,IF(LOG('Indicator Data'!V35)&lt;CF$4,0,10-(CF$3-LOG('Indicator Data'!V35))/(CF$3-CF$4)*10)),1))</f>
        <v>5.9</v>
      </c>
      <c r="CG35" s="176">
        <f>IF('Indicator Data'!W35="No data","x",ROUND(IF('Indicator Data'!W35&gt;CG$3,10,IF('Indicator Data'!W35&lt;CG$4,0,10-(CG$3-'Indicator Data'!W35)/(CG$3-CG$4)*10)),1))</f>
        <v>7.2</v>
      </c>
      <c r="CH35" s="176">
        <f>IF('Indicator Data'!X35="No data","x",ROUND(IF('Indicator Data'!X35&gt;CH$3,10,IF('Indicator Data'!X35&lt;CH$4,0,10-(CH$3-'Indicator Data'!X35)/(CH$3-CH$4)*10)),1))</f>
        <v>5.9</v>
      </c>
      <c r="CI35" s="176">
        <f>IF('Indicator Data'!Y35="No data","x",ROUND(IF('Indicator Data'!Y35&gt;CI$3,10,IF('Indicator Data'!Y35&lt;CI$4,0,10-(CI$3-'Indicator Data'!Y35)/(CI$3-CI$4)*10)),1))</f>
        <v>7.5</v>
      </c>
      <c r="CJ35" s="172">
        <f t="shared" si="46"/>
        <v>6.6</v>
      </c>
      <c r="CK35" s="174">
        <f t="shared" si="47"/>
        <v>6.4</v>
      </c>
      <c r="CL35" s="176">
        <f>IF('Indicator Data'!AD35="No data","x",ROUND(IF('Indicator Data'!AD35&gt;CL$3,10,IF('Indicator Data'!AD35&lt;CL$4,0,10-(CL$3-'Indicator Data'!AD35)/(CL$3-CL$4)*10)),1))</f>
        <v>3.6</v>
      </c>
      <c r="CM35" s="176">
        <f>IF('Indicator Data'!AE35="No data","x",ROUND(IF('Indicator Data'!AE35&gt;CM$3,10,IF('Indicator Data'!AE35&lt;CM$4,0,10-(CM$3-'Indicator Data'!AE35)/(CM$3-CM$4)*10)),1))</f>
        <v>6.8</v>
      </c>
      <c r="CN35" s="172">
        <f t="shared" si="48"/>
        <v>6.2</v>
      </c>
      <c r="CO35" s="176">
        <f>IF('Indicator Data'!Z35="No data","x",ROUND(IF('Indicator Data'!Z35&gt;CO$3,10,IF('Indicator Data'!Z35&lt;CO$4,0,10-(CO$3-'Indicator Data'!Z35)/(CO$3-CO$4)*10)),1))</f>
        <v>1.4</v>
      </c>
      <c r="CP35" s="172">
        <f t="shared" si="49"/>
        <v>4.8</v>
      </c>
      <c r="CQ35" s="246">
        <f>IF('Indicator Data'!AB35="No data","x",'Indicator Data'!AB35/HLOOKUP('Indicator Date'!$AB33,'Population Data'!$C$3:$M$194,ROW()-4,FALSE))</f>
        <v>1.8446644115145184E-4</v>
      </c>
      <c r="CR35" s="176">
        <f t="shared" si="30"/>
        <v>8.1999999999999993</v>
      </c>
      <c r="CS35" s="176">
        <f>IF('Indicator Data'!AC35="No data","x",ROUND(IF('Indicator Data'!AC35&gt;CS$3,0,IF('Indicator Data'!AC35&lt;CS$4,10,(CS$3-'Indicator Data'!AC35)/(CS$3-CS$4)*10)),1))</f>
        <v>6</v>
      </c>
      <c r="CT35" s="172">
        <f t="shared" si="50"/>
        <v>7.1</v>
      </c>
      <c r="CU35" s="174">
        <f t="shared" si="51"/>
        <v>6</v>
      </c>
      <c r="CV35" s="175">
        <f t="shared" si="31"/>
        <v>7.8</v>
      </c>
      <c r="CW35" s="177">
        <f t="shared" si="32"/>
        <v>3.7</v>
      </c>
      <c r="CX35" s="175">
        <f>ROUND(IF('Indicator Data'!AF35=0,0,IF('Indicator Data'!AF35&gt;CX$3,10,IF('Indicator Data'!AF35&lt;CX$4,0,10-(CX$3-'Indicator Data'!AF35)/(CX$3-CX$4)*10))),1)</f>
        <v>9.9</v>
      </c>
      <c r="CY35" s="175">
        <f>(ROUND(IF('Indicator Data'!AG35=0,0,IF(LOG('Indicator Data'!AG35)&gt;CY$3,10,IF(LOG('Indicator Data'!AG35)&lt;CY$4,0,10-(CY$3-LOG('Indicator Data'!AG35))/(CY$3-CY$4)*10))),1))</f>
        <v>8</v>
      </c>
      <c r="CZ35" s="177">
        <f t="shared" si="52"/>
        <v>9.1999999999999993</v>
      </c>
      <c r="DA35" s="11"/>
      <c r="DB35" s="22"/>
    </row>
    <row r="36" spans="1:106">
      <c r="A36" s="179" t="str">
        <f>'Indicator Data'!A36</f>
        <v>Canada</v>
      </c>
      <c r="B36" s="180" t="str">
        <f>'Indicator Data'!B36</f>
        <v>CAN</v>
      </c>
      <c r="C36" s="178">
        <f>ROUND(IF('Indicator Data'!C36=0,0.1,IF(LOG('Indicator Data'!C36)&gt;C$3,10,IF(LOG('Indicator Data'!C36)&lt;C$4,0,10-(C$3-LOG('Indicator Data'!C36))/(C$3-C$4)*10))),1)</f>
        <v>7.6</v>
      </c>
      <c r="D36" s="171">
        <f>ROUND(IF('Indicator Data'!D36=0,0.1,IF(LOG('Indicator Data'!D36)&gt;D$3,10,IF(LOG('Indicator Data'!D36)&lt;D$4,0,10-(D$3-LOG('Indicator Data'!D36))/(D$3-D$4)*10))),1)</f>
        <v>5.7</v>
      </c>
      <c r="E36" s="172">
        <f t="shared" si="0"/>
        <v>6.8</v>
      </c>
      <c r="F36" s="172">
        <f>(ROUND(IF('Indicator Data'!E36=0,0,IF(LOG('Indicator Data'!E36)&gt;F$3,10,IF(LOG('Indicator Data'!E36)&lt;F$4,0,10-(F$3-LOG('Indicator Data'!E36))/(F$3-F$4)*10))),1))</f>
        <v>7.4</v>
      </c>
      <c r="G36" s="172">
        <f>ROUND(IF('Indicator Data'!F36=0,0,IF(LOG('Indicator Data'!F36)&gt;G$3,10,IF(LOG('Indicator Data'!F36)&lt;G$4,0,10-(G$3-LOG('Indicator Data'!F36))/(G$3-G$4)*10))),1)</f>
        <v>6.2</v>
      </c>
      <c r="H36" s="171">
        <f>ROUND(IF('Indicator Data'!G36=0,0,IF(LOG('Indicator Data'!G36)&gt;H$3,10,IF(LOG('Indicator Data'!G36)&lt;H$4,0,10-(H$3-LOG('Indicator Data'!G36))/(H$3-H$4)*10))),1)</f>
        <v>6.7</v>
      </c>
      <c r="I36" s="171">
        <f>ROUND(IF('Indicator Data'!H36=0,0,IF(LOG('Indicator Data'!H36)&gt;I$3,10,IF(LOG('Indicator Data'!H36)&lt;I$4,0,10-(I$3-LOG('Indicator Data'!H36))/(I$3-I$4)*10))),1)</f>
        <v>0</v>
      </c>
      <c r="J36" s="171">
        <f t="shared" si="1"/>
        <v>4.0999999999999996</v>
      </c>
      <c r="K36" s="171">
        <f>ROUND(IF('Indicator Data'!I36=0,0,IF(LOG('Indicator Data'!I36)&gt;K$3,10,IF(LOG('Indicator Data'!I36)&lt;K$4,0,10-(K$3-LOG('Indicator Data'!I36))/(K$3-K$4)*10))),1)</f>
        <v>6.6</v>
      </c>
      <c r="L36" s="172">
        <f>ROUND(IF('Indicator Data'!J36=0,0,IF(LOG('Indicator Data'!J36)&gt;L$3,10,IF(LOG('Indicator Data'!J36)&lt;L$4,0,10-(L$3-LOG('Indicator Data'!J36))/(L$3-L$4)*10))),1)</f>
        <v>0</v>
      </c>
      <c r="M36" s="173">
        <f>'Indicator Data'!C36/HLOOKUP('Indicator Data'!$C$3,'Population Data'!$C$3:$M$194,ROW()-4,FALSE)</f>
        <v>6.2234928681394143E-4</v>
      </c>
      <c r="N36" s="173">
        <f>'Indicator Data'!D36/HLOOKUP('Indicator Data'!$D$3,'Population Data'!$C$3:$M$194,ROW()-4,FALSE)</f>
        <v>3.0569482996347383E-5</v>
      </c>
      <c r="O36" s="245">
        <f>'Indicator Data'!E36/HLOOKUP('Indicator Data'!$E$3,'Population Data'!$C$3:$M$194,ROW()-4,FALSE)</f>
        <v>6.2748499017287063E-3</v>
      </c>
      <c r="P36" s="173">
        <f>'Indicator Data'!F36/HLOOKUP('Indicator Data'!$F$3,'Population Data'!$C$3:$M$194,ROW()-4,FALSE)</f>
        <v>1.6444300022981112E-6</v>
      </c>
      <c r="Q36" s="173">
        <f>'Indicator Data'!G36/HLOOKUP('Indicator Data'!$G$3,'Population Data'!$C$3:$M$194,ROW()-4,FALSE)</f>
        <v>1.1339745408346618E-3</v>
      </c>
      <c r="R36" s="173">
        <f>'Indicator Data'!H36/HLOOKUP('Indicator Data'!$H$3,'Population Data'!$C$3:$M$194,ROW()-4,FALSE)</f>
        <v>0</v>
      </c>
      <c r="S36" s="173">
        <f>'Indicator Data'!I36/HLOOKUP('Indicator Data'!$I$3,'Population Data'!$C$3:$M$194,ROW()-4,FALSE)</f>
        <v>3.6394221844638942E-4</v>
      </c>
      <c r="T36" s="173">
        <f>'Indicator Data'!J36/HLOOKUP('Indicator Date'!$J34,'Population Data'!$C$3:$M$194,ROW()-4,FALSE)</f>
        <v>0</v>
      </c>
      <c r="U36" s="171">
        <f t="shared" si="2"/>
        <v>3.1</v>
      </c>
      <c r="V36" s="171">
        <f t="shared" si="3"/>
        <v>0.2</v>
      </c>
      <c r="W36" s="172">
        <f t="shared" si="4"/>
        <v>1.8</v>
      </c>
      <c r="X36" s="172">
        <f t="shared" si="33"/>
        <v>6.7</v>
      </c>
      <c r="Y36" s="172">
        <f t="shared" si="34"/>
        <v>5.2</v>
      </c>
      <c r="Z36" s="171">
        <f t="shared" si="5"/>
        <v>0.1</v>
      </c>
      <c r="AA36" s="171">
        <f t="shared" si="5"/>
        <v>0</v>
      </c>
      <c r="AB36" s="171">
        <f t="shared" si="6"/>
        <v>0.1</v>
      </c>
      <c r="AC36" s="172">
        <f t="shared" si="35"/>
        <v>4</v>
      </c>
      <c r="AD36" s="172">
        <f t="shared" si="36"/>
        <v>0</v>
      </c>
      <c r="AE36" s="171">
        <f>ROUND(IF('Indicator Data'!K36=0,0,IF('Indicator Data'!K36&gt;AE$3,10,IF('Indicator Data'!K36&lt;AE$4,0,10-(AE$3-'Indicator Data'!K36)/(AE$3-AE$4)*10))),1)</f>
        <v>0</v>
      </c>
      <c r="AF36" s="174">
        <f t="shared" si="7"/>
        <v>5.4</v>
      </c>
      <c r="AG36" s="174">
        <f t="shared" si="8"/>
        <v>3</v>
      </c>
      <c r="AH36" s="172">
        <f t="shared" si="9"/>
        <v>3.4</v>
      </c>
      <c r="AI36" s="172">
        <f t="shared" si="10"/>
        <v>0</v>
      </c>
      <c r="AJ36" s="174">
        <f t="shared" si="11"/>
        <v>1.9</v>
      </c>
      <c r="AK36" s="172">
        <f t="shared" si="12"/>
        <v>0</v>
      </c>
      <c r="AL36" s="175">
        <f t="shared" si="13"/>
        <v>4.8</v>
      </c>
      <c r="AM36" s="175">
        <f t="shared" si="14"/>
        <v>7.1</v>
      </c>
      <c r="AN36" s="175">
        <f t="shared" si="15"/>
        <v>5.7</v>
      </c>
      <c r="AO36" s="175">
        <f t="shared" si="16"/>
        <v>2.2999999999999998</v>
      </c>
      <c r="AP36" s="175">
        <f t="shared" si="17"/>
        <v>5.4</v>
      </c>
      <c r="AQ36" s="174">
        <f t="shared" si="18"/>
        <v>0</v>
      </c>
      <c r="AR36" s="174">
        <f>IF('Indicator Data'!L36="No data","x",IF('Indicator Data'!BW36&lt;1000,"x",ROUND((IF('Indicator Data'!L36&gt;AR$3,10,IF('Indicator Data'!L36&lt;AR$4,0,10-(AR$3-'Indicator Data'!L36)/(AR$3-AR$4)*10))),1)))</f>
        <v>4.2</v>
      </c>
      <c r="AS36" s="175">
        <f t="shared" si="19"/>
        <v>2.1</v>
      </c>
      <c r="AT36" s="176" t="str">
        <f>IF('Indicator Data'!M36="No data","x",ROUND(IF('Indicator Data'!M36=0,0,IF(LOG('Indicator Data'!M36)&gt;AT$3,10,IF(LOG('Indicator Data'!M36)&lt;AT$4,0,10-(AT$3-LOG('Indicator Data'!M36))/(AT$3-AT$4)*10))),1))</f>
        <v>x</v>
      </c>
      <c r="AU36" s="246" t="str">
        <f>IF(AT36="x","x",'Indicator Data'!M36/HLOOKUP('Indicator Data'!$M$3,'Population Data'!$C$3:$M$194,ROW()-4,FALSE))</f>
        <v>x</v>
      </c>
      <c r="AV36" s="176" t="str">
        <f t="shared" si="20"/>
        <v>x</v>
      </c>
      <c r="AW36" s="172" t="str">
        <f t="shared" si="37"/>
        <v>x</v>
      </c>
      <c r="AX36" s="176" t="str">
        <f>IF('Indicator Data'!N36="No data","x",ROUND(IF('Indicator Data'!N36=0,0,IF(LOG('Indicator Data'!N36)&gt;AX$3,10,IF(LOG('Indicator Data'!N36)&lt;AX$4,0,10-(AX$3-LOG('Indicator Data'!N36))/(AX$3-AX$4)*10))),1))</f>
        <v>x</v>
      </c>
      <c r="AY36" s="246" t="str">
        <f>IF(AX36="x","x",'Indicator Data'!N36/HLOOKUP('Indicator Data'!$N$3,'Population Data'!$C$3:$M$194,ROW()-4,FALSE))</f>
        <v>x</v>
      </c>
      <c r="AZ36" s="176" t="str">
        <f t="shared" si="21"/>
        <v>x</v>
      </c>
      <c r="BA36" s="172" t="str">
        <f t="shared" si="38"/>
        <v>x</v>
      </c>
      <c r="BB36" s="176" t="str">
        <f>IF('Indicator Data'!O36="No data","x",ROUND(IF('Indicator Data'!O36=0,0,IF(LOG('Indicator Data'!O36)&gt;BB$3,10,IF(LOG('Indicator Data'!O36)&lt;BB$4,0,10-(BB$3-LOG('Indicator Data'!O36))/(BB$3-BB$4)*10))),1))</f>
        <v>x</v>
      </c>
      <c r="BC36" s="246" t="str">
        <f>IF(BB36="x","x",'Indicator Data'!O36/HLOOKUP('Indicator Data'!$O$3,'Population Data'!$C$3:$M$194,ROW()-4,FALSE))</f>
        <v>x</v>
      </c>
      <c r="BD36" s="176" t="str">
        <f t="shared" si="22"/>
        <v>x</v>
      </c>
      <c r="BE36" s="172" t="str">
        <f t="shared" si="39"/>
        <v>x</v>
      </c>
      <c r="BF36" s="176" t="str">
        <f>IF('Indicator Data'!P36="No data","x",ROUND(IF('Indicator Data'!P36=0,0,IF(LOG('Indicator Data'!P36)&gt;BF$3,10,IF(LOG('Indicator Data'!P36)&lt;BF$4,0,10-(BF$3-LOG('Indicator Data'!P36))/(BF$3-BF$4)*10))),1))</f>
        <v>x</v>
      </c>
      <c r="BG36" s="246" t="str">
        <f>IF(BF36="x","x",'Indicator Data'!P36/HLOOKUP('Indicator Data'!$P$3,'Population Data'!$C$3:$M$194,ROW()-4,FALSE))</f>
        <v>x</v>
      </c>
      <c r="BH36" s="176" t="str">
        <f t="shared" si="40"/>
        <v>x</v>
      </c>
      <c r="BI36" s="172" t="str">
        <f t="shared" si="41"/>
        <v>x</v>
      </c>
      <c r="BJ36" s="174" t="str">
        <f t="shared" si="42"/>
        <v>x</v>
      </c>
      <c r="BK36" s="176">
        <f>ROUND(IF('Indicator Data'!Q36=0,0,IF(LOG('Indicator Data'!Q36)&gt;BK$3,10,IF(LOG('Indicator Data'!Q36)&lt;BK$4,0,10-(BK$3-LOG('Indicator Data'!Q36))/(BK$3-BK$4)*10))),1)</f>
        <v>0</v>
      </c>
      <c r="BL36" s="224">
        <f>IF(BK36="x","x",'Indicator Data'!Q36/HLOOKUP('Indicator Data'!$Q$3,'Population Data'!$C$3:$M$194,ROW()-4,FALSE))</f>
        <v>0</v>
      </c>
      <c r="BM36" s="176">
        <f t="shared" si="23"/>
        <v>0</v>
      </c>
      <c r="BN36" s="172">
        <f t="shared" si="24"/>
        <v>0</v>
      </c>
      <c r="BO36" s="176">
        <f>ROUND(IF('Indicator Data'!S36=0,0,IF(LOG('Indicator Data'!S36)&gt;BO$3,10,IF(LOG('Indicator Data'!S36)&lt;BO$4,0,10-(BO$3-LOG('Indicator Data'!S36))/(BO$3-BO$4)*10))),1)</f>
        <v>0</v>
      </c>
      <c r="BP36" s="246">
        <f>IF(BO36="x","x",'Indicator Data'!S36/HLOOKUP('Indicator Data'!$S$3,'Population Data'!$C$3:$M$194,ROW()-4,FALSE))</f>
        <v>0</v>
      </c>
      <c r="BQ36" s="176">
        <f t="shared" si="25"/>
        <v>0</v>
      </c>
      <c r="BR36" s="172">
        <f t="shared" si="43"/>
        <v>0</v>
      </c>
      <c r="BS36" s="176">
        <f>ROUND(IF('Indicator Data'!T36=0,0,IF(LOG('Indicator Data'!T36)&gt;BS$3,10,IF(LOG('Indicator Data'!T36)&lt;BS$4,0,10-(BS$3-LOG('Indicator Data'!T36))/(BS$3-BS$4)*10))),1)</f>
        <v>0</v>
      </c>
      <c r="BT36" s="173">
        <f>IF('Indicator Data'!T36/HLOOKUP('Indicator Data'!$T$3,'Population Data'!$C$3:$M$194,ROW()-4,FALSE)&gt;1,1,'Indicator Data'!T36/HLOOKUP('Indicator Data'!$T$3,'Population Data'!$C$3:$M$194,ROW()-4,FALSE))</f>
        <v>0</v>
      </c>
      <c r="BU36" s="176">
        <f t="shared" si="26"/>
        <v>0</v>
      </c>
      <c r="BV36" s="172">
        <f t="shared" si="44"/>
        <v>0</v>
      </c>
      <c r="BW36" s="176">
        <f>ROUND(IF('Indicator Data'!U36=0,0,IF(LOG('Indicator Data'!U36)&gt;BW$3,10,IF(LOG('Indicator Data'!U36)&lt;BW$4,0,10-(BW$3-LOG('Indicator Data'!U36))/(BW$3-BW$4)*10))),1)</f>
        <v>0</v>
      </c>
      <c r="BX36" s="246">
        <f>IF(BW36="x","x",'Indicator Data'!U36/HLOOKUP('Indicator Data'!$U$3,'Population Data'!$C$3:$M$194,ROW()-4,FALSE))</f>
        <v>0</v>
      </c>
      <c r="BY36" s="176">
        <f t="shared" si="27"/>
        <v>0</v>
      </c>
      <c r="BZ36" s="172">
        <f t="shared" si="45"/>
        <v>0</v>
      </c>
      <c r="CA36" s="174">
        <f t="shared" si="28"/>
        <v>0</v>
      </c>
      <c r="CB36" s="176">
        <f>IF('Indicator Data'!BN36="No data","x",ROUND(IF('Indicator Data'!BN36&gt;CB$3,0,IF('Indicator Data'!BN36&lt;CB$4,10,(CB$3-'Indicator Data'!BN36)/(CB$3-CB$4)*10)),1))</f>
        <v>0.2</v>
      </c>
      <c r="CC36" s="176">
        <f>IF('Indicator Data'!BO36="No data","x",ROUND(IF('Indicator Data'!BO36&gt;CC$3,0,IF('Indicator Data'!BO36&lt;CC$4,10,(CC$3-'Indicator Data'!BO36)/(CC$3-CC$4)*10)),1))</f>
        <v>0.1</v>
      </c>
      <c r="CD36" s="176" t="str">
        <f>IF('Indicator Data'!AA36="No data","x",ROUND(IF('Indicator Data'!AA36&gt;CD$3,0,IF('Indicator Data'!AA36&lt;CD$4,10,(CD$3-'Indicator Data'!AA36)/(CD$3-CD$4)*10)),1))</f>
        <v>x</v>
      </c>
      <c r="CE36" s="172">
        <f t="shared" si="29"/>
        <v>0.2</v>
      </c>
      <c r="CF36" s="176">
        <f>IF('Indicator Data'!V36="No data","x",ROUND(IF(LOG('Indicator Data'!V36)&gt;CF$3,10,IF(LOG('Indicator Data'!V36)&lt;CF$4,0,10-(CF$3-LOG('Indicator Data'!V36))/(CF$3-CF$4)*10)),1))</f>
        <v>2.1</v>
      </c>
      <c r="CG36" s="176">
        <f>IF('Indicator Data'!W36="No data","x",ROUND(IF('Indicator Data'!W36&gt;CG$3,10,IF('Indicator Data'!W36&lt;CG$4,0,10-(CG$3-'Indicator Data'!W36)/(CG$3-CG$4)*10)),1))</f>
        <v>6.1</v>
      </c>
      <c r="CH36" s="176">
        <f>IF('Indicator Data'!X36="No data","x",ROUND(IF('Indicator Data'!X36&gt;CH$3,10,IF('Indicator Data'!X36&lt;CH$4,0,10-(CH$3-'Indicator Data'!X36)/(CH$3-CH$4)*10)),1))</f>
        <v>8.1999999999999993</v>
      </c>
      <c r="CI36" s="176">
        <f>IF('Indicator Data'!Y36="No data","x",ROUND(IF('Indicator Data'!Y36&gt;CI$3,10,IF('Indicator Data'!Y36&lt;CI$4,0,10-(CI$3-'Indicator Data'!Y36)/(CI$3-CI$4)*10)),1))</f>
        <v>1.1000000000000001</v>
      </c>
      <c r="CJ36" s="172">
        <f t="shared" si="46"/>
        <v>4.4000000000000004</v>
      </c>
      <c r="CK36" s="174">
        <f t="shared" si="47"/>
        <v>3</v>
      </c>
      <c r="CL36" s="176">
        <f>IF('Indicator Data'!AD36="No data","x",ROUND(IF('Indicator Data'!AD36&gt;CL$3,10,IF('Indicator Data'!AD36&lt;CL$4,0,10-(CL$3-'Indicator Data'!AD36)/(CL$3-CL$4)*10)),1))</f>
        <v>0.1</v>
      </c>
      <c r="CM36" s="176">
        <f>IF('Indicator Data'!AE36="No data","x",ROUND(IF('Indicator Data'!AE36&gt;CM$3,10,IF('Indicator Data'!AE36&lt;CM$4,0,10-(CM$3-'Indicator Data'!AE36)/(CM$3-CM$4)*10)),1))</f>
        <v>0</v>
      </c>
      <c r="CN36" s="172">
        <f t="shared" si="48"/>
        <v>2.9</v>
      </c>
      <c r="CO36" s="176">
        <f>IF('Indicator Data'!Z36="No data","x",ROUND(IF('Indicator Data'!Z36&gt;CO$3,10,IF('Indicator Data'!Z36&lt;CO$4,0,10-(CO$3-'Indicator Data'!Z36)/(CO$3-CO$4)*10)),1))</f>
        <v>0</v>
      </c>
      <c r="CP36" s="172">
        <f t="shared" si="49"/>
        <v>0.1</v>
      </c>
      <c r="CQ36" s="246">
        <f>IF('Indicator Data'!AB36="No data","x",'Indicator Data'!AB36/HLOOKUP('Indicator Date'!$AB34,'Population Data'!$C$3:$M$194,ROW()-4,FALSE))</f>
        <v>3.9529903048592563E-4</v>
      </c>
      <c r="CR36" s="176">
        <f t="shared" si="30"/>
        <v>6</v>
      </c>
      <c r="CS36" s="176">
        <f>IF('Indicator Data'!AC36="No data","x",ROUND(IF('Indicator Data'!AC36&gt;CS$3,0,IF('Indicator Data'!AC36&lt;CS$4,10,(CS$3-'Indicator Data'!AC36)/(CS$3-CS$4)*10)),1))</f>
        <v>0</v>
      </c>
      <c r="CT36" s="172">
        <f t="shared" si="50"/>
        <v>3</v>
      </c>
      <c r="CU36" s="174">
        <f t="shared" si="51"/>
        <v>2</v>
      </c>
      <c r="CV36" s="175">
        <f t="shared" si="31"/>
        <v>1.7</v>
      </c>
      <c r="CW36" s="177">
        <f t="shared" si="32"/>
        <v>4.4000000000000004</v>
      </c>
      <c r="CX36" s="175">
        <f>ROUND(IF('Indicator Data'!AF36=0,0,IF('Indicator Data'!AF36&gt;CX$3,10,IF('Indicator Data'!AF36&lt;CX$4,0,10-(CX$3-'Indicator Data'!AF36)/(CX$3-CX$4)*10))),1)</f>
        <v>0.1</v>
      </c>
      <c r="CY36" s="175">
        <f>(ROUND(IF('Indicator Data'!AG36=0,0,IF(LOG('Indicator Data'!AG36)&gt;CY$3,10,IF(LOG('Indicator Data'!AG36)&lt;CY$4,0,10-(CY$3-LOG('Indicator Data'!AG36))/(CY$3-CY$4)*10))),1))</f>
        <v>0</v>
      </c>
      <c r="CZ36" s="177">
        <f t="shared" si="52"/>
        <v>0.1</v>
      </c>
      <c r="DA36" s="11"/>
      <c r="DB36" s="22"/>
    </row>
    <row r="37" spans="1:106">
      <c r="A37" s="179" t="str">
        <f>'Indicator Data'!A37</f>
        <v>Central African Republic</v>
      </c>
      <c r="B37" s="180" t="str">
        <f>'Indicator Data'!B37</f>
        <v>CAF</v>
      </c>
      <c r="C37" s="178">
        <f>ROUND(IF('Indicator Data'!C37=0,0.1,IF(LOG('Indicator Data'!C37)&gt;C$3,10,IF(LOG('Indicator Data'!C37)&lt;C$4,0,10-(C$3-LOG('Indicator Data'!C37))/(C$3-C$4)*10))),1)</f>
        <v>0.1</v>
      </c>
      <c r="D37" s="171">
        <f>ROUND(IF('Indicator Data'!D37=0,0.1,IF(LOG('Indicator Data'!D37)&gt;D$3,10,IF(LOG('Indicator Data'!D37)&lt;D$4,0,10-(D$3-LOG('Indicator Data'!D37))/(D$3-D$4)*10))),1)</f>
        <v>0.1</v>
      </c>
      <c r="E37" s="172">
        <f t="shared" si="0"/>
        <v>0.1</v>
      </c>
      <c r="F37" s="172">
        <f>(ROUND(IF('Indicator Data'!E37=0,0,IF(LOG('Indicator Data'!E37)&gt;F$3,10,IF(LOG('Indicator Data'!E37)&lt;F$4,0,10-(F$3-LOG('Indicator Data'!E37))/(F$3-F$4)*10))),1))</f>
        <v>5.4</v>
      </c>
      <c r="G37" s="172">
        <f>ROUND(IF('Indicator Data'!F37=0,0,IF(LOG('Indicator Data'!F37)&gt;G$3,10,IF(LOG('Indicator Data'!F37)&lt;G$4,0,10-(G$3-LOG('Indicator Data'!F37))/(G$3-G$4)*10))),1)</f>
        <v>0</v>
      </c>
      <c r="H37" s="171">
        <f>ROUND(IF('Indicator Data'!G37=0,0,IF(LOG('Indicator Data'!G37)&gt;H$3,10,IF(LOG('Indicator Data'!G37)&lt;H$4,0,10-(H$3-LOG('Indicator Data'!G37))/(H$3-H$4)*10))),1)</f>
        <v>0</v>
      </c>
      <c r="I37" s="171">
        <f>ROUND(IF('Indicator Data'!H37=0,0,IF(LOG('Indicator Data'!H37)&gt;I$3,10,IF(LOG('Indicator Data'!H37)&lt;I$4,0,10-(I$3-LOG('Indicator Data'!H37))/(I$3-I$4)*10))),1)</f>
        <v>0</v>
      </c>
      <c r="J37" s="171">
        <f t="shared" si="1"/>
        <v>0</v>
      </c>
      <c r="K37" s="171">
        <f>ROUND(IF('Indicator Data'!I37=0,0,IF(LOG('Indicator Data'!I37)&gt;K$3,10,IF(LOG('Indicator Data'!I37)&lt;K$4,0,10-(K$3-LOG('Indicator Data'!I37))/(K$3-K$4)*10))),1)</f>
        <v>0</v>
      </c>
      <c r="L37" s="172">
        <f>ROUND(IF('Indicator Data'!J37=0,0,IF(LOG('Indicator Data'!J37)&gt;L$3,10,IF(LOG('Indicator Data'!J37)&lt;L$4,0,10-(L$3-LOG('Indicator Data'!J37))/(L$3-L$4)*10))),1)</f>
        <v>9.5</v>
      </c>
      <c r="M37" s="173">
        <f>'Indicator Data'!C37/HLOOKUP('Indicator Data'!$C$3,'Population Data'!$C$3:$M$194,ROW()-4,FALSE)</f>
        <v>0</v>
      </c>
      <c r="N37" s="173">
        <f>'Indicator Data'!D37/HLOOKUP('Indicator Data'!$D$3,'Population Data'!$C$3:$M$194,ROW()-4,FALSE)</f>
        <v>0</v>
      </c>
      <c r="O37" s="245">
        <f>'Indicator Data'!E37/HLOOKUP('Indicator Data'!$E$3,'Population Data'!$C$3:$M$194,ROW()-4,FALSE)</f>
        <v>5.5946270044578538E-3</v>
      </c>
      <c r="P37" s="173">
        <f>'Indicator Data'!F37/HLOOKUP('Indicator Data'!$F$3,'Population Data'!$C$3:$M$194,ROW()-4,FALSE)</f>
        <v>0</v>
      </c>
      <c r="Q37" s="173">
        <f>'Indicator Data'!G37/HLOOKUP('Indicator Data'!$G$3,'Population Data'!$C$3:$M$194,ROW()-4,FALSE)</f>
        <v>0</v>
      </c>
      <c r="R37" s="173">
        <f>'Indicator Data'!H37/HLOOKUP('Indicator Data'!$H$3,'Population Data'!$C$3:$M$194,ROW()-4,FALSE)</f>
        <v>0</v>
      </c>
      <c r="S37" s="173">
        <f>'Indicator Data'!I37/HLOOKUP('Indicator Data'!$I$3,'Population Data'!$C$3:$M$194,ROW()-4,FALSE)</f>
        <v>0</v>
      </c>
      <c r="T37" s="173">
        <f>'Indicator Data'!J37/HLOOKUP('Indicator Date'!$J35,'Population Data'!$C$3:$M$194,ROW()-4,FALSE)</f>
        <v>1.0730378041499235E-2</v>
      </c>
      <c r="U37" s="171">
        <f t="shared" si="2"/>
        <v>0</v>
      </c>
      <c r="V37" s="171">
        <f t="shared" si="3"/>
        <v>0</v>
      </c>
      <c r="W37" s="172">
        <f t="shared" si="4"/>
        <v>0</v>
      </c>
      <c r="X37" s="172">
        <f t="shared" si="33"/>
        <v>6.5</v>
      </c>
      <c r="Y37" s="172">
        <f t="shared" si="34"/>
        <v>0</v>
      </c>
      <c r="Z37" s="171">
        <f t="shared" si="5"/>
        <v>0</v>
      </c>
      <c r="AA37" s="171">
        <f t="shared" si="5"/>
        <v>0</v>
      </c>
      <c r="AB37" s="171">
        <f t="shared" si="6"/>
        <v>0</v>
      </c>
      <c r="AC37" s="172">
        <f t="shared" si="35"/>
        <v>0</v>
      </c>
      <c r="AD37" s="172">
        <f t="shared" si="36"/>
        <v>3.6</v>
      </c>
      <c r="AE37" s="171">
        <f>ROUND(IF('Indicator Data'!K37=0,0,IF('Indicator Data'!K37&gt;AE$3,10,IF('Indicator Data'!K37&lt;AE$4,0,10-(AE$3-'Indicator Data'!K37)/(AE$3-AE$4)*10))),1)</f>
        <v>1</v>
      </c>
      <c r="AF37" s="174">
        <f t="shared" si="7"/>
        <v>0.1</v>
      </c>
      <c r="AG37" s="174">
        <f t="shared" si="8"/>
        <v>0.1</v>
      </c>
      <c r="AH37" s="172">
        <f t="shared" si="9"/>
        <v>0</v>
      </c>
      <c r="AI37" s="172">
        <f t="shared" si="10"/>
        <v>0</v>
      </c>
      <c r="AJ37" s="174">
        <f t="shared" si="11"/>
        <v>0</v>
      </c>
      <c r="AK37" s="172">
        <f t="shared" si="12"/>
        <v>7.6</v>
      </c>
      <c r="AL37" s="175">
        <f t="shared" si="13"/>
        <v>0.1</v>
      </c>
      <c r="AM37" s="175">
        <f t="shared" si="14"/>
        <v>6</v>
      </c>
      <c r="AN37" s="175">
        <f t="shared" si="15"/>
        <v>0</v>
      </c>
      <c r="AO37" s="175">
        <f t="shared" si="16"/>
        <v>0</v>
      </c>
      <c r="AP37" s="175">
        <f t="shared" si="17"/>
        <v>0</v>
      </c>
      <c r="AQ37" s="174">
        <f t="shared" si="18"/>
        <v>4.3</v>
      </c>
      <c r="AR37" s="174">
        <f>IF('Indicator Data'!L37="No data","x",IF('Indicator Data'!BW37&lt;1000,"x",ROUND((IF('Indicator Data'!L37&gt;AR$3,10,IF('Indicator Data'!L37&lt;AR$4,0,10-(AR$3-'Indicator Data'!L37)/(AR$3-AR$4)*10))),1)))</f>
        <v>1.7</v>
      </c>
      <c r="AS37" s="175">
        <f t="shared" si="19"/>
        <v>3</v>
      </c>
      <c r="AT37" s="176">
        <f>IF('Indicator Data'!M37="No data","x",ROUND(IF('Indicator Data'!M37=0,0,IF(LOG('Indicator Data'!M37)&gt;AT$3,10,IF(LOG('Indicator Data'!M37)&lt;AT$4,0,10-(AT$3-LOG('Indicator Data'!M37))/(AT$3-AT$4)*10))),1))</f>
        <v>7.5</v>
      </c>
      <c r="AU37" s="246">
        <f>IF(AT37="x","x",'Indicator Data'!M37/HLOOKUP('Indicator Data'!$M$3,'Population Data'!$C$3:$M$194,ROW()-4,FALSE))</f>
        <v>0.31454613771287471</v>
      </c>
      <c r="AV37" s="176">
        <f t="shared" si="20"/>
        <v>3.5</v>
      </c>
      <c r="AW37" s="172">
        <f t="shared" si="37"/>
        <v>5.9</v>
      </c>
      <c r="AX37" s="176">
        <f>IF('Indicator Data'!N37="No data","x",ROUND(IF('Indicator Data'!N37=0,0,IF(LOG('Indicator Data'!N37)&gt;AX$3,10,IF(LOG('Indicator Data'!N37)&lt;AX$4,0,10-(AX$3-LOG('Indicator Data'!N37))/(AX$3-AX$4)*10))),1))</f>
        <v>8.3000000000000007</v>
      </c>
      <c r="AY37" s="246">
        <f>IF(AX37="x","x",'Indicator Data'!N37/HLOOKUP('Indicator Data'!$N$3,'Population Data'!$C$3:$M$194,ROW()-4,FALSE))</f>
        <v>0.17255298973380168</v>
      </c>
      <c r="AZ37" s="176">
        <f t="shared" si="21"/>
        <v>10</v>
      </c>
      <c r="BA37" s="172">
        <f t="shared" si="38"/>
        <v>9.3000000000000007</v>
      </c>
      <c r="BB37" s="176">
        <f>IF('Indicator Data'!O37="No data","x",ROUND(IF('Indicator Data'!O37=0,0,IF(LOG('Indicator Data'!O37)&gt;BB$3,10,IF(LOG('Indicator Data'!O37)&lt;BB$4,0,10-(BB$3-LOG('Indicator Data'!O37))/(BB$3-BB$4)*10))),1))</f>
        <v>4.0999999999999996</v>
      </c>
      <c r="BC37" s="246">
        <f>IF(BB37="x","x",'Indicator Data'!O37/HLOOKUP('Indicator Data'!$O$3,'Population Data'!$C$3:$M$194,ROW()-4,FALSE))</f>
        <v>4.8773635616678927E-4</v>
      </c>
      <c r="BD37" s="176">
        <f t="shared" si="22"/>
        <v>0</v>
      </c>
      <c r="BE37" s="172">
        <f t="shared" si="39"/>
        <v>2.2999999999999998</v>
      </c>
      <c r="BF37" s="176">
        <f>IF('Indicator Data'!P37="No data","x",ROUND(IF('Indicator Data'!P37=0,0,IF(LOG('Indicator Data'!P37)&gt;BF$3,10,IF(LOG('Indicator Data'!P37)&lt;BF$4,0,10-(BF$3-LOG('Indicator Data'!P37))/(BF$3-BF$4)*10))),1))</f>
        <v>8.4</v>
      </c>
      <c r="BG37" s="246">
        <f>IF(BF37="x","x",'Indicator Data'!P37/HLOOKUP('Indicator Data'!$P$3,'Population Data'!$C$3:$M$194,ROW()-4,FALSE))</f>
        <v>0.19028386593678068</v>
      </c>
      <c r="BH37" s="176">
        <f t="shared" si="40"/>
        <v>8.6</v>
      </c>
      <c r="BI37" s="172">
        <f t="shared" si="41"/>
        <v>8.5</v>
      </c>
      <c r="BJ37" s="174">
        <f t="shared" si="42"/>
        <v>7.3</v>
      </c>
      <c r="BK37" s="176">
        <f>ROUND(IF('Indicator Data'!Q37=0,0,IF(LOG('Indicator Data'!Q37)&gt;BK$3,10,IF(LOG('Indicator Data'!Q37)&lt;BK$4,0,10-(BK$3-LOG('Indicator Data'!Q37))/(BK$3-BK$4)*10))),1)</f>
        <v>8.1999999999999993</v>
      </c>
      <c r="BL37" s="224">
        <f>IF(BK37="x","x",'Indicator Data'!Q37/HLOOKUP('Indicator Data'!$Q$3,'Population Data'!$C$3:$M$194,ROW()-4,FALSE))</f>
        <v>1</v>
      </c>
      <c r="BM37" s="176">
        <f t="shared" si="23"/>
        <v>10</v>
      </c>
      <c r="BN37" s="172">
        <f t="shared" si="24"/>
        <v>9.3000000000000007</v>
      </c>
      <c r="BO37" s="176">
        <f>ROUND(IF('Indicator Data'!S37=0,0,IF(LOG('Indicator Data'!S37)&gt;BO$3,10,IF(LOG('Indicator Data'!S37)&lt;BO$4,0,10-(BO$3-LOG('Indicator Data'!S37))/(BO$3-BO$4)*10))),1)</f>
        <v>8.1999999999999993</v>
      </c>
      <c r="BP37" s="246">
        <f>IF(BO37="x","x",'Indicator Data'!S37/HLOOKUP('Indicator Data'!$S$3,'Population Data'!$C$3:$M$194,ROW()-4,FALSE))</f>
        <v>0.97501930057456299</v>
      </c>
      <c r="BQ37" s="176">
        <f t="shared" si="25"/>
        <v>10</v>
      </c>
      <c r="BR37" s="172">
        <f t="shared" si="43"/>
        <v>9.3000000000000007</v>
      </c>
      <c r="BS37" s="176">
        <f>ROUND(IF('Indicator Data'!T37=0,0,IF(LOG('Indicator Data'!T37)&gt;BS$3,10,IF(LOG('Indicator Data'!T37)&lt;BS$4,0,10-(BS$3-LOG('Indicator Data'!T37))/(BS$3-BS$4)*10))),1)</f>
        <v>8.1999999999999993</v>
      </c>
      <c r="BT37" s="173">
        <f>IF('Indicator Data'!T37/HLOOKUP('Indicator Data'!$T$3,'Population Data'!$C$3:$M$194,ROW()-4,FALSE)&gt;1,1,'Indicator Data'!T37/HLOOKUP('Indicator Data'!$T$3,'Population Data'!$C$3:$M$194,ROW()-4,FALSE))</f>
        <v>1</v>
      </c>
      <c r="BU37" s="176">
        <f t="shared" si="26"/>
        <v>10</v>
      </c>
      <c r="BV37" s="172">
        <f t="shared" si="44"/>
        <v>9.3000000000000007</v>
      </c>
      <c r="BW37" s="176">
        <f>ROUND(IF('Indicator Data'!U37=0,0,IF(LOG('Indicator Data'!U37)&gt;BW$3,10,IF(LOG('Indicator Data'!U37)&lt;BW$4,0,10-(BW$3-LOG('Indicator Data'!U37))/(BW$3-BW$4)*10))),1)</f>
        <v>8.1999999999999993</v>
      </c>
      <c r="BX37" s="246">
        <f>IF(BW37="x","x",'Indicator Data'!U37/HLOOKUP('Indicator Data'!$U$3,'Population Data'!$C$3:$M$194,ROW()-4,FALSE))</f>
        <v>1.003251979883113</v>
      </c>
      <c r="BY37" s="176">
        <f t="shared" si="27"/>
        <v>10</v>
      </c>
      <c r="BZ37" s="172">
        <f t="shared" si="45"/>
        <v>9.3000000000000007</v>
      </c>
      <c r="CA37" s="174">
        <f t="shared" si="28"/>
        <v>9.3000000000000007</v>
      </c>
      <c r="CB37" s="176">
        <f>IF('Indicator Data'!BN37="No data","x",ROUND(IF('Indicator Data'!BN37&gt;CB$3,0,IF('Indicator Data'!BN37&lt;CB$4,10,(CB$3-'Indicator Data'!BN37)/(CB$3-CB$4)*10)),1))</f>
        <v>9.6</v>
      </c>
      <c r="CC37" s="176">
        <f>IF('Indicator Data'!BO37="No data","x",ROUND(IF('Indicator Data'!BO37&gt;CC$3,0,IF('Indicator Data'!BO37&lt;CC$4,10,(CC$3-'Indicator Data'!BO37)/(CC$3-CC$4)*10)),1))</f>
        <v>10</v>
      </c>
      <c r="CD37" s="176">
        <f>IF('Indicator Data'!AA37="No data","x",ROUND(IF('Indicator Data'!AA37&gt;CD$3,0,IF('Indicator Data'!AA37&lt;CD$4,10,(CD$3-'Indicator Data'!AA37)/(CD$3-CD$4)*10)),1))</f>
        <v>7.8</v>
      </c>
      <c r="CE37" s="172">
        <f t="shared" si="29"/>
        <v>9.1</v>
      </c>
      <c r="CF37" s="176">
        <f>IF('Indicator Data'!V37="No data","x",ROUND(IF(LOG('Indicator Data'!V37)&gt;CF$3,10,IF(LOG('Indicator Data'!V37)&lt;CF$4,0,10-(CF$3-LOG('Indicator Data'!V37))/(CF$3-CF$4)*10)),1))</f>
        <v>3.1</v>
      </c>
      <c r="CG37" s="176">
        <f>IF('Indicator Data'!W37="No data","x",ROUND(IF('Indicator Data'!W37&gt;CG$3,10,IF('Indicator Data'!W37&lt;CG$4,0,10-(CG$3-'Indicator Data'!W37)/(CG$3-CG$4)*10)),1))</f>
        <v>8</v>
      </c>
      <c r="CH37" s="176">
        <f>IF('Indicator Data'!X37="No data","x",ROUND(IF('Indicator Data'!X37&gt;CH$3,10,IF('Indicator Data'!X37&lt;CH$4,0,10-(CH$3-'Indicator Data'!X37)/(CH$3-CH$4)*10)),1))</f>
        <v>4.4000000000000004</v>
      </c>
      <c r="CI37" s="176">
        <f>IF('Indicator Data'!Y37="No data","x",ROUND(IF('Indicator Data'!Y37&gt;CI$3,10,IF('Indicator Data'!Y37&lt;CI$4,0,10-(CI$3-'Indicator Data'!Y37)/(CI$3-CI$4)*10)),1))</f>
        <v>9</v>
      </c>
      <c r="CJ37" s="172">
        <f t="shared" si="46"/>
        <v>6.1</v>
      </c>
      <c r="CK37" s="174">
        <f t="shared" si="47"/>
        <v>7.1</v>
      </c>
      <c r="CL37" s="176">
        <f>IF('Indicator Data'!AD37="No data","x",ROUND(IF('Indicator Data'!AD37&gt;CL$3,10,IF('Indicator Data'!AD37&lt;CL$4,0,10-(CL$3-'Indicator Data'!AD37)/(CL$3-CL$4)*10)),1))</f>
        <v>7.7</v>
      </c>
      <c r="CM37" s="176">
        <f>IF('Indicator Data'!AE37="No data","x",ROUND(IF('Indicator Data'!AE37&gt;CM$3,10,IF('Indicator Data'!AE37&lt;CM$4,0,10-(CM$3-'Indicator Data'!AE37)/(CM$3-CM$4)*10)),1))</f>
        <v>9</v>
      </c>
      <c r="CN37" s="172">
        <f t="shared" si="48"/>
        <v>6.9</v>
      </c>
      <c r="CO37" s="176">
        <f>IF('Indicator Data'!Z37="No data","x",ROUND(IF('Indicator Data'!Z37&gt;CO$3,10,IF('Indicator Data'!Z37&lt;CO$4,0,10-(CO$3-'Indicator Data'!Z37)/(CO$3-CO$4)*10)),1))</f>
        <v>8.3000000000000007</v>
      </c>
      <c r="CP37" s="172">
        <f t="shared" si="49"/>
        <v>8.9</v>
      </c>
      <c r="CQ37" s="246">
        <f>IF('Indicator Data'!AB37="No data","x",'Indicator Data'!AB37/HLOOKUP('Indicator Date'!$AB35,'Population Data'!$C$3:$M$194,ROW()-4,FALSE))</f>
        <v>3.9825958559789268E-5</v>
      </c>
      <c r="CR37" s="176">
        <f t="shared" si="30"/>
        <v>9.6</v>
      </c>
      <c r="CS37" s="176" t="str">
        <f>IF('Indicator Data'!AC37="No data","x",ROUND(IF('Indicator Data'!AC37&gt;CS$3,0,IF('Indicator Data'!AC37&lt;CS$4,10,(CS$3-'Indicator Data'!AC37)/(CS$3-CS$4)*10)),1))</f>
        <v>x</v>
      </c>
      <c r="CT37" s="172">
        <f t="shared" si="50"/>
        <v>9.6</v>
      </c>
      <c r="CU37" s="174">
        <f t="shared" si="51"/>
        <v>8.5</v>
      </c>
      <c r="CV37" s="175">
        <f t="shared" si="31"/>
        <v>8.1999999999999993</v>
      </c>
      <c r="CW37" s="177">
        <f t="shared" si="32"/>
        <v>3.3</v>
      </c>
      <c r="CX37" s="175">
        <f>ROUND(IF('Indicator Data'!AF37=0,0,IF('Indicator Data'!AF37&gt;CX$3,10,IF('Indicator Data'!AF37&lt;CX$4,0,10-(CX$3-'Indicator Data'!AF37)/(CX$3-CX$4)*10))),1)</f>
        <v>9.8000000000000007</v>
      </c>
      <c r="CY37" s="175">
        <f>(ROUND(IF('Indicator Data'!AG37=0,0,IF(LOG('Indicator Data'!AG37)&gt;CY$3,10,IF(LOG('Indicator Data'!AG37)&lt;CY$4,0,10-(CY$3-LOG('Indicator Data'!AG37))/(CY$3-CY$4)*10))),1))</f>
        <v>7.5</v>
      </c>
      <c r="CZ37" s="177">
        <f t="shared" si="52"/>
        <v>8.9</v>
      </c>
      <c r="DA37" s="11"/>
      <c r="DB37" s="22"/>
    </row>
    <row r="38" spans="1:106">
      <c r="A38" s="179" t="str">
        <f>'Indicator Data'!A38</f>
        <v>Chad</v>
      </c>
      <c r="B38" s="180" t="str">
        <f>'Indicator Data'!B38</f>
        <v>TCD</v>
      </c>
      <c r="C38" s="178">
        <f>ROUND(IF('Indicator Data'!C38=0,0.1,IF(LOG('Indicator Data'!C38)&gt;C$3,10,IF(LOG('Indicator Data'!C38)&lt;C$4,0,10-(C$3-LOG('Indicator Data'!C38))/(C$3-C$4)*10))),1)</f>
        <v>0.1</v>
      </c>
      <c r="D38" s="171">
        <f>ROUND(IF('Indicator Data'!D38=0,0.1,IF(LOG('Indicator Data'!D38)&gt;D$3,10,IF(LOG('Indicator Data'!D38)&lt;D$4,0,10-(D$3-LOG('Indicator Data'!D38))/(D$3-D$4)*10))),1)</f>
        <v>0.1</v>
      </c>
      <c r="E38" s="172">
        <f t="shared" ref="E38:E69" si="53">ROUND((10-GEOMEAN(((10-C38)/10*9+1),((10-D38)/10*9+1)))/9*10,1)</f>
        <v>0.1</v>
      </c>
      <c r="F38" s="172">
        <f>(ROUND(IF('Indicator Data'!E38=0,0,IF(LOG('Indicator Data'!E38)&gt;F$3,10,IF(LOG('Indicator Data'!E38)&lt;F$4,0,10-(F$3-LOG('Indicator Data'!E38))/(F$3-F$4)*10))),1))</f>
        <v>7.7</v>
      </c>
      <c r="G38" s="172">
        <f>ROUND(IF('Indicator Data'!F38=0,0,IF(LOG('Indicator Data'!F38)&gt;G$3,10,IF(LOG('Indicator Data'!F38)&lt;G$4,0,10-(G$3-LOG('Indicator Data'!F38))/(G$3-G$4)*10))),1)</f>
        <v>0</v>
      </c>
      <c r="H38" s="171">
        <f>ROUND(IF('Indicator Data'!G38=0,0,IF(LOG('Indicator Data'!G38)&gt;H$3,10,IF(LOG('Indicator Data'!G38)&lt;H$4,0,10-(H$3-LOG('Indicator Data'!G38))/(H$3-H$4)*10))),1)</f>
        <v>0</v>
      </c>
      <c r="I38" s="171">
        <f>ROUND(IF('Indicator Data'!H38=0,0,IF(LOG('Indicator Data'!H38)&gt;I$3,10,IF(LOG('Indicator Data'!H38)&lt;I$4,0,10-(I$3-LOG('Indicator Data'!H38))/(I$3-I$4)*10))),1)</f>
        <v>0</v>
      </c>
      <c r="J38" s="171">
        <f t="shared" ref="J38:J69" si="54">ROUND((10-GEOMEAN(((10-H38)/10*9+1),((10-I38)/10*9+1)))/9*10,1)</f>
        <v>0</v>
      </c>
      <c r="K38" s="171">
        <f>ROUND(IF('Indicator Data'!I38=0,0,IF(LOG('Indicator Data'!I38)&gt;K$3,10,IF(LOG('Indicator Data'!I38)&lt;K$4,0,10-(K$3-LOG('Indicator Data'!I38))/(K$3-K$4)*10))),1)</f>
        <v>0</v>
      </c>
      <c r="L38" s="172">
        <f>ROUND(IF('Indicator Data'!J38=0,0,IF(LOG('Indicator Data'!J38)&gt;L$3,10,IF(LOG('Indicator Data'!J38)&lt;L$4,0,10-(L$3-LOG('Indicator Data'!J38))/(L$3-L$4)*10))),1)</f>
        <v>10</v>
      </c>
      <c r="M38" s="173">
        <f>'Indicator Data'!C38/HLOOKUP('Indicator Data'!$C$3,'Population Data'!$C$3:$M$194,ROW()-4,FALSE)</f>
        <v>0</v>
      </c>
      <c r="N38" s="173">
        <f>'Indicator Data'!D38/HLOOKUP('Indicator Data'!$D$3,'Population Data'!$C$3:$M$194,ROW()-4,FALSE)</f>
        <v>0</v>
      </c>
      <c r="O38" s="245">
        <f>'Indicator Data'!E38/HLOOKUP('Indicator Data'!$E$3,'Population Data'!$C$3:$M$194,ROW()-4,FALSE)</f>
        <v>1.7231688714918564E-2</v>
      </c>
      <c r="P38" s="173">
        <f>'Indicator Data'!F38/HLOOKUP('Indicator Data'!$F$3,'Population Data'!$C$3:$M$194,ROW()-4,FALSE)</f>
        <v>0</v>
      </c>
      <c r="Q38" s="173">
        <f>'Indicator Data'!G38/HLOOKUP('Indicator Data'!$G$3,'Population Data'!$C$3:$M$194,ROW()-4,FALSE)</f>
        <v>0</v>
      </c>
      <c r="R38" s="173">
        <f>'Indicator Data'!H38/HLOOKUP('Indicator Data'!$H$3,'Population Data'!$C$3:$M$194,ROW()-4,FALSE)</f>
        <v>0</v>
      </c>
      <c r="S38" s="173">
        <f>'Indicator Data'!I38/HLOOKUP('Indicator Data'!$I$3,'Population Data'!$C$3:$M$194,ROW()-4,FALSE)</f>
        <v>0</v>
      </c>
      <c r="T38" s="173">
        <f>'Indicator Data'!J38/HLOOKUP('Indicator Date'!$J36,'Population Data'!$C$3:$M$194,ROW()-4,FALSE)</f>
        <v>1.436846704870148E-2</v>
      </c>
      <c r="U38" s="171">
        <f t="shared" ref="U38:U69" si="55">ROUND(IF(M38&gt;U$3,10,IF(M38&lt;U$4,0,10-(U$3-M38)/(U$3-U$4)*10)),1)</f>
        <v>0</v>
      </c>
      <c r="V38" s="171">
        <f t="shared" ref="V38:V69" si="56">ROUND(IF(N38&gt;V$3,10,IF(N38&lt;V$4,0,10-(V$3-N38)/(V$3-V$4)*10)),1)</f>
        <v>0</v>
      </c>
      <c r="W38" s="172">
        <f t="shared" ref="W38:W69" si="57">ROUND(((10-GEOMEAN(((10-U38)/10*9+1),((10-V38)/10*9+1)))/9*10),1)</f>
        <v>0</v>
      </c>
      <c r="X38" s="172">
        <f t="shared" si="33"/>
        <v>8.4</v>
      </c>
      <c r="Y38" s="172">
        <f t="shared" si="34"/>
        <v>0</v>
      </c>
      <c r="Z38" s="171">
        <f t="shared" ref="Z38:AA69" si="58">ROUND(IF(Q38&gt;Z$3,10,IF(Q38&lt;Z$4,0,10-(Z$3-Q38)/(Z$3-Z$4)*10)),1)</f>
        <v>0</v>
      </c>
      <c r="AA38" s="171">
        <f t="shared" si="58"/>
        <v>0</v>
      </c>
      <c r="AB38" s="171">
        <f t="shared" ref="AB38:AB69" si="59">ROUND(((10-GEOMEAN(((10-Z38)/10*9+1),((10-AA38)/10*9+1)))/9*10),1)</f>
        <v>0</v>
      </c>
      <c r="AC38" s="172">
        <f t="shared" si="35"/>
        <v>0</v>
      </c>
      <c r="AD38" s="172">
        <f t="shared" si="36"/>
        <v>4.8</v>
      </c>
      <c r="AE38" s="171">
        <f>ROUND(IF('Indicator Data'!K38=0,0,IF('Indicator Data'!K38&gt;AE$3,10,IF('Indicator Data'!K38&lt;AE$4,0,10-(AE$3-'Indicator Data'!K38)/(AE$3-AE$4)*10))),1)</f>
        <v>6.7</v>
      </c>
      <c r="AF38" s="174">
        <f t="shared" ref="AF38:AF69" si="60">ROUND(AVERAGE(C38,U38),1)</f>
        <v>0.1</v>
      </c>
      <c r="AG38" s="174">
        <f t="shared" ref="AG38:AG69" si="61">ROUND(AVERAGE(D38,V38),1)</f>
        <v>0.1</v>
      </c>
      <c r="AH38" s="172">
        <f t="shared" ref="AH38:AH69" si="62">ROUND(AVERAGE(Z38,H38),1)</f>
        <v>0</v>
      </c>
      <c r="AI38" s="172">
        <f t="shared" ref="AI38:AI69" si="63">ROUND(AVERAGE(AA38,I38),1)</f>
        <v>0</v>
      </c>
      <c r="AJ38" s="174">
        <f t="shared" ref="AJ38:AJ69" si="64">ROUND((10-GEOMEAN(((10-AH38)/10*9+1),((10-AI38)/10*9+1)))/9*10,1)</f>
        <v>0</v>
      </c>
      <c r="AK38" s="172">
        <f t="shared" ref="AK38:AK69" si="65">ROUND((10-GEOMEAN(((10-L38)/10*9+1),((10-AD38)/10*9+1)))/9*10,1)</f>
        <v>8.5</v>
      </c>
      <c r="AL38" s="175">
        <f t="shared" ref="AL38:AL69" si="66">ROUND((10-GEOMEAN(((10-E38)/10*9+1),((10-W38)/10*9+1)))/9*10,1)</f>
        <v>0.1</v>
      </c>
      <c r="AM38" s="175">
        <f t="shared" ref="AM38:AM69" si="67">IF(AND(X38="x",F38="x"),"x",ROUND((10-GEOMEAN(((10-F38)/10*9+1),((10-X38)/10*9+1)))/9*10,1))</f>
        <v>8.1</v>
      </c>
      <c r="AN38" s="175">
        <f t="shared" ref="AN38:AN69" si="68">ROUND((10-GEOMEAN(((10-G38)/10*9+1),((10-Y38)/10*9+1)))/9*10,1)</f>
        <v>0</v>
      </c>
      <c r="AO38" s="175">
        <f t="shared" ref="AO38:AO69" si="69">ROUND((10-GEOMEAN(((10-J38)/10*9+1),((10-AB38)/10*9+1)))/9*10,1)</f>
        <v>0</v>
      </c>
      <c r="AP38" s="175">
        <f t="shared" ref="AP38:AP69" si="70">ROUND((10-GEOMEAN(((10-K38)/10*9+1),((10-AC38)/10*9+1)))/9*10,1)</f>
        <v>0</v>
      </c>
      <c r="AQ38" s="174">
        <f t="shared" ref="AQ38:AQ69" si="71">ROUND(AVERAGE(AE38,AK38),1)</f>
        <v>7.6</v>
      </c>
      <c r="AR38" s="174">
        <f>IF('Indicator Data'!L38="No data","x",IF('Indicator Data'!BW38&lt;1000,"x",ROUND((IF('Indicator Data'!L38&gt;AR$3,10,IF('Indicator Data'!L38&lt;AR$4,0,10-(AR$3-'Indicator Data'!L38)/(AR$3-AR$4)*10))),1)))</f>
        <v>4.2</v>
      </c>
      <c r="AS38" s="175">
        <f t="shared" ref="AS38:AS69" si="72">ROUND(AVERAGE(AQ38,AR38),1)</f>
        <v>5.9</v>
      </c>
      <c r="AT38" s="176">
        <f>IF('Indicator Data'!M38="No data","x",ROUND(IF('Indicator Data'!M38=0,0,IF(LOG('Indicator Data'!M38)&gt;AT$3,10,IF(LOG('Indicator Data'!M38)&lt;AT$4,0,10-(AT$3-LOG('Indicator Data'!M38))/(AT$3-AT$4)*10))),1))</f>
        <v>8.4</v>
      </c>
      <c r="AU38" s="246">
        <f>IF(AT38="x","x",'Indicator Data'!M38/HLOOKUP('Indicator Data'!$M$3,'Population Data'!$C$3:$M$194,ROW()-4,FALSE))</f>
        <v>0.37213365120282388</v>
      </c>
      <c r="AV38" s="176">
        <f t="shared" ref="AV38:AV69" si="73">IF(AT38="x","x",ROUND(IF(AU38&gt;AV$3,10,IF(AU38&lt;AV$4,0,10-(AV$3-AU38)/(AV$3-AV$4)*10)),1))</f>
        <v>4.0999999999999996</v>
      </c>
      <c r="AW38" s="172">
        <f t="shared" si="37"/>
        <v>6.8</v>
      </c>
      <c r="AX38" s="176">
        <f>IF('Indicator Data'!N38="No data","x",ROUND(IF('Indicator Data'!N38=0,0,IF(LOG('Indicator Data'!N38)&gt;AX$3,10,IF(LOG('Indicator Data'!N38)&lt;AX$4,0,10-(AX$3-LOG('Indicator Data'!N38))/(AX$3-AX$4)*10))),1))</f>
        <v>0</v>
      </c>
      <c r="AY38" s="246">
        <f>IF(AX38="x","x",'Indicator Data'!N38/HLOOKUP('Indicator Data'!$N$3,'Population Data'!$C$3:$M$194,ROW()-4,FALSE))</f>
        <v>0</v>
      </c>
      <c r="AZ38" s="176">
        <f t="shared" ref="AZ38:AZ69" si="74">IF(AX38="x","x",ROUND(IF(AY38&gt;AZ$3,10,IF(AY38&lt;AZ$4,0,10-(AZ$3-AY38)/(AZ$3-AZ$4)*10)),1))</f>
        <v>0</v>
      </c>
      <c r="BA38" s="172">
        <f t="shared" si="38"/>
        <v>0</v>
      </c>
      <c r="BB38" s="176">
        <f>IF('Indicator Data'!O38="No data","x",ROUND(IF('Indicator Data'!O38=0,0,IF(LOG('Indicator Data'!O38)&gt;BB$3,10,IF(LOG('Indicator Data'!O38)&lt;BB$4,0,10-(BB$3-LOG('Indicator Data'!O38))/(BB$3-BB$4)*10))),1))</f>
        <v>4.5999999999999996</v>
      </c>
      <c r="BC38" s="246">
        <f>IF(BB38="x","x",'Indicator Data'!O38/HLOOKUP('Indicator Data'!$O$3,'Population Data'!$C$3:$M$194,ROW()-4,FALSE))</f>
        <v>2.9288719857806868E-4</v>
      </c>
      <c r="BD38" s="176">
        <f t="shared" ref="BD38:BD69" si="75">IF(BB38="x","x",ROUND(IF(BC38&gt;BD$3,10,IF(BC38&lt;BD$4,0,10-(BD$3-BC38)/(BD$3-BD$4)*10)),1))</f>
        <v>0</v>
      </c>
      <c r="BE38" s="172">
        <f t="shared" si="39"/>
        <v>2.6</v>
      </c>
      <c r="BF38" s="176">
        <f>IF('Indicator Data'!P38="No data","x",ROUND(IF('Indicator Data'!P38=0,0,IF(LOG('Indicator Data'!P38)&gt;BF$3,10,IF(LOG('Indicator Data'!P38)&lt;BF$4,0,10-(BF$3-LOG('Indicator Data'!P38))/(BF$3-BF$4)*10))),1))</f>
        <v>0</v>
      </c>
      <c r="BG38" s="246">
        <f>IF(BF38="x","x",'Indicator Data'!P38/HLOOKUP('Indicator Data'!$P$3,'Population Data'!$C$3:$M$194,ROW()-4,FALSE))</f>
        <v>0</v>
      </c>
      <c r="BH38" s="176">
        <f t="shared" si="40"/>
        <v>0</v>
      </c>
      <c r="BI38" s="172">
        <f t="shared" si="41"/>
        <v>0</v>
      </c>
      <c r="BJ38" s="174">
        <f t="shared" si="42"/>
        <v>2.9</v>
      </c>
      <c r="BK38" s="176">
        <f>ROUND(IF('Indicator Data'!Q38=0,0,IF(LOG('Indicator Data'!Q38)&gt;BK$3,10,IF(LOG('Indicator Data'!Q38)&lt;BK$4,0,10-(BK$3-LOG('Indicator Data'!Q38))/(BK$3-BK$4)*10))),1)</f>
        <v>9</v>
      </c>
      <c r="BL38" s="224">
        <f>IF(BK38="x","x",'Indicator Data'!Q38/HLOOKUP('Indicator Data'!$Q$3,'Population Data'!$C$3:$M$194,ROW()-4,FALSE))</f>
        <v>0.98900003332069131</v>
      </c>
      <c r="BM38" s="176">
        <f t="shared" ref="BM38:BM69" si="76">ROUND(IF(BL38&gt;BM$3,10,IF(BL38&lt;BM$4,0,10-(BM$3-BL38)/(BM$3-BM$4)*10)),1)</f>
        <v>9.9</v>
      </c>
      <c r="BN38" s="172">
        <f t="shared" ref="BN38:BN69" si="77">ROUND((10-GEOMEAN(((10-BM38)/10*9+1),((10-BK38)/10*9+1)))/9*10,1)</f>
        <v>9.5</v>
      </c>
      <c r="BO38" s="176">
        <f>ROUND(IF('Indicator Data'!S38=0,0,IF(LOG('Indicator Data'!S38)&gt;BO$3,10,IF(LOG('Indicator Data'!S38)&lt;BO$4,0,10-(BO$3-LOG('Indicator Data'!S38))/(BO$3-BO$4)*10))),1)</f>
        <v>7.5</v>
      </c>
      <c r="BP38" s="246">
        <f>IF(BO38="x","x",'Indicator Data'!S38/HLOOKUP('Indicator Data'!$S$3,'Population Data'!$C$3:$M$194,ROW()-4,FALSE))</f>
        <v>9.4295725804243696E-2</v>
      </c>
      <c r="BQ38" s="176">
        <f t="shared" ref="BQ38:BQ69" si="78">ROUND(IF(BP38&gt;BQ$3,10,IF(BP38&lt;BQ$4,0,10-(BQ$3-BP38)/(BQ$3-BQ$4)*10)),1)</f>
        <v>1</v>
      </c>
      <c r="BR38" s="172">
        <f t="shared" si="43"/>
        <v>5.0999999999999996</v>
      </c>
      <c r="BS38" s="176">
        <f>ROUND(IF('Indicator Data'!T38=0,0,IF(LOG('Indicator Data'!T38)&gt;BS$3,10,IF(LOG('Indicator Data'!T38)&lt;BS$4,0,10-(BS$3-LOG('Indicator Data'!T38))/(BS$3-BS$4)*10))),1)</f>
        <v>8.9</v>
      </c>
      <c r="BT38" s="173">
        <f>IF('Indicator Data'!T38/HLOOKUP('Indicator Data'!$T$3,'Population Data'!$C$3:$M$194,ROW()-4,FALSE)&gt;1,1,'Indicator Data'!T38/HLOOKUP('Indicator Data'!$T$3,'Population Data'!$C$3:$M$194,ROW()-4,FALSE))</f>
        <v>0.97296885449193693</v>
      </c>
      <c r="BU38" s="176">
        <f t="shared" ref="BU38:BU69" si="79">ROUND(IF(BT38&gt;BU$3,10,IF(BT38&lt;BU$4,0,10-(BU$3-BT38)/(BU$3-BU$4)*10)),1)</f>
        <v>9.6999999999999993</v>
      </c>
      <c r="BV38" s="172">
        <f t="shared" si="44"/>
        <v>9.3000000000000007</v>
      </c>
      <c r="BW38" s="176">
        <f>ROUND(IF('Indicator Data'!U38=0,0,IF(LOG('Indicator Data'!U38)&gt;BW$3,10,IF(LOG('Indicator Data'!U38)&lt;BW$4,0,10-(BW$3-LOG('Indicator Data'!U38))/(BW$3-BW$4)*10))),1)</f>
        <v>8.8000000000000007</v>
      </c>
      <c r="BX38" s="246">
        <f>IF(BW38="x","x",'Indicator Data'!U38/HLOOKUP('Indicator Data'!$U$3,'Population Data'!$C$3:$M$194,ROW()-4,FALSE))</f>
        <v>0.81833415856871294</v>
      </c>
      <c r="BY38" s="176">
        <f t="shared" ref="BY38:BY69" si="80">ROUND(IF(BX38&gt;BY$3,10,IF(BX38&lt;BY$4,0,10-(BY$3-BX38)/(BY$3-BY$4)*10)),1)</f>
        <v>8.1999999999999993</v>
      </c>
      <c r="BZ38" s="172">
        <f t="shared" si="45"/>
        <v>8.5</v>
      </c>
      <c r="CA38" s="174">
        <f t="shared" si="28"/>
        <v>8.5</v>
      </c>
      <c r="CB38" s="176">
        <f>IF('Indicator Data'!BN38="No data","x",ROUND(IF('Indicator Data'!BN38&gt;CB$3,0,IF('Indicator Data'!BN38&lt;CB$4,10,(CB$3-'Indicator Data'!BN38)/(CB$3-CB$4)*10)),1))</f>
        <v>9.6999999999999993</v>
      </c>
      <c r="CC38" s="176">
        <f>IF('Indicator Data'!BO38="No data","x",ROUND(IF('Indicator Data'!BO38&gt;CC$3,0,IF('Indicator Data'!BO38&lt;CC$4,10,(CC$3-'Indicator Data'!BO38)/(CC$3-CC$4)*10)),1))</f>
        <v>8</v>
      </c>
      <c r="CD38" s="176">
        <f>IF('Indicator Data'!AA38="No data","x",ROUND(IF('Indicator Data'!AA38&gt;CD$3,0,IF('Indicator Data'!AA38&lt;CD$4,10,(CD$3-'Indicator Data'!AA38)/(CD$3-CD$4)*10)),1))</f>
        <v>7.4</v>
      </c>
      <c r="CE38" s="172">
        <f t="shared" ref="CE38:CE69" si="81">IF(AND(CC38="x",CB38="x",CD38="x"),"x",ROUND(AVERAGE(CB38:CD38),1))</f>
        <v>8.4</v>
      </c>
      <c r="CF38" s="176">
        <f>IF('Indicator Data'!V38="No data","x",ROUND(IF(LOG('Indicator Data'!V38)&gt;CF$3,10,IF(LOG('Indicator Data'!V38)&lt;CF$4,0,10-(CF$3-LOG('Indicator Data'!V38))/(CF$3-CF$4)*10)),1))</f>
        <v>3.8</v>
      </c>
      <c r="CG38" s="176">
        <f>IF('Indicator Data'!W38="No data","x",ROUND(IF('Indicator Data'!W38&gt;CG$3,10,IF('Indicator Data'!W38&lt;CG$4,0,10-(CG$3-'Indicator Data'!W38)/(CG$3-CG$4)*10)),1))</f>
        <v>8.6999999999999993</v>
      </c>
      <c r="CH38" s="176">
        <f>IF('Indicator Data'!X38="No data","x",ROUND(IF('Indicator Data'!X38&gt;CH$3,10,IF('Indicator Data'!X38&lt;CH$4,0,10-(CH$3-'Indicator Data'!X38)/(CH$3-CH$4)*10)),1))</f>
        <v>2.4</v>
      </c>
      <c r="CI38" s="176">
        <f>IF('Indicator Data'!Y38="No data","x",ROUND(IF('Indicator Data'!Y38&gt;CI$3,10,IF('Indicator Data'!Y38&lt;CI$4,0,10-(CI$3-'Indicator Data'!Y38)/(CI$3-CI$4)*10)),1))</f>
        <v>9.9</v>
      </c>
      <c r="CJ38" s="172">
        <f t="shared" si="46"/>
        <v>6.2</v>
      </c>
      <c r="CK38" s="174">
        <f t="shared" si="47"/>
        <v>6.9</v>
      </c>
      <c r="CL38" s="176">
        <f>IF('Indicator Data'!AD38="No data","x",ROUND(IF('Indicator Data'!AD38&gt;CL$3,10,IF('Indicator Data'!AD38&lt;CL$4,0,10-(CL$3-'Indicator Data'!AD38)/(CL$3-CL$4)*10)),1))</f>
        <v>9.1</v>
      </c>
      <c r="CM38" s="176">
        <f>IF('Indicator Data'!AE38="No data","x",ROUND(IF('Indicator Data'!AE38&gt;CM$3,10,IF('Indicator Data'!AE38&lt;CM$4,0,10-(CM$3-'Indicator Data'!AE38)/(CM$3-CM$4)*10)),1))</f>
        <v>8.8000000000000007</v>
      </c>
      <c r="CN38" s="172">
        <f t="shared" si="48"/>
        <v>7.1</v>
      </c>
      <c r="CO38" s="176">
        <f>IF('Indicator Data'!Z38="No data","x",ROUND(IF('Indicator Data'!Z38&gt;CO$3,10,IF('Indicator Data'!Z38&lt;CO$4,0,10-(CO$3-'Indicator Data'!Z38)/(CO$3-CO$4)*10)),1))</f>
        <v>10</v>
      </c>
      <c r="CP38" s="172">
        <f t="shared" si="49"/>
        <v>8.8000000000000007</v>
      </c>
      <c r="CQ38" s="246">
        <f>IF('Indicator Data'!AB38="No data","x",'Indicator Data'!AB38/HLOOKUP('Indicator Date'!$AB36,'Population Data'!$C$3:$M$194,ROW()-4,FALSE))</f>
        <v>1.1791689550448244E-5</v>
      </c>
      <c r="CR38" s="176">
        <f t="shared" ref="CR38:CR69" si="82">IF(CQ38="x","x",ROUND(IF(CQ38&gt;CR$3,0,IF(CQ38&lt;CR$4,10,(CR$3-CQ38)/(CR$3-CR$4)*10)),1))</f>
        <v>9.9</v>
      </c>
      <c r="CS38" s="176">
        <f>IF('Indicator Data'!AC38="No data","x",ROUND(IF('Indicator Data'!AC38&gt;CS$3,0,IF('Indicator Data'!AC38&lt;CS$4,10,(CS$3-'Indicator Data'!AC38)/(CS$3-CS$4)*10)),1))</f>
        <v>8</v>
      </c>
      <c r="CT38" s="172">
        <f t="shared" si="50"/>
        <v>9</v>
      </c>
      <c r="CU38" s="174">
        <f t="shared" si="51"/>
        <v>8.3000000000000007</v>
      </c>
      <c r="CV38" s="175">
        <f t="shared" ref="CV38:CV69" si="83">IF(BJ38="x",ROUND((10-GEOMEAN(((10-CU38)/10*9+1),((10-CA38)/10*9+1),((10-CK38)/10*9+1)))/9*10,1),ROUND((10-GEOMEAN(((10-BJ38)/10*9+1),((10-CU38)/10*9+1),((10-CA38)/10*9+1),((10-CK38)/10*9+1)))/9*10,1))</f>
        <v>7.1</v>
      </c>
      <c r="CW38" s="177">
        <f t="shared" ref="CW38:CW69" si="84">IF(ROUND(IF(AM38="x",(10-GEOMEAN(((10-AL38)/10*9+1),((10-CV38)/10*9+1),((10-AP38)/10*9+1),((10-AS38)/10*9+1),((10-AN38)/10*9+1),((10-AO38)/10*9+1)))/9*10,(10-GEOMEAN(((10-AL38)/10*9+1),((10-CV38)/10*9+1),((10-AP38)/10*9+1),((10-AM38)/10*9+1),((10-AN38)/10*9+1),((10-AO38)/10*9+1),((10-AS38)/10*9+1)))/9*10),1)=0,0.1,ROUND(IF(AM38="x",(10-GEOMEAN(((10-AL38)/10*9+1),((10-CV38)/10*9+1),((10-AP38)/10*9+1),((10-AS38)/10*9+1),((10-AN38)/10*9+1),((10-AO38)/10*9+1)))/9*10,(10-GEOMEAN(((10-AL38)/10*9+1),((10-CV38)/10*9+1),((10-AP38)/10*9+1),((10-AM38)/10*9+1),((10-AN38)/10*9+1),((10-AO38)/10*9+1),((10-AS38)/10*9+1)))/9*10),1))</f>
        <v>4</v>
      </c>
      <c r="CX38" s="175">
        <f>ROUND(IF('Indicator Data'!AF38=0,0,IF('Indicator Data'!AF38&gt;CX$3,10,IF('Indicator Data'!AF38&lt;CX$4,0,10-(CX$3-'Indicator Data'!AF38)/(CX$3-CX$4)*10))),1)</f>
        <v>9.6</v>
      </c>
      <c r="CY38" s="175">
        <f>(ROUND(IF('Indicator Data'!AG38=0,0,IF(LOG('Indicator Data'!AG38)&gt;CY$3,10,IF(LOG('Indicator Data'!AG38)&lt;CY$4,0,10-(CY$3-LOG('Indicator Data'!AG38))/(CY$3-CY$4)*10))),1))</f>
        <v>5.9</v>
      </c>
      <c r="CZ38" s="177">
        <f t="shared" si="52"/>
        <v>8.3000000000000007</v>
      </c>
      <c r="DA38" s="11"/>
      <c r="DB38" s="22"/>
    </row>
    <row r="39" spans="1:106">
      <c r="A39" s="179" t="str">
        <f>'Indicator Data'!A39</f>
        <v>Chile</v>
      </c>
      <c r="B39" s="180" t="str">
        <f>'Indicator Data'!B39</f>
        <v>CHL</v>
      </c>
      <c r="C39" s="178">
        <f>ROUND(IF('Indicator Data'!C39=0,0.1,IF(LOG('Indicator Data'!C39)&gt;C$3,10,IF(LOG('Indicator Data'!C39)&lt;C$4,0,10-(C$3-LOG('Indicator Data'!C39))/(C$3-C$4)*10))),1)</f>
        <v>8.3000000000000007</v>
      </c>
      <c r="D39" s="171">
        <f>ROUND(IF('Indicator Data'!D39=0,0.1,IF(LOG('Indicator Data'!D39)&gt;D$3,10,IF(LOG('Indicator Data'!D39)&lt;D$4,0,10-(D$3-LOG('Indicator Data'!D39))/(D$3-D$4)*10))),1)</f>
        <v>9.6</v>
      </c>
      <c r="E39" s="172">
        <f t="shared" si="53"/>
        <v>9.1</v>
      </c>
      <c r="F39" s="172">
        <f>(ROUND(IF('Indicator Data'!E39=0,0,IF(LOG('Indicator Data'!E39)&gt;F$3,10,IF(LOG('Indicator Data'!E39)&lt;F$4,0,10-(F$3-LOG('Indicator Data'!E39))/(F$3-F$4)*10))),1))</f>
        <v>5.8</v>
      </c>
      <c r="G39" s="172">
        <f>ROUND(IF('Indicator Data'!F39=0,0,IF(LOG('Indicator Data'!F39)&gt;G$3,10,IF(LOG('Indicator Data'!F39)&lt;G$4,0,10-(G$3-LOG('Indicator Data'!F39))/(G$3-G$4)*10))),1)</f>
        <v>8.5</v>
      </c>
      <c r="H39" s="171">
        <f>ROUND(IF('Indicator Data'!G39=0,0,IF(LOG('Indicator Data'!G39)&gt;H$3,10,IF(LOG('Indicator Data'!G39)&lt;H$4,0,10-(H$3-LOG('Indicator Data'!G39))/(H$3-H$4)*10))),1)</f>
        <v>0</v>
      </c>
      <c r="I39" s="171">
        <f>ROUND(IF('Indicator Data'!H39=0,0,IF(LOG('Indicator Data'!H39)&gt;I$3,10,IF(LOG('Indicator Data'!H39)&lt;I$4,0,10-(I$3-LOG('Indicator Data'!H39))/(I$3-I$4)*10))),1)</f>
        <v>0</v>
      </c>
      <c r="J39" s="171">
        <f t="shared" si="54"/>
        <v>0</v>
      </c>
      <c r="K39" s="171">
        <f>ROUND(IF('Indicator Data'!I39=0,0,IF(LOG('Indicator Data'!I39)&gt;K$3,10,IF(LOG('Indicator Data'!I39)&lt;K$4,0,10-(K$3-LOG('Indicator Data'!I39))/(K$3-K$4)*10))),1)</f>
        <v>3.8</v>
      </c>
      <c r="L39" s="172">
        <f>ROUND(IF('Indicator Data'!J39=0,0,IF(LOG('Indicator Data'!J39)&gt;L$3,10,IF(LOG('Indicator Data'!J39)&lt;L$4,0,10-(L$3-LOG('Indicator Data'!J39))/(L$3-L$4)*10))),1)</f>
        <v>0</v>
      </c>
      <c r="M39" s="173">
        <f>'Indicator Data'!C39/HLOOKUP('Indicator Data'!$C$3,'Population Data'!$C$3:$M$194,ROW()-4,FALSE)</f>
        <v>2.0724730520708776E-3</v>
      </c>
      <c r="N39" s="173">
        <f>'Indicator Data'!D39/HLOOKUP('Indicator Data'!$D$3,'Population Data'!$C$3:$M$194,ROW()-4,FALSE)</f>
        <v>2.0487780410760777E-3</v>
      </c>
      <c r="O39" s="245">
        <f>'Indicator Data'!E39/HLOOKUP('Indicator Data'!$E$3,'Population Data'!$C$3:$M$194,ROW()-4,FALSE)</f>
        <v>2.5652394277327364E-3</v>
      </c>
      <c r="P39" s="173">
        <f>'Indicator Data'!F39/HLOOKUP('Indicator Data'!$F$3,'Population Data'!$C$3:$M$194,ROW()-4,FALSE)</f>
        <v>3.5329796721186393E-5</v>
      </c>
      <c r="Q39" s="173">
        <f>'Indicator Data'!G39/HLOOKUP('Indicator Data'!$G$3,'Population Data'!$C$3:$M$194,ROW()-4,FALSE)</f>
        <v>0</v>
      </c>
      <c r="R39" s="173">
        <f>'Indicator Data'!H39/HLOOKUP('Indicator Data'!$H$3,'Population Data'!$C$3:$M$194,ROW()-4,FALSE)</f>
        <v>0</v>
      </c>
      <c r="S39" s="173">
        <f>'Indicator Data'!I39/HLOOKUP('Indicator Data'!$I$3,'Population Data'!$C$3:$M$194,ROW()-4,FALSE)</f>
        <v>4.7110140953366127E-5</v>
      </c>
      <c r="T39" s="173">
        <f>'Indicator Data'!J39/HLOOKUP('Indicator Date'!$J37,'Population Data'!$C$3:$M$194,ROW()-4,FALSE)</f>
        <v>0</v>
      </c>
      <c r="U39" s="171">
        <f t="shared" si="55"/>
        <v>10</v>
      </c>
      <c r="V39" s="171">
        <f t="shared" si="56"/>
        <v>10</v>
      </c>
      <c r="W39" s="172">
        <f t="shared" si="57"/>
        <v>10</v>
      </c>
      <c r="X39" s="172">
        <f t="shared" si="33"/>
        <v>5.2</v>
      </c>
      <c r="Y39" s="172">
        <f t="shared" si="34"/>
        <v>8.6</v>
      </c>
      <c r="Z39" s="171">
        <f t="shared" si="58"/>
        <v>0</v>
      </c>
      <c r="AA39" s="171">
        <f t="shared" si="58"/>
        <v>0</v>
      </c>
      <c r="AB39" s="171">
        <f t="shared" si="59"/>
        <v>0</v>
      </c>
      <c r="AC39" s="172">
        <f t="shared" si="35"/>
        <v>1.4</v>
      </c>
      <c r="AD39" s="172">
        <f t="shared" si="36"/>
        <v>0</v>
      </c>
      <c r="AE39" s="171">
        <f>ROUND(IF('Indicator Data'!K39=0,0,IF('Indicator Data'!K39&gt;AE$3,10,IF('Indicator Data'!K39&lt;AE$4,0,10-(AE$3-'Indicator Data'!K39)/(AE$3-AE$4)*10))),1)</f>
        <v>1</v>
      </c>
      <c r="AF39" s="174">
        <f t="shared" si="60"/>
        <v>9.1999999999999993</v>
      </c>
      <c r="AG39" s="174">
        <f t="shared" si="61"/>
        <v>9.8000000000000007</v>
      </c>
      <c r="AH39" s="172">
        <f t="shared" si="62"/>
        <v>0</v>
      </c>
      <c r="AI39" s="172">
        <f t="shared" si="63"/>
        <v>0</v>
      </c>
      <c r="AJ39" s="174">
        <f t="shared" si="64"/>
        <v>0</v>
      </c>
      <c r="AK39" s="172">
        <f t="shared" si="65"/>
        <v>0</v>
      </c>
      <c r="AL39" s="175">
        <f t="shared" si="66"/>
        <v>9.6</v>
      </c>
      <c r="AM39" s="175">
        <f t="shared" si="67"/>
        <v>5.5</v>
      </c>
      <c r="AN39" s="175">
        <f t="shared" si="68"/>
        <v>8.6</v>
      </c>
      <c r="AO39" s="175">
        <f t="shared" si="69"/>
        <v>0</v>
      </c>
      <c r="AP39" s="175">
        <f t="shared" si="70"/>
        <v>2.7</v>
      </c>
      <c r="AQ39" s="174">
        <f t="shared" si="71"/>
        <v>0.5</v>
      </c>
      <c r="AR39" s="174">
        <f>IF('Indicator Data'!L39="No data","x",IF('Indicator Data'!BW39&lt;1000,"x",ROUND((IF('Indicator Data'!L39&gt;AR$3,10,IF('Indicator Data'!L39&lt;AR$4,0,10-(AR$3-'Indicator Data'!L39)/(AR$3-AR$4)*10))),1)))</f>
        <v>0</v>
      </c>
      <c r="AS39" s="175">
        <f t="shared" si="72"/>
        <v>0.3</v>
      </c>
      <c r="AT39" s="176" t="str">
        <f>IF('Indicator Data'!M39="No data","x",ROUND(IF('Indicator Data'!M39=0,0,IF(LOG('Indicator Data'!M39)&gt;AT$3,10,IF(LOG('Indicator Data'!M39)&lt;AT$4,0,10-(AT$3-LOG('Indicator Data'!M39))/(AT$3-AT$4)*10))),1))</f>
        <v>x</v>
      </c>
      <c r="AU39" s="246" t="str">
        <f>IF(AT39="x","x",'Indicator Data'!M39/HLOOKUP('Indicator Data'!$M$3,'Population Data'!$C$3:$M$194,ROW()-4,FALSE))</f>
        <v>x</v>
      </c>
      <c r="AV39" s="176" t="str">
        <f t="shared" si="73"/>
        <v>x</v>
      </c>
      <c r="AW39" s="172" t="str">
        <f t="shared" si="37"/>
        <v>x</v>
      </c>
      <c r="AX39" s="176" t="str">
        <f>IF('Indicator Data'!N39="No data","x",ROUND(IF('Indicator Data'!N39=0,0,IF(LOG('Indicator Data'!N39)&gt;AX$3,10,IF(LOG('Indicator Data'!N39)&lt;AX$4,0,10-(AX$3-LOG('Indicator Data'!N39))/(AX$3-AX$4)*10))),1))</f>
        <v>x</v>
      </c>
      <c r="AY39" s="246" t="str">
        <f>IF(AX39="x","x",'Indicator Data'!N39/HLOOKUP('Indicator Data'!$N$3,'Population Data'!$C$3:$M$194,ROW()-4,FALSE))</f>
        <v>x</v>
      </c>
      <c r="AZ39" s="176" t="str">
        <f t="shared" si="74"/>
        <v>x</v>
      </c>
      <c r="BA39" s="172" t="str">
        <f t="shared" si="38"/>
        <v>x</v>
      </c>
      <c r="BB39" s="176" t="str">
        <f>IF('Indicator Data'!O39="No data","x",ROUND(IF('Indicator Data'!O39=0,0,IF(LOG('Indicator Data'!O39)&gt;BB$3,10,IF(LOG('Indicator Data'!O39)&lt;BB$4,0,10-(BB$3-LOG('Indicator Data'!O39))/(BB$3-BB$4)*10))),1))</f>
        <v>x</v>
      </c>
      <c r="BC39" s="246" t="str">
        <f>IF(BB39="x","x",'Indicator Data'!O39/HLOOKUP('Indicator Data'!$O$3,'Population Data'!$C$3:$M$194,ROW()-4,FALSE))</f>
        <v>x</v>
      </c>
      <c r="BD39" s="176" t="str">
        <f t="shared" si="75"/>
        <v>x</v>
      </c>
      <c r="BE39" s="172" t="str">
        <f t="shared" si="39"/>
        <v>x</v>
      </c>
      <c r="BF39" s="176" t="str">
        <f>IF('Indicator Data'!P39="No data","x",ROUND(IF('Indicator Data'!P39=0,0,IF(LOG('Indicator Data'!P39)&gt;BF$3,10,IF(LOG('Indicator Data'!P39)&lt;BF$4,0,10-(BF$3-LOG('Indicator Data'!P39))/(BF$3-BF$4)*10))),1))</f>
        <v>x</v>
      </c>
      <c r="BG39" s="246" t="str">
        <f>IF(BF39="x","x",'Indicator Data'!P39/HLOOKUP('Indicator Data'!$P$3,'Population Data'!$C$3:$M$194,ROW()-4,FALSE))</f>
        <v>x</v>
      </c>
      <c r="BH39" s="176" t="str">
        <f t="shared" si="40"/>
        <v>x</v>
      </c>
      <c r="BI39" s="172" t="str">
        <f t="shared" si="41"/>
        <v>x</v>
      </c>
      <c r="BJ39" s="174" t="str">
        <f t="shared" si="42"/>
        <v>x</v>
      </c>
      <c r="BK39" s="176">
        <f>ROUND(IF('Indicator Data'!Q39=0,0,IF(LOG('Indicator Data'!Q39)&gt;BK$3,10,IF(LOG('Indicator Data'!Q39)&lt;BK$4,0,10-(BK$3-LOG('Indicator Data'!Q39))/(BK$3-BK$4)*10))),1)</f>
        <v>0</v>
      </c>
      <c r="BL39" s="224">
        <f>IF(BK39="x","x",'Indicator Data'!Q39/HLOOKUP('Indicator Data'!$Q$3,'Population Data'!$C$3:$M$194,ROW()-4,FALSE))</f>
        <v>0</v>
      </c>
      <c r="BM39" s="176">
        <f t="shared" si="76"/>
        <v>0</v>
      </c>
      <c r="BN39" s="172">
        <f t="shared" si="77"/>
        <v>0</v>
      </c>
      <c r="BO39" s="176">
        <f>ROUND(IF('Indicator Data'!S39=0,0,IF(LOG('Indicator Data'!S39)&gt;BO$3,10,IF(LOG('Indicator Data'!S39)&lt;BO$4,0,10-(BO$3-LOG('Indicator Data'!S39))/(BO$3-BO$4)*10))),1)</f>
        <v>0</v>
      </c>
      <c r="BP39" s="246">
        <f>IF(BO39="x","x",'Indicator Data'!S39/HLOOKUP('Indicator Data'!$S$3,'Population Data'!$C$3:$M$194,ROW()-4,FALSE))</f>
        <v>0</v>
      </c>
      <c r="BQ39" s="176">
        <f t="shared" si="78"/>
        <v>0</v>
      </c>
      <c r="BR39" s="172">
        <f t="shared" si="43"/>
        <v>0</v>
      </c>
      <c r="BS39" s="176">
        <f>ROUND(IF('Indicator Data'!T39=0,0,IF(LOG('Indicator Data'!T39)&gt;BS$3,10,IF(LOG('Indicator Data'!T39)&lt;BS$4,0,10-(BS$3-LOG('Indicator Data'!T39))/(BS$3-BS$4)*10))),1)</f>
        <v>6.8</v>
      </c>
      <c r="BT39" s="173">
        <f>IF('Indicator Data'!T39/HLOOKUP('Indicator Data'!$T$3,'Population Data'!$C$3:$M$194,ROW()-4,FALSE)&gt;1,1,'Indicator Data'!T39/HLOOKUP('Indicator Data'!$T$3,'Population Data'!$C$3:$M$194,ROW()-4,FALSE))</f>
        <v>3.0131945355470889E-2</v>
      </c>
      <c r="BU39" s="176">
        <f t="shared" si="79"/>
        <v>0.3</v>
      </c>
      <c r="BV39" s="172">
        <f t="shared" si="44"/>
        <v>4.3</v>
      </c>
      <c r="BW39" s="176">
        <f>ROUND(IF('Indicator Data'!U39=0,0,IF(LOG('Indicator Data'!U39)&gt;BW$3,10,IF(LOG('Indicator Data'!U39)&lt;BW$4,0,10-(BW$3-LOG('Indicator Data'!U39))/(BW$3-BW$4)*10))),1)</f>
        <v>2.8</v>
      </c>
      <c r="BX39" s="246">
        <f>IF(BW39="x","x",'Indicator Data'!U39/HLOOKUP('Indicator Data'!$U$3,'Population Data'!$C$3:$M$194,ROW()-4,FALSE))</f>
        <v>4.3215554436003319E-5</v>
      </c>
      <c r="BY39" s="176">
        <f t="shared" si="80"/>
        <v>0</v>
      </c>
      <c r="BZ39" s="172">
        <f t="shared" si="45"/>
        <v>1.5</v>
      </c>
      <c r="CA39" s="174">
        <f t="shared" si="28"/>
        <v>1.6</v>
      </c>
      <c r="CB39" s="176">
        <f>IF('Indicator Data'!BN39="No data","x",ROUND(IF('Indicator Data'!BN39&gt;CB$3,0,IF('Indicator Data'!BN39&lt;CB$4,10,(CB$3-'Indicator Data'!BN39)/(CB$3-CB$4)*10)),1))</f>
        <v>0</v>
      </c>
      <c r="CC39" s="176">
        <f>IF('Indicator Data'!BO39="No data","x",ROUND(IF('Indicator Data'!BO39&gt;CC$3,0,IF('Indicator Data'!BO39&lt;CC$4,10,(CC$3-'Indicator Data'!BO39)/(CC$3-CC$4)*10)),1))</f>
        <v>0</v>
      </c>
      <c r="CD39" s="176" t="str">
        <f>IF('Indicator Data'!AA39="No data","x",ROUND(IF('Indicator Data'!AA39&gt;CD$3,0,IF('Indicator Data'!AA39&lt;CD$4,10,(CD$3-'Indicator Data'!AA39)/(CD$3-CD$4)*10)),1))</f>
        <v>x</v>
      </c>
      <c r="CE39" s="172">
        <f t="shared" si="81"/>
        <v>0</v>
      </c>
      <c r="CF39" s="176">
        <f>IF('Indicator Data'!V39="No data","x",ROUND(IF(LOG('Indicator Data'!V39)&gt;CF$3,10,IF(LOG('Indicator Data'!V39)&lt;CF$4,0,10-(CF$3-LOG('Indicator Data'!V39))/(CF$3-CF$4)*10)),1))</f>
        <v>4.7</v>
      </c>
      <c r="CG39" s="176">
        <f>IF('Indicator Data'!W39="No data","x",ROUND(IF('Indicator Data'!W39&gt;CG$3,10,IF('Indicator Data'!W39&lt;CG$4,0,10-(CG$3-'Indicator Data'!W39)/(CG$3-CG$4)*10)),1))</f>
        <v>0.5</v>
      </c>
      <c r="CH39" s="176">
        <f>IF('Indicator Data'!X39="No data","x",ROUND(IF('Indicator Data'!X39&gt;CH$3,10,IF('Indicator Data'!X39&lt;CH$4,0,10-(CH$3-'Indicator Data'!X39)/(CH$3-CH$4)*10)),1))</f>
        <v>8.8000000000000007</v>
      </c>
      <c r="CI39" s="176">
        <f>IF('Indicator Data'!Y39="No data","x",ROUND(IF('Indicator Data'!Y39&gt;CI$3,10,IF('Indicator Data'!Y39&lt;CI$4,0,10-(CI$3-'Indicator Data'!Y39)/(CI$3-CI$4)*10)),1))</f>
        <v>2.6</v>
      </c>
      <c r="CJ39" s="172">
        <f t="shared" si="46"/>
        <v>4.2</v>
      </c>
      <c r="CK39" s="174">
        <f t="shared" si="47"/>
        <v>2.8</v>
      </c>
      <c r="CL39" s="176">
        <f>IF('Indicator Data'!AD39="No data","x",ROUND(IF('Indicator Data'!AD39&gt;CL$3,10,IF('Indicator Data'!AD39&lt;CL$4,0,10-(CL$3-'Indicator Data'!AD39)/(CL$3-CL$4)*10)),1))</f>
        <v>0.8</v>
      </c>
      <c r="CM39" s="176">
        <f>IF('Indicator Data'!AE39="No data","x",ROUND(IF('Indicator Data'!AE39&gt;CM$3,10,IF('Indicator Data'!AE39&lt;CM$4,0,10-(CM$3-'Indicator Data'!AE39)/(CM$3-CM$4)*10)),1))</f>
        <v>0</v>
      </c>
      <c r="CN39" s="172">
        <f t="shared" si="48"/>
        <v>2.9</v>
      </c>
      <c r="CO39" s="176">
        <f>IF('Indicator Data'!Z39="No data","x",ROUND(IF('Indicator Data'!Z39&gt;CO$3,10,IF('Indicator Data'!Z39&lt;CO$4,0,10-(CO$3-'Indicator Data'!Z39)/(CO$3-CO$4)*10)),1))</f>
        <v>0</v>
      </c>
      <c r="CP39" s="172">
        <f t="shared" si="49"/>
        <v>0</v>
      </c>
      <c r="CQ39" s="246">
        <f>IF('Indicator Data'!AB39="No data","x",'Indicator Data'!AB39/HLOOKUP('Indicator Date'!$AB37,'Population Data'!$C$3:$M$194,ROW()-4,FALSE))</f>
        <v>7.2828577463244826E-5</v>
      </c>
      <c r="CR39" s="176">
        <f t="shared" si="82"/>
        <v>9.3000000000000007</v>
      </c>
      <c r="CS39" s="176">
        <f>IF('Indicator Data'!AC39="No data","x",ROUND(IF('Indicator Data'!AC39&gt;CS$3,0,IF('Indicator Data'!AC39&lt;CS$4,10,(CS$3-'Indicator Data'!AC39)/(CS$3-CS$4)*10)),1))</f>
        <v>0</v>
      </c>
      <c r="CT39" s="172">
        <f t="shared" si="50"/>
        <v>4.7</v>
      </c>
      <c r="CU39" s="174">
        <f t="shared" si="51"/>
        <v>2.5</v>
      </c>
      <c r="CV39" s="175">
        <f t="shared" si="83"/>
        <v>2.2999999999999998</v>
      </c>
      <c r="CW39" s="177">
        <f t="shared" si="84"/>
        <v>5.4</v>
      </c>
      <c r="CX39" s="175">
        <f>ROUND(IF('Indicator Data'!AF39=0,0,IF('Indicator Data'!AF39&gt;CX$3,10,IF('Indicator Data'!AF39&lt;CX$4,0,10-(CX$3-'Indicator Data'!AF39)/(CX$3-CX$4)*10))),1)</f>
        <v>0.2</v>
      </c>
      <c r="CY39" s="175">
        <f>(ROUND(IF('Indicator Data'!AG39=0,0,IF(LOG('Indicator Data'!AG39)&gt;CY$3,10,IF(LOG('Indicator Data'!AG39)&lt;CY$4,0,10-(CY$3-LOG('Indicator Data'!AG39))/(CY$3-CY$4)*10))),1))</f>
        <v>0</v>
      </c>
      <c r="CZ39" s="177">
        <f t="shared" si="52"/>
        <v>0.1</v>
      </c>
      <c r="DA39" s="11"/>
      <c r="DB39" s="22"/>
    </row>
    <row r="40" spans="1:106">
      <c r="A40" s="179" t="str">
        <f>'Indicator Data'!A40</f>
        <v>China</v>
      </c>
      <c r="B40" s="180" t="str">
        <f>'Indicator Data'!B40</f>
        <v>CHN</v>
      </c>
      <c r="C40" s="178">
        <f>ROUND(IF('Indicator Data'!C40=0,0.1,IF(LOG('Indicator Data'!C40)&gt;C$3,10,IF(LOG('Indicator Data'!C40)&lt;C$4,0,10-(C$3-LOG('Indicator Data'!C40))/(C$3-C$4)*10))),1)</f>
        <v>10</v>
      </c>
      <c r="D40" s="171">
        <f>ROUND(IF('Indicator Data'!D40=0,0.1,IF(LOG('Indicator Data'!D40)&gt;D$3,10,IF(LOG('Indicator Data'!D40)&lt;D$4,0,10-(D$3-LOG('Indicator Data'!D40))/(D$3-D$4)*10))),1)</f>
        <v>7</v>
      </c>
      <c r="E40" s="172">
        <f t="shared" si="53"/>
        <v>9</v>
      </c>
      <c r="F40" s="172">
        <f>(ROUND(IF('Indicator Data'!E40=0,0,IF(LOG('Indicator Data'!E40)&gt;F$3,10,IF(LOG('Indicator Data'!E40)&lt;F$4,0,10-(F$3-LOG('Indicator Data'!E40))/(F$3-F$4)*10))),1))</f>
        <v>10</v>
      </c>
      <c r="G40" s="172">
        <f>ROUND(IF('Indicator Data'!F40=0,0,IF(LOG('Indicator Data'!F40)&gt;G$3,10,IF(LOG('Indicator Data'!F40)&lt;G$4,0,10-(G$3-LOG('Indicator Data'!F40))/(G$3-G$4)*10))),1)</f>
        <v>10</v>
      </c>
      <c r="H40" s="171">
        <f>ROUND(IF('Indicator Data'!G40=0,0,IF(LOG('Indicator Data'!G40)&gt;H$3,10,IF(LOG('Indicator Data'!G40)&lt;H$4,0,10-(H$3-LOG('Indicator Data'!G40))/(H$3-H$4)*10))),1)</f>
        <v>10</v>
      </c>
      <c r="I40" s="171">
        <f>ROUND(IF('Indicator Data'!H40=0,0,IF(LOG('Indicator Data'!H40)&gt;I$3,10,IF(LOG('Indicator Data'!H40)&lt;I$4,0,10-(I$3-LOG('Indicator Data'!H40))/(I$3-I$4)*10))),1)</f>
        <v>10</v>
      </c>
      <c r="J40" s="171">
        <f t="shared" si="54"/>
        <v>10</v>
      </c>
      <c r="K40" s="171">
        <f>ROUND(IF('Indicator Data'!I40=0,0,IF(LOG('Indicator Data'!I40)&gt;K$3,10,IF(LOG('Indicator Data'!I40)&lt;K$4,0,10-(K$3-LOG('Indicator Data'!I40))/(K$3-K$4)*10))),1)</f>
        <v>10</v>
      </c>
      <c r="L40" s="172">
        <f>ROUND(IF('Indicator Data'!J40=0,0,IF(LOG('Indicator Data'!J40)&gt;L$3,10,IF(LOG('Indicator Data'!J40)&lt;L$4,0,10-(L$3-LOG('Indicator Data'!J40))/(L$3-L$4)*10))),1)</f>
        <v>10</v>
      </c>
      <c r="M40" s="173">
        <f>'Indicator Data'!C40/HLOOKUP('Indicator Data'!$C$3,'Population Data'!$C$3:$M$194,ROW()-4,FALSE)</f>
        <v>6.1078258110076184E-4</v>
      </c>
      <c r="N40" s="173">
        <f>'Indicator Data'!D40/HLOOKUP('Indicator Data'!$D$3,'Population Data'!$C$3:$M$194,ROW()-4,FALSE)</f>
        <v>2.8107911325980576E-6</v>
      </c>
      <c r="O40" s="245">
        <f>'Indicator Data'!E40/HLOOKUP('Indicator Data'!$E$3,'Population Data'!$C$3:$M$194,ROW()-4,FALSE)</f>
        <v>1.5178251510062125E-2</v>
      </c>
      <c r="P40" s="173">
        <f>'Indicator Data'!F40/HLOOKUP('Indicator Data'!$F$3,'Population Data'!$C$3:$M$194,ROW()-4,FALSE)</f>
        <v>8.2875115010482944E-6</v>
      </c>
      <c r="Q40" s="173">
        <f>'Indicator Data'!G40/HLOOKUP('Indicator Data'!$G$3,'Population Data'!$C$3:$M$194,ROW()-4,FALSE)</f>
        <v>2.0234046678362632E-2</v>
      </c>
      <c r="R40" s="173">
        <f>'Indicator Data'!H40/HLOOKUP('Indicator Data'!$H$3,'Population Data'!$C$3:$M$194,ROW()-4,FALSE)</f>
        <v>3.109429843799064E-4</v>
      </c>
      <c r="S40" s="173">
        <f>'Indicator Data'!I40/HLOOKUP('Indicator Data'!$I$3,'Population Data'!$C$3:$M$194,ROW()-4,FALSE)</f>
        <v>4.7707979418963875E-3</v>
      </c>
      <c r="T40" s="173">
        <f>'Indicator Data'!J40/HLOOKUP('Indicator Date'!$J38,'Population Data'!$C$3:$M$194,ROW()-4,FALSE)</f>
        <v>9.2439532263538845E-3</v>
      </c>
      <c r="U40" s="171">
        <f t="shared" si="55"/>
        <v>3.1</v>
      </c>
      <c r="V40" s="171">
        <f t="shared" si="56"/>
        <v>0</v>
      </c>
      <c r="W40" s="172">
        <f t="shared" si="57"/>
        <v>1.7</v>
      </c>
      <c r="X40" s="172">
        <f t="shared" si="33"/>
        <v>8.1999999999999993</v>
      </c>
      <c r="Y40" s="172">
        <f t="shared" si="34"/>
        <v>7</v>
      </c>
      <c r="Z40" s="171">
        <f t="shared" si="58"/>
        <v>2.2000000000000002</v>
      </c>
      <c r="AA40" s="171">
        <f t="shared" si="58"/>
        <v>0.2</v>
      </c>
      <c r="AB40" s="171">
        <f t="shared" si="59"/>
        <v>1.3</v>
      </c>
      <c r="AC40" s="172">
        <f t="shared" si="35"/>
        <v>7.2</v>
      </c>
      <c r="AD40" s="172">
        <f t="shared" si="36"/>
        <v>3.1</v>
      </c>
      <c r="AE40" s="171">
        <f>ROUND(IF('Indicator Data'!K40=0,0,IF('Indicator Data'!K40&gt;AE$3,10,IF('Indicator Data'!K40&lt;AE$4,0,10-(AE$3-'Indicator Data'!K40)/(AE$3-AE$4)*10))),1)</f>
        <v>10</v>
      </c>
      <c r="AF40" s="174">
        <f t="shared" si="60"/>
        <v>6.6</v>
      </c>
      <c r="AG40" s="174">
        <f t="shared" si="61"/>
        <v>3.5</v>
      </c>
      <c r="AH40" s="172">
        <f t="shared" si="62"/>
        <v>6.1</v>
      </c>
      <c r="AI40" s="172">
        <f t="shared" si="63"/>
        <v>5.0999999999999996</v>
      </c>
      <c r="AJ40" s="174">
        <f t="shared" si="64"/>
        <v>5.6</v>
      </c>
      <c r="AK40" s="172">
        <f t="shared" si="65"/>
        <v>8.1</v>
      </c>
      <c r="AL40" s="175">
        <f t="shared" si="66"/>
        <v>6.7</v>
      </c>
      <c r="AM40" s="175">
        <f t="shared" si="67"/>
        <v>9.3000000000000007</v>
      </c>
      <c r="AN40" s="175">
        <f t="shared" si="68"/>
        <v>9</v>
      </c>
      <c r="AO40" s="175">
        <f t="shared" si="69"/>
        <v>7.8</v>
      </c>
      <c r="AP40" s="175">
        <f t="shared" si="70"/>
        <v>9</v>
      </c>
      <c r="AQ40" s="174">
        <f t="shared" si="71"/>
        <v>9.1</v>
      </c>
      <c r="AR40" s="174">
        <f>IF('Indicator Data'!L40="No data","x",IF('Indicator Data'!BW40&lt;1000,"x",ROUND((IF('Indicator Data'!L40&gt;AR$3,10,IF('Indicator Data'!L40&lt;AR$4,0,10-(AR$3-'Indicator Data'!L40)/(AR$3-AR$4)*10))),1)))</f>
        <v>0</v>
      </c>
      <c r="AS40" s="175">
        <f t="shared" si="72"/>
        <v>4.5999999999999996</v>
      </c>
      <c r="AT40" s="176">
        <f>IF('Indicator Data'!M40="No data","x",ROUND(IF('Indicator Data'!M40=0,0,IF(LOG('Indicator Data'!M40)&gt;AT$3,10,IF(LOG('Indicator Data'!M40)&lt;AT$4,0,10-(AT$3-LOG('Indicator Data'!M40))/(AT$3-AT$4)*10))),1))</f>
        <v>9.6</v>
      </c>
      <c r="AU40" s="246">
        <f>IF(AT40="x","x",'Indicator Data'!M40/HLOOKUP('Indicator Data'!$M$3,'Population Data'!$C$3:$M$194,ROW()-4,FALSE))</f>
        <v>3.9848611779290437E-2</v>
      </c>
      <c r="AV40" s="176">
        <f t="shared" si="73"/>
        <v>0.4</v>
      </c>
      <c r="AW40" s="172">
        <f t="shared" si="37"/>
        <v>7.1</v>
      </c>
      <c r="AX40" s="176" t="str">
        <f>IF('Indicator Data'!N40="No data","x",ROUND(IF('Indicator Data'!N40=0,0,IF(LOG('Indicator Data'!N40)&gt;AX$3,10,IF(LOG('Indicator Data'!N40)&lt;AX$4,0,10-(AX$3-LOG('Indicator Data'!N40))/(AX$3-AX$4)*10))),1))</f>
        <v>x</v>
      </c>
      <c r="AY40" s="246" t="str">
        <f>IF(AX40="x","x",'Indicator Data'!N40/HLOOKUP('Indicator Data'!$N$3,'Population Data'!$C$3:$M$194,ROW()-4,FALSE))</f>
        <v>x</v>
      </c>
      <c r="AZ40" s="176" t="str">
        <f t="shared" si="74"/>
        <v>x</v>
      </c>
      <c r="BA40" s="172" t="str">
        <f t="shared" si="38"/>
        <v>x</v>
      </c>
      <c r="BB40" s="176" t="str">
        <f>IF('Indicator Data'!O40="No data","x",ROUND(IF('Indicator Data'!O40=0,0,IF(LOG('Indicator Data'!O40)&gt;BB$3,10,IF(LOG('Indicator Data'!O40)&lt;BB$4,0,10-(BB$3-LOG('Indicator Data'!O40))/(BB$3-BB$4)*10))),1))</f>
        <v>x</v>
      </c>
      <c r="BC40" s="246" t="str">
        <f>IF(BB40="x","x",'Indicator Data'!O40/HLOOKUP('Indicator Data'!$O$3,'Population Data'!$C$3:$M$194,ROW()-4,FALSE))</f>
        <v>x</v>
      </c>
      <c r="BD40" s="176" t="str">
        <f t="shared" si="75"/>
        <v>x</v>
      </c>
      <c r="BE40" s="172" t="str">
        <f t="shared" si="39"/>
        <v>x</v>
      </c>
      <c r="BF40" s="176" t="str">
        <f>IF('Indicator Data'!P40="No data","x",ROUND(IF('Indicator Data'!P40=0,0,IF(LOG('Indicator Data'!P40)&gt;BF$3,10,IF(LOG('Indicator Data'!P40)&lt;BF$4,0,10-(BF$3-LOG('Indicator Data'!P40))/(BF$3-BF$4)*10))),1))</f>
        <v>x</v>
      </c>
      <c r="BG40" s="246" t="str">
        <f>IF(BF40="x","x",'Indicator Data'!P40/HLOOKUP('Indicator Data'!$P$3,'Population Data'!$C$3:$M$194,ROW()-4,FALSE))</f>
        <v>x</v>
      </c>
      <c r="BH40" s="176" t="str">
        <f t="shared" si="40"/>
        <v>x</v>
      </c>
      <c r="BI40" s="172" t="str">
        <f t="shared" si="41"/>
        <v>x</v>
      </c>
      <c r="BJ40" s="174">
        <f t="shared" si="42"/>
        <v>7.1</v>
      </c>
      <c r="BK40" s="176">
        <f>ROUND(IF('Indicator Data'!Q40=0,0,IF(LOG('Indicator Data'!Q40)&gt;BK$3,10,IF(LOG('Indicator Data'!Q40)&lt;BK$4,0,10-(BK$3-LOG('Indicator Data'!Q40))/(BK$3-BK$4)*10))),1)</f>
        <v>0</v>
      </c>
      <c r="BL40" s="224">
        <f>IF(BK40="x","x",'Indicator Data'!Q40/HLOOKUP('Indicator Data'!$Q$3,'Population Data'!$C$3:$M$194,ROW()-4,FALSE))</f>
        <v>0</v>
      </c>
      <c r="BM40" s="176">
        <f t="shared" si="76"/>
        <v>0</v>
      </c>
      <c r="BN40" s="172">
        <f t="shared" si="77"/>
        <v>0</v>
      </c>
      <c r="BO40" s="176">
        <f>ROUND(IF('Indicator Data'!S40=0,0,IF(LOG('Indicator Data'!S40)&gt;BO$3,10,IF(LOG('Indicator Data'!S40)&lt;BO$4,0,10-(BO$3-LOG('Indicator Data'!S40))/(BO$3-BO$4)*10))),1)</f>
        <v>10</v>
      </c>
      <c r="BP40" s="246">
        <f>IF(BO40="x","x",'Indicator Data'!S40/HLOOKUP('Indicator Data'!$S$3,'Population Data'!$C$3:$M$194,ROW()-4,FALSE))</f>
        <v>0.13988219479400024</v>
      </c>
      <c r="BQ40" s="176">
        <f t="shared" si="78"/>
        <v>1.6</v>
      </c>
      <c r="BR40" s="172">
        <f t="shared" si="43"/>
        <v>7.9</v>
      </c>
      <c r="BS40" s="176">
        <f>ROUND(IF('Indicator Data'!T40=0,0,IF(LOG('Indicator Data'!T40)&gt;BS$3,10,IF(LOG('Indicator Data'!T40)&lt;BS$4,0,10-(BS$3-LOG('Indicator Data'!T40))/(BS$3-BS$4)*10))),1)</f>
        <v>10</v>
      </c>
      <c r="BT40" s="173">
        <f>IF('Indicator Data'!T40/HLOOKUP('Indicator Data'!$T$3,'Population Data'!$C$3:$M$194,ROW()-4,FALSE)&gt;1,1,'Indicator Data'!T40/HLOOKUP('Indicator Data'!$T$3,'Population Data'!$C$3:$M$194,ROW()-4,FALSE))</f>
        <v>0.580972286745706</v>
      </c>
      <c r="BU40" s="176">
        <f t="shared" si="79"/>
        <v>5.8</v>
      </c>
      <c r="BV40" s="172">
        <f t="shared" si="44"/>
        <v>8.6999999999999993</v>
      </c>
      <c r="BW40" s="176">
        <f>ROUND(IF('Indicator Data'!U40=0,0,IF(LOG('Indicator Data'!U40)&gt;BW$3,10,IF(LOG('Indicator Data'!U40)&lt;BW$4,0,10-(BW$3-LOG('Indicator Data'!U40))/(BW$3-BW$4)*10))),1)</f>
        <v>10</v>
      </c>
      <c r="BX40" s="246">
        <f>IF(BW40="x","x",'Indicator Data'!U40/HLOOKUP('Indicator Data'!$U$3,'Population Data'!$C$3:$M$194,ROW()-4,FALSE))</f>
        <v>0.2589108430888778</v>
      </c>
      <c r="BY40" s="176">
        <f t="shared" si="80"/>
        <v>2.6</v>
      </c>
      <c r="BZ40" s="172">
        <f t="shared" si="45"/>
        <v>8</v>
      </c>
      <c r="CA40" s="174">
        <f t="shared" si="28"/>
        <v>7.1</v>
      </c>
      <c r="CB40" s="176">
        <f>IF('Indicator Data'!BN40="No data","x",ROUND(IF('Indicator Data'!BN40&gt;CB$3,0,IF('Indicator Data'!BN40&lt;CB$4,10,(CB$3-'Indicator Data'!BN40)/(CB$3-CB$4)*10)),1))</f>
        <v>0.5</v>
      </c>
      <c r="CC40" s="176">
        <f>IF('Indicator Data'!BO40="No data","x",ROUND(IF('Indicator Data'!BO40&gt;CC$3,0,IF('Indicator Data'!BO40&lt;CC$4,10,(CC$3-'Indicator Data'!BO40)/(CC$3-CC$4)*10)),1))</f>
        <v>0.4</v>
      </c>
      <c r="CD40" s="176">
        <f>IF('Indicator Data'!AA40="No data","x",ROUND(IF('Indicator Data'!AA40&gt;CD$3,0,IF('Indicator Data'!AA40&lt;CD$4,10,(CD$3-'Indicator Data'!AA40)/(CD$3-CD$4)*10)),1))</f>
        <v>0.3</v>
      </c>
      <c r="CE40" s="172">
        <f t="shared" si="81"/>
        <v>0.4</v>
      </c>
      <c r="CF40" s="176">
        <f>IF('Indicator Data'!V40="No data","x",ROUND(IF(LOG('Indicator Data'!V40)&gt;CF$3,10,IF(LOG('Indicator Data'!V40)&lt;CF$4,0,10-(CF$3-LOG('Indicator Data'!V40))/(CF$3-CF$4)*10)),1))</f>
        <v>7.3</v>
      </c>
      <c r="CG40" s="176">
        <f>IF('Indicator Data'!W40="No data","x",ROUND(IF('Indicator Data'!W40&gt;CG$3,10,IF('Indicator Data'!W40&lt;CG$4,0,10-(CG$3-'Indicator Data'!W40)/(CG$3-CG$4)*10)),1))</f>
        <v>2.9</v>
      </c>
      <c r="CH40" s="176">
        <f>IF('Indicator Data'!X40="No data","x",ROUND(IF('Indicator Data'!X40&gt;CH$3,10,IF('Indicator Data'!X40&lt;CH$4,0,10-(CH$3-'Indicator Data'!X40)/(CH$3-CH$4)*10)),1))</f>
        <v>6.5</v>
      </c>
      <c r="CI40" s="176" t="str">
        <f>IF('Indicator Data'!Y40="No data","x",ROUND(IF('Indicator Data'!Y40&gt;CI$3,10,IF('Indicator Data'!Y40&lt;CI$4,0,10-(CI$3-'Indicator Data'!Y40)/(CI$3-CI$4)*10)),1))</f>
        <v>x</v>
      </c>
      <c r="CJ40" s="172">
        <f t="shared" si="46"/>
        <v>5.6</v>
      </c>
      <c r="CK40" s="174">
        <f t="shared" si="47"/>
        <v>3.9</v>
      </c>
      <c r="CL40" s="176">
        <f>IF('Indicator Data'!AD40="No data","x",ROUND(IF('Indicator Data'!AD40&gt;CL$3,10,IF('Indicator Data'!AD40&lt;CL$4,0,10-(CL$3-'Indicator Data'!AD40)/(CL$3-CL$4)*10)),1))</f>
        <v>2.9</v>
      </c>
      <c r="CM40" s="176">
        <f>IF('Indicator Data'!AE40="No data","x",ROUND(IF('Indicator Data'!AE40&gt;CM$3,10,IF('Indicator Data'!AE40&lt;CM$4,0,10-(CM$3-'Indicator Data'!AE40)/(CM$3-CM$4)*10)),1))</f>
        <v>0</v>
      </c>
      <c r="CN40" s="172">
        <f t="shared" si="48"/>
        <v>3.9</v>
      </c>
      <c r="CO40" s="176">
        <f>IF('Indicator Data'!Z40="No data","x",ROUND(IF('Indicator Data'!Z40&gt;CO$3,10,IF('Indicator Data'!Z40&lt;CO$4,0,10-(CO$3-'Indicator Data'!Z40)/(CO$3-CO$4)*10)),1))</f>
        <v>0</v>
      </c>
      <c r="CP40" s="172">
        <f t="shared" si="49"/>
        <v>0.3</v>
      </c>
      <c r="CQ40" s="246">
        <f>IF('Indicator Data'!AB40="No data","x",'Indicator Data'!AB40/HLOOKUP('Indicator Date'!$AB38,'Population Data'!$C$3:$M$194,ROW()-4,FALSE))</f>
        <v>7.5801893723047894E-4</v>
      </c>
      <c r="CR40" s="176">
        <f t="shared" si="82"/>
        <v>2.4</v>
      </c>
      <c r="CS40" s="176">
        <f>IF('Indicator Data'!AC40="No data","x",ROUND(IF('Indicator Data'!AC40&gt;CS$3,0,IF('Indicator Data'!AC40&lt;CS$4,10,(CS$3-'Indicator Data'!AC40)/(CS$3-CS$4)*10)),1))</f>
        <v>2</v>
      </c>
      <c r="CT40" s="172">
        <f t="shared" si="50"/>
        <v>2.2000000000000002</v>
      </c>
      <c r="CU40" s="174">
        <f t="shared" si="51"/>
        <v>2.1</v>
      </c>
      <c r="CV40" s="175">
        <f t="shared" si="83"/>
        <v>5.4</v>
      </c>
      <c r="CW40" s="177">
        <f t="shared" si="84"/>
        <v>7.8</v>
      </c>
      <c r="CX40" s="175">
        <f>ROUND(IF('Indicator Data'!AF40=0,0,IF('Indicator Data'!AF40&gt;CX$3,10,IF('Indicator Data'!AF40&lt;CX$4,0,10-(CX$3-'Indicator Data'!AF40)/(CX$3-CX$4)*10))),1)</f>
        <v>1.8</v>
      </c>
      <c r="CY40" s="175">
        <f>(ROUND(IF('Indicator Data'!AG40=0,0,IF(LOG('Indicator Data'!AG40)&gt;CY$3,10,IF(LOG('Indicator Data'!AG40)&lt;CY$4,0,10-(CY$3-LOG('Indicator Data'!AG40))/(CY$3-CY$4)*10))),1))</f>
        <v>0</v>
      </c>
      <c r="CZ40" s="177">
        <f t="shared" si="52"/>
        <v>0.9</v>
      </c>
      <c r="DA40" s="11"/>
      <c r="DB40" s="22"/>
    </row>
    <row r="41" spans="1:106">
      <c r="A41" s="179" t="str">
        <f>'Indicator Data'!A41</f>
        <v>Colombia</v>
      </c>
      <c r="B41" s="180" t="str">
        <f>'Indicator Data'!B41</f>
        <v>COL</v>
      </c>
      <c r="C41" s="178">
        <f>ROUND(IF('Indicator Data'!C41=0,0.1,IF(LOG('Indicator Data'!C41)&gt;C$3,10,IF(LOG('Indicator Data'!C41)&lt;C$4,0,10-(C$3-LOG('Indicator Data'!C41))/(C$3-C$4)*10))),1)</f>
        <v>9.4</v>
      </c>
      <c r="D41" s="171">
        <f>ROUND(IF('Indicator Data'!D41=0,0.1,IF(LOG('Indicator Data'!D41)&gt;D$3,10,IF(LOG('Indicator Data'!D41)&lt;D$4,0,10-(D$3-LOG('Indicator Data'!D41))/(D$3-D$4)*10))),1)</f>
        <v>9.6</v>
      </c>
      <c r="E41" s="172">
        <f t="shared" si="53"/>
        <v>9.5</v>
      </c>
      <c r="F41" s="172">
        <f>(ROUND(IF('Indicator Data'!E41=0,0,IF(LOG('Indicator Data'!E41)&gt;F$3,10,IF(LOG('Indicator Data'!E41)&lt;F$4,0,10-(F$3-LOG('Indicator Data'!E41))/(F$3-F$4)*10))),1))</f>
        <v>7.5</v>
      </c>
      <c r="G41" s="172">
        <f>ROUND(IF('Indicator Data'!F41=0,0,IF(LOG('Indicator Data'!F41)&gt;G$3,10,IF(LOG('Indicator Data'!F41)&lt;G$4,0,10-(G$3-LOG('Indicator Data'!F41))/(G$3-G$4)*10))),1)</f>
        <v>8.6</v>
      </c>
      <c r="H41" s="171">
        <f>ROUND(IF('Indicator Data'!G41=0,0,IF(LOG('Indicator Data'!G41)&gt;H$3,10,IF(LOG('Indicator Data'!G41)&lt;H$4,0,10-(H$3-LOG('Indicator Data'!G41))/(H$3-H$4)*10))),1)</f>
        <v>6.4</v>
      </c>
      <c r="I41" s="171">
        <f>ROUND(IF('Indicator Data'!H41=0,0,IF(LOG('Indicator Data'!H41)&gt;I$3,10,IF(LOG('Indicator Data'!H41)&lt;I$4,0,10-(I$3-LOG('Indicator Data'!H41))/(I$3-I$4)*10))),1)</f>
        <v>6.6</v>
      </c>
      <c r="J41" s="171">
        <f t="shared" si="54"/>
        <v>6.5</v>
      </c>
      <c r="K41" s="171">
        <f>ROUND(IF('Indicator Data'!I41=0,0,IF(LOG('Indicator Data'!I41)&gt;K$3,10,IF(LOG('Indicator Data'!I41)&lt;K$4,0,10-(K$3-LOG('Indicator Data'!I41))/(K$3-K$4)*10))),1)</f>
        <v>7.4</v>
      </c>
      <c r="L41" s="172">
        <f>ROUND(IF('Indicator Data'!J41=0,0,IF(LOG('Indicator Data'!J41)&gt;L$3,10,IF(LOG('Indicator Data'!J41)&lt;L$4,0,10-(L$3-LOG('Indicator Data'!J41))/(L$3-L$4)*10))),1)</f>
        <v>6.1</v>
      </c>
      <c r="M41" s="173">
        <f>'Indicator Data'!C41/HLOOKUP('Indicator Data'!$C$3,'Population Data'!$C$3:$M$194,ROW()-4,FALSE)</f>
        <v>1.9527520683492376E-3</v>
      </c>
      <c r="N41" s="173">
        <f>'Indicator Data'!D41/HLOOKUP('Indicator Data'!$D$3,'Population Data'!$C$3:$M$194,ROW()-4,FALSE)</f>
        <v>7.7037797888697629E-4</v>
      </c>
      <c r="O41" s="245">
        <f>'Indicator Data'!E41/HLOOKUP('Indicator Data'!$E$3,'Population Data'!$C$3:$M$194,ROW()-4,FALSE)</f>
        <v>5.02559558060796E-3</v>
      </c>
      <c r="P41" s="173">
        <f>'Indicator Data'!F41/HLOOKUP('Indicator Data'!$F$3,'Population Data'!$C$3:$M$194,ROW()-4,FALSE)</f>
        <v>1.4618315964681163E-5</v>
      </c>
      <c r="Q41" s="173">
        <f>'Indicator Data'!G41/HLOOKUP('Indicator Data'!$G$3,'Population Data'!$C$3:$M$194,ROW()-4,FALSE)</f>
        <v>6.4978157014835127E-4</v>
      </c>
      <c r="R41" s="173">
        <f>'Indicator Data'!H41/HLOOKUP('Indicator Data'!$H$3,'Population Data'!$C$3:$M$194,ROW()-4,FALSE)</f>
        <v>2.6323028776672514E-5</v>
      </c>
      <c r="S41" s="173">
        <f>'Indicator Data'!I41/HLOOKUP('Indicator Data'!$I$3,'Population Data'!$C$3:$M$194,ROW()-4,FALSE)</f>
        <v>6.2567866992901174E-4</v>
      </c>
      <c r="T41" s="173">
        <f>'Indicator Data'!J41/HLOOKUP('Indicator Date'!$J39,'Population Data'!$C$3:$M$194,ROW()-4,FALSE)</f>
        <v>5.4587324640358301E-5</v>
      </c>
      <c r="U41" s="171">
        <f t="shared" si="55"/>
        <v>9.8000000000000007</v>
      </c>
      <c r="V41" s="171">
        <f t="shared" si="56"/>
        <v>3.9</v>
      </c>
      <c r="W41" s="172">
        <f t="shared" si="57"/>
        <v>8</v>
      </c>
      <c r="X41" s="172">
        <f t="shared" si="33"/>
        <v>6.4</v>
      </c>
      <c r="Y41" s="172">
        <f t="shared" si="34"/>
        <v>7.6</v>
      </c>
      <c r="Z41" s="171">
        <f t="shared" si="58"/>
        <v>0.1</v>
      </c>
      <c r="AA41" s="171">
        <f t="shared" si="58"/>
        <v>0</v>
      </c>
      <c r="AB41" s="171">
        <f t="shared" si="59"/>
        <v>0.1</v>
      </c>
      <c r="AC41" s="172">
        <f t="shared" si="35"/>
        <v>4.7</v>
      </c>
      <c r="AD41" s="172">
        <f t="shared" si="36"/>
        <v>0</v>
      </c>
      <c r="AE41" s="171">
        <f>ROUND(IF('Indicator Data'!K41=0,0,IF('Indicator Data'!K41&gt;AE$3,10,IF('Indicator Data'!K41&lt;AE$4,0,10-(AE$3-'Indicator Data'!K41)/(AE$3-AE$4)*10))),1)</f>
        <v>1.9</v>
      </c>
      <c r="AF41" s="174">
        <f t="shared" si="60"/>
        <v>9.6</v>
      </c>
      <c r="AG41" s="174">
        <f t="shared" si="61"/>
        <v>6.8</v>
      </c>
      <c r="AH41" s="172">
        <f t="shared" si="62"/>
        <v>3.3</v>
      </c>
      <c r="AI41" s="172">
        <f t="shared" si="63"/>
        <v>3.3</v>
      </c>
      <c r="AJ41" s="174">
        <f t="shared" si="64"/>
        <v>3.3</v>
      </c>
      <c r="AK41" s="172">
        <f t="shared" si="65"/>
        <v>3.6</v>
      </c>
      <c r="AL41" s="175">
        <f t="shared" si="66"/>
        <v>8.9</v>
      </c>
      <c r="AM41" s="175">
        <f t="shared" si="67"/>
        <v>7</v>
      </c>
      <c r="AN41" s="175">
        <f t="shared" si="68"/>
        <v>8.1</v>
      </c>
      <c r="AO41" s="175">
        <f t="shared" si="69"/>
        <v>4</v>
      </c>
      <c r="AP41" s="175">
        <f t="shared" si="70"/>
        <v>6.2</v>
      </c>
      <c r="AQ41" s="174">
        <f t="shared" si="71"/>
        <v>2.8</v>
      </c>
      <c r="AR41" s="174">
        <f>IF('Indicator Data'!L41="No data","x",IF('Indicator Data'!BW41&lt;1000,"x",ROUND((IF('Indicator Data'!L41&gt;AR$3,10,IF('Indicator Data'!L41&lt;AR$4,0,10-(AR$3-'Indicator Data'!L41)/(AR$3-AR$4)*10))),1)))</f>
        <v>0.8</v>
      </c>
      <c r="AS41" s="175">
        <f t="shared" si="72"/>
        <v>1.8</v>
      </c>
      <c r="AT41" s="176" t="str">
        <f>IF('Indicator Data'!M41="No data","x",ROUND(IF('Indicator Data'!M41=0,0,IF(LOG('Indicator Data'!M41)&gt;AT$3,10,IF(LOG('Indicator Data'!M41)&lt;AT$4,0,10-(AT$3-LOG('Indicator Data'!M41))/(AT$3-AT$4)*10))),1))</f>
        <v>x</v>
      </c>
      <c r="AU41" s="246" t="str">
        <f>IF(AT41="x","x",'Indicator Data'!M41/HLOOKUP('Indicator Data'!$M$3,'Population Data'!$C$3:$M$194,ROW()-4,FALSE))</f>
        <v>x</v>
      </c>
      <c r="AV41" s="176" t="str">
        <f t="shared" si="73"/>
        <v>x</v>
      </c>
      <c r="AW41" s="172" t="str">
        <f t="shared" si="37"/>
        <v>x</v>
      </c>
      <c r="AX41" s="176" t="str">
        <f>IF('Indicator Data'!N41="No data","x",ROUND(IF('Indicator Data'!N41=0,0,IF(LOG('Indicator Data'!N41)&gt;AX$3,10,IF(LOG('Indicator Data'!N41)&lt;AX$4,0,10-(AX$3-LOG('Indicator Data'!N41))/(AX$3-AX$4)*10))),1))</f>
        <v>x</v>
      </c>
      <c r="AY41" s="246" t="str">
        <f>IF(AX41="x","x",'Indicator Data'!N41/HLOOKUP('Indicator Data'!$N$3,'Population Data'!$C$3:$M$194,ROW()-4,FALSE))</f>
        <v>x</v>
      </c>
      <c r="AZ41" s="176" t="str">
        <f t="shared" si="74"/>
        <v>x</v>
      </c>
      <c r="BA41" s="172" t="str">
        <f t="shared" si="38"/>
        <v>x</v>
      </c>
      <c r="BB41" s="176" t="str">
        <f>IF('Indicator Data'!O41="No data","x",ROUND(IF('Indicator Data'!O41=0,0,IF(LOG('Indicator Data'!O41)&gt;BB$3,10,IF(LOG('Indicator Data'!O41)&lt;BB$4,0,10-(BB$3-LOG('Indicator Data'!O41))/(BB$3-BB$4)*10))),1))</f>
        <v>x</v>
      </c>
      <c r="BC41" s="246" t="str">
        <f>IF(BB41="x","x",'Indicator Data'!O41/HLOOKUP('Indicator Data'!$O$3,'Population Data'!$C$3:$M$194,ROW()-4,FALSE))</f>
        <v>x</v>
      </c>
      <c r="BD41" s="176" t="str">
        <f t="shared" si="75"/>
        <v>x</v>
      </c>
      <c r="BE41" s="172" t="str">
        <f t="shared" si="39"/>
        <v>x</v>
      </c>
      <c r="BF41" s="176" t="str">
        <f>IF('Indicator Data'!P41="No data","x",ROUND(IF('Indicator Data'!P41=0,0,IF(LOG('Indicator Data'!P41)&gt;BF$3,10,IF(LOG('Indicator Data'!P41)&lt;BF$4,0,10-(BF$3-LOG('Indicator Data'!P41))/(BF$3-BF$4)*10))),1))</f>
        <v>x</v>
      </c>
      <c r="BG41" s="246" t="str">
        <f>IF(BF41="x","x",'Indicator Data'!P41/HLOOKUP('Indicator Data'!$P$3,'Population Data'!$C$3:$M$194,ROW()-4,FALSE))</f>
        <v>x</v>
      </c>
      <c r="BH41" s="176" t="str">
        <f t="shared" si="40"/>
        <v>x</v>
      </c>
      <c r="BI41" s="172" t="str">
        <f t="shared" si="41"/>
        <v>x</v>
      </c>
      <c r="BJ41" s="174" t="str">
        <f t="shared" si="42"/>
        <v>x</v>
      </c>
      <c r="BK41" s="176">
        <f>ROUND(IF('Indicator Data'!Q41=0,0,IF(LOG('Indicator Data'!Q41)&gt;BK$3,10,IF(LOG('Indicator Data'!Q41)&lt;BK$4,0,10-(BK$3-LOG('Indicator Data'!Q41))/(BK$3-BK$4)*10))),1)</f>
        <v>8.6999999999999993</v>
      </c>
      <c r="BL41" s="224">
        <f>IF(BK41="x","x",'Indicator Data'!Q41/HLOOKUP('Indicator Data'!$Q$3,'Population Data'!$C$3:$M$194,ROW()-4,FALSE))</f>
        <v>0.22139999305321698</v>
      </c>
      <c r="BM41" s="176">
        <f t="shared" si="76"/>
        <v>2.2000000000000002</v>
      </c>
      <c r="BN41" s="172">
        <f t="shared" si="77"/>
        <v>6.5</v>
      </c>
      <c r="BO41" s="176">
        <f>ROUND(IF('Indicator Data'!S41=0,0,IF(LOG('Indicator Data'!S41)&gt;BO$3,10,IF(LOG('Indicator Data'!S41)&lt;BO$4,0,10-(BO$3-LOG('Indicator Data'!S41))/(BO$3-BO$4)*10))),1)</f>
        <v>9.3000000000000007</v>
      </c>
      <c r="BP41" s="246">
        <f>IF(BO41="x","x",'Indicator Data'!S41/HLOOKUP('Indicator Data'!$S$3,'Population Data'!$C$3:$M$194,ROW()-4,FALSE))</f>
        <v>0.5940395531789423</v>
      </c>
      <c r="BQ41" s="176">
        <f t="shared" si="78"/>
        <v>6.6</v>
      </c>
      <c r="BR41" s="172">
        <f t="shared" si="43"/>
        <v>8.3000000000000007</v>
      </c>
      <c r="BS41" s="176">
        <f>ROUND(IF('Indicator Data'!T41=0,0,IF(LOG('Indicator Data'!T41)&gt;BS$3,10,IF(LOG('Indicator Data'!T41)&lt;BS$4,0,10-(BS$3-LOG('Indicator Data'!T41))/(BS$3-BS$4)*10))),1)</f>
        <v>9.3000000000000007</v>
      </c>
      <c r="BT41" s="173">
        <f>IF('Indicator Data'!T41/HLOOKUP('Indicator Data'!$T$3,'Population Data'!$C$3:$M$194,ROW()-4,FALSE)&gt;1,1,'Indicator Data'!T41/HLOOKUP('Indicator Data'!$T$3,'Population Data'!$C$3:$M$194,ROW()-4,FALSE))</f>
        <v>0.61353892091851758</v>
      </c>
      <c r="BU41" s="176">
        <f t="shared" si="79"/>
        <v>6.1</v>
      </c>
      <c r="BV41" s="172">
        <f t="shared" si="44"/>
        <v>8.1</v>
      </c>
      <c r="BW41" s="176">
        <f>ROUND(IF('Indicator Data'!U41=0,0,IF(LOG('Indicator Data'!U41)&gt;BW$3,10,IF(LOG('Indicator Data'!U41)&lt;BW$4,0,10-(BW$3-LOG('Indicator Data'!U41))/(BW$3-BW$4)*10))),1)</f>
        <v>9.4</v>
      </c>
      <c r="BX41" s="246">
        <f>IF(BW41="x","x",'Indicator Data'!U41/HLOOKUP('Indicator Data'!$U$3,'Population Data'!$C$3:$M$194,ROW()-4,FALSE))</f>
        <v>0.69661980925234313</v>
      </c>
      <c r="BY41" s="176">
        <f t="shared" si="80"/>
        <v>7</v>
      </c>
      <c r="BZ41" s="172">
        <f t="shared" si="45"/>
        <v>8.5</v>
      </c>
      <c r="CA41" s="174">
        <f t="shared" si="28"/>
        <v>7.9</v>
      </c>
      <c r="CB41" s="176">
        <f>IF('Indicator Data'!BN41="No data","x",ROUND(IF('Indicator Data'!BN41&gt;CB$3,0,IF('Indicator Data'!BN41&lt;CB$4,10,(CB$3-'Indicator Data'!BN41)/(CB$3-CB$4)*10)),1))</f>
        <v>0.6</v>
      </c>
      <c r="CC41" s="176">
        <f>IF('Indicator Data'!BO41="No data","x",ROUND(IF('Indicator Data'!BO41&gt;CC$3,0,IF('Indicator Data'!BO41&lt;CC$4,10,(CC$3-'Indicator Data'!BO41)/(CC$3-CC$4)*10)),1))</f>
        <v>0.4</v>
      </c>
      <c r="CD41" s="176">
        <f>IF('Indicator Data'!AA41="No data","x",ROUND(IF('Indicator Data'!AA41&gt;CD$3,0,IF('Indicator Data'!AA41&lt;CD$4,10,(CD$3-'Indicator Data'!AA41)/(CD$3-CD$4)*10)),1))</f>
        <v>3</v>
      </c>
      <c r="CE41" s="172">
        <f t="shared" si="81"/>
        <v>1.3</v>
      </c>
      <c r="CF41" s="176">
        <f>IF('Indicator Data'!V41="No data","x",ROUND(IF(LOG('Indicator Data'!V41)&gt;CF$3,10,IF(LOG('Indicator Data'!V41)&lt;CF$4,0,10-(CF$3-LOG('Indicator Data'!V41))/(CF$3-CF$4)*10)),1))</f>
        <v>5.6</v>
      </c>
      <c r="CG41" s="176">
        <f>IF('Indicator Data'!W41="No data","x",ROUND(IF('Indicator Data'!W41&gt;CG$3,10,IF('Indicator Data'!W41&lt;CG$4,0,10-(CG$3-'Indicator Data'!W41)/(CG$3-CG$4)*10)),1))</f>
        <v>1.6</v>
      </c>
      <c r="CH41" s="176">
        <f>IF('Indicator Data'!X41="No data","x",ROUND(IF('Indicator Data'!X41&gt;CH$3,10,IF('Indicator Data'!X41&lt;CH$4,0,10-(CH$3-'Indicator Data'!X41)/(CH$3-CH$4)*10)),1))</f>
        <v>8.1999999999999993</v>
      </c>
      <c r="CI41" s="176">
        <f>IF('Indicator Data'!Y41="No data","x",ROUND(IF('Indicator Data'!Y41&gt;CI$3,10,IF('Indicator Data'!Y41&lt;CI$4,0,10-(CI$3-'Indicator Data'!Y41)/(CI$3-CI$4)*10)),1))</f>
        <v>3.8</v>
      </c>
      <c r="CJ41" s="172">
        <f t="shared" si="46"/>
        <v>4.8</v>
      </c>
      <c r="CK41" s="174">
        <f t="shared" si="47"/>
        <v>3.6</v>
      </c>
      <c r="CL41" s="176">
        <f>IF('Indicator Data'!AD41="No data","x",ROUND(IF('Indicator Data'!AD41&gt;CL$3,10,IF('Indicator Data'!AD41&lt;CL$4,0,10-(CL$3-'Indicator Data'!AD41)/(CL$3-CL$4)*10)),1))</f>
        <v>1.1000000000000001</v>
      </c>
      <c r="CM41" s="176">
        <f>IF('Indicator Data'!AE41="No data","x",ROUND(IF('Indicator Data'!AE41&gt;CM$3,10,IF('Indicator Data'!AE41&lt;CM$4,0,10-(CM$3-'Indicator Data'!AE41)/(CM$3-CM$4)*10)),1))</f>
        <v>1.1000000000000001</v>
      </c>
      <c r="CN41" s="172">
        <f t="shared" si="48"/>
        <v>3.6</v>
      </c>
      <c r="CO41" s="176">
        <f>IF('Indicator Data'!Z41="No data","x",ROUND(IF('Indicator Data'!Z41&gt;CO$3,10,IF('Indicator Data'!Z41&lt;CO$4,0,10-(CO$3-'Indicator Data'!Z41)/(CO$3-CO$4)*10)),1))</f>
        <v>0.8</v>
      </c>
      <c r="CP41" s="172">
        <f t="shared" si="49"/>
        <v>1.2</v>
      </c>
      <c r="CQ41" s="246">
        <f>IF('Indicator Data'!AB41="No data","x",'Indicator Data'!AB41/HLOOKUP('Indicator Date'!$AB39,'Population Data'!$C$3:$M$194,ROW()-4,FALSE))</f>
        <v>5.7004327032261586E-4</v>
      </c>
      <c r="CR41" s="176">
        <f t="shared" si="82"/>
        <v>4.3</v>
      </c>
      <c r="CS41" s="176">
        <f>IF('Indicator Data'!AC41="No data","x",ROUND(IF('Indicator Data'!AC41&gt;CS$3,0,IF('Indicator Data'!AC41&lt;CS$4,10,(CS$3-'Indicator Data'!AC41)/(CS$3-CS$4)*10)),1))</f>
        <v>2</v>
      </c>
      <c r="CT41" s="172">
        <f t="shared" si="50"/>
        <v>3.2</v>
      </c>
      <c r="CU41" s="174">
        <f t="shared" si="51"/>
        <v>2.7</v>
      </c>
      <c r="CV41" s="175">
        <f t="shared" si="83"/>
        <v>5.2</v>
      </c>
      <c r="CW41" s="177">
        <f t="shared" si="84"/>
        <v>6.4</v>
      </c>
      <c r="CX41" s="175">
        <f>ROUND(IF('Indicator Data'!AF41=0,0,IF('Indicator Data'!AF41&gt;CX$3,10,IF('Indicator Data'!AF41&lt;CX$4,0,10-(CX$3-'Indicator Data'!AF41)/(CX$3-CX$4)*10))),1)</f>
        <v>9.9</v>
      </c>
      <c r="CY41" s="175">
        <f>(ROUND(IF('Indicator Data'!AG41=0,0,IF(LOG('Indicator Data'!AG41)&gt;CY$3,10,IF(LOG('Indicator Data'!AG41)&lt;CY$4,0,10-(CY$3-LOG('Indicator Data'!AG41))/(CY$3-CY$4)*10))),1))</f>
        <v>7.5</v>
      </c>
      <c r="CZ41" s="177">
        <f t="shared" si="52"/>
        <v>9</v>
      </c>
      <c r="DA41" s="11"/>
      <c r="DB41" s="22"/>
    </row>
    <row r="42" spans="1:106">
      <c r="A42" s="179" t="str">
        <f>'Indicator Data'!A42</f>
        <v>Comoros</v>
      </c>
      <c r="B42" s="180" t="str">
        <f>'Indicator Data'!B42</f>
        <v>COM</v>
      </c>
      <c r="C42" s="178">
        <f>ROUND(IF('Indicator Data'!C42=0,0.1,IF(LOG('Indicator Data'!C42)&gt;C$3,10,IF(LOG('Indicator Data'!C42)&lt;C$4,0,10-(C$3-LOG('Indicator Data'!C42))/(C$3-C$4)*10))),1)</f>
        <v>0.1</v>
      </c>
      <c r="D42" s="171">
        <f>ROUND(IF('Indicator Data'!D42=0,0.1,IF(LOG('Indicator Data'!D42)&gt;D$3,10,IF(LOG('Indicator Data'!D42)&lt;D$4,0,10-(D$3-LOG('Indicator Data'!D42))/(D$3-D$4)*10))),1)</f>
        <v>0.1</v>
      </c>
      <c r="E42" s="172">
        <f t="shared" si="53"/>
        <v>0.1</v>
      </c>
      <c r="F42" s="172">
        <f>(ROUND(IF('Indicator Data'!E42=0,0,IF(LOG('Indicator Data'!E42)&gt;F$3,10,IF(LOG('Indicator Data'!E42)&lt;F$4,0,10-(F$3-LOG('Indicator Data'!E42))/(F$3-F$4)*10))),1))</f>
        <v>0</v>
      </c>
      <c r="G42" s="172">
        <f>ROUND(IF('Indicator Data'!F42=0,0,IF(LOG('Indicator Data'!F42)&gt;G$3,10,IF(LOG('Indicator Data'!F42)&lt;G$4,0,10-(G$3-LOG('Indicator Data'!F42))/(G$3-G$4)*10))),1)</f>
        <v>0.6</v>
      </c>
      <c r="H42" s="171">
        <f>ROUND(IF('Indicator Data'!G42=0,0,IF(LOG('Indicator Data'!G42)&gt;H$3,10,IF(LOG('Indicator Data'!G42)&lt;H$4,0,10-(H$3-LOG('Indicator Data'!G42))/(H$3-H$4)*10))),1)</f>
        <v>4.4000000000000004</v>
      </c>
      <c r="I42" s="171">
        <f>ROUND(IF('Indicator Data'!H42=0,0,IF(LOG('Indicator Data'!H42)&gt;I$3,10,IF(LOG('Indicator Data'!H42)&lt;I$4,0,10-(I$3-LOG('Indicator Data'!H42))/(I$3-I$4)*10))),1)</f>
        <v>0</v>
      </c>
      <c r="J42" s="171">
        <f t="shared" si="54"/>
        <v>2.5</v>
      </c>
      <c r="K42" s="171">
        <f>ROUND(IF('Indicator Data'!I42=0,0,IF(LOG('Indicator Data'!I42)&gt;K$3,10,IF(LOG('Indicator Data'!I42)&lt;K$4,0,10-(K$3-LOG('Indicator Data'!I42))/(K$3-K$4)*10))),1)</f>
        <v>2.2999999999999998</v>
      </c>
      <c r="L42" s="172">
        <f>ROUND(IF('Indicator Data'!J42=0,0,IF(LOG('Indicator Data'!J42)&gt;L$3,10,IF(LOG('Indicator Data'!J42)&lt;L$4,0,10-(L$3-LOG('Indicator Data'!J42))/(L$3-L$4)*10))),1)</f>
        <v>0</v>
      </c>
      <c r="M42" s="173">
        <f>'Indicator Data'!C42/HLOOKUP('Indicator Data'!$C$3,'Population Data'!$C$3:$M$194,ROW()-4,FALSE)</f>
        <v>0</v>
      </c>
      <c r="N42" s="173">
        <f>'Indicator Data'!D42/HLOOKUP('Indicator Data'!$D$3,'Population Data'!$C$3:$M$194,ROW()-4,FALSE)</f>
        <v>0</v>
      </c>
      <c r="O42" s="245">
        <f>'Indicator Data'!E42/HLOOKUP('Indicator Data'!$E$3,'Population Data'!$C$3:$M$194,ROW()-4,FALSE)</f>
        <v>0</v>
      </c>
      <c r="P42" s="173">
        <f>'Indicator Data'!F42/HLOOKUP('Indicator Data'!$F$3,'Population Data'!$C$3:$M$194,ROW()-4,FALSE)</f>
        <v>2.8261740754163674E-7</v>
      </c>
      <c r="Q42" s="173">
        <f>'Indicator Data'!G42/HLOOKUP('Indicator Data'!$G$3,'Population Data'!$C$3:$M$194,ROW()-4,FALSE)</f>
        <v>4.9362102770964637E-3</v>
      </c>
      <c r="R42" s="173">
        <f>'Indicator Data'!H42/HLOOKUP('Indicator Data'!$H$3,'Population Data'!$C$3:$M$194,ROW()-4,FALSE)</f>
        <v>0</v>
      </c>
      <c r="S42" s="173">
        <f>'Indicator Data'!I42/HLOOKUP('Indicator Data'!$I$3,'Population Data'!$C$3:$M$194,ROW()-4,FALSE)</f>
        <v>2.3322944518529984E-4</v>
      </c>
      <c r="T42" s="173">
        <f>'Indicator Data'!J42/HLOOKUP('Indicator Date'!$J40,'Population Data'!$C$3:$M$194,ROW()-4,FALSE)</f>
        <v>0</v>
      </c>
      <c r="U42" s="171">
        <f t="shared" si="55"/>
        <v>0</v>
      </c>
      <c r="V42" s="171">
        <f t="shared" si="56"/>
        <v>0</v>
      </c>
      <c r="W42" s="172">
        <f t="shared" si="57"/>
        <v>0</v>
      </c>
      <c r="X42" s="172">
        <f t="shared" si="33"/>
        <v>0</v>
      </c>
      <c r="Y42" s="172">
        <f t="shared" si="34"/>
        <v>3.2</v>
      </c>
      <c r="Z42" s="171">
        <f t="shared" si="58"/>
        <v>0.5</v>
      </c>
      <c r="AA42" s="171">
        <f t="shared" si="58"/>
        <v>0</v>
      </c>
      <c r="AB42" s="171">
        <f t="shared" si="59"/>
        <v>0.3</v>
      </c>
      <c r="AC42" s="172">
        <f t="shared" si="35"/>
        <v>3.4</v>
      </c>
      <c r="AD42" s="172">
        <f t="shared" si="36"/>
        <v>0</v>
      </c>
      <c r="AE42" s="171">
        <f>ROUND(IF('Indicator Data'!K42=0,0,IF('Indicator Data'!K42&gt;AE$3,10,IF('Indicator Data'!K42&lt;AE$4,0,10-(AE$3-'Indicator Data'!K42)/(AE$3-AE$4)*10))),1)</f>
        <v>0</v>
      </c>
      <c r="AF42" s="174">
        <f t="shared" si="60"/>
        <v>0.1</v>
      </c>
      <c r="AG42" s="174">
        <f t="shared" si="61"/>
        <v>0.1</v>
      </c>
      <c r="AH42" s="172">
        <f t="shared" si="62"/>
        <v>2.5</v>
      </c>
      <c r="AI42" s="172">
        <f t="shared" si="63"/>
        <v>0</v>
      </c>
      <c r="AJ42" s="174">
        <f t="shared" si="64"/>
        <v>1.3</v>
      </c>
      <c r="AK42" s="172">
        <f t="shared" si="65"/>
        <v>0</v>
      </c>
      <c r="AL42" s="175">
        <f t="shared" si="66"/>
        <v>0.1</v>
      </c>
      <c r="AM42" s="175">
        <f t="shared" si="67"/>
        <v>0</v>
      </c>
      <c r="AN42" s="175">
        <f t="shared" si="68"/>
        <v>2</v>
      </c>
      <c r="AO42" s="175">
        <f t="shared" si="69"/>
        <v>1.5</v>
      </c>
      <c r="AP42" s="175">
        <f t="shared" si="70"/>
        <v>2.9</v>
      </c>
      <c r="AQ42" s="174">
        <f t="shared" si="71"/>
        <v>0</v>
      </c>
      <c r="AR42" s="174">
        <f>IF('Indicator Data'!L42="No data","x",IF('Indicator Data'!BW42&lt;1000,"x",ROUND((IF('Indicator Data'!L42&gt;AR$3,10,IF('Indicator Data'!L42&lt;AR$4,0,10-(AR$3-'Indicator Data'!L42)/(AR$3-AR$4)*10))),1)))</f>
        <v>0</v>
      </c>
      <c r="AS42" s="175">
        <f t="shared" si="72"/>
        <v>0</v>
      </c>
      <c r="AT42" s="176">
        <f>IF('Indicator Data'!M42="No data","x",ROUND(IF('Indicator Data'!M42=0,0,IF(LOG('Indicator Data'!M42)&gt;AT$3,10,IF(LOG('Indicator Data'!M42)&lt;AT$4,0,10-(AT$3-LOG('Indicator Data'!M42))/(AT$3-AT$4)*10))),1))</f>
        <v>5.7</v>
      </c>
      <c r="AU42" s="246">
        <f>IF(AT42="x","x",'Indicator Data'!M42/HLOOKUP('Indicator Data'!$M$3,'Population Data'!$C$3:$M$194,ROW()-4,FALSE))</f>
        <v>0.10866835741017791</v>
      </c>
      <c r="AV42" s="176">
        <f t="shared" si="73"/>
        <v>1.2</v>
      </c>
      <c r="AW42" s="172">
        <f t="shared" si="37"/>
        <v>3.8</v>
      </c>
      <c r="AX42" s="176">
        <f>IF('Indicator Data'!N42="No data","x",ROUND(IF('Indicator Data'!N42=0,0,IF(LOG('Indicator Data'!N42)&gt;AX$3,10,IF(LOG('Indicator Data'!N42)&lt;AX$4,0,10-(AX$3-LOG('Indicator Data'!N42))/(AX$3-AX$4)*10))),1))</f>
        <v>0</v>
      </c>
      <c r="AY42" s="246">
        <f>IF(AX42="x","x",'Indicator Data'!N42/HLOOKUP('Indicator Data'!$N$3,'Population Data'!$C$3:$M$194,ROW()-4,FALSE))</f>
        <v>0</v>
      </c>
      <c r="AZ42" s="176">
        <f t="shared" si="74"/>
        <v>0</v>
      </c>
      <c r="BA42" s="172">
        <f t="shared" si="38"/>
        <v>0</v>
      </c>
      <c r="BB42" s="176">
        <f>IF('Indicator Data'!O42="No data","x",ROUND(IF('Indicator Data'!O42=0,0,IF(LOG('Indicator Data'!O42)&gt;BB$3,10,IF(LOG('Indicator Data'!O42)&lt;BB$4,0,10-(BB$3-LOG('Indicator Data'!O42))/(BB$3-BB$4)*10))),1))</f>
        <v>0</v>
      </c>
      <c r="BC42" s="246">
        <f>IF(BB42="x","x",'Indicator Data'!O42/HLOOKUP('Indicator Data'!$O$3,'Population Data'!$C$3:$M$194,ROW()-4,FALSE))</f>
        <v>0</v>
      </c>
      <c r="BD42" s="176">
        <f t="shared" si="75"/>
        <v>0</v>
      </c>
      <c r="BE42" s="172">
        <f t="shared" si="39"/>
        <v>0</v>
      </c>
      <c r="BF42" s="176">
        <f>IF('Indicator Data'!P42="No data","x",ROUND(IF('Indicator Data'!P42=0,0,IF(LOG('Indicator Data'!P42)&gt;BF$3,10,IF(LOG('Indicator Data'!P42)&lt;BF$4,0,10-(BF$3-LOG('Indicator Data'!P42))/(BF$3-BF$4)*10))),1))</f>
        <v>0.7</v>
      </c>
      <c r="BG42" s="246">
        <f>IF(BF42="x","x",'Indicator Data'!P42/HLOOKUP('Indicator Data'!$P$3,'Population Data'!$C$3:$M$194,ROW()-4,FALSE))</f>
        <v>2.9530910083021656E-5</v>
      </c>
      <c r="BH42" s="176">
        <f t="shared" si="40"/>
        <v>0.9</v>
      </c>
      <c r="BI42" s="172">
        <f t="shared" si="41"/>
        <v>0.8</v>
      </c>
      <c r="BJ42" s="174">
        <f t="shared" si="42"/>
        <v>1.3</v>
      </c>
      <c r="BK42" s="176">
        <f>ROUND(IF('Indicator Data'!Q42=0,0,IF(LOG('Indicator Data'!Q42)&gt;BK$3,10,IF(LOG('Indicator Data'!Q42)&lt;BK$4,0,10-(BK$3-LOG('Indicator Data'!Q42))/(BK$3-BK$4)*10))),1)</f>
        <v>7.1</v>
      </c>
      <c r="BL42" s="224">
        <f>IF(BK42="x","x",'Indicator Data'!Q42/HLOOKUP('Indicator Data'!$Q$3,'Population Data'!$C$3:$M$194,ROW()-4,FALSE))</f>
        <v>1</v>
      </c>
      <c r="BM42" s="176">
        <f t="shared" si="76"/>
        <v>10</v>
      </c>
      <c r="BN42" s="172">
        <f t="shared" si="77"/>
        <v>9</v>
      </c>
      <c r="BO42" s="176">
        <f>ROUND(IF('Indicator Data'!S42=0,0,IF(LOG('Indicator Data'!S42)&gt;BO$3,10,IF(LOG('Indicator Data'!S42)&lt;BO$4,0,10-(BO$3-LOG('Indicator Data'!S42))/(BO$3-BO$4)*10))),1)</f>
        <v>6.8</v>
      </c>
      <c r="BP42" s="246">
        <f>IF(BO42="x","x",'Indicator Data'!S42/HLOOKUP('Indicator Data'!$S$3,'Population Data'!$C$3:$M$194,ROW()-4,FALSE))</f>
        <v>0.69545048778013929</v>
      </c>
      <c r="BQ42" s="176">
        <f t="shared" si="78"/>
        <v>7.7</v>
      </c>
      <c r="BR42" s="172">
        <f t="shared" si="43"/>
        <v>7.3</v>
      </c>
      <c r="BS42" s="176">
        <f>ROUND(IF('Indicator Data'!T42=0,0,IF(LOG('Indicator Data'!T42)&gt;BS$3,10,IF(LOG('Indicator Data'!T42)&lt;BS$4,0,10-(BS$3-LOG('Indicator Data'!T42))/(BS$3-BS$4)*10))),1)</f>
        <v>6.8</v>
      </c>
      <c r="BT42" s="173">
        <f>IF('Indicator Data'!T42/HLOOKUP('Indicator Data'!$T$3,'Population Data'!$C$3:$M$194,ROW()-4,FALSE)&gt;1,1,'Indicator Data'!T42/HLOOKUP('Indicator Data'!$T$3,'Population Data'!$C$3:$M$194,ROW()-4,FALSE))</f>
        <v>0.69480668888110242</v>
      </c>
      <c r="BU42" s="176">
        <f t="shared" si="79"/>
        <v>6.9</v>
      </c>
      <c r="BV42" s="172">
        <f t="shared" si="44"/>
        <v>6.9</v>
      </c>
      <c r="BW42" s="176">
        <f>ROUND(IF('Indicator Data'!U42=0,0,IF(LOG('Indicator Data'!U42)&gt;BW$3,10,IF(LOG('Indicator Data'!U42)&lt;BW$4,0,10-(BW$3-LOG('Indicator Data'!U42))/(BW$3-BW$4)*10))),1)</f>
        <v>6.9</v>
      </c>
      <c r="BX42" s="246">
        <f>IF(BW42="x","x",'Indicator Data'!U42/HLOOKUP('Indicator Data'!$U$3,'Population Data'!$C$3:$M$194,ROW()-4,FALSE))</f>
        <v>0.83991962346877147</v>
      </c>
      <c r="BY42" s="176">
        <f t="shared" si="80"/>
        <v>8.4</v>
      </c>
      <c r="BZ42" s="172">
        <f t="shared" si="45"/>
        <v>7.7</v>
      </c>
      <c r="CA42" s="174">
        <f t="shared" si="28"/>
        <v>7.8</v>
      </c>
      <c r="CB42" s="176">
        <f>IF('Indicator Data'!BN42="No data","x",ROUND(IF('Indicator Data'!BN42&gt;CB$3,0,IF('Indicator Data'!BN42&lt;CB$4,10,(CB$3-'Indicator Data'!BN42)/(CB$3-CB$4)*10)),1))</f>
        <v>7.1</v>
      </c>
      <c r="CC42" s="176">
        <f>IF('Indicator Data'!BO42="No data","x",ROUND(IF('Indicator Data'!BO42&gt;CC$3,0,IF('Indicator Data'!BO42&lt;CC$4,10,(CC$3-'Indicator Data'!BO42)/(CC$3-CC$4)*10)),1))</f>
        <v>3.3</v>
      </c>
      <c r="CD42" s="176" t="str">
        <f>IF('Indicator Data'!AA42="No data","x",ROUND(IF('Indicator Data'!AA42&gt;CD$3,0,IF('Indicator Data'!AA42&lt;CD$4,10,(CD$3-'Indicator Data'!AA42)/(CD$3-CD$4)*10)),1))</f>
        <v>x</v>
      </c>
      <c r="CE42" s="172">
        <f t="shared" si="81"/>
        <v>5.2</v>
      </c>
      <c r="CF42" s="176">
        <f>IF('Indicator Data'!V42="No data","x",ROUND(IF(LOG('Indicator Data'!V42)&gt;CF$3,10,IF(LOG('Indicator Data'!V42)&lt;CF$4,0,10-(CF$3-LOG('Indicator Data'!V42))/(CF$3-CF$4)*10)),1))</f>
        <v>8.8000000000000007</v>
      </c>
      <c r="CG42" s="176">
        <f>IF('Indicator Data'!W42="No data","x",ROUND(IF('Indicator Data'!W42&gt;CG$3,10,IF('Indicator Data'!W42&lt;CG$4,0,10-(CG$3-'Indicator Data'!W42)/(CG$3-CG$4)*10)),1))</f>
        <v>5.4</v>
      </c>
      <c r="CH42" s="176">
        <f>IF('Indicator Data'!X42="No data","x",ROUND(IF('Indicator Data'!X42&gt;CH$3,10,IF('Indicator Data'!X42&lt;CH$4,0,10-(CH$3-'Indicator Data'!X42)/(CH$3-CH$4)*10)),1))</f>
        <v>3</v>
      </c>
      <c r="CI42" s="176">
        <f>IF('Indicator Data'!Y42="No data","x",ROUND(IF('Indicator Data'!Y42&gt;CI$3,10,IF('Indicator Data'!Y42&lt;CI$4,0,10-(CI$3-'Indicator Data'!Y42)/(CI$3-CI$4)*10)),1))</f>
        <v>8.4</v>
      </c>
      <c r="CJ42" s="172">
        <f t="shared" si="46"/>
        <v>6.4</v>
      </c>
      <c r="CK42" s="174">
        <f t="shared" si="47"/>
        <v>6</v>
      </c>
      <c r="CL42" s="176">
        <f>IF('Indicator Data'!AD42="No data","x",ROUND(IF('Indicator Data'!AD42&gt;CL$3,10,IF('Indicator Data'!AD42&lt;CL$4,0,10-(CL$3-'Indicator Data'!AD42)/(CL$3-CL$4)*10)),1))</f>
        <v>5.4</v>
      </c>
      <c r="CM42" s="176">
        <f>IF('Indicator Data'!AE42="No data","x",ROUND(IF('Indicator Data'!AE42&gt;CM$3,10,IF('Indicator Data'!AE42&lt;CM$4,0,10-(CM$3-'Indicator Data'!AE42)/(CM$3-CM$4)*10)),1))</f>
        <v>5.5</v>
      </c>
      <c r="CN42" s="172">
        <f t="shared" si="48"/>
        <v>6.1</v>
      </c>
      <c r="CO42" s="176">
        <f>IF('Indicator Data'!Z42="No data","x",ROUND(IF('Indicator Data'!Z42&gt;CO$3,10,IF('Indicator Data'!Z42&lt;CO$4,0,10-(CO$3-'Indicator Data'!Z42)/(CO$3-CO$4)*10)),1))</f>
        <v>0.2</v>
      </c>
      <c r="CP42" s="172">
        <f t="shared" si="49"/>
        <v>3.5</v>
      </c>
      <c r="CQ42" s="246">
        <f>IF('Indicator Data'!AB42="No data","x",'Indicator Data'!AB42/HLOOKUP('Indicator Date'!$AB40,'Population Data'!$C$3:$M$194,ROW()-4,FALSE))</f>
        <v>2.8884127384253424E-5</v>
      </c>
      <c r="CR42" s="176">
        <f t="shared" si="82"/>
        <v>9.6999999999999993</v>
      </c>
      <c r="CS42" s="176">
        <f>IF('Indicator Data'!AC42="No data","x",ROUND(IF('Indicator Data'!AC42&gt;CS$3,0,IF('Indicator Data'!AC42&lt;CS$4,10,(CS$3-'Indicator Data'!AC42)/(CS$3-CS$4)*10)),1))</f>
        <v>6</v>
      </c>
      <c r="CT42" s="172">
        <f t="shared" si="50"/>
        <v>7.9</v>
      </c>
      <c r="CU42" s="174">
        <f t="shared" si="51"/>
        <v>5.8</v>
      </c>
      <c r="CV42" s="175">
        <f t="shared" si="83"/>
        <v>5.7</v>
      </c>
      <c r="CW42" s="177">
        <f t="shared" si="84"/>
        <v>2</v>
      </c>
      <c r="CX42" s="175">
        <f>ROUND(IF('Indicator Data'!AF42=0,0,IF('Indicator Data'!AF42&gt;CX$3,10,IF('Indicator Data'!AF42&lt;CX$4,0,10-(CX$3-'Indicator Data'!AF42)/(CX$3-CX$4)*10))),1)</f>
        <v>0.2</v>
      </c>
      <c r="CY42" s="175">
        <f>(ROUND(IF('Indicator Data'!AG42=0,0,IF(LOG('Indicator Data'!AG42)&gt;CY$3,10,IF(LOG('Indicator Data'!AG42)&lt;CY$4,0,10-(CY$3-LOG('Indicator Data'!AG42))/(CY$3-CY$4)*10))),1))</f>
        <v>0</v>
      </c>
      <c r="CZ42" s="177">
        <f t="shared" si="52"/>
        <v>0.1</v>
      </c>
      <c r="DA42" s="11"/>
      <c r="DB42" s="22"/>
    </row>
    <row r="43" spans="1:106">
      <c r="A43" s="179" t="str">
        <f>'Indicator Data'!A43</f>
        <v>Congo</v>
      </c>
      <c r="B43" s="180" t="str">
        <f>'Indicator Data'!B43</f>
        <v>COG</v>
      </c>
      <c r="C43" s="178">
        <f>ROUND(IF('Indicator Data'!C43=0,0.1,IF(LOG('Indicator Data'!C43)&gt;C$3,10,IF(LOG('Indicator Data'!C43)&lt;C$4,0,10-(C$3-LOG('Indicator Data'!C43))/(C$3-C$4)*10))),1)</f>
        <v>0.1</v>
      </c>
      <c r="D43" s="171">
        <f>ROUND(IF('Indicator Data'!D43=0,0.1,IF(LOG('Indicator Data'!D43)&gt;D$3,10,IF(LOG('Indicator Data'!D43)&lt;D$4,0,10-(D$3-LOG('Indicator Data'!D43))/(D$3-D$4)*10))),1)</f>
        <v>0.1</v>
      </c>
      <c r="E43" s="172">
        <f t="shared" si="53"/>
        <v>0.1</v>
      </c>
      <c r="F43" s="172">
        <f>(ROUND(IF('Indicator Data'!E43=0,0,IF(LOG('Indicator Data'!E43)&gt;F$3,10,IF(LOG('Indicator Data'!E43)&lt;F$4,0,10-(F$3-LOG('Indicator Data'!E43))/(F$3-F$4)*10))),1))</f>
        <v>6.6</v>
      </c>
      <c r="G43" s="172">
        <f>ROUND(IF('Indicator Data'!F43=0,0,IF(LOG('Indicator Data'!F43)&gt;G$3,10,IF(LOG('Indicator Data'!F43)&lt;G$4,0,10-(G$3-LOG('Indicator Data'!F43))/(G$3-G$4)*10))),1)</f>
        <v>0</v>
      </c>
      <c r="H43" s="171">
        <f>ROUND(IF('Indicator Data'!G43=0,0,IF(LOG('Indicator Data'!G43)&gt;H$3,10,IF(LOG('Indicator Data'!G43)&lt;H$4,0,10-(H$3-LOG('Indicator Data'!G43))/(H$3-H$4)*10))),1)</f>
        <v>0</v>
      </c>
      <c r="I43" s="171">
        <f>ROUND(IF('Indicator Data'!H43=0,0,IF(LOG('Indicator Data'!H43)&gt;I$3,10,IF(LOG('Indicator Data'!H43)&lt;I$4,0,10-(I$3-LOG('Indicator Data'!H43))/(I$3-I$4)*10))),1)</f>
        <v>0</v>
      </c>
      <c r="J43" s="171">
        <f t="shared" si="54"/>
        <v>0</v>
      </c>
      <c r="K43" s="171">
        <f>ROUND(IF('Indicator Data'!I43=0,0,IF(LOG('Indicator Data'!I43)&gt;K$3,10,IF(LOG('Indicator Data'!I43)&lt;K$4,0,10-(K$3-LOG('Indicator Data'!I43))/(K$3-K$4)*10))),1)</f>
        <v>2.6</v>
      </c>
      <c r="L43" s="172">
        <f>ROUND(IF('Indicator Data'!J43=0,0,IF(LOG('Indicator Data'!J43)&gt;L$3,10,IF(LOG('Indicator Data'!J43)&lt;L$4,0,10-(L$3-LOG('Indicator Data'!J43))/(L$3-L$4)*10))),1)</f>
        <v>0</v>
      </c>
      <c r="M43" s="173">
        <f>'Indicator Data'!C43/HLOOKUP('Indicator Data'!$C$3,'Population Data'!$C$3:$M$194,ROW()-4,FALSE)</f>
        <v>0</v>
      </c>
      <c r="N43" s="173">
        <f>'Indicator Data'!D43/HLOOKUP('Indicator Data'!$D$3,'Population Data'!$C$3:$M$194,ROW()-4,FALSE)</f>
        <v>0</v>
      </c>
      <c r="O43" s="245">
        <f>'Indicator Data'!E43/HLOOKUP('Indicator Data'!$E$3,'Population Data'!$C$3:$M$194,ROW()-4,FALSE)</f>
        <v>1.6625217509738093E-2</v>
      </c>
      <c r="P43" s="173">
        <f>'Indicator Data'!F43/HLOOKUP('Indicator Data'!$F$3,'Population Data'!$C$3:$M$194,ROW()-4,FALSE)</f>
        <v>0</v>
      </c>
      <c r="Q43" s="173">
        <f>'Indicator Data'!G43/HLOOKUP('Indicator Data'!$G$3,'Population Data'!$C$3:$M$194,ROW()-4,FALSE)</f>
        <v>0</v>
      </c>
      <c r="R43" s="173">
        <f>'Indicator Data'!H43/HLOOKUP('Indicator Data'!$H$3,'Population Data'!$C$3:$M$194,ROW()-4,FALSE)</f>
        <v>0</v>
      </c>
      <c r="S43" s="173">
        <f>'Indicator Data'!I43/HLOOKUP('Indicator Data'!$I$3,'Population Data'!$C$3:$M$194,ROW()-4,FALSE)</f>
        <v>4.4553664857616097E-5</v>
      </c>
      <c r="T43" s="173">
        <f>'Indicator Data'!J43/HLOOKUP('Indicator Date'!$J41,'Population Data'!$C$3:$M$194,ROW()-4,FALSE)</f>
        <v>0</v>
      </c>
      <c r="U43" s="171">
        <f t="shared" si="55"/>
        <v>0</v>
      </c>
      <c r="V43" s="171">
        <f t="shared" si="56"/>
        <v>0</v>
      </c>
      <c r="W43" s="172">
        <f t="shared" si="57"/>
        <v>0</v>
      </c>
      <c r="X43" s="172">
        <f t="shared" si="33"/>
        <v>8.3000000000000007</v>
      </c>
      <c r="Y43" s="172">
        <f t="shared" si="34"/>
        <v>0</v>
      </c>
      <c r="Z43" s="171">
        <f t="shared" si="58"/>
        <v>0</v>
      </c>
      <c r="AA43" s="171">
        <f t="shared" si="58"/>
        <v>0</v>
      </c>
      <c r="AB43" s="171">
        <f t="shared" si="59"/>
        <v>0</v>
      </c>
      <c r="AC43" s="172">
        <f t="shared" si="35"/>
        <v>1.4</v>
      </c>
      <c r="AD43" s="172">
        <f t="shared" si="36"/>
        <v>0</v>
      </c>
      <c r="AE43" s="171">
        <f>ROUND(IF('Indicator Data'!K43=0,0,IF('Indicator Data'!K43&gt;AE$3,10,IF('Indicator Data'!K43&lt;AE$4,0,10-(AE$3-'Indicator Data'!K43)/(AE$3-AE$4)*10))),1)</f>
        <v>0</v>
      </c>
      <c r="AF43" s="174">
        <f t="shared" si="60"/>
        <v>0.1</v>
      </c>
      <c r="AG43" s="174">
        <f t="shared" si="61"/>
        <v>0.1</v>
      </c>
      <c r="AH43" s="172">
        <f t="shared" si="62"/>
        <v>0</v>
      </c>
      <c r="AI43" s="172">
        <f t="shared" si="63"/>
        <v>0</v>
      </c>
      <c r="AJ43" s="174">
        <f t="shared" si="64"/>
        <v>0</v>
      </c>
      <c r="AK43" s="172">
        <f t="shared" si="65"/>
        <v>0</v>
      </c>
      <c r="AL43" s="175">
        <f t="shared" si="66"/>
        <v>0.1</v>
      </c>
      <c r="AM43" s="175">
        <f t="shared" si="67"/>
        <v>7.6</v>
      </c>
      <c r="AN43" s="175">
        <f t="shared" si="68"/>
        <v>0</v>
      </c>
      <c r="AO43" s="175">
        <f t="shared" si="69"/>
        <v>0</v>
      </c>
      <c r="AP43" s="175">
        <f t="shared" si="70"/>
        <v>2</v>
      </c>
      <c r="AQ43" s="174">
        <f t="shared" si="71"/>
        <v>0</v>
      </c>
      <c r="AR43" s="174">
        <f>IF('Indicator Data'!L43="No data","x",IF('Indicator Data'!BW43&lt;1000,"x",ROUND((IF('Indicator Data'!L43&gt;AR$3,10,IF('Indicator Data'!L43&lt;AR$4,0,10-(AR$3-'Indicator Data'!L43)/(AR$3-AR$4)*10))),1)))</f>
        <v>1.7</v>
      </c>
      <c r="AS43" s="175">
        <f t="shared" si="72"/>
        <v>0.9</v>
      </c>
      <c r="AT43" s="176">
        <f>IF('Indicator Data'!M43="No data","x",ROUND(IF('Indicator Data'!M43=0,0,IF(LOG('Indicator Data'!M43)&gt;AT$3,10,IF(LOG('Indicator Data'!M43)&lt;AT$4,0,10-(AT$3-LOG('Indicator Data'!M43))/(AT$3-AT$4)*10))),1))</f>
        <v>7.9</v>
      </c>
      <c r="AU43" s="246">
        <f>IF(AT43="x","x",'Indicator Data'!M43/HLOOKUP('Indicator Data'!$M$3,'Population Data'!$C$3:$M$194,ROW()-4,FALSE))</f>
        <v>0.53936581959174623</v>
      </c>
      <c r="AV43" s="176">
        <f t="shared" si="73"/>
        <v>6</v>
      </c>
      <c r="AW43" s="172">
        <f t="shared" si="37"/>
        <v>7.1</v>
      </c>
      <c r="AX43" s="176">
        <f>IF('Indicator Data'!N43="No data","x",ROUND(IF('Indicator Data'!N43=0,0,IF(LOG('Indicator Data'!N43)&gt;AX$3,10,IF(LOG('Indicator Data'!N43)&lt;AX$4,0,10-(AX$3-LOG('Indicator Data'!N43))/(AX$3-AX$4)*10))),1))</f>
        <v>7.8</v>
      </c>
      <c r="AY43" s="246">
        <f>IF(AX43="x","x",'Indicator Data'!N43/HLOOKUP('Indicator Data'!$N$3,'Population Data'!$C$3:$M$194,ROW()-4,FALSE))</f>
        <v>8.1488844348702266E-2</v>
      </c>
      <c r="AZ43" s="176">
        <f t="shared" si="74"/>
        <v>10</v>
      </c>
      <c r="BA43" s="172">
        <f t="shared" si="38"/>
        <v>9.1999999999999993</v>
      </c>
      <c r="BB43" s="176">
        <f>IF('Indicator Data'!O43="No data","x",ROUND(IF('Indicator Data'!O43=0,0,IF(LOG('Indicator Data'!O43)&gt;BB$3,10,IF(LOG('Indicator Data'!O43)&lt;BB$4,0,10-(BB$3-LOG('Indicator Data'!O43))/(BB$3-BB$4)*10))),1))</f>
        <v>4.3</v>
      </c>
      <c r="BC43" s="246">
        <f>IF(BB43="x","x",'Indicator Data'!O43/HLOOKUP('Indicator Data'!$O$3,'Population Data'!$C$3:$M$194,ROW()-4,FALSE))</f>
        <v>6.4096205370618893E-4</v>
      </c>
      <c r="BD43" s="176">
        <f t="shared" si="75"/>
        <v>0.1</v>
      </c>
      <c r="BE43" s="172">
        <f t="shared" si="39"/>
        <v>2.5</v>
      </c>
      <c r="BF43" s="176">
        <f>IF('Indicator Data'!P43="No data","x",ROUND(IF('Indicator Data'!P43=0,0,IF(LOG('Indicator Data'!P43)&gt;BF$3,10,IF(LOG('Indicator Data'!P43)&lt;BF$4,0,10-(BF$3-LOG('Indicator Data'!P43))/(BF$3-BF$4)*10))),1))</f>
        <v>7.3</v>
      </c>
      <c r="BG43" s="246">
        <f>IF(BF43="x","x",'Indicator Data'!P43/HLOOKUP('Indicator Data'!$P$3,'Population Data'!$C$3:$M$194,ROW()-4,FALSE))</f>
        <v>3.7121279134214355E-2</v>
      </c>
      <c r="BH43" s="176">
        <f t="shared" si="40"/>
        <v>7.1</v>
      </c>
      <c r="BI43" s="172">
        <f t="shared" si="41"/>
        <v>7.2</v>
      </c>
      <c r="BJ43" s="174">
        <f t="shared" si="42"/>
        <v>7.1</v>
      </c>
      <c r="BK43" s="176">
        <f>ROUND(IF('Indicator Data'!Q43=0,0,IF(LOG('Indicator Data'!Q43)&gt;BK$3,10,IF(LOG('Indicator Data'!Q43)&lt;BK$4,0,10-(BK$3-LOG('Indicator Data'!Q43))/(BK$3-BK$4)*10))),1)</f>
        <v>8.3000000000000007</v>
      </c>
      <c r="BL43" s="224">
        <f>IF(BK43="x","x",'Indicator Data'!Q43/HLOOKUP('Indicator Data'!$Q$3,'Population Data'!$C$3:$M$194,ROW()-4,FALSE))</f>
        <v>1</v>
      </c>
      <c r="BM43" s="176">
        <f t="shared" si="76"/>
        <v>10</v>
      </c>
      <c r="BN43" s="172">
        <f t="shared" si="77"/>
        <v>9.3000000000000007</v>
      </c>
      <c r="BO43" s="176">
        <f>ROUND(IF('Indicator Data'!S43=0,0,IF(LOG('Indicator Data'!S43)&gt;BO$3,10,IF(LOG('Indicator Data'!S43)&lt;BO$4,0,10-(BO$3-LOG('Indicator Data'!S43))/(BO$3-BO$4)*10))),1)</f>
        <v>8.1999999999999993</v>
      </c>
      <c r="BP43" s="246">
        <f>IF(BO43="x","x",'Indicator Data'!S43/HLOOKUP('Indicator Data'!$S$3,'Population Data'!$C$3:$M$194,ROW()-4,FALSE))</f>
        <v>0.8688556801869407</v>
      </c>
      <c r="BQ43" s="176">
        <f t="shared" si="78"/>
        <v>9.6999999999999993</v>
      </c>
      <c r="BR43" s="172">
        <f t="shared" si="43"/>
        <v>9.1</v>
      </c>
      <c r="BS43" s="176">
        <f>ROUND(IF('Indicator Data'!T43=0,0,IF(LOG('Indicator Data'!T43)&gt;BS$3,10,IF(LOG('Indicator Data'!T43)&lt;BS$4,0,10-(BS$3-LOG('Indicator Data'!T43))/(BS$3-BS$4)*10))),1)</f>
        <v>8.3000000000000007</v>
      </c>
      <c r="BT43" s="173">
        <f>IF('Indicator Data'!T43/HLOOKUP('Indicator Data'!$T$3,'Population Data'!$C$3:$M$194,ROW()-4,FALSE)&gt;1,1,'Indicator Data'!T43/HLOOKUP('Indicator Data'!$T$3,'Population Data'!$C$3:$M$194,ROW()-4,FALSE))</f>
        <v>0.98735961353808155</v>
      </c>
      <c r="BU43" s="176">
        <f t="shared" si="79"/>
        <v>9.9</v>
      </c>
      <c r="BV43" s="172">
        <f t="shared" si="44"/>
        <v>9.3000000000000007</v>
      </c>
      <c r="BW43" s="176">
        <f>ROUND(IF('Indicator Data'!U43=0,0,IF(LOG('Indicator Data'!U43)&gt;BW$3,10,IF(LOG('Indicator Data'!U43)&lt;BW$4,0,10-(BW$3-LOG('Indicator Data'!U43))/(BW$3-BW$4)*10))),1)</f>
        <v>8.3000000000000007</v>
      </c>
      <c r="BX43" s="246">
        <f>IF(BW43="x","x",'Indicator Data'!U43/HLOOKUP('Indicator Data'!$U$3,'Population Data'!$C$3:$M$194,ROW()-4,FALSE))</f>
        <v>0.98659254440833832</v>
      </c>
      <c r="BY43" s="176">
        <f t="shared" si="80"/>
        <v>9.9</v>
      </c>
      <c r="BZ43" s="172">
        <f t="shared" si="45"/>
        <v>9.3000000000000007</v>
      </c>
      <c r="CA43" s="174">
        <f t="shared" si="28"/>
        <v>9.3000000000000007</v>
      </c>
      <c r="CB43" s="176">
        <f>IF('Indicator Data'!BN43="No data","x",ROUND(IF('Indicator Data'!BN43&gt;CB$3,0,IF('Indicator Data'!BN43&lt;CB$4,10,(CB$3-'Indicator Data'!BN43)/(CB$3-CB$4)*10)),1))</f>
        <v>8.8000000000000007</v>
      </c>
      <c r="CC43" s="176">
        <f>IF('Indicator Data'!BO43="No data","x",ROUND(IF('Indicator Data'!BO43&gt;CC$3,0,IF('Indicator Data'!BO43&lt;CC$4,10,(CC$3-'Indicator Data'!BO43)/(CC$3-CC$4)*10)),1))</f>
        <v>4.3</v>
      </c>
      <c r="CD43" s="176">
        <f>IF('Indicator Data'!AA43="No data","x",ROUND(IF('Indicator Data'!AA43&gt;CD$3,0,IF('Indicator Data'!AA43&lt;CD$4,10,(CD$3-'Indicator Data'!AA43)/(CD$3-CD$4)*10)),1))</f>
        <v>5.2</v>
      </c>
      <c r="CE43" s="172">
        <f t="shared" si="81"/>
        <v>6.1</v>
      </c>
      <c r="CF43" s="176">
        <f>IF('Indicator Data'!V43="No data","x",ROUND(IF(LOG('Indicator Data'!V43)&gt;CF$3,10,IF(LOG('Indicator Data'!V43)&lt;CF$4,0,10-(CF$3-LOG('Indicator Data'!V43))/(CF$3-CF$4)*10)),1))</f>
        <v>4.0999999999999996</v>
      </c>
      <c r="CG43" s="176">
        <f>IF('Indicator Data'!W43="No data","x",ROUND(IF('Indicator Data'!W43&gt;CG$3,10,IF('Indicator Data'!W43&lt;CG$4,0,10-(CG$3-'Indicator Data'!W43)/(CG$3-CG$4)*10)),1))</f>
        <v>5.8</v>
      </c>
      <c r="CH43" s="176">
        <f>IF('Indicator Data'!X43="No data","x",ROUND(IF('Indicator Data'!X43&gt;CH$3,10,IF('Indicator Data'!X43&lt;CH$4,0,10-(CH$3-'Indicator Data'!X43)/(CH$3-CH$4)*10)),1))</f>
        <v>6.9</v>
      </c>
      <c r="CI43" s="176">
        <f>IF('Indicator Data'!Y43="No data","x",ROUND(IF('Indicator Data'!Y43&gt;CI$3,10,IF('Indicator Data'!Y43&lt;CI$4,0,10-(CI$3-'Indicator Data'!Y43)/(CI$3-CI$4)*10)),1))</f>
        <v>5.5</v>
      </c>
      <c r="CJ43" s="172">
        <f t="shared" si="46"/>
        <v>5.6</v>
      </c>
      <c r="CK43" s="174">
        <f t="shared" si="47"/>
        <v>5.8</v>
      </c>
      <c r="CL43" s="176">
        <f>IF('Indicator Data'!AD43="No data","x",ROUND(IF('Indicator Data'!AD43&gt;CL$3,10,IF('Indicator Data'!AD43&lt;CL$4,0,10-(CL$3-'Indicator Data'!AD43)/(CL$3-CL$4)*10)),1))</f>
        <v>8.4</v>
      </c>
      <c r="CM43" s="176">
        <f>IF('Indicator Data'!AE43="No data","x",ROUND(IF('Indicator Data'!AE43&gt;CM$3,10,IF('Indicator Data'!AE43&lt;CM$4,0,10-(CM$3-'Indicator Data'!AE43)/(CM$3-CM$4)*10)),1))</f>
        <v>6.1</v>
      </c>
      <c r="CN43" s="172">
        <f t="shared" si="48"/>
        <v>6.1</v>
      </c>
      <c r="CO43" s="176">
        <f>IF('Indicator Data'!Z43="No data","x",ROUND(IF('Indicator Data'!Z43&gt;CO$3,10,IF('Indicator Data'!Z43&lt;CO$4,0,10-(CO$3-'Indicator Data'!Z43)/(CO$3-CO$4)*10)),1))</f>
        <v>2.8</v>
      </c>
      <c r="CP43" s="172">
        <f t="shared" si="49"/>
        <v>5.3</v>
      </c>
      <c r="CQ43" s="246">
        <f>IF('Indicator Data'!AB43="No data","x",'Indicator Data'!AB43/HLOOKUP('Indicator Date'!$AB41,'Population Data'!$C$3:$M$194,ROW()-4,FALSE))</f>
        <v>5.2826161057325251E-5</v>
      </c>
      <c r="CR43" s="176">
        <f t="shared" si="82"/>
        <v>9.5</v>
      </c>
      <c r="CS43" s="176">
        <f>IF('Indicator Data'!AC43="No data","x",ROUND(IF('Indicator Data'!AC43&gt;CS$3,0,IF('Indicator Data'!AC43&lt;CS$4,10,(CS$3-'Indicator Data'!AC43)/(CS$3-CS$4)*10)),1))</f>
        <v>6</v>
      </c>
      <c r="CT43" s="172">
        <f t="shared" si="50"/>
        <v>7.8</v>
      </c>
      <c r="CU43" s="174">
        <f t="shared" si="51"/>
        <v>6.4</v>
      </c>
      <c r="CV43" s="175">
        <f t="shared" si="83"/>
        <v>7.4</v>
      </c>
      <c r="CW43" s="177">
        <f t="shared" si="84"/>
        <v>3.4</v>
      </c>
      <c r="CX43" s="175">
        <f>ROUND(IF('Indicator Data'!AF43=0,0,IF('Indicator Data'!AF43&gt;CX$3,10,IF('Indicator Data'!AF43&lt;CX$4,0,10-(CX$3-'Indicator Data'!AF43)/(CX$3-CX$4)*10))),1)</f>
        <v>1.2</v>
      </c>
      <c r="CY43" s="175">
        <f>(ROUND(IF('Indicator Data'!AG43=0,0,IF(LOG('Indicator Data'!AG43)&gt;CY$3,10,IF(LOG('Indicator Data'!AG43)&lt;CY$4,0,10-(CY$3-LOG('Indicator Data'!AG43))/(CY$3-CY$4)*10))),1))</f>
        <v>0</v>
      </c>
      <c r="CZ43" s="177">
        <f t="shared" si="52"/>
        <v>0.6</v>
      </c>
      <c r="DA43" s="11"/>
      <c r="DB43" s="22"/>
    </row>
    <row r="44" spans="1:106">
      <c r="A44" s="179" t="str">
        <f>'Indicator Data'!A44</f>
        <v>Congo DR</v>
      </c>
      <c r="B44" s="180" t="str">
        <f>'Indicator Data'!B44</f>
        <v>COD</v>
      </c>
      <c r="C44" s="178">
        <f>ROUND(IF('Indicator Data'!C44=0,0.1,IF(LOG('Indicator Data'!C44)&gt;C$3,10,IF(LOG('Indicator Data'!C44)&lt;C$4,0,10-(C$3-LOG('Indicator Data'!C44))/(C$3-C$4)*10))),1)</f>
        <v>8.8000000000000007</v>
      </c>
      <c r="D44" s="171">
        <f>ROUND(IF('Indicator Data'!D44=0,0.1,IF(LOG('Indicator Data'!D44)&gt;D$3,10,IF(LOG('Indicator Data'!D44)&lt;D$4,0,10-(D$3-LOG('Indicator Data'!D44))/(D$3-D$4)*10))),1)</f>
        <v>0.1</v>
      </c>
      <c r="E44" s="172">
        <f t="shared" si="53"/>
        <v>6.1</v>
      </c>
      <c r="F44" s="172">
        <f>(ROUND(IF('Indicator Data'!E44=0,0,IF(LOG('Indicator Data'!E44)&gt;F$3,10,IF(LOG('Indicator Data'!E44)&lt;F$4,0,10-(F$3-LOG('Indicator Data'!E44))/(F$3-F$4)*10))),1))</f>
        <v>7.9</v>
      </c>
      <c r="G44" s="172">
        <f>ROUND(IF('Indicator Data'!F44=0,0,IF(LOG('Indicator Data'!F44)&gt;G$3,10,IF(LOG('Indicator Data'!F44)&lt;G$4,0,10-(G$3-LOG('Indicator Data'!F44))/(G$3-G$4)*10))),1)</f>
        <v>0</v>
      </c>
      <c r="H44" s="171">
        <f>ROUND(IF('Indicator Data'!G44=0,0,IF(LOG('Indicator Data'!G44)&gt;H$3,10,IF(LOG('Indicator Data'!G44)&lt;H$4,0,10-(H$3-LOG('Indicator Data'!G44))/(H$3-H$4)*10))),1)</f>
        <v>0</v>
      </c>
      <c r="I44" s="171">
        <f>ROUND(IF('Indicator Data'!H44=0,0,IF(LOG('Indicator Data'!H44)&gt;I$3,10,IF(LOG('Indicator Data'!H44)&lt;I$4,0,10-(I$3-LOG('Indicator Data'!H44))/(I$3-I$4)*10))),1)</f>
        <v>0</v>
      </c>
      <c r="J44" s="171">
        <f t="shared" si="54"/>
        <v>0</v>
      </c>
      <c r="K44" s="171">
        <f>ROUND(IF('Indicator Data'!I44=0,0,IF(LOG('Indicator Data'!I44)&gt;K$3,10,IF(LOG('Indicator Data'!I44)&lt;K$4,0,10-(K$3-LOG('Indicator Data'!I44))/(K$3-K$4)*10))),1)</f>
        <v>1.9</v>
      </c>
      <c r="L44" s="172">
        <f>ROUND(IF('Indicator Data'!J44=0,0,IF(LOG('Indicator Data'!J44)&gt;L$3,10,IF(LOG('Indicator Data'!J44)&lt;L$4,0,10-(L$3-LOG('Indicator Data'!J44))/(L$3-L$4)*10))),1)</f>
        <v>10</v>
      </c>
      <c r="M44" s="173">
        <f>'Indicator Data'!C44/HLOOKUP('Indicator Data'!$C$3,'Population Data'!$C$3:$M$194,ROW()-4,FALSE)</f>
        <v>5.9461296770766086E-4</v>
      </c>
      <c r="N44" s="173">
        <f>'Indicator Data'!D44/HLOOKUP('Indicator Data'!$D$3,'Population Data'!$C$3:$M$194,ROW()-4,FALSE)</f>
        <v>0</v>
      </c>
      <c r="O44" s="245">
        <f>'Indicator Data'!E44/HLOOKUP('Indicator Data'!$E$3,'Population Data'!$C$3:$M$194,ROW()-4,FALSE)</f>
        <v>3.7660666453813245E-3</v>
      </c>
      <c r="P44" s="173">
        <f>'Indicator Data'!F44/HLOOKUP('Indicator Data'!$F$3,'Population Data'!$C$3:$M$194,ROW()-4,FALSE)</f>
        <v>0</v>
      </c>
      <c r="Q44" s="173">
        <f>'Indicator Data'!G44/HLOOKUP('Indicator Data'!$G$3,'Population Data'!$C$3:$M$194,ROW()-4,FALSE)</f>
        <v>0</v>
      </c>
      <c r="R44" s="173">
        <f>'Indicator Data'!H44/HLOOKUP('Indicator Data'!$H$3,'Population Data'!$C$3:$M$194,ROW()-4,FALSE)</f>
        <v>0</v>
      </c>
      <c r="S44" s="173">
        <f>'Indicator Data'!I44/HLOOKUP('Indicator Data'!$I$3,'Population Data'!$C$3:$M$194,ROW()-4,FALSE)</f>
        <v>1.2535701787928218E-6</v>
      </c>
      <c r="T44" s="173">
        <f>'Indicator Data'!J44/HLOOKUP('Indicator Date'!$J42,'Population Data'!$C$3:$M$194,ROW()-4,FALSE)</f>
        <v>7.025603659940192E-3</v>
      </c>
      <c r="U44" s="171">
        <f t="shared" si="55"/>
        <v>3</v>
      </c>
      <c r="V44" s="171">
        <f t="shared" si="56"/>
        <v>0</v>
      </c>
      <c r="W44" s="172">
        <f t="shared" si="57"/>
        <v>1.6</v>
      </c>
      <c r="X44" s="172">
        <f t="shared" si="33"/>
        <v>5.9</v>
      </c>
      <c r="Y44" s="172">
        <f t="shared" si="34"/>
        <v>0</v>
      </c>
      <c r="Z44" s="171">
        <f t="shared" si="58"/>
        <v>0</v>
      </c>
      <c r="AA44" s="171">
        <f t="shared" si="58"/>
        <v>0</v>
      </c>
      <c r="AB44" s="171">
        <f t="shared" si="59"/>
        <v>0</v>
      </c>
      <c r="AC44" s="172">
        <f t="shared" si="35"/>
        <v>0</v>
      </c>
      <c r="AD44" s="172">
        <f t="shared" si="36"/>
        <v>2.2999999999999998</v>
      </c>
      <c r="AE44" s="171">
        <f>ROUND(IF('Indicator Data'!K44=0,0,IF('Indicator Data'!K44&gt;AE$3,10,IF('Indicator Data'!K44&lt;AE$4,0,10-(AE$3-'Indicator Data'!K44)/(AE$3-AE$4)*10))),1)</f>
        <v>1</v>
      </c>
      <c r="AF44" s="174">
        <f t="shared" si="60"/>
        <v>5.9</v>
      </c>
      <c r="AG44" s="174">
        <f t="shared" si="61"/>
        <v>0.1</v>
      </c>
      <c r="AH44" s="172">
        <f t="shared" si="62"/>
        <v>0</v>
      </c>
      <c r="AI44" s="172">
        <f t="shared" si="63"/>
        <v>0</v>
      </c>
      <c r="AJ44" s="174">
        <f t="shared" si="64"/>
        <v>0</v>
      </c>
      <c r="AK44" s="172">
        <f t="shared" si="65"/>
        <v>8</v>
      </c>
      <c r="AL44" s="175">
        <f t="shared" si="66"/>
        <v>4.2</v>
      </c>
      <c r="AM44" s="175">
        <f t="shared" si="67"/>
        <v>7</v>
      </c>
      <c r="AN44" s="175">
        <f t="shared" si="68"/>
        <v>0</v>
      </c>
      <c r="AO44" s="175">
        <f t="shared" si="69"/>
        <v>0</v>
      </c>
      <c r="AP44" s="175">
        <f t="shared" si="70"/>
        <v>1</v>
      </c>
      <c r="AQ44" s="174">
        <f t="shared" si="71"/>
        <v>4.5</v>
      </c>
      <c r="AR44" s="174">
        <f>IF('Indicator Data'!L44="No data","x",IF('Indicator Data'!BW44&lt;1000,"x",ROUND((IF('Indicator Data'!L44&gt;AR$3,10,IF('Indicator Data'!L44&lt;AR$4,0,10-(AR$3-'Indicator Data'!L44)/(AR$3-AR$4)*10))),1)))</f>
        <v>0</v>
      </c>
      <c r="AS44" s="175">
        <f t="shared" si="72"/>
        <v>2.2999999999999998</v>
      </c>
      <c r="AT44" s="176">
        <f>IF('Indicator Data'!M44="No data","x",ROUND(IF('Indicator Data'!M44=0,0,IF(LOG('Indicator Data'!M44)&gt;AT$3,10,IF(LOG('Indicator Data'!M44)&lt;AT$4,0,10-(AT$3-LOG('Indicator Data'!M44))/(AT$3-AT$4)*10))),1))</f>
        <v>9.5</v>
      </c>
      <c r="AU44" s="246">
        <f>IF(AT44="x","x",'Indicator Data'!M44/HLOOKUP('Indicator Data'!$M$3,'Population Data'!$C$3:$M$194,ROW()-4,FALSE))</f>
        <v>0.42219091948151649</v>
      </c>
      <c r="AV44" s="176">
        <f t="shared" si="73"/>
        <v>4.7</v>
      </c>
      <c r="AW44" s="172">
        <f t="shared" si="37"/>
        <v>7.9</v>
      </c>
      <c r="AX44" s="176">
        <f>IF('Indicator Data'!N44="No data","x",ROUND(IF('Indicator Data'!N44=0,0,IF(LOG('Indicator Data'!N44)&gt;AX$3,10,IF(LOG('Indicator Data'!N44)&lt;AX$4,0,10-(AX$3-LOG('Indicator Data'!N44))/(AX$3-AX$4)*10))),1))</f>
        <v>10</v>
      </c>
      <c r="AY44" s="246">
        <f>IF(AX44="x","x",'Indicator Data'!N44/HLOOKUP('Indicator Data'!$N$3,'Population Data'!$C$3:$M$194,ROW()-4,FALSE))</f>
        <v>0.20890581003301922</v>
      </c>
      <c r="AZ44" s="176">
        <f t="shared" si="74"/>
        <v>10</v>
      </c>
      <c r="BA44" s="172">
        <f t="shared" si="38"/>
        <v>10</v>
      </c>
      <c r="BB44" s="176">
        <f>IF('Indicator Data'!O44="No data","x",ROUND(IF('Indicator Data'!O44=0,0,IF(LOG('Indicator Data'!O44)&gt;BB$3,10,IF(LOG('Indicator Data'!O44)&lt;BB$4,0,10-(BB$3-LOG('Indicator Data'!O44))/(BB$3-BB$4)*10))),1))</f>
        <v>0</v>
      </c>
      <c r="BC44" s="246">
        <f>IF(BB44="x","x",'Indicator Data'!O44/HLOOKUP('Indicator Data'!$O$3,'Population Data'!$C$3:$M$194,ROW()-4,FALSE))</f>
        <v>0</v>
      </c>
      <c r="BD44" s="176">
        <f t="shared" si="75"/>
        <v>0</v>
      </c>
      <c r="BE44" s="172">
        <f t="shared" si="39"/>
        <v>0</v>
      </c>
      <c r="BF44" s="176">
        <f>IF('Indicator Data'!P44="No data","x",ROUND(IF('Indicator Data'!P44=0,0,IF(LOG('Indicator Data'!P44)&gt;BF$3,10,IF(LOG('Indicator Data'!P44)&lt;BF$4,0,10-(BF$3-LOG('Indicator Data'!P44))/(BF$3-BF$4)*10))),1))</f>
        <v>10</v>
      </c>
      <c r="BG44" s="246">
        <f>IF(BF44="x","x",'Indicator Data'!P44/HLOOKUP('Indicator Data'!$P$3,'Population Data'!$C$3:$M$194,ROW()-4,FALSE))</f>
        <v>0.24057409301352328</v>
      </c>
      <c r="BH44" s="176">
        <f t="shared" si="40"/>
        <v>8.8000000000000007</v>
      </c>
      <c r="BI44" s="172">
        <f t="shared" si="41"/>
        <v>9.5</v>
      </c>
      <c r="BJ44" s="174">
        <f t="shared" si="42"/>
        <v>8.3000000000000007</v>
      </c>
      <c r="BK44" s="176">
        <f>ROUND(IF('Indicator Data'!Q44=0,0,IF(LOG('Indicator Data'!Q44)&gt;BK$3,10,IF(LOG('Indicator Data'!Q44)&lt;BK$4,0,10-(BK$3-LOG('Indicator Data'!Q44))/(BK$3-BK$4)*10))),1)</f>
        <v>10</v>
      </c>
      <c r="BL44" s="224">
        <f>IF(BK44="x","x",'Indicator Data'!Q44/HLOOKUP('Indicator Data'!$Q$3,'Population Data'!$C$3:$M$194,ROW()-4,FALSE))</f>
        <v>0.99999998106510923</v>
      </c>
      <c r="BM44" s="176">
        <f t="shared" si="76"/>
        <v>10</v>
      </c>
      <c r="BN44" s="172">
        <f t="shared" si="77"/>
        <v>10</v>
      </c>
      <c r="BO44" s="176">
        <f>ROUND(IF('Indicator Data'!S44=0,0,IF(LOG('Indicator Data'!S44)&gt;BO$3,10,IF(LOG('Indicator Data'!S44)&lt;BO$4,0,10-(BO$3-LOG('Indicator Data'!S44))/(BO$3-BO$4)*10))),1)</f>
        <v>9.9</v>
      </c>
      <c r="BP44" s="246">
        <f>IF(BO44="x","x",'Indicator Data'!S44/HLOOKUP('Indicator Data'!$S$3,'Population Data'!$C$3:$M$194,ROW()-4,FALSE))</f>
        <v>0.83164115685593487</v>
      </c>
      <c r="BQ44" s="176">
        <f t="shared" si="78"/>
        <v>9.1999999999999993</v>
      </c>
      <c r="BR44" s="172">
        <f t="shared" si="43"/>
        <v>9.6</v>
      </c>
      <c r="BS44" s="176">
        <f>ROUND(IF('Indicator Data'!T44=0,0,IF(LOG('Indicator Data'!T44)&gt;BS$3,10,IF(LOG('Indicator Data'!T44)&lt;BS$4,0,10-(BS$3-LOG('Indicator Data'!T44))/(BS$3-BS$4)*10))),1)</f>
        <v>9.9</v>
      </c>
      <c r="BT44" s="173">
        <f>IF('Indicator Data'!T44/HLOOKUP('Indicator Data'!$T$3,'Population Data'!$C$3:$M$194,ROW()-4,FALSE)&gt;1,1,'Indicator Data'!T44/HLOOKUP('Indicator Data'!$T$3,'Population Data'!$C$3:$M$194,ROW()-4,FALSE))</f>
        <v>0.86547682211258958</v>
      </c>
      <c r="BU44" s="176">
        <f t="shared" si="79"/>
        <v>8.6999999999999993</v>
      </c>
      <c r="BV44" s="172">
        <f t="shared" si="44"/>
        <v>9.4</v>
      </c>
      <c r="BW44" s="176">
        <f>ROUND(IF('Indicator Data'!U44=0,0,IF(LOG('Indicator Data'!U44)&gt;BW$3,10,IF(LOG('Indicator Data'!U44)&lt;BW$4,0,10-(BW$3-LOG('Indicator Data'!U44))/(BW$3-BW$4)*10))),1)</f>
        <v>10</v>
      </c>
      <c r="BX44" s="246">
        <f>IF(BW44="x","x",'Indicator Data'!U44/HLOOKUP('Indicator Data'!$U$3,'Population Data'!$C$3:$M$194,ROW()-4,FALSE))</f>
        <v>0.90390404691066184</v>
      </c>
      <c r="BY44" s="176">
        <f t="shared" si="80"/>
        <v>9</v>
      </c>
      <c r="BZ44" s="172">
        <f t="shared" si="45"/>
        <v>9.6</v>
      </c>
      <c r="CA44" s="174">
        <f t="shared" si="28"/>
        <v>9.6999999999999993</v>
      </c>
      <c r="CB44" s="176">
        <f>IF('Indicator Data'!BN44="No data","x",ROUND(IF('Indicator Data'!BN44&gt;CB$3,0,IF('Indicator Data'!BN44&lt;CB$4,10,(CB$3-'Indicator Data'!BN44)/(CB$3-CB$4)*10)),1))</f>
        <v>9.3000000000000007</v>
      </c>
      <c r="CC44" s="176">
        <f>IF('Indicator Data'!BO44="No data","x",ROUND(IF('Indicator Data'!BO44&gt;CC$3,0,IF('Indicator Data'!BO44&lt;CC$4,10,(CC$3-'Indicator Data'!BO44)/(CC$3-CC$4)*10)),1))</f>
        <v>10</v>
      </c>
      <c r="CD44" s="176">
        <f>IF('Indicator Data'!AA44="No data","x",ROUND(IF('Indicator Data'!AA44&gt;CD$3,0,IF('Indicator Data'!AA44&lt;CD$4,10,(CD$3-'Indicator Data'!AA44)/(CD$3-CD$4)*10)),1))</f>
        <v>8.1</v>
      </c>
      <c r="CE44" s="172">
        <f t="shared" si="81"/>
        <v>9.1</v>
      </c>
      <c r="CF44" s="176">
        <f>IF('Indicator Data'!V44="No data","x",ROUND(IF(LOG('Indicator Data'!V44)&gt;CF$3,10,IF(LOG('Indicator Data'!V44)&lt;CF$4,0,10-(CF$3-LOG('Indicator Data'!V44))/(CF$3-CF$4)*10)),1))</f>
        <v>5.4</v>
      </c>
      <c r="CG44" s="176">
        <f>IF('Indicator Data'!W44="No data","x",ROUND(IF('Indicator Data'!W44&gt;CG$3,10,IF('Indicator Data'!W44&lt;CG$4,0,10-(CG$3-'Indicator Data'!W44)/(CG$3-CG$4)*10)),1))</f>
        <v>9</v>
      </c>
      <c r="CH44" s="176">
        <f>IF('Indicator Data'!X44="No data","x",ROUND(IF('Indicator Data'!X44&gt;CH$3,10,IF('Indicator Data'!X44&lt;CH$4,0,10-(CH$3-'Indicator Data'!X44)/(CH$3-CH$4)*10)),1))</f>
        <v>4.7</v>
      </c>
      <c r="CI44" s="176">
        <f>IF('Indicator Data'!Y44="No data","x",ROUND(IF('Indicator Data'!Y44&gt;CI$3,10,IF('Indicator Data'!Y44&lt;CI$4,0,10-(CI$3-'Indicator Data'!Y44)/(CI$3-CI$4)*10)),1))</f>
        <v>7.9</v>
      </c>
      <c r="CJ44" s="172">
        <f t="shared" si="46"/>
        <v>6.8</v>
      </c>
      <c r="CK44" s="174">
        <f t="shared" si="47"/>
        <v>7.6</v>
      </c>
      <c r="CL44" s="176">
        <f>IF('Indicator Data'!AD44="No data","x",ROUND(IF('Indicator Data'!AD44&gt;CL$3,10,IF('Indicator Data'!AD44&lt;CL$4,0,10-(CL$3-'Indicator Data'!AD44)/(CL$3-CL$4)*10)),1))</f>
        <v>8.6999999999999993</v>
      </c>
      <c r="CM44" s="176">
        <f>IF('Indicator Data'!AE44="No data","x",ROUND(IF('Indicator Data'!AE44&gt;CM$3,10,IF('Indicator Data'!AE44&lt;CM$4,0,10-(CM$3-'Indicator Data'!AE44)/(CM$3-CM$4)*10)),1))</f>
        <v>8.6999999999999993</v>
      </c>
      <c r="CN44" s="172">
        <f t="shared" si="48"/>
        <v>7.4</v>
      </c>
      <c r="CO44" s="176">
        <f>IF('Indicator Data'!Z44="No data","x",ROUND(IF('Indicator Data'!Z44&gt;CO$3,10,IF('Indicator Data'!Z44&lt;CO$4,0,10-(CO$3-'Indicator Data'!Z44)/(CO$3-CO$4)*10)),1))</f>
        <v>3.9</v>
      </c>
      <c r="CP44" s="172">
        <f t="shared" si="49"/>
        <v>7.8</v>
      </c>
      <c r="CQ44" s="246">
        <f>IF('Indicator Data'!AB44="No data","x",'Indicator Data'!AB44/HLOOKUP('Indicator Date'!$AB42,'Population Data'!$C$3:$M$194,ROW()-4,FALSE))</f>
        <v>4.2532007086447855E-5</v>
      </c>
      <c r="CR44" s="176">
        <f t="shared" si="82"/>
        <v>9.6</v>
      </c>
      <c r="CS44" s="176">
        <f>IF('Indicator Data'!AC44="No data","x",ROUND(IF('Indicator Data'!AC44&gt;CS$3,0,IF('Indicator Data'!AC44&lt;CS$4,10,(CS$3-'Indicator Data'!AC44)/(CS$3-CS$4)*10)),1))</f>
        <v>8</v>
      </c>
      <c r="CT44" s="172">
        <f t="shared" si="50"/>
        <v>8.8000000000000007</v>
      </c>
      <c r="CU44" s="174">
        <f t="shared" si="51"/>
        <v>8</v>
      </c>
      <c r="CV44" s="175">
        <f t="shared" si="83"/>
        <v>8.5</v>
      </c>
      <c r="CW44" s="177">
        <f t="shared" si="84"/>
        <v>4.0999999999999996</v>
      </c>
      <c r="CX44" s="175">
        <f>ROUND(IF('Indicator Data'!AF44=0,0,IF('Indicator Data'!AF44&gt;CX$3,10,IF('Indicator Data'!AF44&lt;CX$4,0,10-(CX$3-'Indicator Data'!AF44)/(CX$3-CX$4)*10))),1)</f>
        <v>10</v>
      </c>
      <c r="CY44" s="175">
        <f>(ROUND(IF('Indicator Data'!AG44=0,0,IF(LOG('Indicator Data'!AG44)&gt;CY$3,10,IF(LOG('Indicator Data'!AG44)&lt;CY$4,0,10-(CY$3-LOG('Indicator Data'!AG44))/(CY$3-CY$4)*10))),1))</f>
        <v>10</v>
      </c>
      <c r="CZ44" s="177">
        <f t="shared" si="52"/>
        <v>10</v>
      </c>
      <c r="DA44" s="11"/>
      <c r="DB44" s="22"/>
    </row>
    <row r="45" spans="1:106">
      <c r="A45" s="179" t="str">
        <f>'Indicator Data'!A45</f>
        <v>Costa Rica</v>
      </c>
      <c r="B45" s="180" t="str">
        <f>'Indicator Data'!B45</f>
        <v>CRI</v>
      </c>
      <c r="C45" s="178">
        <f>ROUND(IF('Indicator Data'!C45=0,0.1,IF(LOG('Indicator Data'!C45)&gt;C$3,10,IF(LOG('Indicator Data'!C45)&lt;C$4,0,10-(C$3-LOG('Indicator Data'!C45))/(C$3-C$4)*10))),1)</f>
        <v>6.6</v>
      </c>
      <c r="D45" s="171">
        <f>ROUND(IF('Indicator Data'!D45=0,0.1,IF(LOG('Indicator Data'!D45)&gt;D$3,10,IF(LOG('Indicator Data'!D45)&lt;D$4,0,10-(D$3-LOG('Indicator Data'!D45))/(D$3-D$4)*10))),1)</f>
        <v>8.1</v>
      </c>
      <c r="E45" s="172">
        <f t="shared" si="53"/>
        <v>7.4</v>
      </c>
      <c r="F45" s="172">
        <f>(ROUND(IF('Indicator Data'!E45=0,0,IF(LOG('Indicator Data'!E45)&gt;F$3,10,IF(LOG('Indicator Data'!E45)&lt;F$4,0,10-(F$3-LOG('Indicator Data'!E45))/(F$3-F$4)*10))),1))</f>
        <v>2.6</v>
      </c>
      <c r="G45" s="172">
        <f>ROUND(IF('Indicator Data'!F45=0,0,IF(LOG('Indicator Data'!F45)&gt;G$3,10,IF(LOG('Indicator Data'!F45)&lt;G$4,0,10-(G$3-LOG('Indicator Data'!F45))/(G$3-G$4)*10))),1)</f>
        <v>7.5</v>
      </c>
      <c r="H45" s="171">
        <f>ROUND(IF('Indicator Data'!G45=0,0,IF(LOG('Indicator Data'!G45)&gt;H$3,10,IF(LOG('Indicator Data'!G45)&lt;H$4,0,10-(H$3-LOG('Indicator Data'!G45))/(H$3-H$4)*10))),1)</f>
        <v>4.3</v>
      </c>
      <c r="I45" s="171">
        <f>ROUND(IF('Indicator Data'!H45=0,0,IF(LOG('Indicator Data'!H45)&gt;I$3,10,IF(LOG('Indicator Data'!H45)&lt;I$4,0,10-(I$3-LOG('Indicator Data'!H45))/(I$3-I$4)*10))),1)</f>
        <v>0</v>
      </c>
      <c r="J45" s="171">
        <f t="shared" si="54"/>
        <v>2.4</v>
      </c>
      <c r="K45" s="171">
        <f>ROUND(IF('Indicator Data'!I45=0,0,IF(LOG('Indicator Data'!I45)&gt;K$3,10,IF(LOG('Indicator Data'!I45)&lt;K$4,0,10-(K$3-LOG('Indicator Data'!I45))/(K$3-K$4)*10))),1)</f>
        <v>4.4000000000000004</v>
      </c>
      <c r="L45" s="172">
        <f>ROUND(IF('Indicator Data'!J45=0,0,IF(LOG('Indicator Data'!J45)&gt;L$3,10,IF(LOG('Indicator Data'!J45)&lt;L$4,0,10-(L$3-LOG('Indicator Data'!J45))/(L$3-L$4)*10))),1)</f>
        <v>0</v>
      </c>
      <c r="M45" s="173">
        <f>'Indicator Data'!C45/HLOOKUP('Indicator Data'!$C$3,'Population Data'!$C$3:$M$194,ROW()-4,FALSE)</f>
        <v>2.1038000373900692E-3</v>
      </c>
      <c r="N45" s="173">
        <f>'Indicator Data'!D45/HLOOKUP('Indicator Data'!$D$3,'Population Data'!$C$3:$M$194,ROW()-4,FALSE)</f>
        <v>2.0993982867776859E-3</v>
      </c>
      <c r="O45" s="245">
        <f>'Indicator Data'!E45/HLOOKUP('Indicator Data'!$E$3,'Population Data'!$C$3:$M$194,ROW()-4,FALSE)</f>
        <v>3.9678960064039607E-4</v>
      </c>
      <c r="P45" s="173">
        <f>'Indicator Data'!F45/HLOOKUP('Indicator Data'!$F$3,'Population Data'!$C$3:$M$194,ROW()-4,FALSE)</f>
        <v>4.6811470862740531E-5</v>
      </c>
      <c r="Q45" s="173">
        <f>'Indicator Data'!G45/HLOOKUP('Indicator Data'!$G$3,'Population Data'!$C$3:$M$194,ROW()-4,FALSE)</f>
        <v>8.0154921951506219E-4</v>
      </c>
      <c r="R45" s="173">
        <f>'Indicator Data'!H45/HLOOKUP('Indicator Data'!$H$3,'Population Data'!$C$3:$M$194,ROW()-4,FALSE)</f>
        <v>0</v>
      </c>
      <c r="S45" s="173">
        <f>'Indicator Data'!I45/HLOOKUP('Indicator Data'!$I$3,'Population Data'!$C$3:$M$194,ROW()-4,FALSE)</f>
        <v>3.0636909697640035E-4</v>
      </c>
      <c r="T45" s="173">
        <f>'Indicator Data'!J45/HLOOKUP('Indicator Date'!$J43,'Population Data'!$C$3:$M$194,ROW()-4,FALSE)</f>
        <v>0</v>
      </c>
      <c r="U45" s="171">
        <f t="shared" si="55"/>
        <v>10</v>
      </c>
      <c r="V45" s="171">
        <f t="shared" si="56"/>
        <v>10</v>
      </c>
      <c r="W45" s="172">
        <f t="shared" si="57"/>
        <v>10</v>
      </c>
      <c r="X45" s="172">
        <f t="shared" si="33"/>
        <v>2.1</v>
      </c>
      <c r="Y45" s="172">
        <f t="shared" si="34"/>
        <v>8.9</v>
      </c>
      <c r="Z45" s="171">
        <f t="shared" si="58"/>
        <v>0.1</v>
      </c>
      <c r="AA45" s="171">
        <f t="shared" si="58"/>
        <v>0</v>
      </c>
      <c r="AB45" s="171">
        <f t="shared" si="59"/>
        <v>0.1</v>
      </c>
      <c r="AC45" s="172">
        <f t="shared" si="35"/>
        <v>3.8</v>
      </c>
      <c r="AD45" s="172">
        <f t="shared" si="36"/>
        <v>0</v>
      </c>
      <c r="AE45" s="171">
        <f>ROUND(IF('Indicator Data'!K45=0,0,IF('Indicator Data'!K45&gt;AE$3,10,IF('Indicator Data'!K45&lt;AE$4,0,10-(AE$3-'Indicator Data'!K45)/(AE$3-AE$4)*10))),1)</f>
        <v>3.8</v>
      </c>
      <c r="AF45" s="174">
        <f t="shared" si="60"/>
        <v>8.3000000000000007</v>
      </c>
      <c r="AG45" s="174">
        <f t="shared" si="61"/>
        <v>9.1</v>
      </c>
      <c r="AH45" s="172">
        <f t="shared" si="62"/>
        <v>2.2000000000000002</v>
      </c>
      <c r="AI45" s="172">
        <f t="shared" si="63"/>
        <v>0</v>
      </c>
      <c r="AJ45" s="174">
        <f t="shared" si="64"/>
        <v>1.2</v>
      </c>
      <c r="AK45" s="172">
        <f t="shared" si="65"/>
        <v>0</v>
      </c>
      <c r="AL45" s="175">
        <f t="shared" si="66"/>
        <v>9.1</v>
      </c>
      <c r="AM45" s="175">
        <f t="shared" si="67"/>
        <v>2.4</v>
      </c>
      <c r="AN45" s="175">
        <f t="shared" si="68"/>
        <v>8.3000000000000007</v>
      </c>
      <c r="AO45" s="175">
        <f t="shared" si="69"/>
        <v>1.3</v>
      </c>
      <c r="AP45" s="175">
        <f t="shared" si="70"/>
        <v>4.0999999999999996</v>
      </c>
      <c r="AQ45" s="174">
        <f t="shared" si="71"/>
        <v>1.9</v>
      </c>
      <c r="AR45" s="174">
        <f>IF('Indicator Data'!L45="No data","x",IF('Indicator Data'!BW45&lt;1000,"x",ROUND((IF('Indicator Data'!L45&gt;AR$3,10,IF('Indicator Data'!L45&lt;AR$4,0,10-(AR$3-'Indicator Data'!L45)/(AR$3-AR$4)*10))),1)))</f>
        <v>0</v>
      </c>
      <c r="AS45" s="175">
        <f t="shared" si="72"/>
        <v>1</v>
      </c>
      <c r="AT45" s="176" t="str">
        <f>IF('Indicator Data'!M45="No data","x",ROUND(IF('Indicator Data'!M45=0,0,IF(LOG('Indicator Data'!M45)&gt;AT$3,10,IF(LOG('Indicator Data'!M45)&lt;AT$4,0,10-(AT$3-LOG('Indicator Data'!M45))/(AT$3-AT$4)*10))),1))</f>
        <v>x</v>
      </c>
      <c r="AU45" s="246" t="str">
        <f>IF(AT45="x","x",'Indicator Data'!M45/HLOOKUP('Indicator Data'!$M$3,'Population Data'!$C$3:$M$194,ROW()-4,FALSE))</f>
        <v>x</v>
      </c>
      <c r="AV45" s="176" t="str">
        <f t="shared" si="73"/>
        <v>x</v>
      </c>
      <c r="AW45" s="172" t="str">
        <f t="shared" si="37"/>
        <v>x</v>
      </c>
      <c r="AX45" s="176" t="str">
        <f>IF('Indicator Data'!N45="No data","x",ROUND(IF('Indicator Data'!N45=0,0,IF(LOG('Indicator Data'!N45)&gt;AX$3,10,IF(LOG('Indicator Data'!N45)&lt;AX$4,0,10-(AX$3-LOG('Indicator Data'!N45))/(AX$3-AX$4)*10))),1))</f>
        <v>x</v>
      </c>
      <c r="AY45" s="246" t="str">
        <f>IF(AX45="x","x",'Indicator Data'!N45/HLOOKUP('Indicator Data'!$N$3,'Population Data'!$C$3:$M$194,ROW()-4,FALSE))</f>
        <v>x</v>
      </c>
      <c r="AZ45" s="176" t="str">
        <f t="shared" si="74"/>
        <v>x</v>
      </c>
      <c r="BA45" s="172" t="str">
        <f t="shared" si="38"/>
        <v>x</v>
      </c>
      <c r="BB45" s="176" t="str">
        <f>IF('Indicator Data'!O45="No data","x",ROUND(IF('Indicator Data'!O45=0,0,IF(LOG('Indicator Data'!O45)&gt;BB$3,10,IF(LOG('Indicator Data'!O45)&lt;BB$4,0,10-(BB$3-LOG('Indicator Data'!O45))/(BB$3-BB$4)*10))),1))</f>
        <v>x</v>
      </c>
      <c r="BC45" s="246" t="str">
        <f>IF(BB45="x","x",'Indicator Data'!O45/HLOOKUP('Indicator Data'!$O$3,'Population Data'!$C$3:$M$194,ROW()-4,FALSE))</f>
        <v>x</v>
      </c>
      <c r="BD45" s="176" t="str">
        <f t="shared" si="75"/>
        <v>x</v>
      </c>
      <c r="BE45" s="172" t="str">
        <f t="shared" si="39"/>
        <v>x</v>
      </c>
      <c r="BF45" s="176" t="str">
        <f>IF('Indicator Data'!P45="No data","x",ROUND(IF('Indicator Data'!P45=0,0,IF(LOG('Indicator Data'!P45)&gt;BF$3,10,IF(LOG('Indicator Data'!P45)&lt;BF$4,0,10-(BF$3-LOG('Indicator Data'!P45))/(BF$3-BF$4)*10))),1))</f>
        <v>x</v>
      </c>
      <c r="BG45" s="246" t="str">
        <f>IF(BF45="x","x",'Indicator Data'!P45/HLOOKUP('Indicator Data'!$P$3,'Population Data'!$C$3:$M$194,ROW()-4,FALSE))</f>
        <v>x</v>
      </c>
      <c r="BH45" s="176" t="str">
        <f t="shared" si="40"/>
        <v>x</v>
      </c>
      <c r="BI45" s="172" t="str">
        <f t="shared" si="41"/>
        <v>x</v>
      </c>
      <c r="BJ45" s="174" t="str">
        <f t="shared" si="42"/>
        <v>x</v>
      </c>
      <c r="BK45" s="176">
        <f>ROUND(IF('Indicator Data'!Q45=0,0,IF(LOG('Indicator Data'!Q45)&gt;BK$3,10,IF(LOG('Indicator Data'!Q45)&lt;BK$4,0,10-(BK$3-LOG('Indicator Data'!Q45))/(BK$3-BK$4)*10))),1)</f>
        <v>7.5</v>
      </c>
      <c r="BL45" s="224">
        <f>IF(BK45="x","x",'Indicator Data'!Q45/HLOOKUP('Indicator Data'!$Q$3,'Population Data'!$C$3:$M$194,ROW()-4,FALSE))</f>
        <v>0.34999999523511288</v>
      </c>
      <c r="BM45" s="176">
        <f t="shared" si="76"/>
        <v>3.5</v>
      </c>
      <c r="BN45" s="172">
        <f t="shared" si="77"/>
        <v>5.9</v>
      </c>
      <c r="BO45" s="176">
        <f>ROUND(IF('Indicator Data'!S45=0,0,IF(LOG('Indicator Data'!S45)&gt;BO$3,10,IF(LOG('Indicator Data'!S45)&lt;BO$4,0,10-(BO$3-LOG('Indicator Data'!S45))/(BO$3-BO$4)*10))),1)</f>
        <v>8</v>
      </c>
      <c r="BP45" s="246">
        <f>IF(BO45="x","x",'Indicator Data'!S45/HLOOKUP('Indicator Data'!$S$3,'Population Data'!$C$3:$M$194,ROW()-4,FALSE))</f>
        <v>0.73101464078278333</v>
      </c>
      <c r="BQ45" s="176">
        <f t="shared" si="78"/>
        <v>8.1</v>
      </c>
      <c r="BR45" s="172">
        <f t="shared" si="43"/>
        <v>8.1</v>
      </c>
      <c r="BS45" s="176">
        <f>ROUND(IF('Indicator Data'!T45=0,0,IF(LOG('Indicator Data'!T45)&gt;BS$3,10,IF(LOG('Indicator Data'!T45)&lt;BS$4,0,10-(BS$3-LOG('Indicator Data'!T45))/(BS$3-BS$4)*10))),1)</f>
        <v>7.4</v>
      </c>
      <c r="BT45" s="173">
        <f>IF('Indicator Data'!T45/HLOOKUP('Indicator Data'!$T$3,'Population Data'!$C$3:$M$194,ROW()-4,FALSE)&gt;1,1,'Indicator Data'!T45/HLOOKUP('Indicator Data'!$T$3,'Population Data'!$C$3:$M$194,ROW()-4,FALSE))</f>
        <v>0.2759636793619778</v>
      </c>
      <c r="BU45" s="176">
        <f t="shared" si="79"/>
        <v>2.8</v>
      </c>
      <c r="BV45" s="172">
        <f t="shared" si="44"/>
        <v>5.6</v>
      </c>
      <c r="BW45" s="176">
        <f>ROUND(IF('Indicator Data'!U45=0,0,IF(LOG('Indicator Data'!U45)&gt;BW$3,10,IF(LOG('Indicator Data'!U45)&lt;BW$4,0,10-(BW$3-LOG('Indicator Data'!U45))/(BW$3-BW$4)*10))),1)</f>
        <v>8.1</v>
      </c>
      <c r="BX45" s="246">
        <f>IF(BW45="x","x",'Indicator Data'!U45/HLOOKUP('Indicator Data'!$U$3,'Population Data'!$C$3:$M$194,ROW()-4,FALSE))</f>
        <v>0.88926993161815182</v>
      </c>
      <c r="BY45" s="176">
        <f t="shared" si="80"/>
        <v>8.9</v>
      </c>
      <c r="BZ45" s="172">
        <f t="shared" si="45"/>
        <v>8.5</v>
      </c>
      <c r="CA45" s="174">
        <f t="shared" si="28"/>
        <v>7.2</v>
      </c>
      <c r="CB45" s="176">
        <f>IF('Indicator Data'!BN45="No data","x",ROUND(IF('Indicator Data'!BN45&gt;CB$3,0,IF('Indicator Data'!BN45&lt;CB$4,10,(CB$3-'Indicator Data'!BN45)/(CB$3-CB$4)*10)),1))</f>
        <v>0.2</v>
      </c>
      <c r="CC45" s="176">
        <f>IF('Indicator Data'!BO45="No data","x",ROUND(IF('Indicator Data'!BO45&gt;CC$3,0,IF('Indicator Data'!BO45&lt;CC$4,10,(CC$3-'Indicator Data'!BO45)/(CC$3-CC$4)*10)),1))</f>
        <v>0</v>
      </c>
      <c r="CD45" s="176">
        <f>IF('Indicator Data'!AA45="No data","x",ROUND(IF('Indicator Data'!AA45&gt;CD$3,0,IF('Indicator Data'!AA45&lt;CD$4,10,(CD$3-'Indicator Data'!AA45)/(CD$3-CD$4)*10)),1))</f>
        <v>1.4</v>
      </c>
      <c r="CE45" s="172">
        <f t="shared" si="81"/>
        <v>0.5</v>
      </c>
      <c r="CF45" s="176">
        <f>IF('Indicator Data'!V45="No data","x",ROUND(IF(LOG('Indicator Data'!V45)&gt;CF$3,10,IF(LOG('Indicator Data'!V45)&lt;CF$4,0,10-(CF$3-LOG('Indicator Data'!V45))/(CF$3-CF$4)*10)),1))</f>
        <v>6.7</v>
      </c>
      <c r="CG45" s="176">
        <f>IF('Indicator Data'!W45="No data","x",ROUND(IF('Indicator Data'!W45&gt;CG$3,10,IF('Indicator Data'!W45&lt;CG$4,0,10-(CG$3-'Indicator Data'!W45)/(CG$3-CG$4)*10)),1))</f>
        <v>2.6</v>
      </c>
      <c r="CH45" s="176">
        <f>IF('Indicator Data'!X45="No data","x",ROUND(IF('Indicator Data'!X45&gt;CH$3,10,IF('Indicator Data'!X45&lt;CH$4,0,10-(CH$3-'Indicator Data'!X45)/(CH$3-CH$4)*10)),1))</f>
        <v>8.3000000000000007</v>
      </c>
      <c r="CI45" s="176">
        <f>IF('Indicator Data'!Y45="No data","x",ROUND(IF('Indicator Data'!Y45&gt;CI$3,10,IF('Indicator Data'!Y45&lt;CI$4,0,10-(CI$3-'Indicator Data'!Y45)/(CI$3-CI$4)*10)),1))</f>
        <v>3</v>
      </c>
      <c r="CJ45" s="172">
        <f t="shared" si="46"/>
        <v>5.2</v>
      </c>
      <c r="CK45" s="174">
        <f t="shared" si="47"/>
        <v>3.6</v>
      </c>
      <c r="CL45" s="176">
        <f>IF('Indicator Data'!AD45="No data","x",ROUND(IF('Indicator Data'!AD45&gt;CL$3,10,IF('Indicator Data'!AD45&lt;CL$4,0,10-(CL$3-'Indicator Data'!AD45)/(CL$3-CL$4)*10)),1))</f>
        <v>0.4</v>
      </c>
      <c r="CM45" s="176">
        <f>IF('Indicator Data'!AE45="No data","x",ROUND(IF('Indicator Data'!AE45&gt;CM$3,10,IF('Indicator Data'!AE45&lt;CM$4,0,10-(CM$3-'Indicator Data'!AE45)/(CM$3-CM$4)*10)),1))</f>
        <v>0.2</v>
      </c>
      <c r="CN45" s="172">
        <f t="shared" si="48"/>
        <v>3.5</v>
      </c>
      <c r="CO45" s="176">
        <f>IF('Indicator Data'!Z45="No data","x",ROUND(IF('Indicator Data'!Z45&gt;CO$3,10,IF('Indicator Data'!Z45&lt;CO$4,0,10-(CO$3-'Indicator Data'!Z45)/(CO$3-CO$4)*10)),1))</f>
        <v>0</v>
      </c>
      <c r="CP45" s="172">
        <f t="shared" si="49"/>
        <v>0.4</v>
      </c>
      <c r="CQ45" s="246">
        <f>IF('Indicator Data'!AB45="No data","x",'Indicator Data'!AB45/HLOOKUP('Indicator Date'!$AB43,'Population Data'!$C$3:$M$194,ROW()-4,FALSE))</f>
        <v>1.5216037981770114E-4</v>
      </c>
      <c r="CR45" s="176">
        <f t="shared" si="82"/>
        <v>8.5</v>
      </c>
      <c r="CS45" s="176">
        <f>IF('Indicator Data'!AC45="No data","x",ROUND(IF('Indicator Data'!AC45&gt;CS$3,0,IF('Indicator Data'!AC45&lt;CS$4,10,(CS$3-'Indicator Data'!AC45)/(CS$3-CS$4)*10)),1))</f>
        <v>2</v>
      </c>
      <c r="CT45" s="172">
        <f t="shared" si="50"/>
        <v>5.3</v>
      </c>
      <c r="CU45" s="174">
        <f t="shared" si="51"/>
        <v>3.1</v>
      </c>
      <c r="CV45" s="175">
        <f t="shared" si="83"/>
        <v>4.9000000000000004</v>
      </c>
      <c r="CW45" s="177">
        <f t="shared" si="84"/>
        <v>5.3</v>
      </c>
      <c r="CX45" s="175">
        <f>ROUND(IF('Indicator Data'!AF45=0,0,IF('Indicator Data'!AF45&gt;CX$3,10,IF('Indicator Data'!AF45&lt;CX$4,0,10-(CX$3-'Indicator Data'!AF45)/(CX$3-CX$4)*10))),1)</f>
        <v>0.1</v>
      </c>
      <c r="CY45" s="175">
        <f>(ROUND(IF('Indicator Data'!AG45=0,0,IF(LOG('Indicator Data'!AG45)&gt;CY$3,10,IF(LOG('Indicator Data'!AG45)&lt;CY$4,0,10-(CY$3-LOG('Indicator Data'!AG45))/(CY$3-CY$4)*10))),1))</f>
        <v>0</v>
      </c>
      <c r="CZ45" s="177">
        <f t="shared" si="52"/>
        <v>0.1</v>
      </c>
      <c r="DA45" s="11"/>
      <c r="DB45" s="22"/>
    </row>
    <row r="46" spans="1:106">
      <c r="A46" s="179" t="str">
        <f>'Indicator Data'!A46</f>
        <v>Côte d'Ivoire</v>
      </c>
      <c r="B46" s="180" t="str">
        <f>'Indicator Data'!B46</f>
        <v>CIV</v>
      </c>
      <c r="C46" s="178">
        <f>ROUND(IF('Indicator Data'!C46=0,0.1,IF(LOG('Indicator Data'!C46)&gt;C$3,10,IF(LOG('Indicator Data'!C46)&lt;C$4,0,10-(C$3-LOG('Indicator Data'!C46))/(C$3-C$4)*10))),1)</f>
        <v>0.1</v>
      </c>
      <c r="D46" s="171">
        <f>ROUND(IF('Indicator Data'!D46=0,0.1,IF(LOG('Indicator Data'!D46)&gt;D$3,10,IF(LOG('Indicator Data'!D46)&lt;D$4,0,10-(D$3-LOG('Indicator Data'!D46))/(D$3-D$4)*10))),1)</f>
        <v>0.1</v>
      </c>
      <c r="E46" s="172">
        <f t="shared" si="53"/>
        <v>0.1</v>
      </c>
      <c r="F46" s="172">
        <f>(ROUND(IF('Indicator Data'!E46=0,0,IF(LOG('Indicator Data'!E46)&gt;F$3,10,IF(LOG('Indicator Data'!E46)&lt;F$4,0,10-(F$3-LOG('Indicator Data'!E46))/(F$3-F$4)*10))),1))</f>
        <v>5.5</v>
      </c>
      <c r="G46" s="172">
        <f>ROUND(IF('Indicator Data'!F46=0,0,IF(LOG('Indicator Data'!F46)&gt;G$3,10,IF(LOG('Indicator Data'!F46)&lt;G$4,0,10-(G$3-LOG('Indicator Data'!F46))/(G$3-G$4)*10))),1)</f>
        <v>1.5</v>
      </c>
      <c r="H46" s="171">
        <f>ROUND(IF('Indicator Data'!G46=0,0,IF(LOG('Indicator Data'!G46)&gt;H$3,10,IF(LOG('Indicator Data'!G46)&lt;H$4,0,10-(H$3-LOG('Indicator Data'!G46))/(H$3-H$4)*10))),1)</f>
        <v>0</v>
      </c>
      <c r="I46" s="171">
        <f>ROUND(IF('Indicator Data'!H46=0,0,IF(LOG('Indicator Data'!H46)&gt;I$3,10,IF(LOG('Indicator Data'!H46)&lt;I$4,0,10-(I$3-LOG('Indicator Data'!H46))/(I$3-I$4)*10))),1)</f>
        <v>0</v>
      </c>
      <c r="J46" s="171">
        <f t="shared" si="54"/>
        <v>0</v>
      </c>
      <c r="K46" s="171">
        <f>ROUND(IF('Indicator Data'!I46=0,0,IF(LOG('Indicator Data'!I46)&gt;K$3,10,IF(LOG('Indicator Data'!I46)&lt;K$4,0,10-(K$3-LOG('Indicator Data'!I46))/(K$3-K$4)*10))),1)</f>
        <v>3.5</v>
      </c>
      <c r="L46" s="172">
        <f>ROUND(IF('Indicator Data'!J46=0,0,IF(LOG('Indicator Data'!J46)&gt;L$3,10,IF(LOG('Indicator Data'!J46)&lt;L$4,0,10-(L$3-LOG('Indicator Data'!J46))/(L$3-L$4)*10))),1)</f>
        <v>0</v>
      </c>
      <c r="M46" s="173">
        <f>'Indicator Data'!C46/HLOOKUP('Indicator Data'!$C$3,'Population Data'!$C$3:$M$194,ROW()-4,FALSE)</f>
        <v>0</v>
      </c>
      <c r="N46" s="173">
        <f>'Indicator Data'!D46/HLOOKUP('Indicator Data'!$D$3,'Population Data'!$C$3:$M$194,ROW()-4,FALSE)</f>
        <v>0</v>
      </c>
      <c r="O46" s="245">
        <f>'Indicator Data'!E46/HLOOKUP('Indicator Data'!$E$3,'Population Data'!$C$3:$M$194,ROW()-4,FALSE)</f>
        <v>1.1787796351653609E-3</v>
      </c>
      <c r="P46" s="173">
        <f>'Indicator Data'!F46/HLOOKUP('Indicator Data'!$F$3,'Population Data'!$C$3:$M$194,ROW()-4,FALSE)</f>
        <v>2.0254497862122621E-8</v>
      </c>
      <c r="Q46" s="173">
        <f>'Indicator Data'!G46/HLOOKUP('Indicator Data'!$G$3,'Population Data'!$C$3:$M$194,ROW()-4,FALSE)</f>
        <v>0</v>
      </c>
      <c r="R46" s="173">
        <f>'Indicator Data'!H46/HLOOKUP('Indicator Data'!$H$3,'Population Data'!$C$3:$M$194,ROW()-4,FALSE)</f>
        <v>0</v>
      </c>
      <c r="S46" s="173">
        <f>'Indicator Data'!I46/HLOOKUP('Indicator Data'!$I$3,'Population Data'!$C$3:$M$194,ROW()-4,FALSE)</f>
        <v>2.2663454432802799E-5</v>
      </c>
      <c r="T46" s="173">
        <f>'Indicator Data'!J46/HLOOKUP('Indicator Date'!$J44,'Population Data'!$C$3:$M$194,ROW()-4,FALSE)</f>
        <v>0</v>
      </c>
      <c r="U46" s="171">
        <f t="shared" si="55"/>
        <v>0</v>
      </c>
      <c r="V46" s="171">
        <f t="shared" si="56"/>
        <v>0</v>
      </c>
      <c r="W46" s="172">
        <f t="shared" si="57"/>
        <v>0</v>
      </c>
      <c r="X46" s="172">
        <f t="shared" si="33"/>
        <v>3.9</v>
      </c>
      <c r="Y46" s="172">
        <f t="shared" si="34"/>
        <v>0.3</v>
      </c>
      <c r="Z46" s="171">
        <f t="shared" si="58"/>
        <v>0</v>
      </c>
      <c r="AA46" s="171">
        <f t="shared" si="58"/>
        <v>0</v>
      </c>
      <c r="AB46" s="171">
        <f t="shared" si="59"/>
        <v>0</v>
      </c>
      <c r="AC46" s="172">
        <f t="shared" si="35"/>
        <v>0.5</v>
      </c>
      <c r="AD46" s="172">
        <f t="shared" si="36"/>
        <v>0</v>
      </c>
      <c r="AE46" s="171">
        <f>ROUND(IF('Indicator Data'!K46=0,0,IF('Indicator Data'!K46&gt;AE$3,10,IF('Indicator Data'!K46&lt;AE$4,0,10-(AE$3-'Indicator Data'!K46)/(AE$3-AE$4)*10))),1)</f>
        <v>0</v>
      </c>
      <c r="AF46" s="174">
        <f t="shared" si="60"/>
        <v>0.1</v>
      </c>
      <c r="AG46" s="174">
        <f t="shared" si="61"/>
        <v>0.1</v>
      </c>
      <c r="AH46" s="172">
        <f t="shared" si="62"/>
        <v>0</v>
      </c>
      <c r="AI46" s="172">
        <f t="shared" si="63"/>
        <v>0</v>
      </c>
      <c r="AJ46" s="174">
        <f t="shared" si="64"/>
        <v>0</v>
      </c>
      <c r="AK46" s="172">
        <f t="shared" si="65"/>
        <v>0</v>
      </c>
      <c r="AL46" s="175">
        <f t="shared" si="66"/>
        <v>0.1</v>
      </c>
      <c r="AM46" s="175">
        <f t="shared" si="67"/>
        <v>4.8</v>
      </c>
      <c r="AN46" s="175">
        <f t="shared" si="68"/>
        <v>0.9</v>
      </c>
      <c r="AO46" s="175">
        <f t="shared" si="69"/>
        <v>0</v>
      </c>
      <c r="AP46" s="175">
        <f t="shared" si="70"/>
        <v>2.1</v>
      </c>
      <c r="AQ46" s="174">
        <f t="shared" si="71"/>
        <v>0</v>
      </c>
      <c r="AR46" s="174">
        <f>IF('Indicator Data'!L46="No data","x",IF('Indicator Data'!BW46&lt;1000,"x",ROUND((IF('Indicator Data'!L46&gt;AR$3,10,IF('Indicator Data'!L46&lt;AR$4,0,10-(AR$3-'Indicator Data'!L46)/(AR$3-AR$4)*10))),1)))</f>
        <v>1.7</v>
      </c>
      <c r="AS46" s="175">
        <f t="shared" si="72"/>
        <v>0.9</v>
      </c>
      <c r="AT46" s="176">
        <f>IF('Indicator Data'!M46="No data","x",ROUND(IF('Indicator Data'!M46=0,0,IF(LOG('Indicator Data'!M46)&gt;AT$3,10,IF(LOG('Indicator Data'!M46)&lt;AT$4,0,10-(AT$3-LOG('Indicator Data'!M46))/(AT$3-AT$4)*10))),1))</f>
        <v>8.5</v>
      </c>
      <c r="AU46" s="246">
        <f>IF(AT46="x","x",'Indicator Data'!M46/HLOOKUP('Indicator Data'!$M$3,'Population Data'!$C$3:$M$194,ROW()-4,FALSE))</f>
        <v>0.30337213733792262</v>
      </c>
      <c r="AV46" s="176">
        <f t="shared" si="73"/>
        <v>3.4</v>
      </c>
      <c r="AW46" s="172">
        <f t="shared" si="37"/>
        <v>6.6</v>
      </c>
      <c r="AX46" s="176">
        <f>IF('Indicator Data'!N46="No data","x",ROUND(IF('Indicator Data'!N46=0,0,IF(LOG('Indicator Data'!N46)&gt;AX$3,10,IF(LOG('Indicator Data'!N46)&lt;AX$4,0,10-(AX$3-LOG('Indicator Data'!N46))/(AX$3-AX$4)*10))),1))</f>
        <v>8.1</v>
      </c>
      <c r="AY46" s="246">
        <f>IF(AX46="x","x",'Indicator Data'!N46/HLOOKUP('Indicator Data'!$N$3,'Population Data'!$C$3:$M$194,ROW()-4,FALSE))</f>
        <v>2.560574788244906E-2</v>
      </c>
      <c r="AZ46" s="176">
        <f t="shared" si="74"/>
        <v>5.0999999999999996</v>
      </c>
      <c r="BA46" s="172">
        <f t="shared" si="38"/>
        <v>6.9</v>
      </c>
      <c r="BB46" s="176">
        <f>IF('Indicator Data'!O46="No data","x",ROUND(IF('Indicator Data'!O46=0,0,IF(LOG('Indicator Data'!O46)&gt;BB$3,10,IF(LOG('Indicator Data'!O46)&lt;BB$4,0,10-(BB$3-LOG('Indicator Data'!O46))/(BB$3-BB$4)*10))),1))</f>
        <v>10</v>
      </c>
      <c r="BC46" s="246">
        <f>IF(BB46="x","x",'Indicator Data'!O46/HLOOKUP('Indicator Data'!$O$3,'Population Data'!$C$3:$M$194,ROW()-4,FALSE))</f>
        <v>0.56816540262974713</v>
      </c>
      <c r="BD46" s="176">
        <f t="shared" si="75"/>
        <v>10</v>
      </c>
      <c r="BE46" s="172">
        <f t="shared" si="39"/>
        <v>10</v>
      </c>
      <c r="BF46" s="176">
        <f>IF('Indicator Data'!P46="No data","x",ROUND(IF('Indicator Data'!P46=0,0,IF(LOG('Indicator Data'!P46)&gt;BF$3,10,IF(LOG('Indicator Data'!P46)&lt;BF$4,0,10-(BF$3-LOG('Indicator Data'!P46))/(BF$3-BF$4)*10))),1))</f>
        <v>7.4</v>
      </c>
      <c r="BG46" s="246">
        <f>IF(BF46="x","x",'Indicator Data'!P46/HLOOKUP('Indicator Data'!$P$3,'Population Data'!$C$3:$M$194,ROW()-4,FALSE))</f>
        <v>9.9533301217546617E-3</v>
      </c>
      <c r="BH46" s="176">
        <f t="shared" si="40"/>
        <v>6</v>
      </c>
      <c r="BI46" s="172">
        <f t="shared" si="41"/>
        <v>6.8</v>
      </c>
      <c r="BJ46" s="174">
        <f t="shared" si="42"/>
        <v>8</v>
      </c>
      <c r="BK46" s="176">
        <f>ROUND(IF('Indicator Data'!Q46=0,0,IF(LOG('Indicator Data'!Q46)&gt;BK$3,10,IF(LOG('Indicator Data'!Q46)&lt;BK$4,0,10-(BK$3-LOG('Indicator Data'!Q46))/(BK$3-BK$4)*10))),1)</f>
        <v>9.1999999999999993</v>
      </c>
      <c r="BL46" s="224">
        <f>IF(BK46="x","x",'Indicator Data'!Q46/HLOOKUP('Indicator Data'!$Q$3,'Population Data'!$C$3:$M$194,ROW()-4,FALSE))</f>
        <v>1</v>
      </c>
      <c r="BM46" s="176">
        <f t="shared" si="76"/>
        <v>10</v>
      </c>
      <c r="BN46" s="172">
        <f t="shared" si="77"/>
        <v>9.6999999999999993</v>
      </c>
      <c r="BO46" s="176">
        <f>ROUND(IF('Indicator Data'!S46=0,0,IF(LOG('Indicator Data'!S46)&gt;BO$3,10,IF(LOG('Indicator Data'!S46)&lt;BO$4,0,10-(BO$3-LOG('Indicator Data'!S46))/(BO$3-BO$4)*10))),1)</f>
        <v>9.1999999999999993</v>
      </c>
      <c r="BP46" s="246">
        <f>IF(BO46="x","x",'Indicator Data'!S46/HLOOKUP('Indicator Data'!$S$3,'Population Data'!$C$3:$M$194,ROW()-4,FALSE))</f>
        <v>0.875341879091731</v>
      </c>
      <c r="BQ46" s="176">
        <f t="shared" si="78"/>
        <v>9.6999999999999993</v>
      </c>
      <c r="BR46" s="172">
        <f t="shared" si="43"/>
        <v>9.5</v>
      </c>
      <c r="BS46" s="176">
        <f>ROUND(IF('Indicator Data'!T46=0,0,IF(LOG('Indicator Data'!T46)&gt;BS$3,10,IF(LOG('Indicator Data'!T46)&lt;BS$4,0,10-(BS$3-LOG('Indicator Data'!T46))/(BS$3-BS$4)*10))),1)</f>
        <v>9.1999999999999993</v>
      </c>
      <c r="BT46" s="173">
        <f>IF('Indicator Data'!T46/HLOOKUP('Indicator Data'!$T$3,'Population Data'!$C$3:$M$194,ROW()-4,FALSE)&gt;1,1,'Indicator Data'!T46/HLOOKUP('Indicator Data'!$T$3,'Population Data'!$C$3:$M$194,ROW()-4,FALSE))</f>
        <v>0.90408873983044191</v>
      </c>
      <c r="BU46" s="176">
        <f t="shared" si="79"/>
        <v>9</v>
      </c>
      <c r="BV46" s="172">
        <f t="shared" si="44"/>
        <v>9.1</v>
      </c>
      <c r="BW46" s="176">
        <f>ROUND(IF('Indicator Data'!U46=0,0,IF(LOG('Indicator Data'!U46)&gt;BW$3,10,IF(LOG('Indicator Data'!U46)&lt;BW$4,0,10-(BW$3-LOG('Indicator Data'!U46))/(BW$3-BW$4)*10))),1)</f>
        <v>9.1999999999999993</v>
      </c>
      <c r="BX46" s="246">
        <f>IF(BW46="x","x",'Indicator Data'!U46/HLOOKUP('Indicator Data'!$U$3,'Population Data'!$C$3:$M$194,ROW()-4,FALSE))</f>
        <v>0.9971075523939863</v>
      </c>
      <c r="BY46" s="176">
        <f t="shared" si="80"/>
        <v>10</v>
      </c>
      <c r="BZ46" s="172">
        <f t="shared" si="45"/>
        <v>9.6999999999999993</v>
      </c>
      <c r="CA46" s="174">
        <f t="shared" si="28"/>
        <v>9.5</v>
      </c>
      <c r="CB46" s="176">
        <f>IF('Indicator Data'!BN46="No data","x",ROUND(IF('Indicator Data'!BN46&gt;CB$3,0,IF('Indicator Data'!BN46&lt;CB$4,10,(CB$3-'Indicator Data'!BN46)/(CB$3-CB$4)*10)),1))</f>
        <v>7</v>
      </c>
      <c r="CC46" s="176">
        <f>IF('Indicator Data'!BO46="No data","x",ROUND(IF('Indicator Data'!BO46&gt;CC$3,0,IF('Indicator Data'!BO46&lt;CC$4,10,(CC$3-'Indicator Data'!BO46)/(CC$3-CC$4)*10)),1))</f>
        <v>4.5</v>
      </c>
      <c r="CD46" s="176">
        <f>IF('Indicator Data'!AA46="No data","x",ROUND(IF('Indicator Data'!AA46&gt;CD$3,0,IF('Indicator Data'!AA46&lt;CD$4,10,(CD$3-'Indicator Data'!AA46)/(CD$3-CD$4)*10)),1))</f>
        <v>7.8</v>
      </c>
      <c r="CE46" s="172">
        <f t="shared" si="81"/>
        <v>6.4</v>
      </c>
      <c r="CF46" s="176">
        <f>IF('Indicator Data'!V46="No data","x",ROUND(IF(LOG('Indicator Data'!V46)&gt;CF$3,10,IF(LOG('Indicator Data'!V46)&lt;CF$4,0,10-(CF$3-LOG('Indicator Data'!V46))/(CF$3-CF$4)*10)),1))</f>
        <v>6.5</v>
      </c>
      <c r="CG46" s="176">
        <f>IF('Indicator Data'!W46="No data","x",ROUND(IF('Indicator Data'!W46&gt;CG$3,10,IF('Indicator Data'!W46&lt;CG$4,0,10-(CG$3-'Indicator Data'!W46)/(CG$3-CG$4)*10)),1))</f>
        <v>6.8</v>
      </c>
      <c r="CH46" s="176">
        <f>IF('Indicator Data'!X46="No data","x",ROUND(IF('Indicator Data'!X46&gt;CH$3,10,IF('Indicator Data'!X46&lt;CH$4,0,10-(CH$3-'Indicator Data'!X46)/(CH$3-CH$4)*10)),1))</f>
        <v>5.3</v>
      </c>
      <c r="CI46" s="176">
        <f>IF('Indicator Data'!Y46="No data","x",ROUND(IF('Indicator Data'!Y46&gt;CI$3,10,IF('Indicator Data'!Y46&lt;CI$4,0,10-(CI$3-'Indicator Data'!Y46)/(CI$3-CI$4)*10)),1))</f>
        <v>6.4</v>
      </c>
      <c r="CJ46" s="172">
        <f t="shared" si="46"/>
        <v>6.3</v>
      </c>
      <c r="CK46" s="174">
        <f t="shared" si="47"/>
        <v>6.3</v>
      </c>
      <c r="CL46" s="176">
        <f>IF('Indicator Data'!AD46="No data","x",ROUND(IF('Indicator Data'!AD46&gt;CL$3,10,IF('Indicator Data'!AD46&lt;CL$4,0,10-(CL$3-'Indicator Data'!AD46)/(CL$3-CL$4)*10)),1))</f>
        <v>5.4</v>
      </c>
      <c r="CM46" s="176">
        <f>IF('Indicator Data'!AE46="No data","x",ROUND(IF('Indicator Data'!AE46&gt;CM$3,10,IF('Indicator Data'!AE46&lt;CM$4,0,10-(CM$3-'Indicator Data'!AE46)/(CM$3-CM$4)*10)),1))</f>
        <v>6.3</v>
      </c>
      <c r="CN46" s="172">
        <f t="shared" si="48"/>
        <v>6.1</v>
      </c>
      <c r="CO46" s="176">
        <f>IF('Indicator Data'!Z46="No data","x",ROUND(IF('Indicator Data'!Z46&gt;CO$3,10,IF('Indicator Data'!Z46&lt;CO$4,0,10-(CO$3-'Indicator Data'!Z46)/(CO$3-CO$4)*10)),1))</f>
        <v>7.1</v>
      </c>
      <c r="CP46" s="172">
        <f t="shared" si="49"/>
        <v>6.6</v>
      </c>
      <c r="CQ46" s="246">
        <f>IF('Indicator Data'!AB46="No data","x",'Indicator Data'!AB46/HLOOKUP('Indicator Date'!$AB44,'Population Data'!$C$3:$M$194,ROW()-4,FALSE))</f>
        <v>2.1063789627578078E-5</v>
      </c>
      <c r="CR46" s="176">
        <f t="shared" si="82"/>
        <v>9.8000000000000007</v>
      </c>
      <c r="CS46" s="176" t="str">
        <f>IF('Indicator Data'!AC46="No data","x",ROUND(IF('Indicator Data'!AC46&gt;CS$3,0,IF('Indicator Data'!AC46&lt;CS$4,10,(CS$3-'Indicator Data'!AC46)/(CS$3-CS$4)*10)),1))</f>
        <v>x</v>
      </c>
      <c r="CT46" s="172">
        <f t="shared" si="50"/>
        <v>9.8000000000000007</v>
      </c>
      <c r="CU46" s="174">
        <f t="shared" si="51"/>
        <v>7.5</v>
      </c>
      <c r="CV46" s="175">
        <f t="shared" si="83"/>
        <v>8.1</v>
      </c>
      <c r="CW46" s="177">
        <f t="shared" si="84"/>
        <v>3.1</v>
      </c>
      <c r="CX46" s="175">
        <f>ROUND(IF('Indicator Data'!AF46=0,0,IF('Indicator Data'!AF46&gt;CX$3,10,IF('Indicator Data'!AF46&lt;CX$4,0,10-(CX$3-'Indicator Data'!AF46)/(CX$3-CX$4)*10))),1)</f>
        <v>0.6</v>
      </c>
      <c r="CY46" s="175">
        <f>(ROUND(IF('Indicator Data'!AG46=0,0,IF(LOG('Indicator Data'!AG46)&gt;CY$3,10,IF(LOG('Indicator Data'!AG46)&lt;CY$4,0,10-(CY$3-LOG('Indicator Data'!AG46))/(CY$3-CY$4)*10))),1))</f>
        <v>0</v>
      </c>
      <c r="CZ46" s="177">
        <f t="shared" si="52"/>
        <v>0.3</v>
      </c>
      <c r="DA46" s="11"/>
      <c r="DB46" s="22"/>
    </row>
    <row r="47" spans="1:106">
      <c r="A47" s="179" t="str">
        <f>'Indicator Data'!A47</f>
        <v>Croatia</v>
      </c>
      <c r="B47" s="180" t="str">
        <f>'Indicator Data'!B47</f>
        <v>HRV</v>
      </c>
      <c r="C47" s="178">
        <f>ROUND(IF('Indicator Data'!C47=0,0.1,IF(LOG('Indicator Data'!C47)&gt;C$3,10,IF(LOG('Indicator Data'!C47)&lt;C$4,0,10-(C$3-LOG('Indicator Data'!C47))/(C$3-C$4)*10))),1)</f>
        <v>6.2</v>
      </c>
      <c r="D47" s="171">
        <f>ROUND(IF('Indicator Data'!D47=0,0.1,IF(LOG('Indicator Data'!D47)&gt;D$3,10,IF(LOG('Indicator Data'!D47)&lt;D$4,0,10-(D$3-LOG('Indicator Data'!D47))/(D$3-D$4)*10))),1)</f>
        <v>0.1</v>
      </c>
      <c r="E47" s="172">
        <f t="shared" si="53"/>
        <v>3.8</v>
      </c>
      <c r="F47" s="172">
        <f>(ROUND(IF('Indicator Data'!E47=0,0,IF(LOG('Indicator Data'!E47)&gt;F$3,10,IF(LOG('Indicator Data'!E47)&lt;F$4,0,10-(F$3-LOG('Indicator Data'!E47))/(F$3-F$4)*10))),1))</f>
        <v>5.7</v>
      </c>
      <c r="G47" s="172">
        <f>ROUND(IF('Indicator Data'!F47=0,0,IF(LOG('Indicator Data'!F47)&gt;G$3,10,IF(LOG('Indicator Data'!F47)&lt;G$4,0,10-(G$3-LOG('Indicator Data'!F47))/(G$3-G$4)*10))),1)</f>
        <v>5</v>
      </c>
      <c r="H47" s="171">
        <f>ROUND(IF('Indicator Data'!G47=0,0,IF(LOG('Indicator Data'!G47)&gt;H$3,10,IF(LOG('Indicator Data'!G47)&lt;H$4,0,10-(H$3-LOG('Indicator Data'!G47))/(H$3-H$4)*10))),1)</f>
        <v>0</v>
      </c>
      <c r="I47" s="171">
        <f>ROUND(IF('Indicator Data'!H47=0,0,IF(LOG('Indicator Data'!H47)&gt;I$3,10,IF(LOG('Indicator Data'!H47)&lt;I$4,0,10-(I$3-LOG('Indicator Data'!H47))/(I$3-I$4)*10))),1)</f>
        <v>0</v>
      </c>
      <c r="J47" s="171">
        <f t="shared" si="54"/>
        <v>0</v>
      </c>
      <c r="K47" s="171">
        <f>ROUND(IF('Indicator Data'!I47=0,0,IF(LOG('Indicator Data'!I47)&gt;K$3,10,IF(LOG('Indicator Data'!I47)&lt;K$4,0,10-(K$3-LOG('Indicator Data'!I47))/(K$3-K$4)*10))),1)</f>
        <v>5</v>
      </c>
      <c r="L47" s="172">
        <f>ROUND(IF('Indicator Data'!J47=0,0,IF(LOG('Indicator Data'!J47)&gt;L$3,10,IF(LOG('Indicator Data'!J47)&lt;L$4,0,10-(L$3-LOG('Indicator Data'!J47))/(L$3-L$4)*10))),1)</f>
        <v>0</v>
      </c>
      <c r="M47" s="173">
        <f>'Indicator Data'!C47/HLOOKUP('Indicator Data'!$C$3,'Population Data'!$C$3:$M$194,ROW()-4,FALSE)</f>
        <v>1.9232271925928861E-3</v>
      </c>
      <c r="N47" s="173">
        <f>'Indicator Data'!D47/HLOOKUP('Indicator Data'!$D$3,'Population Data'!$C$3:$M$194,ROW()-4,FALSE)</f>
        <v>0</v>
      </c>
      <c r="O47" s="245">
        <f>'Indicator Data'!E47/HLOOKUP('Indicator Data'!$E$3,'Population Data'!$C$3:$M$194,ROW()-4,FALSE)</f>
        <v>1.1291424860853549E-2</v>
      </c>
      <c r="P47" s="173">
        <f>'Indicator Data'!F47/HLOOKUP('Indicator Data'!$F$3,'Population Data'!$C$3:$M$194,ROW()-4,FALSE)</f>
        <v>5.0909204425478686E-6</v>
      </c>
      <c r="Q47" s="173">
        <f>'Indicator Data'!G47/HLOOKUP('Indicator Data'!$G$3,'Population Data'!$C$3:$M$194,ROW()-4,FALSE)</f>
        <v>0</v>
      </c>
      <c r="R47" s="173">
        <f>'Indicator Data'!H47/HLOOKUP('Indicator Data'!$H$3,'Population Data'!$C$3:$M$194,ROW()-4,FALSE)</f>
        <v>0</v>
      </c>
      <c r="S47" s="173">
        <f>'Indicator Data'!I47/HLOOKUP('Indicator Data'!$I$3,'Population Data'!$C$3:$M$194,ROW()-4,FALSE)</f>
        <v>7.3929776810305434E-4</v>
      </c>
      <c r="T47" s="173">
        <f>'Indicator Data'!J47/HLOOKUP('Indicator Date'!$J45,'Population Data'!$C$3:$M$194,ROW()-4,FALSE)</f>
        <v>0</v>
      </c>
      <c r="U47" s="171">
        <f t="shared" si="55"/>
        <v>9.6</v>
      </c>
      <c r="V47" s="171">
        <f t="shared" si="56"/>
        <v>0</v>
      </c>
      <c r="W47" s="172">
        <f t="shared" si="57"/>
        <v>7</v>
      </c>
      <c r="X47" s="172">
        <f t="shared" si="33"/>
        <v>7.7</v>
      </c>
      <c r="Y47" s="172">
        <f t="shared" si="34"/>
        <v>6.5</v>
      </c>
      <c r="Z47" s="171">
        <f t="shared" si="58"/>
        <v>0</v>
      </c>
      <c r="AA47" s="171">
        <f t="shared" si="58"/>
        <v>0</v>
      </c>
      <c r="AB47" s="171">
        <f t="shared" si="59"/>
        <v>0</v>
      </c>
      <c r="AC47" s="172">
        <f t="shared" si="35"/>
        <v>4.9000000000000004</v>
      </c>
      <c r="AD47" s="172">
        <f t="shared" si="36"/>
        <v>0</v>
      </c>
      <c r="AE47" s="171">
        <f>ROUND(IF('Indicator Data'!K47=0,0,IF('Indicator Data'!K47&gt;AE$3,10,IF('Indicator Data'!K47&lt;AE$4,0,10-(AE$3-'Indicator Data'!K47)/(AE$3-AE$4)*10))),1)</f>
        <v>1</v>
      </c>
      <c r="AF47" s="174">
        <f t="shared" si="60"/>
        <v>7.9</v>
      </c>
      <c r="AG47" s="174">
        <f t="shared" si="61"/>
        <v>0.1</v>
      </c>
      <c r="AH47" s="172">
        <f t="shared" si="62"/>
        <v>0</v>
      </c>
      <c r="AI47" s="172">
        <f t="shared" si="63"/>
        <v>0</v>
      </c>
      <c r="AJ47" s="174">
        <f t="shared" si="64"/>
        <v>0</v>
      </c>
      <c r="AK47" s="172">
        <f t="shared" si="65"/>
        <v>0</v>
      </c>
      <c r="AL47" s="175">
        <f t="shared" si="66"/>
        <v>5.6</v>
      </c>
      <c r="AM47" s="175">
        <f t="shared" si="67"/>
        <v>6.8</v>
      </c>
      <c r="AN47" s="175">
        <f t="shared" si="68"/>
        <v>5.8</v>
      </c>
      <c r="AO47" s="175">
        <f t="shared" si="69"/>
        <v>0</v>
      </c>
      <c r="AP47" s="175">
        <f t="shared" si="70"/>
        <v>5</v>
      </c>
      <c r="AQ47" s="174">
        <f t="shared" si="71"/>
        <v>0.5</v>
      </c>
      <c r="AR47" s="174">
        <f>IF('Indicator Data'!L47="No data","x",IF('Indicator Data'!BW47&lt;1000,"x",ROUND((IF('Indicator Data'!L47&gt;AR$3,10,IF('Indicator Data'!L47&lt;AR$4,0,10-(AR$3-'Indicator Data'!L47)/(AR$3-AR$4)*10))),1)))</f>
        <v>5.8</v>
      </c>
      <c r="AS47" s="175">
        <f t="shared" si="72"/>
        <v>3.2</v>
      </c>
      <c r="AT47" s="176">
        <f>IF('Indicator Data'!M47="No data","x",ROUND(IF('Indicator Data'!M47=0,0,IF(LOG('Indicator Data'!M47)&gt;AT$3,10,IF(LOG('Indicator Data'!M47)&lt;AT$4,0,10-(AT$3-LOG('Indicator Data'!M47))/(AT$3-AT$4)*10))),1))</f>
        <v>4.3</v>
      </c>
      <c r="AU47" s="246">
        <f>IF(AT47="x","x",'Indicator Data'!M47/HLOOKUP('Indicator Data'!$M$3,'Population Data'!$C$3:$M$194,ROW()-4,FALSE))</f>
        <v>2.5213766138486244E-3</v>
      </c>
      <c r="AV47" s="176">
        <f t="shared" si="73"/>
        <v>0</v>
      </c>
      <c r="AW47" s="172">
        <f t="shared" si="37"/>
        <v>2.4</v>
      </c>
      <c r="AX47" s="176" t="str">
        <f>IF('Indicator Data'!N47="No data","x",ROUND(IF('Indicator Data'!N47=0,0,IF(LOG('Indicator Data'!N47)&gt;AX$3,10,IF(LOG('Indicator Data'!N47)&lt;AX$4,0,10-(AX$3-LOG('Indicator Data'!N47))/(AX$3-AX$4)*10))),1))</f>
        <v>x</v>
      </c>
      <c r="AY47" s="246" t="str">
        <f>IF(AX47="x","x",'Indicator Data'!N47/HLOOKUP('Indicator Data'!$N$3,'Population Data'!$C$3:$M$194,ROW()-4,FALSE))</f>
        <v>x</v>
      </c>
      <c r="AZ47" s="176" t="str">
        <f t="shared" si="74"/>
        <v>x</v>
      </c>
      <c r="BA47" s="172" t="str">
        <f t="shared" si="38"/>
        <v>x</v>
      </c>
      <c r="BB47" s="176" t="str">
        <f>IF('Indicator Data'!O47="No data","x",ROUND(IF('Indicator Data'!O47=0,0,IF(LOG('Indicator Data'!O47)&gt;BB$3,10,IF(LOG('Indicator Data'!O47)&lt;BB$4,0,10-(BB$3-LOG('Indicator Data'!O47))/(BB$3-BB$4)*10))),1))</f>
        <v>x</v>
      </c>
      <c r="BC47" s="246" t="str">
        <f>IF(BB47="x","x",'Indicator Data'!O47/HLOOKUP('Indicator Data'!$O$3,'Population Data'!$C$3:$M$194,ROW()-4,FALSE))</f>
        <v>x</v>
      </c>
      <c r="BD47" s="176" t="str">
        <f t="shared" si="75"/>
        <v>x</v>
      </c>
      <c r="BE47" s="172" t="str">
        <f t="shared" si="39"/>
        <v>x</v>
      </c>
      <c r="BF47" s="176" t="str">
        <f>IF('Indicator Data'!P47="No data","x",ROUND(IF('Indicator Data'!P47=0,0,IF(LOG('Indicator Data'!P47)&gt;BF$3,10,IF(LOG('Indicator Data'!P47)&lt;BF$4,0,10-(BF$3-LOG('Indicator Data'!P47))/(BF$3-BF$4)*10))),1))</f>
        <v>x</v>
      </c>
      <c r="BG47" s="246" t="str">
        <f>IF(BF47="x","x",'Indicator Data'!P47/HLOOKUP('Indicator Data'!$P$3,'Population Data'!$C$3:$M$194,ROW()-4,FALSE))</f>
        <v>x</v>
      </c>
      <c r="BH47" s="176" t="str">
        <f t="shared" si="40"/>
        <v>x</v>
      </c>
      <c r="BI47" s="172" t="str">
        <f t="shared" si="41"/>
        <v>x</v>
      </c>
      <c r="BJ47" s="174">
        <f t="shared" si="42"/>
        <v>2.4</v>
      </c>
      <c r="BK47" s="176">
        <f>ROUND(IF('Indicator Data'!Q47=0,0,IF(LOG('Indicator Data'!Q47)&gt;BK$3,10,IF(LOG('Indicator Data'!Q47)&lt;BK$4,0,10-(BK$3-LOG('Indicator Data'!Q47))/(BK$3-BK$4)*10))),1)</f>
        <v>0</v>
      </c>
      <c r="BL47" s="224">
        <f>IF(BK47="x","x",'Indicator Data'!Q47/HLOOKUP('Indicator Data'!$Q$3,'Population Data'!$C$3:$M$194,ROW()-4,FALSE))</f>
        <v>0</v>
      </c>
      <c r="BM47" s="176">
        <f t="shared" si="76"/>
        <v>0</v>
      </c>
      <c r="BN47" s="172">
        <f t="shared" si="77"/>
        <v>0</v>
      </c>
      <c r="BO47" s="176">
        <f>ROUND(IF('Indicator Data'!S47=0,0,IF(LOG('Indicator Data'!S47)&gt;BO$3,10,IF(LOG('Indicator Data'!S47)&lt;BO$4,0,10-(BO$3-LOG('Indicator Data'!S47))/(BO$3-BO$4)*10))),1)</f>
        <v>0</v>
      </c>
      <c r="BP47" s="246">
        <f>IF(BO47="x","x",'Indicator Data'!S47/HLOOKUP('Indicator Data'!$S$3,'Population Data'!$C$3:$M$194,ROW()-4,FALSE))</f>
        <v>0</v>
      </c>
      <c r="BQ47" s="176">
        <f t="shared" si="78"/>
        <v>0</v>
      </c>
      <c r="BR47" s="172">
        <f t="shared" si="43"/>
        <v>0</v>
      </c>
      <c r="BS47" s="176">
        <f>ROUND(IF('Indicator Data'!T47=0,0,IF(LOG('Indicator Data'!T47)&gt;BS$3,10,IF(LOG('Indicator Data'!T47)&lt;BS$4,0,10-(BS$3-LOG('Indicator Data'!T47))/(BS$3-BS$4)*10))),1)</f>
        <v>1.6</v>
      </c>
      <c r="BT47" s="173">
        <f>IF('Indicator Data'!T47/HLOOKUP('Indicator Data'!$T$3,'Population Data'!$C$3:$M$194,ROW()-4,FALSE)&gt;1,1,'Indicator Data'!T47/HLOOKUP('Indicator Data'!$T$3,'Population Data'!$C$3:$M$194,ROW()-4,FALSE))</f>
        <v>3.2461523815668608E-5</v>
      </c>
      <c r="BU47" s="176">
        <f t="shared" si="79"/>
        <v>0</v>
      </c>
      <c r="BV47" s="172">
        <f t="shared" si="44"/>
        <v>0.8</v>
      </c>
      <c r="BW47" s="176">
        <f>ROUND(IF('Indicator Data'!U47=0,0,IF(LOG('Indicator Data'!U47)&gt;BW$3,10,IF(LOG('Indicator Data'!U47)&lt;BW$4,0,10-(BW$3-LOG('Indicator Data'!U47))/(BW$3-BW$4)*10))),1)</f>
        <v>5.6</v>
      </c>
      <c r="BX47" s="246">
        <f>IF(BW47="x","x",'Indicator Data'!U47/HLOOKUP('Indicator Data'!$U$3,'Population Data'!$C$3:$M$194,ROW()-4,FALSE))</f>
        <v>2.0685916001170916E-2</v>
      </c>
      <c r="BY47" s="176">
        <f t="shared" si="80"/>
        <v>0.2</v>
      </c>
      <c r="BZ47" s="172">
        <f t="shared" si="45"/>
        <v>3.4</v>
      </c>
      <c r="CA47" s="174">
        <f t="shared" si="28"/>
        <v>1.2</v>
      </c>
      <c r="CB47" s="176">
        <f>IF('Indicator Data'!BN47="No data","x",ROUND(IF('Indicator Data'!BN47&gt;CB$3,0,IF('Indicator Data'!BN47&lt;CB$4,10,(CB$3-'Indicator Data'!BN47)/(CB$3-CB$4)*10)),1))</f>
        <v>0.4</v>
      </c>
      <c r="CC47" s="176">
        <f>IF('Indicator Data'!BO47="No data","x",ROUND(IF('Indicator Data'!BO47&gt;CC$3,0,IF('Indicator Data'!BO47&lt;CC$4,10,(CC$3-'Indicator Data'!BO47)/(CC$3-CC$4)*10)),1))</f>
        <v>0.1</v>
      </c>
      <c r="CD47" s="176" t="str">
        <f>IF('Indicator Data'!AA47="No data","x",ROUND(IF('Indicator Data'!AA47&gt;CD$3,0,IF('Indicator Data'!AA47&lt;CD$4,10,(CD$3-'Indicator Data'!AA47)/(CD$3-CD$4)*10)),1))</f>
        <v>x</v>
      </c>
      <c r="CE47" s="172">
        <f t="shared" si="81"/>
        <v>0.3</v>
      </c>
      <c r="CF47" s="176">
        <f>IF('Indicator Data'!V47="No data","x",ROUND(IF(LOG('Indicator Data'!V47)&gt;CF$3,10,IF(LOG('Indicator Data'!V47)&lt;CF$4,0,10-(CF$3-LOG('Indicator Data'!V47))/(CF$3-CF$4)*10)),1))</f>
        <v>6.1</v>
      </c>
      <c r="CG47" s="176">
        <f>IF('Indicator Data'!W47="No data","x",ROUND(IF('Indicator Data'!W47&gt;CG$3,10,IF('Indicator Data'!W47&lt;CG$4,0,10-(CG$3-'Indicator Data'!W47)/(CG$3-CG$4)*10)),1))</f>
        <v>1.1000000000000001</v>
      </c>
      <c r="CH47" s="176">
        <f>IF('Indicator Data'!X47="No data","x",ROUND(IF('Indicator Data'!X47&gt;CH$3,10,IF('Indicator Data'!X47&lt;CH$4,0,10-(CH$3-'Indicator Data'!X47)/(CH$3-CH$4)*10)),1))</f>
        <v>5.9</v>
      </c>
      <c r="CI47" s="176">
        <f>IF('Indicator Data'!Y47="No data","x",ROUND(IF('Indicator Data'!Y47&gt;CI$3,10,IF('Indicator Data'!Y47&lt;CI$4,0,10-(CI$3-'Indicator Data'!Y47)/(CI$3-CI$4)*10)),1))</f>
        <v>2</v>
      </c>
      <c r="CJ47" s="172">
        <f t="shared" si="46"/>
        <v>3.8</v>
      </c>
      <c r="CK47" s="174">
        <f t="shared" si="47"/>
        <v>2.6</v>
      </c>
      <c r="CL47" s="176">
        <f>IF('Indicator Data'!AD47="No data","x",ROUND(IF('Indicator Data'!AD47&gt;CL$3,10,IF('Indicator Data'!AD47&lt;CL$4,0,10-(CL$3-'Indicator Data'!AD47)/(CL$3-CL$4)*10)),1))</f>
        <v>0.1</v>
      </c>
      <c r="CM47" s="176">
        <f>IF('Indicator Data'!AE47="No data","x",ROUND(IF('Indicator Data'!AE47&gt;CM$3,10,IF('Indicator Data'!AE47&lt;CM$4,0,10-(CM$3-'Indicator Data'!AE47)/(CM$3-CM$4)*10)),1))</f>
        <v>0</v>
      </c>
      <c r="CN47" s="172">
        <f t="shared" si="48"/>
        <v>2.5</v>
      </c>
      <c r="CO47" s="176">
        <f>IF('Indicator Data'!Z47="No data","x",ROUND(IF('Indicator Data'!Z47&gt;CO$3,10,IF('Indicator Data'!Z47&lt;CO$4,0,10-(CO$3-'Indicator Data'!Z47)/(CO$3-CO$4)*10)),1))</f>
        <v>0</v>
      </c>
      <c r="CP47" s="172">
        <f t="shared" si="49"/>
        <v>0.2</v>
      </c>
      <c r="CQ47" s="246">
        <f>IF('Indicator Data'!AB47="No data","x",'Indicator Data'!AB47/HLOOKUP('Indicator Date'!$AB45,'Population Data'!$C$3:$M$194,ROW()-4,FALSE))</f>
        <v>4.8023247289678974E-4</v>
      </c>
      <c r="CR47" s="176">
        <f t="shared" si="82"/>
        <v>5.2</v>
      </c>
      <c r="CS47" s="176">
        <f>IF('Indicator Data'!AC47="No data","x",ROUND(IF('Indicator Data'!AC47&gt;CS$3,0,IF('Indicator Data'!AC47&lt;CS$4,10,(CS$3-'Indicator Data'!AC47)/(CS$3-CS$4)*10)),1))</f>
        <v>2</v>
      </c>
      <c r="CT47" s="172">
        <f t="shared" si="50"/>
        <v>3.6</v>
      </c>
      <c r="CU47" s="174">
        <f t="shared" si="51"/>
        <v>2.1</v>
      </c>
      <c r="CV47" s="175">
        <f t="shared" si="83"/>
        <v>2.1</v>
      </c>
      <c r="CW47" s="177">
        <f t="shared" si="84"/>
        <v>4.4000000000000004</v>
      </c>
      <c r="CX47" s="175">
        <f>ROUND(IF('Indicator Data'!AF47=0,0,IF('Indicator Data'!AF47&gt;CX$3,10,IF('Indicator Data'!AF47&lt;CX$4,0,10-(CX$3-'Indicator Data'!AF47)/(CX$3-CX$4)*10))),1)</f>
        <v>0.1</v>
      </c>
      <c r="CY47" s="175">
        <f>(ROUND(IF('Indicator Data'!AG47=0,0,IF(LOG('Indicator Data'!AG47)&gt;CY$3,10,IF(LOG('Indicator Data'!AG47)&lt;CY$4,0,10-(CY$3-LOG('Indicator Data'!AG47))/(CY$3-CY$4)*10))),1))</f>
        <v>0</v>
      </c>
      <c r="CZ47" s="177">
        <f t="shared" si="52"/>
        <v>0.1</v>
      </c>
      <c r="DA47" s="11"/>
      <c r="DB47" s="22"/>
    </row>
    <row r="48" spans="1:106">
      <c r="A48" s="179" t="str">
        <f>'Indicator Data'!A48</f>
        <v>Cuba</v>
      </c>
      <c r="B48" s="180" t="str">
        <f>'Indicator Data'!B48</f>
        <v>CUB</v>
      </c>
      <c r="C48" s="178">
        <f>ROUND(IF('Indicator Data'!C48=0,0.1,IF(LOG('Indicator Data'!C48)&gt;C$3,10,IF(LOG('Indicator Data'!C48)&lt;C$4,0,10-(C$3-LOG('Indicator Data'!C48))/(C$3-C$4)*10))),1)</f>
        <v>6.7</v>
      </c>
      <c r="D48" s="171">
        <f>ROUND(IF('Indicator Data'!D48=0,0.1,IF(LOG('Indicator Data'!D48)&gt;D$3,10,IF(LOG('Indicator Data'!D48)&lt;D$4,0,10-(D$3-LOG('Indicator Data'!D48))/(D$3-D$4)*10))),1)</f>
        <v>6</v>
      </c>
      <c r="E48" s="172">
        <f t="shared" si="53"/>
        <v>6.4</v>
      </c>
      <c r="F48" s="172">
        <f>(ROUND(IF('Indicator Data'!E48=0,0,IF(LOG('Indicator Data'!E48)&gt;F$3,10,IF(LOG('Indicator Data'!E48)&lt;F$4,0,10-(F$3-LOG('Indicator Data'!E48))/(F$3-F$4)*10))),1))</f>
        <v>1</v>
      </c>
      <c r="G48" s="172">
        <f>ROUND(IF('Indicator Data'!F48=0,0,IF(LOG('Indicator Data'!F48)&gt;G$3,10,IF(LOG('Indicator Data'!F48)&lt;G$4,0,10-(G$3-LOG('Indicator Data'!F48))/(G$3-G$4)*10))),1)</f>
        <v>3.2</v>
      </c>
      <c r="H48" s="171">
        <f>ROUND(IF('Indicator Data'!G48=0,0,IF(LOG('Indicator Data'!G48)&gt;H$3,10,IF(LOG('Indicator Data'!G48)&lt;H$4,0,10-(H$3-LOG('Indicator Data'!G48))/(H$3-H$4)*10))),1)</f>
        <v>9.3000000000000007</v>
      </c>
      <c r="I48" s="171">
        <f>ROUND(IF('Indicator Data'!H48=0,0,IF(LOG('Indicator Data'!H48)&gt;I$3,10,IF(LOG('Indicator Data'!H48)&lt;I$4,0,10-(I$3-LOG('Indicator Data'!H48))/(I$3-I$4)*10))),1)</f>
        <v>9.6</v>
      </c>
      <c r="J48" s="171">
        <f t="shared" si="54"/>
        <v>9.5</v>
      </c>
      <c r="K48" s="171">
        <f>ROUND(IF('Indicator Data'!I48=0,0,IF(LOG('Indicator Data'!I48)&gt;K$3,10,IF(LOG('Indicator Data'!I48)&lt;K$4,0,10-(K$3-LOG('Indicator Data'!I48))/(K$3-K$4)*10))),1)</f>
        <v>6.2</v>
      </c>
      <c r="L48" s="172">
        <f>ROUND(IF('Indicator Data'!J48=0,0,IF(LOG('Indicator Data'!J48)&gt;L$3,10,IF(LOG('Indicator Data'!J48)&lt;L$4,0,10-(L$3-LOG('Indicator Data'!J48))/(L$3-L$4)*10))),1)</f>
        <v>8.5</v>
      </c>
      <c r="M48" s="173">
        <f>'Indicator Data'!C48/HLOOKUP('Indicator Data'!$C$3,'Population Data'!$C$3:$M$194,ROW()-4,FALSE)</f>
        <v>1.0028434430591536E-3</v>
      </c>
      <c r="N48" s="173">
        <f>'Indicator Data'!D48/HLOOKUP('Indicator Data'!$D$3,'Population Data'!$C$3:$M$194,ROW()-4,FALSE)</f>
        <v>1.4809569043577379E-4</v>
      </c>
      <c r="O48" s="245">
        <f>'Indicator Data'!E48/HLOOKUP('Indicator Data'!$E$3,'Population Data'!$C$3:$M$194,ROW()-4,FALSE)</f>
        <v>3.4685624624126243E-5</v>
      </c>
      <c r="P48" s="173">
        <f>'Indicator Data'!F48/HLOOKUP('Indicator Data'!$F$3,'Population Data'!$C$3:$M$194,ROW()-4,FALSE)</f>
        <v>2.8367936932385743E-7</v>
      </c>
      <c r="Q48" s="173">
        <f>'Indicator Data'!G48/HLOOKUP('Indicator Data'!$G$3,'Population Data'!$C$3:$M$194,ROW()-4,FALSE)</f>
        <v>5.2145630559265362E-2</v>
      </c>
      <c r="R48" s="173">
        <f>'Indicator Data'!H48/HLOOKUP('Indicator Data'!$H$3,'Population Data'!$C$3:$M$194,ROW()-4,FALSE)</f>
        <v>8.1491909645796338E-3</v>
      </c>
      <c r="S48" s="173">
        <f>'Indicator Data'!I48/HLOOKUP('Indicator Data'!$I$3,'Population Data'!$C$3:$M$194,ROW()-4,FALSE)</f>
        <v>8.7490536843505995E-4</v>
      </c>
      <c r="T48" s="173">
        <f>'Indicator Data'!J48/HLOOKUP('Indicator Date'!$J46,'Population Data'!$C$3:$M$194,ROW()-4,FALSE)</f>
        <v>2.3522759714944301E-3</v>
      </c>
      <c r="U48" s="171">
        <f t="shared" si="55"/>
        <v>5</v>
      </c>
      <c r="V48" s="171">
        <f t="shared" si="56"/>
        <v>0.7</v>
      </c>
      <c r="W48" s="172">
        <f t="shared" si="57"/>
        <v>3.1</v>
      </c>
      <c r="X48" s="172">
        <f t="shared" si="33"/>
        <v>0</v>
      </c>
      <c r="Y48" s="172">
        <f t="shared" si="34"/>
        <v>3.2</v>
      </c>
      <c r="Z48" s="171">
        <f t="shared" si="58"/>
        <v>5.8</v>
      </c>
      <c r="AA48" s="171">
        <f t="shared" si="58"/>
        <v>4.0999999999999996</v>
      </c>
      <c r="AB48" s="171">
        <f t="shared" si="59"/>
        <v>5</v>
      </c>
      <c r="AC48" s="172">
        <f t="shared" si="35"/>
        <v>5.0999999999999996</v>
      </c>
      <c r="AD48" s="172">
        <f t="shared" si="36"/>
        <v>0.8</v>
      </c>
      <c r="AE48" s="171">
        <f>ROUND(IF('Indicator Data'!K48=0,0,IF('Indicator Data'!K48&gt;AE$3,10,IF('Indicator Data'!K48&lt;AE$4,0,10-(AE$3-'Indicator Data'!K48)/(AE$3-AE$4)*10))),1)</f>
        <v>4.8</v>
      </c>
      <c r="AF48" s="174">
        <f t="shared" si="60"/>
        <v>5.9</v>
      </c>
      <c r="AG48" s="174">
        <f t="shared" si="61"/>
        <v>3.4</v>
      </c>
      <c r="AH48" s="172">
        <f t="shared" si="62"/>
        <v>7.6</v>
      </c>
      <c r="AI48" s="172">
        <f t="shared" si="63"/>
        <v>6.9</v>
      </c>
      <c r="AJ48" s="174">
        <f t="shared" si="64"/>
        <v>7.3</v>
      </c>
      <c r="AK48" s="172">
        <f t="shared" si="65"/>
        <v>5.9</v>
      </c>
      <c r="AL48" s="175">
        <f t="shared" si="66"/>
        <v>5</v>
      </c>
      <c r="AM48" s="175">
        <f t="shared" si="67"/>
        <v>0.5</v>
      </c>
      <c r="AN48" s="175">
        <f t="shared" si="68"/>
        <v>3.2</v>
      </c>
      <c r="AO48" s="175">
        <f t="shared" si="69"/>
        <v>8</v>
      </c>
      <c r="AP48" s="175">
        <f t="shared" si="70"/>
        <v>5.7</v>
      </c>
      <c r="AQ48" s="174">
        <f t="shared" si="71"/>
        <v>5.4</v>
      </c>
      <c r="AR48" s="174">
        <f>IF('Indicator Data'!L48="No data","x",IF('Indicator Data'!BW48&lt;1000,"x",ROUND((IF('Indicator Data'!L48&gt;AR$3,10,IF('Indicator Data'!L48&lt;AR$4,0,10-(AR$3-'Indicator Data'!L48)/(AR$3-AR$4)*10))),1)))</f>
        <v>2.5</v>
      </c>
      <c r="AS48" s="175">
        <f t="shared" si="72"/>
        <v>4</v>
      </c>
      <c r="AT48" s="176" t="str">
        <f>IF('Indicator Data'!M48="No data","x",ROUND(IF('Indicator Data'!M48=0,0,IF(LOG('Indicator Data'!M48)&gt;AT$3,10,IF(LOG('Indicator Data'!M48)&lt;AT$4,0,10-(AT$3-LOG('Indicator Data'!M48))/(AT$3-AT$4)*10))),1))</f>
        <v>x</v>
      </c>
      <c r="AU48" s="246" t="str">
        <f>IF(AT48="x","x",'Indicator Data'!M48/HLOOKUP('Indicator Data'!$M$3,'Population Data'!$C$3:$M$194,ROW()-4,FALSE))</f>
        <v>x</v>
      </c>
      <c r="AV48" s="176" t="str">
        <f t="shared" si="73"/>
        <v>x</v>
      </c>
      <c r="AW48" s="172" t="str">
        <f t="shared" si="37"/>
        <v>x</v>
      </c>
      <c r="AX48" s="176" t="str">
        <f>IF('Indicator Data'!N48="No data","x",ROUND(IF('Indicator Data'!N48=0,0,IF(LOG('Indicator Data'!N48)&gt;AX$3,10,IF(LOG('Indicator Data'!N48)&lt;AX$4,0,10-(AX$3-LOG('Indicator Data'!N48))/(AX$3-AX$4)*10))),1))</f>
        <v>x</v>
      </c>
      <c r="AY48" s="246" t="str">
        <f>IF(AX48="x","x",'Indicator Data'!N48/HLOOKUP('Indicator Data'!$N$3,'Population Data'!$C$3:$M$194,ROW()-4,FALSE))</f>
        <v>x</v>
      </c>
      <c r="AZ48" s="176" t="str">
        <f t="shared" si="74"/>
        <v>x</v>
      </c>
      <c r="BA48" s="172" t="str">
        <f t="shared" si="38"/>
        <v>x</v>
      </c>
      <c r="BB48" s="176" t="str">
        <f>IF('Indicator Data'!O48="No data","x",ROUND(IF('Indicator Data'!O48=0,0,IF(LOG('Indicator Data'!O48)&gt;BB$3,10,IF(LOG('Indicator Data'!O48)&lt;BB$4,0,10-(BB$3-LOG('Indicator Data'!O48))/(BB$3-BB$4)*10))),1))</f>
        <v>x</v>
      </c>
      <c r="BC48" s="246" t="str">
        <f>IF(BB48="x","x",'Indicator Data'!O48/HLOOKUP('Indicator Data'!$O$3,'Population Data'!$C$3:$M$194,ROW()-4,FALSE))</f>
        <v>x</v>
      </c>
      <c r="BD48" s="176" t="str">
        <f t="shared" si="75"/>
        <v>x</v>
      </c>
      <c r="BE48" s="172" t="str">
        <f t="shared" si="39"/>
        <v>x</v>
      </c>
      <c r="BF48" s="176" t="str">
        <f>IF('Indicator Data'!P48="No data","x",ROUND(IF('Indicator Data'!P48=0,0,IF(LOG('Indicator Data'!P48)&gt;BF$3,10,IF(LOG('Indicator Data'!P48)&lt;BF$4,0,10-(BF$3-LOG('Indicator Data'!P48))/(BF$3-BF$4)*10))),1))</f>
        <v>x</v>
      </c>
      <c r="BG48" s="246" t="str">
        <f>IF(BF48="x","x",'Indicator Data'!P48/HLOOKUP('Indicator Data'!$P$3,'Population Data'!$C$3:$M$194,ROW()-4,FALSE))</f>
        <v>x</v>
      </c>
      <c r="BH48" s="176" t="str">
        <f t="shared" si="40"/>
        <v>x</v>
      </c>
      <c r="BI48" s="172" t="str">
        <f t="shared" si="41"/>
        <v>x</v>
      </c>
      <c r="BJ48" s="174" t="str">
        <f t="shared" si="42"/>
        <v>x</v>
      </c>
      <c r="BK48" s="176">
        <f>ROUND(IF('Indicator Data'!Q48=0,0,IF(LOG('Indicator Data'!Q48)&gt;BK$3,10,IF(LOG('Indicator Data'!Q48)&lt;BK$4,0,10-(BK$3-LOG('Indicator Data'!Q48))/(BK$3-BK$4)*10))),1)</f>
        <v>0</v>
      </c>
      <c r="BL48" s="224">
        <f>IF(BK48="x","x",'Indicator Data'!Q48/HLOOKUP('Indicator Data'!$Q$3,'Population Data'!$C$3:$M$194,ROW()-4,FALSE))</f>
        <v>0</v>
      </c>
      <c r="BM48" s="176">
        <f t="shared" si="76"/>
        <v>0</v>
      </c>
      <c r="BN48" s="172">
        <f t="shared" si="77"/>
        <v>0</v>
      </c>
      <c r="BO48" s="176">
        <f>ROUND(IF('Indicator Data'!S48=0,0,IF(LOG('Indicator Data'!S48)&gt;BO$3,10,IF(LOG('Indicator Data'!S48)&lt;BO$4,0,10-(BO$3-LOG('Indicator Data'!S48))/(BO$3-BO$4)*10))),1)</f>
        <v>8.6</v>
      </c>
      <c r="BP48" s="246">
        <f>IF(BO48="x","x",'Indicator Data'!S48/HLOOKUP('Indicator Data'!$S$3,'Population Data'!$C$3:$M$194,ROW()-4,FALSE))</f>
        <v>0.90292545908627686</v>
      </c>
      <c r="BQ48" s="176">
        <f t="shared" si="78"/>
        <v>10</v>
      </c>
      <c r="BR48" s="172">
        <f t="shared" si="43"/>
        <v>9.4</v>
      </c>
      <c r="BS48" s="176">
        <f>ROUND(IF('Indicator Data'!T48=0,0,IF(LOG('Indicator Data'!T48)&gt;BS$3,10,IF(LOG('Indicator Data'!T48)&lt;BS$4,0,10-(BS$3-LOG('Indicator Data'!T48))/(BS$3-BS$4)*10))),1)</f>
        <v>8.6</v>
      </c>
      <c r="BT48" s="173">
        <f>IF('Indicator Data'!T48/HLOOKUP('Indicator Data'!$T$3,'Population Data'!$C$3:$M$194,ROW()-4,FALSE)&gt;1,1,'Indicator Data'!T48/HLOOKUP('Indicator Data'!$T$3,'Population Data'!$C$3:$M$194,ROW()-4,FALSE))</f>
        <v>0.97342837158739093</v>
      </c>
      <c r="BU48" s="176">
        <f t="shared" si="79"/>
        <v>9.6999999999999993</v>
      </c>
      <c r="BV48" s="172">
        <f t="shared" si="44"/>
        <v>9.1999999999999993</v>
      </c>
      <c r="BW48" s="176">
        <f>ROUND(IF('Indicator Data'!U48=0,0,IF(LOG('Indicator Data'!U48)&gt;BW$3,10,IF(LOG('Indicator Data'!U48)&lt;BW$4,0,10-(BW$3-LOG('Indicator Data'!U48))/(BW$3-BW$4)*10))),1)</f>
        <v>8.6</v>
      </c>
      <c r="BX48" s="246">
        <f>IF(BW48="x","x",'Indicator Data'!U48/HLOOKUP('Indicator Data'!$U$3,'Population Data'!$C$3:$M$194,ROW()-4,FALSE))</f>
        <v>0.95037848375260014</v>
      </c>
      <c r="BY48" s="176">
        <f t="shared" si="80"/>
        <v>9.5</v>
      </c>
      <c r="BZ48" s="172">
        <f t="shared" si="45"/>
        <v>9.1</v>
      </c>
      <c r="CA48" s="174">
        <f t="shared" si="28"/>
        <v>8.1999999999999993</v>
      </c>
      <c r="CB48" s="176">
        <f>IF('Indicator Data'!BN48="No data","x",ROUND(IF('Indicator Data'!BN48&gt;CB$3,0,IF('Indicator Data'!BN48&lt;CB$4,10,(CB$3-'Indicator Data'!BN48)/(CB$3-CB$4)*10)),1))</f>
        <v>0.9</v>
      </c>
      <c r="CC48" s="176">
        <f>IF('Indicator Data'!BO48="No data","x",ROUND(IF('Indicator Data'!BO48&gt;CC$3,0,IF('Indicator Data'!BO48&lt;CC$4,10,(CC$3-'Indicator Data'!BO48)/(CC$3-CC$4)*10)),1))</f>
        <v>0.9</v>
      </c>
      <c r="CD48" s="176">
        <f>IF('Indicator Data'!AA48="No data","x",ROUND(IF('Indicator Data'!AA48&gt;CD$3,0,IF('Indicator Data'!AA48&lt;CD$4,10,(CD$3-'Indicator Data'!AA48)/(CD$3-CD$4)*10)),1))</f>
        <v>0.7</v>
      </c>
      <c r="CE48" s="172">
        <f t="shared" si="81"/>
        <v>0.8</v>
      </c>
      <c r="CF48" s="176">
        <f>IF('Indicator Data'!V48="No data","x",ROUND(IF(LOG('Indicator Data'!V48)&gt;CF$3,10,IF(LOG('Indicator Data'!V48)&lt;CF$4,0,10-(CF$3-LOG('Indicator Data'!V48))/(CF$3-CF$4)*10)),1))</f>
        <v>6.8</v>
      </c>
      <c r="CG48" s="176">
        <f>IF('Indicator Data'!W48="No data","x",ROUND(IF('Indicator Data'!W48&gt;CG$3,10,IF('Indicator Data'!W48&lt;CG$4,0,10-(CG$3-'Indicator Data'!W48)/(CG$3-CG$4)*10)),1))</f>
        <v>0</v>
      </c>
      <c r="CH48" s="176">
        <f>IF('Indicator Data'!X48="No data","x",ROUND(IF('Indicator Data'!X48&gt;CH$3,10,IF('Indicator Data'!X48&lt;CH$4,0,10-(CH$3-'Indicator Data'!X48)/(CH$3-CH$4)*10)),1))</f>
        <v>7.8</v>
      </c>
      <c r="CI48" s="176">
        <f>IF('Indicator Data'!Y48="No data","x",ROUND(IF('Indicator Data'!Y48&gt;CI$3,10,IF('Indicator Data'!Y48&lt;CI$4,0,10-(CI$3-'Indicator Data'!Y48)/(CI$3-CI$4)*10)),1))</f>
        <v>1.8</v>
      </c>
      <c r="CJ48" s="172">
        <f t="shared" si="46"/>
        <v>4.0999999999999996</v>
      </c>
      <c r="CK48" s="174">
        <f t="shared" si="47"/>
        <v>3</v>
      </c>
      <c r="CL48" s="176">
        <f>IF('Indicator Data'!AD48="No data","x",ROUND(IF('Indicator Data'!AD48&gt;CL$3,10,IF('Indicator Data'!AD48&lt;CL$4,0,10-(CL$3-'Indicator Data'!AD48)/(CL$3-CL$4)*10)),1))</f>
        <v>1.2</v>
      </c>
      <c r="CM48" s="176">
        <f>IF('Indicator Data'!AE48="No data","x",ROUND(IF('Indicator Data'!AE48&gt;CM$3,10,IF('Indicator Data'!AE48&lt;CM$4,0,10-(CM$3-'Indicator Data'!AE48)/(CM$3-CM$4)*10)),1))</f>
        <v>0</v>
      </c>
      <c r="CN48" s="172">
        <f t="shared" si="48"/>
        <v>2.9</v>
      </c>
      <c r="CO48" s="176">
        <f>IF('Indicator Data'!Z48="No data","x",ROUND(IF('Indicator Data'!Z48&gt;CO$3,10,IF('Indicator Data'!Z48&lt;CO$4,0,10-(CO$3-'Indicator Data'!Z48)/(CO$3-CO$4)*10)),1))</f>
        <v>0.1</v>
      </c>
      <c r="CP48" s="172">
        <f t="shared" si="49"/>
        <v>0.7</v>
      </c>
      <c r="CQ48" s="246">
        <f>IF('Indicator Data'!AB48="No data","x",'Indicator Data'!AB48/HLOOKUP('Indicator Date'!$AB46,'Population Data'!$C$3:$M$194,ROW()-4,FALSE))</f>
        <v>9.7817455203118861E-4</v>
      </c>
      <c r="CR48" s="176">
        <f t="shared" si="82"/>
        <v>0.2</v>
      </c>
      <c r="CS48" s="176" t="str">
        <f>IF('Indicator Data'!AC48="No data","x",ROUND(IF('Indicator Data'!AC48&gt;CS$3,0,IF('Indicator Data'!AC48&lt;CS$4,10,(CS$3-'Indicator Data'!AC48)/(CS$3-CS$4)*10)),1))</f>
        <v>x</v>
      </c>
      <c r="CT48" s="172">
        <f t="shared" si="50"/>
        <v>0.2</v>
      </c>
      <c r="CU48" s="174">
        <f t="shared" si="51"/>
        <v>1.3</v>
      </c>
      <c r="CV48" s="175">
        <f t="shared" si="83"/>
        <v>5</v>
      </c>
      <c r="CW48" s="177">
        <f t="shared" si="84"/>
        <v>4.9000000000000004</v>
      </c>
      <c r="CX48" s="175">
        <f>ROUND(IF('Indicator Data'!AF48=0,0,IF('Indicator Data'!AF48&gt;CX$3,10,IF('Indicator Data'!AF48&lt;CX$4,0,10-(CX$3-'Indicator Data'!AF48)/(CX$3-CX$4)*10))),1)</f>
        <v>0.2</v>
      </c>
      <c r="CY48" s="175">
        <f>(ROUND(IF('Indicator Data'!AG48=0,0,IF(LOG('Indicator Data'!AG48)&gt;CY$3,10,IF(LOG('Indicator Data'!AG48)&lt;CY$4,0,10-(CY$3-LOG('Indicator Data'!AG48))/(CY$3-CY$4)*10))),1))</f>
        <v>0</v>
      </c>
      <c r="CZ48" s="177">
        <f t="shared" si="52"/>
        <v>0.1</v>
      </c>
      <c r="DA48" s="11"/>
      <c r="DB48" s="22"/>
    </row>
    <row r="49" spans="1:106">
      <c r="A49" s="179" t="str">
        <f>'Indicator Data'!A49</f>
        <v>Cyprus</v>
      </c>
      <c r="B49" s="180" t="str">
        <f>'Indicator Data'!B49</f>
        <v>CYP</v>
      </c>
      <c r="C49" s="178">
        <f>ROUND(IF('Indicator Data'!C49=0,0.1,IF(LOG('Indicator Data'!C49)&gt;C$3,10,IF(LOG('Indicator Data'!C49)&lt;C$4,0,10-(C$3-LOG('Indicator Data'!C49))/(C$3-C$4)*10))),1)</f>
        <v>4.7</v>
      </c>
      <c r="D49" s="171">
        <f>ROUND(IF('Indicator Data'!D49=0,0.1,IF(LOG('Indicator Data'!D49)&gt;D$3,10,IF(LOG('Indicator Data'!D49)&lt;D$4,0,10-(D$3-LOG('Indicator Data'!D49))/(D$3-D$4)*10))),1)</f>
        <v>5.7</v>
      </c>
      <c r="E49" s="172">
        <f t="shared" si="53"/>
        <v>5.2</v>
      </c>
      <c r="F49" s="172">
        <f>(ROUND(IF('Indicator Data'!E49=0,0,IF(LOG('Indicator Data'!E49)&gt;F$3,10,IF(LOG('Indicator Data'!E49)&lt;F$4,0,10-(F$3-LOG('Indicator Data'!E49))/(F$3-F$4)*10))),1))</f>
        <v>0</v>
      </c>
      <c r="G49" s="172">
        <f>ROUND(IF('Indicator Data'!F49=0,0,IF(LOG('Indicator Data'!F49)&gt;G$3,10,IF(LOG('Indicator Data'!F49)&lt;G$4,0,10-(G$3-LOG('Indicator Data'!F49))/(G$3-G$4)*10))),1)</f>
        <v>2.6</v>
      </c>
      <c r="H49" s="171">
        <f>ROUND(IF('Indicator Data'!G49=0,0,IF(LOG('Indicator Data'!G49)&gt;H$3,10,IF(LOG('Indicator Data'!G49)&lt;H$4,0,10-(H$3-LOG('Indicator Data'!G49))/(H$3-H$4)*10))),1)</f>
        <v>0</v>
      </c>
      <c r="I49" s="171">
        <f>ROUND(IF('Indicator Data'!H49=0,0,IF(LOG('Indicator Data'!H49)&gt;I$3,10,IF(LOG('Indicator Data'!H49)&lt;I$4,0,10-(I$3-LOG('Indicator Data'!H49))/(I$3-I$4)*10))),1)</f>
        <v>0</v>
      </c>
      <c r="J49" s="171">
        <f t="shared" si="54"/>
        <v>0</v>
      </c>
      <c r="K49" s="171">
        <f>ROUND(IF('Indicator Data'!I49=0,0,IF(LOG('Indicator Data'!I49)&gt;K$3,10,IF(LOG('Indicator Data'!I49)&lt;K$4,0,10-(K$3-LOG('Indicator Data'!I49))/(K$3-K$4)*10))),1)</f>
        <v>2.5</v>
      </c>
      <c r="L49" s="172">
        <f>ROUND(IF('Indicator Data'!J49=0,0,IF(LOG('Indicator Data'!J49)&gt;L$3,10,IF(LOG('Indicator Data'!J49)&lt;L$4,0,10-(L$3-LOG('Indicator Data'!J49))/(L$3-L$4)*10))),1)</f>
        <v>0</v>
      </c>
      <c r="M49" s="173">
        <f>'Indicator Data'!C49/HLOOKUP('Indicator Data'!$C$3,'Population Data'!$C$3:$M$194,ROW()-4,FALSE)</f>
        <v>1.9202185683338628E-3</v>
      </c>
      <c r="N49" s="173">
        <f>'Indicator Data'!D49/HLOOKUP('Indicator Data'!$D$3,'Population Data'!$C$3:$M$194,ROW()-4,FALSE)</f>
        <v>1.0023620123863096E-3</v>
      </c>
      <c r="O49" s="245">
        <f>'Indicator Data'!E49/HLOOKUP('Indicator Data'!$E$3,'Population Data'!$C$3:$M$194,ROW()-4,FALSE)</f>
        <v>0</v>
      </c>
      <c r="P49" s="173">
        <f>'Indicator Data'!F49/HLOOKUP('Indicator Data'!$F$3,'Population Data'!$C$3:$M$194,ROW()-4,FALSE)</f>
        <v>1.4817886851334607E-6</v>
      </c>
      <c r="Q49" s="173">
        <f>'Indicator Data'!G49/HLOOKUP('Indicator Data'!$G$3,'Population Data'!$C$3:$M$194,ROW()-4,FALSE)</f>
        <v>0</v>
      </c>
      <c r="R49" s="173">
        <f>'Indicator Data'!H49/HLOOKUP('Indicator Data'!$H$3,'Population Data'!$C$3:$M$194,ROW()-4,FALSE)</f>
        <v>0</v>
      </c>
      <c r="S49" s="173">
        <f>'Indicator Data'!I49/HLOOKUP('Indicator Data'!$I$3,'Population Data'!$C$3:$M$194,ROW()-4,FALSE)</f>
        <v>1.947877259464882E-4</v>
      </c>
      <c r="T49" s="173">
        <f>'Indicator Data'!J49/HLOOKUP('Indicator Date'!$J47,'Population Data'!$C$3:$M$194,ROW()-4,FALSE)</f>
        <v>0</v>
      </c>
      <c r="U49" s="171">
        <f t="shared" si="55"/>
        <v>9.6</v>
      </c>
      <c r="V49" s="171">
        <f t="shared" si="56"/>
        <v>5</v>
      </c>
      <c r="W49" s="172">
        <f t="shared" si="57"/>
        <v>8.1</v>
      </c>
      <c r="X49" s="172">
        <f t="shared" si="33"/>
        <v>0</v>
      </c>
      <c r="Y49" s="172">
        <f t="shared" si="34"/>
        <v>5.0999999999999996</v>
      </c>
      <c r="Z49" s="171">
        <f t="shared" si="58"/>
        <v>0</v>
      </c>
      <c r="AA49" s="171">
        <f t="shared" si="58"/>
        <v>0</v>
      </c>
      <c r="AB49" s="171">
        <f t="shared" si="59"/>
        <v>0</v>
      </c>
      <c r="AC49" s="172">
        <f t="shared" si="35"/>
        <v>3.2</v>
      </c>
      <c r="AD49" s="172">
        <f t="shared" si="36"/>
        <v>0</v>
      </c>
      <c r="AE49" s="171">
        <f>ROUND(IF('Indicator Data'!K49=0,0,IF('Indicator Data'!K49&gt;AE$3,10,IF('Indicator Data'!K49&lt;AE$4,0,10-(AE$3-'Indicator Data'!K49)/(AE$3-AE$4)*10))),1)</f>
        <v>1.9</v>
      </c>
      <c r="AF49" s="174">
        <f t="shared" si="60"/>
        <v>7.2</v>
      </c>
      <c r="AG49" s="174">
        <f t="shared" si="61"/>
        <v>5.4</v>
      </c>
      <c r="AH49" s="172">
        <f t="shared" si="62"/>
        <v>0</v>
      </c>
      <c r="AI49" s="172">
        <f t="shared" si="63"/>
        <v>0</v>
      </c>
      <c r="AJ49" s="174">
        <f t="shared" si="64"/>
        <v>0</v>
      </c>
      <c r="AK49" s="172">
        <f t="shared" si="65"/>
        <v>0</v>
      </c>
      <c r="AL49" s="175">
        <f t="shared" si="66"/>
        <v>6.9</v>
      </c>
      <c r="AM49" s="175">
        <f t="shared" si="67"/>
        <v>0</v>
      </c>
      <c r="AN49" s="175">
        <f t="shared" si="68"/>
        <v>4</v>
      </c>
      <c r="AO49" s="175">
        <f t="shared" si="69"/>
        <v>0</v>
      </c>
      <c r="AP49" s="175">
        <f t="shared" si="70"/>
        <v>2.9</v>
      </c>
      <c r="AQ49" s="174">
        <f t="shared" si="71"/>
        <v>1</v>
      </c>
      <c r="AR49" s="174">
        <f>IF('Indicator Data'!L49="No data","x",IF('Indicator Data'!BW49&lt;1000,"x",ROUND((IF('Indicator Data'!L49&gt;AR$3,10,IF('Indicator Data'!L49&lt;AR$4,0,10-(AR$3-'Indicator Data'!L49)/(AR$3-AR$4)*10))),1)))</f>
        <v>4.2</v>
      </c>
      <c r="AS49" s="175">
        <f t="shared" si="72"/>
        <v>2.6</v>
      </c>
      <c r="AT49" s="176">
        <f>IF('Indicator Data'!M49="No data","x",ROUND(IF('Indicator Data'!M49=0,0,IF(LOG('Indicator Data'!M49)&gt;AT$3,10,IF(LOG('Indicator Data'!M49)&lt;AT$4,0,10-(AT$3-LOG('Indicator Data'!M49))/(AT$3-AT$4)*10))),1))</f>
        <v>0</v>
      </c>
      <c r="AU49" s="246">
        <f>IF(AT49="x","x",'Indicator Data'!M49/HLOOKUP('Indicator Data'!$M$3,'Population Data'!$C$3:$M$194,ROW()-4,FALSE))</f>
        <v>0</v>
      </c>
      <c r="AV49" s="176">
        <f t="shared" si="73"/>
        <v>0</v>
      </c>
      <c r="AW49" s="172">
        <f t="shared" si="37"/>
        <v>0</v>
      </c>
      <c r="AX49" s="176" t="str">
        <f>IF('Indicator Data'!N49="No data","x",ROUND(IF('Indicator Data'!N49=0,0,IF(LOG('Indicator Data'!N49)&gt;AX$3,10,IF(LOG('Indicator Data'!N49)&lt;AX$4,0,10-(AX$3-LOG('Indicator Data'!N49))/(AX$3-AX$4)*10))),1))</f>
        <v>x</v>
      </c>
      <c r="AY49" s="246" t="str">
        <f>IF(AX49="x","x",'Indicator Data'!N49/HLOOKUP('Indicator Data'!$N$3,'Population Data'!$C$3:$M$194,ROW()-4,FALSE))</f>
        <v>x</v>
      </c>
      <c r="AZ49" s="176" t="str">
        <f t="shared" si="74"/>
        <v>x</v>
      </c>
      <c r="BA49" s="172" t="str">
        <f t="shared" si="38"/>
        <v>x</v>
      </c>
      <c r="BB49" s="176" t="str">
        <f>IF('Indicator Data'!O49="No data","x",ROUND(IF('Indicator Data'!O49=0,0,IF(LOG('Indicator Data'!O49)&gt;BB$3,10,IF(LOG('Indicator Data'!O49)&lt;BB$4,0,10-(BB$3-LOG('Indicator Data'!O49))/(BB$3-BB$4)*10))),1))</f>
        <v>x</v>
      </c>
      <c r="BC49" s="246" t="str">
        <f>IF(BB49="x","x",'Indicator Data'!O49/HLOOKUP('Indicator Data'!$O$3,'Population Data'!$C$3:$M$194,ROW()-4,FALSE))</f>
        <v>x</v>
      </c>
      <c r="BD49" s="176" t="str">
        <f t="shared" si="75"/>
        <v>x</v>
      </c>
      <c r="BE49" s="172" t="str">
        <f t="shared" si="39"/>
        <v>x</v>
      </c>
      <c r="BF49" s="176" t="str">
        <f>IF('Indicator Data'!P49="No data","x",ROUND(IF('Indicator Data'!P49=0,0,IF(LOG('Indicator Data'!P49)&gt;BF$3,10,IF(LOG('Indicator Data'!P49)&lt;BF$4,0,10-(BF$3-LOG('Indicator Data'!P49))/(BF$3-BF$4)*10))),1))</f>
        <v>x</v>
      </c>
      <c r="BG49" s="246" t="str">
        <f>IF(BF49="x","x",'Indicator Data'!P49/HLOOKUP('Indicator Data'!$P$3,'Population Data'!$C$3:$M$194,ROW()-4,FALSE))</f>
        <v>x</v>
      </c>
      <c r="BH49" s="176" t="str">
        <f t="shared" si="40"/>
        <v>x</v>
      </c>
      <c r="BI49" s="172" t="str">
        <f t="shared" si="41"/>
        <v>x</v>
      </c>
      <c r="BJ49" s="174">
        <f t="shared" si="42"/>
        <v>0</v>
      </c>
      <c r="BK49" s="176">
        <f>ROUND(IF('Indicator Data'!Q49=0,0,IF(LOG('Indicator Data'!Q49)&gt;BK$3,10,IF(LOG('Indicator Data'!Q49)&lt;BK$4,0,10-(BK$3-LOG('Indicator Data'!Q49))/(BK$3-BK$4)*10))),1)</f>
        <v>0</v>
      </c>
      <c r="BL49" s="224">
        <f>IF(BK49="x","x",'Indicator Data'!Q49/HLOOKUP('Indicator Data'!$Q$3,'Population Data'!$C$3:$M$194,ROW()-4,FALSE))</f>
        <v>0</v>
      </c>
      <c r="BM49" s="176">
        <f t="shared" si="76"/>
        <v>0</v>
      </c>
      <c r="BN49" s="172">
        <f t="shared" si="77"/>
        <v>0</v>
      </c>
      <c r="BO49" s="176">
        <f>ROUND(IF('Indicator Data'!S49=0,0,IF(LOG('Indicator Data'!S49)&gt;BO$3,10,IF(LOG('Indicator Data'!S49)&lt;BO$4,0,10-(BO$3-LOG('Indicator Data'!S49))/(BO$3-BO$4)*10))),1)</f>
        <v>5.2</v>
      </c>
      <c r="BP49" s="246">
        <f>IF(BO49="x","x",'Indicator Data'!S49/HLOOKUP('Indicator Data'!$S$3,'Population Data'!$C$3:$M$194,ROW()-4,FALSE))</f>
        <v>3.1830933151000378E-2</v>
      </c>
      <c r="BQ49" s="176">
        <f t="shared" si="78"/>
        <v>0.4</v>
      </c>
      <c r="BR49" s="172">
        <f t="shared" si="43"/>
        <v>3.2</v>
      </c>
      <c r="BS49" s="176">
        <f>ROUND(IF('Indicator Data'!T49=0,0,IF(LOG('Indicator Data'!T49)&gt;BS$3,10,IF(LOG('Indicator Data'!T49)&lt;BS$4,0,10-(BS$3-LOG('Indicator Data'!T49))/(BS$3-BS$4)*10))),1)</f>
        <v>7.2</v>
      </c>
      <c r="BT49" s="173">
        <f>IF('Indicator Data'!T49/HLOOKUP('Indicator Data'!$T$3,'Population Data'!$C$3:$M$194,ROW()-4,FALSE)&gt;1,1,'Indicator Data'!T49/HLOOKUP('Indicator Data'!$T$3,'Population Data'!$C$3:$M$194,ROW()-4,FALSE))</f>
        <v>0.80455586349506925</v>
      </c>
      <c r="BU49" s="176">
        <f t="shared" si="79"/>
        <v>8</v>
      </c>
      <c r="BV49" s="172">
        <f t="shared" si="44"/>
        <v>7.6</v>
      </c>
      <c r="BW49" s="176">
        <f>ROUND(IF('Indicator Data'!U49=0,0,IF(LOG('Indicator Data'!U49)&gt;BW$3,10,IF(LOG('Indicator Data'!U49)&lt;BW$4,0,10-(BW$3-LOG('Indicator Data'!U49))/(BW$3-BW$4)*10))),1)</f>
        <v>4.2</v>
      </c>
      <c r="BX49" s="246">
        <f>IF(BW49="x","x",'Indicator Data'!U49/HLOOKUP('Indicator Data'!$U$3,'Population Data'!$C$3:$M$194,ROW()-4,FALSE))</f>
        <v>6.7070217374101968E-3</v>
      </c>
      <c r="BY49" s="176">
        <f t="shared" si="80"/>
        <v>0.1</v>
      </c>
      <c r="BZ49" s="172">
        <f t="shared" si="45"/>
        <v>2.4</v>
      </c>
      <c r="CA49" s="174">
        <f t="shared" si="28"/>
        <v>3.9</v>
      </c>
      <c r="CB49" s="176">
        <f>IF('Indicator Data'!BN49="No data","x",ROUND(IF('Indicator Data'!BN49&gt;CB$3,0,IF('Indicator Data'!BN49&lt;CB$4,10,(CB$3-'Indicator Data'!BN49)/(CB$3-CB$4)*10)),1))</f>
        <v>0.1</v>
      </c>
      <c r="CC49" s="176">
        <f>IF('Indicator Data'!BO49="No data","x",ROUND(IF('Indicator Data'!BO49&gt;CC$3,0,IF('Indicator Data'!BO49&lt;CC$4,10,(CC$3-'Indicator Data'!BO49)/(CC$3-CC$4)*10)),1))</f>
        <v>0</v>
      </c>
      <c r="CD49" s="176" t="str">
        <f>IF('Indicator Data'!AA49="No data","x",ROUND(IF('Indicator Data'!AA49&gt;CD$3,0,IF('Indicator Data'!AA49&lt;CD$4,10,(CD$3-'Indicator Data'!AA49)/(CD$3-CD$4)*10)),1))</f>
        <v>x</v>
      </c>
      <c r="CE49" s="172">
        <f t="shared" si="81"/>
        <v>0.1</v>
      </c>
      <c r="CF49" s="176">
        <f>IF('Indicator Data'!V49="No data","x",ROUND(IF(LOG('Indicator Data'!V49)&gt;CF$3,10,IF(LOG('Indicator Data'!V49)&lt;CF$4,0,10-(CF$3-LOG('Indicator Data'!V49))/(CF$3-CF$4)*10)),1))</f>
        <v>7.1</v>
      </c>
      <c r="CG49" s="176">
        <f>IF('Indicator Data'!W49="No data","x",ROUND(IF('Indicator Data'!W49&gt;CG$3,10,IF('Indicator Data'!W49&lt;CG$4,0,10-(CG$3-'Indicator Data'!W49)/(CG$3-CG$4)*10)),1))</f>
        <v>1.6</v>
      </c>
      <c r="CH49" s="176">
        <f>IF('Indicator Data'!X49="No data","x",ROUND(IF('Indicator Data'!X49&gt;CH$3,10,IF('Indicator Data'!X49&lt;CH$4,0,10-(CH$3-'Indicator Data'!X49)/(CH$3-CH$4)*10)),1))</f>
        <v>6.7</v>
      </c>
      <c r="CI49" s="176">
        <f>IF('Indicator Data'!Y49="No data","x",ROUND(IF('Indicator Data'!Y49&gt;CI$3,10,IF('Indicator Data'!Y49&lt;CI$4,0,10-(CI$3-'Indicator Data'!Y49)/(CI$3-CI$4)*10)),1))</f>
        <v>1.9</v>
      </c>
      <c r="CJ49" s="172">
        <f t="shared" si="46"/>
        <v>4.3</v>
      </c>
      <c r="CK49" s="174">
        <f t="shared" si="47"/>
        <v>2.9</v>
      </c>
      <c r="CL49" s="176">
        <f>IF('Indicator Data'!AD49="No data","x",ROUND(IF('Indicator Data'!AD49&gt;CL$3,10,IF('Indicator Data'!AD49&lt;CL$4,0,10-(CL$3-'Indicator Data'!AD49)/(CL$3-CL$4)*10)),1))</f>
        <v>0</v>
      </c>
      <c r="CM49" s="176">
        <f>IF('Indicator Data'!AE49="No data","x",ROUND(IF('Indicator Data'!AE49&gt;CM$3,10,IF('Indicator Data'!AE49&lt;CM$4,0,10-(CM$3-'Indicator Data'!AE49)/(CM$3-CM$4)*10)),1))</f>
        <v>0.3</v>
      </c>
      <c r="CN49" s="172">
        <f t="shared" si="48"/>
        <v>2.9</v>
      </c>
      <c r="CO49" s="176">
        <f>IF('Indicator Data'!Z49="No data","x",ROUND(IF('Indicator Data'!Z49&gt;CO$3,10,IF('Indicator Data'!Z49&lt;CO$4,0,10-(CO$3-'Indicator Data'!Z49)/(CO$3-CO$4)*10)),1))</f>
        <v>0</v>
      </c>
      <c r="CP49" s="172">
        <f t="shared" si="49"/>
        <v>0</v>
      </c>
      <c r="CQ49" s="246">
        <f>IF('Indicator Data'!AB49="No data","x",'Indicator Data'!AB49/HLOOKUP('Indicator Date'!$AB47,'Population Data'!$C$3:$M$194,ROW()-4,FALSE))</f>
        <v>8.3819158943911152E-5</v>
      </c>
      <c r="CR49" s="176">
        <f t="shared" si="82"/>
        <v>9.1999999999999993</v>
      </c>
      <c r="CS49" s="176">
        <f>IF('Indicator Data'!AC49="No data","x",ROUND(IF('Indicator Data'!AC49&gt;CS$3,0,IF('Indicator Data'!AC49&lt;CS$4,10,(CS$3-'Indicator Data'!AC49)/(CS$3-CS$4)*10)),1))</f>
        <v>0</v>
      </c>
      <c r="CT49" s="172">
        <f t="shared" si="50"/>
        <v>4.5999999999999996</v>
      </c>
      <c r="CU49" s="174">
        <f t="shared" si="51"/>
        <v>2.5</v>
      </c>
      <c r="CV49" s="175">
        <f t="shared" si="83"/>
        <v>2.4</v>
      </c>
      <c r="CW49" s="177">
        <f t="shared" si="84"/>
        <v>3</v>
      </c>
      <c r="CX49" s="175">
        <f>ROUND(IF('Indicator Data'!AF49=0,0,IF('Indicator Data'!AF49&gt;CX$3,10,IF('Indicator Data'!AF49&lt;CX$4,0,10-(CX$3-'Indicator Data'!AF49)/(CX$3-CX$4)*10))),1)</f>
        <v>0</v>
      </c>
      <c r="CY49" s="175">
        <f>(ROUND(IF('Indicator Data'!AG49=0,0,IF(LOG('Indicator Data'!AG49)&gt;CY$3,10,IF(LOG('Indicator Data'!AG49)&lt;CY$4,0,10-(CY$3-LOG('Indicator Data'!AG49))/(CY$3-CY$4)*10))),1))</f>
        <v>0</v>
      </c>
      <c r="CZ49" s="177">
        <f t="shared" si="52"/>
        <v>0</v>
      </c>
      <c r="DA49" s="11"/>
      <c r="DB49" s="22"/>
    </row>
    <row r="50" spans="1:106">
      <c r="A50" s="179" t="str">
        <f>'Indicator Data'!A50</f>
        <v>Czech Republic</v>
      </c>
      <c r="B50" s="180" t="str">
        <f>'Indicator Data'!B50</f>
        <v>CZE</v>
      </c>
      <c r="C50" s="178">
        <f>ROUND(IF('Indicator Data'!C50=0,0.1,IF(LOG('Indicator Data'!C50)&gt;C$3,10,IF(LOG('Indicator Data'!C50)&lt;C$4,0,10-(C$3-LOG('Indicator Data'!C50))/(C$3-C$4)*10))),1)</f>
        <v>1.4</v>
      </c>
      <c r="D50" s="171">
        <f>ROUND(IF('Indicator Data'!D50=0,0.1,IF(LOG('Indicator Data'!D50)&gt;D$3,10,IF(LOG('Indicator Data'!D50)&lt;D$4,0,10-(D$3-LOG('Indicator Data'!D50))/(D$3-D$4)*10))),1)</f>
        <v>0.1</v>
      </c>
      <c r="E50" s="172">
        <f t="shared" si="53"/>
        <v>0.8</v>
      </c>
      <c r="F50" s="172">
        <f>(ROUND(IF('Indicator Data'!E50=0,0,IF(LOG('Indicator Data'!E50)&gt;F$3,10,IF(LOG('Indicator Data'!E50)&lt;F$4,0,10-(F$3-LOG('Indicator Data'!E50))/(F$3-F$4)*10))),1))</f>
        <v>5.5</v>
      </c>
      <c r="G50" s="172">
        <f>ROUND(IF('Indicator Data'!F50=0,0,IF(LOG('Indicator Data'!F50)&gt;G$3,10,IF(LOG('Indicator Data'!F50)&lt;G$4,0,10-(G$3-LOG('Indicator Data'!F50))/(G$3-G$4)*10))),1)</f>
        <v>0</v>
      </c>
      <c r="H50" s="171">
        <f>ROUND(IF('Indicator Data'!G50=0,0,IF(LOG('Indicator Data'!G50)&gt;H$3,10,IF(LOG('Indicator Data'!G50)&lt;H$4,0,10-(H$3-LOG('Indicator Data'!G50))/(H$3-H$4)*10))),1)</f>
        <v>0</v>
      </c>
      <c r="I50" s="171">
        <f>ROUND(IF('Indicator Data'!H50=0,0,IF(LOG('Indicator Data'!H50)&gt;I$3,10,IF(LOG('Indicator Data'!H50)&lt;I$4,0,10-(I$3-LOG('Indicator Data'!H50))/(I$3-I$4)*10))),1)</f>
        <v>0</v>
      </c>
      <c r="J50" s="171">
        <f t="shared" si="54"/>
        <v>0</v>
      </c>
      <c r="K50" s="171">
        <f>ROUND(IF('Indicator Data'!I50=0,0,IF(LOG('Indicator Data'!I50)&gt;K$3,10,IF(LOG('Indicator Data'!I50)&lt;K$4,0,10-(K$3-LOG('Indicator Data'!I50))/(K$3-K$4)*10))),1)</f>
        <v>0</v>
      </c>
      <c r="L50" s="172">
        <f>ROUND(IF('Indicator Data'!J50=0,0,IF(LOG('Indicator Data'!J50)&gt;L$3,10,IF(LOG('Indicator Data'!J50)&lt;L$4,0,10-(L$3-LOG('Indicator Data'!J50))/(L$3-L$4)*10))),1)</f>
        <v>0</v>
      </c>
      <c r="M50" s="173">
        <f>'Indicator Data'!C50/HLOOKUP('Indicator Data'!$C$3,'Population Data'!$C$3:$M$194,ROW()-4,FALSE)</f>
        <v>1.5526012031899054E-5</v>
      </c>
      <c r="N50" s="173">
        <f>'Indicator Data'!D50/HLOOKUP('Indicator Data'!$D$3,'Population Data'!$C$3:$M$194,ROW()-4,FALSE)</f>
        <v>0</v>
      </c>
      <c r="O50" s="245">
        <f>'Indicator Data'!E50/HLOOKUP('Indicator Data'!$E$3,'Population Data'!$C$3:$M$194,ROW()-4,FALSE)</f>
        <v>3.5227085672580819E-3</v>
      </c>
      <c r="P50" s="173">
        <f>'Indicator Data'!F50/HLOOKUP('Indicator Data'!$F$3,'Population Data'!$C$3:$M$194,ROW()-4,FALSE)</f>
        <v>0</v>
      </c>
      <c r="Q50" s="173">
        <f>'Indicator Data'!G50/HLOOKUP('Indicator Data'!$G$3,'Population Data'!$C$3:$M$194,ROW()-4,FALSE)</f>
        <v>0</v>
      </c>
      <c r="R50" s="173">
        <f>'Indicator Data'!H50/HLOOKUP('Indicator Data'!$H$3,'Population Data'!$C$3:$M$194,ROW()-4,FALSE)</f>
        <v>0</v>
      </c>
      <c r="S50" s="173">
        <f>'Indicator Data'!I50/HLOOKUP('Indicator Data'!$I$3,'Population Data'!$C$3:$M$194,ROW()-4,FALSE)</f>
        <v>0</v>
      </c>
      <c r="T50" s="173">
        <f>'Indicator Data'!J50/HLOOKUP('Indicator Date'!$J48,'Population Data'!$C$3:$M$194,ROW()-4,FALSE)</f>
        <v>0</v>
      </c>
      <c r="U50" s="171">
        <f t="shared" si="55"/>
        <v>0.1</v>
      </c>
      <c r="V50" s="171">
        <f t="shared" si="56"/>
        <v>0</v>
      </c>
      <c r="W50" s="172">
        <f t="shared" si="57"/>
        <v>0.1</v>
      </c>
      <c r="X50" s="172">
        <f t="shared" si="33"/>
        <v>5.8</v>
      </c>
      <c r="Y50" s="172">
        <f t="shared" si="34"/>
        <v>0</v>
      </c>
      <c r="Z50" s="171">
        <f t="shared" si="58"/>
        <v>0</v>
      </c>
      <c r="AA50" s="171">
        <f t="shared" si="58"/>
        <v>0</v>
      </c>
      <c r="AB50" s="171">
        <f t="shared" si="59"/>
        <v>0</v>
      </c>
      <c r="AC50" s="172">
        <f t="shared" si="35"/>
        <v>0</v>
      </c>
      <c r="AD50" s="172">
        <f t="shared" si="36"/>
        <v>0</v>
      </c>
      <c r="AE50" s="171">
        <f>ROUND(IF('Indicator Data'!K50=0,0,IF('Indicator Data'!K50&gt;AE$3,10,IF('Indicator Data'!K50&lt;AE$4,0,10-(AE$3-'Indicator Data'!K50)/(AE$3-AE$4)*10))),1)</f>
        <v>0</v>
      </c>
      <c r="AF50" s="174">
        <f t="shared" si="60"/>
        <v>0.8</v>
      </c>
      <c r="AG50" s="174">
        <f t="shared" si="61"/>
        <v>0.1</v>
      </c>
      <c r="AH50" s="172">
        <f t="shared" si="62"/>
        <v>0</v>
      </c>
      <c r="AI50" s="172">
        <f t="shared" si="63"/>
        <v>0</v>
      </c>
      <c r="AJ50" s="174">
        <f t="shared" si="64"/>
        <v>0</v>
      </c>
      <c r="AK50" s="172">
        <f t="shared" si="65"/>
        <v>0</v>
      </c>
      <c r="AL50" s="175">
        <f t="shared" si="66"/>
        <v>0.5</v>
      </c>
      <c r="AM50" s="175">
        <f t="shared" si="67"/>
        <v>5.7</v>
      </c>
      <c r="AN50" s="175">
        <f t="shared" si="68"/>
        <v>0</v>
      </c>
      <c r="AO50" s="175">
        <f t="shared" si="69"/>
        <v>0</v>
      </c>
      <c r="AP50" s="175">
        <f t="shared" si="70"/>
        <v>0</v>
      </c>
      <c r="AQ50" s="174">
        <f t="shared" si="71"/>
        <v>0</v>
      </c>
      <c r="AR50" s="174">
        <f>IF('Indicator Data'!L50="No data","x",IF('Indicator Data'!BW50&lt;1000,"x",ROUND((IF('Indicator Data'!L50&gt;AR$3,10,IF('Indicator Data'!L50&lt;AR$4,0,10-(AR$3-'Indicator Data'!L50)/(AR$3-AR$4)*10))),1)))</f>
        <v>2.5</v>
      </c>
      <c r="AS50" s="175">
        <f t="shared" si="72"/>
        <v>1.3</v>
      </c>
      <c r="AT50" s="176">
        <f>IF('Indicator Data'!M50="No data","x",ROUND(IF('Indicator Data'!M50=0,0,IF(LOG('Indicator Data'!M50)&gt;AT$3,10,IF(LOG('Indicator Data'!M50)&lt;AT$4,0,10-(AT$3-LOG('Indicator Data'!M50))/(AT$3-AT$4)*10))),1))</f>
        <v>0</v>
      </c>
      <c r="AU50" s="246">
        <f>IF(AT50="x","x",'Indicator Data'!M50/HLOOKUP('Indicator Data'!$M$3,'Population Data'!$C$3:$M$194,ROW()-4,FALSE))</f>
        <v>0</v>
      </c>
      <c r="AV50" s="176">
        <f t="shared" si="73"/>
        <v>0</v>
      </c>
      <c r="AW50" s="172">
        <f t="shared" si="37"/>
        <v>0</v>
      </c>
      <c r="AX50" s="176" t="str">
        <f>IF('Indicator Data'!N50="No data","x",ROUND(IF('Indicator Data'!N50=0,0,IF(LOG('Indicator Data'!N50)&gt;AX$3,10,IF(LOG('Indicator Data'!N50)&lt;AX$4,0,10-(AX$3-LOG('Indicator Data'!N50))/(AX$3-AX$4)*10))),1))</f>
        <v>x</v>
      </c>
      <c r="AY50" s="246" t="str">
        <f>IF(AX50="x","x",'Indicator Data'!N50/HLOOKUP('Indicator Data'!$N$3,'Population Data'!$C$3:$M$194,ROW()-4,FALSE))</f>
        <v>x</v>
      </c>
      <c r="AZ50" s="176" t="str">
        <f t="shared" si="74"/>
        <v>x</v>
      </c>
      <c r="BA50" s="172" t="str">
        <f t="shared" si="38"/>
        <v>x</v>
      </c>
      <c r="BB50" s="176" t="str">
        <f>IF('Indicator Data'!O50="No data","x",ROUND(IF('Indicator Data'!O50=0,0,IF(LOG('Indicator Data'!O50)&gt;BB$3,10,IF(LOG('Indicator Data'!O50)&lt;BB$4,0,10-(BB$3-LOG('Indicator Data'!O50))/(BB$3-BB$4)*10))),1))</f>
        <v>x</v>
      </c>
      <c r="BC50" s="246" t="str">
        <f>IF(BB50="x","x",'Indicator Data'!O50/HLOOKUP('Indicator Data'!$O$3,'Population Data'!$C$3:$M$194,ROW()-4,FALSE))</f>
        <v>x</v>
      </c>
      <c r="BD50" s="176" t="str">
        <f t="shared" si="75"/>
        <v>x</v>
      </c>
      <c r="BE50" s="172" t="str">
        <f t="shared" si="39"/>
        <v>x</v>
      </c>
      <c r="BF50" s="176" t="str">
        <f>IF('Indicator Data'!P50="No data","x",ROUND(IF('Indicator Data'!P50=0,0,IF(LOG('Indicator Data'!P50)&gt;BF$3,10,IF(LOG('Indicator Data'!P50)&lt;BF$4,0,10-(BF$3-LOG('Indicator Data'!P50))/(BF$3-BF$4)*10))),1))</f>
        <v>x</v>
      </c>
      <c r="BG50" s="246" t="str">
        <f>IF(BF50="x","x",'Indicator Data'!P50/HLOOKUP('Indicator Data'!$P$3,'Population Data'!$C$3:$M$194,ROW()-4,FALSE))</f>
        <v>x</v>
      </c>
      <c r="BH50" s="176" t="str">
        <f t="shared" si="40"/>
        <v>x</v>
      </c>
      <c r="BI50" s="172" t="str">
        <f t="shared" si="41"/>
        <v>x</v>
      </c>
      <c r="BJ50" s="174">
        <f t="shared" si="42"/>
        <v>0</v>
      </c>
      <c r="BK50" s="176">
        <f>ROUND(IF('Indicator Data'!Q50=0,0,IF(LOG('Indicator Data'!Q50)&gt;BK$3,10,IF(LOG('Indicator Data'!Q50)&lt;BK$4,0,10-(BK$3-LOG('Indicator Data'!Q50))/(BK$3-BK$4)*10))),1)</f>
        <v>0</v>
      </c>
      <c r="BL50" s="224">
        <f>IF(BK50="x","x",'Indicator Data'!Q50/HLOOKUP('Indicator Data'!$Q$3,'Population Data'!$C$3:$M$194,ROW()-4,FALSE))</f>
        <v>0</v>
      </c>
      <c r="BM50" s="176">
        <f t="shared" si="76"/>
        <v>0</v>
      </c>
      <c r="BN50" s="172">
        <f t="shared" si="77"/>
        <v>0</v>
      </c>
      <c r="BO50" s="176">
        <f>ROUND(IF('Indicator Data'!S50=0,0,IF(LOG('Indicator Data'!S50)&gt;BO$3,10,IF(LOG('Indicator Data'!S50)&lt;BO$4,0,10-(BO$3-LOG('Indicator Data'!S50))/(BO$3-BO$4)*10))),1)</f>
        <v>0</v>
      </c>
      <c r="BP50" s="246">
        <f>IF(BO50="x","x",'Indicator Data'!S50/HLOOKUP('Indicator Data'!$S$3,'Population Data'!$C$3:$M$194,ROW()-4,FALSE))</f>
        <v>0</v>
      </c>
      <c r="BQ50" s="176">
        <f t="shared" si="78"/>
        <v>0</v>
      </c>
      <c r="BR50" s="172">
        <f t="shared" si="43"/>
        <v>0</v>
      </c>
      <c r="BS50" s="176">
        <f>ROUND(IF('Indicator Data'!T50=0,0,IF(LOG('Indicator Data'!T50)&gt;BS$3,10,IF(LOG('Indicator Data'!T50)&lt;BS$4,0,10-(BS$3-LOG('Indicator Data'!T50))/(BS$3-BS$4)*10))),1)</f>
        <v>0</v>
      </c>
      <c r="BT50" s="173">
        <f>IF('Indicator Data'!T50/HLOOKUP('Indicator Data'!$T$3,'Population Data'!$C$3:$M$194,ROW()-4,FALSE)&gt;1,1,'Indicator Data'!T50/HLOOKUP('Indicator Data'!$T$3,'Population Data'!$C$3:$M$194,ROW()-4,FALSE))</f>
        <v>0</v>
      </c>
      <c r="BU50" s="176">
        <f t="shared" si="79"/>
        <v>0</v>
      </c>
      <c r="BV50" s="172">
        <f t="shared" si="44"/>
        <v>0</v>
      </c>
      <c r="BW50" s="176">
        <f>ROUND(IF('Indicator Data'!U50=0,0,IF(LOG('Indicator Data'!U50)&gt;BW$3,10,IF(LOG('Indicator Data'!U50)&lt;BW$4,0,10-(BW$3-LOG('Indicator Data'!U50))/(BW$3-BW$4)*10))),1)</f>
        <v>0</v>
      </c>
      <c r="BX50" s="246">
        <f>IF(BW50="x","x",'Indicator Data'!U50/HLOOKUP('Indicator Data'!$U$3,'Population Data'!$C$3:$M$194,ROW()-4,FALSE))</f>
        <v>0</v>
      </c>
      <c r="BY50" s="176">
        <f t="shared" si="80"/>
        <v>0</v>
      </c>
      <c r="BZ50" s="172">
        <f t="shared" si="45"/>
        <v>0</v>
      </c>
      <c r="CA50" s="174">
        <f t="shared" si="28"/>
        <v>0</v>
      </c>
      <c r="CB50" s="176">
        <f>IF('Indicator Data'!BN50="No data","x",ROUND(IF('Indicator Data'!BN50&gt;CB$3,0,IF('Indicator Data'!BN50&lt;CB$4,10,(CB$3-'Indicator Data'!BN50)/(CB$3-CB$4)*10)),1))</f>
        <v>0.1</v>
      </c>
      <c r="CC50" s="176">
        <f>IF('Indicator Data'!BO50="No data","x",ROUND(IF('Indicator Data'!BO50&gt;CC$3,0,IF('Indicator Data'!BO50&lt;CC$4,10,(CC$3-'Indicator Data'!BO50)/(CC$3-CC$4)*10)),1))</f>
        <v>0</v>
      </c>
      <c r="CD50" s="176" t="str">
        <f>IF('Indicator Data'!AA50="No data","x",ROUND(IF('Indicator Data'!AA50&gt;CD$3,0,IF('Indicator Data'!AA50&lt;CD$4,10,(CD$3-'Indicator Data'!AA50)/(CD$3-CD$4)*10)),1))</f>
        <v>x</v>
      </c>
      <c r="CE50" s="172">
        <f t="shared" si="81"/>
        <v>0.1</v>
      </c>
      <c r="CF50" s="176">
        <f>IF('Indicator Data'!V50="No data","x",ROUND(IF(LOG('Indicator Data'!V50)&gt;CF$3,10,IF(LOG('Indicator Data'!V50)&lt;CF$4,0,10-(CF$3-LOG('Indicator Data'!V50))/(CF$3-CF$4)*10)),1))</f>
        <v>7.1</v>
      </c>
      <c r="CG50" s="176">
        <f>IF('Indicator Data'!W50="No data","x",ROUND(IF('Indicator Data'!W50&gt;CG$3,10,IF('Indicator Data'!W50&lt;CG$4,0,10-(CG$3-'Indicator Data'!W50)/(CG$3-CG$4)*10)),1))</f>
        <v>4.2</v>
      </c>
      <c r="CH50" s="176">
        <f>IF('Indicator Data'!X50="No data","x",ROUND(IF('Indicator Data'!X50&gt;CH$3,10,IF('Indicator Data'!X50&lt;CH$4,0,10-(CH$3-'Indicator Data'!X50)/(CH$3-CH$4)*10)),1))</f>
        <v>7.5</v>
      </c>
      <c r="CI50" s="176">
        <f>IF('Indicator Data'!Y50="No data","x",ROUND(IF('Indicator Data'!Y50&gt;CI$3,10,IF('Indicator Data'!Y50&lt;CI$4,0,10-(CI$3-'Indicator Data'!Y50)/(CI$3-CI$4)*10)),1))</f>
        <v>1</v>
      </c>
      <c r="CJ50" s="172">
        <f t="shared" si="46"/>
        <v>5</v>
      </c>
      <c r="CK50" s="174">
        <f t="shared" si="47"/>
        <v>3.4</v>
      </c>
      <c r="CL50" s="176">
        <f>IF('Indicator Data'!AD50="No data","x",ROUND(IF('Indicator Data'!AD50&gt;CL$3,10,IF('Indicator Data'!AD50&lt;CL$4,0,10-(CL$3-'Indicator Data'!AD50)/(CL$3-CL$4)*10)),1))</f>
        <v>0</v>
      </c>
      <c r="CM50" s="176">
        <f>IF('Indicator Data'!AE50="No data","x",ROUND(IF('Indicator Data'!AE50&gt;CM$3,10,IF('Indicator Data'!AE50&lt;CM$4,0,10-(CM$3-'Indicator Data'!AE50)/(CM$3-CM$4)*10)),1))</f>
        <v>0</v>
      </c>
      <c r="CN50" s="172">
        <f t="shared" si="48"/>
        <v>3.3</v>
      </c>
      <c r="CO50" s="176">
        <f>IF('Indicator Data'!Z50="No data","x",ROUND(IF('Indicator Data'!Z50&gt;CO$3,10,IF('Indicator Data'!Z50&lt;CO$4,0,10-(CO$3-'Indicator Data'!Z50)/(CO$3-CO$4)*10)),1))</f>
        <v>0</v>
      </c>
      <c r="CP50" s="172">
        <f t="shared" si="49"/>
        <v>0</v>
      </c>
      <c r="CQ50" s="246">
        <f>IF('Indicator Data'!AB50="No data","x",'Indicator Data'!AB50/HLOOKUP('Indicator Date'!$AB48,'Population Data'!$C$3:$M$194,ROW()-4,FALSE))</f>
        <v>3.6794604394416522E-4</v>
      </c>
      <c r="CR50" s="176">
        <f t="shared" si="82"/>
        <v>6.3</v>
      </c>
      <c r="CS50" s="176" t="str">
        <f>IF('Indicator Data'!AC50="No data","x",ROUND(IF('Indicator Data'!AC50&gt;CS$3,0,IF('Indicator Data'!AC50&lt;CS$4,10,(CS$3-'Indicator Data'!AC50)/(CS$3-CS$4)*10)),1))</f>
        <v>x</v>
      </c>
      <c r="CT50" s="172">
        <f t="shared" si="50"/>
        <v>6.3</v>
      </c>
      <c r="CU50" s="174">
        <f t="shared" si="51"/>
        <v>3.2</v>
      </c>
      <c r="CV50" s="175">
        <f t="shared" si="83"/>
        <v>1.8</v>
      </c>
      <c r="CW50" s="177">
        <f t="shared" si="84"/>
        <v>1.6</v>
      </c>
      <c r="CX50" s="175">
        <f>ROUND(IF('Indicator Data'!AF50=0,0,IF('Indicator Data'!AF50&gt;CX$3,10,IF('Indicator Data'!AF50&lt;CX$4,0,10-(CX$3-'Indicator Data'!AF50)/(CX$3-CX$4)*10))),1)</f>
        <v>0.1</v>
      </c>
      <c r="CY50" s="175">
        <f>(ROUND(IF('Indicator Data'!AG50=0,0,IF(LOG('Indicator Data'!AG50)&gt;CY$3,10,IF(LOG('Indicator Data'!AG50)&lt;CY$4,0,10-(CY$3-LOG('Indicator Data'!AG50))/(CY$3-CY$4)*10))),1))</f>
        <v>0</v>
      </c>
      <c r="CZ50" s="177">
        <f t="shared" si="52"/>
        <v>0.1</v>
      </c>
      <c r="DA50" s="11"/>
      <c r="DB50" s="22"/>
    </row>
    <row r="51" spans="1:106">
      <c r="A51" s="179" t="str">
        <f>'Indicator Data'!A51</f>
        <v>Denmark</v>
      </c>
      <c r="B51" s="180" t="str">
        <f>'Indicator Data'!B51</f>
        <v>DNK</v>
      </c>
      <c r="C51" s="178">
        <f>ROUND(IF('Indicator Data'!C51=0,0.1,IF(LOG('Indicator Data'!C51)&gt;C$3,10,IF(LOG('Indicator Data'!C51)&lt;C$4,0,10-(C$3-LOG('Indicator Data'!C51))/(C$3-C$4)*10))),1)</f>
        <v>0.1</v>
      </c>
      <c r="D51" s="171">
        <f>ROUND(IF('Indicator Data'!D51=0,0.1,IF(LOG('Indicator Data'!D51)&gt;D$3,10,IF(LOG('Indicator Data'!D51)&lt;D$4,0,10-(D$3-LOG('Indicator Data'!D51))/(D$3-D$4)*10))),1)</f>
        <v>0.1</v>
      </c>
      <c r="E51" s="172">
        <f t="shared" si="53"/>
        <v>0.1</v>
      </c>
      <c r="F51" s="172">
        <f>(ROUND(IF('Indicator Data'!E51=0,0,IF(LOG('Indicator Data'!E51)&gt;F$3,10,IF(LOG('Indicator Data'!E51)&lt;F$4,0,10-(F$3-LOG('Indicator Data'!E51))/(F$3-F$4)*10))),1))</f>
        <v>0</v>
      </c>
      <c r="G51" s="172">
        <f>ROUND(IF('Indicator Data'!F51=0,0,IF(LOG('Indicator Data'!F51)&gt;G$3,10,IF(LOG('Indicator Data'!F51)&lt;G$4,0,10-(G$3-LOG('Indicator Data'!F51))/(G$3-G$4)*10))),1)</f>
        <v>0</v>
      </c>
      <c r="H51" s="171">
        <f>ROUND(IF('Indicator Data'!G51=0,0,IF(LOG('Indicator Data'!G51)&gt;H$3,10,IF(LOG('Indicator Data'!G51)&lt;H$4,0,10-(H$3-LOG('Indicator Data'!G51))/(H$3-H$4)*10))),1)</f>
        <v>0</v>
      </c>
      <c r="I51" s="171">
        <f>ROUND(IF('Indicator Data'!H51=0,0,IF(LOG('Indicator Data'!H51)&gt;I$3,10,IF(LOG('Indicator Data'!H51)&lt;I$4,0,10-(I$3-LOG('Indicator Data'!H51))/(I$3-I$4)*10))),1)</f>
        <v>0</v>
      </c>
      <c r="J51" s="171">
        <f t="shared" si="54"/>
        <v>0</v>
      </c>
      <c r="K51" s="171">
        <f>ROUND(IF('Indicator Data'!I51=0,0,IF(LOG('Indicator Data'!I51)&gt;K$3,10,IF(LOG('Indicator Data'!I51)&lt;K$4,0,10-(K$3-LOG('Indicator Data'!I51))/(K$3-K$4)*10))),1)</f>
        <v>7.1</v>
      </c>
      <c r="L51" s="172">
        <f>ROUND(IF('Indicator Data'!J51=0,0,IF(LOG('Indicator Data'!J51)&gt;L$3,10,IF(LOG('Indicator Data'!J51)&lt;L$4,0,10-(L$3-LOG('Indicator Data'!J51))/(L$3-L$4)*10))),1)</f>
        <v>0</v>
      </c>
      <c r="M51" s="173">
        <f>'Indicator Data'!C51/HLOOKUP('Indicator Data'!$C$3,'Population Data'!$C$3:$M$194,ROW()-4,FALSE)</f>
        <v>0</v>
      </c>
      <c r="N51" s="173">
        <f>'Indicator Data'!D51/HLOOKUP('Indicator Data'!$D$3,'Population Data'!$C$3:$M$194,ROW()-4,FALSE)</f>
        <v>0</v>
      </c>
      <c r="O51" s="245">
        <f>'Indicator Data'!E51/HLOOKUP('Indicator Data'!$E$3,'Population Data'!$C$3:$M$194,ROW()-4,FALSE)</f>
        <v>0</v>
      </c>
      <c r="P51" s="173">
        <f>'Indicator Data'!F51/HLOOKUP('Indicator Data'!$F$3,'Population Data'!$C$3:$M$194,ROW()-4,FALSE)</f>
        <v>0</v>
      </c>
      <c r="Q51" s="173">
        <f>'Indicator Data'!G51/HLOOKUP('Indicator Data'!$G$3,'Population Data'!$C$3:$M$194,ROW()-4,FALSE)</f>
        <v>0</v>
      </c>
      <c r="R51" s="173">
        <f>'Indicator Data'!H51/HLOOKUP('Indicator Data'!$H$3,'Population Data'!$C$3:$M$194,ROW()-4,FALSE)</f>
        <v>0</v>
      </c>
      <c r="S51" s="173">
        <f>'Indicator Data'!I51/HLOOKUP('Indicator Data'!$I$3,'Population Data'!$C$3:$M$194,ROW()-4,FALSE)</f>
        <v>4.0193285723292907E-3</v>
      </c>
      <c r="T51" s="173">
        <f>'Indicator Data'!J51/HLOOKUP('Indicator Date'!$J49,'Population Data'!$C$3:$M$194,ROW()-4,FALSE)</f>
        <v>0</v>
      </c>
      <c r="U51" s="171">
        <f t="shared" si="55"/>
        <v>0</v>
      </c>
      <c r="V51" s="171">
        <f t="shared" si="56"/>
        <v>0</v>
      </c>
      <c r="W51" s="172">
        <f t="shared" si="57"/>
        <v>0</v>
      </c>
      <c r="X51" s="172">
        <f t="shared" si="33"/>
        <v>0</v>
      </c>
      <c r="Y51" s="172">
        <f t="shared" si="34"/>
        <v>0</v>
      </c>
      <c r="Z51" s="171">
        <f t="shared" si="58"/>
        <v>0</v>
      </c>
      <c r="AA51" s="171">
        <f t="shared" si="58"/>
        <v>0</v>
      </c>
      <c r="AB51" s="171">
        <f t="shared" si="59"/>
        <v>0</v>
      </c>
      <c r="AC51" s="172">
        <f t="shared" si="35"/>
        <v>7</v>
      </c>
      <c r="AD51" s="172">
        <f t="shared" si="36"/>
        <v>0</v>
      </c>
      <c r="AE51" s="171">
        <f>ROUND(IF('Indicator Data'!K51=0,0,IF('Indicator Data'!K51&gt;AE$3,10,IF('Indicator Data'!K51&lt;AE$4,0,10-(AE$3-'Indicator Data'!K51)/(AE$3-AE$4)*10))),1)</f>
        <v>1</v>
      </c>
      <c r="AF51" s="174">
        <f t="shared" si="60"/>
        <v>0.1</v>
      </c>
      <c r="AG51" s="174">
        <f t="shared" si="61"/>
        <v>0.1</v>
      </c>
      <c r="AH51" s="172">
        <f t="shared" si="62"/>
        <v>0</v>
      </c>
      <c r="AI51" s="172">
        <f t="shared" si="63"/>
        <v>0</v>
      </c>
      <c r="AJ51" s="174">
        <f t="shared" si="64"/>
        <v>0</v>
      </c>
      <c r="AK51" s="172">
        <f t="shared" si="65"/>
        <v>0</v>
      </c>
      <c r="AL51" s="175">
        <f t="shared" si="66"/>
        <v>0.1</v>
      </c>
      <c r="AM51" s="175">
        <f t="shared" si="67"/>
        <v>0</v>
      </c>
      <c r="AN51" s="175">
        <f t="shared" si="68"/>
        <v>0</v>
      </c>
      <c r="AO51" s="175">
        <f t="shared" si="69"/>
        <v>0</v>
      </c>
      <c r="AP51" s="175">
        <f t="shared" si="70"/>
        <v>7.1</v>
      </c>
      <c r="AQ51" s="174">
        <f t="shared" si="71"/>
        <v>0.5</v>
      </c>
      <c r="AR51" s="174">
        <f>IF('Indicator Data'!L51="No data","x",IF('Indicator Data'!BW51&lt;1000,"x",ROUND((IF('Indicator Data'!L51&gt;AR$3,10,IF('Indicator Data'!L51&lt;AR$4,0,10-(AR$3-'Indicator Data'!L51)/(AR$3-AR$4)*10))),1)))</f>
        <v>5.8</v>
      </c>
      <c r="AS51" s="175">
        <f t="shared" si="72"/>
        <v>3.2</v>
      </c>
      <c r="AT51" s="176">
        <f>IF('Indicator Data'!M51="No data","x",ROUND(IF('Indicator Data'!M51=0,0,IF(LOG('Indicator Data'!M51)&gt;AT$3,10,IF(LOG('Indicator Data'!M51)&lt;AT$4,0,10-(AT$3-LOG('Indicator Data'!M51))/(AT$3-AT$4)*10))),1))</f>
        <v>0</v>
      </c>
      <c r="AU51" s="246">
        <f>IF(AT51="x","x",'Indicator Data'!M51/HLOOKUP('Indicator Data'!$M$3,'Population Data'!$C$3:$M$194,ROW()-4,FALSE))</f>
        <v>0</v>
      </c>
      <c r="AV51" s="176">
        <f t="shared" si="73"/>
        <v>0</v>
      </c>
      <c r="AW51" s="172">
        <f t="shared" si="37"/>
        <v>0</v>
      </c>
      <c r="AX51" s="176" t="str">
        <f>IF('Indicator Data'!N51="No data","x",ROUND(IF('Indicator Data'!N51=0,0,IF(LOG('Indicator Data'!N51)&gt;AX$3,10,IF(LOG('Indicator Data'!N51)&lt;AX$4,0,10-(AX$3-LOG('Indicator Data'!N51))/(AX$3-AX$4)*10))),1))</f>
        <v>x</v>
      </c>
      <c r="AY51" s="246" t="str">
        <f>IF(AX51="x","x",'Indicator Data'!N51/HLOOKUP('Indicator Data'!$N$3,'Population Data'!$C$3:$M$194,ROW()-4,FALSE))</f>
        <v>x</v>
      </c>
      <c r="AZ51" s="176" t="str">
        <f t="shared" si="74"/>
        <v>x</v>
      </c>
      <c r="BA51" s="172" t="str">
        <f t="shared" si="38"/>
        <v>x</v>
      </c>
      <c r="BB51" s="176" t="str">
        <f>IF('Indicator Data'!O51="No data","x",ROUND(IF('Indicator Data'!O51=0,0,IF(LOG('Indicator Data'!O51)&gt;BB$3,10,IF(LOG('Indicator Data'!O51)&lt;BB$4,0,10-(BB$3-LOG('Indicator Data'!O51))/(BB$3-BB$4)*10))),1))</f>
        <v>x</v>
      </c>
      <c r="BC51" s="246" t="str">
        <f>IF(BB51="x","x",'Indicator Data'!O51/HLOOKUP('Indicator Data'!$O$3,'Population Data'!$C$3:$M$194,ROW()-4,FALSE))</f>
        <v>x</v>
      </c>
      <c r="BD51" s="176" t="str">
        <f t="shared" si="75"/>
        <v>x</v>
      </c>
      <c r="BE51" s="172" t="str">
        <f t="shared" si="39"/>
        <v>x</v>
      </c>
      <c r="BF51" s="176" t="str">
        <f>IF('Indicator Data'!P51="No data","x",ROUND(IF('Indicator Data'!P51=0,0,IF(LOG('Indicator Data'!P51)&gt;BF$3,10,IF(LOG('Indicator Data'!P51)&lt;BF$4,0,10-(BF$3-LOG('Indicator Data'!P51))/(BF$3-BF$4)*10))),1))</f>
        <v>x</v>
      </c>
      <c r="BG51" s="246" t="str">
        <f>IF(BF51="x","x",'Indicator Data'!P51/HLOOKUP('Indicator Data'!$P$3,'Population Data'!$C$3:$M$194,ROW()-4,FALSE))</f>
        <v>x</v>
      </c>
      <c r="BH51" s="176" t="str">
        <f t="shared" si="40"/>
        <v>x</v>
      </c>
      <c r="BI51" s="172" t="str">
        <f t="shared" si="41"/>
        <v>x</v>
      </c>
      <c r="BJ51" s="174">
        <f t="shared" si="42"/>
        <v>0</v>
      </c>
      <c r="BK51" s="176">
        <f>ROUND(IF('Indicator Data'!Q51=0,0,IF(LOG('Indicator Data'!Q51)&gt;BK$3,10,IF(LOG('Indicator Data'!Q51)&lt;BK$4,0,10-(BK$3-LOG('Indicator Data'!Q51))/(BK$3-BK$4)*10))),1)</f>
        <v>0</v>
      </c>
      <c r="BL51" s="224">
        <f>IF(BK51="x","x",'Indicator Data'!Q51/HLOOKUP('Indicator Data'!$Q$3,'Population Data'!$C$3:$M$194,ROW()-4,FALSE))</f>
        <v>0</v>
      </c>
      <c r="BM51" s="176">
        <f t="shared" si="76"/>
        <v>0</v>
      </c>
      <c r="BN51" s="172">
        <f t="shared" si="77"/>
        <v>0</v>
      </c>
      <c r="BO51" s="176">
        <f>ROUND(IF('Indicator Data'!S51=0,0,IF(LOG('Indicator Data'!S51)&gt;BO$3,10,IF(LOG('Indicator Data'!S51)&lt;BO$4,0,10-(BO$3-LOG('Indicator Data'!S51))/(BO$3-BO$4)*10))),1)</f>
        <v>0</v>
      </c>
      <c r="BP51" s="246">
        <f>IF(BO51="x","x",'Indicator Data'!S51/HLOOKUP('Indicator Data'!$S$3,'Population Data'!$C$3:$M$194,ROW()-4,FALSE))</f>
        <v>0</v>
      </c>
      <c r="BQ51" s="176">
        <f t="shared" si="78"/>
        <v>0</v>
      </c>
      <c r="BR51" s="172">
        <f t="shared" si="43"/>
        <v>0</v>
      </c>
      <c r="BS51" s="176">
        <f>ROUND(IF('Indicator Data'!T51=0,0,IF(LOG('Indicator Data'!T51)&gt;BS$3,10,IF(LOG('Indicator Data'!T51)&lt;BS$4,0,10-(BS$3-LOG('Indicator Data'!T51))/(BS$3-BS$4)*10))),1)</f>
        <v>0</v>
      </c>
      <c r="BT51" s="173">
        <f>IF('Indicator Data'!T51/HLOOKUP('Indicator Data'!$T$3,'Population Data'!$C$3:$M$194,ROW()-4,FALSE)&gt;1,1,'Indicator Data'!T51/HLOOKUP('Indicator Data'!$T$3,'Population Data'!$C$3:$M$194,ROW()-4,FALSE))</f>
        <v>0</v>
      </c>
      <c r="BU51" s="176">
        <f t="shared" si="79"/>
        <v>0</v>
      </c>
      <c r="BV51" s="172">
        <f t="shared" si="44"/>
        <v>0</v>
      </c>
      <c r="BW51" s="176">
        <f>ROUND(IF('Indicator Data'!U51=0,0,IF(LOG('Indicator Data'!U51)&gt;BW$3,10,IF(LOG('Indicator Data'!U51)&lt;BW$4,0,10-(BW$3-LOG('Indicator Data'!U51))/(BW$3-BW$4)*10))),1)</f>
        <v>0</v>
      </c>
      <c r="BX51" s="246">
        <f>IF(BW51="x","x",'Indicator Data'!U51/HLOOKUP('Indicator Data'!$U$3,'Population Data'!$C$3:$M$194,ROW()-4,FALSE))</f>
        <v>0</v>
      </c>
      <c r="BY51" s="176">
        <f t="shared" si="80"/>
        <v>0</v>
      </c>
      <c r="BZ51" s="172">
        <f t="shared" si="45"/>
        <v>0</v>
      </c>
      <c r="CA51" s="174">
        <f t="shared" si="28"/>
        <v>0</v>
      </c>
      <c r="CB51" s="176">
        <f>IF('Indicator Data'!BN51="No data","x",ROUND(IF('Indicator Data'!BN51&gt;CB$3,0,IF('Indicator Data'!BN51&lt;CB$4,10,(CB$3-'Indicator Data'!BN51)/(CB$3-CB$4)*10)),1))</f>
        <v>0</v>
      </c>
      <c r="CC51" s="176">
        <f>IF('Indicator Data'!BO51="No data","x",ROUND(IF('Indicator Data'!BO51&gt;CC$3,0,IF('Indicator Data'!BO51&lt;CC$4,10,(CC$3-'Indicator Data'!BO51)/(CC$3-CC$4)*10)),1))</f>
        <v>0</v>
      </c>
      <c r="CD51" s="176" t="str">
        <f>IF('Indicator Data'!AA51="No data","x",ROUND(IF('Indicator Data'!AA51&gt;CD$3,0,IF('Indicator Data'!AA51&lt;CD$4,10,(CD$3-'Indicator Data'!AA51)/(CD$3-CD$4)*10)),1))</f>
        <v>x</v>
      </c>
      <c r="CE51" s="172">
        <f t="shared" si="81"/>
        <v>0</v>
      </c>
      <c r="CF51" s="176">
        <f>IF('Indicator Data'!V51="No data","x",ROUND(IF(LOG('Indicator Data'!V51)&gt;CF$3,10,IF(LOG('Indicator Data'!V51)&lt;CF$4,0,10-(CF$3-LOG('Indicator Data'!V51))/(CF$3-CF$4)*10)),1))</f>
        <v>7.2</v>
      </c>
      <c r="CG51" s="176">
        <f>IF('Indicator Data'!W51="No data","x",ROUND(IF('Indicator Data'!W51&gt;CG$3,10,IF('Indicator Data'!W51&lt;CG$4,0,10-(CG$3-'Indicator Data'!W51)/(CG$3-CG$4)*10)),1))</f>
        <v>1.8</v>
      </c>
      <c r="CH51" s="176">
        <f>IF('Indicator Data'!X51="No data","x",ROUND(IF('Indicator Data'!X51&gt;CH$3,10,IF('Indicator Data'!X51&lt;CH$4,0,10-(CH$3-'Indicator Data'!X51)/(CH$3-CH$4)*10)),1))</f>
        <v>8.8000000000000007</v>
      </c>
      <c r="CI51" s="176" t="str">
        <f>IF('Indicator Data'!Y51="No data","x",ROUND(IF('Indicator Data'!Y51&gt;CI$3,10,IF('Indicator Data'!Y51&lt;CI$4,0,10-(CI$3-'Indicator Data'!Y51)/(CI$3-CI$4)*10)),1))</f>
        <v>x</v>
      </c>
      <c r="CJ51" s="172">
        <f t="shared" si="46"/>
        <v>5.9</v>
      </c>
      <c r="CK51" s="174">
        <f t="shared" si="47"/>
        <v>3.9</v>
      </c>
      <c r="CL51" s="176">
        <f>IF('Indicator Data'!AD51="No data","x",ROUND(IF('Indicator Data'!AD51&gt;CL$3,10,IF('Indicator Data'!AD51&lt;CL$4,0,10-(CL$3-'Indicator Data'!AD51)/(CL$3-CL$4)*10)),1))</f>
        <v>0</v>
      </c>
      <c r="CM51" s="176">
        <f>IF('Indicator Data'!AE51="No data","x",ROUND(IF('Indicator Data'!AE51&gt;CM$3,10,IF('Indicator Data'!AE51&lt;CM$4,0,10-(CM$3-'Indicator Data'!AE51)/(CM$3-CM$4)*10)),1))</f>
        <v>0.1</v>
      </c>
      <c r="CN51" s="172">
        <f t="shared" si="48"/>
        <v>3.6</v>
      </c>
      <c r="CO51" s="176">
        <f>IF('Indicator Data'!Z51="No data","x",ROUND(IF('Indicator Data'!Z51&gt;CO$3,10,IF('Indicator Data'!Z51&lt;CO$4,0,10-(CO$3-'Indicator Data'!Z51)/(CO$3-CO$4)*10)),1))</f>
        <v>0</v>
      </c>
      <c r="CP51" s="172">
        <f t="shared" si="49"/>
        <v>0</v>
      </c>
      <c r="CQ51" s="246">
        <f>IF('Indicator Data'!AB51="No data","x",'Indicator Data'!AB51/HLOOKUP('Indicator Date'!$AB49,'Population Data'!$C$3:$M$194,ROW()-4,FALSE))</f>
        <v>3.2601046771057069E-4</v>
      </c>
      <c r="CR51" s="176">
        <f t="shared" si="82"/>
        <v>6.7</v>
      </c>
      <c r="CS51" s="176">
        <f>IF('Indicator Data'!AC51="No data","x",ROUND(IF('Indicator Data'!AC51&gt;CS$3,0,IF('Indicator Data'!AC51&lt;CS$4,10,(CS$3-'Indicator Data'!AC51)/(CS$3-CS$4)*10)),1))</f>
        <v>0</v>
      </c>
      <c r="CT51" s="172">
        <f t="shared" si="50"/>
        <v>3.4</v>
      </c>
      <c r="CU51" s="174">
        <f t="shared" si="51"/>
        <v>2.2999999999999998</v>
      </c>
      <c r="CV51" s="175">
        <f t="shared" si="83"/>
        <v>1.7</v>
      </c>
      <c r="CW51" s="177">
        <f t="shared" si="84"/>
        <v>2.2000000000000002</v>
      </c>
      <c r="CX51" s="175">
        <f>ROUND(IF('Indicator Data'!AF51=0,0,IF('Indicator Data'!AF51&gt;CX$3,10,IF('Indicator Data'!AF51&lt;CX$4,0,10-(CX$3-'Indicator Data'!AF51)/(CX$3-CX$4)*10))),1)</f>
        <v>0.1</v>
      </c>
      <c r="CY51" s="175">
        <f>(ROUND(IF('Indicator Data'!AG51=0,0,IF(LOG('Indicator Data'!AG51)&gt;CY$3,10,IF(LOG('Indicator Data'!AG51)&lt;CY$4,0,10-(CY$3-LOG('Indicator Data'!AG51))/(CY$3-CY$4)*10))),1))</f>
        <v>0</v>
      </c>
      <c r="CZ51" s="177">
        <f t="shared" si="52"/>
        <v>0.1</v>
      </c>
      <c r="DA51" s="11"/>
      <c r="DB51" s="22"/>
    </row>
    <row r="52" spans="1:106">
      <c r="A52" s="179" t="str">
        <f>'Indicator Data'!A52</f>
        <v>Djibouti</v>
      </c>
      <c r="B52" s="180" t="str">
        <f>'Indicator Data'!B52</f>
        <v>DJI</v>
      </c>
      <c r="C52" s="178">
        <f>ROUND(IF('Indicator Data'!C52=0,0.1,IF(LOG('Indicator Data'!C52)&gt;C$3,10,IF(LOG('Indicator Data'!C52)&lt;C$4,0,10-(C$3-LOG('Indicator Data'!C52))/(C$3-C$4)*10))),1)</f>
        <v>4.5999999999999996</v>
      </c>
      <c r="D52" s="171">
        <f>ROUND(IF('Indicator Data'!D52=0,0.1,IF(LOG('Indicator Data'!D52)&gt;D$3,10,IF(LOG('Indicator Data'!D52)&lt;D$4,0,10-(D$3-LOG('Indicator Data'!D52))/(D$3-D$4)*10))),1)</f>
        <v>0.1</v>
      </c>
      <c r="E52" s="172">
        <f t="shared" si="53"/>
        <v>2.6</v>
      </c>
      <c r="F52" s="172">
        <f>(ROUND(IF('Indicator Data'!E52=0,0,IF(LOG('Indicator Data'!E52)&gt;F$3,10,IF(LOG('Indicator Data'!E52)&lt;F$4,0,10-(F$3-LOG('Indicator Data'!E52))/(F$3-F$4)*10))),1))</f>
        <v>0</v>
      </c>
      <c r="G52" s="172">
        <f>ROUND(IF('Indicator Data'!F52=0,0,IF(LOG('Indicator Data'!F52)&gt;G$3,10,IF(LOG('Indicator Data'!F52)&lt;G$4,0,10-(G$3-LOG('Indicator Data'!F52))/(G$3-G$4)*10))),1)</f>
        <v>3.5</v>
      </c>
      <c r="H52" s="171">
        <f>ROUND(IF('Indicator Data'!G52=0,0,IF(LOG('Indicator Data'!G52)&gt;H$3,10,IF(LOG('Indicator Data'!G52)&lt;H$4,0,10-(H$3-LOG('Indicator Data'!G52))/(H$3-H$4)*10))),1)</f>
        <v>0</v>
      </c>
      <c r="I52" s="171">
        <f>ROUND(IF('Indicator Data'!H52=0,0,IF(LOG('Indicator Data'!H52)&gt;I$3,10,IF(LOG('Indicator Data'!H52)&lt;I$4,0,10-(I$3-LOG('Indicator Data'!H52))/(I$3-I$4)*10))),1)</f>
        <v>0</v>
      </c>
      <c r="J52" s="171">
        <f t="shared" si="54"/>
        <v>0</v>
      </c>
      <c r="K52" s="171">
        <f>ROUND(IF('Indicator Data'!I52=0,0,IF(LOG('Indicator Data'!I52)&gt;K$3,10,IF(LOG('Indicator Data'!I52)&lt;K$4,0,10-(K$3-LOG('Indicator Data'!I52))/(K$3-K$4)*10))),1)</f>
        <v>3.7</v>
      </c>
      <c r="L52" s="172">
        <f>ROUND(IF('Indicator Data'!J52=0,0,IF(LOG('Indicator Data'!J52)&gt;L$3,10,IF(LOG('Indicator Data'!J52)&lt;L$4,0,10-(L$3-LOG('Indicator Data'!J52))/(L$3-L$4)*10))),1)</f>
        <v>8.8000000000000007</v>
      </c>
      <c r="M52" s="173">
        <f>'Indicator Data'!C52/HLOOKUP('Indicator Data'!$C$3,'Population Data'!$C$3:$M$194,ROW()-4,FALSE)</f>
        <v>1.9519906634465939E-3</v>
      </c>
      <c r="N52" s="173">
        <f>'Indicator Data'!D52/HLOOKUP('Indicator Data'!$D$3,'Population Data'!$C$3:$M$194,ROW()-4,FALSE)</f>
        <v>0</v>
      </c>
      <c r="O52" s="245">
        <f>'Indicator Data'!E52/HLOOKUP('Indicator Data'!$E$3,'Population Data'!$C$3:$M$194,ROW()-4,FALSE)</f>
        <v>0</v>
      </c>
      <c r="P52" s="173">
        <f>'Indicator Data'!F52/HLOOKUP('Indicator Data'!$F$3,'Population Data'!$C$3:$M$194,ROW()-4,FALSE)</f>
        <v>3.8568844780259794E-6</v>
      </c>
      <c r="Q52" s="173">
        <f>'Indicator Data'!G52/HLOOKUP('Indicator Data'!$G$3,'Population Data'!$C$3:$M$194,ROW()-4,FALSE)</f>
        <v>0</v>
      </c>
      <c r="R52" s="173">
        <f>'Indicator Data'!H52/HLOOKUP('Indicator Data'!$H$3,'Population Data'!$C$3:$M$194,ROW()-4,FALSE)</f>
        <v>0</v>
      </c>
      <c r="S52" s="173">
        <f>'Indicator Data'!I52/HLOOKUP('Indicator Data'!$I$3,'Population Data'!$C$3:$M$194,ROW()-4,FALSE)</f>
        <v>7.1590789243458251E-4</v>
      </c>
      <c r="T52" s="173">
        <f>'Indicator Data'!J52/HLOOKUP('Indicator Date'!$J50,'Population Data'!$C$3:$M$194,ROW()-4,FALSE)</f>
        <v>2.7898182520465074E-2</v>
      </c>
      <c r="U52" s="171">
        <f t="shared" si="55"/>
        <v>9.8000000000000007</v>
      </c>
      <c r="V52" s="171">
        <f t="shared" si="56"/>
        <v>0</v>
      </c>
      <c r="W52" s="172">
        <f t="shared" si="57"/>
        <v>7.3</v>
      </c>
      <c r="X52" s="172">
        <f t="shared" si="33"/>
        <v>0</v>
      </c>
      <c r="Y52" s="172">
        <f t="shared" si="34"/>
        <v>6.1</v>
      </c>
      <c r="Z52" s="171">
        <f t="shared" si="58"/>
        <v>0</v>
      </c>
      <c r="AA52" s="171">
        <f t="shared" si="58"/>
        <v>0</v>
      </c>
      <c r="AB52" s="171">
        <f t="shared" si="59"/>
        <v>0</v>
      </c>
      <c r="AC52" s="172">
        <f t="shared" si="35"/>
        <v>4.8</v>
      </c>
      <c r="AD52" s="172">
        <f t="shared" si="36"/>
        <v>9.3000000000000007</v>
      </c>
      <c r="AE52" s="171">
        <f>ROUND(IF('Indicator Data'!K52=0,0,IF('Indicator Data'!K52&gt;AE$3,10,IF('Indicator Data'!K52&lt;AE$4,0,10-(AE$3-'Indicator Data'!K52)/(AE$3-AE$4)*10))),1)</f>
        <v>6.7</v>
      </c>
      <c r="AF52" s="174">
        <f t="shared" si="60"/>
        <v>7.2</v>
      </c>
      <c r="AG52" s="174">
        <f t="shared" si="61"/>
        <v>0.1</v>
      </c>
      <c r="AH52" s="172">
        <f t="shared" si="62"/>
        <v>0</v>
      </c>
      <c r="AI52" s="172">
        <f t="shared" si="63"/>
        <v>0</v>
      </c>
      <c r="AJ52" s="174">
        <f t="shared" si="64"/>
        <v>0</v>
      </c>
      <c r="AK52" s="172">
        <f t="shared" si="65"/>
        <v>9.1</v>
      </c>
      <c r="AL52" s="175">
        <f t="shared" si="66"/>
        <v>5.4</v>
      </c>
      <c r="AM52" s="175">
        <f t="shared" si="67"/>
        <v>0</v>
      </c>
      <c r="AN52" s="175">
        <f t="shared" si="68"/>
        <v>4.9000000000000004</v>
      </c>
      <c r="AO52" s="175">
        <f t="shared" si="69"/>
        <v>0</v>
      </c>
      <c r="AP52" s="175">
        <f t="shared" si="70"/>
        <v>4.3</v>
      </c>
      <c r="AQ52" s="174">
        <f t="shared" si="71"/>
        <v>7.9</v>
      </c>
      <c r="AR52" s="174" t="str">
        <f>IF('Indicator Data'!L52="No data","x",IF('Indicator Data'!BW52&lt;1000,"x",ROUND((IF('Indicator Data'!L52&gt;AR$3,10,IF('Indicator Data'!L52&lt;AR$4,0,10-(AR$3-'Indicator Data'!L52)/(AR$3-AR$4)*10))),1)))</f>
        <v>x</v>
      </c>
      <c r="AS52" s="175">
        <f t="shared" si="72"/>
        <v>7.9</v>
      </c>
      <c r="AT52" s="176">
        <f>IF('Indicator Data'!M52="No data","x",ROUND(IF('Indicator Data'!M52=0,0,IF(LOG('Indicator Data'!M52)&gt;AT$3,10,IF(LOG('Indicator Data'!M52)&lt;AT$4,0,10-(AT$3-LOG('Indicator Data'!M52))/(AT$3-AT$4)*10))),1))</f>
        <v>6.4</v>
      </c>
      <c r="AU52" s="246">
        <f>IF(AT52="x","x",'Indicator Data'!M52/HLOOKUP('Indicator Data'!$M$3,'Population Data'!$C$3:$M$194,ROW()-4,FALSE))</f>
        <v>0.26384584502342645</v>
      </c>
      <c r="AV52" s="176">
        <f t="shared" si="73"/>
        <v>2.9</v>
      </c>
      <c r="AW52" s="172">
        <f t="shared" si="37"/>
        <v>4.9000000000000004</v>
      </c>
      <c r="AX52" s="176">
        <f>IF('Indicator Data'!N52="No data","x",ROUND(IF('Indicator Data'!N52=0,0,IF(LOG('Indicator Data'!N52)&gt;AX$3,10,IF(LOG('Indicator Data'!N52)&lt;AX$4,0,10-(AX$3-LOG('Indicator Data'!N52))/(AX$3-AX$4)*10))),1))</f>
        <v>0</v>
      </c>
      <c r="AY52" s="246">
        <f>IF(AX52="x","x",'Indicator Data'!N52/HLOOKUP('Indicator Data'!$N$3,'Population Data'!$C$3:$M$194,ROW()-4,FALSE))</f>
        <v>0</v>
      </c>
      <c r="AZ52" s="176">
        <f t="shared" si="74"/>
        <v>0</v>
      </c>
      <c r="BA52" s="172">
        <f t="shared" si="38"/>
        <v>0</v>
      </c>
      <c r="BB52" s="176">
        <f>IF('Indicator Data'!O52="No data","x",ROUND(IF('Indicator Data'!O52=0,0,IF(LOG('Indicator Data'!O52)&gt;BB$3,10,IF(LOG('Indicator Data'!O52)&lt;BB$4,0,10-(BB$3-LOG('Indicator Data'!O52))/(BB$3-BB$4)*10))),1))</f>
        <v>0</v>
      </c>
      <c r="BC52" s="246">
        <f>IF(BB52="x","x",'Indicator Data'!O52/HLOOKUP('Indicator Data'!$O$3,'Population Data'!$C$3:$M$194,ROW()-4,FALSE))</f>
        <v>0</v>
      </c>
      <c r="BD52" s="176">
        <f t="shared" si="75"/>
        <v>0</v>
      </c>
      <c r="BE52" s="172">
        <f t="shared" si="39"/>
        <v>0</v>
      </c>
      <c r="BF52" s="176">
        <f>IF('Indicator Data'!P52="No data","x",ROUND(IF('Indicator Data'!P52=0,0,IF(LOG('Indicator Data'!P52)&gt;BF$3,10,IF(LOG('Indicator Data'!P52)&lt;BF$4,0,10-(BF$3-LOG('Indicator Data'!P52))/(BF$3-BF$4)*10))),1))</f>
        <v>0</v>
      </c>
      <c r="BG52" s="246">
        <f>IF(BF52="x","x",'Indicator Data'!P52/HLOOKUP('Indicator Data'!$P$3,'Population Data'!$C$3:$M$194,ROW()-4,FALSE))</f>
        <v>0</v>
      </c>
      <c r="BH52" s="176">
        <f t="shared" si="40"/>
        <v>0</v>
      </c>
      <c r="BI52" s="172">
        <f t="shared" si="41"/>
        <v>0</v>
      </c>
      <c r="BJ52" s="174">
        <f t="shared" si="42"/>
        <v>1.5</v>
      </c>
      <c r="BK52" s="176">
        <f>ROUND(IF('Indicator Data'!Q52=0,0,IF(LOG('Indicator Data'!Q52)&gt;BK$3,10,IF(LOG('Indicator Data'!Q52)&lt;BK$4,0,10-(BK$3-LOG('Indicator Data'!Q52))/(BK$3-BK$4)*10))),1)</f>
        <v>7.1</v>
      </c>
      <c r="BL52" s="224">
        <f>IF(BK52="x","x",'Indicator Data'!Q52/HLOOKUP('Indicator Data'!$Q$3,'Population Data'!$C$3:$M$194,ROW()-4,FALSE))</f>
        <v>0.74989998516048806</v>
      </c>
      <c r="BM52" s="176">
        <f t="shared" si="76"/>
        <v>7.5</v>
      </c>
      <c r="BN52" s="172">
        <f t="shared" si="77"/>
        <v>7.3</v>
      </c>
      <c r="BO52" s="176">
        <f>ROUND(IF('Indicator Data'!S52=0,0,IF(LOG('Indicator Data'!S52)&gt;BO$3,10,IF(LOG('Indicator Data'!S52)&lt;BO$4,0,10-(BO$3-LOG('Indicator Data'!S52))/(BO$3-BO$4)*10))),1)</f>
        <v>6.3</v>
      </c>
      <c r="BP52" s="246">
        <f>IF(BO52="x","x",'Indicator Data'!S52/HLOOKUP('Indicator Data'!$S$3,'Population Data'!$C$3:$M$194,ROW()-4,FALSE))</f>
        <v>0.22842166278033443</v>
      </c>
      <c r="BQ52" s="176">
        <f t="shared" si="78"/>
        <v>2.5</v>
      </c>
      <c r="BR52" s="172">
        <f t="shared" si="43"/>
        <v>4.7</v>
      </c>
      <c r="BS52" s="176">
        <f>ROUND(IF('Indicator Data'!T52=0,0,IF(LOG('Indicator Data'!T52)&gt;BS$3,10,IF(LOG('Indicator Data'!T52)&lt;BS$4,0,10-(BS$3-LOG('Indicator Data'!T52))/(BS$3-BS$4)*10))),1)</f>
        <v>7.2</v>
      </c>
      <c r="BT52" s="173">
        <f>IF('Indicator Data'!T52/HLOOKUP('Indicator Data'!$T$3,'Population Data'!$C$3:$M$194,ROW()-4,FALSE)&gt;1,1,'Indicator Data'!T52/HLOOKUP('Indicator Data'!$T$3,'Population Data'!$C$3:$M$194,ROW()-4,FALSE))</f>
        <v>0.88492956438655979</v>
      </c>
      <c r="BU52" s="176">
        <f t="shared" si="79"/>
        <v>8.8000000000000007</v>
      </c>
      <c r="BV52" s="172">
        <f t="shared" si="44"/>
        <v>8.1</v>
      </c>
      <c r="BW52" s="176">
        <f>ROUND(IF('Indicator Data'!U52=0,0,IF(LOG('Indicator Data'!U52)&gt;BW$3,10,IF(LOG('Indicator Data'!U52)&lt;BW$4,0,10-(BW$3-LOG('Indicator Data'!U52))/(BW$3-BW$4)*10))),1)</f>
        <v>7.1</v>
      </c>
      <c r="BX52" s="246">
        <f>IF(BW52="x","x",'Indicator Data'!U52/HLOOKUP('Indicator Data'!$U$3,'Population Data'!$C$3:$M$194,ROW()-4,FALSE))</f>
        <v>0.81848347997837423</v>
      </c>
      <c r="BY52" s="176">
        <f t="shared" si="80"/>
        <v>8.1999999999999993</v>
      </c>
      <c r="BZ52" s="172">
        <f t="shared" si="45"/>
        <v>7.7</v>
      </c>
      <c r="CA52" s="174">
        <f t="shared" si="28"/>
        <v>7.1</v>
      </c>
      <c r="CB52" s="176">
        <f>IF('Indicator Data'!BN52="No data","x",ROUND(IF('Indicator Data'!BN52&gt;CB$3,0,IF('Indicator Data'!BN52&lt;CB$4,10,(CB$3-'Indicator Data'!BN52)/(CB$3-CB$4)*10)),1))</f>
        <v>3.7</v>
      </c>
      <c r="CC52" s="176">
        <f>IF('Indicator Data'!BO52="No data","x",ROUND(IF('Indicator Data'!BO52&gt;CC$3,0,IF('Indicator Data'!BO52&lt;CC$4,10,(CC$3-'Indicator Data'!BO52)/(CC$3-CC$4)*10)),1))</f>
        <v>4</v>
      </c>
      <c r="CD52" s="176" t="str">
        <f>IF('Indicator Data'!AA52="No data","x",ROUND(IF('Indicator Data'!AA52&gt;CD$3,0,IF('Indicator Data'!AA52&lt;CD$4,10,(CD$3-'Indicator Data'!AA52)/(CD$3-CD$4)*10)),1))</f>
        <v>x</v>
      </c>
      <c r="CE52" s="172">
        <f t="shared" si="81"/>
        <v>3.9</v>
      </c>
      <c r="CF52" s="176">
        <f>IF('Indicator Data'!V52="No data","x",ROUND(IF(LOG('Indicator Data'!V52)&gt;CF$3,10,IF(LOG('Indicator Data'!V52)&lt;CF$4,0,10-(CF$3-LOG('Indicator Data'!V52))/(CF$3-CF$4)*10)),1))</f>
        <v>5.6</v>
      </c>
      <c r="CG52" s="176">
        <f>IF('Indicator Data'!W52="No data","x",ROUND(IF('Indicator Data'!W52&gt;CG$3,10,IF('Indicator Data'!W52&lt;CG$4,0,10-(CG$3-'Indicator Data'!W52)/(CG$3-CG$4)*10)),1))</f>
        <v>3.2</v>
      </c>
      <c r="CH52" s="176">
        <f>IF('Indicator Data'!X52="No data","x",ROUND(IF('Indicator Data'!X52&gt;CH$3,10,IF('Indicator Data'!X52&lt;CH$4,0,10-(CH$3-'Indicator Data'!X52)/(CH$3-CH$4)*10)),1))</f>
        <v>7.9</v>
      </c>
      <c r="CI52" s="176">
        <f>IF('Indicator Data'!Y52="No data","x",ROUND(IF('Indicator Data'!Y52&gt;CI$3,10,IF('Indicator Data'!Y52&lt;CI$4,0,10-(CI$3-'Indicator Data'!Y52)/(CI$3-CI$4)*10)),1))</f>
        <v>9.6999999999999993</v>
      </c>
      <c r="CJ52" s="172">
        <f t="shared" si="46"/>
        <v>6.6</v>
      </c>
      <c r="CK52" s="174">
        <f t="shared" si="47"/>
        <v>5.7</v>
      </c>
      <c r="CL52" s="176">
        <f>IF('Indicator Data'!AD52="No data","x",ROUND(IF('Indicator Data'!AD52&gt;CL$3,10,IF('Indicator Data'!AD52&lt;CL$4,0,10-(CL$3-'Indicator Data'!AD52)/(CL$3-CL$4)*10)),1))</f>
        <v>5.4</v>
      </c>
      <c r="CM52" s="176">
        <f>IF('Indicator Data'!AE52="No data","x",ROUND(IF('Indicator Data'!AE52&gt;CM$3,10,IF('Indicator Data'!AE52&lt;CM$4,0,10-(CM$3-'Indicator Data'!AE52)/(CM$3-CM$4)*10)),1))</f>
        <v>3.2</v>
      </c>
      <c r="CN52" s="172">
        <f t="shared" si="48"/>
        <v>5.8</v>
      </c>
      <c r="CO52" s="176">
        <f>IF('Indicator Data'!Z52="No data","x",ROUND(IF('Indicator Data'!Z52&gt;CO$3,10,IF('Indicator Data'!Z52&lt;CO$4,0,10-(CO$3-'Indicator Data'!Z52)/(CO$3-CO$4)*10)),1))</f>
        <v>5.3</v>
      </c>
      <c r="CP52" s="172">
        <f t="shared" si="49"/>
        <v>4.3</v>
      </c>
      <c r="CQ52" s="246">
        <f>IF('Indicator Data'!AB52="No data","x",'Indicator Data'!AB52/HLOOKUP('Indicator Date'!$AB50,'Population Data'!$C$3:$M$194,ROW()-4,FALSE))</f>
        <v>1.2756123404786246E-4</v>
      </c>
      <c r="CR52" s="176">
        <f t="shared" si="82"/>
        <v>8.6999999999999993</v>
      </c>
      <c r="CS52" s="176">
        <f>IF('Indicator Data'!AC52="No data","x",ROUND(IF('Indicator Data'!AC52&gt;CS$3,0,IF('Indicator Data'!AC52&lt;CS$4,10,(CS$3-'Indicator Data'!AC52)/(CS$3-CS$4)*10)),1))</f>
        <v>8</v>
      </c>
      <c r="CT52" s="172">
        <f t="shared" si="50"/>
        <v>8.4</v>
      </c>
      <c r="CU52" s="174">
        <f t="shared" si="51"/>
        <v>6.2</v>
      </c>
      <c r="CV52" s="175">
        <f t="shared" si="83"/>
        <v>5.5</v>
      </c>
      <c r="CW52" s="177">
        <f t="shared" si="84"/>
        <v>4.5</v>
      </c>
      <c r="CX52" s="175">
        <f>ROUND(IF('Indicator Data'!AF52=0,0,IF('Indicator Data'!AF52&gt;CX$3,10,IF('Indicator Data'!AF52&lt;CX$4,0,10-(CX$3-'Indicator Data'!AF52)/(CX$3-CX$4)*10))),1)</f>
        <v>0.3</v>
      </c>
      <c r="CY52" s="175">
        <f>(ROUND(IF('Indicator Data'!AG52=0,0,IF(LOG('Indicator Data'!AG52)&gt;CY$3,10,IF(LOG('Indicator Data'!AG52)&lt;CY$4,0,10-(CY$3-LOG('Indicator Data'!AG52))/(CY$3-CY$4)*10))),1))</f>
        <v>0</v>
      </c>
      <c r="CZ52" s="177">
        <f t="shared" si="52"/>
        <v>0.2</v>
      </c>
      <c r="DA52" s="11"/>
      <c r="DB52" s="22"/>
    </row>
    <row r="53" spans="1:106">
      <c r="A53" s="179" t="str">
        <f>'Indicator Data'!A53</f>
        <v>Dominica</v>
      </c>
      <c r="B53" s="180" t="str">
        <f>'Indicator Data'!B53</f>
        <v>DMA</v>
      </c>
      <c r="C53" s="178">
        <f>ROUND(IF('Indicator Data'!C53=0,0.1,IF(LOG('Indicator Data'!C53)&gt;C$3,10,IF(LOG('Indicator Data'!C53)&lt;C$4,0,10-(C$3-LOG('Indicator Data'!C53))/(C$3-C$4)*10))),1)</f>
        <v>1.1000000000000001</v>
      </c>
      <c r="D53" s="171">
        <f>ROUND(IF('Indicator Data'!D53=0,0.1,IF(LOG('Indicator Data'!D53)&gt;D$3,10,IF(LOG('Indicator Data'!D53)&lt;D$4,0,10-(D$3-LOG('Indicator Data'!D53))/(D$3-D$4)*10))),1)</f>
        <v>0.1</v>
      </c>
      <c r="E53" s="172">
        <f t="shared" si="53"/>
        <v>0.6</v>
      </c>
      <c r="F53" s="172">
        <f>(ROUND(IF('Indicator Data'!E53=0,0,IF(LOG('Indicator Data'!E53)&gt;F$3,10,IF(LOG('Indicator Data'!E53)&lt;F$4,0,10-(F$3-LOG('Indicator Data'!E53))/(F$3-F$4)*10))),1))</f>
        <v>0</v>
      </c>
      <c r="G53" s="172">
        <f>ROUND(IF('Indicator Data'!F53=0,0,IF(LOG('Indicator Data'!F53)&gt;G$3,10,IF(LOG('Indicator Data'!F53)&lt;G$4,0,10-(G$3-LOG('Indicator Data'!F53))/(G$3-G$4)*10))),1)</f>
        <v>2</v>
      </c>
      <c r="H53" s="171">
        <f>ROUND(IF('Indicator Data'!G53=0,0,IF(LOG('Indicator Data'!G53)&gt;H$3,10,IF(LOG('Indicator Data'!G53)&lt;H$4,0,10-(H$3-LOG('Indicator Data'!G53))/(H$3-H$4)*10))),1)</f>
        <v>4.9000000000000004</v>
      </c>
      <c r="I53" s="171">
        <f>ROUND(IF('Indicator Data'!H53=0,0,IF(LOG('Indicator Data'!H53)&gt;I$3,10,IF(LOG('Indicator Data'!H53)&lt;I$4,0,10-(I$3-LOG('Indicator Data'!H53))/(I$3-I$4)*10))),1)</f>
        <v>6.4</v>
      </c>
      <c r="J53" s="171">
        <f t="shared" si="54"/>
        <v>5.7</v>
      </c>
      <c r="K53" s="171">
        <f>ROUND(IF('Indicator Data'!I53=0,0,IF(LOG('Indicator Data'!I53)&gt;K$3,10,IF(LOG('Indicator Data'!I53)&lt;K$4,0,10-(K$3-LOG('Indicator Data'!I53))/(K$3-K$4)*10))),1)</f>
        <v>0</v>
      </c>
      <c r="L53" s="172">
        <f>ROUND(IF('Indicator Data'!J53=0,0,IF(LOG('Indicator Data'!J53)&gt;L$3,10,IF(LOG('Indicator Data'!J53)&lt;L$4,0,10-(L$3-LOG('Indicator Data'!J53))/(L$3-L$4)*10))),1)</f>
        <v>0</v>
      </c>
      <c r="M53" s="173">
        <f>'Indicator Data'!C53/HLOOKUP('Indicator Data'!$C$3,'Population Data'!$C$3:$M$194,ROW()-4,FALSE)</f>
        <v>1.7527036507768415E-3</v>
      </c>
      <c r="N53" s="173">
        <f>'Indicator Data'!D53/HLOOKUP('Indicator Data'!$D$3,'Population Data'!$C$3:$M$194,ROW()-4,FALSE)</f>
        <v>0</v>
      </c>
      <c r="O53" s="245">
        <f>'Indicator Data'!E53/HLOOKUP('Indicator Data'!$E$3,'Population Data'!$C$3:$M$194,ROW()-4,FALSE)</f>
        <v>0</v>
      </c>
      <c r="P53" s="173">
        <f>'Indicator Data'!F53/HLOOKUP('Indicator Data'!$F$3,'Population Data'!$C$3:$M$194,ROW()-4,FALSE)</f>
        <v>1.398974989170519E-5</v>
      </c>
      <c r="Q53" s="173">
        <f>'Indicator Data'!G53/HLOOKUP('Indicator Data'!$G$3,'Population Data'!$C$3:$M$194,ROW()-4,FALSE)</f>
        <v>9.8948729829847482E-2</v>
      </c>
      <c r="R53" s="173">
        <f>'Indicator Data'!H53/HLOOKUP('Indicator Data'!$H$3,'Population Data'!$C$3:$M$194,ROW()-4,FALSE)</f>
        <v>1.5187271911800785E-2</v>
      </c>
      <c r="S53" s="173">
        <f>'Indicator Data'!I53/HLOOKUP('Indicator Data'!$I$3,'Population Data'!$C$3:$M$194,ROW()-4,FALSE)</f>
        <v>2.844578020576042E-4</v>
      </c>
      <c r="T53" s="173">
        <f>'Indicator Data'!J53/HLOOKUP('Indicator Date'!$J51,'Population Data'!$C$3:$M$194,ROW()-4,FALSE)</f>
        <v>0</v>
      </c>
      <c r="U53" s="171">
        <f t="shared" si="55"/>
        <v>8.8000000000000007</v>
      </c>
      <c r="V53" s="171">
        <f t="shared" si="56"/>
        <v>0</v>
      </c>
      <c r="W53" s="172">
        <f t="shared" si="57"/>
        <v>6</v>
      </c>
      <c r="X53" s="172">
        <f t="shared" si="33"/>
        <v>0</v>
      </c>
      <c r="Y53" s="172">
        <f t="shared" si="34"/>
        <v>7.6</v>
      </c>
      <c r="Z53" s="171">
        <f t="shared" si="58"/>
        <v>10</v>
      </c>
      <c r="AA53" s="171">
        <f t="shared" si="58"/>
        <v>7.6</v>
      </c>
      <c r="AB53" s="171">
        <f t="shared" si="59"/>
        <v>9.1</v>
      </c>
      <c r="AC53" s="172">
        <f t="shared" si="35"/>
        <v>3.7</v>
      </c>
      <c r="AD53" s="172">
        <f t="shared" si="36"/>
        <v>0</v>
      </c>
      <c r="AE53" s="171">
        <f>ROUND(IF('Indicator Data'!K53=0,0,IF('Indicator Data'!K53&gt;AE$3,10,IF('Indicator Data'!K53&lt;AE$4,0,10-(AE$3-'Indicator Data'!K53)/(AE$3-AE$4)*10))),1)</f>
        <v>0</v>
      </c>
      <c r="AF53" s="174">
        <f t="shared" si="60"/>
        <v>5</v>
      </c>
      <c r="AG53" s="174">
        <f t="shared" si="61"/>
        <v>0.1</v>
      </c>
      <c r="AH53" s="172">
        <f t="shared" si="62"/>
        <v>7.5</v>
      </c>
      <c r="AI53" s="172">
        <f t="shared" si="63"/>
        <v>7</v>
      </c>
      <c r="AJ53" s="174">
        <f t="shared" si="64"/>
        <v>7.3</v>
      </c>
      <c r="AK53" s="172">
        <f t="shared" si="65"/>
        <v>0</v>
      </c>
      <c r="AL53" s="175">
        <f t="shared" si="66"/>
        <v>3.8</v>
      </c>
      <c r="AM53" s="175">
        <f t="shared" si="67"/>
        <v>0</v>
      </c>
      <c r="AN53" s="175">
        <f t="shared" si="68"/>
        <v>5.5</v>
      </c>
      <c r="AO53" s="175">
        <f t="shared" si="69"/>
        <v>7.8</v>
      </c>
      <c r="AP53" s="175">
        <f t="shared" si="70"/>
        <v>2</v>
      </c>
      <c r="AQ53" s="174">
        <f t="shared" si="71"/>
        <v>0</v>
      </c>
      <c r="AR53" s="174" t="str">
        <f>IF('Indicator Data'!L53="No data","x",IF('Indicator Data'!BW53&lt;1000,"x",ROUND((IF('Indicator Data'!L53&gt;AR$3,10,IF('Indicator Data'!L53&lt;AR$4,0,10-(AR$3-'Indicator Data'!L53)/(AR$3-AR$4)*10))),1)))</f>
        <v>x</v>
      </c>
      <c r="AS53" s="175">
        <f t="shared" si="72"/>
        <v>0</v>
      </c>
      <c r="AT53" s="176" t="str">
        <f>IF('Indicator Data'!M53="No data","x",ROUND(IF('Indicator Data'!M53=0,0,IF(LOG('Indicator Data'!M53)&gt;AT$3,10,IF(LOG('Indicator Data'!M53)&lt;AT$4,0,10-(AT$3-LOG('Indicator Data'!M53))/(AT$3-AT$4)*10))),1))</f>
        <v>x</v>
      </c>
      <c r="AU53" s="246" t="str">
        <f>IF(AT53="x","x",'Indicator Data'!M53/HLOOKUP('Indicator Data'!$M$3,'Population Data'!$C$3:$M$194,ROW()-4,FALSE))</f>
        <v>x</v>
      </c>
      <c r="AV53" s="176" t="str">
        <f t="shared" si="73"/>
        <v>x</v>
      </c>
      <c r="AW53" s="172" t="str">
        <f t="shared" si="37"/>
        <v>x</v>
      </c>
      <c r="AX53" s="176" t="str">
        <f>IF('Indicator Data'!N53="No data","x",ROUND(IF('Indicator Data'!N53=0,0,IF(LOG('Indicator Data'!N53)&gt;AX$3,10,IF(LOG('Indicator Data'!N53)&lt;AX$4,0,10-(AX$3-LOG('Indicator Data'!N53))/(AX$3-AX$4)*10))),1))</f>
        <v>x</v>
      </c>
      <c r="AY53" s="246" t="str">
        <f>IF(AX53="x","x",'Indicator Data'!N53/HLOOKUP('Indicator Data'!$N$3,'Population Data'!$C$3:$M$194,ROW()-4,FALSE))</f>
        <v>x</v>
      </c>
      <c r="AZ53" s="176" t="str">
        <f t="shared" si="74"/>
        <v>x</v>
      </c>
      <c r="BA53" s="172" t="str">
        <f t="shared" si="38"/>
        <v>x</v>
      </c>
      <c r="BB53" s="176" t="str">
        <f>IF('Indicator Data'!O53="No data","x",ROUND(IF('Indicator Data'!O53=0,0,IF(LOG('Indicator Data'!O53)&gt;BB$3,10,IF(LOG('Indicator Data'!O53)&lt;BB$4,0,10-(BB$3-LOG('Indicator Data'!O53))/(BB$3-BB$4)*10))),1))</f>
        <v>x</v>
      </c>
      <c r="BC53" s="246" t="str">
        <f>IF(BB53="x","x",'Indicator Data'!O53/HLOOKUP('Indicator Data'!$O$3,'Population Data'!$C$3:$M$194,ROW()-4,FALSE))</f>
        <v>x</v>
      </c>
      <c r="BD53" s="176" t="str">
        <f t="shared" si="75"/>
        <v>x</v>
      </c>
      <c r="BE53" s="172" t="str">
        <f t="shared" si="39"/>
        <v>x</v>
      </c>
      <c r="BF53" s="176" t="str">
        <f>IF('Indicator Data'!P53="No data","x",ROUND(IF('Indicator Data'!P53=0,0,IF(LOG('Indicator Data'!P53)&gt;BF$3,10,IF(LOG('Indicator Data'!P53)&lt;BF$4,0,10-(BF$3-LOG('Indicator Data'!P53))/(BF$3-BF$4)*10))),1))</f>
        <v>x</v>
      </c>
      <c r="BG53" s="246" t="str">
        <f>IF(BF53="x","x",'Indicator Data'!P53/HLOOKUP('Indicator Data'!$P$3,'Population Data'!$C$3:$M$194,ROW()-4,FALSE))</f>
        <v>x</v>
      </c>
      <c r="BH53" s="176" t="str">
        <f t="shared" si="40"/>
        <v>x</v>
      </c>
      <c r="BI53" s="172" t="str">
        <f t="shared" si="41"/>
        <v>x</v>
      </c>
      <c r="BJ53" s="174" t="str">
        <f t="shared" si="42"/>
        <v>x</v>
      </c>
      <c r="BK53" s="176">
        <f>ROUND(IF('Indicator Data'!Q53=0,0,IF(LOG('Indicator Data'!Q53)&gt;BK$3,10,IF(LOG('Indicator Data'!Q53)&lt;BK$4,0,10-(BK$3-LOG('Indicator Data'!Q53))/(BK$3-BK$4)*10))),1)</f>
        <v>0</v>
      </c>
      <c r="BL53" s="224">
        <f>IF(BK53="x","x",'Indicator Data'!Q53/HLOOKUP('Indicator Data'!$Q$3,'Population Data'!$C$3:$M$194,ROW()-4,FALSE))</f>
        <v>0</v>
      </c>
      <c r="BM53" s="176">
        <f t="shared" si="76"/>
        <v>0</v>
      </c>
      <c r="BN53" s="172">
        <f t="shared" si="77"/>
        <v>0</v>
      </c>
      <c r="BO53" s="176">
        <f>ROUND(IF('Indicator Data'!S53=0,0,IF(LOG('Indicator Data'!S53)&gt;BO$3,10,IF(LOG('Indicator Data'!S53)&lt;BO$4,0,10-(BO$3-LOG('Indicator Data'!S53))/(BO$3-BO$4)*10))),1)</f>
        <v>5.0999999999999996</v>
      </c>
      <c r="BP53" s="246">
        <f>IF(BO53="x","x",'Indicator Data'!S53/HLOOKUP('Indicator Data'!$S$3,'Population Data'!$C$3:$M$194,ROW()-4,FALSE))</f>
        <v>0.52955563052011778</v>
      </c>
      <c r="BQ53" s="176">
        <f t="shared" si="78"/>
        <v>5.9</v>
      </c>
      <c r="BR53" s="172">
        <f t="shared" si="43"/>
        <v>5.5</v>
      </c>
      <c r="BS53" s="176">
        <f>ROUND(IF('Indicator Data'!T53=0,0,IF(LOG('Indicator Data'!T53)&gt;BS$3,10,IF(LOG('Indicator Data'!T53)&lt;BS$4,0,10-(BS$3-LOG('Indicator Data'!T53))/(BS$3-BS$4)*10))),1)</f>
        <v>5.3</v>
      </c>
      <c r="BT53" s="173">
        <f>IF('Indicator Data'!T53/HLOOKUP('Indicator Data'!$T$3,'Population Data'!$C$3:$M$194,ROW()-4,FALSE)&gt;1,1,'Indicator Data'!T53/HLOOKUP('Indicator Data'!$T$3,'Population Data'!$C$3:$M$194,ROW()-4,FALSE))</f>
        <v>0.65394606427529711</v>
      </c>
      <c r="BU53" s="176">
        <f t="shared" si="79"/>
        <v>6.5</v>
      </c>
      <c r="BV53" s="172">
        <f t="shared" si="44"/>
        <v>5.9</v>
      </c>
      <c r="BW53" s="176">
        <f>ROUND(IF('Indicator Data'!U53=0,0,IF(LOG('Indicator Data'!U53)&gt;BW$3,10,IF(LOG('Indicator Data'!U53)&lt;BW$4,0,10-(BW$3-LOG('Indicator Data'!U53))/(BW$3-BW$4)*10))),1)</f>
        <v>5.4</v>
      </c>
      <c r="BX53" s="246">
        <f>IF(BW53="x","x",'Indicator Data'!U53/HLOOKUP('Indicator Data'!$U$3,'Population Data'!$C$3:$M$194,ROW()-4,FALSE))</f>
        <v>0.76314068079748665</v>
      </c>
      <c r="BY53" s="176">
        <f t="shared" si="80"/>
        <v>7.6</v>
      </c>
      <c r="BZ53" s="172">
        <f t="shared" si="45"/>
        <v>6.6</v>
      </c>
      <c r="CA53" s="174">
        <f t="shared" si="28"/>
        <v>4.9000000000000004</v>
      </c>
      <c r="CB53" s="176">
        <f>IF('Indicator Data'!BN53="No data","x",ROUND(IF('Indicator Data'!BN53&gt;CB$3,0,IF('Indicator Data'!BN53&lt;CB$4,10,(CB$3-'Indicator Data'!BN53)/(CB$3-CB$4)*10)),1))</f>
        <v>2.2000000000000002</v>
      </c>
      <c r="CC53" s="176">
        <f>IF('Indicator Data'!BO53="No data","x",ROUND(IF('Indicator Data'!BO53&gt;CC$3,0,IF('Indicator Data'!BO53&lt;CC$4,10,(CC$3-'Indicator Data'!BO53)/(CC$3-CC$4)*10)),1))</f>
        <v>0.8</v>
      </c>
      <c r="CD53" s="176" t="str">
        <f>IF('Indicator Data'!AA53="No data","x",ROUND(IF('Indicator Data'!AA53&gt;CD$3,0,IF('Indicator Data'!AA53&lt;CD$4,10,(CD$3-'Indicator Data'!AA53)/(CD$3-CD$4)*10)),1))</f>
        <v>x</v>
      </c>
      <c r="CE53" s="172">
        <f t="shared" si="81"/>
        <v>1.5</v>
      </c>
      <c r="CF53" s="176">
        <f>IF('Indicator Data'!V53="No data","x",ROUND(IF(LOG('Indicator Data'!V53)&gt;CF$3,10,IF(LOG('Indicator Data'!V53)&lt;CF$4,0,10-(CF$3-LOG('Indicator Data'!V53))/(CF$3-CF$4)*10)),1))</f>
        <v>6.6</v>
      </c>
      <c r="CG53" s="176">
        <f>IF('Indicator Data'!W53="No data","x",ROUND(IF('Indicator Data'!W53&gt;CG$3,10,IF('Indicator Data'!W53&lt;CG$4,0,10-(CG$3-'Indicator Data'!W53)/(CG$3-CG$4)*10)),1))</f>
        <v>1.7</v>
      </c>
      <c r="CH53" s="176">
        <f>IF('Indicator Data'!X53="No data","x",ROUND(IF('Indicator Data'!X53&gt;CH$3,10,IF('Indicator Data'!X53&lt;CH$4,0,10-(CH$3-'Indicator Data'!X53)/(CH$3-CH$4)*10)),1))</f>
        <v>7.2</v>
      </c>
      <c r="CI53" s="176" t="str">
        <f>IF('Indicator Data'!Y53="No data","x",ROUND(IF('Indicator Data'!Y53&gt;CI$3,10,IF('Indicator Data'!Y53&lt;CI$4,0,10-(CI$3-'Indicator Data'!Y53)/(CI$3-CI$4)*10)),1))</f>
        <v>x</v>
      </c>
      <c r="CJ53" s="172">
        <f t="shared" si="46"/>
        <v>5.2</v>
      </c>
      <c r="CK53" s="174">
        <f t="shared" si="47"/>
        <v>4</v>
      </c>
      <c r="CL53" s="176" t="str">
        <f>IF('Indicator Data'!AD53="No data","x",ROUND(IF('Indicator Data'!AD53&gt;CL$3,10,IF('Indicator Data'!AD53&lt;CL$4,0,10-(CL$3-'Indicator Data'!AD53)/(CL$3-CL$4)*10)),1))</f>
        <v>x</v>
      </c>
      <c r="CM53" s="176">
        <f>IF('Indicator Data'!AE53="No data","x",ROUND(IF('Indicator Data'!AE53&gt;CM$3,10,IF('Indicator Data'!AE53&lt;CM$4,0,10-(CM$3-'Indicator Data'!AE53)/(CM$3-CM$4)*10)),1))</f>
        <v>0.3</v>
      </c>
      <c r="CN53" s="172">
        <f t="shared" si="48"/>
        <v>4</v>
      </c>
      <c r="CO53" s="176">
        <f>IF('Indicator Data'!Z53="No data","x",ROUND(IF('Indicator Data'!Z53&gt;CO$3,10,IF('Indicator Data'!Z53&lt;CO$4,0,10-(CO$3-'Indicator Data'!Z53)/(CO$3-CO$4)*10)),1))</f>
        <v>1.9</v>
      </c>
      <c r="CP53" s="172">
        <f t="shared" si="49"/>
        <v>1.6</v>
      </c>
      <c r="CQ53" s="246" t="str">
        <f>IF('Indicator Data'!AB53="No data","x",'Indicator Data'!AB53/HLOOKUP('Indicator Date'!$AB51,'Population Data'!$C$3:$M$194,ROW()-4,FALSE))</f>
        <v>x</v>
      </c>
      <c r="CR53" s="176" t="str">
        <f t="shared" si="82"/>
        <v>x</v>
      </c>
      <c r="CS53" s="176" t="str">
        <f>IF('Indicator Data'!AC53="No data","x",ROUND(IF('Indicator Data'!AC53&gt;CS$3,0,IF('Indicator Data'!AC53&lt;CS$4,10,(CS$3-'Indicator Data'!AC53)/(CS$3-CS$4)*10)),1))</f>
        <v>x</v>
      </c>
      <c r="CT53" s="172" t="str">
        <f t="shared" si="50"/>
        <v>x</v>
      </c>
      <c r="CU53" s="174">
        <f t="shared" si="51"/>
        <v>2.8</v>
      </c>
      <c r="CV53" s="175">
        <f t="shared" si="83"/>
        <v>4</v>
      </c>
      <c r="CW53" s="177">
        <f t="shared" si="84"/>
        <v>3.8</v>
      </c>
      <c r="CX53" s="175">
        <f>ROUND(IF('Indicator Data'!AF53=0,0,IF('Indicator Data'!AF53&gt;CX$3,10,IF('Indicator Data'!AF53&lt;CX$4,0,10-(CX$3-'Indicator Data'!AF53)/(CX$3-CX$4)*10))),1)</f>
        <v>0</v>
      </c>
      <c r="CY53" s="175">
        <f>(ROUND(IF('Indicator Data'!AG53=0,0,IF(LOG('Indicator Data'!AG53)&gt;CY$3,10,IF(LOG('Indicator Data'!AG53)&lt;CY$4,0,10-(CY$3-LOG('Indicator Data'!AG53))/(CY$3-CY$4)*10))),1))</f>
        <v>0</v>
      </c>
      <c r="CZ53" s="177">
        <f t="shared" si="52"/>
        <v>0</v>
      </c>
      <c r="DA53" s="11"/>
      <c r="DB53" s="22"/>
    </row>
    <row r="54" spans="1:106">
      <c r="A54" s="179" t="str">
        <f>'Indicator Data'!A54</f>
        <v>Dominican Republic</v>
      </c>
      <c r="B54" s="180" t="str">
        <f>'Indicator Data'!B54</f>
        <v>DOM</v>
      </c>
      <c r="C54" s="178">
        <f>ROUND(IF('Indicator Data'!C54=0,0.1,IF(LOG('Indicator Data'!C54)&gt;C$3,10,IF(LOG('Indicator Data'!C54)&lt;C$4,0,10-(C$3-LOG('Indicator Data'!C54))/(C$3-C$4)*10))),1)</f>
        <v>7.6</v>
      </c>
      <c r="D54" s="171">
        <f>ROUND(IF('Indicator Data'!D54=0,0.1,IF(LOG('Indicator Data'!D54)&gt;D$3,10,IF(LOG('Indicator Data'!D54)&lt;D$4,0,10-(D$3-LOG('Indicator Data'!D54))/(D$3-D$4)*10))),1)</f>
        <v>8.9</v>
      </c>
      <c r="E54" s="172">
        <f t="shared" si="53"/>
        <v>8.3000000000000007</v>
      </c>
      <c r="F54" s="172">
        <f>(ROUND(IF('Indicator Data'!E54=0,0,IF(LOG('Indicator Data'!E54)&gt;F$3,10,IF(LOG('Indicator Data'!E54)&lt;F$4,0,10-(F$3-LOG('Indicator Data'!E54))/(F$3-F$4)*10))),1))</f>
        <v>3</v>
      </c>
      <c r="G54" s="172">
        <f>ROUND(IF('Indicator Data'!F54=0,0,IF(LOG('Indicator Data'!F54)&gt;G$3,10,IF(LOG('Indicator Data'!F54)&lt;G$4,0,10-(G$3-LOG('Indicator Data'!F54))/(G$3-G$4)*10))),1)</f>
        <v>5</v>
      </c>
      <c r="H54" s="171">
        <f>ROUND(IF('Indicator Data'!G54=0,0,IF(LOG('Indicator Data'!G54)&gt;H$3,10,IF(LOG('Indicator Data'!G54)&lt;H$4,0,10-(H$3-LOG('Indicator Data'!G54))/(H$3-H$4)*10))),1)</f>
        <v>9.9</v>
      </c>
      <c r="I54" s="171">
        <f>ROUND(IF('Indicator Data'!H54=0,0,IF(LOG('Indicator Data'!H54)&gt;I$3,10,IF(LOG('Indicator Data'!H54)&lt;I$4,0,10-(I$3-LOG('Indicator Data'!H54))/(I$3-I$4)*10))),1)</f>
        <v>10</v>
      </c>
      <c r="J54" s="171">
        <f t="shared" si="54"/>
        <v>10</v>
      </c>
      <c r="K54" s="171">
        <f>ROUND(IF('Indicator Data'!I54=0,0,IF(LOG('Indicator Data'!I54)&gt;K$3,10,IF(LOG('Indicator Data'!I54)&lt;K$4,0,10-(K$3-LOG('Indicator Data'!I54))/(K$3-K$4)*10))),1)</f>
        <v>5.4</v>
      </c>
      <c r="L54" s="172">
        <f>ROUND(IF('Indicator Data'!J54=0,0,IF(LOG('Indicator Data'!J54)&gt;L$3,10,IF(LOG('Indicator Data'!J54)&lt;L$4,0,10-(L$3-LOG('Indicator Data'!J54))/(L$3-L$4)*10))),1)</f>
        <v>0</v>
      </c>
      <c r="M54" s="173">
        <f>'Indicator Data'!C54/HLOOKUP('Indicator Data'!$C$3,'Population Data'!$C$3:$M$194,ROW()-4,FALSE)</f>
        <v>2.0698710468360785E-3</v>
      </c>
      <c r="N54" s="173">
        <f>'Indicator Data'!D54/HLOOKUP('Indicator Data'!$D$3,'Population Data'!$C$3:$M$194,ROW()-4,FALSE)</f>
        <v>1.8900442542841066E-3</v>
      </c>
      <c r="O54" s="245">
        <f>'Indicator Data'!E54/HLOOKUP('Indicator Data'!$E$3,'Population Data'!$C$3:$M$194,ROW()-4,FALSE)</f>
        <v>2.6418104950077208E-4</v>
      </c>
      <c r="P54" s="173">
        <f>'Indicator Data'!F54/HLOOKUP('Indicator Data'!$F$3,'Population Data'!$C$3:$M$194,ROW()-4,FALSE)</f>
        <v>1.7001915631369807E-6</v>
      </c>
      <c r="Q54" s="173">
        <f>'Indicator Data'!G54/HLOOKUP('Indicator Data'!$G$3,'Population Data'!$C$3:$M$194,ROW()-4,FALSE)</f>
        <v>9.468550436303777E-2</v>
      </c>
      <c r="R54" s="173">
        <f>'Indicator Data'!H54/HLOOKUP('Indicator Data'!$H$3,'Population Data'!$C$3:$M$194,ROW()-4,FALSE)</f>
        <v>2.630689705340368E-2</v>
      </c>
      <c r="S54" s="173">
        <f>'Indicator Data'!I54/HLOOKUP('Indicator Data'!$I$3,'Population Data'!$C$3:$M$194,ROW()-4,FALSE)</f>
        <v>3.8875097293383001E-4</v>
      </c>
      <c r="T54" s="173">
        <f>'Indicator Data'!J54/HLOOKUP('Indicator Date'!$J52,'Population Data'!$C$3:$M$194,ROW()-4,FALSE)</f>
        <v>0</v>
      </c>
      <c r="U54" s="171">
        <f t="shared" si="55"/>
        <v>10</v>
      </c>
      <c r="V54" s="171">
        <f t="shared" si="56"/>
        <v>9.5</v>
      </c>
      <c r="W54" s="172">
        <f t="shared" si="57"/>
        <v>9.8000000000000007</v>
      </c>
      <c r="X54" s="172">
        <f t="shared" si="33"/>
        <v>1.4</v>
      </c>
      <c r="Y54" s="172">
        <f t="shared" si="34"/>
        <v>5.2</v>
      </c>
      <c r="Z54" s="171">
        <f t="shared" si="58"/>
        <v>10</v>
      </c>
      <c r="AA54" s="171">
        <f t="shared" si="58"/>
        <v>10</v>
      </c>
      <c r="AB54" s="171">
        <f t="shared" si="59"/>
        <v>10</v>
      </c>
      <c r="AC54" s="172">
        <f t="shared" si="35"/>
        <v>4.0999999999999996</v>
      </c>
      <c r="AD54" s="172">
        <f t="shared" si="36"/>
        <v>0</v>
      </c>
      <c r="AE54" s="171">
        <f>ROUND(IF('Indicator Data'!K54=0,0,IF('Indicator Data'!K54&gt;AE$3,10,IF('Indicator Data'!K54&lt;AE$4,0,10-(AE$3-'Indicator Data'!K54)/(AE$3-AE$4)*10))),1)</f>
        <v>0</v>
      </c>
      <c r="AF54" s="174">
        <f t="shared" si="60"/>
        <v>8.8000000000000007</v>
      </c>
      <c r="AG54" s="174">
        <f t="shared" si="61"/>
        <v>9.1999999999999993</v>
      </c>
      <c r="AH54" s="172">
        <f t="shared" si="62"/>
        <v>10</v>
      </c>
      <c r="AI54" s="172">
        <f t="shared" si="63"/>
        <v>10</v>
      </c>
      <c r="AJ54" s="174">
        <f t="shared" si="64"/>
        <v>10</v>
      </c>
      <c r="AK54" s="172">
        <f t="shared" si="65"/>
        <v>0</v>
      </c>
      <c r="AL54" s="175">
        <f t="shared" si="66"/>
        <v>9.1999999999999993</v>
      </c>
      <c r="AM54" s="175">
        <f t="shared" si="67"/>
        <v>2.2000000000000002</v>
      </c>
      <c r="AN54" s="175">
        <f t="shared" si="68"/>
        <v>5.0999999999999996</v>
      </c>
      <c r="AO54" s="175">
        <f t="shared" si="69"/>
        <v>10</v>
      </c>
      <c r="AP54" s="175">
        <f t="shared" si="70"/>
        <v>4.8</v>
      </c>
      <c r="AQ54" s="174">
        <f t="shared" si="71"/>
        <v>0</v>
      </c>
      <c r="AR54" s="174">
        <f>IF('Indicator Data'!L54="No data","x",IF('Indicator Data'!BW54&lt;1000,"x",ROUND((IF('Indicator Data'!L54&gt;AR$3,10,IF('Indicator Data'!L54&lt;AR$4,0,10-(AR$3-'Indicator Data'!L54)/(AR$3-AR$4)*10))),1)))</f>
        <v>0.8</v>
      </c>
      <c r="AS54" s="175">
        <f t="shared" si="72"/>
        <v>0.4</v>
      </c>
      <c r="AT54" s="176" t="str">
        <f>IF('Indicator Data'!M54="No data","x",ROUND(IF('Indicator Data'!M54=0,0,IF(LOG('Indicator Data'!M54)&gt;AT$3,10,IF(LOG('Indicator Data'!M54)&lt;AT$4,0,10-(AT$3-LOG('Indicator Data'!M54))/(AT$3-AT$4)*10))),1))</f>
        <v>x</v>
      </c>
      <c r="AU54" s="246" t="str">
        <f>IF(AT54="x","x",'Indicator Data'!M54/HLOOKUP('Indicator Data'!$M$3,'Population Data'!$C$3:$M$194,ROW()-4,FALSE))</f>
        <v>x</v>
      </c>
      <c r="AV54" s="176" t="str">
        <f t="shared" si="73"/>
        <v>x</v>
      </c>
      <c r="AW54" s="172" t="str">
        <f t="shared" si="37"/>
        <v>x</v>
      </c>
      <c r="AX54" s="176" t="str">
        <f>IF('Indicator Data'!N54="No data","x",ROUND(IF('Indicator Data'!N54=0,0,IF(LOG('Indicator Data'!N54)&gt;AX$3,10,IF(LOG('Indicator Data'!N54)&lt;AX$4,0,10-(AX$3-LOG('Indicator Data'!N54))/(AX$3-AX$4)*10))),1))</f>
        <v>x</v>
      </c>
      <c r="AY54" s="246" t="str">
        <f>IF(AX54="x","x",'Indicator Data'!N54/HLOOKUP('Indicator Data'!$N$3,'Population Data'!$C$3:$M$194,ROW()-4,FALSE))</f>
        <v>x</v>
      </c>
      <c r="AZ54" s="176" t="str">
        <f t="shared" si="74"/>
        <v>x</v>
      </c>
      <c r="BA54" s="172" t="str">
        <f t="shared" si="38"/>
        <v>x</v>
      </c>
      <c r="BB54" s="176" t="str">
        <f>IF('Indicator Data'!O54="No data","x",ROUND(IF('Indicator Data'!O54=0,0,IF(LOG('Indicator Data'!O54)&gt;BB$3,10,IF(LOG('Indicator Data'!O54)&lt;BB$4,0,10-(BB$3-LOG('Indicator Data'!O54))/(BB$3-BB$4)*10))),1))</f>
        <v>x</v>
      </c>
      <c r="BC54" s="246" t="str">
        <f>IF(BB54="x","x",'Indicator Data'!O54/HLOOKUP('Indicator Data'!$O$3,'Population Data'!$C$3:$M$194,ROW()-4,FALSE))</f>
        <v>x</v>
      </c>
      <c r="BD54" s="176" t="str">
        <f t="shared" si="75"/>
        <v>x</v>
      </c>
      <c r="BE54" s="172" t="str">
        <f t="shared" si="39"/>
        <v>x</v>
      </c>
      <c r="BF54" s="176" t="str">
        <f>IF('Indicator Data'!P54="No data","x",ROUND(IF('Indicator Data'!P54=0,0,IF(LOG('Indicator Data'!P54)&gt;BF$3,10,IF(LOG('Indicator Data'!P54)&lt;BF$4,0,10-(BF$3-LOG('Indicator Data'!P54))/(BF$3-BF$4)*10))),1))</f>
        <v>x</v>
      </c>
      <c r="BG54" s="246" t="str">
        <f>IF(BF54="x","x",'Indicator Data'!P54/HLOOKUP('Indicator Data'!$P$3,'Population Data'!$C$3:$M$194,ROW()-4,FALSE))</f>
        <v>x</v>
      </c>
      <c r="BH54" s="176" t="str">
        <f t="shared" si="40"/>
        <v>x</v>
      </c>
      <c r="BI54" s="172" t="str">
        <f t="shared" si="41"/>
        <v>x</v>
      </c>
      <c r="BJ54" s="174" t="str">
        <f t="shared" si="42"/>
        <v>x</v>
      </c>
      <c r="BK54" s="176">
        <f>ROUND(IF('Indicator Data'!Q54=0,0,IF(LOG('Indicator Data'!Q54)&gt;BK$3,10,IF(LOG('Indicator Data'!Q54)&lt;BK$4,0,10-(BK$3-LOG('Indicator Data'!Q54))/(BK$3-BK$4)*10))),1)</f>
        <v>8.3000000000000007</v>
      </c>
      <c r="BL54" s="224">
        <f>IF(BK54="x","x",'Indicator Data'!Q54/HLOOKUP('Indicator Data'!$Q$3,'Population Data'!$C$3:$M$194,ROW()-4,FALSE))</f>
        <v>0.55079999958019965</v>
      </c>
      <c r="BM54" s="176">
        <f t="shared" si="76"/>
        <v>5.5</v>
      </c>
      <c r="BN54" s="172">
        <f t="shared" si="77"/>
        <v>7.1</v>
      </c>
      <c r="BO54" s="176">
        <f>ROUND(IF('Indicator Data'!S54=0,0,IF(LOG('Indicator Data'!S54)&gt;BO$3,10,IF(LOG('Indicator Data'!S54)&lt;BO$4,0,10-(BO$3-LOG('Indicator Data'!S54))/(BO$3-BO$4)*10))),1)</f>
        <v>8.4</v>
      </c>
      <c r="BP54" s="246">
        <f>IF(BO54="x","x",'Indicator Data'!S54/HLOOKUP('Indicator Data'!$S$3,'Population Data'!$C$3:$M$194,ROW()-4,FALSE))</f>
        <v>0.68314700901853642</v>
      </c>
      <c r="BQ54" s="176">
        <f t="shared" si="78"/>
        <v>7.6</v>
      </c>
      <c r="BR54" s="172">
        <f t="shared" si="43"/>
        <v>8</v>
      </c>
      <c r="BS54" s="176">
        <f>ROUND(IF('Indicator Data'!T54=0,0,IF(LOG('Indicator Data'!T54)&gt;BS$3,10,IF(LOG('Indicator Data'!T54)&lt;BS$4,0,10-(BS$3-LOG('Indicator Data'!T54))/(BS$3-BS$4)*10))),1)</f>
        <v>8.5</v>
      </c>
      <c r="BT54" s="173">
        <f>IF('Indicator Data'!T54/HLOOKUP('Indicator Data'!$T$3,'Population Data'!$C$3:$M$194,ROW()-4,FALSE)&gt;1,1,'Indicator Data'!T54/HLOOKUP('Indicator Data'!$T$3,'Population Data'!$C$3:$M$194,ROW()-4,FALSE))</f>
        <v>0.78970948589671897</v>
      </c>
      <c r="BU54" s="176">
        <f t="shared" si="79"/>
        <v>7.9</v>
      </c>
      <c r="BV54" s="172">
        <f t="shared" si="44"/>
        <v>8.1999999999999993</v>
      </c>
      <c r="BW54" s="176">
        <f>ROUND(IF('Indicator Data'!U54=0,0,IF(LOG('Indicator Data'!U54)&gt;BW$3,10,IF(LOG('Indicator Data'!U54)&lt;BW$4,0,10-(BW$3-LOG('Indicator Data'!U54))/(BW$3-BW$4)*10))),1)</f>
        <v>8.6</v>
      </c>
      <c r="BX54" s="246">
        <f>IF(BW54="x","x",'Indicator Data'!U54/HLOOKUP('Indicator Data'!$U$3,'Population Data'!$C$3:$M$194,ROW()-4,FALSE))</f>
        <v>0.92482975782940813</v>
      </c>
      <c r="BY54" s="176">
        <f t="shared" si="80"/>
        <v>9.1999999999999993</v>
      </c>
      <c r="BZ54" s="172">
        <f t="shared" si="45"/>
        <v>8.9</v>
      </c>
      <c r="CA54" s="174">
        <f t="shared" si="28"/>
        <v>8.1</v>
      </c>
      <c r="CB54" s="176">
        <f>IF('Indicator Data'!BN54="No data","x",ROUND(IF('Indicator Data'!BN54&gt;CB$3,0,IF('Indicator Data'!BN54&lt;CB$4,10,(CB$3-'Indicator Data'!BN54)/(CB$3-CB$4)*10)),1))</f>
        <v>1.3</v>
      </c>
      <c r="CC54" s="176">
        <f>IF('Indicator Data'!BO54="No data","x",ROUND(IF('Indicator Data'!BO54&gt;CC$3,0,IF('Indicator Data'!BO54&lt;CC$4,10,(CC$3-'Indicator Data'!BO54)/(CC$3-CC$4)*10)),1))</f>
        <v>0.5</v>
      </c>
      <c r="CD54" s="176">
        <f>IF('Indicator Data'!AA54="No data","x",ROUND(IF('Indicator Data'!AA54&gt;CD$3,0,IF('Indicator Data'!AA54&lt;CD$4,10,(CD$3-'Indicator Data'!AA54)/(CD$3-CD$4)*10)),1))</f>
        <v>5.2</v>
      </c>
      <c r="CE54" s="172">
        <f t="shared" si="81"/>
        <v>2.2999999999999998</v>
      </c>
      <c r="CF54" s="176">
        <f>IF('Indicator Data'!V54="No data","x",ROUND(IF(LOG('Indicator Data'!V54)&gt;CF$3,10,IF(LOG('Indicator Data'!V54)&lt;CF$4,0,10-(CF$3-LOG('Indicator Data'!V54))/(CF$3-CF$4)*10)),1))</f>
        <v>7.9</v>
      </c>
      <c r="CG54" s="176">
        <f>IF('Indicator Data'!W54="No data","x",ROUND(IF('Indicator Data'!W54&gt;CG$3,10,IF('Indicator Data'!W54&lt;CG$4,0,10-(CG$3-'Indicator Data'!W54)/(CG$3-CG$4)*10)),1))</f>
        <v>3.3</v>
      </c>
      <c r="CH54" s="176">
        <f>IF('Indicator Data'!X54="No data","x",ROUND(IF('Indicator Data'!X54&gt;CH$3,10,IF('Indicator Data'!X54&lt;CH$4,0,10-(CH$3-'Indicator Data'!X54)/(CH$3-CH$4)*10)),1))</f>
        <v>8.4</v>
      </c>
      <c r="CI54" s="176">
        <f>IF('Indicator Data'!Y54="No data","x",ROUND(IF('Indicator Data'!Y54&gt;CI$3,10,IF('Indicator Data'!Y54&lt;CI$4,0,10-(CI$3-'Indicator Data'!Y54)/(CI$3-CI$4)*10)),1))</f>
        <v>2.7</v>
      </c>
      <c r="CJ54" s="172">
        <f t="shared" si="46"/>
        <v>5.6</v>
      </c>
      <c r="CK54" s="174">
        <f t="shared" si="47"/>
        <v>4.5</v>
      </c>
      <c r="CL54" s="176">
        <f>IF('Indicator Data'!AD54="No data","x",ROUND(IF('Indicator Data'!AD54&gt;CL$3,10,IF('Indicator Data'!AD54&lt;CL$4,0,10-(CL$3-'Indicator Data'!AD54)/(CL$3-CL$4)*10)),1))</f>
        <v>1.2</v>
      </c>
      <c r="CM54" s="176">
        <f>IF('Indicator Data'!AE54="No data","x",ROUND(IF('Indicator Data'!AE54&gt;CM$3,10,IF('Indicator Data'!AE54&lt;CM$4,0,10-(CM$3-'Indicator Data'!AE54)/(CM$3-CM$4)*10)),1))</f>
        <v>2.5</v>
      </c>
      <c r="CN54" s="172">
        <f t="shared" si="48"/>
        <v>4.3</v>
      </c>
      <c r="CO54" s="176">
        <f>IF('Indicator Data'!Z54="No data","x",ROUND(IF('Indicator Data'!Z54&gt;CO$3,10,IF('Indicator Data'!Z54&lt;CO$4,0,10-(CO$3-'Indicator Data'!Z54)/(CO$3-CO$4)*10)),1))</f>
        <v>0.6</v>
      </c>
      <c r="CP54" s="172">
        <f t="shared" si="49"/>
        <v>1.9</v>
      </c>
      <c r="CQ54" s="246">
        <f>IF('Indicator Data'!AB54="No data","x",'Indicator Data'!AB54/HLOOKUP('Indicator Date'!$AB52,'Population Data'!$C$3:$M$194,ROW()-4,FALSE))</f>
        <v>7.654058834075053E-5</v>
      </c>
      <c r="CR54" s="176">
        <f t="shared" si="82"/>
        <v>9.1999999999999993</v>
      </c>
      <c r="CS54" s="176">
        <f>IF('Indicator Data'!AC54="No data","x",ROUND(IF('Indicator Data'!AC54&gt;CS$3,0,IF('Indicator Data'!AC54&lt;CS$4,10,(CS$3-'Indicator Data'!AC54)/(CS$3-CS$4)*10)),1))</f>
        <v>2</v>
      </c>
      <c r="CT54" s="172">
        <f t="shared" si="50"/>
        <v>5.6</v>
      </c>
      <c r="CU54" s="174">
        <f t="shared" si="51"/>
        <v>3.9</v>
      </c>
      <c r="CV54" s="175">
        <f t="shared" si="83"/>
        <v>5.9</v>
      </c>
      <c r="CW54" s="177">
        <f t="shared" si="84"/>
        <v>6.6</v>
      </c>
      <c r="CX54" s="175">
        <f>ROUND(IF('Indicator Data'!AF54=0,0,IF('Indicator Data'!AF54&gt;CX$3,10,IF('Indicator Data'!AF54&lt;CX$4,0,10-(CX$3-'Indicator Data'!AF54)/(CX$3-CX$4)*10))),1)</f>
        <v>0.2</v>
      </c>
      <c r="CY54" s="175">
        <f>(ROUND(IF('Indicator Data'!AG54=0,0,IF(LOG('Indicator Data'!AG54)&gt;CY$3,10,IF(LOG('Indicator Data'!AG54)&lt;CY$4,0,10-(CY$3-LOG('Indicator Data'!AG54))/(CY$3-CY$4)*10))),1))</f>
        <v>0</v>
      </c>
      <c r="CZ54" s="177">
        <f t="shared" si="52"/>
        <v>0.1</v>
      </c>
      <c r="DA54" s="11"/>
      <c r="DB54" s="22"/>
    </row>
    <row r="55" spans="1:106">
      <c r="A55" s="179" t="str">
        <f>'Indicator Data'!A55</f>
        <v>Ecuador</v>
      </c>
      <c r="B55" s="180" t="str">
        <f>'Indicator Data'!B55</f>
        <v>ECU</v>
      </c>
      <c r="C55" s="178">
        <f>ROUND(IF('Indicator Data'!C55=0,0.1,IF(LOG('Indicator Data'!C55)&gt;C$3,10,IF(LOG('Indicator Data'!C55)&lt;C$4,0,10-(C$3-LOG('Indicator Data'!C55))/(C$3-C$4)*10))),1)</f>
        <v>8.1999999999999993</v>
      </c>
      <c r="D55" s="171">
        <f>ROUND(IF('Indicator Data'!D55=0,0.1,IF(LOG('Indicator Data'!D55)&gt;D$3,10,IF(LOG('Indicator Data'!D55)&lt;D$4,0,10-(D$3-LOG('Indicator Data'!D55))/(D$3-D$4)*10))),1)</f>
        <v>9.5</v>
      </c>
      <c r="E55" s="172">
        <f t="shared" si="53"/>
        <v>8.9</v>
      </c>
      <c r="F55" s="172">
        <f>(ROUND(IF('Indicator Data'!E55=0,0,IF(LOG('Indicator Data'!E55)&gt;F$3,10,IF(LOG('Indicator Data'!E55)&lt;F$4,0,10-(F$3-LOG('Indicator Data'!E55))/(F$3-F$4)*10))),1))</f>
        <v>6.5</v>
      </c>
      <c r="G55" s="172">
        <f>ROUND(IF('Indicator Data'!F55=0,0,IF(LOG('Indicator Data'!F55)&gt;G$3,10,IF(LOG('Indicator Data'!F55)&lt;G$4,0,10-(G$3-LOG('Indicator Data'!F55))/(G$3-G$4)*10))),1)</f>
        <v>8.9</v>
      </c>
      <c r="H55" s="171">
        <f>ROUND(IF('Indicator Data'!G55=0,0,IF(LOG('Indicator Data'!G55)&gt;H$3,10,IF(LOG('Indicator Data'!G55)&lt;H$4,0,10-(H$3-LOG('Indicator Data'!G55))/(H$3-H$4)*10))),1)</f>
        <v>0</v>
      </c>
      <c r="I55" s="171">
        <f>ROUND(IF('Indicator Data'!H55=0,0,IF(LOG('Indicator Data'!H55)&gt;I$3,10,IF(LOG('Indicator Data'!H55)&lt;I$4,0,10-(I$3-LOG('Indicator Data'!H55))/(I$3-I$4)*10))),1)</f>
        <v>0</v>
      </c>
      <c r="J55" s="171">
        <f t="shared" si="54"/>
        <v>0</v>
      </c>
      <c r="K55" s="171">
        <f>ROUND(IF('Indicator Data'!I55=0,0,IF(LOG('Indicator Data'!I55)&gt;K$3,10,IF(LOG('Indicator Data'!I55)&lt;K$4,0,10-(K$3-LOG('Indicator Data'!I55))/(K$3-K$4)*10))),1)</f>
        <v>5.8</v>
      </c>
      <c r="L55" s="172">
        <f>ROUND(IF('Indicator Data'!J55=0,0,IF(LOG('Indicator Data'!J55)&gt;L$3,10,IF(LOG('Indicator Data'!J55)&lt;L$4,0,10-(L$3-LOG('Indicator Data'!J55))/(L$3-L$4)*10))),1)</f>
        <v>6.5</v>
      </c>
      <c r="M55" s="173">
        <f>'Indicator Data'!C55/HLOOKUP('Indicator Data'!$C$3,'Population Data'!$C$3:$M$194,ROW()-4,FALSE)</f>
        <v>2.0882572599767563E-3</v>
      </c>
      <c r="N55" s="173">
        <f>'Indicator Data'!D55/HLOOKUP('Indicator Data'!$D$3,'Population Data'!$C$3:$M$194,ROW()-4,FALSE)</f>
        <v>2.0281028031982383E-3</v>
      </c>
      <c r="O55" s="245">
        <f>'Indicator Data'!E55/HLOOKUP('Indicator Data'!$E$3,'Population Data'!$C$3:$M$194,ROW()-4,FALSE)</f>
        <v>5.3029587625615122E-3</v>
      </c>
      <c r="P55" s="173">
        <f>'Indicator Data'!F55/HLOOKUP('Indicator Data'!$F$3,'Population Data'!$C$3:$M$194,ROW()-4,FALSE)</f>
        <v>5.3559818698353252E-5</v>
      </c>
      <c r="Q55" s="173">
        <f>'Indicator Data'!G55/HLOOKUP('Indicator Data'!$G$3,'Population Data'!$C$3:$M$194,ROW()-4,FALSE)</f>
        <v>0</v>
      </c>
      <c r="R55" s="173">
        <f>'Indicator Data'!H55/HLOOKUP('Indicator Data'!$H$3,'Population Data'!$C$3:$M$194,ROW()-4,FALSE)</f>
        <v>0</v>
      </c>
      <c r="S55" s="173">
        <f>'Indicator Data'!I55/HLOOKUP('Indicator Data'!$I$3,'Population Data'!$C$3:$M$194,ROW()-4,FALSE)</f>
        <v>3.5057547466779243E-4</v>
      </c>
      <c r="T55" s="173">
        <f>'Indicator Data'!J55/HLOOKUP('Indicator Date'!$J53,'Population Data'!$C$3:$M$194,ROW()-4,FALSE)</f>
        <v>2.2491175528262591E-4</v>
      </c>
      <c r="U55" s="171">
        <f t="shared" si="55"/>
        <v>10</v>
      </c>
      <c r="V55" s="171">
        <f t="shared" si="56"/>
        <v>10</v>
      </c>
      <c r="W55" s="172">
        <f t="shared" si="57"/>
        <v>10</v>
      </c>
      <c r="X55" s="172">
        <f t="shared" si="33"/>
        <v>6.4</v>
      </c>
      <c r="Y55" s="172">
        <f t="shared" si="34"/>
        <v>9.1</v>
      </c>
      <c r="Z55" s="171">
        <f t="shared" si="58"/>
        <v>0</v>
      </c>
      <c r="AA55" s="171">
        <f t="shared" si="58"/>
        <v>0</v>
      </c>
      <c r="AB55" s="171">
        <f t="shared" si="59"/>
        <v>0</v>
      </c>
      <c r="AC55" s="172">
        <f t="shared" si="35"/>
        <v>3.9</v>
      </c>
      <c r="AD55" s="172">
        <f t="shared" si="36"/>
        <v>0.1</v>
      </c>
      <c r="AE55" s="171">
        <f>ROUND(IF('Indicator Data'!K55=0,0,IF('Indicator Data'!K55&gt;AE$3,10,IF('Indicator Data'!K55&lt;AE$4,0,10-(AE$3-'Indicator Data'!K55)/(AE$3-AE$4)*10))),1)</f>
        <v>2.9</v>
      </c>
      <c r="AF55" s="174">
        <f t="shared" si="60"/>
        <v>9.1</v>
      </c>
      <c r="AG55" s="174">
        <f t="shared" si="61"/>
        <v>9.8000000000000007</v>
      </c>
      <c r="AH55" s="172">
        <f t="shared" si="62"/>
        <v>0</v>
      </c>
      <c r="AI55" s="172">
        <f t="shared" si="63"/>
        <v>0</v>
      </c>
      <c r="AJ55" s="174">
        <f t="shared" si="64"/>
        <v>0</v>
      </c>
      <c r="AK55" s="172">
        <f t="shared" si="65"/>
        <v>4</v>
      </c>
      <c r="AL55" s="175">
        <f t="shared" si="66"/>
        <v>9.5</v>
      </c>
      <c r="AM55" s="175">
        <f t="shared" si="67"/>
        <v>6.5</v>
      </c>
      <c r="AN55" s="175">
        <f t="shared" si="68"/>
        <v>9</v>
      </c>
      <c r="AO55" s="175">
        <f t="shared" si="69"/>
        <v>0</v>
      </c>
      <c r="AP55" s="175">
        <f t="shared" si="70"/>
        <v>4.9000000000000004</v>
      </c>
      <c r="AQ55" s="174">
        <f t="shared" si="71"/>
        <v>3.5</v>
      </c>
      <c r="AR55" s="174">
        <f>IF('Indicator Data'!L55="No data","x",IF('Indicator Data'!BW55&lt;1000,"x",ROUND((IF('Indicator Data'!L55&gt;AR$3,10,IF('Indicator Data'!L55&lt;AR$4,0,10-(AR$3-'Indicator Data'!L55)/(AR$3-AR$4)*10))),1)))</f>
        <v>3.3</v>
      </c>
      <c r="AS55" s="175">
        <f t="shared" si="72"/>
        <v>3.4</v>
      </c>
      <c r="AT55" s="176" t="str">
        <f>IF('Indicator Data'!M55="No data","x",ROUND(IF('Indicator Data'!M55=0,0,IF(LOG('Indicator Data'!M55)&gt;AT$3,10,IF(LOG('Indicator Data'!M55)&lt;AT$4,0,10-(AT$3-LOG('Indicator Data'!M55))/(AT$3-AT$4)*10))),1))</f>
        <v>x</v>
      </c>
      <c r="AU55" s="246" t="str">
        <f>IF(AT55="x","x",'Indicator Data'!M55/HLOOKUP('Indicator Data'!$M$3,'Population Data'!$C$3:$M$194,ROW()-4,FALSE))</f>
        <v>x</v>
      </c>
      <c r="AV55" s="176" t="str">
        <f t="shared" si="73"/>
        <v>x</v>
      </c>
      <c r="AW55" s="172" t="str">
        <f t="shared" si="37"/>
        <v>x</v>
      </c>
      <c r="AX55" s="176" t="str">
        <f>IF('Indicator Data'!N55="No data","x",ROUND(IF('Indicator Data'!N55=0,0,IF(LOG('Indicator Data'!N55)&gt;AX$3,10,IF(LOG('Indicator Data'!N55)&lt;AX$4,0,10-(AX$3-LOG('Indicator Data'!N55))/(AX$3-AX$4)*10))),1))</f>
        <v>x</v>
      </c>
      <c r="AY55" s="246" t="str">
        <f>IF(AX55="x","x",'Indicator Data'!N55/HLOOKUP('Indicator Data'!$N$3,'Population Data'!$C$3:$M$194,ROW()-4,FALSE))</f>
        <v>x</v>
      </c>
      <c r="AZ55" s="176" t="str">
        <f t="shared" si="74"/>
        <v>x</v>
      </c>
      <c r="BA55" s="172" t="str">
        <f t="shared" si="38"/>
        <v>x</v>
      </c>
      <c r="BB55" s="176" t="str">
        <f>IF('Indicator Data'!O55="No data","x",ROUND(IF('Indicator Data'!O55=0,0,IF(LOG('Indicator Data'!O55)&gt;BB$3,10,IF(LOG('Indicator Data'!O55)&lt;BB$4,0,10-(BB$3-LOG('Indicator Data'!O55))/(BB$3-BB$4)*10))),1))</f>
        <v>x</v>
      </c>
      <c r="BC55" s="246" t="str">
        <f>IF(BB55="x","x",'Indicator Data'!O55/HLOOKUP('Indicator Data'!$O$3,'Population Data'!$C$3:$M$194,ROW()-4,FALSE))</f>
        <v>x</v>
      </c>
      <c r="BD55" s="176" t="str">
        <f t="shared" si="75"/>
        <v>x</v>
      </c>
      <c r="BE55" s="172" t="str">
        <f t="shared" si="39"/>
        <v>x</v>
      </c>
      <c r="BF55" s="176" t="str">
        <f>IF('Indicator Data'!P55="No data","x",ROUND(IF('Indicator Data'!P55=0,0,IF(LOG('Indicator Data'!P55)&gt;BF$3,10,IF(LOG('Indicator Data'!P55)&lt;BF$4,0,10-(BF$3-LOG('Indicator Data'!P55))/(BF$3-BF$4)*10))),1))</f>
        <v>x</v>
      </c>
      <c r="BG55" s="246" t="str">
        <f>IF(BF55="x","x",'Indicator Data'!P55/HLOOKUP('Indicator Data'!$P$3,'Population Data'!$C$3:$M$194,ROW()-4,FALSE))</f>
        <v>x</v>
      </c>
      <c r="BH55" s="176" t="str">
        <f t="shared" si="40"/>
        <v>x</v>
      </c>
      <c r="BI55" s="172" t="str">
        <f t="shared" si="41"/>
        <v>x</v>
      </c>
      <c r="BJ55" s="174" t="str">
        <f t="shared" si="42"/>
        <v>x</v>
      </c>
      <c r="BK55" s="176">
        <f>ROUND(IF('Indicator Data'!Q55=0,0,IF(LOG('Indicator Data'!Q55)&gt;BK$3,10,IF(LOG('Indicator Data'!Q55)&lt;BK$4,0,10-(BK$3-LOG('Indicator Data'!Q55))/(BK$3-BK$4)*10))),1)</f>
        <v>8.6</v>
      </c>
      <c r="BL55" s="224">
        <f>IF(BK55="x","x",'Indicator Data'!Q55/HLOOKUP('Indicator Data'!$Q$3,'Population Data'!$C$3:$M$194,ROW()-4,FALSE))</f>
        <v>0.56669998301171121</v>
      </c>
      <c r="BM55" s="176">
        <f t="shared" si="76"/>
        <v>5.7</v>
      </c>
      <c r="BN55" s="172">
        <f t="shared" si="77"/>
        <v>7.4</v>
      </c>
      <c r="BO55" s="176">
        <f>ROUND(IF('Indicator Data'!S55=0,0,IF(LOG('Indicator Data'!S55)&gt;BO$3,10,IF(LOG('Indicator Data'!S55)&lt;BO$4,0,10-(BO$3-LOG('Indicator Data'!S55))/(BO$3-BO$4)*10))),1)</f>
        <v>8.5</v>
      </c>
      <c r="BP55" s="246">
        <f>IF(BO55="x","x",'Indicator Data'!S55/HLOOKUP('Indicator Data'!$S$3,'Population Data'!$C$3:$M$194,ROW()-4,FALSE))</f>
        <v>0.45894406195098908</v>
      </c>
      <c r="BQ55" s="176">
        <f t="shared" si="78"/>
        <v>5.0999999999999996</v>
      </c>
      <c r="BR55" s="172">
        <f t="shared" si="43"/>
        <v>7.1</v>
      </c>
      <c r="BS55" s="176">
        <f>ROUND(IF('Indicator Data'!T55=0,0,IF(LOG('Indicator Data'!T55)&gt;BS$3,10,IF(LOG('Indicator Data'!T55)&lt;BS$4,0,10-(BS$3-LOG('Indicator Data'!T55))/(BS$3-BS$4)*10))),1)</f>
        <v>8.5</v>
      </c>
      <c r="BT55" s="173">
        <f>IF('Indicator Data'!T55/HLOOKUP('Indicator Data'!$T$3,'Population Data'!$C$3:$M$194,ROW()-4,FALSE)&gt;1,1,'Indicator Data'!T55/HLOOKUP('Indicator Data'!$T$3,'Population Data'!$C$3:$M$194,ROW()-4,FALSE))</f>
        <v>0.44957873723579322</v>
      </c>
      <c r="BU55" s="176">
        <f t="shared" si="79"/>
        <v>4.5</v>
      </c>
      <c r="BV55" s="172">
        <f t="shared" si="44"/>
        <v>7</v>
      </c>
      <c r="BW55" s="176">
        <f>ROUND(IF('Indicator Data'!U55=0,0,IF(LOG('Indicator Data'!U55)&gt;BW$3,10,IF(LOG('Indicator Data'!U55)&lt;BW$4,0,10-(BW$3-LOG('Indicator Data'!U55))/(BW$3-BW$4)*10))),1)</f>
        <v>8.6</v>
      </c>
      <c r="BX55" s="246">
        <f>IF(BW55="x","x",'Indicator Data'!U55/HLOOKUP('Indicator Data'!$U$3,'Population Data'!$C$3:$M$194,ROW()-4,FALSE))</f>
        <v>0.59890481584792943</v>
      </c>
      <c r="BY55" s="176">
        <f t="shared" si="80"/>
        <v>6</v>
      </c>
      <c r="BZ55" s="172">
        <f t="shared" si="45"/>
        <v>7.5</v>
      </c>
      <c r="CA55" s="174">
        <f t="shared" si="28"/>
        <v>7.3</v>
      </c>
      <c r="CB55" s="176">
        <f>IF('Indicator Data'!BN55="No data","x",ROUND(IF('Indicator Data'!BN55&gt;CB$3,0,IF('Indicator Data'!BN55&lt;CB$4,10,(CB$3-'Indicator Data'!BN55)/(CB$3-CB$4)*10)),1))</f>
        <v>0.9</v>
      </c>
      <c r="CC55" s="176">
        <f>IF('Indicator Data'!BO55="No data","x",ROUND(IF('Indicator Data'!BO55&gt;CC$3,0,IF('Indicator Data'!BO55&lt;CC$4,10,(CC$3-'Indicator Data'!BO55)/(CC$3-CC$4)*10)),1))</f>
        <v>0.7</v>
      </c>
      <c r="CD55" s="176">
        <f>IF('Indicator Data'!AA55="No data","x",ROUND(IF('Indicator Data'!AA55&gt;CD$3,0,IF('Indicator Data'!AA55&lt;CD$4,10,(CD$3-'Indicator Data'!AA55)/(CD$3-CD$4)*10)),1))</f>
        <v>1.3</v>
      </c>
      <c r="CE55" s="172">
        <f t="shared" si="81"/>
        <v>1</v>
      </c>
      <c r="CF55" s="176">
        <f>IF('Indicator Data'!V55="No data","x",ROUND(IF(LOG('Indicator Data'!V55)&gt;CF$3,10,IF(LOG('Indicator Data'!V55)&lt;CF$4,0,10-(CF$3-LOG('Indicator Data'!V55))/(CF$3-CF$4)*10)),1))</f>
        <v>6.2</v>
      </c>
      <c r="CG55" s="176">
        <f>IF('Indicator Data'!W55="No data","x",ROUND(IF('Indicator Data'!W55&gt;CG$3,10,IF('Indicator Data'!W55&lt;CG$4,0,10-(CG$3-'Indicator Data'!W55)/(CG$3-CG$4)*10)),1))</f>
        <v>2.8</v>
      </c>
      <c r="CH55" s="176">
        <f>IF('Indicator Data'!X55="No data","x",ROUND(IF('Indicator Data'!X55&gt;CH$3,10,IF('Indicator Data'!X55&lt;CH$4,0,10-(CH$3-'Indicator Data'!X55)/(CH$3-CH$4)*10)),1))</f>
        <v>6.5</v>
      </c>
      <c r="CI55" s="176">
        <f>IF('Indicator Data'!Y55="No data","x",ROUND(IF('Indicator Data'!Y55&gt;CI$3,10,IF('Indicator Data'!Y55&lt;CI$4,0,10-(CI$3-'Indicator Data'!Y55)/(CI$3-CI$4)*10)),1))</f>
        <v>4.4000000000000004</v>
      </c>
      <c r="CJ55" s="172">
        <f t="shared" si="46"/>
        <v>5</v>
      </c>
      <c r="CK55" s="174">
        <f t="shared" si="47"/>
        <v>3.7</v>
      </c>
      <c r="CL55" s="176">
        <f>IF('Indicator Data'!AD55="No data","x",ROUND(IF('Indicator Data'!AD55&gt;CL$3,10,IF('Indicator Data'!AD55&lt;CL$4,0,10-(CL$3-'Indicator Data'!AD55)/(CL$3-CL$4)*10)),1))</f>
        <v>6.4</v>
      </c>
      <c r="CM55" s="176">
        <f>IF('Indicator Data'!AE55="No data","x",ROUND(IF('Indicator Data'!AE55&gt;CM$3,10,IF('Indicator Data'!AE55&lt;CM$4,0,10-(CM$3-'Indicator Data'!AE55)/(CM$3-CM$4)*10)),1))</f>
        <v>1.7</v>
      </c>
      <c r="CN55" s="172">
        <f t="shared" si="48"/>
        <v>4.7</v>
      </c>
      <c r="CO55" s="176">
        <f>IF('Indicator Data'!Z55="No data","x",ROUND(IF('Indicator Data'!Z55&gt;CO$3,10,IF('Indicator Data'!Z55&lt;CO$4,0,10-(CO$3-'Indicator Data'!Z55)/(CO$3-CO$4)*10)),1))</f>
        <v>0.2</v>
      </c>
      <c r="CP55" s="172">
        <f t="shared" si="49"/>
        <v>0.8</v>
      </c>
      <c r="CQ55" s="246">
        <f>IF('Indicator Data'!AB55="No data","x",'Indicator Data'!AB55/HLOOKUP('Indicator Date'!$AB53,'Population Data'!$C$3:$M$194,ROW()-4,FALSE))</f>
        <v>1.8518222495120969E-4</v>
      </c>
      <c r="CR55" s="176">
        <f t="shared" si="82"/>
        <v>8.1</v>
      </c>
      <c r="CS55" s="176">
        <f>IF('Indicator Data'!AC55="No data","x",ROUND(IF('Indicator Data'!AC55&gt;CS$3,0,IF('Indicator Data'!AC55&lt;CS$4,10,(CS$3-'Indicator Data'!AC55)/(CS$3-CS$4)*10)),1))</f>
        <v>2</v>
      </c>
      <c r="CT55" s="172">
        <f t="shared" si="50"/>
        <v>5.0999999999999996</v>
      </c>
      <c r="CU55" s="174">
        <f t="shared" si="51"/>
        <v>3.5</v>
      </c>
      <c r="CV55" s="175">
        <f t="shared" si="83"/>
        <v>5.0999999999999996</v>
      </c>
      <c r="CW55" s="177">
        <f t="shared" si="84"/>
        <v>6.4</v>
      </c>
      <c r="CX55" s="175">
        <f>ROUND(IF('Indicator Data'!AF55=0,0,IF('Indicator Data'!AF55&gt;CX$3,10,IF('Indicator Data'!AF55&lt;CX$4,0,10-(CX$3-'Indicator Data'!AF55)/(CX$3-CX$4)*10))),1)</f>
        <v>5.5</v>
      </c>
      <c r="CY55" s="175">
        <f>(ROUND(IF('Indicator Data'!AG55=0,0,IF(LOG('Indicator Data'!AG55)&gt;CY$3,10,IF(LOG('Indicator Data'!AG55)&lt;CY$4,0,10-(CY$3-LOG('Indicator Data'!AG55))/(CY$3-CY$4)*10))),1))</f>
        <v>4.4000000000000004</v>
      </c>
      <c r="CZ55" s="177">
        <f t="shared" si="52"/>
        <v>5</v>
      </c>
      <c r="DA55" s="11"/>
      <c r="DB55" s="22"/>
    </row>
    <row r="56" spans="1:106">
      <c r="A56" s="179" t="str">
        <f>'Indicator Data'!A56</f>
        <v>Egypt</v>
      </c>
      <c r="B56" s="180" t="str">
        <f>'Indicator Data'!B56</f>
        <v>EGY</v>
      </c>
      <c r="C56" s="178">
        <f>ROUND(IF('Indicator Data'!C56=0,0.1,IF(LOG('Indicator Data'!C56)&gt;C$3,10,IF(LOG('Indicator Data'!C56)&lt;C$4,0,10-(C$3-LOG('Indicator Data'!C56))/(C$3-C$4)*10))),1)</f>
        <v>9.1999999999999993</v>
      </c>
      <c r="D56" s="171">
        <f>ROUND(IF('Indicator Data'!D56=0,0.1,IF(LOG('Indicator Data'!D56)&gt;D$3,10,IF(LOG('Indicator Data'!D56)&lt;D$4,0,10-(D$3-LOG('Indicator Data'!D56))/(D$3-D$4)*10))),1)</f>
        <v>0</v>
      </c>
      <c r="E56" s="172">
        <f t="shared" si="53"/>
        <v>6.5</v>
      </c>
      <c r="F56" s="172">
        <f>(ROUND(IF('Indicator Data'!E56=0,0,IF(LOG('Indicator Data'!E56)&gt;F$3,10,IF(LOG('Indicator Data'!E56)&lt;F$4,0,10-(F$3-LOG('Indicator Data'!E56))/(F$3-F$4)*10))),1))</f>
        <v>10</v>
      </c>
      <c r="G56" s="172">
        <f>ROUND(IF('Indicator Data'!F56=0,0,IF(LOG('Indicator Data'!F56)&gt;G$3,10,IF(LOG('Indicator Data'!F56)&lt;G$4,0,10-(G$3-LOG('Indicator Data'!F56))/(G$3-G$4)*10))),1)</f>
        <v>6.8</v>
      </c>
      <c r="H56" s="171">
        <f>ROUND(IF('Indicator Data'!G56=0,0,IF(LOG('Indicator Data'!G56)&gt;H$3,10,IF(LOG('Indicator Data'!G56)&lt;H$4,0,10-(H$3-LOG('Indicator Data'!G56))/(H$3-H$4)*10))),1)</f>
        <v>0</v>
      </c>
      <c r="I56" s="171">
        <f>ROUND(IF('Indicator Data'!H56=0,0,IF(LOG('Indicator Data'!H56)&gt;I$3,10,IF(LOG('Indicator Data'!H56)&lt;I$4,0,10-(I$3-LOG('Indicator Data'!H56))/(I$3-I$4)*10))),1)</f>
        <v>0</v>
      </c>
      <c r="J56" s="171">
        <f t="shared" si="54"/>
        <v>0</v>
      </c>
      <c r="K56" s="171">
        <f>ROUND(IF('Indicator Data'!I56=0,0,IF(LOG('Indicator Data'!I56)&gt;K$3,10,IF(LOG('Indicator Data'!I56)&lt;K$4,0,10-(K$3-LOG('Indicator Data'!I56))/(K$3-K$4)*10))),1)</f>
        <v>10</v>
      </c>
      <c r="L56" s="172">
        <f>ROUND(IF('Indicator Data'!J56=0,0,IF(LOG('Indicator Data'!J56)&gt;L$3,10,IF(LOG('Indicator Data'!J56)&lt;L$4,0,10-(L$3-LOG('Indicator Data'!J56))/(L$3-L$4)*10))),1)</f>
        <v>0</v>
      </c>
      <c r="M56" s="173">
        <f>'Indicator Data'!C56/HLOOKUP('Indicator Data'!$C$3,'Population Data'!$C$3:$M$194,ROW()-4,FALSE)</f>
        <v>7.2786778078001507E-4</v>
      </c>
      <c r="N56" s="173">
        <f>'Indicator Data'!D56/HLOOKUP('Indicator Data'!$D$3,'Population Data'!$C$3:$M$194,ROW()-4,FALSE)</f>
        <v>2.1788930424936551E-9</v>
      </c>
      <c r="O56" s="245">
        <f>'Indicator Data'!E56/HLOOKUP('Indicator Data'!$E$3,'Population Data'!$C$3:$M$194,ROW()-4,FALSE)</f>
        <v>3.8318492922502563E-2</v>
      </c>
      <c r="P56" s="173">
        <f>'Indicator Data'!F56/HLOOKUP('Indicator Data'!$F$3,'Population Data'!$C$3:$M$194,ROW()-4,FALSE)</f>
        <v>1.0507785803804743E-6</v>
      </c>
      <c r="Q56" s="173">
        <f>'Indicator Data'!G56/HLOOKUP('Indicator Data'!$G$3,'Population Data'!$C$3:$M$194,ROW()-4,FALSE)</f>
        <v>0</v>
      </c>
      <c r="R56" s="173">
        <f>'Indicator Data'!H56/HLOOKUP('Indicator Data'!$H$3,'Population Data'!$C$3:$M$194,ROW()-4,FALSE)</f>
        <v>0</v>
      </c>
      <c r="S56" s="173">
        <f>'Indicator Data'!I56/HLOOKUP('Indicator Data'!$I$3,'Population Data'!$C$3:$M$194,ROW()-4,FALSE)</f>
        <v>4.1851184584758431E-3</v>
      </c>
      <c r="T56" s="173">
        <f>'Indicator Data'!J56/HLOOKUP('Indicator Date'!$J54,'Population Data'!$C$3:$M$194,ROW()-4,FALSE)</f>
        <v>0</v>
      </c>
      <c r="U56" s="171">
        <f t="shared" si="55"/>
        <v>3.6</v>
      </c>
      <c r="V56" s="171">
        <f t="shared" si="56"/>
        <v>0</v>
      </c>
      <c r="W56" s="172">
        <f t="shared" si="57"/>
        <v>2</v>
      </c>
      <c r="X56" s="172">
        <f t="shared" si="33"/>
        <v>9.6999999999999993</v>
      </c>
      <c r="Y56" s="172">
        <f t="shared" si="34"/>
        <v>4.7</v>
      </c>
      <c r="Z56" s="171">
        <f t="shared" si="58"/>
        <v>0</v>
      </c>
      <c r="AA56" s="171">
        <f t="shared" si="58"/>
        <v>0</v>
      </c>
      <c r="AB56" s="171">
        <f t="shared" si="59"/>
        <v>0</v>
      </c>
      <c r="AC56" s="172">
        <f t="shared" si="35"/>
        <v>7</v>
      </c>
      <c r="AD56" s="172">
        <f t="shared" si="36"/>
        <v>0</v>
      </c>
      <c r="AE56" s="171">
        <f>ROUND(IF('Indicator Data'!K56=0,0,IF('Indicator Data'!K56&gt;AE$3,10,IF('Indicator Data'!K56&lt;AE$4,0,10-(AE$3-'Indicator Data'!K56)/(AE$3-AE$4)*10))),1)</f>
        <v>0</v>
      </c>
      <c r="AF56" s="174">
        <f t="shared" si="60"/>
        <v>6.4</v>
      </c>
      <c r="AG56" s="174">
        <f t="shared" si="61"/>
        <v>0</v>
      </c>
      <c r="AH56" s="172">
        <f t="shared" si="62"/>
        <v>0</v>
      </c>
      <c r="AI56" s="172">
        <f t="shared" si="63"/>
        <v>0</v>
      </c>
      <c r="AJ56" s="174">
        <f t="shared" si="64"/>
        <v>0</v>
      </c>
      <c r="AK56" s="172">
        <f t="shared" si="65"/>
        <v>0</v>
      </c>
      <c r="AL56" s="175">
        <f t="shared" si="66"/>
        <v>4.5999999999999996</v>
      </c>
      <c r="AM56" s="175">
        <f t="shared" si="67"/>
        <v>9.9</v>
      </c>
      <c r="AN56" s="175">
        <f t="shared" si="68"/>
        <v>5.9</v>
      </c>
      <c r="AO56" s="175">
        <f t="shared" si="69"/>
        <v>0</v>
      </c>
      <c r="AP56" s="175">
        <f t="shared" si="70"/>
        <v>9</v>
      </c>
      <c r="AQ56" s="174">
        <f t="shared" si="71"/>
        <v>0</v>
      </c>
      <c r="AR56" s="174">
        <f>IF('Indicator Data'!L56="No data","x",IF('Indicator Data'!BW56&lt;1000,"x",ROUND((IF('Indicator Data'!L56&gt;AR$3,10,IF('Indicator Data'!L56&lt;AR$4,0,10-(AR$3-'Indicator Data'!L56)/(AR$3-AR$4)*10))),1)))</f>
        <v>4.2</v>
      </c>
      <c r="AS56" s="175">
        <f t="shared" si="72"/>
        <v>2.1</v>
      </c>
      <c r="AT56" s="176">
        <f>IF('Indicator Data'!M56="No data","x",ROUND(IF('Indicator Data'!M56=0,0,IF(LOG('Indicator Data'!M56)&gt;AT$3,10,IF(LOG('Indicator Data'!M56)&lt;AT$4,0,10-(AT$3-LOG('Indicator Data'!M56))/(AT$3-AT$4)*10))),1))</f>
        <v>9.1</v>
      </c>
      <c r="AU56" s="246">
        <f>IF(AT56="x","x",'Indicator Data'!M56/HLOOKUP('Indicator Data'!$M$3,'Population Data'!$C$3:$M$194,ROW()-4,FALSE))</f>
        <v>0.22006286069808098</v>
      </c>
      <c r="AV56" s="176">
        <f t="shared" si="73"/>
        <v>2.4</v>
      </c>
      <c r="AW56" s="172">
        <f t="shared" si="37"/>
        <v>6.9</v>
      </c>
      <c r="AX56" s="176">
        <f>IF('Indicator Data'!N56="No data","x",ROUND(IF('Indicator Data'!N56=0,0,IF(LOG('Indicator Data'!N56)&gt;AX$3,10,IF(LOG('Indicator Data'!N56)&lt;AX$4,0,10-(AX$3-LOG('Indicator Data'!N56))/(AX$3-AX$4)*10))),1))</f>
        <v>0</v>
      </c>
      <c r="AY56" s="246">
        <f>IF(AX56="x","x",'Indicator Data'!N56/HLOOKUP('Indicator Data'!$N$3,'Population Data'!$C$3:$M$194,ROW()-4,FALSE))</f>
        <v>0</v>
      </c>
      <c r="AZ56" s="176">
        <f t="shared" si="74"/>
        <v>0</v>
      </c>
      <c r="BA56" s="172">
        <f t="shared" si="38"/>
        <v>0</v>
      </c>
      <c r="BB56" s="176">
        <f>IF('Indicator Data'!O56="No data","x",ROUND(IF('Indicator Data'!O56=0,0,IF(LOG('Indicator Data'!O56)&gt;BB$3,10,IF(LOG('Indicator Data'!O56)&lt;BB$4,0,10-(BB$3-LOG('Indicator Data'!O56))/(BB$3-BB$4)*10))),1))</f>
        <v>0</v>
      </c>
      <c r="BC56" s="246">
        <f>IF(BB56="x","x",'Indicator Data'!O56/HLOOKUP('Indicator Data'!$O$3,'Population Data'!$C$3:$M$194,ROW()-4,FALSE))</f>
        <v>0</v>
      </c>
      <c r="BD56" s="176">
        <f t="shared" si="75"/>
        <v>0</v>
      </c>
      <c r="BE56" s="172">
        <f t="shared" si="39"/>
        <v>0</v>
      </c>
      <c r="BF56" s="176">
        <f>IF('Indicator Data'!P56="No data","x",ROUND(IF('Indicator Data'!P56=0,0,IF(LOG('Indicator Data'!P56)&gt;BF$3,10,IF(LOG('Indicator Data'!P56)&lt;BF$4,0,10-(BF$3-LOG('Indicator Data'!P56))/(BF$3-BF$4)*10))),1))</f>
        <v>0</v>
      </c>
      <c r="BG56" s="246">
        <f>IF(BF56="x","x",'Indicator Data'!P56/HLOOKUP('Indicator Data'!$P$3,'Population Data'!$C$3:$M$194,ROW()-4,FALSE))</f>
        <v>0</v>
      </c>
      <c r="BH56" s="176">
        <f t="shared" si="40"/>
        <v>0</v>
      </c>
      <c r="BI56" s="172">
        <f t="shared" si="41"/>
        <v>0</v>
      </c>
      <c r="BJ56" s="174">
        <f t="shared" si="42"/>
        <v>2.4</v>
      </c>
      <c r="BK56" s="176">
        <f>ROUND(IF('Indicator Data'!Q56=0,0,IF(LOG('Indicator Data'!Q56)&gt;BK$3,10,IF(LOG('Indicator Data'!Q56)&lt;BK$4,0,10-(BK$3-LOG('Indicator Data'!Q56))/(BK$3-BK$4)*10))),1)</f>
        <v>0</v>
      </c>
      <c r="BL56" s="224">
        <f>IF(BK56="x","x",'Indicator Data'!Q56/HLOOKUP('Indicator Data'!$Q$3,'Population Data'!$C$3:$M$194,ROW()-4,FALSE))</f>
        <v>0</v>
      </c>
      <c r="BM56" s="176">
        <f t="shared" si="76"/>
        <v>0</v>
      </c>
      <c r="BN56" s="172">
        <f t="shared" si="77"/>
        <v>0</v>
      </c>
      <c r="BO56" s="176">
        <f>ROUND(IF('Indicator Data'!S56=0,0,IF(LOG('Indicator Data'!S56)&gt;BO$3,10,IF(LOG('Indicator Data'!S56)&lt;BO$4,0,10-(BO$3-LOG('Indicator Data'!S56))/(BO$3-BO$4)*10))),1)</f>
        <v>5.6</v>
      </c>
      <c r="BP56" s="246">
        <f>IF(BO56="x","x",'Indicator Data'!S56/HLOOKUP('Indicator Data'!$S$3,'Population Data'!$C$3:$M$194,ROW()-4,FALSE))</f>
        <v>7.5351336586013595E-4</v>
      </c>
      <c r="BQ56" s="176">
        <f t="shared" si="78"/>
        <v>0</v>
      </c>
      <c r="BR56" s="172">
        <f t="shared" si="43"/>
        <v>3.3</v>
      </c>
      <c r="BS56" s="176">
        <f>ROUND(IF('Indicator Data'!T56=0,0,IF(LOG('Indicator Data'!T56)&gt;BS$3,10,IF(LOG('Indicator Data'!T56)&lt;BS$4,0,10-(BS$3-LOG('Indicator Data'!T56))/(BS$3-BS$4)*10))),1)</f>
        <v>8.5</v>
      </c>
      <c r="BT56" s="173">
        <f>IF('Indicator Data'!T56/HLOOKUP('Indicator Data'!$T$3,'Population Data'!$C$3:$M$194,ROW()-4,FALSE)&gt;1,1,'Indicator Data'!T56/HLOOKUP('Indicator Data'!$T$3,'Population Data'!$C$3:$M$194,ROW()-4,FALSE))</f>
        <v>7.7673372928182299E-2</v>
      </c>
      <c r="BU56" s="176">
        <f t="shared" si="79"/>
        <v>0.8</v>
      </c>
      <c r="BV56" s="172">
        <f t="shared" si="44"/>
        <v>5.9</v>
      </c>
      <c r="BW56" s="176">
        <f>ROUND(IF('Indicator Data'!U56=0,0,IF(LOG('Indicator Data'!U56)&gt;BW$3,10,IF(LOG('Indicator Data'!U56)&lt;BW$4,0,10-(BW$3-LOG('Indicator Data'!U56))/(BW$3-BW$4)*10))),1)</f>
        <v>8.1999999999999993</v>
      </c>
      <c r="BX56" s="246">
        <f>IF(BW56="x","x",'Indicator Data'!U56/HLOOKUP('Indicator Data'!$U$3,'Population Data'!$C$3:$M$194,ROW()-4,FALSE))</f>
        <v>4.9754904281507646E-2</v>
      </c>
      <c r="BY56" s="176">
        <f t="shared" si="80"/>
        <v>0.5</v>
      </c>
      <c r="BZ56" s="172">
        <f t="shared" si="45"/>
        <v>5.6</v>
      </c>
      <c r="CA56" s="174">
        <f t="shared" si="28"/>
        <v>4</v>
      </c>
      <c r="CB56" s="176">
        <f>IF('Indicator Data'!BN56="No data","x",ROUND(IF('Indicator Data'!BN56&gt;CB$3,0,IF('Indicator Data'!BN56&lt;CB$4,10,(CB$3-'Indicator Data'!BN56)/(CB$3-CB$4)*10)),1))</f>
        <v>0.3</v>
      </c>
      <c r="CC56" s="176">
        <f>IF('Indicator Data'!BO56="No data","x",ROUND(IF('Indicator Data'!BO56&gt;CC$3,0,IF('Indicator Data'!BO56&lt;CC$4,10,(CC$3-'Indicator Data'!BO56)/(CC$3-CC$4)*10)),1))</f>
        <v>0.2</v>
      </c>
      <c r="CD56" s="176">
        <f>IF('Indicator Data'!AA56="No data","x",ROUND(IF('Indicator Data'!AA56&gt;CD$3,0,IF('Indicator Data'!AA56&lt;CD$4,10,(CD$3-'Indicator Data'!AA56)/(CD$3-CD$4)*10)),1))</f>
        <v>1</v>
      </c>
      <c r="CE56" s="172">
        <f t="shared" si="81"/>
        <v>0.5</v>
      </c>
      <c r="CF56" s="176">
        <f>IF('Indicator Data'!V56="No data","x",ROUND(IF(LOG('Indicator Data'!V56)&gt;CF$3,10,IF(LOG('Indicator Data'!V56)&lt;CF$4,0,10-(CF$3-LOG('Indicator Data'!V56))/(CF$3-CF$4)*10)),1))</f>
        <v>6.8</v>
      </c>
      <c r="CG56" s="176">
        <f>IF('Indicator Data'!W56="No data","x",ROUND(IF('Indicator Data'!W56&gt;CG$3,10,IF('Indicator Data'!W56&lt;CG$4,0,10-(CG$3-'Indicator Data'!W56)/(CG$3-CG$4)*10)),1))</f>
        <v>3.7</v>
      </c>
      <c r="CH56" s="176">
        <f>IF('Indicator Data'!X56="No data","x",ROUND(IF('Indicator Data'!X56&gt;CH$3,10,IF('Indicator Data'!X56&lt;CH$4,0,10-(CH$3-'Indicator Data'!X56)/(CH$3-CH$4)*10)),1))</f>
        <v>4.3</v>
      </c>
      <c r="CI56" s="176">
        <f>IF('Indicator Data'!Y56="No data","x",ROUND(IF('Indicator Data'!Y56&gt;CI$3,10,IF('Indicator Data'!Y56&lt;CI$4,0,10-(CI$3-'Indicator Data'!Y56)/(CI$3-CI$4)*10)),1))</f>
        <v>5.3</v>
      </c>
      <c r="CJ56" s="172">
        <f t="shared" si="46"/>
        <v>5</v>
      </c>
      <c r="CK56" s="174">
        <f t="shared" si="47"/>
        <v>3.5</v>
      </c>
      <c r="CL56" s="176">
        <f>IF('Indicator Data'!AD56="No data","x",ROUND(IF('Indicator Data'!AD56&gt;CL$3,10,IF('Indicator Data'!AD56&lt;CL$4,0,10-(CL$3-'Indicator Data'!AD56)/(CL$3-CL$4)*10)),1))</f>
        <v>0.4</v>
      </c>
      <c r="CM56" s="176">
        <f>IF('Indicator Data'!AE56="No data","x",ROUND(IF('Indicator Data'!AE56&gt;CM$3,10,IF('Indicator Data'!AE56&lt;CM$4,0,10-(CM$3-'Indicator Data'!AE56)/(CM$3-CM$4)*10)),1))</f>
        <v>3.4</v>
      </c>
      <c r="CN56" s="172">
        <f t="shared" si="48"/>
        <v>4</v>
      </c>
      <c r="CO56" s="176">
        <f>IF('Indicator Data'!Z56="No data","x",ROUND(IF('Indicator Data'!Z56&gt;CO$3,10,IF('Indicator Data'!Z56&lt;CO$4,0,10-(CO$3-'Indicator Data'!Z56)/(CO$3-CO$4)*10)),1))</f>
        <v>0</v>
      </c>
      <c r="CP56" s="172">
        <f t="shared" si="49"/>
        <v>0.4</v>
      </c>
      <c r="CQ56" s="246">
        <f>IF('Indicator Data'!AB56="No data","x",'Indicator Data'!AB56/HLOOKUP('Indicator Date'!$AB54,'Population Data'!$C$3:$M$194,ROW()-4,FALSE))</f>
        <v>5.9648544526753227E-4</v>
      </c>
      <c r="CR56" s="176">
        <f t="shared" si="82"/>
        <v>4</v>
      </c>
      <c r="CS56" s="176">
        <f>IF('Indicator Data'!AC56="No data","x",ROUND(IF('Indicator Data'!AC56&gt;CS$3,0,IF('Indicator Data'!AC56&lt;CS$4,10,(CS$3-'Indicator Data'!AC56)/(CS$3-CS$4)*10)),1))</f>
        <v>2</v>
      </c>
      <c r="CT56" s="172">
        <f t="shared" si="50"/>
        <v>3</v>
      </c>
      <c r="CU56" s="174">
        <f t="shared" si="51"/>
        <v>2.5</v>
      </c>
      <c r="CV56" s="175">
        <f t="shared" si="83"/>
        <v>3.1</v>
      </c>
      <c r="CW56" s="177">
        <f t="shared" si="84"/>
        <v>6.2</v>
      </c>
      <c r="CX56" s="175">
        <f>ROUND(IF('Indicator Data'!AF56=0,0,IF('Indicator Data'!AF56&gt;CX$3,10,IF('Indicator Data'!AF56&lt;CX$4,0,10-(CX$3-'Indicator Data'!AF56)/(CX$3-CX$4)*10))),1)</f>
        <v>6.5</v>
      </c>
      <c r="CY56" s="175">
        <f>(ROUND(IF('Indicator Data'!AG56=0,0,IF(LOG('Indicator Data'!AG56)&gt;CY$3,10,IF(LOG('Indicator Data'!AG56)&lt;CY$4,0,10-(CY$3-LOG('Indicator Data'!AG56))/(CY$3-CY$4)*10))),1))</f>
        <v>2.2000000000000002</v>
      </c>
      <c r="CZ56" s="177">
        <f t="shared" si="52"/>
        <v>4.7</v>
      </c>
      <c r="DA56" s="11"/>
      <c r="DB56" s="22"/>
    </row>
    <row r="57" spans="1:106">
      <c r="A57" s="179" t="str">
        <f>'Indicator Data'!A57</f>
        <v>El Salvador</v>
      </c>
      <c r="B57" s="180" t="str">
        <f>'Indicator Data'!B57</f>
        <v>SLV</v>
      </c>
      <c r="C57" s="178">
        <f>ROUND(IF('Indicator Data'!C57=0,0.1,IF(LOG('Indicator Data'!C57)&gt;C$3,10,IF(LOG('Indicator Data'!C57)&lt;C$4,0,10-(C$3-LOG('Indicator Data'!C57))/(C$3-C$4)*10))),1)</f>
        <v>6.9</v>
      </c>
      <c r="D57" s="171">
        <f>ROUND(IF('Indicator Data'!D57=0,0.1,IF(LOG('Indicator Data'!D57)&gt;D$3,10,IF(LOG('Indicator Data'!D57)&lt;D$4,0,10-(D$3-LOG('Indicator Data'!D57))/(D$3-D$4)*10))),1)</f>
        <v>8.3000000000000007</v>
      </c>
      <c r="E57" s="172">
        <f t="shared" si="53"/>
        <v>7.7</v>
      </c>
      <c r="F57" s="172">
        <f>(ROUND(IF('Indicator Data'!E57=0,0,IF(LOG('Indicator Data'!E57)&gt;F$3,10,IF(LOG('Indicator Data'!E57)&lt;F$4,0,10-(F$3-LOG('Indicator Data'!E57))/(F$3-F$4)*10))),1))</f>
        <v>3.6</v>
      </c>
      <c r="G57" s="172">
        <f>ROUND(IF('Indicator Data'!F57=0,0,IF(LOG('Indicator Data'!F57)&gt;G$3,10,IF(LOG('Indicator Data'!F57)&lt;G$4,0,10-(G$3-LOG('Indicator Data'!F57))/(G$3-G$4)*10))),1)</f>
        <v>7</v>
      </c>
      <c r="H57" s="171">
        <f>ROUND(IF('Indicator Data'!G57=0,0,IF(LOG('Indicator Data'!G57)&gt;H$3,10,IF(LOG('Indicator Data'!G57)&lt;H$4,0,10-(H$3-LOG('Indicator Data'!G57))/(H$3-H$4)*10))),1)</f>
        <v>4.0999999999999996</v>
      </c>
      <c r="I57" s="171">
        <f>ROUND(IF('Indicator Data'!H57=0,0,IF(LOG('Indicator Data'!H57)&gt;I$3,10,IF(LOG('Indicator Data'!H57)&lt;I$4,0,10-(I$3-LOG('Indicator Data'!H57))/(I$3-I$4)*10))),1)</f>
        <v>0</v>
      </c>
      <c r="J57" s="171">
        <f t="shared" si="54"/>
        <v>2.2999999999999998</v>
      </c>
      <c r="K57" s="171">
        <f>ROUND(IF('Indicator Data'!I57=0,0,IF(LOG('Indicator Data'!I57)&gt;K$3,10,IF(LOG('Indicator Data'!I57)&lt;K$4,0,10-(K$3-LOG('Indicator Data'!I57))/(K$3-K$4)*10))),1)</f>
        <v>4.7</v>
      </c>
      <c r="L57" s="172">
        <f>ROUND(IF('Indicator Data'!J57=0,0,IF(LOG('Indicator Data'!J57)&gt;L$3,10,IF(LOG('Indicator Data'!J57)&lt;L$4,0,10-(L$3-LOG('Indicator Data'!J57))/(L$3-L$4)*10))),1)</f>
        <v>9.1</v>
      </c>
      <c r="M57" s="173">
        <f>'Indicator Data'!C57/HLOOKUP('Indicator Data'!$C$3,'Population Data'!$C$3:$M$194,ROW()-4,FALSE)</f>
        <v>2.0840650299826196E-3</v>
      </c>
      <c r="N57" s="173">
        <f>'Indicator Data'!D57/HLOOKUP('Indicator Data'!$D$3,'Population Data'!$C$3:$M$194,ROW()-4,FALSE)</f>
        <v>2.0840650299826196E-3</v>
      </c>
      <c r="O57" s="245">
        <f>'Indicator Data'!E57/HLOOKUP('Indicator Data'!$E$3,'Population Data'!$C$3:$M$194,ROW()-4,FALSE)</f>
        <v>8.4350645118696946E-4</v>
      </c>
      <c r="P57" s="173">
        <f>'Indicator Data'!F57/HLOOKUP('Indicator Data'!$F$3,'Population Data'!$C$3:$M$194,ROW()-4,FALSE)</f>
        <v>2.2741749016072542E-5</v>
      </c>
      <c r="Q57" s="173">
        <f>'Indicator Data'!G57/HLOOKUP('Indicator Data'!$G$3,'Population Data'!$C$3:$M$194,ROW()-4,FALSE)</f>
        <v>4.9398043171008997E-4</v>
      </c>
      <c r="R57" s="173">
        <f>'Indicator Data'!H57/HLOOKUP('Indicator Data'!$H$3,'Population Data'!$C$3:$M$194,ROW()-4,FALSE)</f>
        <v>0</v>
      </c>
      <c r="S57" s="173">
        <f>'Indicator Data'!I57/HLOOKUP('Indicator Data'!$I$3,'Population Data'!$C$3:$M$194,ROW()-4,FALSE)</f>
        <v>3.3115416061465483E-4</v>
      </c>
      <c r="T57" s="173">
        <f>'Indicator Data'!J57/HLOOKUP('Indicator Date'!$J55,'Population Data'!$C$3:$M$194,ROW()-4,FALSE)</f>
        <v>6.6405020649473465E-3</v>
      </c>
      <c r="U57" s="171">
        <f t="shared" si="55"/>
        <v>10</v>
      </c>
      <c r="V57" s="171">
        <f t="shared" si="56"/>
        <v>10</v>
      </c>
      <c r="W57" s="172">
        <f t="shared" si="57"/>
        <v>10</v>
      </c>
      <c r="X57" s="172">
        <f t="shared" si="33"/>
        <v>3.4</v>
      </c>
      <c r="Y57" s="172">
        <f t="shared" si="34"/>
        <v>8.1</v>
      </c>
      <c r="Z57" s="171">
        <f t="shared" si="58"/>
        <v>0.1</v>
      </c>
      <c r="AA57" s="171">
        <f t="shared" si="58"/>
        <v>0</v>
      </c>
      <c r="AB57" s="171">
        <f t="shared" si="59"/>
        <v>0.1</v>
      </c>
      <c r="AC57" s="172">
        <f t="shared" si="35"/>
        <v>3.9</v>
      </c>
      <c r="AD57" s="172">
        <f t="shared" si="36"/>
        <v>2.2000000000000002</v>
      </c>
      <c r="AE57" s="171">
        <f>ROUND(IF('Indicator Data'!K57=0,0,IF('Indicator Data'!K57&gt;AE$3,10,IF('Indicator Data'!K57&lt;AE$4,0,10-(AE$3-'Indicator Data'!K57)/(AE$3-AE$4)*10))),1)</f>
        <v>5.7</v>
      </c>
      <c r="AF57" s="174">
        <f t="shared" si="60"/>
        <v>8.5</v>
      </c>
      <c r="AG57" s="174">
        <f t="shared" si="61"/>
        <v>9.1999999999999993</v>
      </c>
      <c r="AH57" s="172">
        <f t="shared" si="62"/>
        <v>2.1</v>
      </c>
      <c r="AI57" s="172">
        <f t="shared" si="63"/>
        <v>0</v>
      </c>
      <c r="AJ57" s="174">
        <f t="shared" si="64"/>
        <v>1.1000000000000001</v>
      </c>
      <c r="AK57" s="172">
        <f t="shared" si="65"/>
        <v>6.9</v>
      </c>
      <c r="AL57" s="175">
        <f t="shared" si="66"/>
        <v>9.1999999999999993</v>
      </c>
      <c r="AM57" s="175">
        <f t="shared" si="67"/>
        <v>3.5</v>
      </c>
      <c r="AN57" s="175">
        <f t="shared" si="68"/>
        <v>7.6</v>
      </c>
      <c r="AO57" s="175">
        <f t="shared" si="69"/>
        <v>1.3</v>
      </c>
      <c r="AP57" s="175">
        <f t="shared" si="70"/>
        <v>4.3</v>
      </c>
      <c r="AQ57" s="174">
        <f t="shared" si="71"/>
        <v>6.3</v>
      </c>
      <c r="AR57" s="174">
        <f>IF('Indicator Data'!L57="No data","x",IF('Indicator Data'!BW57&lt;1000,"x",ROUND((IF('Indicator Data'!L57&gt;AR$3,10,IF('Indicator Data'!L57&lt;AR$4,0,10-(AR$3-'Indicator Data'!L57)/(AR$3-AR$4)*10))),1)))</f>
        <v>0.8</v>
      </c>
      <c r="AS57" s="175">
        <f t="shared" si="72"/>
        <v>3.6</v>
      </c>
      <c r="AT57" s="176" t="str">
        <f>IF('Indicator Data'!M57="No data","x",ROUND(IF('Indicator Data'!M57=0,0,IF(LOG('Indicator Data'!M57)&gt;AT$3,10,IF(LOG('Indicator Data'!M57)&lt;AT$4,0,10-(AT$3-LOG('Indicator Data'!M57))/(AT$3-AT$4)*10))),1))</f>
        <v>x</v>
      </c>
      <c r="AU57" s="246" t="str">
        <f>IF(AT57="x","x",'Indicator Data'!M57/HLOOKUP('Indicator Data'!$M$3,'Population Data'!$C$3:$M$194,ROW()-4,FALSE))</f>
        <v>x</v>
      </c>
      <c r="AV57" s="176" t="str">
        <f t="shared" si="73"/>
        <v>x</v>
      </c>
      <c r="AW57" s="172" t="str">
        <f t="shared" si="37"/>
        <v>x</v>
      </c>
      <c r="AX57" s="176" t="str">
        <f>IF('Indicator Data'!N57="No data","x",ROUND(IF('Indicator Data'!N57=0,0,IF(LOG('Indicator Data'!N57)&gt;AX$3,10,IF(LOG('Indicator Data'!N57)&lt;AX$4,0,10-(AX$3-LOG('Indicator Data'!N57))/(AX$3-AX$4)*10))),1))</f>
        <v>x</v>
      </c>
      <c r="AY57" s="246" t="str">
        <f>IF(AX57="x","x",'Indicator Data'!N57/HLOOKUP('Indicator Data'!$N$3,'Population Data'!$C$3:$M$194,ROW()-4,FALSE))</f>
        <v>x</v>
      </c>
      <c r="AZ57" s="176" t="str">
        <f t="shared" si="74"/>
        <v>x</v>
      </c>
      <c r="BA57" s="172" t="str">
        <f t="shared" si="38"/>
        <v>x</v>
      </c>
      <c r="BB57" s="176" t="str">
        <f>IF('Indicator Data'!O57="No data","x",ROUND(IF('Indicator Data'!O57=0,0,IF(LOG('Indicator Data'!O57)&gt;BB$3,10,IF(LOG('Indicator Data'!O57)&lt;BB$4,0,10-(BB$3-LOG('Indicator Data'!O57))/(BB$3-BB$4)*10))),1))</f>
        <v>x</v>
      </c>
      <c r="BC57" s="246" t="str">
        <f>IF(BB57="x","x",'Indicator Data'!O57/HLOOKUP('Indicator Data'!$O$3,'Population Data'!$C$3:$M$194,ROW()-4,FALSE))</f>
        <v>x</v>
      </c>
      <c r="BD57" s="176" t="str">
        <f t="shared" si="75"/>
        <v>x</v>
      </c>
      <c r="BE57" s="172" t="str">
        <f t="shared" si="39"/>
        <v>x</v>
      </c>
      <c r="BF57" s="176" t="str">
        <f>IF('Indicator Data'!P57="No data","x",ROUND(IF('Indicator Data'!P57=0,0,IF(LOG('Indicator Data'!P57)&gt;BF$3,10,IF(LOG('Indicator Data'!P57)&lt;BF$4,0,10-(BF$3-LOG('Indicator Data'!P57))/(BF$3-BF$4)*10))),1))</f>
        <v>x</v>
      </c>
      <c r="BG57" s="246" t="str">
        <f>IF(BF57="x","x",'Indicator Data'!P57/HLOOKUP('Indicator Data'!$P$3,'Population Data'!$C$3:$M$194,ROW()-4,FALSE))</f>
        <v>x</v>
      </c>
      <c r="BH57" s="176" t="str">
        <f t="shared" si="40"/>
        <v>x</v>
      </c>
      <c r="BI57" s="172" t="str">
        <f t="shared" si="41"/>
        <v>x</v>
      </c>
      <c r="BJ57" s="174" t="str">
        <f t="shared" si="42"/>
        <v>x</v>
      </c>
      <c r="BK57" s="176">
        <f>ROUND(IF('Indicator Data'!Q57=0,0,IF(LOG('Indicator Data'!Q57)&gt;BK$3,10,IF(LOG('Indicator Data'!Q57)&lt;BK$4,0,10-(BK$3-LOG('Indicator Data'!Q57))/(BK$3-BK$4)*10))),1)</f>
        <v>0</v>
      </c>
      <c r="BL57" s="224">
        <f>IF(BK57="x","x",'Indicator Data'!Q57/HLOOKUP('Indicator Data'!$Q$3,'Population Data'!$C$3:$M$194,ROW()-4,FALSE))</f>
        <v>0</v>
      </c>
      <c r="BM57" s="176">
        <f t="shared" si="76"/>
        <v>0</v>
      </c>
      <c r="BN57" s="172">
        <f t="shared" si="77"/>
        <v>0</v>
      </c>
      <c r="BO57" s="176">
        <f>ROUND(IF('Indicator Data'!S57=0,0,IF(LOG('Indicator Data'!S57)&gt;BO$3,10,IF(LOG('Indicator Data'!S57)&lt;BO$4,0,10-(BO$3-LOG('Indicator Data'!S57))/(BO$3-BO$4)*10))),1)</f>
        <v>8.3000000000000007</v>
      </c>
      <c r="BP57" s="246">
        <f>IF(BO57="x","x",'Indicator Data'!S57/HLOOKUP('Indicator Data'!$S$3,'Population Data'!$C$3:$M$194,ROW()-4,FALSE))</f>
        <v>0.97189636053030126</v>
      </c>
      <c r="BQ57" s="176">
        <f t="shared" si="78"/>
        <v>10</v>
      </c>
      <c r="BR57" s="172">
        <f t="shared" si="43"/>
        <v>9.3000000000000007</v>
      </c>
      <c r="BS57" s="176">
        <f>ROUND(IF('Indicator Data'!T57=0,0,IF(LOG('Indicator Data'!T57)&gt;BS$3,10,IF(LOG('Indicator Data'!T57)&lt;BS$4,0,10-(BS$3-LOG('Indicator Data'!T57))/(BS$3-BS$4)*10))),1)</f>
        <v>8.1</v>
      </c>
      <c r="BT57" s="173">
        <f>IF('Indicator Data'!T57/HLOOKUP('Indicator Data'!$T$3,'Population Data'!$C$3:$M$194,ROW()-4,FALSE)&gt;1,1,'Indicator Data'!T57/HLOOKUP('Indicator Data'!$T$3,'Population Data'!$C$3:$M$194,ROW()-4,FALSE))</f>
        <v>0.71727770586976292</v>
      </c>
      <c r="BU57" s="176">
        <f t="shared" si="79"/>
        <v>7.2</v>
      </c>
      <c r="BV57" s="172">
        <f t="shared" si="44"/>
        <v>7.7</v>
      </c>
      <c r="BW57" s="176">
        <f>ROUND(IF('Indicator Data'!U57=0,0,IF(LOG('Indicator Data'!U57)&gt;BW$3,10,IF(LOG('Indicator Data'!U57)&lt;BW$4,0,10-(BW$3-LOG('Indicator Data'!U57))/(BW$3-BW$4)*10))),1)</f>
        <v>8.3000000000000007</v>
      </c>
      <c r="BX57" s="246">
        <f>IF(BW57="x","x",'Indicator Data'!U57/HLOOKUP('Indicator Data'!$U$3,'Population Data'!$C$3:$M$194,ROW()-4,FALSE))</f>
        <v>0.97204425878818168</v>
      </c>
      <c r="BY57" s="176">
        <f t="shared" si="80"/>
        <v>9.6999999999999993</v>
      </c>
      <c r="BZ57" s="172">
        <f t="shared" si="45"/>
        <v>9.1</v>
      </c>
      <c r="CA57" s="174">
        <f t="shared" si="28"/>
        <v>7.7</v>
      </c>
      <c r="CB57" s="176">
        <f>IF('Indicator Data'!BN57="No data","x",ROUND(IF('Indicator Data'!BN57&gt;CB$3,0,IF('Indicator Data'!BN57&lt;CB$4,10,(CB$3-'Indicator Data'!BN57)/(CB$3-CB$4)*10)),1))</f>
        <v>1.4</v>
      </c>
      <c r="CC57" s="176">
        <f>IF('Indicator Data'!BO57="No data","x",ROUND(IF('Indicator Data'!BO57&gt;CC$3,0,IF('Indicator Data'!BO57&lt;CC$4,10,(CC$3-'Indicator Data'!BO57)/(CC$3-CC$4)*10)),1))</f>
        <v>0.2</v>
      </c>
      <c r="CD57" s="176">
        <f>IF('Indicator Data'!AA57="No data","x",ROUND(IF('Indicator Data'!AA57&gt;CD$3,0,IF('Indicator Data'!AA57&lt;CD$4,10,(CD$3-'Indicator Data'!AA57)/(CD$3-CD$4)*10)),1))</f>
        <v>0.9</v>
      </c>
      <c r="CE57" s="172">
        <f t="shared" si="81"/>
        <v>0.8</v>
      </c>
      <c r="CF57" s="176">
        <f>IF('Indicator Data'!V57="No data","x",ROUND(IF(LOG('Indicator Data'!V57)&gt;CF$3,10,IF(LOG('Indicator Data'!V57)&lt;CF$4,0,10-(CF$3-LOG('Indicator Data'!V57))/(CF$3-CF$4)*10)),1))</f>
        <v>8.3000000000000007</v>
      </c>
      <c r="CG57" s="176">
        <f>IF('Indicator Data'!W57="No data","x",ROUND(IF('Indicator Data'!W57&gt;CG$3,10,IF('Indicator Data'!W57&lt;CG$4,0,10-(CG$3-'Indicator Data'!W57)/(CG$3-CG$4)*10)),1))</f>
        <v>2.6</v>
      </c>
      <c r="CH57" s="176">
        <f>IF('Indicator Data'!X57="No data","x",ROUND(IF('Indicator Data'!X57&gt;CH$3,10,IF('Indicator Data'!X57&lt;CH$4,0,10-(CH$3-'Indicator Data'!X57)/(CH$3-CH$4)*10)),1))</f>
        <v>7.5</v>
      </c>
      <c r="CI57" s="176">
        <f>IF('Indicator Data'!Y57="No data","x",ROUND(IF('Indicator Data'!Y57&gt;CI$3,10,IF('Indicator Data'!Y57&lt;CI$4,0,10-(CI$3-'Indicator Data'!Y57)/(CI$3-CI$4)*10)),1))</f>
        <v>4.8</v>
      </c>
      <c r="CJ57" s="172">
        <f t="shared" si="46"/>
        <v>5.8</v>
      </c>
      <c r="CK57" s="174">
        <f t="shared" si="47"/>
        <v>4.0999999999999996</v>
      </c>
      <c r="CL57" s="176">
        <f>IF('Indicator Data'!AD57="No data","x",ROUND(IF('Indicator Data'!AD57&gt;CL$3,10,IF('Indicator Data'!AD57&lt;CL$4,0,10-(CL$3-'Indicator Data'!AD57)/(CL$3-CL$4)*10)),1))</f>
        <v>1.8</v>
      </c>
      <c r="CM57" s="176">
        <f>IF('Indicator Data'!AE57="No data","x",ROUND(IF('Indicator Data'!AE57&gt;CM$3,10,IF('Indicator Data'!AE57&lt;CM$4,0,10-(CM$3-'Indicator Data'!AE57)/(CM$3-CM$4)*10)),1))</f>
        <v>1.8</v>
      </c>
      <c r="CN57" s="172">
        <f t="shared" si="48"/>
        <v>4.5</v>
      </c>
      <c r="CO57" s="176">
        <f>IF('Indicator Data'!Z57="No data","x",ROUND(IF('Indicator Data'!Z57&gt;CO$3,10,IF('Indicator Data'!Z57&lt;CO$4,0,10-(CO$3-'Indicator Data'!Z57)/(CO$3-CO$4)*10)),1))</f>
        <v>0</v>
      </c>
      <c r="CP57" s="172">
        <f t="shared" si="49"/>
        <v>0.6</v>
      </c>
      <c r="CQ57" s="246">
        <f>IF('Indicator Data'!AB57="No data","x",'Indicator Data'!AB57/HLOOKUP('Indicator Date'!$AB55,'Population Data'!$C$3:$M$194,ROW()-4,FALSE))</f>
        <v>1.6478655341724115E-5</v>
      </c>
      <c r="CR57" s="176">
        <f t="shared" si="82"/>
        <v>9.8000000000000007</v>
      </c>
      <c r="CS57" s="176">
        <f>IF('Indicator Data'!AC57="No data","x",ROUND(IF('Indicator Data'!AC57&gt;CS$3,0,IF('Indicator Data'!AC57&lt;CS$4,10,(CS$3-'Indicator Data'!AC57)/(CS$3-CS$4)*10)),1))</f>
        <v>0</v>
      </c>
      <c r="CT57" s="172">
        <f t="shared" si="50"/>
        <v>4.9000000000000004</v>
      </c>
      <c r="CU57" s="174">
        <f t="shared" si="51"/>
        <v>3.3</v>
      </c>
      <c r="CV57" s="175">
        <f t="shared" si="83"/>
        <v>5.4</v>
      </c>
      <c r="CW57" s="177">
        <f t="shared" si="84"/>
        <v>5.6</v>
      </c>
      <c r="CX57" s="175">
        <f>ROUND(IF('Indicator Data'!AF57=0,0,IF('Indicator Data'!AF57&gt;CX$3,10,IF('Indicator Data'!AF57&lt;CX$4,0,10-(CX$3-'Indicator Data'!AF57)/(CX$3-CX$4)*10))),1)</f>
        <v>0.9</v>
      </c>
      <c r="CY57" s="175">
        <f>(ROUND(IF('Indicator Data'!AG57=0,0,IF(LOG('Indicator Data'!AG57)&gt;CY$3,10,IF(LOG('Indicator Data'!AG57)&lt;CY$4,0,10-(CY$3-LOG('Indicator Data'!AG57))/(CY$3-CY$4)*10))),1))</f>
        <v>0</v>
      </c>
      <c r="CZ57" s="177">
        <f t="shared" si="52"/>
        <v>0.5</v>
      </c>
      <c r="DA57" s="11"/>
      <c r="DB57" s="22"/>
    </row>
    <row r="58" spans="1:106">
      <c r="A58" s="179" t="str">
        <f>'Indicator Data'!A58</f>
        <v>Equatorial Guinea</v>
      </c>
      <c r="B58" s="180" t="str">
        <f>'Indicator Data'!B58</f>
        <v>GNQ</v>
      </c>
      <c r="C58" s="178">
        <f>ROUND(IF('Indicator Data'!C58=0,0.1,IF(LOG('Indicator Data'!C58)&gt;C$3,10,IF(LOG('Indicator Data'!C58)&lt;C$4,0,10-(C$3-LOG('Indicator Data'!C58))/(C$3-C$4)*10))),1)</f>
        <v>0.1</v>
      </c>
      <c r="D58" s="171">
        <f>ROUND(IF('Indicator Data'!D58=0,0.1,IF(LOG('Indicator Data'!D58)&gt;D$3,10,IF(LOG('Indicator Data'!D58)&lt;D$4,0,10-(D$3-LOG('Indicator Data'!D58))/(D$3-D$4)*10))),1)</f>
        <v>0.1</v>
      </c>
      <c r="E58" s="172">
        <f t="shared" si="53"/>
        <v>0.1</v>
      </c>
      <c r="F58" s="172">
        <f>(ROUND(IF('Indicator Data'!E58=0,0,IF(LOG('Indicator Data'!E58)&gt;F$3,10,IF(LOG('Indicator Data'!E58)&lt;F$4,0,10-(F$3-LOG('Indicator Data'!E58))/(F$3-F$4)*10))),1))</f>
        <v>1.6</v>
      </c>
      <c r="G58" s="172">
        <f>ROUND(IF('Indicator Data'!F58=0,0,IF(LOG('Indicator Data'!F58)&gt;G$3,10,IF(LOG('Indicator Data'!F58)&lt;G$4,0,10-(G$3-LOG('Indicator Data'!F58))/(G$3-G$4)*10))),1)</f>
        <v>0</v>
      </c>
      <c r="H58" s="171">
        <f>ROUND(IF('Indicator Data'!G58=0,0,IF(LOG('Indicator Data'!G58)&gt;H$3,10,IF(LOG('Indicator Data'!G58)&lt;H$4,0,10-(H$3-LOG('Indicator Data'!G58))/(H$3-H$4)*10))),1)</f>
        <v>0</v>
      </c>
      <c r="I58" s="171">
        <f>ROUND(IF('Indicator Data'!H58=0,0,IF(LOG('Indicator Data'!H58)&gt;I$3,10,IF(LOG('Indicator Data'!H58)&lt;I$4,0,10-(I$3-LOG('Indicator Data'!H58))/(I$3-I$4)*10))),1)</f>
        <v>0</v>
      </c>
      <c r="J58" s="171">
        <f t="shared" si="54"/>
        <v>0</v>
      </c>
      <c r="K58" s="171">
        <f>ROUND(IF('Indicator Data'!I58=0,0,IF(LOG('Indicator Data'!I58)&gt;K$3,10,IF(LOG('Indicator Data'!I58)&lt;K$4,0,10-(K$3-LOG('Indicator Data'!I58))/(K$3-K$4)*10))),1)</f>
        <v>1.9</v>
      </c>
      <c r="L58" s="172">
        <f>ROUND(IF('Indicator Data'!J58=0,0,IF(LOG('Indicator Data'!J58)&gt;L$3,10,IF(LOG('Indicator Data'!J58)&lt;L$4,0,10-(L$3-LOG('Indicator Data'!J58))/(L$3-L$4)*10))),1)</f>
        <v>0</v>
      </c>
      <c r="M58" s="173">
        <f>'Indicator Data'!C58/HLOOKUP('Indicator Data'!$C$3,'Population Data'!$C$3:$M$194,ROW()-4,FALSE)</f>
        <v>0</v>
      </c>
      <c r="N58" s="173">
        <f>'Indicator Data'!D58/HLOOKUP('Indicator Data'!$D$3,'Population Data'!$C$3:$M$194,ROW()-4,FALSE)</f>
        <v>0</v>
      </c>
      <c r="O58" s="245">
        <f>'Indicator Data'!E58/HLOOKUP('Indicator Data'!$E$3,'Population Data'!$C$3:$M$194,ROW()-4,FALSE)</f>
        <v>4.3635754863943901E-4</v>
      </c>
      <c r="P58" s="173">
        <f>'Indicator Data'!F58/HLOOKUP('Indicator Data'!$F$3,'Population Data'!$C$3:$M$194,ROW()-4,FALSE)</f>
        <v>0</v>
      </c>
      <c r="Q58" s="173">
        <f>'Indicator Data'!G58/HLOOKUP('Indicator Data'!$G$3,'Population Data'!$C$3:$M$194,ROW()-4,FALSE)</f>
        <v>0</v>
      </c>
      <c r="R58" s="173">
        <f>'Indicator Data'!H58/HLOOKUP('Indicator Data'!$H$3,'Population Data'!$C$3:$M$194,ROW()-4,FALSE)</f>
        <v>0</v>
      </c>
      <c r="S58" s="173">
        <f>'Indicator Data'!I58/HLOOKUP('Indicator Data'!$I$3,'Population Data'!$C$3:$M$194,ROW()-4,FALSE)</f>
        <v>7.2699664525015205E-5</v>
      </c>
      <c r="T58" s="173">
        <f>'Indicator Data'!J58/HLOOKUP('Indicator Date'!$J56,'Population Data'!$C$3:$M$194,ROW()-4,FALSE)</f>
        <v>0</v>
      </c>
      <c r="U58" s="171">
        <f t="shared" si="55"/>
        <v>0</v>
      </c>
      <c r="V58" s="171">
        <f t="shared" si="56"/>
        <v>0</v>
      </c>
      <c r="W58" s="172">
        <f t="shared" si="57"/>
        <v>0</v>
      </c>
      <c r="X58" s="172">
        <f t="shared" si="33"/>
        <v>2.2999999999999998</v>
      </c>
      <c r="Y58" s="172">
        <f t="shared" si="34"/>
        <v>0</v>
      </c>
      <c r="Z58" s="171">
        <f t="shared" si="58"/>
        <v>0</v>
      </c>
      <c r="AA58" s="171">
        <f t="shared" si="58"/>
        <v>0</v>
      </c>
      <c r="AB58" s="171">
        <f t="shared" si="59"/>
        <v>0</v>
      </c>
      <c r="AC58" s="172">
        <f t="shared" si="35"/>
        <v>2</v>
      </c>
      <c r="AD58" s="172">
        <f t="shared" si="36"/>
        <v>0</v>
      </c>
      <c r="AE58" s="171">
        <f>ROUND(IF('Indicator Data'!K58=0,0,IF('Indicator Data'!K58&gt;AE$3,10,IF('Indicator Data'!K58&lt;AE$4,0,10-(AE$3-'Indicator Data'!K58)/(AE$3-AE$4)*10))),1)</f>
        <v>0</v>
      </c>
      <c r="AF58" s="174">
        <f t="shared" si="60"/>
        <v>0.1</v>
      </c>
      <c r="AG58" s="174">
        <f t="shared" si="61"/>
        <v>0.1</v>
      </c>
      <c r="AH58" s="172">
        <f t="shared" si="62"/>
        <v>0</v>
      </c>
      <c r="AI58" s="172">
        <f t="shared" si="63"/>
        <v>0</v>
      </c>
      <c r="AJ58" s="174">
        <f t="shared" si="64"/>
        <v>0</v>
      </c>
      <c r="AK58" s="172">
        <f t="shared" si="65"/>
        <v>0</v>
      </c>
      <c r="AL58" s="175">
        <f t="shared" si="66"/>
        <v>0.1</v>
      </c>
      <c r="AM58" s="175">
        <f t="shared" si="67"/>
        <v>2</v>
      </c>
      <c r="AN58" s="175">
        <f t="shared" si="68"/>
        <v>0</v>
      </c>
      <c r="AO58" s="175">
        <f t="shared" si="69"/>
        <v>0</v>
      </c>
      <c r="AP58" s="175">
        <f t="shared" si="70"/>
        <v>2</v>
      </c>
      <c r="AQ58" s="174">
        <f t="shared" si="71"/>
        <v>0</v>
      </c>
      <c r="AR58" s="174">
        <f>IF('Indicator Data'!L58="No data","x",IF('Indicator Data'!BW58&lt;1000,"x",ROUND((IF('Indicator Data'!L58&gt;AR$3,10,IF('Indicator Data'!L58&lt;AR$4,0,10-(AR$3-'Indicator Data'!L58)/(AR$3-AR$4)*10))),1)))</f>
        <v>5.8</v>
      </c>
      <c r="AS58" s="175">
        <f t="shared" si="72"/>
        <v>2.9</v>
      </c>
      <c r="AT58" s="176">
        <f>IF('Indicator Data'!M58="No data","x",ROUND(IF('Indicator Data'!M58=0,0,IF(LOG('Indicator Data'!M58)&gt;AT$3,10,IF(LOG('Indicator Data'!M58)&lt;AT$4,0,10-(AT$3-LOG('Indicator Data'!M58))/(AT$3-AT$4)*10))),1))</f>
        <v>2.9</v>
      </c>
      <c r="AU58" s="246">
        <f>IF(AT58="x","x",'Indicator Data'!M58/HLOOKUP('Indicator Data'!$M$3,'Population Data'!$C$3:$M$194,ROW()-4,FALSE))</f>
        <v>5.9525929922245422E-4</v>
      </c>
      <c r="AV58" s="176">
        <f t="shared" si="73"/>
        <v>0</v>
      </c>
      <c r="AW58" s="172">
        <f t="shared" si="37"/>
        <v>1.6</v>
      </c>
      <c r="AX58" s="176">
        <f>IF('Indicator Data'!N58="No data","x",ROUND(IF('Indicator Data'!N58=0,0,IF(LOG('Indicator Data'!N58)&gt;AX$3,10,IF(LOG('Indicator Data'!N58)&lt;AX$4,0,10-(AX$3-LOG('Indicator Data'!N58))/(AX$3-AX$4)*10))),1))</f>
        <v>6.5</v>
      </c>
      <c r="AY58" s="246">
        <f>IF(AX58="x","x",'Indicator Data'!N58/HLOOKUP('Indicator Data'!$N$3,'Population Data'!$C$3:$M$194,ROW()-4,FALSE))</f>
        <v>4.6268925645287472E-2</v>
      </c>
      <c r="AZ58" s="176">
        <f t="shared" si="74"/>
        <v>9.3000000000000007</v>
      </c>
      <c r="BA58" s="172">
        <f t="shared" si="38"/>
        <v>8.1999999999999993</v>
      </c>
      <c r="BB58" s="176">
        <f>IF('Indicator Data'!O58="No data","x",ROUND(IF('Indicator Data'!O58=0,0,IF(LOG('Indicator Data'!O58)&gt;BB$3,10,IF(LOG('Indicator Data'!O58)&lt;BB$4,0,10-(BB$3-LOG('Indicator Data'!O58))/(BB$3-BB$4)*10))),1))</f>
        <v>0</v>
      </c>
      <c r="BC58" s="246">
        <f>IF(BB58="x","x",'Indicator Data'!O58/HLOOKUP('Indicator Data'!$O$3,'Population Data'!$C$3:$M$194,ROW()-4,FALSE))</f>
        <v>0</v>
      </c>
      <c r="BD58" s="176">
        <f t="shared" si="75"/>
        <v>0</v>
      </c>
      <c r="BE58" s="172">
        <f t="shared" si="39"/>
        <v>0</v>
      </c>
      <c r="BF58" s="176">
        <f>IF('Indicator Data'!P58="No data","x",ROUND(IF('Indicator Data'!P58=0,0,IF(LOG('Indicator Data'!P58)&gt;BF$3,10,IF(LOG('Indicator Data'!P58)&lt;BF$4,0,10-(BF$3-LOG('Indicator Data'!P58))/(BF$3-BF$4)*10))),1))</f>
        <v>6.6</v>
      </c>
      <c r="BG58" s="246">
        <f>IF(BF58="x","x",'Indicator Data'!P58/HLOOKUP('Indicator Data'!$P$3,'Population Data'!$C$3:$M$194,ROW()-4,FALSE))</f>
        <v>4.9228784317088443E-2</v>
      </c>
      <c r="BH58" s="176">
        <f t="shared" si="40"/>
        <v>7.4</v>
      </c>
      <c r="BI58" s="172">
        <f t="shared" si="41"/>
        <v>7</v>
      </c>
      <c r="BJ58" s="174">
        <f t="shared" si="42"/>
        <v>5.0999999999999996</v>
      </c>
      <c r="BK58" s="176">
        <f>ROUND(IF('Indicator Data'!Q58=0,0,IF(LOG('Indicator Data'!Q58)&gt;BK$3,10,IF(LOG('Indicator Data'!Q58)&lt;BK$4,0,10-(BK$3-LOG('Indicator Data'!Q58))/(BK$3-BK$4)*10))),1)</f>
        <v>7.5</v>
      </c>
      <c r="BL58" s="224">
        <f>IF(BK58="x","x",'Indicator Data'!Q58/HLOOKUP('Indicator Data'!$Q$3,'Population Data'!$C$3:$M$194,ROW()-4,FALSE))</f>
        <v>1</v>
      </c>
      <c r="BM58" s="176">
        <f t="shared" si="76"/>
        <v>10</v>
      </c>
      <c r="BN58" s="172">
        <f t="shared" si="77"/>
        <v>9.1</v>
      </c>
      <c r="BO58" s="176">
        <f>ROUND(IF('Indicator Data'!S58=0,0,IF(LOG('Indicator Data'!S58)&gt;BO$3,10,IF(LOG('Indicator Data'!S58)&lt;BO$4,0,10-(BO$3-LOG('Indicator Data'!S58))/(BO$3-BO$4)*10))),1)</f>
        <v>7.3</v>
      </c>
      <c r="BP58" s="246">
        <f>IF(BO58="x","x",'Indicator Data'!S58/HLOOKUP('Indicator Data'!$S$3,'Population Data'!$C$3:$M$194,ROW()-4,FALSE))</f>
        <v>0.7913412617600184</v>
      </c>
      <c r="BQ58" s="176">
        <f t="shared" si="78"/>
        <v>8.8000000000000007</v>
      </c>
      <c r="BR58" s="172">
        <f t="shared" si="43"/>
        <v>8.1</v>
      </c>
      <c r="BS58" s="176">
        <f>ROUND(IF('Indicator Data'!T58=0,0,IF(LOG('Indicator Data'!T58)&gt;BS$3,10,IF(LOG('Indicator Data'!T58)&lt;BS$4,0,10-(BS$3-LOG('Indicator Data'!T58))/(BS$3-BS$4)*10))),1)</f>
        <v>7.5</v>
      </c>
      <c r="BT58" s="173">
        <f>IF('Indicator Data'!T58/HLOOKUP('Indicator Data'!$T$3,'Population Data'!$C$3:$M$194,ROW()-4,FALSE)&gt;1,1,'Indicator Data'!T58/HLOOKUP('Indicator Data'!$T$3,'Population Data'!$C$3:$M$194,ROW()-4,FALSE))</f>
        <v>0.95693665159918018</v>
      </c>
      <c r="BU58" s="176">
        <f t="shared" si="79"/>
        <v>9.6</v>
      </c>
      <c r="BV58" s="172">
        <f t="shared" si="44"/>
        <v>8.8000000000000007</v>
      </c>
      <c r="BW58" s="176">
        <f>ROUND(IF('Indicator Data'!U58=0,0,IF(LOG('Indicator Data'!U58)&gt;BW$3,10,IF(LOG('Indicator Data'!U58)&lt;BW$4,0,10-(BW$3-LOG('Indicator Data'!U58))/(BW$3-BW$4)*10))),1)</f>
        <v>7.4</v>
      </c>
      <c r="BX58" s="246">
        <f>IF(BW58="x","x",'Indicator Data'!U58/HLOOKUP('Indicator Data'!$U$3,'Population Data'!$C$3:$M$194,ROW()-4,FALSE))</f>
        <v>0.92427996863805151</v>
      </c>
      <c r="BY58" s="176">
        <f t="shared" si="80"/>
        <v>9.1999999999999993</v>
      </c>
      <c r="BZ58" s="172">
        <f t="shared" si="45"/>
        <v>8.4</v>
      </c>
      <c r="CA58" s="174">
        <f t="shared" si="28"/>
        <v>8.6</v>
      </c>
      <c r="CB58" s="176">
        <f>IF('Indicator Data'!BN58="No data","x",ROUND(IF('Indicator Data'!BN58&gt;CB$3,0,IF('Indicator Data'!BN58&lt;CB$4,10,(CB$3-'Indicator Data'!BN58)/(CB$3-CB$4)*10)),1))</f>
        <v>3.7</v>
      </c>
      <c r="CC58" s="176">
        <f>IF('Indicator Data'!BO58="No data","x",ROUND(IF('Indicator Data'!BO58&gt;CC$3,0,IF('Indicator Data'!BO58&lt;CC$4,10,(CC$3-'Indicator Data'!BO58)/(CC$3-CC$4)*10)),1))</f>
        <v>5.9</v>
      </c>
      <c r="CD58" s="176" t="str">
        <f>IF('Indicator Data'!AA58="No data","x",ROUND(IF('Indicator Data'!AA58&gt;CD$3,0,IF('Indicator Data'!AA58&lt;CD$4,10,(CD$3-'Indicator Data'!AA58)/(CD$3-CD$4)*10)),1))</f>
        <v>x</v>
      </c>
      <c r="CE58" s="172">
        <f t="shared" si="81"/>
        <v>4.8</v>
      </c>
      <c r="CF58" s="176">
        <f>IF('Indicator Data'!V58="No data","x",ROUND(IF(LOG('Indicator Data'!V58)&gt;CF$3,10,IF(LOG('Indicator Data'!V58)&lt;CF$4,0,10-(CF$3-LOG('Indicator Data'!V58))/(CF$3-CF$4)*10)),1))</f>
        <v>5.9</v>
      </c>
      <c r="CG58" s="176">
        <f>IF('Indicator Data'!W58="No data","x",ROUND(IF('Indicator Data'!W58&gt;CG$3,10,IF('Indicator Data'!W58&lt;CG$4,0,10-(CG$3-'Indicator Data'!W58)/(CG$3-CG$4)*10)),1))</f>
        <v>5.9</v>
      </c>
      <c r="CH58" s="176">
        <f>IF('Indicator Data'!X58="No data","x",ROUND(IF('Indicator Data'!X58&gt;CH$3,10,IF('Indicator Data'!X58&lt;CH$4,0,10-(CH$3-'Indicator Data'!X58)/(CH$3-CH$4)*10)),1))</f>
        <v>7.4</v>
      </c>
      <c r="CI58" s="176" t="str">
        <f>IF('Indicator Data'!Y58="No data","x",ROUND(IF('Indicator Data'!Y58&gt;CI$3,10,IF('Indicator Data'!Y58&lt;CI$4,0,10-(CI$3-'Indicator Data'!Y58)/(CI$3-CI$4)*10)),1))</f>
        <v>x</v>
      </c>
      <c r="CJ58" s="172">
        <f t="shared" si="46"/>
        <v>6.4</v>
      </c>
      <c r="CK58" s="174">
        <f t="shared" si="47"/>
        <v>5.9</v>
      </c>
      <c r="CL58" s="176">
        <f>IF('Indicator Data'!AD58="No data","x",ROUND(IF('Indicator Data'!AD58&gt;CL$3,10,IF('Indicator Data'!AD58&lt;CL$4,0,10-(CL$3-'Indicator Data'!AD58)/(CL$3-CL$4)*10)),1))</f>
        <v>7.2</v>
      </c>
      <c r="CM58" s="176">
        <f>IF('Indicator Data'!AE58="No data","x",ROUND(IF('Indicator Data'!AE58&gt;CM$3,10,IF('Indicator Data'!AE58&lt;CM$4,0,10-(CM$3-'Indicator Data'!AE58)/(CM$3-CM$4)*10)),1))</f>
        <v>5.7</v>
      </c>
      <c r="CN58" s="172">
        <f t="shared" si="48"/>
        <v>6.4</v>
      </c>
      <c r="CO58" s="176">
        <f>IF('Indicator Data'!Z58="No data","x",ROUND(IF('Indicator Data'!Z58&gt;CO$3,10,IF('Indicator Data'!Z58&lt;CO$4,0,10-(CO$3-'Indicator Data'!Z58)/(CO$3-CO$4)*10)),1))</f>
        <v>1</v>
      </c>
      <c r="CP58" s="172">
        <f t="shared" si="49"/>
        <v>3.5</v>
      </c>
      <c r="CQ58" s="246">
        <f>IF('Indicator Data'!AB58="No data","x",'Indicator Data'!AB58/HLOOKUP('Indicator Date'!$AB56,'Population Data'!$C$3:$M$194,ROW()-4,FALSE))</f>
        <v>2.4706933305949814E-5</v>
      </c>
      <c r="CR58" s="176">
        <f t="shared" si="82"/>
        <v>9.8000000000000007</v>
      </c>
      <c r="CS58" s="176">
        <f>IF('Indicator Data'!AC58="No data","x",ROUND(IF('Indicator Data'!AC58&gt;CS$3,0,IF('Indicator Data'!AC58&lt;CS$4,10,(CS$3-'Indicator Data'!AC58)/(CS$3-CS$4)*10)),1))</f>
        <v>8</v>
      </c>
      <c r="CT58" s="172">
        <f t="shared" si="50"/>
        <v>8.9</v>
      </c>
      <c r="CU58" s="174">
        <f t="shared" si="51"/>
        <v>6.3</v>
      </c>
      <c r="CV58" s="175">
        <f t="shared" si="83"/>
        <v>6.7</v>
      </c>
      <c r="CW58" s="177">
        <f t="shared" si="84"/>
        <v>2.2999999999999998</v>
      </c>
      <c r="CX58" s="175">
        <f>ROUND(IF('Indicator Data'!AF58=0,0,IF('Indicator Data'!AF58&gt;CX$3,10,IF('Indicator Data'!AF58&lt;CX$4,0,10-(CX$3-'Indicator Data'!AF58)/(CX$3-CX$4)*10))),1)</f>
        <v>0.2</v>
      </c>
      <c r="CY58" s="175">
        <f>(ROUND(IF('Indicator Data'!AG58=0,0,IF(LOG('Indicator Data'!AG58)&gt;CY$3,10,IF(LOG('Indicator Data'!AG58)&lt;CY$4,0,10-(CY$3-LOG('Indicator Data'!AG58))/(CY$3-CY$4)*10))),1))</f>
        <v>0</v>
      </c>
      <c r="CZ58" s="177">
        <f t="shared" si="52"/>
        <v>0.1</v>
      </c>
      <c r="DA58" s="11"/>
      <c r="DB58" s="22"/>
    </row>
    <row r="59" spans="1:106">
      <c r="A59" s="179" t="str">
        <f>'Indicator Data'!A59</f>
        <v>Eritrea</v>
      </c>
      <c r="B59" s="180" t="str">
        <f>'Indicator Data'!B59</f>
        <v>ERI</v>
      </c>
      <c r="C59" s="178">
        <f>ROUND(IF('Indicator Data'!C59=0,0.1,IF(LOG('Indicator Data'!C59)&gt;C$3,10,IF(LOG('Indicator Data'!C59)&lt;C$4,0,10-(C$3-LOG('Indicator Data'!C59))/(C$3-C$4)*10))),1)</f>
        <v>5.6</v>
      </c>
      <c r="D59" s="171">
        <f>ROUND(IF('Indicator Data'!D59=0,0.1,IF(LOG('Indicator Data'!D59)&gt;D$3,10,IF(LOG('Indicator Data'!D59)&lt;D$4,0,10-(D$3-LOG('Indicator Data'!D59))/(D$3-D$4)*10))),1)</f>
        <v>0.1</v>
      </c>
      <c r="E59" s="172">
        <f t="shared" si="53"/>
        <v>3.3</v>
      </c>
      <c r="F59" s="172">
        <f>(ROUND(IF('Indicator Data'!E59=0,0,IF(LOG('Indicator Data'!E59)&gt;F$3,10,IF(LOG('Indicator Data'!E59)&lt;F$4,0,10-(F$3-LOG('Indicator Data'!E59))/(F$3-F$4)*10))),1))</f>
        <v>1.6</v>
      </c>
      <c r="G59" s="172">
        <f>ROUND(IF('Indicator Data'!F59=0,0,IF(LOG('Indicator Data'!F59)&gt;G$3,10,IF(LOG('Indicator Data'!F59)&lt;G$4,0,10-(G$3-LOG('Indicator Data'!F59))/(G$3-G$4)*10))),1)</f>
        <v>0</v>
      </c>
      <c r="H59" s="171">
        <f>ROUND(IF('Indicator Data'!G59=0,0,IF(LOG('Indicator Data'!G59)&gt;H$3,10,IF(LOG('Indicator Data'!G59)&lt;H$4,0,10-(H$3-LOG('Indicator Data'!G59))/(H$3-H$4)*10))),1)</f>
        <v>0</v>
      </c>
      <c r="I59" s="171">
        <f>ROUND(IF('Indicator Data'!H59=0,0,IF(LOG('Indicator Data'!H59)&gt;I$3,10,IF(LOG('Indicator Data'!H59)&lt;I$4,0,10-(I$3-LOG('Indicator Data'!H59))/(I$3-I$4)*10))),1)</f>
        <v>0</v>
      </c>
      <c r="J59" s="171">
        <f t="shared" si="54"/>
        <v>0</v>
      </c>
      <c r="K59" s="171">
        <f>ROUND(IF('Indicator Data'!I59=0,0,IF(LOG('Indicator Data'!I59)&gt;K$3,10,IF(LOG('Indicator Data'!I59)&lt;K$4,0,10-(K$3-LOG('Indicator Data'!I59))/(K$3-K$4)*10))),1)</f>
        <v>4.0999999999999996</v>
      </c>
      <c r="L59" s="172">
        <f>ROUND(IF('Indicator Data'!J59=0,0,IF(LOG('Indicator Data'!J59)&gt;L$3,10,IF(LOG('Indicator Data'!J59)&lt;L$4,0,10-(L$3-LOG('Indicator Data'!J59))/(L$3-L$4)*10))),1)</f>
        <v>10</v>
      </c>
      <c r="M59" s="173">
        <f>'Indicator Data'!C59/HLOOKUP('Indicator Data'!$C$3,'Population Data'!$C$3:$M$194,ROW()-4,FALSE)</f>
        <v>1.2306577211189551E-3</v>
      </c>
      <c r="N59" s="173">
        <f>'Indicator Data'!D59/HLOOKUP('Indicator Data'!$D$3,'Population Data'!$C$3:$M$194,ROW()-4,FALSE)</f>
        <v>0</v>
      </c>
      <c r="O59" s="245">
        <f>'Indicator Data'!E59/HLOOKUP('Indicator Data'!$E$3,'Population Data'!$C$3:$M$194,ROW()-4,FALSE)</f>
        <v>1.8840910612372469E-4</v>
      </c>
      <c r="P59" s="173">
        <f>'Indicator Data'!F59/HLOOKUP('Indicator Data'!$F$3,'Population Data'!$C$3:$M$194,ROW()-4,FALSE)</f>
        <v>0</v>
      </c>
      <c r="Q59" s="173">
        <f>'Indicator Data'!G59/HLOOKUP('Indicator Data'!$G$3,'Population Data'!$C$3:$M$194,ROW()-4,FALSE)</f>
        <v>0</v>
      </c>
      <c r="R59" s="173">
        <f>'Indicator Data'!H59/HLOOKUP('Indicator Data'!$H$3,'Population Data'!$C$3:$M$194,ROW()-4,FALSE)</f>
        <v>0</v>
      </c>
      <c r="S59" s="173">
        <f>'Indicator Data'!I59/HLOOKUP('Indicator Data'!$I$3,'Population Data'!$C$3:$M$194,ROW()-4,FALSE)</f>
        <v>3.2783015987980892E-4</v>
      </c>
      <c r="T59" s="173">
        <f>'Indicator Data'!J59/HLOOKUP('Indicator Date'!$J57,'Population Data'!$C$3:$M$194,ROW()-4,FALSE)</f>
        <v>4.1910588474431007E-2</v>
      </c>
      <c r="U59" s="171">
        <f t="shared" si="55"/>
        <v>6.2</v>
      </c>
      <c r="V59" s="171">
        <f t="shared" si="56"/>
        <v>0</v>
      </c>
      <c r="W59" s="172">
        <f t="shared" si="57"/>
        <v>3.7</v>
      </c>
      <c r="X59" s="172">
        <f t="shared" si="33"/>
        <v>0.9</v>
      </c>
      <c r="Y59" s="172">
        <f t="shared" si="34"/>
        <v>0</v>
      </c>
      <c r="Z59" s="171">
        <f t="shared" si="58"/>
        <v>0</v>
      </c>
      <c r="AA59" s="171">
        <f t="shared" si="58"/>
        <v>0</v>
      </c>
      <c r="AB59" s="171">
        <f t="shared" si="59"/>
        <v>0</v>
      </c>
      <c r="AC59" s="172">
        <f t="shared" si="35"/>
        <v>3.9</v>
      </c>
      <c r="AD59" s="172">
        <f t="shared" si="36"/>
        <v>10</v>
      </c>
      <c r="AE59" s="171">
        <f>ROUND(IF('Indicator Data'!K59=0,0,IF('Indicator Data'!K59&gt;AE$3,10,IF('Indicator Data'!K59&lt;AE$4,0,10-(AE$3-'Indicator Data'!K59)/(AE$3-AE$4)*10))),1)</f>
        <v>2.9</v>
      </c>
      <c r="AF59" s="174">
        <f t="shared" si="60"/>
        <v>5.9</v>
      </c>
      <c r="AG59" s="174">
        <f t="shared" si="61"/>
        <v>0.1</v>
      </c>
      <c r="AH59" s="172">
        <f t="shared" si="62"/>
        <v>0</v>
      </c>
      <c r="AI59" s="172">
        <f t="shared" si="63"/>
        <v>0</v>
      </c>
      <c r="AJ59" s="174">
        <f t="shared" si="64"/>
        <v>0</v>
      </c>
      <c r="AK59" s="172">
        <f t="shared" si="65"/>
        <v>10</v>
      </c>
      <c r="AL59" s="175">
        <f t="shared" si="66"/>
        <v>3.5</v>
      </c>
      <c r="AM59" s="175">
        <f t="shared" si="67"/>
        <v>1.3</v>
      </c>
      <c r="AN59" s="175">
        <f t="shared" si="68"/>
        <v>0</v>
      </c>
      <c r="AO59" s="175">
        <f t="shared" si="69"/>
        <v>0</v>
      </c>
      <c r="AP59" s="175">
        <f t="shared" si="70"/>
        <v>4</v>
      </c>
      <c r="AQ59" s="174">
        <f t="shared" si="71"/>
        <v>6.5</v>
      </c>
      <c r="AR59" s="174">
        <f>IF('Indicator Data'!L59="No data","x",IF('Indicator Data'!BW59&lt;1000,"x",ROUND((IF('Indicator Data'!L59&gt;AR$3,10,IF('Indicator Data'!L59&lt;AR$4,0,10-(AR$3-'Indicator Data'!L59)/(AR$3-AR$4)*10))),1)))</f>
        <v>6.7</v>
      </c>
      <c r="AS59" s="175">
        <f t="shared" si="72"/>
        <v>6.6</v>
      </c>
      <c r="AT59" s="176">
        <f>IF('Indicator Data'!M59="No data","x",ROUND(IF('Indicator Data'!M59=0,0,IF(LOG('Indicator Data'!M59)&gt;AT$3,10,IF(LOG('Indicator Data'!M59)&lt;AT$4,0,10-(AT$3-LOG('Indicator Data'!M59))/(AT$3-AT$4)*10))),1))</f>
        <v>7.5</v>
      </c>
      <c r="AU59" s="246">
        <f>IF(AT59="x","x",'Indicator Data'!M59/HLOOKUP('Indicator Data'!$M$3,'Population Data'!$C$3:$M$194,ROW()-4,FALSE))</f>
        <v>0.47685530316940966</v>
      </c>
      <c r="AV59" s="176">
        <f t="shared" si="73"/>
        <v>5.3</v>
      </c>
      <c r="AW59" s="172">
        <f t="shared" si="37"/>
        <v>6.5</v>
      </c>
      <c r="AX59" s="176">
        <f>IF('Indicator Data'!N59="No data","x",ROUND(IF('Indicator Data'!N59=0,0,IF(LOG('Indicator Data'!N59)&gt;AX$3,10,IF(LOG('Indicator Data'!N59)&lt;AX$4,0,10-(AX$3-LOG('Indicator Data'!N59))/(AX$3-AX$4)*10))),1))</f>
        <v>0</v>
      </c>
      <c r="AY59" s="246">
        <f>IF(AX59="x","x",'Indicator Data'!N59/HLOOKUP('Indicator Data'!$N$3,'Population Data'!$C$3:$M$194,ROW()-4,FALSE))</f>
        <v>0</v>
      </c>
      <c r="AZ59" s="176">
        <f t="shared" si="74"/>
        <v>0</v>
      </c>
      <c r="BA59" s="172">
        <f t="shared" si="38"/>
        <v>0</v>
      </c>
      <c r="BB59" s="176">
        <f>IF('Indicator Data'!O59="No data","x",ROUND(IF('Indicator Data'!O59=0,0,IF(LOG('Indicator Data'!O59)&gt;BB$3,10,IF(LOG('Indicator Data'!O59)&lt;BB$4,0,10-(BB$3-LOG('Indicator Data'!O59))/(BB$3-BB$4)*10))),1))</f>
        <v>0</v>
      </c>
      <c r="BC59" s="246">
        <f>IF(BB59="x","x",'Indicator Data'!O59/HLOOKUP('Indicator Data'!$O$3,'Population Data'!$C$3:$M$194,ROW()-4,FALSE))</f>
        <v>0</v>
      </c>
      <c r="BD59" s="176">
        <f t="shared" si="75"/>
        <v>0</v>
      </c>
      <c r="BE59" s="172">
        <f t="shared" si="39"/>
        <v>0</v>
      </c>
      <c r="BF59" s="176">
        <f>IF('Indicator Data'!P59="No data","x",ROUND(IF('Indicator Data'!P59=0,0,IF(LOG('Indicator Data'!P59)&gt;BF$3,10,IF(LOG('Indicator Data'!P59)&lt;BF$4,0,10-(BF$3-LOG('Indicator Data'!P59))/(BF$3-BF$4)*10))),1))</f>
        <v>0</v>
      </c>
      <c r="BG59" s="246">
        <f>IF(BF59="x","x",'Indicator Data'!P59/HLOOKUP('Indicator Data'!$P$3,'Population Data'!$C$3:$M$194,ROW()-4,FALSE))</f>
        <v>0</v>
      </c>
      <c r="BH59" s="176">
        <f t="shared" si="40"/>
        <v>0</v>
      </c>
      <c r="BI59" s="172">
        <f t="shared" si="41"/>
        <v>0</v>
      </c>
      <c r="BJ59" s="174">
        <f t="shared" si="42"/>
        <v>2.2000000000000002</v>
      </c>
      <c r="BK59" s="176">
        <f>ROUND(IF('Indicator Data'!Q59=0,0,IF(LOG('Indicator Data'!Q59)&gt;BK$3,10,IF(LOG('Indicator Data'!Q59)&lt;BK$4,0,10-(BK$3-LOG('Indicator Data'!Q59))/(BK$3-BK$4)*10))),1)</f>
        <v>8</v>
      </c>
      <c r="BL59" s="224">
        <f>IF(BK59="x","x",'Indicator Data'!Q59/HLOOKUP('Indicator Data'!$Q$3,'Population Data'!$C$3:$M$194,ROW()-4,FALSE))</f>
        <v>1</v>
      </c>
      <c r="BM59" s="176">
        <f t="shared" si="76"/>
        <v>10</v>
      </c>
      <c r="BN59" s="172">
        <f t="shared" si="77"/>
        <v>9.3000000000000007</v>
      </c>
      <c r="BO59" s="176">
        <f>ROUND(IF('Indicator Data'!S59=0,0,IF(LOG('Indicator Data'!S59)&gt;BO$3,10,IF(LOG('Indicator Data'!S59)&lt;BO$4,0,10-(BO$3-LOG('Indicator Data'!S59))/(BO$3-BO$4)*10))),1)</f>
        <v>6.8</v>
      </c>
      <c r="BP59" s="246">
        <f>IF(BO59="x","x",'Indicator Data'!S59/HLOOKUP('Indicator Data'!$S$3,'Population Data'!$C$3:$M$194,ROW()-4,FALSE))</f>
        <v>0.16310831582038274</v>
      </c>
      <c r="BQ59" s="176">
        <f t="shared" si="78"/>
        <v>1.8</v>
      </c>
      <c r="BR59" s="172">
        <f t="shared" si="43"/>
        <v>4.8</v>
      </c>
      <c r="BS59" s="176">
        <f>ROUND(IF('Indicator Data'!T59=0,0,IF(LOG('Indicator Data'!T59)&gt;BS$3,10,IF(LOG('Indicator Data'!T59)&lt;BS$4,0,10-(BS$3-LOG('Indicator Data'!T59))/(BS$3-BS$4)*10))),1)</f>
        <v>7.7</v>
      </c>
      <c r="BT59" s="173">
        <f>IF('Indicator Data'!T59/HLOOKUP('Indicator Data'!$T$3,'Population Data'!$C$3:$M$194,ROW()-4,FALSE)&gt;1,1,'Indicator Data'!T59/HLOOKUP('Indicator Data'!$T$3,'Population Data'!$C$3:$M$194,ROW()-4,FALSE))</f>
        <v>0.67538402541248532</v>
      </c>
      <c r="BU59" s="176">
        <f t="shared" si="79"/>
        <v>6.8</v>
      </c>
      <c r="BV59" s="172">
        <f t="shared" si="44"/>
        <v>7.3</v>
      </c>
      <c r="BW59" s="176">
        <f>ROUND(IF('Indicator Data'!U59=0,0,IF(LOG('Indicator Data'!U59)&gt;BW$3,10,IF(LOG('Indicator Data'!U59)&lt;BW$4,0,10-(BW$3-LOG('Indicator Data'!U59))/(BW$3-BW$4)*10))),1)</f>
        <v>7.3</v>
      </c>
      <c r="BX59" s="246">
        <f>IF(BW59="x","x",'Indicator Data'!U59/HLOOKUP('Indicator Data'!$U$3,'Population Data'!$C$3:$M$194,ROW()-4,FALSE))</f>
        <v>0.35847910796455729</v>
      </c>
      <c r="BY59" s="176">
        <f t="shared" si="80"/>
        <v>3.6</v>
      </c>
      <c r="BZ59" s="172">
        <f t="shared" si="45"/>
        <v>5.8</v>
      </c>
      <c r="CA59" s="174">
        <f t="shared" si="28"/>
        <v>7.2</v>
      </c>
      <c r="CB59" s="176">
        <f>IF('Indicator Data'!BN59="No data","x",ROUND(IF('Indicator Data'!BN59&gt;CB$3,0,IF('Indicator Data'!BN59&lt;CB$4,10,(CB$3-'Indicator Data'!BN59)/(CB$3-CB$4)*10)),1))</f>
        <v>9.8000000000000007</v>
      </c>
      <c r="CC59" s="176">
        <f>IF('Indicator Data'!BO59="No data","x",ROUND(IF('Indicator Data'!BO59&gt;CC$3,0,IF('Indicator Data'!BO59&lt;CC$4,10,(CC$3-'Indicator Data'!BO59)/(CC$3-CC$4)*10)),1))</f>
        <v>8</v>
      </c>
      <c r="CD59" s="176" t="str">
        <f>IF('Indicator Data'!AA59="No data","x",ROUND(IF('Indicator Data'!AA59&gt;CD$3,0,IF('Indicator Data'!AA59&lt;CD$4,10,(CD$3-'Indicator Data'!AA59)/(CD$3-CD$4)*10)),1))</f>
        <v>x</v>
      </c>
      <c r="CE59" s="172">
        <f t="shared" si="81"/>
        <v>8.9</v>
      </c>
      <c r="CF59" s="176">
        <f>IF('Indicator Data'!V59="No data","x",ROUND(IF(LOG('Indicator Data'!V59)&gt;CF$3,10,IF(LOG('Indicator Data'!V59)&lt;CF$4,0,10-(CF$3-LOG('Indicator Data'!V59))/(CF$3-CF$4)*10)),1))</f>
        <v>4.9000000000000004</v>
      </c>
      <c r="CG59" s="176">
        <f>IF('Indicator Data'!W59="No data","x",ROUND(IF('Indicator Data'!W59&gt;CG$3,10,IF('Indicator Data'!W59&lt;CG$4,0,10-(CG$3-'Indicator Data'!W59)/(CG$3-CG$4)*10)),1))</f>
        <v>6.5</v>
      </c>
      <c r="CH59" s="176">
        <f>IF('Indicator Data'!X59="No data","x",ROUND(IF('Indicator Data'!X59&gt;CH$3,10,IF('Indicator Data'!X59&lt;CH$4,0,10-(CH$3-'Indicator Data'!X59)/(CH$3-CH$4)*10)),1))</f>
        <v>4.3</v>
      </c>
      <c r="CI59" s="176" t="str">
        <f>IF('Indicator Data'!Y59="No data","x",ROUND(IF('Indicator Data'!Y59&gt;CI$3,10,IF('Indicator Data'!Y59&lt;CI$4,0,10-(CI$3-'Indicator Data'!Y59)/(CI$3-CI$4)*10)),1))</f>
        <v>x</v>
      </c>
      <c r="CJ59" s="172">
        <f t="shared" si="46"/>
        <v>5.2</v>
      </c>
      <c r="CK59" s="174">
        <f t="shared" si="47"/>
        <v>6.4</v>
      </c>
      <c r="CL59" s="176">
        <f>IF('Indicator Data'!AD59="No data","x",ROUND(IF('Indicator Data'!AD59&gt;CL$3,10,IF('Indicator Data'!AD59&lt;CL$4,0,10-(CL$3-'Indicator Data'!AD59)/(CL$3-CL$4)*10)),1))</f>
        <v>5.4</v>
      </c>
      <c r="CM59" s="176">
        <f>IF('Indicator Data'!AE59="No data","x",ROUND(IF('Indicator Data'!AE59&gt;CM$3,10,IF('Indicator Data'!AE59&lt;CM$4,0,10-(CM$3-'Indicator Data'!AE59)/(CM$3-CM$4)*10)),1))</f>
        <v>5.5</v>
      </c>
      <c r="CN59" s="172">
        <f t="shared" si="48"/>
        <v>5.3</v>
      </c>
      <c r="CO59" s="176">
        <f>IF('Indicator Data'!Z59="No data","x",ROUND(IF('Indicator Data'!Z59&gt;CO$3,10,IF('Indicator Data'!Z59&lt;CO$4,0,10-(CO$3-'Indicator Data'!Z59)/(CO$3-CO$4)*10)),1))</f>
        <v>10</v>
      </c>
      <c r="CP59" s="172">
        <f t="shared" si="49"/>
        <v>9.3000000000000007</v>
      </c>
      <c r="CQ59" s="246">
        <f>IF('Indicator Data'!AB59="No data","x",'Indicator Data'!AB59/HLOOKUP('Indicator Date'!$AB57,'Population Data'!$C$3:$M$194,ROW()-4,FALSE))</f>
        <v>1.0289189091859022E-4</v>
      </c>
      <c r="CR59" s="176">
        <f t="shared" si="82"/>
        <v>9</v>
      </c>
      <c r="CS59" s="176">
        <f>IF('Indicator Data'!AC59="No data","x",ROUND(IF('Indicator Data'!AC59&gt;CS$3,0,IF('Indicator Data'!AC59&lt;CS$4,10,(CS$3-'Indicator Data'!AC59)/(CS$3-CS$4)*10)),1))</f>
        <v>4</v>
      </c>
      <c r="CT59" s="172">
        <f t="shared" si="50"/>
        <v>6.5</v>
      </c>
      <c r="CU59" s="174">
        <f t="shared" si="51"/>
        <v>7</v>
      </c>
      <c r="CV59" s="175">
        <f t="shared" si="83"/>
        <v>6</v>
      </c>
      <c r="CW59" s="177">
        <f t="shared" si="84"/>
        <v>3.5</v>
      </c>
      <c r="CX59" s="175">
        <f>ROUND(IF('Indicator Data'!AF59=0,0,IF('Indicator Data'!AF59&gt;CX$3,10,IF('Indicator Data'!AF59&lt;CX$4,0,10-(CX$3-'Indicator Data'!AF59)/(CX$3-CX$4)*10))),1)</f>
        <v>0.8</v>
      </c>
      <c r="CY59" s="175">
        <f>(ROUND(IF('Indicator Data'!AG59=0,0,IF(LOG('Indicator Data'!AG59)&gt;CY$3,10,IF(LOG('Indicator Data'!AG59)&lt;CY$4,0,10-(CY$3-LOG('Indicator Data'!AG59))/(CY$3-CY$4)*10))),1))</f>
        <v>0</v>
      </c>
      <c r="CZ59" s="177">
        <f t="shared" si="52"/>
        <v>0.4</v>
      </c>
      <c r="DA59" s="11"/>
      <c r="DB59" s="22"/>
    </row>
    <row r="60" spans="1:106">
      <c r="A60" s="179" t="str">
        <f>'Indicator Data'!A60</f>
        <v>Estonia</v>
      </c>
      <c r="B60" s="180" t="str">
        <f>'Indicator Data'!B60</f>
        <v>EST</v>
      </c>
      <c r="C60" s="178">
        <f>ROUND(IF('Indicator Data'!C60=0,0.1,IF(LOG('Indicator Data'!C60)&gt;C$3,10,IF(LOG('Indicator Data'!C60)&lt;C$4,0,10-(C$3-LOG('Indicator Data'!C60))/(C$3-C$4)*10))),1)</f>
        <v>0.1</v>
      </c>
      <c r="D60" s="171">
        <f>ROUND(IF('Indicator Data'!D60=0,0.1,IF(LOG('Indicator Data'!D60)&gt;D$3,10,IF(LOG('Indicator Data'!D60)&lt;D$4,0,10-(D$3-LOG('Indicator Data'!D60))/(D$3-D$4)*10))),1)</f>
        <v>0.1</v>
      </c>
      <c r="E60" s="172">
        <f t="shared" si="53"/>
        <v>0.1</v>
      </c>
      <c r="F60" s="172">
        <f>(ROUND(IF('Indicator Data'!E60=0,0,IF(LOG('Indicator Data'!E60)&gt;F$3,10,IF(LOG('Indicator Data'!E60)&lt;F$4,0,10-(F$3-LOG('Indicator Data'!E60))/(F$3-F$4)*10))),1))</f>
        <v>4</v>
      </c>
      <c r="G60" s="172">
        <f>ROUND(IF('Indicator Data'!F60=0,0,IF(LOG('Indicator Data'!F60)&gt;G$3,10,IF(LOG('Indicator Data'!F60)&lt;G$4,0,10-(G$3-LOG('Indicator Data'!F60))/(G$3-G$4)*10))),1)</f>
        <v>0</v>
      </c>
      <c r="H60" s="171">
        <f>ROUND(IF('Indicator Data'!G60=0,0,IF(LOG('Indicator Data'!G60)&gt;H$3,10,IF(LOG('Indicator Data'!G60)&lt;H$4,0,10-(H$3-LOG('Indicator Data'!G60))/(H$3-H$4)*10))),1)</f>
        <v>0</v>
      </c>
      <c r="I60" s="171">
        <f>ROUND(IF('Indicator Data'!H60=0,0,IF(LOG('Indicator Data'!H60)&gt;I$3,10,IF(LOG('Indicator Data'!H60)&lt;I$4,0,10-(I$3-LOG('Indicator Data'!H60))/(I$3-I$4)*10))),1)</f>
        <v>0</v>
      </c>
      <c r="J60" s="171">
        <f t="shared" si="54"/>
        <v>0</v>
      </c>
      <c r="K60" s="171">
        <f>ROUND(IF('Indicator Data'!I60=0,0,IF(LOG('Indicator Data'!I60)&gt;K$3,10,IF(LOG('Indicator Data'!I60)&lt;K$4,0,10-(K$3-LOG('Indicator Data'!I60))/(K$3-K$4)*10))),1)</f>
        <v>1.9</v>
      </c>
      <c r="L60" s="172">
        <f>ROUND(IF('Indicator Data'!J60=0,0,IF(LOG('Indicator Data'!J60)&gt;L$3,10,IF(LOG('Indicator Data'!J60)&lt;L$4,0,10-(L$3-LOG('Indicator Data'!J60))/(L$3-L$4)*10))),1)</f>
        <v>0</v>
      </c>
      <c r="M60" s="173">
        <f>'Indicator Data'!C60/HLOOKUP('Indicator Data'!$C$3,'Population Data'!$C$3:$M$194,ROW()-4,FALSE)</f>
        <v>0</v>
      </c>
      <c r="N60" s="173">
        <f>'Indicator Data'!D60/HLOOKUP('Indicator Data'!$D$3,'Population Data'!$C$3:$M$194,ROW()-4,FALSE)</f>
        <v>0</v>
      </c>
      <c r="O60" s="245">
        <f>'Indicator Data'!E60/HLOOKUP('Indicator Data'!$E$3,'Population Data'!$C$3:$M$194,ROW()-4,FALSE)</f>
        <v>6.0099345643207834E-3</v>
      </c>
      <c r="P60" s="173">
        <f>'Indicator Data'!F60/HLOOKUP('Indicator Data'!$F$3,'Population Data'!$C$3:$M$194,ROW()-4,FALSE)</f>
        <v>0</v>
      </c>
      <c r="Q60" s="173">
        <f>'Indicator Data'!G60/HLOOKUP('Indicator Data'!$G$3,'Population Data'!$C$3:$M$194,ROW()-4,FALSE)</f>
        <v>0</v>
      </c>
      <c r="R60" s="173">
        <f>'Indicator Data'!H60/HLOOKUP('Indicator Data'!$H$3,'Population Data'!$C$3:$M$194,ROW()-4,FALSE)</f>
        <v>0</v>
      </c>
      <c r="S60" s="173">
        <f>'Indicator Data'!I60/HLOOKUP('Indicator Data'!$I$3,'Population Data'!$C$3:$M$194,ROW()-4,FALSE)</f>
        <v>9.8213781186779357E-5</v>
      </c>
      <c r="T60" s="173">
        <f>'Indicator Data'!J60/HLOOKUP('Indicator Date'!$J58,'Population Data'!$C$3:$M$194,ROW()-4,FALSE)</f>
        <v>0</v>
      </c>
      <c r="U60" s="171">
        <f t="shared" si="55"/>
        <v>0</v>
      </c>
      <c r="V60" s="171">
        <f t="shared" si="56"/>
        <v>0</v>
      </c>
      <c r="W60" s="172">
        <f t="shared" si="57"/>
        <v>0</v>
      </c>
      <c r="X60" s="172">
        <f t="shared" si="33"/>
        <v>6.6</v>
      </c>
      <c r="Y60" s="172">
        <f t="shared" si="34"/>
        <v>0</v>
      </c>
      <c r="Z60" s="171">
        <f t="shared" si="58"/>
        <v>0</v>
      </c>
      <c r="AA60" s="171">
        <f t="shared" si="58"/>
        <v>0</v>
      </c>
      <c r="AB60" s="171">
        <f t="shared" si="59"/>
        <v>0</v>
      </c>
      <c r="AC60" s="172">
        <f t="shared" si="35"/>
        <v>2.2999999999999998</v>
      </c>
      <c r="AD60" s="172">
        <f t="shared" si="36"/>
        <v>0</v>
      </c>
      <c r="AE60" s="171">
        <f>ROUND(IF('Indicator Data'!K60=0,0,IF('Indicator Data'!K60&gt;AE$3,10,IF('Indicator Data'!K60&lt;AE$4,0,10-(AE$3-'Indicator Data'!K60)/(AE$3-AE$4)*10))),1)</f>
        <v>0</v>
      </c>
      <c r="AF60" s="174">
        <f t="shared" si="60"/>
        <v>0.1</v>
      </c>
      <c r="AG60" s="174">
        <f t="shared" si="61"/>
        <v>0.1</v>
      </c>
      <c r="AH60" s="172">
        <f t="shared" si="62"/>
        <v>0</v>
      </c>
      <c r="AI60" s="172">
        <f t="shared" si="63"/>
        <v>0</v>
      </c>
      <c r="AJ60" s="174">
        <f t="shared" si="64"/>
        <v>0</v>
      </c>
      <c r="AK60" s="172">
        <f t="shared" si="65"/>
        <v>0</v>
      </c>
      <c r="AL60" s="175">
        <f t="shared" si="66"/>
        <v>0.1</v>
      </c>
      <c r="AM60" s="175">
        <f t="shared" si="67"/>
        <v>5.4</v>
      </c>
      <c r="AN60" s="175">
        <f t="shared" si="68"/>
        <v>0</v>
      </c>
      <c r="AO60" s="175">
        <f t="shared" si="69"/>
        <v>0</v>
      </c>
      <c r="AP60" s="175">
        <f t="shared" si="70"/>
        <v>2.1</v>
      </c>
      <c r="AQ60" s="174">
        <f t="shared" si="71"/>
        <v>0</v>
      </c>
      <c r="AR60" s="174">
        <f>IF('Indicator Data'!L60="No data","x",IF('Indicator Data'!BW60&lt;1000,"x",ROUND((IF('Indicator Data'!L60&gt;AR$3,10,IF('Indicator Data'!L60&lt;AR$4,0,10-(AR$3-'Indicator Data'!L60)/(AR$3-AR$4)*10))),1)))</f>
        <v>0</v>
      </c>
      <c r="AS60" s="175">
        <f t="shared" si="72"/>
        <v>0</v>
      </c>
      <c r="AT60" s="176">
        <f>IF('Indicator Data'!M60="No data","x",ROUND(IF('Indicator Data'!M60=0,0,IF(LOG('Indicator Data'!M60)&gt;AT$3,10,IF(LOG('Indicator Data'!M60)&lt;AT$4,0,10-(AT$3-LOG('Indicator Data'!M60))/(AT$3-AT$4)*10))),1))</f>
        <v>0</v>
      </c>
      <c r="AU60" s="246">
        <f>IF(AT60="x","x",'Indicator Data'!M60/HLOOKUP('Indicator Data'!$M$3,'Population Data'!$C$3:$M$194,ROW()-4,FALSE))</f>
        <v>0</v>
      </c>
      <c r="AV60" s="176">
        <f t="shared" si="73"/>
        <v>0</v>
      </c>
      <c r="AW60" s="172">
        <f t="shared" si="37"/>
        <v>0</v>
      </c>
      <c r="AX60" s="176" t="str">
        <f>IF('Indicator Data'!N60="No data","x",ROUND(IF('Indicator Data'!N60=0,0,IF(LOG('Indicator Data'!N60)&gt;AX$3,10,IF(LOG('Indicator Data'!N60)&lt;AX$4,0,10-(AX$3-LOG('Indicator Data'!N60))/(AX$3-AX$4)*10))),1))</f>
        <v>x</v>
      </c>
      <c r="AY60" s="246" t="str">
        <f>IF(AX60="x","x",'Indicator Data'!N60/HLOOKUP('Indicator Data'!$N$3,'Population Data'!$C$3:$M$194,ROW()-4,FALSE))</f>
        <v>x</v>
      </c>
      <c r="AZ60" s="176" t="str">
        <f t="shared" si="74"/>
        <v>x</v>
      </c>
      <c r="BA60" s="172" t="str">
        <f t="shared" si="38"/>
        <v>x</v>
      </c>
      <c r="BB60" s="176" t="str">
        <f>IF('Indicator Data'!O60="No data","x",ROUND(IF('Indicator Data'!O60=0,0,IF(LOG('Indicator Data'!O60)&gt;BB$3,10,IF(LOG('Indicator Data'!O60)&lt;BB$4,0,10-(BB$3-LOG('Indicator Data'!O60))/(BB$3-BB$4)*10))),1))</f>
        <v>x</v>
      </c>
      <c r="BC60" s="246" t="str">
        <f>IF(BB60="x","x",'Indicator Data'!O60/HLOOKUP('Indicator Data'!$O$3,'Population Data'!$C$3:$M$194,ROW()-4,FALSE))</f>
        <v>x</v>
      </c>
      <c r="BD60" s="176" t="str">
        <f t="shared" si="75"/>
        <v>x</v>
      </c>
      <c r="BE60" s="172" t="str">
        <f t="shared" si="39"/>
        <v>x</v>
      </c>
      <c r="BF60" s="176" t="str">
        <f>IF('Indicator Data'!P60="No data","x",ROUND(IF('Indicator Data'!P60=0,0,IF(LOG('Indicator Data'!P60)&gt;BF$3,10,IF(LOG('Indicator Data'!P60)&lt;BF$4,0,10-(BF$3-LOG('Indicator Data'!P60))/(BF$3-BF$4)*10))),1))</f>
        <v>x</v>
      </c>
      <c r="BG60" s="246" t="str">
        <f>IF(BF60="x","x",'Indicator Data'!P60/HLOOKUP('Indicator Data'!$P$3,'Population Data'!$C$3:$M$194,ROW()-4,FALSE))</f>
        <v>x</v>
      </c>
      <c r="BH60" s="176" t="str">
        <f t="shared" si="40"/>
        <v>x</v>
      </c>
      <c r="BI60" s="172" t="str">
        <f t="shared" si="41"/>
        <v>x</v>
      </c>
      <c r="BJ60" s="174">
        <f t="shared" si="42"/>
        <v>0</v>
      </c>
      <c r="BK60" s="176">
        <f>ROUND(IF('Indicator Data'!Q60=0,0,IF(LOG('Indicator Data'!Q60)&gt;BK$3,10,IF(LOG('Indicator Data'!Q60)&lt;BK$4,0,10-(BK$3-LOG('Indicator Data'!Q60))/(BK$3-BK$4)*10))),1)</f>
        <v>0</v>
      </c>
      <c r="BL60" s="224">
        <f>IF(BK60="x","x",'Indicator Data'!Q60/HLOOKUP('Indicator Data'!$Q$3,'Population Data'!$C$3:$M$194,ROW()-4,FALSE))</f>
        <v>0</v>
      </c>
      <c r="BM60" s="176">
        <f t="shared" si="76"/>
        <v>0</v>
      </c>
      <c r="BN60" s="172">
        <f t="shared" si="77"/>
        <v>0</v>
      </c>
      <c r="BO60" s="176">
        <f>ROUND(IF('Indicator Data'!S60=0,0,IF(LOG('Indicator Data'!S60)&gt;BO$3,10,IF(LOG('Indicator Data'!S60)&lt;BO$4,0,10-(BO$3-LOG('Indicator Data'!S60))/(BO$3-BO$4)*10))),1)</f>
        <v>0</v>
      </c>
      <c r="BP60" s="246">
        <f>IF(BO60="x","x",'Indicator Data'!S60/HLOOKUP('Indicator Data'!$S$3,'Population Data'!$C$3:$M$194,ROW()-4,FALSE))</f>
        <v>0</v>
      </c>
      <c r="BQ60" s="176">
        <f t="shared" si="78"/>
        <v>0</v>
      </c>
      <c r="BR60" s="172">
        <f t="shared" si="43"/>
        <v>0</v>
      </c>
      <c r="BS60" s="176">
        <f>ROUND(IF('Indicator Data'!T60=0,0,IF(LOG('Indicator Data'!T60)&gt;BS$3,10,IF(LOG('Indicator Data'!T60)&lt;BS$4,0,10-(BS$3-LOG('Indicator Data'!T60))/(BS$3-BS$4)*10))),1)</f>
        <v>0</v>
      </c>
      <c r="BT60" s="173">
        <f>IF('Indicator Data'!T60/HLOOKUP('Indicator Data'!$T$3,'Population Data'!$C$3:$M$194,ROW()-4,FALSE)&gt;1,1,'Indicator Data'!T60/HLOOKUP('Indicator Data'!$T$3,'Population Data'!$C$3:$M$194,ROW()-4,FALSE))</f>
        <v>0</v>
      </c>
      <c r="BU60" s="176">
        <f t="shared" si="79"/>
        <v>0</v>
      </c>
      <c r="BV60" s="172">
        <f t="shared" si="44"/>
        <v>0</v>
      </c>
      <c r="BW60" s="176">
        <f>ROUND(IF('Indicator Data'!U60=0,0,IF(LOG('Indicator Data'!U60)&gt;BW$3,10,IF(LOG('Indicator Data'!U60)&lt;BW$4,0,10-(BW$3-LOG('Indicator Data'!U60))/(BW$3-BW$4)*10))),1)</f>
        <v>0</v>
      </c>
      <c r="BX60" s="246">
        <f>IF(BW60="x","x",'Indicator Data'!U60/HLOOKUP('Indicator Data'!$U$3,'Population Data'!$C$3:$M$194,ROW()-4,FALSE))</f>
        <v>0</v>
      </c>
      <c r="BY60" s="176">
        <f t="shared" si="80"/>
        <v>0</v>
      </c>
      <c r="BZ60" s="172">
        <f t="shared" si="45"/>
        <v>0</v>
      </c>
      <c r="CA60" s="174">
        <f t="shared" si="28"/>
        <v>0</v>
      </c>
      <c r="CB60" s="176">
        <f>IF('Indicator Data'!BN60="No data","x",ROUND(IF('Indicator Data'!BN60&gt;CB$3,0,IF('Indicator Data'!BN60&lt;CB$4,10,(CB$3-'Indicator Data'!BN60)/(CB$3-CB$4)*10)),1))</f>
        <v>0.1</v>
      </c>
      <c r="CC60" s="176">
        <f>IF('Indicator Data'!BO60="No data","x",ROUND(IF('Indicator Data'!BO60&gt;CC$3,0,IF('Indicator Data'!BO60&lt;CC$4,10,(CC$3-'Indicator Data'!BO60)/(CC$3-CC$4)*10)),1))</f>
        <v>0</v>
      </c>
      <c r="CD60" s="176" t="str">
        <f>IF('Indicator Data'!AA60="No data","x",ROUND(IF('Indicator Data'!AA60&gt;CD$3,0,IF('Indicator Data'!AA60&lt;CD$4,10,(CD$3-'Indicator Data'!AA60)/(CD$3-CD$4)*10)),1))</f>
        <v>x</v>
      </c>
      <c r="CE60" s="172">
        <f t="shared" si="81"/>
        <v>0.1</v>
      </c>
      <c r="CF60" s="176">
        <f>IF('Indicator Data'!V60="No data","x",ROUND(IF(LOG('Indicator Data'!V60)&gt;CF$3,10,IF(LOG('Indicator Data'!V60)&lt;CF$4,0,10-(CF$3-LOG('Indicator Data'!V60))/(CF$3-CF$4)*10)),1))</f>
        <v>5</v>
      </c>
      <c r="CG60" s="176">
        <f>IF('Indicator Data'!W60="No data","x",ROUND(IF('Indicator Data'!W60&gt;CG$3,10,IF('Indicator Data'!W60&lt;CG$4,0,10-(CG$3-'Indicator Data'!W60)/(CG$3-CG$4)*10)),1))</f>
        <v>3.1</v>
      </c>
      <c r="CH60" s="176">
        <f>IF('Indicator Data'!X60="No data","x",ROUND(IF('Indicator Data'!X60&gt;CH$3,10,IF('Indicator Data'!X60&lt;CH$4,0,10-(CH$3-'Indicator Data'!X60)/(CH$3-CH$4)*10)),1))</f>
        <v>7</v>
      </c>
      <c r="CI60" s="176">
        <f>IF('Indicator Data'!Y60="No data","x",ROUND(IF('Indicator Data'!Y60&gt;CI$3,10,IF('Indicator Data'!Y60&lt;CI$4,0,10-(CI$3-'Indicator Data'!Y60)/(CI$3-CI$4)*10)),1))</f>
        <v>0.7</v>
      </c>
      <c r="CJ60" s="172">
        <f t="shared" si="46"/>
        <v>4</v>
      </c>
      <c r="CK60" s="174">
        <f t="shared" si="47"/>
        <v>2.7</v>
      </c>
      <c r="CL60" s="176">
        <f>IF('Indicator Data'!AD60="No data","x",ROUND(IF('Indicator Data'!AD60&gt;CL$3,10,IF('Indicator Data'!AD60&lt;CL$4,0,10-(CL$3-'Indicator Data'!AD60)/(CL$3-CL$4)*10)),1))</f>
        <v>0</v>
      </c>
      <c r="CM60" s="176">
        <f>IF('Indicator Data'!AE60="No data","x",ROUND(IF('Indicator Data'!AE60&gt;CM$3,10,IF('Indicator Data'!AE60&lt;CM$4,0,10-(CM$3-'Indicator Data'!AE60)/(CM$3-CM$4)*10)),1))</f>
        <v>0</v>
      </c>
      <c r="CN60" s="172">
        <f t="shared" si="48"/>
        <v>2.6</v>
      </c>
      <c r="CO60" s="176">
        <f>IF('Indicator Data'!Z60="No data","x",ROUND(IF('Indicator Data'!Z60&gt;CO$3,10,IF('Indicator Data'!Z60&lt;CO$4,0,10-(CO$3-'Indicator Data'!Z60)/(CO$3-CO$4)*10)),1))</f>
        <v>0</v>
      </c>
      <c r="CP60" s="172">
        <f t="shared" si="49"/>
        <v>0</v>
      </c>
      <c r="CQ60" s="246">
        <f>IF('Indicator Data'!AB60="No data","x",'Indicator Data'!AB60/HLOOKUP('Indicator Date'!$AB58,'Population Data'!$C$3:$M$194,ROW()-4,FALSE))</f>
        <v>2.2380653469867878E-4</v>
      </c>
      <c r="CR60" s="176">
        <f t="shared" si="82"/>
        <v>7.8</v>
      </c>
      <c r="CS60" s="176">
        <f>IF('Indicator Data'!AC60="No data","x",ROUND(IF('Indicator Data'!AC60&gt;CS$3,0,IF('Indicator Data'!AC60&lt;CS$4,10,(CS$3-'Indicator Data'!AC60)/(CS$3-CS$4)*10)),1))</f>
        <v>2</v>
      </c>
      <c r="CT60" s="172">
        <f t="shared" si="50"/>
        <v>4.9000000000000004</v>
      </c>
      <c r="CU60" s="174">
        <f t="shared" si="51"/>
        <v>2.5</v>
      </c>
      <c r="CV60" s="175">
        <f t="shared" si="83"/>
        <v>1.4</v>
      </c>
      <c r="CW60" s="177">
        <f t="shared" si="84"/>
        <v>1.5</v>
      </c>
      <c r="CX60" s="175">
        <f>ROUND(IF('Indicator Data'!AF60=0,0,IF('Indicator Data'!AF60&gt;CX$3,10,IF('Indicator Data'!AF60&lt;CX$4,0,10-(CX$3-'Indicator Data'!AF60)/(CX$3-CX$4)*10))),1)</f>
        <v>0.1</v>
      </c>
      <c r="CY60" s="175">
        <f>(ROUND(IF('Indicator Data'!AG60=0,0,IF(LOG('Indicator Data'!AG60)&gt;CY$3,10,IF(LOG('Indicator Data'!AG60)&lt;CY$4,0,10-(CY$3-LOG('Indicator Data'!AG60))/(CY$3-CY$4)*10))),1))</f>
        <v>0</v>
      </c>
      <c r="CZ60" s="177">
        <f t="shared" si="52"/>
        <v>0.1</v>
      </c>
      <c r="DA60" s="11"/>
      <c r="DB60" s="22"/>
    </row>
    <row r="61" spans="1:106">
      <c r="A61" s="179" t="str">
        <f>'Indicator Data'!A61</f>
        <v>Eswatini</v>
      </c>
      <c r="B61" s="180" t="str">
        <f>'Indicator Data'!B61</f>
        <v>SWZ</v>
      </c>
      <c r="C61" s="178">
        <f>ROUND(IF('Indicator Data'!C61=0,0.1,IF(LOG('Indicator Data'!C61)&gt;C$3,10,IF(LOG('Indicator Data'!C61)&lt;C$4,0,10-(C$3-LOG('Indicator Data'!C61))/(C$3-C$4)*10))),1)</f>
        <v>0.1</v>
      </c>
      <c r="D61" s="171">
        <f>ROUND(IF('Indicator Data'!D61=0,0.1,IF(LOG('Indicator Data'!D61)&gt;D$3,10,IF(LOG('Indicator Data'!D61)&lt;D$4,0,10-(D$3-LOG('Indicator Data'!D61))/(D$3-D$4)*10))),1)</f>
        <v>0.1</v>
      </c>
      <c r="E61" s="172">
        <f t="shared" si="53"/>
        <v>0.1</v>
      </c>
      <c r="F61" s="172">
        <f>(ROUND(IF('Indicator Data'!E61=0,0,IF(LOG('Indicator Data'!E61)&gt;F$3,10,IF(LOG('Indicator Data'!E61)&lt;F$4,0,10-(F$3-LOG('Indicator Data'!E61))/(F$3-F$4)*10))),1))</f>
        <v>1.3</v>
      </c>
      <c r="G61" s="172">
        <f>ROUND(IF('Indicator Data'!F61=0,0,IF(LOG('Indicator Data'!F61)&gt;G$3,10,IF(LOG('Indicator Data'!F61)&lt;G$4,0,10-(G$3-LOG('Indicator Data'!F61))/(G$3-G$4)*10))),1)</f>
        <v>0</v>
      </c>
      <c r="H61" s="171">
        <f>ROUND(IF('Indicator Data'!G61=0,0,IF(LOG('Indicator Data'!G61)&gt;H$3,10,IF(LOG('Indicator Data'!G61)&lt;H$4,0,10-(H$3-LOG('Indicator Data'!G61))/(H$3-H$4)*10))),1)</f>
        <v>0.5</v>
      </c>
      <c r="I61" s="171">
        <f>ROUND(IF('Indicator Data'!H61=0,0,IF(LOG('Indicator Data'!H61)&gt;I$3,10,IF(LOG('Indicator Data'!H61)&lt;I$4,0,10-(I$3-LOG('Indicator Data'!H61))/(I$3-I$4)*10))),1)</f>
        <v>0</v>
      </c>
      <c r="J61" s="171">
        <f t="shared" si="54"/>
        <v>0.3</v>
      </c>
      <c r="K61" s="171">
        <f>ROUND(IF('Indicator Data'!I61=0,0,IF(LOG('Indicator Data'!I61)&gt;K$3,10,IF(LOG('Indicator Data'!I61)&lt;K$4,0,10-(K$3-LOG('Indicator Data'!I61))/(K$3-K$4)*10))),1)</f>
        <v>0</v>
      </c>
      <c r="L61" s="172">
        <f>ROUND(IF('Indicator Data'!J61=0,0,IF(LOG('Indicator Data'!J61)&gt;L$3,10,IF(LOG('Indicator Data'!J61)&lt;L$4,0,10-(L$3-LOG('Indicator Data'!J61))/(L$3-L$4)*10))),1)</f>
        <v>9.6</v>
      </c>
      <c r="M61" s="173">
        <f>'Indicator Data'!C61/HLOOKUP('Indicator Data'!$C$3,'Population Data'!$C$3:$M$194,ROW()-4,FALSE)</f>
        <v>0</v>
      </c>
      <c r="N61" s="173">
        <f>'Indicator Data'!D61/HLOOKUP('Indicator Data'!$D$3,'Population Data'!$C$3:$M$194,ROW()-4,FALSE)</f>
        <v>0</v>
      </c>
      <c r="O61" s="245">
        <f>'Indicator Data'!E61/HLOOKUP('Indicator Data'!$E$3,'Population Data'!$C$3:$M$194,ROW()-4,FALSE)</f>
        <v>4.4986727116597282E-4</v>
      </c>
      <c r="P61" s="173">
        <f>'Indicator Data'!F61/HLOOKUP('Indicator Data'!$F$3,'Population Data'!$C$3:$M$194,ROW()-4,FALSE)</f>
        <v>0</v>
      </c>
      <c r="Q61" s="173">
        <f>'Indicator Data'!G61/HLOOKUP('Indicator Data'!$G$3,'Population Data'!$C$3:$M$194,ROW()-4,FALSE)</f>
        <v>7.2696569437403463E-5</v>
      </c>
      <c r="R61" s="173">
        <f>'Indicator Data'!H61/HLOOKUP('Indicator Data'!$H$3,'Population Data'!$C$3:$M$194,ROW()-4,FALSE)</f>
        <v>0</v>
      </c>
      <c r="S61" s="173">
        <f>'Indicator Data'!I61/HLOOKUP('Indicator Data'!$I$3,'Population Data'!$C$3:$M$194,ROW()-4,FALSE)</f>
        <v>0</v>
      </c>
      <c r="T61" s="173">
        <f>'Indicator Data'!J61/HLOOKUP('Indicator Date'!$J59,'Population Data'!$C$3:$M$194,ROW()-4,FALSE)</f>
        <v>5.5035198842133259E-2</v>
      </c>
      <c r="U61" s="171">
        <f t="shared" si="55"/>
        <v>0</v>
      </c>
      <c r="V61" s="171">
        <f t="shared" si="56"/>
        <v>0</v>
      </c>
      <c r="W61" s="172">
        <f t="shared" si="57"/>
        <v>0</v>
      </c>
      <c r="X61" s="172">
        <f t="shared" si="33"/>
        <v>2.2999999999999998</v>
      </c>
      <c r="Y61" s="172">
        <f t="shared" si="34"/>
        <v>0</v>
      </c>
      <c r="Z61" s="171">
        <f t="shared" si="58"/>
        <v>0</v>
      </c>
      <c r="AA61" s="171">
        <f t="shared" si="58"/>
        <v>0</v>
      </c>
      <c r="AB61" s="171">
        <f t="shared" si="59"/>
        <v>0</v>
      </c>
      <c r="AC61" s="172">
        <f t="shared" si="35"/>
        <v>0</v>
      </c>
      <c r="AD61" s="172">
        <f t="shared" si="36"/>
        <v>10</v>
      </c>
      <c r="AE61" s="171">
        <f>ROUND(IF('Indicator Data'!K61=0,0,IF('Indicator Data'!K61&gt;AE$3,10,IF('Indicator Data'!K61&lt;AE$4,0,10-(AE$3-'Indicator Data'!K61)/(AE$3-AE$4)*10))),1)</f>
        <v>4.8</v>
      </c>
      <c r="AF61" s="174">
        <f t="shared" si="60"/>
        <v>0.1</v>
      </c>
      <c r="AG61" s="174">
        <f t="shared" si="61"/>
        <v>0.1</v>
      </c>
      <c r="AH61" s="172">
        <f t="shared" si="62"/>
        <v>0.3</v>
      </c>
      <c r="AI61" s="172">
        <f t="shared" si="63"/>
        <v>0</v>
      </c>
      <c r="AJ61" s="174">
        <f t="shared" si="64"/>
        <v>0.2</v>
      </c>
      <c r="AK61" s="172">
        <f t="shared" si="65"/>
        <v>9.8000000000000007</v>
      </c>
      <c r="AL61" s="175">
        <f t="shared" si="66"/>
        <v>0.1</v>
      </c>
      <c r="AM61" s="175">
        <f t="shared" si="67"/>
        <v>1.8</v>
      </c>
      <c r="AN61" s="175">
        <f t="shared" si="68"/>
        <v>0</v>
      </c>
      <c r="AO61" s="175">
        <f t="shared" si="69"/>
        <v>0.2</v>
      </c>
      <c r="AP61" s="175">
        <f t="shared" si="70"/>
        <v>0</v>
      </c>
      <c r="AQ61" s="174">
        <f t="shared" si="71"/>
        <v>7.3</v>
      </c>
      <c r="AR61" s="174">
        <f>IF('Indicator Data'!L61="No data","x",IF('Indicator Data'!BW61&lt;1000,"x",ROUND((IF('Indicator Data'!L61&gt;AR$3,10,IF('Indicator Data'!L61&lt;AR$4,0,10-(AR$3-'Indicator Data'!L61)/(AR$3-AR$4)*10))),1)))</f>
        <v>2.5</v>
      </c>
      <c r="AS61" s="175">
        <f t="shared" si="72"/>
        <v>4.9000000000000004</v>
      </c>
      <c r="AT61" s="176">
        <f>IF('Indicator Data'!M61="No data","x",ROUND(IF('Indicator Data'!M61=0,0,IF(LOG('Indicator Data'!M61)&gt;AT$3,10,IF(LOG('Indicator Data'!M61)&lt;AT$4,0,10-(AT$3-LOG('Indicator Data'!M61))/(AT$3-AT$4)*10))),1))</f>
        <v>4.2</v>
      </c>
      <c r="AU61" s="246">
        <f>IF(AT61="x","x",'Indicator Data'!M61/HLOOKUP('Indicator Data'!$M$3,'Population Data'!$C$3:$M$194,ROW()-4,FALSE))</f>
        <v>6.9327095437064007E-3</v>
      </c>
      <c r="AV61" s="176">
        <f t="shared" si="73"/>
        <v>0.1</v>
      </c>
      <c r="AW61" s="172">
        <f t="shared" si="37"/>
        <v>2.4</v>
      </c>
      <c r="AX61" s="176">
        <f>IF('Indicator Data'!N61="No data","x",ROUND(IF('Indicator Data'!N61=0,0,IF(LOG('Indicator Data'!N61)&gt;AX$3,10,IF(LOG('Indicator Data'!N61)&lt;AX$4,0,10-(AX$3-LOG('Indicator Data'!N61))/(AX$3-AX$4)*10))),1))</f>
        <v>0</v>
      </c>
      <c r="AY61" s="246">
        <f>IF(AX61="x","x",'Indicator Data'!N61/HLOOKUP('Indicator Data'!$N$3,'Population Data'!$C$3:$M$194,ROW()-4,FALSE))</f>
        <v>0</v>
      </c>
      <c r="AZ61" s="176">
        <f t="shared" si="74"/>
        <v>0</v>
      </c>
      <c r="BA61" s="172">
        <f t="shared" si="38"/>
        <v>0</v>
      </c>
      <c r="BB61" s="176">
        <f>IF('Indicator Data'!O61="No data","x",ROUND(IF('Indicator Data'!O61=0,0,IF(LOG('Indicator Data'!O61)&gt;BB$3,10,IF(LOG('Indicator Data'!O61)&lt;BB$4,0,10-(BB$3-LOG('Indicator Data'!O61))/(BB$3-BB$4)*10))),1))</f>
        <v>0</v>
      </c>
      <c r="BC61" s="246">
        <f>IF(BB61="x","x",'Indicator Data'!O61/HLOOKUP('Indicator Data'!$O$3,'Population Data'!$C$3:$M$194,ROW()-4,FALSE))</f>
        <v>0</v>
      </c>
      <c r="BD61" s="176">
        <f t="shared" si="75"/>
        <v>0</v>
      </c>
      <c r="BE61" s="172">
        <f t="shared" si="39"/>
        <v>0</v>
      </c>
      <c r="BF61" s="176">
        <f>IF('Indicator Data'!P61="No data","x",ROUND(IF('Indicator Data'!P61=0,0,IF(LOG('Indicator Data'!P61)&gt;BF$3,10,IF(LOG('Indicator Data'!P61)&lt;BF$4,0,10-(BF$3-LOG('Indicator Data'!P61))/(BF$3-BF$4)*10))),1))</f>
        <v>3.2</v>
      </c>
      <c r="BG61" s="246">
        <f>IF(BF61="x","x",'Indicator Data'!P61/HLOOKUP('Indicator Data'!$P$3,'Population Data'!$C$3:$M$194,ROW()-4,FALSE))</f>
        <v>6.7710009782605913E-4</v>
      </c>
      <c r="BH61" s="176">
        <f t="shared" si="40"/>
        <v>3.7</v>
      </c>
      <c r="BI61" s="172">
        <f t="shared" si="41"/>
        <v>3.5</v>
      </c>
      <c r="BJ61" s="174">
        <f t="shared" si="42"/>
        <v>1.6</v>
      </c>
      <c r="BK61" s="176">
        <f>ROUND(IF('Indicator Data'!Q61=0,0,IF(LOG('Indicator Data'!Q61)&gt;BK$3,10,IF(LOG('Indicator Data'!Q61)&lt;BK$4,0,10-(BK$3-LOG('Indicator Data'!Q61))/(BK$3-BK$4)*10))),1)</f>
        <v>6.5</v>
      </c>
      <c r="BL61" s="224">
        <f>IF(BK61="x","x",'Indicator Data'!Q61/HLOOKUP('Indicator Data'!$Q$3,'Population Data'!$C$3:$M$194,ROW()-4,FALSE))</f>
        <v>0.28000000000000003</v>
      </c>
      <c r="BM61" s="176">
        <f t="shared" si="76"/>
        <v>2.8</v>
      </c>
      <c r="BN61" s="172">
        <f t="shared" si="77"/>
        <v>4.9000000000000004</v>
      </c>
      <c r="BO61" s="176">
        <f>ROUND(IF('Indicator Data'!S61=0,0,IF(LOG('Indicator Data'!S61)&gt;BO$3,10,IF(LOG('Indicator Data'!S61)&lt;BO$4,0,10-(BO$3-LOG('Indicator Data'!S61))/(BO$3-BO$4)*10))),1)</f>
        <v>3.8</v>
      </c>
      <c r="BP61" s="246">
        <f>IF(BO61="x","x",'Indicator Data'!S61/HLOOKUP('Indicator Data'!$S$3,'Population Data'!$C$3:$M$194,ROW()-4,FALSE))</f>
        <v>3.6197883370752615E-3</v>
      </c>
      <c r="BQ61" s="176">
        <f t="shared" si="78"/>
        <v>0</v>
      </c>
      <c r="BR61" s="172">
        <f t="shared" si="43"/>
        <v>2.1</v>
      </c>
      <c r="BS61" s="176">
        <f>ROUND(IF('Indicator Data'!T61=0,0,IF(LOG('Indicator Data'!T61)&gt;BS$3,10,IF(LOG('Indicator Data'!T61)&lt;BS$4,0,10-(BS$3-LOG('Indicator Data'!T61))/(BS$3-BS$4)*10))),1)</f>
        <v>7</v>
      </c>
      <c r="BT61" s="173">
        <f>IF('Indicator Data'!T61/HLOOKUP('Indicator Data'!$T$3,'Population Data'!$C$3:$M$194,ROW()-4,FALSE)&gt;1,1,'Indicator Data'!T61/HLOOKUP('Indicator Data'!$T$3,'Population Data'!$C$3:$M$194,ROW()-4,FALSE))</f>
        <v>0.63605660454554758</v>
      </c>
      <c r="BU61" s="176">
        <f t="shared" si="79"/>
        <v>6.4</v>
      </c>
      <c r="BV61" s="172">
        <f t="shared" si="44"/>
        <v>6.7</v>
      </c>
      <c r="BW61" s="176">
        <f>ROUND(IF('Indicator Data'!U61=0,0,IF(LOG('Indicator Data'!U61)&gt;BW$3,10,IF(LOG('Indicator Data'!U61)&lt;BW$4,0,10-(BW$3-LOG('Indicator Data'!U61))/(BW$3-BW$4)*10))),1)</f>
        <v>5.6</v>
      </c>
      <c r="BX61" s="246">
        <f>IF(BW61="x","x",'Indicator Data'!U61/HLOOKUP('Indicator Data'!$U$3,'Population Data'!$C$3:$M$194,ROW()-4,FALSE))</f>
        <v>7.321166100689401E-2</v>
      </c>
      <c r="BY61" s="176">
        <f t="shared" si="80"/>
        <v>0.7</v>
      </c>
      <c r="BZ61" s="172">
        <f t="shared" si="45"/>
        <v>3.5</v>
      </c>
      <c r="CA61" s="174">
        <f t="shared" si="28"/>
        <v>4.5</v>
      </c>
      <c r="CB61" s="176">
        <f>IF('Indicator Data'!BN61="No data","x",ROUND(IF('Indicator Data'!BN61&gt;CB$3,0,IF('Indicator Data'!BN61&lt;CB$4,10,(CB$3-'Indicator Data'!BN61)/(CB$3-CB$4)*10)),1))</f>
        <v>4</v>
      </c>
      <c r="CC61" s="176">
        <f>IF('Indicator Data'!BO61="No data","x",ROUND(IF('Indicator Data'!BO61&gt;CC$3,0,IF('Indicator Data'!BO61&lt;CC$4,10,(CC$3-'Indicator Data'!BO61)/(CC$3-CC$4)*10)),1))</f>
        <v>4.4000000000000004</v>
      </c>
      <c r="CD61" s="176">
        <f>IF('Indicator Data'!AA61="No data","x",ROUND(IF('Indicator Data'!AA61&gt;CD$3,0,IF('Indicator Data'!AA61&lt;CD$4,10,(CD$3-'Indicator Data'!AA61)/(CD$3-CD$4)*10)),1))</f>
        <v>7.6</v>
      </c>
      <c r="CE61" s="172">
        <f t="shared" si="81"/>
        <v>5.3</v>
      </c>
      <c r="CF61" s="176">
        <f>IF('Indicator Data'!V61="No data","x",ROUND(IF(LOG('Indicator Data'!V61)&gt;CF$3,10,IF(LOG('Indicator Data'!V61)&lt;CF$4,0,10-(CF$3-LOG('Indicator Data'!V61))/(CF$3-CF$4)*10)),1))</f>
        <v>6.1</v>
      </c>
      <c r="CG61" s="176">
        <f>IF('Indicator Data'!W61="No data","x",ROUND(IF('Indicator Data'!W61&gt;CG$3,10,IF('Indicator Data'!W61&lt;CG$4,0,10-(CG$3-'Indicator Data'!W61)/(CG$3-CG$4)*10)),1))</f>
        <v>3.3</v>
      </c>
      <c r="CH61" s="176">
        <f>IF('Indicator Data'!X61="No data","x",ROUND(IF('Indicator Data'!X61&gt;CH$3,10,IF('Indicator Data'!X61&lt;CH$4,0,10-(CH$3-'Indicator Data'!X61)/(CH$3-CH$4)*10)),1))</f>
        <v>2.5</v>
      </c>
      <c r="CI61" s="176">
        <f>IF('Indicator Data'!Y61="No data","x",ROUND(IF('Indicator Data'!Y61&gt;CI$3,10,IF('Indicator Data'!Y61&lt;CI$4,0,10-(CI$3-'Indicator Data'!Y61)/(CI$3-CI$4)*10)),1))</f>
        <v>5.0999999999999996</v>
      </c>
      <c r="CJ61" s="172">
        <f t="shared" si="46"/>
        <v>4.3</v>
      </c>
      <c r="CK61" s="174">
        <f t="shared" si="47"/>
        <v>4.5999999999999996</v>
      </c>
      <c r="CL61" s="176">
        <f>IF('Indicator Data'!AD61="No data","x",ROUND(IF('Indicator Data'!AD61&gt;CL$3,10,IF('Indicator Data'!AD61&lt;CL$4,0,10-(CL$3-'Indicator Data'!AD61)/(CL$3-CL$4)*10)),1))</f>
        <v>1.9</v>
      </c>
      <c r="CM61" s="176">
        <f>IF('Indicator Data'!AE61="No data","x",ROUND(IF('Indicator Data'!AE61&gt;CM$3,10,IF('Indicator Data'!AE61&lt;CM$4,0,10-(CM$3-'Indicator Data'!AE61)/(CM$3-CM$4)*10)),1))</f>
        <v>4.3</v>
      </c>
      <c r="CN61" s="172">
        <f t="shared" si="48"/>
        <v>3.9</v>
      </c>
      <c r="CO61" s="176">
        <f>IF('Indicator Data'!Z61="No data","x",ROUND(IF('Indicator Data'!Z61&gt;CO$3,10,IF('Indicator Data'!Z61&lt;CO$4,0,10-(CO$3-'Indicator Data'!Z61)/(CO$3-CO$4)*10)),1))</f>
        <v>0.1</v>
      </c>
      <c r="CP61" s="172">
        <f t="shared" si="49"/>
        <v>4</v>
      </c>
      <c r="CQ61" s="246">
        <f>IF('Indicator Data'!AB61="No data","x",'Indicator Data'!AB61/HLOOKUP('Indicator Date'!$AB59,'Population Data'!$C$3:$M$194,ROW()-4,FALSE))</f>
        <v>6.463132568328237E-4</v>
      </c>
      <c r="CR61" s="176">
        <f t="shared" si="82"/>
        <v>3.5</v>
      </c>
      <c r="CS61" s="176">
        <f>IF('Indicator Data'!AC61="No data","x",ROUND(IF('Indicator Data'!AC61&gt;CS$3,0,IF('Indicator Data'!AC61&lt;CS$4,10,(CS$3-'Indicator Data'!AC61)/(CS$3-CS$4)*10)),1))</f>
        <v>6</v>
      </c>
      <c r="CT61" s="172">
        <f t="shared" si="50"/>
        <v>4.8</v>
      </c>
      <c r="CU61" s="174">
        <f t="shared" si="51"/>
        <v>4.2</v>
      </c>
      <c r="CV61" s="175">
        <f t="shared" si="83"/>
        <v>3.8</v>
      </c>
      <c r="CW61" s="177">
        <f t="shared" si="84"/>
        <v>1.8</v>
      </c>
      <c r="CX61" s="175">
        <f>ROUND(IF('Indicator Data'!AF61=0,0,IF('Indicator Data'!AF61&gt;CX$3,10,IF('Indicator Data'!AF61&lt;CX$4,0,10-(CX$3-'Indicator Data'!AF61)/(CX$3-CX$4)*10))),1)</f>
        <v>1.2</v>
      </c>
      <c r="CY61" s="175">
        <f>(ROUND(IF('Indicator Data'!AG61=0,0,IF(LOG('Indicator Data'!AG61)&gt;CY$3,10,IF(LOG('Indicator Data'!AG61)&lt;CY$4,0,10-(CY$3-LOG('Indicator Data'!AG61))/(CY$3-CY$4)*10))),1))</f>
        <v>1.4</v>
      </c>
      <c r="CZ61" s="177">
        <f t="shared" si="52"/>
        <v>1.3</v>
      </c>
      <c r="DA61" s="11"/>
      <c r="DB61" s="22"/>
    </row>
    <row r="62" spans="1:106">
      <c r="A62" s="179" t="str">
        <f>'Indicator Data'!A62</f>
        <v>Ethiopia</v>
      </c>
      <c r="B62" s="180" t="str">
        <f>'Indicator Data'!B62</f>
        <v>ETH</v>
      </c>
      <c r="C62" s="178">
        <f>ROUND(IF('Indicator Data'!C62=0,0.1,IF(LOG('Indicator Data'!C62)&gt;C$3,10,IF(LOG('Indicator Data'!C62)&lt;C$4,0,10-(C$3-LOG('Indicator Data'!C62))/(C$3-C$4)*10))),1)</f>
        <v>9.1999999999999993</v>
      </c>
      <c r="D62" s="171">
        <f>ROUND(IF('Indicator Data'!D62=0,0.1,IF(LOG('Indicator Data'!D62)&gt;D$3,10,IF(LOG('Indicator Data'!D62)&lt;D$4,0,10-(D$3-LOG('Indicator Data'!D62))/(D$3-D$4)*10))),1)</f>
        <v>0.1</v>
      </c>
      <c r="E62" s="172">
        <f t="shared" si="53"/>
        <v>6.5</v>
      </c>
      <c r="F62" s="172">
        <f>(ROUND(IF('Indicator Data'!E62=0,0,IF(LOG('Indicator Data'!E62)&gt;F$3,10,IF(LOG('Indicator Data'!E62)&lt;F$4,0,10-(F$3-LOG('Indicator Data'!E62))/(F$3-F$4)*10))),1))</f>
        <v>6.5</v>
      </c>
      <c r="G62" s="172">
        <f>ROUND(IF('Indicator Data'!F62=0,0,IF(LOG('Indicator Data'!F62)&gt;G$3,10,IF(LOG('Indicator Data'!F62)&lt;G$4,0,10-(G$3-LOG('Indicator Data'!F62))/(G$3-G$4)*10))),1)</f>
        <v>0</v>
      </c>
      <c r="H62" s="171">
        <f>ROUND(IF('Indicator Data'!G62=0,0,IF(LOG('Indicator Data'!G62)&gt;H$3,10,IF(LOG('Indicator Data'!G62)&lt;H$4,0,10-(H$3-LOG('Indicator Data'!G62))/(H$3-H$4)*10))),1)</f>
        <v>0</v>
      </c>
      <c r="I62" s="171">
        <f>ROUND(IF('Indicator Data'!H62=0,0,IF(LOG('Indicator Data'!H62)&gt;I$3,10,IF(LOG('Indicator Data'!H62)&lt;I$4,0,10-(I$3-LOG('Indicator Data'!H62))/(I$3-I$4)*10))),1)</f>
        <v>0</v>
      </c>
      <c r="J62" s="171">
        <f t="shared" si="54"/>
        <v>0</v>
      </c>
      <c r="K62" s="171">
        <f>ROUND(IF('Indicator Data'!I62=0,0,IF(LOG('Indicator Data'!I62)&gt;K$3,10,IF(LOG('Indicator Data'!I62)&lt;K$4,0,10-(K$3-LOG('Indicator Data'!I62))/(K$3-K$4)*10))),1)</f>
        <v>0</v>
      </c>
      <c r="L62" s="172">
        <f>ROUND(IF('Indicator Data'!J62=0,0,IF(LOG('Indicator Data'!J62)&gt;L$3,10,IF(LOG('Indicator Data'!J62)&lt;L$4,0,10-(L$3-LOG('Indicator Data'!J62))/(L$3-L$4)*10))),1)</f>
        <v>10</v>
      </c>
      <c r="M62" s="173">
        <f>'Indicator Data'!C62/HLOOKUP('Indicator Data'!$C$3,'Population Data'!$C$3:$M$194,ROW()-4,FALSE)</f>
        <v>6.5533219211259624E-4</v>
      </c>
      <c r="N62" s="173">
        <f>'Indicator Data'!D62/HLOOKUP('Indicator Data'!$D$3,'Population Data'!$C$3:$M$194,ROW()-4,FALSE)</f>
        <v>0</v>
      </c>
      <c r="O62" s="245">
        <f>'Indicator Data'!E62/HLOOKUP('Indicator Data'!$E$3,'Population Data'!$C$3:$M$194,ROW()-4,FALSE)</f>
        <v>7.7989654708934418E-4</v>
      </c>
      <c r="P62" s="173">
        <f>'Indicator Data'!F62/HLOOKUP('Indicator Data'!$F$3,'Population Data'!$C$3:$M$194,ROW()-4,FALSE)</f>
        <v>0</v>
      </c>
      <c r="Q62" s="173">
        <f>'Indicator Data'!G62/HLOOKUP('Indicator Data'!$G$3,'Population Data'!$C$3:$M$194,ROW()-4,FALSE)</f>
        <v>0</v>
      </c>
      <c r="R62" s="173">
        <f>'Indicator Data'!H62/HLOOKUP('Indicator Data'!$H$3,'Population Data'!$C$3:$M$194,ROW()-4,FALSE)</f>
        <v>0</v>
      </c>
      <c r="S62" s="173">
        <f>'Indicator Data'!I62/HLOOKUP('Indicator Data'!$I$3,'Population Data'!$C$3:$M$194,ROW()-4,FALSE)</f>
        <v>0</v>
      </c>
      <c r="T62" s="173">
        <f>'Indicator Data'!J62/HLOOKUP('Indicator Date'!$J60,'Population Data'!$C$3:$M$194,ROW()-4,FALSE)</f>
        <v>1.9182430544734681E-2</v>
      </c>
      <c r="U62" s="171">
        <f t="shared" si="55"/>
        <v>3.3</v>
      </c>
      <c r="V62" s="171">
        <f t="shared" si="56"/>
        <v>0</v>
      </c>
      <c r="W62" s="172">
        <f t="shared" si="57"/>
        <v>1.8</v>
      </c>
      <c r="X62" s="172">
        <f t="shared" si="33"/>
        <v>3.2</v>
      </c>
      <c r="Y62" s="172">
        <f t="shared" si="34"/>
        <v>0</v>
      </c>
      <c r="Z62" s="171">
        <f t="shared" si="58"/>
        <v>0</v>
      </c>
      <c r="AA62" s="171">
        <f t="shared" si="58"/>
        <v>0</v>
      </c>
      <c r="AB62" s="171">
        <f t="shared" si="59"/>
        <v>0</v>
      </c>
      <c r="AC62" s="172">
        <f t="shared" si="35"/>
        <v>0</v>
      </c>
      <c r="AD62" s="172">
        <f t="shared" si="36"/>
        <v>6.4</v>
      </c>
      <c r="AE62" s="171">
        <f>ROUND(IF('Indicator Data'!K62=0,0,IF('Indicator Data'!K62&gt;AE$3,10,IF('Indicator Data'!K62&lt;AE$4,0,10-(AE$3-'Indicator Data'!K62)/(AE$3-AE$4)*10))),1)</f>
        <v>10</v>
      </c>
      <c r="AF62" s="174">
        <f t="shared" si="60"/>
        <v>6.3</v>
      </c>
      <c r="AG62" s="174">
        <f t="shared" si="61"/>
        <v>0.1</v>
      </c>
      <c r="AH62" s="172">
        <f t="shared" si="62"/>
        <v>0</v>
      </c>
      <c r="AI62" s="172">
        <f t="shared" si="63"/>
        <v>0</v>
      </c>
      <c r="AJ62" s="174">
        <f t="shared" si="64"/>
        <v>0</v>
      </c>
      <c r="AK62" s="172">
        <f t="shared" si="65"/>
        <v>8.8000000000000007</v>
      </c>
      <c r="AL62" s="175">
        <f t="shared" si="66"/>
        <v>4.5999999999999996</v>
      </c>
      <c r="AM62" s="175">
        <f t="shared" si="67"/>
        <v>5.0999999999999996</v>
      </c>
      <c r="AN62" s="175">
        <f t="shared" si="68"/>
        <v>0</v>
      </c>
      <c r="AO62" s="175">
        <f t="shared" si="69"/>
        <v>0</v>
      </c>
      <c r="AP62" s="175">
        <f t="shared" si="70"/>
        <v>0</v>
      </c>
      <c r="AQ62" s="174">
        <f t="shared" si="71"/>
        <v>9.4</v>
      </c>
      <c r="AR62" s="174">
        <f>IF('Indicator Data'!L62="No data","x",IF('Indicator Data'!BW62&lt;1000,"x",ROUND((IF('Indicator Data'!L62&gt;AR$3,10,IF('Indicator Data'!L62&lt;AR$4,0,10-(AR$3-'Indicator Data'!L62)/(AR$3-AR$4)*10))),1)))</f>
        <v>0.8</v>
      </c>
      <c r="AS62" s="175">
        <f t="shared" si="72"/>
        <v>5.0999999999999996</v>
      </c>
      <c r="AT62" s="176">
        <f>IF('Indicator Data'!M62="No data","x",ROUND(IF('Indicator Data'!M62=0,0,IF(LOG('Indicator Data'!M62)&gt;AT$3,10,IF(LOG('Indicator Data'!M62)&lt;AT$4,0,10-(AT$3-LOG('Indicator Data'!M62))/(AT$3-AT$4)*10))),1))</f>
        <v>9.6999999999999993</v>
      </c>
      <c r="AU62" s="246">
        <f>IF(AT62="x","x",'Indicator Data'!M62/HLOOKUP('Indicator Data'!$M$3,'Population Data'!$C$3:$M$194,ROW()-4,FALSE))</f>
        <v>0.47818262696051633</v>
      </c>
      <c r="AV62" s="176">
        <f t="shared" si="73"/>
        <v>5.3</v>
      </c>
      <c r="AW62" s="172">
        <f t="shared" si="37"/>
        <v>8.1999999999999993</v>
      </c>
      <c r="AX62" s="176">
        <f>IF('Indicator Data'!N62="No data","x",ROUND(IF('Indicator Data'!N62=0,0,IF(LOG('Indicator Data'!N62)&gt;AX$3,10,IF(LOG('Indicator Data'!N62)&lt;AX$4,0,10-(AX$3-LOG('Indicator Data'!N62))/(AX$3-AX$4)*10))),1))</f>
        <v>7.1</v>
      </c>
      <c r="AY62" s="246">
        <f>IF(AX62="x","x",'Indicator Data'!N62/HLOOKUP('Indicator Data'!$N$3,'Population Data'!$C$3:$M$194,ROW()-4,FALSE))</f>
        <v>1.4532052370542061E-3</v>
      </c>
      <c r="AZ62" s="176">
        <f t="shared" si="74"/>
        <v>0.3</v>
      </c>
      <c r="BA62" s="172">
        <f t="shared" si="38"/>
        <v>4.5</v>
      </c>
      <c r="BB62" s="176">
        <f>IF('Indicator Data'!O62="No data","x",ROUND(IF('Indicator Data'!O62=0,0,IF(LOG('Indicator Data'!O62)&gt;BB$3,10,IF(LOG('Indicator Data'!O62)&lt;BB$4,0,10-(BB$3-LOG('Indicator Data'!O62))/(BB$3-BB$4)*10))),1))</f>
        <v>0</v>
      </c>
      <c r="BC62" s="246">
        <f>IF(BB62="x","x",'Indicator Data'!O62/HLOOKUP('Indicator Data'!$O$3,'Population Data'!$C$3:$M$194,ROW()-4,FALSE))</f>
        <v>0</v>
      </c>
      <c r="BD62" s="176">
        <f t="shared" si="75"/>
        <v>0</v>
      </c>
      <c r="BE62" s="172">
        <f t="shared" si="39"/>
        <v>0</v>
      </c>
      <c r="BF62" s="176">
        <f>IF('Indicator Data'!P62="No data","x",ROUND(IF('Indicator Data'!P62=0,0,IF(LOG('Indicator Data'!P62)&gt;BF$3,10,IF(LOG('Indicator Data'!P62)&lt;BF$4,0,10-(BF$3-LOG('Indicator Data'!P62))/(BF$3-BF$4)*10))),1))</f>
        <v>10</v>
      </c>
      <c r="BG62" s="246">
        <f>IF(BF62="x","x",'Indicator Data'!P62/HLOOKUP('Indicator Data'!$P$3,'Population Data'!$C$3:$M$194,ROW()-4,FALSE))</f>
        <v>0.12498418995187617</v>
      </c>
      <c r="BH62" s="176">
        <f t="shared" si="40"/>
        <v>8.1999999999999993</v>
      </c>
      <c r="BI62" s="172">
        <f t="shared" si="41"/>
        <v>9.3000000000000007</v>
      </c>
      <c r="BJ62" s="174">
        <f t="shared" si="42"/>
        <v>6.7</v>
      </c>
      <c r="BK62" s="176">
        <f>ROUND(IF('Indicator Data'!Q62=0,0,IF(LOG('Indicator Data'!Q62)&gt;BK$3,10,IF(LOG('Indicator Data'!Q62)&lt;BK$4,0,10-(BK$3-LOG('Indicator Data'!Q62))/(BK$3-BK$4)*10))),1)</f>
        <v>9.9</v>
      </c>
      <c r="BL62" s="224">
        <f>IF(BK62="x","x",'Indicator Data'!Q62/HLOOKUP('Indicator Data'!$Q$3,'Population Data'!$C$3:$M$194,ROW()-4,FALSE))</f>
        <v>0.67999999290778601</v>
      </c>
      <c r="BM62" s="176">
        <f t="shared" si="76"/>
        <v>6.8</v>
      </c>
      <c r="BN62" s="172">
        <f t="shared" si="77"/>
        <v>8.8000000000000007</v>
      </c>
      <c r="BO62" s="176">
        <f>ROUND(IF('Indicator Data'!S62=0,0,IF(LOG('Indicator Data'!S62)&gt;BO$3,10,IF(LOG('Indicator Data'!S62)&lt;BO$4,0,10-(BO$3-LOG('Indicator Data'!S62))/(BO$3-BO$4)*10))),1)</f>
        <v>8.9</v>
      </c>
      <c r="BP62" s="246">
        <f>IF(BO62="x","x",'Indicator Data'!S62/HLOOKUP('Indicator Data'!$S$3,'Population Data'!$C$3:$M$194,ROW()-4,FALSE))</f>
        <v>0.12927548046877899</v>
      </c>
      <c r="BQ62" s="176">
        <f t="shared" si="78"/>
        <v>1.4</v>
      </c>
      <c r="BR62" s="172">
        <f t="shared" si="43"/>
        <v>6.5</v>
      </c>
      <c r="BS62" s="176">
        <f>ROUND(IF('Indicator Data'!T62=0,0,IF(LOG('Indicator Data'!T62)&gt;BS$3,10,IF(LOG('Indicator Data'!T62)&lt;BS$4,0,10-(BS$3-LOG('Indicator Data'!T62))/(BS$3-BS$4)*10))),1)</f>
        <v>9.4</v>
      </c>
      <c r="BT62" s="173">
        <f>IF('Indicator Data'!T62/HLOOKUP('Indicator Data'!$T$3,'Population Data'!$C$3:$M$194,ROW()-4,FALSE)&gt;1,1,'Indicator Data'!T62/HLOOKUP('Indicator Data'!$T$3,'Population Data'!$C$3:$M$194,ROW()-4,FALSE))</f>
        <v>0.31150773615228072</v>
      </c>
      <c r="BU62" s="176">
        <f t="shared" si="79"/>
        <v>3.1</v>
      </c>
      <c r="BV62" s="172">
        <f t="shared" si="44"/>
        <v>7.4</v>
      </c>
      <c r="BW62" s="176">
        <f>ROUND(IF('Indicator Data'!U62=0,0,IF(LOG('Indicator Data'!U62)&gt;BW$3,10,IF(LOG('Indicator Data'!U62)&lt;BW$4,0,10-(BW$3-LOG('Indicator Data'!U62))/(BW$3-BW$4)*10))),1)</f>
        <v>9.5</v>
      </c>
      <c r="BX62" s="246">
        <f>IF(BW62="x","x",'Indicator Data'!U62/HLOOKUP('Indicator Data'!$U$3,'Population Data'!$C$3:$M$194,ROW()-4,FALSE))</f>
        <v>0.32034367882033415</v>
      </c>
      <c r="BY62" s="176">
        <f t="shared" si="80"/>
        <v>3.2</v>
      </c>
      <c r="BZ62" s="172">
        <f t="shared" si="45"/>
        <v>7.5</v>
      </c>
      <c r="CA62" s="174">
        <f t="shared" si="28"/>
        <v>7.7</v>
      </c>
      <c r="CB62" s="176">
        <f>IF('Indicator Data'!BN62="No data","x",ROUND(IF('Indicator Data'!BN62&gt;CB$3,0,IF('Indicator Data'!BN62&lt;CB$4,10,(CB$3-'Indicator Data'!BN62)/(CB$3-CB$4)*10)),1))</f>
        <v>10</v>
      </c>
      <c r="CC62" s="176">
        <f>IF('Indicator Data'!BO62="No data","x",ROUND(IF('Indicator Data'!BO62&gt;CC$3,0,IF('Indicator Data'!BO62&lt;CC$4,10,(CC$3-'Indicator Data'!BO62)/(CC$3-CC$4)*10)),1))</f>
        <v>8.1</v>
      </c>
      <c r="CD62" s="176">
        <f>IF('Indicator Data'!AA62="No data","x",ROUND(IF('Indicator Data'!AA62&gt;CD$3,0,IF('Indicator Data'!AA62&lt;CD$4,10,(CD$3-'Indicator Data'!AA62)/(CD$3-CD$4)*10)),1))</f>
        <v>9.1999999999999993</v>
      </c>
      <c r="CE62" s="172">
        <f t="shared" si="81"/>
        <v>9.1</v>
      </c>
      <c r="CF62" s="176">
        <f>IF('Indicator Data'!V62="No data","x",ROUND(IF(LOG('Indicator Data'!V62)&gt;CF$3,10,IF(LOG('Indicator Data'!V62)&lt;CF$4,0,10-(CF$3-LOG('Indicator Data'!V62))/(CF$3-CF$4)*10)),1))</f>
        <v>6.8</v>
      </c>
      <c r="CG62" s="176">
        <f>IF('Indicator Data'!W62="No data","x",ROUND(IF('Indicator Data'!W62&gt;CG$3,10,IF('Indicator Data'!W62&lt;CG$4,0,10-(CG$3-'Indicator Data'!W62)/(CG$3-CG$4)*10)),1))</f>
        <v>9.4</v>
      </c>
      <c r="CH62" s="176">
        <f>IF('Indicator Data'!X62="No data","x",ROUND(IF('Indicator Data'!X62&gt;CH$3,10,IF('Indicator Data'!X62&lt;CH$4,0,10-(CH$3-'Indicator Data'!X62)/(CH$3-CH$4)*10)),1))</f>
        <v>2.2999999999999998</v>
      </c>
      <c r="CI62" s="176">
        <f>IF('Indicator Data'!Y62="No data","x",ROUND(IF('Indicator Data'!Y62&gt;CI$3,10,IF('Indicator Data'!Y62&lt;CI$4,0,10-(CI$3-'Indicator Data'!Y62)/(CI$3-CI$4)*10)),1))</f>
        <v>6.8</v>
      </c>
      <c r="CJ62" s="172">
        <f t="shared" si="46"/>
        <v>6.3</v>
      </c>
      <c r="CK62" s="174">
        <f t="shared" si="47"/>
        <v>7.2</v>
      </c>
      <c r="CL62" s="176">
        <f>IF('Indicator Data'!AD62="No data","x",ROUND(IF('Indicator Data'!AD62&gt;CL$3,10,IF('Indicator Data'!AD62&lt;CL$4,0,10-(CL$3-'Indicator Data'!AD62)/(CL$3-CL$4)*10)),1))</f>
        <v>7.1</v>
      </c>
      <c r="CM62" s="176">
        <f>IF('Indicator Data'!AE62="No data","x",ROUND(IF('Indicator Data'!AE62&gt;CM$3,10,IF('Indicator Data'!AE62&lt;CM$4,0,10-(CM$3-'Indicator Data'!AE62)/(CM$3-CM$4)*10)),1))</f>
        <v>6.5</v>
      </c>
      <c r="CN62" s="172">
        <f t="shared" si="48"/>
        <v>6.5</v>
      </c>
      <c r="CO62" s="176">
        <f>IF('Indicator Data'!Z62="No data","x",ROUND(IF('Indicator Data'!Z62&gt;CO$3,10,IF('Indicator Data'!Z62&lt;CO$4,0,10-(CO$3-'Indicator Data'!Z62)/(CO$3-CO$4)*10)),1))</f>
        <v>5.9</v>
      </c>
      <c r="CP62" s="172">
        <f t="shared" si="49"/>
        <v>8.3000000000000007</v>
      </c>
      <c r="CQ62" s="246">
        <f>IF('Indicator Data'!AB62="No data","x",'Indicator Data'!AB62/HLOOKUP('Indicator Date'!$AB60,'Population Data'!$C$3:$M$194,ROW()-4,FALSE))</f>
        <v>1.0689666486287403E-4</v>
      </c>
      <c r="CR62" s="176">
        <f t="shared" si="82"/>
        <v>8.9</v>
      </c>
      <c r="CS62" s="176">
        <f>IF('Indicator Data'!AC62="No data","x",ROUND(IF('Indicator Data'!AC62&gt;CS$3,0,IF('Indicator Data'!AC62&lt;CS$4,10,(CS$3-'Indicator Data'!AC62)/(CS$3-CS$4)*10)),1))</f>
        <v>6</v>
      </c>
      <c r="CT62" s="172">
        <f t="shared" si="50"/>
        <v>7.5</v>
      </c>
      <c r="CU62" s="174">
        <f t="shared" si="51"/>
        <v>7.4</v>
      </c>
      <c r="CV62" s="175">
        <f t="shared" si="83"/>
        <v>7.3</v>
      </c>
      <c r="CW62" s="177">
        <f t="shared" si="84"/>
        <v>3.7</v>
      </c>
      <c r="CX62" s="175">
        <f>ROUND(IF('Indicator Data'!AF62=0,0,IF('Indicator Data'!AF62&gt;CX$3,10,IF('Indicator Data'!AF62&lt;CX$4,0,10-(CX$3-'Indicator Data'!AF62)/(CX$3-CX$4)*10))),1)</f>
        <v>10</v>
      </c>
      <c r="CY62" s="175">
        <f>(ROUND(IF('Indicator Data'!AG62=0,0,IF(LOG('Indicator Data'!AG62)&gt;CY$3,10,IF(LOG('Indicator Data'!AG62)&lt;CY$4,0,10-(CY$3-LOG('Indicator Data'!AG62))/(CY$3-CY$4)*10))),1))</f>
        <v>9.6</v>
      </c>
      <c r="CZ62" s="177">
        <f t="shared" si="52"/>
        <v>9.8000000000000007</v>
      </c>
      <c r="DA62" s="11"/>
      <c r="DB62" s="22"/>
    </row>
    <row r="63" spans="1:106">
      <c r="A63" s="179" t="str">
        <f>'Indicator Data'!A63</f>
        <v>Fiji</v>
      </c>
      <c r="B63" s="180" t="str">
        <f>'Indicator Data'!B63</f>
        <v>FJI</v>
      </c>
      <c r="C63" s="178">
        <f>ROUND(IF('Indicator Data'!C63=0,0.1,IF(LOG('Indicator Data'!C63)&gt;C$3,10,IF(LOG('Indicator Data'!C63)&lt;C$4,0,10-(C$3-LOG('Indicator Data'!C63))/(C$3-C$4)*10))),1)</f>
        <v>3.9</v>
      </c>
      <c r="D63" s="171">
        <f>ROUND(IF('Indicator Data'!D63=0,0.1,IF(LOG('Indicator Data'!D63)&gt;D$3,10,IF(LOG('Indicator Data'!D63)&lt;D$4,0,10-(D$3-LOG('Indicator Data'!D63))/(D$3-D$4)*10))),1)</f>
        <v>0.1</v>
      </c>
      <c r="E63" s="172">
        <f t="shared" si="53"/>
        <v>2.2000000000000002</v>
      </c>
      <c r="F63" s="172">
        <f>(ROUND(IF('Indicator Data'!E63=0,0,IF(LOG('Indicator Data'!E63)&gt;F$3,10,IF(LOG('Indicator Data'!E63)&lt;F$4,0,10-(F$3-LOG('Indicator Data'!E63))/(F$3-F$4)*10))),1))</f>
        <v>0</v>
      </c>
      <c r="G63" s="172">
        <f>ROUND(IF('Indicator Data'!F63=0,0,IF(LOG('Indicator Data'!F63)&gt;G$3,10,IF(LOG('Indicator Data'!F63)&lt;G$4,0,10-(G$3-LOG('Indicator Data'!F63))/(G$3-G$4)*10))),1)</f>
        <v>5.3</v>
      </c>
      <c r="H63" s="171">
        <f>ROUND(IF('Indicator Data'!G63=0,0,IF(LOG('Indicator Data'!G63)&gt;H$3,10,IF(LOG('Indicator Data'!G63)&lt;H$4,0,10-(H$3-LOG('Indicator Data'!G63))/(H$3-H$4)*10))),1)</f>
        <v>7.1</v>
      </c>
      <c r="I63" s="171">
        <f>ROUND(IF('Indicator Data'!H63=0,0,IF(LOG('Indicator Data'!H63)&gt;I$3,10,IF(LOG('Indicator Data'!H63)&lt;I$4,0,10-(I$3-LOG('Indicator Data'!H63))/(I$3-I$4)*10))),1)</f>
        <v>7.6</v>
      </c>
      <c r="J63" s="171">
        <f t="shared" si="54"/>
        <v>7.4</v>
      </c>
      <c r="K63" s="171">
        <f>ROUND(IF('Indicator Data'!I63=0,0,IF(LOG('Indicator Data'!I63)&gt;K$3,10,IF(LOG('Indicator Data'!I63)&lt;K$4,0,10-(K$3-LOG('Indicator Data'!I63))/(K$3-K$4)*10))),1)</f>
        <v>6</v>
      </c>
      <c r="L63" s="172">
        <f>ROUND(IF('Indicator Data'!J63=0,0,IF(LOG('Indicator Data'!J63)&gt;L$3,10,IF(LOG('Indicator Data'!J63)&lt;L$4,0,10-(L$3-LOG('Indicator Data'!J63))/(L$3-L$4)*10))),1)</f>
        <v>7.4</v>
      </c>
      <c r="M63" s="173">
        <f>'Indicator Data'!C63/HLOOKUP('Indicator Data'!$C$3,'Population Data'!$C$3:$M$194,ROW()-4,FALSE)</f>
        <v>1.2725806002467867E-3</v>
      </c>
      <c r="N63" s="173">
        <f>'Indicator Data'!D63/HLOOKUP('Indicator Data'!$D$3,'Population Data'!$C$3:$M$194,ROW()-4,FALSE)</f>
        <v>0</v>
      </c>
      <c r="O63" s="245">
        <f>'Indicator Data'!E63/HLOOKUP('Indicator Data'!$E$3,'Population Data'!$C$3:$M$194,ROW()-4,FALSE)</f>
        <v>0</v>
      </c>
      <c r="P63" s="173">
        <f>'Indicator Data'!F63/HLOOKUP('Indicator Data'!$F$3,'Population Data'!$C$3:$M$194,ROW()-4,FALSE)</f>
        <v>2.8888567873079864E-5</v>
      </c>
      <c r="Q63" s="173">
        <f>'Indicator Data'!G63/HLOOKUP('Indicator Data'!$G$3,'Population Data'!$C$3:$M$194,ROW()-4,FALSE)</f>
        <v>7.3625890308481212E-2</v>
      </c>
      <c r="R63" s="173">
        <f>'Indicator Data'!H63/HLOOKUP('Indicator Data'!$H$3,'Population Data'!$C$3:$M$194,ROW()-4,FALSE)</f>
        <v>6.3150712718978508E-3</v>
      </c>
      <c r="S63" s="173">
        <f>'Indicator Data'!I63/HLOOKUP('Indicator Data'!$I$3,'Population Data'!$C$3:$M$194,ROW()-4,FALSE)</f>
        <v>8.6471916422142213E-3</v>
      </c>
      <c r="T63" s="173">
        <f>'Indicator Data'!J63/HLOOKUP('Indicator Date'!$J61,'Population Data'!$C$3:$M$194,ROW()-4,FALSE)</f>
        <v>1.0011506320898617E-2</v>
      </c>
      <c r="U63" s="171">
        <f t="shared" si="55"/>
        <v>6.4</v>
      </c>
      <c r="V63" s="171">
        <f t="shared" si="56"/>
        <v>0</v>
      </c>
      <c r="W63" s="172">
        <f t="shared" si="57"/>
        <v>3.9</v>
      </c>
      <c r="X63" s="172">
        <f t="shared" si="33"/>
        <v>0</v>
      </c>
      <c r="Y63" s="172">
        <f t="shared" si="34"/>
        <v>8.4</v>
      </c>
      <c r="Z63" s="171">
        <f t="shared" si="58"/>
        <v>8.1999999999999993</v>
      </c>
      <c r="AA63" s="171">
        <f t="shared" si="58"/>
        <v>3.2</v>
      </c>
      <c r="AB63" s="171">
        <f t="shared" si="59"/>
        <v>6.3</v>
      </c>
      <c r="AC63" s="172">
        <f t="shared" si="35"/>
        <v>7.9</v>
      </c>
      <c r="AD63" s="172">
        <f t="shared" si="36"/>
        <v>3.3</v>
      </c>
      <c r="AE63" s="171">
        <f>ROUND(IF('Indicator Data'!K63=0,0,IF('Indicator Data'!K63&gt;AE$3,10,IF('Indicator Data'!K63&lt;AE$4,0,10-(AE$3-'Indicator Data'!K63)/(AE$3-AE$4)*10))),1)</f>
        <v>1.9</v>
      </c>
      <c r="AF63" s="174">
        <f t="shared" si="60"/>
        <v>5.2</v>
      </c>
      <c r="AG63" s="174">
        <f t="shared" si="61"/>
        <v>0.1</v>
      </c>
      <c r="AH63" s="172">
        <f t="shared" si="62"/>
        <v>7.7</v>
      </c>
      <c r="AI63" s="172">
        <f t="shared" si="63"/>
        <v>5.4</v>
      </c>
      <c r="AJ63" s="174">
        <f t="shared" si="64"/>
        <v>6.7</v>
      </c>
      <c r="AK63" s="172">
        <f t="shared" si="65"/>
        <v>5.7</v>
      </c>
      <c r="AL63" s="175">
        <f t="shared" si="66"/>
        <v>3.1</v>
      </c>
      <c r="AM63" s="175">
        <f t="shared" si="67"/>
        <v>0</v>
      </c>
      <c r="AN63" s="175">
        <f t="shared" si="68"/>
        <v>7.1</v>
      </c>
      <c r="AO63" s="175">
        <f t="shared" si="69"/>
        <v>6.9</v>
      </c>
      <c r="AP63" s="175">
        <f t="shared" si="70"/>
        <v>7.1</v>
      </c>
      <c r="AQ63" s="174">
        <f t="shared" si="71"/>
        <v>3.8</v>
      </c>
      <c r="AR63" s="174">
        <f>IF('Indicator Data'!L63="No data","x",IF('Indicator Data'!BW63&lt;1000,"x",ROUND((IF('Indicator Data'!L63&gt;AR$3,10,IF('Indicator Data'!L63&lt;AR$4,0,10-(AR$3-'Indicator Data'!L63)/(AR$3-AR$4)*10))),1)))</f>
        <v>1.7</v>
      </c>
      <c r="AS63" s="175">
        <f t="shared" si="72"/>
        <v>2.8</v>
      </c>
      <c r="AT63" s="176">
        <f>IF('Indicator Data'!M63="No data","x",ROUND(IF('Indicator Data'!M63=0,0,IF(LOG('Indicator Data'!M63)&gt;AT$3,10,IF(LOG('Indicator Data'!M63)&lt;AT$4,0,10-(AT$3-LOG('Indicator Data'!M63))/(AT$3-AT$4)*10))),1))</f>
        <v>0</v>
      </c>
      <c r="AU63" s="246">
        <f>IF(AT63="x","x",'Indicator Data'!M63/HLOOKUP('Indicator Data'!$M$3,'Population Data'!$C$3:$M$194,ROW()-4,FALSE))</f>
        <v>0</v>
      </c>
      <c r="AV63" s="176">
        <f t="shared" si="73"/>
        <v>0</v>
      </c>
      <c r="AW63" s="172">
        <f t="shared" si="37"/>
        <v>0</v>
      </c>
      <c r="AX63" s="176" t="str">
        <f>IF('Indicator Data'!N63="No data","x",ROUND(IF('Indicator Data'!N63=0,0,IF(LOG('Indicator Data'!N63)&gt;AX$3,10,IF(LOG('Indicator Data'!N63)&lt;AX$4,0,10-(AX$3-LOG('Indicator Data'!N63))/(AX$3-AX$4)*10))),1))</f>
        <v>x</v>
      </c>
      <c r="AY63" s="246" t="str">
        <f>IF(AX63="x","x",'Indicator Data'!N63/HLOOKUP('Indicator Data'!$N$3,'Population Data'!$C$3:$M$194,ROW()-4,FALSE))</f>
        <v>x</v>
      </c>
      <c r="AZ63" s="176" t="str">
        <f t="shared" si="74"/>
        <v>x</v>
      </c>
      <c r="BA63" s="172" t="str">
        <f t="shared" si="38"/>
        <v>x</v>
      </c>
      <c r="BB63" s="176" t="str">
        <f>IF('Indicator Data'!O63="No data","x",ROUND(IF('Indicator Data'!O63=0,0,IF(LOG('Indicator Data'!O63)&gt;BB$3,10,IF(LOG('Indicator Data'!O63)&lt;BB$4,0,10-(BB$3-LOG('Indicator Data'!O63))/(BB$3-BB$4)*10))),1))</f>
        <v>x</v>
      </c>
      <c r="BC63" s="246" t="str">
        <f>IF(BB63="x","x",'Indicator Data'!O63/HLOOKUP('Indicator Data'!$O$3,'Population Data'!$C$3:$M$194,ROW()-4,FALSE))</f>
        <v>x</v>
      </c>
      <c r="BD63" s="176" t="str">
        <f t="shared" si="75"/>
        <v>x</v>
      </c>
      <c r="BE63" s="172" t="str">
        <f t="shared" si="39"/>
        <v>x</v>
      </c>
      <c r="BF63" s="176" t="str">
        <f>IF('Indicator Data'!P63="No data","x",ROUND(IF('Indicator Data'!P63=0,0,IF(LOG('Indicator Data'!P63)&gt;BF$3,10,IF(LOG('Indicator Data'!P63)&lt;BF$4,0,10-(BF$3-LOG('Indicator Data'!P63))/(BF$3-BF$4)*10))),1))</f>
        <v>x</v>
      </c>
      <c r="BG63" s="246" t="str">
        <f>IF(BF63="x","x",'Indicator Data'!P63/HLOOKUP('Indicator Data'!$P$3,'Population Data'!$C$3:$M$194,ROW()-4,FALSE))</f>
        <v>x</v>
      </c>
      <c r="BH63" s="176" t="str">
        <f t="shared" si="40"/>
        <v>x</v>
      </c>
      <c r="BI63" s="172" t="str">
        <f t="shared" si="41"/>
        <v>x</v>
      </c>
      <c r="BJ63" s="174">
        <f t="shared" si="42"/>
        <v>0</v>
      </c>
      <c r="BK63" s="176">
        <f>ROUND(IF('Indicator Data'!Q63=0,0,IF(LOG('Indicator Data'!Q63)&gt;BK$3,10,IF(LOG('Indicator Data'!Q63)&lt;BK$4,0,10-(BK$3-LOG('Indicator Data'!Q63))/(BK$3-BK$4)*10))),1)</f>
        <v>0</v>
      </c>
      <c r="BL63" s="224">
        <f>IF(BK63="x","x",'Indicator Data'!Q63/HLOOKUP('Indicator Data'!$Q$3,'Population Data'!$C$3:$M$194,ROW()-4,FALSE))</f>
        <v>0</v>
      </c>
      <c r="BM63" s="176">
        <f t="shared" si="76"/>
        <v>0</v>
      </c>
      <c r="BN63" s="172">
        <f t="shared" si="77"/>
        <v>0</v>
      </c>
      <c r="BO63" s="176">
        <f>ROUND(IF('Indicator Data'!S63=0,0,IF(LOG('Indicator Data'!S63)&gt;BO$3,10,IF(LOG('Indicator Data'!S63)&lt;BO$4,0,10-(BO$3-LOG('Indicator Data'!S63))/(BO$3-BO$4)*10))),1)</f>
        <v>6.8</v>
      </c>
      <c r="BP63" s="246">
        <f>IF(BO63="x","x",'Indicator Data'!S63/HLOOKUP('Indicator Data'!$S$3,'Population Data'!$C$3:$M$194,ROW()-4,FALSE))</f>
        <v>0.61085294919157818</v>
      </c>
      <c r="BQ63" s="176">
        <f t="shared" si="78"/>
        <v>6.8</v>
      </c>
      <c r="BR63" s="172">
        <f t="shared" si="43"/>
        <v>6.8</v>
      </c>
      <c r="BS63" s="176">
        <f>ROUND(IF('Indicator Data'!T63=0,0,IF(LOG('Indicator Data'!T63)&gt;BS$3,10,IF(LOG('Indicator Data'!T63)&lt;BS$4,0,10-(BS$3-LOG('Indicator Data'!T63))/(BS$3-BS$4)*10))),1)</f>
        <v>6.7</v>
      </c>
      <c r="BT63" s="173">
        <f>IF('Indicator Data'!T63/HLOOKUP('Indicator Data'!$T$3,'Population Data'!$C$3:$M$194,ROW()-4,FALSE)&gt;1,1,'Indicator Data'!T63/HLOOKUP('Indicator Data'!$T$3,'Population Data'!$C$3:$M$194,ROW()-4,FALSE))</f>
        <v>0.54441124325608226</v>
      </c>
      <c r="BU63" s="176">
        <f t="shared" si="79"/>
        <v>5.4</v>
      </c>
      <c r="BV63" s="172">
        <f t="shared" si="44"/>
        <v>6.1</v>
      </c>
      <c r="BW63" s="176">
        <f>ROUND(IF('Indicator Data'!U63=0,0,IF(LOG('Indicator Data'!U63)&gt;BW$3,10,IF(LOG('Indicator Data'!U63)&lt;BW$4,0,10-(BW$3-LOG('Indicator Data'!U63))/(BW$3-BW$4)*10))),1)</f>
        <v>7</v>
      </c>
      <c r="BX63" s="246">
        <f>IF(BW63="x","x",'Indicator Data'!U63/HLOOKUP('Indicator Data'!$U$3,'Population Data'!$C$3:$M$194,ROW()-4,FALSE))</f>
        <v>0.85813821744257068</v>
      </c>
      <c r="BY63" s="176">
        <f t="shared" si="80"/>
        <v>8.6</v>
      </c>
      <c r="BZ63" s="172">
        <f t="shared" si="45"/>
        <v>7.9</v>
      </c>
      <c r="CA63" s="174">
        <f t="shared" si="28"/>
        <v>5.8</v>
      </c>
      <c r="CB63" s="176">
        <f>IF('Indicator Data'!BN63="No data","x",ROUND(IF('Indicator Data'!BN63&gt;CB$3,0,IF('Indicator Data'!BN63&lt;CB$4,10,(CB$3-'Indicator Data'!BN63)/(CB$3-CB$4)*10)),1))</f>
        <v>0.8</v>
      </c>
      <c r="CC63" s="176">
        <f>IF('Indicator Data'!BO63="No data","x",ROUND(IF('Indicator Data'!BO63&gt;CC$3,0,IF('Indicator Data'!BO63&lt;CC$4,10,(CC$3-'Indicator Data'!BO63)/(CC$3-CC$4)*10)),1))</f>
        <v>0.8</v>
      </c>
      <c r="CD63" s="176">
        <f>IF('Indicator Data'!AA63="No data","x",ROUND(IF('Indicator Data'!AA63&gt;CD$3,0,IF('Indicator Data'!AA63&lt;CD$4,10,(CD$3-'Indicator Data'!AA63)/(CD$3-CD$4)*10)),1))</f>
        <v>1.3</v>
      </c>
      <c r="CE63" s="172">
        <f t="shared" si="81"/>
        <v>1</v>
      </c>
      <c r="CF63" s="176">
        <f>IF('Indicator Data'!V63="No data","x",ROUND(IF(LOG('Indicator Data'!V63)&gt;CF$3,10,IF(LOG('Indicator Data'!V63)&lt;CF$4,0,10-(CF$3-LOG('Indicator Data'!V63))/(CF$3-CF$4)*10)),1))</f>
        <v>5.7</v>
      </c>
      <c r="CG63" s="176">
        <f>IF('Indicator Data'!W63="No data","x",ROUND(IF('Indicator Data'!W63&gt;CG$3,10,IF('Indicator Data'!W63&lt;CG$4,0,10-(CG$3-'Indicator Data'!W63)/(CG$3-CG$4)*10)),1))</f>
        <v>3.1</v>
      </c>
      <c r="CH63" s="176">
        <f>IF('Indicator Data'!X63="No data","x",ROUND(IF('Indicator Data'!X63&gt;CH$3,10,IF('Indicator Data'!X63&lt;CH$4,0,10-(CH$3-'Indicator Data'!X63)/(CH$3-CH$4)*10)),1))</f>
        <v>5.9</v>
      </c>
      <c r="CI63" s="176">
        <f>IF('Indicator Data'!Y63="No data","x",ROUND(IF('Indicator Data'!Y63&gt;CI$3,10,IF('Indicator Data'!Y63&lt;CI$4,0,10-(CI$3-'Indicator Data'!Y63)/(CI$3-CI$4)*10)),1))</f>
        <v>6.4</v>
      </c>
      <c r="CJ63" s="172">
        <f t="shared" si="46"/>
        <v>5.3</v>
      </c>
      <c r="CK63" s="174">
        <f t="shared" si="47"/>
        <v>3.9</v>
      </c>
      <c r="CL63" s="176">
        <f>IF('Indicator Data'!AD63="No data","x",ROUND(IF('Indicator Data'!AD63&gt;CL$3,10,IF('Indicator Data'!AD63&lt;CL$4,0,10-(CL$3-'Indicator Data'!AD63)/(CL$3-CL$4)*10)),1))</f>
        <v>1</v>
      </c>
      <c r="CM63" s="176">
        <f>IF('Indicator Data'!AE63="No data","x",ROUND(IF('Indicator Data'!AE63&gt;CM$3,10,IF('Indicator Data'!AE63&lt;CM$4,0,10-(CM$3-'Indicator Data'!AE63)/(CM$3-CM$4)*10)),1))</f>
        <v>2.5</v>
      </c>
      <c r="CN63" s="172">
        <f t="shared" si="48"/>
        <v>4.0999999999999996</v>
      </c>
      <c r="CO63" s="176">
        <f>IF('Indicator Data'!Z63="No data","x",ROUND(IF('Indicator Data'!Z63&gt;CO$3,10,IF('Indicator Data'!Z63&lt;CO$4,0,10-(CO$3-'Indicator Data'!Z63)/(CO$3-CO$4)*10)),1))</f>
        <v>0</v>
      </c>
      <c r="CP63" s="172">
        <f t="shared" si="49"/>
        <v>0.7</v>
      </c>
      <c r="CQ63" s="246">
        <f>IF('Indicator Data'!AB63="No data","x",'Indicator Data'!AB63/HLOOKUP('Indicator Date'!$AB61,'Population Data'!$C$3:$M$194,ROW()-4,FALSE))</f>
        <v>2.415679720042307E-4</v>
      </c>
      <c r="CR63" s="176">
        <f t="shared" si="82"/>
        <v>7.6</v>
      </c>
      <c r="CS63" s="176" t="str">
        <f>IF('Indicator Data'!AC63="No data","x",ROUND(IF('Indicator Data'!AC63&gt;CS$3,0,IF('Indicator Data'!AC63&lt;CS$4,10,(CS$3-'Indicator Data'!AC63)/(CS$3-CS$4)*10)),1))</f>
        <v>x</v>
      </c>
      <c r="CT63" s="172">
        <f t="shared" si="50"/>
        <v>7.6</v>
      </c>
      <c r="CU63" s="174">
        <f t="shared" si="51"/>
        <v>4.0999999999999996</v>
      </c>
      <c r="CV63" s="175">
        <f t="shared" si="83"/>
        <v>3.7</v>
      </c>
      <c r="CW63" s="177">
        <f t="shared" si="84"/>
        <v>4.9000000000000004</v>
      </c>
      <c r="CX63" s="175">
        <f>ROUND(IF('Indicator Data'!AF63=0,0,IF('Indicator Data'!AF63&gt;CX$3,10,IF('Indicator Data'!AF63&lt;CX$4,0,10-(CX$3-'Indicator Data'!AF63)/(CX$3-CX$4)*10))),1)</f>
        <v>0</v>
      </c>
      <c r="CY63" s="175">
        <f>(ROUND(IF('Indicator Data'!AG63=0,0,IF(LOG('Indicator Data'!AG63)&gt;CY$3,10,IF(LOG('Indicator Data'!AG63)&lt;CY$4,0,10-(CY$3-LOG('Indicator Data'!AG63))/(CY$3-CY$4)*10))),1))</f>
        <v>0</v>
      </c>
      <c r="CZ63" s="177">
        <f t="shared" si="52"/>
        <v>0</v>
      </c>
      <c r="DA63" s="11"/>
      <c r="DB63" s="22"/>
    </row>
    <row r="64" spans="1:106">
      <c r="A64" s="179" t="str">
        <f>'Indicator Data'!A64</f>
        <v>Finland</v>
      </c>
      <c r="B64" s="180" t="str">
        <f>'Indicator Data'!B64</f>
        <v>FIN</v>
      </c>
      <c r="C64" s="178">
        <f>ROUND(IF('Indicator Data'!C64=0,0.1,IF(LOG('Indicator Data'!C64)&gt;C$3,10,IF(LOG('Indicator Data'!C64)&lt;C$4,0,10-(C$3-LOG('Indicator Data'!C64))/(C$3-C$4)*10))),1)</f>
        <v>0.1</v>
      </c>
      <c r="D64" s="171">
        <f>ROUND(IF('Indicator Data'!D64=0,0.1,IF(LOG('Indicator Data'!D64)&gt;D$3,10,IF(LOG('Indicator Data'!D64)&lt;D$4,0,10-(D$3-LOG('Indicator Data'!D64))/(D$3-D$4)*10))),1)</f>
        <v>0.1</v>
      </c>
      <c r="E64" s="172">
        <f t="shared" si="53"/>
        <v>0.1</v>
      </c>
      <c r="F64" s="172">
        <f>(ROUND(IF('Indicator Data'!E64=0,0,IF(LOG('Indicator Data'!E64)&gt;F$3,10,IF(LOG('Indicator Data'!E64)&lt;F$4,0,10-(F$3-LOG('Indicator Data'!E64))/(F$3-F$4)*10))),1))</f>
        <v>5.5</v>
      </c>
      <c r="G64" s="172">
        <f>ROUND(IF('Indicator Data'!F64=0,0,IF(LOG('Indicator Data'!F64)&gt;G$3,10,IF(LOG('Indicator Data'!F64)&lt;G$4,0,10-(G$3-LOG('Indicator Data'!F64))/(G$3-G$4)*10))),1)</f>
        <v>0</v>
      </c>
      <c r="H64" s="171">
        <f>ROUND(IF('Indicator Data'!G64=0,0,IF(LOG('Indicator Data'!G64)&gt;H$3,10,IF(LOG('Indicator Data'!G64)&lt;H$4,0,10-(H$3-LOG('Indicator Data'!G64))/(H$3-H$4)*10))),1)</f>
        <v>0</v>
      </c>
      <c r="I64" s="171">
        <f>ROUND(IF('Indicator Data'!H64=0,0,IF(LOG('Indicator Data'!H64)&gt;I$3,10,IF(LOG('Indicator Data'!H64)&lt;I$4,0,10-(I$3-LOG('Indicator Data'!H64))/(I$3-I$4)*10))),1)</f>
        <v>0</v>
      </c>
      <c r="J64" s="171">
        <f t="shared" si="54"/>
        <v>0</v>
      </c>
      <c r="K64" s="171">
        <f>ROUND(IF('Indicator Data'!I64=0,0,IF(LOG('Indicator Data'!I64)&gt;K$3,10,IF(LOG('Indicator Data'!I64)&lt;K$4,0,10-(K$3-LOG('Indicator Data'!I64))/(K$3-K$4)*10))),1)</f>
        <v>5.5</v>
      </c>
      <c r="L64" s="172">
        <f>ROUND(IF('Indicator Data'!J64=0,0,IF(LOG('Indicator Data'!J64)&gt;L$3,10,IF(LOG('Indicator Data'!J64)&lt;L$4,0,10-(L$3-LOG('Indicator Data'!J64))/(L$3-L$4)*10))),1)</f>
        <v>0</v>
      </c>
      <c r="M64" s="173">
        <f>'Indicator Data'!C64/HLOOKUP('Indicator Data'!$C$3,'Population Data'!$C$3:$M$194,ROW()-4,FALSE)</f>
        <v>0</v>
      </c>
      <c r="N64" s="173">
        <f>'Indicator Data'!D64/HLOOKUP('Indicator Data'!$D$3,'Population Data'!$C$3:$M$194,ROW()-4,FALSE)</f>
        <v>0</v>
      </c>
      <c r="O64" s="245">
        <f>'Indicator Data'!E64/HLOOKUP('Indicator Data'!$E$3,'Population Data'!$C$3:$M$194,ROW()-4,FALSE)</f>
        <v>6.5052025956028646E-3</v>
      </c>
      <c r="P64" s="173">
        <f>'Indicator Data'!F64/HLOOKUP('Indicator Data'!$F$3,'Population Data'!$C$3:$M$194,ROW()-4,FALSE)</f>
        <v>0</v>
      </c>
      <c r="Q64" s="173">
        <f>'Indicator Data'!G64/HLOOKUP('Indicator Data'!$G$3,'Population Data'!$C$3:$M$194,ROW()-4,FALSE)</f>
        <v>0</v>
      </c>
      <c r="R64" s="173">
        <f>'Indicator Data'!H64/HLOOKUP('Indicator Data'!$H$3,'Population Data'!$C$3:$M$194,ROW()-4,FALSE)</f>
        <v>0</v>
      </c>
      <c r="S64" s="173">
        <f>'Indicator Data'!I64/HLOOKUP('Indicator Data'!$I$3,'Population Data'!$C$3:$M$194,ROW()-4,FALSE)</f>
        <v>8.833620354994679E-4</v>
      </c>
      <c r="T64" s="173">
        <f>'Indicator Data'!J64/HLOOKUP('Indicator Date'!$J62,'Population Data'!$C$3:$M$194,ROW()-4,FALSE)</f>
        <v>0</v>
      </c>
      <c r="U64" s="171">
        <f t="shared" si="55"/>
        <v>0</v>
      </c>
      <c r="V64" s="171">
        <f t="shared" si="56"/>
        <v>0</v>
      </c>
      <c r="W64" s="172">
        <f t="shared" si="57"/>
        <v>0</v>
      </c>
      <c r="X64" s="172">
        <f t="shared" si="33"/>
        <v>6.8</v>
      </c>
      <c r="Y64" s="172">
        <f t="shared" si="34"/>
        <v>0</v>
      </c>
      <c r="Z64" s="171">
        <f t="shared" si="58"/>
        <v>0</v>
      </c>
      <c r="AA64" s="171">
        <f t="shared" si="58"/>
        <v>0</v>
      </c>
      <c r="AB64" s="171">
        <f t="shared" si="59"/>
        <v>0</v>
      </c>
      <c r="AC64" s="172">
        <f t="shared" si="35"/>
        <v>5.0999999999999996</v>
      </c>
      <c r="AD64" s="172">
        <f t="shared" si="36"/>
        <v>0</v>
      </c>
      <c r="AE64" s="171">
        <f>ROUND(IF('Indicator Data'!K64=0,0,IF('Indicator Data'!K64&gt;AE$3,10,IF('Indicator Data'!K64&lt;AE$4,0,10-(AE$3-'Indicator Data'!K64)/(AE$3-AE$4)*10))),1)</f>
        <v>0</v>
      </c>
      <c r="AF64" s="174">
        <f t="shared" si="60"/>
        <v>0.1</v>
      </c>
      <c r="AG64" s="174">
        <f t="shared" si="61"/>
        <v>0.1</v>
      </c>
      <c r="AH64" s="172">
        <f t="shared" si="62"/>
        <v>0</v>
      </c>
      <c r="AI64" s="172">
        <f t="shared" si="63"/>
        <v>0</v>
      </c>
      <c r="AJ64" s="174">
        <f t="shared" si="64"/>
        <v>0</v>
      </c>
      <c r="AK64" s="172">
        <f t="shared" si="65"/>
        <v>0</v>
      </c>
      <c r="AL64" s="175">
        <f t="shared" si="66"/>
        <v>0.1</v>
      </c>
      <c r="AM64" s="175">
        <f t="shared" si="67"/>
        <v>6.2</v>
      </c>
      <c r="AN64" s="175">
        <f t="shared" si="68"/>
        <v>0</v>
      </c>
      <c r="AO64" s="175">
        <f t="shared" si="69"/>
        <v>0</v>
      </c>
      <c r="AP64" s="175">
        <f t="shared" si="70"/>
        <v>5.3</v>
      </c>
      <c r="AQ64" s="174">
        <f t="shared" si="71"/>
        <v>0</v>
      </c>
      <c r="AR64" s="174">
        <f>IF('Indicator Data'!L64="No data","x",IF('Indicator Data'!BW64&lt;1000,"x",ROUND((IF('Indicator Data'!L64&gt;AR$3,10,IF('Indicator Data'!L64&lt;AR$4,0,10-(AR$3-'Indicator Data'!L64)/(AR$3-AR$4)*10))),1)))</f>
        <v>3.3</v>
      </c>
      <c r="AS64" s="175">
        <f t="shared" si="72"/>
        <v>1.7</v>
      </c>
      <c r="AT64" s="176">
        <f>IF('Indicator Data'!M64="No data","x",ROUND(IF('Indicator Data'!M64=0,0,IF(LOG('Indicator Data'!M64)&gt;AT$3,10,IF(LOG('Indicator Data'!M64)&lt;AT$4,0,10-(AT$3-LOG('Indicator Data'!M64))/(AT$3-AT$4)*10))),1))</f>
        <v>0</v>
      </c>
      <c r="AU64" s="246">
        <f>IF(AT64="x","x",'Indicator Data'!M64/HLOOKUP('Indicator Data'!$M$3,'Population Data'!$C$3:$M$194,ROW()-4,FALSE))</f>
        <v>0</v>
      </c>
      <c r="AV64" s="176">
        <f t="shared" si="73"/>
        <v>0</v>
      </c>
      <c r="AW64" s="172">
        <f t="shared" si="37"/>
        <v>0</v>
      </c>
      <c r="AX64" s="176" t="str">
        <f>IF('Indicator Data'!N64="No data","x",ROUND(IF('Indicator Data'!N64=0,0,IF(LOG('Indicator Data'!N64)&gt;AX$3,10,IF(LOG('Indicator Data'!N64)&lt;AX$4,0,10-(AX$3-LOG('Indicator Data'!N64))/(AX$3-AX$4)*10))),1))</f>
        <v>x</v>
      </c>
      <c r="AY64" s="246" t="str">
        <f>IF(AX64="x","x",'Indicator Data'!N64/HLOOKUP('Indicator Data'!$N$3,'Population Data'!$C$3:$M$194,ROW()-4,FALSE))</f>
        <v>x</v>
      </c>
      <c r="AZ64" s="176" t="str">
        <f t="shared" si="74"/>
        <v>x</v>
      </c>
      <c r="BA64" s="172" t="str">
        <f t="shared" si="38"/>
        <v>x</v>
      </c>
      <c r="BB64" s="176" t="str">
        <f>IF('Indicator Data'!O64="No data","x",ROUND(IF('Indicator Data'!O64=0,0,IF(LOG('Indicator Data'!O64)&gt;BB$3,10,IF(LOG('Indicator Data'!O64)&lt;BB$4,0,10-(BB$3-LOG('Indicator Data'!O64))/(BB$3-BB$4)*10))),1))</f>
        <v>x</v>
      </c>
      <c r="BC64" s="246" t="str">
        <f>IF(BB64="x","x",'Indicator Data'!O64/HLOOKUP('Indicator Data'!$O$3,'Population Data'!$C$3:$M$194,ROW()-4,FALSE))</f>
        <v>x</v>
      </c>
      <c r="BD64" s="176" t="str">
        <f t="shared" si="75"/>
        <v>x</v>
      </c>
      <c r="BE64" s="172" t="str">
        <f t="shared" si="39"/>
        <v>x</v>
      </c>
      <c r="BF64" s="176" t="str">
        <f>IF('Indicator Data'!P64="No data","x",ROUND(IF('Indicator Data'!P64=0,0,IF(LOG('Indicator Data'!P64)&gt;BF$3,10,IF(LOG('Indicator Data'!P64)&lt;BF$4,0,10-(BF$3-LOG('Indicator Data'!P64))/(BF$3-BF$4)*10))),1))</f>
        <v>x</v>
      </c>
      <c r="BG64" s="246" t="str">
        <f>IF(BF64="x","x",'Indicator Data'!P64/HLOOKUP('Indicator Data'!$P$3,'Population Data'!$C$3:$M$194,ROW()-4,FALSE))</f>
        <v>x</v>
      </c>
      <c r="BH64" s="176" t="str">
        <f t="shared" si="40"/>
        <v>x</v>
      </c>
      <c r="BI64" s="172" t="str">
        <f t="shared" si="41"/>
        <v>x</v>
      </c>
      <c r="BJ64" s="174">
        <f t="shared" si="42"/>
        <v>0</v>
      </c>
      <c r="BK64" s="176">
        <f>ROUND(IF('Indicator Data'!Q64=0,0,IF(LOG('Indicator Data'!Q64)&gt;BK$3,10,IF(LOG('Indicator Data'!Q64)&lt;BK$4,0,10-(BK$3-LOG('Indicator Data'!Q64))/(BK$3-BK$4)*10))),1)</f>
        <v>0</v>
      </c>
      <c r="BL64" s="224">
        <f>IF(BK64="x","x",'Indicator Data'!Q64/HLOOKUP('Indicator Data'!$Q$3,'Population Data'!$C$3:$M$194,ROW()-4,FALSE))</f>
        <v>0</v>
      </c>
      <c r="BM64" s="176">
        <f t="shared" si="76"/>
        <v>0</v>
      </c>
      <c r="BN64" s="172">
        <f t="shared" si="77"/>
        <v>0</v>
      </c>
      <c r="BO64" s="176">
        <f>ROUND(IF('Indicator Data'!S64=0,0,IF(LOG('Indicator Data'!S64)&gt;BO$3,10,IF(LOG('Indicator Data'!S64)&lt;BO$4,0,10-(BO$3-LOG('Indicator Data'!S64))/(BO$3-BO$4)*10))),1)</f>
        <v>0</v>
      </c>
      <c r="BP64" s="246">
        <f>IF(BO64="x","x",'Indicator Data'!S64/HLOOKUP('Indicator Data'!$S$3,'Population Data'!$C$3:$M$194,ROW()-4,FALSE))</f>
        <v>0</v>
      </c>
      <c r="BQ64" s="176">
        <f t="shared" si="78"/>
        <v>0</v>
      </c>
      <c r="BR64" s="172">
        <f t="shared" si="43"/>
        <v>0</v>
      </c>
      <c r="BS64" s="176">
        <f>ROUND(IF('Indicator Data'!T64=0,0,IF(LOG('Indicator Data'!T64)&gt;BS$3,10,IF(LOG('Indicator Data'!T64)&lt;BS$4,0,10-(BS$3-LOG('Indicator Data'!T64))/(BS$3-BS$4)*10))),1)</f>
        <v>0</v>
      </c>
      <c r="BT64" s="173">
        <f>IF('Indicator Data'!T64/HLOOKUP('Indicator Data'!$T$3,'Population Data'!$C$3:$M$194,ROW()-4,FALSE)&gt;1,1,'Indicator Data'!T64/HLOOKUP('Indicator Data'!$T$3,'Population Data'!$C$3:$M$194,ROW()-4,FALSE))</f>
        <v>0</v>
      </c>
      <c r="BU64" s="176">
        <f t="shared" si="79"/>
        <v>0</v>
      </c>
      <c r="BV64" s="172">
        <f t="shared" si="44"/>
        <v>0</v>
      </c>
      <c r="BW64" s="176">
        <f>ROUND(IF('Indicator Data'!U64=0,0,IF(LOG('Indicator Data'!U64)&gt;BW$3,10,IF(LOG('Indicator Data'!U64)&lt;BW$4,0,10-(BW$3-LOG('Indicator Data'!U64))/(BW$3-BW$4)*10))),1)</f>
        <v>0</v>
      </c>
      <c r="BX64" s="246">
        <f>IF(BW64="x","x",'Indicator Data'!U64/HLOOKUP('Indicator Data'!$U$3,'Population Data'!$C$3:$M$194,ROW()-4,FALSE))</f>
        <v>0</v>
      </c>
      <c r="BY64" s="176">
        <f t="shared" si="80"/>
        <v>0</v>
      </c>
      <c r="BZ64" s="172">
        <f t="shared" si="45"/>
        <v>0</v>
      </c>
      <c r="CA64" s="174">
        <f t="shared" si="28"/>
        <v>0</v>
      </c>
      <c r="CB64" s="176">
        <f>IF('Indicator Data'!BN64="No data","x",ROUND(IF('Indicator Data'!BN64&gt;CB$3,0,IF('Indicator Data'!BN64&lt;CB$4,10,(CB$3-'Indicator Data'!BN64)/(CB$3-CB$4)*10)),1))</f>
        <v>0.1</v>
      </c>
      <c r="CC64" s="176">
        <f>IF('Indicator Data'!BO64="No data","x",ROUND(IF('Indicator Data'!BO64&gt;CC$3,0,IF('Indicator Data'!BO64&lt;CC$4,10,(CC$3-'Indicator Data'!BO64)/(CC$3-CC$4)*10)),1))</f>
        <v>0</v>
      </c>
      <c r="CD64" s="176" t="str">
        <f>IF('Indicator Data'!AA64="No data","x",ROUND(IF('Indicator Data'!AA64&gt;CD$3,0,IF('Indicator Data'!AA64&lt;CD$4,10,(CD$3-'Indicator Data'!AA64)/(CD$3-CD$4)*10)),1))</f>
        <v>x</v>
      </c>
      <c r="CE64" s="172">
        <f t="shared" si="81"/>
        <v>0.1</v>
      </c>
      <c r="CF64" s="176">
        <f>IF('Indicator Data'!V64="No data","x",ROUND(IF(LOG('Indicator Data'!V64)&gt;CF$3,10,IF(LOG('Indicator Data'!V64)&lt;CF$4,0,10-(CF$3-LOG('Indicator Data'!V64))/(CF$3-CF$4)*10)),1))</f>
        <v>4.2</v>
      </c>
      <c r="CG64" s="176">
        <f>IF('Indicator Data'!W64="No data","x",ROUND(IF('Indicator Data'!W64&gt;CG$3,10,IF('Indicator Data'!W64&lt;CG$4,0,10-(CG$3-'Indicator Data'!W64)/(CG$3-CG$4)*10)),1))</f>
        <v>1.2</v>
      </c>
      <c r="CH64" s="176">
        <f>IF('Indicator Data'!X64="No data","x",ROUND(IF('Indicator Data'!X64&gt;CH$3,10,IF('Indicator Data'!X64&lt;CH$4,0,10-(CH$3-'Indicator Data'!X64)/(CH$3-CH$4)*10)),1))</f>
        <v>8.6</v>
      </c>
      <c r="CI64" s="176">
        <f>IF('Indicator Data'!Y64="No data","x",ROUND(IF('Indicator Data'!Y64&gt;CI$3,10,IF('Indicator Data'!Y64&lt;CI$4,0,10-(CI$3-'Indicator Data'!Y64)/(CI$3-CI$4)*10)),1))</f>
        <v>0.2</v>
      </c>
      <c r="CJ64" s="172">
        <f t="shared" si="46"/>
        <v>3.6</v>
      </c>
      <c r="CK64" s="174">
        <f t="shared" si="47"/>
        <v>2.4</v>
      </c>
      <c r="CL64" s="176">
        <f>IF('Indicator Data'!AD64="No data","x",ROUND(IF('Indicator Data'!AD64&gt;CL$3,10,IF('Indicator Data'!AD64&lt;CL$4,0,10-(CL$3-'Indicator Data'!AD64)/(CL$3-CL$4)*10)),1))</f>
        <v>0</v>
      </c>
      <c r="CM64" s="176">
        <f>IF('Indicator Data'!AE64="No data","x",ROUND(IF('Indicator Data'!AE64&gt;CM$3,10,IF('Indicator Data'!AE64&lt;CM$4,0,10-(CM$3-'Indicator Data'!AE64)/(CM$3-CM$4)*10)),1))</f>
        <v>0</v>
      </c>
      <c r="CN64" s="172">
        <f t="shared" si="48"/>
        <v>2.4</v>
      </c>
      <c r="CO64" s="176">
        <f>IF('Indicator Data'!Z64="No data","x",ROUND(IF('Indicator Data'!Z64&gt;CO$3,10,IF('Indicator Data'!Z64&lt;CO$4,0,10-(CO$3-'Indicator Data'!Z64)/(CO$3-CO$4)*10)),1))</f>
        <v>0</v>
      </c>
      <c r="CP64" s="172">
        <f t="shared" si="49"/>
        <v>0</v>
      </c>
      <c r="CQ64" s="246">
        <f>IF('Indicator Data'!AB64="No data","x",'Indicator Data'!AB64/HLOOKUP('Indicator Date'!$AB62,'Population Data'!$C$3:$M$194,ROW()-4,FALSE))</f>
        <v>1.5084867792556234E-4</v>
      </c>
      <c r="CR64" s="176">
        <f t="shared" si="82"/>
        <v>8.5</v>
      </c>
      <c r="CS64" s="176">
        <f>IF('Indicator Data'!AC64="No data","x",ROUND(IF('Indicator Data'!AC64&gt;CS$3,0,IF('Indicator Data'!AC64&lt;CS$4,10,(CS$3-'Indicator Data'!AC64)/(CS$3-CS$4)*10)),1))</f>
        <v>0</v>
      </c>
      <c r="CT64" s="172">
        <f t="shared" si="50"/>
        <v>4.3</v>
      </c>
      <c r="CU64" s="174">
        <f t="shared" si="51"/>
        <v>2.2000000000000002</v>
      </c>
      <c r="CV64" s="175">
        <f t="shared" si="83"/>
        <v>1.2</v>
      </c>
      <c r="CW64" s="177">
        <f t="shared" si="84"/>
        <v>2.5</v>
      </c>
      <c r="CX64" s="175">
        <f>ROUND(IF('Indicator Data'!AF64=0,0,IF('Indicator Data'!AF64&gt;CX$3,10,IF('Indicator Data'!AF64&lt;CX$4,0,10-(CX$3-'Indicator Data'!AF64)/(CX$3-CX$4)*10))),1)</f>
        <v>0</v>
      </c>
      <c r="CY64" s="175">
        <f>(ROUND(IF('Indicator Data'!AG64=0,0,IF(LOG('Indicator Data'!AG64)&gt;CY$3,10,IF(LOG('Indicator Data'!AG64)&lt;CY$4,0,10-(CY$3-LOG('Indicator Data'!AG64))/(CY$3-CY$4)*10))),1))</f>
        <v>0</v>
      </c>
      <c r="CZ64" s="177">
        <f t="shared" si="52"/>
        <v>0</v>
      </c>
      <c r="DA64" s="11"/>
      <c r="DB64" s="22"/>
    </row>
    <row r="65" spans="1:106">
      <c r="A65" s="179" t="str">
        <f>'Indicator Data'!A65</f>
        <v>France</v>
      </c>
      <c r="B65" s="180" t="str">
        <f>'Indicator Data'!B65</f>
        <v>FRA</v>
      </c>
      <c r="C65" s="178">
        <f>ROUND(IF('Indicator Data'!C65=0,0.1,IF(LOG('Indicator Data'!C65)&gt;C$3,10,IF(LOG('Indicator Data'!C65)&lt;C$4,0,10-(C$3-LOG('Indicator Data'!C65))/(C$3-C$4)*10))),1)</f>
        <v>7.2</v>
      </c>
      <c r="D65" s="171">
        <f>ROUND(IF('Indicator Data'!D65=0,0.1,IF(LOG('Indicator Data'!D65)&gt;D$3,10,IF(LOG('Indicator Data'!D65)&lt;D$4,0,10-(D$3-LOG('Indicator Data'!D65))/(D$3-D$4)*10))),1)</f>
        <v>0.1</v>
      </c>
      <c r="E65" s="172">
        <f t="shared" si="53"/>
        <v>4.5</v>
      </c>
      <c r="F65" s="172">
        <f>(ROUND(IF('Indicator Data'!E65=0,0,IF(LOG('Indicator Data'!E65)&gt;F$3,10,IF(LOG('Indicator Data'!E65)&lt;F$4,0,10-(F$3-LOG('Indicator Data'!E65))/(F$3-F$4)*10))),1))</f>
        <v>8</v>
      </c>
      <c r="G65" s="172">
        <f>ROUND(IF('Indicator Data'!F65=0,0,IF(LOG('Indicator Data'!F65)&gt;G$3,10,IF(LOG('Indicator Data'!F65)&lt;G$4,0,10-(G$3-LOG('Indicator Data'!F65))/(G$3-G$4)*10))),1)</f>
        <v>3.4</v>
      </c>
      <c r="H65" s="171">
        <f>ROUND(IF('Indicator Data'!G65=0,0,IF(LOG('Indicator Data'!G65)&gt;H$3,10,IF(LOG('Indicator Data'!G65)&lt;H$4,0,10-(H$3-LOG('Indicator Data'!G65))/(H$3-H$4)*10))),1)</f>
        <v>0</v>
      </c>
      <c r="I65" s="171">
        <f>ROUND(IF('Indicator Data'!H65=0,0,IF(LOG('Indicator Data'!H65)&gt;I$3,10,IF(LOG('Indicator Data'!H65)&lt;I$4,0,10-(I$3-LOG('Indicator Data'!H65))/(I$3-I$4)*10))),1)</f>
        <v>0</v>
      </c>
      <c r="J65" s="171">
        <f t="shared" si="54"/>
        <v>0</v>
      </c>
      <c r="K65" s="171">
        <f>ROUND(IF('Indicator Data'!I65=0,0,IF(LOG('Indicator Data'!I65)&gt;K$3,10,IF(LOG('Indicator Data'!I65)&lt;K$4,0,10-(K$3-LOG('Indicator Data'!I65))/(K$3-K$4)*10))),1)</f>
        <v>8.5</v>
      </c>
      <c r="L65" s="172">
        <f>ROUND(IF('Indicator Data'!J65=0,0,IF(LOG('Indicator Data'!J65)&gt;L$3,10,IF(LOG('Indicator Data'!J65)&lt;L$4,0,10-(L$3-LOG('Indicator Data'!J65))/(L$3-L$4)*10))),1)</f>
        <v>0</v>
      </c>
      <c r="M65" s="173">
        <f>'Indicator Data'!C65/HLOOKUP('Indicator Data'!$C$3,'Population Data'!$C$3:$M$194,ROW()-4,FALSE)</f>
        <v>2.5637447220392827E-4</v>
      </c>
      <c r="N65" s="173">
        <f>'Indicator Data'!D65/HLOOKUP('Indicator Data'!$D$3,'Population Data'!$C$3:$M$194,ROW()-4,FALSE)</f>
        <v>0</v>
      </c>
      <c r="O65" s="245">
        <f>'Indicator Data'!E65/HLOOKUP('Indicator Data'!$E$3,'Population Data'!$C$3:$M$194,ROW()-4,FALSE)</f>
        <v>6.7803704635026477E-3</v>
      </c>
      <c r="P65" s="173">
        <f>'Indicator Data'!F65/HLOOKUP('Indicator Data'!$F$3,'Population Data'!$C$3:$M$194,ROW()-4,FALSE)</f>
        <v>6.2575299475670478E-8</v>
      </c>
      <c r="Q65" s="173">
        <f>'Indicator Data'!G65/HLOOKUP('Indicator Data'!$G$3,'Population Data'!$C$3:$M$194,ROW()-4,FALSE)</f>
        <v>0</v>
      </c>
      <c r="R65" s="173">
        <f>'Indicator Data'!H65/HLOOKUP('Indicator Data'!$H$3,'Population Data'!$C$3:$M$194,ROW()-4,FALSE)</f>
        <v>0</v>
      </c>
      <c r="S65" s="173">
        <f>'Indicator Data'!I65/HLOOKUP('Indicator Data'!$I$3,'Population Data'!$C$3:$M$194,ROW()-4,FALSE)</f>
        <v>1.5377023939136735E-3</v>
      </c>
      <c r="T65" s="173">
        <f>'Indicator Data'!J65/HLOOKUP('Indicator Date'!$J63,'Population Data'!$C$3:$M$194,ROW()-4,FALSE)</f>
        <v>0</v>
      </c>
      <c r="U65" s="171">
        <f t="shared" si="55"/>
        <v>1.3</v>
      </c>
      <c r="V65" s="171">
        <f t="shared" si="56"/>
        <v>0</v>
      </c>
      <c r="W65" s="172">
        <f t="shared" si="57"/>
        <v>0.7</v>
      </c>
      <c r="X65" s="172">
        <f t="shared" si="33"/>
        <v>6.9</v>
      </c>
      <c r="Y65" s="172">
        <f t="shared" si="34"/>
        <v>1.6</v>
      </c>
      <c r="Z65" s="171">
        <f t="shared" si="58"/>
        <v>0</v>
      </c>
      <c r="AA65" s="171">
        <f t="shared" si="58"/>
        <v>0</v>
      </c>
      <c r="AB65" s="171">
        <f t="shared" si="59"/>
        <v>0</v>
      </c>
      <c r="AC65" s="172">
        <f t="shared" si="35"/>
        <v>5.8</v>
      </c>
      <c r="AD65" s="172">
        <f t="shared" si="36"/>
        <v>0</v>
      </c>
      <c r="AE65" s="171">
        <f>ROUND(IF('Indicator Data'!K65=0,0,IF('Indicator Data'!K65&gt;AE$3,10,IF('Indicator Data'!K65&lt;AE$4,0,10-(AE$3-'Indicator Data'!K65)/(AE$3-AE$4)*10))),1)</f>
        <v>3.8</v>
      </c>
      <c r="AF65" s="174">
        <f t="shared" si="60"/>
        <v>4.3</v>
      </c>
      <c r="AG65" s="174">
        <f t="shared" si="61"/>
        <v>0.1</v>
      </c>
      <c r="AH65" s="172">
        <f t="shared" si="62"/>
        <v>0</v>
      </c>
      <c r="AI65" s="172">
        <f t="shared" si="63"/>
        <v>0</v>
      </c>
      <c r="AJ65" s="174">
        <f t="shared" si="64"/>
        <v>0</v>
      </c>
      <c r="AK65" s="172">
        <f t="shared" si="65"/>
        <v>0</v>
      </c>
      <c r="AL65" s="175">
        <f t="shared" si="66"/>
        <v>2.8</v>
      </c>
      <c r="AM65" s="175">
        <f t="shared" si="67"/>
        <v>7.5</v>
      </c>
      <c r="AN65" s="175">
        <f t="shared" si="68"/>
        <v>2.5</v>
      </c>
      <c r="AO65" s="175">
        <f t="shared" si="69"/>
        <v>0</v>
      </c>
      <c r="AP65" s="175">
        <f t="shared" si="70"/>
        <v>7.4</v>
      </c>
      <c r="AQ65" s="174">
        <f t="shared" si="71"/>
        <v>1.9</v>
      </c>
      <c r="AR65" s="174">
        <f>IF('Indicator Data'!L65="No data","x",IF('Indicator Data'!BW65&lt;1000,"x",ROUND((IF('Indicator Data'!L65&gt;AR$3,10,IF('Indicator Data'!L65&lt;AR$4,0,10-(AR$3-'Indicator Data'!L65)/(AR$3-AR$4)*10))),1)))</f>
        <v>1.7</v>
      </c>
      <c r="AS65" s="175">
        <f t="shared" si="72"/>
        <v>1.8</v>
      </c>
      <c r="AT65" s="176">
        <f>IF('Indicator Data'!M65="No data","x",ROUND(IF('Indicator Data'!M65=0,0,IF(LOG('Indicator Data'!M65)&gt;AT$3,10,IF(LOG('Indicator Data'!M65)&lt;AT$4,0,10-(AT$3-LOG('Indicator Data'!M65))/(AT$3-AT$4)*10))),1))</f>
        <v>0</v>
      </c>
      <c r="AU65" s="246">
        <f>IF(AT65="x","x",'Indicator Data'!M65/HLOOKUP('Indicator Data'!$M$3,'Population Data'!$C$3:$M$194,ROW()-4,FALSE))</f>
        <v>0</v>
      </c>
      <c r="AV65" s="176">
        <f t="shared" si="73"/>
        <v>0</v>
      </c>
      <c r="AW65" s="172">
        <f t="shared" si="37"/>
        <v>0</v>
      </c>
      <c r="AX65" s="176" t="str">
        <f>IF('Indicator Data'!N65="No data","x",ROUND(IF('Indicator Data'!N65=0,0,IF(LOG('Indicator Data'!N65)&gt;AX$3,10,IF(LOG('Indicator Data'!N65)&lt;AX$4,0,10-(AX$3-LOG('Indicator Data'!N65))/(AX$3-AX$4)*10))),1))</f>
        <v>x</v>
      </c>
      <c r="AY65" s="246" t="str">
        <f>IF(AX65="x","x",'Indicator Data'!N65/HLOOKUP('Indicator Data'!$N$3,'Population Data'!$C$3:$M$194,ROW()-4,FALSE))</f>
        <v>x</v>
      </c>
      <c r="AZ65" s="176" t="str">
        <f t="shared" si="74"/>
        <v>x</v>
      </c>
      <c r="BA65" s="172" t="str">
        <f t="shared" si="38"/>
        <v>x</v>
      </c>
      <c r="BB65" s="176" t="str">
        <f>IF('Indicator Data'!O65="No data","x",ROUND(IF('Indicator Data'!O65=0,0,IF(LOG('Indicator Data'!O65)&gt;BB$3,10,IF(LOG('Indicator Data'!O65)&lt;BB$4,0,10-(BB$3-LOG('Indicator Data'!O65))/(BB$3-BB$4)*10))),1))</f>
        <v>x</v>
      </c>
      <c r="BC65" s="246" t="str">
        <f>IF(BB65="x","x",'Indicator Data'!O65/HLOOKUP('Indicator Data'!$O$3,'Population Data'!$C$3:$M$194,ROW()-4,FALSE))</f>
        <v>x</v>
      </c>
      <c r="BD65" s="176" t="str">
        <f t="shared" si="75"/>
        <v>x</v>
      </c>
      <c r="BE65" s="172" t="str">
        <f t="shared" si="39"/>
        <v>x</v>
      </c>
      <c r="BF65" s="176" t="str">
        <f>IF('Indicator Data'!P65="No data","x",ROUND(IF('Indicator Data'!P65=0,0,IF(LOG('Indicator Data'!P65)&gt;BF$3,10,IF(LOG('Indicator Data'!P65)&lt;BF$4,0,10-(BF$3-LOG('Indicator Data'!P65))/(BF$3-BF$4)*10))),1))</f>
        <v>x</v>
      </c>
      <c r="BG65" s="246" t="str">
        <f>IF(BF65="x","x",'Indicator Data'!P65/HLOOKUP('Indicator Data'!$P$3,'Population Data'!$C$3:$M$194,ROW()-4,FALSE))</f>
        <v>x</v>
      </c>
      <c r="BH65" s="176" t="str">
        <f t="shared" si="40"/>
        <v>x</v>
      </c>
      <c r="BI65" s="172" t="str">
        <f t="shared" si="41"/>
        <v>x</v>
      </c>
      <c r="BJ65" s="174">
        <f t="shared" si="42"/>
        <v>0</v>
      </c>
      <c r="BK65" s="176">
        <f>ROUND(IF('Indicator Data'!Q65=0,0,IF(LOG('Indicator Data'!Q65)&gt;BK$3,10,IF(LOG('Indicator Data'!Q65)&lt;BK$4,0,10-(BK$3-LOG('Indicator Data'!Q65))/(BK$3-BK$4)*10))),1)</f>
        <v>0</v>
      </c>
      <c r="BL65" s="224">
        <f>IF(BK65="x","x",'Indicator Data'!Q65/HLOOKUP('Indicator Data'!$Q$3,'Population Data'!$C$3:$M$194,ROW()-4,FALSE))</f>
        <v>0</v>
      </c>
      <c r="BM65" s="176">
        <f t="shared" si="76"/>
        <v>0</v>
      </c>
      <c r="BN65" s="172">
        <f t="shared" si="77"/>
        <v>0</v>
      </c>
      <c r="BO65" s="176">
        <f>ROUND(IF('Indicator Data'!S65=0,0,IF(LOG('Indicator Data'!S65)&gt;BO$3,10,IF(LOG('Indicator Data'!S65)&lt;BO$4,0,10-(BO$3-LOG('Indicator Data'!S65))/(BO$3-BO$4)*10))),1)</f>
        <v>0</v>
      </c>
      <c r="BP65" s="246">
        <f>IF(BO65="x","x",'Indicator Data'!S65/HLOOKUP('Indicator Data'!$S$3,'Population Data'!$C$3:$M$194,ROW()-4,FALSE))</f>
        <v>0</v>
      </c>
      <c r="BQ65" s="176">
        <f t="shared" si="78"/>
        <v>0</v>
      </c>
      <c r="BR65" s="172">
        <f t="shared" si="43"/>
        <v>0</v>
      </c>
      <c r="BS65" s="176">
        <f>ROUND(IF('Indicator Data'!T65=0,0,IF(LOG('Indicator Data'!T65)&gt;BS$3,10,IF(LOG('Indicator Data'!T65)&lt;BS$4,0,10-(BS$3-LOG('Indicator Data'!T65))/(BS$3-BS$4)*10))),1)</f>
        <v>0</v>
      </c>
      <c r="BT65" s="173">
        <f>IF('Indicator Data'!T65/HLOOKUP('Indicator Data'!$T$3,'Population Data'!$C$3:$M$194,ROW()-4,FALSE)&gt;1,1,'Indicator Data'!T65/HLOOKUP('Indicator Data'!$T$3,'Population Data'!$C$3:$M$194,ROW()-4,FALSE))</f>
        <v>0</v>
      </c>
      <c r="BU65" s="176">
        <f t="shared" si="79"/>
        <v>0</v>
      </c>
      <c r="BV65" s="172">
        <f t="shared" si="44"/>
        <v>0</v>
      </c>
      <c r="BW65" s="176">
        <f>ROUND(IF('Indicator Data'!U65=0,0,IF(LOG('Indicator Data'!U65)&gt;BW$3,10,IF(LOG('Indicator Data'!U65)&lt;BW$4,0,10-(BW$3-LOG('Indicator Data'!U65))/(BW$3-BW$4)*10))),1)</f>
        <v>4</v>
      </c>
      <c r="BX65" s="246">
        <f>IF(BW65="x","x",'Indicator Data'!U65/HLOOKUP('Indicator Data'!$U$3,'Population Data'!$C$3:$M$194,ROW()-4,FALSE))</f>
        <v>9.6697377864207127E-5</v>
      </c>
      <c r="BY65" s="176">
        <f t="shared" si="80"/>
        <v>0</v>
      </c>
      <c r="BZ65" s="172">
        <f t="shared" si="45"/>
        <v>2.2000000000000002</v>
      </c>
      <c r="CA65" s="174">
        <f t="shared" si="28"/>
        <v>0.6</v>
      </c>
      <c r="CB65" s="176">
        <f>IF('Indicator Data'!BN65="No data","x",ROUND(IF('Indicator Data'!BN65&gt;CB$3,0,IF('Indicator Data'!BN65&lt;CB$4,10,(CB$3-'Indicator Data'!BN65)/(CB$3-CB$4)*10)),1))</f>
        <v>0.2</v>
      </c>
      <c r="CC65" s="176">
        <f>IF('Indicator Data'!BO65="No data","x",ROUND(IF('Indicator Data'!BO65&gt;CC$3,0,IF('Indicator Data'!BO65&lt;CC$4,10,(CC$3-'Indicator Data'!BO65)/(CC$3-CC$4)*10)),1))</f>
        <v>0</v>
      </c>
      <c r="CD65" s="176" t="str">
        <f>IF('Indicator Data'!AA65="No data","x",ROUND(IF('Indicator Data'!AA65&gt;CD$3,0,IF('Indicator Data'!AA65&lt;CD$4,10,(CD$3-'Indicator Data'!AA65)/(CD$3-CD$4)*10)),1))</f>
        <v>x</v>
      </c>
      <c r="CE65" s="172">
        <f t="shared" si="81"/>
        <v>0.1</v>
      </c>
      <c r="CF65" s="176">
        <f>IF('Indicator Data'!V65="No data","x",ROUND(IF(LOG('Indicator Data'!V65)&gt;CF$3,10,IF(LOG('Indicator Data'!V65)&lt;CF$4,0,10-(CF$3-LOG('Indicator Data'!V65))/(CF$3-CF$4)*10)),1))</f>
        <v>7</v>
      </c>
      <c r="CG65" s="176">
        <f>IF('Indicator Data'!W65="No data","x",ROUND(IF('Indicator Data'!W65&gt;CG$3,10,IF('Indicator Data'!W65&lt;CG$4,0,10-(CG$3-'Indicator Data'!W65)/(CG$3-CG$4)*10)),1))</f>
        <v>1.2</v>
      </c>
      <c r="CH65" s="176">
        <f>IF('Indicator Data'!X65="No data","x",ROUND(IF('Indicator Data'!X65&gt;CH$3,10,IF('Indicator Data'!X65&lt;CH$4,0,10-(CH$3-'Indicator Data'!X65)/(CH$3-CH$4)*10)),1))</f>
        <v>8.1999999999999993</v>
      </c>
      <c r="CI65" s="176">
        <f>IF('Indicator Data'!Y65="No data","x",ROUND(IF('Indicator Data'!Y65&gt;CI$3,10,IF('Indicator Data'!Y65&lt;CI$4,0,10-(CI$3-'Indicator Data'!Y65)/(CI$3-CI$4)*10)),1))</f>
        <v>0.6</v>
      </c>
      <c r="CJ65" s="172">
        <f t="shared" si="46"/>
        <v>4.3</v>
      </c>
      <c r="CK65" s="174">
        <f t="shared" si="47"/>
        <v>2.9</v>
      </c>
      <c r="CL65" s="176">
        <f>IF('Indicator Data'!AD65="No data","x",ROUND(IF('Indicator Data'!AD65&gt;CL$3,10,IF('Indicator Data'!AD65&lt;CL$4,0,10-(CL$3-'Indicator Data'!AD65)/(CL$3-CL$4)*10)),1))</f>
        <v>0</v>
      </c>
      <c r="CM65" s="176">
        <f>IF('Indicator Data'!AE65="No data","x",ROUND(IF('Indicator Data'!AE65&gt;CM$3,10,IF('Indicator Data'!AE65&lt;CM$4,0,10-(CM$3-'Indicator Data'!AE65)/(CM$3-CM$4)*10)),1))</f>
        <v>0</v>
      </c>
      <c r="CN65" s="172">
        <f t="shared" si="48"/>
        <v>2.8</v>
      </c>
      <c r="CO65" s="176">
        <f>IF('Indicator Data'!Z65="No data","x",ROUND(IF('Indicator Data'!Z65&gt;CO$3,10,IF('Indicator Data'!Z65&lt;CO$4,0,10-(CO$3-'Indicator Data'!Z65)/(CO$3-CO$4)*10)),1))</f>
        <v>0</v>
      </c>
      <c r="CP65" s="172">
        <f t="shared" si="49"/>
        <v>0.1</v>
      </c>
      <c r="CQ65" s="246">
        <f>IF('Indicator Data'!AB65="No data","x",'Indicator Data'!AB65/HLOOKUP('Indicator Date'!$AB63,'Population Data'!$C$3:$M$194,ROW()-4,FALSE))</f>
        <v>3.3496462947496048E-4</v>
      </c>
      <c r="CR65" s="176">
        <f t="shared" si="82"/>
        <v>6.7</v>
      </c>
      <c r="CS65" s="176">
        <f>IF('Indicator Data'!AC65="No data","x",ROUND(IF('Indicator Data'!AC65&gt;CS$3,0,IF('Indicator Data'!AC65&lt;CS$4,10,(CS$3-'Indicator Data'!AC65)/(CS$3-CS$4)*10)),1))</f>
        <v>2</v>
      </c>
      <c r="CT65" s="172">
        <f t="shared" si="50"/>
        <v>4.4000000000000004</v>
      </c>
      <c r="CU65" s="174">
        <f t="shared" si="51"/>
        <v>2.4</v>
      </c>
      <c r="CV65" s="175">
        <f t="shared" si="83"/>
        <v>1.6</v>
      </c>
      <c r="CW65" s="177">
        <f t="shared" si="84"/>
        <v>4</v>
      </c>
      <c r="CX65" s="175">
        <f>ROUND(IF('Indicator Data'!AF65=0,0,IF('Indicator Data'!AF65&gt;CX$3,10,IF('Indicator Data'!AF65&lt;CX$4,0,10-(CX$3-'Indicator Data'!AF65)/(CX$3-CX$4)*10))),1)</f>
        <v>2.6</v>
      </c>
      <c r="CY65" s="175">
        <f>(ROUND(IF('Indicator Data'!AG65=0,0,IF(LOG('Indicator Data'!AG65)&gt;CY$3,10,IF(LOG('Indicator Data'!AG65)&lt;CY$4,0,10-(CY$3-LOG('Indicator Data'!AG65))/(CY$3-CY$4)*10))),1))</f>
        <v>4.8</v>
      </c>
      <c r="CZ65" s="177">
        <f t="shared" si="52"/>
        <v>3.8</v>
      </c>
      <c r="DA65" s="11"/>
      <c r="DB65" s="22"/>
    </row>
    <row r="66" spans="1:106">
      <c r="A66" s="179" t="str">
        <f>'Indicator Data'!A66</f>
        <v>Gabon</v>
      </c>
      <c r="B66" s="180" t="str">
        <f>'Indicator Data'!B66</f>
        <v>GAB</v>
      </c>
      <c r="C66" s="178">
        <f>ROUND(IF('Indicator Data'!C66=0,0.1,IF(LOG('Indicator Data'!C66)&gt;C$3,10,IF(LOG('Indicator Data'!C66)&lt;C$4,0,10-(C$3-LOG('Indicator Data'!C66))/(C$3-C$4)*10))),1)</f>
        <v>0.1</v>
      </c>
      <c r="D66" s="171">
        <f>ROUND(IF('Indicator Data'!D66=0,0.1,IF(LOG('Indicator Data'!D66)&gt;D$3,10,IF(LOG('Indicator Data'!D66)&lt;D$4,0,10-(D$3-LOG('Indicator Data'!D66))/(D$3-D$4)*10))),1)</f>
        <v>0.1</v>
      </c>
      <c r="E66" s="172">
        <f t="shared" si="53"/>
        <v>0.1</v>
      </c>
      <c r="F66" s="172">
        <f>(ROUND(IF('Indicator Data'!E66=0,0,IF(LOG('Indicator Data'!E66)&gt;F$3,10,IF(LOG('Indicator Data'!E66)&lt;F$4,0,10-(F$3-LOG('Indicator Data'!E66))/(F$3-F$4)*10))),1))</f>
        <v>4.5</v>
      </c>
      <c r="G66" s="172">
        <f>ROUND(IF('Indicator Data'!F66=0,0,IF(LOG('Indicator Data'!F66)&gt;G$3,10,IF(LOG('Indicator Data'!F66)&lt;G$4,0,10-(G$3-LOG('Indicator Data'!F66))/(G$3-G$4)*10))),1)</f>
        <v>0</v>
      </c>
      <c r="H66" s="171">
        <f>ROUND(IF('Indicator Data'!G66=0,0,IF(LOG('Indicator Data'!G66)&gt;H$3,10,IF(LOG('Indicator Data'!G66)&lt;H$4,0,10-(H$3-LOG('Indicator Data'!G66))/(H$3-H$4)*10))),1)</f>
        <v>0</v>
      </c>
      <c r="I66" s="171">
        <f>ROUND(IF('Indicator Data'!H66=0,0,IF(LOG('Indicator Data'!H66)&gt;I$3,10,IF(LOG('Indicator Data'!H66)&lt;I$4,0,10-(I$3-LOG('Indicator Data'!H66))/(I$3-I$4)*10))),1)</f>
        <v>0</v>
      </c>
      <c r="J66" s="171">
        <f t="shared" si="54"/>
        <v>0</v>
      </c>
      <c r="K66" s="171">
        <f>ROUND(IF('Indicator Data'!I66=0,0,IF(LOG('Indicator Data'!I66)&gt;K$3,10,IF(LOG('Indicator Data'!I66)&lt;K$4,0,10-(K$3-LOG('Indicator Data'!I66))/(K$3-K$4)*10))),1)</f>
        <v>4.9000000000000004</v>
      </c>
      <c r="L66" s="172">
        <f>ROUND(IF('Indicator Data'!J66=0,0,IF(LOG('Indicator Data'!J66)&gt;L$3,10,IF(LOG('Indicator Data'!J66)&lt;L$4,0,10-(L$3-LOG('Indicator Data'!J66))/(L$3-L$4)*10))),1)</f>
        <v>0</v>
      </c>
      <c r="M66" s="173">
        <f>'Indicator Data'!C66/HLOOKUP('Indicator Data'!$C$3,'Population Data'!$C$3:$M$194,ROW()-4,FALSE)</f>
        <v>0</v>
      </c>
      <c r="N66" s="173">
        <f>'Indicator Data'!D66/HLOOKUP('Indicator Data'!$D$3,'Population Data'!$C$3:$M$194,ROW()-4,FALSE)</f>
        <v>0</v>
      </c>
      <c r="O66" s="245">
        <f>'Indicator Data'!E66/HLOOKUP('Indicator Data'!$E$3,'Population Data'!$C$3:$M$194,ROW()-4,FALSE)</f>
        <v>5.412731799277779E-3</v>
      </c>
      <c r="P66" s="173">
        <f>'Indicator Data'!F66/HLOOKUP('Indicator Data'!$F$3,'Population Data'!$C$3:$M$194,ROW()-4,FALSE)</f>
        <v>0</v>
      </c>
      <c r="Q66" s="173">
        <f>'Indicator Data'!G66/HLOOKUP('Indicator Data'!$G$3,'Population Data'!$C$3:$M$194,ROW()-4,FALSE)</f>
        <v>0</v>
      </c>
      <c r="R66" s="173">
        <f>'Indicator Data'!H66/HLOOKUP('Indicator Data'!$H$3,'Population Data'!$C$3:$M$194,ROW()-4,FALSE)</f>
        <v>0</v>
      </c>
      <c r="S66" s="173">
        <f>'Indicator Data'!I66/HLOOKUP('Indicator Data'!$I$3,'Population Data'!$C$3:$M$194,ROW()-4,FALSE)</f>
        <v>1.0353944478630605E-3</v>
      </c>
      <c r="T66" s="173">
        <f>'Indicator Data'!J66/HLOOKUP('Indicator Date'!$J64,'Population Data'!$C$3:$M$194,ROW()-4,FALSE)</f>
        <v>0</v>
      </c>
      <c r="U66" s="171">
        <f t="shared" si="55"/>
        <v>0</v>
      </c>
      <c r="V66" s="171">
        <f t="shared" si="56"/>
        <v>0</v>
      </c>
      <c r="W66" s="172">
        <f t="shared" si="57"/>
        <v>0</v>
      </c>
      <c r="X66" s="172">
        <f t="shared" si="33"/>
        <v>6.5</v>
      </c>
      <c r="Y66" s="172">
        <f t="shared" si="34"/>
        <v>0</v>
      </c>
      <c r="Z66" s="171">
        <f t="shared" si="58"/>
        <v>0</v>
      </c>
      <c r="AA66" s="171">
        <f t="shared" si="58"/>
        <v>0</v>
      </c>
      <c r="AB66" s="171">
        <f t="shared" si="59"/>
        <v>0</v>
      </c>
      <c r="AC66" s="172">
        <f t="shared" si="35"/>
        <v>5.3</v>
      </c>
      <c r="AD66" s="172">
        <f t="shared" si="36"/>
        <v>0</v>
      </c>
      <c r="AE66" s="171">
        <f>ROUND(IF('Indicator Data'!K66=0,0,IF('Indicator Data'!K66&gt;AE$3,10,IF('Indicator Data'!K66&lt;AE$4,0,10-(AE$3-'Indicator Data'!K66)/(AE$3-AE$4)*10))),1)</f>
        <v>0</v>
      </c>
      <c r="AF66" s="174">
        <f t="shared" si="60"/>
        <v>0.1</v>
      </c>
      <c r="AG66" s="174">
        <f t="shared" si="61"/>
        <v>0.1</v>
      </c>
      <c r="AH66" s="172">
        <f t="shared" si="62"/>
        <v>0</v>
      </c>
      <c r="AI66" s="172">
        <f t="shared" si="63"/>
        <v>0</v>
      </c>
      <c r="AJ66" s="174">
        <f t="shared" si="64"/>
        <v>0</v>
      </c>
      <c r="AK66" s="172">
        <f t="shared" si="65"/>
        <v>0</v>
      </c>
      <c r="AL66" s="175">
        <f t="shared" si="66"/>
        <v>0.1</v>
      </c>
      <c r="AM66" s="175">
        <f t="shared" si="67"/>
        <v>5.6</v>
      </c>
      <c r="AN66" s="175">
        <f t="shared" si="68"/>
        <v>0</v>
      </c>
      <c r="AO66" s="175">
        <f t="shared" si="69"/>
        <v>0</v>
      </c>
      <c r="AP66" s="175">
        <f t="shared" si="70"/>
        <v>5.0999999999999996</v>
      </c>
      <c r="AQ66" s="174">
        <f t="shared" si="71"/>
        <v>0</v>
      </c>
      <c r="AR66" s="174">
        <f>IF('Indicator Data'!L66="No data","x",IF('Indicator Data'!BW66&lt;1000,"x",ROUND((IF('Indicator Data'!L66&gt;AR$3,10,IF('Indicator Data'!L66&lt;AR$4,0,10-(AR$3-'Indicator Data'!L66)/(AR$3-AR$4)*10))),1)))</f>
        <v>1.7</v>
      </c>
      <c r="AS66" s="175">
        <f t="shared" si="72"/>
        <v>0.9</v>
      </c>
      <c r="AT66" s="176">
        <f>IF('Indicator Data'!M66="No data","x",ROUND(IF('Indicator Data'!M66=0,0,IF(LOG('Indicator Data'!M66)&gt;AT$3,10,IF(LOG('Indicator Data'!M66)&lt;AT$4,0,10-(AT$3-LOG('Indicator Data'!M66))/(AT$3-AT$4)*10))),1))</f>
        <v>7.4</v>
      </c>
      <c r="AU66" s="246">
        <f>IF(AT66="x","x",'Indicator Data'!M66/HLOOKUP('Indicator Data'!$M$3,'Population Data'!$C$3:$M$194,ROW()-4,FALSE))</f>
        <v>0.57141738087820848</v>
      </c>
      <c r="AV66" s="176">
        <f t="shared" si="73"/>
        <v>6.3</v>
      </c>
      <c r="AW66" s="172">
        <f t="shared" si="37"/>
        <v>6.9</v>
      </c>
      <c r="AX66" s="176">
        <f>IF('Indicator Data'!N66="No data","x",ROUND(IF('Indicator Data'!N66=0,0,IF(LOG('Indicator Data'!N66)&gt;AX$3,10,IF(LOG('Indicator Data'!N66)&lt;AX$4,0,10-(AX$3-LOG('Indicator Data'!N66))/(AX$3-AX$4)*10))),1))</f>
        <v>8</v>
      </c>
      <c r="AY66" s="246">
        <f>IF(AX66="x","x",'Indicator Data'!N66/HLOOKUP('Indicator Data'!$N$3,'Population Data'!$C$3:$M$194,ROW()-4,FALSE))</f>
        <v>0.24101786917431592</v>
      </c>
      <c r="AZ66" s="176">
        <f t="shared" si="74"/>
        <v>10</v>
      </c>
      <c r="BA66" s="172">
        <f t="shared" si="38"/>
        <v>9.3000000000000007</v>
      </c>
      <c r="BB66" s="176">
        <f>IF('Indicator Data'!O66="No data","x",ROUND(IF('Indicator Data'!O66=0,0,IF(LOG('Indicator Data'!O66)&gt;BB$3,10,IF(LOG('Indicator Data'!O66)&lt;BB$4,0,10-(BB$3-LOG('Indicator Data'!O66))/(BB$3-BB$4)*10))),1))</f>
        <v>0</v>
      </c>
      <c r="BC66" s="246">
        <f>IF(BB66="x","x",'Indicator Data'!O66/HLOOKUP('Indicator Data'!$O$3,'Population Data'!$C$3:$M$194,ROW()-4,FALSE))</f>
        <v>0</v>
      </c>
      <c r="BD66" s="176">
        <f t="shared" si="75"/>
        <v>0</v>
      </c>
      <c r="BE66" s="172">
        <f t="shared" si="39"/>
        <v>0</v>
      </c>
      <c r="BF66" s="176">
        <f>IF('Indicator Data'!P66="No data","x",ROUND(IF('Indicator Data'!P66=0,0,IF(LOG('Indicator Data'!P66)&gt;BF$3,10,IF(LOG('Indicator Data'!P66)&lt;BF$4,0,10-(BF$3-LOG('Indicator Data'!P66))/(BF$3-BF$4)*10))),1))</f>
        <v>7.7</v>
      </c>
      <c r="BG66" s="246">
        <f>IF(BF66="x","x",'Indicator Data'!P66/HLOOKUP('Indicator Data'!$P$3,'Population Data'!$C$3:$M$194,ROW()-4,FALSE))</f>
        <v>0.16392610124215254</v>
      </c>
      <c r="BH66" s="176">
        <f t="shared" si="40"/>
        <v>8.4</v>
      </c>
      <c r="BI66" s="172">
        <f t="shared" si="41"/>
        <v>8.1</v>
      </c>
      <c r="BJ66" s="174">
        <f t="shared" si="42"/>
        <v>7.1</v>
      </c>
      <c r="BK66" s="176">
        <f>ROUND(IF('Indicator Data'!Q66=0,0,IF(LOG('Indicator Data'!Q66)&gt;BK$3,10,IF(LOG('Indicator Data'!Q66)&lt;BK$4,0,10-(BK$3-LOG('Indicator Data'!Q66))/(BK$3-BK$4)*10))),1)</f>
        <v>7.7</v>
      </c>
      <c r="BL66" s="224">
        <f>IF(BK66="x","x",'Indicator Data'!Q66/HLOOKUP('Indicator Data'!$Q$3,'Population Data'!$C$3:$M$194,ROW()-4,FALSE))</f>
        <v>1</v>
      </c>
      <c r="BM66" s="176">
        <f t="shared" si="76"/>
        <v>10</v>
      </c>
      <c r="BN66" s="172">
        <f t="shared" si="77"/>
        <v>9.1999999999999993</v>
      </c>
      <c r="BO66" s="176">
        <f>ROUND(IF('Indicator Data'!S66=0,0,IF(LOG('Indicator Data'!S66)&gt;BO$3,10,IF(LOG('Indicator Data'!S66)&lt;BO$4,0,10-(BO$3-LOG('Indicator Data'!S66))/(BO$3-BO$4)*10))),1)</f>
        <v>7.6</v>
      </c>
      <c r="BP66" s="246">
        <f>IF(BO66="x","x",'Indicator Data'!S66/HLOOKUP('Indicator Data'!$S$3,'Population Data'!$C$3:$M$194,ROW()-4,FALSE))</f>
        <v>0.86092767808197679</v>
      </c>
      <c r="BQ66" s="176">
        <f t="shared" si="78"/>
        <v>9.6</v>
      </c>
      <c r="BR66" s="172">
        <f t="shared" si="43"/>
        <v>8.8000000000000007</v>
      </c>
      <c r="BS66" s="176">
        <f>ROUND(IF('Indicator Data'!T66=0,0,IF(LOG('Indicator Data'!T66)&gt;BS$3,10,IF(LOG('Indicator Data'!T66)&lt;BS$4,0,10-(BS$3-LOG('Indicator Data'!T66))/(BS$3-BS$4)*10))),1)</f>
        <v>7.6</v>
      </c>
      <c r="BT66" s="173">
        <f>IF('Indicator Data'!T66/HLOOKUP('Indicator Data'!$T$3,'Population Data'!$C$3:$M$194,ROW()-4,FALSE)&gt;1,1,'Indicator Data'!T66/HLOOKUP('Indicator Data'!$T$3,'Population Data'!$C$3:$M$194,ROW()-4,FALSE))</f>
        <v>0.85800492481962587</v>
      </c>
      <c r="BU66" s="176">
        <f t="shared" si="79"/>
        <v>8.6</v>
      </c>
      <c r="BV66" s="172">
        <f t="shared" si="44"/>
        <v>8.1</v>
      </c>
      <c r="BW66" s="176">
        <f>ROUND(IF('Indicator Data'!U66=0,0,IF(LOG('Indicator Data'!U66)&gt;BW$3,10,IF(LOG('Indicator Data'!U66)&lt;BW$4,0,10-(BW$3-LOG('Indicator Data'!U66))/(BW$3-BW$4)*10))),1)</f>
        <v>7.7</v>
      </c>
      <c r="BX66" s="246">
        <f>IF(BW66="x","x",'Indicator Data'!U66/HLOOKUP('Indicator Data'!$U$3,'Population Data'!$C$3:$M$194,ROW()-4,FALSE))</f>
        <v>0.93282165278492191</v>
      </c>
      <c r="BY66" s="176">
        <f t="shared" si="80"/>
        <v>9.3000000000000007</v>
      </c>
      <c r="BZ66" s="172">
        <f t="shared" si="45"/>
        <v>8.6</v>
      </c>
      <c r="CA66" s="174">
        <f t="shared" si="28"/>
        <v>8.6999999999999993</v>
      </c>
      <c r="CB66" s="176">
        <f>IF('Indicator Data'!BN66="No data","x",ROUND(IF('Indicator Data'!BN66&gt;CB$3,0,IF('Indicator Data'!BN66&lt;CB$4,10,(CB$3-'Indicator Data'!BN66)/(CB$3-CB$4)*10)),1))</f>
        <v>5.6</v>
      </c>
      <c r="CC66" s="176">
        <f>IF('Indicator Data'!BO66="No data","x",ROUND(IF('Indicator Data'!BO66&gt;CC$3,0,IF('Indicator Data'!BO66&lt;CC$4,10,(CC$3-'Indicator Data'!BO66)/(CC$3-CC$4)*10)),1))</f>
        <v>2.2000000000000002</v>
      </c>
      <c r="CD66" s="176" t="str">
        <f>IF('Indicator Data'!AA66="No data","x",ROUND(IF('Indicator Data'!AA66&gt;CD$3,0,IF('Indicator Data'!AA66&lt;CD$4,10,(CD$3-'Indicator Data'!AA66)/(CD$3-CD$4)*10)),1))</f>
        <v>x</v>
      </c>
      <c r="CE66" s="172">
        <f t="shared" si="81"/>
        <v>3.9</v>
      </c>
      <c r="CF66" s="176">
        <f>IF('Indicator Data'!V66="No data","x",ROUND(IF(LOG('Indicator Data'!V66)&gt;CF$3,10,IF(LOG('Indicator Data'!V66)&lt;CF$4,0,10-(CF$3-LOG('Indicator Data'!V66))/(CF$3-CF$4)*10)),1))</f>
        <v>3.2</v>
      </c>
      <c r="CG66" s="176">
        <f>IF('Indicator Data'!W66="No data","x",ROUND(IF('Indicator Data'!W66&gt;CG$3,10,IF('Indicator Data'!W66&lt;CG$4,0,10-(CG$3-'Indicator Data'!W66)/(CG$3-CG$4)*10)),1))</f>
        <v>4.5999999999999996</v>
      </c>
      <c r="CH66" s="176">
        <f>IF('Indicator Data'!X66="No data","x",ROUND(IF('Indicator Data'!X66&gt;CH$3,10,IF('Indicator Data'!X66&lt;CH$4,0,10-(CH$3-'Indicator Data'!X66)/(CH$3-CH$4)*10)),1))</f>
        <v>9.1</v>
      </c>
      <c r="CI66" s="176">
        <f>IF('Indicator Data'!Y66="No data","x",ROUND(IF('Indicator Data'!Y66&gt;CI$3,10,IF('Indicator Data'!Y66&lt;CI$4,0,10-(CI$3-'Indicator Data'!Y66)/(CI$3-CI$4)*10)),1))</f>
        <v>5.2</v>
      </c>
      <c r="CJ66" s="172">
        <f t="shared" si="46"/>
        <v>5.5</v>
      </c>
      <c r="CK66" s="174">
        <f t="shared" si="47"/>
        <v>5</v>
      </c>
      <c r="CL66" s="176">
        <f>IF('Indicator Data'!AD66="No data","x",ROUND(IF('Indicator Data'!AD66&gt;CL$3,10,IF('Indicator Data'!AD66&lt;CL$4,0,10-(CL$3-'Indicator Data'!AD66)/(CL$3-CL$4)*10)),1))</f>
        <v>4.3</v>
      </c>
      <c r="CM66" s="176">
        <f>IF('Indicator Data'!AE66="No data","x",ROUND(IF('Indicator Data'!AE66&gt;CM$3,10,IF('Indicator Data'!AE66&lt;CM$4,0,10-(CM$3-'Indicator Data'!AE66)/(CM$3-CM$4)*10)),1))</f>
        <v>5.4</v>
      </c>
      <c r="CN66" s="172">
        <f t="shared" si="48"/>
        <v>5.3</v>
      </c>
      <c r="CO66" s="176">
        <f>IF('Indicator Data'!Z66="No data","x",ROUND(IF('Indicator Data'!Z66&gt;CO$3,10,IF('Indicator Data'!Z66&lt;CO$4,0,10-(CO$3-'Indicator Data'!Z66)/(CO$3-CO$4)*10)),1))</f>
        <v>0.7</v>
      </c>
      <c r="CP66" s="172">
        <f t="shared" si="49"/>
        <v>2.8</v>
      </c>
      <c r="CQ66" s="246">
        <f>IF('Indicator Data'!AB66="No data","x",'Indicator Data'!AB66/HLOOKUP('Indicator Date'!$AB64,'Population Data'!$C$3:$M$194,ROW()-4,FALSE))</f>
        <v>2.5929720289497699E-5</v>
      </c>
      <c r="CR66" s="176">
        <f t="shared" si="82"/>
        <v>9.6999999999999993</v>
      </c>
      <c r="CS66" s="176">
        <f>IF('Indicator Data'!AC66="No data","x",ROUND(IF('Indicator Data'!AC66&gt;CS$3,0,IF('Indicator Data'!AC66&lt;CS$4,10,(CS$3-'Indicator Data'!AC66)/(CS$3-CS$4)*10)),1))</f>
        <v>8</v>
      </c>
      <c r="CT66" s="172">
        <f t="shared" si="50"/>
        <v>8.9</v>
      </c>
      <c r="CU66" s="174">
        <f t="shared" si="51"/>
        <v>5.7</v>
      </c>
      <c r="CV66" s="175">
        <f t="shared" si="83"/>
        <v>6.9</v>
      </c>
      <c r="CW66" s="177">
        <f t="shared" si="84"/>
        <v>3.2</v>
      </c>
      <c r="CX66" s="175">
        <f>ROUND(IF('Indicator Data'!AF66=0,0,IF('Indicator Data'!AF66&gt;CX$3,10,IF('Indicator Data'!AF66&lt;CX$4,0,10-(CX$3-'Indicator Data'!AF66)/(CX$3-CX$4)*10))),1)</f>
        <v>0.1</v>
      </c>
      <c r="CY66" s="175">
        <f>(ROUND(IF('Indicator Data'!AG66=0,0,IF(LOG('Indicator Data'!AG66)&gt;CY$3,10,IF(LOG('Indicator Data'!AG66)&lt;CY$4,0,10-(CY$3-LOG('Indicator Data'!AG66))/(CY$3-CY$4)*10))),1))</f>
        <v>0</v>
      </c>
      <c r="CZ66" s="177">
        <f t="shared" si="52"/>
        <v>0.1</v>
      </c>
      <c r="DA66" s="11"/>
      <c r="DB66" s="22"/>
    </row>
    <row r="67" spans="1:106">
      <c r="A67" s="179" t="str">
        <f>'Indicator Data'!A67</f>
        <v>Gambia</v>
      </c>
      <c r="B67" s="180" t="str">
        <f>'Indicator Data'!B67</f>
        <v>GMB</v>
      </c>
      <c r="C67" s="178">
        <f>ROUND(IF('Indicator Data'!C67=0,0.1,IF(LOG('Indicator Data'!C67)&gt;C$3,10,IF(LOG('Indicator Data'!C67)&lt;C$4,0,10-(C$3-LOG('Indicator Data'!C67))/(C$3-C$4)*10))),1)</f>
        <v>0.1</v>
      </c>
      <c r="D67" s="171">
        <f>ROUND(IF('Indicator Data'!D67=0,0.1,IF(LOG('Indicator Data'!D67)&gt;D$3,10,IF(LOG('Indicator Data'!D67)&lt;D$4,0,10-(D$3-LOG('Indicator Data'!D67))/(D$3-D$4)*10))),1)</f>
        <v>0.1</v>
      </c>
      <c r="E67" s="172">
        <f t="shared" si="53"/>
        <v>0.1</v>
      </c>
      <c r="F67" s="172">
        <f>(ROUND(IF('Indicator Data'!E67=0,0,IF(LOG('Indicator Data'!E67)&gt;F$3,10,IF(LOG('Indicator Data'!E67)&lt;F$4,0,10-(F$3-LOG('Indicator Data'!E67))/(F$3-F$4)*10))),1))</f>
        <v>3.9</v>
      </c>
      <c r="G67" s="172">
        <f>ROUND(IF('Indicator Data'!F67=0,0,IF(LOG('Indicator Data'!F67)&gt;G$3,10,IF(LOG('Indicator Data'!F67)&lt;G$4,0,10-(G$3-LOG('Indicator Data'!F67))/(G$3-G$4)*10))),1)</f>
        <v>0.4</v>
      </c>
      <c r="H67" s="171">
        <f>ROUND(IF('Indicator Data'!G67=0,0,IF(LOG('Indicator Data'!G67)&gt;H$3,10,IF(LOG('Indicator Data'!G67)&lt;H$4,0,10-(H$3-LOG('Indicator Data'!G67))/(H$3-H$4)*10))),1)</f>
        <v>0</v>
      </c>
      <c r="I67" s="171">
        <f>ROUND(IF('Indicator Data'!H67=0,0,IF(LOG('Indicator Data'!H67)&gt;I$3,10,IF(LOG('Indicator Data'!H67)&lt;I$4,0,10-(I$3-LOG('Indicator Data'!H67))/(I$3-I$4)*10))),1)</f>
        <v>0</v>
      </c>
      <c r="J67" s="171">
        <f t="shared" si="54"/>
        <v>0</v>
      </c>
      <c r="K67" s="171">
        <f>ROUND(IF('Indicator Data'!I67=0,0,IF(LOG('Indicator Data'!I67)&gt;K$3,10,IF(LOG('Indicator Data'!I67)&lt;K$4,0,10-(K$3-LOG('Indicator Data'!I67))/(K$3-K$4)*10))),1)</f>
        <v>2.6</v>
      </c>
      <c r="L67" s="172">
        <f>ROUND(IF('Indicator Data'!J67=0,0,IF(LOG('Indicator Data'!J67)&gt;L$3,10,IF(LOG('Indicator Data'!J67)&lt;L$4,0,10-(L$3-LOG('Indicator Data'!J67))/(L$3-L$4)*10))),1)</f>
        <v>7.9</v>
      </c>
      <c r="M67" s="173">
        <f>'Indicator Data'!C67/HLOOKUP('Indicator Data'!$C$3,'Population Data'!$C$3:$M$194,ROW()-4,FALSE)</f>
        <v>0</v>
      </c>
      <c r="N67" s="173">
        <f>'Indicator Data'!D67/HLOOKUP('Indicator Data'!$D$3,'Population Data'!$C$3:$M$194,ROW()-4,FALSE)</f>
        <v>0</v>
      </c>
      <c r="O67" s="245">
        <f>'Indicator Data'!E67/HLOOKUP('Indicator Data'!$E$3,'Population Data'!$C$3:$M$194,ROW()-4,FALSE)</f>
        <v>2.5280605000929865E-3</v>
      </c>
      <c r="P67" s="173">
        <f>'Indicator Data'!F67/HLOOKUP('Indicator Data'!$F$3,'Population Data'!$C$3:$M$194,ROW()-4,FALSE)</f>
        <v>7.122236399951388E-8</v>
      </c>
      <c r="Q67" s="173">
        <f>'Indicator Data'!G67/HLOOKUP('Indicator Data'!$G$3,'Population Data'!$C$3:$M$194,ROW()-4,FALSE)</f>
        <v>0</v>
      </c>
      <c r="R67" s="173">
        <f>'Indicator Data'!H67/HLOOKUP('Indicator Data'!$H$3,'Population Data'!$C$3:$M$194,ROW()-4,FALSE)</f>
        <v>0</v>
      </c>
      <c r="S67" s="173">
        <f>'Indicator Data'!I67/HLOOKUP('Indicator Data'!$I$3,'Population Data'!$C$3:$M$194,ROW()-4,FALSE)</f>
        <v>9.4957107282799065E-5</v>
      </c>
      <c r="T67" s="173">
        <f>'Indicator Data'!J67/HLOOKUP('Indicator Date'!$J65,'Population Data'!$C$3:$M$194,ROW()-4,FALSE)</f>
        <v>4.9375075518710999E-3</v>
      </c>
      <c r="U67" s="171">
        <f t="shared" si="55"/>
        <v>0</v>
      </c>
      <c r="V67" s="171">
        <f t="shared" si="56"/>
        <v>0</v>
      </c>
      <c r="W67" s="172">
        <f t="shared" si="57"/>
        <v>0</v>
      </c>
      <c r="X67" s="172">
        <f t="shared" si="33"/>
        <v>5.2</v>
      </c>
      <c r="Y67" s="172">
        <f t="shared" si="34"/>
        <v>1.7</v>
      </c>
      <c r="Z67" s="171">
        <f t="shared" si="58"/>
        <v>0</v>
      </c>
      <c r="AA67" s="171">
        <f t="shared" si="58"/>
        <v>0</v>
      </c>
      <c r="AB67" s="171">
        <f t="shared" si="59"/>
        <v>0</v>
      </c>
      <c r="AC67" s="172">
        <f t="shared" si="35"/>
        <v>2.2999999999999998</v>
      </c>
      <c r="AD67" s="172">
        <f t="shared" si="36"/>
        <v>1.6</v>
      </c>
      <c r="AE67" s="171">
        <f>ROUND(IF('Indicator Data'!K67=0,0,IF('Indicator Data'!K67&gt;AE$3,10,IF('Indicator Data'!K67&lt;AE$4,0,10-(AE$3-'Indicator Data'!K67)/(AE$3-AE$4)*10))),1)</f>
        <v>2.9</v>
      </c>
      <c r="AF67" s="174">
        <f t="shared" si="60"/>
        <v>0.1</v>
      </c>
      <c r="AG67" s="174">
        <f t="shared" si="61"/>
        <v>0.1</v>
      </c>
      <c r="AH67" s="172">
        <f t="shared" si="62"/>
        <v>0</v>
      </c>
      <c r="AI67" s="172">
        <f t="shared" si="63"/>
        <v>0</v>
      </c>
      <c r="AJ67" s="174">
        <f t="shared" si="64"/>
        <v>0</v>
      </c>
      <c r="AK67" s="172">
        <f t="shared" si="65"/>
        <v>5.6</v>
      </c>
      <c r="AL67" s="175">
        <f t="shared" si="66"/>
        <v>0.1</v>
      </c>
      <c r="AM67" s="175">
        <f t="shared" si="67"/>
        <v>4.5999999999999996</v>
      </c>
      <c r="AN67" s="175">
        <f t="shared" si="68"/>
        <v>1.1000000000000001</v>
      </c>
      <c r="AO67" s="175">
        <f t="shared" si="69"/>
        <v>0</v>
      </c>
      <c r="AP67" s="175">
        <f t="shared" si="70"/>
        <v>2.5</v>
      </c>
      <c r="AQ67" s="174">
        <f t="shared" si="71"/>
        <v>4.3</v>
      </c>
      <c r="AR67" s="174">
        <f>IF('Indicator Data'!L67="No data","x",IF('Indicator Data'!BW67&lt;1000,"x",ROUND((IF('Indicator Data'!L67&gt;AR$3,10,IF('Indicator Data'!L67&lt;AR$4,0,10-(AR$3-'Indicator Data'!L67)/(AR$3-AR$4)*10))),1)))</f>
        <v>1.7</v>
      </c>
      <c r="AS67" s="175">
        <f t="shared" si="72"/>
        <v>3</v>
      </c>
      <c r="AT67" s="176">
        <f>IF('Indicator Data'!M67="No data","x",ROUND(IF('Indicator Data'!M67=0,0,IF(LOG('Indicator Data'!M67)&gt;AT$3,10,IF(LOG('Indicator Data'!M67)&lt;AT$4,0,10-(AT$3-LOG('Indicator Data'!M67))/(AT$3-AT$4)*10))),1))</f>
        <v>7.3</v>
      </c>
      <c r="AU67" s="246">
        <f>IF(AT67="x","x",'Indicator Data'!M67/HLOOKUP('Indicator Data'!$M$3,'Population Data'!$C$3:$M$194,ROW()-4,FALSE))</f>
        <v>0.4432755566534497</v>
      </c>
      <c r="AV67" s="176">
        <f t="shared" si="73"/>
        <v>4.9000000000000004</v>
      </c>
      <c r="AW67" s="172">
        <f t="shared" si="37"/>
        <v>6.2</v>
      </c>
      <c r="AX67" s="176">
        <f>IF('Indicator Data'!N67="No data","x",ROUND(IF('Indicator Data'!N67=0,0,IF(LOG('Indicator Data'!N67)&gt;AX$3,10,IF(LOG('Indicator Data'!N67)&lt;AX$4,0,10-(AX$3-LOG('Indicator Data'!N67))/(AX$3-AX$4)*10))),1))</f>
        <v>0</v>
      </c>
      <c r="AY67" s="246">
        <f>IF(AX67="x","x",'Indicator Data'!N67/HLOOKUP('Indicator Data'!$N$3,'Population Data'!$C$3:$M$194,ROW()-4,FALSE))</f>
        <v>0</v>
      </c>
      <c r="AZ67" s="176">
        <f t="shared" si="74"/>
        <v>0</v>
      </c>
      <c r="BA67" s="172">
        <f t="shared" si="38"/>
        <v>0</v>
      </c>
      <c r="BB67" s="176">
        <f>IF('Indicator Data'!O67="No data","x",ROUND(IF('Indicator Data'!O67=0,0,IF(LOG('Indicator Data'!O67)&gt;BB$3,10,IF(LOG('Indicator Data'!O67)&lt;BB$4,0,10-(BB$3-LOG('Indicator Data'!O67))/(BB$3-BB$4)*10))),1))</f>
        <v>3.5</v>
      </c>
      <c r="BC67" s="246">
        <f>IF(BB67="x","x",'Indicator Data'!O67/HLOOKUP('Indicator Data'!$O$3,'Population Data'!$C$3:$M$194,ROW()-4,FALSE))</f>
        <v>4.3770641975737507E-4</v>
      </c>
      <c r="BD67" s="176">
        <f t="shared" si="75"/>
        <v>0</v>
      </c>
      <c r="BE67" s="172">
        <f t="shared" si="39"/>
        <v>1.9</v>
      </c>
      <c r="BF67" s="176">
        <f>IF('Indicator Data'!P67="No data","x",ROUND(IF('Indicator Data'!P67=0,0,IF(LOG('Indicator Data'!P67)&gt;BF$3,10,IF(LOG('Indicator Data'!P67)&lt;BF$4,0,10-(BF$3-LOG('Indicator Data'!P67))/(BF$3-BF$4)*10))),1))</f>
        <v>0</v>
      </c>
      <c r="BG67" s="246">
        <f>IF(BF67="x","x",'Indicator Data'!P67/HLOOKUP('Indicator Data'!$P$3,'Population Data'!$C$3:$M$194,ROW()-4,FALSE))</f>
        <v>0</v>
      </c>
      <c r="BH67" s="176">
        <f t="shared" si="40"/>
        <v>0</v>
      </c>
      <c r="BI67" s="172">
        <f t="shared" si="41"/>
        <v>0</v>
      </c>
      <c r="BJ67" s="174">
        <f t="shared" si="42"/>
        <v>2.5</v>
      </c>
      <c r="BK67" s="176">
        <f>ROUND(IF('Indicator Data'!Q67=0,0,IF(LOG('Indicator Data'!Q67)&gt;BK$3,10,IF(LOG('Indicator Data'!Q67)&lt;BK$4,0,10-(BK$3-LOG('Indicator Data'!Q67))/(BK$3-BK$4)*10))),1)</f>
        <v>7.8</v>
      </c>
      <c r="BL67" s="224">
        <f>IF(BK67="x","x",'Indicator Data'!Q67/HLOOKUP('Indicator Data'!$Q$3,'Population Data'!$C$3:$M$194,ROW()-4,FALSE))</f>
        <v>1</v>
      </c>
      <c r="BM67" s="176">
        <f t="shared" si="76"/>
        <v>10</v>
      </c>
      <c r="BN67" s="172">
        <f t="shared" si="77"/>
        <v>9.1999999999999993</v>
      </c>
      <c r="BO67" s="176">
        <f>ROUND(IF('Indicator Data'!S67=0,0,IF(LOG('Indicator Data'!S67)&gt;BO$3,10,IF(LOG('Indicator Data'!S67)&lt;BO$4,0,10-(BO$3-LOG('Indicator Data'!S67))/(BO$3-BO$4)*10))),1)</f>
        <v>6.7</v>
      </c>
      <c r="BP67" s="246">
        <f>IF(BO67="x","x",'Indicator Data'!S67/HLOOKUP('Indicator Data'!$S$3,'Population Data'!$C$3:$M$194,ROW()-4,FALSE))</f>
        <v>0.17532223809242298</v>
      </c>
      <c r="BQ67" s="176">
        <f t="shared" si="78"/>
        <v>1.9</v>
      </c>
      <c r="BR67" s="172">
        <f t="shared" si="43"/>
        <v>4.7</v>
      </c>
      <c r="BS67" s="176">
        <f>ROUND(IF('Indicator Data'!T67=0,0,IF(LOG('Indicator Data'!T67)&gt;BS$3,10,IF(LOG('Indicator Data'!T67)&lt;BS$4,0,10-(BS$3-LOG('Indicator Data'!T67))/(BS$3-BS$4)*10))),1)</f>
        <v>7.8</v>
      </c>
      <c r="BT67" s="173">
        <f>IF('Indicator Data'!T67/HLOOKUP('Indicator Data'!$T$3,'Population Data'!$C$3:$M$194,ROW()-4,FALSE)&gt;1,1,'Indicator Data'!T67/HLOOKUP('Indicator Data'!$T$3,'Population Data'!$C$3:$M$194,ROW()-4,FALSE))</f>
        <v>0.96122357488412291</v>
      </c>
      <c r="BU67" s="176">
        <f t="shared" si="79"/>
        <v>9.6</v>
      </c>
      <c r="BV67" s="172">
        <f t="shared" si="44"/>
        <v>8.9</v>
      </c>
      <c r="BW67" s="176">
        <f>ROUND(IF('Indicator Data'!U67=0,0,IF(LOG('Indicator Data'!U67)&gt;BW$3,10,IF(LOG('Indicator Data'!U67)&lt;BW$4,0,10-(BW$3-LOG('Indicator Data'!U67))/(BW$3-BW$4)*10))),1)</f>
        <v>7.8</v>
      </c>
      <c r="BX67" s="246">
        <f>IF(BW67="x","x",'Indicator Data'!U67/HLOOKUP('Indicator Data'!$U$3,'Population Data'!$C$3:$M$194,ROW()-4,FALSE))</f>
        <v>0.96411381643491245</v>
      </c>
      <c r="BY67" s="176">
        <f t="shared" si="80"/>
        <v>9.6</v>
      </c>
      <c r="BZ67" s="172">
        <f t="shared" si="45"/>
        <v>8.9</v>
      </c>
      <c r="CA67" s="174">
        <f t="shared" si="28"/>
        <v>8.3000000000000007</v>
      </c>
      <c r="CB67" s="176">
        <f>IF('Indicator Data'!BN67="No data","x",ROUND(IF('Indicator Data'!BN67&gt;CB$3,0,IF('Indicator Data'!BN67&lt;CB$4,10,(CB$3-'Indicator Data'!BN67)/(CB$3-CB$4)*10)),1))</f>
        <v>5.8</v>
      </c>
      <c r="CC67" s="176">
        <f>IF('Indicator Data'!BO67="No data","x",ROUND(IF('Indicator Data'!BO67&gt;CC$3,0,IF('Indicator Data'!BO67&lt;CC$4,10,(CC$3-'Indicator Data'!BO67)/(CC$3-CC$4)*10)),1))</f>
        <v>2.4</v>
      </c>
      <c r="CD67" s="176">
        <f>IF('Indicator Data'!AA67="No data","x",ROUND(IF('Indicator Data'!AA67&gt;CD$3,0,IF('Indicator Data'!AA67&lt;CD$4,10,(CD$3-'Indicator Data'!AA67)/(CD$3-CD$4)*10)),1))</f>
        <v>8.6999999999999993</v>
      </c>
      <c r="CE67" s="172">
        <f t="shared" si="81"/>
        <v>5.6</v>
      </c>
      <c r="CF67" s="176">
        <f>IF('Indicator Data'!V67="No data","x",ROUND(IF(LOG('Indicator Data'!V67)&gt;CF$3,10,IF(LOG('Indicator Data'!V67)&lt;CF$4,0,10-(CF$3-LOG('Indicator Data'!V67))/(CF$3-CF$4)*10)),1))</f>
        <v>8.1</v>
      </c>
      <c r="CG67" s="176">
        <f>IF('Indicator Data'!W67="No data","x",ROUND(IF('Indicator Data'!W67&gt;CG$3,10,IF('Indicator Data'!W67&lt;CG$4,0,10-(CG$3-'Indicator Data'!W67)/(CG$3-CG$4)*10)),1))</f>
        <v>6.8</v>
      </c>
      <c r="CH67" s="176">
        <f>IF('Indicator Data'!X67="No data","x",ROUND(IF('Indicator Data'!X67&gt;CH$3,10,IF('Indicator Data'!X67&lt;CH$4,0,10-(CH$3-'Indicator Data'!X67)/(CH$3-CH$4)*10)),1))</f>
        <v>6.4</v>
      </c>
      <c r="CI67" s="176">
        <f>IF('Indicator Data'!Y67="No data","x",ROUND(IF('Indicator Data'!Y67&gt;CI$3,10,IF('Indicator Data'!Y67&lt;CI$4,0,10-(CI$3-'Indicator Data'!Y67)/(CI$3-CI$4)*10)),1))</f>
        <v>10</v>
      </c>
      <c r="CJ67" s="172">
        <f t="shared" si="46"/>
        <v>7.8</v>
      </c>
      <c r="CK67" s="174">
        <f t="shared" si="47"/>
        <v>7.1</v>
      </c>
      <c r="CL67" s="176">
        <f>IF('Indicator Data'!AD67="No data","x",ROUND(IF('Indicator Data'!AD67&gt;CL$3,10,IF('Indicator Data'!AD67&lt;CL$4,0,10-(CL$3-'Indicator Data'!AD67)/(CL$3-CL$4)*10)),1))</f>
        <v>4.0999999999999996</v>
      </c>
      <c r="CM67" s="176">
        <f>IF('Indicator Data'!AE67="No data","x",ROUND(IF('Indicator Data'!AE67&gt;CM$3,10,IF('Indicator Data'!AE67&lt;CM$4,0,10-(CM$3-'Indicator Data'!AE67)/(CM$3-CM$4)*10)),1))</f>
        <v>6</v>
      </c>
      <c r="CN67" s="172">
        <f t="shared" si="48"/>
        <v>6.9</v>
      </c>
      <c r="CO67" s="176">
        <f>IF('Indicator Data'!Z67="No data","x",ROUND(IF('Indicator Data'!Z67&gt;CO$3,10,IF('Indicator Data'!Z67&lt;CO$4,0,10-(CO$3-'Indicator Data'!Z67)/(CO$3-CO$4)*10)),1))</f>
        <v>0</v>
      </c>
      <c r="CP67" s="172">
        <f t="shared" si="49"/>
        <v>4.2</v>
      </c>
      <c r="CQ67" s="246">
        <f>IF('Indicator Data'!AB67="No data","x",'Indicator Data'!AB67/HLOOKUP('Indicator Date'!$AB65,'Population Data'!$C$3:$M$194,ROW()-4,FALSE))</f>
        <v>1.1329632592694392E-4</v>
      </c>
      <c r="CR67" s="176">
        <f t="shared" si="82"/>
        <v>8.9</v>
      </c>
      <c r="CS67" s="176">
        <f>IF('Indicator Data'!AC67="No data","x",ROUND(IF('Indicator Data'!AC67&gt;CS$3,0,IF('Indicator Data'!AC67&lt;CS$4,10,(CS$3-'Indicator Data'!AC67)/(CS$3-CS$4)*10)),1))</f>
        <v>8</v>
      </c>
      <c r="CT67" s="172">
        <f t="shared" si="50"/>
        <v>8.5</v>
      </c>
      <c r="CU67" s="174">
        <f t="shared" si="51"/>
        <v>6.5</v>
      </c>
      <c r="CV67" s="175">
        <f t="shared" si="83"/>
        <v>6.5</v>
      </c>
      <c r="CW67" s="177">
        <f t="shared" si="84"/>
        <v>2.9</v>
      </c>
      <c r="CX67" s="175">
        <f>ROUND(IF('Indicator Data'!AF67=0,0,IF('Indicator Data'!AF67&gt;CX$3,10,IF('Indicator Data'!AF67&lt;CX$4,0,10-(CX$3-'Indicator Data'!AF67)/(CX$3-CX$4)*10))),1)</f>
        <v>0</v>
      </c>
      <c r="CY67" s="175">
        <f>(ROUND(IF('Indicator Data'!AG67=0,0,IF(LOG('Indicator Data'!AG67)&gt;CY$3,10,IF(LOG('Indicator Data'!AG67)&lt;CY$4,0,10-(CY$3-LOG('Indicator Data'!AG67))/(CY$3-CY$4)*10))),1))</f>
        <v>0</v>
      </c>
      <c r="CZ67" s="177">
        <f t="shared" si="52"/>
        <v>0</v>
      </c>
      <c r="DA67" s="11"/>
      <c r="DB67" s="22"/>
    </row>
    <row r="68" spans="1:106">
      <c r="A68" s="179" t="str">
        <f>'Indicator Data'!A68</f>
        <v>Georgia</v>
      </c>
      <c r="B68" s="180" t="str">
        <f>'Indicator Data'!B68</f>
        <v>GEO</v>
      </c>
      <c r="C68" s="178">
        <f>ROUND(IF('Indicator Data'!C68=0,0.1,IF(LOG('Indicator Data'!C68)&gt;C$3,10,IF(LOG('Indicator Data'!C68)&lt;C$4,0,10-(C$3-LOG('Indicator Data'!C68))/(C$3-C$4)*10))),1)</f>
        <v>6.2</v>
      </c>
      <c r="D68" s="171">
        <f>ROUND(IF('Indicator Data'!D68=0,0.1,IF(LOG('Indicator Data'!D68)&gt;D$3,10,IF(LOG('Indicator Data'!D68)&lt;D$4,0,10-(D$3-LOG('Indicator Data'!D68))/(D$3-D$4)*10))),1)</f>
        <v>6.1</v>
      </c>
      <c r="E68" s="172">
        <f t="shared" si="53"/>
        <v>6.2</v>
      </c>
      <c r="F68" s="172">
        <f>(ROUND(IF('Indicator Data'!E68=0,0,IF(LOG('Indicator Data'!E68)&gt;F$3,10,IF(LOG('Indicator Data'!E68)&lt;F$4,0,10-(F$3-LOG('Indicator Data'!E68))/(F$3-F$4)*10))),1))</f>
        <v>5.2</v>
      </c>
      <c r="G68" s="172">
        <f>ROUND(IF('Indicator Data'!F68=0,0,IF(LOG('Indicator Data'!F68)&gt;G$3,10,IF(LOG('Indicator Data'!F68)&lt;G$4,0,10-(G$3-LOG('Indicator Data'!F68))/(G$3-G$4)*10))),1)</f>
        <v>0</v>
      </c>
      <c r="H68" s="171">
        <f>ROUND(IF('Indicator Data'!G68=0,0,IF(LOG('Indicator Data'!G68)&gt;H$3,10,IF(LOG('Indicator Data'!G68)&lt;H$4,0,10-(H$3-LOG('Indicator Data'!G68))/(H$3-H$4)*10))),1)</f>
        <v>0</v>
      </c>
      <c r="I68" s="171">
        <f>ROUND(IF('Indicator Data'!H68=0,0,IF(LOG('Indicator Data'!H68)&gt;I$3,10,IF(LOG('Indicator Data'!H68)&lt;I$4,0,10-(I$3-LOG('Indicator Data'!H68))/(I$3-I$4)*10))),1)</f>
        <v>0</v>
      </c>
      <c r="J68" s="171">
        <f t="shared" si="54"/>
        <v>0</v>
      </c>
      <c r="K68" s="171">
        <f>ROUND(IF('Indicator Data'!I68=0,0,IF(LOG('Indicator Data'!I68)&gt;K$3,10,IF(LOG('Indicator Data'!I68)&lt;K$4,0,10-(K$3-LOG('Indicator Data'!I68))/(K$3-K$4)*10))),1)</f>
        <v>5.9</v>
      </c>
      <c r="L68" s="172">
        <f>ROUND(IF('Indicator Data'!J68=0,0,IF(LOG('Indicator Data'!J68)&gt;L$3,10,IF(LOG('Indicator Data'!J68)&lt;L$4,0,10-(L$3-LOG('Indicator Data'!J68))/(L$3-L$4)*10))),1)</f>
        <v>8.1999999999999993</v>
      </c>
      <c r="M68" s="173">
        <f>'Indicator Data'!C68/HLOOKUP('Indicator Data'!$C$3,'Population Data'!$C$3:$M$194,ROW()-4,FALSE)</f>
        <v>2.092441314174126E-3</v>
      </c>
      <c r="N68" s="173">
        <f>'Indicator Data'!D68/HLOOKUP('Indicator Data'!$D$3,'Population Data'!$C$3:$M$194,ROW()-4,FALSE)</f>
        <v>4.6075138457946362E-4</v>
      </c>
      <c r="O68" s="245">
        <f>'Indicator Data'!E68/HLOOKUP('Indicator Data'!$E$3,'Population Data'!$C$3:$M$194,ROW()-4,FALSE)</f>
        <v>6.9284134641250331E-3</v>
      </c>
      <c r="P68" s="173">
        <f>'Indicator Data'!F68/HLOOKUP('Indicator Data'!$F$3,'Population Data'!$C$3:$M$194,ROW()-4,FALSE)</f>
        <v>0</v>
      </c>
      <c r="Q68" s="173">
        <f>'Indicator Data'!G68/HLOOKUP('Indicator Data'!$G$3,'Population Data'!$C$3:$M$194,ROW()-4,FALSE)</f>
        <v>0</v>
      </c>
      <c r="R68" s="173">
        <f>'Indicator Data'!H68/HLOOKUP('Indicator Data'!$H$3,'Population Data'!$C$3:$M$194,ROW()-4,FALSE)</f>
        <v>0</v>
      </c>
      <c r="S68" s="173">
        <f>'Indicator Data'!I68/HLOOKUP('Indicator Data'!$I$3,'Population Data'!$C$3:$M$194,ROW()-4,FALSE)</f>
        <v>1.8633808390552599E-3</v>
      </c>
      <c r="T68" s="173">
        <f>'Indicator Data'!J68/HLOOKUP('Indicator Date'!$J66,'Population Data'!$C$3:$M$194,ROW()-4,FALSE)</f>
        <v>5.3493250956643378E-3</v>
      </c>
      <c r="U68" s="171">
        <f t="shared" si="55"/>
        <v>10</v>
      </c>
      <c r="V68" s="171">
        <f t="shared" si="56"/>
        <v>2.2999999999999998</v>
      </c>
      <c r="W68" s="172">
        <f t="shared" si="57"/>
        <v>8</v>
      </c>
      <c r="X68" s="172">
        <f t="shared" si="33"/>
        <v>6.9</v>
      </c>
      <c r="Y68" s="172">
        <f t="shared" si="34"/>
        <v>0</v>
      </c>
      <c r="Z68" s="171">
        <f t="shared" si="58"/>
        <v>0</v>
      </c>
      <c r="AA68" s="171">
        <f t="shared" si="58"/>
        <v>0</v>
      </c>
      <c r="AB68" s="171">
        <f t="shared" si="59"/>
        <v>0</v>
      </c>
      <c r="AC68" s="172">
        <f t="shared" si="35"/>
        <v>6</v>
      </c>
      <c r="AD68" s="172">
        <f t="shared" si="36"/>
        <v>1.8</v>
      </c>
      <c r="AE68" s="171">
        <f>ROUND(IF('Indicator Data'!K68=0,0,IF('Indicator Data'!K68&gt;AE$3,10,IF('Indicator Data'!K68&lt;AE$4,0,10-(AE$3-'Indicator Data'!K68)/(AE$3-AE$4)*10))),1)</f>
        <v>1</v>
      </c>
      <c r="AF68" s="174">
        <f t="shared" si="60"/>
        <v>8.1</v>
      </c>
      <c r="AG68" s="174">
        <f t="shared" si="61"/>
        <v>4.2</v>
      </c>
      <c r="AH68" s="172">
        <f t="shared" si="62"/>
        <v>0</v>
      </c>
      <c r="AI68" s="172">
        <f t="shared" si="63"/>
        <v>0</v>
      </c>
      <c r="AJ68" s="174">
        <f t="shared" si="64"/>
        <v>0</v>
      </c>
      <c r="AK68" s="172">
        <f t="shared" si="65"/>
        <v>5.9</v>
      </c>
      <c r="AL68" s="175">
        <f t="shared" si="66"/>
        <v>7.2</v>
      </c>
      <c r="AM68" s="175">
        <f t="shared" si="67"/>
        <v>6.1</v>
      </c>
      <c r="AN68" s="175">
        <f t="shared" si="68"/>
        <v>0</v>
      </c>
      <c r="AO68" s="175">
        <f t="shared" si="69"/>
        <v>0</v>
      </c>
      <c r="AP68" s="175">
        <f t="shared" si="70"/>
        <v>6</v>
      </c>
      <c r="AQ68" s="174">
        <f t="shared" si="71"/>
        <v>3.5</v>
      </c>
      <c r="AR68" s="174">
        <f>IF('Indicator Data'!L68="No data","x",IF('Indicator Data'!BW68&lt;1000,"x",ROUND((IF('Indicator Data'!L68&gt;AR$3,10,IF('Indicator Data'!L68&lt;AR$4,0,10-(AR$3-'Indicator Data'!L68)/(AR$3-AR$4)*10))),1)))</f>
        <v>6.7</v>
      </c>
      <c r="AS68" s="175">
        <f t="shared" si="72"/>
        <v>5.0999999999999996</v>
      </c>
      <c r="AT68" s="176">
        <f>IF('Indicator Data'!M68="No data","x",ROUND(IF('Indicator Data'!M68=0,0,IF(LOG('Indicator Data'!M68)&gt;AT$3,10,IF(LOG('Indicator Data'!M68)&lt;AT$4,0,10-(AT$3-LOG('Indicator Data'!M68))/(AT$3-AT$4)*10))),1))</f>
        <v>7.8</v>
      </c>
      <c r="AU68" s="246">
        <f>IF(AT68="x","x",'Indicator Data'!M68/HLOOKUP('Indicator Data'!$M$3,'Population Data'!$C$3:$M$194,ROW()-4,FALSE))</f>
        <v>0.79454609037169543</v>
      </c>
      <c r="AV68" s="176">
        <f t="shared" si="73"/>
        <v>8.8000000000000007</v>
      </c>
      <c r="AW68" s="172">
        <f t="shared" si="37"/>
        <v>8.3000000000000007</v>
      </c>
      <c r="AX68" s="176" t="str">
        <f>IF('Indicator Data'!N68="No data","x",ROUND(IF('Indicator Data'!N68=0,0,IF(LOG('Indicator Data'!N68)&gt;AX$3,10,IF(LOG('Indicator Data'!N68)&lt;AX$4,0,10-(AX$3-LOG('Indicator Data'!N68))/(AX$3-AX$4)*10))),1))</f>
        <v>x</v>
      </c>
      <c r="AY68" s="246" t="str">
        <f>IF(AX68="x","x",'Indicator Data'!N68/HLOOKUP('Indicator Data'!$N$3,'Population Data'!$C$3:$M$194,ROW()-4,FALSE))</f>
        <v>x</v>
      </c>
      <c r="AZ68" s="176" t="str">
        <f t="shared" si="74"/>
        <v>x</v>
      </c>
      <c r="BA68" s="172" t="str">
        <f t="shared" si="38"/>
        <v>x</v>
      </c>
      <c r="BB68" s="176" t="str">
        <f>IF('Indicator Data'!O68="No data","x",ROUND(IF('Indicator Data'!O68=0,0,IF(LOG('Indicator Data'!O68)&gt;BB$3,10,IF(LOG('Indicator Data'!O68)&lt;BB$4,0,10-(BB$3-LOG('Indicator Data'!O68))/(BB$3-BB$4)*10))),1))</f>
        <v>x</v>
      </c>
      <c r="BC68" s="246" t="str">
        <f>IF(BB68="x","x",'Indicator Data'!O68/HLOOKUP('Indicator Data'!$O$3,'Population Data'!$C$3:$M$194,ROW()-4,FALSE))</f>
        <v>x</v>
      </c>
      <c r="BD68" s="176" t="str">
        <f t="shared" si="75"/>
        <v>x</v>
      </c>
      <c r="BE68" s="172" t="str">
        <f t="shared" si="39"/>
        <v>x</v>
      </c>
      <c r="BF68" s="176" t="str">
        <f>IF('Indicator Data'!P68="No data","x",ROUND(IF('Indicator Data'!P68=0,0,IF(LOG('Indicator Data'!P68)&gt;BF$3,10,IF(LOG('Indicator Data'!P68)&lt;BF$4,0,10-(BF$3-LOG('Indicator Data'!P68))/(BF$3-BF$4)*10))),1))</f>
        <v>x</v>
      </c>
      <c r="BG68" s="246" t="str">
        <f>IF(BF68="x","x",'Indicator Data'!P68/HLOOKUP('Indicator Data'!$P$3,'Population Data'!$C$3:$M$194,ROW()-4,FALSE))</f>
        <v>x</v>
      </c>
      <c r="BH68" s="176" t="str">
        <f t="shared" si="40"/>
        <v>x</v>
      </c>
      <c r="BI68" s="172" t="str">
        <f t="shared" si="41"/>
        <v>x</v>
      </c>
      <c r="BJ68" s="174">
        <f t="shared" si="42"/>
        <v>8.3000000000000007</v>
      </c>
      <c r="BK68" s="176">
        <f>ROUND(IF('Indicator Data'!Q68=0,0,IF(LOG('Indicator Data'!Q68)&gt;BK$3,10,IF(LOG('Indicator Data'!Q68)&lt;BK$4,0,10-(BK$3-LOG('Indicator Data'!Q68))/(BK$3-BK$4)*10))),1)</f>
        <v>0</v>
      </c>
      <c r="BL68" s="224">
        <f>IF(BK68="x","x",'Indicator Data'!Q68/HLOOKUP('Indicator Data'!$Q$3,'Population Data'!$C$3:$M$194,ROW()-4,FALSE))</f>
        <v>0</v>
      </c>
      <c r="BM68" s="176">
        <f t="shared" si="76"/>
        <v>0</v>
      </c>
      <c r="BN68" s="172">
        <f t="shared" si="77"/>
        <v>0</v>
      </c>
      <c r="BO68" s="176">
        <f>ROUND(IF('Indicator Data'!S68=0,0,IF(LOG('Indicator Data'!S68)&gt;BO$3,10,IF(LOG('Indicator Data'!S68)&lt;BO$4,0,10-(BO$3-LOG('Indicator Data'!S68))/(BO$3-BO$4)*10))),1)</f>
        <v>0</v>
      </c>
      <c r="BP68" s="246">
        <f>IF(BO68="x","x",'Indicator Data'!S68/HLOOKUP('Indicator Data'!$S$3,'Population Data'!$C$3:$M$194,ROW()-4,FALSE))</f>
        <v>0</v>
      </c>
      <c r="BQ68" s="176">
        <f t="shared" si="78"/>
        <v>0</v>
      </c>
      <c r="BR68" s="172">
        <f t="shared" si="43"/>
        <v>0</v>
      </c>
      <c r="BS68" s="176">
        <f>ROUND(IF('Indicator Data'!T68=0,0,IF(LOG('Indicator Data'!T68)&gt;BS$3,10,IF(LOG('Indicator Data'!T68)&lt;BS$4,0,10-(BS$3-LOG('Indicator Data'!T68))/(BS$3-BS$4)*10))),1)</f>
        <v>5.2</v>
      </c>
      <c r="BT68" s="173">
        <f>IF('Indicator Data'!T68/HLOOKUP('Indicator Data'!$T$3,'Population Data'!$C$3:$M$194,ROW()-4,FALSE)&gt;1,1,'Indicator Data'!T68/HLOOKUP('Indicator Data'!$T$3,'Population Data'!$C$3:$M$194,ROW()-4,FALSE))</f>
        <v>1.1371327893299797E-2</v>
      </c>
      <c r="BU68" s="176">
        <f t="shared" si="79"/>
        <v>0.1</v>
      </c>
      <c r="BV68" s="172">
        <f t="shared" si="44"/>
        <v>3</v>
      </c>
      <c r="BW68" s="176">
        <f>ROUND(IF('Indicator Data'!U68=0,0,IF(LOG('Indicator Data'!U68)&gt;BW$3,10,IF(LOG('Indicator Data'!U68)&lt;BW$4,0,10-(BW$3-LOG('Indicator Data'!U68))/(BW$3-BW$4)*10))),1)</f>
        <v>7</v>
      </c>
      <c r="BX68" s="246">
        <f>IF(BW68="x","x",'Indicator Data'!U68/HLOOKUP('Indicator Data'!$U$3,'Population Data'!$C$3:$M$194,ROW()-4,FALSE))</f>
        <v>0.19812048998971063</v>
      </c>
      <c r="BY68" s="176">
        <f t="shared" si="80"/>
        <v>2</v>
      </c>
      <c r="BZ68" s="172">
        <f t="shared" si="45"/>
        <v>5</v>
      </c>
      <c r="CA68" s="174">
        <f t="shared" si="28"/>
        <v>2.2999999999999998</v>
      </c>
      <c r="CB68" s="176">
        <f>IF('Indicator Data'!BN68="No data","x",ROUND(IF('Indicator Data'!BN68&gt;CB$3,0,IF('Indicator Data'!BN68&lt;CB$4,10,(CB$3-'Indicator Data'!BN68)/(CB$3-CB$4)*10)),1))</f>
        <v>1.5</v>
      </c>
      <c r="CC68" s="176">
        <f>IF('Indicator Data'!BO68="No data","x",ROUND(IF('Indicator Data'!BO68&gt;CC$3,0,IF('Indicator Data'!BO68&lt;CC$4,10,(CC$3-'Indicator Data'!BO68)/(CC$3-CC$4)*10)),1))</f>
        <v>0.8</v>
      </c>
      <c r="CD68" s="176">
        <f>IF('Indicator Data'!AA68="No data","x",ROUND(IF('Indicator Data'!AA68&gt;CD$3,0,IF('Indicator Data'!AA68&lt;CD$4,10,(CD$3-'Indicator Data'!AA68)/(CD$3-CD$4)*10)),1))</f>
        <v>0.8</v>
      </c>
      <c r="CE68" s="172">
        <f t="shared" si="81"/>
        <v>1</v>
      </c>
      <c r="CF68" s="176">
        <f>IF('Indicator Data'!V68="No data","x",ROUND(IF(LOG('Indicator Data'!V68)&gt;CF$3,10,IF(LOG('Indicator Data'!V68)&lt;CF$4,0,10-(CF$3-LOG('Indicator Data'!V68))/(CF$3-CF$4)*10)),1))</f>
        <v>6</v>
      </c>
      <c r="CG68" s="176">
        <f>IF('Indicator Data'!W68="No data","x",ROUND(IF('Indicator Data'!W68&gt;CG$3,10,IF('Indicator Data'!W68&lt;CG$4,0,10-(CG$3-'Indicator Data'!W68)/(CG$3-CG$4)*10)),1))</f>
        <v>4</v>
      </c>
      <c r="CH68" s="176">
        <f>IF('Indicator Data'!X68="No data","x",ROUND(IF('Indicator Data'!X68&gt;CH$3,10,IF('Indicator Data'!X68&lt;CH$4,0,10-(CH$3-'Indicator Data'!X68)/(CH$3-CH$4)*10)),1))</f>
        <v>6.1</v>
      </c>
      <c r="CI68" s="176">
        <f>IF('Indicator Data'!Y68="No data","x",ROUND(IF('Indicator Data'!Y68&gt;CI$3,10,IF('Indicator Data'!Y68&lt;CI$4,0,10-(CI$3-'Indicator Data'!Y68)/(CI$3-CI$4)*10)),1))</f>
        <v>3.6</v>
      </c>
      <c r="CJ68" s="172">
        <f t="shared" si="46"/>
        <v>4.9000000000000004</v>
      </c>
      <c r="CK68" s="174">
        <f t="shared" si="47"/>
        <v>3.6</v>
      </c>
      <c r="CL68" s="176">
        <f>IF('Indicator Data'!AD68="No data","x",ROUND(IF('Indicator Data'!AD68&gt;CL$3,10,IF('Indicator Data'!AD68&lt;CL$4,0,10-(CL$3-'Indicator Data'!AD68)/(CL$3-CL$4)*10)),1))</f>
        <v>0.8</v>
      </c>
      <c r="CM68" s="176">
        <f>IF('Indicator Data'!AE68="No data","x",ROUND(IF('Indicator Data'!AE68&gt;CM$3,10,IF('Indicator Data'!AE68&lt;CM$4,0,10-(CM$3-'Indicator Data'!AE68)/(CM$3-CM$4)*10)),1))</f>
        <v>0.7</v>
      </c>
      <c r="CN68" s="172">
        <f t="shared" si="48"/>
        <v>3.5</v>
      </c>
      <c r="CO68" s="176">
        <f>IF('Indicator Data'!Z68="No data","x",ROUND(IF('Indicator Data'!Z68&gt;CO$3,10,IF('Indicator Data'!Z68&lt;CO$4,0,10-(CO$3-'Indicator Data'!Z68)/(CO$3-CO$4)*10)),1))</f>
        <v>0</v>
      </c>
      <c r="CP68" s="172">
        <f t="shared" si="49"/>
        <v>0.8</v>
      </c>
      <c r="CQ68" s="246">
        <f>IF('Indicator Data'!AB68="No data","x",'Indicator Data'!AB68/HLOOKUP('Indicator Date'!$AB66,'Population Data'!$C$3:$M$194,ROW()-4,FALSE))</f>
        <v>4.63560879492735E-4</v>
      </c>
      <c r="CR68" s="176">
        <f t="shared" si="82"/>
        <v>5.4</v>
      </c>
      <c r="CS68" s="176">
        <f>IF('Indicator Data'!AC68="No data","x",ROUND(IF('Indicator Data'!AC68&gt;CS$3,0,IF('Indicator Data'!AC68&lt;CS$4,10,(CS$3-'Indicator Data'!AC68)/(CS$3-CS$4)*10)),1))</f>
        <v>6</v>
      </c>
      <c r="CT68" s="172">
        <f t="shared" si="50"/>
        <v>5.7</v>
      </c>
      <c r="CU68" s="174">
        <f t="shared" si="51"/>
        <v>3.3</v>
      </c>
      <c r="CV68" s="175">
        <f t="shared" si="83"/>
        <v>4.9000000000000004</v>
      </c>
      <c r="CW68" s="177">
        <f t="shared" si="84"/>
        <v>4.7</v>
      </c>
      <c r="CX68" s="175">
        <f>ROUND(IF('Indicator Data'!AF68=0,0,IF('Indicator Data'!AF68&gt;CX$3,10,IF('Indicator Data'!AF68&lt;CX$4,0,10-(CX$3-'Indicator Data'!AF68)/(CX$3-CX$4)*10))),1)</f>
        <v>0.2</v>
      </c>
      <c r="CY68" s="175">
        <f>(ROUND(IF('Indicator Data'!AG68=0,0,IF(LOG('Indicator Data'!AG68)&gt;CY$3,10,IF(LOG('Indicator Data'!AG68)&lt;CY$4,0,10-(CY$3-LOG('Indicator Data'!AG68))/(CY$3-CY$4)*10))),1))</f>
        <v>0</v>
      </c>
      <c r="CZ68" s="177">
        <f t="shared" si="52"/>
        <v>0.1</v>
      </c>
      <c r="DA68" s="11"/>
      <c r="DB68" s="22"/>
    </row>
    <row r="69" spans="1:106">
      <c r="A69" s="179" t="str">
        <f>'Indicator Data'!A69</f>
        <v>Germany</v>
      </c>
      <c r="B69" s="180" t="str">
        <f>'Indicator Data'!B69</f>
        <v>DEU</v>
      </c>
      <c r="C69" s="178">
        <f>ROUND(IF('Indicator Data'!C69=0,0.1,IF(LOG('Indicator Data'!C69)&gt;C$3,10,IF(LOG('Indicator Data'!C69)&lt;C$4,0,10-(C$3-LOG('Indicator Data'!C69))/(C$3-C$4)*10))),1)</f>
        <v>7.4</v>
      </c>
      <c r="D69" s="171">
        <f>ROUND(IF('Indicator Data'!D69=0,0.1,IF(LOG('Indicator Data'!D69)&gt;D$3,10,IF(LOG('Indicator Data'!D69)&lt;D$4,0,10-(D$3-LOG('Indicator Data'!D69))/(D$3-D$4)*10))),1)</f>
        <v>3.4</v>
      </c>
      <c r="E69" s="172">
        <f t="shared" si="53"/>
        <v>5.8</v>
      </c>
      <c r="F69" s="172">
        <f>(ROUND(IF('Indicator Data'!E69=0,0,IF(LOG('Indicator Data'!E69)&gt;F$3,10,IF(LOG('Indicator Data'!E69)&lt;F$4,0,10-(F$3-LOG('Indicator Data'!E69))/(F$3-F$4)*10))),1))</f>
        <v>8.4</v>
      </c>
      <c r="G69" s="172">
        <f>ROUND(IF('Indicator Data'!F69=0,0,IF(LOG('Indicator Data'!F69)&gt;G$3,10,IF(LOG('Indicator Data'!F69)&lt;G$4,0,10-(G$3-LOG('Indicator Data'!F69))/(G$3-G$4)*10))),1)</f>
        <v>0</v>
      </c>
      <c r="H69" s="171">
        <f>ROUND(IF('Indicator Data'!G69=0,0,IF(LOG('Indicator Data'!G69)&gt;H$3,10,IF(LOG('Indicator Data'!G69)&lt;H$4,0,10-(H$3-LOG('Indicator Data'!G69))/(H$3-H$4)*10))),1)</f>
        <v>0</v>
      </c>
      <c r="I69" s="171">
        <f>ROUND(IF('Indicator Data'!H69=0,0,IF(LOG('Indicator Data'!H69)&gt;I$3,10,IF(LOG('Indicator Data'!H69)&lt;I$4,0,10-(I$3-LOG('Indicator Data'!H69))/(I$3-I$4)*10))),1)</f>
        <v>0</v>
      </c>
      <c r="J69" s="171">
        <f t="shared" si="54"/>
        <v>0</v>
      </c>
      <c r="K69" s="171">
        <f>ROUND(IF('Indicator Data'!I69=0,0,IF(LOG('Indicator Data'!I69)&gt;K$3,10,IF(LOG('Indicator Data'!I69)&lt;K$4,0,10-(K$3-LOG('Indicator Data'!I69))/(K$3-K$4)*10))),1)</f>
        <v>9.1</v>
      </c>
      <c r="L69" s="172">
        <f>ROUND(IF('Indicator Data'!J69=0,0,IF(LOG('Indicator Data'!J69)&gt;L$3,10,IF(LOG('Indicator Data'!J69)&lt;L$4,0,10-(L$3-LOG('Indicator Data'!J69))/(L$3-L$4)*10))),1)</f>
        <v>0</v>
      </c>
      <c r="M69" s="173">
        <f>'Indicator Data'!C69/HLOOKUP('Indicator Data'!$C$3,'Population Data'!$C$3:$M$194,ROW()-4,FALSE)</f>
        <v>2.5239788125545675E-4</v>
      </c>
      <c r="N69" s="173">
        <f>'Indicator Data'!D69/HLOOKUP('Indicator Data'!$D$3,'Population Data'!$C$3:$M$194,ROW()-4,FALSE)</f>
        <v>1.8353420726989635E-6</v>
      </c>
      <c r="O69" s="245">
        <f>'Indicator Data'!E69/HLOOKUP('Indicator Data'!$E$3,'Population Data'!$C$3:$M$194,ROW()-4,FALSE)</f>
        <v>7.5479558721582253E-3</v>
      </c>
      <c r="P69" s="173">
        <f>'Indicator Data'!F69/HLOOKUP('Indicator Data'!$F$3,'Population Data'!$C$3:$M$194,ROW()-4,FALSE)</f>
        <v>0</v>
      </c>
      <c r="Q69" s="173">
        <f>'Indicator Data'!G69/HLOOKUP('Indicator Data'!$G$3,'Population Data'!$C$3:$M$194,ROW()-4,FALSE)</f>
        <v>0</v>
      </c>
      <c r="R69" s="173">
        <f>'Indicator Data'!H69/HLOOKUP('Indicator Data'!$H$3,'Population Data'!$C$3:$M$194,ROW()-4,FALSE)</f>
        <v>0</v>
      </c>
      <c r="S69" s="173">
        <f>'Indicator Data'!I69/HLOOKUP('Indicator Data'!$I$3,'Population Data'!$C$3:$M$194,ROW()-4,FALSE)</f>
        <v>2.1178873239851106E-3</v>
      </c>
      <c r="T69" s="173">
        <f>'Indicator Data'!J69/HLOOKUP('Indicator Date'!$J67,'Population Data'!$C$3:$M$194,ROW()-4,FALSE)</f>
        <v>0</v>
      </c>
      <c r="U69" s="171">
        <f t="shared" si="55"/>
        <v>1.3</v>
      </c>
      <c r="V69" s="171">
        <f t="shared" si="56"/>
        <v>0</v>
      </c>
      <c r="W69" s="172">
        <f t="shared" si="57"/>
        <v>0.7</v>
      </c>
      <c r="X69" s="172">
        <f t="shared" si="33"/>
        <v>7</v>
      </c>
      <c r="Y69" s="172">
        <f t="shared" si="34"/>
        <v>0</v>
      </c>
      <c r="Z69" s="171">
        <f t="shared" si="58"/>
        <v>0</v>
      </c>
      <c r="AA69" s="171">
        <f t="shared" si="58"/>
        <v>0</v>
      </c>
      <c r="AB69" s="171">
        <f t="shared" si="59"/>
        <v>0</v>
      </c>
      <c r="AC69" s="172">
        <f t="shared" si="35"/>
        <v>6.2</v>
      </c>
      <c r="AD69" s="172">
        <f t="shared" si="36"/>
        <v>0</v>
      </c>
      <c r="AE69" s="171">
        <f>ROUND(IF('Indicator Data'!K69=0,0,IF('Indicator Data'!K69&gt;AE$3,10,IF('Indicator Data'!K69&lt;AE$4,0,10-(AE$3-'Indicator Data'!K69)/(AE$3-AE$4)*10))),1)</f>
        <v>0</v>
      </c>
      <c r="AF69" s="174">
        <f t="shared" si="60"/>
        <v>4.4000000000000004</v>
      </c>
      <c r="AG69" s="174">
        <f t="shared" si="61"/>
        <v>1.7</v>
      </c>
      <c r="AH69" s="172">
        <f t="shared" si="62"/>
        <v>0</v>
      </c>
      <c r="AI69" s="172">
        <f t="shared" si="63"/>
        <v>0</v>
      </c>
      <c r="AJ69" s="174">
        <f t="shared" si="64"/>
        <v>0</v>
      </c>
      <c r="AK69" s="172">
        <f t="shared" si="65"/>
        <v>0</v>
      </c>
      <c r="AL69" s="175">
        <f t="shared" si="66"/>
        <v>3.7</v>
      </c>
      <c r="AM69" s="175">
        <f t="shared" si="67"/>
        <v>7.8</v>
      </c>
      <c r="AN69" s="175">
        <f t="shared" si="68"/>
        <v>0</v>
      </c>
      <c r="AO69" s="175">
        <f t="shared" si="69"/>
        <v>0</v>
      </c>
      <c r="AP69" s="175">
        <f t="shared" si="70"/>
        <v>8</v>
      </c>
      <c r="AQ69" s="174">
        <f t="shared" si="71"/>
        <v>0</v>
      </c>
      <c r="AR69" s="174">
        <f>IF('Indicator Data'!L69="No data","x",IF('Indicator Data'!BW69&lt;1000,"x",ROUND((IF('Indicator Data'!L69&gt;AR$3,10,IF('Indicator Data'!L69&lt;AR$4,0,10-(AR$3-'Indicator Data'!L69)/(AR$3-AR$4)*10))),1)))</f>
        <v>2.5</v>
      </c>
      <c r="AS69" s="175">
        <f t="shared" si="72"/>
        <v>1.3</v>
      </c>
      <c r="AT69" s="176">
        <f>IF('Indicator Data'!M69="No data","x",ROUND(IF('Indicator Data'!M69=0,0,IF(LOG('Indicator Data'!M69)&gt;AT$3,10,IF(LOG('Indicator Data'!M69)&lt;AT$4,0,10-(AT$3-LOG('Indicator Data'!M69))/(AT$3-AT$4)*10))),1))</f>
        <v>0</v>
      </c>
      <c r="AU69" s="246">
        <f>IF(AT69="x","x",'Indicator Data'!M69/HLOOKUP('Indicator Data'!$M$3,'Population Data'!$C$3:$M$194,ROW()-4,FALSE))</f>
        <v>0</v>
      </c>
      <c r="AV69" s="176">
        <f t="shared" si="73"/>
        <v>0</v>
      </c>
      <c r="AW69" s="172">
        <f t="shared" si="37"/>
        <v>0</v>
      </c>
      <c r="AX69" s="176" t="str">
        <f>IF('Indicator Data'!N69="No data","x",ROUND(IF('Indicator Data'!N69=0,0,IF(LOG('Indicator Data'!N69)&gt;AX$3,10,IF(LOG('Indicator Data'!N69)&lt;AX$4,0,10-(AX$3-LOG('Indicator Data'!N69))/(AX$3-AX$4)*10))),1))</f>
        <v>x</v>
      </c>
      <c r="AY69" s="246" t="str">
        <f>IF(AX69="x","x",'Indicator Data'!N69/HLOOKUP('Indicator Data'!$N$3,'Population Data'!$C$3:$M$194,ROW()-4,FALSE))</f>
        <v>x</v>
      </c>
      <c r="AZ69" s="176" t="str">
        <f t="shared" si="74"/>
        <v>x</v>
      </c>
      <c r="BA69" s="172" t="str">
        <f t="shared" si="38"/>
        <v>x</v>
      </c>
      <c r="BB69" s="176" t="str">
        <f>IF('Indicator Data'!O69="No data","x",ROUND(IF('Indicator Data'!O69=0,0,IF(LOG('Indicator Data'!O69)&gt;BB$3,10,IF(LOG('Indicator Data'!O69)&lt;BB$4,0,10-(BB$3-LOG('Indicator Data'!O69))/(BB$3-BB$4)*10))),1))</f>
        <v>x</v>
      </c>
      <c r="BC69" s="246" t="str">
        <f>IF(BB69="x","x",'Indicator Data'!O69/HLOOKUP('Indicator Data'!$O$3,'Population Data'!$C$3:$M$194,ROW()-4,FALSE))</f>
        <v>x</v>
      </c>
      <c r="BD69" s="176" t="str">
        <f t="shared" si="75"/>
        <v>x</v>
      </c>
      <c r="BE69" s="172" t="str">
        <f t="shared" si="39"/>
        <v>x</v>
      </c>
      <c r="BF69" s="176" t="str">
        <f>IF('Indicator Data'!P69="No data","x",ROUND(IF('Indicator Data'!P69=0,0,IF(LOG('Indicator Data'!P69)&gt;BF$3,10,IF(LOG('Indicator Data'!P69)&lt;BF$4,0,10-(BF$3-LOG('Indicator Data'!P69))/(BF$3-BF$4)*10))),1))</f>
        <v>x</v>
      </c>
      <c r="BG69" s="246" t="str">
        <f>IF(BF69="x","x",'Indicator Data'!P69/HLOOKUP('Indicator Data'!$P$3,'Population Data'!$C$3:$M$194,ROW()-4,FALSE))</f>
        <v>x</v>
      </c>
      <c r="BH69" s="176" t="str">
        <f t="shared" si="40"/>
        <v>x</v>
      </c>
      <c r="BI69" s="172" t="str">
        <f t="shared" si="41"/>
        <v>x</v>
      </c>
      <c r="BJ69" s="174">
        <f t="shared" si="42"/>
        <v>0</v>
      </c>
      <c r="BK69" s="176">
        <f>ROUND(IF('Indicator Data'!Q69=0,0,IF(LOG('Indicator Data'!Q69)&gt;BK$3,10,IF(LOG('Indicator Data'!Q69)&lt;BK$4,0,10-(BK$3-LOG('Indicator Data'!Q69))/(BK$3-BK$4)*10))),1)</f>
        <v>0</v>
      </c>
      <c r="BL69" s="224">
        <f>IF(BK69="x","x",'Indicator Data'!Q69/HLOOKUP('Indicator Data'!$Q$3,'Population Data'!$C$3:$M$194,ROW()-4,FALSE))</f>
        <v>0</v>
      </c>
      <c r="BM69" s="176">
        <f t="shared" si="76"/>
        <v>0</v>
      </c>
      <c r="BN69" s="172">
        <f t="shared" si="77"/>
        <v>0</v>
      </c>
      <c r="BO69" s="176">
        <f>ROUND(IF('Indicator Data'!S69=0,0,IF(LOG('Indicator Data'!S69)&gt;BO$3,10,IF(LOG('Indicator Data'!S69)&lt;BO$4,0,10-(BO$3-LOG('Indicator Data'!S69))/(BO$3-BO$4)*10))),1)</f>
        <v>0</v>
      </c>
      <c r="BP69" s="246">
        <f>IF(BO69="x","x",'Indicator Data'!S69/HLOOKUP('Indicator Data'!$S$3,'Population Data'!$C$3:$M$194,ROW()-4,FALSE))</f>
        <v>0</v>
      </c>
      <c r="BQ69" s="176">
        <f t="shared" si="78"/>
        <v>0</v>
      </c>
      <c r="BR69" s="172">
        <f t="shared" si="43"/>
        <v>0</v>
      </c>
      <c r="BS69" s="176">
        <f>ROUND(IF('Indicator Data'!T69=0,0,IF(LOG('Indicator Data'!T69)&gt;BS$3,10,IF(LOG('Indicator Data'!T69)&lt;BS$4,0,10-(BS$3-LOG('Indicator Data'!T69))/(BS$3-BS$4)*10))),1)</f>
        <v>0</v>
      </c>
      <c r="BT69" s="173">
        <f>IF('Indicator Data'!T69/HLOOKUP('Indicator Data'!$T$3,'Population Data'!$C$3:$M$194,ROW()-4,FALSE)&gt;1,1,'Indicator Data'!T69/HLOOKUP('Indicator Data'!$T$3,'Population Data'!$C$3:$M$194,ROW()-4,FALSE))</f>
        <v>0</v>
      </c>
      <c r="BU69" s="176">
        <f t="shared" si="79"/>
        <v>0</v>
      </c>
      <c r="BV69" s="172">
        <f t="shared" si="44"/>
        <v>0</v>
      </c>
      <c r="BW69" s="176">
        <f>ROUND(IF('Indicator Data'!U69=0,0,IF(LOG('Indicator Data'!U69)&gt;BW$3,10,IF(LOG('Indicator Data'!U69)&lt;BW$4,0,10-(BW$3-LOG('Indicator Data'!U69))/(BW$3-BW$4)*10))),1)</f>
        <v>0</v>
      </c>
      <c r="BX69" s="246">
        <f>IF(BW69="x","x",'Indicator Data'!U69/HLOOKUP('Indicator Data'!$U$3,'Population Data'!$C$3:$M$194,ROW()-4,FALSE))</f>
        <v>0</v>
      </c>
      <c r="BY69" s="176">
        <f t="shared" si="80"/>
        <v>0</v>
      </c>
      <c r="BZ69" s="172">
        <f t="shared" si="45"/>
        <v>0</v>
      </c>
      <c r="CA69" s="174">
        <f t="shared" si="28"/>
        <v>0</v>
      </c>
      <c r="CB69" s="176">
        <f>IF('Indicator Data'!BN69="No data","x",ROUND(IF('Indicator Data'!BN69&gt;CB$3,0,IF('Indicator Data'!BN69&lt;CB$4,10,(CB$3-'Indicator Data'!BN69)/(CB$3-CB$4)*10)),1))</f>
        <v>0.1</v>
      </c>
      <c r="CC69" s="176">
        <f>IF('Indicator Data'!BO69="No data","x",ROUND(IF('Indicator Data'!BO69&gt;CC$3,0,IF('Indicator Data'!BO69&lt;CC$4,10,(CC$3-'Indicator Data'!BO69)/(CC$3-CC$4)*10)),1))</f>
        <v>0</v>
      </c>
      <c r="CD69" s="176" t="str">
        <f>IF('Indicator Data'!AA69="No data","x",ROUND(IF('Indicator Data'!AA69&gt;CD$3,0,IF('Indicator Data'!AA69&lt;CD$4,10,(CD$3-'Indicator Data'!AA69)/(CD$3-CD$4)*10)),1))</f>
        <v>x</v>
      </c>
      <c r="CE69" s="172">
        <f t="shared" si="81"/>
        <v>0.1</v>
      </c>
      <c r="CF69" s="176">
        <f>IF('Indicator Data'!V69="No data","x",ROUND(IF(LOG('Indicator Data'!V69)&gt;CF$3,10,IF(LOG('Indicator Data'!V69)&lt;CF$4,0,10-(CF$3-LOG('Indicator Data'!V69))/(CF$3-CF$4)*10)),1))</f>
        <v>7.9</v>
      </c>
      <c r="CG69" s="176">
        <f>IF('Indicator Data'!W69="No data","x",ROUND(IF('Indicator Data'!W69&gt;CG$3,10,IF('Indicator Data'!W69&lt;CG$4,0,10-(CG$3-'Indicator Data'!W69)/(CG$3-CG$4)*10)),1))</f>
        <v>1.9</v>
      </c>
      <c r="CH69" s="176">
        <f>IF('Indicator Data'!X69="No data","x",ROUND(IF('Indicator Data'!X69&gt;CH$3,10,IF('Indicator Data'!X69&lt;CH$4,0,10-(CH$3-'Indicator Data'!X69)/(CH$3-CH$4)*10)),1))</f>
        <v>7.8</v>
      </c>
      <c r="CI69" s="176">
        <f>IF('Indicator Data'!Y69="No data","x",ROUND(IF('Indicator Data'!Y69&gt;CI$3,10,IF('Indicator Data'!Y69&lt;CI$4,0,10-(CI$3-'Indicator Data'!Y69)/(CI$3-CI$4)*10)),1))</f>
        <v>0.4</v>
      </c>
      <c r="CJ69" s="172">
        <f t="shared" si="46"/>
        <v>4.5</v>
      </c>
      <c r="CK69" s="174">
        <f t="shared" si="47"/>
        <v>3</v>
      </c>
      <c r="CL69" s="176">
        <f>IF('Indicator Data'!AD69="No data","x",ROUND(IF('Indicator Data'!AD69&gt;CL$3,10,IF('Indicator Data'!AD69&lt;CL$4,0,10-(CL$3-'Indicator Data'!AD69)/(CL$3-CL$4)*10)),1))</f>
        <v>0</v>
      </c>
      <c r="CM69" s="176">
        <f>IF('Indicator Data'!AE69="No data","x",ROUND(IF('Indicator Data'!AE69&gt;CM$3,10,IF('Indicator Data'!AE69&lt;CM$4,0,10-(CM$3-'Indicator Data'!AE69)/(CM$3-CM$4)*10)),1))</f>
        <v>0</v>
      </c>
      <c r="CN69" s="172">
        <f t="shared" si="48"/>
        <v>3</v>
      </c>
      <c r="CO69" s="176">
        <f>IF('Indicator Data'!Z69="No data","x",ROUND(IF('Indicator Data'!Z69&gt;CO$3,10,IF('Indicator Data'!Z69&lt;CO$4,0,10-(CO$3-'Indicator Data'!Z69)/(CO$3-CO$4)*10)),1))</f>
        <v>0</v>
      </c>
      <c r="CP69" s="172">
        <f t="shared" si="49"/>
        <v>0</v>
      </c>
      <c r="CQ69" s="246">
        <f>IF('Indicator Data'!AB69="No data","x",'Indicator Data'!AB69/HLOOKUP('Indicator Date'!$AB67,'Population Data'!$C$3:$M$194,ROW()-4,FALSE))</f>
        <v>9.1523393168826229E-5</v>
      </c>
      <c r="CR69" s="176">
        <f t="shared" si="82"/>
        <v>9.1</v>
      </c>
      <c r="CS69" s="176">
        <f>IF('Indicator Data'!AC69="No data","x",ROUND(IF('Indicator Data'!AC69&gt;CS$3,0,IF('Indicator Data'!AC69&lt;CS$4,10,(CS$3-'Indicator Data'!AC69)/(CS$3-CS$4)*10)),1))</f>
        <v>2</v>
      </c>
      <c r="CT69" s="172">
        <f t="shared" si="50"/>
        <v>5.6</v>
      </c>
      <c r="CU69" s="174">
        <f t="shared" si="51"/>
        <v>2.9</v>
      </c>
      <c r="CV69" s="175">
        <f t="shared" si="83"/>
        <v>1.6</v>
      </c>
      <c r="CW69" s="177">
        <f t="shared" si="84"/>
        <v>4</v>
      </c>
      <c r="CX69" s="175">
        <f>ROUND(IF('Indicator Data'!AF69=0,0,IF('Indicator Data'!AF69&gt;CX$3,10,IF('Indicator Data'!AF69&lt;CX$4,0,10-(CX$3-'Indicator Data'!AF69)/(CX$3-CX$4)*10))),1)</f>
        <v>0.1</v>
      </c>
      <c r="CY69" s="175">
        <f>(ROUND(IF('Indicator Data'!AG69=0,0,IF(LOG('Indicator Data'!AG69)&gt;CY$3,10,IF(LOG('Indicator Data'!AG69)&lt;CY$4,0,10-(CY$3-LOG('Indicator Data'!AG69))/(CY$3-CY$4)*10))),1))</f>
        <v>0</v>
      </c>
      <c r="CZ69" s="177">
        <f t="shared" si="52"/>
        <v>0.1</v>
      </c>
      <c r="DA69" s="11"/>
      <c r="DB69" s="22"/>
    </row>
    <row r="70" spans="1:106">
      <c r="A70" s="179" t="str">
        <f>'Indicator Data'!A70</f>
        <v>Ghana</v>
      </c>
      <c r="B70" s="180" t="str">
        <f>'Indicator Data'!B70</f>
        <v>GHA</v>
      </c>
      <c r="C70" s="178">
        <f>ROUND(IF('Indicator Data'!C70=0,0.1,IF(LOG('Indicator Data'!C70)&gt;C$3,10,IF(LOG('Indicator Data'!C70)&lt;C$4,0,10-(C$3-LOG('Indicator Data'!C70))/(C$3-C$4)*10))),1)</f>
        <v>0.1</v>
      </c>
      <c r="D70" s="171">
        <f>ROUND(IF('Indicator Data'!D70=0,0.1,IF(LOG('Indicator Data'!D70)&gt;D$3,10,IF(LOG('Indicator Data'!D70)&lt;D$4,0,10-(D$3-LOG('Indicator Data'!D70))/(D$3-D$4)*10))),1)</f>
        <v>0.1</v>
      </c>
      <c r="E70" s="172">
        <f t="shared" ref="E70:E101" si="85">ROUND((10-GEOMEAN(((10-C70)/10*9+1),((10-D70)/10*9+1)))/9*10,1)</f>
        <v>0.1</v>
      </c>
      <c r="F70" s="172">
        <f>(ROUND(IF('Indicator Data'!E70=0,0,IF(LOG('Indicator Data'!E70)&gt;F$3,10,IF(LOG('Indicator Data'!E70)&lt;F$4,0,10-(F$3-LOG('Indicator Data'!E70))/(F$3-F$4)*10))),1))</f>
        <v>5.5</v>
      </c>
      <c r="G70" s="172">
        <f>ROUND(IF('Indicator Data'!F70=0,0,IF(LOG('Indicator Data'!F70)&gt;G$3,10,IF(LOG('Indicator Data'!F70)&lt;G$4,0,10-(G$3-LOG('Indicator Data'!F70))/(G$3-G$4)*10))),1)</f>
        <v>2.2999999999999998</v>
      </c>
      <c r="H70" s="171">
        <f>ROUND(IF('Indicator Data'!G70=0,0,IF(LOG('Indicator Data'!G70)&gt;H$3,10,IF(LOG('Indicator Data'!G70)&lt;H$4,0,10-(H$3-LOG('Indicator Data'!G70))/(H$3-H$4)*10))),1)</f>
        <v>0</v>
      </c>
      <c r="I70" s="171">
        <f>ROUND(IF('Indicator Data'!H70=0,0,IF(LOG('Indicator Data'!H70)&gt;I$3,10,IF(LOG('Indicator Data'!H70)&lt;I$4,0,10-(I$3-LOG('Indicator Data'!H70))/(I$3-I$4)*10))),1)</f>
        <v>0</v>
      </c>
      <c r="J70" s="171">
        <f t="shared" ref="J70:J101" si="86">ROUND((10-GEOMEAN(((10-H70)/10*9+1),((10-I70)/10*9+1)))/9*10,1)</f>
        <v>0</v>
      </c>
      <c r="K70" s="171">
        <f>ROUND(IF('Indicator Data'!I70=0,0,IF(LOG('Indicator Data'!I70)&gt;K$3,10,IF(LOG('Indicator Data'!I70)&lt;K$4,0,10-(K$3-LOG('Indicator Data'!I70))/(K$3-K$4)*10))),1)</f>
        <v>5.5</v>
      </c>
      <c r="L70" s="172">
        <f>ROUND(IF('Indicator Data'!J70=0,0,IF(LOG('Indicator Data'!J70)&gt;L$3,10,IF(LOG('Indicator Data'!J70)&lt;L$4,0,10-(L$3-LOG('Indicator Data'!J70))/(L$3-L$4)*10))),1)</f>
        <v>0</v>
      </c>
      <c r="M70" s="173">
        <f>'Indicator Data'!C70/HLOOKUP('Indicator Data'!$C$3,'Population Data'!$C$3:$M$194,ROW()-4,FALSE)</f>
        <v>0</v>
      </c>
      <c r="N70" s="173">
        <f>'Indicator Data'!D70/HLOOKUP('Indicator Data'!$D$3,'Population Data'!$C$3:$M$194,ROW()-4,FALSE)</f>
        <v>0</v>
      </c>
      <c r="O70" s="245">
        <f>'Indicator Data'!E70/HLOOKUP('Indicator Data'!$E$3,'Population Data'!$C$3:$M$194,ROW()-4,FALSE)</f>
        <v>1.0110760263482832E-3</v>
      </c>
      <c r="P70" s="173">
        <f>'Indicator Data'!F70/HLOOKUP('Indicator Data'!$F$3,'Population Data'!$C$3:$M$194,ROW()-4,FALSE)</f>
        <v>3.8565139692449027E-8</v>
      </c>
      <c r="Q70" s="173">
        <f>'Indicator Data'!G70/HLOOKUP('Indicator Data'!$G$3,'Population Data'!$C$3:$M$194,ROW()-4,FALSE)</f>
        <v>0</v>
      </c>
      <c r="R70" s="173">
        <f>'Indicator Data'!H70/HLOOKUP('Indicator Data'!$H$3,'Population Data'!$C$3:$M$194,ROW()-4,FALSE)</f>
        <v>0</v>
      </c>
      <c r="S70" s="173">
        <f>'Indicator Data'!I70/HLOOKUP('Indicator Data'!$I$3,'Population Data'!$C$3:$M$194,ROW()-4,FALSE)</f>
        <v>1.4086154354779791E-4</v>
      </c>
      <c r="T70" s="173">
        <f>'Indicator Data'!J70/HLOOKUP('Indicator Date'!$J68,'Population Data'!$C$3:$M$194,ROW()-4,FALSE)</f>
        <v>0</v>
      </c>
      <c r="U70" s="171">
        <f t="shared" ref="U70:U101" si="87">ROUND(IF(M70&gt;U$3,10,IF(M70&lt;U$4,0,10-(U$3-M70)/(U$3-U$4)*10)),1)</f>
        <v>0</v>
      </c>
      <c r="V70" s="171">
        <f t="shared" ref="V70:V101" si="88">ROUND(IF(N70&gt;V$3,10,IF(N70&lt;V$4,0,10-(V$3-N70)/(V$3-V$4)*10)),1)</f>
        <v>0</v>
      </c>
      <c r="W70" s="172">
        <f t="shared" ref="W70:W101" si="89">ROUND(((10-GEOMEAN(((10-U70)/10*9+1),((10-V70)/10*9+1)))/9*10),1)</f>
        <v>0</v>
      </c>
      <c r="X70" s="172">
        <f t="shared" si="33"/>
        <v>3.7</v>
      </c>
      <c r="Y70" s="172">
        <f t="shared" si="34"/>
        <v>1</v>
      </c>
      <c r="Z70" s="171">
        <f t="shared" ref="Z70:AA101" si="90">ROUND(IF(Q70&gt;Z$3,10,IF(Q70&lt;Z$4,0,10-(Z$3-Q70)/(Z$3-Z$4)*10)),1)</f>
        <v>0</v>
      </c>
      <c r="AA70" s="171">
        <f t="shared" si="90"/>
        <v>0</v>
      </c>
      <c r="AB70" s="171">
        <f t="shared" ref="AB70:AB101" si="91">ROUND(((10-GEOMEAN(((10-Z70)/10*9+1),((10-AA70)/10*9+1)))/9*10),1)</f>
        <v>0</v>
      </c>
      <c r="AC70" s="172">
        <f t="shared" si="35"/>
        <v>2.8</v>
      </c>
      <c r="AD70" s="172">
        <f t="shared" si="36"/>
        <v>0</v>
      </c>
      <c r="AE70" s="171">
        <f>ROUND(IF('Indicator Data'!K70=0,0,IF('Indicator Data'!K70&gt;AE$3,10,IF('Indicator Data'!K70&lt;AE$4,0,10-(AE$3-'Indicator Data'!K70)/(AE$3-AE$4)*10))),1)</f>
        <v>0</v>
      </c>
      <c r="AF70" s="174">
        <f t="shared" ref="AF70:AF101" si="92">ROUND(AVERAGE(C70,U70),1)</f>
        <v>0.1</v>
      </c>
      <c r="AG70" s="174">
        <f t="shared" ref="AG70:AG101" si="93">ROUND(AVERAGE(D70,V70),1)</f>
        <v>0.1</v>
      </c>
      <c r="AH70" s="172">
        <f t="shared" ref="AH70:AH101" si="94">ROUND(AVERAGE(Z70,H70),1)</f>
        <v>0</v>
      </c>
      <c r="AI70" s="172">
        <f t="shared" ref="AI70:AI101" si="95">ROUND(AVERAGE(AA70,I70),1)</f>
        <v>0</v>
      </c>
      <c r="AJ70" s="174">
        <f t="shared" ref="AJ70:AJ101" si="96">ROUND((10-GEOMEAN(((10-AH70)/10*9+1),((10-AI70)/10*9+1)))/9*10,1)</f>
        <v>0</v>
      </c>
      <c r="AK70" s="172">
        <f t="shared" ref="AK70:AK101" si="97">ROUND((10-GEOMEAN(((10-L70)/10*9+1),((10-AD70)/10*9+1)))/9*10,1)</f>
        <v>0</v>
      </c>
      <c r="AL70" s="175">
        <f t="shared" ref="AL70:AL101" si="98">ROUND((10-GEOMEAN(((10-E70)/10*9+1),((10-W70)/10*9+1)))/9*10,1)</f>
        <v>0.1</v>
      </c>
      <c r="AM70" s="175">
        <f t="shared" ref="AM70:AM101" si="99">IF(AND(X70="x",F70="x"),"x",ROUND((10-GEOMEAN(((10-F70)/10*9+1),((10-X70)/10*9+1)))/9*10,1))</f>
        <v>4.7</v>
      </c>
      <c r="AN70" s="175">
        <f t="shared" ref="AN70:AN101" si="100">ROUND((10-GEOMEAN(((10-G70)/10*9+1),((10-Y70)/10*9+1)))/9*10,1)</f>
        <v>1.7</v>
      </c>
      <c r="AO70" s="175">
        <f t="shared" ref="AO70:AO101" si="101">ROUND((10-GEOMEAN(((10-J70)/10*9+1),((10-AB70)/10*9+1)))/9*10,1)</f>
        <v>0</v>
      </c>
      <c r="AP70" s="175">
        <f t="shared" ref="AP70:AP101" si="102">ROUND((10-GEOMEAN(((10-K70)/10*9+1),((10-AC70)/10*9+1)))/9*10,1)</f>
        <v>4.3</v>
      </c>
      <c r="AQ70" s="174">
        <f t="shared" ref="AQ70:AQ101" si="103">ROUND(AVERAGE(AE70,AK70),1)</f>
        <v>0</v>
      </c>
      <c r="AR70" s="174">
        <f>IF('Indicator Data'!L70="No data","x",IF('Indicator Data'!BW70&lt;1000,"x",ROUND((IF('Indicator Data'!L70&gt;AR$3,10,IF('Indicator Data'!L70&lt;AR$4,0,10-(AR$3-'Indicator Data'!L70)/(AR$3-AR$4)*10))),1)))</f>
        <v>2.5</v>
      </c>
      <c r="AS70" s="175">
        <f t="shared" ref="AS70:AS101" si="104">ROUND(AVERAGE(AQ70,AR70),1)</f>
        <v>1.3</v>
      </c>
      <c r="AT70" s="176">
        <f>IF('Indicator Data'!M70="No data","x",ROUND(IF('Indicator Data'!M70=0,0,IF(LOG('Indicator Data'!M70)&gt;AT$3,10,IF(LOG('Indicator Data'!M70)&lt;AT$4,0,10-(AT$3-LOG('Indicator Data'!M70))/(AT$3-AT$4)*10))),1))</f>
        <v>8.9</v>
      </c>
      <c r="AU70" s="246">
        <f>IF(AT70="x","x",'Indicator Data'!M70/HLOOKUP('Indicator Data'!$M$3,'Population Data'!$C$3:$M$194,ROW()-4,FALSE))</f>
        <v>0.48288834379861795</v>
      </c>
      <c r="AV70" s="176">
        <f t="shared" ref="AV70:AV101" si="105">IF(AT70="x","x",ROUND(IF(AU70&gt;AV$3,10,IF(AU70&lt;AV$4,0,10-(AV$3-AU70)/(AV$3-AV$4)*10)),1))</f>
        <v>5.4</v>
      </c>
      <c r="AW70" s="172">
        <f t="shared" si="37"/>
        <v>7.6</v>
      </c>
      <c r="AX70" s="176">
        <f>IF('Indicator Data'!N70="No data","x",ROUND(IF('Indicator Data'!N70=0,0,IF(LOG('Indicator Data'!N70)&gt;AX$3,10,IF(LOG('Indicator Data'!N70)&lt;AX$4,0,10-(AX$3-LOG('Indicator Data'!N70))/(AX$3-AX$4)*10))),1))</f>
        <v>8</v>
      </c>
      <c r="AY70" s="246">
        <f>IF(AX70="x","x",'Indicator Data'!N70/HLOOKUP('Indicator Data'!$N$3,'Population Data'!$C$3:$M$194,ROW()-4,FALSE))</f>
        <v>1.7690117125078664E-2</v>
      </c>
      <c r="AZ70" s="176">
        <f t="shared" ref="AZ70:AZ101" si="106">IF(AX70="x","x",ROUND(IF(AY70&gt;AZ$3,10,IF(AY70&lt;AZ$4,0,10-(AZ$3-AY70)/(AZ$3-AZ$4)*10)),1))</f>
        <v>3.5</v>
      </c>
      <c r="BA70" s="172">
        <f t="shared" si="38"/>
        <v>6.2</v>
      </c>
      <c r="BB70" s="176">
        <f>IF('Indicator Data'!O70="No data","x",ROUND(IF('Indicator Data'!O70=0,0,IF(LOG('Indicator Data'!O70)&gt;BB$3,10,IF(LOG('Indicator Data'!O70)&lt;BB$4,0,10-(BB$3-LOG('Indicator Data'!O70))/(BB$3-BB$4)*10))),1))</f>
        <v>10</v>
      </c>
      <c r="BC70" s="246">
        <f>IF(BB70="x","x",'Indicator Data'!O70/HLOOKUP('Indicator Data'!$O$3,'Population Data'!$C$3:$M$194,ROW()-4,FALSE))</f>
        <v>0.34838698398350521</v>
      </c>
      <c r="BD70" s="176">
        <f t="shared" ref="BD70:BD101" si="107">IF(BB70="x","x",ROUND(IF(BC70&gt;BD$3,10,IF(BC70&lt;BD$4,0,10-(BD$3-BC70)/(BD$3-BD$4)*10)),1))</f>
        <v>10</v>
      </c>
      <c r="BE70" s="172">
        <f t="shared" si="39"/>
        <v>10</v>
      </c>
      <c r="BF70" s="176">
        <f>IF('Indicator Data'!P70="No data","x",ROUND(IF('Indicator Data'!P70=0,0,IF(LOG('Indicator Data'!P70)&gt;BF$3,10,IF(LOG('Indicator Data'!P70)&lt;BF$4,0,10-(BF$3-LOG('Indicator Data'!P70))/(BF$3-BF$4)*10))),1))</f>
        <v>7.4</v>
      </c>
      <c r="BG70" s="246">
        <f>IF(BF70="x","x",'Indicator Data'!P70/HLOOKUP('Indicator Data'!$P$3,'Population Data'!$C$3:$M$194,ROW()-4,FALSE))</f>
        <v>8.2987637100768712E-3</v>
      </c>
      <c r="BH70" s="176">
        <f t="shared" si="40"/>
        <v>5.8</v>
      </c>
      <c r="BI70" s="172">
        <f t="shared" si="41"/>
        <v>6.7</v>
      </c>
      <c r="BJ70" s="174">
        <f t="shared" si="42"/>
        <v>8.1</v>
      </c>
      <c r="BK70" s="176">
        <f>ROUND(IF('Indicator Data'!Q70=0,0,IF(LOG('Indicator Data'!Q70)&gt;BK$3,10,IF(LOG('Indicator Data'!Q70)&lt;BK$4,0,10-(BK$3-LOG('Indicator Data'!Q70))/(BK$3-BK$4)*10))),1)</f>
        <v>9.3000000000000007</v>
      </c>
      <c r="BL70" s="224">
        <f>IF(BK70="x","x",'Indicator Data'!Q70/HLOOKUP('Indicator Data'!$Q$3,'Population Data'!$C$3:$M$194,ROW()-4,FALSE))</f>
        <v>0.99999994249158985</v>
      </c>
      <c r="BM70" s="176">
        <f t="shared" ref="BM70:BM101" si="108">ROUND(IF(BL70&gt;BM$3,10,IF(BL70&lt;BM$4,0,10-(BM$3-BL70)/(BM$3-BM$4)*10)),1)</f>
        <v>10</v>
      </c>
      <c r="BN70" s="172">
        <f t="shared" ref="BN70:BN101" si="109">ROUND((10-GEOMEAN(((10-BM70)/10*9+1),((10-BK70)/10*9+1)))/9*10,1)</f>
        <v>9.6999999999999993</v>
      </c>
      <c r="BO70" s="176">
        <f>ROUND(IF('Indicator Data'!S70=0,0,IF(LOG('Indicator Data'!S70)&gt;BO$3,10,IF(LOG('Indicator Data'!S70)&lt;BO$4,0,10-(BO$3-LOG('Indicator Data'!S70))/(BO$3-BO$4)*10))),1)</f>
        <v>9.1</v>
      </c>
      <c r="BP70" s="246">
        <f>IF(BO70="x","x",'Indicator Data'!S70/HLOOKUP('Indicator Data'!$S$3,'Population Data'!$C$3:$M$194,ROW()-4,FALSE))</f>
        <v>0.70576811079294266</v>
      </c>
      <c r="BQ70" s="176">
        <f t="shared" ref="BQ70:BQ101" si="110">ROUND(IF(BP70&gt;BQ$3,10,IF(BP70&lt;BQ$4,0,10-(BQ$3-BP70)/(BQ$3-BQ$4)*10)),1)</f>
        <v>7.8</v>
      </c>
      <c r="BR70" s="172">
        <f t="shared" si="43"/>
        <v>8.5</v>
      </c>
      <c r="BS70" s="176">
        <f>ROUND(IF('Indicator Data'!T70=0,0,IF(LOG('Indicator Data'!T70)&gt;BS$3,10,IF(LOG('Indicator Data'!T70)&lt;BS$4,0,10-(BS$3-LOG('Indicator Data'!T70))/(BS$3-BS$4)*10))),1)</f>
        <v>9.3000000000000007</v>
      </c>
      <c r="BT70" s="173">
        <f>IF('Indicator Data'!T70/HLOOKUP('Indicator Data'!$T$3,'Population Data'!$C$3:$M$194,ROW()-4,FALSE)&gt;1,1,'Indicator Data'!T70/HLOOKUP('Indicator Data'!$T$3,'Population Data'!$C$3:$M$194,ROW()-4,FALSE))</f>
        <v>0.88904154815860659</v>
      </c>
      <c r="BU70" s="176">
        <f t="shared" ref="BU70:BU101" si="111">ROUND(IF(BT70&gt;BU$3,10,IF(BT70&lt;BU$4,0,10-(BU$3-BT70)/(BU$3-BU$4)*10)),1)</f>
        <v>8.9</v>
      </c>
      <c r="BV70" s="172">
        <f t="shared" si="44"/>
        <v>9.1</v>
      </c>
      <c r="BW70" s="176">
        <f>ROUND(IF('Indicator Data'!U70=0,0,IF(LOG('Indicator Data'!U70)&gt;BW$3,10,IF(LOG('Indicator Data'!U70)&lt;BW$4,0,10-(BW$3-LOG('Indicator Data'!U70))/(BW$3-BW$4)*10))),1)</f>
        <v>9.3000000000000007</v>
      </c>
      <c r="BX70" s="246">
        <f>IF(BW70="x","x",'Indicator Data'!U70/HLOOKUP('Indicator Data'!$U$3,'Population Data'!$C$3:$M$194,ROW()-4,FALSE))</f>
        <v>0.98883077408447906</v>
      </c>
      <c r="BY70" s="176">
        <f t="shared" ref="BY70:BY101" si="112">ROUND(IF(BX70&gt;BY$3,10,IF(BX70&lt;BY$4,0,10-(BY$3-BX70)/(BY$3-BY$4)*10)),1)</f>
        <v>9.9</v>
      </c>
      <c r="BZ70" s="172">
        <f t="shared" si="45"/>
        <v>9.6</v>
      </c>
      <c r="CA70" s="174">
        <f t="shared" ref="CA70:CA133" si="113">ROUND((10-GEOMEAN(((10-BV70)/10*9+1),((10-BN70)/10*9+1),((10-BR70)/10*9+1),((10-BZ70)/10*9+1)))/9*10,1)</f>
        <v>9.3000000000000007</v>
      </c>
      <c r="CB70" s="176">
        <f>IF('Indicator Data'!BN70="No data","x",ROUND(IF('Indicator Data'!BN70&gt;CB$3,0,IF('Indicator Data'!BN70&lt;CB$4,10,(CB$3-'Indicator Data'!BN70)/(CB$3-CB$4)*10)),1))</f>
        <v>7.9</v>
      </c>
      <c r="CC70" s="176">
        <f>IF('Indicator Data'!BO70="No data","x",ROUND(IF('Indicator Data'!BO70&gt;CC$3,0,IF('Indicator Data'!BO70&lt;CC$4,10,(CC$3-'Indicator Data'!BO70)/(CC$3-CC$4)*10)),1))</f>
        <v>1.9</v>
      </c>
      <c r="CD70" s="176">
        <f>IF('Indicator Data'!AA70="No data","x",ROUND(IF('Indicator Data'!AA70&gt;CD$3,0,IF('Indicator Data'!AA70&lt;CD$4,10,(CD$3-'Indicator Data'!AA70)/(CD$3-CD$4)*10)),1))</f>
        <v>5.8</v>
      </c>
      <c r="CE70" s="172">
        <f t="shared" ref="CE70:CE101" si="114">IF(AND(CC70="x",CB70="x",CD70="x"),"x",ROUND(AVERAGE(CB70:CD70),1))</f>
        <v>5.2</v>
      </c>
      <c r="CF70" s="176">
        <f>IF('Indicator Data'!V70="No data","x",ROUND(IF(LOG('Indicator Data'!V70)&gt;CF$3,10,IF(LOG('Indicator Data'!V70)&lt;CF$4,0,10-(CF$3-LOG('Indicator Data'!V70))/(CF$3-CF$4)*10)),1))</f>
        <v>7.2</v>
      </c>
      <c r="CG70" s="176">
        <f>IF('Indicator Data'!W70="No data","x",ROUND(IF('Indicator Data'!W70&gt;CG$3,10,IF('Indicator Data'!W70&lt;CG$4,0,10-(CG$3-'Indicator Data'!W70)/(CG$3-CG$4)*10)),1))</f>
        <v>5.9</v>
      </c>
      <c r="CH70" s="176">
        <f>IF('Indicator Data'!X70="No data","x",ROUND(IF('Indicator Data'!X70&gt;CH$3,10,IF('Indicator Data'!X70&lt;CH$4,0,10-(CH$3-'Indicator Data'!X70)/(CH$3-CH$4)*10)),1))</f>
        <v>5.9</v>
      </c>
      <c r="CI70" s="176">
        <f>IF('Indicator Data'!Y70="No data","x",ROUND(IF('Indicator Data'!Y70&gt;CI$3,10,IF('Indicator Data'!Y70&lt;CI$4,0,10-(CI$3-'Indicator Data'!Y70)/(CI$3-CI$4)*10)),1))</f>
        <v>4.5999999999999996</v>
      </c>
      <c r="CJ70" s="172">
        <f t="shared" si="46"/>
        <v>5.9</v>
      </c>
      <c r="CK70" s="174">
        <f t="shared" si="47"/>
        <v>5.7</v>
      </c>
      <c r="CL70" s="176">
        <f>IF('Indicator Data'!AD70="No data","x",ROUND(IF('Indicator Data'!AD70&gt;CL$3,10,IF('Indicator Data'!AD70&lt;CL$4,0,10-(CL$3-'Indicator Data'!AD70)/(CL$3-CL$4)*10)),1))</f>
        <v>3.7</v>
      </c>
      <c r="CM70" s="176">
        <f>IF('Indicator Data'!AE70="No data","x",ROUND(IF('Indicator Data'!AE70&gt;CM$3,10,IF('Indicator Data'!AE70&lt;CM$4,0,10-(CM$3-'Indicator Data'!AE70)/(CM$3-CM$4)*10)),1))</f>
        <v>4.9000000000000004</v>
      </c>
      <c r="CN70" s="172">
        <f t="shared" si="48"/>
        <v>5.4</v>
      </c>
      <c r="CO70" s="176">
        <f>IF('Indicator Data'!Z70="No data","x",ROUND(IF('Indicator Data'!Z70&gt;CO$3,10,IF('Indicator Data'!Z70&lt;CO$4,0,10-(CO$3-'Indicator Data'!Z70)/(CO$3-CO$4)*10)),1))</f>
        <v>5.7</v>
      </c>
      <c r="CP70" s="172">
        <f t="shared" si="49"/>
        <v>5.3</v>
      </c>
      <c r="CQ70" s="246">
        <f>IF('Indicator Data'!AB70="No data","x",'Indicator Data'!AB70/HLOOKUP('Indicator Date'!$AB68,'Population Data'!$C$3:$M$194,ROW()-4,FALSE))</f>
        <v>2.508084934211741E-5</v>
      </c>
      <c r="CR70" s="176">
        <f t="shared" ref="CR70:CR101" si="115">IF(CQ70="x","x",ROUND(IF(CQ70&gt;CR$3,0,IF(CQ70&lt;CR$4,10,(CR$3-CQ70)/(CR$3-CR$4)*10)),1))</f>
        <v>9.6999999999999993</v>
      </c>
      <c r="CS70" s="176">
        <f>IF('Indicator Data'!AC70="No data","x",ROUND(IF('Indicator Data'!AC70&gt;CS$3,0,IF('Indicator Data'!AC70&lt;CS$4,10,(CS$3-'Indicator Data'!AC70)/(CS$3-CS$4)*10)),1))</f>
        <v>6</v>
      </c>
      <c r="CT70" s="172">
        <f t="shared" si="50"/>
        <v>7.9</v>
      </c>
      <c r="CU70" s="174">
        <f t="shared" si="51"/>
        <v>6.2</v>
      </c>
      <c r="CV70" s="175">
        <f t="shared" ref="CV70:CV101" si="116">IF(BJ70="x",ROUND((10-GEOMEAN(((10-CU70)/10*9+1),((10-CA70)/10*9+1),((10-CK70)/10*9+1)))/9*10,1),ROUND((10-GEOMEAN(((10-BJ70)/10*9+1),((10-CU70)/10*9+1),((10-CA70)/10*9+1),((10-CK70)/10*9+1)))/9*10,1))</f>
        <v>7.6</v>
      </c>
      <c r="CW70" s="177">
        <f t="shared" ref="CW70:CW101" si="117">IF(ROUND(IF(AM70="x",(10-GEOMEAN(((10-AL70)/10*9+1),((10-CV70)/10*9+1),((10-AP70)/10*9+1),((10-AS70)/10*9+1),((10-AN70)/10*9+1),((10-AO70)/10*9+1)))/9*10,(10-GEOMEAN(((10-AL70)/10*9+1),((10-CV70)/10*9+1),((10-AP70)/10*9+1),((10-AM70)/10*9+1),((10-AN70)/10*9+1),((10-AO70)/10*9+1),((10-AS70)/10*9+1)))/9*10),1)=0,0.1,ROUND(IF(AM70="x",(10-GEOMEAN(((10-AL70)/10*9+1),((10-CV70)/10*9+1),((10-AP70)/10*9+1),((10-AS70)/10*9+1),((10-AN70)/10*9+1),((10-AO70)/10*9+1)))/9*10,(10-GEOMEAN(((10-AL70)/10*9+1),((10-CV70)/10*9+1),((10-AP70)/10*9+1),((10-AM70)/10*9+1),((10-AN70)/10*9+1),((10-AO70)/10*9+1),((10-AS70)/10*9+1)))/9*10),1))</f>
        <v>3.3</v>
      </c>
      <c r="CX70" s="175">
        <f>ROUND(IF('Indicator Data'!AF70=0,0,IF('Indicator Data'!AF70&gt;CX$3,10,IF('Indicator Data'!AF70&lt;CX$4,0,10-(CX$3-'Indicator Data'!AF70)/(CX$3-CX$4)*10))),1)</f>
        <v>3.2</v>
      </c>
      <c r="CY70" s="175">
        <f>(ROUND(IF('Indicator Data'!AG70=0,0,IF(LOG('Indicator Data'!AG70)&gt;CY$3,10,IF(LOG('Indicator Data'!AG70)&lt;CY$4,0,10-(CY$3-LOG('Indicator Data'!AG70))/(CY$3-CY$4)*10))),1))</f>
        <v>3.4</v>
      </c>
      <c r="CZ70" s="177">
        <f t="shared" si="52"/>
        <v>3.3</v>
      </c>
      <c r="DA70" s="11"/>
      <c r="DB70" s="22"/>
    </row>
    <row r="71" spans="1:106">
      <c r="A71" s="179" t="str">
        <f>'Indicator Data'!A71</f>
        <v>Greece</v>
      </c>
      <c r="B71" s="180" t="str">
        <f>'Indicator Data'!B71</f>
        <v>GRC</v>
      </c>
      <c r="C71" s="178">
        <f>ROUND(IF('Indicator Data'!C71=0,0.1,IF(LOG('Indicator Data'!C71)&gt;C$3,10,IF(LOG('Indicator Data'!C71)&lt;C$4,0,10-(C$3-LOG('Indicator Data'!C71))/(C$3-C$4)*10))),1)</f>
        <v>7.4</v>
      </c>
      <c r="D71" s="171">
        <f>ROUND(IF('Indicator Data'!D71=0,0.1,IF(LOG('Indicator Data'!D71)&gt;D$3,10,IF(LOG('Indicator Data'!D71)&lt;D$4,0,10-(D$3-LOG('Indicator Data'!D71))/(D$3-D$4)*10))),1)</f>
        <v>8</v>
      </c>
      <c r="E71" s="172">
        <f t="shared" si="85"/>
        <v>7.7</v>
      </c>
      <c r="F71" s="172">
        <f>(ROUND(IF('Indicator Data'!E71=0,0,IF(LOG('Indicator Data'!E71)&gt;F$3,10,IF(LOG('Indicator Data'!E71)&lt;F$4,0,10-(F$3-LOG('Indicator Data'!E71))/(F$3-F$4)*10))),1))</f>
        <v>4.0999999999999996</v>
      </c>
      <c r="G71" s="172">
        <f>ROUND(IF('Indicator Data'!F71=0,0,IF(LOG('Indicator Data'!F71)&gt;G$3,10,IF(LOG('Indicator Data'!F71)&lt;G$4,0,10-(G$3-LOG('Indicator Data'!F71))/(G$3-G$4)*10))),1)</f>
        <v>6.9</v>
      </c>
      <c r="H71" s="171">
        <f>ROUND(IF('Indicator Data'!G71=0,0,IF(LOG('Indicator Data'!G71)&gt;H$3,10,IF(LOG('Indicator Data'!G71)&lt;H$4,0,10-(H$3-LOG('Indicator Data'!G71))/(H$3-H$4)*10))),1)</f>
        <v>0</v>
      </c>
      <c r="I71" s="171">
        <f>ROUND(IF('Indicator Data'!H71=0,0,IF(LOG('Indicator Data'!H71)&gt;I$3,10,IF(LOG('Indicator Data'!H71)&lt;I$4,0,10-(I$3-LOG('Indicator Data'!H71))/(I$3-I$4)*10))),1)</f>
        <v>0</v>
      </c>
      <c r="J71" s="171">
        <f t="shared" si="86"/>
        <v>0</v>
      </c>
      <c r="K71" s="171">
        <f>ROUND(IF('Indicator Data'!I71=0,0,IF(LOG('Indicator Data'!I71)&gt;K$3,10,IF(LOG('Indicator Data'!I71)&lt;K$4,0,10-(K$3-LOG('Indicator Data'!I71))/(K$3-K$4)*10))),1)</f>
        <v>5.6</v>
      </c>
      <c r="L71" s="172">
        <f>ROUND(IF('Indicator Data'!J71=0,0,IF(LOG('Indicator Data'!J71)&gt;L$3,10,IF(LOG('Indicator Data'!J71)&lt;L$4,0,10-(L$3-LOG('Indicator Data'!J71))/(L$3-L$4)*10))),1)</f>
        <v>0</v>
      </c>
      <c r="M71" s="173">
        <f>'Indicator Data'!C71/HLOOKUP('Indicator Data'!$C$3,'Population Data'!$C$3:$M$194,ROW()-4,FALSE)</f>
        <v>1.9905584171582844E-3</v>
      </c>
      <c r="N71" s="173">
        <f>'Indicator Data'!D71/HLOOKUP('Indicator Data'!$D$3,'Population Data'!$C$3:$M$194,ROW()-4,FALSE)</f>
        <v>9.7052021668792314E-4</v>
      </c>
      <c r="O71" s="245">
        <f>'Indicator Data'!E71/HLOOKUP('Indicator Data'!$E$3,'Population Data'!$C$3:$M$194,ROW()-4,FALSE)</f>
        <v>8.9284636423682287E-4</v>
      </c>
      <c r="P71" s="173">
        <f>'Indicator Data'!F71/HLOOKUP('Indicator Data'!$F$3,'Population Data'!$C$3:$M$194,ROW()-4,FALSE)</f>
        <v>1.3467937926355097E-5</v>
      </c>
      <c r="Q71" s="173">
        <f>'Indicator Data'!G71/HLOOKUP('Indicator Data'!$G$3,'Population Data'!$C$3:$M$194,ROW()-4,FALSE)</f>
        <v>0</v>
      </c>
      <c r="R71" s="173">
        <f>'Indicator Data'!H71/HLOOKUP('Indicator Data'!$H$3,'Population Data'!$C$3:$M$194,ROW()-4,FALSE)</f>
        <v>0</v>
      </c>
      <c r="S71" s="173">
        <f>'Indicator Data'!I71/HLOOKUP('Indicator Data'!$I$3,'Population Data'!$C$3:$M$194,ROW()-4,FALSE)</f>
        <v>4.9818633491022278E-4</v>
      </c>
      <c r="T71" s="173">
        <f>'Indicator Data'!J71/HLOOKUP('Indicator Date'!$J69,'Population Data'!$C$3:$M$194,ROW()-4,FALSE)</f>
        <v>0</v>
      </c>
      <c r="U71" s="171">
        <f t="shared" si="87"/>
        <v>10</v>
      </c>
      <c r="V71" s="171">
        <f t="shared" si="88"/>
        <v>4.9000000000000004</v>
      </c>
      <c r="W71" s="172">
        <f t="shared" si="89"/>
        <v>8.5</v>
      </c>
      <c r="X71" s="172">
        <f t="shared" ref="X71:X134" si="118">ROUND(IF(O71=0,0,IF(LOG(O71)&gt;X$3,10,IF(LOG(O71)&lt;=X$4,0,10-(X$3-LOG(O71))/(X$3-X$4)*10))),1)</f>
        <v>3.5</v>
      </c>
      <c r="Y71" s="172">
        <f t="shared" ref="Y71:Y134" si="119">ROUND(IF(P71=0,0,IF(LOG(P71)&gt;Y$3,10,IF(LOG(P71)&lt;=Y$4,0,10-(Y$3-LOG(P71))/(Y$3-Y$4)*10))),1)</f>
        <v>7.5</v>
      </c>
      <c r="Z71" s="171">
        <f t="shared" si="90"/>
        <v>0</v>
      </c>
      <c r="AA71" s="171">
        <f t="shared" si="90"/>
        <v>0</v>
      </c>
      <c r="AB71" s="171">
        <f t="shared" si="91"/>
        <v>0</v>
      </c>
      <c r="AC71" s="172">
        <f t="shared" ref="AC71:AC134" si="120">ROUND(IF(S71=0,0,IF(LOG(S71)&gt;AC$3,10,IF(LOG(S71)&lt;=AC$4,0,10-(AC$3-LOG(S71))/(AC$3-AC$4)*10))),1)</f>
        <v>4.4000000000000004</v>
      </c>
      <c r="AD71" s="172">
        <f t="shared" ref="AD71:AD134" si="121">ROUND(IF(T71&gt;AD$3,10,IF(T71&lt;AD$4,0,10-(AD$3-T71)/(AD$3-AD$4)*10)),1)</f>
        <v>0</v>
      </c>
      <c r="AE71" s="171">
        <f>ROUND(IF('Indicator Data'!K71=0,0,IF('Indicator Data'!K71&gt;AE$3,10,IF('Indicator Data'!K71&lt;AE$4,0,10-(AE$3-'Indicator Data'!K71)/(AE$3-AE$4)*10))),1)</f>
        <v>1</v>
      </c>
      <c r="AF71" s="174">
        <f t="shared" si="92"/>
        <v>8.6999999999999993</v>
      </c>
      <c r="AG71" s="174">
        <f t="shared" si="93"/>
        <v>6.5</v>
      </c>
      <c r="AH71" s="172">
        <f t="shared" si="94"/>
        <v>0</v>
      </c>
      <c r="AI71" s="172">
        <f t="shared" si="95"/>
        <v>0</v>
      </c>
      <c r="AJ71" s="174">
        <f t="shared" si="96"/>
        <v>0</v>
      </c>
      <c r="AK71" s="172">
        <f t="shared" si="97"/>
        <v>0</v>
      </c>
      <c r="AL71" s="175">
        <f t="shared" si="98"/>
        <v>8.1</v>
      </c>
      <c r="AM71" s="175">
        <f t="shared" si="99"/>
        <v>3.8</v>
      </c>
      <c r="AN71" s="175">
        <f t="shared" si="100"/>
        <v>7.2</v>
      </c>
      <c r="AO71" s="175">
        <f t="shared" si="101"/>
        <v>0</v>
      </c>
      <c r="AP71" s="175">
        <f t="shared" si="102"/>
        <v>5</v>
      </c>
      <c r="AQ71" s="174">
        <f t="shared" si="103"/>
        <v>0.5</v>
      </c>
      <c r="AR71" s="174">
        <f>IF('Indicator Data'!L71="No data","x",IF('Indicator Data'!BW71&lt;1000,"x",ROUND((IF('Indicator Data'!L71&gt;AR$3,10,IF('Indicator Data'!L71&lt;AR$4,0,10-(AR$3-'Indicator Data'!L71)/(AR$3-AR$4)*10))),1)))</f>
        <v>3.3</v>
      </c>
      <c r="AS71" s="175">
        <f t="shared" si="104"/>
        <v>1.9</v>
      </c>
      <c r="AT71" s="176">
        <f>IF('Indicator Data'!M71="No data","x",ROUND(IF('Indicator Data'!M71=0,0,IF(LOG('Indicator Data'!M71)&gt;AT$3,10,IF(LOG('Indicator Data'!M71)&lt;AT$4,0,10-(AT$3-LOG('Indicator Data'!M71))/(AT$3-AT$4)*10))),1))</f>
        <v>8.4</v>
      </c>
      <c r="AU71" s="246">
        <f>IF(AT71="x","x",'Indicator Data'!M71/HLOOKUP('Indicator Data'!$M$3,'Population Data'!$C$3:$M$194,ROW()-4,FALSE))</f>
        <v>0.71267509939122875</v>
      </c>
      <c r="AV71" s="176">
        <f t="shared" si="105"/>
        <v>7.9</v>
      </c>
      <c r="AW71" s="172">
        <f t="shared" ref="AW71:AW134" si="122">IF(AND(AT71="x",AV71="x"),"x",ROUND((10-GEOMEAN(((10-AT71)/10*9+1),((10-AV71)/10*9+1)))/9*10,1))</f>
        <v>8.1999999999999993</v>
      </c>
      <c r="AX71" s="176" t="str">
        <f>IF('Indicator Data'!N71="No data","x",ROUND(IF('Indicator Data'!N71=0,0,IF(LOG('Indicator Data'!N71)&gt;AX$3,10,IF(LOG('Indicator Data'!N71)&lt;AX$4,0,10-(AX$3-LOG('Indicator Data'!N71))/(AX$3-AX$4)*10))),1))</f>
        <v>x</v>
      </c>
      <c r="AY71" s="246" t="str">
        <f>IF(AX71="x","x",'Indicator Data'!N71/HLOOKUP('Indicator Data'!$N$3,'Population Data'!$C$3:$M$194,ROW()-4,FALSE))</f>
        <v>x</v>
      </c>
      <c r="AZ71" s="176" t="str">
        <f t="shared" si="106"/>
        <v>x</v>
      </c>
      <c r="BA71" s="172" t="str">
        <f t="shared" ref="BA71:BA134" si="123">IF(AND(AX71="x",AZ71="x"),"x",ROUND((10-GEOMEAN(((10-AX71)/10*9+1),((10-AZ71)/10*9+1)))/9*10,1))</f>
        <v>x</v>
      </c>
      <c r="BB71" s="176" t="str">
        <f>IF('Indicator Data'!O71="No data","x",ROUND(IF('Indicator Data'!O71=0,0,IF(LOG('Indicator Data'!O71)&gt;BB$3,10,IF(LOG('Indicator Data'!O71)&lt;BB$4,0,10-(BB$3-LOG('Indicator Data'!O71))/(BB$3-BB$4)*10))),1))</f>
        <v>x</v>
      </c>
      <c r="BC71" s="246" t="str">
        <f>IF(BB71="x","x",'Indicator Data'!O71/HLOOKUP('Indicator Data'!$O$3,'Population Data'!$C$3:$M$194,ROW()-4,FALSE))</f>
        <v>x</v>
      </c>
      <c r="BD71" s="176" t="str">
        <f t="shared" si="107"/>
        <v>x</v>
      </c>
      <c r="BE71" s="172" t="str">
        <f t="shared" ref="BE71:BE134" si="124">IF(AND(BB71="x",BD71="x"),"x",ROUND((10-GEOMEAN(((10-BB71)/10*9+1),((10-BD71)/10*9+1)))/9*10,1))</f>
        <v>x</v>
      </c>
      <c r="BF71" s="176" t="str">
        <f>IF('Indicator Data'!P71="No data","x",ROUND(IF('Indicator Data'!P71=0,0,IF(LOG('Indicator Data'!P71)&gt;BF$3,10,IF(LOG('Indicator Data'!P71)&lt;BF$4,0,10-(BF$3-LOG('Indicator Data'!P71))/(BF$3-BF$4)*10))),1))</f>
        <v>x</v>
      </c>
      <c r="BG71" s="246" t="str">
        <f>IF(BF71="x","x",'Indicator Data'!P71/HLOOKUP('Indicator Data'!$P$3,'Population Data'!$C$3:$M$194,ROW()-4,FALSE))</f>
        <v>x</v>
      </c>
      <c r="BH71" s="176" t="str">
        <f t="shared" ref="BH71:BH134" si="125">IF(BG71="x","x",ROUND(IF(BG71=0,0,IF(LOG(BG71)&gt;BH$3,10,IF(LOG(BG71)&lt;BH$4,0,10-(BH$3-LOG(BG71))/(BH$3-BH$4)*10))),1))</f>
        <v>x</v>
      </c>
      <c r="BI71" s="172" t="str">
        <f t="shared" ref="BI71:BI134" si="126">IF(AND(BF71="x",BH71="x"),"x",ROUND((10-GEOMEAN(((10-BF71)/10*9+1),((10-BH71)/10*9+1)))/9*10,1))</f>
        <v>x</v>
      </c>
      <c r="BJ71" s="174">
        <f t="shared" ref="BJ71:BJ134" si="127">IF(AND(BA71="x",BE71="x",BI71="x",AW71="x"),"x",IF(AND(BA71="x",BE71="x",BI71="x"),AW71,ROUND((10-GEOMEAN(((10-AW71)/10*9+1),((10-BA71)/10*9+1),((10-BE71)/10*9+1),((10-BI71)/10*9+1)))/9*10,1)))</f>
        <v>8.1999999999999993</v>
      </c>
      <c r="BK71" s="176">
        <f>ROUND(IF('Indicator Data'!Q71=0,0,IF(LOG('Indicator Data'!Q71)&gt;BK$3,10,IF(LOG('Indicator Data'!Q71)&lt;BK$4,0,10-(BK$3-LOG('Indicator Data'!Q71))/(BK$3-BK$4)*10))),1)</f>
        <v>0</v>
      </c>
      <c r="BL71" s="224">
        <f>IF(BK71="x","x",'Indicator Data'!Q71/HLOOKUP('Indicator Data'!$Q$3,'Population Data'!$C$3:$M$194,ROW()-4,FALSE))</f>
        <v>0</v>
      </c>
      <c r="BM71" s="176">
        <f t="shared" si="108"/>
        <v>0</v>
      </c>
      <c r="BN71" s="172">
        <f t="shared" si="109"/>
        <v>0</v>
      </c>
      <c r="BO71" s="176">
        <f>ROUND(IF('Indicator Data'!S71=0,0,IF(LOG('Indicator Data'!S71)&gt;BO$3,10,IF(LOG('Indicator Data'!S71)&lt;BO$4,0,10-(BO$3-LOG('Indicator Data'!S71))/(BO$3-BO$4)*10))),1)</f>
        <v>0</v>
      </c>
      <c r="BP71" s="246">
        <f>IF(BO71="x","x",'Indicator Data'!S71/HLOOKUP('Indicator Data'!$S$3,'Population Data'!$C$3:$M$194,ROW()-4,FALSE))</f>
        <v>0</v>
      </c>
      <c r="BQ71" s="176">
        <f t="shared" si="110"/>
        <v>0</v>
      </c>
      <c r="BR71" s="172">
        <f t="shared" ref="BR71:BR134" si="128">ROUND((10-GEOMEAN(((10-BO71)/10*9+1),((10-BQ71)/10*9+1)))/9*10,1)</f>
        <v>0</v>
      </c>
      <c r="BS71" s="176">
        <f>ROUND(IF('Indicator Data'!T71=0,0,IF(LOG('Indicator Data'!T71)&gt;BS$3,10,IF(LOG('Indicator Data'!T71)&lt;BS$4,0,10-(BS$3-LOG('Indicator Data'!T71))/(BS$3-BS$4)*10))),1)</f>
        <v>8</v>
      </c>
      <c r="BT71" s="173">
        <f>IF('Indicator Data'!T71/HLOOKUP('Indicator Data'!$T$3,'Population Data'!$C$3:$M$194,ROW()-4,FALSE)&gt;1,1,'Indicator Data'!T71/HLOOKUP('Indicator Data'!$T$3,'Population Data'!$C$3:$M$194,ROW()-4,FALSE))</f>
        <v>0.41873781875077648</v>
      </c>
      <c r="BU71" s="176">
        <f t="shared" si="111"/>
        <v>4.2</v>
      </c>
      <c r="BV71" s="172">
        <f t="shared" ref="BV71:BV134" si="129">ROUND((10-GEOMEAN(((10-BS71)/10*9+1),((10-BU71)/10*9+1)))/9*10,1)</f>
        <v>6.5</v>
      </c>
      <c r="BW71" s="176">
        <f>ROUND(IF('Indicator Data'!U71=0,0,IF(LOG('Indicator Data'!U71)&gt;BW$3,10,IF(LOG('Indicator Data'!U71)&lt;BW$4,0,10-(BW$3-LOG('Indicator Data'!U71))/(BW$3-BW$4)*10))),1)</f>
        <v>6.3</v>
      </c>
      <c r="BX71" s="246">
        <f>IF(BW71="x","x",'Indicator Data'!U71/HLOOKUP('Indicator Data'!$U$3,'Population Data'!$C$3:$M$194,ROW()-4,FALSE))</f>
        <v>2.3750777403928284E-2</v>
      </c>
      <c r="BY71" s="176">
        <f t="shared" si="112"/>
        <v>0.2</v>
      </c>
      <c r="BZ71" s="172">
        <f t="shared" ref="BZ71:BZ134" si="130">ROUND((10-GEOMEAN(((10-BW71)/10*9+1),((10-BY71)/10*9+1)))/9*10,1)</f>
        <v>3.9</v>
      </c>
      <c r="CA71" s="174">
        <f t="shared" si="113"/>
        <v>3.1</v>
      </c>
      <c r="CB71" s="176">
        <f>IF('Indicator Data'!BN71="No data","x",ROUND(IF('Indicator Data'!BN71&gt;CB$3,0,IF('Indicator Data'!BN71&lt;CB$4,10,(CB$3-'Indicator Data'!BN71)/(CB$3-CB$4)*10)),1))</f>
        <v>0.1</v>
      </c>
      <c r="CC71" s="176">
        <f>IF('Indicator Data'!BO71="No data","x",ROUND(IF('Indicator Data'!BO71&gt;CC$3,0,IF('Indicator Data'!BO71&lt;CC$4,10,(CC$3-'Indicator Data'!BO71)/(CC$3-CC$4)*10)),1))</f>
        <v>0</v>
      </c>
      <c r="CD71" s="176" t="str">
        <f>IF('Indicator Data'!AA71="No data","x",ROUND(IF('Indicator Data'!AA71&gt;CD$3,0,IF('Indicator Data'!AA71&lt;CD$4,10,(CD$3-'Indicator Data'!AA71)/(CD$3-CD$4)*10)),1))</f>
        <v>x</v>
      </c>
      <c r="CE71" s="172">
        <f t="shared" si="114"/>
        <v>0.1</v>
      </c>
      <c r="CF71" s="176">
        <f>IF('Indicator Data'!V71="No data","x",ROUND(IF(LOG('Indicator Data'!V71)&gt;CF$3,10,IF(LOG('Indicator Data'!V71)&lt;CF$4,0,10-(CF$3-LOG('Indicator Data'!V71))/(CF$3-CF$4)*10)),1))</f>
        <v>6.4</v>
      </c>
      <c r="CG71" s="176">
        <f>IF('Indicator Data'!W71="No data","x",ROUND(IF('Indicator Data'!W71&gt;CG$3,10,IF('Indicator Data'!W71&lt;CG$4,0,10-(CG$3-'Indicator Data'!W71)/(CG$3-CG$4)*10)),1))</f>
        <v>0</v>
      </c>
      <c r="CH71" s="176">
        <f>IF('Indicator Data'!X71="No data","x",ROUND(IF('Indicator Data'!X71&gt;CH$3,10,IF('Indicator Data'!X71&lt;CH$4,0,10-(CH$3-'Indicator Data'!X71)/(CH$3-CH$4)*10)),1))</f>
        <v>8.1</v>
      </c>
      <c r="CI71" s="176">
        <f>IF('Indicator Data'!Y71="No data","x",ROUND(IF('Indicator Data'!Y71&gt;CI$3,10,IF('Indicator Data'!Y71&lt;CI$4,0,10-(CI$3-'Indicator Data'!Y71)/(CI$3-CI$4)*10)),1))</f>
        <v>1.4</v>
      </c>
      <c r="CJ71" s="172">
        <f t="shared" ref="CJ71:CJ134" si="131">ROUND(AVERAGE(CF71:CI71),1)</f>
        <v>4</v>
      </c>
      <c r="CK71" s="174">
        <f t="shared" ref="CK71:CK134" si="132">ROUND(AVERAGE(CE71,CJ71,CJ71),1)</f>
        <v>2.7</v>
      </c>
      <c r="CL71" s="176" t="str">
        <f>IF('Indicator Data'!AD71="No data","x",ROUND(IF('Indicator Data'!AD71&gt;CL$3,10,IF('Indicator Data'!AD71&lt;CL$4,0,10-(CL$3-'Indicator Data'!AD71)/(CL$3-CL$4)*10)),1))</f>
        <v>x</v>
      </c>
      <c r="CM71" s="176">
        <f>IF('Indicator Data'!AE71="No data","x",ROUND(IF('Indicator Data'!AE71&gt;CM$3,10,IF('Indicator Data'!AE71&lt;CM$4,0,10-(CM$3-'Indicator Data'!AE71)/(CM$3-CM$4)*10)),1))</f>
        <v>0</v>
      </c>
      <c r="CN71" s="172">
        <f t="shared" ref="CN71:CN134" si="133">ROUND(AVERAGE(CF71,CG71,CH71,CI71,CL71,CM71),1)</f>
        <v>3.2</v>
      </c>
      <c r="CO71" s="176">
        <f>IF('Indicator Data'!Z71="No data","x",ROUND(IF('Indicator Data'!Z71&gt;CO$3,10,IF('Indicator Data'!Z71&lt;CO$4,0,10-(CO$3-'Indicator Data'!Z71)/(CO$3-CO$4)*10)),1))</f>
        <v>0</v>
      </c>
      <c r="CP71" s="172">
        <f t="shared" ref="CP71:CP134" si="134">IF(AND(CC71="x",CB71="x",CD71="x"),"x",ROUND(AVERAGE(CB71:CD71,CO71),1))</f>
        <v>0</v>
      </c>
      <c r="CQ71" s="246">
        <f>IF('Indicator Data'!AB71="No data","x",'Indicator Data'!AB71/HLOOKUP('Indicator Date'!$AB69,'Population Data'!$C$3:$M$194,ROW()-4,FALSE))</f>
        <v>9.4941619694778427E-5</v>
      </c>
      <c r="CR71" s="176">
        <f t="shared" si="115"/>
        <v>9.1</v>
      </c>
      <c r="CS71" s="176">
        <f>IF('Indicator Data'!AC71="No data","x",ROUND(IF('Indicator Data'!AC71&gt;CS$3,0,IF('Indicator Data'!AC71&lt;CS$4,10,(CS$3-'Indicator Data'!AC71)/(CS$3-CS$4)*10)),1))</f>
        <v>2</v>
      </c>
      <c r="CT71" s="172">
        <f t="shared" ref="CT71:CT134" si="135">IF(AND(CR71="x",CS71="x"),"x",ROUND(AVERAGE(CR71:CS71),1))</f>
        <v>5.6</v>
      </c>
      <c r="CU71" s="174">
        <f t="shared" ref="CU71:CU134" si="136">ROUND(AVERAGE(CP71,CT71,CN71),1)</f>
        <v>2.9</v>
      </c>
      <c r="CV71" s="175">
        <f t="shared" si="116"/>
        <v>4.8</v>
      </c>
      <c r="CW71" s="177">
        <f t="shared" si="117"/>
        <v>4.9000000000000004</v>
      </c>
      <c r="CX71" s="175">
        <f>ROUND(IF('Indicator Data'!AF71=0,0,IF('Indicator Data'!AF71&gt;CX$3,10,IF('Indicator Data'!AF71&lt;CX$4,0,10-(CX$3-'Indicator Data'!AF71)/(CX$3-CX$4)*10))),1)</f>
        <v>0.1</v>
      </c>
      <c r="CY71" s="175">
        <f>(ROUND(IF('Indicator Data'!AG71=0,0,IF(LOG('Indicator Data'!AG71)&gt;CY$3,10,IF(LOG('Indicator Data'!AG71)&lt;CY$4,0,10-(CY$3-LOG('Indicator Data'!AG71))/(CY$3-CY$4)*10))),1))</f>
        <v>0</v>
      </c>
      <c r="CZ71" s="177">
        <f t="shared" ref="CZ71:CZ134" si="137">ROUND((10-GEOMEAN(((10-CX71)/10*9+1),((10-CY71)/10*9+1)))/9*10,1)</f>
        <v>0.1</v>
      </c>
      <c r="DA71" s="11"/>
      <c r="DB71" s="22"/>
    </row>
    <row r="72" spans="1:106">
      <c r="A72" s="179" t="str">
        <f>'Indicator Data'!A72</f>
        <v>Grenada</v>
      </c>
      <c r="B72" s="180" t="str">
        <f>'Indicator Data'!B72</f>
        <v>GRD</v>
      </c>
      <c r="C72" s="178">
        <f>ROUND(IF('Indicator Data'!C72=0,0.1,IF(LOG('Indicator Data'!C72)&gt;C$3,10,IF(LOG('Indicator Data'!C72)&lt;C$4,0,10-(C$3-LOG('Indicator Data'!C72))/(C$3-C$4)*10))),1)</f>
        <v>1.7</v>
      </c>
      <c r="D72" s="171">
        <f>ROUND(IF('Indicator Data'!D72=0,0.1,IF(LOG('Indicator Data'!D72)&gt;D$3,10,IF(LOG('Indicator Data'!D72)&lt;D$4,0,10-(D$3-LOG('Indicator Data'!D72))/(D$3-D$4)*10))),1)</f>
        <v>0.1</v>
      </c>
      <c r="E72" s="172">
        <f t="shared" si="85"/>
        <v>0.9</v>
      </c>
      <c r="F72" s="172">
        <f>(ROUND(IF('Indicator Data'!E72=0,0,IF(LOG('Indicator Data'!E72)&gt;F$3,10,IF(LOG('Indicator Data'!E72)&lt;F$4,0,10-(F$3-LOG('Indicator Data'!E72))/(F$3-F$4)*10))),1))</f>
        <v>0</v>
      </c>
      <c r="G72" s="172">
        <f>ROUND(IF('Indicator Data'!F72=0,0,IF(LOG('Indicator Data'!F72)&gt;G$3,10,IF(LOG('Indicator Data'!F72)&lt;G$4,0,10-(G$3-LOG('Indicator Data'!F72))/(G$3-G$4)*10))),1)</f>
        <v>0</v>
      </c>
      <c r="H72" s="171">
        <f>ROUND(IF('Indicator Data'!G72=0,0,IF(LOG('Indicator Data'!G72)&gt;H$3,10,IF(LOG('Indicator Data'!G72)&lt;H$4,0,10-(H$3-LOG('Indicator Data'!G72))/(H$3-H$4)*10))),1)</f>
        <v>5.0999999999999996</v>
      </c>
      <c r="I72" s="171">
        <f>ROUND(IF('Indicator Data'!H72=0,0,IF(LOG('Indicator Data'!H72)&gt;I$3,10,IF(LOG('Indicator Data'!H72)&lt;I$4,0,10-(I$3-LOG('Indicator Data'!H72))/(I$3-I$4)*10))),1)</f>
        <v>6.2</v>
      </c>
      <c r="J72" s="171">
        <f t="shared" si="86"/>
        <v>5.7</v>
      </c>
      <c r="K72" s="171">
        <f>ROUND(IF('Indicator Data'!I72=0,0,IF(LOG('Indicator Data'!I72)&gt;K$3,10,IF(LOG('Indicator Data'!I72)&lt;K$4,0,10-(K$3-LOG('Indicator Data'!I72))/(K$3-K$4)*10))),1)</f>
        <v>0.8</v>
      </c>
      <c r="L72" s="172">
        <f>ROUND(IF('Indicator Data'!J72=0,0,IF(LOG('Indicator Data'!J72)&gt;L$3,10,IF(LOG('Indicator Data'!J72)&lt;L$4,0,10-(L$3-LOG('Indicator Data'!J72))/(L$3-L$4)*10))),1)</f>
        <v>0</v>
      </c>
      <c r="M72" s="173">
        <f>'Indicator Data'!C72/HLOOKUP('Indicator Data'!$C$3,'Population Data'!$C$3:$M$194,ROW()-4,FALSE)</f>
        <v>1.6184936120342927E-3</v>
      </c>
      <c r="N72" s="173">
        <f>'Indicator Data'!D72/HLOOKUP('Indicator Data'!$D$3,'Population Data'!$C$3:$M$194,ROW()-4,FALSE)</f>
        <v>0</v>
      </c>
      <c r="O72" s="245">
        <f>'Indicator Data'!E72/HLOOKUP('Indicator Data'!$E$3,'Population Data'!$C$3:$M$194,ROW()-4,FALSE)</f>
        <v>0</v>
      </c>
      <c r="P72" s="173">
        <f>'Indicator Data'!F72/HLOOKUP('Indicator Data'!$F$3,'Population Data'!$C$3:$M$194,ROW()-4,FALSE)</f>
        <v>0</v>
      </c>
      <c r="Q72" s="173">
        <f>'Indicator Data'!G72/HLOOKUP('Indicator Data'!$G$3,'Population Data'!$C$3:$M$194,ROW()-4,FALSE)</f>
        <v>7.3931538864304466E-2</v>
      </c>
      <c r="R72" s="173">
        <f>'Indicator Data'!H72/HLOOKUP('Indicator Data'!$H$3,'Population Data'!$C$3:$M$194,ROW()-4,FALSE)</f>
        <v>6.4939867948758051E-3</v>
      </c>
      <c r="S72" s="173">
        <f>'Indicator Data'!I72/HLOOKUP('Indicator Data'!$I$3,'Population Data'!$C$3:$M$194,ROW()-4,FALSE)</f>
        <v>3.5002245746646132E-4</v>
      </c>
      <c r="T72" s="173">
        <f>'Indicator Data'!J72/HLOOKUP('Indicator Date'!$J70,'Population Data'!$C$3:$M$194,ROW()-4,FALSE)</f>
        <v>0</v>
      </c>
      <c r="U72" s="171">
        <f t="shared" si="87"/>
        <v>8.1</v>
      </c>
      <c r="V72" s="171">
        <f t="shared" si="88"/>
        <v>0</v>
      </c>
      <c r="W72" s="172">
        <f t="shared" si="89"/>
        <v>5.3</v>
      </c>
      <c r="X72" s="172">
        <f t="shared" si="118"/>
        <v>0</v>
      </c>
      <c r="Y72" s="172">
        <f t="shared" si="119"/>
        <v>0</v>
      </c>
      <c r="Z72" s="171">
        <f t="shared" si="90"/>
        <v>8.1999999999999993</v>
      </c>
      <c r="AA72" s="171">
        <f t="shared" si="90"/>
        <v>3.2</v>
      </c>
      <c r="AB72" s="171">
        <f t="shared" si="91"/>
        <v>6.3</v>
      </c>
      <c r="AC72" s="172">
        <f t="shared" si="120"/>
        <v>3.9</v>
      </c>
      <c r="AD72" s="172">
        <f t="shared" si="121"/>
        <v>0</v>
      </c>
      <c r="AE72" s="171">
        <f>ROUND(IF('Indicator Data'!K72=0,0,IF('Indicator Data'!K72&gt;AE$3,10,IF('Indicator Data'!K72&lt;AE$4,0,10-(AE$3-'Indicator Data'!K72)/(AE$3-AE$4)*10))),1)</f>
        <v>1</v>
      </c>
      <c r="AF72" s="174">
        <f t="shared" si="92"/>
        <v>4.9000000000000004</v>
      </c>
      <c r="AG72" s="174">
        <f t="shared" si="93"/>
        <v>0.1</v>
      </c>
      <c r="AH72" s="172">
        <f t="shared" si="94"/>
        <v>6.7</v>
      </c>
      <c r="AI72" s="172">
        <f t="shared" si="95"/>
        <v>4.7</v>
      </c>
      <c r="AJ72" s="174">
        <f t="shared" si="96"/>
        <v>5.8</v>
      </c>
      <c r="AK72" s="172">
        <f t="shared" si="97"/>
        <v>0</v>
      </c>
      <c r="AL72" s="175">
        <f t="shared" si="98"/>
        <v>3.4</v>
      </c>
      <c r="AM72" s="175">
        <f t="shared" si="99"/>
        <v>0</v>
      </c>
      <c r="AN72" s="175">
        <f t="shared" si="100"/>
        <v>0</v>
      </c>
      <c r="AO72" s="175">
        <f t="shared" si="101"/>
        <v>6</v>
      </c>
      <c r="AP72" s="175">
        <f t="shared" si="102"/>
        <v>2.5</v>
      </c>
      <c r="AQ72" s="174">
        <f t="shared" si="103"/>
        <v>0.5</v>
      </c>
      <c r="AR72" s="174" t="str">
        <f>IF('Indicator Data'!L72="No data","x",IF('Indicator Data'!BW72&lt;1000,"x",ROUND((IF('Indicator Data'!L72&gt;AR$3,10,IF('Indicator Data'!L72&lt;AR$4,0,10-(AR$3-'Indicator Data'!L72)/(AR$3-AR$4)*10))),1)))</f>
        <v>x</v>
      </c>
      <c r="AS72" s="175">
        <f t="shared" si="104"/>
        <v>0.5</v>
      </c>
      <c r="AT72" s="176" t="str">
        <f>IF('Indicator Data'!M72="No data","x",ROUND(IF('Indicator Data'!M72=0,0,IF(LOG('Indicator Data'!M72)&gt;AT$3,10,IF(LOG('Indicator Data'!M72)&lt;AT$4,0,10-(AT$3-LOG('Indicator Data'!M72))/(AT$3-AT$4)*10))),1))</f>
        <v>x</v>
      </c>
      <c r="AU72" s="246" t="str">
        <f>IF(AT72="x","x",'Indicator Data'!M72/HLOOKUP('Indicator Data'!$M$3,'Population Data'!$C$3:$M$194,ROW()-4,FALSE))</f>
        <v>x</v>
      </c>
      <c r="AV72" s="176" t="str">
        <f t="shared" si="105"/>
        <v>x</v>
      </c>
      <c r="AW72" s="172" t="str">
        <f t="shared" si="122"/>
        <v>x</v>
      </c>
      <c r="AX72" s="176" t="str">
        <f>IF('Indicator Data'!N72="No data","x",ROUND(IF('Indicator Data'!N72=0,0,IF(LOG('Indicator Data'!N72)&gt;AX$3,10,IF(LOG('Indicator Data'!N72)&lt;AX$4,0,10-(AX$3-LOG('Indicator Data'!N72))/(AX$3-AX$4)*10))),1))</f>
        <v>x</v>
      </c>
      <c r="AY72" s="246" t="str">
        <f>IF(AX72="x","x",'Indicator Data'!N72/HLOOKUP('Indicator Data'!$N$3,'Population Data'!$C$3:$M$194,ROW()-4,FALSE))</f>
        <v>x</v>
      </c>
      <c r="AZ72" s="176" t="str">
        <f t="shared" si="106"/>
        <v>x</v>
      </c>
      <c r="BA72" s="172" t="str">
        <f t="shared" si="123"/>
        <v>x</v>
      </c>
      <c r="BB72" s="176" t="str">
        <f>IF('Indicator Data'!O72="No data","x",ROUND(IF('Indicator Data'!O72=0,0,IF(LOG('Indicator Data'!O72)&gt;BB$3,10,IF(LOG('Indicator Data'!O72)&lt;BB$4,0,10-(BB$3-LOG('Indicator Data'!O72))/(BB$3-BB$4)*10))),1))</f>
        <v>x</v>
      </c>
      <c r="BC72" s="246" t="str">
        <f>IF(BB72="x","x",'Indicator Data'!O72/HLOOKUP('Indicator Data'!$O$3,'Population Data'!$C$3:$M$194,ROW()-4,FALSE))</f>
        <v>x</v>
      </c>
      <c r="BD72" s="176" t="str">
        <f t="shared" si="107"/>
        <v>x</v>
      </c>
      <c r="BE72" s="172" t="str">
        <f t="shared" si="124"/>
        <v>x</v>
      </c>
      <c r="BF72" s="176" t="str">
        <f>IF('Indicator Data'!P72="No data","x",ROUND(IF('Indicator Data'!P72=0,0,IF(LOG('Indicator Data'!P72)&gt;BF$3,10,IF(LOG('Indicator Data'!P72)&lt;BF$4,0,10-(BF$3-LOG('Indicator Data'!P72))/(BF$3-BF$4)*10))),1))</f>
        <v>x</v>
      </c>
      <c r="BG72" s="246" t="str">
        <f>IF(BF72="x","x",'Indicator Data'!P72/HLOOKUP('Indicator Data'!$P$3,'Population Data'!$C$3:$M$194,ROW()-4,FALSE))</f>
        <v>x</v>
      </c>
      <c r="BH72" s="176" t="str">
        <f t="shared" si="125"/>
        <v>x</v>
      </c>
      <c r="BI72" s="172" t="str">
        <f t="shared" si="126"/>
        <v>x</v>
      </c>
      <c r="BJ72" s="174" t="str">
        <f t="shared" si="127"/>
        <v>x</v>
      </c>
      <c r="BK72" s="176">
        <f>ROUND(IF('Indicator Data'!Q72=0,0,IF(LOG('Indicator Data'!Q72)&gt;BK$3,10,IF(LOG('Indicator Data'!Q72)&lt;BK$4,0,10-(BK$3-LOG('Indicator Data'!Q72))/(BK$3-BK$4)*10))),1)</f>
        <v>0</v>
      </c>
      <c r="BL72" s="224">
        <f>IF(BK72="x","x",'Indicator Data'!Q72/HLOOKUP('Indicator Data'!$Q$3,'Population Data'!$C$3:$M$194,ROW()-4,FALSE))</f>
        <v>0</v>
      </c>
      <c r="BM72" s="176">
        <f t="shared" si="108"/>
        <v>0</v>
      </c>
      <c r="BN72" s="172">
        <f t="shared" si="109"/>
        <v>0</v>
      </c>
      <c r="BO72" s="176">
        <f>ROUND(IF('Indicator Data'!S72=0,0,IF(LOG('Indicator Data'!S72)&gt;BO$3,10,IF(LOG('Indicator Data'!S72)&lt;BO$4,0,10-(BO$3-LOG('Indicator Data'!S72))/(BO$3-BO$4)*10))),1)</f>
        <v>5.4</v>
      </c>
      <c r="BP72" s="246">
        <f>IF(BO72="x","x",'Indicator Data'!S72/HLOOKUP('Indicator Data'!$S$3,'Population Data'!$C$3:$M$194,ROW()-4,FALSE))</f>
        <v>0.4788358687257166</v>
      </c>
      <c r="BQ72" s="176">
        <f t="shared" si="110"/>
        <v>5.3</v>
      </c>
      <c r="BR72" s="172">
        <f t="shared" si="128"/>
        <v>5.4</v>
      </c>
      <c r="BS72" s="176">
        <f>ROUND(IF('Indicator Data'!T72=0,0,IF(LOG('Indicator Data'!T72)&gt;BS$3,10,IF(LOG('Indicator Data'!T72)&lt;BS$4,0,10-(BS$3-LOG('Indicator Data'!T72))/(BS$3-BS$4)*10))),1)</f>
        <v>5.8</v>
      </c>
      <c r="BT72" s="173">
        <f>IF('Indicator Data'!T72/HLOOKUP('Indicator Data'!$T$3,'Population Data'!$C$3:$M$194,ROW()-4,FALSE)&gt;1,1,'Indicator Data'!T72/HLOOKUP('Indicator Data'!$T$3,'Population Data'!$C$3:$M$194,ROW()-4,FALSE))</f>
        <v>0.88899233422257595</v>
      </c>
      <c r="BU72" s="176">
        <f t="shared" si="111"/>
        <v>8.9</v>
      </c>
      <c r="BV72" s="172">
        <f t="shared" si="129"/>
        <v>7.7</v>
      </c>
      <c r="BW72" s="176">
        <f>ROUND(IF('Indicator Data'!U72=0,0,IF(LOG('Indicator Data'!U72)&gt;BW$3,10,IF(LOG('Indicator Data'!U72)&lt;BW$4,0,10-(BW$3-LOG('Indicator Data'!U72))/(BW$3-BW$4)*10))),1)</f>
        <v>5.7</v>
      </c>
      <c r="BX72" s="246">
        <f>IF(BW72="x","x",'Indicator Data'!U72/HLOOKUP('Indicator Data'!$U$3,'Population Data'!$C$3:$M$194,ROW()-4,FALSE))</f>
        <v>0.73782375016747181</v>
      </c>
      <c r="BY72" s="176">
        <f t="shared" si="112"/>
        <v>7.4</v>
      </c>
      <c r="BZ72" s="172">
        <f t="shared" si="130"/>
        <v>6.6</v>
      </c>
      <c r="CA72" s="174">
        <f t="shared" si="113"/>
        <v>5.5</v>
      </c>
      <c r="CB72" s="176">
        <f>IF('Indicator Data'!BN72="No data","x",ROUND(IF('Indicator Data'!BN72&gt;CB$3,0,IF('Indicator Data'!BN72&lt;CB$4,10,(CB$3-'Indicator Data'!BN72)/(CB$3-CB$4)*10)),1))</f>
        <v>0.9</v>
      </c>
      <c r="CC72" s="176">
        <f>IF('Indicator Data'!BO72="No data","x",ROUND(IF('Indicator Data'!BO72&gt;CC$3,0,IF('Indicator Data'!BO72&lt;CC$4,10,(CC$3-'Indicator Data'!BO72)/(CC$3-CC$4)*10)),1))</f>
        <v>0.7</v>
      </c>
      <c r="CD72" s="176" t="str">
        <f>IF('Indicator Data'!AA72="No data","x",ROUND(IF('Indicator Data'!AA72&gt;CD$3,0,IF('Indicator Data'!AA72&lt;CD$4,10,(CD$3-'Indicator Data'!AA72)/(CD$3-CD$4)*10)),1))</f>
        <v>x</v>
      </c>
      <c r="CE72" s="172">
        <f t="shared" si="114"/>
        <v>0.8</v>
      </c>
      <c r="CF72" s="176">
        <f>IF('Indicator Data'!V72="No data","x",ROUND(IF(LOG('Indicator Data'!V72)&gt;CF$3,10,IF(LOG('Indicator Data'!V72)&lt;CF$4,0,10-(CF$3-LOG('Indicator Data'!V72))/(CF$3-CF$4)*10)),1))</f>
        <v>8.5</v>
      </c>
      <c r="CG72" s="176">
        <f>IF('Indicator Data'!W72="No data","x",ROUND(IF('Indicator Data'!W72&gt;CG$3,10,IF('Indicator Data'!W72&lt;CG$4,0,10-(CG$3-'Indicator Data'!W72)/(CG$3-CG$4)*10)),1))</f>
        <v>2.2000000000000002</v>
      </c>
      <c r="CH72" s="176">
        <f>IF('Indicator Data'!X72="No data","x",ROUND(IF('Indicator Data'!X72&gt;CH$3,10,IF('Indicator Data'!X72&lt;CH$4,0,10-(CH$3-'Indicator Data'!X72)/(CH$3-CH$4)*10)),1))</f>
        <v>3.7</v>
      </c>
      <c r="CI72" s="176" t="str">
        <f>IF('Indicator Data'!Y72="No data","x",ROUND(IF('Indicator Data'!Y72&gt;CI$3,10,IF('Indicator Data'!Y72&lt;CI$4,0,10-(CI$3-'Indicator Data'!Y72)/(CI$3-CI$4)*10)),1))</f>
        <v>x</v>
      </c>
      <c r="CJ72" s="172">
        <f t="shared" si="131"/>
        <v>4.8</v>
      </c>
      <c r="CK72" s="174">
        <f t="shared" si="132"/>
        <v>3.5</v>
      </c>
      <c r="CL72" s="176" t="str">
        <f>IF('Indicator Data'!AD72="No data","x",ROUND(IF('Indicator Data'!AD72&gt;CL$3,10,IF('Indicator Data'!AD72&lt;CL$4,0,10-(CL$3-'Indicator Data'!AD72)/(CL$3-CL$4)*10)),1))</f>
        <v>x</v>
      </c>
      <c r="CM72" s="176">
        <f>IF('Indicator Data'!AE72="No data","x",ROUND(IF('Indicator Data'!AE72&gt;CM$3,10,IF('Indicator Data'!AE72&lt;CM$4,0,10-(CM$3-'Indicator Data'!AE72)/(CM$3-CM$4)*10)),1))</f>
        <v>0.6</v>
      </c>
      <c r="CN72" s="172">
        <f t="shared" si="133"/>
        <v>3.8</v>
      </c>
      <c r="CO72" s="176">
        <f>IF('Indicator Data'!Z72="No data","x",ROUND(IF('Indicator Data'!Z72&gt;CO$3,10,IF('Indicator Data'!Z72&lt;CO$4,0,10-(CO$3-'Indicator Data'!Z72)/(CO$3-CO$4)*10)),1))</f>
        <v>1.2</v>
      </c>
      <c r="CP72" s="172">
        <f t="shared" si="134"/>
        <v>0.9</v>
      </c>
      <c r="CQ72" s="246" t="str">
        <f>IF('Indicator Data'!AB72="No data","x",'Indicator Data'!AB72/HLOOKUP('Indicator Date'!$AB70,'Population Data'!$C$3:$M$194,ROW()-4,FALSE))</f>
        <v>x</v>
      </c>
      <c r="CR72" s="176" t="str">
        <f t="shared" si="115"/>
        <v>x</v>
      </c>
      <c r="CS72" s="176" t="str">
        <f>IF('Indicator Data'!AC72="No data","x",ROUND(IF('Indicator Data'!AC72&gt;CS$3,0,IF('Indicator Data'!AC72&lt;CS$4,10,(CS$3-'Indicator Data'!AC72)/(CS$3-CS$4)*10)),1))</f>
        <v>x</v>
      </c>
      <c r="CT72" s="172" t="str">
        <f t="shared" si="135"/>
        <v>x</v>
      </c>
      <c r="CU72" s="174">
        <f t="shared" si="136"/>
        <v>2.4</v>
      </c>
      <c r="CV72" s="175">
        <f t="shared" si="116"/>
        <v>3.9</v>
      </c>
      <c r="CW72" s="177">
        <f t="shared" si="117"/>
        <v>2.6</v>
      </c>
      <c r="CX72" s="175">
        <f>ROUND(IF('Indicator Data'!AF72=0,0,IF('Indicator Data'!AF72&gt;CX$3,10,IF('Indicator Data'!AF72&lt;CX$4,0,10-(CX$3-'Indicator Data'!AF72)/(CX$3-CX$4)*10))),1)</f>
        <v>0</v>
      </c>
      <c r="CY72" s="175">
        <f>(ROUND(IF('Indicator Data'!AG72=0,0,IF(LOG('Indicator Data'!AG72)&gt;CY$3,10,IF(LOG('Indicator Data'!AG72)&lt;CY$4,0,10-(CY$3-LOG('Indicator Data'!AG72))/(CY$3-CY$4)*10))),1))</f>
        <v>0</v>
      </c>
      <c r="CZ72" s="177">
        <f t="shared" si="137"/>
        <v>0</v>
      </c>
      <c r="DA72" s="11"/>
      <c r="DB72" s="22"/>
    </row>
    <row r="73" spans="1:106">
      <c r="A73" s="179" t="str">
        <f>'Indicator Data'!A73</f>
        <v>Guatemala</v>
      </c>
      <c r="B73" s="180" t="str">
        <f>'Indicator Data'!B73</f>
        <v>GTM</v>
      </c>
      <c r="C73" s="178">
        <f>ROUND(IF('Indicator Data'!C73=0,0.1,IF(LOG('Indicator Data'!C73)&gt;C$3,10,IF(LOG('Indicator Data'!C73)&lt;C$4,0,10-(C$3-LOG('Indicator Data'!C73))/(C$3-C$4)*10))),1)</f>
        <v>8.1999999999999993</v>
      </c>
      <c r="D73" s="171">
        <f>ROUND(IF('Indicator Data'!D73=0,0.1,IF(LOG('Indicator Data'!D73)&gt;D$3,10,IF(LOG('Indicator Data'!D73)&lt;D$4,0,10-(D$3-LOG('Indicator Data'!D73))/(D$3-D$4)*10))),1)</f>
        <v>9.5</v>
      </c>
      <c r="E73" s="172">
        <f t="shared" si="85"/>
        <v>8.9</v>
      </c>
      <c r="F73" s="172">
        <f>(ROUND(IF('Indicator Data'!E73=0,0,IF(LOG('Indicator Data'!E73)&gt;F$3,10,IF(LOG('Indicator Data'!E73)&lt;F$4,0,10-(F$3-LOG('Indicator Data'!E73))/(F$3-F$4)*10))),1))</f>
        <v>4.8</v>
      </c>
      <c r="G73" s="172">
        <f>ROUND(IF('Indicator Data'!F73=0,0,IF(LOG('Indicator Data'!F73)&gt;G$3,10,IF(LOG('Indicator Data'!F73)&lt;G$4,0,10-(G$3-LOG('Indicator Data'!F73))/(G$3-G$4)*10))),1)</f>
        <v>6.8</v>
      </c>
      <c r="H73" s="171">
        <f>ROUND(IF('Indicator Data'!G73=0,0,IF(LOG('Indicator Data'!G73)&gt;H$3,10,IF(LOG('Indicator Data'!G73)&lt;H$4,0,10-(H$3-LOG('Indicator Data'!G73))/(H$3-H$4)*10))),1)</f>
        <v>5.9</v>
      </c>
      <c r="I73" s="171">
        <f>ROUND(IF('Indicator Data'!H73=0,0,IF(LOG('Indicator Data'!H73)&gt;I$3,10,IF(LOG('Indicator Data'!H73)&lt;I$4,0,10-(I$3-LOG('Indicator Data'!H73))/(I$3-I$4)*10))),1)</f>
        <v>6.2</v>
      </c>
      <c r="J73" s="171">
        <f t="shared" si="86"/>
        <v>6.1</v>
      </c>
      <c r="K73" s="171">
        <f>ROUND(IF('Indicator Data'!I73=0,0,IF(LOG('Indicator Data'!I73)&gt;K$3,10,IF(LOG('Indicator Data'!I73)&lt;K$4,0,10-(K$3-LOG('Indicator Data'!I73))/(K$3-K$4)*10))),1)</f>
        <v>4.7</v>
      </c>
      <c r="L73" s="172">
        <f>ROUND(IF('Indicator Data'!J73=0,0,IF(LOG('Indicator Data'!J73)&gt;L$3,10,IF(LOG('Indicator Data'!J73)&lt;L$4,0,10-(L$3-LOG('Indicator Data'!J73))/(L$3-L$4)*10))),1)</f>
        <v>10</v>
      </c>
      <c r="M73" s="173">
        <f>'Indicator Data'!C73/HLOOKUP('Indicator Data'!$C$3,'Population Data'!$C$3:$M$194,ROW()-4,FALSE)</f>
        <v>2.1073369802047342E-3</v>
      </c>
      <c r="N73" s="173">
        <f>'Indicator Data'!D73/HLOOKUP('Indicator Data'!$D$3,'Population Data'!$C$3:$M$194,ROW()-4,FALSE)</f>
        <v>1.9965787260266808E-3</v>
      </c>
      <c r="O73" s="245">
        <f>'Indicator Data'!E73/HLOOKUP('Indicator Data'!$E$3,'Population Data'!$C$3:$M$194,ROW()-4,FALSE)</f>
        <v>9.5735140477698803E-4</v>
      </c>
      <c r="P73" s="173">
        <f>'Indicator Data'!F73/HLOOKUP('Indicator Data'!$F$3,'Population Data'!$C$3:$M$194,ROW()-4,FALSE)</f>
        <v>6.6185396411404223E-6</v>
      </c>
      <c r="Q73" s="173">
        <f>'Indicator Data'!G73/HLOOKUP('Indicator Data'!$G$3,'Population Data'!$C$3:$M$194,ROW()-4,FALSE)</f>
        <v>1.0956561832220948E-3</v>
      </c>
      <c r="R73" s="173">
        <f>'Indicator Data'!H73/HLOOKUP('Indicator Data'!$H$3,'Population Data'!$C$3:$M$194,ROW()-4,FALSE)</f>
        <v>4.152100686425119E-5</v>
      </c>
      <c r="S73" s="173">
        <f>'Indicator Data'!I73/HLOOKUP('Indicator Data'!$I$3,'Population Data'!$C$3:$M$194,ROW()-4,FALSE)</f>
        <v>1.1424508258944256E-4</v>
      </c>
      <c r="T73" s="173">
        <f>'Indicator Data'!J73/HLOOKUP('Indicator Date'!$J71,'Population Data'!$C$3:$M$194,ROW()-4,FALSE)</f>
        <v>8.8399733119880076E-3</v>
      </c>
      <c r="U73" s="171">
        <f t="shared" si="87"/>
        <v>10</v>
      </c>
      <c r="V73" s="171">
        <f t="shared" si="88"/>
        <v>10</v>
      </c>
      <c r="W73" s="172">
        <f t="shared" si="89"/>
        <v>10</v>
      </c>
      <c r="X73" s="172">
        <f t="shared" si="118"/>
        <v>3.6</v>
      </c>
      <c r="Y73" s="172">
        <f t="shared" si="119"/>
        <v>6.7</v>
      </c>
      <c r="Z73" s="171">
        <f t="shared" si="90"/>
        <v>0.1</v>
      </c>
      <c r="AA73" s="171">
        <f t="shared" si="90"/>
        <v>0</v>
      </c>
      <c r="AB73" s="171">
        <f t="shared" si="91"/>
        <v>0.1</v>
      </c>
      <c r="AC73" s="172">
        <f t="shared" si="120"/>
        <v>2.5</v>
      </c>
      <c r="AD73" s="172">
        <f t="shared" si="121"/>
        <v>2.9</v>
      </c>
      <c r="AE73" s="171">
        <f>ROUND(IF('Indicator Data'!K73=0,0,IF('Indicator Data'!K73&gt;AE$3,10,IF('Indicator Data'!K73&lt;AE$4,0,10-(AE$3-'Indicator Data'!K73)/(AE$3-AE$4)*10))),1)</f>
        <v>5.7</v>
      </c>
      <c r="AF73" s="174">
        <f t="shared" si="92"/>
        <v>9.1</v>
      </c>
      <c r="AG73" s="174">
        <f t="shared" si="93"/>
        <v>9.8000000000000007</v>
      </c>
      <c r="AH73" s="172">
        <f t="shared" si="94"/>
        <v>3</v>
      </c>
      <c r="AI73" s="172">
        <f t="shared" si="95"/>
        <v>3.1</v>
      </c>
      <c r="AJ73" s="174">
        <f t="shared" si="96"/>
        <v>3.1</v>
      </c>
      <c r="AK73" s="172">
        <f t="shared" si="97"/>
        <v>8.1</v>
      </c>
      <c r="AL73" s="175">
        <f t="shared" si="98"/>
        <v>9.5</v>
      </c>
      <c r="AM73" s="175">
        <f t="shared" si="99"/>
        <v>4.2</v>
      </c>
      <c r="AN73" s="175">
        <f t="shared" si="100"/>
        <v>6.8</v>
      </c>
      <c r="AO73" s="175">
        <f t="shared" si="101"/>
        <v>3.7</v>
      </c>
      <c r="AP73" s="175">
        <f t="shared" si="102"/>
        <v>3.7</v>
      </c>
      <c r="AQ73" s="174">
        <f t="shared" si="103"/>
        <v>6.9</v>
      </c>
      <c r="AR73" s="174">
        <f>IF('Indicator Data'!L73="No data","x",IF('Indicator Data'!BW73&lt;1000,"x",ROUND((IF('Indicator Data'!L73&gt;AR$3,10,IF('Indicator Data'!L73&lt;AR$4,0,10-(AR$3-'Indicator Data'!L73)/(AR$3-AR$4)*10))),1)))</f>
        <v>0</v>
      </c>
      <c r="AS73" s="175">
        <f t="shared" si="104"/>
        <v>3.5</v>
      </c>
      <c r="AT73" s="176" t="str">
        <f>IF('Indicator Data'!M73="No data","x",ROUND(IF('Indicator Data'!M73=0,0,IF(LOG('Indicator Data'!M73)&gt;AT$3,10,IF(LOG('Indicator Data'!M73)&lt;AT$4,0,10-(AT$3-LOG('Indicator Data'!M73))/(AT$3-AT$4)*10))),1))</f>
        <v>x</v>
      </c>
      <c r="AU73" s="246" t="str">
        <f>IF(AT73="x","x",'Indicator Data'!M73/HLOOKUP('Indicator Data'!$M$3,'Population Data'!$C$3:$M$194,ROW()-4,FALSE))</f>
        <v>x</v>
      </c>
      <c r="AV73" s="176" t="str">
        <f t="shared" si="105"/>
        <v>x</v>
      </c>
      <c r="AW73" s="172" t="str">
        <f t="shared" si="122"/>
        <v>x</v>
      </c>
      <c r="AX73" s="176" t="str">
        <f>IF('Indicator Data'!N73="No data","x",ROUND(IF('Indicator Data'!N73=0,0,IF(LOG('Indicator Data'!N73)&gt;AX$3,10,IF(LOG('Indicator Data'!N73)&lt;AX$4,0,10-(AX$3-LOG('Indicator Data'!N73))/(AX$3-AX$4)*10))),1))</f>
        <v>x</v>
      </c>
      <c r="AY73" s="246" t="str">
        <f>IF(AX73="x","x",'Indicator Data'!N73/HLOOKUP('Indicator Data'!$N$3,'Population Data'!$C$3:$M$194,ROW()-4,FALSE))</f>
        <v>x</v>
      </c>
      <c r="AZ73" s="176" t="str">
        <f t="shared" si="106"/>
        <v>x</v>
      </c>
      <c r="BA73" s="172" t="str">
        <f t="shared" si="123"/>
        <v>x</v>
      </c>
      <c r="BB73" s="176" t="str">
        <f>IF('Indicator Data'!O73="No data","x",ROUND(IF('Indicator Data'!O73=0,0,IF(LOG('Indicator Data'!O73)&gt;BB$3,10,IF(LOG('Indicator Data'!O73)&lt;BB$4,0,10-(BB$3-LOG('Indicator Data'!O73))/(BB$3-BB$4)*10))),1))</f>
        <v>x</v>
      </c>
      <c r="BC73" s="246" t="str">
        <f>IF(BB73="x","x",'Indicator Data'!O73/HLOOKUP('Indicator Data'!$O$3,'Population Data'!$C$3:$M$194,ROW()-4,FALSE))</f>
        <v>x</v>
      </c>
      <c r="BD73" s="176" t="str">
        <f t="shared" si="107"/>
        <v>x</v>
      </c>
      <c r="BE73" s="172" t="str">
        <f t="shared" si="124"/>
        <v>x</v>
      </c>
      <c r="BF73" s="176" t="str">
        <f>IF('Indicator Data'!P73="No data","x",ROUND(IF('Indicator Data'!P73=0,0,IF(LOG('Indicator Data'!P73)&gt;BF$3,10,IF(LOG('Indicator Data'!P73)&lt;BF$4,0,10-(BF$3-LOG('Indicator Data'!P73))/(BF$3-BF$4)*10))),1))</f>
        <v>x</v>
      </c>
      <c r="BG73" s="246" t="str">
        <f>IF(BF73="x","x",'Indicator Data'!P73/HLOOKUP('Indicator Data'!$P$3,'Population Data'!$C$3:$M$194,ROW()-4,FALSE))</f>
        <v>x</v>
      </c>
      <c r="BH73" s="176" t="str">
        <f t="shared" si="125"/>
        <v>x</v>
      </c>
      <c r="BI73" s="172" t="str">
        <f t="shared" si="126"/>
        <v>x</v>
      </c>
      <c r="BJ73" s="174" t="str">
        <f t="shared" si="127"/>
        <v>x</v>
      </c>
      <c r="BK73" s="176">
        <f>ROUND(IF('Indicator Data'!Q73=0,0,IF(LOG('Indicator Data'!Q73)&gt;BK$3,10,IF(LOG('Indicator Data'!Q73)&lt;BK$4,0,10-(BK$3-LOG('Indicator Data'!Q73))/(BK$3-BK$4)*10))),1)</f>
        <v>8.8000000000000007</v>
      </c>
      <c r="BL73" s="224">
        <f>IF(BK73="x","x",'Indicator Data'!Q73/HLOOKUP('Indicator Data'!$Q$3,'Population Data'!$C$3:$M$194,ROW()-4,FALSE))</f>
        <v>0.75490001051288158</v>
      </c>
      <c r="BM73" s="176">
        <f t="shared" si="108"/>
        <v>7.5</v>
      </c>
      <c r="BN73" s="172">
        <f t="shared" si="109"/>
        <v>8.1999999999999993</v>
      </c>
      <c r="BO73" s="176">
        <f>ROUND(IF('Indicator Data'!S73=0,0,IF(LOG('Indicator Data'!S73)&gt;BO$3,10,IF(LOG('Indicator Data'!S73)&lt;BO$4,0,10-(BO$3-LOG('Indicator Data'!S73))/(BO$3-BO$4)*10))),1)</f>
        <v>8.3000000000000007</v>
      </c>
      <c r="BP73" s="246">
        <f>IF(BO73="x","x",'Indicator Data'!S73/HLOOKUP('Indicator Data'!$S$3,'Population Data'!$C$3:$M$194,ROW()-4,FALSE))</f>
        <v>0.37248830646193604</v>
      </c>
      <c r="BQ73" s="176">
        <f t="shared" si="110"/>
        <v>4.0999999999999996</v>
      </c>
      <c r="BR73" s="172">
        <f t="shared" si="128"/>
        <v>6.7</v>
      </c>
      <c r="BS73" s="176">
        <f>ROUND(IF('Indicator Data'!T73=0,0,IF(LOG('Indicator Data'!T73)&gt;BS$3,10,IF(LOG('Indicator Data'!T73)&lt;BS$4,0,10-(BS$3-LOG('Indicator Data'!T73))/(BS$3-BS$4)*10))),1)</f>
        <v>8.5</v>
      </c>
      <c r="BT73" s="173">
        <f>IF('Indicator Data'!T73/HLOOKUP('Indicator Data'!$T$3,'Population Data'!$C$3:$M$194,ROW()-4,FALSE)&gt;1,1,'Indicator Data'!T73/HLOOKUP('Indicator Data'!$T$3,'Population Data'!$C$3:$M$194,ROW()-4,FALSE))</f>
        <v>0.51804364534440039</v>
      </c>
      <c r="BU73" s="176">
        <f t="shared" si="111"/>
        <v>5.2</v>
      </c>
      <c r="BV73" s="172">
        <f t="shared" si="129"/>
        <v>7.2</v>
      </c>
      <c r="BW73" s="176">
        <f>ROUND(IF('Indicator Data'!U73=0,0,IF(LOG('Indicator Data'!U73)&gt;BW$3,10,IF(LOG('Indicator Data'!U73)&lt;BW$4,0,10-(BW$3-LOG('Indicator Data'!U73))/(BW$3-BW$4)*10))),1)</f>
        <v>8.5</v>
      </c>
      <c r="BX73" s="246">
        <f>IF(BW73="x","x",'Indicator Data'!U73/HLOOKUP('Indicator Data'!$U$3,'Population Data'!$C$3:$M$194,ROW()-4,FALSE))</f>
        <v>0.4684833071237573</v>
      </c>
      <c r="BY73" s="176">
        <f t="shared" si="112"/>
        <v>4.7</v>
      </c>
      <c r="BZ73" s="172">
        <f t="shared" si="130"/>
        <v>7</v>
      </c>
      <c r="CA73" s="174">
        <f t="shared" si="113"/>
        <v>7.3</v>
      </c>
      <c r="CB73" s="176">
        <f>IF('Indicator Data'!BN73="No data","x",ROUND(IF('Indicator Data'!BN73&gt;CB$3,0,IF('Indicator Data'!BN73&lt;CB$4,10,(CB$3-'Indicator Data'!BN73)/(CB$3-CB$4)*10)),1))</f>
        <v>3.4</v>
      </c>
      <c r="CC73" s="176">
        <f>IF('Indicator Data'!BO73="No data","x",ROUND(IF('Indicator Data'!BO73&gt;CC$3,0,IF('Indicator Data'!BO73&lt;CC$4,10,(CC$3-'Indicator Data'!BO73)/(CC$3-CC$4)*10)),1))</f>
        <v>0.9</v>
      </c>
      <c r="CD73" s="176">
        <f>IF('Indicator Data'!AA73="No data","x",ROUND(IF('Indicator Data'!AA73&gt;CD$3,0,IF('Indicator Data'!AA73&lt;CD$4,10,(CD$3-'Indicator Data'!AA73)/(CD$3-CD$4)*10)),1))</f>
        <v>2.2999999999999998</v>
      </c>
      <c r="CE73" s="172">
        <f t="shared" si="114"/>
        <v>2.2000000000000002</v>
      </c>
      <c r="CF73" s="176">
        <f>IF('Indicator Data'!V73="No data","x",ROUND(IF(LOG('Indicator Data'!V73)&gt;CF$3,10,IF(LOG('Indicator Data'!V73)&lt;CF$4,0,10-(CF$3-LOG('Indicator Data'!V73))/(CF$3-CF$4)*10)),1))</f>
        <v>7.3</v>
      </c>
      <c r="CG73" s="176">
        <f>IF('Indicator Data'!W73="No data","x",ROUND(IF('Indicator Data'!W73&gt;CG$3,10,IF('Indicator Data'!W73&lt;CG$4,0,10-(CG$3-'Indicator Data'!W73)/(CG$3-CG$4)*10)),1))</f>
        <v>4.4000000000000004</v>
      </c>
      <c r="CH73" s="176">
        <f>IF('Indicator Data'!X73="No data","x",ROUND(IF('Indicator Data'!X73&gt;CH$3,10,IF('Indicator Data'!X73&lt;CH$4,0,10-(CH$3-'Indicator Data'!X73)/(CH$3-CH$4)*10)),1))</f>
        <v>5.3</v>
      </c>
      <c r="CI73" s="176">
        <f>IF('Indicator Data'!Y73="No data","x",ROUND(IF('Indicator Data'!Y73&gt;CI$3,10,IF('Indicator Data'!Y73&lt;CI$4,0,10-(CI$3-'Indicator Data'!Y73)/(CI$3-CI$4)*10)),1))</f>
        <v>7</v>
      </c>
      <c r="CJ73" s="172">
        <f t="shared" si="131"/>
        <v>6</v>
      </c>
      <c r="CK73" s="174">
        <f t="shared" si="132"/>
        <v>4.7</v>
      </c>
      <c r="CL73" s="176">
        <f>IF('Indicator Data'!AD73="No data","x",ROUND(IF('Indicator Data'!AD73&gt;CL$3,10,IF('Indicator Data'!AD73&lt;CL$4,0,10-(CL$3-'Indicator Data'!AD73)/(CL$3-CL$4)*10)),1))</f>
        <v>4.2</v>
      </c>
      <c r="CM73" s="176">
        <f>IF('Indicator Data'!AE73="No data","x",ROUND(IF('Indicator Data'!AE73&gt;CM$3,10,IF('Indicator Data'!AE73&lt;CM$4,0,10-(CM$3-'Indicator Data'!AE73)/(CM$3-CM$4)*10)),1))</f>
        <v>3.4</v>
      </c>
      <c r="CN73" s="172">
        <f t="shared" si="133"/>
        <v>5.3</v>
      </c>
      <c r="CO73" s="176">
        <f>IF('Indicator Data'!Z73="No data","x",ROUND(IF('Indicator Data'!Z73&gt;CO$3,10,IF('Indicator Data'!Z73&lt;CO$4,0,10-(CO$3-'Indicator Data'!Z73)/(CO$3-CO$4)*10)),1))</f>
        <v>0.4</v>
      </c>
      <c r="CP73" s="172">
        <f t="shared" si="134"/>
        <v>1.8</v>
      </c>
      <c r="CQ73" s="246">
        <f>IF('Indicator Data'!AB73="No data","x",'Indicator Data'!AB73/HLOOKUP('Indicator Date'!$AB71,'Population Data'!$C$3:$M$194,ROW()-4,FALSE))</f>
        <v>3.1184549015023647E-5</v>
      </c>
      <c r="CR73" s="176">
        <f t="shared" si="115"/>
        <v>9.6999999999999993</v>
      </c>
      <c r="CS73" s="176">
        <f>IF('Indicator Data'!AC73="No data","x",ROUND(IF('Indicator Data'!AC73&gt;CS$3,0,IF('Indicator Data'!AC73&lt;CS$4,10,(CS$3-'Indicator Data'!AC73)/(CS$3-CS$4)*10)),1))</f>
        <v>4</v>
      </c>
      <c r="CT73" s="172">
        <f t="shared" si="135"/>
        <v>6.9</v>
      </c>
      <c r="CU73" s="174">
        <f t="shared" si="136"/>
        <v>4.7</v>
      </c>
      <c r="CV73" s="175">
        <f t="shared" si="116"/>
        <v>5.7</v>
      </c>
      <c r="CW73" s="177">
        <f t="shared" si="117"/>
        <v>5.9</v>
      </c>
      <c r="CX73" s="175">
        <f>ROUND(IF('Indicator Data'!AF73=0,0,IF('Indicator Data'!AF73&gt;CX$3,10,IF('Indicator Data'!AF73&lt;CX$4,0,10-(CX$3-'Indicator Data'!AF73)/(CX$3-CX$4)*10))),1)</f>
        <v>0.6</v>
      </c>
      <c r="CY73" s="175">
        <f>(ROUND(IF('Indicator Data'!AG73=0,0,IF(LOG('Indicator Data'!AG73)&gt;CY$3,10,IF(LOG('Indicator Data'!AG73)&lt;CY$4,0,10-(CY$3-LOG('Indicator Data'!AG73))/(CY$3-CY$4)*10))),1))</f>
        <v>0</v>
      </c>
      <c r="CZ73" s="177">
        <f t="shared" si="137"/>
        <v>0.3</v>
      </c>
      <c r="DA73" s="11"/>
      <c r="DB73" s="22"/>
    </row>
    <row r="74" spans="1:106">
      <c r="A74" s="179" t="str">
        <f>'Indicator Data'!A74</f>
        <v>Guinea</v>
      </c>
      <c r="B74" s="180" t="str">
        <f>'Indicator Data'!B74</f>
        <v>GIN</v>
      </c>
      <c r="C74" s="178">
        <f>ROUND(IF('Indicator Data'!C74=0,0.1,IF(LOG('Indicator Data'!C74)&gt;C$3,10,IF(LOG('Indicator Data'!C74)&lt;C$4,0,10-(C$3-LOG('Indicator Data'!C74))/(C$3-C$4)*10))),1)</f>
        <v>0.1</v>
      </c>
      <c r="D74" s="171">
        <f>ROUND(IF('Indicator Data'!D74=0,0.1,IF(LOG('Indicator Data'!D74)&gt;D$3,10,IF(LOG('Indicator Data'!D74)&lt;D$4,0,10-(D$3-LOG('Indicator Data'!D74))/(D$3-D$4)*10))),1)</f>
        <v>0.1</v>
      </c>
      <c r="E74" s="172">
        <f t="shared" si="85"/>
        <v>0.1</v>
      </c>
      <c r="F74" s="172">
        <f>(ROUND(IF('Indicator Data'!E74=0,0,IF(LOG('Indicator Data'!E74)&gt;F$3,10,IF(LOG('Indicator Data'!E74)&lt;F$4,0,10-(F$3-LOG('Indicator Data'!E74))/(F$3-F$4)*10))),1))</f>
        <v>5.6</v>
      </c>
      <c r="G74" s="172">
        <f>ROUND(IF('Indicator Data'!F74=0,0,IF(LOG('Indicator Data'!F74)&gt;G$3,10,IF(LOG('Indicator Data'!F74)&lt;G$4,0,10-(G$3-LOG('Indicator Data'!F74))/(G$3-G$4)*10))),1)</f>
        <v>2.8</v>
      </c>
      <c r="H74" s="171">
        <f>ROUND(IF('Indicator Data'!G74=0,0,IF(LOG('Indicator Data'!G74)&gt;H$3,10,IF(LOG('Indicator Data'!G74)&lt;H$4,0,10-(H$3-LOG('Indicator Data'!G74))/(H$3-H$4)*10))),1)</f>
        <v>0</v>
      </c>
      <c r="I74" s="171">
        <f>ROUND(IF('Indicator Data'!H74=0,0,IF(LOG('Indicator Data'!H74)&gt;I$3,10,IF(LOG('Indicator Data'!H74)&lt;I$4,0,10-(I$3-LOG('Indicator Data'!H74))/(I$3-I$4)*10))),1)</f>
        <v>0</v>
      </c>
      <c r="J74" s="171">
        <f t="shared" si="86"/>
        <v>0</v>
      </c>
      <c r="K74" s="171">
        <f>ROUND(IF('Indicator Data'!I74=0,0,IF(LOG('Indicator Data'!I74)&gt;K$3,10,IF(LOG('Indicator Data'!I74)&lt;K$4,0,10-(K$3-LOG('Indicator Data'!I74))/(K$3-K$4)*10))),1)</f>
        <v>5.6</v>
      </c>
      <c r="L74" s="172">
        <f>ROUND(IF('Indicator Data'!J74=0,0,IF(LOG('Indicator Data'!J74)&gt;L$3,10,IF(LOG('Indicator Data'!J74)&lt;L$4,0,10-(L$3-LOG('Indicator Data'!J74))/(L$3-L$4)*10))),1)</f>
        <v>0</v>
      </c>
      <c r="M74" s="173">
        <f>'Indicator Data'!C74/HLOOKUP('Indicator Data'!$C$3,'Population Data'!$C$3:$M$194,ROW()-4,FALSE)</f>
        <v>0</v>
      </c>
      <c r="N74" s="173">
        <f>'Indicator Data'!D74/HLOOKUP('Indicator Data'!$D$3,'Population Data'!$C$3:$M$194,ROW()-4,FALSE)</f>
        <v>0</v>
      </c>
      <c r="O74" s="245">
        <f>'Indicator Data'!E74/HLOOKUP('Indicator Data'!$E$3,'Population Data'!$C$3:$M$194,ROW()-4,FALSE)</f>
        <v>2.7413847984894798E-3</v>
      </c>
      <c r="P74" s="173">
        <f>'Indicator Data'!F74/HLOOKUP('Indicator Data'!$F$3,'Population Data'!$C$3:$M$194,ROW()-4,FALSE)</f>
        <v>1.5439710751188466E-7</v>
      </c>
      <c r="Q74" s="173">
        <f>'Indicator Data'!G74/HLOOKUP('Indicator Data'!$G$3,'Population Data'!$C$3:$M$194,ROW()-4,FALSE)</f>
        <v>0</v>
      </c>
      <c r="R74" s="173">
        <f>'Indicator Data'!H74/HLOOKUP('Indicator Data'!$H$3,'Population Data'!$C$3:$M$194,ROW()-4,FALSE)</f>
        <v>0</v>
      </c>
      <c r="S74" s="173">
        <f>'Indicator Data'!I74/HLOOKUP('Indicator Data'!$I$3,'Population Data'!$C$3:$M$194,ROW()-4,FALSE)</f>
        <v>3.8322703042394503E-4</v>
      </c>
      <c r="T74" s="173">
        <f>'Indicator Data'!J74/HLOOKUP('Indicator Date'!$J72,'Population Data'!$C$3:$M$194,ROW()-4,FALSE)</f>
        <v>0</v>
      </c>
      <c r="U74" s="171">
        <f t="shared" si="87"/>
        <v>0</v>
      </c>
      <c r="V74" s="171">
        <f t="shared" si="88"/>
        <v>0</v>
      </c>
      <c r="W74" s="172">
        <f t="shared" si="89"/>
        <v>0</v>
      </c>
      <c r="X74" s="172">
        <f t="shared" si="118"/>
        <v>5.3</v>
      </c>
      <c r="Y74" s="172">
        <f t="shared" si="119"/>
        <v>2.6</v>
      </c>
      <c r="Z74" s="171">
        <f t="shared" si="90"/>
        <v>0</v>
      </c>
      <c r="AA74" s="171">
        <f t="shared" si="90"/>
        <v>0</v>
      </c>
      <c r="AB74" s="171">
        <f t="shared" si="91"/>
        <v>0</v>
      </c>
      <c r="AC74" s="172">
        <f t="shared" si="120"/>
        <v>4</v>
      </c>
      <c r="AD74" s="172">
        <f t="shared" si="121"/>
        <v>0</v>
      </c>
      <c r="AE74" s="171">
        <f>ROUND(IF('Indicator Data'!K74=0,0,IF('Indicator Data'!K74&gt;AE$3,10,IF('Indicator Data'!K74&lt;AE$4,0,10-(AE$3-'Indicator Data'!K74)/(AE$3-AE$4)*10))),1)</f>
        <v>1</v>
      </c>
      <c r="AF74" s="174">
        <f t="shared" si="92"/>
        <v>0.1</v>
      </c>
      <c r="AG74" s="174">
        <f t="shared" si="93"/>
        <v>0.1</v>
      </c>
      <c r="AH74" s="172">
        <f t="shared" si="94"/>
        <v>0</v>
      </c>
      <c r="AI74" s="172">
        <f t="shared" si="95"/>
        <v>0</v>
      </c>
      <c r="AJ74" s="174">
        <f t="shared" si="96"/>
        <v>0</v>
      </c>
      <c r="AK74" s="172">
        <f t="shared" si="97"/>
        <v>0</v>
      </c>
      <c r="AL74" s="175">
        <f t="shared" si="98"/>
        <v>0.1</v>
      </c>
      <c r="AM74" s="175">
        <f t="shared" si="99"/>
        <v>5.5</v>
      </c>
      <c r="AN74" s="175">
        <f t="shared" si="100"/>
        <v>2.7</v>
      </c>
      <c r="AO74" s="175">
        <f t="shared" si="101"/>
        <v>0</v>
      </c>
      <c r="AP74" s="175">
        <f t="shared" si="102"/>
        <v>4.9000000000000004</v>
      </c>
      <c r="AQ74" s="174">
        <f t="shared" si="103"/>
        <v>0.5</v>
      </c>
      <c r="AR74" s="174">
        <f>IF('Indicator Data'!L74="No data","x",IF('Indicator Data'!BW74&lt;1000,"x",ROUND((IF('Indicator Data'!L74&gt;AR$3,10,IF('Indicator Data'!L74&lt;AR$4,0,10-(AR$3-'Indicator Data'!L74)/(AR$3-AR$4)*10))),1)))</f>
        <v>0.8</v>
      </c>
      <c r="AS74" s="175">
        <f t="shared" si="104"/>
        <v>0.7</v>
      </c>
      <c r="AT74" s="176">
        <f>IF('Indicator Data'!M74="No data","x",ROUND(IF('Indicator Data'!M74=0,0,IF(LOG('Indicator Data'!M74)&gt;AT$3,10,IF(LOG('Indicator Data'!M74)&lt;AT$4,0,10-(AT$3-LOG('Indicator Data'!M74))/(AT$3-AT$4)*10))),1))</f>
        <v>8</v>
      </c>
      <c r="AU74" s="246">
        <f>IF(AT74="x","x",'Indicator Data'!M74/HLOOKUP('Indicator Data'!$M$3,'Population Data'!$C$3:$M$194,ROW()-4,FALSE))</f>
        <v>0.27478153690918089</v>
      </c>
      <c r="AV74" s="176">
        <f t="shared" si="105"/>
        <v>3.1</v>
      </c>
      <c r="AW74" s="172">
        <f t="shared" si="122"/>
        <v>6.1</v>
      </c>
      <c r="AX74" s="176">
        <f>IF('Indicator Data'!N74="No data","x",ROUND(IF('Indicator Data'!N74=0,0,IF(LOG('Indicator Data'!N74)&gt;AX$3,10,IF(LOG('Indicator Data'!N74)&lt;AX$4,0,10-(AX$3-LOG('Indicator Data'!N74))/(AX$3-AX$4)*10))),1))</f>
        <v>8.6999999999999993</v>
      </c>
      <c r="AY74" s="246">
        <f>IF(AX74="x","x",'Indicator Data'!N74/HLOOKUP('Indicator Data'!$N$3,'Population Data'!$C$3:$M$194,ROW()-4,FALSE))</f>
        <v>0.11759446945612051</v>
      </c>
      <c r="AZ74" s="176">
        <f t="shared" si="106"/>
        <v>10</v>
      </c>
      <c r="BA74" s="172">
        <f t="shared" si="123"/>
        <v>9.5</v>
      </c>
      <c r="BB74" s="176">
        <f>IF('Indicator Data'!O74="No data","x",ROUND(IF('Indicator Data'!O74=0,0,IF(LOG('Indicator Data'!O74)&gt;BB$3,10,IF(LOG('Indicator Data'!O74)&lt;BB$4,0,10-(BB$3-LOG('Indicator Data'!O74))/(BB$3-BB$4)*10))),1))</f>
        <v>9.8000000000000007</v>
      </c>
      <c r="BC74" s="246">
        <f>IF(BB74="x","x",'Indicator Data'!O74/HLOOKUP('Indicator Data'!$O$3,'Population Data'!$C$3:$M$194,ROW()-4,FALSE))</f>
        <v>0.53739291075569373</v>
      </c>
      <c r="BD74" s="176">
        <f t="shared" si="107"/>
        <v>10</v>
      </c>
      <c r="BE74" s="172">
        <f t="shared" si="124"/>
        <v>9.9</v>
      </c>
      <c r="BF74" s="176">
        <f>IF('Indicator Data'!P74="No data","x",ROUND(IF('Indicator Data'!P74=0,0,IF(LOG('Indicator Data'!P74)&gt;BF$3,10,IF(LOG('Indicator Data'!P74)&lt;BF$4,0,10-(BF$3-LOG('Indicator Data'!P74))/(BF$3-BF$4)*10))),1))</f>
        <v>8.4</v>
      </c>
      <c r="BG74" s="246">
        <f>IF(BF74="x","x",'Indicator Data'!P74/HLOOKUP('Indicator Data'!$P$3,'Population Data'!$C$3:$M$194,ROW()-4,FALSE))</f>
        <v>7.9194203982856079E-2</v>
      </c>
      <c r="BH74" s="176">
        <f t="shared" si="125"/>
        <v>7.8</v>
      </c>
      <c r="BI74" s="172">
        <f t="shared" si="126"/>
        <v>8.1</v>
      </c>
      <c r="BJ74" s="174">
        <f t="shared" si="127"/>
        <v>8.8000000000000007</v>
      </c>
      <c r="BK74" s="176">
        <f>ROUND(IF('Indicator Data'!Q74=0,0,IF(LOG('Indicator Data'!Q74)&gt;BK$3,10,IF(LOG('Indicator Data'!Q74)&lt;BK$4,0,10-(BK$3-LOG('Indicator Data'!Q74))/(BK$3-BK$4)*10))),1)</f>
        <v>8.8000000000000007</v>
      </c>
      <c r="BL74" s="224">
        <f>IF(BK74="x","x",'Indicator Data'!Q74/HLOOKUP('Indicator Data'!$Q$3,'Population Data'!$C$3:$M$194,ROW()-4,FALSE))</f>
        <v>1</v>
      </c>
      <c r="BM74" s="176">
        <f t="shared" si="108"/>
        <v>10</v>
      </c>
      <c r="BN74" s="172">
        <f t="shared" si="109"/>
        <v>9.5</v>
      </c>
      <c r="BO74" s="176">
        <f>ROUND(IF('Indicator Data'!S74=0,0,IF(LOG('Indicator Data'!S74)&gt;BO$3,10,IF(LOG('Indicator Data'!S74)&lt;BO$4,0,10-(BO$3-LOG('Indicator Data'!S74))/(BO$3-BO$4)*10))),1)</f>
        <v>8.6</v>
      </c>
      <c r="BP74" s="246">
        <f>IF(BO74="x","x",'Indicator Data'!S74/HLOOKUP('Indicator Data'!$S$3,'Population Data'!$C$3:$M$194,ROW()-4,FALSE))</f>
        <v>0.70463955310738624</v>
      </c>
      <c r="BQ74" s="176">
        <f t="shared" si="110"/>
        <v>7.8</v>
      </c>
      <c r="BR74" s="172">
        <f t="shared" si="128"/>
        <v>8.1999999999999993</v>
      </c>
      <c r="BS74" s="176">
        <f>ROUND(IF('Indicator Data'!T74=0,0,IF(LOG('Indicator Data'!T74)&gt;BS$3,10,IF(LOG('Indicator Data'!T74)&lt;BS$4,0,10-(BS$3-LOG('Indicator Data'!T74))/(BS$3-BS$4)*10))),1)</f>
        <v>8.8000000000000007</v>
      </c>
      <c r="BT74" s="173">
        <f>IF('Indicator Data'!T74/HLOOKUP('Indicator Data'!$T$3,'Population Data'!$C$3:$M$194,ROW()-4,FALSE)&gt;1,1,'Indicator Data'!T74/HLOOKUP('Indicator Data'!$T$3,'Population Data'!$C$3:$M$194,ROW()-4,FALSE))</f>
        <v>0.93237108165384952</v>
      </c>
      <c r="BU74" s="176">
        <f t="shared" si="111"/>
        <v>9.3000000000000007</v>
      </c>
      <c r="BV74" s="172">
        <f t="shared" si="129"/>
        <v>9.1</v>
      </c>
      <c r="BW74" s="176">
        <f>ROUND(IF('Indicator Data'!U74=0,0,IF(LOG('Indicator Data'!U74)&gt;BW$3,10,IF(LOG('Indicator Data'!U74)&lt;BW$4,0,10-(BW$3-LOG('Indicator Data'!U74))/(BW$3-BW$4)*10))),1)</f>
        <v>8.8000000000000007</v>
      </c>
      <c r="BX74" s="246">
        <f>IF(BW74="x","x",'Indicator Data'!U74/HLOOKUP('Indicator Data'!$U$3,'Population Data'!$C$3:$M$194,ROW()-4,FALSE))</f>
        <v>0.98751339583460951</v>
      </c>
      <c r="BY74" s="176">
        <f t="shared" si="112"/>
        <v>9.9</v>
      </c>
      <c r="BZ74" s="172">
        <f t="shared" si="130"/>
        <v>9.4</v>
      </c>
      <c r="CA74" s="174">
        <f t="shared" si="113"/>
        <v>9.1</v>
      </c>
      <c r="CB74" s="176">
        <f>IF('Indicator Data'!BN74="No data","x",ROUND(IF('Indicator Data'!BN74&gt;CB$3,0,IF('Indicator Data'!BN74&lt;CB$4,10,(CB$3-'Indicator Data'!BN74)/(CB$3-CB$4)*10)),1))</f>
        <v>7.6</v>
      </c>
      <c r="CC74" s="176">
        <f>IF('Indicator Data'!BO74="No data","x",ROUND(IF('Indicator Data'!BO74&gt;CC$3,0,IF('Indicator Data'!BO74&lt;CC$4,10,(CC$3-'Indicator Data'!BO74)/(CC$3-CC$4)*10)),1))</f>
        <v>4.8</v>
      </c>
      <c r="CD74" s="176">
        <f>IF('Indicator Data'!AA74="No data","x",ROUND(IF('Indicator Data'!AA74&gt;CD$3,0,IF('Indicator Data'!AA74&lt;CD$4,10,(CD$3-'Indicator Data'!AA74)/(CD$3-CD$4)*10)),1))</f>
        <v>7.9</v>
      </c>
      <c r="CE74" s="172">
        <f t="shared" si="114"/>
        <v>6.8</v>
      </c>
      <c r="CF74" s="176">
        <f>IF('Indicator Data'!V74="No data","x",ROUND(IF(LOG('Indicator Data'!V74)&gt;CF$3,10,IF(LOG('Indicator Data'!V74)&lt;CF$4,0,10-(CF$3-LOG('Indicator Data'!V74))/(CF$3-CF$4)*10)),1))</f>
        <v>5.8</v>
      </c>
      <c r="CG74" s="176">
        <f>IF('Indicator Data'!W74="No data","x",ROUND(IF('Indicator Data'!W74&gt;CG$3,10,IF('Indicator Data'!W74&lt;CG$4,0,10-(CG$3-'Indicator Data'!W74)/(CG$3-CG$4)*10)),1))</f>
        <v>6.9</v>
      </c>
      <c r="CH74" s="176">
        <f>IF('Indicator Data'!X74="No data","x",ROUND(IF('Indicator Data'!X74&gt;CH$3,10,IF('Indicator Data'!X74&lt;CH$4,0,10-(CH$3-'Indicator Data'!X74)/(CH$3-CH$4)*10)),1))</f>
        <v>3.8</v>
      </c>
      <c r="CI74" s="176">
        <f>IF('Indicator Data'!Y74="No data","x",ROUND(IF('Indicator Data'!Y74&gt;CI$3,10,IF('Indicator Data'!Y74&lt;CI$4,0,10-(CI$3-'Indicator Data'!Y74)/(CI$3-CI$4)*10)),1))</f>
        <v>10</v>
      </c>
      <c r="CJ74" s="172">
        <f t="shared" si="131"/>
        <v>6.6</v>
      </c>
      <c r="CK74" s="174">
        <f t="shared" si="132"/>
        <v>6.7</v>
      </c>
      <c r="CL74" s="176">
        <f>IF('Indicator Data'!AD74="No data","x",ROUND(IF('Indicator Data'!AD74&gt;CL$3,10,IF('Indicator Data'!AD74&lt;CL$4,0,10-(CL$3-'Indicator Data'!AD74)/(CL$3-CL$4)*10)),1))</f>
        <v>4.9000000000000004</v>
      </c>
      <c r="CM74" s="176">
        <f>IF('Indicator Data'!AE74="No data","x",ROUND(IF('Indicator Data'!AE74&gt;CM$3,10,IF('Indicator Data'!AE74&lt;CM$4,0,10-(CM$3-'Indicator Data'!AE74)/(CM$3-CM$4)*10)),1))</f>
        <v>6.7</v>
      </c>
      <c r="CN74" s="172">
        <f t="shared" si="133"/>
        <v>6.4</v>
      </c>
      <c r="CO74" s="176">
        <f>IF('Indicator Data'!Z74="No data","x",ROUND(IF('Indicator Data'!Z74&gt;CO$3,10,IF('Indicator Data'!Z74&lt;CO$4,0,10-(CO$3-'Indicator Data'!Z74)/(CO$3-CO$4)*10)),1))</f>
        <v>2.4</v>
      </c>
      <c r="CP74" s="172">
        <f t="shared" si="134"/>
        <v>5.7</v>
      </c>
      <c r="CQ74" s="246" t="str">
        <f>IF('Indicator Data'!AB74="No data","x",'Indicator Data'!AB74/HLOOKUP('Indicator Date'!$AB72,'Population Data'!$C$3:$M$194,ROW()-4,FALSE))</f>
        <v>x</v>
      </c>
      <c r="CR74" s="176" t="str">
        <f t="shared" si="115"/>
        <v>x</v>
      </c>
      <c r="CS74" s="176">
        <f>IF('Indicator Data'!AC74="No data","x",ROUND(IF('Indicator Data'!AC74&gt;CS$3,0,IF('Indicator Data'!AC74&lt;CS$4,10,(CS$3-'Indicator Data'!AC74)/(CS$3-CS$4)*10)),1))</f>
        <v>6</v>
      </c>
      <c r="CT74" s="172">
        <f t="shared" si="135"/>
        <v>6</v>
      </c>
      <c r="CU74" s="174">
        <f t="shared" si="136"/>
        <v>6</v>
      </c>
      <c r="CV74" s="175">
        <f t="shared" si="116"/>
        <v>7.9</v>
      </c>
      <c r="CW74" s="177">
        <f t="shared" si="117"/>
        <v>3.7</v>
      </c>
      <c r="CX74" s="175">
        <f>ROUND(IF('Indicator Data'!AF74=0,0,IF('Indicator Data'!AF74&gt;CX$3,10,IF('Indicator Data'!AF74&lt;CX$4,0,10-(CX$3-'Indicator Data'!AF74)/(CX$3-CX$4)*10))),1)</f>
        <v>1.4</v>
      </c>
      <c r="CY74" s="175">
        <f>(ROUND(IF('Indicator Data'!AG74=0,0,IF(LOG('Indicator Data'!AG74)&gt;CY$3,10,IF(LOG('Indicator Data'!AG74)&lt;CY$4,0,10-(CY$3-LOG('Indicator Data'!AG74))/(CY$3-CY$4)*10))),1))</f>
        <v>0</v>
      </c>
      <c r="CZ74" s="177">
        <f t="shared" si="137"/>
        <v>0.7</v>
      </c>
      <c r="DA74" s="11"/>
      <c r="DB74" s="22"/>
    </row>
    <row r="75" spans="1:106">
      <c r="A75" s="179" t="str">
        <f>'Indicator Data'!A75</f>
        <v>Guinea-Bissau</v>
      </c>
      <c r="B75" s="180" t="str">
        <f>'Indicator Data'!B75</f>
        <v>GNB</v>
      </c>
      <c r="C75" s="178">
        <f>ROUND(IF('Indicator Data'!C75=0,0.1,IF(LOG('Indicator Data'!C75)&gt;C$3,10,IF(LOG('Indicator Data'!C75)&lt;C$4,0,10-(C$3-LOG('Indicator Data'!C75))/(C$3-C$4)*10))),1)</f>
        <v>0.1</v>
      </c>
      <c r="D75" s="171">
        <f>ROUND(IF('Indicator Data'!D75=0,0.1,IF(LOG('Indicator Data'!D75)&gt;D$3,10,IF(LOG('Indicator Data'!D75)&lt;D$4,0,10-(D$3-LOG('Indicator Data'!D75))/(D$3-D$4)*10))),1)</f>
        <v>0.1</v>
      </c>
      <c r="E75" s="172">
        <f t="shared" si="85"/>
        <v>0.1</v>
      </c>
      <c r="F75" s="172">
        <f>(ROUND(IF('Indicator Data'!E75=0,0,IF(LOG('Indicator Data'!E75)&gt;F$3,10,IF(LOG('Indicator Data'!E75)&lt;F$4,0,10-(F$3-LOG('Indicator Data'!E75))/(F$3-F$4)*10))),1))</f>
        <v>2.4</v>
      </c>
      <c r="G75" s="172">
        <f>ROUND(IF('Indicator Data'!F75=0,0,IF(LOG('Indicator Data'!F75)&gt;G$3,10,IF(LOG('Indicator Data'!F75)&lt;G$4,0,10-(G$3-LOG('Indicator Data'!F75))/(G$3-G$4)*10))),1)</f>
        <v>0</v>
      </c>
      <c r="H75" s="171">
        <f>ROUND(IF('Indicator Data'!G75=0,0,IF(LOG('Indicator Data'!G75)&gt;H$3,10,IF(LOG('Indicator Data'!G75)&lt;H$4,0,10-(H$3-LOG('Indicator Data'!G75))/(H$3-H$4)*10))),1)</f>
        <v>0</v>
      </c>
      <c r="I75" s="171">
        <f>ROUND(IF('Indicator Data'!H75=0,0,IF(LOG('Indicator Data'!H75)&gt;I$3,10,IF(LOG('Indicator Data'!H75)&lt;I$4,0,10-(I$3-LOG('Indicator Data'!H75))/(I$3-I$4)*10))),1)</f>
        <v>0</v>
      </c>
      <c r="J75" s="171">
        <f t="shared" si="86"/>
        <v>0</v>
      </c>
      <c r="K75" s="171">
        <f>ROUND(IF('Indicator Data'!I75=0,0,IF(LOG('Indicator Data'!I75)&gt;K$3,10,IF(LOG('Indicator Data'!I75)&lt;K$4,0,10-(K$3-LOG('Indicator Data'!I75))/(K$3-K$4)*10))),1)</f>
        <v>2.1</v>
      </c>
      <c r="L75" s="172">
        <f>ROUND(IF('Indicator Data'!J75=0,0,IF(LOG('Indicator Data'!J75)&gt;L$3,10,IF(LOG('Indicator Data'!J75)&lt;L$4,0,10-(L$3-LOG('Indicator Data'!J75))/(L$3-L$4)*10))),1)</f>
        <v>6.4</v>
      </c>
      <c r="M75" s="173">
        <f>'Indicator Data'!C75/HLOOKUP('Indicator Data'!$C$3,'Population Data'!$C$3:$M$194,ROW()-4,FALSE)</f>
        <v>0</v>
      </c>
      <c r="N75" s="173">
        <f>'Indicator Data'!D75/HLOOKUP('Indicator Data'!$D$3,'Population Data'!$C$3:$M$194,ROW()-4,FALSE)</f>
        <v>0</v>
      </c>
      <c r="O75" s="245">
        <f>'Indicator Data'!E75/HLOOKUP('Indicator Data'!$E$3,'Population Data'!$C$3:$M$194,ROW()-4,FALSE)</f>
        <v>7.0986895572896396E-4</v>
      </c>
      <c r="P75" s="173">
        <f>'Indicator Data'!F75/HLOOKUP('Indicator Data'!$F$3,'Population Data'!$C$3:$M$194,ROW()-4,FALSE)</f>
        <v>0</v>
      </c>
      <c r="Q75" s="173">
        <f>'Indicator Data'!G75/HLOOKUP('Indicator Data'!$G$3,'Population Data'!$C$3:$M$194,ROW()-4,FALSE)</f>
        <v>0</v>
      </c>
      <c r="R75" s="173">
        <f>'Indicator Data'!H75/HLOOKUP('Indicator Data'!$H$3,'Population Data'!$C$3:$M$194,ROW()-4,FALSE)</f>
        <v>0</v>
      </c>
      <c r="S75" s="173">
        <f>'Indicator Data'!I75/HLOOKUP('Indicator Data'!$I$3,'Population Data'!$C$3:$M$194,ROW()-4,FALSE)</f>
        <v>7.6371518874342246E-5</v>
      </c>
      <c r="T75" s="173">
        <f>'Indicator Data'!J75/HLOOKUP('Indicator Date'!$J73,'Population Data'!$C$3:$M$194,ROW()-4,FALSE)</f>
        <v>1.7165101077791607E-3</v>
      </c>
      <c r="U75" s="171">
        <f t="shared" si="87"/>
        <v>0</v>
      </c>
      <c r="V75" s="171">
        <f t="shared" si="88"/>
        <v>0</v>
      </c>
      <c r="W75" s="172">
        <f t="shared" si="89"/>
        <v>0</v>
      </c>
      <c r="X75" s="172">
        <f t="shared" si="118"/>
        <v>3.1</v>
      </c>
      <c r="Y75" s="172">
        <f t="shared" si="119"/>
        <v>0</v>
      </c>
      <c r="Z75" s="171">
        <f t="shared" si="90"/>
        <v>0</v>
      </c>
      <c r="AA75" s="171">
        <f t="shared" si="90"/>
        <v>0</v>
      </c>
      <c r="AB75" s="171">
        <f t="shared" si="91"/>
        <v>0</v>
      </c>
      <c r="AC75" s="172">
        <f t="shared" si="120"/>
        <v>2</v>
      </c>
      <c r="AD75" s="172">
        <f t="shared" si="121"/>
        <v>0.6</v>
      </c>
      <c r="AE75" s="171">
        <f>ROUND(IF('Indicator Data'!K75=0,0,IF('Indicator Data'!K75&gt;AE$3,10,IF('Indicator Data'!K75&lt;AE$4,0,10-(AE$3-'Indicator Data'!K75)/(AE$3-AE$4)*10))),1)</f>
        <v>1.9</v>
      </c>
      <c r="AF75" s="174">
        <f t="shared" si="92"/>
        <v>0.1</v>
      </c>
      <c r="AG75" s="174">
        <f t="shared" si="93"/>
        <v>0.1</v>
      </c>
      <c r="AH75" s="172">
        <f t="shared" si="94"/>
        <v>0</v>
      </c>
      <c r="AI75" s="172">
        <f t="shared" si="95"/>
        <v>0</v>
      </c>
      <c r="AJ75" s="174">
        <f t="shared" si="96"/>
        <v>0</v>
      </c>
      <c r="AK75" s="172">
        <f t="shared" si="97"/>
        <v>4.0999999999999996</v>
      </c>
      <c r="AL75" s="175">
        <f t="shared" si="98"/>
        <v>0.1</v>
      </c>
      <c r="AM75" s="175">
        <f t="shared" si="99"/>
        <v>2.8</v>
      </c>
      <c r="AN75" s="175">
        <f t="shared" si="100"/>
        <v>0</v>
      </c>
      <c r="AO75" s="175">
        <f t="shared" si="101"/>
        <v>0</v>
      </c>
      <c r="AP75" s="175">
        <f t="shared" si="102"/>
        <v>2.1</v>
      </c>
      <c r="AQ75" s="174">
        <f t="shared" si="103"/>
        <v>3</v>
      </c>
      <c r="AR75" s="174">
        <f>IF('Indicator Data'!L75="No data","x",IF('Indicator Data'!BW75&lt;1000,"x",ROUND((IF('Indicator Data'!L75&gt;AR$3,10,IF('Indicator Data'!L75&lt;AR$4,0,10-(AR$3-'Indicator Data'!L75)/(AR$3-AR$4)*10))),1)))</f>
        <v>0.8</v>
      </c>
      <c r="AS75" s="175">
        <f t="shared" si="104"/>
        <v>1.9</v>
      </c>
      <c r="AT75" s="176">
        <f>IF('Indicator Data'!M75="No data","x",ROUND(IF('Indicator Data'!M75=0,0,IF(LOG('Indicator Data'!M75)&gt;AT$3,10,IF(LOG('Indicator Data'!M75)&lt;AT$4,0,10-(AT$3-LOG('Indicator Data'!M75))/(AT$3-AT$4)*10))),1))</f>
        <v>6.5</v>
      </c>
      <c r="AU75" s="246">
        <f>IF(AT75="x","x",'Indicator Data'!M75/HLOOKUP('Indicator Data'!$M$3,'Population Data'!$C$3:$M$194,ROW()-4,FALSE))</f>
        <v>0.16526280193104792</v>
      </c>
      <c r="AV75" s="176">
        <f t="shared" si="105"/>
        <v>1.8</v>
      </c>
      <c r="AW75" s="172">
        <f t="shared" si="122"/>
        <v>4.5999999999999996</v>
      </c>
      <c r="AX75" s="176">
        <f>IF('Indicator Data'!N75="No data","x",ROUND(IF('Indicator Data'!N75=0,0,IF(LOG('Indicator Data'!N75)&gt;AX$3,10,IF(LOG('Indicator Data'!N75)&lt;AX$4,0,10-(AX$3-LOG('Indicator Data'!N75))/(AX$3-AX$4)*10))),1))</f>
        <v>0</v>
      </c>
      <c r="AY75" s="246">
        <f>IF(AX75="x","x",'Indicator Data'!N75/HLOOKUP('Indicator Data'!$N$3,'Population Data'!$C$3:$M$194,ROW()-4,FALSE))</f>
        <v>0</v>
      </c>
      <c r="AZ75" s="176">
        <f t="shared" si="106"/>
        <v>0</v>
      </c>
      <c r="BA75" s="172">
        <f t="shared" si="123"/>
        <v>0</v>
      </c>
      <c r="BB75" s="176">
        <f>IF('Indicator Data'!O75="No data","x",ROUND(IF('Indicator Data'!O75=0,0,IF(LOG('Indicator Data'!O75)&gt;BB$3,10,IF(LOG('Indicator Data'!O75)&lt;BB$4,0,10-(BB$3-LOG('Indicator Data'!O75))/(BB$3-BB$4)*10))),1))</f>
        <v>8.6</v>
      </c>
      <c r="BC75" s="246">
        <f>IF(BB75="x","x",'Indicator Data'!O75/HLOOKUP('Indicator Data'!$O$3,'Population Data'!$C$3:$M$194,ROW()-4,FALSE))</f>
        <v>0.69430782800802315</v>
      </c>
      <c r="BD75" s="176">
        <f t="shared" si="107"/>
        <v>10</v>
      </c>
      <c r="BE75" s="172">
        <f t="shared" si="124"/>
        <v>9.4</v>
      </c>
      <c r="BF75" s="176">
        <f>IF('Indicator Data'!P75="No data","x",ROUND(IF('Indicator Data'!P75=0,0,IF(LOG('Indicator Data'!P75)&gt;BF$3,10,IF(LOG('Indicator Data'!P75)&lt;BF$4,0,10-(BF$3-LOG('Indicator Data'!P75))/(BF$3-BF$4)*10))),1))</f>
        <v>0</v>
      </c>
      <c r="BG75" s="246">
        <f>IF(BF75="x","x",'Indicator Data'!P75/HLOOKUP('Indicator Data'!$P$3,'Population Data'!$C$3:$M$194,ROW()-4,FALSE))</f>
        <v>0</v>
      </c>
      <c r="BH75" s="176">
        <f t="shared" si="125"/>
        <v>0</v>
      </c>
      <c r="BI75" s="172">
        <f t="shared" si="126"/>
        <v>0</v>
      </c>
      <c r="BJ75" s="174">
        <f t="shared" si="127"/>
        <v>5</v>
      </c>
      <c r="BK75" s="176">
        <f>ROUND(IF('Indicator Data'!Q75=0,0,IF(LOG('Indicator Data'!Q75)&gt;BK$3,10,IF(LOG('Indicator Data'!Q75)&lt;BK$4,0,10-(BK$3-LOG('Indicator Data'!Q75))/(BK$3-BK$4)*10))),1)</f>
        <v>7.6</v>
      </c>
      <c r="BL75" s="224">
        <f>IF(BK75="x","x",'Indicator Data'!Q75/HLOOKUP('Indicator Data'!$Q$3,'Population Data'!$C$3:$M$194,ROW()-4,FALSE))</f>
        <v>1</v>
      </c>
      <c r="BM75" s="176">
        <f t="shared" si="108"/>
        <v>10</v>
      </c>
      <c r="BN75" s="172">
        <f t="shared" si="109"/>
        <v>9.1</v>
      </c>
      <c r="BO75" s="176">
        <f>ROUND(IF('Indicator Data'!S75=0,0,IF(LOG('Indicator Data'!S75)&gt;BO$3,10,IF(LOG('Indicator Data'!S75)&lt;BO$4,0,10-(BO$3-LOG('Indicator Data'!S75))/(BO$3-BO$4)*10))),1)</f>
        <v>7.5</v>
      </c>
      <c r="BP75" s="246">
        <f>IF(BO75="x","x",'Indicator Data'!S75/HLOOKUP('Indicator Data'!$S$3,'Population Data'!$C$3:$M$194,ROW()-4,FALSE))</f>
        <v>0.8165267239499916</v>
      </c>
      <c r="BQ75" s="176">
        <f t="shared" si="110"/>
        <v>9.1</v>
      </c>
      <c r="BR75" s="172">
        <f t="shared" si="128"/>
        <v>8.4</v>
      </c>
      <c r="BS75" s="176">
        <f>ROUND(IF('Indicator Data'!T75=0,0,IF(LOG('Indicator Data'!T75)&gt;BS$3,10,IF(LOG('Indicator Data'!T75)&lt;BS$4,0,10-(BS$3-LOG('Indicator Data'!T75))/(BS$3-BS$4)*10))),1)</f>
        <v>7.6</v>
      </c>
      <c r="BT75" s="173">
        <f>IF('Indicator Data'!T75/HLOOKUP('Indicator Data'!$T$3,'Population Data'!$C$3:$M$194,ROW()-4,FALSE)&gt;1,1,'Indicator Data'!T75/HLOOKUP('Indicator Data'!$T$3,'Population Data'!$C$3:$M$194,ROW()-4,FALSE))</f>
        <v>0.96496630406039829</v>
      </c>
      <c r="BU75" s="176">
        <f t="shared" si="111"/>
        <v>9.6</v>
      </c>
      <c r="BV75" s="172">
        <f t="shared" si="129"/>
        <v>8.8000000000000007</v>
      </c>
      <c r="BW75" s="176">
        <f>ROUND(IF('Indicator Data'!U75=0,0,IF(LOG('Indicator Data'!U75)&gt;BW$3,10,IF(LOG('Indicator Data'!U75)&lt;BW$4,0,10-(BW$3-LOG('Indicator Data'!U75))/(BW$3-BW$4)*10))),1)</f>
        <v>7.6</v>
      </c>
      <c r="BX75" s="246">
        <f>IF(BW75="x","x",'Indicator Data'!U75/HLOOKUP('Indicator Data'!$U$3,'Population Data'!$C$3:$M$194,ROW()-4,FALSE))</f>
        <v>0.97231025296873352</v>
      </c>
      <c r="BY75" s="176">
        <f t="shared" si="112"/>
        <v>9.6999999999999993</v>
      </c>
      <c r="BZ75" s="172">
        <f t="shared" si="130"/>
        <v>8.9</v>
      </c>
      <c r="CA75" s="174">
        <f t="shared" si="113"/>
        <v>8.8000000000000007</v>
      </c>
      <c r="CB75" s="176">
        <f>IF('Indicator Data'!BN75="No data","x",ROUND(IF('Indicator Data'!BN75&gt;CB$3,0,IF('Indicator Data'!BN75&lt;CB$4,10,(CB$3-'Indicator Data'!BN75)/(CB$3-CB$4)*10)),1))</f>
        <v>8</v>
      </c>
      <c r="CC75" s="176">
        <f>IF('Indicator Data'!BO75="No data","x",ROUND(IF('Indicator Data'!BO75&gt;CC$3,0,IF('Indicator Data'!BO75&lt;CC$4,10,(CC$3-'Indicator Data'!BO75)/(CC$3-CC$4)*10)),1))</f>
        <v>6.4</v>
      </c>
      <c r="CD75" s="176">
        <f>IF('Indicator Data'!AA75="No data","x",ROUND(IF('Indicator Data'!AA75&gt;CD$3,0,IF('Indicator Data'!AA75&lt;CD$4,10,(CD$3-'Indicator Data'!AA75)/(CD$3-CD$4)*10)),1))</f>
        <v>8</v>
      </c>
      <c r="CE75" s="172">
        <f t="shared" si="114"/>
        <v>7.5</v>
      </c>
      <c r="CF75" s="176">
        <f>IF('Indicator Data'!V75="No data","x",ROUND(IF(LOG('Indicator Data'!V75)&gt;CF$3,10,IF(LOG('Indicator Data'!V75)&lt;CF$4,0,10-(CF$3-LOG('Indicator Data'!V75))/(CF$3-CF$4)*10)),1))</f>
        <v>6.2</v>
      </c>
      <c r="CG75" s="176">
        <f>IF('Indicator Data'!W75="No data","x",ROUND(IF('Indicator Data'!W75&gt;CG$3,10,IF('Indicator Data'!W75&lt;CG$4,0,10-(CG$3-'Indicator Data'!W75)/(CG$3-CG$4)*10)),1))</f>
        <v>6.1</v>
      </c>
      <c r="CH75" s="176">
        <f>IF('Indicator Data'!X75="No data","x",ROUND(IF('Indicator Data'!X75&gt;CH$3,10,IF('Indicator Data'!X75&lt;CH$4,0,10-(CH$3-'Indicator Data'!X75)/(CH$3-CH$4)*10)),1))</f>
        <v>4.5</v>
      </c>
      <c r="CI75" s="176">
        <f>IF('Indicator Data'!Y75="No data","x",ROUND(IF('Indicator Data'!Y75&gt;CI$3,10,IF('Indicator Data'!Y75&lt;CI$4,0,10-(CI$3-'Indicator Data'!Y75)/(CI$3-CI$4)*10)),1))</f>
        <v>10</v>
      </c>
      <c r="CJ75" s="172">
        <f t="shared" si="131"/>
        <v>6.7</v>
      </c>
      <c r="CK75" s="174">
        <f t="shared" si="132"/>
        <v>7</v>
      </c>
      <c r="CL75" s="176">
        <f>IF('Indicator Data'!AD75="No data","x",ROUND(IF('Indicator Data'!AD75&gt;CL$3,10,IF('Indicator Data'!AD75&lt;CL$4,0,10-(CL$3-'Indicator Data'!AD75)/(CL$3-CL$4)*10)),1))</f>
        <v>6.6</v>
      </c>
      <c r="CM75" s="176">
        <f>IF('Indicator Data'!AE75="No data","x",ROUND(IF('Indicator Data'!AE75&gt;CM$3,10,IF('Indicator Data'!AE75&lt;CM$4,0,10-(CM$3-'Indicator Data'!AE75)/(CM$3-CM$4)*10)),1))</f>
        <v>5.8</v>
      </c>
      <c r="CN75" s="172">
        <f t="shared" si="133"/>
        <v>6.5</v>
      </c>
      <c r="CO75" s="176">
        <f>IF('Indicator Data'!Z75="No data","x",ROUND(IF('Indicator Data'!Z75&gt;CO$3,10,IF('Indicator Data'!Z75&lt;CO$4,0,10-(CO$3-'Indicator Data'!Z75)/(CO$3-CO$4)*10)),1))</f>
        <v>2.8</v>
      </c>
      <c r="CP75" s="172">
        <f t="shared" si="134"/>
        <v>6.3</v>
      </c>
      <c r="CQ75" s="246">
        <f>IF('Indicator Data'!AB75="No data","x",'Indicator Data'!AB75/HLOOKUP('Indicator Date'!$AB73,'Population Data'!$C$3:$M$194,ROW()-4,FALSE))</f>
        <v>3.9481442423329374E-5</v>
      </c>
      <c r="CR75" s="176">
        <f t="shared" si="115"/>
        <v>9.6</v>
      </c>
      <c r="CS75" s="176">
        <f>IF('Indicator Data'!AC75="No data","x",ROUND(IF('Indicator Data'!AC75&gt;CS$3,0,IF('Indicator Data'!AC75&lt;CS$4,10,(CS$3-'Indicator Data'!AC75)/(CS$3-CS$4)*10)),1))</f>
        <v>6</v>
      </c>
      <c r="CT75" s="172">
        <f t="shared" si="135"/>
        <v>7.8</v>
      </c>
      <c r="CU75" s="174">
        <f t="shared" si="136"/>
        <v>6.9</v>
      </c>
      <c r="CV75" s="175">
        <f t="shared" si="116"/>
        <v>7.2</v>
      </c>
      <c r="CW75" s="177">
        <f t="shared" si="117"/>
        <v>2.4</v>
      </c>
      <c r="CX75" s="175">
        <f>ROUND(IF('Indicator Data'!AF75=0,0,IF('Indicator Data'!AF75&gt;CX$3,10,IF('Indicator Data'!AF75&lt;CX$4,0,10-(CX$3-'Indicator Data'!AF75)/(CX$3-CX$4)*10))),1)</f>
        <v>0.1</v>
      </c>
      <c r="CY75" s="175">
        <f>(ROUND(IF('Indicator Data'!AG75=0,0,IF(LOG('Indicator Data'!AG75)&gt;CY$3,10,IF(LOG('Indicator Data'!AG75)&lt;CY$4,0,10-(CY$3-LOG('Indicator Data'!AG75))/(CY$3-CY$4)*10))),1))</f>
        <v>0</v>
      </c>
      <c r="CZ75" s="177">
        <f t="shared" si="137"/>
        <v>0.1</v>
      </c>
      <c r="DA75" s="11"/>
      <c r="DB75" s="22"/>
    </row>
    <row r="76" spans="1:106">
      <c r="A76" s="179" t="str">
        <f>'Indicator Data'!A76</f>
        <v>Guyana</v>
      </c>
      <c r="B76" s="180" t="str">
        <f>'Indicator Data'!B76</f>
        <v>GUY</v>
      </c>
      <c r="C76" s="178">
        <f>ROUND(IF('Indicator Data'!C76=0,0.1,IF(LOG('Indicator Data'!C76)&gt;C$3,10,IF(LOG('Indicator Data'!C76)&lt;C$4,0,10-(C$3-LOG('Indicator Data'!C76))/(C$3-C$4)*10))),1)</f>
        <v>0.1</v>
      </c>
      <c r="D76" s="171">
        <f>ROUND(IF('Indicator Data'!D76=0,0.1,IF(LOG('Indicator Data'!D76)&gt;D$3,10,IF(LOG('Indicator Data'!D76)&lt;D$4,0,10-(D$3-LOG('Indicator Data'!D76))/(D$3-D$4)*10))),1)</f>
        <v>0.1</v>
      </c>
      <c r="E76" s="172">
        <f t="shared" si="85"/>
        <v>0.1</v>
      </c>
      <c r="F76" s="172">
        <f>(ROUND(IF('Indicator Data'!E76=0,0,IF(LOG('Indicator Data'!E76)&gt;F$3,10,IF(LOG('Indicator Data'!E76)&lt;F$4,0,10-(F$3-LOG('Indicator Data'!E76))/(F$3-F$4)*10))),1))</f>
        <v>4.5999999999999996</v>
      </c>
      <c r="G76" s="172">
        <f>ROUND(IF('Indicator Data'!F76=0,0,IF(LOG('Indicator Data'!F76)&gt;G$3,10,IF(LOG('Indicator Data'!F76)&lt;G$4,0,10-(G$3-LOG('Indicator Data'!F76))/(G$3-G$4)*10))),1)</f>
        <v>1</v>
      </c>
      <c r="H76" s="171">
        <f>ROUND(IF('Indicator Data'!G76=0,0,IF(LOG('Indicator Data'!G76)&gt;H$3,10,IF(LOG('Indicator Data'!G76)&lt;H$4,0,10-(H$3-LOG('Indicator Data'!G76))/(H$3-H$4)*10))),1)</f>
        <v>0</v>
      </c>
      <c r="I76" s="171">
        <f>ROUND(IF('Indicator Data'!H76=0,0,IF(LOG('Indicator Data'!H76)&gt;I$3,10,IF(LOG('Indicator Data'!H76)&lt;I$4,0,10-(I$3-LOG('Indicator Data'!H76))/(I$3-I$4)*10))),1)</f>
        <v>0</v>
      </c>
      <c r="J76" s="171">
        <f t="shared" si="86"/>
        <v>0</v>
      </c>
      <c r="K76" s="171">
        <f>ROUND(IF('Indicator Data'!I76=0,0,IF(LOG('Indicator Data'!I76)&gt;K$3,10,IF(LOG('Indicator Data'!I76)&lt;K$4,0,10-(K$3-LOG('Indicator Data'!I76))/(K$3-K$4)*10))),1)</f>
        <v>5.8</v>
      </c>
      <c r="L76" s="172">
        <f>ROUND(IF('Indicator Data'!J76=0,0,IF(LOG('Indicator Data'!J76)&gt;L$3,10,IF(LOG('Indicator Data'!J76)&lt;L$4,0,10-(L$3-LOG('Indicator Data'!J76))/(L$3-L$4)*10))),1)</f>
        <v>8.1</v>
      </c>
      <c r="M76" s="173">
        <f>'Indicator Data'!C76/HLOOKUP('Indicator Data'!$C$3,'Population Data'!$C$3:$M$194,ROW()-4,FALSE)</f>
        <v>0</v>
      </c>
      <c r="N76" s="173">
        <f>'Indicator Data'!D76/HLOOKUP('Indicator Data'!$D$3,'Population Data'!$C$3:$M$194,ROW()-4,FALSE)</f>
        <v>0</v>
      </c>
      <c r="O76" s="245">
        <f>'Indicator Data'!E76/HLOOKUP('Indicator Data'!$E$3,'Population Data'!$C$3:$M$194,ROW()-4,FALSE)</f>
        <v>1.7388978376793877E-2</v>
      </c>
      <c r="P76" s="173">
        <f>'Indicator Data'!F76/HLOOKUP('Indicator Data'!$F$3,'Population Data'!$C$3:$M$194,ROW()-4,FALSE)</f>
        <v>4.5778764044825099E-7</v>
      </c>
      <c r="Q76" s="173">
        <f>'Indicator Data'!G76/HLOOKUP('Indicator Data'!$G$3,'Population Data'!$C$3:$M$194,ROW()-4,FALSE)</f>
        <v>6.4658619237979324E-5</v>
      </c>
      <c r="R76" s="173">
        <f>'Indicator Data'!H76/HLOOKUP('Indicator Data'!$H$3,'Population Data'!$C$3:$M$194,ROW()-4,FALSE)</f>
        <v>0</v>
      </c>
      <c r="S76" s="173">
        <f>'Indicator Data'!I76/HLOOKUP('Indicator Data'!$I$3,'Population Data'!$C$3:$M$194,ROW()-4,FALSE)</f>
        <v>8.3384374468105545E-3</v>
      </c>
      <c r="T76" s="173">
        <f>'Indicator Data'!J76/HLOOKUP('Indicator Date'!$J74,'Population Data'!$C$3:$M$194,ROW()-4,FALSE)</f>
        <v>2.1167275828794501E-2</v>
      </c>
      <c r="U76" s="171">
        <f t="shared" si="87"/>
        <v>0</v>
      </c>
      <c r="V76" s="171">
        <f t="shared" si="88"/>
        <v>0</v>
      </c>
      <c r="W76" s="172">
        <f t="shared" si="89"/>
        <v>0</v>
      </c>
      <c r="X76" s="172">
        <f t="shared" si="118"/>
        <v>8.4</v>
      </c>
      <c r="Y76" s="172">
        <f t="shared" si="119"/>
        <v>3.8</v>
      </c>
      <c r="Z76" s="171">
        <f t="shared" si="90"/>
        <v>0</v>
      </c>
      <c r="AA76" s="171">
        <f t="shared" si="90"/>
        <v>0</v>
      </c>
      <c r="AB76" s="171">
        <f t="shared" si="91"/>
        <v>0</v>
      </c>
      <c r="AC76" s="172">
        <f t="shared" si="120"/>
        <v>7.9</v>
      </c>
      <c r="AD76" s="172">
        <f t="shared" si="121"/>
        <v>7.1</v>
      </c>
      <c r="AE76" s="171">
        <f>ROUND(IF('Indicator Data'!K76=0,0,IF('Indicator Data'!K76&gt;AE$3,10,IF('Indicator Data'!K76&lt;AE$4,0,10-(AE$3-'Indicator Data'!K76)/(AE$3-AE$4)*10))),1)</f>
        <v>1.9</v>
      </c>
      <c r="AF76" s="174">
        <f t="shared" si="92"/>
        <v>0.1</v>
      </c>
      <c r="AG76" s="174">
        <f t="shared" si="93"/>
        <v>0.1</v>
      </c>
      <c r="AH76" s="172">
        <f t="shared" si="94"/>
        <v>0</v>
      </c>
      <c r="AI76" s="172">
        <f t="shared" si="95"/>
        <v>0</v>
      </c>
      <c r="AJ76" s="174">
        <f t="shared" si="96"/>
        <v>0</v>
      </c>
      <c r="AK76" s="172">
        <f t="shared" si="97"/>
        <v>7.6</v>
      </c>
      <c r="AL76" s="175">
        <f t="shared" si="98"/>
        <v>0.1</v>
      </c>
      <c r="AM76" s="175">
        <f t="shared" si="99"/>
        <v>6.9</v>
      </c>
      <c r="AN76" s="175">
        <f t="shared" si="100"/>
        <v>2.5</v>
      </c>
      <c r="AO76" s="175">
        <f t="shared" si="101"/>
        <v>0</v>
      </c>
      <c r="AP76" s="175">
        <f t="shared" si="102"/>
        <v>7</v>
      </c>
      <c r="AQ76" s="174">
        <f t="shared" si="103"/>
        <v>4.8</v>
      </c>
      <c r="AR76" s="174">
        <f>IF('Indicator Data'!L76="No data","x",IF('Indicator Data'!BW76&lt;1000,"x",ROUND((IF('Indicator Data'!L76&gt;AR$3,10,IF('Indicator Data'!L76&lt;AR$4,0,10-(AR$3-'Indicator Data'!L76)/(AR$3-AR$4)*10))),1)))</f>
        <v>2.5</v>
      </c>
      <c r="AS76" s="175">
        <f t="shared" si="104"/>
        <v>3.7</v>
      </c>
      <c r="AT76" s="176" t="str">
        <f>IF('Indicator Data'!M76="No data","x",ROUND(IF('Indicator Data'!M76=0,0,IF(LOG('Indicator Data'!M76)&gt;AT$3,10,IF(LOG('Indicator Data'!M76)&lt;AT$4,0,10-(AT$3-LOG('Indicator Data'!M76))/(AT$3-AT$4)*10))),1))</f>
        <v>x</v>
      </c>
      <c r="AU76" s="246" t="str">
        <f>IF(AT76="x","x",'Indicator Data'!M76/HLOOKUP('Indicator Data'!$M$3,'Population Data'!$C$3:$M$194,ROW()-4,FALSE))</f>
        <v>x</v>
      </c>
      <c r="AV76" s="176" t="str">
        <f t="shared" si="105"/>
        <v>x</v>
      </c>
      <c r="AW76" s="172" t="str">
        <f t="shared" si="122"/>
        <v>x</v>
      </c>
      <c r="AX76" s="176" t="str">
        <f>IF('Indicator Data'!N76="No data","x",ROUND(IF('Indicator Data'!N76=0,0,IF(LOG('Indicator Data'!N76)&gt;AX$3,10,IF(LOG('Indicator Data'!N76)&lt;AX$4,0,10-(AX$3-LOG('Indicator Data'!N76))/(AX$3-AX$4)*10))),1))</f>
        <v>x</v>
      </c>
      <c r="AY76" s="246" t="str">
        <f>IF(AX76="x","x",'Indicator Data'!N76/HLOOKUP('Indicator Data'!$N$3,'Population Data'!$C$3:$M$194,ROW()-4,FALSE))</f>
        <v>x</v>
      </c>
      <c r="AZ76" s="176" t="str">
        <f t="shared" si="106"/>
        <v>x</v>
      </c>
      <c r="BA76" s="172" t="str">
        <f t="shared" si="123"/>
        <v>x</v>
      </c>
      <c r="BB76" s="176" t="str">
        <f>IF('Indicator Data'!O76="No data","x",ROUND(IF('Indicator Data'!O76=0,0,IF(LOG('Indicator Data'!O76)&gt;BB$3,10,IF(LOG('Indicator Data'!O76)&lt;BB$4,0,10-(BB$3-LOG('Indicator Data'!O76))/(BB$3-BB$4)*10))),1))</f>
        <v>x</v>
      </c>
      <c r="BC76" s="246" t="str">
        <f>IF(BB76="x","x",'Indicator Data'!O76/HLOOKUP('Indicator Data'!$O$3,'Population Data'!$C$3:$M$194,ROW()-4,FALSE))</f>
        <v>x</v>
      </c>
      <c r="BD76" s="176" t="str">
        <f t="shared" si="107"/>
        <v>x</v>
      </c>
      <c r="BE76" s="172" t="str">
        <f t="shared" si="124"/>
        <v>x</v>
      </c>
      <c r="BF76" s="176" t="str">
        <f>IF('Indicator Data'!P76="No data","x",ROUND(IF('Indicator Data'!P76=0,0,IF(LOG('Indicator Data'!P76)&gt;BF$3,10,IF(LOG('Indicator Data'!P76)&lt;BF$4,0,10-(BF$3-LOG('Indicator Data'!P76))/(BF$3-BF$4)*10))),1))</f>
        <v>x</v>
      </c>
      <c r="BG76" s="246" t="str">
        <f>IF(BF76="x","x",'Indicator Data'!P76/HLOOKUP('Indicator Data'!$P$3,'Population Data'!$C$3:$M$194,ROW()-4,FALSE))</f>
        <v>x</v>
      </c>
      <c r="BH76" s="176" t="str">
        <f t="shared" si="125"/>
        <v>x</v>
      </c>
      <c r="BI76" s="172" t="str">
        <f t="shared" si="126"/>
        <v>x</v>
      </c>
      <c r="BJ76" s="174" t="str">
        <f t="shared" si="127"/>
        <v>x</v>
      </c>
      <c r="BK76" s="176">
        <f>ROUND(IF('Indicator Data'!Q76=0,0,IF(LOG('Indicator Data'!Q76)&gt;BK$3,10,IF(LOG('Indicator Data'!Q76)&lt;BK$4,0,10-(BK$3-LOG('Indicator Data'!Q76))/(BK$3-BK$4)*10))),1)</f>
        <v>7</v>
      </c>
      <c r="BL76" s="224">
        <f>IF(BK76="x","x",'Indicator Data'!Q76/HLOOKUP('Indicator Data'!$Q$3,'Population Data'!$C$3:$M$194,ROW()-4,FALSE))</f>
        <v>1</v>
      </c>
      <c r="BM76" s="176">
        <f t="shared" si="108"/>
        <v>10</v>
      </c>
      <c r="BN76" s="172">
        <f t="shared" si="109"/>
        <v>9</v>
      </c>
      <c r="BO76" s="176">
        <f>ROUND(IF('Indicator Data'!S76=0,0,IF(LOG('Indicator Data'!S76)&gt;BO$3,10,IF(LOG('Indicator Data'!S76)&lt;BO$4,0,10-(BO$3-LOG('Indicator Data'!S76))/(BO$3-BO$4)*10))),1)</f>
        <v>6.9</v>
      </c>
      <c r="BP76" s="246">
        <f>IF(BO76="x","x",'Indicator Data'!S76/HLOOKUP('Indicator Data'!$S$3,'Population Data'!$C$3:$M$194,ROW()-4,FALSE))</f>
        <v>0.7949302490013348</v>
      </c>
      <c r="BQ76" s="176">
        <f t="shared" si="110"/>
        <v>8.8000000000000007</v>
      </c>
      <c r="BR76" s="172">
        <f t="shared" si="128"/>
        <v>8</v>
      </c>
      <c r="BS76" s="176">
        <f>ROUND(IF('Indicator Data'!T76=0,0,IF(LOG('Indicator Data'!T76)&gt;BS$3,10,IF(LOG('Indicator Data'!T76)&lt;BS$4,0,10-(BS$3-LOG('Indicator Data'!T76))/(BS$3-BS$4)*10))),1)</f>
        <v>7</v>
      </c>
      <c r="BT76" s="173">
        <f>IF('Indicator Data'!T76/HLOOKUP('Indicator Data'!$T$3,'Population Data'!$C$3:$M$194,ROW()-4,FALSE)&gt;1,1,'Indicator Data'!T76/HLOOKUP('Indicator Data'!$T$3,'Population Data'!$C$3:$M$194,ROW()-4,FALSE))</f>
        <v>0.96754971058841333</v>
      </c>
      <c r="BU76" s="176">
        <f t="shared" si="111"/>
        <v>9.6999999999999993</v>
      </c>
      <c r="BV76" s="172">
        <f t="shared" si="129"/>
        <v>8.6999999999999993</v>
      </c>
      <c r="BW76" s="176">
        <f>ROUND(IF('Indicator Data'!U76=0,0,IF(LOG('Indicator Data'!U76)&gt;BW$3,10,IF(LOG('Indicator Data'!U76)&lt;BW$4,0,10-(BW$3-LOG('Indicator Data'!U76))/(BW$3-BW$4)*10))),1)</f>
        <v>7</v>
      </c>
      <c r="BX76" s="246">
        <f>IF(BW76="x","x",'Indicator Data'!U76/HLOOKUP('Indicator Data'!$U$3,'Population Data'!$C$3:$M$194,ROW()-4,FALSE))</f>
        <v>0.89686608552527225</v>
      </c>
      <c r="BY76" s="176">
        <f t="shared" si="112"/>
        <v>9</v>
      </c>
      <c r="BZ76" s="172">
        <f t="shared" si="130"/>
        <v>8.1999999999999993</v>
      </c>
      <c r="CA76" s="174">
        <f t="shared" si="113"/>
        <v>8.5</v>
      </c>
      <c r="CB76" s="176">
        <f>IF('Indicator Data'!BN76="No data","x",ROUND(IF('Indicator Data'!BN76&gt;CB$3,0,IF('Indicator Data'!BN76&lt;CB$4,10,(CB$3-'Indicator Data'!BN76)/(CB$3-CB$4)*10)),1))</f>
        <v>1</v>
      </c>
      <c r="CC76" s="176">
        <f>IF('Indicator Data'!BO76="No data","x",ROUND(IF('Indicator Data'!BO76&gt;CC$3,0,IF('Indicator Data'!BO76&lt;CC$4,10,(CC$3-'Indicator Data'!BO76)/(CC$3-CC$4)*10)),1))</f>
        <v>0.7</v>
      </c>
      <c r="CD76" s="176">
        <f>IF('Indicator Data'!AA76="No data","x",ROUND(IF('Indicator Data'!AA76&gt;CD$3,0,IF('Indicator Data'!AA76&lt;CD$4,10,(CD$3-'Indicator Data'!AA76)/(CD$3-CD$4)*10)),1))</f>
        <v>1.7</v>
      </c>
      <c r="CE76" s="172">
        <f t="shared" si="114"/>
        <v>1.1000000000000001</v>
      </c>
      <c r="CF76" s="176">
        <f>IF('Indicator Data'!V76="No data","x",ROUND(IF(LOG('Indicator Data'!V76)&gt;CF$3,10,IF(LOG('Indicator Data'!V76)&lt;CF$4,0,10-(CF$3-LOG('Indicator Data'!V76))/(CF$3-CF$4)*10)),1))</f>
        <v>2</v>
      </c>
      <c r="CG76" s="176">
        <f>IF('Indicator Data'!W76="No data","x",ROUND(IF('Indicator Data'!W76&gt;CG$3,10,IF('Indicator Data'!W76&lt;CG$4,0,10-(CG$3-'Indicator Data'!W76)/(CG$3-CG$4)*10)),1))</f>
        <v>2.2999999999999998</v>
      </c>
      <c r="CH76" s="176">
        <f>IF('Indicator Data'!X76="No data","x",ROUND(IF('Indicator Data'!X76&gt;CH$3,10,IF('Indicator Data'!X76&lt;CH$4,0,10-(CH$3-'Indicator Data'!X76)/(CH$3-CH$4)*10)),1))</f>
        <v>2.7</v>
      </c>
      <c r="CI76" s="176">
        <f>IF('Indicator Data'!Y76="No data","x",ROUND(IF('Indicator Data'!Y76&gt;CI$3,10,IF('Indicator Data'!Y76&lt;CI$4,0,10-(CI$3-'Indicator Data'!Y76)/(CI$3-CI$4)*10)),1))</f>
        <v>3.8</v>
      </c>
      <c r="CJ76" s="172">
        <f t="shared" si="131"/>
        <v>2.7</v>
      </c>
      <c r="CK76" s="174">
        <f t="shared" si="132"/>
        <v>2.2000000000000002</v>
      </c>
      <c r="CL76" s="176">
        <f>IF('Indicator Data'!AD76="No data","x",ROUND(IF('Indicator Data'!AD76&gt;CL$3,10,IF('Indicator Data'!AD76&lt;CL$4,0,10-(CL$3-'Indicator Data'!AD76)/(CL$3-CL$4)*10)),1))</f>
        <v>1.3</v>
      </c>
      <c r="CM76" s="176">
        <f>IF('Indicator Data'!AE76="No data","x",ROUND(IF('Indicator Data'!AE76&gt;CM$3,10,IF('Indicator Data'!AE76&lt;CM$4,0,10-(CM$3-'Indicator Data'!AE76)/(CM$3-CM$4)*10)),1))</f>
        <v>3.3</v>
      </c>
      <c r="CN76" s="172">
        <f t="shared" si="133"/>
        <v>2.6</v>
      </c>
      <c r="CO76" s="176">
        <f>IF('Indicator Data'!Z76="No data","x",ROUND(IF('Indicator Data'!Z76&gt;CO$3,10,IF('Indicator Data'!Z76&lt;CO$4,0,10-(CO$3-'Indicator Data'!Z76)/(CO$3-CO$4)*10)),1))</f>
        <v>0.1</v>
      </c>
      <c r="CP76" s="172">
        <f t="shared" si="134"/>
        <v>0.9</v>
      </c>
      <c r="CQ76" s="246">
        <f>IF('Indicator Data'!AB76="No data","x",'Indicator Data'!AB76/HLOOKUP('Indicator Date'!$AB74,'Population Data'!$C$3:$M$194,ROW()-4,FALSE))</f>
        <v>7.5110055326830591E-5</v>
      </c>
      <c r="CR76" s="176">
        <f t="shared" si="115"/>
        <v>9.1999999999999993</v>
      </c>
      <c r="CS76" s="176">
        <f>IF('Indicator Data'!AC76="No data","x",ROUND(IF('Indicator Data'!AC76&gt;CS$3,0,IF('Indicator Data'!AC76&lt;CS$4,10,(CS$3-'Indicator Data'!AC76)/(CS$3-CS$4)*10)),1))</f>
        <v>0</v>
      </c>
      <c r="CT76" s="172">
        <f t="shared" si="135"/>
        <v>4.5999999999999996</v>
      </c>
      <c r="CU76" s="174">
        <f t="shared" si="136"/>
        <v>2.7</v>
      </c>
      <c r="CV76" s="175">
        <f t="shared" si="116"/>
        <v>5.3</v>
      </c>
      <c r="CW76" s="177">
        <f t="shared" si="117"/>
        <v>4.2</v>
      </c>
      <c r="CX76" s="175">
        <f>ROUND(IF('Indicator Data'!AF76=0,0,IF('Indicator Data'!AF76&gt;CX$3,10,IF('Indicator Data'!AF76&lt;CX$4,0,10-(CX$3-'Indicator Data'!AF76)/(CX$3-CX$4)*10))),1)</f>
        <v>0.1</v>
      </c>
      <c r="CY76" s="175">
        <f>(ROUND(IF('Indicator Data'!AG76=0,0,IF(LOG('Indicator Data'!AG76)&gt;CY$3,10,IF(LOG('Indicator Data'!AG76)&lt;CY$4,0,10-(CY$3-LOG('Indicator Data'!AG76))/(CY$3-CY$4)*10))),1))</f>
        <v>0</v>
      </c>
      <c r="CZ76" s="177">
        <f t="shared" si="137"/>
        <v>0.1</v>
      </c>
      <c r="DA76" s="11"/>
      <c r="DB76" s="22"/>
    </row>
    <row r="77" spans="1:106">
      <c r="A77" s="179" t="str">
        <f>'Indicator Data'!A77</f>
        <v>Haiti</v>
      </c>
      <c r="B77" s="180" t="str">
        <f>'Indicator Data'!B77</f>
        <v>HTI</v>
      </c>
      <c r="C77" s="178">
        <f>ROUND(IF('Indicator Data'!C77=0,0.1,IF(LOG('Indicator Data'!C77)&gt;C$3,10,IF(LOG('Indicator Data'!C77)&lt;C$4,0,10-(C$3-LOG('Indicator Data'!C77))/(C$3-C$4)*10))),1)</f>
        <v>7.7</v>
      </c>
      <c r="D77" s="171">
        <f>ROUND(IF('Indicator Data'!D77=0,0.1,IF(LOG('Indicator Data'!D77)&gt;D$3,10,IF(LOG('Indicator Data'!D77)&lt;D$4,0,10-(D$3-LOG('Indicator Data'!D77))/(D$3-D$4)*10))),1)</f>
        <v>8.3000000000000007</v>
      </c>
      <c r="E77" s="172">
        <f t="shared" si="85"/>
        <v>8</v>
      </c>
      <c r="F77" s="172">
        <f>(ROUND(IF('Indicator Data'!E77=0,0,IF(LOG('Indicator Data'!E77)&gt;F$3,10,IF(LOG('Indicator Data'!E77)&lt;F$4,0,10-(F$3-LOG('Indicator Data'!E77))/(F$3-F$4)*10))),1))</f>
        <v>4.8</v>
      </c>
      <c r="G77" s="172">
        <f>ROUND(IF('Indicator Data'!F77=0,0,IF(LOG('Indicator Data'!F77)&gt;G$3,10,IF(LOG('Indicator Data'!F77)&lt;G$4,0,10-(G$3-LOG('Indicator Data'!F77))/(G$3-G$4)*10))),1)</f>
        <v>4</v>
      </c>
      <c r="H77" s="171">
        <f>ROUND(IF('Indicator Data'!G77=0,0,IF(LOG('Indicator Data'!G77)&gt;H$3,10,IF(LOG('Indicator Data'!G77)&lt;H$4,0,10-(H$3-LOG('Indicator Data'!G77))/(H$3-H$4)*10))),1)</f>
        <v>9.6999999999999993</v>
      </c>
      <c r="I77" s="171">
        <f>ROUND(IF('Indicator Data'!H77=0,0,IF(LOG('Indicator Data'!H77)&gt;I$3,10,IF(LOG('Indicator Data'!H77)&lt;I$4,0,10-(I$3-LOG('Indicator Data'!H77))/(I$3-I$4)*10))),1)</f>
        <v>9.9</v>
      </c>
      <c r="J77" s="171">
        <f t="shared" si="86"/>
        <v>9.8000000000000007</v>
      </c>
      <c r="K77" s="171">
        <f>ROUND(IF('Indicator Data'!I77=0,0,IF(LOG('Indicator Data'!I77)&gt;K$3,10,IF(LOG('Indicator Data'!I77)&lt;K$4,0,10-(K$3-LOG('Indicator Data'!I77))/(K$3-K$4)*10))),1)</f>
        <v>5.2</v>
      </c>
      <c r="L77" s="172">
        <f>ROUND(IF('Indicator Data'!J77=0,0,IF(LOG('Indicator Data'!J77)&gt;L$3,10,IF(LOG('Indicator Data'!J77)&lt;L$4,0,10-(L$3-LOG('Indicator Data'!J77))/(L$3-L$4)*10))),1)</f>
        <v>10</v>
      </c>
      <c r="M77" s="173">
        <f>'Indicator Data'!C77/HLOOKUP('Indicator Data'!$C$3,'Population Data'!$C$3:$M$194,ROW()-4,FALSE)</f>
        <v>2.095512176119467E-3</v>
      </c>
      <c r="N77" s="173">
        <f>'Indicator Data'!D77/HLOOKUP('Indicator Data'!$D$3,'Population Data'!$C$3:$M$194,ROW()-4,FALSE)</f>
        <v>1.1398665929628138E-3</v>
      </c>
      <c r="O77" s="245">
        <f>'Indicator Data'!E77/HLOOKUP('Indicator Data'!$E$3,'Population Data'!$C$3:$M$194,ROW()-4,FALSE)</f>
        <v>1.5665520616784485E-3</v>
      </c>
      <c r="P77" s="173">
        <f>'Indicator Data'!F77/HLOOKUP('Indicator Data'!$F$3,'Population Data'!$C$3:$M$194,ROW()-4,FALSE)</f>
        <v>6.1393627431583872E-7</v>
      </c>
      <c r="Q77" s="173">
        <f>'Indicator Data'!G77/HLOOKUP('Indicator Data'!$G$3,'Population Data'!$C$3:$M$194,ROW()-4,FALSE)</f>
        <v>7.5034449436800946E-2</v>
      </c>
      <c r="R77" s="173">
        <f>'Indicator Data'!H77/HLOOKUP('Indicator Data'!$H$3,'Population Data'!$C$3:$M$194,ROW()-4,FALSE)</f>
        <v>1.1812446437735474E-2</v>
      </c>
      <c r="S77" s="173">
        <f>'Indicator Data'!I77/HLOOKUP('Indicator Data'!$I$3,'Population Data'!$C$3:$M$194,ROW()-4,FALSE)</f>
        <v>3.1187848088885762E-4</v>
      </c>
      <c r="T77" s="173">
        <f>'Indicator Data'!J77/HLOOKUP('Indicator Date'!$J75,'Population Data'!$C$3:$M$194,ROW()-4,FALSE)</f>
        <v>1.3567000336225661E-2</v>
      </c>
      <c r="U77" s="171">
        <f t="shared" si="87"/>
        <v>10</v>
      </c>
      <c r="V77" s="171">
        <f t="shared" si="88"/>
        <v>5.7</v>
      </c>
      <c r="W77" s="172">
        <f t="shared" si="89"/>
        <v>8.6999999999999993</v>
      </c>
      <c r="X77" s="172">
        <f t="shared" si="118"/>
        <v>4.4000000000000004</v>
      </c>
      <c r="Y77" s="172">
        <f t="shared" si="119"/>
        <v>4.0999999999999996</v>
      </c>
      <c r="Z77" s="171">
        <f t="shared" si="90"/>
        <v>8.3000000000000007</v>
      </c>
      <c r="AA77" s="171">
        <f t="shared" si="90"/>
        <v>5.9</v>
      </c>
      <c r="AB77" s="171">
        <f t="shared" si="91"/>
        <v>7.3</v>
      </c>
      <c r="AC77" s="172">
        <f t="shared" si="120"/>
        <v>3.8</v>
      </c>
      <c r="AD77" s="172">
        <f t="shared" si="121"/>
        <v>4.5</v>
      </c>
      <c r="AE77" s="171">
        <f>ROUND(IF('Indicator Data'!K77=0,0,IF('Indicator Data'!K77&gt;AE$3,10,IF('Indicator Data'!K77&lt;AE$4,0,10-(AE$3-'Indicator Data'!K77)/(AE$3-AE$4)*10))),1)</f>
        <v>4.8</v>
      </c>
      <c r="AF77" s="174">
        <f t="shared" si="92"/>
        <v>8.9</v>
      </c>
      <c r="AG77" s="174">
        <f t="shared" si="93"/>
        <v>7</v>
      </c>
      <c r="AH77" s="172">
        <f t="shared" si="94"/>
        <v>9</v>
      </c>
      <c r="AI77" s="172">
        <f t="shared" si="95"/>
        <v>7.9</v>
      </c>
      <c r="AJ77" s="174">
        <f t="shared" si="96"/>
        <v>8.5</v>
      </c>
      <c r="AK77" s="172">
        <f t="shared" si="97"/>
        <v>8.4</v>
      </c>
      <c r="AL77" s="175">
        <f t="shared" si="98"/>
        <v>8.4</v>
      </c>
      <c r="AM77" s="175">
        <f t="shared" si="99"/>
        <v>4.5999999999999996</v>
      </c>
      <c r="AN77" s="175">
        <f t="shared" si="100"/>
        <v>4.0999999999999996</v>
      </c>
      <c r="AO77" s="175">
        <f t="shared" si="101"/>
        <v>8.9</v>
      </c>
      <c r="AP77" s="175">
        <f t="shared" si="102"/>
        <v>4.5</v>
      </c>
      <c r="AQ77" s="174">
        <f t="shared" si="103"/>
        <v>6.6</v>
      </c>
      <c r="AR77" s="174">
        <f>IF('Indicator Data'!L77="No data","x",IF('Indicator Data'!BW77&lt;1000,"x",ROUND((IF('Indicator Data'!L77&gt;AR$3,10,IF('Indicator Data'!L77&lt;AR$4,0,10-(AR$3-'Indicator Data'!L77)/(AR$3-AR$4)*10))),1)))</f>
        <v>0.8</v>
      </c>
      <c r="AS77" s="175">
        <f t="shared" si="104"/>
        <v>3.7</v>
      </c>
      <c r="AT77" s="176" t="str">
        <f>IF('Indicator Data'!M77="No data","x",ROUND(IF('Indicator Data'!M77=0,0,IF(LOG('Indicator Data'!M77)&gt;AT$3,10,IF(LOG('Indicator Data'!M77)&lt;AT$4,0,10-(AT$3-LOG('Indicator Data'!M77))/(AT$3-AT$4)*10))),1))</f>
        <v>x</v>
      </c>
      <c r="AU77" s="246" t="str">
        <f>IF(AT77="x","x",'Indicator Data'!M77/HLOOKUP('Indicator Data'!$M$3,'Population Data'!$C$3:$M$194,ROW()-4,FALSE))</f>
        <v>x</v>
      </c>
      <c r="AV77" s="176" t="str">
        <f t="shared" si="105"/>
        <v>x</v>
      </c>
      <c r="AW77" s="172" t="str">
        <f t="shared" si="122"/>
        <v>x</v>
      </c>
      <c r="AX77" s="176" t="str">
        <f>IF('Indicator Data'!N77="No data","x",ROUND(IF('Indicator Data'!N77=0,0,IF(LOG('Indicator Data'!N77)&gt;AX$3,10,IF(LOG('Indicator Data'!N77)&lt;AX$4,0,10-(AX$3-LOG('Indicator Data'!N77))/(AX$3-AX$4)*10))),1))</f>
        <v>x</v>
      </c>
      <c r="AY77" s="246" t="str">
        <f>IF(AX77="x","x",'Indicator Data'!N77/HLOOKUP('Indicator Data'!$N$3,'Population Data'!$C$3:$M$194,ROW()-4,FALSE))</f>
        <v>x</v>
      </c>
      <c r="AZ77" s="176" t="str">
        <f t="shared" si="106"/>
        <v>x</v>
      </c>
      <c r="BA77" s="172" t="str">
        <f t="shared" si="123"/>
        <v>x</v>
      </c>
      <c r="BB77" s="176" t="str">
        <f>IF('Indicator Data'!O77="No data","x",ROUND(IF('Indicator Data'!O77=0,0,IF(LOG('Indicator Data'!O77)&gt;BB$3,10,IF(LOG('Indicator Data'!O77)&lt;BB$4,0,10-(BB$3-LOG('Indicator Data'!O77))/(BB$3-BB$4)*10))),1))</f>
        <v>x</v>
      </c>
      <c r="BC77" s="246" t="str">
        <f>IF(BB77="x","x",'Indicator Data'!O77/HLOOKUP('Indicator Data'!$O$3,'Population Data'!$C$3:$M$194,ROW()-4,FALSE))</f>
        <v>x</v>
      </c>
      <c r="BD77" s="176" t="str">
        <f t="shared" si="107"/>
        <v>x</v>
      </c>
      <c r="BE77" s="172" t="str">
        <f t="shared" si="124"/>
        <v>x</v>
      </c>
      <c r="BF77" s="176" t="str">
        <f>IF('Indicator Data'!P77="No data","x",ROUND(IF('Indicator Data'!P77=0,0,IF(LOG('Indicator Data'!P77)&gt;BF$3,10,IF(LOG('Indicator Data'!P77)&lt;BF$4,0,10-(BF$3-LOG('Indicator Data'!P77))/(BF$3-BF$4)*10))),1))</f>
        <v>x</v>
      </c>
      <c r="BG77" s="246" t="str">
        <f>IF(BF77="x","x",'Indicator Data'!P77/HLOOKUP('Indicator Data'!$P$3,'Population Data'!$C$3:$M$194,ROW()-4,FALSE))</f>
        <v>x</v>
      </c>
      <c r="BH77" s="176" t="str">
        <f t="shared" si="125"/>
        <v>x</v>
      </c>
      <c r="BI77" s="172" t="str">
        <f t="shared" si="126"/>
        <v>x</v>
      </c>
      <c r="BJ77" s="174" t="str">
        <f t="shared" si="127"/>
        <v>x</v>
      </c>
      <c r="BK77" s="176">
        <f>ROUND(IF('Indicator Data'!Q77=0,0,IF(LOG('Indicator Data'!Q77)&gt;BK$3,10,IF(LOG('Indicator Data'!Q77)&lt;BK$4,0,10-(BK$3-LOG('Indicator Data'!Q77))/(BK$3-BK$4)*10))),1)</f>
        <v>8.6</v>
      </c>
      <c r="BL77" s="224">
        <f>IF(BK77="x","x",'Indicator Data'!Q77/HLOOKUP('Indicator Data'!$Q$3,'Population Data'!$C$3:$M$194,ROW()-4,FALSE))</f>
        <v>0.893400033538299</v>
      </c>
      <c r="BM77" s="176">
        <f t="shared" si="108"/>
        <v>8.9</v>
      </c>
      <c r="BN77" s="172">
        <f t="shared" si="109"/>
        <v>8.8000000000000007</v>
      </c>
      <c r="BO77" s="176">
        <f>ROUND(IF('Indicator Data'!S77=0,0,IF(LOG('Indicator Data'!S77)&gt;BO$3,10,IF(LOG('Indicator Data'!S77)&lt;BO$4,0,10-(BO$3-LOG('Indicator Data'!S77))/(BO$3-BO$4)*10))),1)</f>
        <v>8.6</v>
      </c>
      <c r="BP77" s="246">
        <f>IF(BO77="x","x",'Indicator Data'!S77/HLOOKUP('Indicator Data'!$S$3,'Population Data'!$C$3:$M$194,ROW()-4,FALSE))</f>
        <v>0.82942657092802496</v>
      </c>
      <c r="BQ77" s="176">
        <f t="shared" si="110"/>
        <v>9.1999999999999993</v>
      </c>
      <c r="BR77" s="172">
        <f t="shared" si="128"/>
        <v>8.9</v>
      </c>
      <c r="BS77" s="176">
        <f>ROUND(IF('Indicator Data'!T77=0,0,IF(LOG('Indicator Data'!T77)&gt;BS$3,10,IF(LOG('Indicator Data'!T77)&lt;BS$4,0,10-(BS$3-LOG('Indicator Data'!T77))/(BS$3-BS$4)*10))),1)</f>
        <v>8.6</v>
      </c>
      <c r="BT77" s="173">
        <f>IF('Indicator Data'!T77/HLOOKUP('Indicator Data'!$T$3,'Population Data'!$C$3:$M$194,ROW()-4,FALSE)&gt;1,1,'Indicator Data'!T77/HLOOKUP('Indicator Data'!$T$3,'Population Data'!$C$3:$M$194,ROW()-4,FALSE))</f>
        <v>0.92937213439251443</v>
      </c>
      <c r="BU77" s="176">
        <f t="shared" si="111"/>
        <v>9.3000000000000007</v>
      </c>
      <c r="BV77" s="172">
        <f t="shared" si="129"/>
        <v>9</v>
      </c>
      <c r="BW77" s="176">
        <f>ROUND(IF('Indicator Data'!U77=0,0,IF(LOG('Indicator Data'!U77)&gt;BW$3,10,IF(LOG('Indicator Data'!U77)&lt;BW$4,0,10-(BW$3-LOG('Indicator Data'!U77))/(BW$3-BW$4)*10))),1)</f>
        <v>8.6</v>
      </c>
      <c r="BX77" s="246">
        <f>IF(BW77="x","x",'Indicator Data'!U77/HLOOKUP('Indicator Data'!$U$3,'Population Data'!$C$3:$M$194,ROW()-4,FALSE))</f>
        <v>0.90259711149293465</v>
      </c>
      <c r="BY77" s="176">
        <f t="shared" si="112"/>
        <v>9</v>
      </c>
      <c r="BZ77" s="172">
        <f t="shared" si="130"/>
        <v>8.8000000000000007</v>
      </c>
      <c r="CA77" s="174">
        <f t="shared" si="113"/>
        <v>8.9</v>
      </c>
      <c r="CB77" s="176">
        <f>IF('Indicator Data'!BN77="No data","x",ROUND(IF('Indicator Data'!BN77&gt;CB$3,0,IF('Indicator Data'!BN77&lt;CB$4,10,(CB$3-'Indicator Data'!BN77)/(CB$3-CB$4)*10)),1))</f>
        <v>6.9</v>
      </c>
      <c r="CC77" s="176">
        <f>IF('Indicator Data'!BO77="No data","x",ROUND(IF('Indicator Data'!BO77&gt;CC$3,0,IF('Indicator Data'!BO77&lt;CC$4,10,(CC$3-'Indicator Data'!BO77)/(CC$3-CC$4)*10)),1))</f>
        <v>5.4</v>
      </c>
      <c r="CD77" s="176">
        <f>IF('Indicator Data'!AA77="No data","x",ROUND(IF('Indicator Data'!AA77&gt;CD$3,0,IF('Indicator Data'!AA77&lt;CD$4,10,(CD$3-'Indicator Data'!AA77)/(CD$3-CD$4)*10)),1))</f>
        <v>7.7</v>
      </c>
      <c r="CE77" s="172">
        <f t="shared" si="114"/>
        <v>6.7</v>
      </c>
      <c r="CF77" s="176">
        <f>IF('Indicator Data'!V77="No data","x",ROUND(IF(LOG('Indicator Data'!V77)&gt;CF$3,10,IF(LOG('Indicator Data'!V77)&lt;CF$4,0,10-(CF$3-LOG('Indicator Data'!V77))/(CF$3-CF$4)*10)),1))</f>
        <v>8.6999999999999993</v>
      </c>
      <c r="CG77" s="176">
        <f>IF('Indicator Data'!W77="No data","x",ROUND(IF('Indicator Data'!W77&gt;CG$3,10,IF('Indicator Data'!W77&lt;CG$4,0,10-(CG$3-'Indicator Data'!W77)/(CG$3-CG$4)*10)),1))</f>
        <v>5.2</v>
      </c>
      <c r="CH77" s="176">
        <f>IF('Indicator Data'!X77="No data","x",ROUND(IF('Indicator Data'!X77&gt;CH$3,10,IF('Indicator Data'!X77&lt;CH$4,0,10-(CH$3-'Indicator Data'!X77)/(CH$3-CH$4)*10)),1))</f>
        <v>6</v>
      </c>
      <c r="CI77" s="176">
        <f>IF('Indicator Data'!Y77="No data","x",ROUND(IF('Indicator Data'!Y77&gt;CI$3,10,IF('Indicator Data'!Y77&lt;CI$4,0,10-(CI$3-'Indicator Data'!Y77)/(CI$3-CI$4)*10)),1))</f>
        <v>5.7</v>
      </c>
      <c r="CJ77" s="172">
        <f t="shared" si="131"/>
        <v>6.4</v>
      </c>
      <c r="CK77" s="174">
        <f t="shared" si="132"/>
        <v>6.5</v>
      </c>
      <c r="CL77" s="176">
        <f>IF('Indicator Data'!AD77="No data","x",ROUND(IF('Indicator Data'!AD77&gt;CL$3,10,IF('Indicator Data'!AD77&lt;CL$4,0,10-(CL$3-'Indicator Data'!AD77)/(CL$3-CL$4)*10)),1))</f>
        <v>5.7</v>
      </c>
      <c r="CM77" s="176">
        <f>IF('Indicator Data'!AE77="No data","x",ROUND(IF('Indicator Data'!AE77&gt;CM$3,10,IF('Indicator Data'!AE77&lt;CM$4,0,10-(CM$3-'Indicator Data'!AE77)/(CM$3-CM$4)*10)),1))</f>
        <v>3.6</v>
      </c>
      <c r="CN77" s="172">
        <f t="shared" si="133"/>
        <v>5.8</v>
      </c>
      <c r="CO77" s="176">
        <f>IF('Indicator Data'!Z77="No data","x",ROUND(IF('Indicator Data'!Z77&gt;CO$3,10,IF('Indicator Data'!Z77&lt;CO$4,0,10-(CO$3-'Indicator Data'!Z77)/(CO$3-CO$4)*10)),1))</f>
        <v>5.9</v>
      </c>
      <c r="CP77" s="172">
        <f t="shared" si="134"/>
        <v>6.5</v>
      </c>
      <c r="CQ77" s="246">
        <f>IF('Indicator Data'!AB77="No data","x",'Indicator Data'!AB77/HLOOKUP('Indicator Date'!$AB75,'Population Data'!$C$3:$M$194,ROW()-4,FALSE))</f>
        <v>1.6708405899120638E-4</v>
      </c>
      <c r="CR77" s="176">
        <f t="shared" si="115"/>
        <v>8.3000000000000007</v>
      </c>
      <c r="CS77" s="176">
        <f>IF('Indicator Data'!AC77="No data","x",ROUND(IF('Indicator Data'!AC77&gt;CS$3,0,IF('Indicator Data'!AC77&lt;CS$4,10,(CS$3-'Indicator Data'!AC77)/(CS$3-CS$4)*10)),1))</f>
        <v>8</v>
      </c>
      <c r="CT77" s="172">
        <f t="shared" si="135"/>
        <v>8.1999999999999993</v>
      </c>
      <c r="CU77" s="174">
        <f t="shared" si="136"/>
        <v>6.8</v>
      </c>
      <c r="CV77" s="175">
        <f t="shared" si="116"/>
        <v>7.6</v>
      </c>
      <c r="CW77" s="177">
        <f t="shared" si="117"/>
        <v>6.5</v>
      </c>
      <c r="CX77" s="175">
        <f>ROUND(IF('Indicator Data'!AF77=0,0,IF('Indicator Data'!AF77&gt;CX$3,10,IF('Indicator Data'!AF77&lt;CX$4,0,10-(CX$3-'Indicator Data'!AF77)/(CX$3-CX$4)*10))),1)</f>
        <v>9.3000000000000007</v>
      </c>
      <c r="CY77" s="175">
        <f>(ROUND(IF('Indicator Data'!AG77=0,0,IF(LOG('Indicator Data'!AG77)&gt;CY$3,10,IF(LOG('Indicator Data'!AG77)&lt;CY$4,0,10-(CY$3-LOG('Indicator Data'!AG77))/(CY$3-CY$4)*10))),1))</f>
        <v>7.5</v>
      </c>
      <c r="CZ77" s="177">
        <f t="shared" si="137"/>
        <v>8.6</v>
      </c>
      <c r="DA77" s="11"/>
      <c r="DB77" s="22"/>
    </row>
    <row r="78" spans="1:106">
      <c r="A78" s="179" t="str">
        <f>'Indicator Data'!A78</f>
        <v>Honduras</v>
      </c>
      <c r="B78" s="180" t="str">
        <f>'Indicator Data'!B78</f>
        <v>HND</v>
      </c>
      <c r="C78" s="178">
        <f>ROUND(IF('Indicator Data'!C78=0,0.1,IF(LOG('Indicator Data'!C78)&gt;C$3,10,IF(LOG('Indicator Data'!C78)&lt;C$4,0,10-(C$3-LOG('Indicator Data'!C78))/(C$3-C$4)*10))),1)</f>
        <v>7.5</v>
      </c>
      <c r="D78" s="171">
        <f>ROUND(IF('Indicator Data'!D78=0,0.1,IF(LOG('Indicator Data'!D78)&gt;D$3,10,IF(LOG('Indicator Data'!D78)&lt;D$4,0,10-(D$3-LOG('Indicator Data'!D78))/(D$3-D$4)*10))),1)</f>
        <v>8</v>
      </c>
      <c r="E78" s="172">
        <f t="shared" si="85"/>
        <v>7.8</v>
      </c>
      <c r="F78" s="172">
        <f>(ROUND(IF('Indicator Data'!E78=0,0,IF(LOG('Indicator Data'!E78)&gt;F$3,10,IF(LOG('Indicator Data'!E78)&lt;F$4,0,10-(F$3-LOG('Indicator Data'!E78))/(F$3-F$4)*10))),1))</f>
        <v>5.3</v>
      </c>
      <c r="G78" s="172">
        <f>ROUND(IF('Indicator Data'!F78=0,0,IF(LOG('Indicator Data'!F78)&gt;G$3,10,IF(LOG('Indicator Data'!F78)&lt;G$4,0,10-(G$3-LOG('Indicator Data'!F78))/(G$3-G$4)*10))),1)</f>
        <v>6.1</v>
      </c>
      <c r="H78" s="171">
        <f>ROUND(IF('Indicator Data'!G78=0,0,IF(LOG('Indicator Data'!G78)&gt;H$3,10,IF(LOG('Indicator Data'!G78)&lt;H$4,0,10-(H$3-LOG('Indicator Data'!G78))/(H$3-H$4)*10))),1)</f>
        <v>7</v>
      </c>
      <c r="I78" s="171">
        <f>ROUND(IF('Indicator Data'!H78=0,0,IF(LOG('Indicator Data'!H78)&gt;I$3,10,IF(LOG('Indicator Data'!H78)&lt;I$4,0,10-(I$3-LOG('Indicator Data'!H78))/(I$3-I$4)*10))),1)</f>
        <v>7.4</v>
      </c>
      <c r="J78" s="171">
        <f t="shared" si="86"/>
        <v>7.2</v>
      </c>
      <c r="K78" s="171">
        <f>ROUND(IF('Indicator Data'!I78=0,0,IF(LOG('Indicator Data'!I78)&gt;K$3,10,IF(LOG('Indicator Data'!I78)&lt;K$4,0,10-(K$3-LOG('Indicator Data'!I78))/(K$3-K$4)*10))),1)</f>
        <v>4.7</v>
      </c>
      <c r="L78" s="172">
        <f>ROUND(IF('Indicator Data'!J78=0,0,IF(LOG('Indicator Data'!J78)&gt;L$3,10,IF(LOG('Indicator Data'!J78)&lt;L$4,0,10-(L$3-LOG('Indicator Data'!J78))/(L$3-L$4)*10))),1)</f>
        <v>9.9</v>
      </c>
      <c r="M78" s="173">
        <f>'Indicator Data'!C78/HLOOKUP('Indicator Data'!$C$3,'Population Data'!$C$3:$M$194,ROW()-4,FALSE)</f>
        <v>2.0854724984353226E-3</v>
      </c>
      <c r="N78" s="173">
        <f>'Indicator Data'!D78/HLOOKUP('Indicator Data'!$D$3,'Population Data'!$C$3:$M$194,ROW()-4,FALSE)</f>
        <v>9.4408365079587104E-4</v>
      </c>
      <c r="O78" s="245">
        <f>'Indicator Data'!E78/HLOOKUP('Indicator Data'!$E$3,'Population Data'!$C$3:$M$194,ROW()-4,FALSE)</f>
        <v>2.8515095376199207E-3</v>
      </c>
      <c r="P78" s="173">
        <f>'Indicator Data'!F78/HLOOKUP('Indicator Data'!$F$3,'Population Data'!$C$3:$M$194,ROW()-4,FALSE)</f>
        <v>5.6789381486473829E-6</v>
      </c>
      <c r="Q78" s="173">
        <f>'Indicator Data'!G78/HLOOKUP('Indicator Data'!$G$3,'Population Data'!$C$3:$M$194,ROW()-4,FALSE)</f>
        <v>5.6451888613785932E-3</v>
      </c>
      <c r="R78" s="173">
        <f>'Indicator Data'!H78/HLOOKUP('Indicator Data'!$H$3,'Population Data'!$C$3:$M$194,ROW()-4,FALSE)</f>
        <v>3.9535905730123485E-4</v>
      </c>
      <c r="S78" s="173">
        <f>'Indicator Data'!I78/HLOOKUP('Indicator Data'!$I$3,'Population Data'!$C$3:$M$194,ROW()-4,FALSE)</f>
        <v>2.1152919285663866E-4</v>
      </c>
      <c r="T78" s="173">
        <f>'Indicator Data'!J78/HLOOKUP('Indicator Date'!$J76,'Population Data'!$C$3:$M$194,ROW()-4,FALSE)</f>
        <v>8.2769439130747548E-3</v>
      </c>
      <c r="U78" s="171">
        <f t="shared" si="87"/>
        <v>10</v>
      </c>
      <c r="V78" s="171">
        <f t="shared" si="88"/>
        <v>4.7</v>
      </c>
      <c r="W78" s="172">
        <f t="shared" si="89"/>
        <v>8.4</v>
      </c>
      <c r="X78" s="172">
        <f t="shared" si="118"/>
        <v>5.4</v>
      </c>
      <c r="Y78" s="172">
        <f t="shared" si="119"/>
        <v>6.6</v>
      </c>
      <c r="Z78" s="171">
        <f t="shared" si="90"/>
        <v>0.6</v>
      </c>
      <c r="AA78" s="171">
        <f t="shared" si="90"/>
        <v>0.2</v>
      </c>
      <c r="AB78" s="171">
        <f t="shared" si="91"/>
        <v>0.4</v>
      </c>
      <c r="AC78" s="172">
        <f t="shared" si="120"/>
        <v>3.3</v>
      </c>
      <c r="AD78" s="172">
        <f t="shared" si="121"/>
        <v>2.8</v>
      </c>
      <c r="AE78" s="171">
        <f>ROUND(IF('Indicator Data'!K78=0,0,IF('Indicator Data'!K78&gt;AE$3,10,IF('Indicator Data'!K78&lt;AE$4,0,10-(AE$3-'Indicator Data'!K78)/(AE$3-AE$4)*10))),1)</f>
        <v>10</v>
      </c>
      <c r="AF78" s="174">
        <f t="shared" si="92"/>
        <v>8.8000000000000007</v>
      </c>
      <c r="AG78" s="174">
        <f t="shared" si="93"/>
        <v>6.4</v>
      </c>
      <c r="AH78" s="172">
        <f t="shared" si="94"/>
        <v>3.8</v>
      </c>
      <c r="AI78" s="172">
        <f t="shared" si="95"/>
        <v>3.8</v>
      </c>
      <c r="AJ78" s="174">
        <f t="shared" si="96"/>
        <v>3.8</v>
      </c>
      <c r="AK78" s="172">
        <f t="shared" si="97"/>
        <v>7.9</v>
      </c>
      <c r="AL78" s="175">
        <f t="shared" si="98"/>
        <v>8.1</v>
      </c>
      <c r="AM78" s="175">
        <f t="shared" si="99"/>
        <v>5.4</v>
      </c>
      <c r="AN78" s="175">
        <f t="shared" si="100"/>
        <v>6.4</v>
      </c>
      <c r="AO78" s="175">
        <f t="shared" si="101"/>
        <v>4.5999999999999996</v>
      </c>
      <c r="AP78" s="175">
        <f t="shared" si="102"/>
        <v>4</v>
      </c>
      <c r="AQ78" s="174">
        <f t="shared" si="103"/>
        <v>9</v>
      </c>
      <c r="AR78" s="174">
        <f>IF('Indicator Data'!L78="No data","x",IF('Indicator Data'!BW78&lt;1000,"x",ROUND((IF('Indicator Data'!L78&gt;AR$3,10,IF('Indicator Data'!L78&lt;AR$4,0,10-(AR$3-'Indicator Data'!L78)/(AR$3-AR$4)*10))),1)))</f>
        <v>0.8</v>
      </c>
      <c r="AS78" s="175">
        <f t="shared" si="104"/>
        <v>4.9000000000000004</v>
      </c>
      <c r="AT78" s="176" t="str">
        <f>IF('Indicator Data'!M78="No data","x",ROUND(IF('Indicator Data'!M78=0,0,IF(LOG('Indicator Data'!M78)&gt;AT$3,10,IF(LOG('Indicator Data'!M78)&lt;AT$4,0,10-(AT$3-LOG('Indicator Data'!M78))/(AT$3-AT$4)*10))),1))</f>
        <v>x</v>
      </c>
      <c r="AU78" s="246" t="str">
        <f>IF(AT78="x","x",'Indicator Data'!M78/HLOOKUP('Indicator Data'!$M$3,'Population Data'!$C$3:$M$194,ROW()-4,FALSE))</f>
        <v>x</v>
      </c>
      <c r="AV78" s="176" t="str">
        <f t="shared" si="105"/>
        <v>x</v>
      </c>
      <c r="AW78" s="172" t="str">
        <f t="shared" si="122"/>
        <v>x</v>
      </c>
      <c r="AX78" s="176" t="str">
        <f>IF('Indicator Data'!N78="No data","x",ROUND(IF('Indicator Data'!N78=0,0,IF(LOG('Indicator Data'!N78)&gt;AX$3,10,IF(LOG('Indicator Data'!N78)&lt;AX$4,0,10-(AX$3-LOG('Indicator Data'!N78))/(AX$3-AX$4)*10))),1))</f>
        <v>x</v>
      </c>
      <c r="AY78" s="246" t="str">
        <f>IF(AX78="x","x",'Indicator Data'!N78/HLOOKUP('Indicator Data'!$N$3,'Population Data'!$C$3:$M$194,ROW()-4,FALSE))</f>
        <v>x</v>
      </c>
      <c r="AZ78" s="176" t="str">
        <f t="shared" si="106"/>
        <v>x</v>
      </c>
      <c r="BA78" s="172" t="str">
        <f t="shared" si="123"/>
        <v>x</v>
      </c>
      <c r="BB78" s="176" t="str">
        <f>IF('Indicator Data'!O78="No data","x",ROUND(IF('Indicator Data'!O78=0,0,IF(LOG('Indicator Data'!O78)&gt;BB$3,10,IF(LOG('Indicator Data'!O78)&lt;BB$4,0,10-(BB$3-LOG('Indicator Data'!O78))/(BB$3-BB$4)*10))),1))</f>
        <v>x</v>
      </c>
      <c r="BC78" s="246" t="str">
        <f>IF(BB78="x","x",'Indicator Data'!O78/HLOOKUP('Indicator Data'!$O$3,'Population Data'!$C$3:$M$194,ROW()-4,FALSE))</f>
        <v>x</v>
      </c>
      <c r="BD78" s="176" t="str">
        <f t="shared" si="107"/>
        <v>x</v>
      </c>
      <c r="BE78" s="172" t="str">
        <f t="shared" si="124"/>
        <v>x</v>
      </c>
      <c r="BF78" s="176" t="str">
        <f>IF('Indicator Data'!P78="No data","x",ROUND(IF('Indicator Data'!P78=0,0,IF(LOG('Indicator Data'!P78)&gt;BF$3,10,IF(LOG('Indicator Data'!P78)&lt;BF$4,0,10-(BF$3-LOG('Indicator Data'!P78))/(BF$3-BF$4)*10))),1))</f>
        <v>x</v>
      </c>
      <c r="BG78" s="246" t="str">
        <f>IF(BF78="x","x",'Indicator Data'!P78/HLOOKUP('Indicator Data'!$P$3,'Population Data'!$C$3:$M$194,ROW()-4,FALSE))</f>
        <v>x</v>
      </c>
      <c r="BH78" s="176" t="str">
        <f t="shared" si="125"/>
        <v>x</v>
      </c>
      <c r="BI78" s="172" t="str">
        <f t="shared" si="126"/>
        <v>x</v>
      </c>
      <c r="BJ78" s="174" t="str">
        <f t="shared" si="127"/>
        <v>x</v>
      </c>
      <c r="BK78" s="176">
        <f>ROUND(IF('Indicator Data'!Q78=0,0,IF(LOG('Indicator Data'!Q78)&gt;BK$3,10,IF(LOG('Indicator Data'!Q78)&lt;BK$4,0,10-(BK$3-LOG('Indicator Data'!Q78))/(BK$3-BK$4)*10))),1)</f>
        <v>8.6</v>
      </c>
      <c r="BL78" s="224">
        <f>IF(BK78="x","x",'Indicator Data'!Q78/HLOOKUP('Indicator Data'!$Q$3,'Population Data'!$C$3:$M$194,ROW()-4,FALSE))</f>
        <v>0.90580000420097539</v>
      </c>
      <c r="BM78" s="176">
        <f t="shared" si="108"/>
        <v>9.1</v>
      </c>
      <c r="BN78" s="172">
        <f t="shared" si="109"/>
        <v>8.9</v>
      </c>
      <c r="BO78" s="176">
        <f>ROUND(IF('Indicator Data'!S78=0,0,IF(LOG('Indicator Data'!S78)&gt;BO$3,10,IF(LOG('Indicator Data'!S78)&lt;BO$4,0,10-(BO$3-LOG('Indicator Data'!S78))/(BO$3-BO$4)*10))),1)</f>
        <v>8.4</v>
      </c>
      <c r="BP78" s="246">
        <f>IF(BO78="x","x",'Indicator Data'!S78/HLOOKUP('Indicator Data'!$S$3,'Population Data'!$C$3:$M$194,ROW()-4,FALSE))</f>
        <v>0.69373648508105368</v>
      </c>
      <c r="BQ78" s="176">
        <f t="shared" si="110"/>
        <v>7.7</v>
      </c>
      <c r="BR78" s="172">
        <f t="shared" si="128"/>
        <v>8.1</v>
      </c>
      <c r="BS78" s="176">
        <f>ROUND(IF('Indicator Data'!T78=0,0,IF(LOG('Indicator Data'!T78)&gt;BS$3,10,IF(LOG('Indicator Data'!T78)&lt;BS$4,0,10-(BS$3-LOG('Indicator Data'!T78))/(BS$3-BS$4)*10))),1)</f>
        <v>8.5</v>
      </c>
      <c r="BT78" s="173">
        <f>IF('Indicator Data'!T78/HLOOKUP('Indicator Data'!$T$3,'Population Data'!$C$3:$M$194,ROW()-4,FALSE)&gt;1,1,'Indicator Data'!T78/HLOOKUP('Indicator Data'!$T$3,'Population Data'!$C$3:$M$194,ROW()-4,FALSE))</f>
        <v>0.87764928658701047</v>
      </c>
      <c r="BU78" s="176">
        <f t="shared" si="111"/>
        <v>8.8000000000000007</v>
      </c>
      <c r="BV78" s="172">
        <f t="shared" si="129"/>
        <v>8.6999999999999993</v>
      </c>
      <c r="BW78" s="176">
        <f>ROUND(IF('Indicator Data'!U78=0,0,IF(LOG('Indicator Data'!U78)&gt;BW$3,10,IF(LOG('Indicator Data'!U78)&lt;BW$4,0,10-(BW$3-LOG('Indicator Data'!U78))/(BW$3-BW$4)*10))),1)</f>
        <v>8.5</v>
      </c>
      <c r="BX78" s="246">
        <f>IF(BW78="x","x",'Indicator Data'!U78/HLOOKUP('Indicator Data'!$U$3,'Population Data'!$C$3:$M$194,ROW()-4,FALSE))</f>
        <v>0.83186358057312826</v>
      </c>
      <c r="BY78" s="176">
        <f t="shared" si="112"/>
        <v>8.3000000000000007</v>
      </c>
      <c r="BZ78" s="172">
        <f t="shared" si="130"/>
        <v>8.4</v>
      </c>
      <c r="CA78" s="174">
        <f t="shared" si="113"/>
        <v>8.5</v>
      </c>
      <c r="CB78" s="176">
        <f>IF('Indicator Data'!BN78="No data","x",ROUND(IF('Indicator Data'!BN78&gt;CB$3,0,IF('Indicator Data'!BN78&lt;CB$4,10,(CB$3-'Indicator Data'!BN78)/(CB$3-CB$4)*10)),1))</f>
        <v>1.7</v>
      </c>
      <c r="CC78" s="176">
        <f>IF('Indicator Data'!BO78="No data","x",ROUND(IF('Indicator Data'!BO78&gt;CC$3,0,IF('Indicator Data'!BO78&lt;CC$4,10,(CC$3-'Indicator Data'!BO78)/(CC$3-CC$4)*10)),1))</f>
        <v>0.7</v>
      </c>
      <c r="CD78" s="176">
        <f>IF('Indicator Data'!AA78="No data","x",ROUND(IF('Indicator Data'!AA78&gt;CD$3,0,IF('Indicator Data'!AA78&lt;CD$4,10,(CD$3-'Indicator Data'!AA78)/(CD$3-CD$4)*10)),1))</f>
        <v>1.5</v>
      </c>
      <c r="CE78" s="172">
        <f t="shared" si="114"/>
        <v>1.3</v>
      </c>
      <c r="CF78" s="176">
        <f>IF('Indicator Data'!V78="No data","x",ROUND(IF(LOG('Indicator Data'!V78)&gt;CF$3,10,IF(LOG('Indicator Data'!V78)&lt;CF$4,0,10-(CF$3-LOG('Indicator Data'!V78))/(CF$3-CF$4)*10)),1))</f>
        <v>6.5</v>
      </c>
      <c r="CG78" s="176">
        <f>IF('Indicator Data'!W78="No data","x",ROUND(IF('Indicator Data'!W78&gt;CG$3,10,IF('Indicator Data'!W78&lt;CG$4,0,10-(CG$3-'Indicator Data'!W78)/(CG$3-CG$4)*10)),1))</f>
        <v>5.0999999999999996</v>
      </c>
      <c r="CH78" s="176">
        <f>IF('Indicator Data'!X78="No data","x",ROUND(IF('Indicator Data'!X78&gt;CH$3,10,IF('Indicator Data'!X78&lt;CH$4,0,10-(CH$3-'Indicator Data'!X78)/(CH$3-CH$4)*10)),1))</f>
        <v>6</v>
      </c>
      <c r="CI78" s="176">
        <f>IF('Indicator Data'!Y78="No data","x",ROUND(IF('Indicator Data'!Y78&gt;CI$3,10,IF('Indicator Data'!Y78&lt;CI$4,0,10-(CI$3-'Indicator Data'!Y78)/(CI$3-CI$4)*10)),1))</f>
        <v>4.7</v>
      </c>
      <c r="CJ78" s="172">
        <f t="shared" si="131"/>
        <v>5.6</v>
      </c>
      <c r="CK78" s="174">
        <f t="shared" si="132"/>
        <v>4.2</v>
      </c>
      <c r="CL78" s="176" t="str">
        <f>IF('Indicator Data'!AD78="No data","x",ROUND(IF('Indicator Data'!AD78&gt;CL$3,10,IF('Indicator Data'!AD78&lt;CL$4,0,10-(CL$3-'Indicator Data'!AD78)/(CL$3-CL$4)*10)),1))</f>
        <v>x</v>
      </c>
      <c r="CM78" s="176">
        <f>IF('Indicator Data'!AE78="No data","x",ROUND(IF('Indicator Data'!AE78&gt;CM$3,10,IF('Indicator Data'!AE78&lt;CM$4,0,10-(CM$3-'Indicator Data'!AE78)/(CM$3-CM$4)*10)),1))</f>
        <v>3.7</v>
      </c>
      <c r="CN78" s="172">
        <f t="shared" si="133"/>
        <v>5.2</v>
      </c>
      <c r="CO78" s="176">
        <f>IF('Indicator Data'!Z78="No data","x",ROUND(IF('Indicator Data'!Z78&gt;CO$3,10,IF('Indicator Data'!Z78&lt;CO$4,0,10-(CO$3-'Indicator Data'!Z78)/(CO$3-CO$4)*10)),1))</f>
        <v>1.4</v>
      </c>
      <c r="CP78" s="172">
        <f t="shared" si="134"/>
        <v>1.3</v>
      </c>
      <c r="CQ78" s="246">
        <f>IF('Indicator Data'!AB78="No data","x",'Indicator Data'!AB78/HLOOKUP('Indicator Date'!$AB76,'Population Data'!$C$3:$M$194,ROW()-4,FALSE))</f>
        <v>4.0792193327780801E-4</v>
      </c>
      <c r="CR78" s="176">
        <f t="shared" si="115"/>
        <v>5.9</v>
      </c>
      <c r="CS78" s="176">
        <f>IF('Indicator Data'!AC78="No data","x",ROUND(IF('Indicator Data'!AC78&gt;CS$3,0,IF('Indicator Data'!AC78&lt;CS$4,10,(CS$3-'Indicator Data'!AC78)/(CS$3-CS$4)*10)),1))</f>
        <v>2</v>
      </c>
      <c r="CT78" s="172">
        <f t="shared" si="135"/>
        <v>4</v>
      </c>
      <c r="CU78" s="174">
        <f t="shared" si="136"/>
        <v>3.5</v>
      </c>
      <c r="CV78" s="175">
        <f t="shared" si="116"/>
        <v>6</v>
      </c>
      <c r="CW78" s="177">
        <f t="shared" si="117"/>
        <v>5.8</v>
      </c>
      <c r="CX78" s="175">
        <f>ROUND(IF('Indicator Data'!AF78=0,0,IF('Indicator Data'!AF78&gt;CX$3,10,IF('Indicator Data'!AF78&lt;CX$4,0,10-(CX$3-'Indicator Data'!AF78)/(CX$3-CX$4)*10))),1)</f>
        <v>6.2</v>
      </c>
      <c r="CY78" s="175">
        <f>(ROUND(IF('Indicator Data'!AG78=0,0,IF(LOG('Indicator Data'!AG78)&gt;CY$3,10,IF(LOG('Indicator Data'!AG78)&lt;CY$4,0,10-(CY$3-LOG('Indicator Data'!AG78))/(CY$3-CY$4)*10))),1))</f>
        <v>5.9</v>
      </c>
      <c r="CZ78" s="177">
        <f t="shared" si="137"/>
        <v>6.1</v>
      </c>
      <c r="DA78" s="11"/>
      <c r="DB78" s="22"/>
    </row>
    <row r="79" spans="1:106">
      <c r="A79" s="179" t="str">
        <f>'Indicator Data'!A79</f>
        <v>Hungary</v>
      </c>
      <c r="B79" s="180" t="str">
        <f>'Indicator Data'!B79</f>
        <v>HUN</v>
      </c>
      <c r="C79" s="178">
        <f>ROUND(IF('Indicator Data'!C79=0,0.1,IF(LOG('Indicator Data'!C79)&gt;C$3,10,IF(LOG('Indicator Data'!C79)&lt;C$4,0,10-(C$3-LOG('Indicator Data'!C79))/(C$3-C$4)*10))),1)</f>
        <v>4.9000000000000004</v>
      </c>
      <c r="D79" s="171">
        <f>ROUND(IF('Indicator Data'!D79=0,0.1,IF(LOG('Indicator Data'!D79)&gt;D$3,10,IF(LOG('Indicator Data'!D79)&lt;D$4,0,10-(D$3-LOG('Indicator Data'!D79))/(D$3-D$4)*10))),1)</f>
        <v>0.1</v>
      </c>
      <c r="E79" s="172">
        <f t="shared" si="85"/>
        <v>2.8</v>
      </c>
      <c r="F79" s="172">
        <f>(ROUND(IF('Indicator Data'!E79=0,0,IF(LOG('Indicator Data'!E79)&gt;F$3,10,IF(LOG('Indicator Data'!E79)&lt;F$4,0,10-(F$3-LOG('Indicator Data'!E79))/(F$3-F$4)*10))),1))</f>
        <v>6.7</v>
      </c>
      <c r="G79" s="172">
        <f>ROUND(IF('Indicator Data'!F79=0,0,IF(LOG('Indicator Data'!F79)&gt;G$3,10,IF(LOG('Indicator Data'!F79)&lt;G$4,0,10-(G$3-LOG('Indicator Data'!F79))/(G$3-G$4)*10))),1)</f>
        <v>0</v>
      </c>
      <c r="H79" s="171">
        <f>ROUND(IF('Indicator Data'!G79=0,0,IF(LOG('Indicator Data'!G79)&gt;H$3,10,IF(LOG('Indicator Data'!G79)&lt;H$4,0,10-(H$3-LOG('Indicator Data'!G79))/(H$3-H$4)*10))),1)</f>
        <v>0</v>
      </c>
      <c r="I79" s="171">
        <f>ROUND(IF('Indicator Data'!H79=0,0,IF(LOG('Indicator Data'!H79)&gt;I$3,10,IF(LOG('Indicator Data'!H79)&lt;I$4,0,10-(I$3-LOG('Indicator Data'!H79))/(I$3-I$4)*10))),1)</f>
        <v>0</v>
      </c>
      <c r="J79" s="171">
        <f t="shared" si="86"/>
        <v>0</v>
      </c>
      <c r="K79" s="171">
        <f>ROUND(IF('Indicator Data'!I79=0,0,IF(LOG('Indicator Data'!I79)&gt;K$3,10,IF(LOG('Indicator Data'!I79)&lt;K$4,0,10-(K$3-LOG('Indicator Data'!I79))/(K$3-K$4)*10))),1)</f>
        <v>0</v>
      </c>
      <c r="L79" s="172">
        <f>ROUND(IF('Indicator Data'!J79=0,0,IF(LOG('Indicator Data'!J79)&gt;L$3,10,IF(LOG('Indicator Data'!J79)&lt;L$4,0,10-(L$3-LOG('Indicator Data'!J79))/(L$3-L$4)*10))),1)</f>
        <v>0</v>
      </c>
      <c r="M79" s="173">
        <f>'Indicator Data'!C79/HLOOKUP('Indicator Data'!$C$3,'Population Data'!$C$3:$M$194,ROW()-4,FALSE)</f>
        <v>2.6893216658058607E-4</v>
      </c>
      <c r="N79" s="173">
        <f>'Indicator Data'!D79/HLOOKUP('Indicator Data'!$D$3,'Population Data'!$C$3:$M$194,ROW()-4,FALSE)</f>
        <v>0</v>
      </c>
      <c r="O79" s="245">
        <f>'Indicator Data'!E79/HLOOKUP('Indicator Data'!$E$3,'Population Data'!$C$3:$M$194,ROW()-4,FALSE)</f>
        <v>1.211852677070677E-2</v>
      </c>
      <c r="P79" s="173">
        <f>'Indicator Data'!F79/HLOOKUP('Indicator Data'!$F$3,'Population Data'!$C$3:$M$194,ROW()-4,FALSE)</f>
        <v>0</v>
      </c>
      <c r="Q79" s="173">
        <f>'Indicator Data'!G79/HLOOKUP('Indicator Data'!$G$3,'Population Data'!$C$3:$M$194,ROW()-4,FALSE)</f>
        <v>0</v>
      </c>
      <c r="R79" s="173">
        <f>'Indicator Data'!H79/HLOOKUP('Indicator Data'!$H$3,'Population Data'!$C$3:$M$194,ROW()-4,FALSE)</f>
        <v>0</v>
      </c>
      <c r="S79" s="173">
        <f>'Indicator Data'!I79/HLOOKUP('Indicator Data'!$I$3,'Population Data'!$C$3:$M$194,ROW()-4,FALSE)</f>
        <v>0</v>
      </c>
      <c r="T79" s="173">
        <f>'Indicator Data'!J79/HLOOKUP('Indicator Date'!$J77,'Population Data'!$C$3:$M$194,ROW()-4,FALSE)</f>
        <v>0</v>
      </c>
      <c r="U79" s="171">
        <f t="shared" si="87"/>
        <v>1.3</v>
      </c>
      <c r="V79" s="171">
        <f t="shared" si="88"/>
        <v>0</v>
      </c>
      <c r="W79" s="172">
        <f t="shared" si="89"/>
        <v>0.7</v>
      </c>
      <c r="X79" s="172">
        <f t="shared" si="118"/>
        <v>7.8</v>
      </c>
      <c r="Y79" s="172">
        <f t="shared" si="119"/>
        <v>0</v>
      </c>
      <c r="Z79" s="171">
        <f t="shared" si="90"/>
        <v>0</v>
      </c>
      <c r="AA79" s="171">
        <f t="shared" si="90"/>
        <v>0</v>
      </c>
      <c r="AB79" s="171">
        <f t="shared" si="91"/>
        <v>0</v>
      </c>
      <c r="AC79" s="172">
        <f t="shared" si="120"/>
        <v>0</v>
      </c>
      <c r="AD79" s="172">
        <f t="shared" si="121"/>
        <v>0</v>
      </c>
      <c r="AE79" s="171">
        <f>ROUND(IF('Indicator Data'!K79=0,0,IF('Indicator Data'!K79&gt;AE$3,10,IF('Indicator Data'!K79&lt;AE$4,0,10-(AE$3-'Indicator Data'!K79)/(AE$3-AE$4)*10))),1)</f>
        <v>1.9</v>
      </c>
      <c r="AF79" s="174">
        <f t="shared" si="92"/>
        <v>3.1</v>
      </c>
      <c r="AG79" s="174">
        <f t="shared" si="93"/>
        <v>0.1</v>
      </c>
      <c r="AH79" s="172">
        <f t="shared" si="94"/>
        <v>0</v>
      </c>
      <c r="AI79" s="172">
        <f t="shared" si="95"/>
        <v>0</v>
      </c>
      <c r="AJ79" s="174">
        <f t="shared" si="96"/>
        <v>0</v>
      </c>
      <c r="AK79" s="172">
        <f t="shared" si="97"/>
        <v>0</v>
      </c>
      <c r="AL79" s="175">
        <f t="shared" si="98"/>
        <v>1.8</v>
      </c>
      <c r="AM79" s="175">
        <f t="shared" si="99"/>
        <v>7.3</v>
      </c>
      <c r="AN79" s="175">
        <f t="shared" si="100"/>
        <v>0</v>
      </c>
      <c r="AO79" s="175">
        <f t="shared" si="101"/>
        <v>0</v>
      </c>
      <c r="AP79" s="175">
        <f t="shared" si="102"/>
        <v>0</v>
      </c>
      <c r="AQ79" s="174">
        <f t="shared" si="103"/>
        <v>1</v>
      </c>
      <c r="AR79" s="174">
        <f>IF('Indicator Data'!L79="No data","x",IF('Indicator Data'!BW79&lt;1000,"x",ROUND((IF('Indicator Data'!L79&gt;AR$3,10,IF('Indicator Data'!L79&lt;AR$4,0,10-(AR$3-'Indicator Data'!L79)/(AR$3-AR$4)*10))),1)))</f>
        <v>5</v>
      </c>
      <c r="AS79" s="175">
        <f t="shared" si="104"/>
        <v>3</v>
      </c>
      <c r="AT79" s="176">
        <f>IF('Indicator Data'!M79="No data","x",ROUND(IF('Indicator Data'!M79=0,0,IF(LOG('Indicator Data'!M79)&gt;AT$3,10,IF(LOG('Indicator Data'!M79)&lt;AT$4,0,10-(AT$3-LOG('Indicator Data'!M79))/(AT$3-AT$4)*10))),1))</f>
        <v>8.5</v>
      </c>
      <c r="AU79" s="246">
        <f>IF(AT79="x","x",'Indicator Data'!M79/HLOOKUP('Indicator Data'!$M$3,'Population Data'!$C$3:$M$194,ROW()-4,FALSE))</f>
        <v>0.87669054662575019</v>
      </c>
      <c r="AV79" s="176">
        <f t="shared" si="105"/>
        <v>9.6999999999999993</v>
      </c>
      <c r="AW79" s="172">
        <f t="shared" si="122"/>
        <v>9.1999999999999993</v>
      </c>
      <c r="AX79" s="176" t="str">
        <f>IF('Indicator Data'!N79="No data","x",ROUND(IF('Indicator Data'!N79=0,0,IF(LOG('Indicator Data'!N79)&gt;AX$3,10,IF(LOG('Indicator Data'!N79)&lt;AX$4,0,10-(AX$3-LOG('Indicator Data'!N79))/(AX$3-AX$4)*10))),1))</f>
        <v>x</v>
      </c>
      <c r="AY79" s="246" t="str">
        <f>IF(AX79="x","x",'Indicator Data'!N79/HLOOKUP('Indicator Data'!$N$3,'Population Data'!$C$3:$M$194,ROW()-4,FALSE))</f>
        <v>x</v>
      </c>
      <c r="AZ79" s="176" t="str">
        <f t="shared" si="106"/>
        <v>x</v>
      </c>
      <c r="BA79" s="172" t="str">
        <f t="shared" si="123"/>
        <v>x</v>
      </c>
      <c r="BB79" s="176" t="str">
        <f>IF('Indicator Data'!O79="No data","x",ROUND(IF('Indicator Data'!O79=0,0,IF(LOG('Indicator Data'!O79)&gt;BB$3,10,IF(LOG('Indicator Data'!O79)&lt;BB$4,0,10-(BB$3-LOG('Indicator Data'!O79))/(BB$3-BB$4)*10))),1))</f>
        <v>x</v>
      </c>
      <c r="BC79" s="246" t="str">
        <f>IF(BB79="x","x",'Indicator Data'!O79/HLOOKUP('Indicator Data'!$O$3,'Population Data'!$C$3:$M$194,ROW()-4,FALSE))</f>
        <v>x</v>
      </c>
      <c r="BD79" s="176" t="str">
        <f t="shared" si="107"/>
        <v>x</v>
      </c>
      <c r="BE79" s="172" t="str">
        <f t="shared" si="124"/>
        <v>x</v>
      </c>
      <c r="BF79" s="176" t="str">
        <f>IF('Indicator Data'!P79="No data","x",ROUND(IF('Indicator Data'!P79=0,0,IF(LOG('Indicator Data'!P79)&gt;BF$3,10,IF(LOG('Indicator Data'!P79)&lt;BF$4,0,10-(BF$3-LOG('Indicator Data'!P79))/(BF$3-BF$4)*10))),1))</f>
        <v>x</v>
      </c>
      <c r="BG79" s="246" t="str">
        <f>IF(BF79="x","x",'Indicator Data'!P79/HLOOKUP('Indicator Data'!$P$3,'Population Data'!$C$3:$M$194,ROW()-4,FALSE))</f>
        <v>x</v>
      </c>
      <c r="BH79" s="176" t="str">
        <f t="shared" si="125"/>
        <v>x</v>
      </c>
      <c r="BI79" s="172" t="str">
        <f t="shared" si="126"/>
        <v>x</v>
      </c>
      <c r="BJ79" s="174">
        <f t="shared" si="127"/>
        <v>9.1999999999999993</v>
      </c>
      <c r="BK79" s="176">
        <f>ROUND(IF('Indicator Data'!Q79=0,0,IF(LOG('Indicator Data'!Q79)&gt;BK$3,10,IF(LOG('Indicator Data'!Q79)&lt;BK$4,0,10-(BK$3-LOG('Indicator Data'!Q79))/(BK$3-BK$4)*10))),1)</f>
        <v>0</v>
      </c>
      <c r="BL79" s="224">
        <f>IF(BK79="x","x",'Indicator Data'!Q79/HLOOKUP('Indicator Data'!$Q$3,'Population Data'!$C$3:$M$194,ROW()-4,FALSE))</f>
        <v>0</v>
      </c>
      <c r="BM79" s="176">
        <f t="shared" si="108"/>
        <v>0</v>
      </c>
      <c r="BN79" s="172">
        <f t="shared" si="109"/>
        <v>0</v>
      </c>
      <c r="BO79" s="176">
        <f>ROUND(IF('Indicator Data'!S79=0,0,IF(LOG('Indicator Data'!S79)&gt;BO$3,10,IF(LOG('Indicator Data'!S79)&lt;BO$4,0,10-(BO$3-LOG('Indicator Data'!S79))/(BO$3-BO$4)*10))),1)</f>
        <v>0</v>
      </c>
      <c r="BP79" s="246">
        <f>IF(BO79="x","x",'Indicator Data'!S79/HLOOKUP('Indicator Data'!$S$3,'Population Data'!$C$3:$M$194,ROW()-4,FALSE))</f>
        <v>0</v>
      </c>
      <c r="BQ79" s="176">
        <f t="shared" si="110"/>
        <v>0</v>
      </c>
      <c r="BR79" s="172">
        <f t="shared" si="128"/>
        <v>0</v>
      </c>
      <c r="BS79" s="176">
        <f>ROUND(IF('Indicator Data'!T79=0,0,IF(LOG('Indicator Data'!T79)&gt;BS$3,10,IF(LOG('Indicator Data'!T79)&lt;BS$4,0,10-(BS$3-LOG('Indicator Data'!T79))/(BS$3-BS$4)*10))),1)</f>
        <v>0</v>
      </c>
      <c r="BT79" s="173">
        <f>IF('Indicator Data'!T79/HLOOKUP('Indicator Data'!$T$3,'Population Data'!$C$3:$M$194,ROW()-4,FALSE)&gt;1,1,'Indicator Data'!T79/HLOOKUP('Indicator Data'!$T$3,'Population Data'!$C$3:$M$194,ROW()-4,FALSE))</f>
        <v>0</v>
      </c>
      <c r="BU79" s="176">
        <f t="shared" si="111"/>
        <v>0</v>
      </c>
      <c r="BV79" s="172">
        <f t="shared" si="129"/>
        <v>0</v>
      </c>
      <c r="BW79" s="176">
        <f>ROUND(IF('Indicator Data'!U79=0,0,IF(LOG('Indicator Data'!U79)&gt;BW$3,10,IF(LOG('Indicator Data'!U79)&lt;BW$4,0,10-(BW$3-LOG('Indicator Data'!U79))/(BW$3-BW$4)*10))),1)</f>
        <v>0</v>
      </c>
      <c r="BX79" s="246">
        <f>IF(BW79="x","x",'Indicator Data'!U79/HLOOKUP('Indicator Data'!$U$3,'Population Data'!$C$3:$M$194,ROW()-4,FALSE))</f>
        <v>0</v>
      </c>
      <c r="BY79" s="176">
        <f t="shared" si="112"/>
        <v>0</v>
      </c>
      <c r="BZ79" s="172">
        <f t="shared" si="130"/>
        <v>0</v>
      </c>
      <c r="CA79" s="174">
        <f t="shared" si="113"/>
        <v>0</v>
      </c>
      <c r="CB79" s="176">
        <f>IF('Indicator Data'!BN79="No data","x",ROUND(IF('Indicator Data'!BN79&gt;CB$3,0,IF('Indicator Data'!BN79&lt;CB$4,10,(CB$3-'Indicator Data'!BN79)/(CB$3-CB$4)*10)),1))</f>
        <v>0.2</v>
      </c>
      <c r="CC79" s="176">
        <f>IF('Indicator Data'!BO79="No data","x",ROUND(IF('Indicator Data'!BO79&gt;CC$3,0,IF('Indicator Data'!BO79&lt;CC$4,10,(CC$3-'Indicator Data'!BO79)/(CC$3-CC$4)*10)),1))</f>
        <v>0</v>
      </c>
      <c r="CD79" s="176" t="str">
        <f>IF('Indicator Data'!AA79="No data","x",ROUND(IF('Indicator Data'!AA79&gt;CD$3,0,IF('Indicator Data'!AA79&lt;CD$4,10,(CD$3-'Indicator Data'!AA79)/(CD$3-CD$4)*10)),1))</f>
        <v>x</v>
      </c>
      <c r="CE79" s="172">
        <f t="shared" si="114"/>
        <v>0.1</v>
      </c>
      <c r="CF79" s="176">
        <f>IF('Indicator Data'!V79="No data","x",ROUND(IF(LOG('Indicator Data'!V79)&gt;CF$3,10,IF(LOG('Indicator Data'!V79)&lt;CF$4,0,10-(CF$3-LOG('Indicator Data'!V79))/(CF$3-CF$4)*10)),1))</f>
        <v>6.8</v>
      </c>
      <c r="CG79" s="176">
        <f>IF('Indicator Data'!W79="No data","x",ROUND(IF('Indicator Data'!W79&gt;CG$3,10,IF('Indicator Data'!W79&lt;CG$4,0,10-(CG$3-'Indicator Data'!W79)/(CG$3-CG$4)*10)),1))</f>
        <v>0</v>
      </c>
      <c r="CH79" s="176">
        <f>IF('Indicator Data'!X79="No data","x",ROUND(IF('Indicator Data'!X79&gt;CH$3,10,IF('Indicator Data'!X79&lt;CH$4,0,10-(CH$3-'Indicator Data'!X79)/(CH$3-CH$4)*10)),1))</f>
        <v>7.3</v>
      </c>
      <c r="CI79" s="176">
        <f>IF('Indicator Data'!Y79="No data","x",ROUND(IF('Indicator Data'!Y79&gt;CI$3,10,IF('Indicator Data'!Y79&lt;CI$4,0,10-(CI$3-'Indicator Data'!Y79)/(CI$3-CI$4)*10)),1))</f>
        <v>1.5</v>
      </c>
      <c r="CJ79" s="172">
        <f t="shared" si="131"/>
        <v>3.9</v>
      </c>
      <c r="CK79" s="174">
        <f t="shared" si="132"/>
        <v>2.6</v>
      </c>
      <c r="CL79" s="176" t="str">
        <f>IF('Indicator Data'!AD79="No data","x",ROUND(IF('Indicator Data'!AD79&gt;CL$3,10,IF('Indicator Data'!AD79&lt;CL$4,0,10-(CL$3-'Indicator Data'!AD79)/(CL$3-CL$4)*10)),1))</f>
        <v>x</v>
      </c>
      <c r="CM79" s="176">
        <f>IF('Indicator Data'!AE79="No data","x",ROUND(IF('Indicator Data'!AE79&gt;CM$3,10,IF('Indicator Data'!AE79&lt;CM$4,0,10-(CM$3-'Indicator Data'!AE79)/(CM$3-CM$4)*10)),1))</f>
        <v>0</v>
      </c>
      <c r="CN79" s="172">
        <f t="shared" si="133"/>
        <v>3.1</v>
      </c>
      <c r="CO79" s="176">
        <f>IF('Indicator Data'!Z79="No data","x",ROUND(IF('Indicator Data'!Z79&gt;CO$3,10,IF('Indicator Data'!Z79&lt;CO$4,0,10-(CO$3-'Indicator Data'!Z79)/(CO$3-CO$4)*10)),1))</f>
        <v>0</v>
      </c>
      <c r="CP79" s="172">
        <f t="shared" si="134"/>
        <v>0.1</v>
      </c>
      <c r="CQ79" s="246">
        <f>IF('Indicator Data'!AB79="No data","x",'Indicator Data'!AB79/HLOOKUP('Indicator Date'!$AB77,'Population Data'!$C$3:$M$194,ROW()-4,FALSE))</f>
        <v>1.7532091193878129E-4</v>
      </c>
      <c r="CR79" s="176">
        <f t="shared" si="115"/>
        <v>8.1999999999999993</v>
      </c>
      <c r="CS79" s="176">
        <f>IF('Indicator Data'!AC79="No data","x",ROUND(IF('Indicator Data'!AC79&gt;CS$3,0,IF('Indicator Data'!AC79&lt;CS$4,10,(CS$3-'Indicator Data'!AC79)/(CS$3-CS$4)*10)),1))</f>
        <v>2</v>
      </c>
      <c r="CT79" s="172">
        <f t="shared" si="135"/>
        <v>5.0999999999999996</v>
      </c>
      <c r="CU79" s="174">
        <f t="shared" si="136"/>
        <v>2.8</v>
      </c>
      <c r="CV79" s="175">
        <f t="shared" si="116"/>
        <v>4.9000000000000004</v>
      </c>
      <c r="CW79" s="177">
        <f t="shared" si="117"/>
        <v>2.9</v>
      </c>
      <c r="CX79" s="175">
        <f>ROUND(IF('Indicator Data'!AF79=0,0,IF('Indicator Data'!AF79&gt;CX$3,10,IF('Indicator Data'!AF79&lt;CX$4,0,10-(CX$3-'Indicator Data'!AF79)/(CX$3-CX$4)*10))),1)</f>
        <v>0.1</v>
      </c>
      <c r="CY79" s="175">
        <f>(ROUND(IF('Indicator Data'!AG79=0,0,IF(LOG('Indicator Data'!AG79)&gt;CY$3,10,IF(LOG('Indicator Data'!AG79)&lt;CY$4,0,10-(CY$3-LOG('Indicator Data'!AG79))/(CY$3-CY$4)*10))),1))</f>
        <v>0</v>
      </c>
      <c r="CZ79" s="177">
        <f t="shared" si="137"/>
        <v>0.1</v>
      </c>
      <c r="DA79" s="11"/>
      <c r="DB79" s="22"/>
    </row>
    <row r="80" spans="1:106">
      <c r="A80" s="179" t="str">
        <f>'Indicator Data'!A80</f>
        <v>Iceland</v>
      </c>
      <c r="B80" s="180" t="str">
        <f>'Indicator Data'!B80</f>
        <v>ISL</v>
      </c>
      <c r="C80" s="178">
        <f>ROUND(IF('Indicator Data'!C80=0,0.1,IF(LOG('Indicator Data'!C80)&gt;C$3,10,IF(LOG('Indicator Data'!C80)&lt;C$4,0,10-(C$3-LOG('Indicator Data'!C80))/(C$3-C$4)*10))),1)</f>
        <v>2.9</v>
      </c>
      <c r="D80" s="171">
        <f>ROUND(IF('Indicator Data'!D80=0,0.1,IF(LOG('Indicator Data'!D80)&gt;D$3,10,IF(LOG('Indicator Data'!D80)&lt;D$4,0,10-(D$3-LOG('Indicator Data'!D80))/(D$3-D$4)*10))),1)</f>
        <v>4.5999999999999996</v>
      </c>
      <c r="E80" s="172">
        <f t="shared" si="85"/>
        <v>3.8</v>
      </c>
      <c r="F80" s="172">
        <f>(ROUND(IF('Indicator Data'!E80=0,0,IF(LOG('Indicator Data'!E80)&gt;F$3,10,IF(LOG('Indicator Data'!E80)&lt;F$4,0,10-(F$3-LOG('Indicator Data'!E80))/(F$3-F$4)*10))),1))</f>
        <v>0</v>
      </c>
      <c r="G80" s="172">
        <f>ROUND(IF('Indicator Data'!F80=0,0,IF(LOG('Indicator Data'!F80)&gt;G$3,10,IF(LOG('Indicator Data'!F80)&lt;G$4,0,10-(G$3-LOG('Indicator Data'!F80))/(G$3-G$4)*10))),1)</f>
        <v>0</v>
      </c>
      <c r="H80" s="171">
        <f>ROUND(IF('Indicator Data'!G80=0,0,IF(LOG('Indicator Data'!G80)&gt;H$3,10,IF(LOG('Indicator Data'!G80)&lt;H$4,0,10-(H$3-LOG('Indicator Data'!G80))/(H$3-H$4)*10))),1)</f>
        <v>0</v>
      </c>
      <c r="I80" s="171">
        <f>ROUND(IF('Indicator Data'!H80=0,0,IF(LOG('Indicator Data'!H80)&gt;I$3,10,IF(LOG('Indicator Data'!H80)&lt;I$4,0,10-(I$3-LOG('Indicator Data'!H80))/(I$3-I$4)*10))),1)</f>
        <v>0</v>
      </c>
      <c r="J80" s="171">
        <f t="shared" si="86"/>
        <v>0</v>
      </c>
      <c r="K80" s="171">
        <f>ROUND(IF('Indicator Data'!I80=0,0,IF(LOG('Indicator Data'!I80)&gt;K$3,10,IF(LOG('Indicator Data'!I80)&lt;K$4,0,10-(K$3-LOG('Indicator Data'!I80))/(K$3-K$4)*10))),1)</f>
        <v>4.9000000000000004</v>
      </c>
      <c r="L80" s="172">
        <f>ROUND(IF('Indicator Data'!J80=0,0,IF(LOG('Indicator Data'!J80)&gt;L$3,10,IF(LOG('Indicator Data'!J80)&lt;L$4,0,10-(L$3-LOG('Indicator Data'!J80))/(L$3-L$4)*10))),1)</f>
        <v>0</v>
      </c>
      <c r="M80" s="173">
        <f>'Indicator Data'!C80/HLOOKUP('Indicator Data'!$C$3,'Population Data'!$C$3:$M$194,ROW()-4,FALSE)</f>
        <v>1.4526900149660171E-3</v>
      </c>
      <c r="N80" s="173">
        <f>'Indicator Data'!D80/HLOOKUP('Indicator Data'!$D$3,'Population Data'!$C$3:$M$194,ROW()-4,FALSE)</f>
        <v>1.1970534543477322E-3</v>
      </c>
      <c r="O80" s="245">
        <f>'Indicator Data'!E80/HLOOKUP('Indicator Data'!$E$3,'Population Data'!$C$3:$M$194,ROW()-4,FALSE)</f>
        <v>0</v>
      </c>
      <c r="P80" s="173">
        <f>'Indicator Data'!F80/HLOOKUP('Indicator Data'!$F$3,'Population Data'!$C$3:$M$194,ROW()-4,FALSE)</f>
        <v>0</v>
      </c>
      <c r="Q80" s="173">
        <f>'Indicator Data'!G80/HLOOKUP('Indicator Data'!$G$3,'Population Data'!$C$3:$M$194,ROW()-4,FALSE)</f>
        <v>0</v>
      </c>
      <c r="R80" s="173">
        <f>'Indicator Data'!H80/HLOOKUP('Indicator Data'!$H$3,'Population Data'!$C$3:$M$194,ROW()-4,FALSE)</f>
        <v>0</v>
      </c>
      <c r="S80" s="173">
        <f>'Indicator Data'!I80/HLOOKUP('Indicator Data'!$I$3,'Population Data'!$C$3:$M$194,ROW()-4,FALSE)</f>
        <v>7.1396981358174318E-3</v>
      </c>
      <c r="T80" s="173">
        <f>'Indicator Data'!J80/HLOOKUP('Indicator Date'!$J78,'Population Data'!$C$3:$M$194,ROW()-4,FALSE)</f>
        <v>0</v>
      </c>
      <c r="U80" s="171">
        <f t="shared" si="87"/>
        <v>7.3</v>
      </c>
      <c r="V80" s="171">
        <f t="shared" si="88"/>
        <v>6</v>
      </c>
      <c r="W80" s="172">
        <f t="shared" si="89"/>
        <v>6.7</v>
      </c>
      <c r="X80" s="172">
        <f t="shared" si="118"/>
        <v>0</v>
      </c>
      <c r="Y80" s="172">
        <f t="shared" si="119"/>
        <v>0</v>
      </c>
      <c r="Z80" s="171">
        <f t="shared" si="90"/>
        <v>0</v>
      </c>
      <c r="AA80" s="171">
        <f t="shared" si="90"/>
        <v>0</v>
      </c>
      <c r="AB80" s="171">
        <f t="shared" si="91"/>
        <v>0</v>
      </c>
      <c r="AC80" s="172">
        <f t="shared" si="120"/>
        <v>7.7</v>
      </c>
      <c r="AD80" s="172">
        <f t="shared" si="121"/>
        <v>0</v>
      </c>
      <c r="AE80" s="171">
        <f>ROUND(IF('Indicator Data'!K80=0,0,IF('Indicator Data'!K80&gt;AE$3,10,IF('Indicator Data'!K80&lt;AE$4,0,10-(AE$3-'Indicator Data'!K80)/(AE$3-AE$4)*10))),1)</f>
        <v>0</v>
      </c>
      <c r="AF80" s="174">
        <f t="shared" si="92"/>
        <v>5.0999999999999996</v>
      </c>
      <c r="AG80" s="174">
        <f t="shared" si="93"/>
        <v>5.3</v>
      </c>
      <c r="AH80" s="172">
        <f t="shared" si="94"/>
        <v>0</v>
      </c>
      <c r="AI80" s="172">
        <f t="shared" si="95"/>
        <v>0</v>
      </c>
      <c r="AJ80" s="174">
        <f t="shared" si="96"/>
        <v>0</v>
      </c>
      <c r="AK80" s="172">
        <f t="shared" si="97"/>
        <v>0</v>
      </c>
      <c r="AL80" s="175">
        <f t="shared" si="98"/>
        <v>5.4</v>
      </c>
      <c r="AM80" s="175">
        <f t="shared" si="99"/>
        <v>0</v>
      </c>
      <c r="AN80" s="175">
        <f t="shared" si="100"/>
        <v>0</v>
      </c>
      <c r="AO80" s="175">
        <f t="shared" si="101"/>
        <v>0</v>
      </c>
      <c r="AP80" s="175">
        <f t="shared" si="102"/>
        <v>6.5</v>
      </c>
      <c r="AQ80" s="174">
        <f t="shared" si="103"/>
        <v>0</v>
      </c>
      <c r="AR80" s="174">
        <f>IF('Indicator Data'!L80="No data","x",IF('Indicator Data'!BW80&lt;1000,"x",ROUND((IF('Indicator Data'!L80&gt;AR$3,10,IF('Indicator Data'!L80&lt;AR$4,0,10-(AR$3-'Indicator Data'!L80)/(AR$3-AR$4)*10))),1)))</f>
        <v>0</v>
      </c>
      <c r="AS80" s="175">
        <f t="shared" si="104"/>
        <v>0</v>
      </c>
      <c r="AT80" s="176" t="str">
        <f>IF('Indicator Data'!M80="No data","x",ROUND(IF('Indicator Data'!M80=0,0,IF(LOG('Indicator Data'!M80)&gt;AT$3,10,IF(LOG('Indicator Data'!M80)&lt;AT$4,0,10-(AT$3-LOG('Indicator Data'!M80))/(AT$3-AT$4)*10))),1))</f>
        <v>x</v>
      </c>
      <c r="AU80" s="246" t="str">
        <f>IF(AT80="x","x",'Indicator Data'!M80/HLOOKUP('Indicator Data'!$M$3,'Population Data'!$C$3:$M$194,ROW()-4,FALSE))</f>
        <v>x</v>
      </c>
      <c r="AV80" s="176" t="str">
        <f t="shared" si="105"/>
        <v>x</v>
      </c>
      <c r="AW80" s="172" t="str">
        <f t="shared" si="122"/>
        <v>x</v>
      </c>
      <c r="AX80" s="176" t="str">
        <f>IF('Indicator Data'!N80="No data","x",ROUND(IF('Indicator Data'!N80=0,0,IF(LOG('Indicator Data'!N80)&gt;AX$3,10,IF(LOG('Indicator Data'!N80)&lt;AX$4,0,10-(AX$3-LOG('Indicator Data'!N80))/(AX$3-AX$4)*10))),1))</f>
        <v>x</v>
      </c>
      <c r="AY80" s="246" t="str">
        <f>IF(AX80="x","x",'Indicator Data'!N80/HLOOKUP('Indicator Data'!$N$3,'Population Data'!$C$3:$M$194,ROW()-4,FALSE))</f>
        <v>x</v>
      </c>
      <c r="AZ80" s="176" t="str">
        <f t="shared" si="106"/>
        <v>x</v>
      </c>
      <c r="BA80" s="172" t="str">
        <f t="shared" si="123"/>
        <v>x</v>
      </c>
      <c r="BB80" s="176" t="str">
        <f>IF('Indicator Data'!O80="No data","x",ROUND(IF('Indicator Data'!O80=0,0,IF(LOG('Indicator Data'!O80)&gt;BB$3,10,IF(LOG('Indicator Data'!O80)&lt;BB$4,0,10-(BB$3-LOG('Indicator Data'!O80))/(BB$3-BB$4)*10))),1))</f>
        <v>x</v>
      </c>
      <c r="BC80" s="246" t="str">
        <f>IF(BB80="x","x",'Indicator Data'!O80/HLOOKUP('Indicator Data'!$O$3,'Population Data'!$C$3:$M$194,ROW()-4,FALSE))</f>
        <v>x</v>
      </c>
      <c r="BD80" s="176" t="str">
        <f t="shared" si="107"/>
        <v>x</v>
      </c>
      <c r="BE80" s="172" t="str">
        <f t="shared" si="124"/>
        <v>x</v>
      </c>
      <c r="BF80" s="176" t="str">
        <f>IF('Indicator Data'!P80="No data","x",ROUND(IF('Indicator Data'!P80=0,0,IF(LOG('Indicator Data'!P80)&gt;BF$3,10,IF(LOG('Indicator Data'!P80)&lt;BF$4,0,10-(BF$3-LOG('Indicator Data'!P80))/(BF$3-BF$4)*10))),1))</f>
        <v>x</v>
      </c>
      <c r="BG80" s="246" t="str">
        <f>IF(BF80="x","x",'Indicator Data'!P80/HLOOKUP('Indicator Data'!$P$3,'Population Data'!$C$3:$M$194,ROW()-4,FALSE))</f>
        <v>x</v>
      </c>
      <c r="BH80" s="176" t="str">
        <f t="shared" si="125"/>
        <v>x</v>
      </c>
      <c r="BI80" s="172" t="str">
        <f t="shared" si="126"/>
        <v>x</v>
      </c>
      <c r="BJ80" s="174" t="str">
        <f t="shared" si="127"/>
        <v>x</v>
      </c>
      <c r="BK80" s="176">
        <f>ROUND(IF('Indicator Data'!Q80=0,0,IF(LOG('Indicator Data'!Q80)&gt;BK$3,10,IF(LOG('Indicator Data'!Q80)&lt;BK$4,0,10-(BK$3-LOG('Indicator Data'!Q80))/(BK$3-BK$4)*10))),1)</f>
        <v>0</v>
      </c>
      <c r="BL80" s="224">
        <f>IF(BK80="x","x",'Indicator Data'!Q80/HLOOKUP('Indicator Data'!$Q$3,'Population Data'!$C$3:$M$194,ROW()-4,FALSE))</f>
        <v>0</v>
      </c>
      <c r="BM80" s="176">
        <f t="shared" si="108"/>
        <v>0</v>
      </c>
      <c r="BN80" s="172">
        <f t="shared" si="109"/>
        <v>0</v>
      </c>
      <c r="BO80" s="176">
        <f>ROUND(IF('Indicator Data'!S80=0,0,IF(LOG('Indicator Data'!S80)&gt;BO$3,10,IF(LOG('Indicator Data'!S80)&lt;BO$4,0,10-(BO$3-LOG('Indicator Data'!S80))/(BO$3-BO$4)*10))),1)</f>
        <v>0</v>
      </c>
      <c r="BP80" s="246">
        <f>IF(BO80="x","x",'Indicator Data'!S80/HLOOKUP('Indicator Data'!$S$3,'Population Data'!$C$3:$M$194,ROW()-4,FALSE))</f>
        <v>0</v>
      </c>
      <c r="BQ80" s="176">
        <f t="shared" si="110"/>
        <v>0</v>
      </c>
      <c r="BR80" s="172">
        <f t="shared" si="128"/>
        <v>0</v>
      </c>
      <c r="BS80" s="176">
        <f>ROUND(IF('Indicator Data'!T80=0,0,IF(LOG('Indicator Data'!T80)&gt;BS$3,10,IF(LOG('Indicator Data'!T80)&lt;BS$4,0,10-(BS$3-LOG('Indicator Data'!T80))/(BS$3-BS$4)*10))),1)</f>
        <v>0</v>
      </c>
      <c r="BT80" s="173">
        <f>IF('Indicator Data'!T80/HLOOKUP('Indicator Data'!$T$3,'Population Data'!$C$3:$M$194,ROW()-4,FALSE)&gt;1,1,'Indicator Data'!T80/HLOOKUP('Indicator Data'!$T$3,'Population Data'!$C$3:$M$194,ROW()-4,FALSE))</f>
        <v>0</v>
      </c>
      <c r="BU80" s="176">
        <f t="shared" si="111"/>
        <v>0</v>
      </c>
      <c r="BV80" s="172">
        <f t="shared" si="129"/>
        <v>0</v>
      </c>
      <c r="BW80" s="176">
        <f>ROUND(IF('Indicator Data'!U80=0,0,IF(LOG('Indicator Data'!U80)&gt;BW$3,10,IF(LOG('Indicator Data'!U80)&lt;BW$4,0,10-(BW$3-LOG('Indicator Data'!U80))/(BW$3-BW$4)*10))),1)</f>
        <v>0</v>
      </c>
      <c r="BX80" s="246">
        <f>IF(BW80="x","x",'Indicator Data'!U80/HLOOKUP('Indicator Data'!$U$3,'Population Data'!$C$3:$M$194,ROW()-4,FALSE))</f>
        <v>0</v>
      </c>
      <c r="BY80" s="176">
        <f t="shared" si="112"/>
        <v>0</v>
      </c>
      <c r="BZ80" s="172">
        <f t="shared" si="130"/>
        <v>0</v>
      </c>
      <c r="CA80" s="174">
        <f t="shared" si="113"/>
        <v>0</v>
      </c>
      <c r="CB80" s="176">
        <f>IF('Indicator Data'!BN80="No data","x",ROUND(IF('Indicator Data'!BN80&gt;CB$3,0,IF('Indicator Data'!BN80&lt;CB$4,10,(CB$3-'Indicator Data'!BN80)/(CB$3-CB$4)*10)),1))</f>
        <v>0.1</v>
      </c>
      <c r="CC80" s="176">
        <f>IF('Indicator Data'!BO80="No data","x",ROUND(IF('Indicator Data'!BO80&gt;CC$3,0,IF('Indicator Data'!BO80&lt;CC$4,10,(CC$3-'Indicator Data'!BO80)/(CC$3-CC$4)*10)),1))</f>
        <v>0</v>
      </c>
      <c r="CD80" s="176" t="str">
        <f>IF('Indicator Data'!AA80="No data","x",ROUND(IF('Indicator Data'!AA80&gt;CD$3,0,IF('Indicator Data'!AA80&lt;CD$4,10,(CD$3-'Indicator Data'!AA80)/(CD$3-CD$4)*10)),1))</f>
        <v>x</v>
      </c>
      <c r="CE80" s="172">
        <f t="shared" si="114"/>
        <v>0.1</v>
      </c>
      <c r="CF80" s="176">
        <f>IF('Indicator Data'!V80="No data","x",ROUND(IF(LOG('Indicator Data'!V80)&gt;CF$3,10,IF(LOG('Indicator Data'!V80)&lt;CF$4,0,10-(CF$3-LOG('Indicator Data'!V80))/(CF$3-CF$4)*10)),1))</f>
        <v>1.9</v>
      </c>
      <c r="CG80" s="176">
        <f>IF('Indicator Data'!W80="No data","x",ROUND(IF('Indicator Data'!W80&gt;CG$3,10,IF('Indicator Data'!W80&lt;CG$4,0,10-(CG$3-'Indicator Data'!W80)/(CG$3-CG$4)*10)),1))</f>
        <v>6.1</v>
      </c>
      <c r="CH80" s="176">
        <f>IF('Indicator Data'!X80="No data","x",ROUND(IF('Indicator Data'!X80&gt;CH$3,10,IF('Indicator Data'!X80&lt;CH$4,0,10-(CH$3-'Indicator Data'!X80)/(CH$3-CH$4)*10)),1))</f>
        <v>9.4</v>
      </c>
      <c r="CI80" s="176" t="str">
        <f>IF('Indicator Data'!Y80="No data","x",ROUND(IF('Indicator Data'!Y80&gt;CI$3,10,IF('Indicator Data'!Y80&lt;CI$4,0,10-(CI$3-'Indicator Data'!Y80)/(CI$3-CI$4)*10)),1))</f>
        <v>x</v>
      </c>
      <c r="CJ80" s="172">
        <f t="shared" si="131"/>
        <v>5.8</v>
      </c>
      <c r="CK80" s="174">
        <f t="shared" si="132"/>
        <v>3.9</v>
      </c>
      <c r="CL80" s="176">
        <f>IF('Indicator Data'!AD80="No data","x",ROUND(IF('Indicator Data'!AD80&gt;CL$3,10,IF('Indicator Data'!AD80&lt;CL$4,0,10-(CL$3-'Indicator Data'!AD80)/(CL$3-CL$4)*10)),1))</f>
        <v>0</v>
      </c>
      <c r="CM80" s="176">
        <f>IF('Indicator Data'!AE80="No data","x",ROUND(IF('Indicator Data'!AE80&gt;CM$3,10,IF('Indicator Data'!AE80&lt;CM$4,0,10-(CM$3-'Indicator Data'!AE80)/(CM$3-CM$4)*10)),1))</f>
        <v>0.6</v>
      </c>
      <c r="CN80" s="172">
        <f t="shared" si="133"/>
        <v>3.6</v>
      </c>
      <c r="CO80" s="176">
        <f>IF('Indicator Data'!Z80="No data","x",ROUND(IF('Indicator Data'!Z80&gt;CO$3,10,IF('Indicator Data'!Z80&lt;CO$4,0,10-(CO$3-'Indicator Data'!Z80)/(CO$3-CO$4)*10)),1))</f>
        <v>0</v>
      </c>
      <c r="CP80" s="172">
        <f t="shared" si="134"/>
        <v>0</v>
      </c>
      <c r="CQ80" s="246">
        <f>IF('Indicator Data'!AB80="No data","x",'Indicator Data'!AB80/HLOOKUP('Indicator Date'!$AB78,'Population Data'!$C$3:$M$194,ROW()-4,FALSE))</f>
        <v>1.5245001025572795E-4</v>
      </c>
      <c r="CR80" s="176">
        <f t="shared" si="115"/>
        <v>8.5</v>
      </c>
      <c r="CS80" s="176" t="str">
        <f>IF('Indicator Data'!AC80="No data","x",ROUND(IF('Indicator Data'!AC80&gt;CS$3,0,IF('Indicator Data'!AC80&lt;CS$4,10,(CS$3-'Indicator Data'!AC80)/(CS$3-CS$4)*10)),1))</f>
        <v>x</v>
      </c>
      <c r="CT80" s="172">
        <f t="shared" si="135"/>
        <v>8.5</v>
      </c>
      <c r="CU80" s="174">
        <f t="shared" si="136"/>
        <v>4</v>
      </c>
      <c r="CV80" s="175">
        <f t="shared" si="116"/>
        <v>2.8</v>
      </c>
      <c r="CW80" s="177">
        <f t="shared" si="117"/>
        <v>2.6</v>
      </c>
      <c r="CX80" s="175">
        <f>ROUND(IF('Indicator Data'!AF80=0,0,IF('Indicator Data'!AF80&gt;CX$3,10,IF('Indicator Data'!AF80&lt;CX$4,0,10-(CX$3-'Indicator Data'!AF80)/(CX$3-CX$4)*10))),1)</f>
        <v>0</v>
      </c>
      <c r="CY80" s="175">
        <f>(ROUND(IF('Indicator Data'!AG80=0,0,IF(LOG('Indicator Data'!AG80)&gt;CY$3,10,IF(LOG('Indicator Data'!AG80)&lt;CY$4,0,10-(CY$3-LOG('Indicator Data'!AG80))/(CY$3-CY$4)*10))),1))</f>
        <v>0</v>
      </c>
      <c r="CZ80" s="177">
        <f t="shared" si="137"/>
        <v>0</v>
      </c>
      <c r="DA80" s="11"/>
      <c r="DB80" s="22"/>
    </row>
    <row r="81" spans="1:106">
      <c r="A81" s="179" t="str">
        <f>'Indicator Data'!A81</f>
        <v>India</v>
      </c>
      <c r="B81" s="180" t="str">
        <f>'Indicator Data'!B81</f>
        <v>IND</v>
      </c>
      <c r="C81" s="178">
        <f>ROUND(IF('Indicator Data'!C81=0,0.1,IF(LOG('Indicator Data'!C81)&gt;C$3,10,IF(LOG('Indicator Data'!C81)&lt;C$4,0,10-(C$3-LOG('Indicator Data'!C81))/(C$3-C$4)*10))),1)</f>
        <v>10</v>
      </c>
      <c r="D81" s="171">
        <f>ROUND(IF('Indicator Data'!D81=0,0.1,IF(LOG('Indicator Data'!D81)&gt;D$3,10,IF(LOG('Indicator Data'!D81)&lt;D$4,0,10-(D$3-LOG('Indicator Data'!D81))/(D$3-D$4)*10))),1)</f>
        <v>10</v>
      </c>
      <c r="E81" s="172">
        <f t="shared" si="85"/>
        <v>10</v>
      </c>
      <c r="F81" s="172">
        <f>(ROUND(IF('Indicator Data'!E81=0,0,IF(LOG('Indicator Data'!E81)&gt;F$3,10,IF(LOG('Indicator Data'!E81)&lt;F$4,0,10-(F$3-LOG('Indicator Data'!E81))/(F$3-F$4)*10))),1))</f>
        <v>10</v>
      </c>
      <c r="G81" s="172">
        <f>ROUND(IF('Indicator Data'!F81=0,0,IF(LOG('Indicator Data'!F81)&gt;G$3,10,IF(LOG('Indicator Data'!F81)&lt;G$4,0,10-(G$3-LOG('Indicator Data'!F81))/(G$3-G$4)*10))),1)</f>
        <v>9.4</v>
      </c>
      <c r="H81" s="171">
        <f>ROUND(IF('Indicator Data'!G81=0,0,IF(LOG('Indicator Data'!G81)&gt;H$3,10,IF(LOG('Indicator Data'!G81)&lt;H$4,0,10-(H$3-LOG('Indicator Data'!G81))/(H$3-H$4)*10))),1)</f>
        <v>10</v>
      </c>
      <c r="I81" s="171">
        <f>ROUND(IF('Indicator Data'!H81=0,0,IF(LOG('Indicator Data'!H81)&gt;I$3,10,IF(LOG('Indicator Data'!H81)&lt;I$4,0,10-(I$3-LOG('Indicator Data'!H81))/(I$3-I$4)*10))),1)</f>
        <v>10</v>
      </c>
      <c r="J81" s="171">
        <f t="shared" si="86"/>
        <v>10</v>
      </c>
      <c r="K81" s="171">
        <f>ROUND(IF('Indicator Data'!I81=0,0,IF(LOG('Indicator Data'!I81)&gt;K$3,10,IF(LOG('Indicator Data'!I81)&lt;K$4,0,10-(K$3-LOG('Indicator Data'!I81))/(K$3-K$4)*10))),1)</f>
        <v>9.6999999999999993</v>
      </c>
      <c r="L81" s="172">
        <f>ROUND(IF('Indicator Data'!J81=0,0,IF(LOG('Indicator Data'!J81)&gt;L$3,10,IF(LOG('Indicator Data'!J81)&lt;L$4,0,10-(L$3-LOG('Indicator Data'!J81))/(L$3-L$4)*10))),1)</f>
        <v>10</v>
      </c>
      <c r="M81" s="173">
        <f>'Indicator Data'!C81/HLOOKUP('Indicator Data'!$C$3,'Population Data'!$C$3:$M$194,ROW()-4,FALSE)</f>
        <v>1.2190023412398708E-3</v>
      </c>
      <c r="N81" s="173">
        <f>'Indicator Data'!D81/HLOOKUP('Indicator Data'!$D$3,'Population Data'!$C$3:$M$194,ROW()-4,FALSE)</f>
        <v>1.7352687505686092E-4</v>
      </c>
      <c r="O81" s="245">
        <f>'Indicator Data'!E81/HLOOKUP('Indicator Data'!$E$3,'Population Data'!$C$3:$M$194,ROW()-4,FALSE)</f>
        <v>1.1595131312653937E-2</v>
      </c>
      <c r="P81" s="173">
        <f>'Indicator Data'!F81/HLOOKUP('Indicator Data'!$F$3,'Population Data'!$C$3:$M$194,ROW()-4,FALSE)</f>
        <v>1.1165023437230163E-6</v>
      </c>
      <c r="Q81" s="173">
        <f>'Indicator Data'!G81/HLOOKUP('Indicator Data'!$G$3,'Population Data'!$C$3:$M$194,ROW()-4,FALSE)</f>
        <v>5.2911839907161104E-3</v>
      </c>
      <c r="R81" s="173">
        <f>'Indicator Data'!H81/HLOOKUP('Indicator Data'!$H$3,'Population Data'!$C$3:$M$194,ROW()-4,FALSE)</f>
        <v>6.4279031825386832E-4</v>
      </c>
      <c r="S81" s="173">
        <f>'Indicator Data'!I81/HLOOKUP('Indicator Data'!$I$3,'Population Data'!$C$3:$M$194,ROW()-4,FALSE)</f>
        <v>2.1478401269874446E-4</v>
      </c>
      <c r="T81" s="173">
        <f>'Indicator Data'!J81/HLOOKUP('Indicator Date'!$J79,'Population Data'!$C$3:$M$194,ROW()-4,FALSE)</f>
        <v>1.3661758192950235E-2</v>
      </c>
      <c r="U81" s="171">
        <f t="shared" si="87"/>
        <v>6.1</v>
      </c>
      <c r="V81" s="171">
        <f t="shared" si="88"/>
        <v>0.9</v>
      </c>
      <c r="W81" s="172">
        <f t="shared" si="89"/>
        <v>4</v>
      </c>
      <c r="X81" s="172">
        <f t="shared" si="118"/>
        <v>7.7</v>
      </c>
      <c r="Y81" s="172">
        <f t="shared" si="119"/>
        <v>4.8</v>
      </c>
      <c r="Z81" s="171">
        <f t="shared" si="90"/>
        <v>0.6</v>
      </c>
      <c r="AA81" s="171">
        <f t="shared" si="90"/>
        <v>0.3</v>
      </c>
      <c r="AB81" s="171">
        <f t="shared" si="91"/>
        <v>0.5</v>
      </c>
      <c r="AC81" s="172">
        <f t="shared" si="120"/>
        <v>3.3</v>
      </c>
      <c r="AD81" s="172">
        <f t="shared" si="121"/>
        <v>4.5999999999999996</v>
      </c>
      <c r="AE81" s="171">
        <f>ROUND(IF('Indicator Data'!K81=0,0,IF('Indicator Data'!K81&gt;AE$3,10,IF('Indicator Data'!K81&lt;AE$4,0,10-(AE$3-'Indicator Data'!K81)/(AE$3-AE$4)*10))),1)</f>
        <v>6.7</v>
      </c>
      <c r="AF81" s="174">
        <f t="shared" si="92"/>
        <v>8.1</v>
      </c>
      <c r="AG81" s="174">
        <f t="shared" si="93"/>
        <v>5.5</v>
      </c>
      <c r="AH81" s="172">
        <f t="shared" si="94"/>
        <v>5.3</v>
      </c>
      <c r="AI81" s="172">
        <f t="shared" si="95"/>
        <v>5.2</v>
      </c>
      <c r="AJ81" s="174">
        <f t="shared" si="96"/>
        <v>5.3</v>
      </c>
      <c r="AK81" s="172">
        <f t="shared" si="97"/>
        <v>8.4</v>
      </c>
      <c r="AL81" s="175">
        <f t="shared" si="98"/>
        <v>8.3000000000000007</v>
      </c>
      <c r="AM81" s="175">
        <f t="shared" si="99"/>
        <v>9.1999999999999993</v>
      </c>
      <c r="AN81" s="175">
        <f t="shared" si="100"/>
        <v>7.8</v>
      </c>
      <c r="AO81" s="175">
        <f t="shared" si="101"/>
        <v>7.7</v>
      </c>
      <c r="AP81" s="175">
        <f t="shared" si="102"/>
        <v>7.8</v>
      </c>
      <c r="AQ81" s="174">
        <f t="shared" si="103"/>
        <v>7.6</v>
      </c>
      <c r="AR81" s="174">
        <f>IF('Indicator Data'!L81="No data","x",IF('Indicator Data'!BW81&lt;1000,"x",ROUND((IF('Indicator Data'!L81&gt;AR$3,10,IF('Indicator Data'!L81&lt;AR$4,0,10-(AR$3-'Indicator Data'!L81)/(AR$3-AR$4)*10))),1)))</f>
        <v>5</v>
      </c>
      <c r="AS81" s="175">
        <f t="shared" si="104"/>
        <v>6.3</v>
      </c>
      <c r="AT81" s="176">
        <f>IF('Indicator Data'!M81="No data","x",ROUND(IF('Indicator Data'!M81=0,0,IF(LOG('Indicator Data'!M81)&gt;AT$3,10,IF(LOG('Indicator Data'!M81)&lt;AT$4,0,10-(AT$3-LOG('Indicator Data'!M81))/(AT$3-AT$4)*10))),1))</f>
        <v>10</v>
      </c>
      <c r="AU81" s="246">
        <f>IF(AT81="x","x",'Indicator Data'!M81/HLOOKUP('Indicator Data'!$M$3,'Population Data'!$C$3:$M$194,ROW()-4,FALSE))</f>
        <v>0.28138466390487077</v>
      </c>
      <c r="AV81" s="176">
        <f t="shared" si="105"/>
        <v>3.1</v>
      </c>
      <c r="AW81" s="172">
        <f t="shared" si="122"/>
        <v>8.1</v>
      </c>
      <c r="AX81" s="176" t="str">
        <f>IF('Indicator Data'!N81="No data","x",ROUND(IF('Indicator Data'!N81=0,0,IF(LOG('Indicator Data'!N81)&gt;AX$3,10,IF(LOG('Indicator Data'!N81)&lt;AX$4,0,10-(AX$3-LOG('Indicator Data'!N81))/(AX$3-AX$4)*10))),1))</f>
        <v>x</v>
      </c>
      <c r="AY81" s="246" t="str">
        <f>IF(AX81="x","x",'Indicator Data'!N81/HLOOKUP('Indicator Data'!$N$3,'Population Data'!$C$3:$M$194,ROW()-4,FALSE))</f>
        <v>x</v>
      </c>
      <c r="AZ81" s="176" t="str">
        <f t="shared" si="106"/>
        <v>x</v>
      </c>
      <c r="BA81" s="172" t="str">
        <f t="shared" si="123"/>
        <v>x</v>
      </c>
      <c r="BB81" s="176" t="str">
        <f>IF('Indicator Data'!O81="No data","x",ROUND(IF('Indicator Data'!O81=0,0,IF(LOG('Indicator Data'!O81)&gt;BB$3,10,IF(LOG('Indicator Data'!O81)&lt;BB$4,0,10-(BB$3-LOG('Indicator Data'!O81))/(BB$3-BB$4)*10))),1))</f>
        <v>x</v>
      </c>
      <c r="BC81" s="246" t="str">
        <f>IF(BB81="x","x",'Indicator Data'!O81/HLOOKUP('Indicator Data'!$O$3,'Population Data'!$C$3:$M$194,ROW()-4,FALSE))</f>
        <v>x</v>
      </c>
      <c r="BD81" s="176" t="str">
        <f t="shared" si="107"/>
        <v>x</v>
      </c>
      <c r="BE81" s="172" t="str">
        <f t="shared" si="124"/>
        <v>x</v>
      </c>
      <c r="BF81" s="176" t="str">
        <f>IF('Indicator Data'!P81="No data","x",ROUND(IF('Indicator Data'!P81=0,0,IF(LOG('Indicator Data'!P81)&gt;BF$3,10,IF(LOG('Indicator Data'!P81)&lt;BF$4,0,10-(BF$3-LOG('Indicator Data'!P81))/(BF$3-BF$4)*10))),1))</f>
        <v>x</v>
      </c>
      <c r="BG81" s="246" t="str">
        <f>IF(BF81="x","x",'Indicator Data'!P81/HLOOKUP('Indicator Data'!$P$3,'Population Data'!$C$3:$M$194,ROW()-4,FALSE))</f>
        <v>x</v>
      </c>
      <c r="BH81" s="176" t="str">
        <f t="shared" si="125"/>
        <v>x</v>
      </c>
      <c r="BI81" s="172" t="str">
        <f t="shared" si="126"/>
        <v>x</v>
      </c>
      <c r="BJ81" s="174">
        <f t="shared" si="127"/>
        <v>8.1</v>
      </c>
      <c r="BK81" s="176">
        <f>ROUND(IF('Indicator Data'!Q81=0,0,IF(LOG('Indicator Data'!Q81)&gt;BK$3,10,IF(LOG('Indicator Data'!Q81)&lt;BK$4,0,10-(BK$3-LOG('Indicator Data'!Q81))/(BK$3-BK$4)*10))),1)</f>
        <v>10</v>
      </c>
      <c r="BL81" s="224">
        <f>IF(BK81="x","x",'Indicator Data'!Q81/HLOOKUP('Indicator Data'!$Q$3,'Population Data'!$C$3:$M$194,ROW()-4,FALSE))</f>
        <v>0.93440000713814131</v>
      </c>
      <c r="BM81" s="176">
        <f t="shared" si="108"/>
        <v>9.3000000000000007</v>
      </c>
      <c r="BN81" s="172">
        <f t="shared" si="109"/>
        <v>9.6999999999999993</v>
      </c>
      <c r="BO81" s="176">
        <f>ROUND(IF('Indicator Data'!S81=0,0,IF(LOG('Indicator Data'!S81)&gt;BO$3,10,IF(LOG('Indicator Data'!S81)&lt;BO$4,0,10-(BO$3-LOG('Indicator Data'!S81))/(BO$3-BO$4)*10))),1)</f>
        <v>10</v>
      </c>
      <c r="BP81" s="246">
        <f>IF(BO81="x","x",'Indicator Data'!S81/HLOOKUP('Indicator Data'!$S$3,'Population Data'!$C$3:$M$194,ROW()-4,FALSE))</f>
        <v>0.35293600715432194</v>
      </c>
      <c r="BQ81" s="176">
        <f t="shared" si="110"/>
        <v>3.9</v>
      </c>
      <c r="BR81" s="172">
        <f t="shared" si="128"/>
        <v>8.3000000000000007</v>
      </c>
      <c r="BS81" s="176">
        <f>ROUND(IF('Indicator Data'!T81=0,0,IF(LOG('Indicator Data'!T81)&gt;BS$3,10,IF(LOG('Indicator Data'!T81)&lt;BS$4,0,10-(BS$3-LOG('Indicator Data'!T81))/(BS$3-BS$4)*10))),1)</f>
        <v>10</v>
      </c>
      <c r="BT81" s="173">
        <f>IF('Indicator Data'!T81/HLOOKUP('Indicator Data'!$T$3,'Population Data'!$C$3:$M$194,ROW()-4,FALSE)&gt;1,1,'Indicator Data'!T81/HLOOKUP('Indicator Data'!$T$3,'Population Data'!$C$3:$M$194,ROW()-4,FALSE))</f>
        <v>0.97586914548499959</v>
      </c>
      <c r="BU81" s="176">
        <f t="shared" si="111"/>
        <v>9.8000000000000007</v>
      </c>
      <c r="BV81" s="172">
        <f t="shared" si="129"/>
        <v>9.9</v>
      </c>
      <c r="BW81" s="176">
        <f>ROUND(IF('Indicator Data'!U81=0,0,IF(LOG('Indicator Data'!U81)&gt;BW$3,10,IF(LOG('Indicator Data'!U81)&lt;BW$4,0,10-(BW$3-LOG('Indicator Data'!U81))/(BW$3-BW$4)*10))),1)</f>
        <v>10</v>
      </c>
      <c r="BX81" s="246">
        <f>IF(BW81="x","x",'Indicator Data'!U81/HLOOKUP('Indicator Data'!$U$3,'Population Data'!$C$3:$M$194,ROW()-4,FALSE))</f>
        <v>0.97501310122765794</v>
      </c>
      <c r="BY81" s="176">
        <f t="shared" si="112"/>
        <v>9.8000000000000007</v>
      </c>
      <c r="BZ81" s="172">
        <f t="shared" si="130"/>
        <v>9.9</v>
      </c>
      <c r="CA81" s="174">
        <f t="shared" si="113"/>
        <v>9.6</v>
      </c>
      <c r="CB81" s="176">
        <f>IF('Indicator Data'!BN81="No data","x",ROUND(IF('Indicator Data'!BN81&gt;CB$3,0,IF('Indicator Data'!BN81&lt;CB$4,10,(CB$3-'Indicator Data'!BN81)/(CB$3-CB$4)*10)),1))</f>
        <v>2.4</v>
      </c>
      <c r="CC81" s="176">
        <f>IF('Indicator Data'!BO81="No data","x",ROUND(IF('Indicator Data'!BO81&gt;CC$3,0,IF('Indicator Data'!BO81&lt;CC$4,10,(CC$3-'Indicator Data'!BO81)/(CC$3-CC$4)*10)),1))</f>
        <v>1.1000000000000001</v>
      </c>
      <c r="CD81" s="176">
        <f>IF('Indicator Data'!AA81="No data","x",ROUND(IF('Indicator Data'!AA81&gt;CD$3,0,IF('Indicator Data'!AA81&lt;CD$4,10,(CD$3-'Indicator Data'!AA81)/(CD$3-CD$4)*10)),1))</f>
        <v>2.4</v>
      </c>
      <c r="CE81" s="172">
        <f t="shared" si="114"/>
        <v>2</v>
      </c>
      <c r="CF81" s="176">
        <f>IF('Indicator Data'!V81="No data","x",ROUND(IF(LOG('Indicator Data'!V81)&gt;CF$3,10,IF(LOG('Indicator Data'!V81)&lt;CF$4,0,10-(CF$3-LOG('Indicator Data'!V81))/(CF$3-CF$4)*10)),1))</f>
        <v>8.9</v>
      </c>
      <c r="CG81" s="176">
        <f>IF('Indicator Data'!W81="No data","x",ROUND(IF('Indicator Data'!W81&gt;CG$3,10,IF('Indicator Data'!W81&lt;CG$4,0,10-(CG$3-'Indicator Data'!W81)/(CG$3-CG$4)*10)),1))</f>
        <v>4.3</v>
      </c>
      <c r="CH81" s="176">
        <f>IF('Indicator Data'!X81="No data","x",ROUND(IF('Indicator Data'!X81&gt;CH$3,10,IF('Indicator Data'!X81&lt;CH$4,0,10-(CH$3-'Indicator Data'!X81)/(CH$3-CH$4)*10)),1))</f>
        <v>3.6</v>
      </c>
      <c r="CI81" s="176">
        <f>IF('Indicator Data'!Y81="No data","x",ROUND(IF('Indicator Data'!Y81&gt;CI$3,10,IF('Indicator Data'!Y81&lt;CI$4,0,10-(CI$3-'Indicator Data'!Y81)/(CI$3-CI$4)*10)),1))</f>
        <v>6</v>
      </c>
      <c r="CJ81" s="172">
        <f t="shared" si="131"/>
        <v>5.7</v>
      </c>
      <c r="CK81" s="174">
        <f t="shared" si="132"/>
        <v>4.5</v>
      </c>
      <c r="CL81" s="176">
        <f>IF('Indicator Data'!AD81="No data","x",ROUND(IF('Indicator Data'!AD81&gt;CL$3,10,IF('Indicator Data'!AD81&lt;CL$4,0,10-(CL$3-'Indicator Data'!AD81)/(CL$3-CL$4)*10)),1))</f>
        <v>4.5999999999999996</v>
      </c>
      <c r="CM81" s="176">
        <f>IF('Indicator Data'!AE81="No data","x",ROUND(IF('Indicator Data'!AE81&gt;CM$3,10,IF('Indicator Data'!AE81&lt;CM$4,0,10-(CM$3-'Indicator Data'!AE81)/(CM$3-CM$4)*10)),1))</f>
        <v>1.9</v>
      </c>
      <c r="CN81" s="172">
        <f t="shared" si="133"/>
        <v>4.9000000000000004</v>
      </c>
      <c r="CO81" s="176">
        <f>IF('Indicator Data'!Z81="No data","x",ROUND(IF('Indicator Data'!Z81&gt;CO$3,10,IF('Indicator Data'!Z81&lt;CO$4,0,10-(CO$3-'Indicator Data'!Z81)/(CO$3-CO$4)*10)),1))</f>
        <v>3.7</v>
      </c>
      <c r="CP81" s="172">
        <f t="shared" si="134"/>
        <v>2.4</v>
      </c>
      <c r="CQ81" s="246">
        <f>IF('Indicator Data'!AB81="No data","x",'Indicator Data'!AB81/HLOOKUP('Indicator Date'!$AB79,'Population Data'!$C$3:$M$194,ROW()-4,FALSE))</f>
        <v>1.3352649301022728E-4</v>
      </c>
      <c r="CR81" s="176">
        <f t="shared" si="115"/>
        <v>8.6999999999999993</v>
      </c>
      <c r="CS81" s="176">
        <f>IF('Indicator Data'!AC81="No data","x",ROUND(IF('Indicator Data'!AC81&gt;CS$3,0,IF('Indicator Data'!AC81&lt;CS$4,10,(CS$3-'Indicator Data'!AC81)/(CS$3-CS$4)*10)),1))</f>
        <v>4</v>
      </c>
      <c r="CT81" s="172">
        <f t="shared" si="135"/>
        <v>6.4</v>
      </c>
      <c r="CU81" s="174">
        <f t="shared" si="136"/>
        <v>4.5999999999999996</v>
      </c>
      <c r="CV81" s="175">
        <f t="shared" si="116"/>
        <v>7.4</v>
      </c>
      <c r="CW81" s="177">
        <f t="shared" si="117"/>
        <v>7.9</v>
      </c>
      <c r="CX81" s="175">
        <f>ROUND(IF('Indicator Data'!AF81=0,0,IF('Indicator Data'!AF81&gt;CX$3,10,IF('Indicator Data'!AF81&lt;CX$4,0,10-(CX$3-'Indicator Data'!AF81)/(CX$3-CX$4)*10))),1)</f>
        <v>10</v>
      </c>
      <c r="CY81" s="175">
        <f>(ROUND(IF('Indicator Data'!AG81=0,0,IF(LOG('Indicator Data'!AG81)&gt;CY$3,10,IF(LOG('Indicator Data'!AG81)&lt;CY$4,0,10-(CY$3-LOG('Indicator Data'!AG81))/(CY$3-CY$4)*10))),1))</f>
        <v>7.4</v>
      </c>
      <c r="CZ81" s="177">
        <f t="shared" si="137"/>
        <v>9.1</v>
      </c>
      <c r="DA81" s="11"/>
      <c r="DB81" s="22"/>
    </row>
    <row r="82" spans="1:106">
      <c r="A82" s="179" t="str">
        <f>'Indicator Data'!A82</f>
        <v>Indonesia</v>
      </c>
      <c r="B82" s="180" t="str">
        <f>'Indicator Data'!B82</f>
        <v>IDN</v>
      </c>
      <c r="C82" s="178">
        <f>ROUND(IF('Indicator Data'!C82=0,0.1,IF(LOG('Indicator Data'!C82)&gt;C$3,10,IF(LOG('Indicator Data'!C82)&lt;C$4,0,10-(C$3-LOG('Indicator Data'!C82))/(C$3-C$4)*10))),1)</f>
        <v>10</v>
      </c>
      <c r="D82" s="171">
        <f>ROUND(IF('Indicator Data'!D82=0,0.1,IF(LOG('Indicator Data'!D82)&gt;D$3,10,IF(LOG('Indicator Data'!D82)&lt;D$4,0,10-(D$3-LOG('Indicator Data'!D82))/(D$3-D$4)*10))),1)</f>
        <v>10</v>
      </c>
      <c r="E82" s="172">
        <f t="shared" si="85"/>
        <v>10</v>
      </c>
      <c r="F82" s="172">
        <f>(ROUND(IF('Indicator Data'!E82=0,0,IF(LOG('Indicator Data'!E82)&gt;F$3,10,IF(LOG('Indicator Data'!E82)&lt;F$4,0,10-(F$3-LOG('Indicator Data'!E82))/(F$3-F$4)*10))),1))</f>
        <v>9.4</v>
      </c>
      <c r="G82" s="172">
        <f>ROUND(IF('Indicator Data'!F82=0,0,IF(LOG('Indicator Data'!F82)&gt;G$3,10,IF(LOG('Indicator Data'!F82)&lt;G$4,0,10-(G$3-LOG('Indicator Data'!F82))/(G$3-G$4)*10))),1)</f>
        <v>10</v>
      </c>
      <c r="H82" s="171">
        <f>ROUND(IF('Indicator Data'!G82=0,0,IF(LOG('Indicator Data'!G82)&gt;H$3,10,IF(LOG('Indicator Data'!G82)&lt;H$4,0,10-(H$3-LOG('Indicator Data'!G82))/(H$3-H$4)*10))),1)</f>
        <v>4.9000000000000004</v>
      </c>
      <c r="I82" s="171">
        <f>ROUND(IF('Indicator Data'!H82=0,0,IF(LOG('Indicator Data'!H82)&gt;I$3,10,IF(LOG('Indicator Data'!H82)&lt;I$4,0,10-(I$3-LOG('Indicator Data'!H82))/(I$3-I$4)*10))),1)</f>
        <v>0</v>
      </c>
      <c r="J82" s="171">
        <f t="shared" si="86"/>
        <v>2.8</v>
      </c>
      <c r="K82" s="171">
        <f>ROUND(IF('Indicator Data'!I82=0,0,IF(LOG('Indicator Data'!I82)&gt;K$3,10,IF(LOG('Indicator Data'!I82)&lt;K$4,0,10-(K$3-LOG('Indicator Data'!I82))/(K$3-K$4)*10))),1)</f>
        <v>9.6</v>
      </c>
      <c r="L82" s="172">
        <f>ROUND(IF('Indicator Data'!J82=0,0,IF(LOG('Indicator Data'!J82)&gt;L$3,10,IF(LOG('Indicator Data'!J82)&lt;L$4,0,10-(L$3-LOG('Indicator Data'!J82))/(L$3-L$4)*10))),1)</f>
        <v>10</v>
      </c>
      <c r="M82" s="173">
        <f>'Indicator Data'!C82/HLOOKUP('Indicator Data'!$C$3,'Population Data'!$C$3:$M$194,ROW()-4,FALSE)</f>
        <v>1.816832048389301E-3</v>
      </c>
      <c r="N82" s="173">
        <f>'Indicator Data'!D82/HLOOKUP('Indicator Data'!$D$3,'Population Data'!$C$3:$M$194,ROW()-4,FALSE)</f>
        <v>2.4695197101785366E-4</v>
      </c>
      <c r="O82" s="245">
        <f>'Indicator Data'!E82/HLOOKUP('Indicator Data'!$E$3,'Population Data'!$C$3:$M$194,ROW()-4,FALSE)</f>
        <v>6.0957054779177539E-3</v>
      </c>
      <c r="P82" s="173">
        <f>'Indicator Data'!F82/HLOOKUP('Indicator Data'!$F$3,'Population Data'!$C$3:$M$194,ROW()-4,FALSE)</f>
        <v>2.6306984958305589E-5</v>
      </c>
      <c r="Q82" s="173">
        <f>'Indicator Data'!G82/HLOOKUP('Indicator Data'!$G$3,'Population Data'!$C$3:$M$194,ROW()-4,FALSE)</f>
        <v>2.7529275928984407E-5</v>
      </c>
      <c r="R82" s="173">
        <f>'Indicator Data'!H82/HLOOKUP('Indicator Data'!$H$3,'Population Data'!$C$3:$M$194,ROW()-4,FALSE)</f>
        <v>2.3077061149012699E-11</v>
      </c>
      <c r="S82" s="173">
        <f>'Indicator Data'!I82/HLOOKUP('Indicator Data'!$I$3,'Population Data'!$C$3:$M$194,ROW()-4,FALSE)</f>
        <v>1.0188653290073514E-3</v>
      </c>
      <c r="T82" s="173">
        <f>'Indicator Data'!J82/HLOOKUP('Indicator Date'!$J80,'Population Data'!$C$3:$M$194,ROW()-4,FALSE)</f>
        <v>2.0249299075705851E-3</v>
      </c>
      <c r="U82" s="171">
        <f t="shared" si="87"/>
        <v>9.1</v>
      </c>
      <c r="V82" s="171">
        <f t="shared" si="88"/>
        <v>1.2</v>
      </c>
      <c r="W82" s="172">
        <f t="shared" si="89"/>
        <v>6.6</v>
      </c>
      <c r="X82" s="172">
        <f t="shared" si="118"/>
        <v>6.7</v>
      </c>
      <c r="Y82" s="172">
        <f t="shared" si="119"/>
        <v>8.3000000000000007</v>
      </c>
      <c r="Z82" s="171">
        <f t="shared" si="90"/>
        <v>0</v>
      </c>
      <c r="AA82" s="171">
        <f t="shared" si="90"/>
        <v>0</v>
      </c>
      <c r="AB82" s="171">
        <f t="shared" si="91"/>
        <v>0</v>
      </c>
      <c r="AC82" s="172">
        <f t="shared" si="120"/>
        <v>5.3</v>
      </c>
      <c r="AD82" s="172">
        <f t="shared" si="121"/>
        <v>0.7</v>
      </c>
      <c r="AE82" s="171">
        <f>ROUND(IF('Indicator Data'!K82=0,0,IF('Indicator Data'!K82&gt;AE$3,10,IF('Indicator Data'!K82&lt;AE$4,0,10-(AE$3-'Indicator Data'!K82)/(AE$3-AE$4)*10))),1)</f>
        <v>3.8</v>
      </c>
      <c r="AF82" s="174">
        <f t="shared" si="92"/>
        <v>9.6</v>
      </c>
      <c r="AG82" s="174">
        <f t="shared" si="93"/>
        <v>5.6</v>
      </c>
      <c r="AH82" s="172">
        <f t="shared" si="94"/>
        <v>2.5</v>
      </c>
      <c r="AI82" s="172">
        <f t="shared" si="95"/>
        <v>0</v>
      </c>
      <c r="AJ82" s="174">
        <f t="shared" si="96"/>
        <v>1.3</v>
      </c>
      <c r="AK82" s="172">
        <f t="shared" si="97"/>
        <v>7.7</v>
      </c>
      <c r="AL82" s="175">
        <f t="shared" si="98"/>
        <v>8.9</v>
      </c>
      <c r="AM82" s="175">
        <f t="shared" si="99"/>
        <v>8.4</v>
      </c>
      <c r="AN82" s="175">
        <f t="shared" si="100"/>
        <v>9.3000000000000007</v>
      </c>
      <c r="AO82" s="175">
        <f t="shared" si="101"/>
        <v>1.5</v>
      </c>
      <c r="AP82" s="175">
        <f t="shared" si="102"/>
        <v>8.1</v>
      </c>
      <c r="AQ82" s="174">
        <f t="shared" si="103"/>
        <v>5.8</v>
      </c>
      <c r="AR82" s="174">
        <f>IF('Indicator Data'!L82="No data","x",IF('Indicator Data'!BW82&lt;1000,"x",ROUND((IF('Indicator Data'!L82&gt;AR$3,10,IF('Indicator Data'!L82&lt;AR$4,0,10-(AR$3-'Indicator Data'!L82)/(AR$3-AR$4)*10))),1)))</f>
        <v>0.8</v>
      </c>
      <c r="AS82" s="175">
        <f t="shared" si="104"/>
        <v>3.3</v>
      </c>
      <c r="AT82" s="176">
        <f>IF('Indicator Data'!M82="No data","x",ROUND(IF('Indicator Data'!M82=0,0,IF(LOG('Indicator Data'!M82)&gt;AT$3,10,IF(LOG('Indicator Data'!M82)&lt;AT$4,0,10-(AT$3-LOG('Indicator Data'!M82))/(AT$3-AT$4)*10))),1))</f>
        <v>9.5</v>
      </c>
      <c r="AU82" s="246">
        <f>IF(AT82="x","x",'Indicator Data'!M82/HLOOKUP('Indicator Data'!$M$3,'Population Data'!$C$3:$M$194,ROW()-4,FALSE))</f>
        <v>0.17288119117656892</v>
      </c>
      <c r="AV82" s="176">
        <f t="shared" si="105"/>
        <v>1.9</v>
      </c>
      <c r="AW82" s="172">
        <f t="shared" si="122"/>
        <v>7.3</v>
      </c>
      <c r="AX82" s="176" t="str">
        <f>IF('Indicator Data'!N82="No data","x",ROUND(IF('Indicator Data'!N82=0,0,IF(LOG('Indicator Data'!N82)&gt;AX$3,10,IF(LOG('Indicator Data'!N82)&lt;AX$4,0,10-(AX$3-LOG('Indicator Data'!N82))/(AX$3-AX$4)*10))),1))</f>
        <v>x</v>
      </c>
      <c r="AY82" s="246" t="str">
        <f>IF(AX82="x","x",'Indicator Data'!N82/HLOOKUP('Indicator Data'!$N$3,'Population Data'!$C$3:$M$194,ROW()-4,FALSE))</f>
        <v>x</v>
      </c>
      <c r="AZ82" s="176" t="str">
        <f t="shared" si="106"/>
        <v>x</v>
      </c>
      <c r="BA82" s="172" t="str">
        <f t="shared" si="123"/>
        <v>x</v>
      </c>
      <c r="BB82" s="176" t="str">
        <f>IF('Indicator Data'!O82="No data","x",ROUND(IF('Indicator Data'!O82=0,0,IF(LOG('Indicator Data'!O82)&gt;BB$3,10,IF(LOG('Indicator Data'!O82)&lt;BB$4,0,10-(BB$3-LOG('Indicator Data'!O82))/(BB$3-BB$4)*10))),1))</f>
        <v>x</v>
      </c>
      <c r="BC82" s="246" t="str">
        <f>IF(BB82="x","x",'Indicator Data'!O82/HLOOKUP('Indicator Data'!$O$3,'Population Data'!$C$3:$M$194,ROW()-4,FALSE))</f>
        <v>x</v>
      </c>
      <c r="BD82" s="176" t="str">
        <f t="shared" si="107"/>
        <v>x</v>
      </c>
      <c r="BE82" s="172" t="str">
        <f t="shared" si="124"/>
        <v>x</v>
      </c>
      <c r="BF82" s="176" t="str">
        <f>IF('Indicator Data'!P82="No data","x",ROUND(IF('Indicator Data'!P82=0,0,IF(LOG('Indicator Data'!P82)&gt;BF$3,10,IF(LOG('Indicator Data'!P82)&lt;BF$4,0,10-(BF$3-LOG('Indicator Data'!P82))/(BF$3-BF$4)*10))),1))</f>
        <v>x</v>
      </c>
      <c r="BG82" s="246" t="str">
        <f>IF(BF82="x","x",'Indicator Data'!P82/HLOOKUP('Indicator Data'!$P$3,'Population Data'!$C$3:$M$194,ROW()-4,FALSE))</f>
        <v>x</v>
      </c>
      <c r="BH82" s="176" t="str">
        <f t="shared" si="125"/>
        <v>x</v>
      </c>
      <c r="BI82" s="172" t="str">
        <f t="shared" si="126"/>
        <v>x</v>
      </c>
      <c r="BJ82" s="174">
        <f t="shared" si="127"/>
        <v>7.3</v>
      </c>
      <c r="BK82" s="176">
        <f>ROUND(IF('Indicator Data'!Q82=0,0,IF(LOG('Indicator Data'!Q82)&gt;BK$3,10,IF(LOG('Indicator Data'!Q82)&lt;BK$4,0,10-(BK$3-LOG('Indicator Data'!Q82))/(BK$3-BK$4)*10))),1)</f>
        <v>10</v>
      </c>
      <c r="BL82" s="224">
        <f>IF(BK82="x","x",'Indicator Data'!Q82/HLOOKUP('Indicator Data'!$Q$3,'Population Data'!$C$3:$M$194,ROW()-4,FALSE))</f>
        <v>0.99999999642599369</v>
      </c>
      <c r="BM82" s="176">
        <f t="shared" si="108"/>
        <v>10</v>
      </c>
      <c r="BN82" s="172">
        <f t="shared" si="109"/>
        <v>10</v>
      </c>
      <c r="BO82" s="176">
        <f>ROUND(IF('Indicator Data'!S82=0,0,IF(LOG('Indicator Data'!S82)&gt;BO$3,10,IF(LOG('Indicator Data'!S82)&lt;BO$4,0,10-(BO$3-LOG('Indicator Data'!S82))/(BO$3-BO$4)*10))),1)</f>
        <v>10</v>
      </c>
      <c r="BP82" s="246">
        <f>IF(BO82="x","x",'Indicator Data'!S82/HLOOKUP('Indicator Data'!$S$3,'Population Data'!$C$3:$M$194,ROW()-4,FALSE))</f>
        <v>0.87274512768314549</v>
      </c>
      <c r="BQ82" s="176">
        <f t="shared" si="110"/>
        <v>9.6999999999999993</v>
      </c>
      <c r="BR82" s="172">
        <f t="shared" si="128"/>
        <v>9.9</v>
      </c>
      <c r="BS82" s="176">
        <f>ROUND(IF('Indicator Data'!T82=0,0,IF(LOG('Indicator Data'!T82)&gt;BS$3,10,IF(LOG('Indicator Data'!T82)&lt;BS$4,0,10-(BS$3-LOG('Indicator Data'!T82))/(BS$3-BS$4)*10))),1)</f>
        <v>10</v>
      </c>
      <c r="BT82" s="173">
        <f>IF('Indicator Data'!T82/HLOOKUP('Indicator Data'!$T$3,'Population Data'!$C$3:$M$194,ROW()-4,FALSE)&gt;1,1,'Indicator Data'!T82/HLOOKUP('Indicator Data'!$T$3,'Population Data'!$C$3:$M$194,ROW()-4,FALSE))</f>
        <v>0.899716180651424</v>
      </c>
      <c r="BU82" s="176">
        <f t="shared" si="111"/>
        <v>9</v>
      </c>
      <c r="BV82" s="172">
        <f t="shared" si="129"/>
        <v>9.6</v>
      </c>
      <c r="BW82" s="176">
        <f>ROUND(IF('Indicator Data'!U82=0,0,IF(LOG('Indicator Data'!U82)&gt;BW$3,10,IF(LOG('Indicator Data'!U82)&lt;BW$4,0,10-(BW$3-LOG('Indicator Data'!U82))/(BW$3-BW$4)*10))),1)</f>
        <v>10</v>
      </c>
      <c r="BX82" s="246">
        <f>IF(BW82="x","x",'Indicator Data'!U82/HLOOKUP('Indicator Data'!$U$3,'Population Data'!$C$3:$M$194,ROW()-4,FALSE))</f>
        <v>0.93198007967525176</v>
      </c>
      <c r="BY82" s="176">
        <f t="shared" si="112"/>
        <v>9.3000000000000007</v>
      </c>
      <c r="BZ82" s="172">
        <f t="shared" si="130"/>
        <v>9.6999999999999993</v>
      </c>
      <c r="CA82" s="174">
        <f t="shared" si="113"/>
        <v>9.8000000000000007</v>
      </c>
      <c r="CB82" s="176">
        <f>IF('Indicator Data'!BN82="No data","x",ROUND(IF('Indicator Data'!BN82&gt;CB$3,0,IF('Indicator Data'!BN82&lt;CB$4,10,(CB$3-'Indicator Data'!BN82)/(CB$3-CB$4)*10)),1))</f>
        <v>1.3</v>
      </c>
      <c r="CC82" s="176">
        <f>IF('Indicator Data'!BO82="No data","x",ROUND(IF('Indicator Data'!BO82&gt;CC$3,0,IF('Indicator Data'!BO82&lt;CC$4,10,(CC$3-'Indicator Data'!BO82)/(CC$3-CC$4)*10)),1))</f>
        <v>1</v>
      </c>
      <c r="CD82" s="176">
        <f>IF('Indicator Data'!AA82="No data","x",ROUND(IF('Indicator Data'!AA82&gt;CD$3,0,IF('Indicator Data'!AA82&lt;CD$4,10,(CD$3-'Indicator Data'!AA82)/(CD$3-CD$4)*10)),1))</f>
        <v>2.1</v>
      </c>
      <c r="CE82" s="172">
        <f t="shared" si="114"/>
        <v>1.5</v>
      </c>
      <c r="CF82" s="176">
        <f>IF('Indicator Data'!V82="No data","x",ROUND(IF(LOG('Indicator Data'!V82)&gt;CF$3,10,IF(LOG('Indicator Data'!V82)&lt;CF$4,0,10-(CF$3-LOG('Indicator Data'!V82))/(CF$3-CF$4)*10)),1))</f>
        <v>7.2</v>
      </c>
      <c r="CG82" s="176">
        <f>IF('Indicator Data'!W82="No data","x",ROUND(IF('Indicator Data'!W82&gt;CG$3,10,IF('Indicator Data'!W82&lt;CG$4,0,10-(CG$3-'Indicator Data'!W82)/(CG$3-CG$4)*10)),1))</f>
        <v>3.7</v>
      </c>
      <c r="CH82" s="176">
        <f>IF('Indicator Data'!X82="No data","x",ROUND(IF('Indicator Data'!X82&gt;CH$3,10,IF('Indicator Data'!X82&lt;CH$4,0,10-(CH$3-'Indicator Data'!X82)/(CH$3-CH$4)*10)),1))</f>
        <v>5.9</v>
      </c>
      <c r="CI82" s="176">
        <f>IF('Indicator Data'!Y82="No data","x",ROUND(IF('Indicator Data'!Y82&gt;CI$3,10,IF('Indicator Data'!Y82&lt;CI$4,0,10-(CI$3-'Indicator Data'!Y82)/(CI$3-CI$4)*10)),1))</f>
        <v>4.5999999999999996</v>
      </c>
      <c r="CJ82" s="172">
        <f t="shared" si="131"/>
        <v>5.4</v>
      </c>
      <c r="CK82" s="174">
        <f t="shared" si="132"/>
        <v>4.0999999999999996</v>
      </c>
      <c r="CL82" s="176">
        <f>IF('Indicator Data'!AD82="No data","x",ROUND(IF('Indicator Data'!AD82&gt;CL$3,10,IF('Indicator Data'!AD82&lt;CL$4,0,10-(CL$3-'Indicator Data'!AD82)/(CL$3-CL$4)*10)),1))</f>
        <v>2.2000000000000002</v>
      </c>
      <c r="CM82" s="176">
        <f>IF('Indicator Data'!AE82="No data","x",ROUND(IF('Indicator Data'!AE82&gt;CM$3,10,IF('Indicator Data'!AE82&lt;CM$4,0,10-(CM$3-'Indicator Data'!AE82)/(CM$3-CM$4)*10)),1))</f>
        <v>1.9</v>
      </c>
      <c r="CN82" s="172">
        <f t="shared" si="133"/>
        <v>4.3</v>
      </c>
      <c r="CO82" s="176">
        <f>IF('Indicator Data'!Z82="No data","x",ROUND(IF('Indicator Data'!Z82&gt;CO$3,10,IF('Indicator Data'!Z82&lt;CO$4,0,10-(CO$3-'Indicator Data'!Z82)/(CO$3-CO$4)*10)),1))</f>
        <v>1.4</v>
      </c>
      <c r="CP82" s="172">
        <f t="shared" si="134"/>
        <v>1.5</v>
      </c>
      <c r="CQ82" s="246">
        <f>IF('Indicator Data'!AB82="No data","x",'Indicator Data'!AB82/HLOOKUP('Indicator Date'!$AB80,'Population Data'!$C$3:$M$194,ROW()-4,FALSE))</f>
        <v>3.0396884573200277E-5</v>
      </c>
      <c r="CR82" s="176">
        <f t="shared" si="115"/>
        <v>9.6999999999999993</v>
      </c>
      <c r="CS82" s="176">
        <f>IF('Indicator Data'!AC82="No data","x",ROUND(IF('Indicator Data'!AC82&gt;CS$3,0,IF('Indicator Data'!AC82&lt;CS$4,10,(CS$3-'Indicator Data'!AC82)/(CS$3-CS$4)*10)),1))</f>
        <v>4</v>
      </c>
      <c r="CT82" s="172">
        <f t="shared" si="135"/>
        <v>6.9</v>
      </c>
      <c r="CU82" s="174">
        <f t="shared" si="136"/>
        <v>4.2</v>
      </c>
      <c r="CV82" s="175">
        <f t="shared" si="116"/>
        <v>7.2</v>
      </c>
      <c r="CW82" s="177">
        <f t="shared" si="117"/>
        <v>7.4</v>
      </c>
      <c r="CX82" s="175">
        <f>ROUND(IF('Indicator Data'!AF82=0,0,IF('Indicator Data'!AF82&gt;CX$3,10,IF('Indicator Data'!AF82&lt;CX$4,0,10-(CX$3-'Indicator Data'!AF82)/(CX$3-CX$4)*10))),1)</f>
        <v>8.6999999999999993</v>
      </c>
      <c r="CY82" s="175">
        <f>(ROUND(IF('Indicator Data'!AG82=0,0,IF(LOG('Indicator Data'!AG82)&gt;CY$3,10,IF(LOG('Indicator Data'!AG82)&lt;CY$4,0,10-(CY$3-LOG('Indicator Data'!AG82))/(CY$3-CY$4)*10))),1))</f>
        <v>5.6</v>
      </c>
      <c r="CZ82" s="177">
        <f t="shared" si="137"/>
        <v>7.5</v>
      </c>
      <c r="DA82" s="11"/>
      <c r="DB82" s="22"/>
    </row>
    <row r="83" spans="1:106">
      <c r="A83" s="179" t="str">
        <f>'Indicator Data'!A83</f>
        <v>Iran</v>
      </c>
      <c r="B83" s="180" t="str">
        <f>'Indicator Data'!B83</f>
        <v>IRN</v>
      </c>
      <c r="C83" s="178">
        <f>ROUND(IF('Indicator Data'!C83=0,0.1,IF(LOG('Indicator Data'!C83)&gt;C$3,10,IF(LOG('Indicator Data'!C83)&lt;C$4,0,10-(C$3-LOG('Indicator Data'!C83))/(C$3-C$4)*10))),1)</f>
        <v>10</v>
      </c>
      <c r="D83" s="171">
        <f>ROUND(IF('Indicator Data'!D83=0,0.1,IF(LOG('Indicator Data'!D83)&gt;D$3,10,IF(LOG('Indicator Data'!D83)&lt;D$4,0,10-(D$3-LOG('Indicator Data'!D83))/(D$3-D$4)*10))),1)</f>
        <v>10</v>
      </c>
      <c r="E83" s="172">
        <f t="shared" si="85"/>
        <v>10</v>
      </c>
      <c r="F83" s="172">
        <f>(ROUND(IF('Indicator Data'!E83=0,0,IF(LOG('Indicator Data'!E83)&gt;F$3,10,IF(LOG('Indicator Data'!E83)&lt;F$4,0,10-(F$3-LOG('Indicator Data'!E83))/(F$3-F$4)*10))),1))</f>
        <v>8</v>
      </c>
      <c r="G83" s="172">
        <f>ROUND(IF('Indicator Data'!F83=0,0,IF(LOG('Indicator Data'!F83)&gt;G$3,10,IF(LOG('Indicator Data'!F83)&lt;G$4,0,10-(G$3-LOG('Indicator Data'!F83))/(G$3-G$4)*10))),1)</f>
        <v>6.4</v>
      </c>
      <c r="H83" s="171">
        <f>ROUND(IF('Indicator Data'!G83=0,0,IF(LOG('Indicator Data'!G83)&gt;H$3,10,IF(LOG('Indicator Data'!G83)&lt;H$4,0,10-(H$3-LOG('Indicator Data'!G83))/(H$3-H$4)*10))),1)</f>
        <v>4.4000000000000004</v>
      </c>
      <c r="I83" s="171">
        <f>ROUND(IF('Indicator Data'!H83=0,0,IF(LOG('Indicator Data'!H83)&gt;I$3,10,IF(LOG('Indicator Data'!H83)&lt;I$4,0,10-(I$3-LOG('Indicator Data'!H83))/(I$3-I$4)*10))),1)</f>
        <v>1.2</v>
      </c>
      <c r="J83" s="171">
        <f t="shared" si="86"/>
        <v>3</v>
      </c>
      <c r="K83" s="171">
        <f>ROUND(IF('Indicator Data'!I83=0,0,IF(LOG('Indicator Data'!I83)&gt;K$3,10,IF(LOG('Indicator Data'!I83)&lt;K$4,0,10-(K$3-LOG('Indicator Data'!I83))/(K$3-K$4)*10))),1)</f>
        <v>8.6</v>
      </c>
      <c r="L83" s="172">
        <f>ROUND(IF('Indicator Data'!J83=0,0,IF(LOG('Indicator Data'!J83)&gt;L$3,10,IF(LOG('Indicator Data'!J83)&lt;L$4,0,10-(L$3-LOG('Indicator Data'!J83))/(L$3-L$4)*10))),1)</f>
        <v>10</v>
      </c>
      <c r="M83" s="173">
        <f>'Indicator Data'!C83/HLOOKUP('Indicator Data'!$C$3,'Population Data'!$C$3:$M$194,ROW()-4,FALSE)</f>
        <v>2.092077427791523E-3</v>
      </c>
      <c r="N83" s="173">
        <f>'Indicator Data'!D83/HLOOKUP('Indicator Data'!$D$3,'Population Data'!$C$3:$M$194,ROW()-4,FALSE)</f>
        <v>6.5518354426228925E-4</v>
      </c>
      <c r="O83" s="245">
        <f>'Indicator Data'!E83/HLOOKUP('Indicator Data'!$E$3,'Population Data'!$C$3:$M$194,ROW()-4,FALSE)</f>
        <v>5.1497644644072785E-3</v>
      </c>
      <c r="P83" s="173">
        <f>'Indicator Data'!F83/HLOOKUP('Indicator Data'!$F$3,'Population Data'!$C$3:$M$194,ROW()-4,FALSE)</f>
        <v>8.7611394330640372E-7</v>
      </c>
      <c r="Q83" s="173">
        <f>'Indicator Data'!G83/HLOOKUP('Indicator Data'!$G$3,'Population Data'!$C$3:$M$194,ROW()-4,FALSE)</f>
        <v>4.7207593271842518E-5</v>
      </c>
      <c r="R83" s="173">
        <f>'Indicator Data'!H83/HLOOKUP('Indicator Data'!$H$3,'Population Data'!$C$3:$M$194,ROW()-4,FALSE)</f>
        <v>8.2223782591047536E-9</v>
      </c>
      <c r="S83" s="173">
        <f>'Indicator Data'!I83/HLOOKUP('Indicator Data'!$I$3,'Population Data'!$C$3:$M$194,ROW()-4,FALSE)</f>
        <v>1.2050765836128694E-3</v>
      </c>
      <c r="T83" s="173">
        <f>'Indicator Data'!J83/HLOOKUP('Indicator Date'!$J81,'Population Data'!$C$3:$M$194,ROW()-4,FALSE)</f>
        <v>1.332976054133792E-2</v>
      </c>
      <c r="U83" s="171">
        <f t="shared" si="87"/>
        <v>10</v>
      </c>
      <c r="V83" s="171">
        <f t="shared" si="88"/>
        <v>3.3</v>
      </c>
      <c r="W83" s="172">
        <f t="shared" si="89"/>
        <v>8.1999999999999993</v>
      </c>
      <c r="X83" s="172">
        <f t="shared" si="118"/>
        <v>6.4</v>
      </c>
      <c r="Y83" s="172">
        <f t="shared" si="119"/>
        <v>4.5</v>
      </c>
      <c r="Z83" s="171">
        <f t="shared" si="90"/>
        <v>0</v>
      </c>
      <c r="AA83" s="171">
        <f t="shared" si="90"/>
        <v>0</v>
      </c>
      <c r="AB83" s="171">
        <f t="shared" si="91"/>
        <v>0</v>
      </c>
      <c r="AC83" s="172">
        <f t="shared" si="120"/>
        <v>5.5</v>
      </c>
      <c r="AD83" s="172">
        <f t="shared" si="121"/>
        <v>4.4000000000000004</v>
      </c>
      <c r="AE83" s="171">
        <f>ROUND(IF('Indicator Data'!K83=0,0,IF('Indicator Data'!K83&gt;AE$3,10,IF('Indicator Data'!K83&lt;AE$4,0,10-(AE$3-'Indicator Data'!K83)/(AE$3-AE$4)*10))),1)</f>
        <v>1.9</v>
      </c>
      <c r="AF83" s="174">
        <f t="shared" si="92"/>
        <v>10</v>
      </c>
      <c r="AG83" s="174">
        <f t="shared" si="93"/>
        <v>6.7</v>
      </c>
      <c r="AH83" s="172">
        <f t="shared" si="94"/>
        <v>2.2000000000000002</v>
      </c>
      <c r="AI83" s="172">
        <f t="shared" si="95"/>
        <v>0.6</v>
      </c>
      <c r="AJ83" s="174">
        <f t="shared" si="96"/>
        <v>1.4</v>
      </c>
      <c r="AK83" s="172">
        <f t="shared" si="97"/>
        <v>8.4</v>
      </c>
      <c r="AL83" s="175">
        <f t="shared" si="98"/>
        <v>9.3000000000000007</v>
      </c>
      <c r="AM83" s="175">
        <f t="shared" si="99"/>
        <v>7.3</v>
      </c>
      <c r="AN83" s="175">
        <f t="shared" si="100"/>
        <v>5.5</v>
      </c>
      <c r="AO83" s="175">
        <f t="shared" si="101"/>
        <v>1.6</v>
      </c>
      <c r="AP83" s="175">
        <f t="shared" si="102"/>
        <v>7.4</v>
      </c>
      <c r="AQ83" s="174">
        <f t="shared" si="103"/>
        <v>5.2</v>
      </c>
      <c r="AR83" s="174">
        <f>IF('Indicator Data'!L83="No data","x",IF('Indicator Data'!BW83&lt;1000,"x",ROUND((IF('Indicator Data'!L83&gt;AR$3,10,IF('Indicator Data'!L83&lt;AR$4,0,10-(AR$3-'Indicator Data'!L83)/(AR$3-AR$4)*10))),1)))</f>
        <v>7.5</v>
      </c>
      <c r="AS83" s="175">
        <f t="shared" si="104"/>
        <v>6.4</v>
      </c>
      <c r="AT83" s="176">
        <f>IF('Indicator Data'!M83="No data","x",ROUND(IF('Indicator Data'!M83=0,0,IF(LOG('Indicator Data'!M83)&gt;AT$3,10,IF(LOG('Indicator Data'!M83)&lt;AT$4,0,10-(AT$3-LOG('Indicator Data'!M83))/(AT$3-AT$4)*10))),1))</f>
        <v>9.8000000000000007</v>
      </c>
      <c r="AU83" s="246">
        <f>IF(AT83="x","x",'Indicator Data'!M83/HLOOKUP('Indicator Data'!$M$3,'Population Data'!$C$3:$M$194,ROW()-4,FALSE))</f>
        <v>0.81205337757142515</v>
      </c>
      <c r="AV83" s="176">
        <f t="shared" si="105"/>
        <v>9</v>
      </c>
      <c r="AW83" s="172">
        <f t="shared" si="122"/>
        <v>9.4</v>
      </c>
      <c r="AX83" s="176" t="str">
        <f>IF('Indicator Data'!N83="No data","x",ROUND(IF('Indicator Data'!N83=0,0,IF(LOG('Indicator Data'!N83)&gt;AX$3,10,IF(LOG('Indicator Data'!N83)&lt;AX$4,0,10-(AX$3-LOG('Indicator Data'!N83))/(AX$3-AX$4)*10))),1))</f>
        <v>x</v>
      </c>
      <c r="AY83" s="246" t="str">
        <f>IF(AX83="x","x",'Indicator Data'!N83/HLOOKUP('Indicator Data'!$N$3,'Population Data'!$C$3:$M$194,ROW()-4,FALSE))</f>
        <v>x</v>
      </c>
      <c r="AZ83" s="176" t="str">
        <f t="shared" si="106"/>
        <v>x</v>
      </c>
      <c r="BA83" s="172" t="str">
        <f t="shared" si="123"/>
        <v>x</v>
      </c>
      <c r="BB83" s="176" t="str">
        <f>IF('Indicator Data'!O83="No data","x",ROUND(IF('Indicator Data'!O83=0,0,IF(LOG('Indicator Data'!O83)&gt;BB$3,10,IF(LOG('Indicator Data'!O83)&lt;BB$4,0,10-(BB$3-LOG('Indicator Data'!O83))/(BB$3-BB$4)*10))),1))</f>
        <v>x</v>
      </c>
      <c r="BC83" s="246" t="str">
        <f>IF(BB83="x","x",'Indicator Data'!O83/HLOOKUP('Indicator Data'!$O$3,'Population Data'!$C$3:$M$194,ROW()-4,FALSE))</f>
        <v>x</v>
      </c>
      <c r="BD83" s="176" t="str">
        <f t="shared" si="107"/>
        <v>x</v>
      </c>
      <c r="BE83" s="172" t="str">
        <f t="shared" si="124"/>
        <v>x</v>
      </c>
      <c r="BF83" s="176" t="str">
        <f>IF('Indicator Data'!P83="No data","x",ROUND(IF('Indicator Data'!P83=0,0,IF(LOG('Indicator Data'!P83)&gt;BF$3,10,IF(LOG('Indicator Data'!P83)&lt;BF$4,0,10-(BF$3-LOG('Indicator Data'!P83))/(BF$3-BF$4)*10))),1))</f>
        <v>x</v>
      </c>
      <c r="BG83" s="246" t="str">
        <f>IF(BF83="x","x",'Indicator Data'!P83/HLOOKUP('Indicator Data'!$P$3,'Population Data'!$C$3:$M$194,ROW()-4,FALSE))</f>
        <v>x</v>
      </c>
      <c r="BH83" s="176" t="str">
        <f t="shared" si="125"/>
        <v>x</v>
      </c>
      <c r="BI83" s="172" t="str">
        <f t="shared" si="126"/>
        <v>x</v>
      </c>
      <c r="BJ83" s="174">
        <f t="shared" si="127"/>
        <v>9.4</v>
      </c>
      <c r="BK83" s="176">
        <f>ROUND(IF('Indicator Data'!Q83=0,0,IF(LOG('Indicator Data'!Q83)&gt;BK$3,10,IF(LOG('Indicator Data'!Q83)&lt;BK$4,0,10-(BK$3-LOG('Indicator Data'!Q83))/(BK$3-BK$4)*10))),1)</f>
        <v>7.1</v>
      </c>
      <c r="BL83" s="224">
        <f>IF(BK83="x","x",'Indicator Data'!Q83/HLOOKUP('Indicator Data'!$Q$3,'Population Data'!$C$3:$M$194,ROW()-4,FALSE))</f>
        <v>1.0199999819618756E-2</v>
      </c>
      <c r="BM83" s="176">
        <f t="shared" si="108"/>
        <v>0.1</v>
      </c>
      <c r="BN83" s="172">
        <f t="shared" si="109"/>
        <v>4.5</v>
      </c>
      <c r="BO83" s="176">
        <f>ROUND(IF('Indicator Data'!S83=0,0,IF(LOG('Indicator Data'!S83)&gt;BO$3,10,IF(LOG('Indicator Data'!S83)&lt;BO$4,0,10-(BO$3-LOG('Indicator Data'!S83))/(BO$3-BO$4)*10))),1)</f>
        <v>6.9</v>
      </c>
      <c r="BP83" s="246">
        <f>IF(BO83="x","x",'Indicator Data'!S83/HLOOKUP('Indicator Data'!$S$3,'Population Data'!$C$3:$M$194,ROW()-4,FALSE))</f>
        <v>7.5921880936331426E-3</v>
      </c>
      <c r="BQ83" s="176">
        <f t="shared" si="110"/>
        <v>0.1</v>
      </c>
      <c r="BR83" s="172">
        <f t="shared" si="128"/>
        <v>4.3</v>
      </c>
      <c r="BS83" s="176">
        <f>ROUND(IF('Indicator Data'!T83=0,0,IF(LOG('Indicator Data'!T83)&gt;BS$3,10,IF(LOG('Indicator Data'!T83)&lt;BS$4,0,10-(BS$3-LOG('Indicator Data'!T83))/(BS$3-BS$4)*10))),1)</f>
        <v>9.3000000000000007</v>
      </c>
      <c r="BT83" s="173">
        <f>IF('Indicator Data'!T83/HLOOKUP('Indicator Data'!$T$3,'Population Data'!$C$3:$M$194,ROW()-4,FALSE)&gt;1,1,'Indicator Data'!T83/HLOOKUP('Indicator Data'!$T$3,'Population Data'!$C$3:$M$194,ROW()-4,FALSE))</f>
        <v>0.3533415363745292</v>
      </c>
      <c r="BU83" s="176">
        <f t="shared" si="111"/>
        <v>3.5</v>
      </c>
      <c r="BV83" s="172">
        <f t="shared" si="129"/>
        <v>7.4</v>
      </c>
      <c r="BW83" s="176">
        <f>ROUND(IF('Indicator Data'!U83=0,0,IF(LOG('Indicator Data'!U83)&gt;BW$3,10,IF(LOG('Indicator Data'!U83)&lt;BW$4,0,10-(BW$3-LOG('Indicator Data'!U83))/(BW$3-BW$4)*10))),1)</f>
        <v>8.6</v>
      </c>
      <c r="BX83" s="246">
        <f>IF(BW83="x","x",'Indicator Data'!U83/HLOOKUP('Indicator Data'!$U$3,'Population Data'!$C$3:$M$194,ROW()-4,FALSE))</f>
        <v>0.11860823934087981</v>
      </c>
      <c r="BY83" s="176">
        <f t="shared" si="112"/>
        <v>1.2</v>
      </c>
      <c r="BZ83" s="172">
        <f t="shared" si="130"/>
        <v>6.1</v>
      </c>
      <c r="CA83" s="174">
        <f t="shared" si="113"/>
        <v>5.7</v>
      </c>
      <c r="CB83" s="176">
        <f>IF('Indicator Data'!BN83="No data","x",ROUND(IF('Indicator Data'!BN83&gt;CB$3,0,IF('Indicator Data'!BN83&lt;CB$4,10,(CB$3-'Indicator Data'!BN83)/(CB$3-CB$4)*10)),1))</f>
        <v>1.1000000000000001</v>
      </c>
      <c r="CC83" s="176">
        <f>IF('Indicator Data'!BO83="No data","x",ROUND(IF('Indicator Data'!BO83&gt;CC$3,0,IF('Indicator Data'!BO83&lt;CC$4,10,(CC$3-'Indicator Data'!BO83)/(CC$3-CC$4)*10)),1))</f>
        <v>0.4</v>
      </c>
      <c r="CD83" s="176" t="str">
        <f>IF('Indicator Data'!AA83="No data","x",ROUND(IF('Indicator Data'!AA83&gt;CD$3,0,IF('Indicator Data'!AA83&lt;CD$4,10,(CD$3-'Indicator Data'!AA83)/(CD$3-CD$4)*10)),1))</f>
        <v>x</v>
      </c>
      <c r="CE83" s="172">
        <f t="shared" si="114"/>
        <v>0.8</v>
      </c>
      <c r="CF83" s="176">
        <f>IF('Indicator Data'!V83="No data","x",ROUND(IF(LOG('Indicator Data'!V83)&gt;CF$3,10,IF(LOG('Indicator Data'!V83)&lt;CF$4,0,10-(CF$3-LOG('Indicator Data'!V83))/(CF$3-CF$4)*10)),1))</f>
        <v>5.8</v>
      </c>
      <c r="CG83" s="176">
        <f>IF('Indicator Data'!W83="No data","x",ROUND(IF('Indicator Data'!W83&gt;CG$3,10,IF('Indicator Data'!W83&lt;CG$4,0,10-(CG$3-'Indicator Data'!W83)/(CG$3-CG$4)*10)),1))</f>
        <v>2.6</v>
      </c>
      <c r="CH83" s="176">
        <f>IF('Indicator Data'!X83="No data","x",ROUND(IF('Indicator Data'!X83&gt;CH$3,10,IF('Indicator Data'!X83&lt;CH$4,0,10-(CH$3-'Indicator Data'!X83)/(CH$3-CH$4)*10)),1))</f>
        <v>7.7</v>
      </c>
      <c r="CI83" s="176">
        <f>IF('Indicator Data'!Y83="No data","x",ROUND(IF('Indicator Data'!Y83&gt;CI$3,10,IF('Indicator Data'!Y83&lt;CI$4,0,10-(CI$3-'Indicator Data'!Y83)/(CI$3-CI$4)*10)),1))</f>
        <v>3.8</v>
      </c>
      <c r="CJ83" s="172">
        <f t="shared" si="131"/>
        <v>5</v>
      </c>
      <c r="CK83" s="174">
        <f t="shared" si="132"/>
        <v>3.6</v>
      </c>
      <c r="CL83" s="176">
        <f>IF('Indicator Data'!AD83="No data","x",ROUND(IF('Indicator Data'!AD83&gt;CL$3,10,IF('Indicator Data'!AD83&lt;CL$4,0,10-(CL$3-'Indicator Data'!AD83)/(CL$3-CL$4)*10)),1))</f>
        <v>5</v>
      </c>
      <c r="CM83" s="176">
        <f>IF('Indicator Data'!AE83="No data","x",ROUND(IF('Indicator Data'!AE83&gt;CM$3,10,IF('Indicator Data'!AE83&lt;CM$4,0,10-(CM$3-'Indicator Data'!AE83)/(CM$3-CM$4)*10)),1))</f>
        <v>1</v>
      </c>
      <c r="CN83" s="172">
        <f t="shared" si="133"/>
        <v>4.3</v>
      </c>
      <c r="CO83" s="176">
        <f>IF('Indicator Data'!Z83="No data","x",ROUND(IF('Indicator Data'!Z83&gt;CO$3,10,IF('Indicator Data'!Z83&lt;CO$4,0,10-(CO$3-'Indicator Data'!Z83)/(CO$3-CO$4)*10)),1))</f>
        <v>0.1</v>
      </c>
      <c r="CP83" s="172">
        <f t="shared" si="134"/>
        <v>0.5</v>
      </c>
      <c r="CQ83" s="246">
        <f>IF('Indicator Data'!AB83="No data","x",'Indicator Data'!AB83/HLOOKUP('Indicator Date'!$AB81,'Population Data'!$C$3:$M$194,ROW()-4,FALSE))</f>
        <v>1.675638987650872E-4</v>
      </c>
      <c r="CR83" s="176">
        <f t="shared" si="115"/>
        <v>8.3000000000000007</v>
      </c>
      <c r="CS83" s="176">
        <f>IF('Indicator Data'!AC83="No data","x",ROUND(IF('Indicator Data'!AC83&gt;CS$3,0,IF('Indicator Data'!AC83&lt;CS$4,10,(CS$3-'Indicator Data'!AC83)/(CS$3-CS$4)*10)),1))</f>
        <v>2</v>
      </c>
      <c r="CT83" s="172">
        <f t="shared" si="135"/>
        <v>5.2</v>
      </c>
      <c r="CU83" s="174">
        <f t="shared" si="136"/>
        <v>3.3</v>
      </c>
      <c r="CV83" s="175">
        <f t="shared" si="116"/>
        <v>6.3</v>
      </c>
      <c r="CW83" s="177">
        <f t="shared" si="117"/>
        <v>6.7</v>
      </c>
      <c r="CX83" s="175">
        <f>ROUND(IF('Indicator Data'!AF83=0,0,IF('Indicator Data'!AF83&gt;CX$3,10,IF('Indicator Data'!AF83&lt;CX$4,0,10-(CX$3-'Indicator Data'!AF83)/(CX$3-CX$4)*10))),1)</f>
        <v>9.4</v>
      </c>
      <c r="CY83" s="175">
        <f>(ROUND(IF('Indicator Data'!AG83=0,0,IF(LOG('Indicator Data'!AG83)&gt;CY$3,10,IF(LOG('Indicator Data'!AG83)&lt;CY$4,0,10-(CY$3-LOG('Indicator Data'!AG83))/(CY$3-CY$4)*10))),1))</f>
        <v>4.7</v>
      </c>
      <c r="CZ83" s="177">
        <f t="shared" si="137"/>
        <v>7.8</v>
      </c>
      <c r="DA83" s="11"/>
      <c r="DB83" s="22"/>
    </row>
    <row r="84" spans="1:106">
      <c r="A84" s="179" t="str">
        <f>'Indicator Data'!A84</f>
        <v>Iraq</v>
      </c>
      <c r="B84" s="180" t="str">
        <f>'Indicator Data'!B84</f>
        <v>IRQ</v>
      </c>
      <c r="C84" s="178">
        <f>ROUND(IF('Indicator Data'!C84=0,0.1,IF(LOG('Indicator Data'!C84)&gt;C$3,10,IF(LOG('Indicator Data'!C84)&lt;C$4,0,10-(C$3-LOG('Indicator Data'!C84))/(C$3-C$4)*10))),1)</f>
        <v>8.4</v>
      </c>
      <c r="D84" s="171">
        <f>ROUND(IF('Indicator Data'!D84=0,0.1,IF(LOG('Indicator Data'!D84)&gt;D$3,10,IF(LOG('Indicator Data'!D84)&lt;D$4,0,10-(D$3-LOG('Indicator Data'!D84))/(D$3-D$4)*10))),1)</f>
        <v>4.2</v>
      </c>
      <c r="E84" s="172">
        <f t="shared" si="85"/>
        <v>6.8</v>
      </c>
      <c r="F84" s="172">
        <f>(ROUND(IF('Indicator Data'!E84=0,0,IF(LOG('Indicator Data'!E84)&gt;F$3,10,IF(LOG('Indicator Data'!E84)&lt;F$4,0,10-(F$3-LOG('Indicator Data'!E84))/(F$3-F$4)*10))),1))</f>
        <v>9.4</v>
      </c>
      <c r="G84" s="172">
        <f>ROUND(IF('Indicator Data'!F84=0,0,IF(LOG('Indicator Data'!F84)&gt;G$3,10,IF(LOG('Indicator Data'!F84)&lt;G$4,0,10-(G$3-LOG('Indicator Data'!F84))/(G$3-G$4)*10))),1)</f>
        <v>0</v>
      </c>
      <c r="H84" s="171">
        <f>ROUND(IF('Indicator Data'!G84=0,0,IF(LOG('Indicator Data'!G84)&gt;H$3,10,IF(LOG('Indicator Data'!G84)&lt;H$4,0,10-(H$3-LOG('Indicator Data'!G84))/(H$3-H$4)*10))),1)</f>
        <v>0</v>
      </c>
      <c r="I84" s="171">
        <f>ROUND(IF('Indicator Data'!H84=0,0,IF(LOG('Indicator Data'!H84)&gt;I$3,10,IF(LOG('Indicator Data'!H84)&lt;I$4,0,10-(I$3-LOG('Indicator Data'!H84))/(I$3-I$4)*10))),1)</f>
        <v>0</v>
      </c>
      <c r="J84" s="171">
        <f t="shared" si="86"/>
        <v>0</v>
      </c>
      <c r="K84" s="171">
        <f>ROUND(IF('Indicator Data'!I84=0,0,IF(LOG('Indicator Data'!I84)&gt;K$3,10,IF(LOG('Indicator Data'!I84)&lt;K$4,0,10-(K$3-LOG('Indicator Data'!I84))/(K$3-K$4)*10))),1)</f>
        <v>5.8</v>
      </c>
      <c r="L84" s="172">
        <f>ROUND(IF('Indicator Data'!J84=0,0,IF(LOG('Indicator Data'!J84)&gt;L$3,10,IF(LOG('Indicator Data'!J84)&lt;L$4,0,10-(L$3-LOG('Indicator Data'!J84))/(L$3-L$4)*10))),1)</f>
        <v>10</v>
      </c>
      <c r="M84" s="173">
        <f>'Indicator Data'!C84/HLOOKUP('Indicator Data'!$C$3,'Population Data'!$C$3:$M$194,ROW()-4,FALSE)</f>
        <v>9.5648037392567829E-4</v>
      </c>
      <c r="N84" s="173">
        <f>'Indicator Data'!D84/HLOOKUP('Indicator Data'!$D$3,'Population Data'!$C$3:$M$194,ROW()-4,FALSE)</f>
        <v>7.1273494804767418E-6</v>
      </c>
      <c r="O84" s="245">
        <f>'Indicator Data'!E84/HLOOKUP('Indicator Data'!$E$3,'Population Data'!$C$3:$M$194,ROW()-4,FALSE)</f>
        <v>3.7191643167689935E-2</v>
      </c>
      <c r="P84" s="173">
        <f>'Indicator Data'!F84/HLOOKUP('Indicator Data'!$F$3,'Population Data'!$C$3:$M$194,ROW()-4,FALSE)</f>
        <v>0</v>
      </c>
      <c r="Q84" s="173">
        <f>'Indicator Data'!G84/HLOOKUP('Indicator Data'!$G$3,'Population Data'!$C$3:$M$194,ROW()-4,FALSE)</f>
        <v>0</v>
      </c>
      <c r="R84" s="173">
        <f>'Indicator Data'!H84/HLOOKUP('Indicator Data'!$H$3,'Population Data'!$C$3:$M$194,ROW()-4,FALSE)</f>
        <v>0</v>
      </c>
      <c r="S84" s="173">
        <f>'Indicator Data'!I84/HLOOKUP('Indicator Data'!$I$3,'Population Data'!$C$3:$M$194,ROW()-4,FALSE)</f>
        <v>1.4739531633605244E-4</v>
      </c>
      <c r="T84" s="173">
        <f>'Indicator Data'!J84/HLOOKUP('Indicator Date'!$J82,'Population Data'!$C$3:$M$194,ROW()-4,FALSE)</f>
        <v>4.2988881978903767E-3</v>
      </c>
      <c r="U84" s="171">
        <f t="shared" si="87"/>
        <v>4.8</v>
      </c>
      <c r="V84" s="171">
        <f t="shared" si="88"/>
        <v>0</v>
      </c>
      <c r="W84" s="172">
        <f t="shared" si="89"/>
        <v>2.7</v>
      </c>
      <c r="X84" s="172">
        <f t="shared" si="118"/>
        <v>9.6999999999999993</v>
      </c>
      <c r="Y84" s="172">
        <f t="shared" si="119"/>
        <v>0</v>
      </c>
      <c r="Z84" s="171">
        <f t="shared" si="90"/>
        <v>0</v>
      </c>
      <c r="AA84" s="171">
        <f t="shared" si="90"/>
        <v>0</v>
      </c>
      <c r="AB84" s="171">
        <f t="shared" si="91"/>
        <v>0</v>
      </c>
      <c r="AC84" s="172">
        <f t="shared" si="120"/>
        <v>2.9</v>
      </c>
      <c r="AD84" s="172">
        <f t="shared" si="121"/>
        <v>1.4</v>
      </c>
      <c r="AE84" s="171">
        <f>ROUND(IF('Indicator Data'!K84=0,0,IF('Indicator Data'!K84&gt;AE$3,10,IF('Indicator Data'!K84&lt;AE$4,0,10-(AE$3-'Indicator Data'!K84)/(AE$3-AE$4)*10))),1)</f>
        <v>1.9</v>
      </c>
      <c r="AF84" s="174">
        <f t="shared" si="92"/>
        <v>6.6</v>
      </c>
      <c r="AG84" s="174">
        <f t="shared" si="93"/>
        <v>2.1</v>
      </c>
      <c r="AH84" s="172">
        <f t="shared" si="94"/>
        <v>0</v>
      </c>
      <c r="AI84" s="172">
        <f t="shared" si="95"/>
        <v>0</v>
      </c>
      <c r="AJ84" s="174">
        <f t="shared" si="96"/>
        <v>0</v>
      </c>
      <c r="AK84" s="172">
        <f t="shared" si="97"/>
        <v>7.8</v>
      </c>
      <c r="AL84" s="175">
        <f t="shared" si="98"/>
        <v>5.0999999999999996</v>
      </c>
      <c r="AM84" s="175">
        <f t="shared" si="99"/>
        <v>9.6</v>
      </c>
      <c r="AN84" s="175">
        <f t="shared" si="100"/>
        <v>0</v>
      </c>
      <c r="AO84" s="175">
        <f t="shared" si="101"/>
        <v>0</v>
      </c>
      <c r="AP84" s="175">
        <f t="shared" si="102"/>
        <v>4.5</v>
      </c>
      <c r="AQ84" s="174">
        <f t="shared" si="103"/>
        <v>4.9000000000000004</v>
      </c>
      <c r="AR84" s="174">
        <f>IF('Indicator Data'!L84="No data","x",IF('Indicator Data'!BW84&lt;1000,"x",ROUND((IF('Indicator Data'!L84&gt;AR$3,10,IF('Indicator Data'!L84&lt;AR$4,0,10-(AR$3-'Indicator Data'!L84)/(AR$3-AR$4)*10))),1)))</f>
        <v>10</v>
      </c>
      <c r="AS84" s="175">
        <f t="shared" si="104"/>
        <v>7.5</v>
      </c>
      <c r="AT84" s="176">
        <f>IF('Indicator Data'!M84="No data","x",ROUND(IF('Indicator Data'!M84=0,0,IF(LOG('Indicator Data'!M84)&gt;AT$3,10,IF(LOG('Indicator Data'!M84)&lt;AT$4,0,10-(AT$3-LOG('Indicator Data'!M84))/(AT$3-AT$4)*10))),1))</f>
        <v>9.4</v>
      </c>
      <c r="AU84" s="246">
        <f>IF(AT84="x","x",'Indicator Data'!M84/HLOOKUP('Indicator Data'!$M$3,'Population Data'!$C$3:$M$194,ROW()-4,FALSE))</f>
        <v>0.8536176767015542</v>
      </c>
      <c r="AV84" s="176">
        <f t="shared" si="105"/>
        <v>9.5</v>
      </c>
      <c r="AW84" s="172">
        <f t="shared" si="122"/>
        <v>9.5</v>
      </c>
      <c r="AX84" s="176" t="str">
        <f>IF('Indicator Data'!N84="No data","x",ROUND(IF('Indicator Data'!N84=0,0,IF(LOG('Indicator Data'!N84)&gt;AX$3,10,IF(LOG('Indicator Data'!N84)&lt;AX$4,0,10-(AX$3-LOG('Indicator Data'!N84))/(AX$3-AX$4)*10))),1))</f>
        <v>x</v>
      </c>
      <c r="AY84" s="246" t="str">
        <f>IF(AX84="x","x",'Indicator Data'!N84/HLOOKUP('Indicator Data'!$N$3,'Population Data'!$C$3:$M$194,ROW()-4,FALSE))</f>
        <v>x</v>
      </c>
      <c r="AZ84" s="176" t="str">
        <f t="shared" si="106"/>
        <v>x</v>
      </c>
      <c r="BA84" s="172" t="str">
        <f t="shared" si="123"/>
        <v>x</v>
      </c>
      <c r="BB84" s="176" t="str">
        <f>IF('Indicator Data'!O84="No data","x",ROUND(IF('Indicator Data'!O84=0,0,IF(LOG('Indicator Data'!O84)&gt;BB$3,10,IF(LOG('Indicator Data'!O84)&lt;BB$4,0,10-(BB$3-LOG('Indicator Data'!O84))/(BB$3-BB$4)*10))),1))</f>
        <v>x</v>
      </c>
      <c r="BC84" s="246" t="str">
        <f>IF(BB84="x","x",'Indicator Data'!O84/HLOOKUP('Indicator Data'!$O$3,'Population Data'!$C$3:$M$194,ROW()-4,FALSE))</f>
        <v>x</v>
      </c>
      <c r="BD84" s="176" t="str">
        <f t="shared" si="107"/>
        <v>x</v>
      </c>
      <c r="BE84" s="172" t="str">
        <f t="shared" si="124"/>
        <v>x</v>
      </c>
      <c r="BF84" s="176" t="str">
        <f>IF('Indicator Data'!P84="No data","x",ROUND(IF('Indicator Data'!P84=0,0,IF(LOG('Indicator Data'!P84)&gt;BF$3,10,IF(LOG('Indicator Data'!P84)&lt;BF$4,0,10-(BF$3-LOG('Indicator Data'!P84))/(BF$3-BF$4)*10))),1))</f>
        <v>x</v>
      </c>
      <c r="BG84" s="246" t="str">
        <f>IF(BF84="x","x",'Indicator Data'!P84/HLOOKUP('Indicator Data'!$P$3,'Population Data'!$C$3:$M$194,ROW()-4,FALSE))</f>
        <v>x</v>
      </c>
      <c r="BH84" s="176" t="str">
        <f t="shared" si="125"/>
        <v>x</v>
      </c>
      <c r="BI84" s="172" t="str">
        <f t="shared" si="126"/>
        <v>x</v>
      </c>
      <c r="BJ84" s="174">
        <f t="shared" si="127"/>
        <v>9.5</v>
      </c>
      <c r="BK84" s="176">
        <f>ROUND(IF('Indicator Data'!Q84=0,0,IF(LOG('Indicator Data'!Q84)&gt;BK$3,10,IF(LOG('Indicator Data'!Q84)&lt;BK$4,0,10-(BK$3-LOG('Indicator Data'!Q84))/(BK$3-BK$4)*10))),1)</f>
        <v>0</v>
      </c>
      <c r="BL84" s="224">
        <f>IF(BK84="x","x",'Indicator Data'!Q84/HLOOKUP('Indicator Data'!$Q$3,'Population Data'!$C$3:$M$194,ROW()-4,FALSE))</f>
        <v>0</v>
      </c>
      <c r="BM84" s="176">
        <f t="shared" si="108"/>
        <v>0</v>
      </c>
      <c r="BN84" s="172">
        <f t="shared" si="109"/>
        <v>0</v>
      </c>
      <c r="BO84" s="176">
        <f>ROUND(IF('Indicator Data'!S84=0,0,IF(LOG('Indicator Data'!S84)&gt;BO$3,10,IF(LOG('Indicator Data'!S84)&lt;BO$4,0,10-(BO$3-LOG('Indicator Data'!S84))/(BO$3-BO$4)*10))),1)</f>
        <v>7.8</v>
      </c>
      <c r="BP84" s="246">
        <f>IF(BO84="x","x",'Indicator Data'!S84/HLOOKUP('Indicator Data'!$S$3,'Population Data'!$C$3:$M$194,ROW()-4,FALSE))</f>
        <v>5.8752394507594279E-2</v>
      </c>
      <c r="BQ84" s="176">
        <f t="shared" si="110"/>
        <v>0.7</v>
      </c>
      <c r="BR84" s="172">
        <f t="shared" si="128"/>
        <v>5.2</v>
      </c>
      <c r="BS84" s="176">
        <f>ROUND(IF('Indicator Data'!T84=0,0,IF(LOG('Indicator Data'!T84)&gt;BS$3,10,IF(LOG('Indicator Data'!T84)&lt;BS$4,0,10-(BS$3-LOG('Indicator Data'!T84))/(BS$3-BS$4)*10))),1)</f>
        <v>9.1999999999999993</v>
      </c>
      <c r="BT84" s="173">
        <f>IF('Indicator Data'!T84/HLOOKUP('Indicator Data'!$T$3,'Population Data'!$C$3:$M$194,ROW()-4,FALSE)&gt;1,1,'Indicator Data'!T84/HLOOKUP('Indicator Data'!$T$3,'Population Data'!$C$3:$M$194,ROW()-4,FALSE))</f>
        <v>0.64035353024806285</v>
      </c>
      <c r="BU84" s="176">
        <f t="shared" si="111"/>
        <v>6.4</v>
      </c>
      <c r="BV84" s="172">
        <f t="shared" si="129"/>
        <v>8.1</v>
      </c>
      <c r="BW84" s="176">
        <f>ROUND(IF('Indicator Data'!U84=0,0,IF(LOG('Indicator Data'!U84)&gt;BW$3,10,IF(LOG('Indicator Data'!U84)&lt;BW$4,0,10-(BW$3-LOG('Indicator Data'!U84))/(BW$3-BW$4)*10))),1)</f>
        <v>9.4</v>
      </c>
      <c r="BX84" s="246">
        <f>IF(BW84="x","x",'Indicator Data'!U84/HLOOKUP('Indicator Data'!$U$3,'Population Data'!$C$3:$M$194,ROW()-4,FALSE))</f>
        <v>0.86502064960198632</v>
      </c>
      <c r="BY84" s="176">
        <f t="shared" si="112"/>
        <v>8.6999999999999993</v>
      </c>
      <c r="BZ84" s="172">
        <f t="shared" si="130"/>
        <v>9.1</v>
      </c>
      <c r="CA84" s="174">
        <f t="shared" si="113"/>
        <v>6.6</v>
      </c>
      <c r="CB84" s="176">
        <f>IF('Indicator Data'!BN84="No data","x",ROUND(IF('Indicator Data'!BN84&gt;CB$3,0,IF('Indicator Data'!BN84&lt;CB$4,10,(CB$3-'Indicator Data'!BN84)/(CB$3-CB$4)*10)),1))</f>
        <v>0.2</v>
      </c>
      <c r="CC84" s="176">
        <f>IF('Indicator Data'!BO84="No data","x",ROUND(IF('Indicator Data'!BO84&gt;CC$3,0,IF('Indicator Data'!BO84&lt;CC$4,10,(CC$3-'Indicator Data'!BO84)/(CC$3-CC$4)*10)),1))</f>
        <v>0.3</v>
      </c>
      <c r="CD84" s="176">
        <f>IF('Indicator Data'!AA84="No data","x",ROUND(IF('Indicator Data'!AA84&gt;CD$3,0,IF('Indicator Data'!AA84&lt;CD$4,10,(CD$3-'Indicator Data'!AA84)/(CD$3-CD$4)*10)),1))</f>
        <v>0.3</v>
      </c>
      <c r="CE84" s="172">
        <f t="shared" si="114"/>
        <v>0.3</v>
      </c>
      <c r="CF84" s="176">
        <f>IF('Indicator Data'!V84="No data","x",ROUND(IF(LOG('Indicator Data'!V84)&gt;CF$3,10,IF(LOG('Indicator Data'!V84)&lt;CF$4,0,10-(CF$3-LOG('Indicator Data'!V84))/(CF$3-CF$4)*10)),1))</f>
        <v>6.7</v>
      </c>
      <c r="CG84" s="176">
        <f>IF('Indicator Data'!W84="No data","x",ROUND(IF('Indicator Data'!W84&gt;CG$3,10,IF('Indicator Data'!W84&lt;CG$4,0,10-(CG$3-'Indicator Data'!W84)/(CG$3-CG$4)*10)),1))</f>
        <v>5.2</v>
      </c>
      <c r="CH84" s="176">
        <f>IF('Indicator Data'!X84="No data","x",ROUND(IF('Indicator Data'!X84&gt;CH$3,10,IF('Indicator Data'!X84&lt;CH$4,0,10-(CH$3-'Indicator Data'!X84)/(CH$3-CH$4)*10)),1))</f>
        <v>7.2</v>
      </c>
      <c r="CI84" s="176">
        <f>IF('Indicator Data'!Y84="No data","x",ROUND(IF('Indicator Data'!Y84&gt;CI$3,10,IF('Indicator Data'!Y84&lt;CI$4,0,10-(CI$3-'Indicator Data'!Y84)/(CI$3-CI$4)*10)),1))</f>
        <v>10</v>
      </c>
      <c r="CJ84" s="172">
        <f t="shared" si="131"/>
        <v>7.3</v>
      </c>
      <c r="CK84" s="174">
        <f t="shared" si="132"/>
        <v>5</v>
      </c>
      <c r="CL84" s="176">
        <f>IF('Indicator Data'!AD84="No data","x",ROUND(IF('Indicator Data'!AD84&gt;CL$3,10,IF('Indicator Data'!AD84&lt;CL$4,0,10-(CL$3-'Indicator Data'!AD84)/(CL$3-CL$4)*10)),1))</f>
        <v>5.5</v>
      </c>
      <c r="CM84" s="176">
        <f>IF('Indicator Data'!AE84="No data","x",ROUND(IF('Indicator Data'!AE84&gt;CM$3,10,IF('Indicator Data'!AE84&lt;CM$4,0,10-(CM$3-'Indicator Data'!AE84)/(CM$3-CM$4)*10)),1))</f>
        <v>4.8</v>
      </c>
      <c r="CN84" s="172">
        <f t="shared" si="133"/>
        <v>6.6</v>
      </c>
      <c r="CO84" s="176">
        <f>IF('Indicator Data'!Z84="No data","x",ROUND(IF('Indicator Data'!Z84&gt;CO$3,10,IF('Indicator Data'!Z84&lt;CO$4,0,10-(CO$3-'Indicator Data'!Z84)/(CO$3-CO$4)*10)),1))</f>
        <v>0</v>
      </c>
      <c r="CP84" s="172">
        <f t="shared" si="134"/>
        <v>0.2</v>
      </c>
      <c r="CQ84" s="246">
        <f>IF('Indicator Data'!AB84="No data","x",'Indicator Data'!AB84/HLOOKUP('Indicator Date'!$AB82,'Population Data'!$C$3:$M$194,ROW()-4,FALSE))</f>
        <v>1.055414171226414E-4</v>
      </c>
      <c r="CR84" s="176">
        <f t="shared" si="115"/>
        <v>8.9</v>
      </c>
      <c r="CS84" s="176">
        <f>IF('Indicator Data'!AC84="No data","x",ROUND(IF('Indicator Data'!AC84&gt;CS$3,0,IF('Indicator Data'!AC84&lt;CS$4,10,(CS$3-'Indicator Data'!AC84)/(CS$3-CS$4)*10)),1))</f>
        <v>6</v>
      </c>
      <c r="CT84" s="172">
        <f t="shared" si="135"/>
        <v>7.5</v>
      </c>
      <c r="CU84" s="174">
        <f t="shared" si="136"/>
        <v>4.8</v>
      </c>
      <c r="CV84" s="175">
        <f t="shared" si="116"/>
        <v>7</v>
      </c>
      <c r="CW84" s="177">
        <f t="shared" si="117"/>
        <v>5.9</v>
      </c>
      <c r="CX84" s="175">
        <f>ROUND(IF('Indicator Data'!AF84=0,0,IF('Indicator Data'!AF84&gt;CX$3,10,IF('Indicator Data'!AF84&lt;CX$4,0,10-(CX$3-'Indicator Data'!AF84)/(CX$3-CX$4)*10))),1)</f>
        <v>10</v>
      </c>
      <c r="CY84" s="175">
        <f>(ROUND(IF('Indicator Data'!AG84=0,0,IF(LOG('Indicator Data'!AG84)&gt;CY$3,10,IF(LOG('Indicator Data'!AG84)&lt;CY$4,0,10-(CY$3-LOG('Indicator Data'!AG84))/(CY$3-CY$4)*10))),1))</f>
        <v>7.7</v>
      </c>
      <c r="CZ84" s="177">
        <f t="shared" si="137"/>
        <v>9.1999999999999993</v>
      </c>
      <c r="DA84" s="11"/>
      <c r="DB84" s="22"/>
    </row>
    <row r="85" spans="1:106">
      <c r="A85" s="179" t="str">
        <f>'Indicator Data'!A85</f>
        <v>Ireland</v>
      </c>
      <c r="B85" s="180" t="str">
        <f>'Indicator Data'!B85</f>
        <v>IRL</v>
      </c>
      <c r="C85" s="178">
        <f>ROUND(IF('Indicator Data'!C85=0,0.1,IF(LOG('Indicator Data'!C85)&gt;C$3,10,IF(LOG('Indicator Data'!C85)&lt;C$4,0,10-(C$3-LOG('Indicator Data'!C85))/(C$3-C$4)*10))),1)</f>
        <v>0.1</v>
      </c>
      <c r="D85" s="171">
        <f>ROUND(IF('Indicator Data'!D85=0,0.1,IF(LOG('Indicator Data'!D85)&gt;D$3,10,IF(LOG('Indicator Data'!D85)&lt;D$4,0,10-(D$3-LOG('Indicator Data'!D85))/(D$3-D$4)*10))),1)</f>
        <v>0.1</v>
      </c>
      <c r="E85" s="172">
        <f t="shared" si="85"/>
        <v>0.1</v>
      </c>
      <c r="F85" s="172">
        <f>(ROUND(IF('Indicator Data'!E85=0,0,IF(LOG('Indicator Data'!E85)&gt;F$3,10,IF(LOG('Indicator Data'!E85)&lt;F$4,0,10-(F$3-LOG('Indicator Data'!E85))/(F$3-F$4)*10))),1))</f>
        <v>3.5</v>
      </c>
      <c r="G85" s="172">
        <f>ROUND(IF('Indicator Data'!F85=0,0,IF(LOG('Indicator Data'!F85)&gt;G$3,10,IF(LOG('Indicator Data'!F85)&lt;G$4,0,10-(G$3-LOG('Indicator Data'!F85))/(G$3-G$4)*10))),1)</f>
        <v>1.4</v>
      </c>
      <c r="H85" s="171">
        <f>ROUND(IF('Indicator Data'!G85=0,0,IF(LOG('Indicator Data'!G85)&gt;H$3,10,IF(LOG('Indicator Data'!G85)&lt;H$4,0,10-(H$3-LOG('Indicator Data'!G85))/(H$3-H$4)*10))),1)</f>
        <v>0</v>
      </c>
      <c r="I85" s="171">
        <f>ROUND(IF('Indicator Data'!H85=0,0,IF(LOG('Indicator Data'!H85)&gt;I$3,10,IF(LOG('Indicator Data'!H85)&lt;I$4,0,10-(I$3-LOG('Indicator Data'!H85))/(I$3-I$4)*10))),1)</f>
        <v>0</v>
      </c>
      <c r="J85" s="171">
        <f t="shared" si="86"/>
        <v>0</v>
      </c>
      <c r="K85" s="171">
        <f>ROUND(IF('Indicator Data'!I85=0,0,IF(LOG('Indicator Data'!I85)&gt;K$3,10,IF(LOG('Indicator Data'!I85)&lt;K$4,0,10-(K$3-LOG('Indicator Data'!I85))/(K$3-K$4)*10))),1)</f>
        <v>6</v>
      </c>
      <c r="L85" s="172">
        <f>ROUND(IF('Indicator Data'!J85=0,0,IF(LOG('Indicator Data'!J85)&gt;L$3,10,IF(LOG('Indicator Data'!J85)&lt;L$4,0,10-(L$3-LOG('Indicator Data'!J85))/(L$3-L$4)*10))),1)</f>
        <v>0</v>
      </c>
      <c r="M85" s="173">
        <f>'Indicator Data'!C85/HLOOKUP('Indicator Data'!$C$3,'Population Data'!$C$3:$M$194,ROW()-4,FALSE)</f>
        <v>0</v>
      </c>
      <c r="N85" s="173">
        <f>'Indicator Data'!D85/HLOOKUP('Indicator Data'!$D$3,'Population Data'!$C$3:$M$194,ROW()-4,FALSE)</f>
        <v>0</v>
      </c>
      <c r="O85" s="245">
        <f>'Indicator Data'!E85/HLOOKUP('Indicator Data'!$E$3,'Population Data'!$C$3:$M$194,ROW()-4,FALSE)</f>
        <v>9.3303097586825215E-4</v>
      </c>
      <c r="P85" s="173">
        <f>'Indicator Data'!F85/HLOOKUP('Indicator Data'!$F$3,'Population Data'!$C$3:$M$194,ROW()-4,FALSE)</f>
        <v>1.1317466647944402E-7</v>
      </c>
      <c r="Q85" s="173">
        <f>'Indicator Data'!G85/HLOOKUP('Indicator Data'!$G$3,'Population Data'!$C$3:$M$194,ROW()-4,FALSE)</f>
        <v>0</v>
      </c>
      <c r="R85" s="173">
        <f>'Indicator Data'!H85/HLOOKUP('Indicator Data'!$H$3,'Population Data'!$C$3:$M$194,ROW()-4,FALSE)</f>
        <v>0</v>
      </c>
      <c r="S85" s="173">
        <f>'Indicator Data'!I85/HLOOKUP('Indicator Data'!$I$3,'Population Data'!$C$3:$M$194,ROW()-4,FALSE)</f>
        <v>1.6080143412116625E-3</v>
      </c>
      <c r="T85" s="173">
        <f>'Indicator Data'!J85/HLOOKUP('Indicator Date'!$J83,'Population Data'!$C$3:$M$194,ROW()-4,FALSE)</f>
        <v>0</v>
      </c>
      <c r="U85" s="171">
        <f t="shared" si="87"/>
        <v>0</v>
      </c>
      <c r="V85" s="171">
        <f t="shared" si="88"/>
        <v>0</v>
      </c>
      <c r="W85" s="172">
        <f t="shared" si="89"/>
        <v>0</v>
      </c>
      <c r="X85" s="172">
        <f t="shared" si="118"/>
        <v>3.5</v>
      </c>
      <c r="Y85" s="172">
        <f t="shared" si="119"/>
        <v>2.2000000000000002</v>
      </c>
      <c r="Z85" s="171">
        <f t="shared" si="90"/>
        <v>0</v>
      </c>
      <c r="AA85" s="171">
        <f t="shared" si="90"/>
        <v>0</v>
      </c>
      <c r="AB85" s="171">
        <f t="shared" si="91"/>
        <v>0</v>
      </c>
      <c r="AC85" s="172">
        <f t="shared" si="120"/>
        <v>5.8</v>
      </c>
      <c r="AD85" s="172">
        <f t="shared" si="121"/>
        <v>0</v>
      </c>
      <c r="AE85" s="171">
        <f>ROUND(IF('Indicator Data'!K85=0,0,IF('Indicator Data'!K85&gt;AE$3,10,IF('Indicator Data'!K85&lt;AE$4,0,10-(AE$3-'Indicator Data'!K85)/(AE$3-AE$4)*10))),1)</f>
        <v>0</v>
      </c>
      <c r="AF85" s="174">
        <f t="shared" si="92"/>
        <v>0.1</v>
      </c>
      <c r="AG85" s="174">
        <f t="shared" si="93"/>
        <v>0.1</v>
      </c>
      <c r="AH85" s="172">
        <f t="shared" si="94"/>
        <v>0</v>
      </c>
      <c r="AI85" s="172">
        <f t="shared" si="95"/>
        <v>0</v>
      </c>
      <c r="AJ85" s="174">
        <f t="shared" si="96"/>
        <v>0</v>
      </c>
      <c r="AK85" s="172">
        <f t="shared" si="97"/>
        <v>0</v>
      </c>
      <c r="AL85" s="175">
        <f t="shared" si="98"/>
        <v>0.1</v>
      </c>
      <c r="AM85" s="175">
        <f t="shared" si="99"/>
        <v>3.5</v>
      </c>
      <c r="AN85" s="175">
        <f t="shared" si="100"/>
        <v>1.8</v>
      </c>
      <c r="AO85" s="175">
        <f t="shared" si="101"/>
        <v>0</v>
      </c>
      <c r="AP85" s="175">
        <f t="shared" si="102"/>
        <v>5.9</v>
      </c>
      <c r="AQ85" s="174">
        <f t="shared" si="103"/>
        <v>0</v>
      </c>
      <c r="AR85" s="174">
        <f>IF('Indicator Data'!L85="No data","x",IF('Indicator Data'!BW85&lt;1000,"x",ROUND((IF('Indicator Data'!L85&gt;AR$3,10,IF('Indicator Data'!L85&lt;AR$4,0,10-(AR$3-'Indicator Data'!L85)/(AR$3-AR$4)*10))),1)))</f>
        <v>1.7</v>
      </c>
      <c r="AS85" s="175">
        <f t="shared" si="104"/>
        <v>0.9</v>
      </c>
      <c r="AT85" s="176">
        <f>IF('Indicator Data'!M85="No data","x",ROUND(IF('Indicator Data'!M85=0,0,IF(LOG('Indicator Data'!M85)&gt;AT$3,10,IF(LOG('Indicator Data'!M85)&lt;AT$4,0,10-(AT$3-LOG('Indicator Data'!M85))/(AT$3-AT$4)*10))),1))</f>
        <v>0</v>
      </c>
      <c r="AU85" s="246">
        <f>IF(AT85="x","x",'Indicator Data'!M85/HLOOKUP('Indicator Data'!$M$3,'Population Data'!$C$3:$M$194,ROW()-4,FALSE))</f>
        <v>0</v>
      </c>
      <c r="AV85" s="176">
        <f t="shared" si="105"/>
        <v>0</v>
      </c>
      <c r="AW85" s="172">
        <f t="shared" si="122"/>
        <v>0</v>
      </c>
      <c r="AX85" s="176" t="str">
        <f>IF('Indicator Data'!N85="No data","x",ROUND(IF('Indicator Data'!N85=0,0,IF(LOG('Indicator Data'!N85)&gt;AX$3,10,IF(LOG('Indicator Data'!N85)&lt;AX$4,0,10-(AX$3-LOG('Indicator Data'!N85))/(AX$3-AX$4)*10))),1))</f>
        <v>x</v>
      </c>
      <c r="AY85" s="246" t="str">
        <f>IF(AX85="x","x",'Indicator Data'!N85/HLOOKUP('Indicator Data'!$N$3,'Population Data'!$C$3:$M$194,ROW()-4,FALSE))</f>
        <v>x</v>
      </c>
      <c r="AZ85" s="176" t="str">
        <f t="shared" si="106"/>
        <v>x</v>
      </c>
      <c r="BA85" s="172" t="str">
        <f t="shared" si="123"/>
        <v>x</v>
      </c>
      <c r="BB85" s="176" t="str">
        <f>IF('Indicator Data'!O85="No data","x",ROUND(IF('Indicator Data'!O85=0,0,IF(LOG('Indicator Data'!O85)&gt;BB$3,10,IF(LOG('Indicator Data'!O85)&lt;BB$4,0,10-(BB$3-LOG('Indicator Data'!O85))/(BB$3-BB$4)*10))),1))</f>
        <v>x</v>
      </c>
      <c r="BC85" s="246" t="str">
        <f>IF(BB85="x","x",'Indicator Data'!O85/HLOOKUP('Indicator Data'!$O$3,'Population Data'!$C$3:$M$194,ROW()-4,FALSE))</f>
        <v>x</v>
      </c>
      <c r="BD85" s="176" t="str">
        <f t="shared" si="107"/>
        <v>x</v>
      </c>
      <c r="BE85" s="172" t="str">
        <f t="shared" si="124"/>
        <v>x</v>
      </c>
      <c r="BF85" s="176" t="str">
        <f>IF('Indicator Data'!P85="No data","x",ROUND(IF('Indicator Data'!P85=0,0,IF(LOG('Indicator Data'!P85)&gt;BF$3,10,IF(LOG('Indicator Data'!P85)&lt;BF$4,0,10-(BF$3-LOG('Indicator Data'!P85))/(BF$3-BF$4)*10))),1))</f>
        <v>x</v>
      </c>
      <c r="BG85" s="246" t="str">
        <f>IF(BF85="x","x",'Indicator Data'!P85/HLOOKUP('Indicator Data'!$P$3,'Population Data'!$C$3:$M$194,ROW()-4,FALSE))</f>
        <v>x</v>
      </c>
      <c r="BH85" s="176" t="str">
        <f t="shared" si="125"/>
        <v>x</v>
      </c>
      <c r="BI85" s="172" t="str">
        <f t="shared" si="126"/>
        <v>x</v>
      </c>
      <c r="BJ85" s="174">
        <f t="shared" si="127"/>
        <v>0</v>
      </c>
      <c r="BK85" s="176">
        <f>ROUND(IF('Indicator Data'!Q85=0,0,IF(LOG('Indicator Data'!Q85)&gt;BK$3,10,IF(LOG('Indicator Data'!Q85)&lt;BK$4,0,10-(BK$3-LOG('Indicator Data'!Q85))/(BK$3-BK$4)*10))),1)</f>
        <v>0</v>
      </c>
      <c r="BL85" s="224">
        <f>IF(BK85="x","x",'Indicator Data'!Q85/HLOOKUP('Indicator Data'!$Q$3,'Population Data'!$C$3:$M$194,ROW()-4,FALSE))</f>
        <v>0</v>
      </c>
      <c r="BM85" s="176">
        <f t="shared" si="108"/>
        <v>0</v>
      </c>
      <c r="BN85" s="172">
        <f t="shared" si="109"/>
        <v>0</v>
      </c>
      <c r="BO85" s="176">
        <f>ROUND(IF('Indicator Data'!S85=0,0,IF(LOG('Indicator Data'!S85)&gt;BO$3,10,IF(LOG('Indicator Data'!S85)&lt;BO$4,0,10-(BO$3-LOG('Indicator Data'!S85))/(BO$3-BO$4)*10))),1)</f>
        <v>0</v>
      </c>
      <c r="BP85" s="246">
        <f>IF(BO85="x","x",'Indicator Data'!S85/HLOOKUP('Indicator Data'!$S$3,'Population Data'!$C$3:$M$194,ROW()-4,FALSE))</f>
        <v>0</v>
      </c>
      <c r="BQ85" s="176">
        <f t="shared" si="110"/>
        <v>0</v>
      </c>
      <c r="BR85" s="172">
        <f t="shared" si="128"/>
        <v>0</v>
      </c>
      <c r="BS85" s="176">
        <f>ROUND(IF('Indicator Data'!T85=0,0,IF(LOG('Indicator Data'!T85)&gt;BS$3,10,IF(LOG('Indicator Data'!T85)&lt;BS$4,0,10-(BS$3-LOG('Indicator Data'!T85))/(BS$3-BS$4)*10))),1)</f>
        <v>0</v>
      </c>
      <c r="BT85" s="173">
        <f>IF('Indicator Data'!T85/HLOOKUP('Indicator Data'!$T$3,'Population Data'!$C$3:$M$194,ROW()-4,FALSE)&gt;1,1,'Indicator Data'!T85/HLOOKUP('Indicator Data'!$T$3,'Population Data'!$C$3:$M$194,ROW()-4,FALSE))</f>
        <v>0</v>
      </c>
      <c r="BU85" s="176">
        <f t="shared" si="111"/>
        <v>0</v>
      </c>
      <c r="BV85" s="172">
        <f t="shared" si="129"/>
        <v>0</v>
      </c>
      <c r="BW85" s="176">
        <f>ROUND(IF('Indicator Data'!U85=0,0,IF(LOG('Indicator Data'!U85)&gt;BW$3,10,IF(LOG('Indicator Data'!U85)&lt;BW$4,0,10-(BW$3-LOG('Indicator Data'!U85))/(BW$3-BW$4)*10))),1)</f>
        <v>0</v>
      </c>
      <c r="BX85" s="246">
        <f>IF(BW85="x","x",'Indicator Data'!U85/HLOOKUP('Indicator Data'!$U$3,'Population Data'!$C$3:$M$194,ROW()-4,FALSE))</f>
        <v>0</v>
      </c>
      <c r="BY85" s="176">
        <f t="shared" si="112"/>
        <v>0</v>
      </c>
      <c r="BZ85" s="172">
        <f t="shared" si="130"/>
        <v>0</v>
      </c>
      <c r="CA85" s="174">
        <f t="shared" si="113"/>
        <v>0</v>
      </c>
      <c r="CB85" s="176">
        <f>IF('Indicator Data'!BN85="No data","x",ROUND(IF('Indicator Data'!BN85&gt;CB$3,0,IF('Indicator Data'!BN85&lt;CB$4,10,(CB$3-'Indicator Data'!BN85)/(CB$3-CB$4)*10)),1))</f>
        <v>1.2</v>
      </c>
      <c r="CC85" s="176">
        <f>IF('Indicator Data'!BO85="No data","x",ROUND(IF('Indicator Data'!BO85&gt;CC$3,0,IF('Indicator Data'!BO85&lt;CC$4,10,(CC$3-'Indicator Data'!BO85)/(CC$3-CC$4)*10)),1))</f>
        <v>0.7</v>
      </c>
      <c r="CD85" s="176" t="str">
        <f>IF('Indicator Data'!AA85="No data","x",ROUND(IF('Indicator Data'!AA85&gt;CD$3,0,IF('Indicator Data'!AA85&lt;CD$4,10,(CD$3-'Indicator Data'!AA85)/(CD$3-CD$4)*10)),1))</f>
        <v>x</v>
      </c>
      <c r="CE85" s="172">
        <f t="shared" si="114"/>
        <v>1</v>
      </c>
      <c r="CF85" s="176">
        <f>IF('Indicator Data'!V85="No data","x",ROUND(IF(LOG('Indicator Data'!V85)&gt;CF$3,10,IF(LOG('Indicator Data'!V85)&lt;CF$4,0,10-(CF$3-LOG('Indicator Data'!V85))/(CF$3-CF$4)*10)),1))</f>
        <v>6.2</v>
      </c>
      <c r="CG85" s="176">
        <f>IF('Indicator Data'!W85="No data","x",ROUND(IF('Indicator Data'!W85&gt;CG$3,10,IF('Indicator Data'!W85&lt;CG$4,0,10-(CG$3-'Indicator Data'!W85)/(CG$3-CG$4)*10)),1))</f>
        <v>6.1</v>
      </c>
      <c r="CH85" s="176">
        <f>IF('Indicator Data'!X85="No data","x",ROUND(IF('Indicator Data'!X85&gt;CH$3,10,IF('Indicator Data'!X85&lt;CH$4,0,10-(CH$3-'Indicator Data'!X85)/(CH$3-CH$4)*10)),1))</f>
        <v>6.4</v>
      </c>
      <c r="CI85" s="176">
        <f>IF('Indicator Data'!Y85="No data","x",ROUND(IF('Indicator Data'!Y85&gt;CI$3,10,IF('Indicator Data'!Y85&lt;CI$4,0,10-(CI$3-'Indicator Data'!Y85)/(CI$3-CI$4)*10)),1))</f>
        <v>2.1</v>
      </c>
      <c r="CJ85" s="172">
        <f t="shared" si="131"/>
        <v>5.2</v>
      </c>
      <c r="CK85" s="174">
        <f t="shared" si="132"/>
        <v>3.8</v>
      </c>
      <c r="CL85" s="176">
        <f>IF('Indicator Data'!AD85="No data","x",ROUND(IF('Indicator Data'!AD85&gt;CL$3,10,IF('Indicator Data'!AD85&lt;CL$4,0,10-(CL$3-'Indicator Data'!AD85)/(CL$3-CL$4)*10)),1))</f>
        <v>0.9</v>
      </c>
      <c r="CM85" s="176">
        <f>IF('Indicator Data'!AE85="No data","x",ROUND(IF('Indicator Data'!AE85&gt;CM$3,10,IF('Indicator Data'!AE85&lt;CM$4,0,10-(CM$3-'Indicator Data'!AE85)/(CM$3-CM$4)*10)),1))</f>
        <v>0.3</v>
      </c>
      <c r="CN85" s="172">
        <f t="shared" si="133"/>
        <v>3.7</v>
      </c>
      <c r="CO85" s="176">
        <f>IF('Indicator Data'!Z85="No data","x",ROUND(IF('Indicator Data'!Z85&gt;CO$3,10,IF('Indicator Data'!Z85&lt;CO$4,0,10-(CO$3-'Indicator Data'!Z85)/(CO$3-CO$4)*10)),1))</f>
        <v>0</v>
      </c>
      <c r="CP85" s="172">
        <f t="shared" si="134"/>
        <v>0.6</v>
      </c>
      <c r="CQ85" s="246">
        <f>IF('Indicator Data'!AB85="No data","x",'Indicator Data'!AB85/HLOOKUP('Indicator Date'!$AB83,'Population Data'!$C$3:$M$194,ROW()-4,FALSE))</f>
        <v>4.1824326658333516E-4</v>
      </c>
      <c r="CR85" s="176">
        <f t="shared" si="115"/>
        <v>5.8</v>
      </c>
      <c r="CS85" s="176">
        <f>IF('Indicator Data'!AC85="No data","x",ROUND(IF('Indicator Data'!AC85&gt;CS$3,0,IF('Indicator Data'!AC85&lt;CS$4,10,(CS$3-'Indicator Data'!AC85)/(CS$3-CS$4)*10)),1))</f>
        <v>0</v>
      </c>
      <c r="CT85" s="172">
        <f t="shared" si="135"/>
        <v>2.9</v>
      </c>
      <c r="CU85" s="174">
        <f t="shared" si="136"/>
        <v>2.4</v>
      </c>
      <c r="CV85" s="175">
        <f t="shared" si="116"/>
        <v>1.7</v>
      </c>
      <c r="CW85" s="177">
        <f t="shared" si="117"/>
        <v>2.2000000000000002</v>
      </c>
      <c r="CX85" s="175">
        <f>ROUND(IF('Indicator Data'!AF85=0,0,IF('Indicator Data'!AF85&gt;CX$3,10,IF('Indicator Data'!AF85&lt;CX$4,0,10-(CX$3-'Indicator Data'!AF85)/(CX$3-CX$4)*10))),1)</f>
        <v>0.1</v>
      </c>
      <c r="CY85" s="175">
        <f>(ROUND(IF('Indicator Data'!AG85=0,0,IF(LOG('Indicator Data'!AG85)&gt;CY$3,10,IF(LOG('Indicator Data'!AG85)&lt;CY$4,0,10-(CY$3-LOG('Indicator Data'!AG85))/(CY$3-CY$4)*10))),1))</f>
        <v>0</v>
      </c>
      <c r="CZ85" s="177">
        <f t="shared" si="137"/>
        <v>0.1</v>
      </c>
      <c r="DA85" s="11"/>
      <c r="DB85" s="22"/>
    </row>
    <row r="86" spans="1:106">
      <c r="A86" s="179" t="str">
        <f>'Indicator Data'!A86</f>
        <v>Israel</v>
      </c>
      <c r="B86" s="180" t="str">
        <f>'Indicator Data'!B86</f>
        <v>ISR</v>
      </c>
      <c r="C86" s="178">
        <f>ROUND(IF('Indicator Data'!C86=0,0.1,IF(LOG('Indicator Data'!C86)&gt;C$3,10,IF(LOG('Indicator Data'!C86)&lt;C$4,0,10-(C$3-LOG('Indicator Data'!C86))/(C$3-C$4)*10))),1)</f>
        <v>7.3</v>
      </c>
      <c r="D86" s="171">
        <f>ROUND(IF('Indicator Data'!D86=0,0.1,IF(LOG('Indicator Data'!D86)&gt;D$3,10,IF(LOG('Indicator Data'!D86)&lt;D$4,0,10-(D$3-LOG('Indicator Data'!D86))/(D$3-D$4)*10))),1)</f>
        <v>4.3</v>
      </c>
      <c r="E86" s="172">
        <f t="shared" si="85"/>
        <v>6</v>
      </c>
      <c r="F86" s="172">
        <f>(ROUND(IF('Indicator Data'!E86=0,0,IF(LOG('Indicator Data'!E86)&gt;F$3,10,IF(LOG('Indicator Data'!E86)&lt;F$4,0,10-(F$3-LOG('Indicator Data'!E86))/(F$3-F$4)*10))),1))</f>
        <v>0.5</v>
      </c>
      <c r="G86" s="172">
        <f>ROUND(IF('Indicator Data'!F86=0,0,IF(LOG('Indicator Data'!F86)&gt;G$3,10,IF(LOG('Indicator Data'!F86)&lt;G$4,0,10-(G$3-LOG('Indicator Data'!F86))/(G$3-G$4)*10))),1)</f>
        <v>2.6</v>
      </c>
      <c r="H86" s="171">
        <f>ROUND(IF('Indicator Data'!G86=0,0,IF(LOG('Indicator Data'!G86)&gt;H$3,10,IF(LOG('Indicator Data'!G86)&lt;H$4,0,10-(H$3-LOG('Indicator Data'!G86))/(H$3-H$4)*10))),1)</f>
        <v>0</v>
      </c>
      <c r="I86" s="171">
        <f>ROUND(IF('Indicator Data'!H86=0,0,IF(LOG('Indicator Data'!H86)&gt;I$3,10,IF(LOG('Indicator Data'!H86)&lt;I$4,0,10-(I$3-LOG('Indicator Data'!H86))/(I$3-I$4)*10))),1)</f>
        <v>0</v>
      </c>
      <c r="J86" s="171">
        <f t="shared" si="86"/>
        <v>0</v>
      </c>
      <c r="K86" s="171">
        <f>ROUND(IF('Indicator Data'!I86=0,0,IF(LOG('Indicator Data'!I86)&gt;K$3,10,IF(LOG('Indicator Data'!I86)&lt;K$4,0,10-(K$3-LOG('Indicator Data'!I86))/(K$3-K$4)*10))),1)</f>
        <v>3.2</v>
      </c>
      <c r="L86" s="172">
        <f>ROUND(IF('Indicator Data'!J86=0,0,IF(LOG('Indicator Data'!J86)&gt;L$3,10,IF(LOG('Indicator Data'!J86)&lt;L$4,0,10-(L$3-LOG('Indicator Data'!J86))/(L$3-L$4)*10))),1)</f>
        <v>0</v>
      </c>
      <c r="M86" s="173">
        <f>'Indicator Data'!C86/HLOOKUP('Indicator Data'!$C$3,'Population Data'!$C$3:$M$194,ROW()-4,FALSE)</f>
        <v>2.0237113353382408E-3</v>
      </c>
      <c r="N86" s="173">
        <f>'Indicator Data'!D86/HLOOKUP('Indicator Data'!$D$3,'Population Data'!$C$3:$M$194,ROW()-4,FALSE)</f>
        <v>3.9119953454259849E-5</v>
      </c>
      <c r="O86" s="245">
        <f>'Indicator Data'!E86/HLOOKUP('Indicator Data'!$E$3,'Population Data'!$C$3:$M$194,ROW()-4,FALSE)</f>
        <v>2.5467916591475254E-5</v>
      </c>
      <c r="P86" s="173">
        <f>'Indicator Data'!F86/HLOOKUP('Indicator Data'!$F$3,'Population Data'!$C$3:$M$194,ROW()-4,FALSE)</f>
        <v>1.9459490498996568E-7</v>
      </c>
      <c r="Q86" s="173">
        <f>'Indicator Data'!G86/HLOOKUP('Indicator Data'!$G$3,'Population Data'!$C$3:$M$194,ROW()-4,FALSE)</f>
        <v>0</v>
      </c>
      <c r="R86" s="173">
        <f>'Indicator Data'!H86/HLOOKUP('Indicator Data'!$H$3,'Population Data'!$C$3:$M$194,ROW()-4,FALSE)</f>
        <v>0</v>
      </c>
      <c r="S86" s="173">
        <f>'Indicator Data'!I86/HLOOKUP('Indicator Data'!$I$3,'Population Data'!$C$3:$M$194,ROW()-4,FALSE)</f>
        <v>5.1895612799828646E-5</v>
      </c>
      <c r="T86" s="173">
        <f>'Indicator Data'!J86/HLOOKUP('Indicator Date'!$J84,'Population Data'!$C$3:$M$194,ROW()-4,FALSE)</f>
        <v>0</v>
      </c>
      <c r="U86" s="171">
        <f t="shared" si="87"/>
        <v>10</v>
      </c>
      <c r="V86" s="171">
        <f t="shared" si="88"/>
        <v>0.2</v>
      </c>
      <c r="W86" s="172">
        <f t="shared" si="89"/>
        <v>7.6</v>
      </c>
      <c r="X86" s="172">
        <f t="shared" si="118"/>
        <v>0</v>
      </c>
      <c r="Y86" s="172">
        <f t="shared" si="119"/>
        <v>2.8</v>
      </c>
      <c r="Z86" s="171">
        <f t="shared" si="90"/>
        <v>0</v>
      </c>
      <c r="AA86" s="171">
        <f t="shared" si="90"/>
        <v>0</v>
      </c>
      <c r="AB86" s="171">
        <f t="shared" si="91"/>
        <v>0</v>
      </c>
      <c r="AC86" s="172">
        <f t="shared" si="120"/>
        <v>1.5</v>
      </c>
      <c r="AD86" s="172">
        <f t="shared" si="121"/>
        <v>0</v>
      </c>
      <c r="AE86" s="171">
        <f>ROUND(IF('Indicator Data'!K86=0,0,IF('Indicator Data'!K86&gt;AE$3,10,IF('Indicator Data'!K86&lt;AE$4,0,10-(AE$3-'Indicator Data'!K86)/(AE$3-AE$4)*10))),1)</f>
        <v>1</v>
      </c>
      <c r="AF86" s="174">
        <f t="shared" si="92"/>
        <v>8.6999999999999993</v>
      </c>
      <c r="AG86" s="174">
        <f t="shared" si="93"/>
        <v>2.2999999999999998</v>
      </c>
      <c r="AH86" s="172">
        <f t="shared" si="94"/>
        <v>0</v>
      </c>
      <c r="AI86" s="172">
        <f t="shared" si="95"/>
        <v>0</v>
      </c>
      <c r="AJ86" s="174">
        <f t="shared" si="96"/>
        <v>0</v>
      </c>
      <c r="AK86" s="172">
        <f t="shared" si="97"/>
        <v>0</v>
      </c>
      <c r="AL86" s="175">
        <f t="shared" si="98"/>
        <v>6.9</v>
      </c>
      <c r="AM86" s="175">
        <f t="shared" si="99"/>
        <v>0.3</v>
      </c>
      <c r="AN86" s="175">
        <f t="shared" si="100"/>
        <v>2.7</v>
      </c>
      <c r="AO86" s="175">
        <f t="shared" si="101"/>
        <v>0</v>
      </c>
      <c r="AP86" s="175">
        <f t="shared" si="102"/>
        <v>2.4</v>
      </c>
      <c r="AQ86" s="174">
        <f t="shared" si="103"/>
        <v>0.5</v>
      </c>
      <c r="AR86" s="174">
        <f>IF('Indicator Data'!L86="No data","x",IF('Indicator Data'!BW86&lt;1000,"x",ROUND((IF('Indicator Data'!L86&gt;AR$3,10,IF('Indicator Data'!L86&lt;AR$4,0,10-(AR$3-'Indicator Data'!L86)/(AR$3-AR$4)*10))),1)))</f>
        <v>10</v>
      </c>
      <c r="AS86" s="175">
        <f t="shared" si="104"/>
        <v>5.3</v>
      </c>
      <c r="AT86" s="176">
        <f>IF('Indicator Data'!M86="No data","x",ROUND(IF('Indicator Data'!M86=0,0,IF(LOG('Indicator Data'!M86)&gt;AT$3,10,IF(LOG('Indicator Data'!M86)&lt;AT$4,0,10-(AT$3-LOG('Indicator Data'!M86))/(AT$3-AT$4)*10))),1))</f>
        <v>5</v>
      </c>
      <c r="AU86" s="246">
        <f>IF(AT86="x","x",'Indicator Data'!M86/HLOOKUP('Indicator Data'!$M$3,'Population Data'!$C$3:$M$194,ROW()-4,FALSE))</f>
        <v>3.2133670651969168E-3</v>
      </c>
      <c r="AV86" s="176">
        <f t="shared" si="105"/>
        <v>0</v>
      </c>
      <c r="AW86" s="172">
        <f t="shared" si="122"/>
        <v>2.9</v>
      </c>
      <c r="AX86" s="176" t="str">
        <f>IF('Indicator Data'!N86="No data","x",ROUND(IF('Indicator Data'!N86=0,0,IF(LOG('Indicator Data'!N86)&gt;AX$3,10,IF(LOG('Indicator Data'!N86)&lt;AX$4,0,10-(AX$3-LOG('Indicator Data'!N86))/(AX$3-AX$4)*10))),1))</f>
        <v>x</v>
      </c>
      <c r="AY86" s="246" t="str">
        <f>IF(AX86="x","x",'Indicator Data'!N86/HLOOKUP('Indicator Data'!$N$3,'Population Data'!$C$3:$M$194,ROW()-4,FALSE))</f>
        <v>x</v>
      </c>
      <c r="AZ86" s="176" t="str">
        <f t="shared" si="106"/>
        <v>x</v>
      </c>
      <c r="BA86" s="172" t="str">
        <f t="shared" si="123"/>
        <v>x</v>
      </c>
      <c r="BB86" s="176" t="str">
        <f>IF('Indicator Data'!O86="No data","x",ROUND(IF('Indicator Data'!O86=0,0,IF(LOG('Indicator Data'!O86)&gt;BB$3,10,IF(LOG('Indicator Data'!O86)&lt;BB$4,0,10-(BB$3-LOG('Indicator Data'!O86))/(BB$3-BB$4)*10))),1))</f>
        <v>x</v>
      </c>
      <c r="BC86" s="246" t="str">
        <f>IF(BB86="x","x",'Indicator Data'!O86/HLOOKUP('Indicator Data'!$O$3,'Population Data'!$C$3:$M$194,ROW()-4,FALSE))</f>
        <v>x</v>
      </c>
      <c r="BD86" s="176" t="str">
        <f t="shared" si="107"/>
        <v>x</v>
      </c>
      <c r="BE86" s="172" t="str">
        <f t="shared" si="124"/>
        <v>x</v>
      </c>
      <c r="BF86" s="176" t="str">
        <f>IF('Indicator Data'!P86="No data","x",ROUND(IF('Indicator Data'!P86=0,0,IF(LOG('Indicator Data'!P86)&gt;BF$3,10,IF(LOG('Indicator Data'!P86)&lt;BF$4,0,10-(BF$3-LOG('Indicator Data'!P86))/(BF$3-BF$4)*10))),1))</f>
        <v>x</v>
      </c>
      <c r="BG86" s="246" t="str">
        <f>IF(BF86="x","x",'Indicator Data'!P86/HLOOKUP('Indicator Data'!$P$3,'Population Data'!$C$3:$M$194,ROW()-4,FALSE))</f>
        <v>x</v>
      </c>
      <c r="BH86" s="176" t="str">
        <f t="shared" si="125"/>
        <v>x</v>
      </c>
      <c r="BI86" s="172" t="str">
        <f t="shared" si="126"/>
        <v>x</v>
      </c>
      <c r="BJ86" s="174">
        <f t="shared" si="127"/>
        <v>2.9</v>
      </c>
      <c r="BK86" s="176">
        <f>ROUND(IF('Indicator Data'!Q86=0,0,IF(LOG('Indicator Data'!Q86)&gt;BK$3,10,IF(LOG('Indicator Data'!Q86)&lt;BK$4,0,10-(BK$3-LOG('Indicator Data'!Q86))/(BK$3-BK$4)*10))),1)</f>
        <v>0</v>
      </c>
      <c r="BL86" s="224">
        <f>IF(BK86="x","x",'Indicator Data'!Q86/HLOOKUP('Indicator Data'!$Q$3,'Population Data'!$C$3:$M$194,ROW()-4,FALSE))</f>
        <v>0</v>
      </c>
      <c r="BM86" s="176">
        <f t="shared" si="108"/>
        <v>0</v>
      </c>
      <c r="BN86" s="172">
        <f t="shared" si="109"/>
        <v>0</v>
      </c>
      <c r="BO86" s="176">
        <f>ROUND(IF('Indicator Data'!S86=0,0,IF(LOG('Indicator Data'!S86)&gt;BO$3,10,IF(LOG('Indicator Data'!S86)&lt;BO$4,0,10-(BO$3-LOG('Indicator Data'!S86))/(BO$3-BO$4)*10))),1)</f>
        <v>7.8</v>
      </c>
      <c r="BP86" s="246">
        <f>IF(BO86="x","x",'Indicator Data'!S86/HLOOKUP('Indicator Data'!$S$3,'Population Data'!$C$3:$M$194,ROW()-4,FALSE))</f>
        <v>0.31196873014584309</v>
      </c>
      <c r="BQ86" s="176">
        <f t="shared" si="110"/>
        <v>3.5</v>
      </c>
      <c r="BR86" s="172">
        <f t="shared" si="128"/>
        <v>6.1</v>
      </c>
      <c r="BS86" s="176">
        <f>ROUND(IF('Indicator Data'!T86=0,0,IF(LOG('Indicator Data'!T86)&gt;BS$3,10,IF(LOG('Indicator Data'!T86)&lt;BS$4,0,10-(BS$3-LOG('Indicator Data'!T86))/(BS$3-BS$4)*10))),1)</f>
        <v>8.5</v>
      </c>
      <c r="BT86" s="173">
        <f>IF('Indicator Data'!T86/HLOOKUP('Indicator Data'!$T$3,'Population Data'!$C$3:$M$194,ROW()-4,FALSE)&gt;1,1,'Indicator Data'!T86/HLOOKUP('Indicator Data'!$T$3,'Population Data'!$C$3:$M$194,ROW()-4,FALSE))</f>
        <v>0.95191733969439585</v>
      </c>
      <c r="BU86" s="176">
        <f t="shared" si="111"/>
        <v>9.5</v>
      </c>
      <c r="BV86" s="172">
        <f t="shared" si="129"/>
        <v>9.1</v>
      </c>
      <c r="BW86" s="176">
        <f>ROUND(IF('Indicator Data'!U86=0,0,IF(LOG('Indicator Data'!U86)&gt;BW$3,10,IF(LOG('Indicator Data'!U86)&lt;BW$4,0,10-(BW$3-LOG('Indicator Data'!U86))/(BW$3-BW$4)*10))),1)</f>
        <v>6.2</v>
      </c>
      <c r="BX86" s="246">
        <f>IF(BW86="x","x",'Indicator Data'!U86/HLOOKUP('Indicator Data'!$U$3,'Population Data'!$C$3:$M$194,ROW()-4,FALSE))</f>
        <v>2.5133347377565226E-2</v>
      </c>
      <c r="BY86" s="176">
        <f t="shared" si="112"/>
        <v>0.3</v>
      </c>
      <c r="BZ86" s="172">
        <f t="shared" si="130"/>
        <v>3.8</v>
      </c>
      <c r="CA86" s="174">
        <f t="shared" si="113"/>
        <v>5.8</v>
      </c>
      <c r="CB86" s="176">
        <f>IF('Indicator Data'!BN86="No data","x",ROUND(IF('Indicator Data'!BN86&gt;CB$3,0,IF('Indicator Data'!BN86&lt;CB$4,10,(CB$3-'Indicator Data'!BN86)/(CB$3-CB$4)*10)),1))</f>
        <v>0</v>
      </c>
      <c r="CC86" s="176">
        <f>IF('Indicator Data'!BO86="No data","x",ROUND(IF('Indicator Data'!BO86&gt;CC$3,0,IF('Indicator Data'!BO86&lt;CC$4,10,(CC$3-'Indicator Data'!BO86)/(CC$3-CC$4)*10)),1))</f>
        <v>0</v>
      </c>
      <c r="CD86" s="176" t="str">
        <f>IF('Indicator Data'!AA86="No data","x",ROUND(IF('Indicator Data'!AA86&gt;CD$3,0,IF('Indicator Data'!AA86&lt;CD$4,10,(CD$3-'Indicator Data'!AA86)/(CD$3-CD$4)*10)),1))</f>
        <v>x</v>
      </c>
      <c r="CE86" s="172">
        <f t="shared" si="114"/>
        <v>0</v>
      </c>
      <c r="CF86" s="176">
        <f>IF('Indicator Data'!V86="No data","x",ROUND(IF(LOG('Indicator Data'!V86)&gt;CF$3,10,IF(LOG('Indicator Data'!V86)&lt;CF$4,0,10-(CF$3-LOG('Indicator Data'!V86))/(CF$3-CF$4)*10)),1))</f>
        <v>8.8000000000000007</v>
      </c>
      <c r="CG86" s="176">
        <f>IF('Indicator Data'!W86="No data","x",ROUND(IF('Indicator Data'!W86&gt;CG$3,10,IF('Indicator Data'!W86&lt;CG$4,0,10-(CG$3-'Indicator Data'!W86)/(CG$3-CG$4)*10)),1))</f>
        <v>4.3</v>
      </c>
      <c r="CH86" s="176">
        <f>IF('Indicator Data'!X86="No data","x",ROUND(IF('Indicator Data'!X86&gt;CH$3,10,IF('Indicator Data'!X86&lt;CH$4,0,10-(CH$3-'Indicator Data'!X86)/(CH$3-CH$4)*10)),1))</f>
        <v>9.3000000000000007</v>
      </c>
      <c r="CI86" s="176">
        <f>IF('Indicator Data'!Y86="No data","x",ROUND(IF('Indicator Data'!Y86&gt;CI$3,10,IF('Indicator Data'!Y86&lt;CI$4,0,10-(CI$3-'Indicator Data'!Y86)/(CI$3-CI$4)*10)),1))</f>
        <v>2.9</v>
      </c>
      <c r="CJ86" s="172">
        <f t="shared" si="131"/>
        <v>6.3</v>
      </c>
      <c r="CK86" s="174">
        <f t="shared" si="132"/>
        <v>4.2</v>
      </c>
      <c r="CL86" s="176">
        <f>IF('Indicator Data'!AD86="No data","x",ROUND(IF('Indicator Data'!AD86&gt;CL$3,10,IF('Indicator Data'!AD86&lt;CL$4,0,10-(CL$3-'Indicator Data'!AD86)/(CL$3-CL$4)*10)),1))</f>
        <v>0</v>
      </c>
      <c r="CM86" s="176">
        <f>IF('Indicator Data'!AE86="No data","x",ROUND(IF('Indicator Data'!AE86&gt;CM$3,10,IF('Indicator Data'!AE86&lt;CM$4,0,10-(CM$3-'Indicator Data'!AE86)/(CM$3-CM$4)*10)),1))</f>
        <v>2.9</v>
      </c>
      <c r="CN86" s="172">
        <f t="shared" si="133"/>
        <v>4.7</v>
      </c>
      <c r="CO86" s="176">
        <f>IF('Indicator Data'!Z86="No data","x",ROUND(IF('Indicator Data'!Z86&gt;CO$3,10,IF('Indicator Data'!Z86&lt;CO$4,0,10-(CO$3-'Indicator Data'!Z86)/(CO$3-CO$4)*10)),1))</f>
        <v>0</v>
      </c>
      <c r="CP86" s="172">
        <f t="shared" si="134"/>
        <v>0</v>
      </c>
      <c r="CQ86" s="246">
        <f>IF('Indicator Data'!AB86="No data","x",'Indicator Data'!AB86/HLOOKUP('Indicator Date'!$AB84,'Population Data'!$C$3:$M$194,ROW()-4,FALSE))</f>
        <v>9.1427429622951883E-5</v>
      </c>
      <c r="CR86" s="176">
        <f t="shared" si="115"/>
        <v>9.1</v>
      </c>
      <c r="CS86" s="176" t="str">
        <f>IF('Indicator Data'!AC86="No data","x",ROUND(IF('Indicator Data'!AC86&gt;CS$3,0,IF('Indicator Data'!AC86&lt;CS$4,10,(CS$3-'Indicator Data'!AC86)/(CS$3-CS$4)*10)),1))</f>
        <v>x</v>
      </c>
      <c r="CT86" s="172">
        <f t="shared" si="135"/>
        <v>9.1</v>
      </c>
      <c r="CU86" s="174">
        <f t="shared" si="136"/>
        <v>4.5999999999999996</v>
      </c>
      <c r="CV86" s="175">
        <f t="shared" si="116"/>
        <v>4.5</v>
      </c>
      <c r="CW86" s="177">
        <f t="shared" si="117"/>
        <v>3.5</v>
      </c>
      <c r="CX86" s="175">
        <f>ROUND(IF('Indicator Data'!AF86=0,0,IF('Indicator Data'!AF86&gt;CX$3,10,IF('Indicator Data'!AF86&lt;CX$4,0,10-(CX$3-'Indicator Data'!AF86)/(CX$3-CX$4)*10))),1)</f>
        <v>7.9</v>
      </c>
      <c r="CY86" s="175">
        <f>(ROUND(IF('Indicator Data'!AG86=0,0,IF(LOG('Indicator Data'!AG86)&gt;CY$3,10,IF(LOG('Indicator Data'!AG86)&lt;CY$4,0,10-(CY$3-LOG('Indicator Data'!AG86))/(CY$3-CY$4)*10))),1))</f>
        <v>8.9</v>
      </c>
      <c r="CZ86" s="177">
        <f t="shared" si="137"/>
        <v>8.4</v>
      </c>
      <c r="DA86" s="11"/>
      <c r="DB86" s="22"/>
    </row>
    <row r="87" spans="1:106">
      <c r="A87" s="179" t="str">
        <f>'Indicator Data'!A87</f>
        <v>Italy</v>
      </c>
      <c r="B87" s="180" t="str">
        <f>'Indicator Data'!B87</f>
        <v>ITA</v>
      </c>
      <c r="C87" s="178">
        <f>ROUND(IF('Indicator Data'!C87=0,0.1,IF(LOG('Indicator Data'!C87)&gt;C$3,10,IF(LOG('Indicator Data'!C87)&lt;C$4,0,10-(C$3-LOG('Indicator Data'!C87))/(C$3-C$4)*10))),1)</f>
        <v>9.5</v>
      </c>
      <c r="D87" s="171">
        <f>ROUND(IF('Indicator Data'!D87=0,0.1,IF(LOG('Indicator Data'!D87)&gt;D$3,10,IF(LOG('Indicator Data'!D87)&lt;D$4,0,10-(D$3-LOG('Indicator Data'!D87))/(D$3-D$4)*10))),1)</f>
        <v>7.3</v>
      </c>
      <c r="E87" s="172">
        <f t="shared" si="85"/>
        <v>8.6</v>
      </c>
      <c r="F87" s="172">
        <f>(ROUND(IF('Indicator Data'!E87=0,0,IF(LOG('Indicator Data'!E87)&gt;F$3,10,IF(LOG('Indicator Data'!E87)&lt;F$4,0,10-(F$3-LOG('Indicator Data'!E87))/(F$3-F$4)*10))),1))</f>
        <v>7</v>
      </c>
      <c r="G87" s="172">
        <f>ROUND(IF('Indicator Data'!F87=0,0,IF(LOG('Indicator Data'!F87)&gt;G$3,10,IF(LOG('Indicator Data'!F87)&lt;G$4,0,10-(G$3-LOG('Indicator Data'!F87))/(G$3-G$4)*10))),1)</f>
        <v>6.8</v>
      </c>
      <c r="H87" s="171">
        <f>ROUND(IF('Indicator Data'!G87=0,0,IF(LOG('Indicator Data'!G87)&gt;H$3,10,IF(LOG('Indicator Data'!G87)&lt;H$4,0,10-(H$3-LOG('Indicator Data'!G87))/(H$3-H$4)*10))),1)</f>
        <v>0</v>
      </c>
      <c r="I87" s="171">
        <f>ROUND(IF('Indicator Data'!H87=0,0,IF(LOG('Indicator Data'!H87)&gt;I$3,10,IF(LOG('Indicator Data'!H87)&lt;I$4,0,10-(I$3-LOG('Indicator Data'!H87))/(I$3-I$4)*10))),1)</f>
        <v>0</v>
      </c>
      <c r="J87" s="171">
        <f t="shared" si="86"/>
        <v>0</v>
      </c>
      <c r="K87" s="171">
        <f>ROUND(IF('Indicator Data'!I87=0,0,IF(LOG('Indicator Data'!I87)&gt;K$3,10,IF(LOG('Indicator Data'!I87)&lt;K$4,0,10-(K$3-LOG('Indicator Data'!I87))/(K$3-K$4)*10))),1)</f>
        <v>7.7</v>
      </c>
      <c r="L87" s="172">
        <f>ROUND(IF('Indicator Data'!J87=0,0,IF(LOG('Indicator Data'!J87)&gt;L$3,10,IF(LOG('Indicator Data'!J87)&lt;L$4,0,10-(L$3-LOG('Indicator Data'!J87))/(L$3-L$4)*10))),1)</f>
        <v>0</v>
      </c>
      <c r="M87" s="173">
        <f>'Indicator Data'!C87/HLOOKUP('Indicator Data'!$C$3,'Population Data'!$C$3:$M$194,ROW()-4,FALSE)</f>
        <v>1.8250150401862124E-3</v>
      </c>
      <c r="N87" s="173">
        <f>'Indicator Data'!D87/HLOOKUP('Indicator Data'!$D$3,'Population Data'!$C$3:$M$194,ROW()-4,FALSE)</f>
        <v>9.1850073315317708E-5</v>
      </c>
      <c r="O87" s="245">
        <f>'Indicator Data'!E87/HLOOKUP('Indicator Data'!$E$3,'Population Data'!$C$3:$M$194,ROW()-4,FALSE)</f>
        <v>2.7447181892544287E-3</v>
      </c>
      <c r="P87" s="173">
        <f>'Indicator Data'!F87/HLOOKUP('Indicator Data'!$F$3,'Population Data'!$C$3:$M$194,ROW()-4,FALSE)</f>
        <v>2.0479492207481204E-6</v>
      </c>
      <c r="Q87" s="173">
        <f>'Indicator Data'!G87/HLOOKUP('Indicator Data'!$G$3,'Population Data'!$C$3:$M$194,ROW()-4,FALSE)</f>
        <v>0</v>
      </c>
      <c r="R87" s="173">
        <f>'Indicator Data'!H87/HLOOKUP('Indicator Data'!$H$3,'Population Data'!$C$3:$M$194,ROW()-4,FALSE)</f>
        <v>0</v>
      </c>
      <c r="S87" s="173">
        <f>'Indicator Data'!I87/HLOOKUP('Indicator Data'!$I$3,'Population Data'!$C$3:$M$194,ROW()-4,FALSE)</f>
        <v>7.2302568498203265E-4</v>
      </c>
      <c r="T87" s="173">
        <f>'Indicator Data'!J87/HLOOKUP('Indicator Date'!$J85,'Population Data'!$C$3:$M$194,ROW()-4,FALSE)</f>
        <v>0</v>
      </c>
      <c r="U87" s="171">
        <f t="shared" si="87"/>
        <v>9.1</v>
      </c>
      <c r="V87" s="171">
        <f t="shared" si="88"/>
        <v>0.5</v>
      </c>
      <c r="W87" s="172">
        <f t="shared" si="89"/>
        <v>6.5</v>
      </c>
      <c r="X87" s="172">
        <f t="shared" si="118"/>
        <v>5.3</v>
      </c>
      <c r="Y87" s="172">
        <f t="shared" si="119"/>
        <v>5.4</v>
      </c>
      <c r="Z87" s="171">
        <f t="shared" si="90"/>
        <v>0</v>
      </c>
      <c r="AA87" s="171">
        <f t="shared" si="90"/>
        <v>0</v>
      </c>
      <c r="AB87" s="171">
        <f t="shared" si="91"/>
        <v>0</v>
      </c>
      <c r="AC87" s="172">
        <f t="shared" si="120"/>
        <v>4.8</v>
      </c>
      <c r="AD87" s="172">
        <f t="shared" si="121"/>
        <v>0</v>
      </c>
      <c r="AE87" s="171">
        <f>ROUND(IF('Indicator Data'!K87=0,0,IF('Indicator Data'!K87&gt;AE$3,10,IF('Indicator Data'!K87&lt;AE$4,0,10-(AE$3-'Indicator Data'!K87)/(AE$3-AE$4)*10))),1)</f>
        <v>5.7</v>
      </c>
      <c r="AF87" s="174">
        <f t="shared" si="92"/>
        <v>9.3000000000000007</v>
      </c>
      <c r="AG87" s="174">
        <f t="shared" si="93"/>
        <v>3.9</v>
      </c>
      <c r="AH87" s="172">
        <f t="shared" si="94"/>
        <v>0</v>
      </c>
      <c r="AI87" s="172">
        <f t="shared" si="95"/>
        <v>0</v>
      </c>
      <c r="AJ87" s="174">
        <f t="shared" si="96"/>
        <v>0</v>
      </c>
      <c r="AK87" s="172">
        <f t="shared" si="97"/>
        <v>0</v>
      </c>
      <c r="AL87" s="175">
        <f t="shared" si="98"/>
        <v>7.7</v>
      </c>
      <c r="AM87" s="175">
        <f t="shared" si="99"/>
        <v>6.2</v>
      </c>
      <c r="AN87" s="175">
        <f t="shared" si="100"/>
        <v>6.1</v>
      </c>
      <c r="AO87" s="175">
        <f t="shared" si="101"/>
        <v>0</v>
      </c>
      <c r="AP87" s="175">
        <f t="shared" si="102"/>
        <v>6.5</v>
      </c>
      <c r="AQ87" s="174">
        <f t="shared" si="103"/>
        <v>2.9</v>
      </c>
      <c r="AR87" s="174">
        <f>IF('Indicator Data'!L87="No data","x",IF('Indicator Data'!BW87&lt;1000,"x",ROUND((IF('Indicator Data'!L87&gt;AR$3,10,IF('Indicator Data'!L87&lt;AR$4,0,10-(AR$3-'Indicator Data'!L87)/(AR$3-AR$4)*10))),1)))</f>
        <v>2.5</v>
      </c>
      <c r="AS87" s="175">
        <f t="shared" si="104"/>
        <v>2.7</v>
      </c>
      <c r="AT87" s="176">
        <f>IF('Indicator Data'!M87="No data","x",ROUND(IF('Indicator Data'!M87=0,0,IF(LOG('Indicator Data'!M87)&gt;AT$3,10,IF(LOG('Indicator Data'!M87)&lt;AT$4,0,10-(AT$3-LOG('Indicator Data'!M87))/(AT$3-AT$4)*10))),1))</f>
        <v>0</v>
      </c>
      <c r="AU87" s="246">
        <f>IF(AT87="x","x",'Indicator Data'!M87/HLOOKUP('Indicator Data'!$M$3,'Population Data'!$C$3:$M$194,ROW()-4,FALSE))</f>
        <v>0</v>
      </c>
      <c r="AV87" s="176">
        <f t="shared" si="105"/>
        <v>0</v>
      </c>
      <c r="AW87" s="172">
        <f t="shared" si="122"/>
        <v>0</v>
      </c>
      <c r="AX87" s="176" t="str">
        <f>IF('Indicator Data'!N87="No data","x",ROUND(IF('Indicator Data'!N87=0,0,IF(LOG('Indicator Data'!N87)&gt;AX$3,10,IF(LOG('Indicator Data'!N87)&lt;AX$4,0,10-(AX$3-LOG('Indicator Data'!N87))/(AX$3-AX$4)*10))),1))</f>
        <v>x</v>
      </c>
      <c r="AY87" s="246" t="str">
        <f>IF(AX87="x","x",'Indicator Data'!N87/HLOOKUP('Indicator Data'!$N$3,'Population Data'!$C$3:$M$194,ROW()-4,FALSE))</f>
        <v>x</v>
      </c>
      <c r="AZ87" s="176" t="str">
        <f t="shared" si="106"/>
        <v>x</v>
      </c>
      <c r="BA87" s="172" t="str">
        <f t="shared" si="123"/>
        <v>x</v>
      </c>
      <c r="BB87" s="176" t="str">
        <f>IF('Indicator Data'!O87="No data","x",ROUND(IF('Indicator Data'!O87=0,0,IF(LOG('Indicator Data'!O87)&gt;BB$3,10,IF(LOG('Indicator Data'!O87)&lt;BB$4,0,10-(BB$3-LOG('Indicator Data'!O87))/(BB$3-BB$4)*10))),1))</f>
        <v>x</v>
      </c>
      <c r="BC87" s="246" t="str">
        <f>IF(BB87="x","x",'Indicator Data'!O87/HLOOKUP('Indicator Data'!$O$3,'Population Data'!$C$3:$M$194,ROW()-4,FALSE))</f>
        <v>x</v>
      </c>
      <c r="BD87" s="176" t="str">
        <f t="shared" si="107"/>
        <v>x</v>
      </c>
      <c r="BE87" s="172" t="str">
        <f t="shared" si="124"/>
        <v>x</v>
      </c>
      <c r="BF87" s="176" t="str">
        <f>IF('Indicator Data'!P87="No data","x",ROUND(IF('Indicator Data'!P87=0,0,IF(LOG('Indicator Data'!P87)&gt;BF$3,10,IF(LOG('Indicator Data'!P87)&lt;BF$4,0,10-(BF$3-LOG('Indicator Data'!P87))/(BF$3-BF$4)*10))),1))</f>
        <v>x</v>
      </c>
      <c r="BG87" s="246" t="str">
        <f>IF(BF87="x","x",'Indicator Data'!P87/HLOOKUP('Indicator Data'!$P$3,'Population Data'!$C$3:$M$194,ROW()-4,FALSE))</f>
        <v>x</v>
      </c>
      <c r="BH87" s="176" t="str">
        <f t="shared" si="125"/>
        <v>x</v>
      </c>
      <c r="BI87" s="172" t="str">
        <f t="shared" si="126"/>
        <v>x</v>
      </c>
      <c r="BJ87" s="174">
        <f t="shared" si="127"/>
        <v>0</v>
      </c>
      <c r="BK87" s="176">
        <f>ROUND(IF('Indicator Data'!Q87=0,0,IF(LOG('Indicator Data'!Q87)&gt;BK$3,10,IF(LOG('Indicator Data'!Q87)&lt;BK$4,0,10-(BK$3-LOG('Indicator Data'!Q87))/(BK$3-BK$4)*10))),1)</f>
        <v>0</v>
      </c>
      <c r="BL87" s="224">
        <f>IF(BK87="x","x",'Indicator Data'!Q87/HLOOKUP('Indicator Data'!$Q$3,'Population Data'!$C$3:$M$194,ROW()-4,FALSE))</f>
        <v>0</v>
      </c>
      <c r="BM87" s="176">
        <f t="shared" si="108"/>
        <v>0</v>
      </c>
      <c r="BN87" s="172">
        <f t="shared" si="109"/>
        <v>0</v>
      </c>
      <c r="BO87" s="176">
        <f>ROUND(IF('Indicator Data'!S87=0,0,IF(LOG('Indicator Data'!S87)&gt;BO$3,10,IF(LOG('Indicator Data'!S87)&lt;BO$4,0,10-(BO$3-LOG('Indicator Data'!S87))/(BO$3-BO$4)*10))),1)</f>
        <v>0</v>
      </c>
      <c r="BP87" s="246">
        <f>IF(BO87="x","x",'Indicator Data'!S87/HLOOKUP('Indicator Data'!$S$3,'Population Data'!$C$3:$M$194,ROW()-4,FALSE))</f>
        <v>0</v>
      </c>
      <c r="BQ87" s="176">
        <f t="shared" si="110"/>
        <v>0</v>
      </c>
      <c r="BR87" s="172">
        <f t="shared" si="128"/>
        <v>0</v>
      </c>
      <c r="BS87" s="176">
        <f>ROUND(IF('Indicator Data'!T87=0,0,IF(LOG('Indicator Data'!T87)&gt;BS$3,10,IF(LOG('Indicator Data'!T87)&lt;BS$4,0,10-(BS$3-LOG('Indicator Data'!T87))/(BS$3-BS$4)*10))),1)</f>
        <v>8.1999999999999993</v>
      </c>
      <c r="BT87" s="173">
        <f>IF('Indicator Data'!T87/HLOOKUP('Indicator Data'!$T$3,'Population Data'!$C$3:$M$194,ROW()-4,FALSE)&gt;1,1,'Indicator Data'!T87/HLOOKUP('Indicator Data'!$T$3,'Population Data'!$C$3:$M$194,ROW()-4,FALSE))</f>
        <v>9.4456006690819327E-2</v>
      </c>
      <c r="BU87" s="176">
        <f t="shared" si="111"/>
        <v>0.9</v>
      </c>
      <c r="BV87" s="172">
        <f t="shared" si="129"/>
        <v>5.7</v>
      </c>
      <c r="BW87" s="176">
        <f>ROUND(IF('Indicator Data'!U87=0,0,IF(LOG('Indicator Data'!U87)&gt;BW$3,10,IF(LOG('Indicator Data'!U87)&lt;BW$4,0,10-(BW$3-LOG('Indicator Data'!U87))/(BW$3-BW$4)*10))),1)</f>
        <v>6.4</v>
      </c>
      <c r="BX87" s="246">
        <f>IF(BW87="x","x",'Indicator Data'!U87/HLOOKUP('Indicator Data'!$U$3,'Population Data'!$C$3:$M$194,ROW()-4,FALSE))</f>
        <v>4.7537820405840472E-3</v>
      </c>
      <c r="BY87" s="176">
        <f t="shared" si="112"/>
        <v>0</v>
      </c>
      <c r="BZ87" s="172">
        <f t="shared" si="130"/>
        <v>3.9</v>
      </c>
      <c r="CA87" s="174">
        <f t="shared" si="113"/>
        <v>2.8</v>
      </c>
      <c r="CB87" s="176">
        <f>IF('Indicator Data'!BN87="No data","x",ROUND(IF('Indicator Data'!BN87&gt;CB$3,0,IF('Indicator Data'!BN87&lt;CB$4,10,(CB$3-'Indicator Data'!BN87)/(CB$3-CB$4)*10)),1))</f>
        <v>0</v>
      </c>
      <c r="CC87" s="176">
        <f>IF('Indicator Data'!BO87="No data","x",ROUND(IF('Indicator Data'!BO87&gt;CC$3,0,IF('Indicator Data'!BO87&lt;CC$4,10,(CC$3-'Indicator Data'!BO87)/(CC$3-CC$4)*10)),1))</f>
        <v>0</v>
      </c>
      <c r="CD87" s="176" t="str">
        <f>IF('Indicator Data'!AA87="No data","x",ROUND(IF('Indicator Data'!AA87&gt;CD$3,0,IF('Indicator Data'!AA87&lt;CD$4,10,(CD$3-'Indicator Data'!AA87)/(CD$3-CD$4)*10)),1))</f>
        <v>x</v>
      </c>
      <c r="CE87" s="172">
        <f t="shared" si="114"/>
        <v>0</v>
      </c>
      <c r="CF87" s="176">
        <f>IF('Indicator Data'!V87="No data","x",ROUND(IF(LOG('Indicator Data'!V87)&gt;CF$3,10,IF(LOG('Indicator Data'!V87)&lt;CF$4,0,10-(CF$3-LOG('Indicator Data'!V87))/(CF$3-CF$4)*10)),1))</f>
        <v>7.7</v>
      </c>
      <c r="CG87" s="176">
        <f>IF('Indicator Data'!W87="No data","x",ROUND(IF('Indicator Data'!W87&gt;CG$3,10,IF('Indicator Data'!W87&lt;CG$4,0,10-(CG$3-'Indicator Data'!W87)/(CG$3-CG$4)*10)),1))</f>
        <v>0.3</v>
      </c>
      <c r="CH87" s="176">
        <f>IF('Indicator Data'!X87="No data","x",ROUND(IF('Indicator Data'!X87&gt;CH$3,10,IF('Indicator Data'!X87&lt;CH$4,0,10-(CH$3-'Indicator Data'!X87)/(CH$3-CH$4)*10)),1))</f>
        <v>7.2</v>
      </c>
      <c r="CI87" s="176">
        <f>IF('Indicator Data'!Y87="No data","x",ROUND(IF('Indicator Data'!Y87&gt;CI$3,10,IF('Indicator Data'!Y87&lt;CI$4,0,10-(CI$3-'Indicator Data'!Y87)/(CI$3-CI$4)*10)),1))</f>
        <v>1</v>
      </c>
      <c r="CJ87" s="172">
        <f t="shared" si="131"/>
        <v>4.0999999999999996</v>
      </c>
      <c r="CK87" s="174">
        <f t="shared" si="132"/>
        <v>2.7</v>
      </c>
      <c r="CL87" s="176">
        <f>IF('Indicator Data'!AD87="No data","x",ROUND(IF('Indicator Data'!AD87&gt;CL$3,10,IF('Indicator Data'!AD87&lt;CL$4,0,10-(CL$3-'Indicator Data'!AD87)/(CL$3-CL$4)*10)),1))</f>
        <v>0</v>
      </c>
      <c r="CM87" s="176">
        <f>IF('Indicator Data'!AE87="No data","x",ROUND(IF('Indicator Data'!AE87&gt;CM$3,10,IF('Indicator Data'!AE87&lt;CM$4,0,10-(CM$3-'Indicator Data'!AE87)/(CM$3-CM$4)*10)),1))</f>
        <v>0</v>
      </c>
      <c r="CN87" s="172">
        <f t="shared" si="133"/>
        <v>2.7</v>
      </c>
      <c r="CO87" s="176">
        <f>IF('Indicator Data'!Z87="No data","x",ROUND(IF('Indicator Data'!Z87&gt;CO$3,10,IF('Indicator Data'!Z87&lt;CO$4,0,10-(CO$3-'Indicator Data'!Z87)/(CO$3-CO$4)*10)),1))</f>
        <v>0</v>
      </c>
      <c r="CP87" s="172">
        <f t="shared" si="134"/>
        <v>0</v>
      </c>
      <c r="CQ87" s="246">
        <f>IF('Indicator Data'!AB87="No data","x",'Indicator Data'!AB87/HLOOKUP('Indicator Date'!$AB85,'Population Data'!$C$3:$M$194,ROW()-4,FALSE))</f>
        <v>1.2969829614416451E-4</v>
      </c>
      <c r="CR87" s="176">
        <f t="shared" si="115"/>
        <v>8.6999999999999993</v>
      </c>
      <c r="CS87" s="176">
        <f>IF('Indicator Data'!AC87="No data","x",ROUND(IF('Indicator Data'!AC87&gt;CS$3,0,IF('Indicator Data'!AC87&lt;CS$4,10,(CS$3-'Indicator Data'!AC87)/(CS$3-CS$4)*10)),1))</f>
        <v>0</v>
      </c>
      <c r="CT87" s="172">
        <f t="shared" si="135"/>
        <v>4.4000000000000004</v>
      </c>
      <c r="CU87" s="174">
        <f t="shared" si="136"/>
        <v>2.4</v>
      </c>
      <c r="CV87" s="175">
        <f t="shared" si="116"/>
        <v>2</v>
      </c>
      <c r="CW87" s="177">
        <f t="shared" si="117"/>
        <v>5</v>
      </c>
      <c r="CX87" s="175">
        <f>ROUND(IF('Indicator Data'!AF87=0,0,IF('Indicator Data'!AF87&gt;CX$3,10,IF('Indicator Data'!AF87&lt;CX$4,0,10-(CX$3-'Indicator Data'!AF87)/(CX$3-CX$4)*10))),1)</f>
        <v>0.2</v>
      </c>
      <c r="CY87" s="175">
        <f>(ROUND(IF('Indicator Data'!AG87=0,0,IF(LOG('Indicator Data'!AG87)&gt;CY$3,10,IF(LOG('Indicator Data'!AG87)&lt;CY$4,0,10-(CY$3-LOG('Indicator Data'!AG87))/(CY$3-CY$4)*10))),1))</f>
        <v>0</v>
      </c>
      <c r="CZ87" s="177">
        <f t="shared" si="137"/>
        <v>0.1</v>
      </c>
      <c r="DA87" s="11"/>
      <c r="DB87" s="22"/>
    </row>
    <row r="88" spans="1:106">
      <c r="A88" s="179" t="str">
        <f>'Indicator Data'!A88</f>
        <v>Jamaica</v>
      </c>
      <c r="B88" s="180" t="str">
        <f>'Indicator Data'!B88</f>
        <v>JAM</v>
      </c>
      <c r="C88" s="178">
        <f>ROUND(IF('Indicator Data'!C88=0,0.1,IF(LOG('Indicator Data'!C88)&gt;C$3,10,IF(LOG('Indicator Data'!C88)&lt;C$4,0,10-(C$3-LOG('Indicator Data'!C88))/(C$3-C$4)*10))),1)</f>
        <v>5.8</v>
      </c>
      <c r="D88" s="171">
        <f>ROUND(IF('Indicator Data'!D88=0,0.1,IF(LOG('Indicator Data'!D88)&gt;D$3,10,IF(LOG('Indicator Data'!D88)&lt;D$4,0,10-(D$3-LOG('Indicator Data'!D88))/(D$3-D$4)*10))),1)</f>
        <v>7</v>
      </c>
      <c r="E88" s="172">
        <f t="shared" si="85"/>
        <v>6.4</v>
      </c>
      <c r="F88" s="172">
        <f>(ROUND(IF('Indicator Data'!E88=0,0,IF(LOG('Indicator Data'!E88)&gt;F$3,10,IF(LOG('Indicator Data'!E88)&lt;F$4,0,10-(F$3-LOG('Indicator Data'!E88))/(F$3-F$4)*10))),1))</f>
        <v>0</v>
      </c>
      <c r="G88" s="172">
        <f>ROUND(IF('Indicator Data'!F88=0,0,IF(LOG('Indicator Data'!F88)&gt;G$3,10,IF(LOG('Indicator Data'!F88)&lt;G$4,0,10-(G$3-LOG('Indicator Data'!F88))/(G$3-G$4)*10))),1)</f>
        <v>0</v>
      </c>
      <c r="H88" s="171">
        <f>ROUND(IF('Indicator Data'!G88=0,0,IF(LOG('Indicator Data'!G88)&gt;H$3,10,IF(LOG('Indicator Data'!G88)&lt;H$4,0,10-(H$3-LOG('Indicator Data'!G88))/(H$3-H$4)*10))),1)</f>
        <v>8.1999999999999993</v>
      </c>
      <c r="I88" s="171">
        <f>ROUND(IF('Indicator Data'!H88=0,0,IF(LOG('Indicator Data'!H88)&gt;I$3,10,IF(LOG('Indicator Data'!H88)&lt;I$4,0,10-(I$3-LOG('Indicator Data'!H88))/(I$3-I$4)*10))),1)</f>
        <v>9</v>
      </c>
      <c r="J88" s="171">
        <f t="shared" si="86"/>
        <v>8.6</v>
      </c>
      <c r="K88" s="171">
        <f>ROUND(IF('Indicator Data'!I88=0,0,IF(LOG('Indicator Data'!I88)&gt;K$3,10,IF(LOG('Indicator Data'!I88)&lt;K$4,0,10-(K$3-LOG('Indicator Data'!I88))/(K$3-K$4)*10))),1)</f>
        <v>5.3</v>
      </c>
      <c r="L88" s="172">
        <f>ROUND(IF('Indicator Data'!J88=0,0,IF(LOG('Indicator Data'!J88)&gt;L$3,10,IF(LOG('Indicator Data'!J88)&lt;L$4,0,10-(L$3-LOG('Indicator Data'!J88))/(L$3-L$4)*10))),1)</f>
        <v>6</v>
      </c>
      <c r="M88" s="173">
        <f>'Indicator Data'!C88/HLOOKUP('Indicator Data'!$C$3,'Population Data'!$C$3:$M$194,ROW()-4,FALSE)</f>
        <v>1.9743384234329874E-3</v>
      </c>
      <c r="N88" s="173">
        <f>'Indicator Data'!D88/HLOOKUP('Indicator Data'!$D$3,'Population Data'!$C$3:$M$194,ROW()-4,FALSE)</f>
        <v>1.4208001533571432E-3</v>
      </c>
      <c r="O88" s="245">
        <f>'Indicator Data'!E88/HLOOKUP('Indicator Data'!$E$3,'Population Data'!$C$3:$M$194,ROW()-4,FALSE)</f>
        <v>0</v>
      </c>
      <c r="P88" s="173">
        <f>'Indicator Data'!F88/HLOOKUP('Indicator Data'!$F$3,'Population Data'!$C$3:$M$194,ROW()-4,FALSE)</f>
        <v>0</v>
      </c>
      <c r="Q88" s="173">
        <f>'Indicator Data'!G88/HLOOKUP('Indicator Data'!$G$3,'Population Data'!$C$3:$M$194,ROW()-4,FALSE)</f>
        <v>7.3940115198294493E-2</v>
      </c>
      <c r="R88" s="173">
        <f>'Indicator Data'!H88/HLOOKUP('Indicator Data'!$H$3,'Population Data'!$C$3:$M$194,ROW()-4,FALSE)</f>
        <v>1.3988670143921312E-2</v>
      </c>
      <c r="S88" s="173">
        <f>'Indicator Data'!I88/HLOOKUP('Indicator Data'!$I$3,'Population Data'!$C$3:$M$194,ROW()-4,FALSE)</f>
        <v>1.3440707439338179E-3</v>
      </c>
      <c r="T88" s="173">
        <f>'Indicator Data'!J88/HLOOKUP('Indicator Date'!$J86,'Population Data'!$C$3:$M$194,ROW()-4,FALSE)</f>
        <v>9.2595190534595603E-4</v>
      </c>
      <c r="U88" s="171">
        <f t="shared" si="87"/>
        <v>9.9</v>
      </c>
      <c r="V88" s="171">
        <f t="shared" si="88"/>
        <v>7.1</v>
      </c>
      <c r="W88" s="172">
        <f t="shared" si="89"/>
        <v>8.9</v>
      </c>
      <c r="X88" s="172">
        <f t="shared" si="118"/>
        <v>0</v>
      </c>
      <c r="Y88" s="172">
        <f t="shared" si="119"/>
        <v>0</v>
      </c>
      <c r="Z88" s="171">
        <f t="shared" si="90"/>
        <v>8.1999999999999993</v>
      </c>
      <c r="AA88" s="171">
        <f t="shared" si="90"/>
        <v>7</v>
      </c>
      <c r="AB88" s="171">
        <f t="shared" si="91"/>
        <v>7.7</v>
      </c>
      <c r="AC88" s="172">
        <f t="shared" si="120"/>
        <v>5.6</v>
      </c>
      <c r="AD88" s="172">
        <f t="shared" si="121"/>
        <v>0.3</v>
      </c>
      <c r="AE88" s="171">
        <f>ROUND(IF('Indicator Data'!K88=0,0,IF('Indicator Data'!K88&gt;AE$3,10,IF('Indicator Data'!K88&lt;AE$4,0,10-(AE$3-'Indicator Data'!K88)/(AE$3-AE$4)*10))),1)</f>
        <v>1.9</v>
      </c>
      <c r="AF88" s="174">
        <f t="shared" si="92"/>
        <v>7.9</v>
      </c>
      <c r="AG88" s="174">
        <f t="shared" si="93"/>
        <v>7.1</v>
      </c>
      <c r="AH88" s="172">
        <f t="shared" si="94"/>
        <v>8.1999999999999993</v>
      </c>
      <c r="AI88" s="172">
        <f t="shared" si="95"/>
        <v>8</v>
      </c>
      <c r="AJ88" s="174">
        <f t="shared" si="96"/>
        <v>8.1</v>
      </c>
      <c r="AK88" s="172">
        <f t="shared" si="97"/>
        <v>3.7</v>
      </c>
      <c r="AL88" s="175">
        <f t="shared" si="98"/>
        <v>7.9</v>
      </c>
      <c r="AM88" s="175">
        <f t="shared" si="99"/>
        <v>0</v>
      </c>
      <c r="AN88" s="175">
        <f t="shared" si="100"/>
        <v>0</v>
      </c>
      <c r="AO88" s="175">
        <f t="shared" si="101"/>
        <v>8.1999999999999993</v>
      </c>
      <c r="AP88" s="175">
        <f t="shared" si="102"/>
        <v>5.5</v>
      </c>
      <c r="AQ88" s="174">
        <f t="shared" si="103"/>
        <v>2.8</v>
      </c>
      <c r="AR88" s="174">
        <f>IF('Indicator Data'!L88="No data","x",IF('Indicator Data'!BW88&lt;1000,"x",ROUND((IF('Indicator Data'!L88&gt;AR$3,10,IF('Indicator Data'!L88&lt;AR$4,0,10-(AR$3-'Indicator Data'!L88)/(AR$3-AR$4)*10))),1)))</f>
        <v>2.5</v>
      </c>
      <c r="AS88" s="175">
        <f t="shared" si="104"/>
        <v>2.7</v>
      </c>
      <c r="AT88" s="176" t="str">
        <f>IF('Indicator Data'!M88="No data","x",ROUND(IF('Indicator Data'!M88=0,0,IF(LOG('Indicator Data'!M88)&gt;AT$3,10,IF(LOG('Indicator Data'!M88)&lt;AT$4,0,10-(AT$3-LOG('Indicator Data'!M88))/(AT$3-AT$4)*10))),1))</f>
        <v>x</v>
      </c>
      <c r="AU88" s="246" t="str">
        <f>IF(AT88="x","x",'Indicator Data'!M88/HLOOKUP('Indicator Data'!$M$3,'Population Data'!$C$3:$M$194,ROW()-4,FALSE))</f>
        <v>x</v>
      </c>
      <c r="AV88" s="176" t="str">
        <f t="shared" si="105"/>
        <v>x</v>
      </c>
      <c r="AW88" s="172" t="str">
        <f t="shared" si="122"/>
        <v>x</v>
      </c>
      <c r="AX88" s="176" t="str">
        <f>IF('Indicator Data'!N88="No data","x",ROUND(IF('Indicator Data'!N88=0,0,IF(LOG('Indicator Data'!N88)&gt;AX$3,10,IF(LOG('Indicator Data'!N88)&lt;AX$4,0,10-(AX$3-LOG('Indicator Data'!N88))/(AX$3-AX$4)*10))),1))</f>
        <v>x</v>
      </c>
      <c r="AY88" s="246" t="str">
        <f>IF(AX88="x","x",'Indicator Data'!N88/HLOOKUP('Indicator Data'!$N$3,'Population Data'!$C$3:$M$194,ROW()-4,FALSE))</f>
        <v>x</v>
      </c>
      <c r="AZ88" s="176" t="str">
        <f t="shared" si="106"/>
        <v>x</v>
      </c>
      <c r="BA88" s="172" t="str">
        <f t="shared" si="123"/>
        <v>x</v>
      </c>
      <c r="BB88" s="176" t="str">
        <f>IF('Indicator Data'!O88="No data","x",ROUND(IF('Indicator Data'!O88=0,0,IF(LOG('Indicator Data'!O88)&gt;BB$3,10,IF(LOG('Indicator Data'!O88)&lt;BB$4,0,10-(BB$3-LOG('Indicator Data'!O88))/(BB$3-BB$4)*10))),1))</f>
        <v>x</v>
      </c>
      <c r="BC88" s="246" t="str">
        <f>IF(BB88="x","x",'Indicator Data'!O88/HLOOKUP('Indicator Data'!$O$3,'Population Data'!$C$3:$M$194,ROW()-4,FALSE))</f>
        <v>x</v>
      </c>
      <c r="BD88" s="176" t="str">
        <f t="shared" si="107"/>
        <v>x</v>
      </c>
      <c r="BE88" s="172" t="str">
        <f t="shared" si="124"/>
        <v>x</v>
      </c>
      <c r="BF88" s="176" t="str">
        <f>IF('Indicator Data'!P88="No data","x",ROUND(IF('Indicator Data'!P88=0,0,IF(LOG('Indicator Data'!P88)&gt;BF$3,10,IF(LOG('Indicator Data'!P88)&lt;BF$4,0,10-(BF$3-LOG('Indicator Data'!P88))/(BF$3-BF$4)*10))),1))</f>
        <v>x</v>
      </c>
      <c r="BG88" s="246" t="str">
        <f>IF(BF88="x","x",'Indicator Data'!P88/HLOOKUP('Indicator Data'!$P$3,'Population Data'!$C$3:$M$194,ROW()-4,FALSE))</f>
        <v>x</v>
      </c>
      <c r="BH88" s="176" t="str">
        <f t="shared" si="125"/>
        <v>x</v>
      </c>
      <c r="BI88" s="172" t="str">
        <f t="shared" si="126"/>
        <v>x</v>
      </c>
      <c r="BJ88" s="174" t="str">
        <f t="shared" si="127"/>
        <v>x</v>
      </c>
      <c r="BK88" s="176">
        <f>ROUND(IF('Indicator Data'!Q88=0,0,IF(LOG('Indicator Data'!Q88)&gt;BK$3,10,IF(LOG('Indicator Data'!Q88)&lt;BK$4,0,10-(BK$3-LOG('Indicator Data'!Q88))/(BK$3-BK$4)*10))),1)</f>
        <v>0</v>
      </c>
      <c r="BL88" s="224">
        <f>IF(BK88="x","x",'Indicator Data'!Q88/HLOOKUP('Indicator Data'!$Q$3,'Population Data'!$C$3:$M$194,ROW()-4,FALSE))</f>
        <v>0</v>
      </c>
      <c r="BM88" s="176">
        <f t="shared" si="108"/>
        <v>0</v>
      </c>
      <c r="BN88" s="172">
        <f t="shared" si="109"/>
        <v>0</v>
      </c>
      <c r="BO88" s="176">
        <f>ROUND(IF('Indicator Data'!S88=0,0,IF(LOG('Indicator Data'!S88)&gt;BO$3,10,IF(LOG('Indicator Data'!S88)&lt;BO$4,0,10-(BO$3-LOG('Indicator Data'!S88))/(BO$3-BO$4)*10))),1)</f>
        <v>7.7</v>
      </c>
      <c r="BP88" s="246">
        <f>IF(BO88="x","x",'Indicator Data'!S88/HLOOKUP('Indicator Data'!$S$3,'Population Data'!$C$3:$M$194,ROW()-4,FALSE))</f>
        <v>0.82814512354774139</v>
      </c>
      <c r="BQ88" s="176">
        <f t="shared" si="110"/>
        <v>9.1999999999999993</v>
      </c>
      <c r="BR88" s="172">
        <f t="shared" si="128"/>
        <v>8.6</v>
      </c>
      <c r="BS88" s="176">
        <f>ROUND(IF('Indicator Data'!T88=0,0,IF(LOG('Indicator Data'!T88)&gt;BS$3,10,IF(LOG('Indicator Data'!T88)&lt;BS$4,0,10-(BS$3-LOG('Indicator Data'!T88))/(BS$3-BS$4)*10))),1)</f>
        <v>7.7</v>
      </c>
      <c r="BT88" s="173">
        <f>IF('Indicator Data'!T88/HLOOKUP('Indicator Data'!$T$3,'Population Data'!$C$3:$M$194,ROW()-4,FALSE)&gt;1,1,'Indicator Data'!T88/HLOOKUP('Indicator Data'!$T$3,'Population Data'!$C$3:$M$194,ROW()-4,FALSE))</f>
        <v>0.89608602638545598</v>
      </c>
      <c r="BU88" s="176">
        <f t="shared" si="111"/>
        <v>9</v>
      </c>
      <c r="BV88" s="172">
        <f t="shared" si="129"/>
        <v>8.4</v>
      </c>
      <c r="BW88" s="176">
        <f>ROUND(IF('Indicator Data'!U88=0,0,IF(LOG('Indicator Data'!U88)&gt;BW$3,10,IF(LOG('Indicator Data'!U88)&lt;BW$4,0,10-(BW$3-LOG('Indicator Data'!U88))/(BW$3-BW$4)*10))),1)</f>
        <v>7.7</v>
      </c>
      <c r="BX88" s="246">
        <f>IF(BW88="x","x",'Indicator Data'!U88/HLOOKUP('Indicator Data'!$U$3,'Population Data'!$C$3:$M$194,ROW()-4,FALSE))</f>
        <v>0.93233912313283573</v>
      </c>
      <c r="BY88" s="176">
        <f t="shared" si="112"/>
        <v>9.3000000000000007</v>
      </c>
      <c r="BZ88" s="172">
        <f t="shared" si="130"/>
        <v>8.6</v>
      </c>
      <c r="CA88" s="174">
        <f t="shared" si="113"/>
        <v>7.4</v>
      </c>
      <c r="CB88" s="176">
        <f>IF('Indicator Data'!BN88="No data","x",ROUND(IF('Indicator Data'!BN88&gt;CB$3,0,IF('Indicator Data'!BN88&lt;CB$4,10,(CB$3-'Indicator Data'!BN88)/(CB$3-CB$4)*10)),1))</f>
        <v>1.5</v>
      </c>
      <c r="CC88" s="176">
        <f>IF('Indicator Data'!BO88="No data","x",ROUND(IF('Indicator Data'!BO88&gt;CC$3,0,IF('Indicator Data'!BO88&lt;CC$4,10,(CC$3-'Indicator Data'!BO88)/(CC$3-CC$4)*10)),1))</f>
        <v>1.5</v>
      </c>
      <c r="CD88" s="176" t="str">
        <f>IF('Indicator Data'!AA88="No data","x",ROUND(IF('Indicator Data'!AA88&gt;CD$3,0,IF('Indicator Data'!AA88&lt;CD$4,10,(CD$3-'Indicator Data'!AA88)/(CD$3-CD$4)*10)),1))</f>
        <v>x</v>
      </c>
      <c r="CE88" s="172">
        <f t="shared" si="114"/>
        <v>1.5</v>
      </c>
      <c r="CF88" s="176">
        <f>IF('Indicator Data'!V88="No data","x",ROUND(IF(LOG('Indicator Data'!V88)&gt;CF$3,10,IF(LOG('Indicator Data'!V88)&lt;CF$4,0,10-(CF$3-LOG('Indicator Data'!V88))/(CF$3-CF$4)*10)),1))</f>
        <v>8.1</v>
      </c>
      <c r="CG88" s="176">
        <f>IF('Indicator Data'!W88="No data","x",ROUND(IF('Indicator Data'!W88&gt;CG$3,10,IF('Indicator Data'!W88&lt;CG$4,0,10-(CG$3-'Indicator Data'!W88)/(CG$3-CG$4)*10)),1))</f>
        <v>1.2</v>
      </c>
      <c r="CH88" s="176">
        <f>IF('Indicator Data'!X88="No data","x",ROUND(IF('Indicator Data'!X88&gt;CH$3,10,IF('Indicator Data'!X88&lt;CH$4,0,10-(CH$3-'Indicator Data'!X88)/(CH$3-CH$4)*10)),1))</f>
        <v>5.7</v>
      </c>
      <c r="CI88" s="176">
        <f>IF('Indicator Data'!Y88="No data","x",ROUND(IF('Indicator Data'!Y88&gt;CI$3,10,IF('Indicator Data'!Y88&lt;CI$4,0,10-(CI$3-'Indicator Data'!Y88)/(CI$3-CI$4)*10)),1))</f>
        <v>3</v>
      </c>
      <c r="CJ88" s="172">
        <f t="shared" si="131"/>
        <v>4.5</v>
      </c>
      <c r="CK88" s="174">
        <f t="shared" si="132"/>
        <v>3.5</v>
      </c>
      <c r="CL88" s="176">
        <f>IF('Indicator Data'!AD88="No data","x",ROUND(IF('Indicator Data'!AD88&gt;CL$3,10,IF('Indicator Data'!AD88&lt;CL$4,0,10-(CL$3-'Indicator Data'!AD88)/(CL$3-CL$4)*10)),1))</f>
        <v>0.1</v>
      </c>
      <c r="CM88" s="176">
        <f>IF('Indicator Data'!AE88="No data","x",ROUND(IF('Indicator Data'!AE88&gt;CM$3,10,IF('Indicator Data'!AE88&lt;CM$4,0,10-(CM$3-'Indicator Data'!AE88)/(CM$3-CM$4)*10)),1))</f>
        <v>0.5</v>
      </c>
      <c r="CN88" s="172">
        <f t="shared" si="133"/>
        <v>3.1</v>
      </c>
      <c r="CO88" s="176">
        <f>IF('Indicator Data'!Z88="No data","x",ROUND(IF('Indicator Data'!Z88&gt;CO$3,10,IF('Indicator Data'!Z88&lt;CO$4,0,10-(CO$3-'Indicator Data'!Z88)/(CO$3-CO$4)*10)),1))</f>
        <v>0.3</v>
      </c>
      <c r="CP88" s="172">
        <f t="shared" si="134"/>
        <v>1.1000000000000001</v>
      </c>
      <c r="CQ88" s="246">
        <f>IF('Indicator Data'!AB88="No data","x",'Indicator Data'!AB88/HLOOKUP('Indicator Date'!$AB86,'Population Data'!$C$3:$M$194,ROW()-4,FALSE))</f>
        <v>2.2049657963571832E-5</v>
      </c>
      <c r="CR88" s="176">
        <f t="shared" si="115"/>
        <v>9.8000000000000007</v>
      </c>
      <c r="CS88" s="176">
        <f>IF('Indicator Data'!AC88="No data","x",ROUND(IF('Indicator Data'!AC88&gt;CS$3,0,IF('Indicator Data'!AC88&lt;CS$4,10,(CS$3-'Indicator Data'!AC88)/(CS$3-CS$4)*10)),1))</f>
        <v>2</v>
      </c>
      <c r="CT88" s="172">
        <f t="shared" si="135"/>
        <v>5.9</v>
      </c>
      <c r="CU88" s="174">
        <f t="shared" si="136"/>
        <v>3.4</v>
      </c>
      <c r="CV88" s="175">
        <f t="shared" si="116"/>
        <v>5.0999999999999996</v>
      </c>
      <c r="CW88" s="177">
        <f t="shared" si="117"/>
        <v>5</v>
      </c>
      <c r="CX88" s="175">
        <f>ROUND(IF('Indicator Data'!AF88=0,0,IF('Indicator Data'!AF88&gt;CX$3,10,IF('Indicator Data'!AF88&lt;CX$4,0,10-(CX$3-'Indicator Data'!AF88)/(CX$3-CX$4)*10))),1)</f>
        <v>0.1</v>
      </c>
      <c r="CY88" s="175">
        <f>(ROUND(IF('Indicator Data'!AG88=0,0,IF(LOG('Indicator Data'!AG88)&gt;CY$3,10,IF(LOG('Indicator Data'!AG88)&lt;CY$4,0,10-(CY$3-LOG('Indicator Data'!AG88))/(CY$3-CY$4)*10))),1))</f>
        <v>0</v>
      </c>
      <c r="CZ88" s="177">
        <f t="shared" si="137"/>
        <v>0.1</v>
      </c>
      <c r="DA88" s="11"/>
      <c r="DB88" s="22"/>
    </row>
    <row r="89" spans="1:106">
      <c r="A89" s="179" t="str">
        <f>'Indicator Data'!A89</f>
        <v>Japan</v>
      </c>
      <c r="B89" s="180" t="str">
        <f>'Indicator Data'!B89</f>
        <v>JPN</v>
      </c>
      <c r="C89" s="178">
        <f>ROUND(IF('Indicator Data'!C89=0,0.1,IF(LOG('Indicator Data'!C89)&gt;C$3,10,IF(LOG('Indicator Data'!C89)&lt;C$4,0,10-(C$3-LOG('Indicator Data'!C89))/(C$3-C$4)*10))),1)</f>
        <v>10</v>
      </c>
      <c r="D89" s="171">
        <f>ROUND(IF('Indicator Data'!D89=0,0.1,IF(LOG('Indicator Data'!D89)&gt;D$3,10,IF(LOG('Indicator Data'!D89)&lt;D$4,0,10-(D$3-LOG('Indicator Data'!D89))/(D$3-D$4)*10))),1)</f>
        <v>10</v>
      </c>
      <c r="E89" s="172">
        <f t="shared" si="85"/>
        <v>10</v>
      </c>
      <c r="F89" s="172">
        <f>(ROUND(IF('Indicator Data'!E89=0,0,IF(LOG('Indicator Data'!E89)&gt;F$3,10,IF(LOG('Indicator Data'!E89)&lt;F$4,0,10-(F$3-LOG('Indicator Data'!E89))/(F$3-F$4)*10))),1))</f>
        <v>8.6</v>
      </c>
      <c r="G89" s="172">
        <f>ROUND(IF('Indicator Data'!F89=0,0,IF(LOG('Indicator Data'!F89)&gt;G$3,10,IF(LOG('Indicator Data'!F89)&lt;G$4,0,10-(G$3-LOG('Indicator Data'!F89))/(G$3-G$4)*10))),1)</f>
        <v>10</v>
      </c>
      <c r="H89" s="171">
        <f>ROUND(IF('Indicator Data'!G89=0,0,IF(LOG('Indicator Data'!G89)&gt;H$3,10,IF(LOG('Indicator Data'!G89)&lt;H$4,0,10-(H$3-LOG('Indicator Data'!G89))/(H$3-H$4)*10))),1)</f>
        <v>10</v>
      </c>
      <c r="I89" s="171">
        <f>ROUND(IF('Indicator Data'!H89=0,0,IF(LOG('Indicator Data'!H89)&gt;I$3,10,IF(LOG('Indicator Data'!H89)&lt;I$4,0,10-(I$3-LOG('Indicator Data'!H89))/(I$3-I$4)*10))),1)</f>
        <v>10</v>
      </c>
      <c r="J89" s="171">
        <f t="shared" si="86"/>
        <v>10</v>
      </c>
      <c r="K89" s="171">
        <f>ROUND(IF('Indicator Data'!I89=0,0,IF(LOG('Indicator Data'!I89)&gt;K$3,10,IF(LOG('Indicator Data'!I89)&lt;K$4,0,10-(K$3-LOG('Indicator Data'!I89))/(K$3-K$4)*10))),1)</f>
        <v>10</v>
      </c>
      <c r="L89" s="172">
        <f>ROUND(IF('Indicator Data'!J89=0,0,IF(LOG('Indicator Data'!J89)&gt;L$3,10,IF(LOG('Indicator Data'!J89)&lt;L$4,0,10-(L$3-LOG('Indicator Data'!J89))/(L$3-L$4)*10))),1)</f>
        <v>0</v>
      </c>
      <c r="M89" s="173">
        <f>'Indicator Data'!C89/HLOOKUP('Indicator Data'!$C$3,'Population Data'!$C$3:$M$194,ROW()-4,FALSE)</f>
        <v>2.0601174766514997E-3</v>
      </c>
      <c r="N89" s="173">
        <f>'Indicator Data'!D89/HLOOKUP('Indicator Data'!$D$3,'Population Data'!$C$3:$M$194,ROW()-4,FALSE)</f>
        <v>1.5328276012466363E-3</v>
      </c>
      <c r="O89" s="245">
        <f>'Indicator Data'!E89/HLOOKUP('Indicator Data'!$E$3,'Population Data'!$C$3:$M$194,ROW()-4,FALSE)</f>
        <v>6.6522356804901376E-3</v>
      </c>
      <c r="P89" s="173">
        <f>'Indicator Data'!F89/HLOOKUP('Indicator Data'!$F$3,'Population Data'!$C$3:$M$194,ROW()-4,FALSE)</f>
        <v>2.7595962688220098E-4</v>
      </c>
      <c r="Q89" s="173">
        <f>'Indicator Data'!G89/HLOOKUP('Indicator Data'!$G$3,'Population Data'!$C$3:$M$194,ROW()-4,FALSE)</f>
        <v>9.1939544504381229E-2</v>
      </c>
      <c r="R89" s="173">
        <f>'Indicator Data'!H89/HLOOKUP('Indicator Data'!$H$3,'Population Data'!$C$3:$M$194,ROW()-4,FALSE)</f>
        <v>1.3949260679757861E-3</v>
      </c>
      <c r="S89" s="173">
        <f>'Indicator Data'!I89/HLOOKUP('Indicator Data'!$I$3,'Population Data'!$C$3:$M$194,ROW()-4,FALSE)</f>
        <v>1.3092838221117731E-2</v>
      </c>
      <c r="T89" s="173">
        <f>'Indicator Data'!J89/HLOOKUP('Indicator Date'!$J87,'Population Data'!$C$3:$M$194,ROW()-4,FALSE)</f>
        <v>0</v>
      </c>
      <c r="U89" s="171">
        <f t="shared" si="87"/>
        <v>10</v>
      </c>
      <c r="V89" s="171">
        <f t="shared" si="88"/>
        <v>7.7</v>
      </c>
      <c r="W89" s="172">
        <f t="shared" si="89"/>
        <v>9.1999999999999993</v>
      </c>
      <c r="X89" s="172">
        <f t="shared" si="118"/>
        <v>6.8</v>
      </c>
      <c r="Y89" s="172">
        <f t="shared" si="119"/>
        <v>10</v>
      </c>
      <c r="Z89" s="171">
        <f t="shared" si="90"/>
        <v>10</v>
      </c>
      <c r="AA89" s="171">
        <f t="shared" si="90"/>
        <v>0.7</v>
      </c>
      <c r="AB89" s="171">
        <f t="shared" si="91"/>
        <v>7.7</v>
      </c>
      <c r="AC89" s="172">
        <f t="shared" si="120"/>
        <v>8.5</v>
      </c>
      <c r="AD89" s="172">
        <f t="shared" si="121"/>
        <v>0</v>
      </c>
      <c r="AE89" s="171">
        <f>ROUND(IF('Indicator Data'!K89=0,0,IF('Indicator Data'!K89&gt;AE$3,10,IF('Indicator Data'!K89&lt;AE$4,0,10-(AE$3-'Indicator Data'!K89)/(AE$3-AE$4)*10))),1)</f>
        <v>0</v>
      </c>
      <c r="AF89" s="174">
        <f t="shared" si="92"/>
        <v>10</v>
      </c>
      <c r="AG89" s="174">
        <f t="shared" si="93"/>
        <v>8.9</v>
      </c>
      <c r="AH89" s="172">
        <f t="shared" si="94"/>
        <v>10</v>
      </c>
      <c r="AI89" s="172">
        <f t="shared" si="95"/>
        <v>5.4</v>
      </c>
      <c r="AJ89" s="174">
        <f t="shared" si="96"/>
        <v>8.6</v>
      </c>
      <c r="AK89" s="172">
        <f t="shared" si="97"/>
        <v>0</v>
      </c>
      <c r="AL89" s="175">
        <f t="shared" si="98"/>
        <v>9.6999999999999993</v>
      </c>
      <c r="AM89" s="175">
        <f t="shared" si="99"/>
        <v>7.8</v>
      </c>
      <c r="AN89" s="175">
        <f t="shared" si="100"/>
        <v>10</v>
      </c>
      <c r="AO89" s="175">
        <f t="shared" si="101"/>
        <v>9.1999999999999993</v>
      </c>
      <c r="AP89" s="175">
        <f t="shared" si="102"/>
        <v>9.4</v>
      </c>
      <c r="AQ89" s="174">
        <f t="shared" si="103"/>
        <v>0</v>
      </c>
      <c r="AR89" s="174">
        <f>IF('Indicator Data'!L89="No data","x",IF('Indicator Data'!BW89&lt;1000,"x",ROUND((IF('Indicator Data'!L89&gt;AR$3,10,IF('Indicator Data'!L89&lt;AR$4,0,10-(AR$3-'Indicator Data'!L89)/(AR$3-AR$4)*10))),1)))</f>
        <v>0.8</v>
      </c>
      <c r="AS89" s="175">
        <f t="shared" si="104"/>
        <v>0.4</v>
      </c>
      <c r="AT89" s="176">
        <f>IF('Indicator Data'!M89="No data","x",ROUND(IF('Indicator Data'!M89=0,0,IF(LOG('Indicator Data'!M89)&gt;AT$3,10,IF(LOG('Indicator Data'!M89)&lt;AT$4,0,10-(AT$3-LOG('Indicator Data'!M89))/(AT$3-AT$4)*10))),1))</f>
        <v>0</v>
      </c>
      <c r="AU89" s="246">
        <f>IF(AT89="x","x",'Indicator Data'!M89/HLOOKUP('Indicator Data'!$M$3,'Population Data'!$C$3:$M$194,ROW()-4,FALSE))</f>
        <v>0</v>
      </c>
      <c r="AV89" s="176">
        <f t="shared" si="105"/>
        <v>0</v>
      </c>
      <c r="AW89" s="172">
        <f t="shared" si="122"/>
        <v>0</v>
      </c>
      <c r="AX89" s="176" t="str">
        <f>IF('Indicator Data'!N89="No data","x",ROUND(IF('Indicator Data'!N89=0,0,IF(LOG('Indicator Data'!N89)&gt;AX$3,10,IF(LOG('Indicator Data'!N89)&lt;AX$4,0,10-(AX$3-LOG('Indicator Data'!N89))/(AX$3-AX$4)*10))),1))</f>
        <v>x</v>
      </c>
      <c r="AY89" s="246" t="str">
        <f>IF(AX89="x","x",'Indicator Data'!N89/HLOOKUP('Indicator Data'!$N$3,'Population Data'!$C$3:$M$194,ROW()-4,FALSE))</f>
        <v>x</v>
      </c>
      <c r="AZ89" s="176" t="str">
        <f t="shared" si="106"/>
        <v>x</v>
      </c>
      <c r="BA89" s="172" t="str">
        <f t="shared" si="123"/>
        <v>x</v>
      </c>
      <c r="BB89" s="176" t="str">
        <f>IF('Indicator Data'!O89="No data","x",ROUND(IF('Indicator Data'!O89=0,0,IF(LOG('Indicator Data'!O89)&gt;BB$3,10,IF(LOG('Indicator Data'!O89)&lt;BB$4,0,10-(BB$3-LOG('Indicator Data'!O89))/(BB$3-BB$4)*10))),1))</f>
        <v>x</v>
      </c>
      <c r="BC89" s="246" t="str">
        <f>IF(BB89="x","x",'Indicator Data'!O89/HLOOKUP('Indicator Data'!$O$3,'Population Data'!$C$3:$M$194,ROW()-4,FALSE))</f>
        <v>x</v>
      </c>
      <c r="BD89" s="176" t="str">
        <f t="shared" si="107"/>
        <v>x</v>
      </c>
      <c r="BE89" s="172" t="str">
        <f t="shared" si="124"/>
        <v>x</v>
      </c>
      <c r="BF89" s="176" t="str">
        <f>IF('Indicator Data'!P89="No data","x",ROUND(IF('Indicator Data'!P89=0,0,IF(LOG('Indicator Data'!P89)&gt;BF$3,10,IF(LOG('Indicator Data'!P89)&lt;BF$4,0,10-(BF$3-LOG('Indicator Data'!P89))/(BF$3-BF$4)*10))),1))</f>
        <v>x</v>
      </c>
      <c r="BG89" s="246" t="str">
        <f>IF(BF89="x","x",'Indicator Data'!P89/HLOOKUP('Indicator Data'!$P$3,'Population Data'!$C$3:$M$194,ROW()-4,FALSE))</f>
        <v>x</v>
      </c>
      <c r="BH89" s="176" t="str">
        <f t="shared" si="125"/>
        <v>x</v>
      </c>
      <c r="BI89" s="172" t="str">
        <f t="shared" si="126"/>
        <v>x</v>
      </c>
      <c r="BJ89" s="174">
        <f t="shared" si="127"/>
        <v>0</v>
      </c>
      <c r="BK89" s="176">
        <f>ROUND(IF('Indicator Data'!Q89=0,0,IF(LOG('Indicator Data'!Q89)&gt;BK$3,10,IF(LOG('Indicator Data'!Q89)&lt;BK$4,0,10-(BK$3-LOG('Indicator Data'!Q89))/(BK$3-BK$4)*10))),1)</f>
        <v>0</v>
      </c>
      <c r="BL89" s="224">
        <f>IF(BK89="x","x",'Indicator Data'!Q89/HLOOKUP('Indicator Data'!$Q$3,'Population Data'!$C$3:$M$194,ROW()-4,FALSE))</f>
        <v>0</v>
      </c>
      <c r="BM89" s="176">
        <f t="shared" si="108"/>
        <v>0</v>
      </c>
      <c r="BN89" s="172">
        <f t="shared" si="109"/>
        <v>0</v>
      </c>
      <c r="BO89" s="176">
        <f>ROUND(IF('Indicator Data'!S89=0,0,IF(LOG('Indicator Data'!S89)&gt;BO$3,10,IF(LOG('Indicator Data'!S89)&lt;BO$4,0,10-(BO$3-LOG('Indicator Data'!S89))/(BO$3-BO$4)*10))),1)</f>
        <v>8.4</v>
      </c>
      <c r="BP89" s="246">
        <f>IF(BO89="x","x",'Indicator Data'!S89/HLOOKUP('Indicator Data'!$S$3,'Population Data'!$C$3:$M$194,ROW()-4,FALSE))</f>
        <v>6.5256687208871539E-2</v>
      </c>
      <c r="BQ89" s="176">
        <f t="shared" si="110"/>
        <v>0.7</v>
      </c>
      <c r="BR89" s="172">
        <f t="shared" si="128"/>
        <v>5.8</v>
      </c>
      <c r="BS89" s="176">
        <f>ROUND(IF('Indicator Data'!T89=0,0,IF(LOG('Indicator Data'!T89)&gt;BS$3,10,IF(LOG('Indicator Data'!T89)&lt;BS$4,0,10-(BS$3-LOG('Indicator Data'!T89))/(BS$3-BS$4)*10))),1)</f>
        <v>9.8000000000000007</v>
      </c>
      <c r="BT89" s="173">
        <f>IF('Indicator Data'!T89/HLOOKUP('Indicator Data'!$T$3,'Population Data'!$C$3:$M$194,ROW()-4,FALSE)&gt;1,1,'Indicator Data'!T89/HLOOKUP('Indicator Data'!$T$3,'Population Data'!$C$3:$M$194,ROW()-4,FALSE))</f>
        <v>0.59662511320914857</v>
      </c>
      <c r="BU89" s="176">
        <f t="shared" si="111"/>
        <v>6</v>
      </c>
      <c r="BV89" s="172">
        <f t="shared" si="129"/>
        <v>8.5</v>
      </c>
      <c r="BW89" s="176">
        <f>ROUND(IF('Indicator Data'!U89=0,0,IF(LOG('Indicator Data'!U89)&gt;BW$3,10,IF(LOG('Indicator Data'!U89)&lt;BW$4,0,10-(BW$3-LOG('Indicator Data'!U89))/(BW$3-BW$4)*10))),1)</f>
        <v>9.8000000000000007</v>
      </c>
      <c r="BX89" s="246">
        <f>IF(BW89="x","x",'Indicator Data'!U89/HLOOKUP('Indicator Data'!$U$3,'Population Data'!$C$3:$M$194,ROW()-4,FALSE))</f>
        <v>0.60656422898168549</v>
      </c>
      <c r="BY89" s="176">
        <f t="shared" si="112"/>
        <v>6.1</v>
      </c>
      <c r="BZ89" s="172">
        <f t="shared" si="130"/>
        <v>8.5</v>
      </c>
      <c r="CA89" s="174">
        <f t="shared" si="113"/>
        <v>6.6</v>
      </c>
      <c r="CB89" s="176">
        <f>IF('Indicator Data'!BN89="No data","x",ROUND(IF('Indicator Data'!BN89&gt;CB$3,0,IF('Indicator Data'!BN89&lt;CB$4,10,(CB$3-'Indicator Data'!BN89)/(CB$3-CB$4)*10)),1))</f>
        <v>0</v>
      </c>
      <c r="CC89" s="176">
        <f>IF('Indicator Data'!BO89="No data","x",ROUND(IF('Indicator Data'!BO89&gt;CC$3,0,IF('Indicator Data'!BO89&lt;CC$4,10,(CC$3-'Indicator Data'!BO89)/(CC$3-CC$4)*10)),1))</f>
        <v>0.1</v>
      </c>
      <c r="CD89" s="176" t="str">
        <f>IF('Indicator Data'!AA89="No data","x",ROUND(IF('Indicator Data'!AA89&gt;CD$3,0,IF('Indicator Data'!AA89&lt;CD$4,10,(CD$3-'Indicator Data'!AA89)/(CD$3-CD$4)*10)),1))</f>
        <v>x</v>
      </c>
      <c r="CE89" s="172">
        <f t="shared" si="114"/>
        <v>0.1</v>
      </c>
      <c r="CF89" s="176">
        <f>IF('Indicator Data'!V89="No data","x",ROUND(IF(LOG('Indicator Data'!V89)&gt;CF$3,10,IF(LOG('Indicator Data'!V89)&lt;CF$4,0,10-(CF$3-LOG('Indicator Data'!V89))/(CF$3-CF$4)*10)),1))</f>
        <v>8.5</v>
      </c>
      <c r="CG89" s="176">
        <f>IF('Indicator Data'!W89="No data","x",ROUND(IF('Indicator Data'!W89&gt;CG$3,10,IF('Indicator Data'!W89&lt;CG$4,0,10-(CG$3-'Indicator Data'!W89)/(CG$3-CG$4)*10)),1))</f>
        <v>0</v>
      </c>
      <c r="CH89" s="176">
        <f>IF('Indicator Data'!X89="No data","x",ROUND(IF('Indicator Data'!X89&gt;CH$3,10,IF('Indicator Data'!X89&lt;CH$4,0,10-(CH$3-'Indicator Data'!X89)/(CH$3-CH$4)*10)),1))</f>
        <v>9.1999999999999993</v>
      </c>
      <c r="CI89" s="176">
        <f>IF('Indicator Data'!Y89="No data","x",ROUND(IF('Indicator Data'!Y89&gt;CI$3,10,IF('Indicator Data'!Y89&lt;CI$4,0,10-(CI$3-'Indicator Data'!Y89)/(CI$3-CI$4)*10)),1))</f>
        <v>0.8</v>
      </c>
      <c r="CJ89" s="172">
        <f t="shared" si="131"/>
        <v>4.5999999999999996</v>
      </c>
      <c r="CK89" s="174">
        <f t="shared" si="132"/>
        <v>3.1</v>
      </c>
      <c r="CL89" s="176">
        <f>IF('Indicator Data'!AD89="No data","x",ROUND(IF('Indicator Data'!AD89&gt;CL$3,10,IF('Indicator Data'!AD89&lt;CL$4,0,10-(CL$3-'Indicator Data'!AD89)/(CL$3-CL$4)*10)),1))</f>
        <v>0.2</v>
      </c>
      <c r="CM89" s="176">
        <f>IF('Indicator Data'!AE89="No data","x",ROUND(IF('Indicator Data'!AE89&gt;CM$3,10,IF('Indicator Data'!AE89&lt;CM$4,0,10-(CM$3-'Indicator Data'!AE89)/(CM$3-CM$4)*10)),1))</f>
        <v>0</v>
      </c>
      <c r="CN89" s="172">
        <f t="shared" si="133"/>
        <v>3.1</v>
      </c>
      <c r="CO89" s="176">
        <f>IF('Indicator Data'!Z89="No data","x",ROUND(IF('Indicator Data'!Z89&gt;CO$3,10,IF('Indicator Data'!Z89&lt;CO$4,0,10-(CO$3-'Indicator Data'!Z89)/(CO$3-CO$4)*10)),1))</f>
        <v>0</v>
      </c>
      <c r="CP89" s="172">
        <f t="shared" si="134"/>
        <v>0</v>
      </c>
      <c r="CQ89" s="246">
        <f>IF('Indicator Data'!AB89="No data","x",'Indicator Data'!AB89/HLOOKUP('Indicator Date'!$AB87,'Population Data'!$C$3:$M$194,ROW()-4,FALSE))</f>
        <v>1.1784798973221568E-4</v>
      </c>
      <c r="CR89" s="176">
        <f t="shared" si="115"/>
        <v>8.8000000000000007</v>
      </c>
      <c r="CS89" s="176">
        <f>IF('Indicator Data'!AC89="No data","x",ROUND(IF('Indicator Data'!AC89&gt;CS$3,0,IF('Indicator Data'!AC89&lt;CS$4,10,(CS$3-'Indicator Data'!AC89)/(CS$3-CS$4)*10)),1))</f>
        <v>0</v>
      </c>
      <c r="CT89" s="172">
        <f t="shared" si="135"/>
        <v>4.4000000000000004</v>
      </c>
      <c r="CU89" s="174">
        <f t="shared" si="136"/>
        <v>2.5</v>
      </c>
      <c r="CV89" s="175">
        <f t="shared" si="116"/>
        <v>3.4</v>
      </c>
      <c r="CW89" s="177">
        <f t="shared" si="117"/>
        <v>8.3000000000000007</v>
      </c>
      <c r="CX89" s="175">
        <f>ROUND(IF('Indicator Data'!AF89=0,0,IF('Indicator Data'!AF89&gt;CX$3,10,IF('Indicator Data'!AF89&lt;CX$4,0,10-(CX$3-'Indicator Data'!AF89)/(CX$3-CX$4)*10))),1)</f>
        <v>0.1</v>
      </c>
      <c r="CY89" s="175">
        <f>(ROUND(IF('Indicator Data'!AG89=0,0,IF(LOG('Indicator Data'!AG89)&gt;CY$3,10,IF(LOG('Indicator Data'!AG89)&lt;CY$4,0,10-(CY$3-LOG('Indicator Data'!AG89))/(CY$3-CY$4)*10))),1))</f>
        <v>0</v>
      </c>
      <c r="CZ89" s="177">
        <f t="shared" si="137"/>
        <v>0.1</v>
      </c>
      <c r="DA89" s="11"/>
      <c r="DB89" s="22"/>
    </row>
    <row r="90" spans="1:106">
      <c r="A90" s="179" t="str">
        <f>'Indicator Data'!A90</f>
        <v>Jordan</v>
      </c>
      <c r="B90" s="180" t="str">
        <f>'Indicator Data'!B90</f>
        <v>JOR</v>
      </c>
      <c r="C90" s="178">
        <f>ROUND(IF('Indicator Data'!C90=0,0.1,IF(LOG('Indicator Data'!C90)&gt;C$3,10,IF(LOG('Indicator Data'!C90)&lt;C$4,0,10-(C$3-LOG('Indicator Data'!C90))/(C$3-C$4)*10))),1)</f>
        <v>7.6</v>
      </c>
      <c r="D90" s="171">
        <f>ROUND(IF('Indicator Data'!D90=0,0.1,IF(LOG('Indicator Data'!D90)&gt;D$3,10,IF(LOG('Indicator Data'!D90)&lt;D$4,0,10-(D$3-LOG('Indicator Data'!D90))/(D$3-D$4)*10))),1)</f>
        <v>5.9</v>
      </c>
      <c r="E90" s="172">
        <f t="shared" si="85"/>
        <v>6.8</v>
      </c>
      <c r="F90" s="172">
        <f>(ROUND(IF('Indicator Data'!E90=0,0,IF(LOG('Indicator Data'!E90)&gt;F$3,10,IF(LOG('Indicator Data'!E90)&lt;F$4,0,10-(F$3-LOG('Indicator Data'!E90))/(F$3-F$4)*10))),1))</f>
        <v>0.7</v>
      </c>
      <c r="G90" s="172">
        <f>ROUND(IF('Indicator Data'!F90=0,0,IF(LOG('Indicator Data'!F90)&gt;G$3,10,IF(LOG('Indicator Data'!F90)&lt;G$4,0,10-(G$3-LOG('Indicator Data'!F90))/(G$3-G$4)*10))),1)</f>
        <v>0</v>
      </c>
      <c r="H90" s="171">
        <f>ROUND(IF('Indicator Data'!G90=0,0,IF(LOG('Indicator Data'!G90)&gt;H$3,10,IF(LOG('Indicator Data'!G90)&lt;H$4,0,10-(H$3-LOG('Indicator Data'!G90))/(H$3-H$4)*10))),1)</f>
        <v>0</v>
      </c>
      <c r="I90" s="171">
        <f>ROUND(IF('Indicator Data'!H90=0,0,IF(LOG('Indicator Data'!H90)&gt;I$3,10,IF(LOG('Indicator Data'!H90)&lt;I$4,0,10-(I$3-LOG('Indicator Data'!H90))/(I$3-I$4)*10))),1)</f>
        <v>0</v>
      </c>
      <c r="J90" s="171">
        <f t="shared" si="86"/>
        <v>0</v>
      </c>
      <c r="K90" s="171">
        <f>ROUND(IF('Indicator Data'!I90=0,0,IF(LOG('Indicator Data'!I90)&gt;K$3,10,IF(LOG('Indicator Data'!I90)&lt;K$4,0,10-(K$3-LOG('Indicator Data'!I90))/(K$3-K$4)*10))),1)</f>
        <v>0.3</v>
      </c>
      <c r="L90" s="172">
        <f>ROUND(IF('Indicator Data'!J90=0,0,IF(LOG('Indicator Data'!J90)&gt;L$3,10,IF(LOG('Indicator Data'!J90)&lt;L$4,0,10-(L$3-LOG('Indicator Data'!J90))/(L$3-L$4)*10))),1)</f>
        <v>7.4</v>
      </c>
      <c r="M90" s="173">
        <f>'Indicator Data'!C90/HLOOKUP('Indicator Data'!$C$3,'Population Data'!$C$3:$M$194,ROW()-4,FALSE)</f>
        <v>2.0457212577411599E-3</v>
      </c>
      <c r="N90" s="173">
        <f>'Indicator Data'!D90/HLOOKUP('Indicator Data'!$D$3,'Population Data'!$C$3:$M$194,ROW()-4,FALSE)</f>
        <v>1.2901083734368141E-4</v>
      </c>
      <c r="O90" s="245">
        <f>'Indicator Data'!E90/HLOOKUP('Indicator Data'!$E$3,'Population Data'!$C$3:$M$194,ROW()-4,FALSE)</f>
        <v>2.5658350285613782E-5</v>
      </c>
      <c r="P90" s="173">
        <f>'Indicator Data'!F90/HLOOKUP('Indicator Data'!$F$3,'Population Data'!$C$3:$M$194,ROW()-4,FALSE)</f>
        <v>0</v>
      </c>
      <c r="Q90" s="173">
        <f>'Indicator Data'!G90/HLOOKUP('Indicator Data'!$G$3,'Population Data'!$C$3:$M$194,ROW()-4,FALSE)</f>
        <v>0</v>
      </c>
      <c r="R90" s="173">
        <f>'Indicator Data'!H90/HLOOKUP('Indicator Data'!$H$3,'Population Data'!$C$3:$M$194,ROW()-4,FALSE)</f>
        <v>0</v>
      </c>
      <c r="S90" s="173">
        <f>'Indicator Data'!I90/HLOOKUP('Indicator Data'!$I$3,'Population Data'!$C$3:$M$194,ROW()-4,FALSE)</f>
        <v>2.460526246802895E-6</v>
      </c>
      <c r="T90" s="173">
        <f>'Indicator Data'!J90/HLOOKUP('Indicator Date'!$J88,'Population Data'!$C$3:$M$194,ROW()-4,FALSE)</f>
        <v>8.2816301148681565E-4</v>
      </c>
      <c r="U90" s="171">
        <f t="shared" si="87"/>
        <v>10</v>
      </c>
      <c r="V90" s="171">
        <f t="shared" si="88"/>
        <v>0.6</v>
      </c>
      <c r="W90" s="172">
        <f t="shared" si="89"/>
        <v>7.7</v>
      </c>
      <c r="X90" s="172">
        <f t="shared" si="118"/>
        <v>0</v>
      </c>
      <c r="Y90" s="172">
        <f t="shared" si="119"/>
        <v>0</v>
      </c>
      <c r="Z90" s="171">
        <f t="shared" si="90"/>
        <v>0</v>
      </c>
      <c r="AA90" s="171">
        <f t="shared" si="90"/>
        <v>0</v>
      </c>
      <c r="AB90" s="171">
        <f t="shared" si="91"/>
        <v>0</v>
      </c>
      <c r="AC90" s="172">
        <f t="shared" si="120"/>
        <v>0</v>
      </c>
      <c r="AD90" s="172">
        <f t="shared" si="121"/>
        <v>0.3</v>
      </c>
      <c r="AE90" s="171">
        <f>ROUND(IF('Indicator Data'!K90=0,0,IF('Indicator Data'!K90&gt;AE$3,10,IF('Indicator Data'!K90&lt;AE$4,0,10-(AE$3-'Indicator Data'!K90)/(AE$3-AE$4)*10))),1)</f>
        <v>1.9</v>
      </c>
      <c r="AF90" s="174">
        <f t="shared" si="92"/>
        <v>8.8000000000000007</v>
      </c>
      <c r="AG90" s="174">
        <f t="shared" si="93"/>
        <v>3.3</v>
      </c>
      <c r="AH90" s="172">
        <f t="shared" si="94"/>
        <v>0</v>
      </c>
      <c r="AI90" s="172">
        <f t="shared" si="95"/>
        <v>0</v>
      </c>
      <c r="AJ90" s="174">
        <f t="shared" si="96"/>
        <v>0</v>
      </c>
      <c r="AK90" s="172">
        <f t="shared" si="97"/>
        <v>4.8</v>
      </c>
      <c r="AL90" s="175">
        <f t="shared" si="98"/>
        <v>7.3</v>
      </c>
      <c r="AM90" s="175">
        <f t="shared" si="99"/>
        <v>0.4</v>
      </c>
      <c r="AN90" s="175">
        <f t="shared" si="100"/>
        <v>0</v>
      </c>
      <c r="AO90" s="175">
        <f t="shared" si="101"/>
        <v>0</v>
      </c>
      <c r="AP90" s="175">
        <f t="shared" si="102"/>
        <v>0.2</v>
      </c>
      <c r="AQ90" s="174">
        <f t="shared" si="103"/>
        <v>3.4</v>
      </c>
      <c r="AR90" s="174">
        <f>IF('Indicator Data'!L90="No data","x",IF('Indicator Data'!BW90&lt;1000,"x",ROUND((IF('Indicator Data'!L90&gt;AR$3,10,IF('Indicator Data'!L90&lt;AR$4,0,10-(AR$3-'Indicator Data'!L90)/(AR$3-AR$4)*10))),1)))</f>
        <v>10</v>
      </c>
      <c r="AS90" s="175">
        <f t="shared" si="104"/>
        <v>6.7</v>
      </c>
      <c r="AT90" s="176">
        <f>IF('Indicator Data'!M90="No data","x",ROUND(IF('Indicator Data'!M90=0,0,IF(LOG('Indicator Data'!M90)&gt;AT$3,10,IF(LOG('Indicator Data'!M90)&lt;AT$4,0,10-(AT$3-LOG('Indicator Data'!M90))/(AT$3-AT$4)*10))),1))</f>
        <v>3.9</v>
      </c>
      <c r="AU90" s="246">
        <f>IF(AT90="x","x",'Indicator Data'!M90/HLOOKUP('Indicator Data'!$M$3,'Population Data'!$C$3:$M$194,ROW()-4,FALSE))</f>
        <v>4.4343227775572375E-4</v>
      </c>
      <c r="AV90" s="176">
        <f t="shared" si="105"/>
        <v>0</v>
      </c>
      <c r="AW90" s="172">
        <f t="shared" si="122"/>
        <v>2.2000000000000002</v>
      </c>
      <c r="AX90" s="176" t="str">
        <f>IF('Indicator Data'!N90="No data","x",ROUND(IF('Indicator Data'!N90=0,0,IF(LOG('Indicator Data'!N90)&gt;AX$3,10,IF(LOG('Indicator Data'!N90)&lt;AX$4,0,10-(AX$3-LOG('Indicator Data'!N90))/(AX$3-AX$4)*10))),1))</f>
        <v>x</v>
      </c>
      <c r="AY90" s="246" t="str">
        <f>IF(AX90="x","x",'Indicator Data'!N90/HLOOKUP('Indicator Data'!$N$3,'Population Data'!$C$3:$M$194,ROW()-4,FALSE))</f>
        <v>x</v>
      </c>
      <c r="AZ90" s="176" t="str">
        <f t="shared" si="106"/>
        <v>x</v>
      </c>
      <c r="BA90" s="172" t="str">
        <f t="shared" si="123"/>
        <v>x</v>
      </c>
      <c r="BB90" s="176" t="str">
        <f>IF('Indicator Data'!O90="No data","x",ROUND(IF('Indicator Data'!O90=0,0,IF(LOG('Indicator Data'!O90)&gt;BB$3,10,IF(LOG('Indicator Data'!O90)&lt;BB$4,0,10-(BB$3-LOG('Indicator Data'!O90))/(BB$3-BB$4)*10))),1))</f>
        <v>x</v>
      </c>
      <c r="BC90" s="246" t="str">
        <f>IF(BB90="x","x",'Indicator Data'!O90/HLOOKUP('Indicator Data'!$O$3,'Population Data'!$C$3:$M$194,ROW()-4,FALSE))</f>
        <v>x</v>
      </c>
      <c r="BD90" s="176" t="str">
        <f t="shared" si="107"/>
        <v>x</v>
      </c>
      <c r="BE90" s="172" t="str">
        <f t="shared" si="124"/>
        <v>x</v>
      </c>
      <c r="BF90" s="176" t="str">
        <f>IF('Indicator Data'!P90="No data","x",ROUND(IF('Indicator Data'!P90=0,0,IF(LOG('Indicator Data'!P90)&gt;BF$3,10,IF(LOG('Indicator Data'!P90)&lt;BF$4,0,10-(BF$3-LOG('Indicator Data'!P90))/(BF$3-BF$4)*10))),1))</f>
        <v>x</v>
      </c>
      <c r="BG90" s="246" t="str">
        <f>IF(BF90="x","x",'Indicator Data'!P90/HLOOKUP('Indicator Data'!$P$3,'Population Data'!$C$3:$M$194,ROW()-4,FALSE))</f>
        <v>x</v>
      </c>
      <c r="BH90" s="176" t="str">
        <f t="shared" si="125"/>
        <v>x</v>
      </c>
      <c r="BI90" s="172" t="str">
        <f t="shared" si="126"/>
        <v>x</v>
      </c>
      <c r="BJ90" s="174">
        <f t="shared" si="127"/>
        <v>2.2000000000000002</v>
      </c>
      <c r="BK90" s="176">
        <f>ROUND(IF('Indicator Data'!Q90=0,0,IF(LOG('Indicator Data'!Q90)&gt;BK$3,10,IF(LOG('Indicator Data'!Q90)&lt;BK$4,0,10-(BK$3-LOG('Indicator Data'!Q90))/(BK$3-BK$4)*10))),1)</f>
        <v>0</v>
      </c>
      <c r="BL90" s="224">
        <f>IF(BK90="x","x",'Indicator Data'!Q90/HLOOKUP('Indicator Data'!$Q$3,'Population Data'!$C$3:$M$194,ROW()-4,FALSE))</f>
        <v>0</v>
      </c>
      <c r="BM90" s="176">
        <f t="shared" si="108"/>
        <v>0</v>
      </c>
      <c r="BN90" s="172">
        <f t="shared" si="109"/>
        <v>0</v>
      </c>
      <c r="BO90" s="176">
        <f>ROUND(IF('Indicator Data'!S90=0,0,IF(LOG('Indicator Data'!S90)&gt;BO$3,10,IF(LOG('Indicator Data'!S90)&lt;BO$4,0,10-(BO$3-LOG('Indicator Data'!S90))/(BO$3-BO$4)*10))),1)</f>
        <v>6.7</v>
      </c>
      <c r="BP90" s="246">
        <f>IF(BO90="x","x",'Indicator Data'!S90/HLOOKUP('Indicator Data'!$S$3,'Population Data'!$C$3:$M$194,ROW()-4,FALSE))</f>
        <v>4.6051353052748184E-2</v>
      </c>
      <c r="BQ90" s="176">
        <f t="shared" si="110"/>
        <v>0.5</v>
      </c>
      <c r="BR90" s="172">
        <f t="shared" si="128"/>
        <v>4.3</v>
      </c>
      <c r="BS90" s="176">
        <f>ROUND(IF('Indicator Data'!T90=0,0,IF(LOG('Indicator Data'!T90)&gt;BS$3,10,IF(LOG('Indicator Data'!T90)&lt;BS$4,0,10-(BS$3-LOG('Indicator Data'!T90))/(BS$3-BS$4)*10))),1)</f>
        <v>8.5</v>
      </c>
      <c r="BT90" s="173">
        <f>IF('Indicator Data'!T90/HLOOKUP('Indicator Data'!$T$3,'Population Data'!$C$3:$M$194,ROW()-4,FALSE)&gt;1,1,'Indicator Data'!T90/HLOOKUP('Indicator Data'!$T$3,'Population Data'!$C$3:$M$194,ROW()-4,FALSE))</f>
        <v>0.72348514992021906</v>
      </c>
      <c r="BU90" s="176">
        <f t="shared" si="111"/>
        <v>7.2</v>
      </c>
      <c r="BV90" s="172">
        <f t="shared" si="129"/>
        <v>7.9</v>
      </c>
      <c r="BW90" s="176">
        <f>ROUND(IF('Indicator Data'!U90=0,0,IF(LOG('Indicator Data'!U90)&gt;BW$3,10,IF(LOG('Indicator Data'!U90)&lt;BW$4,0,10-(BW$3-LOG('Indicator Data'!U90))/(BW$3-BW$4)*10))),1)</f>
        <v>6.5</v>
      </c>
      <c r="BX90" s="246">
        <f>IF(BW90="x","x",'Indicator Data'!U90/HLOOKUP('Indicator Data'!$U$3,'Population Data'!$C$3:$M$194,ROW()-4,FALSE))</f>
        <v>3.0895048622203998E-2</v>
      </c>
      <c r="BY90" s="176">
        <f t="shared" si="112"/>
        <v>0.3</v>
      </c>
      <c r="BZ90" s="172">
        <f t="shared" si="130"/>
        <v>4.0999999999999996</v>
      </c>
      <c r="CA90" s="174">
        <f t="shared" si="113"/>
        <v>4.7</v>
      </c>
      <c r="CB90" s="176">
        <f>IF('Indicator Data'!BN90="No data","x",ROUND(IF('Indicator Data'!BN90&gt;CB$3,0,IF('Indicator Data'!BN90&lt;CB$4,10,(CB$3-'Indicator Data'!BN90)/(CB$3-CB$4)*10)),1))</f>
        <v>0.3</v>
      </c>
      <c r="CC90" s="176">
        <f>IF('Indicator Data'!BO90="No data","x",ROUND(IF('Indicator Data'!BO90&gt;CC$3,0,IF('Indicator Data'!BO90&lt;CC$4,10,(CC$3-'Indicator Data'!BO90)/(CC$3-CC$4)*10)),1))</f>
        <v>0.2</v>
      </c>
      <c r="CD90" s="176" t="str">
        <f>IF('Indicator Data'!AA90="No data","x",ROUND(IF('Indicator Data'!AA90&gt;CD$3,0,IF('Indicator Data'!AA90&lt;CD$4,10,(CD$3-'Indicator Data'!AA90)/(CD$3-CD$4)*10)),1))</f>
        <v>x</v>
      </c>
      <c r="CE90" s="172">
        <f t="shared" si="114"/>
        <v>0.3</v>
      </c>
      <c r="CF90" s="176">
        <f>IF('Indicator Data'!V90="No data","x",ROUND(IF(LOG('Indicator Data'!V90)&gt;CF$3,10,IF(LOG('Indicator Data'!V90)&lt;CF$4,0,10-(CF$3-LOG('Indicator Data'!V90))/(CF$3-CF$4)*10)),1))</f>
        <v>7</v>
      </c>
      <c r="CG90" s="176">
        <f>IF('Indicator Data'!W90="No data","x",ROUND(IF('Indicator Data'!W90&gt;CG$3,10,IF('Indicator Data'!W90&lt;CG$4,0,10-(CG$3-'Indicator Data'!W90)/(CG$3-CG$4)*10)),1))</f>
        <v>1.3</v>
      </c>
      <c r="CH90" s="176">
        <f>IF('Indicator Data'!X90="No data","x",ROUND(IF('Indicator Data'!X90&gt;CH$3,10,IF('Indicator Data'!X90&lt;CH$4,0,10-(CH$3-'Indicator Data'!X90)/(CH$3-CH$4)*10)),1))</f>
        <v>9.1999999999999993</v>
      </c>
      <c r="CI90" s="176">
        <f>IF('Indicator Data'!Y90="No data","x",ROUND(IF('Indicator Data'!Y90&gt;CI$3,10,IF('Indicator Data'!Y90&lt;CI$4,0,10-(CI$3-'Indicator Data'!Y90)/(CI$3-CI$4)*10)),1))</f>
        <v>6.8</v>
      </c>
      <c r="CJ90" s="172">
        <f t="shared" si="131"/>
        <v>6.1</v>
      </c>
      <c r="CK90" s="174">
        <f t="shared" si="132"/>
        <v>4.2</v>
      </c>
      <c r="CL90" s="176">
        <f>IF('Indicator Data'!AD90="No data","x",ROUND(IF('Indicator Data'!AD90&gt;CL$3,10,IF('Indicator Data'!AD90&lt;CL$4,0,10-(CL$3-'Indicator Data'!AD90)/(CL$3-CL$4)*10)),1))</f>
        <v>1.9</v>
      </c>
      <c r="CM90" s="176">
        <f>IF('Indicator Data'!AE90="No data","x",ROUND(IF('Indicator Data'!AE90&gt;CM$3,10,IF('Indicator Data'!AE90&lt;CM$4,0,10-(CM$3-'Indicator Data'!AE90)/(CM$3-CM$4)*10)),1))</f>
        <v>3.3</v>
      </c>
      <c r="CN90" s="172">
        <f t="shared" si="133"/>
        <v>4.9000000000000004</v>
      </c>
      <c r="CO90" s="176">
        <f>IF('Indicator Data'!Z90="No data","x",ROUND(IF('Indicator Data'!Z90&gt;CO$3,10,IF('Indicator Data'!Z90&lt;CO$4,0,10-(CO$3-'Indicator Data'!Z90)/(CO$3-CO$4)*10)),1))</f>
        <v>0</v>
      </c>
      <c r="CP90" s="172">
        <f t="shared" si="134"/>
        <v>0.2</v>
      </c>
      <c r="CQ90" s="246">
        <f>IF('Indicator Data'!AB90="No data","x",'Indicator Data'!AB90/HLOOKUP('Indicator Date'!$AB88,'Population Data'!$C$3:$M$194,ROW()-4,FALSE))</f>
        <v>8.8591890151538139E-5</v>
      </c>
      <c r="CR90" s="176">
        <f t="shared" si="115"/>
        <v>9.1</v>
      </c>
      <c r="CS90" s="176">
        <f>IF('Indicator Data'!AC90="No data","x",ROUND(IF('Indicator Data'!AC90&gt;CS$3,0,IF('Indicator Data'!AC90&lt;CS$4,10,(CS$3-'Indicator Data'!AC90)/(CS$3-CS$4)*10)),1))</f>
        <v>6</v>
      </c>
      <c r="CT90" s="172">
        <f t="shared" si="135"/>
        <v>7.6</v>
      </c>
      <c r="CU90" s="174">
        <f t="shared" si="136"/>
        <v>4.2</v>
      </c>
      <c r="CV90" s="175">
        <f t="shared" si="116"/>
        <v>3.9</v>
      </c>
      <c r="CW90" s="177">
        <f t="shared" si="117"/>
        <v>3.3</v>
      </c>
      <c r="CX90" s="175">
        <f>ROUND(IF('Indicator Data'!AF90=0,0,IF('Indicator Data'!AF90&gt;CX$3,10,IF('Indicator Data'!AF90&lt;CX$4,0,10-(CX$3-'Indicator Data'!AF90)/(CX$3-CX$4)*10))),1)</f>
        <v>0.6</v>
      </c>
      <c r="CY90" s="175">
        <f>(ROUND(IF('Indicator Data'!AG90=0,0,IF(LOG('Indicator Data'!AG90)&gt;CY$3,10,IF(LOG('Indicator Data'!AG90)&lt;CY$4,0,10-(CY$3-LOG('Indicator Data'!AG90))/(CY$3-CY$4)*10))),1))</f>
        <v>0</v>
      </c>
      <c r="CZ90" s="177">
        <f t="shared" si="137"/>
        <v>0.3</v>
      </c>
      <c r="DA90" s="11"/>
      <c r="DB90" s="22"/>
    </row>
    <row r="91" spans="1:106">
      <c r="A91" s="179" t="str">
        <f>'Indicator Data'!A91</f>
        <v>Kazakhstan</v>
      </c>
      <c r="B91" s="180" t="str">
        <f>'Indicator Data'!B91</f>
        <v>KAZ</v>
      </c>
      <c r="C91" s="178">
        <f>ROUND(IF('Indicator Data'!C91=0,0.1,IF(LOG('Indicator Data'!C91)&gt;C$3,10,IF(LOG('Indicator Data'!C91)&lt;C$4,0,10-(C$3-LOG('Indicator Data'!C91))/(C$3-C$4)*10))),1)</f>
        <v>7.2</v>
      </c>
      <c r="D91" s="171">
        <f>ROUND(IF('Indicator Data'!D91=0,0.1,IF(LOG('Indicator Data'!D91)&gt;D$3,10,IF(LOG('Indicator Data'!D91)&lt;D$4,0,10-(D$3-LOG('Indicator Data'!D91))/(D$3-D$4)*10))),1)</f>
        <v>7.4</v>
      </c>
      <c r="E91" s="172">
        <f t="shared" si="85"/>
        <v>7.3</v>
      </c>
      <c r="F91" s="172">
        <f>(ROUND(IF('Indicator Data'!E91=0,0,IF(LOG('Indicator Data'!E91)&gt;F$3,10,IF(LOG('Indicator Data'!E91)&lt;F$4,0,10-(F$3-LOG('Indicator Data'!E91))/(F$3-F$4)*10))),1))</f>
        <v>7.4</v>
      </c>
      <c r="G91" s="172">
        <f>ROUND(IF('Indicator Data'!F91=0,0,IF(LOG('Indicator Data'!F91)&gt;G$3,10,IF(LOG('Indicator Data'!F91)&lt;G$4,0,10-(G$3-LOG('Indicator Data'!F91))/(G$3-G$4)*10))),1)</f>
        <v>0</v>
      </c>
      <c r="H91" s="171">
        <f>ROUND(IF('Indicator Data'!G91=0,0,IF(LOG('Indicator Data'!G91)&gt;H$3,10,IF(LOG('Indicator Data'!G91)&lt;H$4,0,10-(H$3-LOG('Indicator Data'!G91))/(H$3-H$4)*10))),1)</f>
        <v>0</v>
      </c>
      <c r="I91" s="171">
        <f>ROUND(IF('Indicator Data'!H91=0,0,IF(LOG('Indicator Data'!H91)&gt;I$3,10,IF(LOG('Indicator Data'!H91)&lt;I$4,0,10-(I$3-LOG('Indicator Data'!H91))/(I$3-I$4)*10))),1)</f>
        <v>0</v>
      </c>
      <c r="J91" s="171">
        <f t="shared" si="86"/>
        <v>0</v>
      </c>
      <c r="K91" s="171">
        <f>ROUND(IF('Indicator Data'!I91=0,0,IF(LOG('Indicator Data'!I91)&gt;K$3,10,IF(LOG('Indicator Data'!I91)&lt;K$4,0,10-(K$3-LOG('Indicator Data'!I91))/(K$3-K$4)*10))),1)</f>
        <v>0</v>
      </c>
      <c r="L91" s="172">
        <f>ROUND(IF('Indicator Data'!J91=0,0,IF(LOG('Indicator Data'!J91)&gt;L$3,10,IF(LOG('Indicator Data'!J91)&lt;L$4,0,10-(L$3-LOG('Indicator Data'!J91))/(L$3-L$4)*10))),1)</f>
        <v>5.8</v>
      </c>
      <c r="M91" s="173">
        <f>'Indicator Data'!C91/HLOOKUP('Indicator Data'!$C$3,'Population Data'!$C$3:$M$194,ROW()-4,FALSE)</f>
        <v>8.740740838221792E-4</v>
      </c>
      <c r="N91" s="173">
        <f>'Indicator Data'!D91/HLOOKUP('Indicator Data'!$D$3,'Population Data'!$C$3:$M$194,ROW()-4,FALSE)</f>
        <v>2.956756988338936E-4</v>
      </c>
      <c r="O91" s="245">
        <f>'Indicator Data'!E91/HLOOKUP('Indicator Data'!$E$3,'Population Data'!$C$3:$M$194,ROW()-4,FALSE)</f>
        <v>1.1728697379459975E-2</v>
      </c>
      <c r="P91" s="173">
        <f>'Indicator Data'!F91/HLOOKUP('Indicator Data'!$F$3,'Population Data'!$C$3:$M$194,ROW()-4,FALSE)</f>
        <v>0</v>
      </c>
      <c r="Q91" s="173">
        <f>'Indicator Data'!G91/HLOOKUP('Indicator Data'!$G$3,'Population Data'!$C$3:$M$194,ROW()-4,FALSE)</f>
        <v>0</v>
      </c>
      <c r="R91" s="173">
        <f>'Indicator Data'!H91/HLOOKUP('Indicator Data'!$H$3,'Population Data'!$C$3:$M$194,ROW()-4,FALSE)</f>
        <v>0</v>
      </c>
      <c r="S91" s="173">
        <f>'Indicator Data'!I91/HLOOKUP('Indicator Data'!$I$3,'Population Data'!$C$3:$M$194,ROW()-4,FALSE)</f>
        <v>0</v>
      </c>
      <c r="T91" s="173">
        <f>'Indicator Data'!J91/HLOOKUP('Indicator Date'!$J89,'Population Data'!$C$3:$M$194,ROW()-4,FALSE)</f>
        <v>1.0230757163523767E-4</v>
      </c>
      <c r="U91" s="171">
        <f t="shared" si="87"/>
        <v>4.4000000000000004</v>
      </c>
      <c r="V91" s="171">
        <f t="shared" si="88"/>
        <v>1.5</v>
      </c>
      <c r="W91" s="172">
        <f t="shared" si="89"/>
        <v>3.1</v>
      </c>
      <c r="X91" s="172">
        <f t="shared" si="118"/>
        <v>7.8</v>
      </c>
      <c r="Y91" s="172">
        <f t="shared" si="119"/>
        <v>0</v>
      </c>
      <c r="Z91" s="171">
        <f t="shared" si="90"/>
        <v>0</v>
      </c>
      <c r="AA91" s="171">
        <f t="shared" si="90"/>
        <v>0</v>
      </c>
      <c r="AB91" s="171">
        <f t="shared" si="91"/>
        <v>0</v>
      </c>
      <c r="AC91" s="172">
        <f t="shared" si="120"/>
        <v>0</v>
      </c>
      <c r="AD91" s="172">
        <f t="shared" si="121"/>
        <v>0</v>
      </c>
      <c r="AE91" s="171">
        <f>ROUND(IF('Indicator Data'!K91=0,0,IF('Indicator Data'!K91&gt;AE$3,10,IF('Indicator Data'!K91&lt;AE$4,0,10-(AE$3-'Indicator Data'!K91)/(AE$3-AE$4)*10))),1)</f>
        <v>1</v>
      </c>
      <c r="AF91" s="174">
        <f t="shared" si="92"/>
        <v>5.8</v>
      </c>
      <c r="AG91" s="174">
        <f t="shared" si="93"/>
        <v>4.5</v>
      </c>
      <c r="AH91" s="172">
        <f t="shared" si="94"/>
        <v>0</v>
      </c>
      <c r="AI91" s="172">
        <f t="shared" si="95"/>
        <v>0</v>
      </c>
      <c r="AJ91" s="174">
        <f t="shared" si="96"/>
        <v>0</v>
      </c>
      <c r="AK91" s="172">
        <f t="shared" si="97"/>
        <v>3.4</v>
      </c>
      <c r="AL91" s="175">
        <f t="shared" si="98"/>
        <v>5.6</v>
      </c>
      <c r="AM91" s="175">
        <f t="shared" si="99"/>
        <v>7.6</v>
      </c>
      <c r="AN91" s="175">
        <f t="shared" si="100"/>
        <v>0</v>
      </c>
      <c r="AO91" s="175">
        <f t="shared" si="101"/>
        <v>0</v>
      </c>
      <c r="AP91" s="175">
        <f t="shared" si="102"/>
        <v>0</v>
      </c>
      <c r="AQ91" s="174">
        <f t="shared" si="103"/>
        <v>2.2000000000000002</v>
      </c>
      <c r="AR91" s="174">
        <f>IF('Indicator Data'!L91="No data","x",IF('Indicator Data'!BW91&lt;1000,"x",ROUND((IF('Indicator Data'!L91&gt;AR$3,10,IF('Indicator Data'!L91&lt;AR$4,0,10-(AR$3-'Indicator Data'!L91)/(AR$3-AR$4)*10))),1)))</f>
        <v>10</v>
      </c>
      <c r="AS91" s="175">
        <f t="shared" si="104"/>
        <v>6.1</v>
      </c>
      <c r="AT91" s="176">
        <f>IF('Indicator Data'!M91="No data","x",ROUND(IF('Indicator Data'!M91=0,0,IF(LOG('Indicator Data'!M91)&gt;AT$3,10,IF(LOG('Indicator Data'!M91)&lt;AT$4,0,10-(AT$3-LOG('Indicator Data'!M91))/(AT$3-AT$4)*10))),1))</f>
        <v>8.6</v>
      </c>
      <c r="AU91" s="246">
        <f>IF(AT91="x","x",'Indicator Data'!M91/HLOOKUP('Indicator Data'!$M$3,'Population Data'!$C$3:$M$194,ROW()-4,FALSE))</f>
        <v>0.52268512996538008</v>
      </c>
      <c r="AV91" s="176">
        <f t="shared" si="105"/>
        <v>5.8</v>
      </c>
      <c r="AW91" s="172">
        <f t="shared" si="122"/>
        <v>7.5</v>
      </c>
      <c r="AX91" s="176" t="str">
        <f>IF('Indicator Data'!N91="No data","x",ROUND(IF('Indicator Data'!N91=0,0,IF(LOG('Indicator Data'!N91)&gt;AX$3,10,IF(LOG('Indicator Data'!N91)&lt;AX$4,0,10-(AX$3-LOG('Indicator Data'!N91))/(AX$3-AX$4)*10))),1))</f>
        <v>x</v>
      </c>
      <c r="AY91" s="246" t="str">
        <f>IF(AX91="x","x",'Indicator Data'!N91/HLOOKUP('Indicator Data'!$N$3,'Population Data'!$C$3:$M$194,ROW()-4,FALSE))</f>
        <v>x</v>
      </c>
      <c r="AZ91" s="176" t="str">
        <f t="shared" si="106"/>
        <v>x</v>
      </c>
      <c r="BA91" s="172" t="str">
        <f t="shared" si="123"/>
        <v>x</v>
      </c>
      <c r="BB91" s="176" t="str">
        <f>IF('Indicator Data'!O91="No data","x",ROUND(IF('Indicator Data'!O91=0,0,IF(LOG('Indicator Data'!O91)&gt;BB$3,10,IF(LOG('Indicator Data'!O91)&lt;BB$4,0,10-(BB$3-LOG('Indicator Data'!O91))/(BB$3-BB$4)*10))),1))</f>
        <v>x</v>
      </c>
      <c r="BC91" s="246" t="str">
        <f>IF(BB91="x","x",'Indicator Data'!O91/HLOOKUP('Indicator Data'!$O$3,'Population Data'!$C$3:$M$194,ROW()-4,FALSE))</f>
        <v>x</v>
      </c>
      <c r="BD91" s="176" t="str">
        <f t="shared" si="107"/>
        <v>x</v>
      </c>
      <c r="BE91" s="172" t="str">
        <f t="shared" si="124"/>
        <v>x</v>
      </c>
      <c r="BF91" s="176" t="str">
        <f>IF('Indicator Data'!P91="No data","x",ROUND(IF('Indicator Data'!P91=0,0,IF(LOG('Indicator Data'!P91)&gt;BF$3,10,IF(LOG('Indicator Data'!P91)&lt;BF$4,0,10-(BF$3-LOG('Indicator Data'!P91))/(BF$3-BF$4)*10))),1))</f>
        <v>x</v>
      </c>
      <c r="BG91" s="246" t="str">
        <f>IF(BF91="x","x",'Indicator Data'!P91/HLOOKUP('Indicator Data'!$P$3,'Population Data'!$C$3:$M$194,ROW()-4,FALSE))</f>
        <v>x</v>
      </c>
      <c r="BH91" s="176" t="str">
        <f t="shared" si="125"/>
        <v>x</v>
      </c>
      <c r="BI91" s="172" t="str">
        <f t="shared" si="126"/>
        <v>x</v>
      </c>
      <c r="BJ91" s="174">
        <f t="shared" si="127"/>
        <v>7.5</v>
      </c>
      <c r="BK91" s="176">
        <f>ROUND(IF('Indicator Data'!Q91=0,0,IF(LOG('Indicator Data'!Q91)&gt;BK$3,10,IF(LOG('Indicator Data'!Q91)&lt;BK$4,0,10-(BK$3-LOG('Indicator Data'!Q91))/(BK$3-BK$4)*10))),1)</f>
        <v>0</v>
      </c>
      <c r="BL91" s="224">
        <f>IF(BK91="x","x",'Indicator Data'!Q91/HLOOKUP('Indicator Data'!$Q$3,'Population Data'!$C$3:$M$194,ROW()-4,FALSE))</f>
        <v>0</v>
      </c>
      <c r="BM91" s="176">
        <f t="shared" si="108"/>
        <v>0</v>
      </c>
      <c r="BN91" s="172">
        <f t="shared" si="109"/>
        <v>0</v>
      </c>
      <c r="BO91" s="176">
        <f>ROUND(IF('Indicator Data'!S91=0,0,IF(LOG('Indicator Data'!S91)&gt;BO$3,10,IF(LOG('Indicator Data'!S91)&lt;BO$4,0,10-(BO$3-LOG('Indicator Data'!S91))/(BO$3-BO$4)*10))),1)</f>
        <v>0</v>
      </c>
      <c r="BP91" s="246">
        <f>IF(BO91="x","x",'Indicator Data'!S91/HLOOKUP('Indicator Data'!$S$3,'Population Data'!$C$3:$M$194,ROW()-4,FALSE))</f>
        <v>0</v>
      </c>
      <c r="BQ91" s="176">
        <f t="shared" si="110"/>
        <v>0</v>
      </c>
      <c r="BR91" s="172">
        <f t="shared" si="128"/>
        <v>0</v>
      </c>
      <c r="BS91" s="176">
        <f>ROUND(IF('Indicator Data'!T91=0,0,IF(LOG('Indicator Data'!T91)&gt;BS$3,10,IF(LOG('Indicator Data'!T91)&lt;BS$4,0,10-(BS$3-LOG('Indicator Data'!T91))/(BS$3-BS$4)*10))),1)</f>
        <v>7.4</v>
      </c>
      <c r="BT91" s="173">
        <f>IF('Indicator Data'!T91/HLOOKUP('Indicator Data'!$T$3,'Population Data'!$C$3:$M$194,ROW()-4,FALSE)&gt;1,1,'Indicator Data'!T91/HLOOKUP('Indicator Data'!$T$3,'Population Data'!$C$3:$M$194,ROW()-4,FALSE))</f>
        <v>8.1478076766054758E-2</v>
      </c>
      <c r="BU91" s="176">
        <f t="shared" si="111"/>
        <v>0.8</v>
      </c>
      <c r="BV91" s="172">
        <f t="shared" si="129"/>
        <v>4.9000000000000004</v>
      </c>
      <c r="BW91" s="176">
        <f>ROUND(IF('Indicator Data'!U91=0,0,IF(LOG('Indicator Data'!U91)&gt;BW$3,10,IF(LOG('Indicator Data'!U91)&lt;BW$4,0,10-(BW$3-LOG('Indicator Data'!U91))/(BW$3-BW$4)*10))),1)</f>
        <v>0</v>
      </c>
      <c r="BX91" s="246">
        <f>IF(BW91="x","x",'Indicator Data'!U91/HLOOKUP('Indicator Data'!$U$3,'Population Data'!$C$3:$M$194,ROW()-4,FALSE))</f>
        <v>0</v>
      </c>
      <c r="BY91" s="176">
        <f t="shared" si="112"/>
        <v>0</v>
      </c>
      <c r="BZ91" s="172">
        <f t="shared" si="130"/>
        <v>0</v>
      </c>
      <c r="CA91" s="174">
        <f t="shared" si="113"/>
        <v>1.5</v>
      </c>
      <c r="CB91" s="176">
        <f>IF('Indicator Data'!BN91="No data","x",ROUND(IF('Indicator Data'!BN91&gt;CB$3,0,IF('Indicator Data'!BN91&lt;CB$4,10,(CB$3-'Indicator Data'!BN91)/(CB$3-CB$4)*10)),1))</f>
        <v>0.2</v>
      </c>
      <c r="CC91" s="176">
        <f>IF('Indicator Data'!BO91="No data","x",ROUND(IF('Indicator Data'!BO91&gt;CC$3,0,IF('Indicator Data'!BO91&lt;CC$4,10,(CC$3-'Indicator Data'!BO91)/(CC$3-CC$4)*10)),1))</f>
        <v>0.8</v>
      </c>
      <c r="CD91" s="176">
        <f>IF('Indicator Data'!AA91="No data","x",ROUND(IF('Indicator Data'!AA91&gt;CD$3,0,IF('Indicator Data'!AA91&lt;CD$4,10,(CD$3-'Indicator Data'!AA91)/(CD$3-CD$4)*10)),1))</f>
        <v>0.1</v>
      </c>
      <c r="CE91" s="172">
        <f t="shared" si="114"/>
        <v>0.4</v>
      </c>
      <c r="CF91" s="176">
        <f>IF('Indicator Data'!V91="No data","x",ROUND(IF(LOG('Indicator Data'!V91)&gt;CF$3,10,IF(LOG('Indicator Data'!V91)&lt;CF$4,0,10-(CF$3-LOG('Indicator Data'!V91))/(CF$3-CF$4)*10)),1))</f>
        <v>2.8</v>
      </c>
      <c r="CG91" s="176">
        <f>IF('Indicator Data'!W91="No data","x",ROUND(IF('Indicator Data'!W91&gt;CG$3,10,IF('Indicator Data'!W91&lt;CG$4,0,10-(CG$3-'Indicator Data'!W91)/(CG$3-CG$4)*10)),1))</f>
        <v>3.3</v>
      </c>
      <c r="CH91" s="176">
        <f>IF('Indicator Data'!X91="No data","x",ROUND(IF('Indicator Data'!X91&gt;CH$3,10,IF('Indicator Data'!X91&lt;CH$4,0,10-(CH$3-'Indicator Data'!X91)/(CH$3-CH$4)*10)),1))</f>
        <v>5.8</v>
      </c>
      <c r="CI91" s="176">
        <f>IF('Indicator Data'!Y91="No data","x",ROUND(IF('Indicator Data'!Y91&gt;CI$3,10,IF('Indicator Data'!Y91&lt;CI$4,0,10-(CI$3-'Indicator Data'!Y91)/(CI$3-CI$4)*10)),1))</f>
        <v>3.6</v>
      </c>
      <c r="CJ91" s="172">
        <f t="shared" si="131"/>
        <v>3.9</v>
      </c>
      <c r="CK91" s="174">
        <f t="shared" si="132"/>
        <v>2.7</v>
      </c>
      <c r="CL91" s="176">
        <f>IF('Indicator Data'!AD91="No data","x",ROUND(IF('Indicator Data'!AD91&gt;CL$3,10,IF('Indicator Data'!AD91&lt;CL$4,0,10-(CL$3-'Indicator Data'!AD91)/(CL$3-CL$4)*10)),1))</f>
        <v>0.1</v>
      </c>
      <c r="CM91" s="176">
        <f>IF('Indicator Data'!AE91="No data","x",ROUND(IF('Indicator Data'!AE91&gt;CM$3,10,IF('Indicator Data'!AE91&lt;CM$4,0,10-(CM$3-'Indicator Data'!AE91)/(CM$3-CM$4)*10)),1))</f>
        <v>3.5</v>
      </c>
      <c r="CN91" s="172">
        <f t="shared" si="133"/>
        <v>3.2</v>
      </c>
      <c r="CO91" s="176">
        <f>IF('Indicator Data'!Z91="No data","x",ROUND(IF('Indicator Data'!Z91&gt;CO$3,10,IF('Indicator Data'!Z91&lt;CO$4,0,10-(CO$3-'Indicator Data'!Z91)/(CO$3-CO$4)*10)),1))</f>
        <v>0</v>
      </c>
      <c r="CP91" s="172">
        <f t="shared" si="134"/>
        <v>0.3</v>
      </c>
      <c r="CQ91" s="246">
        <f>IF('Indicator Data'!AB91="No data","x",'Indicator Data'!AB91/HLOOKUP('Indicator Date'!$AB89,'Population Data'!$C$3:$M$194,ROW()-4,FALSE))</f>
        <v>2.6669143615279259E-3</v>
      </c>
      <c r="CR91" s="176">
        <f t="shared" si="115"/>
        <v>0</v>
      </c>
      <c r="CS91" s="176">
        <f>IF('Indicator Data'!AC91="No data","x",ROUND(IF('Indicator Data'!AC91&gt;CS$3,0,IF('Indicator Data'!AC91&lt;CS$4,10,(CS$3-'Indicator Data'!AC91)/(CS$3-CS$4)*10)),1))</f>
        <v>2</v>
      </c>
      <c r="CT91" s="172">
        <f t="shared" si="135"/>
        <v>1</v>
      </c>
      <c r="CU91" s="174">
        <f t="shared" si="136"/>
        <v>1.5</v>
      </c>
      <c r="CV91" s="175">
        <f t="shared" si="116"/>
        <v>3.8</v>
      </c>
      <c r="CW91" s="177">
        <f t="shared" si="117"/>
        <v>3.9</v>
      </c>
      <c r="CX91" s="175">
        <f>ROUND(IF('Indicator Data'!AF91=0,0,IF('Indicator Data'!AF91&gt;CX$3,10,IF('Indicator Data'!AF91&lt;CX$4,0,10-(CX$3-'Indicator Data'!AF91)/(CX$3-CX$4)*10))),1)</f>
        <v>0.2</v>
      </c>
      <c r="CY91" s="175">
        <f>(ROUND(IF('Indicator Data'!AG91=0,0,IF(LOG('Indicator Data'!AG91)&gt;CY$3,10,IF(LOG('Indicator Data'!AG91)&lt;CY$4,0,10-(CY$3-LOG('Indicator Data'!AG91))/(CY$3-CY$4)*10))),1))</f>
        <v>0</v>
      </c>
      <c r="CZ91" s="177">
        <f t="shared" si="137"/>
        <v>0.1</v>
      </c>
      <c r="DA91" s="11"/>
      <c r="DB91" s="22"/>
    </row>
    <row r="92" spans="1:106">
      <c r="A92" s="179" t="str">
        <f>'Indicator Data'!A92</f>
        <v>Kenya</v>
      </c>
      <c r="B92" s="180" t="str">
        <f>'Indicator Data'!B92</f>
        <v>KEN</v>
      </c>
      <c r="C92" s="178">
        <f>ROUND(IF('Indicator Data'!C92=0,0.1,IF(LOG('Indicator Data'!C92)&gt;C$3,10,IF(LOG('Indicator Data'!C92)&lt;C$4,0,10-(C$3-LOG('Indicator Data'!C92))/(C$3-C$4)*10))),1)</f>
        <v>7</v>
      </c>
      <c r="D92" s="171">
        <f>ROUND(IF('Indicator Data'!D92=0,0.1,IF(LOG('Indicator Data'!D92)&gt;D$3,10,IF(LOG('Indicator Data'!D92)&lt;D$4,0,10-(D$3-LOG('Indicator Data'!D92))/(D$3-D$4)*10))),1)</f>
        <v>0.1</v>
      </c>
      <c r="E92" s="172">
        <f t="shared" si="85"/>
        <v>4.4000000000000004</v>
      </c>
      <c r="F92" s="172">
        <f>(ROUND(IF('Indicator Data'!E92=0,0,IF(LOG('Indicator Data'!E92)&gt;F$3,10,IF(LOG('Indicator Data'!E92)&lt;F$4,0,10-(F$3-LOG('Indicator Data'!E92))/(F$3-F$4)*10))),1))</f>
        <v>6.1</v>
      </c>
      <c r="G92" s="172">
        <f>ROUND(IF('Indicator Data'!F92=0,0,IF(LOG('Indicator Data'!F92)&gt;G$3,10,IF(LOG('Indicator Data'!F92)&lt;G$4,0,10-(G$3-LOG('Indicator Data'!F92))/(G$3-G$4)*10))),1)</f>
        <v>4</v>
      </c>
      <c r="H92" s="171">
        <f>ROUND(IF('Indicator Data'!G92=0,0,IF(LOG('Indicator Data'!G92)&gt;H$3,10,IF(LOG('Indicator Data'!G92)&lt;H$4,0,10-(H$3-LOG('Indicator Data'!G92))/(H$3-H$4)*10))),1)</f>
        <v>0</v>
      </c>
      <c r="I92" s="171">
        <f>ROUND(IF('Indicator Data'!H92=0,0,IF(LOG('Indicator Data'!H92)&gt;I$3,10,IF(LOG('Indicator Data'!H92)&lt;I$4,0,10-(I$3-LOG('Indicator Data'!H92))/(I$3-I$4)*10))),1)</f>
        <v>0</v>
      </c>
      <c r="J92" s="171">
        <f t="shared" si="86"/>
        <v>0</v>
      </c>
      <c r="K92" s="171">
        <f>ROUND(IF('Indicator Data'!I92=0,0,IF(LOG('Indicator Data'!I92)&gt;K$3,10,IF(LOG('Indicator Data'!I92)&lt;K$4,0,10-(K$3-LOG('Indicator Data'!I92))/(K$3-K$4)*10))),1)</f>
        <v>4.3</v>
      </c>
      <c r="L92" s="172">
        <f>ROUND(IF('Indicator Data'!J92=0,0,IF(LOG('Indicator Data'!J92)&gt;L$3,10,IF(LOG('Indicator Data'!J92)&lt;L$4,0,10-(L$3-LOG('Indicator Data'!J92))/(L$3-L$4)*10))),1)</f>
        <v>10</v>
      </c>
      <c r="M92" s="173">
        <f>'Indicator Data'!C92/HLOOKUP('Indicator Data'!$C$3,'Population Data'!$C$3:$M$194,ROW()-4,FALSE)</f>
        <v>2.5333160696585218E-4</v>
      </c>
      <c r="N92" s="173">
        <f>'Indicator Data'!D92/HLOOKUP('Indicator Data'!$D$3,'Population Data'!$C$3:$M$194,ROW()-4,FALSE)</f>
        <v>0</v>
      </c>
      <c r="O92" s="245">
        <f>'Indicator Data'!E92/HLOOKUP('Indicator Data'!$E$3,'Population Data'!$C$3:$M$194,ROW()-4,FALSE)</f>
        <v>1.2067215281809538E-3</v>
      </c>
      <c r="P92" s="173">
        <f>'Indicator Data'!F92/HLOOKUP('Indicator Data'!$F$3,'Population Data'!$C$3:$M$194,ROW()-4,FALSE)</f>
        <v>1.2546654476459071E-7</v>
      </c>
      <c r="Q92" s="173">
        <f>'Indicator Data'!G92/HLOOKUP('Indicator Data'!$G$3,'Population Data'!$C$3:$M$194,ROW()-4,FALSE)</f>
        <v>0</v>
      </c>
      <c r="R92" s="173">
        <f>'Indicator Data'!H92/HLOOKUP('Indicator Data'!$H$3,'Population Data'!$C$3:$M$194,ROW()-4,FALSE)</f>
        <v>0</v>
      </c>
      <c r="S92" s="173">
        <f>'Indicator Data'!I92/HLOOKUP('Indicator Data'!$I$3,'Population Data'!$C$3:$M$194,ROW()-4,FALSE)</f>
        <v>2.6736075216941151E-5</v>
      </c>
      <c r="T92" s="173">
        <f>'Indicator Data'!J92/HLOOKUP('Indicator Date'!$J90,'Population Data'!$C$3:$M$194,ROW()-4,FALSE)</f>
        <v>2.9612028924419199E-2</v>
      </c>
      <c r="U92" s="171">
        <f t="shared" si="87"/>
        <v>1.3</v>
      </c>
      <c r="V92" s="171">
        <f t="shared" si="88"/>
        <v>0</v>
      </c>
      <c r="W92" s="172">
        <f t="shared" si="89"/>
        <v>0.7</v>
      </c>
      <c r="X92" s="172">
        <f t="shared" si="118"/>
        <v>4</v>
      </c>
      <c r="Y92" s="172">
        <f t="shared" si="119"/>
        <v>2.2999999999999998</v>
      </c>
      <c r="Z92" s="171">
        <f t="shared" si="90"/>
        <v>0</v>
      </c>
      <c r="AA92" s="171">
        <f t="shared" si="90"/>
        <v>0</v>
      </c>
      <c r="AB92" s="171">
        <f t="shared" si="91"/>
        <v>0</v>
      </c>
      <c r="AC92" s="172">
        <f t="shared" si="120"/>
        <v>0.7</v>
      </c>
      <c r="AD92" s="172">
        <f t="shared" si="121"/>
        <v>9.9</v>
      </c>
      <c r="AE92" s="171">
        <f>ROUND(IF('Indicator Data'!K92=0,0,IF('Indicator Data'!K92&gt;AE$3,10,IF('Indicator Data'!K92&lt;AE$4,0,10-(AE$3-'Indicator Data'!K92)/(AE$3-AE$4)*10))),1)</f>
        <v>10</v>
      </c>
      <c r="AF92" s="174">
        <f t="shared" si="92"/>
        <v>4.2</v>
      </c>
      <c r="AG92" s="174">
        <f t="shared" si="93"/>
        <v>0.1</v>
      </c>
      <c r="AH92" s="172">
        <f t="shared" si="94"/>
        <v>0</v>
      </c>
      <c r="AI92" s="172">
        <f t="shared" si="95"/>
        <v>0</v>
      </c>
      <c r="AJ92" s="174">
        <f t="shared" si="96"/>
        <v>0</v>
      </c>
      <c r="AK92" s="172">
        <f t="shared" si="97"/>
        <v>10</v>
      </c>
      <c r="AL92" s="175">
        <f t="shared" si="98"/>
        <v>2.8</v>
      </c>
      <c r="AM92" s="175">
        <f t="shared" si="99"/>
        <v>5.0999999999999996</v>
      </c>
      <c r="AN92" s="175">
        <f t="shared" si="100"/>
        <v>3.2</v>
      </c>
      <c r="AO92" s="175">
        <f t="shared" si="101"/>
        <v>0</v>
      </c>
      <c r="AP92" s="175">
        <f t="shared" si="102"/>
        <v>2.7</v>
      </c>
      <c r="AQ92" s="174">
        <f t="shared" si="103"/>
        <v>10</v>
      </c>
      <c r="AR92" s="174">
        <f>IF('Indicator Data'!L92="No data","x",IF('Indicator Data'!BW92&lt;1000,"x",ROUND((IF('Indicator Data'!L92&gt;AR$3,10,IF('Indicator Data'!L92&lt;AR$4,0,10-(AR$3-'Indicator Data'!L92)/(AR$3-AR$4)*10))),1)))</f>
        <v>3.3</v>
      </c>
      <c r="AS92" s="175">
        <f t="shared" si="104"/>
        <v>6.7</v>
      </c>
      <c r="AT92" s="176">
        <f>IF('Indicator Data'!M92="No data","x",ROUND(IF('Indicator Data'!M92=0,0,IF(LOG('Indicator Data'!M92)&gt;AT$3,10,IF(LOG('Indicator Data'!M92)&lt;AT$4,0,10-(AT$3-LOG('Indicator Data'!M92))/(AT$3-AT$4)*10))),1))</f>
        <v>9.1999999999999993</v>
      </c>
      <c r="AU92" s="246">
        <f>IF(AT92="x","x",'Indicator Data'!M92/HLOOKUP('Indicator Data'!$M$3,'Population Data'!$C$3:$M$194,ROW()-4,FALSE))</f>
        <v>0.47387836563260022</v>
      </c>
      <c r="AV92" s="176">
        <f t="shared" si="105"/>
        <v>5.3</v>
      </c>
      <c r="AW92" s="172">
        <f t="shared" si="122"/>
        <v>7.8</v>
      </c>
      <c r="AX92" s="176">
        <f>IF('Indicator Data'!N92="No data","x",ROUND(IF('Indicator Data'!N92=0,0,IF(LOG('Indicator Data'!N92)&gt;AX$3,10,IF(LOG('Indicator Data'!N92)&lt;AX$4,0,10-(AX$3-LOG('Indicator Data'!N92))/(AX$3-AX$4)*10))),1))</f>
        <v>0</v>
      </c>
      <c r="AY92" s="246">
        <f>IF(AX92="x","x",'Indicator Data'!N92/HLOOKUP('Indicator Data'!$N$3,'Population Data'!$C$3:$M$194,ROW()-4,FALSE))</f>
        <v>2.4647601389014077E-8</v>
      </c>
      <c r="AZ92" s="176">
        <f t="shared" si="106"/>
        <v>0</v>
      </c>
      <c r="BA92" s="172">
        <f t="shared" si="123"/>
        <v>0</v>
      </c>
      <c r="BB92" s="176">
        <f>IF('Indicator Data'!O92="No data","x",ROUND(IF('Indicator Data'!O92=0,0,IF(LOG('Indicator Data'!O92)&gt;BB$3,10,IF(LOG('Indicator Data'!O92)&lt;BB$4,0,10-(BB$3-LOG('Indicator Data'!O92))/(BB$3-BB$4)*10))),1))</f>
        <v>0</v>
      </c>
      <c r="BC92" s="246">
        <f>IF(BB92="x","x",'Indicator Data'!O92/HLOOKUP('Indicator Data'!$O$3,'Population Data'!$C$3:$M$194,ROW()-4,FALSE))</f>
        <v>0</v>
      </c>
      <c r="BD92" s="176">
        <f t="shared" si="107"/>
        <v>0</v>
      </c>
      <c r="BE92" s="172">
        <f t="shared" si="124"/>
        <v>0</v>
      </c>
      <c r="BF92" s="176">
        <f>IF('Indicator Data'!P92="No data","x",ROUND(IF('Indicator Data'!P92=0,0,IF(LOG('Indicator Data'!P92)&gt;BF$3,10,IF(LOG('Indicator Data'!P92)&lt;BF$4,0,10-(BF$3-LOG('Indicator Data'!P92))/(BF$3-BF$4)*10))),1))</f>
        <v>10</v>
      </c>
      <c r="BG92" s="246">
        <f>IF(BF92="x","x",'Indicator Data'!P92/HLOOKUP('Indicator Data'!$P$3,'Population Data'!$C$3:$M$194,ROW()-4,FALSE))</f>
        <v>0.17912553824945024</v>
      </c>
      <c r="BH92" s="176">
        <f t="shared" si="125"/>
        <v>8.5</v>
      </c>
      <c r="BI92" s="172">
        <f t="shared" si="126"/>
        <v>9.4</v>
      </c>
      <c r="BJ92" s="174">
        <f t="shared" si="127"/>
        <v>6</v>
      </c>
      <c r="BK92" s="176">
        <f>ROUND(IF('Indicator Data'!Q92=0,0,IF(LOG('Indicator Data'!Q92)&gt;BK$3,10,IF(LOG('Indicator Data'!Q92)&lt;BK$4,0,10-(BK$3-LOG('Indicator Data'!Q92))/(BK$3-BK$4)*10))),1)</f>
        <v>9.6</v>
      </c>
      <c r="BL92" s="224">
        <f>IF(BK92="x","x",'Indicator Data'!Q92/HLOOKUP('Indicator Data'!$Q$3,'Population Data'!$C$3:$M$194,ROW()-4,FALSE))</f>
        <v>1.0000000355852701</v>
      </c>
      <c r="BM92" s="176">
        <f t="shared" si="108"/>
        <v>10</v>
      </c>
      <c r="BN92" s="172">
        <f t="shared" si="109"/>
        <v>9.8000000000000007</v>
      </c>
      <c r="BO92" s="176">
        <f>ROUND(IF('Indicator Data'!S92=0,0,IF(LOG('Indicator Data'!S92)&gt;BO$3,10,IF(LOG('Indicator Data'!S92)&lt;BO$4,0,10-(BO$3-LOG('Indicator Data'!S92))/(BO$3-BO$4)*10))),1)</f>
        <v>8.6999999999999993</v>
      </c>
      <c r="BP92" s="246">
        <f>IF(BO92="x","x",'Indicator Data'!S92/HLOOKUP('Indicator Data'!$S$3,'Population Data'!$C$3:$M$194,ROW()-4,FALSE))</f>
        <v>0.21956730802591959</v>
      </c>
      <c r="BQ92" s="176">
        <f t="shared" si="110"/>
        <v>2.4</v>
      </c>
      <c r="BR92" s="172">
        <f t="shared" si="128"/>
        <v>6.5</v>
      </c>
      <c r="BS92" s="176">
        <f>ROUND(IF('Indicator Data'!T92=0,0,IF(LOG('Indicator Data'!T92)&gt;BS$3,10,IF(LOG('Indicator Data'!T92)&lt;BS$4,0,10-(BS$3-LOG('Indicator Data'!T92))/(BS$3-BS$4)*10))),1)</f>
        <v>9.3000000000000007</v>
      </c>
      <c r="BT92" s="173">
        <f>IF('Indicator Data'!T92/HLOOKUP('Indicator Data'!$T$3,'Population Data'!$C$3:$M$194,ROW()-4,FALSE)&gt;1,1,'Indicator Data'!T92/HLOOKUP('Indicator Data'!$T$3,'Population Data'!$C$3:$M$194,ROW()-4,FALSE))</f>
        <v>0.5372516748652163</v>
      </c>
      <c r="BU92" s="176">
        <f t="shared" si="111"/>
        <v>5.4</v>
      </c>
      <c r="BV92" s="172">
        <f t="shared" si="129"/>
        <v>7.9</v>
      </c>
      <c r="BW92" s="176">
        <f>ROUND(IF('Indicator Data'!U92=0,0,IF(LOG('Indicator Data'!U92)&gt;BW$3,10,IF(LOG('Indicator Data'!U92)&lt;BW$4,0,10-(BW$3-LOG('Indicator Data'!U92))/(BW$3-BW$4)*10))),1)</f>
        <v>9.1999999999999993</v>
      </c>
      <c r="BX92" s="246">
        <f>IF(BW92="x","x",'Indicator Data'!U92/HLOOKUP('Indicator Data'!$U$3,'Population Data'!$C$3:$M$194,ROW()-4,FALSE))</f>
        <v>0.48375438121396658</v>
      </c>
      <c r="BY92" s="176">
        <f t="shared" si="112"/>
        <v>4.8</v>
      </c>
      <c r="BZ92" s="172">
        <f t="shared" si="130"/>
        <v>7.6</v>
      </c>
      <c r="CA92" s="174">
        <f t="shared" si="113"/>
        <v>8.1999999999999993</v>
      </c>
      <c r="CB92" s="176">
        <f>IF('Indicator Data'!BN92="No data","x",ROUND(IF('Indicator Data'!BN92&gt;CB$3,0,IF('Indicator Data'!BN92&lt;CB$4,10,(CB$3-'Indicator Data'!BN92)/(CB$3-CB$4)*10)),1))</f>
        <v>7.1</v>
      </c>
      <c r="CC92" s="176">
        <f>IF('Indicator Data'!BO92="No data","x",ROUND(IF('Indicator Data'!BO92&gt;CC$3,0,IF('Indicator Data'!BO92&lt;CC$4,10,(CC$3-'Indicator Data'!BO92)/(CC$3-CC$4)*10)),1))</f>
        <v>6.2</v>
      </c>
      <c r="CD92" s="176">
        <f>IF('Indicator Data'!AA92="No data","x",ROUND(IF('Indicator Data'!AA92&gt;CD$3,0,IF('Indicator Data'!AA92&lt;CD$4,10,(CD$3-'Indicator Data'!AA92)/(CD$3-CD$4)*10)),1))</f>
        <v>6.2</v>
      </c>
      <c r="CE92" s="172">
        <f t="shared" si="114"/>
        <v>6.5</v>
      </c>
      <c r="CF92" s="176">
        <f>IF('Indicator Data'!V92="No data","x",ROUND(IF(LOG('Indicator Data'!V92)&gt;CF$3,10,IF(LOG('Indicator Data'!V92)&lt;CF$4,0,10-(CF$3-LOG('Indicator Data'!V92))/(CF$3-CF$4)*10)),1))</f>
        <v>6.6</v>
      </c>
      <c r="CG92" s="176">
        <f>IF('Indicator Data'!W92="No data","x",ROUND(IF('Indicator Data'!W92&gt;CG$3,10,IF('Indicator Data'!W92&lt;CG$4,0,10-(CG$3-'Indicator Data'!W92)/(CG$3-CG$4)*10)),1))</f>
        <v>7.5</v>
      </c>
      <c r="CH92" s="176">
        <f>IF('Indicator Data'!X92="No data","x",ROUND(IF('Indicator Data'!X92&gt;CH$3,10,IF('Indicator Data'!X92&lt;CH$4,0,10-(CH$3-'Indicator Data'!X92)/(CH$3-CH$4)*10)),1))</f>
        <v>3</v>
      </c>
      <c r="CI92" s="176">
        <f>IF('Indicator Data'!Y92="No data","x",ROUND(IF('Indicator Data'!Y92&gt;CI$3,10,IF('Indicator Data'!Y92&lt;CI$4,0,10-(CI$3-'Indicator Data'!Y92)/(CI$3-CI$4)*10)),1))</f>
        <v>4.4000000000000004</v>
      </c>
      <c r="CJ92" s="172">
        <f t="shared" si="131"/>
        <v>5.4</v>
      </c>
      <c r="CK92" s="174">
        <f t="shared" si="132"/>
        <v>5.8</v>
      </c>
      <c r="CL92" s="176">
        <f>IF('Indicator Data'!AD92="No data","x",ROUND(IF('Indicator Data'!AD92&gt;CL$3,10,IF('Indicator Data'!AD92&lt;CL$4,0,10-(CL$3-'Indicator Data'!AD92)/(CL$3-CL$4)*10)),1))</f>
        <v>4.5</v>
      </c>
      <c r="CM92" s="176">
        <f>IF('Indicator Data'!AE92="No data","x",ROUND(IF('Indicator Data'!AE92&gt;CM$3,10,IF('Indicator Data'!AE92&lt;CM$4,0,10-(CM$3-'Indicator Data'!AE92)/(CM$3-CM$4)*10)),1))</f>
        <v>5.0999999999999996</v>
      </c>
      <c r="CN92" s="172">
        <f t="shared" si="133"/>
        <v>5.2</v>
      </c>
      <c r="CO92" s="176">
        <f>IF('Indicator Data'!Z92="No data","x",ROUND(IF('Indicator Data'!Z92&gt;CO$3,10,IF('Indicator Data'!Z92&lt;CO$4,0,10-(CO$3-'Indicator Data'!Z92)/(CO$3-CO$4)*10)),1))</f>
        <v>2.2000000000000002</v>
      </c>
      <c r="CP92" s="172">
        <f t="shared" si="134"/>
        <v>5.4</v>
      </c>
      <c r="CQ92" s="246">
        <f>IF('Indicator Data'!AB92="No data","x",'Indicator Data'!AB92/HLOOKUP('Indicator Date'!$AB90,'Population Data'!$C$3:$M$194,ROW()-4,FALSE))</f>
        <v>1.0750039677055196E-4</v>
      </c>
      <c r="CR92" s="176">
        <f t="shared" si="115"/>
        <v>8.9</v>
      </c>
      <c r="CS92" s="176">
        <f>IF('Indicator Data'!AC92="No data","x",ROUND(IF('Indicator Data'!AC92&gt;CS$3,0,IF('Indicator Data'!AC92&lt;CS$4,10,(CS$3-'Indicator Data'!AC92)/(CS$3-CS$4)*10)),1))</f>
        <v>4</v>
      </c>
      <c r="CT92" s="172">
        <f t="shared" si="135"/>
        <v>6.5</v>
      </c>
      <c r="CU92" s="174">
        <f t="shared" si="136"/>
        <v>5.7</v>
      </c>
      <c r="CV92" s="175">
        <f t="shared" si="116"/>
        <v>6.6</v>
      </c>
      <c r="CW92" s="177">
        <f t="shared" si="117"/>
        <v>4.2</v>
      </c>
      <c r="CX92" s="175">
        <f>ROUND(IF('Indicator Data'!AF92=0,0,IF('Indicator Data'!AF92&gt;CX$3,10,IF('Indicator Data'!AF92&lt;CX$4,0,10-(CX$3-'Indicator Data'!AF92)/(CX$3-CX$4)*10))),1)</f>
        <v>9.3000000000000007</v>
      </c>
      <c r="CY92" s="175">
        <f>(ROUND(IF('Indicator Data'!AG92=0,0,IF(LOG('Indicator Data'!AG92)&gt;CY$3,10,IF(LOG('Indicator Data'!AG92)&lt;CY$4,0,10-(CY$3-LOG('Indicator Data'!AG92))/(CY$3-CY$4)*10))),1))</f>
        <v>6.7</v>
      </c>
      <c r="CZ92" s="177">
        <f t="shared" si="137"/>
        <v>8.3000000000000007</v>
      </c>
      <c r="DA92" s="11"/>
      <c r="DB92" s="22"/>
    </row>
    <row r="93" spans="1:106">
      <c r="A93" s="179" t="str">
        <f>'Indicator Data'!A93</f>
        <v>Kiribati</v>
      </c>
      <c r="B93" s="180" t="str">
        <f>'Indicator Data'!B93</f>
        <v>KIR</v>
      </c>
      <c r="C93" s="178">
        <f>ROUND(IF('Indicator Data'!C93=0,0.1,IF(LOG('Indicator Data'!C93)&gt;C$3,10,IF(LOG('Indicator Data'!C93)&lt;C$4,0,10-(C$3-LOG('Indicator Data'!C93))/(C$3-C$4)*10))),1)</f>
        <v>0.1</v>
      </c>
      <c r="D93" s="171">
        <f>ROUND(IF('Indicator Data'!D93=0,0.1,IF(LOG('Indicator Data'!D93)&gt;D$3,10,IF(LOG('Indicator Data'!D93)&lt;D$4,0,10-(D$3-LOG('Indicator Data'!D93))/(D$3-D$4)*10))),1)</f>
        <v>0.1</v>
      </c>
      <c r="E93" s="172">
        <f t="shared" si="85"/>
        <v>0.1</v>
      </c>
      <c r="F93" s="172">
        <f>(ROUND(IF('Indicator Data'!E93=0,0,IF(LOG('Indicator Data'!E93)&gt;F$3,10,IF(LOG('Indicator Data'!E93)&lt;F$4,0,10-(F$3-LOG('Indicator Data'!E93))/(F$3-F$4)*10))),1))</f>
        <v>0</v>
      </c>
      <c r="G93" s="172">
        <f>ROUND(IF('Indicator Data'!F93=0,0,IF(LOG('Indicator Data'!F93)&gt;G$3,10,IF(LOG('Indicator Data'!F93)&lt;G$4,0,10-(G$3-LOG('Indicator Data'!F93))/(G$3-G$4)*10))),1)</f>
        <v>4.2</v>
      </c>
      <c r="H93" s="171">
        <f>ROUND(IF('Indicator Data'!G93=0,0,IF(LOG('Indicator Data'!G93)&gt;H$3,10,IF(LOG('Indicator Data'!G93)&lt;H$4,0,10-(H$3-LOG('Indicator Data'!G93))/(H$3-H$4)*10))),1)</f>
        <v>0</v>
      </c>
      <c r="I93" s="171">
        <f>ROUND(IF('Indicator Data'!H93=0,0,IF(LOG('Indicator Data'!H93)&gt;I$3,10,IF(LOG('Indicator Data'!H93)&lt;I$4,0,10-(I$3-LOG('Indicator Data'!H93))/(I$3-I$4)*10))),1)</f>
        <v>0</v>
      </c>
      <c r="J93" s="171">
        <f t="shared" si="86"/>
        <v>0</v>
      </c>
      <c r="K93" s="171">
        <f>ROUND(IF('Indicator Data'!I93=0,0,IF(LOG('Indicator Data'!I93)&gt;K$3,10,IF(LOG('Indicator Data'!I93)&lt;K$4,0,10-(K$3-LOG('Indicator Data'!I93))/(K$3-K$4)*10))),1)</f>
        <v>5.5</v>
      </c>
      <c r="L93" s="172">
        <f>ROUND(IF('Indicator Data'!J93=0,0,IF(LOG('Indicator Data'!J93)&gt;L$3,10,IF(LOG('Indicator Data'!J93)&lt;L$4,0,10-(L$3-LOG('Indicator Data'!J93))/(L$3-L$4)*10))),1)</f>
        <v>6</v>
      </c>
      <c r="M93" s="173">
        <f>'Indicator Data'!C93/HLOOKUP('Indicator Data'!$C$3,'Population Data'!$C$3:$M$194,ROW()-4,FALSE)</f>
        <v>0</v>
      </c>
      <c r="N93" s="173">
        <f>'Indicator Data'!D93/HLOOKUP('Indicator Data'!$D$3,'Population Data'!$C$3:$M$194,ROW()-4,FALSE)</f>
        <v>0</v>
      </c>
      <c r="O93" s="245">
        <f>'Indicator Data'!E93/HLOOKUP('Indicator Data'!$E$3,'Population Data'!$C$3:$M$194,ROW()-4,FALSE)</f>
        <v>0</v>
      </c>
      <c r="P93" s="173">
        <f>'Indicator Data'!F93/HLOOKUP('Indicator Data'!$F$3,'Population Data'!$C$3:$M$194,ROW()-4,FALSE)</f>
        <v>6.9677308608445592E-5</v>
      </c>
      <c r="Q93" s="173">
        <f>'Indicator Data'!G93/HLOOKUP('Indicator Data'!$G$3,'Population Data'!$C$3:$M$194,ROW()-4,FALSE)</f>
        <v>0</v>
      </c>
      <c r="R93" s="173">
        <f>'Indicator Data'!H93/HLOOKUP('Indicator Data'!$H$3,'Population Data'!$C$3:$M$194,ROW()-4,FALSE)</f>
        <v>0</v>
      </c>
      <c r="S93" s="173">
        <f>'Indicator Data'!I93/HLOOKUP('Indicator Data'!$I$3,'Population Data'!$C$3:$M$194,ROW()-4,FALSE)</f>
        <v>3.7440770232408681E-2</v>
      </c>
      <c r="T93" s="173">
        <f>'Indicator Data'!J93/HLOOKUP('Indicator Date'!$J91,'Population Data'!$C$3:$M$194,ROW()-4,FALSE)</f>
        <v>1.7677865103157709E-2</v>
      </c>
      <c r="U93" s="171">
        <f t="shared" si="87"/>
        <v>0</v>
      </c>
      <c r="V93" s="171">
        <f t="shared" si="88"/>
        <v>0</v>
      </c>
      <c r="W93" s="172">
        <f t="shared" si="89"/>
        <v>0</v>
      </c>
      <c r="X93" s="172">
        <f t="shared" si="118"/>
        <v>0</v>
      </c>
      <c r="Y93" s="172">
        <f t="shared" si="119"/>
        <v>9.4</v>
      </c>
      <c r="Z93" s="171">
        <f t="shared" si="90"/>
        <v>0</v>
      </c>
      <c r="AA93" s="171">
        <f t="shared" si="90"/>
        <v>0</v>
      </c>
      <c r="AB93" s="171">
        <f t="shared" si="91"/>
        <v>0</v>
      </c>
      <c r="AC93" s="172">
        <f t="shared" si="120"/>
        <v>9.8000000000000007</v>
      </c>
      <c r="AD93" s="172">
        <f t="shared" si="121"/>
        <v>5.9</v>
      </c>
      <c r="AE93" s="171">
        <f>ROUND(IF('Indicator Data'!K93=0,0,IF('Indicator Data'!K93&gt;AE$3,10,IF('Indicator Data'!K93&lt;AE$4,0,10-(AE$3-'Indicator Data'!K93)/(AE$3-AE$4)*10))),1)</f>
        <v>1</v>
      </c>
      <c r="AF93" s="174">
        <f t="shared" si="92"/>
        <v>0.1</v>
      </c>
      <c r="AG93" s="174">
        <f t="shared" si="93"/>
        <v>0.1</v>
      </c>
      <c r="AH93" s="172">
        <f t="shared" si="94"/>
        <v>0</v>
      </c>
      <c r="AI93" s="172">
        <f t="shared" si="95"/>
        <v>0</v>
      </c>
      <c r="AJ93" s="174">
        <f t="shared" si="96"/>
        <v>0</v>
      </c>
      <c r="AK93" s="172">
        <f t="shared" si="97"/>
        <v>6</v>
      </c>
      <c r="AL93" s="175">
        <f t="shared" si="98"/>
        <v>0.1</v>
      </c>
      <c r="AM93" s="175">
        <f t="shared" si="99"/>
        <v>0</v>
      </c>
      <c r="AN93" s="175">
        <f t="shared" si="100"/>
        <v>7.7</v>
      </c>
      <c r="AO93" s="175">
        <f t="shared" si="101"/>
        <v>0</v>
      </c>
      <c r="AP93" s="175">
        <f t="shared" si="102"/>
        <v>8.4</v>
      </c>
      <c r="AQ93" s="174">
        <f t="shared" si="103"/>
        <v>3.5</v>
      </c>
      <c r="AR93" s="174" t="str">
        <f>IF('Indicator Data'!L93="No data","x",IF('Indicator Data'!BW93&lt;1000,"x",ROUND((IF('Indicator Data'!L93&gt;AR$3,10,IF('Indicator Data'!L93&lt;AR$4,0,10-(AR$3-'Indicator Data'!L93)/(AR$3-AR$4)*10))),1)))</f>
        <v>x</v>
      </c>
      <c r="AS93" s="175">
        <f t="shared" si="104"/>
        <v>3.5</v>
      </c>
      <c r="AT93" s="176" t="str">
        <f>IF('Indicator Data'!M93="No data","x",ROUND(IF('Indicator Data'!M93=0,0,IF(LOG('Indicator Data'!M93)&gt;AT$3,10,IF(LOG('Indicator Data'!M93)&lt;AT$4,0,10-(AT$3-LOG('Indicator Data'!M93))/(AT$3-AT$4)*10))),1))</f>
        <v>x</v>
      </c>
      <c r="AU93" s="246" t="str">
        <f>IF(AT93="x","x",'Indicator Data'!M93/HLOOKUP('Indicator Data'!$M$3,'Population Data'!$C$3:$M$194,ROW()-4,FALSE))</f>
        <v>x</v>
      </c>
      <c r="AV93" s="176" t="str">
        <f t="shared" si="105"/>
        <v>x</v>
      </c>
      <c r="AW93" s="172" t="str">
        <f t="shared" si="122"/>
        <v>x</v>
      </c>
      <c r="AX93" s="176" t="str">
        <f>IF('Indicator Data'!N93="No data","x",ROUND(IF('Indicator Data'!N93=0,0,IF(LOG('Indicator Data'!N93)&gt;AX$3,10,IF(LOG('Indicator Data'!N93)&lt;AX$4,0,10-(AX$3-LOG('Indicator Data'!N93))/(AX$3-AX$4)*10))),1))</f>
        <v>x</v>
      </c>
      <c r="AY93" s="246" t="str">
        <f>IF(AX93="x","x",'Indicator Data'!N93/HLOOKUP('Indicator Data'!$N$3,'Population Data'!$C$3:$M$194,ROW()-4,FALSE))</f>
        <v>x</v>
      </c>
      <c r="AZ93" s="176" t="str">
        <f t="shared" si="106"/>
        <v>x</v>
      </c>
      <c r="BA93" s="172" t="str">
        <f t="shared" si="123"/>
        <v>x</v>
      </c>
      <c r="BB93" s="176" t="str">
        <f>IF('Indicator Data'!O93="No data","x",ROUND(IF('Indicator Data'!O93=0,0,IF(LOG('Indicator Data'!O93)&gt;BB$3,10,IF(LOG('Indicator Data'!O93)&lt;BB$4,0,10-(BB$3-LOG('Indicator Data'!O93))/(BB$3-BB$4)*10))),1))</f>
        <v>x</v>
      </c>
      <c r="BC93" s="246" t="str">
        <f>IF(BB93="x","x",'Indicator Data'!O93/HLOOKUP('Indicator Data'!$O$3,'Population Data'!$C$3:$M$194,ROW()-4,FALSE))</f>
        <v>x</v>
      </c>
      <c r="BD93" s="176" t="str">
        <f t="shared" si="107"/>
        <v>x</v>
      </c>
      <c r="BE93" s="172" t="str">
        <f t="shared" si="124"/>
        <v>x</v>
      </c>
      <c r="BF93" s="176" t="str">
        <f>IF('Indicator Data'!P93="No data","x",ROUND(IF('Indicator Data'!P93=0,0,IF(LOG('Indicator Data'!P93)&gt;BF$3,10,IF(LOG('Indicator Data'!P93)&lt;BF$4,0,10-(BF$3-LOG('Indicator Data'!P93))/(BF$3-BF$4)*10))),1))</f>
        <v>x</v>
      </c>
      <c r="BG93" s="246" t="str">
        <f>IF(BF93="x","x",'Indicator Data'!P93/HLOOKUP('Indicator Data'!$P$3,'Population Data'!$C$3:$M$194,ROW()-4,FALSE))</f>
        <v>x</v>
      </c>
      <c r="BH93" s="176" t="str">
        <f t="shared" si="125"/>
        <v>x</v>
      </c>
      <c r="BI93" s="172" t="str">
        <f t="shared" si="126"/>
        <v>x</v>
      </c>
      <c r="BJ93" s="174" t="str">
        <f t="shared" si="127"/>
        <v>x</v>
      </c>
      <c r="BK93" s="176">
        <f>ROUND(IF('Indicator Data'!Q93=0,0,IF(LOG('Indicator Data'!Q93)&gt;BK$3,10,IF(LOG('Indicator Data'!Q93)&lt;BK$4,0,10-(BK$3-LOG('Indicator Data'!Q93))/(BK$3-BK$4)*10))),1)</f>
        <v>0</v>
      </c>
      <c r="BL93" s="224">
        <f>IF(BK93="x","x",'Indicator Data'!Q93/HLOOKUP('Indicator Data'!$Q$3,'Population Data'!$C$3:$M$194,ROW()-4,FALSE))</f>
        <v>0</v>
      </c>
      <c r="BM93" s="176">
        <f t="shared" si="108"/>
        <v>0</v>
      </c>
      <c r="BN93" s="172">
        <f t="shared" si="109"/>
        <v>0</v>
      </c>
      <c r="BO93" s="176">
        <f>ROUND(IF('Indicator Data'!S93=0,0,IF(LOG('Indicator Data'!S93)&gt;BO$3,10,IF(LOG('Indicator Data'!S93)&lt;BO$4,0,10-(BO$3-LOG('Indicator Data'!S93))/(BO$3-BO$4)*10))),1)</f>
        <v>0</v>
      </c>
      <c r="BP93" s="246">
        <f>IF(BO93="x","x",'Indicator Data'!S93/HLOOKUP('Indicator Data'!$S$3,'Population Data'!$C$3:$M$194,ROW()-4,FALSE))</f>
        <v>0</v>
      </c>
      <c r="BQ93" s="176">
        <f t="shared" si="110"/>
        <v>0</v>
      </c>
      <c r="BR93" s="172">
        <f t="shared" si="128"/>
        <v>0</v>
      </c>
      <c r="BS93" s="176">
        <f>ROUND(IF('Indicator Data'!T93=0,0,IF(LOG('Indicator Data'!T93)&gt;BS$3,10,IF(LOG('Indicator Data'!T93)&lt;BS$4,0,10-(BS$3-LOG('Indicator Data'!T93))/(BS$3-BS$4)*10))),1)</f>
        <v>5</v>
      </c>
      <c r="BT93" s="173">
        <f>IF('Indicator Data'!T93/HLOOKUP('Indicator Data'!$T$3,'Population Data'!$C$3:$M$194,ROW()-4,FALSE)&gt;1,1,'Indicator Data'!T93/HLOOKUP('Indicator Data'!$T$3,'Population Data'!$C$3:$M$194,ROW()-4,FALSE))</f>
        <v>0.24926940698128355</v>
      </c>
      <c r="BU93" s="176">
        <f t="shared" si="111"/>
        <v>2.5</v>
      </c>
      <c r="BV93" s="172">
        <f t="shared" si="129"/>
        <v>3.9</v>
      </c>
      <c r="BW93" s="176">
        <f>ROUND(IF('Indicator Data'!U93=0,0,IF(LOG('Indicator Data'!U93)&gt;BW$3,10,IF(LOG('Indicator Data'!U93)&lt;BW$4,0,10-(BW$3-LOG('Indicator Data'!U93))/(BW$3-BW$4)*10))),1)</f>
        <v>5.3</v>
      </c>
      <c r="BX93" s="246">
        <f>IF(BW93="x","x",'Indicator Data'!U93/HLOOKUP('Indicator Data'!$U$3,'Population Data'!$C$3:$M$194,ROW()-4,FALSE))</f>
        <v>0.39897802144177724</v>
      </c>
      <c r="BY93" s="176">
        <f t="shared" si="112"/>
        <v>4</v>
      </c>
      <c r="BZ93" s="172">
        <f t="shared" si="130"/>
        <v>4.7</v>
      </c>
      <c r="CA93" s="174">
        <f t="shared" si="113"/>
        <v>2.4</v>
      </c>
      <c r="CB93" s="176">
        <f>IF('Indicator Data'!BN93="No data","x",ROUND(IF('Indicator Data'!BN93&gt;CB$3,0,IF('Indicator Data'!BN93&lt;CB$4,10,(CB$3-'Indicator Data'!BN93)/(CB$3-CB$4)*10)),1))</f>
        <v>6.1</v>
      </c>
      <c r="CC93" s="176">
        <f>IF('Indicator Data'!BO93="No data","x",ROUND(IF('Indicator Data'!BO93&gt;CC$3,0,IF('Indicator Data'!BO93&lt;CC$4,10,(CC$3-'Indicator Data'!BO93)/(CC$3-CC$4)*10)),1))</f>
        <v>4.0999999999999996</v>
      </c>
      <c r="CD93" s="176">
        <f>IF('Indicator Data'!AA93="No data","x",ROUND(IF('Indicator Data'!AA93&gt;CD$3,0,IF('Indicator Data'!AA93&lt;CD$4,10,(CD$3-'Indicator Data'!AA93)/(CD$3-CD$4)*10)),1))</f>
        <v>4.4000000000000004</v>
      </c>
      <c r="CE93" s="172">
        <f t="shared" si="114"/>
        <v>4.9000000000000004</v>
      </c>
      <c r="CF93" s="176">
        <f>IF('Indicator Data'!V93="No data","x",ROUND(IF(LOG('Indicator Data'!V93)&gt;CF$3,10,IF(LOG('Indicator Data'!V93)&lt;CF$4,0,10-(CF$3-LOG('Indicator Data'!V93))/(CF$3-CF$4)*10)),1))</f>
        <v>7.3</v>
      </c>
      <c r="CG93" s="176">
        <f>IF('Indicator Data'!W93="No data","x",ROUND(IF('Indicator Data'!W93&gt;CG$3,10,IF('Indicator Data'!W93&lt;CG$4,0,10-(CG$3-'Indicator Data'!W93)/(CG$3-CG$4)*10)),1))</f>
        <v>5.9</v>
      </c>
      <c r="CH93" s="176">
        <f>IF('Indicator Data'!X93="No data","x",ROUND(IF('Indicator Data'!X93&gt;CH$3,10,IF('Indicator Data'!X93&lt;CH$4,0,10-(CH$3-'Indicator Data'!X93)/(CH$3-CH$4)*10)),1))</f>
        <v>5.8</v>
      </c>
      <c r="CI93" s="176">
        <f>IF('Indicator Data'!Y93="No data","x",ROUND(IF('Indicator Data'!Y93&gt;CI$3,10,IF('Indicator Data'!Y93&lt;CI$4,0,10-(CI$3-'Indicator Data'!Y93)/(CI$3-CI$4)*10)),1))</f>
        <v>9.8000000000000007</v>
      </c>
      <c r="CJ93" s="172">
        <f t="shared" si="131"/>
        <v>7.2</v>
      </c>
      <c r="CK93" s="174">
        <f t="shared" si="132"/>
        <v>6.4</v>
      </c>
      <c r="CL93" s="176">
        <f>IF('Indicator Data'!AD93="No data","x",ROUND(IF('Indicator Data'!AD93&gt;CL$3,10,IF('Indicator Data'!AD93&lt;CL$4,0,10-(CL$3-'Indicator Data'!AD93)/(CL$3-CL$4)*10)),1))</f>
        <v>0.7</v>
      </c>
      <c r="CM93" s="176">
        <f>IF('Indicator Data'!AE93="No data","x",ROUND(IF('Indicator Data'!AE93&gt;CM$3,10,IF('Indicator Data'!AE93&lt;CM$4,0,10-(CM$3-'Indicator Data'!AE93)/(CM$3-CM$4)*10)),1))</f>
        <v>4.7</v>
      </c>
      <c r="CN93" s="172">
        <f t="shared" si="133"/>
        <v>5.7</v>
      </c>
      <c r="CO93" s="176">
        <f>IF('Indicator Data'!Z93="No data","x",ROUND(IF('Indicator Data'!Z93&gt;CO$3,10,IF('Indicator Data'!Z93&lt;CO$4,0,10-(CO$3-'Indicator Data'!Z93)/(CO$3-CO$4)*10)),1))</f>
        <v>10</v>
      </c>
      <c r="CP93" s="172">
        <f t="shared" si="134"/>
        <v>6.2</v>
      </c>
      <c r="CQ93" s="246">
        <f>IF('Indicator Data'!AB93="No data","x",'Indicator Data'!AB93/HLOOKUP('Indicator Date'!$AB91,'Population Data'!$C$3:$M$194,ROW()-4,FALSE))</f>
        <v>6.9574292298995525E-4</v>
      </c>
      <c r="CR93" s="176">
        <f t="shared" si="115"/>
        <v>3</v>
      </c>
      <c r="CS93" s="176">
        <f>IF('Indicator Data'!AC93="No data","x",ROUND(IF('Indicator Data'!AC93&gt;CS$3,0,IF('Indicator Data'!AC93&lt;CS$4,10,(CS$3-'Indicator Data'!AC93)/(CS$3-CS$4)*10)),1))</f>
        <v>2</v>
      </c>
      <c r="CT93" s="172">
        <f t="shared" si="135"/>
        <v>2.5</v>
      </c>
      <c r="CU93" s="174">
        <f t="shared" si="136"/>
        <v>4.8</v>
      </c>
      <c r="CV93" s="175">
        <f t="shared" si="116"/>
        <v>4.7</v>
      </c>
      <c r="CW93" s="177">
        <f t="shared" si="117"/>
        <v>4.4000000000000004</v>
      </c>
      <c r="CX93" s="175">
        <f>ROUND(IF('Indicator Data'!AF93=0,0,IF('Indicator Data'!AF93&gt;CX$3,10,IF('Indicator Data'!AF93&lt;CX$4,0,10-(CX$3-'Indicator Data'!AF93)/(CX$3-CX$4)*10))),1)</f>
        <v>0</v>
      </c>
      <c r="CY93" s="175">
        <f>(ROUND(IF('Indicator Data'!AG93=0,0,IF(LOG('Indicator Data'!AG93)&gt;CY$3,10,IF(LOG('Indicator Data'!AG93)&lt;CY$4,0,10-(CY$3-LOG('Indicator Data'!AG93))/(CY$3-CY$4)*10))),1))</f>
        <v>0</v>
      </c>
      <c r="CZ93" s="177">
        <f t="shared" si="137"/>
        <v>0</v>
      </c>
      <c r="DA93" s="11"/>
      <c r="DB93" s="22"/>
    </row>
    <row r="94" spans="1:106">
      <c r="A94" s="179" t="str">
        <f>'Indicator Data'!A94</f>
        <v>Korea DPR</v>
      </c>
      <c r="B94" s="180" t="str">
        <f>'Indicator Data'!B94</f>
        <v>PRK</v>
      </c>
      <c r="C94" s="178">
        <f>ROUND(IF('Indicator Data'!C94=0,0.1,IF(LOG('Indicator Data'!C94)&gt;C$3,10,IF(LOG('Indicator Data'!C94)&lt;C$4,0,10-(C$3-LOG('Indicator Data'!C94))/(C$3-C$4)*10))),1)</f>
        <v>7.9</v>
      </c>
      <c r="D94" s="171">
        <f>ROUND(IF('Indicator Data'!D94=0,0.1,IF(LOG('Indicator Data'!D94)&gt;D$3,10,IF(LOG('Indicator Data'!D94)&lt;D$4,0,10-(D$3-LOG('Indicator Data'!D94))/(D$3-D$4)*10))),1)</f>
        <v>0.1</v>
      </c>
      <c r="E94" s="172">
        <f t="shared" si="85"/>
        <v>5.2</v>
      </c>
      <c r="F94" s="172">
        <f>(ROUND(IF('Indicator Data'!E94=0,0,IF(LOG('Indicator Data'!E94)&gt;F$3,10,IF(LOG('Indicator Data'!E94)&lt;F$4,0,10-(F$3-LOG('Indicator Data'!E94))/(F$3-F$4)*10))),1))</f>
        <v>6.7</v>
      </c>
      <c r="G94" s="172">
        <f>ROUND(IF('Indicator Data'!F94=0,0,IF(LOG('Indicator Data'!F94)&gt;G$3,10,IF(LOG('Indicator Data'!F94)&lt;G$4,0,10-(G$3-LOG('Indicator Data'!F94))/(G$3-G$4)*10))),1)</f>
        <v>1.5</v>
      </c>
      <c r="H94" s="171">
        <f>ROUND(IF('Indicator Data'!G94=0,0,IF(LOG('Indicator Data'!G94)&gt;H$3,10,IF(LOG('Indicator Data'!G94)&lt;H$4,0,10-(H$3-LOG('Indicator Data'!G94))/(H$3-H$4)*10))),1)</f>
        <v>10</v>
      </c>
      <c r="I94" s="171">
        <f>ROUND(IF('Indicator Data'!H94=0,0,IF(LOG('Indicator Data'!H94)&gt;I$3,10,IF(LOG('Indicator Data'!H94)&lt;I$4,0,10-(I$3-LOG('Indicator Data'!H94))/(I$3-I$4)*10))),1)</f>
        <v>0</v>
      </c>
      <c r="J94" s="171">
        <f t="shared" si="86"/>
        <v>7.6</v>
      </c>
      <c r="K94" s="171">
        <f>ROUND(IF('Indicator Data'!I94=0,0,IF(LOG('Indicator Data'!I94)&gt;K$3,10,IF(LOG('Indicator Data'!I94)&lt;K$4,0,10-(K$3-LOG('Indicator Data'!I94))/(K$3-K$4)*10))),1)</f>
        <v>7.3</v>
      </c>
      <c r="L94" s="172">
        <f>ROUND(IF('Indicator Data'!J94=0,0,IF(LOG('Indicator Data'!J94)&gt;L$3,10,IF(LOG('Indicator Data'!J94)&lt;L$4,0,10-(L$3-LOG('Indicator Data'!J94))/(L$3-L$4)*10))),1)</f>
        <v>10</v>
      </c>
      <c r="M94" s="173">
        <f>'Indicator Data'!C94/HLOOKUP('Indicator Data'!$C$3,'Population Data'!$C$3:$M$194,ROW()-4,FALSE)</f>
        <v>1.1885776140862141E-3</v>
      </c>
      <c r="N94" s="173">
        <f>'Indicator Data'!D94/HLOOKUP('Indicator Data'!$D$3,'Population Data'!$C$3:$M$194,ROW()-4,FALSE)</f>
        <v>0</v>
      </c>
      <c r="O94" s="245">
        <f>'Indicator Data'!E94/HLOOKUP('Indicator Data'!$E$3,'Population Data'!$C$3:$M$194,ROW()-4,FALSE)</f>
        <v>4.4631554214694677E-3</v>
      </c>
      <c r="P94" s="173">
        <f>'Indicator Data'!F94/HLOOKUP('Indicator Data'!$F$3,'Population Data'!$C$3:$M$194,ROW()-4,FALSE)</f>
        <v>2.2099798857939497E-8</v>
      </c>
      <c r="Q94" s="173">
        <f>'Indicator Data'!G94/HLOOKUP('Indicator Data'!$G$3,'Population Data'!$C$3:$M$194,ROW()-4,FALSE)</f>
        <v>4.4656569496896538E-2</v>
      </c>
      <c r="R94" s="173">
        <f>'Indicator Data'!H94/HLOOKUP('Indicator Data'!$H$3,'Population Data'!$C$3:$M$194,ROW()-4,FALSE)</f>
        <v>0</v>
      </c>
      <c r="S94" s="173">
        <f>'Indicator Data'!I94/HLOOKUP('Indicator Data'!$I$3,'Population Data'!$C$3:$M$194,ROW()-4,FALSE)</f>
        <v>1.0666386810094747E-3</v>
      </c>
      <c r="T94" s="173">
        <f>'Indicator Data'!J94/HLOOKUP('Indicator Date'!$J92,'Population Data'!$C$3:$M$194,ROW()-4,FALSE)</f>
        <v>3.3857328628819468E-2</v>
      </c>
      <c r="U94" s="171">
        <f t="shared" si="87"/>
        <v>5.9</v>
      </c>
      <c r="V94" s="171">
        <f t="shared" si="88"/>
        <v>0</v>
      </c>
      <c r="W94" s="172">
        <f t="shared" si="89"/>
        <v>3.5</v>
      </c>
      <c r="X94" s="172">
        <f t="shared" si="118"/>
        <v>6.2</v>
      </c>
      <c r="Y94" s="172">
        <f t="shared" si="119"/>
        <v>0.4</v>
      </c>
      <c r="Z94" s="171">
        <f t="shared" si="90"/>
        <v>5</v>
      </c>
      <c r="AA94" s="171">
        <f t="shared" si="90"/>
        <v>0</v>
      </c>
      <c r="AB94" s="171">
        <f t="shared" si="91"/>
        <v>2.9</v>
      </c>
      <c r="AC94" s="172">
        <f t="shared" si="120"/>
        <v>5.3</v>
      </c>
      <c r="AD94" s="172">
        <f t="shared" si="121"/>
        <v>10</v>
      </c>
      <c r="AE94" s="171">
        <f>ROUND(IF('Indicator Data'!K94=0,0,IF('Indicator Data'!K94&gt;AE$3,10,IF('Indicator Data'!K94&lt;AE$4,0,10-(AE$3-'Indicator Data'!K94)/(AE$3-AE$4)*10))),1)</f>
        <v>3.8</v>
      </c>
      <c r="AF94" s="174">
        <f t="shared" si="92"/>
        <v>6.9</v>
      </c>
      <c r="AG94" s="174">
        <f t="shared" si="93"/>
        <v>0.1</v>
      </c>
      <c r="AH94" s="172">
        <f t="shared" si="94"/>
        <v>7.5</v>
      </c>
      <c r="AI94" s="172">
        <f t="shared" si="95"/>
        <v>0</v>
      </c>
      <c r="AJ94" s="174">
        <f t="shared" si="96"/>
        <v>4.8</v>
      </c>
      <c r="AK94" s="172">
        <f t="shared" si="97"/>
        <v>10</v>
      </c>
      <c r="AL94" s="175">
        <f t="shared" si="98"/>
        <v>4.4000000000000004</v>
      </c>
      <c r="AM94" s="175">
        <f t="shared" si="99"/>
        <v>6.5</v>
      </c>
      <c r="AN94" s="175">
        <f t="shared" si="100"/>
        <v>1</v>
      </c>
      <c r="AO94" s="175">
        <f t="shared" si="101"/>
        <v>5.7</v>
      </c>
      <c r="AP94" s="175">
        <f t="shared" si="102"/>
        <v>6.4</v>
      </c>
      <c r="AQ94" s="174">
        <f t="shared" si="103"/>
        <v>6.9</v>
      </c>
      <c r="AR94" s="174">
        <f>IF('Indicator Data'!L94="No data","x",IF('Indicator Data'!BW94&lt;1000,"x",ROUND((IF('Indicator Data'!L94&gt;AR$3,10,IF('Indicator Data'!L94&lt;AR$4,0,10-(AR$3-'Indicator Data'!L94)/(AR$3-AR$4)*10))),1)))</f>
        <v>0.8</v>
      </c>
      <c r="AS94" s="175">
        <f t="shared" si="104"/>
        <v>3.9</v>
      </c>
      <c r="AT94" s="176">
        <f>IF('Indicator Data'!M94="No data","x",ROUND(IF('Indicator Data'!M94=0,0,IF(LOG('Indicator Data'!M94)&gt;AT$3,10,IF(LOG('Indicator Data'!M94)&lt;AT$4,0,10-(AT$3-LOG('Indicator Data'!M94))/(AT$3-AT$4)*10))),1))</f>
        <v>0</v>
      </c>
      <c r="AU94" s="246">
        <f>IF(AT94="x","x",'Indicator Data'!M94/HLOOKUP('Indicator Data'!$M$3,'Population Data'!$C$3:$M$194,ROW()-4,FALSE))</f>
        <v>0</v>
      </c>
      <c r="AV94" s="176">
        <f t="shared" si="105"/>
        <v>0</v>
      </c>
      <c r="AW94" s="172">
        <f t="shared" si="122"/>
        <v>0</v>
      </c>
      <c r="AX94" s="176" t="str">
        <f>IF('Indicator Data'!N94="No data","x",ROUND(IF('Indicator Data'!N94=0,0,IF(LOG('Indicator Data'!N94)&gt;AX$3,10,IF(LOG('Indicator Data'!N94)&lt;AX$4,0,10-(AX$3-LOG('Indicator Data'!N94))/(AX$3-AX$4)*10))),1))</f>
        <v>x</v>
      </c>
      <c r="AY94" s="246" t="str">
        <f>IF(AX94="x","x",'Indicator Data'!N94/HLOOKUP('Indicator Data'!$N$3,'Population Data'!$C$3:$M$194,ROW()-4,FALSE))</f>
        <v>x</v>
      </c>
      <c r="AZ94" s="176" t="str">
        <f t="shared" si="106"/>
        <v>x</v>
      </c>
      <c r="BA94" s="172" t="str">
        <f t="shared" si="123"/>
        <v>x</v>
      </c>
      <c r="BB94" s="176" t="str">
        <f>IF('Indicator Data'!O94="No data","x",ROUND(IF('Indicator Data'!O94=0,0,IF(LOG('Indicator Data'!O94)&gt;BB$3,10,IF(LOG('Indicator Data'!O94)&lt;BB$4,0,10-(BB$3-LOG('Indicator Data'!O94))/(BB$3-BB$4)*10))),1))</f>
        <v>x</v>
      </c>
      <c r="BC94" s="246" t="str">
        <f>IF(BB94="x","x",'Indicator Data'!O94/HLOOKUP('Indicator Data'!$O$3,'Population Data'!$C$3:$M$194,ROW()-4,FALSE))</f>
        <v>x</v>
      </c>
      <c r="BD94" s="176" t="str">
        <f t="shared" si="107"/>
        <v>x</v>
      </c>
      <c r="BE94" s="172" t="str">
        <f t="shared" si="124"/>
        <v>x</v>
      </c>
      <c r="BF94" s="176" t="str">
        <f>IF('Indicator Data'!P94="No data","x",ROUND(IF('Indicator Data'!P94=0,0,IF(LOG('Indicator Data'!P94)&gt;BF$3,10,IF(LOG('Indicator Data'!P94)&lt;BF$4,0,10-(BF$3-LOG('Indicator Data'!P94))/(BF$3-BF$4)*10))),1))</f>
        <v>x</v>
      </c>
      <c r="BG94" s="246" t="str">
        <f>IF(BF94="x","x",'Indicator Data'!P94/HLOOKUP('Indicator Data'!$P$3,'Population Data'!$C$3:$M$194,ROW()-4,FALSE))</f>
        <v>x</v>
      </c>
      <c r="BH94" s="176" t="str">
        <f t="shared" si="125"/>
        <v>x</v>
      </c>
      <c r="BI94" s="172" t="str">
        <f t="shared" si="126"/>
        <v>x</v>
      </c>
      <c r="BJ94" s="174">
        <f t="shared" si="127"/>
        <v>0</v>
      </c>
      <c r="BK94" s="176">
        <f>ROUND(IF('Indicator Data'!Q94=0,0,IF(LOG('Indicator Data'!Q94)&gt;BK$3,10,IF(LOG('Indicator Data'!Q94)&lt;BK$4,0,10-(BK$3-LOG('Indicator Data'!Q94))/(BK$3-BK$4)*10))),1)</f>
        <v>8.6</v>
      </c>
      <c r="BL94" s="224">
        <f>IF(BK94="x","x",'Indicator Data'!Q94/HLOOKUP('Indicator Data'!$Q$3,'Population Data'!$C$3:$M$194,ROW()-4,FALSE))</f>
        <v>0.39089999604489795</v>
      </c>
      <c r="BM94" s="176">
        <f t="shared" si="108"/>
        <v>3.9</v>
      </c>
      <c r="BN94" s="172">
        <f t="shared" si="109"/>
        <v>6.9</v>
      </c>
      <c r="BO94" s="176">
        <f>ROUND(IF('Indicator Data'!S94=0,0,IF(LOG('Indicator Data'!S94)&gt;BO$3,10,IF(LOG('Indicator Data'!S94)&lt;BO$4,0,10-(BO$3-LOG('Indicator Data'!S94))/(BO$3-BO$4)*10))),1)</f>
        <v>0</v>
      </c>
      <c r="BP94" s="246">
        <f>IF(BO94="x","x",'Indicator Data'!S94/HLOOKUP('Indicator Data'!$S$3,'Population Data'!$C$3:$M$194,ROW()-4,FALSE))</f>
        <v>0</v>
      </c>
      <c r="BQ94" s="176">
        <f t="shared" si="110"/>
        <v>0</v>
      </c>
      <c r="BR94" s="172">
        <f t="shared" si="128"/>
        <v>0</v>
      </c>
      <c r="BS94" s="176">
        <f>ROUND(IF('Indicator Data'!T94=0,0,IF(LOG('Indicator Data'!T94)&gt;BS$3,10,IF(LOG('Indicator Data'!T94)&lt;BS$4,0,10-(BS$3-LOG('Indicator Data'!T94))/(BS$3-BS$4)*10))),1)</f>
        <v>7.9</v>
      </c>
      <c r="BT94" s="173">
        <f>IF('Indicator Data'!T94/HLOOKUP('Indicator Data'!$T$3,'Population Data'!$C$3:$M$194,ROW()-4,FALSE)&gt;1,1,'Indicator Data'!T94/HLOOKUP('Indicator Data'!$T$3,'Population Data'!$C$3:$M$194,ROW()-4,FALSE))</f>
        <v>0.12257611875853081</v>
      </c>
      <c r="BU94" s="176">
        <f t="shared" si="111"/>
        <v>1.2</v>
      </c>
      <c r="BV94" s="172">
        <f t="shared" si="129"/>
        <v>5.5</v>
      </c>
      <c r="BW94" s="176">
        <f>ROUND(IF('Indicator Data'!U94=0,0,IF(LOG('Indicator Data'!U94)&gt;BW$3,10,IF(LOG('Indicator Data'!U94)&lt;BW$4,0,10-(BW$3-LOG('Indicator Data'!U94))/(BW$3-BW$4)*10))),1)</f>
        <v>0</v>
      </c>
      <c r="BX94" s="246">
        <f>IF(BW94="x","x",'Indicator Data'!U94/HLOOKUP('Indicator Data'!$U$3,'Population Data'!$C$3:$M$194,ROW()-4,FALSE))</f>
        <v>0</v>
      </c>
      <c r="BY94" s="176">
        <f t="shared" si="112"/>
        <v>0</v>
      </c>
      <c r="BZ94" s="172">
        <f t="shared" si="130"/>
        <v>0</v>
      </c>
      <c r="CA94" s="174">
        <f t="shared" si="113"/>
        <v>3.8</v>
      </c>
      <c r="CB94" s="176">
        <f>IF('Indicator Data'!BN94="No data","x",ROUND(IF('Indicator Data'!BN94&gt;CB$3,0,IF('Indicator Data'!BN94&lt;CB$4,10,(CB$3-'Indicator Data'!BN94)/(CB$3-CB$4)*10)),1))</f>
        <v>1.7</v>
      </c>
      <c r="CC94" s="176">
        <f>IF('Indicator Data'!BO94="No data","x",ROUND(IF('Indicator Data'!BO94&gt;CC$3,0,IF('Indicator Data'!BO94&lt;CC$4,10,(CC$3-'Indicator Data'!BO94)/(CC$3-CC$4)*10)),1))</f>
        <v>1</v>
      </c>
      <c r="CD94" s="176" t="str">
        <f>IF('Indicator Data'!AA94="No data","x",ROUND(IF('Indicator Data'!AA94&gt;CD$3,0,IF('Indicator Data'!AA94&lt;CD$4,10,(CD$3-'Indicator Data'!AA94)/(CD$3-CD$4)*10)),1))</f>
        <v>x</v>
      </c>
      <c r="CE94" s="172">
        <f t="shared" si="114"/>
        <v>1.4</v>
      </c>
      <c r="CF94" s="176">
        <f>IF('Indicator Data'!V94="No data","x",ROUND(IF(LOG('Indicator Data'!V94)&gt;CF$3,10,IF(LOG('Indicator Data'!V94)&lt;CF$4,0,10-(CF$3-LOG('Indicator Data'!V94))/(CF$3-CF$4)*10)),1))</f>
        <v>7.8</v>
      </c>
      <c r="CG94" s="176">
        <f>IF('Indicator Data'!W94="No data","x",ROUND(IF('Indicator Data'!W94&gt;CG$3,10,IF('Indicator Data'!W94&lt;CG$4,0,10-(CG$3-'Indicator Data'!W94)/(CG$3-CG$4)*10)),1))</f>
        <v>1.6</v>
      </c>
      <c r="CH94" s="176">
        <f>IF('Indicator Data'!X94="No data","x",ROUND(IF('Indicator Data'!X94&gt;CH$3,10,IF('Indicator Data'!X94&lt;CH$4,0,10-(CH$3-'Indicator Data'!X94)/(CH$3-CH$4)*10)),1))</f>
        <v>6.3</v>
      </c>
      <c r="CI94" s="176">
        <f>IF('Indicator Data'!Y94="No data","x",ROUND(IF('Indicator Data'!Y94&gt;CI$3,10,IF('Indicator Data'!Y94&lt;CI$4,0,10-(CI$3-'Indicator Data'!Y94)/(CI$3-CI$4)*10)),1))</f>
        <v>4.8</v>
      </c>
      <c r="CJ94" s="172">
        <f t="shared" si="131"/>
        <v>5.0999999999999996</v>
      </c>
      <c r="CK94" s="174">
        <f t="shared" si="132"/>
        <v>3.9</v>
      </c>
      <c r="CL94" s="176">
        <f>IF('Indicator Data'!AD94="No data","x",ROUND(IF('Indicator Data'!AD94&gt;CL$3,10,IF('Indicator Data'!AD94&lt;CL$4,0,10-(CL$3-'Indicator Data'!AD94)/(CL$3-CL$4)*10)),1))</f>
        <v>2.6</v>
      </c>
      <c r="CM94" s="176">
        <f>IF('Indicator Data'!AE94="No data","x",ROUND(IF('Indicator Data'!AE94&gt;CM$3,10,IF('Indicator Data'!AE94&lt;CM$4,0,10-(CM$3-'Indicator Data'!AE94)/(CM$3-CM$4)*10)),1))</f>
        <v>1</v>
      </c>
      <c r="CN94" s="172">
        <f t="shared" si="133"/>
        <v>4</v>
      </c>
      <c r="CO94" s="176">
        <f>IF('Indicator Data'!Z94="No data","x",ROUND(IF('Indicator Data'!Z94&gt;CO$3,10,IF('Indicator Data'!Z94&lt;CO$4,0,10-(CO$3-'Indicator Data'!Z94)/(CO$3-CO$4)*10)),1))</f>
        <v>0</v>
      </c>
      <c r="CP94" s="172">
        <f t="shared" si="134"/>
        <v>0.9</v>
      </c>
      <c r="CQ94" s="246">
        <f>IF('Indicator Data'!AB94="No data","x",'Indicator Data'!AB94/HLOOKUP('Indicator Date'!$AB92,'Population Data'!$C$3:$M$194,ROW()-4,FALSE))</f>
        <v>4.6620786940894323E-4</v>
      </c>
      <c r="CR94" s="176">
        <f t="shared" si="115"/>
        <v>5.3</v>
      </c>
      <c r="CS94" s="176">
        <f>IF('Indicator Data'!AC94="No data","x",ROUND(IF('Indicator Data'!AC94&gt;CS$3,0,IF('Indicator Data'!AC94&lt;CS$4,10,(CS$3-'Indicator Data'!AC94)/(CS$3-CS$4)*10)),1))</f>
        <v>4</v>
      </c>
      <c r="CT94" s="172">
        <f t="shared" si="135"/>
        <v>4.7</v>
      </c>
      <c r="CU94" s="174">
        <f t="shared" si="136"/>
        <v>3.2</v>
      </c>
      <c r="CV94" s="175">
        <f t="shared" si="116"/>
        <v>2.9</v>
      </c>
      <c r="CW94" s="177">
        <f t="shared" si="117"/>
        <v>4.5999999999999996</v>
      </c>
      <c r="CX94" s="175">
        <f>ROUND(IF('Indicator Data'!AF94=0,0,IF('Indicator Data'!AF94&gt;CX$3,10,IF('Indicator Data'!AF94&lt;CX$4,0,10-(CX$3-'Indicator Data'!AF94)/(CX$3-CX$4)*10))),1)</f>
        <v>0.3</v>
      </c>
      <c r="CY94" s="175">
        <f>(ROUND(IF('Indicator Data'!AG94=0,0,IF(LOG('Indicator Data'!AG94)&gt;CY$3,10,IF(LOG('Indicator Data'!AG94)&lt;CY$4,0,10-(CY$3-LOG('Indicator Data'!AG94))/(CY$3-CY$4)*10))),1))</f>
        <v>0</v>
      </c>
      <c r="CZ94" s="177">
        <f t="shared" si="137"/>
        <v>0.2</v>
      </c>
      <c r="DA94" s="11"/>
      <c r="DB94" s="22"/>
    </row>
    <row r="95" spans="1:106">
      <c r="A95" s="179" t="str">
        <f>'Indicator Data'!A95</f>
        <v>Korea Republic of</v>
      </c>
      <c r="B95" s="180" t="str">
        <f>'Indicator Data'!B95</f>
        <v>KOR</v>
      </c>
      <c r="C95" s="178">
        <f>ROUND(IF('Indicator Data'!C95=0,0.1,IF(LOG('Indicator Data'!C95)&gt;C$3,10,IF(LOG('Indicator Data'!C95)&lt;C$4,0,10-(C$3-LOG('Indicator Data'!C95))/(C$3-C$4)*10))),1)</f>
        <v>9.4</v>
      </c>
      <c r="D95" s="171">
        <f>ROUND(IF('Indicator Data'!D95=0,0.1,IF(LOG('Indicator Data'!D95)&gt;D$3,10,IF(LOG('Indicator Data'!D95)&lt;D$4,0,10-(D$3-LOG('Indicator Data'!D95))/(D$3-D$4)*10))),1)</f>
        <v>0.1</v>
      </c>
      <c r="E95" s="172">
        <f t="shared" si="85"/>
        <v>6.8</v>
      </c>
      <c r="F95" s="172">
        <f>(ROUND(IF('Indicator Data'!E95=0,0,IF(LOG('Indicator Data'!E95)&gt;F$3,10,IF(LOG('Indicator Data'!E95)&lt;F$4,0,10-(F$3-LOG('Indicator Data'!E95))/(F$3-F$4)*10))),1))</f>
        <v>7.6</v>
      </c>
      <c r="G95" s="172">
        <f>ROUND(IF('Indicator Data'!F95=0,0,IF(LOG('Indicator Data'!F95)&gt;G$3,10,IF(LOG('Indicator Data'!F95)&lt;G$4,0,10-(G$3-LOG('Indicator Data'!F95))/(G$3-G$4)*10))),1)</f>
        <v>6.3</v>
      </c>
      <c r="H95" s="171">
        <f>ROUND(IF('Indicator Data'!G95=0,0,IF(LOG('Indicator Data'!G95)&gt;H$3,10,IF(LOG('Indicator Data'!G95)&lt;H$4,0,10-(H$3-LOG('Indicator Data'!G95))/(H$3-H$4)*10))),1)</f>
        <v>10</v>
      </c>
      <c r="I95" s="171">
        <f>ROUND(IF('Indicator Data'!H95=0,0,IF(LOG('Indicator Data'!H95)&gt;I$3,10,IF(LOG('Indicator Data'!H95)&lt;I$4,0,10-(I$3-LOG('Indicator Data'!H95))/(I$3-I$4)*10))),1)</f>
        <v>8.6</v>
      </c>
      <c r="J95" s="171">
        <f t="shared" si="86"/>
        <v>9.4</v>
      </c>
      <c r="K95" s="171">
        <f>ROUND(IF('Indicator Data'!I95=0,0,IF(LOG('Indicator Data'!I95)&gt;K$3,10,IF(LOG('Indicator Data'!I95)&lt;K$4,0,10-(K$3-LOG('Indicator Data'!I95))/(K$3-K$4)*10))),1)</f>
        <v>8.1999999999999993</v>
      </c>
      <c r="L95" s="172">
        <f>ROUND(IF('Indicator Data'!J95=0,0,IF(LOG('Indicator Data'!J95)&gt;L$3,10,IF(LOG('Indicator Data'!J95)&lt;L$4,0,10-(L$3-LOG('Indicator Data'!J95))/(L$3-L$4)*10))),1)</f>
        <v>0</v>
      </c>
      <c r="M95" s="173">
        <f>'Indicator Data'!C95/HLOOKUP('Indicator Data'!$C$3,'Population Data'!$C$3:$M$194,ROW()-4,FALSE)</f>
        <v>1.9196876656899869E-3</v>
      </c>
      <c r="N95" s="173">
        <f>'Indicator Data'!D95/HLOOKUP('Indicator Data'!$D$3,'Population Data'!$C$3:$M$194,ROW()-4,FALSE)</f>
        <v>0</v>
      </c>
      <c r="O95" s="245">
        <f>'Indicator Data'!E95/HLOOKUP('Indicator Data'!$E$3,'Population Data'!$C$3:$M$194,ROW()-4,FALSE)</f>
        <v>5.5386893958524414E-3</v>
      </c>
      <c r="P95" s="173">
        <f>'Indicator Data'!F95/HLOOKUP('Indicator Data'!$F$3,'Population Data'!$C$3:$M$194,ROW()-4,FALSE)</f>
        <v>1.3555883419355883E-6</v>
      </c>
      <c r="Q95" s="173">
        <f>'Indicator Data'!G95/HLOOKUP('Indicator Data'!$G$3,'Population Data'!$C$3:$M$194,ROW()-4,FALSE)</f>
        <v>8.2155591625999808E-2</v>
      </c>
      <c r="R95" s="173">
        <f>'Indicator Data'!H95/HLOOKUP('Indicator Data'!$H$3,'Population Data'!$C$3:$M$194,ROW()-4,FALSE)</f>
        <v>4.3428862076200355E-4</v>
      </c>
      <c r="S95" s="173">
        <f>'Indicator Data'!I95/HLOOKUP('Indicator Data'!$I$3,'Population Data'!$C$3:$M$194,ROW()-4,FALSE)</f>
        <v>1.4504467561067746E-3</v>
      </c>
      <c r="T95" s="173">
        <f>'Indicator Data'!J95/HLOOKUP('Indicator Date'!$J93,'Population Data'!$C$3:$M$194,ROW()-4,FALSE)</f>
        <v>0</v>
      </c>
      <c r="U95" s="171">
        <f t="shared" si="87"/>
        <v>9.6</v>
      </c>
      <c r="V95" s="171">
        <f t="shared" si="88"/>
        <v>0</v>
      </c>
      <c r="W95" s="172">
        <f t="shared" si="89"/>
        <v>7</v>
      </c>
      <c r="X95" s="172">
        <f t="shared" si="118"/>
        <v>6.5</v>
      </c>
      <c r="Y95" s="172">
        <f t="shared" si="119"/>
        <v>5</v>
      </c>
      <c r="Z95" s="171">
        <f t="shared" si="90"/>
        <v>9.1</v>
      </c>
      <c r="AA95" s="171">
        <f t="shared" si="90"/>
        <v>0.2</v>
      </c>
      <c r="AB95" s="171">
        <f t="shared" si="91"/>
        <v>6.4</v>
      </c>
      <c r="AC95" s="172">
        <f t="shared" si="120"/>
        <v>5.7</v>
      </c>
      <c r="AD95" s="172">
        <f t="shared" si="121"/>
        <v>0</v>
      </c>
      <c r="AE95" s="171">
        <f>ROUND(IF('Indicator Data'!K95=0,0,IF('Indicator Data'!K95&gt;AE$3,10,IF('Indicator Data'!K95&lt;AE$4,0,10-(AE$3-'Indicator Data'!K95)/(AE$3-AE$4)*10))),1)</f>
        <v>1</v>
      </c>
      <c r="AF95" s="174">
        <f t="shared" si="92"/>
        <v>9.5</v>
      </c>
      <c r="AG95" s="174">
        <f t="shared" si="93"/>
        <v>0.1</v>
      </c>
      <c r="AH95" s="172">
        <f t="shared" si="94"/>
        <v>9.6</v>
      </c>
      <c r="AI95" s="172">
        <f t="shared" si="95"/>
        <v>4.4000000000000004</v>
      </c>
      <c r="AJ95" s="174">
        <f t="shared" si="96"/>
        <v>7.9</v>
      </c>
      <c r="AK95" s="172">
        <f t="shared" si="97"/>
        <v>0</v>
      </c>
      <c r="AL95" s="175">
        <f t="shared" si="98"/>
        <v>6.9</v>
      </c>
      <c r="AM95" s="175">
        <f t="shared" si="99"/>
        <v>7.1</v>
      </c>
      <c r="AN95" s="175">
        <f t="shared" si="100"/>
        <v>5.7</v>
      </c>
      <c r="AO95" s="175">
        <f t="shared" si="101"/>
        <v>8.3000000000000007</v>
      </c>
      <c r="AP95" s="175">
        <f t="shared" si="102"/>
        <v>7.1</v>
      </c>
      <c r="AQ95" s="174">
        <f t="shared" si="103"/>
        <v>0.5</v>
      </c>
      <c r="AR95" s="174">
        <f>IF('Indicator Data'!L95="No data","x",IF('Indicator Data'!BW95&lt;1000,"x",ROUND((IF('Indicator Data'!L95&gt;AR$3,10,IF('Indicator Data'!L95&lt;AR$4,0,10-(AR$3-'Indicator Data'!L95)/(AR$3-AR$4)*10))),1)))</f>
        <v>0</v>
      </c>
      <c r="AS95" s="175">
        <f t="shared" si="104"/>
        <v>0.3</v>
      </c>
      <c r="AT95" s="176">
        <f>IF('Indicator Data'!M95="No data","x",ROUND(IF('Indicator Data'!M95=0,0,IF(LOG('Indicator Data'!M95)&gt;AT$3,10,IF(LOG('Indicator Data'!M95)&lt;AT$4,0,10-(AT$3-LOG('Indicator Data'!M95))/(AT$3-AT$4)*10))),1))</f>
        <v>0</v>
      </c>
      <c r="AU95" s="246">
        <f>IF(AT95="x","x",'Indicator Data'!M95/HLOOKUP('Indicator Data'!$M$3,'Population Data'!$C$3:$M$194,ROW()-4,FALSE))</f>
        <v>0</v>
      </c>
      <c r="AV95" s="176">
        <f t="shared" si="105"/>
        <v>0</v>
      </c>
      <c r="AW95" s="172">
        <f t="shared" si="122"/>
        <v>0</v>
      </c>
      <c r="AX95" s="176" t="str">
        <f>IF('Indicator Data'!N95="No data","x",ROUND(IF('Indicator Data'!N95=0,0,IF(LOG('Indicator Data'!N95)&gt;AX$3,10,IF(LOG('Indicator Data'!N95)&lt;AX$4,0,10-(AX$3-LOG('Indicator Data'!N95))/(AX$3-AX$4)*10))),1))</f>
        <v>x</v>
      </c>
      <c r="AY95" s="246" t="str">
        <f>IF(AX95="x","x",'Indicator Data'!N95/HLOOKUP('Indicator Data'!$N$3,'Population Data'!$C$3:$M$194,ROW()-4,FALSE))</f>
        <v>x</v>
      </c>
      <c r="AZ95" s="176" t="str">
        <f t="shared" si="106"/>
        <v>x</v>
      </c>
      <c r="BA95" s="172" t="str">
        <f t="shared" si="123"/>
        <v>x</v>
      </c>
      <c r="BB95" s="176" t="str">
        <f>IF('Indicator Data'!O95="No data","x",ROUND(IF('Indicator Data'!O95=0,0,IF(LOG('Indicator Data'!O95)&gt;BB$3,10,IF(LOG('Indicator Data'!O95)&lt;BB$4,0,10-(BB$3-LOG('Indicator Data'!O95))/(BB$3-BB$4)*10))),1))</f>
        <v>x</v>
      </c>
      <c r="BC95" s="246" t="str">
        <f>IF(BB95="x","x",'Indicator Data'!O95/HLOOKUP('Indicator Data'!$O$3,'Population Data'!$C$3:$M$194,ROW()-4,FALSE))</f>
        <v>x</v>
      </c>
      <c r="BD95" s="176" t="str">
        <f t="shared" si="107"/>
        <v>x</v>
      </c>
      <c r="BE95" s="172" t="str">
        <f t="shared" si="124"/>
        <v>x</v>
      </c>
      <c r="BF95" s="176" t="str">
        <f>IF('Indicator Data'!P95="No data","x",ROUND(IF('Indicator Data'!P95=0,0,IF(LOG('Indicator Data'!P95)&gt;BF$3,10,IF(LOG('Indicator Data'!P95)&lt;BF$4,0,10-(BF$3-LOG('Indicator Data'!P95))/(BF$3-BF$4)*10))),1))</f>
        <v>x</v>
      </c>
      <c r="BG95" s="246" t="str">
        <f>IF(BF95="x","x",'Indicator Data'!P95/HLOOKUP('Indicator Data'!$P$3,'Population Data'!$C$3:$M$194,ROW()-4,FALSE))</f>
        <v>x</v>
      </c>
      <c r="BH95" s="176" t="str">
        <f t="shared" si="125"/>
        <v>x</v>
      </c>
      <c r="BI95" s="172" t="str">
        <f t="shared" si="126"/>
        <v>x</v>
      </c>
      <c r="BJ95" s="174">
        <f t="shared" si="127"/>
        <v>0</v>
      </c>
      <c r="BK95" s="176">
        <f>ROUND(IF('Indicator Data'!Q95=0,0,IF(LOG('Indicator Data'!Q95)&gt;BK$3,10,IF(LOG('Indicator Data'!Q95)&lt;BK$4,0,10-(BK$3-LOG('Indicator Data'!Q95))/(BK$3-BK$4)*10))),1)</f>
        <v>7.9</v>
      </c>
      <c r="BL95" s="224">
        <f>IF(BK95="x","x",'Indicator Data'!Q95/HLOOKUP('Indicator Data'!$Q$3,'Population Data'!$C$3:$M$194,ROW()-4,FALSE))</f>
        <v>6.9999998260599397E-2</v>
      </c>
      <c r="BM95" s="176">
        <f t="shared" si="108"/>
        <v>0.7</v>
      </c>
      <c r="BN95" s="172">
        <f t="shared" si="109"/>
        <v>5.3</v>
      </c>
      <c r="BO95" s="176">
        <f>ROUND(IF('Indicator Data'!S95=0,0,IF(LOG('Indicator Data'!S95)&gt;BO$3,10,IF(LOG('Indicator Data'!S95)&lt;BO$4,0,10-(BO$3-LOG('Indicator Data'!S95))/(BO$3-BO$4)*10))),1)</f>
        <v>3.4</v>
      </c>
      <c r="BP95" s="246">
        <f>IF(BO95="x","x",'Indicator Data'!S95/HLOOKUP('Indicator Data'!$S$3,'Population Data'!$C$3:$M$194,ROW()-4,FALSE))</f>
        <v>4.9091661366708999E-5</v>
      </c>
      <c r="BQ95" s="176">
        <f t="shared" si="110"/>
        <v>0</v>
      </c>
      <c r="BR95" s="172">
        <f t="shared" si="128"/>
        <v>1.9</v>
      </c>
      <c r="BS95" s="176">
        <f>ROUND(IF('Indicator Data'!T95=0,0,IF(LOG('Indicator Data'!T95)&gt;BS$3,10,IF(LOG('Indicator Data'!T95)&lt;BS$4,0,10-(BS$3-LOG('Indicator Data'!T95))/(BS$3-BS$4)*10))),1)</f>
        <v>8.4</v>
      </c>
      <c r="BT95" s="173">
        <f>IF('Indicator Data'!T95/HLOOKUP('Indicator Data'!$T$3,'Population Data'!$C$3:$M$194,ROW()-4,FALSE)&gt;1,1,'Indicator Data'!T95/HLOOKUP('Indicator Data'!$T$3,'Population Data'!$C$3:$M$194,ROW()-4,FALSE))</f>
        <v>0.14714134728791306</v>
      </c>
      <c r="BU95" s="176">
        <f t="shared" si="111"/>
        <v>1.5</v>
      </c>
      <c r="BV95" s="172">
        <f t="shared" si="129"/>
        <v>6</v>
      </c>
      <c r="BW95" s="176">
        <f>ROUND(IF('Indicator Data'!U95=0,0,IF(LOG('Indicator Data'!U95)&gt;BW$3,10,IF(LOG('Indicator Data'!U95)&lt;BW$4,0,10-(BW$3-LOG('Indicator Data'!U95))/(BW$3-BW$4)*10))),1)</f>
        <v>8.6999999999999993</v>
      </c>
      <c r="BX95" s="246">
        <f>IF(BW95="x","x",'Indicator Data'!U95/HLOOKUP('Indicator Data'!$U$3,'Population Data'!$C$3:$M$194,ROW()-4,FALSE))</f>
        <v>0.25445399615886233</v>
      </c>
      <c r="BY95" s="176">
        <f t="shared" si="112"/>
        <v>2.5</v>
      </c>
      <c r="BZ95" s="172">
        <f t="shared" si="130"/>
        <v>6.6</v>
      </c>
      <c r="CA95" s="174">
        <f t="shared" si="113"/>
        <v>5.2</v>
      </c>
      <c r="CB95" s="176">
        <f>IF('Indicator Data'!BN95="No data","x",ROUND(IF('Indicator Data'!BN95&gt;CB$3,0,IF('Indicator Data'!BN95&lt;CB$4,10,(CB$3-'Indicator Data'!BN95)/(CB$3-CB$4)*10)),1))</f>
        <v>0</v>
      </c>
      <c r="CC95" s="176">
        <f>IF('Indicator Data'!BO95="No data","x",ROUND(IF('Indicator Data'!BO95&gt;CC$3,0,IF('Indicator Data'!BO95&lt;CC$4,10,(CC$3-'Indicator Data'!BO95)/(CC$3-CC$4)*10)),1))</f>
        <v>0</v>
      </c>
      <c r="CD95" s="176" t="str">
        <f>IF('Indicator Data'!AA95="No data","x",ROUND(IF('Indicator Data'!AA95&gt;CD$3,0,IF('Indicator Data'!AA95&lt;CD$4,10,(CD$3-'Indicator Data'!AA95)/(CD$3-CD$4)*10)),1))</f>
        <v>x</v>
      </c>
      <c r="CE95" s="172">
        <f t="shared" si="114"/>
        <v>0</v>
      </c>
      <c r="CF95" s="176">
        <f>IF('Indicator Data'!V95="No data","x",ROUND(IF(LOG('Indicator Data'!V95)&gt;CF$3,10,IF(LOG('Indicator Data'!V95)&lt;CF$4,0,10-(CF$3-LOG('Indicator Data'!V95))/(CF$3-CF$4)*10)),1))</f>
        <v>9.1</v>
      </c>
      <c r="CG95" s="176">
        <f>IF('Indicator Data'!W95="No data","x",ROUND(IF('Indicator Data'!W95&gt;CG$3,10,IF('Indicator Data'!W95&lt;CG$4,0,10-(CG$3-'Indicator Data'!W95)/(CG$3-CG$4)*10)),1))</f>
        <v>0.2</v>
      </c>
      <c r="CH95" s="176">
        <f>IF('Indicator Data'!X95="No data","x",ROUND(IF('Indicator Data'!X95&gt;CH$3,10,IF('Indicator Data'!X95&lt;CH$4,0,10-(CH$3-'Indicator Data'!X95)/(CH$3-CH$4)*10)),1))</f>
        <v>8.1</v>
      </c>
      <c r="CI95" s="176">
        <f>IF('Indicator Data'!Y95="No data","x",ROUND(IF('Indicator Data'!Y95&gt;CI$3,10,IF('Indicator Data'!Y95&lt;CI$4,0,10-(CI$3-'Indicator Data'!Y95)/(CI$3-CI$4)*10)),1))</f>
        <v>0.8</v>
      </c>
      <c r="CJ95" s="172">
        <f t="shared" si="131"/>
        <v>4.5999999999999996</v>
      </c>
      <c r="CK95" s="174">
        <f t="shared" si="132"/>
        <v>3.1</v>
      </c>
      <c r="CL95" s="176">
        <f>IF('Indicator Data'!AD95="No data","x",ROUND(IF('Indicator Data'!AD95&gt;CL$3,10,IF('Indicator Data'!AD95&lt;CL$4,0,10-(CL$3-'Indicator Data'!AD95)/(CL$3-CL$4)*10)),1))</f>
        <v>0.5</v>
      </c>
      <c r="CM95" s="176">
        <f>IF('Indicator Data'!AE95="No data","x",ROUND(IF('Indicator Data'!AE95&gt;CM$3,10,IF('Indicator Data'!AE95&lt;CM$4,0,10-(CM$3-'Indicator Data'!AE95)/(CM$3-CM$4)*10)),1))</f>
        <v>0</v>
      </c>
      <c r="CN95" s="172">
        <f t="shared" si="133"/>
        <v>3.1</v>
      </c>
      <c r="CO95" s="176">
        <f>IF('Indicator Data'!Z95="No data","x",ROUND(IF('Indicator Data'!Z95&gt;CO$3,10,IF('Indicator Data'!Z95&lt;CO$4,0,10-(CO$3-'Indicator Data'!Z95)/(CO$3-CO$4)*10)),1))</f>
        <v>0</v>
      </c>
      <c r="CP95" s="172">
        <f t="shared" si="134"/>
        <v>0</v>
      </c>
      <c r="CQ95" s="246">
        <f>IF('Indicator Data'!AB95="No data","x",'Indicator Data'!AB95/HLOOKUP('Indicator Date'!$AB93,'Population Data'!$C$3:$M$194,ROW()-4,FALSE))</f>
        <v>9.6775330295574997E-5</v>
      </c>
      <c r="CR95" s="176">
        <f t="shared" si="115"/>
        <v>9</v>
      </c>
      <c r="CS95" s="176">
        <f>IF('Indicator Data'!AC95="No data","x",ROUND(IF('Indicator Data'!AC95&gt;CS$3,0,IF('Indicator Data'!AC95&lt;CS$4,10,(CS$3-'Indicator Data'!AC95)/(CS$3-CS$4)*10)),1))</f>
        <v>0</v>
      </c>
      <c r="CT95" s="172">
        <f t="shared" si="135"/>
        <v>4.5</v>
      </c>
      <c r="CU95" s="174">
        <f t="shared" si="136"/>
        <v>2.5</v>
      </c>
      <c r="CV95" s="175">
        <f t="shared" si="116"/>
        <v>2.9</v>
      </c>
      <c r="CW95" s="177">
        <f t="shared" si="117"/>
        <v>6</v>
      </c>
      <c r="CX95" s="175">
        <f>ROUND(IF('Indicator Data'!AF95=0,0,IF('Indicator Data'!AF95&gt;CX$3,10,IF('Indicator Data'!AF95&lt;CX$4,0,10-(CX$3-'Indicator Data'!AF95)/(CX$3-CX$4)*10))),1)</f>
        <v>0.1</v>
      </c>
      <c r="CY95" s="175">
        <f>(ROUND(IF('Indicator Data'!AG95=0,0,IF(LOG('Indicator Data'!AG95)&gt;CY$3,10,IF(LOG('Indicator Data'!AG95)&lt;CY$4,0,10-(CY$3-LOG('Indicator Data'!AG95))/(CY$3-CY$4)*10))),1))</f>
        <v>0</v>
      </c>
      <c r="CZ95" s="177">
        <f t="shared" si="137"/>
        <v>0.1</v>
      </c>
      <c r="DA95" s="11"/>
      <c r="DB95" s="22"/>
    </row>
    <row r="96" spans="1:106">
      <c r="A96" s="179" t="str">
        <f>'Indicator Data'!A96</f>
        <v>Kuwait</v>
      </c>
      <c r="B96" s="180" t="str">
        <f>'Indicator Data'!B96</f>
        <v>KWT</v>
      </c>
      <c r="C96" s="178">
        <f>ROUND(IF('Indicator Data'!C96=0,0.1,IF(LOG('Indicator Data'!C96)&gt;C$3,10,IF(LOG('Indicator Data'!C96)&lt;C$4,0,10-(C$3-LOG('Indicator Data'!C96))/(C$3-C$4)*10))),1)</f>
        <v>0</v>
      </c>
      <c r="D96" s="171">
        <f>ROUND(IF('Indicator Data'!D96=0,0.1,IF(LOG('Indicator Data'!D96)&gt;D$3,10,IF(LOG('Indicator Data'!D96)&lt;D$4,0,10-(D$3-LOG('Indicator Data'!D96))/(D$3-D$4)*10))),1)</f>
        <v>0.1</v>
      </c>
      <c r="E96" s="172">
        <f t="shared" si="85"/>
        <v>0.1</v>
      </c>
      <c r="F96" s="172">
        <f>(ROUND(IF('Indicator Data'!E96=0,0,IF(LOG('Indicator Data'!E96)&gt;F$3,10,IF(LOG('Indicator Data'!E96)&lt;F$4,0,10-(F$3-LOG('Indicator Data'!E96))/(F$3-F$4)*10))),1))</f>
        <v>3.5</v>
      </c>
      <c r="G96" s="172">
        <f>ROUND(IF('Indicator Data'!F96=0,0,IF(LOG('Indicator Data'!F96)&gt;G$3,10,IF(LOG('Indicator Data'!F96)&lt;G$4,0,10-(G$3-LOG('Indicator Data'!F96))/(G$3-G$4)*10))),1)</f>
        <v>0</v>
      </c>
      <c r="H96" s="171">
        <f>ROUND(IF('Indicator Data'!G96=0,0,IF(LOG('Indicator Data'!G96)&gt;H$3,10,IF(LOG('Indicator Data'!G96)&lt;H$4,0,10-(H$3-LOG('Indicator Data'!G96))/(H$3-H$4)*10))),1)</f>
        <v>0</v>
      </c>
      <c r="I96" s="171">
        <f>ROUND(IF('Indicator Data'!H96=0,0,IF(LOG('Indicator Data'!H96)&gt;I$3,10,IF(LOG('Indicator Data'!H96)&lt;I$4,0,10-(I$3-LOG('Indicator Data'!H96))/(I$3-I$4)*10))),1)</f>
        <v>0</v>
      </c>
      <c r="J96" s="171">
        <f t="shared" si="86"/>
        <v>0</v>
      </c>
      <c r="K96" s="171">
        <f>ROUND(IF('Indicator Data'!I96=0,0,IF(LOG('Indicator Data'!I96)&gt;K$3,10,IF(LOG('Indicator Data'!I96)&lt;K$4,0,10-(K$3-LOG('Indicator Data'!I96))/(K$3-K$4)*10))),1)</f>
        <v>5.3</v>
      </c>
      <c r="L96" s="172">
        <f>ROUND(IF('Indicator Data'!J96=0,0,IF(LOG('Indicator Data'!J96)&gt;L$3,10,IF(LOG('Indicator Data'!J96)&lt;L$4,0,10-(L$3-LOG('Indicator Data'!J96))/(L$3-L$4)*10))),1)</f>
        <v>0</v>
      </c>
      <c r="M96" s="173">
        <f>'Indicator Data'!C96/HLOOKUP('Indicator Data'!$C$3,'Population Data'!$C$3:$M$194,ROW()-4,FALSE)</f>
        <v>6.0025152311467201E-6</v>
      </c>
      <c r="N96" s="173">
        <f>'Indicator Data'!D96/HLOOKUP('Indicator Data'!$D$3,'Population Data'!$C$3:$M$194,ROW()-4,FALSE)</f>
        <v>0</v>
      </c>
      <c r="O96" s="245">
        <f>'Indicator Data'!E96/HLOOKUP('Indicator Data'!$E$3,'Population Data'!$C$3:$M$194,ROW()-4,FALSE)</f>
        <v>1.094396509171997E-3</v>
      </c>
      <c r="P96" s="173">
        <f>'Indicator Data'!F96/HLOOKUP('Indicator Data'!$F$3,'Population Data'!$C$3:$M$194,ROW()-4,FALSE)</f>
        <v>0</v>
      </c>
      <c r="Q96" s="173">
        <f>'Indicator Data'!G96/HLOOKUP('Indicator Data'!$G$3,'Population Data'!$C$3:$M$194,ROW()-4,FALSE)</f>
        <v>0</v>
      </c>
      <c r="R96" s="173">
        <f>'Indicator Data'!H96/HLOOKUP('Indicator Data'!$H$3,'Population Data'!$C$3:$M$194,ROW()-4,FALSE)</f>
        <v>0</v>
      </c>
      <c r="S96" s="173">
        <f>'Indicator Data'!I96/HLOOKUP('Indicator Data'!$I$3,'Population Data'!$C$3:$M$194,ROW()-4,FALSE)</f>
        <v>8.8698609907834566E-4</v>
      </c>
      <c r="T96" s="173">
        <f>'Indicator Data'!J96/HLOOKUP('Indicator Date'!$J94,'Population Data'!$C$3:$M$194,ROW()-4,FALSE)</f>
        <v>0</v>
      </c>
      <c r="U96" s="171">
        <f t="shared" si="87"/>
        <v>0</v>
      </c>
      <c r="V96" s="171">
        <f t="shared" si="88"/>
        <v>0</v>
      </c>
      <c r="W96" s="172">
        <f t="shared" si="89"/>
        <v>0</v>
      </c>
      <c r="X96" s="172">
        <f t="shared" si="118"/>
        <v>3.8</v>
      </c>
      <c r="Y96" s="172">
        <f t="shared" si="119"/>
        <v>0</v>
      </c>
      <c r="Z96" s="171">
        <f t="shared" si="90"/>
        <v>0</v>
      </c>
      <c r="AA96" s="171">
        <f t="shared" si="90"/>
        <v>0</v>
      </c>
      <c r="AB96" s="171">
        <f t="shared" si="91"/>
        <v>0</v>
      </c>
      <c r="AC96" s="172">
        <f t="shared" si="120"/>
        <v>5.0999999999999996</v>
      </c>
      <c r="AD96" s="172">
        <f t="shared" si="121"/>
        <v>0</v>
      </c>
      <c r="AE96" s="171">
        <f>ROUND(IF('Indicator Data'!K96=0,0,IF('Indicator Data'!K96&gt;AE$3,10,IF('Indicator Data'!K96&lt;AE$4,0,10-(AE$3-'Indicator Data'!K96)/(AE$3-AE$4)*10))),1)</f>
        <v>0</v>
      </c>
      <c r="AF96" s="174">
        <f t="shared" si="92"/>
        <v>0</v>
      </c>
      <c r="AG96" s="174">
        <f t="shared" si="93"/>
        <v>0.1</v>
      </c>
      <c r="AH96" s="172">
        <f t="shared" si="94"/>
        <v>0</v>
      </c>
      <c r="AI96" s="172">
        <f t="shared" si="95"/>
        <v>0</v>
      </c>
      <c r="AJ96" s="174">
        <f t="shared" si="96"/>
        <v>0</v>
      </c>
      <c r="AK96" s="172">
        <f t="shared" si="97"/>
        <v>0</v>
      </c>
      <c r="AL96" s="175">
        <f t="shared" si="98"/>
        <v>0.1</v>
      </c>
      <c r="AM96" s="175">
        <f t="shared" si="99"/>
        <v>3.7</v>
      </c>
      <c r="AN96" s="175">
        <f t="shared" si="100"/>
        <v>0</v>
      </c>
      <c r="AO96" s="175">
        <f t="shared" si="101"/>
        <v>0</v>
      </c>
      <c r="AP96" s="175">
        <f t="shared" si="102"/>
        <v>5.2</v>
      </c>
      <c r="AQ96" s="174">
        <f t="shared" si="103"/>
        <v>0</v>
      </c>
      <c r="AR96" s="174">
        <f>IF('Indicator Data'!L96="No data","x",IF('Indicator Data'!BW96&lt;1000,"x",ROUND((IF('Indicator Data'!L96&gt;AR$3,10,IF('Indicator Data'!L96&lt;AR$4,0,10-(AR$3-'Indicator Data'!L96)/(AR$3-AR$4)*10))),1)))</f>
        <v>5.8</v>
      </c>
      <c r="AS96" s="175">
        <f t="shared" si="104"/>
        <v>2.9</v>
      </c>
      <c r="AT96" s="176">
        <f>IF('Indicator Data'!M96="No data","x",ROUND(IF('Indicator Data'!M96=0,0,IF(LOG('Indicator Data'!M96)&gt;AT$3,10,IF(LOG('Indicator Data'!M96)&lt;AT$4,0,10-(AT$3-LOG('Indicator Data'!M96))/(AT$3-AT$4)*10))),1))</f>
        <v>3.9</v>
      </c>
      <c r="AU96" s="246">
        <f>IF(AT96="x","x",'Indicator Data'!M96/HLOOKUP('Indicator Data'!$M$3,'Population Data'!$C$3:$M$194,ROW()-4,FALSE))</f>
        <v>1.2047499936413352E-3</v>
      </c>
      <c r="AV96" s="176">
        <f t="shared" si="105"/>
        <v>0</v>
      </c>
      <c r="AW96" s="172">
        <f t="shared" si="122"/>
        <v>2.2000000000000002</v>
      </c>
      <c r="AX96" s="176" t="str">
        <f>IF('Indicator Data'!N96="No data","x",ROUND(IF('Indicator Data'!N96=0,0,IF(LOG('Indicator Data'!N96)&gt;AX$3,10,IF(LOG('Indicator Data'!N96)&lt;AX$4,0,10-(AX$3-LOG('Indicator Data'!N96))/(AX$3-AX$4)*10))),1))</f>
        <v>x</v>
      </c>
      <c r="AY96" s="246" t="str">
        <f>IF(AX96="x","x",'Indicator Data'!N96/HLOOKUP('Indicator Data'!$N$3,'Population Data'!$C$3:$M$194,ROW()-4,FALSE))</f>
        <v>x</v>
      </c>
      <c r="AZ96" s="176" t="str">
        <f t="shared" si="106"/>
        <v>x</v>
      </c>
      <c r="BA96" s="172" t="str">
        <f t="shared" si="123"/>
        <v>x</v>
      </c>
      <c r="BB96" s="176" t="str">
        <f>IF('Indicator Data'!O96="No data","x",ROUND(IF('Indicator Data'!O96=0,0,IF(LOG('Indicator Data'!O96)&gt;BB$3,10,IF(LOG('Indicator Data'!O96)&lt;BB$4,0,10-(BB$3-LOG('Indicator Data'!O96))/(BB$3-BB$4)*10))),1))</f>
        <v>x</v>
      </c>
      <c r="BC96" s="246" t="str">
        <f>IF(BB96="x","x",'Indicator Data'!O96/HLOOKUP('Indicator Data'!$O$3,'Population Data'!$C$3:$M$194,ROW()-4,FALSE))</f>
        <v>x</v>
      </c>
      <c r="BD96" s="176" t="str">
        <f t="shared" si="107"/>
        <v>x</v>
      </c>
      <c r="BE96" s="172" t="str">
        <f t="shared" si="124"/>
        <v>x</v>
      </c>
      <c r="BF96" s="176" t="str">
        <f>IF('Indicator Data'!P96="No data","x",ROUND(IF('Indicator Data'!P96=0,0,IF(LOG('Indicator Data'!P96)&gt;BF$3,10,IF(LOG('Indicator Data'!P96)&lt;BF$4,0,10-(BF$3-LOG('Indicator Data'!P96))/(BF$3-BF$4)*10))),1))</f>
        <v>x</v>
      </c>
      <c r="BG96" s="246" t="str">
        <f>IF(BF96="x","x",'Indicator Data'!P96/HLOOKUP('Indicator Data'!$P$3,'Population Data'!$C$3:$M$194,ROW()-4,FALSE))</f>
        <v>x</v>
      </c>
      <c r="BH96" s="176" t="str">
        <f t="shared" si="125"/>
        <v>x</v>
      </c>
      <c r="BI96" s="172" t="str">
        <f t="shared" si="126"/>
        <v>x</v>
      </c>
      <c r="BJ96" s="174">
        <f t="shared" si="127"/>
        <v>2.2000000000000002</v>
      </c>
      <c r="BK96" s="176">
        <f>ROUND(IF('Indicator Data'!Q96=0,0,IF(LOG('Indicator Data'!Q96)&gt;BK$3,10,IF(LOG('Indicator Data'!Q96)&lt;BK$4,0,10-(BK$3-LOG('Indicator Data'!Q96))/(BK$3-BK$4)*10))),1)</f>
        <v>0</v>
      </c>
      <c r="BL96" s="224">
        <f>IF(BK96="x","x",'Indicator Data'!Q96/HLOOKUP('Indicator Data'!$Q$3,'Population Data'!$C$3:$M$194,ROW()-4,FALSE))</f>
        <v>0</v>
      </c>
      <c r="BM96" s="176">
        <f t="shared" si="108"/>
        <v>0</v>
      </c>
      <c r="BN96" s="172">
        <f t="shared" si="109"/>
        <v>0</v>
      </c>
      <c r="BO96" s="176">
        <f>ROUND(IF('Indicator Data'!S96=0,0,IF(LOG('Indicator Data'!S96)&gt;BO$3,10,IF(LOG('Indicator Data'!S96)&lt;BO$4,0,10-(BO$3-LOG('Indicator Data'!S96))/(BO$3-BO$4)*10))),1)</f>
        <v>0</v>
      </c>
      <c r="BP96" s="246">
        <f>IF(BO96="x","x",'Indicator Data'!S96/HLOOKUP('Indicator Data'!$S$3,'Population Data'!$C$3:$M$194,ROW()-4,FALSE))</f>
        <v>0</v>
      </c>
      <c r="BQ96" s="176">
        <f t="shared" si="110"/>
        <v>0</v>
      </c>
      <c r="BR96" s="172">
        <f t="shared" si="128"/>
        <v>0</v>
      </c>
      <c r="BS96" s="176">
        <f>ROUND(IF('Indicator Data'!T96=0,0,IF(LOG('Indicator Data'!T96)&gt;BS$3,10,IF(LOG('Indicator Data'!T96)&lt;BS$4,0,10-(BS$3-LOG('Indicator Data'!T96))/(BS$3-BS$4)*10))),1)</f>
        <v>7.7</v>
      </c>
      <c r="BT96" s="173">
        <f>IF('Indicator Data'!T96/HLOOKUP('Indicator Data'!$T$3,'Population Data'!$C$3:$M$194,ROW()-4,FALSE)&gt;1,1,'Indicator Data'!T96/HLOOKUP('Indicator Data'!$T$3,'Population Data'!$C$3:$M$194,ROW()-4,FALSE))</f>
        <v>0.59139917643434237</v>
      </c>
      <c r="BU96" s="176">
        <f t="shared" si="111"/>
        <v>5.9</v>
      </c>
      <c r="BV96" s="172">
        <f t="shared" si="129"/>
        <v>6.9</v>
      </c>
      <c r="BW96" s="176">
        <f>ROUND(IF('Indicator Data'!U96=0,0,IF(LOG('Indicator Data'!U96)&gt;BW$3,10,IF(LOG('Indicator Data'!U96)&lt;BW$4,0,10-(BW$3-LOG('Indicator Data'!U96))/(BW$3-BW$4)*10))),1)</f>
        <v>7.8</v>
      </c>
      <c r="BX96" s="246">
        <f>IF(BW96="x","x",'Indicator Data'!U96/HLOOKUP('Indicator Data'!$U$3,'Population Data'!$C$3:$M$194,ROW()-4,FALSE))</f>
        <v>0.6371807590966988</v>
      </c>
      <c r="BY96" s="176">
        <f t="shared" si="112"/>
        <v>6.4</v>
      </c>
      <c r="BZ96" s="172">
        <f t="shared" si="130"/>
        <v>7.2</v>
      </c>
      <c r="CA96" s="174">
        <f t="shared" si="113"/>
        <v>4.4000000000000004</v>
      </c>
      <c r="CB96" s="176">
        <f>IF('Indicator Data'!BN96="No data","x",ROUND(IF('Indicator Data'!BN96&gt;CB$3,0,IF('Indicator Data'!BN96&lt;CB$4,10,(CB$3-'Indicator Data'!BN96)/(CB$3-CB$4)*10)),1))</f>
        <v>0</v>
      </c>
      <c r="CC96" s="176">
        <f>IF('Indicator Data'!BO96="No data","x",ROUND(IF('Indicator Data'!BO96&gt;CC$3,0,IF('Indicator Data'!BO96&lt;CC$4,10,(CC$3-'Indicator Data'!BO96)/(CC$3-CC$4)*10)),1))</f>
        <v>0</v>
      </c>
      <c r="CD96" s="176" t="str">
        <f>IF('Indicator Data'!AA96="No data","x",ROUND(IF('Indicator Data'!AA96&gt;CD$3,0,IF('Indicator Data'!AA96&lt;CD$4,10,(CD$3-'Indicator Data'!AA96)/(CD$3-CD$4)*10)),1))</f>
        <v>x</v>
      </c>
      <c r="CE96" s="172">
        <f t="shared" si="114"/>
        <v>0</v>
      </c>
      <c r="CF96" s="176">
        <f>IF('Indicator Data'!V96="No data","x",ROUND(IF(LOG('Indicator Data'!V96)&gt;CF$3,10,IF(LOG('Indicator Data'!V96)&lt;CF$4,0,10-(CF$3-LOG('Indicator Data'!V96))/(CF$3-CF$4)*10)),1))</f>
        <v>7.9</v>
      </c>
      <c r="CG96" s="176">
        <f>IF('Indicator Data'!W96="No data","x",ROUND(IF('Indicator Data'!W96&gt;CG$3,10,IF('Indicator Data'!W96&lt;CG$4,0,10-(CG$3-'Indicator Data'!W96)/(CG$3-CG$4)*10)),1))</f>
        <v>1.9</v>
      </c>
      <c r="CH96" s="176">
        <f>IF('Indicator Data'!X96="No data","x",ROUND(IF('Indicator Data'!X96&gt;CH$3,10,IF('Indicator Data'!X96&lt;CH$4,0,10-(CH$3-'Indicator Data'!X96)/(CH$3-CH$4)*10)),1))</f>
        <v>10</v>
      </c>
      <c r="CI96" s="176" t="str">
        <f>IF('Indicator Data'!Y96="No data","x",ROUND(IF('Indicator Data'!Y96&gt;CI$3,10,IF('Indicator Data'!Y96&lt;CI$4,0,10-(CI$3-'Indicator Data'!Y96)/(CI$3-CI$4)*10)),1))</f>
        <v>x</v>
      </c>
      <c r="CJ96" s="172">
        <f t="shared" si="131"/>
        <v>6.6</v>
      </c>
      <c r="CK96" s="174">
        <f t="shared" si="132"/>
        <v>4.4000000000000004</v>
      </c>
      <c r="CL96" s="176">
        <f>IF('Indicator Data'!AD96="No data","x",ROUND(IF('Indicator Data'!AD96&gt;CL$3,10,IF('Indicator Data'!AD96&lt;CL$4,0,10-(CL$3-'Indicator Data'!AD96)/(CL$3-CL$4)*10)),1))</f>
        <v>0</v>
      </c>
      <c r="CM96" s="176">
        <f>IF('Indicator Data'!AE96="No data","x",ROUND(IF('Indicator Data'!AE96&gt;CM$3,10,IF('Indicator Data'!AE96&lt;CM$4,0,10-(CM$3-'Indicator Data'!AE96)/(CM$3-CM$4)*10)),1))</f>
        <v>0.2</v>
      </c>
      <c r="CN96" s="172">
        <f t="shared" si="133"/>
        <v>4</v>
      </c>
      <c r="CO96" s="176">
        <f>IF('Indicator Data'!Z96="No data","x",ROUND(IF('Indicator Data'!Z96&gt;CO$3,10,IF('Indicator Data'!Z96&lt;CO$4,0,10-(CO$3-'Indicator Data'!Z96)/(CO$3-CO$4)*10)),1))</f>
        <v>0</v>
      </c>
      <c r="CP96" s="172">
        <f t="shared" si="134"/>
        <v>0</v>
      </c>
      <c r="CQ96" s="246">
        <f>IF('Indicator Data'!AB96="No data","x",'Indicator Data'!AB96/HLOOKUP('Indicator Date'!$AB94,'Population Data'!$C$3:$M$194,ROW()-4,FALSE))</f>
        <v>1.4222230458041526E-4</v>
      </c>
      <c r="CR96" s="176">
        <f t="shared" si="115"/>
        <v>8.6</v>
      </c>
      <c r="CS96" s="176">
        <f>IF('Indicator Data'!AC96="No data","x",ROUND(IF('Indicator Data'!AC96&gt;CS$3,0,IF('Indicator Data'!AC96&lt;CS$4,10,(CS$3-'Indicator Data'!AC96)/(CS$3-CS$4)*10)),1))</f>
        <v>2</v>
      </c>
      <c r="CT96" s="172">
        <f t="shared" si="135"/>
        <v>5.3</v>
      </c>
      <c r="CU96" s="174">
        <f t="shared" si="136"/>
        <v>3.1</v>
      </c>
      <c r="CV96" s="175">
        <f t="shared" si="116"/>
        <v>3.6</v>
      </c>
      <c r="CW96" s="177">
        <f t="shared" si="117"/>
        <v>2.4</v>
      </c>
      <c r="CX96" s="175">
        <f>ROUND(IF('Indicator Data'!AF96=0,0,IF('Indicator Data'!AF96&gt;CX$3,10,IF('Indicator Data'!AF96&lt;CX$4,0,10-(CX$3-'Indicator Data'!AF96)/(CX$3-CX$4)*10))),1)</f>
        <v>0.3</v>
      </c>
      <c r="CY96" s="175">
        <f>(ROUND(IF('Indicator Data'!AG96=0,0,IF(LOG('Indicator Data'!AG96)&gt;CY$3,10,IF(LOG('Indicator Data'!AG96)&lt;CY$4,0,10-(CY$3-LOG('Indicator Data'!AG96))/(CY$3-CY$4)*10))),1))</f>
        <v>0</v>
      </c>
      <c r="CZ96" s="177">
        <f t="shared" si="137"/>
        <v>0.2</v>
      </c>
      <c r="DA96" s="11"/>
      <c r="DB96" s="22"/>
    </row>
    <row r="97" spans="1:106">
      <c r="A97" s="179" t="str">
        <f>'Indicator Data'!A97</f>
        <v>Kyrgyzstan</v>
      </c>
      <c r="B97" s="180" t="str">
        <f>'Indicator Data'!B97</f>
        <v>KGZ</v>
      </c>
      <c r="C97" s="178">
        <f>ROUND(IF('Indicator Data'!C97=0,0.1,IF(LOG('Indicator Data'!C97)&gt;C$3,10,IF(LOG('Indicator Data'!C97)&lt;C$4,0,10-(C$3-LOG('Indicator Data'!C97))/(C$3-C$4)*10))),1)</f>
        <v>6.9</v>
      </c>
      <c r="D97" s="171">
        <f>ROUND(IF('Indicator Data'!D97=0,0.1,IF(LOG('Indicator Data'!D97)&gt;D$3,10,IF(LOG('Indicator Data'!D97)&lt;D$4,0,10-(D$3-LOG('Indicator Data'!D97))/(D$3-D$4)*10))),1)</f>
        <v>7.1</v>
      </c>
      <c r="E97" s="172">
        <f t="shared" si="85"/>
        <v>7</v>
      </c>
      <c r="F97" s="172">
        <f>(ROUND(IF('Indicator Data'!E97=0,0,IF(LOG('Indicator Data'!E97)&gt;F$3,10,IF(LOG('Indicator Data'!E97)&lt;F$4,0,10-(F$3-LOG('Indicator Data'!E97))/(F$3-F$4)*10))),1))</f>
        <v>4.5999999999999996</v>
      </c>
      <c r="G97" s="172">
        <f>ROUND(IF('Indicator Data'!F97=0,0,IF(LOG('Indicator Data'!F97)&gt;G$3,10,IF(LOG('Indicator Data'!F97)&lt;G$4,0,10-(G$3-LOG('Indicator Data'!F97))/(G$3-G$4)*10))),1)</f>
        <v>0</v>
      </c>
      <c r="H97" s="171">
        <f>ROUND(IF('Indicator Data'!G97=0,0,IF(LOG('Indicator Data'!G97)&gt;H$3,10,IF(LOG('Indicator Data'!G97)&lt;H$4,0,10-(H$3-LOG('Indicator Data'!G97))/(H$3-H$4)*10))),1)</f>
        <v>0</v>
      </c>
      <c r="I97" s="171">
        <f>ROUND(IF('Indicator Data'!H97=0,0,IF(LOG('Indicator Data'!H97)&gt;I$3,10,IF(LOG('Indicator Data'!H97)&lt;I$4,0,10-(I$3-LOG('Indicator Data'!H97))/(I$3-I$4)*10))),1)</f>
        <v>0</v>
      </c>
      <c r="J97" s="171">
        <f t="shared" si="86"/>
        <v>0</v>
      </c>
      <c r="K97" s="171">
        <f>ROUND(IF('Indicator Data'!I97=0,0,IF(LOG('Indicator Data'!I97)&gt;K$3,10,IF(LOG('Indicator Data'!I97)&lt;K$4,0,10-(K$3-LOG('Indicator Data'!I97))/(K$3-K$4)*10))),1)</f>
        <v>0</v>
      </c>
      <c r="L97" s="172">
        <f>ROUND(IF('Indicator Data'!J97=0,0,IF(LOG('Indicator Data'!J97)&gt;L$3,10,IF(LOG('Indicator Data'!J97)&lt;L$4,0,10-(L$3-LOG('Indicator Data'!J97))/(L$3-L$4)*10))),1)</f>
        <v>9.4</v>
      </c>
      <c r="M97" s="173">
        <f>'Indicator Data'!C97/HLOOKUP('Indicator Data'!$C$3,'Population Data'!$C$3:$M$194,ROW()-4,FALSE)</f>
        <v>2.0636648217565458E-3</v>
      </c>
      <c r="N97" s="173">
        <f>'Indicator Data'!D97/HLOOKUP('Indicator Data'!$D$3,'Population Data'!$C$3:$M$194,ROW()-4,FALSE)</f>
        <v>6.71153897264879E-4</v>
      </c>
      <c r="O97" s="245">
        <f>'Indicator Data'!E97/HLOOKUP('Indicator Data'!$E$3,'Population Data'!$C$3:$M$194,ROW()-4,FALSE)</f>
        <v>2.054436060077876E-3</v>
      </c>
      <c r="P97" s="173">
        <f>'Indicator Data'!F97/HLOOKUP('Indicator Data'!$F$3,'Population Data'!$C$3:$M$194,ROW()-4,FALSE)</f>
        <v>0</v>
      </c>
      <c r="Q97" s="173">
        <f>'Indicator Data'!G97/HLOOKUP('Indicator Data'!$G$3,'Population Data'!$C$3:$M$194,ROW()-4,FALSE)</f>
        <v>0</v>
      </c>
      <c r="R97" s="173">
        <f>'Indicator Data'!H97/HLOOKUP('Indicator Data'!$H$3,'Population Data'!$C$3:$M$194,ROW()-4,FALSE)</f>
        <v>0</v>
      </c>
      <c r="S97" s="173">
        <f>'Indicator Data'!I97/HLOOKUP('Indicator Data'!$I$3,'Population Data'!$C$3:$M$194,ROW()-4,FALSE)</f>
        <v>0</v>
      </c>
      <c r="T97" s="173">
        <f>'Indicator Data'!J97/HLOOKUP('Indicator Date'!$J95,'Population Data'!$C$3:$M$194,ROW()-4,FALSE)</f>
        <v>8.3546998860387564E-3</v>
      </c>
      <c r="U97" s="171">
        <f t="shared" si="87"/>
        <v>10</v>
      </c>
      <c r="V97" s="171">
        <f t="shared" si="88"/>
        <v>3.4</v>
      </c>
      <c r="W97" s="172">
        <f t="shared" si="89"/>
        <v>8.1999999999999993</v>
      </c>
      <c r="X97" s="172">
        <f t="shared" si="118"/>
        <v>4.9000000000000004</v>
      </c>
      <c r="Y97" s="172">
        <f t="shared" si="119"/>
        <v>0</v>
      </c>
      <c r="Z97" s="171">
        <f t="shared" si="90"/>
        <v>0</v>
      </c>
      <c r="AA97" s="171">
        <f t="shared" si="90"/>
        <v>0</v>
      </c>
      <c r="AB97" s="171">
        <f t="shared" si="91"/>
        <v>0</v>
      </c>
      <c r="AC97" s="172">
        <f t="shared" si="120"/>
        <v>0</v>
      </c>
      <c r="AD97" s="172">
        <f t="shared" si="121"/>
        <v>2.8</v>
      </c>
      <c r="AE97" s="171">
        <f>ROUND(IF('Indicator Data'!K97=0,0,IF('Indicator Data'!K97&gt;AE$3,10,IF('Indicator Data'!K97&lt;AE$4,0,10-(AE$3-'Indicator Data'!K97)/(AE$3-AE$4)*10))),1)</f>
        <v>1</v>
      </c>
      <c r="AF97" s="174">
        <f t="shared" si="92"/>
        <v>8.5</v>
      </c>
      <c r="AG97" s="174">
        <f t="shared" si="93"/>
        <v>5.3</v>
      </c>
      <c r="AH97" s="172">
        <f t="shared" si="94"/>
        <v>0</v>
      </c>
      <c r="AI97" s="172">
        <f t="shared" si="95"/>
        <v>0</v>
      </c>
      <c r="AJ97" s="174">
        <f t="shared" si="96"/>
        <v>0</v>
      </c>
      <c r="AK97" s="172">
        <f t="shared" si="97"/>
        <v>7.3</v>
      </c>
      <c r="AL97" s="175">
        <f t="shared" si="98"/>
        <v>7.7</v>
      </c>
      <c r="AM97" s="175">
        <f t="shared" si="99"/>
        <v>4.8</v>
      </c>
      <c r="AN97" s="175">
        <f t="shared" si="100"/>
        <v>0</v>
      </c>
      <c r="AO97" s="175">
        <f t="shared" si="101"/>
        <v>0</v>
      </c>
      <c r="AP97" s="175">
        <f t="shared" si="102"/>
        <v>0</v>
      </c>
      <c r="AQ97" s="174">
        <f t="shared" si="103"/>
        <v>4.2</v>
      </c>
      <c r="AR97" s="174">
        <f>IF('Indicator Data'!L97="No data","x",IF('Indicator Data'!BW97&lt;1000,"x",ROUND((IF('Indicator Data'!L97&gt;AR$3,10,IF('Indicator Data'!L97&lt;AR$4,0,10-(AR$3-'Indicator Data'!L97)/(AR$3-AR$4)*10))),1)))</f>
        <v>8.3000000000000007</v>
      </c>
      <c r="AS97" s="175">
        <f t="shared" si="104"/>
        <v>6.3</v>
      </c>
      <c r="AT97" s="176">
        <f>IF('Indicator Data'!M97="No data","x",ROUND(IF('Indicator Data'!M97=0,0,IF(LOG('Indicator Data'!M97)&gt;AT$3,10,IF(LOG('Indicator Data'!M97)&lt;AT$4,0,10-(AT$3-LOG('Indicator Data'!M97))/(AT$3-AT$4)*10))),1))</f>
        <v>8.1999999999999993</v>
      </c>
      <c r="AU97" s="246">
        <f>IF(AT97="x","x",'Indicator Data'!M97/HLOOKUP('Indicator Data'!$M$3,'Population Data'!$C$3:$M$194,ROW()-4,FALSE))</f>
        <v>0.85685769034064241</v>
      </c>
      <c r="AV97" s="176">
        <f t="shared" si="105"/>
        <v>9.5</v>
      </c>
      <c r="AW97" s="172">
        <f t="shared" si="122"/>
        <v>8.9</v>
      </c>
      <c r="AX97" s="176" t="str">
        <f>IF('Indicator Data'!N97="No data","x",ROUND(IF('Indicator Data'!N97=0,0,IF(LOG('Indicator Data'!N97)&gt;AX$3,10,IF(LOG('Indicator Data'!N97)&lt;AX$4,0,10-(AX$3-LOG('Indicator Data'!N97))/(AX$3-AX$4)*10))),1))</f>
        <v>x</v>
      </c>
      <c r="AY97" s="246" t="str">
        <f>IF(AX97="x","x",'Indicator Data'!N97/HLOOKUP('Indicator Data'!$N$3,'Population Data'!$C$3:$M$194,ROW()-4,FALSE))</f>
        <v>x</v>
      </c>
      <c r="AZ97" s="176" t="str">
        <f t="shared" si="106"/>
        <v>x</v>
      </c>
      <c r="BA97" s="172" t="str">
        <f t="shared" si="123"/>
        <v>x</v>
      </c>
      <c r="BB97" s="176" t="str">
        <f>IF('Indicator Data'!O97="No data","x",ROUND(IF('Indicator Data'!O97=0,0,IF(LOG('Indicator Data'!O97)&gt;BB$3,10,IF(LOG('Indicator Data'!O97)&lt;BB$4,0,10-(BB$3-LOG('Indicator Data'!O97))/(BB$3-BB$4)*10))),1))</f>
        <v>x</v>
      </c>
      <c r="BC97" s="246" t="str">
        <f>IF(BB97="x","x",'Indicator Data'!O97/HLOOKUP('Indicator Data'!$O$3,'Population Data'!$C$3:$M$194,ROW()-4,FALSE))</f>
        <v>x</v>
      </c>
      <c r="BD97" s="176" t="str">
        <f t="shared" si="107"/>
        <v>x</v>
      </c>
      <c r="BE97" s="172" t="str">
        <f t="shared" si="124"/>
        <v>x</v>
      </c>
      <c r="BF97" s="176" t="str">
        <f>IF('Indicator Data'!P97="No data","x",ROUND(IF('Indicator Data'!P97=0,0,IF(LOG('Indicator Data'!P97)&gt;BF$3,10,IF(LOG('Indicator Data'!P97)&lt;BF$4,0,10-(BF$3-LOG('Indicator Data'!P97))/(BF$3-BF$4)*10))),1))</f>
        <v>x</v>
      </c>
      <c r="BG97" s="246" t="str">
        <f>IF(BF97="x","x",'Indicator Data'!P97/HLOOKUP('Indicator Data'!$P$3,'Population Data'!$C$3:$M$194,ROW()-4,FALSE))</f>
        <v>x</v>
      </c>
      <c r="BH97" s="176" t="str">
        <f t="shared" si="125"/>
        <v>x</v>
      </c>
      <c r="BI97" s="172" t="str">
        <f t="shared" si="126"/>
        <v>x</v>
      </c>
      <c r="BJ97" s="174">
        <f t="shared" si="127"/>
        <v>8.9</v>
      </c>
      <c r="BK97" s="176">
        <f>ROUND(IF('Indicator Data'!Q97=0,0,IF(LOG('Indicator Data'!Q97)&gt;BK$3,10,IF(LOG('Indicator Data'!Q97)&lt;BK$4,0,10-(BK$3-LOG('Indicator Data'!Q97))/(BK$3-BK$4)*10))),1)</f>
        <v>0</v>
      </c>
      <c r="BL97" s="224">
        <f>IF(BK97="x","x",'Indicator Data'!Q97/HLOOKUP('Indicator Data'!$Q$3,'Population Data'!$C$3:$M$194,ROW()-4,FALSE))</f>
        <v>0</v>
      </c>
      <c r="BM97" s="176">
        <f t="shared" si="108"/>
        <v>0</v>
      </c>
      <c r="BN97" s="172">
        <f t="shared" si="109"/>
        <v>0</v>
      </c>
      <c r="BO97" s="176">
        <f>ROUND(IF('Indicator Data'!S97=0,0,IF(LOG('Indicator Data'!S97)&gt;BO$3,10,IF(LOG('Indicator Data'!S97)&lt;BO$4,0,10-(BO$3-LOG('Indicator Data'!S97))/(BO$3-BO$4)*10))),1)</f>
        <v>0</v>
      </c>
      <c r="BP97" s="246">
        <f>IF(BO97="x","x",'Indicator Data'!S97/HLOOKUP('Indicator Data'!$S$3,'Population Data'!$C$3:$M$194,ROW()-4,FALSE))</f>
        <v>0</v>
      </c>
      <c r="BQ97" s="176">
        <f t="shared" si="110"/>
        <v>0</v>
      </c>
      <c r="BR97" s="172">
        <f t="shared" si="128"/>
        <v>0</v>
      </c>
      <c r="BS97" s="176">
        <f>ROUND(IF('Indicator Data'!T97=0,0,IF(LOG('Indicator Data'!T97)&gt;BS$3,10,IF(LOG('Indicator Data'!T97)&lt;BS$4,0,10-(BS$3-LOG('Indicator Data'!T97))/(BS$3-BS$4)*10))),1)</f>
        <v>4</v>
      </c>
      <c r="BT97" s="173">
        <f>IF('Indicator Data'!T97/HLOOKUP('Indicator Data'!$T$3,'Population Data'!$C$3:$M$194,ROW()-4,FALSE)&gt;1,1,'Indicator Data'!T97/HLOOKUP('Indicator Data'!$T$3,'Population Data'!$C$3:$M$194,ROW()-4,FALSE))</f>
        <v>9.3657902852426736E-4</v>
      </c>
      <c r="BU97" s="176">
        <f t="shared" si="111"/>
        <v>0</v>
      </c>
      <c r="BV97" s="172">
        <f t="shared" si="129"/>
        <v>2.2000000000000002</v>
      </c>
      <c r="BW97" s="176">
        <f>ROUND(IF('Indicator Data'!U97=0,0,IF(LOG('Indicator Data'!U97)&gt;BW$3,10,IF(LOG('Indicator Data'!U97)&lt;BW$4,0,10-(BW$3-LOG('Indicator Data'!U97))/(BW$3-BW$4)*10))),1)</f>
        <v>0</v>
      </c>
      <c r="BX97" s="246">
        <f>IF(BW97="x","x",'Indicator Data'!U97/HLOOKUP('Indicator Data'!$U$3,'Population Data'!$C$3:$M$194,ROW()-4,FALSE))</f>
        <v>0</v>
      </c>
      <c r="BY97" s="176">
        <f t="shared" si="112"/>
        <v>0</v>
      </c>
      <c r="BZ97" s="172">
        <f t="shared" si="130"/>
        <v>0</v>
      </c>
      <c r="CA97" s="174">
        <f t="shared" si="113"/>
        <v>0.6</v>
      </c>
      <c r="CB97" s="176">
        <f>IF('Indicator Data'!BN97="No data","x",ROUND(IF('Indicator Data'!BN97&gt;CB$3,0,IF('Indicator Data'!BN97&lt;CB$4,10,(CB$3-'Indicator Data'!BN97)/(CB$3-CB$4)*10)),1))</f>
        <v>0.2</v>
      </c>
      <c r="CC97" s="176">
        <f>IF('Indicator Data'!BO97="No data","x",ROUND(IF('Indicator Data'!BO97&gt;CC$3,0,IF('Indicator Data'!BO97&lt;CC$4,10,(CC$3-'Indicator Data'!BO97)/(CC$3-CC$4)*10)),1))</f>
        <v>1.5</v>
      </c>
      <c r="CD97" s="176">
        <f>IF('Indicator Data'!AA97="No data","x",ROUND(IF('Indicator Data'!AA97&gt;CD$3,0,IF('Indicator Data'!AA97&lt;CD$4,10,(CD$3-'Indicator Data'!AA97)/(CD$3-CD$4)*10)),1))</f>
        <v>0</v>
      </c>
      <c r="CE97" s="172">
        <f t="shared" si="114"/>
        <v>0.6</v>
      </c>
      <c r="CF97" s="176">
        <f>IF('Indicator Data'!V97="No data","x",ROUND(IF(LOG('Indicator Data'!V97)&gt;CF$3,10,IF(LOG('Indicator Data'!V97)&lt;CF$4,0,10-(CF$3-LOG('Indicator Data'!V97))/(CF$3-CF$4)*10)),1))</f>
        <v>5.2</v>
      </c>
      <c r="CG97" s="176">
        <f>IF('Indicator Data'!W97="No data","x",ROUND(IF('Indicator Data'!W97&gt;CG$3,10,IF('Indicator Data'!W97&lt;CG$4,0,10-(CG$3-'Indicator Data'!W97)/(CG$3-CG$4)*10)),1))</f>
        <v>5.4</v>
      </c>
      <c r="CH97" s="176">
        <f>IF('Indicator Data'!X97="No data","x",ROUND(IF('Indicator Data'!X97&gt;CH$3,10,IF('Indicator Data'!X97&lt;CH$4,0,10-(CH$3-'Indicator Data'!X97)/(CH$3-CH$4)*10)),1))</f>
        <v>3.8</v>
      </c>
      <c r="CI97" s="176">
        <f>IF('Indicator Data'!Y97="No data","x",ROUND(IF('Indicator Data'!Y97&gt;CI$3,10,IF('Indicator Data'!Y97&lt;CI$4,0,10-(CI$3-'Indicator Data'!Y97)/(CI$3-CI$4)*10)),1))</f>
        <v>5.0999999999999996</v>
      </c>
      <c r="CJ97" s="172">
        <f t="shared" si="131"/>
        <v>4.9000000000000004</v>
      </c>
      <c r="CK97" s="174">
        <f t="shared" si="132"/>
        <v>3.5</v>
      </c>
      <c r="CL97" s="176">
        <f>IF('Indicator Data'!AD97="No data","x",ROUND(IF('Indicator Data'!AD97&gt;CL$3,10,IF('Indicator Data'!AD97&lt;CL$4,0,10-(CL$3-'Indicator Data'!AD97)/(CL$3-CL$4)*10)),1))</f>
        <v>0.3</v>
      </c>
      <c r="CM97" s="176">
        <f>IF('Indicator Data'!AE97="No data","x",ROUND(IF('Indicator Data'!AE97&gt;CM$3,10,IF('Indicator Data'!AE97&lt;CM$4,0,10-(CM$3-'Indicator Data'!AE97)/(CM$3-CM$4)*10)),1))</f>
        <v>3.8</v>
      </c>
      <c r="CN97" s="172">
        <f t="shared" si="133"/>
        <v>3.9</v>
      </c>
      <c r="CO97" s="176">
        <f>IF('Indicator Data'!Z97="No data","x",ROUND(IF('Indicator Data'!Z97&gt;CO$3,10,IF('Indicator Data'!Z97&lt;CO$4,0,10-(CO$3-'Indicator Data'!Z97)/(CO$3-CO$4)*10)),1))</f>
        <v>0</v>
      </c>
      <c r="CP97" s="172">
        <f t="shared" si="134"/>
        <v>0.4</v>
      </c>
      <c r="CQ97" s="246">
        <f>IF('Indicator Data'!AB97="No data","x",'Indicator Data'!AB97/HLOOKUP('Indicator Date'!$AB95,'Population Data'!$C$3:$M$194,ROW()-4,FALSE))</f>
        <v>6.2296195674005632E-4</v>
      </c>
      <c r="CR97" s="176">
        <f t="shared" si="115"/>
        <v>3.8</v>
      </c>
      <c r="CS97" s="176">
        <f>IF('Indicator Data'!AC97="No data","x",ROUND(IF('Indicator Data'!AC97&gt;CS$3,0,IF('Indicator Data'!AC97&lt;CS$4,10,(CS$3-'Indicator Data'!AC97)/(CS$3-CS$4)*10)),1))</f>
        <v>6</v>
      </c>
      <c r="CT97" s="172">
        <f t="shared" si="135"/>
        <v>4.9000000000000004</v>
      </c>
      <c r="CU97" s="174">
        <f t="shared" si="136"/>
        <v>3.1</v>
      </c>
      <c r="CV97" s="175">
        <f t="shared" si="116"/>
        <v>5</v>
      </c>
      <c r="CW97" s="177">
        <f t="shared" si="117"/>
        <v>4.0999999999999996</v>
      </c>
      <c r="CX97" s="175">
        <f>ROUND(IF('Indicator Data'!AF97=0,0,IF('Indicator Data'!AF97&gt;CX$3,10,IF('Indicator Data'!AF97&lt;CX$4,0,10-(CX$3-'Indicator Data'!AF97)/(CX$3-CX$4)*10))),1)</f>
        <v>0.6</v>
      </c>
      <c r="CY97" s="175">
        <f>(ROUND(IF('Indicator Data'!AG97=0,0,IF(LOG('Indicator Data'!AG97)&gt;CY$3,10,IF(LOG('Indicator Data'!AG97)&lt;CY$4,0,10-(CY$3-LOG('Indicator Data'!AG97))/(CY$3-CY$4)*10))),1))</f>
        <v>0</v>
      </c>
      <c r="CZ97" s="177">
        <f t="shared" si="137"/>
        <v>0.3</v>
      </c>
      <c r="DA97" s="11"/>
      <c r="DB97" s="22"/>
    </row>
    <row r="98" spans="1:106">
      <c r="A98" s="179" t="str">
        <f>'Indicator Data'!A98</f>
        <v>Lao PDR</v>
      </c>
      <c r="B98" s="180" t="str">
        <f>'Indicator Data'!B98</f>
        <v>LAO</v>
      </c>
      <c r="C98" s="178">
        <f>ROUND(IF('Indicator Data'!C98=0,0.1,IF(LOG('Indicator Data'!C98)&gt;C$3,10,IF(LOG('Indicator Data'!C98)&lt;C$4,0,10-(C$3-LOG('Indicator Data'!C98))/(C$3-C$4)*10))),1)</f>
        <v>5.6</v>
      </c>
      <c r="D98" s="171">
        <f>ROUND(IF('Indicator Data'!D98=0,0.1,IF(LOG('Indicator Data'!D98)&gt;D$3,10,IF(LOG('Indicator Data'!D98)&lt;D$4,0,10-(D$3-LOG('Indicator Data'!D98))/(D$3-D$4)*10))),1)</f>
        <v>1.5</v>
      </c>
      <c r="E98" s="172">
        <f t="shared" si="85"/>
        <v>3.8</v>
      </c>
      <c r="F98" s="172">
        <f>(ROUND(IF('Indicator Data'!E98=0,0,IF(LOG('Indicator Data'!E98)&gt;F$3,10,IF(LOG('Indicator Data'!E98)&lt;F$4,0,10-(F$3-LOG('Indicator Data'!E98))/(F$3-F$4)*10))),1))</f>
        <v>7.2</v>
      </c>
      <c r="G98" s="172">
        <f>ROUND(IF('Indicator Data'!F98=0,0,IF(LOG('Indicator Data'!F98)&gt;G$3,10,IF(LOG('Indicator Data'!F98)&lt;G$4,0,10-(G$3-LOG('Indicator Data'!F98))/(G$3-G$4)*10))),1)</f>
        <v>0</v>
      </c>
      <c r="H98" s="171">
        <f>ROUND(IF('Indicator Data'!G98=0,0,IF(LOG('Indicator Data'!G98)&gt;H$3,10,IF(LOG('Indicator Data'!G98)&lt;H$4,0,10-(H$3-LOG('Indicator Data'!G98))/(H$3-H$4)*10))),1)</f>
        <v>4.5</v>
      </c>
      <c r="I98" s="171">
        <f>ROUND(IF('Indicator Data'!H98=0,0,IF(LOG('Indicator Data'!H98)&gt;I$3,10,IF(LOG('Indicator Data'!H98)&lt;I$4,0,10-(I$3-LOG('Indicator Data'!H98))/(I$3-I$4)*10))),1)</f>
        <v>0</v>
      </c>
      <c r="J98" s="171">
        <f t="shared" si="86"/>
        <v>2.5</v>
      </c>
      <c r="K98" s="171">
        <f>ROUND(IF('Indicator Data'!I98=0,0,IF(LOG('Indicator Data'!I98)&gt;K$3,10,IF(LOG('Indicator Data'!I98)&lt;K$4,0,10-(K$3-LOG('Indicator Data'!I98))/(K$3-K$4)*10))),1)</f>
        <v>0</v>
      </c>
      <c r="L98" s="172">
        <f>ROUND(IF('Indicator Data'!J98=0,0,IF(LOG('Indicator Data'!J98)&gt;L$3,10,IF(LOG('Indicator Data'!J98)&lt;L$4,0,10-(L$3-LOG('Indicator Data'!J98))/(L$3-L$4)*10))),1)</f>
        <v>4.4000000000000004</v>
      </c>
      <c r="M98" s="173">
        <f>'Indicator Data'!C98/HLOOKUP('Indicator Data'!$C$3,'Population Data'!$C$3:$M$194,ROW()-4,FALSE)</f>
        <v>6.1384987238471511E-4</v>
      </c>
      <c r="N98" s="173">
        <f>'Indicator Data'!D98/HLOOKUP('Indicator Data'!$D$3,'Population Data'!$C$3:$M$194,ROW()-4,FALSE)</f>
        <v>3.6644071826497086E-6</v>
      </c>
      <c r="O98" s="245">
        <f>'Indicator Data'!E98/HLOOKUP('Indicator Data'!$E$3,'Population Data'!$C$3:$M$194,ROW()-4,FALSE)</f>
        <v>2.4505132191051951E-2</v>
      </c>
      <c r="P98" s="173">
        <f>'Indicator Data'!F98/HLOOKUP('Indicator Data'!$F$3,'Population Data'!$C$3:$M$194,ROW()-4,FALSE)</f>
        <v>0</v>
      </c>
      <c r="Q98" s="173">
        <f>'Indicator Data'!G98/HLOOKUP('Indicator Data'!$G$3,'Population Data'!$C$3:$M$194,ROW()-4,FALSE)</f>
        <v>6.0768965097081037E-4</v>
      </c>
      <c r="R98" s="173">
        <f>'Indicator Data'!H98/HLOOKUP('Indicator Data'!$H$3,'Population Data'!$C$3:$M$194,ROW()-4,FALSE)</f>
        <v>0</v>
      </c>
      <c r="S98" s="173">
        <f>'Indicator Data'!I98/HLOOKUP('Indicator Data'!$I$3,'Population Data'!$C$3:$M$194,ROW()-4,FALSE)</f>
        <v>0</v>
      </c>
      <c r="T98" s="173">
        <f>'Indicator Data'!J98/HLOOKUP('Indicator Date'!$J96,'Population Data'!$C$3:$M$194,ROW()-4,FALSE)</f>
        <v>7.3859654917552819E-5</v>
      </c>
      <c r="U98" s="171">
        <f t="shared" si="87"/>
        <v>3.1</v>
      </c>
      <c r="V98" s="171">
        <f t="shared" si="88"/>
        <v>0</v>
      </c>
      <c r="W98" s="172">
        <f t="shared" si="89"/>
        <v>1.7</v>
      </c>
      <c r="X98" s="172">
        <f t="shared" si="118"/>
        <v>9</v>
      </c>
      <c r="Y98" s="172">
        <f t="shared" si="119"/>
        <v>0</v>
      </c>
      <c r="Z98" s="171">
        <f t="shared" si="90"/>
        <v>0.1</v>
      </c>
      <c r="AA98" s="171">
        <f t="shared" si="90"/>
        <v>0</v>
      </c>
      <c r="AB98" s="171">
        <f t="shared" si="91"/>
        <v>0.1</v>
      </c>
      <c r="AC98" s="172">
        <f t="shared" si="120"/>
        <v>0</v>
      </c>
      <c r="AD98" s="172">
        <f t="shared" si="121"/>
        <v>0</v>
      </c>
      <c r="AE98" s="171">
        <f>ROUND(IF('Indicator Data'!K98=0,0,IF('Indicator Data'!K98&gt;AE$3,10,IF('Indicator Data'!K98&lt;AE$4,0,10-(AE$3-'Indicator Data'!K98)/(AE$3-AE$4)*10))),1)</f>
        <v>2.9</v>
      </c>
      <c r="AF98" s="174">
        <f t="shared" si="92"/>
        <v>4.4000000000000004</v>
      </c>
      <c r="AG98" s="174">
        <f t="shared" si="93"/>
        <v>0.8</v>
      </c>
      <c r="AH98" s="172">
        <f t="shared" si="94"/>
        <v>2.2999999999999998</v>
      </c>
      <c r="AI98" s="172">
        <f t="shared" si="95"/>
        <v>0</v>
      </c>
      <c r="AJ98" s="174">
        <f t="shared" si="96"/>
        <v>1.2</v>
      </c>
      <c r="AK98" s="172">
        <f t="shared" si="97"/>
        <v>2.5</v>
      </c>
      <c r="AL98" s="175">
        <f t="shared" si="98"/>
        <v>2.8</v>
      </c>
      <c r="AM98" s="175">
        <f t="shared" si="99"/>
        <v>8.1999999999999993</v>
      </c>
      <c r="AN98" s="175">
        <f t="shared" si="100"/>
        <v>0</v>
      </c>
      <c r="AO98" s="175">
        <f t="shared" si="101"/>
        <v>1.4</v>
      </c>
      <c r="AP98" s="175">
        <f t="shared" si="102"/>
        <v>0</v>
      </c>
      <c r="AQ98" s="174">
        <f t="shared" si="103"/>
        <v>2.7</v>
      </c>
      <c r="AR98" s="174">
        <f>IF('Indicator Data'!L98="No data","x",IF('Indicator Data'!BW98&lt;1000,"x",ROUND((IF('Indicator Data'!L98&gt;AR$3,10,IF('Indicator Data'!L98&lt;AR$4,0,10-(AR$3-'Indicator Data'!L98)/(AR$3-AR$4)*10))),1)))</f>
        <v>0</v>
      </c>
      <c r="AS98" s="175">
        <f t="shared" si="104"/>
        <v>1.4</v>
      </c>
      <c r="AT98" s="176">
        <f>IF('Indicator Data'!M98="No data","x",ROUND(IF('Indicator Data'!M98=0,0,IF(LOG('Indicator Data'!M98)&gt;AT$3,10,IF(LOG('Indicator Data'!M98)&lt;AT$4,0,10-(AT$3-LOG('Indicator Data'!M98))/(AT$3-AT$4)*10))),1))</f>
        <v>8</v>
      </c>
      <c r="AU98" s="246">
        <f>IF(AT98="x","x",'Indicator Data'!M98/HLOOKUP('Indicator Data'!$M$3,'Population Data'!$C$3:$M$194,ROW()-4,FALSE))</f>
        <v>0.5155130475199895</v>
      </c>
      <c r="AV98" s="176">
        <f t="shared" si="105"/>
        <v>5.7</v>
      </c>
      <c r="AW98" s="172">
        <f t="shared" si="122"/>
        <v>7</v>
      </c>
      <c r="AX98" s="176" t="str">
        <f>IF('Indicator Data'!N98="No data","x",ROUND(IF('Indicator Data'!N98=0,0,IF(LOG('Indicator Data'!N98)&gt;AX$3,10,IF(LOG('Indicator Data'!N98)&lt;AX$4,0,10-(AX$3-LOG('Indicator Data'!N98))/(AX$3-AX$4)*10))),1))</f>
        <v>x</v>
      </c>
      <c r="AY98" s="246" t="str">
        <f>IF(AX98="x","x",'Indicator Data'!N98/HLOOKUP('Indicator Data'!$N$3,'Population Data'!$C$3:$M$194,ROW()-4,FALSE))</f>
        <v>x</v>
      </c>
      <c r="AZ98" s="176" t="str">
        <f t="shared" si="106"/>
        <v>x</v>
      </c>
      <c r="BA98" s="172" t="str">
        <f t="shared" si="123"/>
        <v>x</v>
      </c>
      <c r="BB98" s="176" t="str">
        <f>IF('Indicator Data'!O98="No data","x",ROUND(IF('Indicator Data'!O98=0,0,IF(LOG('Indicator Data'!O98)&gt;BB$3,10,IF(LOG('Indicator Data'!O98)&lt;BB$4,0,10-(BB$3-LOG('Indicator Data'!O98))/(BB$3-BB$4)*10))),1))</f>
        <v>x</v>
      </c>
      <c r="BC98" s="246" t="str">
        <f>IF(BB98="x","x",'Indicator Data'!O98/HLOOKUP('Indicator Data'!$O$3,'Population Data'!$C$3:$M$194,ROW()-4,FALSE))</f>
        <v>x</v>
      </c>
      <c r="BD98" s="176" t="str">
        <f t="shared" si="107"/>
        <v>x</v>
      </c>
      <c r="BE98" s="172" t="str">
        <f t="shared" si="124"/>
        <v>x</v>
      </c>
      <c r="BF98" s="176" t="str">
        <f>IF('Indicator Data'!P98="No data","x",ROUND(IF('Indicator Data'!P98=0,0,IF(LOG('Indicator Data'!P98)&gt;BF$3,10,IF(LOG('Indicator Data'!P98)&lt;BF$4,0,10-(BF$3-LOG('Indicator Data'!P98))/(BF$3-BF$4)*10))),1))</f>
        <v>x</v>
      </c>
      <c r="BG98" s="246" t="str">
        <f>IF(BF98="x","x",'Indicator Data'!P98/HLOOKUP('Indicator Data'!$P$3,'Population Data'!$C$3:$M$194,ROW()-4,FALSE))</f>
        <v>x</v>
      </c>
      <c r="BH98" s="176" t="str">
        <f t="shared" si="125"/>
        <v>x</v>
      </c>
      <c r="BI98" s="172" t="str">
        <f t="shared" si="126"/>
        <v>x</v>
      </c>
      <c r="BJ98" s="174">
        <f t="shared" si="127"/>
        <v>7</v>
      </c>
      <c r="BK98" s="176">
        <f>ROUND(IF('Indicator Data'!Q98=0,0,IF(LOG('Indicator Data'!Q98)&gt;BK$3,10,IF(LOG('Indicator Data'!Q98)&lt;BK$4,0,10-(BK$3-LOG('Indicator Data'!Q98))/(BK$3-BK$4)*10))),1)</f>
        <v>8</v>
      </c>
      <c r="BL98" s="224">
        <f>IF(BK98="x","x",'Indicator Data'!Q98/HLOOKUP('Indicator Data'!$Q$3,'Population Data'!$C$3:$M$194,ROW()-4,FALSE))</f>
        <v>0.52029998393367904</v>
      </c>
      <c r="BM98" s="176">
        <f t="shared" si="108"/>
        <v>5.2</v>
      </c>
      <c r="BN98" s="172">
        <f t="shared" si="109"/>
        <v>6.8</v>
      </c>
      <c r="BO98" s="176">
        <f>ROUND(IF('Indicator Data'!S98=0,0,IF(LOG('Indicator Data'!S98)&gt;BO$3,10,IF(LOG('Indicator Data'!S98)&lt;BO$4,0,10-(BO$3-LOG('Indicator Data'!S98))/(BO$3-BO$4)*10))),1)</f>
        <v>8.1999999999999993</v>
      </c>
      <c r="BP98" s="246">
        <f>IF(BO98="x","x",'Indicator Data'!S98/HLOOKUP('Indicator Data'!$S$3,'Population Data'!$C$3:$M$194,ROW()-4,FALSE))</f>
        <v>0.74747692195141557</v>
      </c>
      <c r="BQ98" s="176">
        <f t="shared" si="110"/>
        <v>8.3000000000000007</v>
      </c>
      <c r="BR98" s="172">
        <f t="shared" si="128"/>
        <v>8.3000000000000007</v>
      </c>
      <c r="BS98" s="176">
        <f>ROUND(IF('Indicator Data'!T98=0,0,IF(LOG('Indicator Data'!T98)&gt;BS$3,10,IF(LOG('Indicator Data'!T98)&lt;BS$4,0,10-(BS$3-LOG('Indicator Data'!T98))/(BS$3-BS$4)*10))),1)</f>
        <v>8.1</v>
      </c>
      <c r="BT98" s="173">
        <f>IF('Indicator Data'!T98/HLOOKUP('Indicator Data'!$T$3,'Population Data'!$C$3:$M$194,ROW()-4,FALSE)&gt;1,1,'Indicator Data'!T98/HLOOKUP('Indicator Data'!$T$3,'Population Data'!$C$3:$M$194,ROW()-4,FALSE))</f>
        <v>0.61769478410703504</v>
      </c>
      <c r="BU98" s="176">
        <f t="shared" si="111"/>
        <v>6.2</v>
      </c>
      <c r="BV98" s="172">
        <f t="shared" si="129"/>
        <v>7.3</v>
      </c>
      <c r="BW98" s="176">
        <f>ROUND(IF('Indicator Data'!U98=0,0,IF(LOG('Indicator Data'!U98)&gt;BW$3,10,IF(LOG('Indicator Data'!U98)&lt;BW$4,0,10-(BW$3-LOG('Indicator Data'!U98))/(BW$3-BW$4)*10))),1)</f>
        <v>8.4</v>
      </c>
      <c r="BX98" s="246">
        <f>IF(BW98="x","x",'Indicator Data'!U98/HLOOKUP('Indicator Data'!$U$3,'Population Data'!$C$3:$M$194,ROW()-4,FALSE))</f>
        <v>0.96976138734426298</v>
      </c>
      <c r="BY98" s="176">
        <f t="shared" si="112"/>
        <v>9.6999999999999993</v>
      </c>
      <c r="BZ98" s="172">
        <f t="shared" si="130"/>
        <v>9.1999999999999993</v>
      </c>
      <c r="CA98" s="174">
        <f t="shared" si="113"/>
        <v>8</v>
      </c>
      <c r="CB98" s="176">
        <f>IF('Indicator Data'!BN98="No data","x",ROUND(IF('Indicator Data'!BN98&gt;CB$3,0,IF('Indicator Data'!BN98&lt;CB$4,10,(CB$3-'Indicator Data'!BN98)/(CB$3-CB$4)*10)),1))</f>
        <v>2.2999999999999998</v>
      </c>
      <c r="CC98" s="176">
        <f>IF('Indicator Data'!BO98="No data","x",ROUND(IF('Indicator Data'!BO98&gt;CC$3,0,IF('Indicator Data'!BO98&lt;CC$4,10,(CC$3-'Indicator Data'!BO98)/(CC$3-CC$4)*10)),1))</f>
        <v>2.4</v>
      </c>
      <c r="CD98" s="176">
        <f>IF('Indicator Data'!AA98="No data","x",ROUND(IF('Indicator Data'!AA98&gt;CD$3,0,IF('Indicator Data'!AA98&lt;CD$4,10,(CD$3-'Indicator Data'!AA98)/(CD$3-CD$4)*10)),1))</f>
        <v>4.4000000000000004</v>
      </c>
      <c r="CE98" s="172">
        <f t="shared" si="114"/>
        <v>3</v>
      </c>
      <c r="CF98" s="176">
        <f>IF('Indicator Data'!V98="No data","x",ROUND(IF(LOG('Indicator Data'!V98)&gt;CF$3,10,IF(LOG('Indicator Data'!V98)&lt;CF$4,0,10-(CF$3-LOG('Indicator Data'!V98))/(CF$3-CF$4)*10)),1))</f>
        <v>5</v>
      </c>
      <c r="CG98" s="176">
        <f>IF('Indicator Data'!W98="No data","x",ROUND(IF('Indicator Data'!W98&gt;CG$3,10,IF('Indicator Data'!W98&lt;CG$4,0,10-(CG$3-'Indicator Data'!W98)/(CG$3-CG$4)*10)),1))</f>
        <v>6.2</v>
      </c>
      <c r="CH98" s="176">
        <f>IF('Indicator Data'!X98="No data","x",ROUND(IF('Indicator Data'!X98&gt;CH$3,10,IF('Indicator Data'!X98&lt;CH$4,0,10-(CH$3-'Indicator Data'!X98)/(CH$3-CH$4)*10)),1))</f>
        <v>3.8</v>
      </c>
      <c r="CI98" s="176">
        <f>IF('Indicator Data'!Y98="No data","x",ROUND(IF('Indicator Data'!Y98&gt;CI$3,10,IF('Indicator Data'!Y98&lt;CI$4,0,10-(CI$3-'Indicator Data'!Y98)/(CI$3-CI$4)*10)),1))</f>
        <v>6.7</v>
      </c>
      <c r="CJ98" s="172">
        <f t="shared" si="131"/>
        <v>5.4</v>
      </c>
      <c r="CK98" s="174">
        <f t="shared" si="132"/>
        <v>4.5999999999999996</v>
      </c>
      <c r="CL98" s="176">
        <f>IF('Indicator Data'!AD98="No data","x",ROUND(IF('Indicator Data'!AD98&gt;CL$3,10,IF('Indicator Data'!AD98&lt;CL$4,0,10-(CL$3-'Indicator Data'!AD98)/(CL$3-CL$4)*10)),1))</f>
        <v>6.1</v>
      </c>
      <c r="CM98" s="176">
        <f>IF('Indicator Data'!AE98="No data","x",ROUND(IF('Indicator Data'!AE98&gt;CM$3,10,IF('Indicator Data'!AE98&lt;CM$4,0,10-(CM$3-'Indicator Data'!AE98)/(CM$3-CM$4)*10)),1))</f>
        <v>3.5</v>
      </c>
      <c r="CN98" s="172">
        <f t="shared" si="133"/>
        <v>5.2</v>
      </c>
      <c r="CO98" s="176">
        <f>IF('Indicator Data'!Z98="No data","x",ROUND(IF('Indicator Data'!Z98&gt;CO$3,10,IF('Indicator Data'!Z98&lt;CO$4,0,10-(CO$3-'Indicator Data'!Z98)/(CO$3-CO$4)*10)),1))</f>
        <v>5.4</v>
      </c>
      <c r="CP98" s="172">
        <f t="shared" si="134"/>
        <v>3.6</v>
      </c>
      <c r="CQ98" s="246">
        <f>IF('Indicator Data'!AB98="No data","x",'Indicator Data'!AB98/HLOOKUP('Indicator Date'!$AB96,'Population Data'!$C$3:$M$194,ROW()-4,FALSE))</f>
        <v>7.9591769521376898E-4</v>
      </c>
      <c r="CR98" s="176">
        <f t="shared" si="115"/>
        <v>2</v>
      </c>
      <c r="CS98" s="176">
        <f>IF('Indicator Data'!AC98="No data","x",ROUND(IF('Indicator Data'!AC98&gt;CS$3,0,IF('Indicator Data'!AC98&lt;CS$4,10,(CS$3-'Indicator Data'!AC98)/(CS$3-CS$4)*10)),1))</f>
        <v>6</v>
      </c>
      <c r="CT98" s="172">
        <f t="shared" si="135"/>
        <v>4</v>
      </c>
      <c r="CU98" s="174">
        <f t="shared" si="136"/>
        <v>4.3</v>
      </c>
      <c r="CV98" s="175">
        <f t="shared" si="116"/>
        <v>6.2</v>
      </c>
      <c r="CW98" s="177">
        <f t="shared" si="117"/>
        <v>3.6</v>
      </c>
      <c r="CX98" s="175">
        <f>ROUND(IF('Indicator Data'!AF98=0,0,IF('Indicator Data'!AF98&gt;CX$3,10,IF('Indicator Data'!AF98&lt;CX$4,0,10-(CX$3-'Indicator Data'!AF98)/(CX$3-CX$4)*10))),1)</f>
        <v>0.3</v>
      </c>
      <c r="CY98" s="175">
        <f>(ROUND(IF('Indicator Data'!AG98=0,0,IF(LOG('Indicator Data'!AG98)&gt;CY$3,10,IF(LOG('Indicator Data'!AG98)&lt;CY$4,0,10-(CY$3-LOG('Indicator Data'!AG98))/(CY$3-CY$4)*10))),1))</f>
        <v>0</v>
      </c>
      <c r="CZ98" s="177">
        <f t="shared" si="137"/>
        <v>0.2</v>
      </c>
      <c r="DA98" s="11"/>
      <c r="DB98" s="22"/>
    </row>
    <row r="99" spans="1:106">
      <c r="A99" s="179" t="str">
        <f>'Indicator Data'!A99</f>
        <v>Latvia</v>
      </c>
      <c r="B99" s="180" t="str">
        <f>'Indicator Data'!B99</f>
        <v>LVA</v>
      </c>
      <c r="C99" s="178">
        <f>ROUND(IF('Indicator Data'!C99=0,0.1,IF(LOG('Indicator Data'!C99)&gt;C$3,10,IF(LOG('Indicator Data'!C99)&lt;C$4,0,10-(C$3-LOG('Indicator Data'!C99))/(C$3-C$4)*10))),1)</f>
        <v>0.1</v>
      </c>
      <c r="D99" s="171">
        <f>ROUND(IF('Indicator Data'!D99=0,0.1,IF(LOG('Indicator Data'!D99)&gt;D$3,10,IF(LOG('Indicator Data'!D99)&lt;D$4,0,10-(D$3-LOG('Indicator Data'!D99))/(D$3-D$4)*10))),1)</f>
        <v>0.1</v>
      </c>
      <c r="E99" s="172">
        <f t="shared" si="85"/>
        <v>0.1</v>
      </c>
      <c r="F99" s="172">
        <f>(ROUND(IF('Indicator Data'!E99=0,0,IF(LOG('Indicator Data'!E99)&gt;F$3,10,IF(LOG('Indicator Data'!E99)&lt;F$4,0,10-(F$3-LOG('Indicator Data'!E99))/(F$3-F$4)*10))),1))</f>
        <v>5</v>
      </c>
      <c r="G99" s="172">
        <f>ROUND(IF('Indicator Data'!F99=0,0,IF(LOG('Indicator Data'!F99)&gt;G$3,10,IF(LOG('Indicator Data'!F99)&lt;G$4,0,10-(G$3-LOG('Indicator Data'!F99))/(G$3-G$4)*10))),1)</f>
        <v>0</v>
      </c>
      <c r="H99" s="171">
        <f>ROUND(IF('Indicator Data'!G99=0,0,IF(LOG('Indicator Data'!G99)&gt;H$3,10,IF(LOG('Indicator Data'!G99)&lt;H$4,0,10-(H$3-LOG('Indicator Data'!G99))/(H$3-H$4)*10))),1)</f>
        <v>0</v>
      </c>
      <c r="I99" s="171">
        <f>ROUND(IF('Indicator Data'!H99=0,0,IF(LOG('Indicator Data'!H99)&gt;I$3,10,IF(LOG('Indicator Data'!H99)&lt;I$4,0,10-(I$3-LOG('Indicator Data'!H99))/(I$3-I$4)*10))),1)</f>
        <v>0</v>
      </c>
      <c r="J99" s="171">
        <f t="shared" si="86"/>
        <v>0</v>
      </c>
      <c r="K99" s="171">
        <f>ROUND(IF('Indicator Data'!I99=0,0,IF(LOG('Indicator Data'!I99)&gt;K$3,10,IF(LOG('Indicator Data'!I99)&lt;K$4,0,10-(K$3-LOG('Indicator Data'!I99))/(K$3-K$4)*10))),1)</f>
        <v>3.4</v>
      </c>
      <c r="L99" s="172">
        <f>ROUND(IF('Indicator Data'!J99=0,0,IF(LOG('Indicator Data'!J99)&gt;L$3,10,IF(LOG('Indicator Data'!J99)&lt;L$4,0,10-(L$3-LOG('Indicator Data'!J99))/(L$3-L$4)*10))),1)</f>
        <v>0</v>
      </c>
      <c r="M99" s="173">
        <f>'Indicator Data'!C99/HLOOKUP('Indicator Data'!$C$3,'Population Data'!$C$3:$M$194,ROW()-4,FALSE)</f>
        <v>0</v>
      </c>
      <c r="N99" s="173">
        <f>'Indicator Data'!D99/HLOOKUP('Indicator Data'!$D$3,'Population Data'!$C$3:$M$194,ROW()-4,FALSE)</f>
        <v>0</v>
      </c>
      <c r="O99" s="245">
        <f>'Indicator Data'!E99/HLOOKUP('Indicator Data'!$E$3,'Population Data'!$C$3:$M$194,ROW()-4,FALSE)</f>
        <v>1.1825012886758109E-2</v>
      </c>
      <c r="P99" s="173">
        <f>'Indicator Data'!F99/HLOOKUP('Indicator Data'!$F$3,'Population Data'!$C$3:$M$194,ROW()-4,FALSE)</f>
        <v>0</v>
      </c>
      <c r="Q99" s="173">
        <f>'Indicator Data'!G99/HLOOKUP('Indicator Data'!$G$3,'Population Data'!$C$3:$M$194,ROW()-4,FALSE)</f>
        <v>0</v>
      </c>
      <c r="R99" s="173">
        <f>'Indicator Data'!H99/HLOOKUP('Indicator Data'!$H$3,'Population Data'!$C$3:$M$194,ROW()-4,FALSE)</f>
        <v>0</v>
      </c>
      <c r="S99" s="173">
        <f>'Indicator Data'!I99/HLOOKUP('Indicator Data'!$I$3,'Population Data'!$C$3:$M$194,ROW()-4,FALSE)</f>
        <v>3.2176152121921676E-4</v>
      </c>
      <c r="T99" s="173">
        <f>'Indicator Data'!J99/HLOOKUP('Indicator Date'!$J97,'Population Data'!$C$3:$M$194,ROW()-4,FALSE)</f>
        <v>0</v>
      </c>
      <c r="U99" s="171">
        <f t="shared" si="87"/>
        <v>0</v>
      </c>
      <c r="V99" s="171">
        <f t="shared" si="88"/>
        <v>0</v>
      </c>
      <c r="W99" s="172">
        <f t="shared" si="89"/>
        <v>0</v>
      </c>
      <c r="X99" s="172">
        <f t="shared" si="118"/>
        <v>7.8</v>
      </c>
      <c r="Y99" s="172">
        <f t="shared" si="119"/>
        <v>0</v>
      </c>
      <c r="Z99" s="171">
        <f t="shared" si="90"/>
        <v>0</v>
      </c>
      <c r="AA99" s="171">
        <f t="shared" si="90"/>
        <v>0</v>
      </c>
      <c r="AB99" s="171">
        <f t="shared" si="91"/>
        <v>0</v>
      </c>
      <c r="AC99" s="172">
        <f t="shared" si="120"/>
        <v>3.8</v>
      </c>
      <c r="AD99" s="172">
        <f t="shared" si="121"/>
        <v>0</v>
      </c>
      <c r="AE99" s="171">
        <f>ROUND(IF('Indicator Data'!K99=0,0,IF('Indicator Data'!K99&gt;AE$3,10,IF('Indicator Data'!K99&lt;AE$4,0,10-(AE$3-'Indicator Data'!K99)/(AE$3-AE$4)*10))),1)</f>
        <v>0</v>
      </c>
      <c r="AF99" s="174">
        <f t="shared" si="92"/>
        <v>0.1</v>
      </c>
      <c r="AG99" s="174">
        <f t="shared" si="93"/>
        <v>0.1</v>
      </c>
      <c r="AH99" s="172">
        <f t="shared" si="94"/>
        <v>0</v>
      </c>
      <c r="AI99" s="172">
        <f t="shared" si="95"/>
        <v>0</v>
      </c>
      <c r="AJ99" s="174">
        <f t="shared" si="96"/>
        <v>0</v>
      </c>
      <c r="AK99" s="172">
        <f t="shared" si="97"/>
        <v>0</v>
      </c>
      <c r="AL99" s="175">
        <f t="shared" si="98"/>
        <v>0.1</v>
      </c>
      <c r="AM99" s="175">
        <f t="shared" si="99"/>
        <v>6.6</v>
      </c>
      <c r="AN99" s="175">
        <f t="shared" si="100"/>
        <v>0</v>
      </c>
      <c r="AO99" s="175">
        <f t="shared" si="101"/>
        <v>0</v>
      </c>
      <c r="AP99" s="175">
        <f t="shared" si="102"/>
        <v>3.6</v>
      </c>
      <c r="AQ99" s="174">
        <f t="shared" si="103"/>
        <v>0</v>
      </c>
      <c r="AR99" s="174">
        <f>IF('Indicator Data'!L99="No data","x",IF('Indicator Data'!BW99&lt;1000,"x",ROUND((IF('Indicator Data'!L99&gt;AR$3,10,IF('Indicator Data'!L99&lt;AR$4,0,10-(AR$3-'Indicator Data'!L99)/(AR$3-AR$4)*10))),1)))</f>
        <v>5</v>
      </c>
      <c r="AS99" s="175">
        <f t="shared" si="104"/>
        <v>2.5</v>
      </c>
      <c r="AT99" s="176">
        <f>IF('Indicator Data'!M99="No data","x",ROUND(IF('Indicator Data'!M99=0,0,IF(LOG('Indicator Data'!M99)&gt;AT$3,10,IF(LOG('Indicator Data'!M99)&lt;AT$4,0,10-(AT$3-LOG('Indicator Data'!M99))/(AT$3-AT$4)*10))),1))</f>
        <v>0</v>
      </c>
      <c r="AU99" s="246">
        <f>IF(AT99="x","x",'Indicator Data'!M99/HLOOKUP('Indicator Data'!$M$3,'Population Data'!$C$3:$M$194,ROW()-4,FALSE))</f>
        <v>0</v>
      </c>
      <c r="AV99" s="176">
        <f t="shared" si="105"/>
        <v>0</v>
      </c>
      <c r="AW99" s="172">
        <f t="shared" si="122"/>
        <v>0</v>
      </c>
      <c r="AX99" s="176" t="str">
        <f>IF('Indicator Data'!N99="No data","x",ROUND(IF('Indicator Data'!N99=0,0,IF(LOG('Indicator Data'!N99)&gt;AX$3,10,IF(LOG('Indicator Data'!N99)&lt;AX$4,0,10-(AX$3-LOG('Indicator Data'!N99))/(AX$3-AX$4)*10))),1))</f>
        <v>x</v>
      </c>
      <c r="AY99" s="246" t="str">
        <f>IF(AX99="x","x",'Indicator Data'!N99/HLOOKUP('Indicator Data'!$N$3,'Population Data'!$C$3:$M$194,ROW()-4,FALSE))</f>
        <v>x</v>
      </c>
      <c r="AZ99" s="176" t="str">
        <f t="shared" si="106"/>
        <v>x</v>
      </c>
      <c r="BA99" s="172" t="str">
        <f t="shared" si="123"/>
        <v>x</v>
      </c>
      <c r="BB99" s="176" t="str">
        <f>IF('Indicator Data'!O99="No data","x",ROUND(IF('Indicator Data'!O99=0,0,IF(LOG('Indicator Data'!O99)&gt;BB$3,10,IF(LOG('Indicator Data'!O99)&lt;BB$4,0,10-(BB$3-LOG('Indicator Data'!O99))/(BB$3-BB$4)*10))),1))</f>
        <v>x</v>
      </c>
      <c r="BC99" s="246" t="str">
        <f>IF(BB99="x","x",'Indicator Data'!O99/HLOOKUP('Indicator Data'!$O$3,'Population Data'!$C$3:$M$194,ROW()-4,FALSE))</f>
        <v>x</v>
      </c>
      <c r="BD99" s="176" t="str">
        <f t="shared" si="107"/>
        <v>x</v>
      </c>
      <c r="BE99" s="172" t="str">
        <f t="shared" si="124"/>
        <v>x</v>
      </c>
      <c r="BF99" s="176" t="str">
        <f>IF('Indicator Data'!P99="No data","x",ROUND(IF('Indicator Data'!P99=0,0,IF(LOG('Indicator Data'!P99)&gt;BF$3,10,IF(LOG('Indicator Data'!P99)&lt;BF$4,0,10-(BF$3-LOG('Indicator Data'!P99))/(BF$3-BF$4)*10))),1))</f>
        <v>x</v>
      </c>
      <c r="BG99" s="246" t="str">
        <f>IF(BF99="x","x",'Indicator Data'!P99/HLOOKUP('Indicator Data'!$P$3,'Population Data'!$C$3:$M$194,ROW()-4,FALSE))</f>
        <v>x</v>
      </c>
      <c r="BH99" s="176" t="str">
        <f t="shared" si="125"/>
        <v>x</v>
      </c>
      <c r="BI99" s="172" t="str">
        <f t="shared" si="126"/>
        <v>x</v>
      </c>
      <c r="BJ99" s="174">
        <f t="shared" si="127"/>
        <v>0</v>
      </c>
      <c r="BK99" s="176">
        <f>ROUND(IF('Indicator Data'!Q99=0,0,IF(LOG('Indicator Data'!Q99)&gt;BK$3,10,IF(LOG('Indicator Data'!Q99)&lt;BK$4,0,10-(BK$3-LOG('Indicator Data'!Q99))/(BK$3-BK$4)*10))),1)</f>
        <v>0</v>
      </c>
      <c r="BL99" s="224">
        <f>IF(BK99="x","x",'Indicator Data'!Q99/HLOOKUP('Indicator Data'!$Q$3,'Population Data'!$C$3:$M$194,ROW()-4,FALSE))</f>
        <v>0</v>
      </c>
      <c r="BM99" s="176">
        <f t="shared" si="108"/>
        <v>0</v>
      </c>
      <c r="BN99" s="172">
        <f t="shared" si="109"/>
        <v>0</v>
      </c>
      <c r="BO99" s="176">
        <f>ROUND(IF('Indicator Data'!S99=0,0,IF(LOG('Indicator Data'!S99)&gt;BO$3,10,IF(LOG('Indicator Data'!S99)&lt;BO$4,0,10-(BO$3-LOG('Indicator Data'!S99))/(BO$3-BO$4)*10))),1)</f>
        <v>0</v>
      </c>
      <c r="BP99" s="246">
        <f>IF(BO99="x","x",'Indicator Data'!S99/HLOOKUP('Indicator Data'!$S$3,'Population Data'!$C$3:$M$194,ROW()-4,FALSE))</f>
        <v>0</v>
      </c>
      <c r="BQ99" s="176">
        <f t="shared" si="110"/>
        <v>0</v>
      </c>
      <c r="BR99" s="172">
        <f t="shared" si="128"/>
        <v>0</v>
      </c>
      <c r="BS99" s="176">
        <f>ROUND(IF('Indicator Data'!T99=0,0,IF(LOG('Indicator Data'!T99)&gt;BS$3,10,IF(LOG('Indicator Data'!T99)&lt;BS$4,0,10-(BS$3-LOG('Indicator Data'!T99))/(BS$3-BS$4)*10))),1)</f>
        <v>0</v>
      </c>
      <c r="BT99" s="173">
        <f>IF('Indicator Data'!T99/HLOOKUP('Indicator Data'!$T$3,'Population Data'!$C$3:$M$194,ROW()-4,FALSE)&gt;1,1,'Indicator Data'!T99/HLOOKUP('Indicator Data'!$T$3,'Population Data'!$C$3:$M$194,ROW()-4,FALSE))</f>
        <v>0</v>
      </c>
      <c r="BU99" s="176">
        <f t="shared" si="111"/>
        <v>0</v>
      </c>
      <c r="BV99" s="172">
        <f t="shared" si="129"/>
        <v>0</v>
      </c>
      <c r="BW99" s="176">
        <f>ROUND(IF('Indicator Data'!U99=0,0,IF(LOG('Indicator Data'!U99)&gt;BW$3,10,IF(LOG('Indicator Data'!U99)&lt;BW$4,0,10-(BW$3-LOG('Indicator Data'!U99))/(BW$3-BW$4)*10))),1)</f>
        <v>0</v>
      </c>
      <c r="BX99" s="246">
        <f>IF(BW99="x","x",'Indicator Data'!U99/HLOOKUP('Indicator Data'!$U$3,'Population Data'!$C$3:$M$194,ROW()-4,FALSE))</f>
        <v>0</v>
      </c>
      <c r="BY99" s="176">
        <f t="shared" si="112"/>
        <v>0</v>
      </c>
      <c r="BZ99" s="172">
        <f t="shared" si="130"/>
        <v>0</v>
      </c>
      <c r="CA99" s="174">
        <f t="shared" si="113"/>
        <v>0</v>
      </c>
      <c r="CB99" s="176">
        <f>IF('Indicator Data'!BN99="No data","x",ROUND(IF('Indicator Data'!BN99&gt;CB$3,0,IF('Indicator Data'!BN99&lt;CB$4,10,(CB$3-'Indicator Data'!BN99)/(CB$3-CB$4)*10)),1))</f>
        <v>0.8</v>
      </c>
      <c r="CC99" s="176">
        <f>IF('Indicator Data'!BO99="No data","x",ROUND(IF('Indicator Data'!BO99&gt;CC$3,0,IF('Indicator Data'!BO99&lt;CC$4,10,(CC$3-'Indicator Data'!BO99)/(CC$3-CC$4)*10)),1))</f>
        <v>0.2</v>
      </c>
      <c r="CD99" s="176" t="str">
        <f>IF('Indicator Data'!AA99="No data","x",ROUND(IF('Indicator Data'!AA99&gt;CD$3,0,IF('Indicator Data'!AA99&lt;CD$4,10,(CD$3-'Indicator Data'!AA99)/(CD$3-CD$4)*10)),1))</f>
        <v>x</v>
      </c>
      <c r="CE99" s="172">
        <f t="shared" si="114"/>
        <v>0.5</v>
      </c>
      <c r="CF99" s="176">
        <f>IF('Indicator Data'!V99="No data","x",ROUND(IF(LOG('Indicator Data'!V99)&gt;CF$3,10,IF(LOG('Indicator Data'!V99)&lt;CF$4,0,10-(CF$3-LOG('Indicator Data'!V99))/(CF$3-CF$4)*10)),1))</f>
        <v>4.9000000000000004</v>
      </c>
      <c r="CG99" s="176">
        <f>IF('Indicator Data'!W99="No data","x",ROUND(IF('Indicator Data'!W99&gt;CG$3,10,IF('Indicator Data'!W99&lt;CG$4,0,10-(CG$3-'Indicator Data'!W99)/(CG$3-CG$4)*10)),1))</f>
        <v>0.6</v>
      </c>
      <c r="CH99" s="176">
        <f>IF('Indicator Data'!X99="No data","x",ROUND(IF('Indicator Data'!X99&gt;CH$3,10,IF('Indicator Data'!X99&lt;CH$4,0,10-(CH$3-'Indicator Data'!X99)/(CH$3-CH$4)*10)),1))</f>
        <v>6.9</v>
      </c>
      <c r="CI99" s="176">
        <f>IF('Indicator Data'!Y99="No data","x",ROUND(IF('Indicator Data'!Y99&gt;CI$3,10,IF('Indicator Data'!Y99&lt;CI$4,0,10-(CI$3-'Indicator Data'!Y99)/(CI$3-CI$4)*10)),1))</f>
        <v>0.6</v>
      </c>
      <c r="CJ99" s="172">
        <f t="shared" si="131"/>
        <v>3.3</v>
      </c>
      <c r="CK99" s="174">
        <f t="shared" si="132"/>
        <v>2.4</v>
      </c>
      <c r="CL99" s="176">
        <f>IF('Indicator Data'!AD99="No data","x",ROUND(IF('Indicator Data'!AD99&gt;CL$3,10,IF('Indicator Data'!AD99&lt;CL$4,0,10-(CL$3-'Indicator Data'!AD99)/(CL$3-CL$4)*10)),1))</f>
        <v>0.1</v>
      </c>
      <c r="CM99" s="176">
        <f>IF('Indicator Data'!AE99="No data","x",ROUND(IF('Indicator Data'!AE99&gt;CM$3,10,IF('Indicator Data'!AE99&lt;CM$4,0,10-(CM$3-'Indicator Data'!AE99)/(CM$3-CM$4)*10)),1))</f>
        <v>0</v>
      </c>
      <c r="CN99" s="172">
        <f t="shared" si="133"/>
        <v>2.2000000000000002</v>
      </c>
      <c r="CO99" s="176">
        <f>IF('Indicator Data'!Z99="No data","x",ROUND(IF('Indicator Data'!Z99&gt;CO$3,10,IF('Indicator Data'!Z99&lt;CO$4,0,10-(CO$3-'Indicator Data'!Z99)/(CO$3-CO$4)*10)),1))</f>
        <v>0</v>
      </c>
      <c r="CP99" s="172">
        <f t="shared" si="134"/>
        <v>0.3</v>
      </c>
      <c r="CQ99" s="246">
        <f>IF('Indicator Data'!AB99="No data","x",'Indicator Data'!AB99/HLOOKUP('Indicator Date'!$AB97,'Population Data'!$C$3:$M$194,ROW()-4,FALSE))</f>
        <v>4.7374756539214624E-4</v>
      </c>
      <c r="CR99" s="176">
        <f t="shared" si="115"/>
        <v>5.3</v>
      </c>
      <c r="CS99" s="176">
        <f>IF('Indicator Data'!AC99="No data","x",ROUND(IF('Indicator Data'!AC99&gt;CS$3,0,IF('Indicator Data'!AC99&lt;CS$4,10,(CS$3-'Indicator Data'!AC99)/(CS$3-CS$4)*10)),1))</f>
        <v>2</v>
      </c>
      <c r="CT99" s="172">
        <f t="shared" si="135"/>
        <v>3.7</v>
      </c>
      <c r="CU99" s="174">
        <f t="shared" si="136"/>
        <v>2.1</v>
      </c>
      <c r="CV99" s="175">
        <f t="shared" si="116"/>
        <v>1.2</v>
      </c>
      <c r="CW99" s="177">
        <f t="shared" si="117"/>
        <v>2.4</v>
      </c>
      <c r="CX99" s="175">
        <f>ROUND(IF('Indicator Data'!AF99=0,0,IF('Indicator Data'!AF99&gt;CX$3,10,IF('Indicator Data'!AF99&lt;CX$4,0,10-(CX$3-'Indicator Data'!AF99)/(CX$3-CX$4)*10))),1)</f>
        <v>0.1</v>
      </c>
      <c r="CY99" s="175">
        <f>(ROUND(IF('Indicator Data'!AG99=0,0,IF(LOG('Indicator Data'!AG99)&gt;CY$3,10,IF(LOG('Indicator Data'!AG99)&lt;CY$4,0,10-(CY$3-LOG('Indicator Data'!AG99))/(CY$3-CY$4)*10))),1))</f>
        <v>0</v>
      </c>
      <c r="CZ99" s="177">
        <f t="shared" si="137"/>
        <v>0.1</v>
      </c>
      <c r="DA99" s="11"/>
      <c r="DB99" s="22"/>
    </row>
    <row r="100" spans="1:106">
      <c r="A100" s="179" t="str">
        <f>'Indicator Data'!A100</f>
        <v>Lebanon</v>
      </c>
      <c r="B100" s="180" t="str">
        <f>'Indicator Data'!B100</f>
        <v>LBN</v>
      </c>
      <c r="C100" s="178">
        <f>ROUND(IF('Indicator Data'!C100=0,0.1,IF(LOG('Indicator Data'!C100)&gt;C$3,10,IF(LOG('Indicator Data'!C100)&lt;C$4,0,10-(C$3-LOG('Indicator Data'!C100))/(C$3-C$4)*10))),1)</f>
        <v>6.6</v>
      </c>
      <c r="D100" s="171">
        <f>ROUND(IF('Indicator Data'!D100=0,0.1,IF(LOG('Indicator Data'!D100)&gt;D$3,10,IF(LOG('Indicator Data'!D100)&lt;D$4,0,10-(D$3-LOG('Indicator Data'!D100))/(D$3-D$4)*10))),1)</f>
        <v>7.7</v>
      </c>
      <c r="E100" s="172">
        <f t="shared" si="85"/>
        <v>7.2</v>
      </c>
      <c r="F100" s="172">
        <f>(ROUND(IF('Indicator Data'!E100=0,0,IF(LOG('Indicator Data'!E100)&gt;F$3,10,IF(LOG('Indicator Data'!E100)&lt;F$4,0,10-(F$3-LOG('Indicator Data'!E100))/(F$3-F$4)*10))),1))</f>
        <v>0</v>
      </c>
      <c r="G100" s="172">
        <f>ROUND(IF('Indicator Data'!F100=0,0,IF(LOG('Indicator Data'!F100)&gt;G$3,10,IF(LOG('Indicator Data'!F100)&lt;G$4,0,10-(G$3-LOG('Indicator Data'!F100))/(G$3-G$4)*10))),1)</f>
        <v>3.4</v>
      </c>
      <c r="H100" s="171">
        <f>ROUND(IF('Indicator Data'!G100=0,0,IF(LOG('Indicator Data'!G100)&gt;H$3,10,IF(LOG('Indicator Data'!G100)&lt;H$4,0,10-(H$3-LOG('Indicator Data'!G100))/(H$3-H$4)*10))),1)</f>
        <v>0</v>
      </c>
      <c r="I100" s="171">
        <f>ROUND(IF('Indicator Data'!H100=0,0,IF(LOG('Indicator Data'!H100)&gt;I$3,10,IF(LOG('Indicator Data'!H100)&lt;I$4,0,10-(I$3-LOG('Indicator Data'!H100))/(I$3-I$4)*10))),1)</f>
        <v>0</v>
      </c>
      <c r="J100" s="171">
        <f t="shared" si="86"/>
        <v>0</v>
      </c>
      <c r="K100" s="171">
        <f>ROUND(IF('Indicator Data'!I100=0,0,IF(LOG('Indicator Data'!I100)&gt;K$3,10,IF(LOG('Indicator Data'!I100)&lt;K$4,0,10-(K$3-LOG('Indicator Data'!I100))/(K$3-K$4)*10))),1)</f>
        <v>3.6</v>
      </c>
      <c r="L100" s="172">
        <f>ROUND(IF('Indicator Data'!J100=0,0,IF(LOG('Indicator Data'!J100)&gt;L$3,10,IF(LOG('Indicator Data'!J100)&lt;L$4,0,10-(L$3-LOG('Indicator Data'!J100))/(L$3-L$4)*10))),1)</f>
        <v>0</v>
      </c>
      <c r="M100" s="173">
        <f>'Indicator Data'!C100/HLOOKUP('Indicator Data'!$C$3,'Population Data'!$C$3:$M$194,ROW()-4,FALSE)</f>
        <v>2.0638004641630727E-3</v>
      </c>
      <c r="N100" s="173">
        <f>'Indicator Data'!D100/HLOOKUP('Indicator Data'!$D$3,'Population Data'!$C$3:$M$194,ROW()-4,FALSE)</f>
        <v>1.4023760865016657E-3</v>
      </c>
      <c r="O100" s="245">
        <f>'Indicator Data'!E100/HLOOKUP('Indicator Data'!$E$3,'Population Data'!$C$3:$M$194,ROW()-4,FALSE)</f>
        <v>0</v>
      </c>
      <c r="P100" s="173">
        <f>'Indicator Data'!F100/HLOOKUP('Indicator Data'!$F$3,'Population Data'!$C$3:$M$194,ROW()-4,FALSE)</f>
        <v>7.9018304357641902E-7</v>
      </c>
      <c r="Q100" s="173">
        <f>'Indicator Data'!G100/HLOOKUP('Indicator Data'!$G$3,'Population Data'!$C$3:$M$194,ROW()-4,FALSE)</f>
        <v>0</v>
      </c>
      <c r="R100" s="173">
        <f>'Indicator Data'!H100/HLOOKUP('Indicator Data'!$H$3,'Population Data'!$C$3:$M$194,ROW()-4,FALSE)</f>
        <v>0</v>
      </c>
      <c r="S100" s="173">
        <f>'Indicator Data'!I100/HLOOKUP('Indicator Data'!$I$3,'Population Data'!$C$3:$M$194,ROW()-4,FALSE)</f>
        <v>1.3919219598694703E-4</v>
      </c>
      <c r="T100" s="173">
        <f>'Indicator Data'!J100/HLOOKUP('Indicator Date'!$J98,'Population Data'!$C$3:$M$194,ROW()-4,FALSE)</f>
        <v>0</v>
      </c>
      <c r="U100" s="171">
        <f t="shared" si="87"/>
        <v>10</v>
      </c>
      <c r="V100" s="171">
        <f t="shared" si="88"/>
        <v>7</v>
      </c>
      <c r="W100" s="172">
        <f t="shared" si="89"/>
        <v>9</v>
      </c>
      <c r="X100" s="172">
        <f t="shared" si="118"/>
        <v>0</v>
      </c>
      <c r="Y100" s="172">
        <f t="shared" si="119"/>
        <v>4.4000000000000004</v>
      </c>
      <c r="Z100" s="171">
        <f t="shared" si="90"/>
        <v>0</v>
      </c>
      <c r="AA100" s="171">
        <f t="shared" si="90"/>
        <v>0</v>
      </c>
      <c r="AB100" s="171">
        <f t="shared" si="91"/>
        <v>0</v>
      </c>
      <c r="AC100" s="172">
        <f t="shared" si="120"/>
        <v>2.8</v>
      </c>
      <c r="AD100" s="172">
        <f t="shared" si="121"/>
        <v>0</v>
      </c>
      <c r="AE100" s="171">
        <f>ROUND(IF('Indicator Data'!K100=0,0,IF('Indicator Data'!K100&gt;AE$3,10,IF('Indicator Data'!K100&lt;AE$4,0,10-(AE$3-'Indicator Data'!K100)/(AE$3-AE$4)*10))),1)</f>
        <v>0</v>
      </c>
      <c r="AF100" s="174">
        <f t="shared" si="92"/>
        <v>8.3000000000000007</v>
      </c>
      <c r="AG100" s="174">
        <f t="shared" si="93"/>
        <v>7.4</v>
      </c>
      <c r="AH100" s="172">
        <f t="shared" si="94"/>
        <v>0</v>
      </c>
      <c r="AI100" s="172">
        <f t="shared" si="95"/>
        <v>0</v>
      </c>
      <c r="AJ100" s="174">
        <f t="shared" si="96"/>
        <v>0</v>
      </c>
      <c r="AK100" s="172">
        <f t="shared" si="97"/>
        <v>0</v>
      </c>
      <c r="AL100" s="175">
        <f t="shared" si="98"/>
        <v>8.1999999999999993</v>
      </c>
      <c r="AM100" s="175">
        <f t="shared" si="99"/>
        <v>0</v>
      </c>
      <c r="AN100" s="175">
        <f t="shared" si="100"/>
        <v>3.9</v>
      </c>
      <c r="AO100" s="175">
        <f t="shared" si="101"/>
        <v>0</v>
      </c>
      <c r="AP100" s="175">
        <f t="shared" si="102"/>
        <v>3.2</v>
      </c>
      <c r="AQ100" s="174">
        <f t="shared" si="103"/>
        <v>0</v>
      </c>
      <c r="AR100" s="174">
        <f>IF('Indicator Data'!L100="No data","x",IF('Indicator Data'!BW100&lt;1000,"x",ROUND((IF('Indicator Data'!L100&gt;AR$3,10,IF('Indicator Data'!L100&lt;AR$4,0,10-(AR$3-'Indicator Data'!L100)/(AR$3-AR$4)*10))),1)))</f>
        <v>5.8</v>
      </c>
      <c r="AS100" s="175">
        <f t="shared" si="104"/>
        <v>2.9</v>
      </c>
      <c r="AT100" s="176">
        <f>IF('Indicator Data'!M100="No data","x",ROUND(IF('Indicator Data'!M100=0,0,IF(LOG('Indicator Data'!M100)&gt;AT$3,10,IF(LOG('Indicator Data'!M100)&lt;AT$4,0,10-(AT$3-LOG('Indicator Data'!M100))/(AT$3-AT$4)*10))),1))</f>
        <v>3.6</v>
      </c>
      <c r="AU100" s="246">
        <f>IF(AT100="x","x",'Indicator Data'!M100/HLOOKUP('Indicator Data'!$M$3,'Population Data'!$C$3:$M$194,ROW()-4,FALSE))</f>
        <v>5.9228156625763264E-4</v>
      </c>
      <c r="AV100" s="176">
        <f t="shared" si="105"/>
        <v>0</v>
      </c>
      <c r="AW100" s="172">
        <f t="shared" si="122"/>
        <v>2</v>
      </c>
      <c r="AX100" s="176" t="str">
        <f>IF('Indicator Data'!N100="No data","x",ROUND(IF('Indicator Data'!N100=0,0,IF(LOG('Indicator Data'!N100)&gt;AX$3,10,IF(LOG('Indicator Data'!N100)&lt;AX$4,0,10-(AX$3-LOG('Indicator Data'!N100))/(AX$3-AX$4)*10))),1))</f>
        <v>x</v>
      </c>
      <c r="AY100" s="246" t="str">
        <f>IF(AX100="x","x",'Indicator Data'!N100/HLOOKUP('Indicator Data'!$N$3,'Population Data'!$C$3:$M$194,ROW()-4,FALSE))</f>
        <v>x</v>
      </c>
      <c r="AZ100" s="176" t="str">
        <f t="shared" si="106"/>
        <v>x</v>
      </c>
      <c r="BA100" s="172" t="str">
        <f t="shared" si="123"/>
        <v>x</v>
      </c>
      <c r="BB100" s="176" t="str">
        <f>IF('Indicator Data'!O100="No data","x",ROUND(IF('Indicator Data'!O100=0,0,IF(LOG('Indicator Data'!O100)&gt;BB$3,10,IF(LOG('Indicator Data'!O100)&lt;BB$4,0,10-(BB$3-LOG('Indicator Data'!O100))/(BB$3-BB$4)*10))),1))</f>
        <v>x</v>
      </c>
      <c r="BC100" s="246" t="str">
        <f>IF(BB100="x","x",'Indicator Data'!O100/HLOOKUP('Indicator Data'!$O$3,'Population Data'!$C$3:$M$194,ROW()-4,FALSE))</f>
        <v>x</v>
      </c>
      <c r="BD100" s="176" t="str">
        <f t="shared" si="107"/>
        <v>x</v>
      </c>
      <c r="BE100" s="172" t="str">
        <f t="shared" si="124"/>
        <v>x</v>
      </c>
      <c r="BF100" s="176" t="str">
        <f>IF('Indicator Data'!P100="No data","x",ROUND(IF('Indicator Data'!P100=0,0,IF(LOG('Indicator Data'!P100)&gt;BF$3,10,IF(LOG('Indicator Data'!P100)&lt;BF$4,0,10-(BF$3-LOG('Indicator Data'!P100))/(BF$3-BF$4)*10))),1))</f>
        <v>x</v>
      </c>
      <c r="BG100" s="246" t="str">
        <f>IF(BF100="x","x",'Indicator Data'!P100/HLOOKUP('Indicator Data'!$P$3,'Population Data'!$C$3:$M$194,ROW()-4,FALSE))</f>
        <v>x</v>
      </c>
      <c r="BH100" s="176" t="str">
        <f t="shared" si="125"/>
        <v>x</v>
      </c>
      <c r="BI100" s="172" t="str">
        <f t="shared" si="126"/>
        <v>x</v>
      </c>
      <c r="BJ100" s="174">
        <f t="shared" si="127"/>
        <v>2</v>
      </c>
      <c r="BK100" s="176">
        <f>ROUND(IF('Indicator Data'!Q100=0,0,IF(LOG('Indicator Data'!Q100)&gt;BK$3,10,IF(LOG('Indicator Data'!Q100)&lt;BK$4,0,10-(BK$3-LOG('Indicator Data'!Q100))/(BK$3-BK$4)*10))),1)</f>
        <v>0</v>
      </c>
      <c r="BL100" s="224">
        <f>IF(BK100="x","x",'Indicator Data'!Q100/HLOOKUP('Indicator Data'!$Q$3,'Population Data'!$C$3:$M$194,ROW()-4,FALSE))</f>
        <v>0</v>
      </c>
      <c r="BM100" s="176">
        <f t="shared" si="108"/>
        <v>0</v>
      </c>
      <c r="BN100" s="172">
        <f t="shared" si="109"/>
        <v>0</v>
      </c>
      <c r="BO100" s="176">
        <f>ROUND(IF('Indicator Data'!S100=0,0,IF(LOG('Indicator Data'!S100)&gt;BO$3,10,IF(LOG('Indicator Data'!S100)&lt;BO$4,0,10-(BO$3-LOG('Indicator Data'!S100))/(BO$3-BO$4)*10))),1)</f>
        <v>6.4</v>
      </c>
      <c r="BP100" s="246">
        <f>IF(BO100="x","x",'Indicator Data'!S100/HLOOKUP('Indicator Data'!$S$3,'Population Data'!$C$3:$M$194,ROW()-4,FALSE))</f>
        <v>5.604630967855416E-2</v>
      </c>
      <c r="BQ100" s="176">
        <f t="shared" si="110"/>
        <v>0.6</v>
      </c>
      <c r="BR100" s="172">
        <f t="shared" si="128"/>
        <v>4.0999999999999996</v>
      </c>
      <c r="BS100" s="176">
        <f>ROUND(IF('Indicator Data'!T100=0,0,IF(LOG('Indicator Data'!T100)&gt;BS$3,10,IF(LOG('Indicator Data'!T100)&lt;BS$4,0,10-(BS$3-LOG('Indicator Data'!T100))/(BS$3-BS$4)*10))),1)</f>
        <v>8</v>
      </c>
      <c r="BT100" s="173">
        <f>IF('Indicator Data'!T100/HLOOKUP('Indicator Data'!$T$3,'Population Data'!$C$3:$M$194,ROW()-4,FALSE)&gt;1,1,'Indicator Data'!T100/HLOOKUP('Indicator Data'!$T$3,'Population Data'!$C$3:$M$194,ROW()-4,FALSE))</f>
        <v>0.73120996872224109</v>
      </c>
      <c r="BU100" s="176">
        <f t="shared" si="111"/>
        <v>7.3</v>
      </c>
      <c r="BV100" s="172">
        <f t="shared" si="129"/>
        <v>7.7</v>
      </c>
      <c r="BW100" s="176">
        <f>ROUND(IF('Indicator Data'!U100=0,0,IF(LOG('Indicator Data'!U100)&gt;BW$3,10,IF(LOG('Indicator Data'!U100)&lt;BW$4,0,10-(BW$3-LOG('Indicator Data'!U100))/(BW$3-BW$4)*10))),1)</f>
        <v>7</v>
      </c>
      <c r="BX100" s="246">
        <f>IF(BW100="x","x",'Indicator Data'!U100/HLOOKUP('Indicator Data'!$U$3,'Population Data'!$C$3:$M$194,ROW()-4,FALSE))</f>
        <v>0.15232249670629333</v>
      </c>
      <c r="BY100" s="176">
        <f t="shared" si="112"/>
        <v>1.5</v>
      </c>
      <c r="BZ100" s="172">
        <f t="shared" si="130"/>
        <v>4.8</v>
      </c>
      <c r="CA100" s="174">
        <f t="shared" si="113"/>
        <v>4.7</v>
      </c>
      <c r="CB100" s="176">
        <f>IF('Indicator Data'!BN100="No data","x",ROUND(IF('Indicator Data'!BN100&gt;CB$3,0,IF('Indicator Data'!BN100&lt;CB$4,10,(CB$3-'Indicator Data'!BN100)/(CB$3-CB$4)*10)),1))</f>
        <v>0.1</v>
      </c>
      <c r="CC100" s="176">
        <f>IF('Indicator Data'!BO100="No data","x",ROUND(IF('Indicator Data'!BO100&gt;CC$3,0,IF('Indicator Data'!BO100&lt;CC$4,10,(CC$3-'Indicator Data'!BO100)/(CC$3-CC$4)*10)),1))</f>
        <v>1.2</v>
      </c>
      <c r="CD100" s="176" t="str">
        <f>IF('Indicator Data'!AA100="No data","x",ROUND(IF('Indicator Data'!AA100&gt;CD$3,0,IF('Indicator Data'!AA100&lt;CD$4,10,(CD$3-'Indicator Data'!AA100)/(CD$3-CD$4)*10)),1))</f>
        <v>x</v>
      </c>
      <c r="CE100" s="172">
        <f t="shared" si="114"/>
        <v>0.7</v>
      </c>
      <c r="CF100" s="176">
        <f>IF('Indicator Data'!V100="No data","x",ROUND(IF(LOG('Indicator Data'!V100)&gt;CF$3,10,IF(LOG('Indicator Data'!V100)&lt;CF$4,0,10-(CF$3-LOG('Indicator Data'!V100))/(CF$3-CF$4)*10)),1))</f>
        <v>9.1</v>
      </c>
      <c r="CG100" s="176">
        <f>IF('Indicator Data'!W100="No data","x",ROUND(IF('Indicator Data'!W100&gt;CG$3,10,IF('Indicator Data'!W100&lt;CG$4,0,10-(CG$3-'Indicator Data'!W100)/(CG$3-CG$4)*10)),1))</f>
        <v>0</v>
      </c>
      <c r="CH100" s="176">
        <f>IF('Indicator Data'!X100="No data","x",ROUND(IF('Indicator Data'!X100&gt;CH$3,10,IF('Indicator Data'!X100&lt;CH$4,0,10-(CH$3-'Indicator Data'!X100)/(CH$3-CH$4)*10)),1))</f>
        <v>8.9</v>
      </c>
      <c r="CI100" s="176" t="str">
        <f>IF('Indicator Data'!Y100="No data","x",ROUND(IF('Indicator Data'!Y100&gt;CI$3,10,IF('Indicator Data'!Y100&lt;CI$4,0,10-(CI$3-'Indicator Data'!Y100)/(CI$3-CI$4)*10)),1))</f>
        <v>x</v>
      </c>
      <c r="CJ100" s="172">
        <f t="shared" si="131"/>
        <v>6</v>
      </c>
      <c r="CK100" s="174">
        <f t="shared" si="132"/>
        <v>4.2</v>
      </c>
      <c r="CL100" s="176">
        <f>IF('Indicator Data'!AD100="No data","x",ROUND(IF('Indicator Data'!AD100&gt;CL$3,10,IF('Indicator Data'!AD100&lt;CL$4,0,10-(CL$3-'Indicator Data'!AD100)/(CL$3-CL$4)*10)),1))</f>
        <v>0.5</v>
      </c>
      <c r="CM100" s="176">
        <f>IF('Indicator Data'!AE100="No data","x",ROUND(IF('Indicator Data'!AE100&gt;CM$3,10,IF('Indicator Data'!AE100&lt;CM$4,0,10-(CM$3-'Indicator Data'!AE100)/(CM$3-CM$4)*10)),1))</f>
        <v>1.9</v>
      </c>
      <c r="CN100" s="172">
        <f t="shared" si="133"/>
        <v>4.0999999999999996</v>
      </c>
      <c r="CO100" s="176">
        <f>IF('Indicator Data'!Z100="No data","x",ROUND(IF('Indicator Data'!Z100&gt;CO$3,10,IF('Indicator Data'!Z100&lt;CO$4,0,10-(CO$3-'Indicator Data'!Z100)/(CO$3-CO$4)*10)),1))</f>
        <v>0</v>
      </c>
      <c r="CP100" s="172">
        <f t="shared" si="134"/>
        <v>0.4</v>
      </c>
      <c r="CQ100" s="246">
        <f>IF('Indicator Data'!AB100="No data","x",'Indicator Data'!AB100/HLOOKUP('Indicator Date'!$AB98,'Population Data'!$C$3:$M$194,ROW()-4,FALSE))</f>
        <v>4.3988676422165065E-5</v>
      </c>
      <c r="CR100" s="176">
        <f t="shared" si="115"/>
        <v>9.6</v>
      </c>
      <c r="CS100" s="176">
        <f>IF('Indicator Data'!AC100="No data","x",ROUND(IF('Indicator Data'!AC100&gt;CS$3,0,IF('Indicator Data'!AC100&lt;CS$4,10,(CS$3-'Indicator Data'!AC100)/(CS$3-CS$4)*10)),1))</f>
        <v>4</v>
      </c>
      <c r="CT100" s="172">
        <f t="shared" si="135"/>
        <v>6.8</v>
      </c>
      <c r="CU100" s="174">
        <f t="shared" si="136"/>
        <v>3.8</v>
      </c>
      <c r="CV100" s="175">
        <f t="shared" si="116"/>
        <v>3.7</v>
      </c>
      <c r="CW100" s="177">
        <f t="shared" si="117"/>
        <v>3.7</v>
      </c>
      <c r="CX100" s="175">
        <f>ROUND(IF('Indicator Data'!AF100=0,0,IF('Indicator Data'!AF100&gt;CX$3,10,IF('Indicator Data'!AF100&lt;CX$4,0,10-(CX$3-'Indicator Data'!AF100)/(CX$3-CX$4)*10))),1)</f>
        <v>6.5</v>
      </c>
      <c r="CY100" s="175">
        <f>(ROUND(IF('Indicator Data'!AG100=0,0,IF(LOG('Indicator Data'!AG100)&gt;CY$3,10,IF(LOG('Indicator Data'!AG100)&lt;CY$4,0,10-(CY$3-LOG('Indicator Data'!AG100))/(CY$3-CY$4)*10))),1))</f>
        <v>6</v>
      </c>
      <c r="CZ100" s="177">
        <f t="shared" si="137"/>
        <v>6.3</v>
      </c>
      <c r="DA100" s="11"/>
      <c r="DB100" s="22"/>
    </row>
    <row r="101" spans="1:106">
      <c r="A101" s="179" t="str">
        <f>'Indicator Data'!A101</f>
        <v>Lesotho</v>
      </c>
      <c r="B101" s="180" t="str">
        <f>'Indicator Data'!B101</f>
        <v>LSO</v>
      </c>
      <c r="C101" s="178">
        <f>ROUND(IF('Indicator Data'!C101=0,0.1,IF(LOG('Indicator Data'!C101)&gt;C$3,10,IF(LOG('Indicator Data'!C101)&lt;C$4,0,10-(C$3-LOG('Indicator Data'!C101))/(C$3-C$4)*10))),1)</f>
        <v>0.1</v>
      </c>
      <c r="D101" s="171">
        <f>ROUND(IF('Indicator Data'!D101=0,0.1,IF(LOG('Indicator Data'!D101)&gt;D$3,10,IF(LOG('Indicator Data'!D101)&lt;D$4,0,10-(D$3-LOG('Indicator Data'!D101))/(D$3-D$4)*10))),1)</f>
        <v>0.1</v>
      </c>
      <c r="E101" s="172">
        <f t="shared" si="85"/>
        <v>0.1</v>
      </c>
      <c r="F101" s="172">
        <f>(ROUND(IF('Indicator Data'!E101=0,0,IF(LOG('Indicator Data'!E101)&gt;F$3,10,IF(LOG('Indicator Data'!E101)&lt;F$4,0,10-(F$3-LOG('Indicator Data'!E101))/(F$3-F$4)*10))),1))</f>
        <v>1.9</v>
      </c>
      <c r="G101" s="172">
        <f>ROUND(IF('Indicator Data'!F101=0,0,IF(LOG('Indicator Data'!F101)&gt;G$3,10,IF(LOG('Indicator Data'!F101)&lt;G$4,0,10-(G$3-LOG('Indicator Data'!F101))/(G$3-G$4)*10))),1)</f>
        <v>0</v>
      </c>
      <c r="H101" s="171">
        <f>ROUND(IF('Indicator Data'!G101=0,0,IF(LOG('Indicator Data'!G101)&gt;H$3,10,IF(LOG('Indicator Data'!G101)&lt;H$4,0,10-(H$3-LOG('Indicator Data'!G101))/(H$3-H$4)*10))),1)</f>
        <v>0</v>
      </c>
      <c r="I101" s="171">
        <f>ROUND(IF('Indicator Data'!H101=0,0,IF(LOG('Indicator Data'!H101)&gt;I$3,10,IF(LOG('Indicator Data'!H101)&lt;I$4,0,10-(I$3-LOG('Indicator Data'!H101))/(I$3-I$4)*10))),1)</f>
        <v>0</v>
      </c>
      <c r="J101" s="171">
        <f t="shared" si="86"/>
        <v>0</v>
      </c>
      <c r="K101" s="171">
        <f>ROUND(IF('Indicator Data'!I101=0,0,IF(LOG('Indicator Data'!I101)&gt;K$3,10,IF(LOG('Indicator Data'!I101)&lt;K$4,0,10-(K$3-LOG('Indicator Data'!I101))/(K$3-K$4)*10))),1)</f>
        <v>0</v>
      </c>
      <c r="L101" s="172">
        <f>ROUND(IF('Indicator Data'!J101=0,0,IF(LOG('Indicator Data'!J101)&gt;L$3,10,IF(LOG('Indicator Data'!J101)&lt;L$4,0,10-(L$3-LOG('Indicator Data'!J101))/(L$3-L$4)*10))),1)</f>
        <v>10</v>
      </c>
      <c r="M101" s="173">
        <f>'Indicator Data'!C101/HLOOKUP('Indicator Data'!$C$3,'Population Data'!$C$3:$M$194,ROW()-4,FALSE)</f>
        <v>0</v>
      </c>
      <c r="N101" s="173">
        <f>'Indicator Data'!D101/HLOOKUP('Indicator Data'!$D$3,'Population Data'!$C$3:$M$194,ROW()-4,FALSE)</f>
        <v>0</v>
      </c>
      <c r="O101" s="245">
        <f>'Indicator Data'!E101/HLOOKUP('Indicator Data'!$E$3,'Population Data'!$C$3:$M$194,ROW()-4,FALSE)</f>
        <v>4.2172188134759843E-4</v>
      </c>
      <c r="P101" s="173">
        <f>'Indicator Data'!F101/HLOOKUP('Indicator Data'!$F$3,'Population Data'!$C$3:$M$194,ROW()-4,FALSE)</f>
        <v>0</v>
      </c>
      <c r="Q101" s="173">
        <f>'Indicator Data'!G101/HLOOKUP('Indicator Data'!$G$3,'Population Data'!$C$3:$M$194,ROW()-4,FALSE)</f>
        <v>0</v>
      </c>
      <c r="R101" s="173">
        <f>'Indicator Data'!H101/HLOOKUP('Indicator Data'!$H$3,'Population Data'!$C$3:$M$194,ROW()-4,FALSE)</f>
        <v>0</v>
      </c>
      <c r="S101" s="173">
        <f>'Indicator Data'!I101/HLOOKUP('Indicator Data'!$I$3,'Population Data'!$C$3:$M$194,ROW()-4,FALSE)</f>
        <v>0</v>
      </c>
      <c r="T101" s="173">
        <f>'Indicator Data'!J101/HLOOKUP('Indicator Date'!$J99,'Population Data'!$C$3:$M$194,ROW()-4,FALSE)</f>
        <v>5.4833684100899671E-2</v>
      </c>
      <c r="U101" s="171">
        <f t="shared" si="87"/>
        <v>0</v>
      </c>
      <c r="V101" s="171">
        <f t="shared" si="88"/>
        <v>0</v>
      </c>
      <c r="W101" s="172">
        <f t="shared" si="89"/>
        <v>0</v>
      </c>
      <c r="X101" s="172">
        <f t="shared" si="118"/>
        <v>2.2000000000000002</v>
      </c>
      <c r="Y101" s="172">
        <f t="shared" si="119"/>
        <v>0</v>
      </c>
      <c r="Z101" s="171">
        <f t="shared" si="90"/>
        <v>0</v>
      </c>
      <c r="AA101" s="171">
        <f t="shared" si="90"/>
        <v>0</v>
      </c>
      <c r="AB101" s="171">
        <f t="shared" si="91"/>
        <v>0</v>
      </c>
      <c r="AC101" s="172">
        <f t="shared" si="120"/>
        <v>0</v>
      </c>
      <c r="AD101" s="172">
        <f t="shared" si="121"/>
        <v>10</v>
      </c>
      <c r="AE101" s="171">
        <f>ROUND(IF('Indicator Data'!K101=0,0,IF('Indicator Data'!K101&gt;AE$3,10,IF('Indicator Data'!K101&lt;AE$4,0,10-(AE$3-'Indicator Data'!K101)/(AE$3-AE$4)*10))),1)</f>
        <v>7.6</v>
      </c>
      <c r="AF101" s="174">
        <f t="shared" si="92"/>
        <v>0.1</v>
      </c>
      <c r="AG101" s="174">
        <f t="shared" si="93"/>
        <v>0.1</v>
      </c>
      <c r="AH101" s="172">
        <f t="shared" si="94"/>
        <v>0</v>
      </c>
      <c r="AI101" s="172">
        <f t="shared" si="95"/>
        <v>0</v>
      </c>
      <c r="AJ101" s="174">
        <f t="shared" si="96"/>
        <v>0</v>
      </c>
      <c r="AK101" s="172">
        <f t="shared" si="97"/>
        <v>10</v>
      </c>
      <c r="AL101" s="175">
        <f t="shared" si="98"/>
        <v>0.1</v>
      </c>
      <c r="AM101" s="175">
        <f t="shared" si="99"/>
        <v>2.1</v>
      </c>
      <c r="AN101" s="175">
        <f t="shared" si="100"/>
        <v>0</v>
      </c>
      <c r="AO101" s="175">
        <f t="shared" si="101"/>
        <v>0</v>
      </c>
      <c r="AP101" s="175">
        <f t="shared" si="102"/>
        <v>0</v>
      </c>
      <c r="AQ101" s="174">
        <f t="shared" si="103"/>
        <v>8.8000000000000007</v>
      </c>
      <c r="AR101" s="174">
        <f>IF('Indicator Data'!L101="No data","x",IF('Indicator Data'!BW101&lt;1000,"x",ROUND((IF('Indicator Data'!L101&gt;AR$3,10,IF('Indicator Data'!L101&lt;AR$4,0,10-(AR$3-'Indicator Data'!L101)/(AR$3-AR$4)*10))),1)))</f>
        <v>4.2</v>
      </c>
      <c r="AS101" s="175">
        <f t="shared" si="104"/>
        <v>6.5</v>
      </c>
      <c r="AT101" s="176">
        <f>IF('Indicator Data'!M101="No data","x",ROUND(IF('Indicator Data'!M101=0,0,IF(LOG('Indicator Data'!M101)&gt;AT$3,10,IF(LOG('Indicator Data'!M101)&lt;AT$4,0,10-(AT$3-LOG('Indicator Data'!M101))/(AT$3-AT$4)*10))),1))</f>
        <v>6.7</v>
      </c>
      <c r="AU101" s="246">
        <f>IF(AT101="x","x",'Indicator Data'!M101/HLOOKUP('Indicator Data'!$M$3,'Population Data'!$C$3:$M$194,ROW()-4,FALSE))</f>
        <v>0.19529268758783117</v>
      </c>
      <c r="AV101" s="176">
        <f t="shared" si="105"/>
        <v>2.2000000000000002</v>
      </c>
      <c r="AW101" s="172">
        <f t="shared" si="122"/>
        <v>4.8</v>
      </c>
      <c r="AX101" s="176">
        <f>IF('Indicator Data'!N101="No data","x",ROUND(IF('Indicator Data'!N101=0,0,IF(LOG('Indicator Data'!N101)&gt;AX$3,10,IF(LOG('Indicator Data'!N101)&lt;AX$4,0,10-(AX$3-LOG('Indicator Data'!N101))/(AX$3-AX$4)*10))),1))</f>
        <v>0</v>
      </c>
      <c r="AY101" s="246">
        <f>IF(AX101="x","x",'Indicator Data'!N101/HLOOKUP('Indicator Data'!$N$3,'Population Data'!$C$3:$M$194,ROW()-4,FALSE))</f>
        <v>0</v>
      </c>
      <c r="AZ101" s="176">
        <f t="shared" si="106"/>
        <v>0</v>
      </c>
      <c r="BA101" s="172">
        <f t="shared" si="123"/>
        <v>0</v>
      </c>
      <c r="BB101" s="176">
        <f>IF('Indicator Data'!O101="No data","x",ROUND(IF('Indicator Data'!O101=0,0,IF(LOG('Indicator Data'!O101)&gt;BB$3,10,IF(LOG('Indicator Data'!O101)&lt;BB$4,0,10-(BB$3-LOG('Indicator Data'!O101))/(BB$3-BB$4)*10))),1))</f>
        <v>0</v>
      </c>
      <c r="BC101" s="246">
        <f>IF(BB101="x","x",'Indicator Data'!O101/HLOOKUP('Indicator Data'!$O$3,'Population Data'!$C$3:$M$194,ROW()-4,FALSE))</f>
        <v>0</v>
      </c>
      <c r="BD101" s="176">
        <f t="shared" si="107"/>
        <v>0</v>
      </c>
      <c r="BE101" s="172">
        <f t="shared" si="124"/>
        <v>0</v>
      </c>
      <c r="BF101" s="176">
        <f>IF('Indicator Data'!P101="No data","x",ROUND(IF('Indicator Data'!P101=0,0,IF(LOG('Indicator Data'!P101)&gt;BF$3,10,IF(LOG('Indicator Data'!P101)&lt;BF$4,0,10-(BF$3-LOG('Indicator Data'!P101))/(BF$3-BF$4)*10))),1))</f>
        <v>0</v>
      </c>
      <c r="BG101" s="246">
        <f>IF(BF101="x","x",'Indicator Data'!P101/HLOOKUP('Indicator Data'!$P$3,'Population Data'!$C$3:$M$194,ROW()-4,FALSE))</f>
        <v>0</v>
      </c>
      <c r="BH101" s="176">
        <f t="shared" si="125"/>
        <v>0</v>
      </c>
      <c r="BI101" s="172">
        <f t="shared" si="126"/>
        <v>0</v>
      </c>
      <c r="BJ101" s="174">
        <f t="shared" si="127"/>
        <v>1.5</v>
      </c>
      <c r="BK101" s="176">
        <f>ROUND(IF('Indicator Data'!Q101=0,0,IF(LOG('Indicator Data'!Q101)&gt;BK$3,10,IF(LOG('Indicator Data'!Q101)&lt;BK$4,0,10-(BK$3-LOG('Indicator Data'!Q101))/(BK$3-BK$4)*10))),1)</f>
        <v>0</v>
      </c>
      <c r="BL101" s="224">
        <f>IF(BK101="x","x",'Indicator Data'!Q101/HLOOKUP('Indicator Data'!$Q$3,'Population Data'!$C$3:$M$194,ROW()-4,FALSE))</f>
        <v>0</v>
      </c>
      <c r="BM101" s="176">
        <f t="shared" si="108"/>
        <v>0</v>
      </c>
      <c r="BN101" s="172">
        <f t="shared" si="109"/>
        <v>0</v>
      </c>
      <c r="BO101" s="176">
        <f>ROUND(IF('Indicator Data'!S101=0,0,IF(LOG('Indicator Data'!S101)&gt;BO$3,10,IF(LOG('Indicator Data'!S101)&lt;BO$4,0,10-(BO$3-LOG('Indicator Data'!S101))/(BO$3-BO$4)*10))),1)</f>
        <v>0</v>
      </c>
      <c r="BP101" s="246">
        <f>IF(BO101="x","x",'Indicator Data'!S101/HLOOKUP('Indicator Data'!$S$3,'Population Data'!$C$3:$M$194,ROW()-4,FALSE))</f>
        <v>0</v>
      </c>
      <c r="BQ101" s="176">
        <f t="shared" si="110"/>
        <v>0</v>
      </c>
      <c r="BR101" s="172">
        <f t="shared" si="128"/>
        <v>0</v>
      </c>
      <c r="BS101" s="176">
        <f>ROUND(IF('Indicator Data'!T101=0,0,IF(LOG('Indicator Data'!T101)&gt;BS$3,10,IF(LOG('Indicator Data'!T101)&lt;BS$4,0,10-(BS$3-LOG('Indicator Data'!T101))/(BS$3-BS$4)*10))),1)</f>
        <v>0</v>
      </c>
      <c r="BT101" s="173">
        <f>IF('Indicator Data'!T101/HLOOKUP('Indicator Data'!$T$3,'Population Data'!$C$3:$M$194,ROW()-4,FALSE)&gt;1,1,'Indicator Data'!T101/HLOOKUP('Indicator Data'!$T$3,'Population Data'!$C$3:$M$194,ROW()-4,FALSE))</f>
        <v>0</v>
      </c>
      <c r="BU101" s="176">
        <f t="shared" si="111"/>
        <v>0</v>
      </c>
      <c r="BV101" s="172">
        <f t="shared" si="129"/>
        <v>0</v>
      </c>
      <c r="BW101" s="176">
        <f>ROUND(IF('Indicator Data'!U101=0,0,IF(LOG('Indicator Data'!U101)&gt;BW$3,10,IF(LOG('Indicator Data'!U101)&lt;BW$4,0,10-(BW$3-LOG('Indicator Data'!U101))/(BW$3-BW$4)*10))),1)</f>
        <v>0</v>
      </c>
      <c r="BX101" s="246">
        <f>IF(BW101="x","x",'Indicator Data'!U101/HLOOKUP('Indicator Data'!$U$3,'Population Data'!$C$3:$M$194,ROW()-4,FALSE))</f>
        <v>0</v>
      </c>
      <c r="BY101" s="176">
        <f t="shared" si="112"/>
        <v>0</v>
      </c>
      <c r="BZ101" s="172">
        <f t="shared" si="130"/>
        <v>0</v>
      </c>
      <c r="CA101" s="174">
        <f t="shared" si="113"/>
        <v>0</v>
      </c>
      <c r="CB101" s="176">
        <f>IF('Indicator Data'!BN101="No data","x",ROUND(IF('Indicator Data'!BN101&gt;CB$3,0,IF('Indicator Data'!BN101&lt;CB$4,10,(CB$3-'Indicator Data'!BN101)/(CB$3-CB$4)*10)),1))</f>
        <v>5.5</v>
      </c>
      <c r="CC101" s="176">
        <f>IF('Indicator Data'!BO101="No data","x",ROUND(IF('Indicator Data'!BO101&gt;CC$3,0,IF('Indicator Data'!BO101&lt;CC$4,10,(CC$3-'Indicator Data'!BO101)/(CC$3-CC$4)*10)),1))</f>
        <v>4.3</v>
      </c>
      <c r="CD101" s="176">
        <f>IF('Indicator Data'!AA101="No data","x",ROUND(IF('Indicator Data'!AA101&gt;CD$3,0,IF('Indicator Data'!AA101&lt;CD$4,10,(CD$3-'Indicator Data'!AA101)/(CD$3-CD$4)*10)),1))</f>
        <v>9.4</v>
      </c>
      <c r="CE101" s="172">
        <f t="shared" si="114"/>
        <v>6.4</v>
      </c>
      <c r="CF101" s="176">
        <f>IF('Indicator Data'!V101="No data","x",ROUND(IF(LOG('Indicator Data'!V101)&gt;CF$3,10,IF(LOG('Indicator Data'!V101)&lt;CF$4,0,10-(CF$3-LOG('Indicator Data'!V101))/(CF$3-CF$4)*10)),1))</f>
        <v>6.3</v>
      </c>
      <c r="CG101" s="176">
        <f>IF('Indicator Data'!W101="No data","x",ROUND(IF('Indicator Data'!W101&gt;CG$3,10,IF('Indicator Data'!W101&lt;CG$4,0,10-(CG$3-'Indicator Data'!W101)/(CG$3-CG$4)*10)),1))</f>
        <v>5.2</v>
      </c>
      <c r="CH101" s="176">
        <f>IF('Indicator Data'!X101="No data","x",ROUND(IF('Indicator Data'!X101&gt;CH$3,10,IF('Indicator Data'!X101&lt;CH$4,0,10-(CH$3-'Indicator Data'!X101)/(CH$3-CH$4)*10)),1))</f>
        <v>3</v>
      </c>
      <c r="CI101" s="176">
        <f>IF('Indicator Data'!Y101="No data","x",ROUND(IF('Indicator Data'!Y101&gt;CI$3,10,IF('Indicator Data'!Y101&lt;CI$4,0,10-(CI$3-'Indicator Data'!Y101)/(CI$3-CI$4)*10)),1))</f>
        <v>4.3</v>
      </c>
      <c r="CJ101" s="172">
        <f t="shared" si="131"/>
        <v>4.7</v>
      </c>
      <c r="CK101" s="174">
        <f t="shared" si="132"/>
        <v>5.3</v>
      </c>
      <c r="CL101" s="176">
        <f>IF('Indicator Data'!AD101="No data","x",ROUND(IF('Indicator Data'!AD101&gt;CL$3,10,IF('Indicator Data'!AD101&lt;CL$4,0,10-(CL$3-'Indicator Data'!AD101)/(CL$3-CL$4)*10)),1))</f>
        <v>2.8</v>
      </c>
      <c r="CM101" s="176">
        <f>IF('Indicator Data'!AE101="No data","x",ROUND(IF('Indicator Data'!AE101&gt;CM$3,10,IF('Indicator Data'!AE101&lt;CM$4,0,10-(CM$3-'Indicator Data'!AE101)/(CM$3-CM$4)*10)),1))</f>
        <v>4.2</v>
      </c>
      <c r="CN101" s="172">
        <f t="shared" si="133"/>
        <v>4.3</v>
      </c>
      <c r="CO101" s="176">
        <f>IF('Indicator Data'!Z101="No data","x",ROUND(IF('Indicator Data'!Z101&gt;CO$3,10,IF('Indicator Data'!Z101&lt;CO$4,0,10-(CO$3-'Indicator Data'!Z101)/(CO$3-CO$4)*10)),1))</f>
        <v>5</v>
      </c>
      <c r="CP101" s="172">
        <f t="shared" si="134"/>
        <v>6.1</v>
      </c>
      <c r="CQ101" s="246">
        <f>IF('Indicator Data'!AB101="No data","x",'Indicator Data'!AB101/HLOOKUP('Indicator Date'!$AB99,'Population Data'!$C$3:$M$194,ROW()-4,FALSE))</f>
        <v>4.1444026962218907E-4</v>
      </c>
      <c r="CR101" s="176">
        <f t="shared" si="115"/>
        <v>5.9</v>
      </c>
      <c r="CS101" s="176">
        <f>IF('Indicator Data'!AC101="No data","x",ROUND(IF('Indicator Data'!AC101&gt;CS$3,0,IF('Indicator Data'!AC101&lt;CS$4,10,(CS$3-'Indicator Data'!AC101)/(CS$3-CS$4)*10)),1))</f>
        <v>2</v>
      </c>
      <c r="CT101" s="172">
        <f t="shared" si="135"/>
        <v>4</v>
      </c>
      <c r="CU101" s="174">
        <f t="shared" si="136"/>
        <v>4.8</v>
      </c>
      <c r="CV101" s="175">
        <f t="shared" si="116"/>
        <v>3.2</v>
      </c>
      <c r="CW101" s="177">
        <f t="shared" si="117"/>
        <v>2.1</v>
      </c>
      <c r="CX101" s="175">
        <f>ROUND(IF('Indicator Data'!AF101=0,0,IF('Indicator Data'!AF101&gt;CX$3,10,IF('Indicator Data'!AF101&lt;CX$4,0,10-(CX$3-'Indicator Data'!AF101)/(CX$3-CX$4)*10))),1)</f>
        <v>0.1</v>
      </c>
      <c r="CY101" s="175">
        <f>(ROUND(IF('Indicator Data'!AG101=0,0,IF(LOG('Indicator Data'!AG101)&gt;CY$3,10,IF(LOG('Indicator Data'!AG101)&lt;CY$4,0,10-(CY$3-LOG('Indicator Data'!AG101))/(CY$3-CY$4)*10))),1))</f>
        <v>0</v>
      </c>
      <c r="CZ101" s="177">
        <f t="shared" si="137"/>
        <v>0.1</v>
      </c>
      <c r="DA101" s="11"/>
      <c r="DB101" s="22"/>
    </row>
    <row r="102" spans="1:106">
      <c r="A102" s="179" t="str">
        <f>'Indicator Data'!A102</f>
        <v>Liberia</v>
      </c>
      <c r="B102" s="180" t="str">
        <f>'Indicator Data'!B102</f>
        <v>LBR</v>
      </c>
      <c r="C102" s="178">
        <f>ROUND(IF('Indicator Data'!C102=0,0.1,IF(LOG('Indicator Data'!C102)&gt;C$3,10,IF(LOG('Indicator Data'!C102)&lt;C$4,0,10-(C$3-LOG('Indicator Data'!C102))/(C$3-C$4)*10))),1)</f>
        <v>0.1</v>
      </c>
      <c r="D102" s="171">
        <f>ROUND(IF('Indicator Data'!D102=0,0.1,IF(LOG('Indicator Data'!D102)&gt;D$3,10,IF(LOG('Indicator Data'!D102)&lt;D$4,0,10-(D$3-LOG('Indicator Data'!D102))/(D$3-D$4)*10))),1)</f>
        <v>0.1</v>
      </c>
      <c r="E102" s="172">
        <f t="shared" ref="E102:E133" si="138">ROUND((10-GEOMEAN(((10-C102)/10*9+1),((10-D102)/10*9+1)))/9*10,1)</f>
        <v>0.1</v>
      </c>
      <c r="F102" s="172">
        <f>(ROUND(IF('Indicator Data'!E102=0,0,IF(LOG('Indicator Data'!E102)&gt;F$3,10,IF(LOG('Indicator Data'!E102)&lt;F$4,0,10-(F$3-LOG('Indicator Data'!E102))/(F$3-F$4)*10))),1))</f>
        <v>6.4</v>
      </c>
      <c r="G102" s="172">
        <f>ROUND(IF('Indicator Data'!F102=0,0,IF(LOG('Indicator Data'!F102)&gt;G$3,10,IF(LOG('Indicator Data'!F102)&lt;G$4,0,10-(G$3-LOG('Indicator Data'!F102))/(G$3-G$4)*10))),1)</f>
        <v>2</v>
      </c>
      <c r="H102" s="171">
        <f>ROUND(IF('Indicator Data'!G102=0,0,IF(LOG('Indicator Data'!G102)&gt;H$3,10,IF(LOG('Indicator Data'!G102)&lt;H$4,0,10-(H$3-LOG('Indicator Data'!G102))/(H$3-H$4)*10))),1)</f>
        <v>0</v>
      </c>
      <c r="I102" s="171">
        <f>ROUND(IF('Indicator Data'!H102=0,0,IF(LOG('Indicator Data'!H102)&gt;I$3,10,IF(LOG('Indicator Data'!H102)&lt;I$4,0,10-(I$3-LOG('Indicator Data'!H102))/(I$3-I$4)*10))),1)</f>
        <v>0</v>
      </c>
      <c r="J102" s="171">
        <f t="shared" ref="J102:J133" si="139">ROUND((10-GEOMEAN(((10-H102)/10*9+1),((10-I102)/10*9+1)))/9*10,1)</f>
        <v>0</v>
      </c>
      <c r="K102" s="171">
        <f>ROUND(IF('Indicator Data'!I102=0,0,IF(LOG('Indicator Data'!I102)&gt;K$3,10,IF(LOG('Indicator Data'!I102)&lt;K$4,0,10-(K$3-LOG('Indicator Data'!I102))/(K$3-K$4)*10))),1)</f>
        <v>4.4000000000000004</v>
      </c>
      <c r="L102" s="172">
        <f>ROUND(IF('Indicator Data'!J102=0,0,IF(LOG('Indicator Data'!J102)&gt;L$3,10,IF(LOG('Indicator Data'!J102)&lt;L$4,0,10-(L$3-LOG('Indicator Data'!J102))/(L$3-L$4)*10))),1)</f>
        <v>0</v>
      </c>
      <c r="M102" s="173">
        <f>'Indicator Data'!C102/HLOOKUP('Indicator Data'!$C$3,'Population Data'!$C$3:$M$194,ROW()-4,FALSE)</f>
        <v>0</v>
      </c>
      <c r="N102" s="173">
        <f>'Indicator Data'!D102/HLOOKUP('Indicator Data'!$D$3,'Population Data'!$C$3:$M$194,ROW()-4,FALSE)</f>
        <v>0</v>
      </c>
      <c r="O102" s="245">
        <f>'Indicator Data'!E102/HLOOKUP('Indicator Data'!$E$3,'Population Data'!$C$3:$M$194,ROW()-4,FALSE)</f>
        <v>1.5648084971976443E-2</v>
      </c>
      <c r="P102" s="173">
        <f>'Indicator Data'!F102/HLOOKUP('Indicator Data'!$F$3,'Population Data'!$C$3:$M$194,ROW()-4,FALSE)</f>
        <v>1.8826252553157942E-7</v>
      </c>
      <c r="Q102" s="173">
        <f>'Indicator Data'!G102/HLOOKUP('Indicator Data'!$G$3,'Population Data'!$C$3:$M$194,ROW()-4,FALSE)</f>
        <v>0</v>
      </c>
      <c r="R102" s="173">
        <f>'Indicator Data'!H102/HLOOKUP('Indicator Data'!$H$3,'Population Data'!$C$3:$M$194,ROW()-4,FALSE)</f>
        <v>0</v>
      </c>
      <c r="S102" s="173">
        <f>'Indicator Data'!I102/HLOOKUP('Indicator Data'!$I$3,'Population Data'!$C$3:$M$194,ROW()-4,FALSE)</f>
        <v>2.8872564650450996E-4</v>
      </c>
      <c r="T102" s="173">
        <f>'Indicator Data'!J102/HLOOKUP('Indicator Date'!$J100,'Population Data'!$C$3:$M$194,ROW()-4,FALSE)</f>
        <v>0</v>
      </c>
      <c r="U102" s="171">
        <f t="shared" ref="U102:U133" si="140">ROUND(IF(M102&gt;U$3,10,IF(M102&lt;U$4,0,10-(U$3-M102)/(U$3-U$4)*10)),1)</f>
        <v>0</v>
      </c>
      <c r="V102" s="171">
        <f t="shared" ref="V102:V133" si="141">ROUND(IF(N102&gt;V$3,10,IF(N102&lt;V$4,0,10-(V$3-N102)/(V$3-V$4)*10)),1)</f>
        <v>0</v>
      </c>
      <c r="W102" s="172">
        <f t="shared" ref="W102:W133" si="142">ROUND(((10-GEOMEAN(((10-U102)/10*9+1),((10-V102)/10*9+1)))/9*10),1)</f>
        <v>0</v>
      </c>
      <c r="X102" s="172">
        <f t="shared" si="118"/>
        <v>8.1999999999999993</v>
      </c>
      <c r="Y102" s="172">
        <f t="shared" si="119"/>
        <v>2.8</v>
      </c>
      <c r="Z102" s="171">
        <f t="shared" ref="Z102:AA133" si="143">ROUND(IF(Q102&gt;Z$3,10,IF(Q102&lt;Z$4,0,10-(Z$3-Q102)/(Z$3-Z$4)*10)),1)</f>
        <v>0</v>
      </c>
      <c r="AA102" s="171">
        <f t="shared" si="143"/>
        <v>0</v>
      </c>
      <c r="AB102" s="171">
        <f t="shared" ref="AB102:AB133" si="144">ROUND(((10-GEOMEAN(((10-Z102)/10*9+1),((10-AA102)/10*9+1)))/9*10),1)</f>
        <v>0</v>
      </c>
      <c r="AC102" s="172">
        <f t="shared" si="120"/>
        <v>3.7</v>
      </c>
      <c r="AD102" s="172">
        <f t="shared" si="121"/>
        <v>0</v>
      </c>
      <c r="AE102" s="171">
        <f>ROUND(IF('Indicator Data'!K102=0,0,IF('Indicator Data'!K102&gt;AE$3,10,IF('Indicator Data'!K102&lt;AE$4,0,10-(AE$3-'Indicator Data'!K102)/(AE$3-AE$4)*10))),1)</f>
        <v>0</v>
      </c>
      <c r="AF102" s="174">
        <f t="shared" ref="AF102:AF133" si="145">ROUND(AVERAGE(C102,U102),1)</f>
        <v>0.1</v>
      </c>
      <c r="AG102" s="174">
        <f t="shared" ref="AG102:AG133" si="146">ROUND(AVERAGE(D102,V102),1)</f>
        <v>0.1</v>
      </c>
      <c r="AH102" s="172">
        <f t="shared" ref="AH102:AH133" si="147">ROUND(AVERAGE(Z102,H102),1)</f>
        <v>0</v>
      </c>
      <c r="AI102" s="172">
        <f t="shared" ref="AI102:AI133" si="148">ROUND(AVERAGE(AA102,I102),1)</f>
        <v>0</v>
      </c>
      <c r="AJ102" s="174">
        <f t="shared" ref="AJ102:AJ133" si="149">ROUND((10-GEOMEAN(((10-AH102)/10*9+1),((10-AI102)/10*9+1)))/9*10,1)</f>
        <v>0</v>
      </c>
      <c r="AK102" s="172">
        <f t="shared" ref="AK102:AK133" si="150">ROUND((10-GEOMEAN(((10-L102)/10*9+1),((10-AD102)/10*9+1)))/9*10,1)</f>
        <v>0</v>
      </c>
      <c r="AL102" s="175">
        <f t="shared" ref="AL102:AL133" si="151">ROUND((10-GEOMEAN(((10-E102)/10*9+1),((10-W102)/10*9+1)))/9*10,1)</f>
        <v>0.1</v>
      </c>
      <c r="AM102" s="175">
        <f t="shared" ref="AM102:AM133" si="152">IF(AND(X102="x",F102="x"),"x",ROUND((10-GEOMEAN(((10-F102)/10*9+1),((10-X102)/10*9+1)))/9*10,1))</f>
        <v>7.4</v>
      </c>
      <c r="AN102" s="175">
        <f t="shared" ref="AN102:AN133" si="153">ROUND((10-GEOMEAN(((10-G102)/10*9+1),((10-Y102)/10*9+1)))/9*10,1)</f>
        <v>2.4</v>
      </c>
      <c r="AO102" s="175">
        <f t="shared" ref="AO102:AO133" si="154">ROUND((10-GEOMEAN(((10-J102)/10*9+1),((10-AB102)/10*9+1)))/9*10,1)</f>
        <v>0</v>
      </c>
      <c r="AP102" s="175">
        <f t="shared" ref="AP102:AP133" si="155">ROUND((10-GEOMEAN(((10-K102)/10*9+1),((10-AC102)/10*9+1)))/9*10,1)</f>
        <v>4.0999999999999996</v>
      </c>
      <c r="AQ102" s="174">
        <f t="shared" ref="AQ102:AQ133" si="156">ROUND(AVERAGE(AE102,AK102),1)</f>
        <v>0</v>
      </c>
      <c r="AR102" s="174">
        <f>IF('Indicator Data'!L102="No data","x",IF('Indicator Data'!BW102&lt;1000,"x",ROUND((IF('Indicator Data'!L102&gt;AR$3,10,IF('Indicator Data'!L102&lt;AR$4,0,10-(AR$3-'Indicator Data'!L102)/(AR$3-AR$4)*10))),1)))</f>
        <v>0.8</v>
      </c>
      <c r="AS102" s="175">
        <f t="shared" ref="AS102:AS133" si="157">ROUND(AVERAGE(AQ102,AR102),1)</f>
        <v>0.4</v>
      </c>
      <c r="AT102" s="176">
        <f>IF('Indicator Data'!M102="No data","x",ROUND(IF('Indicator Data'!M102=0,0,IF(LOG('Indicator Data'!M102)&gt;AT$3,10,IF(LOG('Indicator Data'!M102)&lt;AT$4,0,10-(AT$3-LOG('Indicator Data'!M102))/(AT$3-AT$4)*10))),1))</f>
        <v>7.5</v>
      </c>
      <c r="AU102" s="246">
        <f>IF(AT102="x","x",'Indicator Data'!M102/HLOOKUP('Indicator Data'!$M$3,'Population Data'!$C$3:$M$194,ROW()-4,FALSE))</f>
        <v>0.32343581727048598</v>
      </c>
      <c r="AV102" s="176">
        <f t="shared" ref="AV102:AV133" si="158">IF(AT102="x","x",ROUND(IF(AU102&gt;AV$3,10,IF(AU102&lt;AV$4,0,10-(AV$3-AU102)/(AV$3-AV$4)*10)),1))</f>
        <v>3.6</v>
      </c>
      <c r="AW102" s="172">
        <f t="shared" si="122"/>
        <v>5.9</v>
      </c>
      <c r="AX102" s="176">
        <f>IF('Indicator Data'!N102="No data","x",ROUND(IF('Indicator Data'!N102=0,0,IF(LOG('Indicator Data'!N102)&gt;AX$3,10,IF(LOG('Indicator Data'!N102)&lt;AX$4,0,10-(AX$3-LOG('Indicator Data'!N102))/(AX$3-AX$4)*10))),1))</f>
        <v>8.1999999999999993</v>
      </c>
      <c r="AY102" s="246">
        <f>IF(AX102="x","x",'Indicator Data'!N102/HLOOKUP('Indicator Data'!$N$3,'Population Data'!$C$3:$M$194,ROW()-4,FALSE))</f>
        <v>0.14134116324712401</v>
      </c>
      <c r="AZ102" s="176">
        <f t="shared" ref="AZ102:AZ133" si="159">IF(AX102="x","x",ROUND(IF(AY102&gt;AZ$3,10,IF(AY102&lt;AZ$4,0,10-(AZ$3-AY102)/(AZ$3-AZ$4)*10)),1))</f>
        <v>10</v>
      </c>
      <c r="BA102" s="172">
        <f t="shared" si="123"/>
        <v>9.3000000000000007</v>
      </c>
      <c r="BB102" s="176">
        <f>IF('Indicator Data'!O102="No data","x",ROUND(IF('Indicator Data'!O102=0,0,IF(LOG('Indicator Data'!O102)&gt;BB$3,10,IF(LOG('Indicator Data'!O102)&lt;BB$4,0,10-(BB$3-LOG('Indicator Data'!O102))/(BB$3-BB$4)*10))),1))</f>
        <v>9.3000000000000007</v>
      </c>
      <c r="BC102" s="246">
        <f>IF(BB102="x","x",'Indicator Data'!O102/HLOOKUP('Indicator Data'!$O$3,'Population Data'!$C$3:$M$194,ROW()-4,FALSE))</f>
        <v>0.70500432638985844</v>
      </c>
      <c r="BD102" s="176">
        <f t="shared" ref="BD102:BD133" si="160">IF(BB102="x","x",ROUND(IF(BC102&gt;BD$3,10,IF(BC102&lt;BD$4,0,10-(BD$3-BC102)/(BD$3-BD$4)*10)),1))</f>
        <v>10</v>
      </c>
      <c r="BE102" s="172">
        <f t="shared" si="124"/>
        <v>9.6999999999999993</v>
      </c>
      <c r="BF102" s="176">
        <f>IF('Indicator Data'!P102="No data","x",ROUND(IF('Indicator Data'!P102=0,0,IF(LOG('Indicator Data'!P102)&gt;BF$3,10,IF(LOG('Indicator Data'!P102)&lt;BF$4,0,10-(BF$3-LOG('Indicator Data'!P102))/(BF$3-BF$4)*10))),1))</f>
        <v>7.4</v>
      </c>
      <c r="BG102" s="246">
        <f>IF(BF102="x","x",'Indicator Data'!P102/HLOOKUP('Indicator Data'!$P$3,'Population Data'!$C$3:$M$194,ROW()-4,FALSE))</f>
        <v>4.8606602887257946E-2</v>
      </c>
      <c r="BH102" s="176">
        <f t="shared" si="125"/>
        <v>7.4</v>
      </c>
      <c r="BI102" s="172">
        <f t="shared" si="126"/>
        <v>7.4</v>
      </c>
      <c r="BJ102" s="174">
        <f t="shared" si="127"/>
        <v>8.5</v>
      </c>
      <c r="BK102" s="176">
        <f>ROUND(IF('Indicator Data'!Q102=0,0,IF(LOG('Indicator Data'!Q102)&gt;BK$3,10,IF(LOG('Indicator Data'!Q102)&lt;BK$4,0,10-(BK$3-LOG('Indicator Data'!Q102))/(BK$3-BK$4)*10))),1)</f>
        <v>8.1999999999999993</v>
      </c>
      <c r="BL102" s="224">
        <f>IF(BK102="x","x",'Indicator Data'!Q102/HLOOKUP('Indicator Data'!$Q$3,'Population Data'!$C$3:$M$194,ROW()-4,FALSE))</f>
        <v>1</v>
      </c>
      <c r="BM102" s="176">
        <f t="shared" ref="BM102:BM133" si="161">ROUND(IF(BL102&gt;BM$3,10,IF(BL102&lt;BM$4,0,10-(BM$3-BL102)/(BM$3-BM$4)*10)),1)</f>
        <v>10</v>
      </c>
      <c r="BN102" s="172">
        <f t="shared" ref="BN102:BN133" si="162">ROUND((10-GEOMEAN(((10-BM102)/10*9+1),((10-BK102)/10*9+1)))/9*10,1)</f>
        <v>9.3000000000000007</v>
      </c>
      <c r="BO102" s="176">
        <f>ROUND(IF('Indicator Data'!S102=0,0,IF(LOG('Indicator Data'!S102)&gt;BO$3,10,IF(LOG('Indicator Data'!S102)&lt;BO$4,0,10-(BO$3-LOG('Indicator Data'!S102))/(BO$3-BO$4)*10))),1)</f>
        <v>8</v>
      </c>
      <c r="BP102" s="246">
        <f>IF(BO102="x","x",'Indicator Data'!S102/HLOOKUP('Indicator Data'!$S$3,'Population Data'!$C$3:$M$194,ROW()-4,FALSE))</f>
        <v>0.74695301509910961</v>
      </c>
      <c r="BQ102" s="176">
        <f t="shared" ref="BQ102:BQ133" si="163">ROUND(IF(BP102&gt;BQ$3,10,IF(BP102&lt;BQ$4,0,10-(BQ$3-BP102)/(BQ$3-BQ$4)*10)),1)</f>
        <v>8.3000000000000007</v>
      </c>
      <c r="BR102" s="172">
        <f t="shared" si="128"/>
        <v>8.1999999999999993</v>
      </c>
      <c r="BS102" s="176">
        <f>ROUND(IF('Indicator Data'!T102=0,0,IF(LOG('Indicator Data'!T102)&gt;BS$3,10,IF(LOG('Indicator Data'!T102)&lt;BS$4,0,10-(BS$3-LOG('Indicator Data'!T102))/(BS$3-BS$4)*10))),1)</f>
        <v>7.9</v>
      </c>
      <c r="BT102" s="173">
        <f>IF('Indicator Data'!T102/HLOOKUP('Indicator Data'!$T$3,'Population Data'!$C$3:$M$194,ROW()-4,FALSE)&gt;1,1,'Indicator Data'!T102/HLOOKUP('Indicator Data'!$T$3,'Population Data'!$C$3:$M$194,ROW()-4,FALSE))</f>
        <v>0.61401129936360255</v>
      </c>
      <c r="BU102" s="176">
        <f t="shared" ref="BU102:BU133" si="164">ROUND(IF(BT102&gt;BU$3,10,IF(BT102&lt;BU$4,0,10-(BU$3-BT102)/(BU$3-BU$4)*10)),1)</f>
        <v>6.1</v>
      </c>
      <c r="BV102" s="172">
        <f t="shared" si="129"/>
        <v>7.1</v>
      </c>
      <c r="BW102" s="176">
        <f>ROUND(IF('Indicator Data'!U102=0,0,IF(LOG('Indicator Data'!U102)&gt;BW$3,10,IF(LOG('Indicator Data'!U102)&lt;BW$4,0,10-(BW$3-LOG('Indicator Data'!U102))/(BW$3-BW$4)*10))),1)</f>
        <v>8.1999999999999993</v>
      </c>
      <c r="BX102" s="246">
        <f>IF(BW102="x","x",'Indicator Data'!U102/HLOOKUP('Indicator Data'!$U$3,'Population Data'!$C$3:$M$194,ROW()-4,FALSE))</f>
        <v>0.92435229221002402</v>
      </c>
      <c r="BY102" s="176">
        <f t="shared" ref="BY102:BY133" si="165">ROUND(IF(BX102&gt;BY$3,10,IF(BX102&lt;BY$4,0,10-(BY$3-BX102)/(BY$3-BY$4)*10)),1)</f>
        <v>9.1999999999999993</v>
      </c>
      <c r="BZ102" s="172">
        <f t="shared" si="130"/>
        <v>8.8000000000000007</v>
      </c>
      <c r="CA102" s="174">
        <f t="shared" si="113"/>
        <v>8.5</v>
      </c>
      <c r="CB102" s="176">
        <f>IF('Indicator Data'!BN102="No data","x",ROUND(IF('Indicator Data'!BN102&gt;CB$3,0,IF('Indicator Data'!BN102&lt;CB$4,10,(CB$3-'Indicator Data'!BN102)/(CB$3-CB$4)*10)),1))</f>
        <v>8.6</v>
      </c>
      <c r="CC102" s="176">
        <f>IF('Indicator Data'!BO102="No data","x",ROUND(IF('Indicator Data'!BO102&gt;CC$3,0,IF('Indicator Data'!BO102&lt;CC$4,10,(CC$3-'Indicator Data'!BO102)/(CC$3-CC$4)*10)),1))</f>
        <v>4.0999999999999996</v>
      </c>
      <c r="CD102" s="176">
        <f>IF('Indicator Data'!AA102="No data","x",ROUND(IF('Indicator Data'!AA102&gt;CD$3,0,IF('Indicator Data'!AA102&lt;CD$4,10,(CD$3-'Indicator Data'!AA102)/(CD$3-CD$4)*10)),1))</f>
        <v>9.6999999999999993</v>
      </c>
      <c r="CE102" s="172">
        <f t="shared" ref="CE102:CE133" si="166">IF(AND(CC102="x",CB102="x",CD102="x"),"x",ROUND(AVERAGE(CB102:CD102),1))</f>
        <v>7.5</v>
      </c>
      <c r="CF102" s="176">
        <f>IF('Indicator Data'!V102="No data","x",ROUND(IF(LOG('Indicator Data'!V102)&gt;CF$3,10,IF(LOG('Indicator Data'!V102)&lt;CF$4,0,10-(CF$3-LOG('Indicator Data'!V102))/(CF$3-CF$4)*10)),1))</f>
        <v>5.8</v>
      </c>
      <c r="CG102" s="176">
        <f>IF('Indicator Data'!W102="No data","x",ROUND(IF('Indicator Data'!W102&gt;CG$3,10,IF('Indicator Data'!W102&lt;CG$4,0,10-(CG$3-'Indicator Data'!W102)/(CG$3-CG$4)*10)),1))</f>
        <v>6.2</v>
      </c>
      <c r="CH102" s="176">
        <f>IF('Indicator Data'!X102="No data","x",ROUND(IF('Indicator Data'!X102&gt;CH$3,10,IF('Indicator Data'!X102&lt;CH$4,0,10-(CH$3-'Indicator Data'!X102)/(CH$3-CH$4)*10)),1))</f>
        <v>5.4</v>
      </c>
      <c r="CI102" s="176">
        <f>IF('Indicator Data'!Y102="No data","x",ROUND(IF('Indicator Data'!Y102&gt;CI$3,10,IF('Indicator Data'!Y102&lt;CI$4,0,10-(CI$3-'Indicator Data'!Y102)/(CI$3-CI$4)*10)),1))</f>
        <v>6.4</v>
      </c>
      <c r="CJ102" s="172">
        <f t="shared" si="131"/>
        <v>6</v>
      </c>
      <c r="CK102" s="174">
        <f t="shared" si="132"/>
        <v>6.5</v>
      </c>
      <c r="CL102" s="176">
        <f>IF('Indicator Data'!AD102="No data","x",ROUND(IF('Indicator Data'!AD102&gt;CL$3,10,IF('Indicator Data'!AD102&lt;CL$4,0,10-(CL$3-'Indicator Data'!AD102)/(CL$3-CL$4)*10)),1))</f>
        <v>6.7</v>
      </c>
      <c r="CM102" s="176">
        <f>IF('Indicator Data'!AE102="No data","x",ROUND(IF('Indicator Data'!AE102&gt;CM$3,10,IF('Indicator Data'!AE102&lt;CM$4,0,10-(CM$3-'Indicator Data'!AE102)/(CM$3-CM$4)*10)),1))</f>
        <v>5.9</v>
      </c>
      <c r="CN102" s="172">
        <f t="shared" si="133"/>
        <v>6.1</v>
      </c>
      <c r="CO102" s="176">
        <f>IF('Indicator Data'!Z102="No data","x",ROUND(IF('Indicator Data'!Z102&gt;CO$3,10,IF('Indicator Data'!Z102&lt;CO$4,0,10-(CO$3-'Indicator Data'!Z102)/(CO$3-CO$4)*10)),1))</f>
        <v>10</v>
      </c>
      <c r="CP102" s="172">
        <f t="shared" si="134"/>
        <v>8.1</v>
      </c>
      <c r="CQ102" s="246" t="str">
        <f>IF('Indicator Data'!AB102="No data","x",'Indicator Data'!AB102/HLOOKUP('Indicator Date'!$AB100,'Population Data'!$C$3:$M$194,ROW()-4,FALSE))</f>
        <v>x</v>
      </c>
      <c r="CR102" s="176" t="str">
        <f t="shared" ref="CR102:CR133" si="167">IF(CQ102="x","x",ROUND(IF(CQ102&gt;CR$3,0,IF(CQ102&lt;CR$4,10,(CR$3-CQ102)/(CR$3-CR$4)*10)),1))</f>
        <v>x</v>
      </c>
      <c r="CS102" s="176">
        <f>IF('Indicator Data'!AC102="No data","x",ROUND(IF('Indicator Data'!AC102&gt;CS$3,0,IF('Indicator Data'!AC102&lt;CS$4,10,(CS$3-'Indicator Data'!AC102)/(CS$3-CS$4)*10)),1))</f>
        <v>6</v>
      </c>
      <c r="CT102" s="172">
        <f t="shared" si="135"/>
        <v>6</v>
      </c>
      <c r="CU102" s="174">
        <f t="shared" si="136"/>
        <v>6.7</v>
      </c>
      <c r="CV102" s="175">
        <f t="shared" ref="CV102:CV133" si="168">IF(BJ102="x",ROUND((10-GEOMEAN(((10-CU102)/10*9+1),((10-CA102)/10*9+1),((10-CK102)/10*9+1)))/9*10,1),ROUND((10-GEOMEAN(((10-BJ102)/10*9+1),((10-CU102)/10*9+1),((10-CA102)/10*9+1),((10-CK102)/10*9+1)))/9*10,1))</f>
        <v>7.7</v>
      </c>
      <c r="CW102" s="177">
        <f t="shared" ref="CW102:CW133" si="169">IF(ROUND(IF(AM102="x",(10-GEOMEAN(((10-AL102)/10*9+1),((10-CV102)/10*9+1),((10-AP102)/10*9+1),((10-AS102)/10*9+1),((10-AN102)/10*9+1),((10-AO102)/10*9+1)))/9*10,(10-GEOMEAN(((10-AL102)/10*9+1),((10-CV102)/10*9+1),((10-AP102)/10*9+1),((10-AM102)/10*9+1),((10-AN102)/10*9+1),((10-AO102)/10*9+1),((10-AS102)/10*9+1)))/9*10),1)=0,0.1,ROUND(IF(AM102="x",(10-GEOMEAN(((10-AL102)/10*9+1),((10-CV102)/10*9+1),((10-AP102)/10*9+1),((10-AS102)/10*9+1),((10-AN102)/10*9+1),((10-AO102)/10*9+1)))/9*10,(10-GEOMEAN(((10-AL102)/10*9+1),((10-CV102)/10*9+1),((10-AP102)/10*9+1),((10-AM102)/10*9+1),((10-AN102)/10*9+1),((10-AO102)/10*9+1),((10-AS102)/10*9+1)))/9*10),1))</f>
        <v>3.9</v>
      </c>
      <c r="CX102" s="175">
        <f>ROUND(IF('Indicator Data'!AF102=0,0,IF('Indicator Data'!AF102&gt;CX$3,10,IF('Indicator Data'!AF102&lt;CX$4,0,10-(CX$3-'Indicator Data'!AF102)/(CX$3-CX$4)*10))),1)</f>
        <v>0.2</v>
      </c>
      <c r="CY102" s="175">
        <f>(ROUND(IF('Indicator Data'!AG102=0,0,IF(LOG('Indicator Data'!AG102)&gt;CY$3,10,IF(LOG('Indicator Data'!AG102)&lt;CY$4,0,10-(CY$3-LOG('Indicator Data'!AG102))/(CY$3-CY$4)*10))),1))</f>
        <v>0</v>
      </c>
      <c r="CZ102" s="177">
        <f t="shared" si="137"/>
        <v>0.1</v>
      </c>
      <c r="DA102" s="11"/>
      <c r="DB102" s="22"/>
    </row>
    <row r="103" spans="1:106">
      <c r="A103" s="179" t="str">
        <f>'Indicator Data'!A103</f>
        <v>Libya</v>
      </c>
      <c r="B103" s="180" t="str">
        <f>'Indicator Data'!B103</f>
        <v>LBY</v>
      </c>
      <c r="C103" s="178">
        <f>ROUND(IF('Indicator Data'!C103=0,0.1,IF(LOG('Indicator Data'!C103)&gt;C$3,10,IF(LOG('Indicator Data'!C103)&lt;C$4,0,10-(C$3-LOG('Indicator Data'!C103))/(C$3-C$4)*10))),1)</f>
        <v>4.0999999999999996</v>
      </c>
      <c r="D103" s="171">
        <f>ROUND(IF('Indicator Data'!D103=0,0.1,IF(LOG('Indicator Data'!D103)&gt;D$3,10,IF(LOG('Indicator Data'!D103)&lt;D$4,0,10-(D$3-LOG('Indicator Data'!D103))/(D$3-D$4)*10))),1)</f>
        <v>0.1</v>
      </c>
      <c r="E103" s="172">
        <f t="shared" si="138"/>
        <v>2.2999999999999998</v>
      </c>
      <c r="F103" s="172">
        <f>(ROUND(IF('Indicator Data'!E103=0,0,IF(LOG('Indicator Data'!E103)&gt;F$3,10,IF(LOG('Indicator Data'!E103)&lt;F$4,0,10-(F$3-LOG('Indicator Data'!E103))/(F$3-F$4)*10))),1))</f>
        <v>1.2</v>
      </c>
      <c r="G103" s="172">
        <f>ROUND(IF('Indicator Data'!F103=0,0,IF(LOG('Indicator Data'!F103)&gt;G$3,10,IF(LOG('Indicator Data'!F103)&lt;G$4,0,10-(G$3-LOG('Indicator Data'!F103))/(G$3-G$4)*10))),1)</f>
        <v>5</v>
      </c>
      <c r="H103" s="171">
        <f>ROUND(IF('Indicator Data'!G103=0,0,IF(LOG('Indicator Data'!G103)&gt;H$3,10,IF(LOG('Indicator Data'!G103)&lt;H$4,0,10-(H$3-LOG('Indicator Data'!G103))/(H$3-H$4)*10))),1)</f>
        <v>0</v>
      </c>
      <c r="I103" s="171">
        <f>ROUND(IF('Indicator Data'!H103=0,0,IF(LOG('Indicator Data'!H103)&gt;I$3,10,IF(LOG('Indicator Data'!H103)&lt;I$4,0,10-(I$3-LOG('Indicator Data'!H103))/(I$3-I$4)*10))),1)</f>
        <v>0</v>
      </c>
      <c r="J103" s="171">
        <f t="shared" si="139"/>
        <v>0</v>
      </c>
      <c r="K103" s="171">
        <f>ROUND(IF('Indicator Data'!I103=0,0,IF(LOG('Indicator Data'!I103)&gt;K$3,10,IF(LOG('Indicator Data'!I103)&lt;K$4,0,10-(K$3-LOG('Indicator Data'!I103))/(K$3-K$4)*10))),1)</f>
        <v>5.7</v>
      </c>
      <c r="L103" s="172">
        <f>ROUND(IF('Indicator Data'!J103=0,0,IF(LOG('Indicator Data'!J103)&gt;L$3,10,IF(LOG('Indicator Data'!J103)&lt;L$4,0,10-(L$3-LOG('Indicator Data'!J103))/(L$3-L$4)*10))),1)</f>
        <v>0</v>
      </c>
      <c r="M103" s="173">
        <f>'Indicator Data'!C103/HLOOKUP('Indicator Data'!$C$3,'Population Data'!$C$3:$M$194,ROW()-4,FALSE)</f>
        <v>2.0682350300266133E-4</v>
      </c>
      <c r="N103" s="173">
        <f>'Indicator Data'!D103/HLOOKUP('Indicator Data'!$D$3,'Population Data'!$C$3:$M$194,ROW()-4,FALSE)</f>
        <v>0</v>
      </c>
      <c r="O103" s="245">
        <f>'Indicator Data'!E103/HLOOKUP('Indicator Data'!$E$3,'Population Data'!$C$3:$M$194,ROW()-4,FALSE)</f>
        <v>7.2387409233635447E-5</v>
      </c>
      <c r="P103" s="173">
        <f>'Indicator Data'!F103/HLOOKUP('Indicator Data'!$F$3,'Population Data'!$C$3:$M$194,ROW()-4,FALSE)</f>
        <v>2.7727531926426523E-6</v>
      </c>
      <c r="Q103" s="173">
        <f>'Indicator Data'!G103/HLOOKUP('Indicator Data'!$G$3,'Population Data'!$C$3:$M$194,ROW()-4,FALSE)</f>
        <v>0</v>
      </c>
      <c r="R103" s="173">
        <f>'Indicator Data'!H103/HLOOKUP('Indicator Data'!$H$3,'Population Data'!$C$3:$M$194,ROW()-4,FALSE)</f>
        <v>0</v>
      </c>
      <c r="S103" s="173">
        <f>'Indicator Data'!I103/HLOOKUP('Indicator Data'!$I$3,'Population Data'!$C$3:$M$194,ROW()-4,FALSE)</f>
        <v>8.3791088403210737E-4</v>
      </c>
      <c r="T103" s="173">
        <f>'Indicator Data'!J103/HLOOKUP('Indicator Date'!$J101,'Population Data'!$C$3:$M$194,ROW()-4,FALSE)</f>
        <v>0</v>
      </c>
      <c r="U103" s="171">
        <f t="shared" si="140"/>
        <v>1</v>
      </c>
      <c r="V103" s="171">
        <f t="shared" si="141"/>
        <v>0</v>
      </c>
      <c r="W103" s="172">
        <f t="shared" si="142"/>
        <v>0.5</v>
      </c>
      <c r="X103" s="172">
        <f t="shared" si="118"/>
        <v>0</v>
      </c>
      <c r="Y103" s="172">
        <f t="shared" si="119"/>
        <v>5.8</v>
      </c>
      <c r="Z103" s="171">
        <f t="shared" si="143"/>
        <v>0</v>
      </c>
      <c r="AA103" s="171">
        <f t="shared" si="143"/>
        <v>0</v>
      </c>
      <c r="AB103" s="171">
        <f t="shared" si="144"/>
        <v>0</v>
      </c>
      <c r="AC103" s="172">
        <f t="shared" si="120"/>
        <v>5</v>
      </c>
      <c r="AD103" s="172">
        <f t="shared" si="121"/>
        <v>0</v>
      </c>
      <c r="AE103" s="171">
        <f>ROUND(IF('Indicator Data'!K103=0,0,IF('Indicator Data'!K103&gt;AE$3,10,IF('Indicator Data'!K103&lt;AE$4,0,10-(AE$3-'Indicator Data'!K103)/(AE$3-AE$4)*10))),1)</f>
        <v>0</v>
      </c>
      <c r="AF103" s="174">
        <f t="shared" si="145"/>
        <v>2.6</v>
      </c>
      <c r="AG103" s="174">
        <f t="shared" si="146"/>
        <v>0.1</v>
      </c>
      <c r="AH103" s="172">
        <f t="shared" si="147"/>
        <v>0</v>
      </c>
      <c r="AI103" s="172">
        <f t="shared" si="148"/>
        <v>0</v>
      </c>
      <c r="AJ103" s="174">
        <f t="shared" si="149"/>
        <v>0</v>
      </c>
      <c r="AK103" s="172">
        <f t="shared" si="150"/>
        <v>0</v>
      </c>
      <c r="AL103" s="175">
        <f t="shared" si="151"/>
        <v>1.4</v>
      </c>
      <c r="AM103" s="175">
        <f t="shared" si="152"/>
        <v>0.6</v>
      </c>
      <c r="AN103" s="175">
        <f t="shared" si="153"/>
        <v>5.4</v>
      </c>
      <c r="AO103" s="175">
        <f t="shared" si="154"/>
        <v>0</v>
      </c>
      <c r="AP103" s="175">
        <f t="shared" si="155"/>
        <v>5.4</v>
      </c>
      <c r="AQ103" s="174">
        <f t="shared" si="156"/>
        <v>0</v>
      </c>
      <c r="AR103" s="174">
        <f>IF('Indicator Data'!L103="No data","x",IF('Indicator Data'!BW103&lt;1000,"x",ROUND((IF('Indicator Data'!L103&gt;AR$3,10,IF('Indicator Data'!L103&lt;AR$4,0,10-(AR$3-'Indicator Data'!L103)/(AR$3-AR$4)*10))),1)))</f>
        <v>10</v>
      </c>
      <c r="AS103" s="175">
        <f t="shared" si="157"/>
        <v>5</v>
      </c>
      <c r="AT103" s="176">
        <f>IF('Indicator Data'!M103="No data","x",ROUND(IF('Indicator Data'!M103=0,0,IF(LOG('Indicator Data'!M103)&gt;AT$3,10,IF(LOG('Indicator Data'!M103)&lt;AT$4,0,10-(AT$3-LOG('Indicator Data'!M103))/(AT$3-AT$4)*10))),1))</f>
        <v>0</v>
      </c>
      <c r="AU103" s="246">
        <f>IF(AT103="x","x",'Indicator Data'!M103/HLOOKUP('Indicator Data'!$M$3,'Population Data'!$C$3:$M$194,ROW()-4,FALSE))</f>
        <v>0</v>
      </c>
      <c r="AV103" s="176">
        <f t="shared" si="158"/>
        <v>0</v>
      </c>
      <c r="AW103" s="172">
        <f t="shared" si="122"/>
        <v>0</v>
      </c>
      <c r="AX103" s="176">
        <f>IF('Indicator Data'!N103="No data","x",ROUND(IF('Indicator Data'!N103=0,0,IF(LOG('Indicator Data'!N103)&gt;AX$3,10,IF(LOG('Indicator Data'!N103)&lt;AX$4,0,10-(AX$3-LOG('Indicator Data'!N103))/(AX$3-AX$4)*10))),1))</f>
        <v>0</v>
      </c>
      <c r="AY103" s="246">
        <f>IF(AX103="x","x",'Indicator Data'!N103/HLOOKUP('Indicator Data'!$N$3,'Population Data'!$C$3:$M$194,ROW()-4,FALSE))</f>
        <v>0</v>
      </c>
      <c r="AZ103" s="176">
        <f t="shared" si="159"/>
        <v>0</v>
      </c>
      <c r="BA103" s="172">
        <f t="shared" si="123"/>
        <v>0</v>
      </c>
      <c r="BB103" s="176">
        <f>IF('Indicator Data'!O103="No data","x",ROUND(IF('Indicator Data'!O103=0,0,IF(LOG('Indicator Data'!O103)&gt;BB$3,10,IF(LOG('Indicator Data'!O103)&lt;BB$4,0,10-(BB$3-LOG('Indicator Data'!O103))/(BB$3-BB$4)*10))),1))</f>
        <v>0</v>
      </c>
      <c r="BC103" s="246">
        <f>IF(BB103="x","x",'Indicator Data'!O103/HLOOKUP('Indicator Data'!$O$3,'Population Data'!$C$3:$M$194,ROW()-4,FALSE))</f>
        <v>0</v>
      </c>
      <c r="BD103" s="176">
        <f t="shared" si="160"/>
        <v>0</v>
      </c>
      <c r="BE103" s="172">
        <f t="shared" si="124"/>
        <v>0</v>
      </c>
      <c r="BF103" s="176">
        <f>IF('Indicator Data'!P103="No data","x",ROUND(IF('Indicator Data'!P103=0,0,IF(LOG('Indicator Data'!P103)&gt;BF$3,10,IF(LOG('Indicator Data'!P103)&lt;BF$4,0,10-(BF$3-LOG('Indicator Data'!P103))/(BF$3-BF$4)*10))),1))</f>
        <v>0</v>
      </c>
      <c r="BG103" s="246">
        <f>IF(BF103="x","x",'Indicator Data'!P103/HLOOKUP('Indicator Data'!$P$3,'Population Data'!$C$3:$M$194,ROW()-4,FALSE))</f>
        <v>0</v>
      </c>
      <c r="BH103" s="176">
        <f t="shared" si="125"/>
        <v>0</v>
      </c>
      <c r="BI103" s="172">
        <f t="shared" si="126"/>
        <v>0</v>
      </c>
      <c r="BJ103" s="174">
        <f t="shared" si="127"/>
        <v>0</v>
      </c>
      <c r="BK103" s="176">
        <f>ROUND(IF('Indicator Data'!Q103=0,0,IF(LOG('Indicator Data'!Q103)&gt;BK$3,10,IF(LOG('Indicator Data'!Q103)&lt;BK$4,0,10-(BK$3-LOG('Indicator Data'!Q103))/(BK$3-BK$4)*10))),1)</f>
        <v>0</v>
      </c>
      <c r="BL103" s="224">
        <f>IF(BK103="x","x",'Indicator Data'!Q103/HLOOKUP('Indicator Data'!$Q$3,'Population Data'!$C$3:$M$194,ROW()-4,FALSE))</f>
        <v>0</v>
      </c>
      <c r="BM103" s="176">
        <f t="shared" si="161"/>
        <v>0</v>
      </c>
      <c r="BN103" s="172">
        <f t="shared" si="162"/>
        <v>0</v>
      </c>
      <c r="BO103" s="176">
        <f>ROUND(IF('Indicator Data'!S103=0,0,IF(LOG('Indicator Data'!S103)&gt;BO$3,10,IF(LOG('Indicator Data'!S103)&lt;BO$4,0,10-(BO$3-LOG('Indicator Data'!S103))/(BO$3-BO$4)*10))),1)</f>
        <v>7.3</v>
      </c>
      <c r="BP103" s="246">
        <f>IF(BO103="x","x",'Indicator Data'!S103/HLOOKUP('Indicator Data'!$S$3,'Population Data'!$C$3:$M$194,ROW()-4,FALSE))</f>
        <v>0.1886170437165979</v>
      </c>
      <c r="BQ103" s="176">
        <f t="shared" si="163"/>
        <v>2.1</v>
      </c>
      <c r="BR103" s="172">
        <f t="shared" si="128"/>
        <v>5.3</v>
      </c>
      <c r="BS103" s="176">
        <f>ROUND(IF('Indicator Data'!T103=0,0,IF(LOG('Indicator Data'!T103)&gt;BS$3,10,IF(LOG('Indicator Data'!T103)&lt;BS$4,0,10-(BS$3-LOG('Indicator Data'!T103))/(BS$3-BS$4)*10))),1)</f>
        <v>8.1</v>
      </c>
      <c r="BT103" s="173">
        <f>IF('Indicator Data'!T103/HLOOKUP('Indicator Data'!$T$3,'Population Data'!$C$3:$M$194,ROW()-4,FALSE)&gt;1,1,'Indicator Data'!T103/HLOOKUP('Indicator Data'!$T$3,'Population Data'!$C$3:$M$194,ROW()-4,FALSE))</f>
        <v>0.6993946322885467</v>
      </c>
      <c r="BU103" s="176">
        <f t="shared" si="164"/>
        <v>7</v>
      </c>
      <c r="BV103" s="172">
        <f t="shared" si="129"/>
        <v>7.6</v>
      </c>
      <c r="BW103" s="176">
        <f>ROUND(IF('Indicator Data'!U103=0,0,IF(LOG('Indicator Data'!U103)&gt;BW$3,10,IF(LOG('Indicator Data'!U103)&lt;BW$4,0,10-(BW$3-LOG('Indicator Data'!U103))/(BW$3-BW$4)*10))),1)</f>
        <v>6.9</v>
      </c>
      <c r="BX103" s="246">
        <f>IF(BW103="x","x",'Indicator Data'!U103/HLOOKUP('Indicator Data'!$U$3,'Population Data'!$C$3:$M$194,ROW()-4,FALSE))</f>
        <v>9.5205735851527459E-2</v>
      </c>
      <c r="BY103" s="176">
        <f t="shared" si="165"/>
        <v>1</v>
      </c>
      <c r="BZ103" s="172">
        <f t="shared" si="130"/>
        <v>4.5999999999999996</v>
      </c>
      <c r="CA103" s="174">
        <f t="shared" si="113"/>
        <v>4.9000000000000004</v>
      </c>
      <c r="CB103" s="176">
        <f>IF('Indicator Data'!BN103="No data","x",ROUND(IF('Indicator Data'!BN103&gt;CB$3,0,IF('Indicator Data'!BN103&lt;CB$4,10,(CB$3-'Indicator Data'!BN103)/(CB$3-CB$4)*10)),1))</f>
        <v>0.9</v>
      </c>
      <c r="CC103" s="176">
        <f>IF('Indicator Data'!BO103="No data","x",ROUND(IF('Indicator Data'!BO103&gt;CC$3,0,IF('Indicator Data'!BO103&lt;CC$4,10,(CC$3-'Indicator Data'!BO103)/(CC$3-CC$4)*10)),1))</f>
        <v>0</v>
      </c>
      <c r="CD103" s="176" t="str">
        <f>IF('Indicator Data'!AA103="No data","x",ROUND(IF('Indicator Data'!AA103&gt;CD$3,0,IF('Indicator Data'!AA103&lt;CD$4,10,(CD$3-'Indicator Data'!AA103)/(CD$3-CD$4)*10)),1))</f>
        <v>x</v>
      </c>
      <c r="CE103" s="172">
        <f t="shared" si="166"/>
        <v>0.5</v>
      </c>
      <c r="CF103" s="176">
        <f>IF('Indicator Data'!V103="No data","x",ROUND(IF(LOG('Indicator Data'!V103)&gt;CF$3,10,IF(LOG('Indicator Data'!V103)&lt;CF$4,0,10-(CF$3-LOG('Indicator Data'!V103))/(CF$3-CF$4)*10)),1))</f>
        <v>1.9</v>
      </c>
      <c r="CG103" s="176">
        <f>IF('Indicator Data'!W103="No data","x",ROUND(IF('Indicator Data'!W103&gt;CG$3,10,IF('Indicator Data'!W103&lt;CG$4,0,10-(CG$3-'Indicator Data'!W103)/(CG$3-CG$4)*10)),1))</f>
        <v>3</v>
      </c>
      <c r="CH103" s="176">
        <f>IF('Indicator Data'!X103="No data","x",ROUND(IF('Indicator Data'!X103&gt;CH$3,10,IF('Indicator Data'!X103&lt;CH$4,0,10-(CH$3-'Indicator Data'!X103)/(CH$3-CH$4)*10)),1))</f>
        <v>8.1999999999999993</v>
      </c>
      <c r="CI103" s="176" t="str">
        <f>IF('Indicator Data'!Y103="No data","x",ROUND(IF('Indicator Data'!Y103&gt;CI$3,10,IF('Indicator Data'!Y103&lt;CI$4,0,10-(CI$3-'Indicator Data'!Y103)/(CI$3-CI$4)*10)),1))</f>
        <v>x</v>
      </c>
      <c r="CJ103" s="172">
        <f t="shared" si="131"/>
        <v>4.4000000000000004</v>
      </c>
      <c r="CK103" s="174">
        <f t="shared" si="132"/>
        <v>3.1</v>
      </c>
      <c r="CL103" s="176">
        <f>IF('Indicator Data'!AD103="No data","x",ROUND(IF('Indicator Data'!AD103&gt;CL$3,10,IF('Indicator Data'!AD103&lt;CL$4,0,10-(CL$3-'Indicator Data'!AD103)/(CL$3-CL$4)*10)),1))</f>
        <v>1.8</v>
      </c>
      <c r="CM103" s="176">
        <f>IF('Indicator Data'!AE103="No data","x",ROUND(IF('Indicator Data'!AE103&gt;CM$3,10,IF('Indicator Data'!AE103&lt;CM$4,0,10-(CM$3-'Indicator Data'!AE103)/(CM$3-CM$4)*10)),1))</f>
        <v>2.4</v>
      </c>
      <c r="CN103" s="172">
        <f t="shared" si="133"/>
        <v>3.5</v>
      </c>
      <c r="CO103" s="176">
        <f>IF('Indicator Data'!Z103="No data","x",ROUND(IF('Indicator Data'!Z103&gt;CO$3,10,IF('Indicator Data'!Z103&lt;CO$4,0,10-(CO$3-'Indicator Data'!Z103)/(CO$3-CO$4)*10)),1))</f>
        <v>0.2</v>
      </c>
      <c r="CP103" s="172">
        <f t="shared" si="134"/>
        <v>0.4</v>
      </c>
      <c r="CQ103" s="246">
        <f>IF('Indicator Data'!AB103="No data","x",'Indicator Data'!AB103/HLOOKUP('Indicator Date'!$AB101,'Population Data'!$C$3:$M$194,ROW()-4,FALSE))</f>
        <v>2.2444380913935191E-4</v>
      </c>
      <c r="CR103" s="176">
        <f t="shared" si="167"/>
        <v>7.8</v>
      </c>
      <c r="CS103" s="176">
        <f>IF('Indicator Data'!AC103="No data","x",ROUND(IF('Indicator Data'!AC103&gt;CS$3,0,IF('Indicator Data'!AC103&lt;CS$4,10,(CS$3-'Indicator Data'!AC103)/(CS$3-CS$4)*10)),1))</f>
        <v>4</v>
      </c>
      <c r="CT103" s="172">
        <f t="shared" si="135"/>
        <v>5.9</v>
      </c>
      <c r="CU103" s="174">
        <f t="shared" si="136"/>
        <v>3.3</v>
      </c>
      <c r="CV103" s="175">
        <f t="shared" si="168"/>
        <v>3</v>
      </c>
      <c r="CW103" s="177">
        <f t="shared" si="169"/>
        <v>3.3</v>
      </c>
      <c r="CX103" s="175">
        <f>ROUND(IF('Indicator Data'!AF103=0,0,IF('Indicator Data'!AF103&gt;CX$3,10,IF('Indicator Data'!AF103&lt;CX$4,0,10-(CX$3-'Indicator Data'!AF103)/(CX$3-CX$4)*10))),1)</f>
        <v>1.8</v>
      </c>
      <c r="CY103" s="175">
        <f>(ROUND(IF('Indicator Data'!AG103=0,0,IF(LOG('Indicator Data'!AG103)&gt;CY$3,10,IF(LOG('Indicator Data'!AG103)&lt;CY$4,0,10-(CY$3-LOG('Indicator Data'!AG103))/(CY$3-CY$4)*10))),1))</f>
        <v>0.9</v>
      </c>
      <c r="CZ103" s="177">
        <f t="shared" si="137"/>
        <v>1.4</v>
      </c>
      <c r="DA103" s="11"/>
      <c r="DB103" s="22"/>
    </row>
    <row r="104" spans="1:106">
      <c r="A104" s="179" t="str">
        <f>'Indicator Data'!A104</f>
        <v>Liechtenstein</v>
      </c>
      <c r="B104" s="180" t="str">
        <f>'Indicator Data'!B104</f>
        <v>LIE</v>
      </c>
      <c r="C104" s="178">
        <f>ROUND(IF('Indicator Data'!C104=0,0.1,IF(LOG('Indicator Data'!C104)&gt;C$3,10,IF(LOG('Indicator Data'!C104)&lt;C$4,0,10-(C$3-LOG('Indicator Data'!C104))/(C$3-C$4)*10))),1)</f>
        <v>0.5</v>
      </c>
      <c r="D104" s="171">
        <f>ROUND(IF('Indicator Data'!D104=0,0.1,IF(LOG('Indicator Data'!D104)&gt;D$3,10,IF(LOG('Indicator Data'!D104)&lt;D$4,0,10-(D$3-LOG('Indicator Data'!D104))/(D$3-D$4)*10))),1)</f>
        <v>0.1</v>
      </c>
      <c r="E104" s="172">
        <f t="shared" si="138"/>
        <v>0.3</v>
      </c>
      <c r="F104" s="172">
        <f>(ROUND(IF('Indicator Data'!E104=0,0,IF(LOG('Indicator Data'!E104)&gt;F$3,10,IF(LOG('Indicator Data'!E104)&lt;F$4,0,10-(F$3-LOG('Indicator Data'!E104))/(F$3-F$4)*10))),1))</f>
        <v>0.1</v>
      </c>
      <c r="G104" s="172">
        <f>ROUND(IF('Indicator Data'!F104=0,0,IF(LOG('Indicator Data'!F104)&gt;G$3,10,IF(LOG('Indicator Data'!F104)&lt;G$4,0,10-(G$3-LOG('Indicator Data'!F104))/(G$3-G$4)*10))),1)</f>
        <v>0</v>
      </c>
      <c r="H104" s="171">
        <f>ROUND(IF('Indicator Data'!G104=0,0,IF(LOG('Indicator Data'!G104)&gt;H$3,10,IF(LOG('Indicator Data'!G104)&lt;H$4,0,10-(H$3-LOG('Indicator Data'!G104))/(H$3-H$4)*10))),1)</f>
        <v>0</v>
      </c>
      <c r="I104" s="171">
        <f>ROUND(IF('Indicator Data'!H104=0,0,IF(LOG('Indicator Data'!H104)&gt;I$3,10,IF(LOG('Indicator Data'!H104)&lt;I$4,0,10-(I$3-LOG('Indicator Data'!H104))/(I$3-I$4)*10))),1)</f>
        <v>0</v>
      </c>
      <c r="J104" s="171">
        <f t="shared" si="139"/>
        <v>0</v>
      </c>
      <c r="K104" s="171">
        <f>ROUND(IF('Indicator Data'!I104=0,0,IF(LOG('Indicator Data'!I104)&gt;K$3,10,IF(LOG('Indicator Data'!I104)&lt;K$4,0,10-(K$3-LOG('Indicator Data'!I104))/(K$3-K$4)*10))),1)</f>
        <v>0</v>
      </c>
      <c r="L104" s="172">
        <f>ROUND(IF('Indicator Data'!J104=0,0,IF(LOG('Indicator Data'!J104)&gt;L$3,10,IF(LOG('Indicator Data'!J104)&lt;L$4,0,10-(L$3-LOG('Indicator Data'!J104))/(L$3-L$4)*10))),1)</f>
        <v>0</v>
      </c>
      <c r="M104" s="173">
        <f>'Indicator Data'!C104/HLOOKUP('Indicator Data'!$C$3,'Population Data'!$C$3:$M$194,ROW()-4,FALSE)</f>
        <v>2.0950575642664543E-3</v>
      </c>
      <c r="N104" s="173">
        <f>'Indicator Data'!D104/HLOOKUP('Indicator Data'!$D$3,'Population Data'!$C$3:$M$194,ROW()-4,FALSE)</f>
        <v>0</v>
      </c>
      <c r="O104" s="245">
        <f>'Indicator Data'!E104/HLOOKUP('Indicator Data'!$E$3,'Population Data'!$C$3:$M$194,ROW()-4,FALSE)</f>
        <v>4.0953169031388899E-3</v>
      </c>
      <c r="P104" s="173">
        <f>'Indicator Data'!F104/HLOOKUP('Indicator Data'!$F$3,'Population Data'!$C$3:$M$194,ROW()-4,FALSE)</f>
        <v>0</v>
      </c>
      <c r="Q104" s="173">
        <f>'Indicator Data'!G104/HLOOKUP('Indicator Data'!$G$3,'Population Data'!$C$3:$M$194,ROW()-4,FALSE)</f>
        <v>0</v>
      </c>
      <c r="R104" s="173">
        <f>'Indicator Data'!H104/HLOOKUP('Indicator Data'!$H$3,'Population Data'!$C$3:$M$194,ROW()-4,FALSE)</f>
        <v>0</v>
      </c>
      <c r="S104" s="173">
        <f>'Indicator Data'!I104/HLOOKUP('Indicator Data'!$I$3,'Population Data'!$C$3:$M$194,ROW()-4,FALSE)</f>
        <v>0</v>
      </c>
      <c r="T104" s="173">
        <f>'Indicator Data'!J104/HLOOKUP('Indicator Date'!$J102,'Population Data'!$C$3:$M$194,ROW()-4,FALSE)</f>
        <v>0</v>
      </c>
      <c r="U104" s="171">
        <f t="shared" si="140"/>
        <v>10</v>
      </c>
      <c r="V104" s="171">
        <f t="shared" si="141"/>
        <v>0</v>
      </c>
      <c r="W104" s="172">
        <f t="shared" si="142"/>
        <v>7.6</v>
      </c>
      <c r="X104" s="172">
        <f t="shared" si="118"/>
        <v>6</v>
      </c>
      <c r="Y104" s="172">
        <f t="shared" si="119"/>
        <v>0</v>
      </c>
      <c r="Z104" s="171">
        <f t="shared" si="143"/>
        <v>0</v>
      </c>
      <c r="AA104" s="171">
        <f t="shared" si="143"/>
        <v>0</v>
      </c>
      <c r="AB104" s="171">
        <f t="shared" si="144"/>
        <v>0</v>
      </c>
      <c r="AC104" s="172">
        <f t="shared" si="120"/>
        <v>0</v>
      </c>
      <c r="AD104" s="172">
        <f t="shared" si="121"/>
        <v>0</v>
      </c>
      <c r="AE104" s="171">
        <f>ROUND(IF('Indicator Data'!K104=0,0,IF('Indicator Data'!K104&gt;AE$3,10,IF('Indicator Data'!K104&lt;AE$4,0,10-(AE$3-'Indicator Data'!K104)/(AE$3-AE$4)*10))),1)</f>
        <v>0</v>
      </c>
      <c r="AF104" s="174">
        <f t="shared" si="145"/>
        <v>5.3</v>
      </c>
      <c r="AG104" s="174">
        <f t="shared" si="146"/>
        <v>0.1</v>
      </c>
      <c r="AH104" s="172">
        <f t="shared" si="147"/>
        <v>0</v>
      </c>
      <c r="AI104" s="172">
        <f t="shared" si="148"/>
        <v>0</v>
      </c>
      <c r="AJ104" s="174">
        <f t="shared" si="149"/>
        <v>0</v>
      </c>
      <c r="AK104" s="172">
        <f t="shared" si="150"/>
        <v>0</v>
      </c>
      <c r="AL104" s="175">
        <f t="shared" si="151"/>
        <v>5</v>
      </c>
      <c r="AM104" s="175">
        <f t="shared" si="152"/>
        <v>3.6</v>
      </c>
      <c r="AN104" s="175">
        <f t="shared" si="153"/>
        <v>0</v>
      </c>
      <c r="AO104" s="175">
        <f t="shared" si="154"/>
        <v>0</v>
      </c>
      <c r="AP104" s="175">
        <f t="shared" si="155"/>
        <v>0</v>
      </c>
      <c r="AQ104" s="174">
        <f t="shared" si="156"/>
        <v>0</v>
      </c>
      <c r="AR104" s="174" t="str">
        <f>IF('Indicator Data'!L104="No data","x",IF('Indicator Data'!BW104&lt;1000,"x",ROUND((IF('Indicator Data'!L104&gt;AR$3,10,IF('Indicator Data'!L104&lt;AR$4,0,10-(AR$3-'Indicator Data'!L104)/(AR$3-AR$4)*10))),1)))</f>
        <v>x</v>
      </c>
      <c r="AS104" s="175">
        <f t="shared" si="157"/>
        <v>0</v>
      </c>
      <c r="AT104" s="176">
        <f>IF('Indicator Data'!M104="No data","x",ROUND(IF('Indicator Data'!M104=0,0,IF(LOG('Indicator Data'!M104)&gt;AT$3,10,IF(LOG('Indicator Data'!M104)&lt;AT$4,0,10-(AT$3-LOG('Indicator Data'!M104))/(AT$3-AT$4)*10))),1))</f>
        <v>0</v>
      </c>
      <c r="AU104" s="246">
        <f>IF(AT104="x","x",'Indicator Data'!M104/HLOOKUP('Indicator Data'!$M$3,'Population Data'!$C$3:$M$194,ROW()-4,FALSE))</f>
        <v>0</v>
      </c>
      <c r="AV104" s="176">
        <f t="shared" si="158"/>
        <v>0</v>
      </c>
      <c r="AW104" s="172">
        <f t="shared" si="122"/>
        <v>0</v>
      </c>
      <c r="AX104" s="176" t="str">
        <f>IF('Indicator Data'!N104="No data","x",ROUND(IF('Indicator Data'!N104=0,0,IF(LOG('Indicator Data'!N104)&gt;AX$3,10,IF(LOG('Indicator Data'!N104)&lt;AX$4,0,10-(AX$3-LOG('Indicator Data'!N104))/(AX$3-AX$4)*10))),1))</f>
        <v>x</v>
      </c>
      <c r="AY104" s="246" t="str">
        <f>IF(AX104="x","x",'Indicator Data'!N104/HLOOKUP('Indicator Data'!$N$3,'Population Data'!$C$3:$M$194,ROW()-4,FALSE))</f>
        <v>x</v>
      </c>
      <c r="AZ104" s="176" t="str">
        <f t="shared" si="159"/>
        <v>x</v>
      </c>
      <c r="BA104" s="172" t="str">
        <f t="shared" si="123"/>
        <v>x</v>
      </c>
      <c r="BB104" s="176" t="str">
        <f>IF('Indicator Data'!O104="No data","x",ROUND(IF('Indicator Data'!O104=0,0,IF(LOG('Indicator Data'!O104)&gt;BB$3,10,IF(LOG('Indicator Data'!O104)&lt;BB$4,0,10-(BB$3-LOG('Indicator Data'!O104))/(BB$3-BB$4)*10))),1))</f>
        <v>x</v>
      </c>
      <c r="BC104" s="246" t="str">
        <f>IF(BB104="x","x",'Indicator Data'!O104/HLOOKUP('Indicator Data'!$O$3,'Population Data'!$C$3:$M$194,ROW()-4,FALSE))</f>
        <v>x</v>
      </c>
      <c r="BD104" s="176" t="str">
        <f t="shared" si="160"/>
        <v>x</v>
      </c>
      <c r="BE104" s="172" t="str">
        <f t="shared" si="124"/>
        <v>x</v>
      </c>
      <c r="BF104" s="176" t="str">
        <f>IF('Indicator Data'!P104="No data","x",ROUND(IF('Indicator Data'!P104=0,0,IF(LOG('Indicator Data'!P104)&gt;BF$3,10,IF(LOG('Indicator Data'!P104)&lt;BF$4,0,10-(BF$3-LOG('Indicator Data'!P104))/(BF$3-BF$4)*10))),1))</f>
        <v>x</v>
      </c>
      <c r="BG104" s="246" t="str">
        <f>IF(BF104="x","x",'Indicator Data'!P104/HLOOKUP('Indicator Data'!$P$3,'Population Data'!$C$3:$M$194,ROW()-4,FALSE))</f>
        <v>x</v>
      </c>
      <c r="BH104" s="176" t="str">
        <f t="shared" si="125"/>
        <v>x</v>
      </c>
      <c r="BI104" s="172" t="str">
        <f t="shared" si="126"/>
        <v>x</v>
      </c>
      <c r="BJ104" s="174">
        <f t="shared" si="127"/>
        <v>0</v>
      </c>
      <c r="BK104" s="176">
        <f>ROUND(IF('Indicator Data'!Q104=0,0,IF(LOG('Indicator Data'!Q104)&gt;BK$3,10,IF(LOG('Indicator Data'!Q104)&lt;BK$4,0,10-(BK$3-LOG('Indicator Data'!Q104))/(BK$3-BK$4)*10))),1)</f>
        <v>0</v>
      </c>
      <c r="BL104" s="224">
        <f>IF(BK104="x","x",'Indicator Data'!Q104/HLOOKUP('Indicator Data'!$Q$3,'Population Data'!$C$3:$M$194,ROW()-4,FALSE))</f>
        <v>0</v>
      </c>
      <c r="BM104" s="176">
        <f t="shared" si="161"/>
        <v>0</v>
      </c>
      <c r="BN104" s="172">
        <f t="shared" si="162"/>
        <v>0</v>
      </c>
      <c r="BO104" s="176">
        <f>ROUND(IF('Indicator Data'!S104=0,0,IF(LOG('Indicator Data'!S104)&gt;BO$3,10,IF(LOG('Indicator Data'!S104)&lt;BO$4,0,10-(BO$3-LOG('Indicator Data'!S104))/(BO$3-BO$4)*10))),1)</f>
        <v>0</v>
      </c>
      <c r="BP104" s="246">
        <f>IF(BO104="x","x",'Indicator Data'!S104/HLOOKUP('Indicator Data'!$S$3,'Population Data'!$C$3:$M$194,ROW()-4,FALSE))</f>
        <v>0</v>
      </c>
      <c r="BQ104" s="176">
        <f t="shared" si="163"/>
        <v>0</v>
      </c>
      <c r="BR104" s="172">
        <f t="shared" si="128"/>
        <v>0</v>
      </c>
      <c r="BS104" s="176">
        <f>ROUND(IF('Indicator Data'!T104=0,0,IF(LOG('Indicator Data'!T104)&gt;BS$3,10,IF(LOG('Indicator Data'!T104)&lt;BS$4,0,10-(BS$3-LOG('Indicator Data'!T104))/(BS$3-BS$4)*10))),1)</f>
        <v>0</v>
      </c>
      <c r="BT104" s="173">
        <f>IF('Indicator Data'!T104/HLOOKUP('Indicator Data'!$T$3,'Population Data'!$C$3:$M$194,ROW()-4,FALSE)&gt;1,1,'Indicator Data'!T104/HLOOKUP('Indicator Data'!$T$3,'Population Data'!$C$3:$M$194,ROW()-4,FALSE))</f>
        <v>0</v>
      </c>
      <c r="BU104" s="176">
        <f t="shared" si="164"/>
        <v>0</v>
      </c>
      <c r="BV104" s="172">
        <f t="shared" si="129"/>
        <v>0</v>
      </c>
      <c r="BW104" s="176">
        <f>ROUND(IF('Indicator Data'!U104=0,0,IF(LOG('Indicator Data'!U104)&gt;BW$3,10,IF(LOG('Indicator Data'!U104)&lt;BW$4,0,10-(BW$3-LOG('Indicator Data'!U104))/(BW$3-BW$4)*10))),1)</f>
        <v>0</v>
      </c>
      <c r="BX104" s="246">
        <f>IF(BW104="x","x",'Indicator Data'!U104/HLOOKUP('Indicator Data'!$U$3,'Population Data'!$C$3:$M$194,ROW()-4,FALSE))</f>
        <v>0</v>
      </c>
      <c r="BY104" s="176">
        <f t="shared" si="165"/>
        <v>0</v>
      </c>
      <c r="BZ104" s="172">
        <f t="shared" si="130"/>
        <v>0</v>
      </c>
      <c r="CA104" s="174">
        <f t="shared" si="113"/>
        <v>0</v>
      </c>
      <c r="CB104" s="176">
        <f>IF('Indicator Data'!BN104="No data","x",ROUND(IF('Indicator Data'!BN104&gt;CB$3,0,IF('Indicator Data'!BN104&lt;CB$4,10,(CB$3-'Indicator Data'!BN104)/(CB$3-CB$4)*10)),1))</f>
        <v>0</v>
      </c>
      <c r="CC104" s="176">
        <f>IF('Indicator Data'!BO104="No data","x",ROUND(IF('Indicator Data'!BO104&gt;CC$3,0,IF('Indicator Data'!BO104&lt;CC$4,10,(CC$3-'Indicator Data'!BO104)/(CC$3-CC$4)*10)),1))</f>
        <v>0</v>
      </c>
      <c r="CD104" s="176" t="str">
        <f>IF('Indicator Data'!AA104="No data","x",ROUND(IF('Indicator Data'!AA104&gt;CD$3,0,IF('Indicator Data'!AA104&lt;CD$4,10,(CD$3-'Indicator Data'!AA104)/(CD$3-CD$4)*10)),1))</f>
        <v>x</v>
      </c>
      <c r="CE104" s="172">
        <f t="shared" si="166"/>
        <v>0</v>
      </c>
      <c r="CF104" s="176">
        <f>IF('Indicator Data'!V104="No data","x",ROUND(IF(LOG('Indicator Data'!V104)&gt;CF$3,10,IF(LOG('Indicator Data'!V104)&lt;CF$4,0,10-(CF$3-LOG('Indicator Data'!V104))/(CF$3-CF$4)*10)),1))</f>
        <v>8</v>
      </c>
      <c r="CG104" s="176">
        <f>IF('Indicator Data'!W104="No data","x",ROUND(IF('Indicator Data'!W104&gt;CG$3,10,IF('Indicator Data'!W104&lt;CG$4,0,10-(CG$3-'Indicator Data'!W104)/(CG$3-CG$4)*10)),1))</f>
        <v>2.4</v>
      </c>
      <c r="CH104" s="176">
        <f>IF('Indicator Data'!X104="No data","x",ROUND(IF('Indicator Data'!X104&gt;CH$3,10,IF('Indicator Data'!X104&lt;CH$4,0,10-(CH$3-'Indicator Data'!X104)/(CH$3-CH$4)*10)),1))</f>
        <v>1.5</v>
      </c>
      <c r="CI104" s="176">
        <f>IF('Indicator Data'!Y104="No data","x",ROUND(IF('Indicator Data'!Y104&gt;CI$3,10,IF('Indicator Data'!Y104&lt;CI$4,0,10-(CI$3-'Indicator Data'!Y104)/(CI$3-CI$4)*10)),1))</f>
        <v>0.6</v>
      </c>
      <c r="CJ104" s="172">
        <f t="shared" si="131"/>
        <v>3.1</v>
      </c>
      <c r="CK104" s="174">
        <f t="shared" si="132"/>
        <v>2.1</v>
      </c>
      <c r="CL104" s="176" t="str">
        <f>IF('Indicator Data'!AD104="No data","x",ROUND(IF('Indicator Data'!AD104&gt;CL$3,10,IF('Indicator Data'!AD104&lt;CL$4,0,10-(CL$3-'Indicator Data'!AD104)/(CL$3-CL$4)*10)),1))</f>
        <v>x</v>
      </c>
      <c r="CM104" s="176">
        <f>IF('Indicator Data'!AE104="No data","x",ROUND(IF('Indicator Data'!AE104&gt;CM$3,10,IF('Indicator Data'!AE104&lt;CM$4,0,10-(CM$3-'Indicator Data'!AE104)/(CM$3-CM$4)*10)),1))</f>
        <v>0</v>
      </c>
      <c r="CN104" s="172">
        <f t="shared" si="133"/>
        <v>2.5</v>
      </c>
      <c r="CO104" s="176">
        <f>IF('Indicator Data'!Z104="No data","x",ROUND(IF('Indicator Data'!Z104&gt;CO$3,10,IF('Indicator Data'!Z104&lt;CO$4,0,10-(CO$3-'Indicator Data'!Z104)/(CO$3-CO$4)*10)),1))</f>
        <v>0</v>
      </c>
      <c r="CP104" s="172">
        <f t="shared" si="134"/>
        <v>0</v>
      </c>
      <c r="CQ104" s="246">
        <f>IF('Indicator Data'!AB104="No data","x",'Indicator Data'!AB104/HLOOKUP('Indicator Date'!$AB102,'Population Data'!$C$3:$M$194,ROW()-4,FALSE))</f>
        <v>2.0788940283769034E-4</v>
      </c>
      <c r="CR104" s="176">
        <f t="shared" si="167"/>
        <v>7.9</v>
      </c>
      <c r="CS104" s="176">
        <f>IF('Indicator Data'!AC104="No data","x",ROUND(IF('Indicator Data'!AC104&gt;CS$3,0,IF('Indicator Data'!AC104&lt;CS$4,10,(CS$3-'Indicator Data'!AC104)/(CS$3-CS$4)*10)),1))</f>
        <v>2</v>
      </c>
      <c r="CT104" s="172">
        <f t="shared" si="135"/>
        <v>5</v>
      </c>
      <c r="CU104" s="174">
        <f t="shared" si="136"/>
        <v>2.5</v>
      </c>
      <c r="CV104" s="175">
        <f t="shared" si="168"/>
        <v>1.2</v>
      </c>
      <c r="CW104" s="177">
        <f t="shared" si="169"/>
        <v>1.6</v>
      </c>
      <c r="CX104" s="175">
        <f>ROUND(IF('Indicator Data'!AF104=0,0,IF('Indicator Data'!AF104&gt;CX$3,10,IF('Indicator Data'!AF104&lt;CX$4,0,10-(CX$3-'Indicator Data'!AF104)/(CX$3-CX$4)*10))),1)</f>
        <v>0</v>
      </c>
      <c r="CY104" s="175">
        <f>(ROUND(IF('Indicator Data'!AG104=0,0,IF(LOG('Indicator Data'!AG104)&gt;CY$3,10,IF(LOG('Indicator Data'!AG104)&lt;CY$4,0,10-(CY$3-LOG('Indicator Data'!AG104))/(CY$3-CY$4)*10))),1))</f>
        <v>0</v>
      </c>
      <c r="CZ104" s="177">
        <f t="shared" si="137"/>
        <v>0</v>
      </c>
      <c r="DA104" s="11"/>
      <c r="DB104" s="22"/>
    </row>
    <row r="105" spans="1:106">
      <c r="A105" s="179" t="str">
        <f>'Indicator Data'!A105</f>
        <v>Lithuania</v>
      </c>
      <c r="B105" s="180" t="str">
        <f>'Indicator Data'!B105</f>
        <v>LTU</v>
      </c>
      <c r="C105" s="178">
        <f>ROUND(IF('Indicator Data'!C105=0,0.1,IF(LOG('Indicator Data'!C105)&gt;C$3,10,IF(LOG('Indicator Data'!C105)&lt;C$4,0,10-(C$3-LOG('Indicator Data'!C105))/(C$3-C$4)*10))),1)</f>
        <v>0.1</v>
      </c>
      <c r="D105" s="171">
        <f>ROUND(IF('Indicator Data'!D105=0,0.1,IF(LOG('Indicator Data'!D105)&gt;D$3,10,IF(LOG('Indicator Data'!D105)&lt;D$4,0,10-(D$3-LOG('Indicator Data'!D105))/(D$3-D$4)*10))),1)</f>
        <v>0.1</v>
      </c>
      <c r="E105" s="172">
        <f t="shared" si="138"/>
        <v>0.1</v>
      </c>
      <c r="F105" s="172">
        <f>(ROUND(IF('Indicator Data'!E105=0,0,IF(LOG('Indicator Data'!E105)&gt;F$3,10,IF(LOG('Indicator Data'!E105)&lt;F$4,0,10-(F$3-LOG('Indicator Data'!E105))/(F$3-F$4)*10))),1))</f>
        <v>4.7</v>
      </c>
      <c r="G105" s="172">
        <f>ROUND(IF('Indicator Data'!F105=0,0,IF(LOG('Indicator Data'!F105)&gt;G$3,10,IF(LOG('Indicator Data'!F105)&lt;G$4,0,10-(G$3-LOG('Indicator Data'!F105))/(G$3-G$4)*10))),1)</f>
        <v>0</v>
      </c>
      <c r="H105" s="171">
        <f>ROUND(IF('Indicator Data'!G105=0,0,IF(LOG('Indicator Data'!G105)&gt;H$3,10,IF(LOG('Indicator Data'!G105)&lt;H$4,0,10-(H$3-LOG('Indicator Data'!G105))/(H$3-H$4)*10))),1)</f>
        <v>0</v>
      </c>
      <c r="I105" s="171">
        <f>ROUND(IF('Indicator Data'!H105=0,0,IF(LOG('Indicator Data'!H105)&gt;I$3,10,IF(LOG('Indicator Data'!H105)&lt;I$4,0,10-(I$3-LOG('Indicator Data'!H105))/(I$3-I$4)*10))),1)</f>
        <v>0</v>
      </c>
      <c r="J105" s="171">
        <f t="shared" si="139"/>
        <v>0</v>
      </c>
      <c r="K105" s="171">
        <f>ROUND(IF('Indicator Data'!I105=0,0,IF(LOG('Indicator Data'!I105)&gt;K$3,10,IF(LOG('Indicator Data'!I105)&lt;K$4,0,10-(K$3-LOG('Indicator Data'!I105))/(K$3-K$4)*10))),1)</f>
        <v>3.3</v>
      </c>
      <c r="L105" s="172">
        <f>ROUND(IF('Indicator Data'!J105=0,0,IF(LOG('Indicator Data'!J105)&gt;L$3,10,IF(LOG('Indicator Data'!J105)&lt;L$4,0,10-(L$3-LOG('Indicator Data'!J105))/(L$3-L$4)*10))),1)</f>
        <v>0</v>
      </c>
      <c r="M105" s="173">
        <f>'Indicator Data'!C105/HLOOKUP('Indicator Data'!$C$3,'Population Data'!$C$3:$M$194,ROW()-4,FALSE)</f>
        <v>0</v>
      </c>
      <c r="N105" s="173">
        <f>'Indicator Data'!D105/HLOOKUP('Indicator Data'!$D$3,'Population Data'!$C$3:$M$194,ROW()-4,FALSE)</f>
        <v>0</v>
      </c>
      <c r="O105" s="245">
        <f>'Indicator Data'!E105/HLOOKUP('Indicator Data'!$E$3,'Population Data'!$C$3:$M$194,ROW()-4,FALSE)</f>
        <v>6.3153656183085397E-3</v>
      </c>
      <c r="P105" s="173">
        <f>'Indicator Data'!F105/HLOOKUP('Indicator Data'!$F$3,'Population Data'!$C$3:$M$194,ROW()-4,FALSE)</f>
        <v>0</v>
      </c>
      <c r="Q105" s="173">
        <f>'Indicator Data'!G105/HLOOKUP('Indicator Data'!$G$3,'Population Data'!$C$3:$M$194,ROW()-4,FALSE)</f>
        <v>0</v>
      </c>
      <c r="R105" s="173">
        <f>'Indicator Data'!H105/HLOOKUP('Indicator Data'!$H$3,'Population Data'!$C$3:$M$194,ROW()-4,FALSE)</f>
        <v>0</v>
      </c>
      <c r="S105" s="173">
        <f>'Indicator Data'!I105/HLOOKUP('Indicator Data'!$I$3,'Population Data'!$C$3:$M$194,ROW()-4,FALSE)</f>
        <v>1.9479003341592787E-4</v>
      </c>
      <c r="T105" s="173">
        <f>'Indicator Data'!J105/HLOOKUP('Indicator Date'!$J103,'Population Data'!$C$3:$M$194,ROW()-4,FALSE)</f>
        <v>0</v>
      </c>
      <c r="U105" s="171">
        <f t="shared" si="140"/>
        <v>0</v>
      </c>
      <c r="V105" s="171">
        <f t="shared" si="141"/>
        <v>0</v>
      </c>
      <c r="W105" s="172">
        <f t="shared" si="142"/>
        <v>0</v>
      </c>
      <c r="X105" s="172">
        <f t="shared" si="118"/>
        <v>6.7</v>
      </c>
      <c r="Y105" s="172">
        <f t="shared" si="119"/>
        <v>0</v>
      </c>
      <c r="Z105" s="171">
        <f t="shared" si="143"/>
        <v>0</v>
      </c>
      <c r="AA105" s="171">
        <f t="shared" si="143"/>
        <v>0</v>
      </c>
      <c r="AB105" s="171">
        <f t="shared" si="144"/>
        <v>0</v>
      </c>
      <c r="AC105" s="172">
        <f t="shared" si="120"/>
        <v>3.2</v>
      </c>
      <c r="AD105" s="172">
        <f t="shared" si="121"/>
        <v>0</v>
      </c>
      <c r="AE105" s="171">
        <f>ROUND(IF('Indicator Data'!K105=0,0,IF('Indicator Data'!K105&gt;AE$3,10,IF('Indicator Data'!K105&lt;AE$4,0,10-(AE$3-'Indicator Data'!K105)/(AE$3-AE$4)*10))),1)</f>
        <v>2.9</v>
      </c>
      <c r="AF105" s="174">
        <f t="shared" si="145"/>
        <v>0.1</v>
      </c>
      <c r="AG105" s="174">
        <f t="shared" si="146"/>
        <v>0.1</v>
      </c>
      <c r="AH105" s="172">
        <f t="shared" si="147"/>
        <v>0</v>
      </c>
      <c r="AI105" s="172">
        <f t="shared" si="148"/>
        <v>0</v>
      </c>
      <c r="AJ105" s="174">
        <f t="shared" si="149"/>
        <v>0</v>
      </c>
      <c r="AK105" s="172">
        <f t="shared" si="150"/>
        <v>0</v>
      </c>
      <c r="AL105" s="175">
        <f t="shared" si="151"/>
        <v>0.1</v>
      </c>
      <c r="AM105" s="175">
        <f t="shared" si="152"/>
        <v>5.8</v>
      </c>
      <c r="AN105" s="175">
        <f t="shared" si="153"/>
        <v>0</v>
      </c>
      <c r="AO105" s="175">
        <f t="shared" si="154"/>
        <v>0</v>
      </c>
      <c r="AP105" s="175">
        <f t="shared" si="155"/>
        <v>3.3</v>
      </c>
      <c r="AQ105" s="174">
        <f t="shared" si="156"/>
        <v>1.5</v>
      </c>
      <c r="AR105" s="174">
        <f>IF('Indicator Data'!L105="No data","x",IF('Indicator Data'!BW105&lt;1000,"x",ROUND((IF('Indicator Data'!L105&gt;AR$3,10,IF('Indicator Data'!L105&lt;AR$4,0,10-(AR$3-'Indicator Data'!L105)/(AR$3-AR$4)*10))),1)))</f>
        <v>4.2</v>
      </c>
      <c r="AS105" s="175">
        <f t="shared" si="157"/>
        <v>2.9</v>
      </c>
      <c r="AT105" s="176">
        <f>IF('Indicator Data'!M105="No data","x",ROUND(IF('Indicator Data'!M105=0,0,IF(LOG('Indicator Data'!M105)&gt;AT$3,10,IF(LOG('Indicator Data'!M105)&lt;AT$4,0,10-(AT$3-LOG('Indicator Data'!M105))/(AT$3-AT$4)*10))),1))</f>
        <v>0</v>
      </c>
      <c r="AU105" s="246">
        <f>IF(AT105="x","x",'Indicator Data'!M105/HLOOKUP('Indicator Data'!$M$3,'Population Data'!$C$3:$M$194,ROW()-4,FALSE))</f>
        <v>0</v>
      </c>
      <c r="AV105" s="176">
        <f t="shared" si="158"/>
        <v>0</v>
      </c>
      <c r="AW105" s="172">
        <f t="shared" si="122"/>
        <v>0</v>
      </c>
      <c r="AX105" s="176" t="str">
        <f>IF('Indicator Data'!N105="No data","x",ROUND(IF('Indicator Data'!N105=0,0,IF(LOG('Indicator Data'!N105)&gt;AX$3,10,IF(LOG('Indicator Data'!N105)&lt;AX$4,0,10-(AX$3-LOG('Indicator Data'!N105))/(AX$3-AX$4)*10))),1))</f>
        <v>x</v>
      </c>
      <c r="AY105" s="246" t="str">
        <f>IF(AX105="x","x",'Indicator Data'!N105/HLOOKUP('Indicator Data'!$N$3,'Population Data'!$C$3:$M$194,ROW()-4,FALSE))</f>
        <v>x</v>
      </c>
      <c r="AZ105" s="176" t="str">
        <f t="shared" si="159"/>
        <v>x</v>
      </c>
      <c r="BA105" s="172" t="str">
        <f t="shared" si="123"/>
        <v>x</v>
      </c>
      <c r="BB105" s="176" t="str">
        <f>IF('Indicator Data'!O105="No data","x",ROUND(IF('Indicator Data'!O105=0,0,IF(LOG('Indicator Data'!O105)&gt;BB$3,10,IF(LOG('Indicator Data'!O105)&lt;BB$4,0,10-(BB$3-LOG('Indicator Data'!O105))/(BB$3-BB$4)*10))),1))</f>
        <v>x</v>
      </c>
      <c r="BC105" s="246" t="str">
        <f>IF(BB105="x","x",'Indicator Data'!O105/HLOOKUP('Indicator Data'!$O$3,'Population Data'!$C$3:$M$194,ROW()-4,FALSE))</f>
        <v>x</v>
      </c>
      <c r="BD105" s="176" t="str">
        <f t="shared" si="160"/>
        <v>x</v>
      </c>
      <c r="BE105" s="172" t="str">
        <f t="shared" si="124"/>
        <v>x</v>
      </c>
      <c r="BF105" s="176" t="str">
        <f>IF('Indicator Data'!P105="No data","x",ROUND(IF('Indicator Data'!P105=0,0,IF(LOG('Indicator Data'!P105)&gt;BF$3,10,IF(LOG('Indicator Data'!P105)&lt;BF$4,0,10-(BF$3-LOG('Indicator Data'!P105))/(BF$3-BF$4)*10))),1))</f>
        <v>x</v>
      </c>
      <c r="BG105" s="246" t="str">
        <f>IF(BF105="x","x",'Indicator Data'!P105/HLOOKUP('Indicator Data'!$P$3,'Population Data'!$C$3:$M$194,ROW()-4,FALSE))</f>
        <v>x</v>
      </c>
      <c r="BH105" s="176" t="str">
        <f t="shared" si="125"/>
        <v>x</v>
      </c>
      <c r="BI105" s="172" t="str">
        <f t="shared" si="126"/>
        <v>x</v>
      </c>
      <c r="BJ105" s="174">
        <f t="shared" si="127"/>
        <v>0</v>
      </c>
      <c r="BK105" s="176">
        <f>ROUND(IF('Indicator Data'!Q105=0,0,IF(LOG('Indicator Data'!Q105)&gt;BK$3,10,IF(LOG('Indicator Data'!Q105)&lt;BK$4,0,10-(BK$3-LOG('Indicator Data'!Q105))/(BK$3-BK$4)*10))),1)</f>
        <v>0</v>
      </c>
      <c r="BL105" s="224">
        <f>IF(BK105="x","x",'Indicator Data'!Q105/HLOOKUP('Indicator Data'!$Q$3,'Population Data'!$C$3:$M$194,ROW()-4,FALSE))</f>
        <v>0</v>
      </c>
      <c r="BM105" s="176">
        <f t="shared" si="161"/>
        <v>0</v>
      </c>
      <c r="BN105" s="172">
        <f t="shared" si="162"/>
        <v>0</v>
      </c>
      <c r="BO105" s="176">
        <f>ROUND(IF('Indicator Data'!S105=0,0,IF(LOG('Indicator Data'!S105)&gt;BO$3,10,IF(LOG('Indicator Data'!S105)&lt;BO$4,0,10-(BO$3-LOG('Indicator Data'!S105))/(BO$3-BO$4)*10))),1)</f>
        <v>0</v>
      </c>
      <c r="BP105" s="246">
        <f>IF(BO105="x","x",'Indicator Data'!S105/HLOOKUP('Indicator Data'!$S$3,'Population Data'!$C$3:$M$194,ROW()-4,FALSE))</f>
        <v>0</v>
      </c>
      <c r="BQ105" s="176">
        <f t="shared" si="163"/>
        <v>0</v>
      </c>
      <c r="BR105" s="172">
        <f t="shared" si="128"/>
        <v>0</v>
      </c>
      <c r="BS105" s="176">
        <f>ROUND(IF('Indicator Data'!T105=0,0,IF(LOG('Indicator Data'!T105)&gt;BS$3,10,IF(LOG('Indicator Data'!T105)&lt;BS$4,0,10-(BS$3-LOG('Indicator Data'!T105))/(BS$3-BS$4)*10))),1)</f>
        <v>0</v>
      </c>
      <c r="BT105" s="173">
        <f>IF('Indicator Data'!T105/HLOOKUP('Indicator Data'!$T$3,'Population Data'!$C$3:$M$194,ROW()-4,FALSE)&gt;1,1,'Indicator Data'!T105/HLOOKUP('Indicator Data'!$T$3,'Population Data'!$C$3:$M$194,ROW()-4,FALSE))</f>
        <v>0</v>
      </c>
      <c r="BU105" s="176">
        <f t="shared" si="164"/>
        <v>0</v>
      </c>
      <c r="BV105" s="172">
        <f t="shared" si="129"/>
        <v>0</v>
      </c>
      <c r="BW105" s="176">
        <f>ROUND(IF('Indicator Data'!U105=0,0,IF(LOG('Indicator Data'!U105)&gt;BW$3,10,IF(LOG('Indicator Data'!U105)&lt;BW$4,0,10-(BW$3-LOG('Indicator Data'!U105))/(BW$3-BW$4)*10))),1)</f>
        <v>0</v>
      </c>
      <c r="BX105" s="246">
        <f>IF(BW105="x","x",'Indicator Data'!U105/HLOOKUP('Indicator Data'!$U$3,'Population Data'!$C$3:$M$194,ROW()-4,FALSE))</f>
        <v>0</v>
      </c>
      <c r="BY105" s="176">
        <f t="shared" si="165"/>
        <v>0</v>
      </c>
      <c r="BZ105" s="172">
        <f t="shared" si="130"/>
        <v>0</v>
      </c>
      <c r="CA105" s="174">
        <f t="shared" si="113"/>
        <v>0</v>
      </c>
      <c r="CB105" s="176">
        <f>IF('Indicator Data'!BN105="No data","x",ROUND(IF('Indicator Data'!BN105&gt;CB$3,0,IF('Indicator Data'!BN105&lt;CB$4,10,(CB$3-'Indicator Data'!BN105)/(CB$3-CB$4)*10)),1))</f>
        <v>0.5</v>
      </c>
      <c r="CC105" s="176">
        <f>IF('Indicator Data'!BO105="No data","x",ROUND(IF('Indicator Data'!BO105&gt;CC$3,0,IF('Indicator Data'!BO105&lt;CC$4,10,(CC$3-'Indicator Data'!BO105)/(CC$3-CC$4)*10)),1))</f>
        <v>0.3</v>
      </c>
      <c r="CD105" s="176" t="str">
        <f>IF('Indicator Data'!AA105="No data","x",ROUND(IF('Indicator Data'!AA105&gt;CD$3,0,IF('Indicator Data'!AA105&lt;CD$4,10,(CD$3-'Indicator Data'!AA105)/(CD$3-CD$4)*10)),1))</f>
        <v>x</v>
      </c>
      <c r="CE105" s="172">
        <f t="shared" si="166"/>
        <v>0.4</v>
      </c>
      <c r="CF105" s="176">
        <f>IF('Indicator Data'!V105="No data","x",ROUND(IF(LOG('Indicator Data'!V105)&gt;CF$3,10,IF(LOG('Indicator Data'!V105)&lt;CF$4,0,10-(CF$3-LOG('Indicator Data'!V105))/(CF$3-CF$4)*10)),1))</f>
        <v>5.5</v>
      </c>
      <c r="CG105" s="176">
        <f>IF('Indicator Data'!W105="No data","x",ROUND(IF('Indicator Data'!W105&gt;CG$3,10,IF('Indicator Data'!W105&lt;CG$4,0,10-(CG$3-'Indicator Data'!W105)/(CG$3-CG$4)*10)),1))</f>
        <v>3.5</v>
      </c>
      <c r="CH105" s="176">
        <f>IF('Indicator Data'!X105="No data","x",ROUND(IF('Indicator Data'!X105&gt;CH$3,10,IF('Indicator Data'!X105&lt;CH$4,0,10-(CH$3-'Indicator Data'!X105)/(CH$3-CH$4)*10)),1))</f>
        <v>6.9</v>
      </c>
      <c r="CI105" s="176">
        <f>IF('Indicator Data'!Y105="No data","x",ROUND(IF('Indicator Data'!Y105&gt;CI$3,10,IF('Indicator Data'!Y105&lt;CI$4,0,10-(CI$3-'Indicator Data'!Y105)/(CI$3-CI$4)*10)),1))</f>
        <v>1</v>
      </c>
      <c r="CJ105" s="172">
        <f t="shared" si="131"/>
        <v>4.2</v>
      </c>
      <c r="CK105" s="174">
        <f t="shared" si="132"/>
        <v>2.9</v>
      </c>
      <c r="CL105" s="176">
        <f>IF('Indicator Data'!AD105="No data","x",ROUND(IF('Indicator Data'!AD105&gt;CL$3,10,IF('Indicator Data'!AD105&lt;CL$4,0,10-(CL$3-'Indicator Data'!AD105)/(CL$3-CL$4)*10)),1))</f>
        <v>0.1</v>
      </c>
      <c r="CM105" s="176">
        <f>IF('Indicator Data'!AE105="No data","x",ROUND(IF('Indicator Data'!AE105&gt;CM$3,10,IF('Indicator Data'!AE105&lt;CM$4,0,10-(CM$3-'Indicator Data'!AE105)/(CM$3-CM$4)*10)),1))</f>
        <v>0</v>
      </c>
      <c r="CN105" s="172">
        <f t="shared" si="133"/>
        <v>2.8</v>
      </c>
      <c r="CO105" s="176">
        <f>IF('Indicator Data'!Z105="No data","x",ROUND(IF('Indicator Data'!Z105&gt;CO$3,10,IF('Indicator Data'!Z105&lt;CO$4,0,10-(CO$3-'Indicator Data'!Z105)/(CO$3-CO$4)*10)),1))</f>
        <v>0</v>
      </c>
      <c r="CP105" s="172">
        <f t="shared" si="134"/>
        <v>0.3</v>
      </c>
      <c r="CQ105" s="246">
        <f>IF('Indicator Data'!AB105="No data","x",'Indicator Data'!AB105/HLOOKUP('Indicator Date'!$AB103,'Population Data'!$C$3:$M$194,ROW()-4,FALSE))</f>
        <v>8.5531659230743558E-4</v>
      </c>
      <c r="CR105" s="176">
        <f t="shared" si="167"/>
        <v>1.4</v>
      </c>
      <c r="CS105" s="176">
        <f>IF('Indicator Data'!AC105="No data","x",ROUND(IF('Indicator Data'!AC105&gt;CS$3,0,IF('Indicator Data'!AC105&lt;CS$4,10,(CS$3-'Indicator Data'!AC105)/(CS$3-CS$4)*10)),1))</f>
        <v>0</v>
      </c>
      <c r="CT105" s="172">
        <f t="shared" si="135"/>
        <v>0.7</v>
      </c>
      <c r="CU105" s="174">
        <f t="shared" si="136"/>
        <v>1.3</v>
      </c>
      <c r="CV105" s="175">
        <f t="shared" si="168"/>
        <v>1.1000000000000001</v>
      </c>
      <c r="CW105" s="177">
        <f t="shared" si="169"/>
        <v>2.2000000000000002</v>
      </c>
      <c r="CX105" s="175">
        <f>ROUND(IF('Indicator Data'!AF105=0,0,IF('Indicator Data'!AF105&gt;CX$3,10,IF('Indicator Data'!AF105&lt;CX$4,0,10-(CX$3-'Indicator Data'!AF105)/(CX$3-CX$4)*10))),1)</f>
        <v>0.1</v>
      </c>
      <c r="CY105" s="175">
        <f>(ROUND(IF('Indicator Data'!AG105=0,0,IF(LOG('Indicator Data'!AG105)&gt;CY$3,10,IF(LOG('Indicator Data'!AG105)&lt;CY$4,0,10-(CY$3-LOG('Indicator Data'!AG105))/(CY$3-CY$4)*10))),1))</f>
        <v>0</v>
      </c>
      <c r="CZ105" s="177">
        <f t="shared" si="137"/>
        <v>0.1</v>
      </c>
      <c r="DA105" s="11"/>
      <c r="DB105" s="22"/>
    </row>
    <row r="106" spans="1:106">
      <c r="A106" s="179" t="str">
        <f>'Indicator Data'!A106</f>
        <v>Luxembourg</v>
      </c>
      <c r="B106" s="180" t="str">
        <f>'Indicator Data'!B106</f>
        <v>LUX</v>
      </c>
      <c r="C106" s="178">
        <f>ROUND(IF('Indicator Data'!C106=0,0.1,IF(LOG('Indicator Data'!C106)&gt;C$3,10,IF(LOG('Indicator Data'!C106)&lt;C$4,0,10-(C$3-LOG('Indicator Data'!C106))/(C$3-C$4)*10))),1)</f>
        <v>0</v>
      </c>
      <c r="D106" s="171">
        <f>ROUND(IF('Indicator Data'!D106=0,0.1,IF(LOG('Indicator Data'!D106)&gt;D$3,10,IF(LOG('Indicator Data'!D106)&lt;D$4,0,10-(D$3-LOG('Indicator Data'!D106))/(D$3-D$4)*10))),1)</f>
        <v>0.1</v>
      </c>
      <c r="E106" s="172">
        <f t="shared" si="138"/>
        <v>0.1</v>
      </c>
      <c r="F106" s="172">
        <f>(ROUND(IF('Indicator Data'!E106=0,0,IF(LOG('Indicator Data'!E106)&gt;F$3,10,IF(LOG('Indicator Data'!E106)&lt;F$4,0,10-(F$3-LOG('Indicator Data'!E106))/(F$3-F$4)*10))),1))</f>
        <v>1.7</v>
      </c>
      <c r="G106" s="172">
        <f>ROUND(IF('Indicator Data'!F106=0,0,IF(LOG('Indicator Data'!F106)&gt;G$3,10,IF(LOG('Indicator Data'!F106)&lt;G$4,0,10-(G$3-LOG('Indicator Data'!F106))/(G$3-G$4)*10))),1)</f>
        <v>0</v>
      </c>
      <c r="H106" s="171">
        <f>ROUND(IF('Indicator Data'!G106=0,0,IF(LOG('Indicator Data'!G106)&gt;H$3,10,IF(LOG('Indicator Data'!G106)&lt;H$4,0,10-(H$3-LOG('Indicator Data'!G106))/(H$3-H$4)*10))),1)</f>
        <v>0</v>
      </c>
      <c r="I106" s="171">
        <f>ROUND(IF('Indicator Data'!H106=0,0,IF(LOG('Indicator Data'!H106)&gt;I$3,10,IF(LOG('Indicator Data'!H106)&lt;I$4,0,10-(I$3-LOG('Indicator Data'!H106))/(I$3-I$4)*10))),1)</f>
        <v>0</v>
      </c>
      <c r="J106" s="171">
        <f t="shared" si="139"/>
        <v>0</v>
      </c>
      <c r="K106" s="171">
        <f>ROUND(IF('Indicator Data'!I106=0,0,IF(LOG('Indicator Data'!I106)&gt;K$3,10,IF(LOG('Indicator Data'!I106)&lt;K$4,0,10-(K$3-LOG('Indicator Data'!I106))/(K$3-K$4)*10))),1)</f>
        <v>0</v>
      </c>
      <c r="L106" s="172">
        <f>ROUND(IF('Indicator Data'!J106=0,0,IF(LOG('Indicator Data'!J106)&gt;L$3,10,IF(LOG('Indicator Data'!J106)&lt;L$4,0,10-(L$3-LOG('Indicator Data'!J106))/(L$3-L$4)*10))),1)</f>
        <v>0</v>
      </c>
      <c r="M106" s="173">
        <f>'Indicator Data'!C106/HLOOKUP('Indicator Data'!$C$3,'Population Data'!$C$3:$M$194,ROW()-4,FALSE)</f>
        <v>2.3109741905615395E-5</v>
      </c>
      <c r="N106" s="173">
        <f>'Indicator Data'!D106/HLOOKUP('Indicator Data'!$D$3,'Population Data'!$C$3:$M$194,ROW()-4,FALSE)</f>
        <v>0</v>
      </c>
      <c r="O106" s="245">
        <f>'Indicator Data'!E106/HLOOKUP('Indicator Data'!$E$3,'Population Data'!$C$3:$M$194,ROW()-4,FALSE)</f>
        <v>1.1843764529008256E-3</v>
      </c>
      <c r="P106" s="173">
        <f>'Indicator Data'!F106/HLOOKUP('Indicator Data'!$F$3,'Population Data'!$C$3:$M$194,ROW()-4,FALSE)</f>
        <v>0</v>
      </c>
      <c r="Q106" s="173">
        <f>'Indicator Data'!G106/HLOOKUP('Indicator Data'!$G$3,'Population Data'!$C$3:$M$194,ROW()-4,FALSE)</f>
        <v>0</v>
      </c>
      <c r="R106" s="173">
        <f>'Indicator Data'!H106/HLOOKUP('Indicator Data'!$H$3,'Population Data'!$C$3:$M$194,ROW()-4,FALSE)</f>
        <v>0</v>
      </c>
      <c r="S106" s="173">
        <f>'Indicator Data'!I106/HLOOKUP('Indicator Data'!$I$3,'Population Data'!$C$3:$M$194,ROW()-4,FALSE)</f>
        <v>0</v>
      </c>
      <c r="T106" s="173">
        <f>'Indicator Data'!J106/HLOOKUP('Indicator Date'!$J104,'Population Data'!$C$3:$M$194,ROW()-4,FALSE)</f>
        <v>0</v>
      </c>
      <c r="U106" s="171">
        <f t="shared" si="140"/>
        <v>0.1</v>
      </c>
      <c r="V106" s="171">
        <f t="shared" si="141"/>
        <v>0</v>
      </c>
      <c r="W106" s="172">
        <f t="shared" si="142"/>
        <v>0.1</v>
      </c>
      <c r="X106" s="172">
        <f t="shared" si="118"/>
        <v>3.9</v>
      </c>
      <c r="Y106" s="172">
        <f t="shared" si="119"/>
        <v>0</v>
      </c>
      <c r="Z106" s="171">
        <f t="shared" si="143"/>
        <v>0</v>
      </c>
      <c r="AA106" s="171">
        <f t="shared" si="143"/>
        <v>0</v>
      </c>
      <c r="AB106" s="171">
        <f t="shared" si="144"/>
        <v>0</v>
      </c>
      <c r="AC106" s="172">
        <f t="shared" si="120"/>
        <v>0</v>
      </c>
      <c r="AD106" s="172">
        <f t="shared" si="121"/>
        <v>0</v>
      </c>
      <c r="AE106" s="171">
        <f>ROUND(IF('Indicator Data'!K106=0,0,IF('Indicator Data'!K106&gt;AE$3,10,IF('Indicator Data'!K106&lt;AE$4,0,10-(AE$3-'Indicator Data'!K106)/(AE$3-AE$4)*10))),1)</f>
        <v>0</v>
      </c>
      <c r="AF106" s="174">
        <f t="shared" si="145"/>
        <v>0.1</v>
      </c>
      <c r="AG106" s="174">
        <f t="shared" si="146"/>
        <v>0.1</v>
      </c>
      <c r="AH106" s="172">
        <f t="shared" si="147"/>
        <v>0</v>
      </c>
      <c r="AI106" s="172">
        <f t="shared" si="148"/>
        <v>0</v>
      </c>
      <c r="AJ106" s="174">
        <f t="shared" si="149"/>
        <v>0</v>
      </c>
      <c r="AK106" s="172">
        <f t="shared" si="150"/>
        <v>0</v>
      </c>
      <c r="AL106" s="175">
        <f t="shared" si="151"/>
        <v>0.1</v>
      </c>
      <c r="AM106" s="175">
        <f t="shared" si="152"/>
        <v>2.9</v>
      </c>
      <c r="AN106" s="175">
        <f t="shared" si="153"/>
        <v>0</v>
      </c>
      <c r="AO106" s="175">
        <f t="shared" si="154"/>
        <v>0</v>
      </c>
      <c r="AP106" s="175">
        <f t="shared" si="155"/>
        <v>0</v>
      </c>
      <c r="AQ106" s="174">
        <f t="shared" si="156"/>
        <v>0</v>
      </c>
      <c r="AR106" s="174">
        <f>IF('Indicator Data'!L106="No data","x",IF('Indicator Data'!BW106&lt;1000,"x",ROUND((IF('Indicator Data'!L106&gt;AR$3,10,IF('Indicator Data'!L106&lt;AR$4,0,10-(AR$3-'Indicator Data'!L106)/(AR$3-AR$4)*10))),1)))</f>
        <v>2.5</v>
      </c>
      <c r="AS106" s="175">
        <f t="shared" si="157"/>
        <v>1.3</v>
      </c>
      <c r="AT106" s="176">
        <f>IF('Indicator Data'!M106="No data","x",ROUND(IF('Indicator Data'!M106=0,0,IF(LOG('Indicator Data'!M106)&gt;AT$3,10,IF(LOG('Indicator Data'!M106)&lt;AT$4,0,10-(AT$3-LOG('Indicator Data'!M106))/(AT$3-AT$4)*10))),1))</f>
        <v>0</v>
      </c>
      <c r="AU106" s="246">
        <f>IF(AT106="x","x",'Indicator Data'!M106/HLOOKUP('Indicator Data'!$M$3,'Population Data'!$C$3:$M$194,ROW()-4,FALSE))</f>
        <v>0</v>
      </c>
      <c r="AV106" s="176">
        <f t="shared" si="158"/>
        <v>0</v>
      </c>
      <c r="AW106" s="172">
        <f t="shared" si="122"/>
        <v>0</v>
      </c>
      <c r="AX106" s="176" t="str">
        <f>IF('Indicator Data'!N106="No data","x",ROUND(IF('Indicator Data'!N106=0,0,IF(LOG('Indicator Data'!N106)&gt;AX$3,10,IF(LOG('Indicator Data'!N106)&lt;AX$4,0,10-(AX$3-LOG('Indicator Data'!N106))/(AX$3-AX$4)*10))),1))</f>
        <v>x</v>
      </c>
      <c r="AY106" s="246" t="str">
        <f>IF(AX106="x","x",'Indicator Data'!N106/HLOOKUP('Indicator Data'!$N$3,'Population Data'!$C$3:$M$194,ROW()-4,FALSE))</f>
        <v>x</v>
      </c>
      <c r="AZ106" s="176" t="str">
        <f t="shared" si="159"/>
        <v>x</v>
      </c>
      <c r="BA106" s="172" t="str">
        <f t="shared" si="123"/>
        <v>x</v>
      </c>
      <c r="BB106" s="176" t="str">
        <f>IF('Indicator Data'!O106="No data","x",ROUND(IF('Indicator Data'!O106=0,0,IF(LOG('Indicator Data'!O106)&gt;BB$3,10,IF(LOG('Indicator Data'!O106)&lt;BB$4,0,10-(BB$3-LOG('Indicator Data'!O106))/(BB$3-BB$4)*10))),1))</f>
        <v>x</v>
      </c>
      <c r="BC106" s="246" t="str">
        <f>IF(BB106="x","x",'Indicator Data'!O106/HLOOKUP('Indicator Data'!$O$3,'Population Data'!$C$3:$M$194,ROW()-4,FALSE))</f>
        <v>x</v>
      </c>
      <c r="BD106" s="176" t="str">
        <f t="shared" si="160"/>
        <v>x</v>
      </c>
      <c r="BE106" s="172" t="str">
        <f t="shared" si="124"/>
        <v>x</v>
      </c>
      <c r="BF106" s="176" t="str">
        <f>IF('Indicator Data'!P106="No data","x",ROUND(IF('Indicator Data'!P106=0,0,IF(LOG('Indicator Data'!P106)&gt;BF$3,10,IF(LOG('Indicator Data'!P106)&lt;BF$4,0,10-(BF$3-LOG('Indicator Data'!P106))/(BF$3-BF$4)*10))),1))</f>
        <v>x</v>
      </c>
      <c r="BG106" s="246" t="str">
        <f>IF(BF106="x","x",'Indicator Data'!P106/HLOOKUP('Indicator Data'!$P$3,'Population Data'!$C$3:$M$194,ROW()-4,FALSE))</f>
        <v>x</v>
      </c>
      <c r="BH106" s="176" t="str">
        <f t="shared" si="125"/>
        <v>x</v>
      </c>
      <c r="BI106" s="172" t="str">
        <f t="shared" si="126"/>
        <v>x</v>
      </c>
      <c r="BJ106" s="174">
        <f t="shared" si="127"/>
        <v>0</v>
      </c>
      <c r="BK106" s="176">
        <f>ROUND(IF('Indicator Data'!Q106=0,0,IF(LOG('Indicator Data'!Q106)&gt;BK$3,10,IF(LOG('Indicator Data'!Q106)&lt;BK$4,0,10-(BK$3-LOG('Indicator Data'!Q106))/(BK$3-BK$4)*10))),1)</f>
        <v>0</v>
      </c>
      <c r="BL106" s="224">
        <f>IF(BK106="x","x",'Indicator Data'!Q106/HLOOKUP('Indicator Data'!$Q$3,'Population Data'!$C$3:$M$194,ROW()-4,FALSE))</f>
        <v>0</v>
      </c>
      <c r="BM106" s="176">
        <f t="shared" si="161"/>
        <v>0</v>
      </c>
      <c r="BN106" s="172">
        <f t="shared" si="162"/>
        <v>0</v>
      </c>
      <c r="BO106" s="176">
        <f>ROUND(IF('Indicator Data'!S106=0,0,IF(LOG('Indicator Data'!S106)&gt;BO$3,10,IF(LOG('Indicator Data'!S106)&lt;BO$4,0,10-(BO$3-LOG('Indicator Data'!S106))/(BO$3-BO$4)*10))),1)</f>
        <v>0</v>
      </c>
      <c r="BP106" s="246">
        <f>IF(BO106="x","x",'Indicator Data'!S106/HLOOKUP('Indicator Data'!$S$3,'Population Data'!$C$3:$M$194,ROW()-4,FALSE))</f>
        <v>0</v>
      </c>
      <c r="BQ106" s="176">
        <f t="shared" si="163"/>
        <v>0</v>
      </c>
      <c r="BR106" s="172">
        <f t="shared" si="128"/>
        <v>0</v>
      </c>
      <c r="BS106" s="176">
        <f>ROUND(IF('Indicator Data'!T106=0,0,IF(LOG('Indicator Data'!T106)&gt;BS$3,10,IF(LOG('Indicator Data'!T106)&lt;BS$4,0,10-(BS$3-LOG('Indicator Data'!T106))/(BS$3-BS$4)*10))),1)</f>
        <v>0</v>
      </c>
      <c r="BT106" s="173">
        <f>IF('Indicator Data'!T106/HLOOKUP('Indicator Data'!$T$3,'Population Data'!$C$3:$M$194,ROW()-4,FALSE)&gt;1,1,'Indicator Data'!T106/HLOOKUP('Indicator Data'!$T$3,'Population Data'!$C$3:$M$194,ROW()-4,FALSE))</f>
        <v>0</v>
      </c>
      <c r="BU106" s="176">
        <f t="shared" si="164"/>
        <v>0</v>
      </c>
      <c r="BV106" s="172">
        <f t="shared" si="129"/>
        <v>0</v>
      </c>
      <c r="BW106" s="176">
        <f>ROUND(IF('Indicator Data'!U106=0,0,IF(LOG('Indicator Data'!U106)&gt;BW$3,10,IF(LOG('Indicator Data'!U106)&lt;BW$4,0,10-(BW$3-LOG('Indicator Data'!U106))/(BW$3-BW$4)*10))),1)</f>
        <v>0</v>
      </c>
      <c r="BX106" s="246">
        <f>IF(BW106="x","x",'Indicator Data'!U106/HLOOKUP('Indicator Data'!$U$3,'Population Data'!$C$3:$M$194,ROW()-4,FALSE))</f>
        <v>0</v>
      </c>
      <c r="BY106" s="176">
        <f t="shared" si="165"/>
        <v>0</v>
      </c>
      <c r="BZ106" s="172">
        <f t="shared" si="130"/>
        <v>0</v>
      </c>
      <c r="CA106" s="174">
        <f t="shared" si="113"/>
        <v>0</v>
      </c>
      <c r="CB106" s="176">
        <f>IF('Indicator Data'!BN106="No data","x",ROUND(IF('Indicator Data'!BN106&gt;CB$3,0,IF('Indicator Data'!BN106&lt;CB$4,10,(CB$3-'Indicator Data'!BN106)/(CB$3-CB$4)*10)),1))</f>
        <v>0.3</v>
      </c>
      <c r="CC106" s="176">
        <f>IF('Indicator Data'!BO106="No data","x",ROUND(IF('Indicator Data'!BO106&gt;CC$3,0,IF('Indicator Data'!BO106&lt;CC$4,10,(CC$3-'Indicator Data'!BO106)/(CC$3-CC$4)*10)),1))</f>
        <v>0</v>
      </c>
      <c r="CD106" s="176" t="str">
        <f>IF('Indicator Data'!AA106="No data","x",ROUND(IF('Indicator Data'!AA106&gt;CD$3,0,IF('Indicator Data'!AA106&lt;CD$4,10,(CD$3-'Indicator Data'!AA106)/(CD$3-CD$4)*10)),1))</f>
        <v>x</v>
      </c>
      <c r="CE106" s="172">
        <f t="shared" si="166"/>
        <v>0.2</v>
      </c>
      <c r="CF106" s="176">
        <f>IF('Indicator Data'!V106="No data","x",ROUND(IF(LOG('Indicator Data'!V106)&gt;CF$3,10,IF(LOG('Indicator Data'!V106)&lt;CF$4,0,10-(CF$3-LOG('Indicator Data'!V106))/(CF$3-CF$4)*10)),1))</f>
        <v>8</v>
      </c>
      <c r="CG106" s="176">
        <f>IF('Indicator Data'!W106="No data","x",ROUND(IF('Indicator Data'!W106&gt;CG$3,10,IF('Indicator Data'!W106&lt;CG$4,0,10-(CG$3-'Indicator Data'!W106)/(CG$3-CG$4)*10)),1))</f>
        <v>5.0999999999999996</v>
      </c>
      <c r="CH106" s="176">
        <f>IF('Indicator Data'!X106="No data","x",ROUND(IF('Indicator Data'!X106&gt;CH$3,10,IF('Indicator Data'!X106&lt;CH$4,0,10-(CH$3-'Indicator Data'!X106)/(CH$3-CH$4)*10)),1))</f>
        <v>9.1999999999999993</v>
      </c>
      <c r="CI106" s="176">
        <f>IF('Indicator Data'!Y106="No data","x",ROUND(IF('Indicator Data'!Y106&gt;CI$3,10,IF('Indicator Data'!Y106&lt;CI$4,0,10-(CI$3-'Indicator Data'!Y106)/(CI$3-CI$4)*10)),1))</f>
        <v>1</v>
      </c>
      <c r="CJ106" s="172">
        <f t="shared" si="131"/>
        <v>5.8</v>
      </c>
      <c r="CK106" s="174">
        <f t="shared" si="132"/>
        <v>3.9</v>
      </c>
      <c r="CL106" s="176">
        <f>IF('Indicator Data'!AD106="No data","x",ROUND(IF('Indicator Data'!AD106&gt;CL$3,10,IF('Indicator Data'!AD106&lt;CL$4,0,10-(CL$3-'Indicator Data'!AD106)/(CL$3-CL$4)*10)),1))</f>
        <v>0</v>
      </c>
      <c r="CM106" s="176">
        <f>IF('Indicator Data'!AE106="No data","x",ROUND(IF('Indicator Data'!AE106&gt;CM$3,10,IF('Indicator Data'!AE106&lt;CM$4,0,10-(CM$3-'Indicator Data'!AE106)/(CM$3-CM$4)*10)),1))</f>
        <v>0.1</v>
      </c>
      <c r="CN106" s="172">
        <f t="shared" si="133"/>
        <v>3.9</v>
      </c>
      <c r="CO106" s="176">
        <f>IF('Indicator Data'!Z106="No data","x",ROUND(IF('Indicator Data'!Z106&gt;CO$3,10,IF('Indicator Data'!Z106&lt;CO$4,0,10-(CO$3-'Indicator Data'!Z106)/(CO$3-CO$4)*10)),1))</f>
        <v>0</v>
      </c>
      <c r="CP106" s="172">
        <f t="shared" si="134"/>
        <v>0.1</v>
      </c>
      <c r="CQ106" s="246">
        <f>IF('Indicator Data'!AB106="No data","x",'Indicator Data'!AB106/HLOOKUP('Indicator Date'!$AB104,'Population Data'!$C$3:$M$194,ROW()-4,FALSE))</f>
        <v>3.5786925723246577E-4</v>
      </c>
      <c r="CR106" s="176">
        <f t="shared" si="167"/>
        <v>6.4</v>
      </c>
      <c r="CS106" s="176">
        <f>IF('Indicator Data'!AC106="No data","x",ROUND(IF('Indicator Data'!AC106&gt;CS$3,0,IF('Indicator Data'!AC106&lt;CS$4,10,(CS$3-'Indicator Data'!AC106)/(CS$3-CS$4)*10)),1))</f>
        <v>0</v>
      </c>
      <c r="CT106" s="172">
        <f t="shared" si="135"/>
        <v>3.2</v>
      </c>
      <c r="CU106" s="174">
        <f t="shared" si="136"/>
        <v>2.4</v>
      </c>
      <c r="CV106" s="175">
        <f t="shared" si="168"/>
        <v>1.7</v>
      </c>
      <c r="CW106" s="177">
        <f t="shared" si="169"/>
        <v>0.9</v>
      </c>
      <c r="CX106" s="175">
        <f>ROUND(IF('Indicator Data'!AF106=0,0,IF('Indicator Data'!AF106&gt;CX$3,10,IF('Indicator Data'!AF106&lt;CX$4,0,10-(CX$3-'Indicator Data'!AF106)/(CX$3-CX$4)*10))),1)</f>
        <v>0.1</v>
      </c>
      <c r="CY106" s="175">
        <f>(ROUND(IF('Indicator Data'!AG106=0,0,IF(LOG('Indicator Data'!AG106)&gt;CY$3,10,IF(LOG('Indicator Data'!AG106)&lt;CY$4,0,10-(CY$3-LOG('Indicator Data'!AG106))/(CY$3-CY$4)*10))),1))</f>
        <v>0</v>
      </c>
      <c r="CZ106" s="177">
        <f t="shared" si="137"/>
        <v>0.1</v>
      </c>
      <c r="DA106" s="11"/>
      <c r="DB106" s="22"/>
    </row>
    <row r="107" spans="1:106">
      <c r="A107" s="179" t="str">
        <f>'Indicator Data'!A107</f>
        <v>Madagascar</v>
      </c>
      <c r="B107" s="180" t="str">
        <f>'Indicator Data'!B107</f>
        <v>MDG</v>
      </c>
      <c r="C107" s="178">
        <f>ROUND(IF('Indicator Data'!C107=0,0.1,IF(LOG('Indicator Data'!C107)&gt;C$3,10,IF(LOG('Indicator Data'!C107)&lt;C$4,0,10-(C$3-LOG('Indicator Data'!C107))/(C$3-C$4)*10))),1)</f>
        <v>0</v>
      </c>
      <c r="D107" s="171">
        <f>ROUND(IF('Indicator Data'!D107=0,0.1,IF(LOG('Indicator Data'!D107)&gt;D$3,10,IF(LOG('Indicator Data'!D107)&lt;D$4,0,10-(D$3-LOG('Indicator Data'!D107))/(D$3-D$4)*10))),1)</f>
        <v>0.1</v>
      </c>
      <c r="E107" s="172">
        <f t="shared" si="138"/>
        <v>0.1</v>
      </c>
      <c r="F107" s="172">
        <f>(ROUND(IF('Indicator Data'!E107=0,0,IF(LOG('Indicator Data'!E107)&gt;F$3,10,IF(LOG('Indicator Data'!E107)&lt;F$4,0,10-(F$3-LOG('Indicator Data'!E107))/(F$3-F$4)*10))),1))</f>
        <v>6.5</v>
      </c>
      <c r="G107" s="172">
        <f>ROUND(IF('Indicator Data'!F107=0,0,IF(LOG('Indicator Data'!F107)&gt;G$3,10,IF(LOG('Indicator Data'!F107)&lt;G$4,0,10-(G$3-LOG('Indicator Data'!F107))/(G$3-G$4)*10))),1)</f>
        <v>6.7</v>
      </c>
      <c r="H107" s="171">
        <f>ROUND(IF('Indicator Data'!G107=0,0,IF(LOG('Indicator Data'!G107)&gt;H$3,10,IF(LOG('Indicator Data'!G107)&lt;H$4,0,10-(H$3-LOG('Indicator Data'!G107))/(H$3-H$4)*10))),1)</f>
        <v>9.5</v>
      </c>
      <c r="I107" s="171">
        <f>ROUND(IF('Indicator Data'!H107=0,0,IF(LOG('Indicator Data'!H107)&gt;I$3,10,IF(LOG('Indicator Data'!H107)&lt;I$4,0,10-(I$3-LOG('Indicator Data'!H107))/(I$3-I$4)*10))),1)</f>
        <v>8.6</v>
      </c>
      <c r="J107" s="171">
        <f t="shared" si="139"/>
        <v>9.1</v>
      </c>
      <c r="K107" s="171">
        <f>ROUND(IF('Indicator Data'!I107=0,0,IF(LOG('Indicator Data'!I107)&gt;K$3,10,IF(LOG('Indicator Data'!I107)&lt;K$4,0,10-(K$3-LOG('Indicator Data'!I107))/(K$3-K$4)*10))),1)</f>
        <v>7.3</v>
      </c>
      <c r="L107" s="172">
        <f>ROUND(IF('Indicator Data'!J107=0,0,IF(LOG('Indicator Data'!J107)&gt;L$3,10,IF(LOG('Indicator Data'!J107)&lt;L$4,0,10-(L$3-LOG('Indicator Data'!J107))/(L$3-L$4)*10))),1)</f>
        <v>10</v>
      </c>
      <c r="M107" s="173">
        <f>'Indicator Data'!C107/HLOOKUP('Indicator Data'!$C$3,'Population Data'!$C$3:$M$194,ROW()-4,FALSE)</f>
        <v>1.0748840149279199E-7</v>
      </c>
      <c r="N107" s="173">
        <f>'Indicator Data'!D107/HLOOKUP('Indicator Data'!$D$3,'Population Data'!$C$3:$M$194,ROW()-4,FALSE)</f>
        <v>0</v>
      </c>
      <c r="O107" s="245">
        <f>'Indicator Data'!E107/HLOOKUP('Indicator Data'!$E$3,'Population Data'!$C$3:$M$194,ROW()-4,FALSE)</f>
        <v>3.2425051784467141E-3</v>
      </c>
      <c r="P107" s="173">
        <f>'Indicator Data'!F107/HLOOKUP('Indicator Data'!$F$3,'Population Data'!$C$3:$M$194,ROW()-4,FALSE)</f>
        <v>3.3756550664437106E-6</v>
      </c>
      <c r="Q107" s="173">
        <f>'Indicator Data'!G107/HLOOKUP('Indicator Data'!$G$3,'Population Data'!$C$3:$M$194,ROW()-4,FALSE)</f>
        <v>2.314943984549505E-2</v>
      </c>
      <c r="R107" s="173">
        <f>'Indicator Data'!H107/HLOOKUP('Indicator Data'!$H$3,'Population Data'!$C$3:$M$194,ROW()-4,FALSE)</f>
        <v>7.324281167519572E-4</v>
      </c>
      <c r="S107" s="173">
        <f>'Indicator Data'!I107/HLOOKUP('Indicator Data'!$I$3,'Population Data'!$C$3:$M$194,ROW()-4,FALSE)</f>
        <v>9.2280872081257424E-4</v>
      </c>
      <c r="T107" s="173">
        <f>'Indicator Data'!J107/HLOOKUP('Indicator Date'!$J105,'Population Data'!$C$3:$M$194,ROW()-4,FALSE)</f>
        <v>5.2119475330694495E-3</v>
      </c>
      <c r="U107" s="171">
        <f t="shared" si="140"/>
        <v>0</v>
      </c>
      <c r="V107" s="171">
        <f t="shared" si="141"/>
        <v>0</v>
      </c>
      <c r="W107" s="172">
        <f t="shared" si="142"/>
        <v>0</v>
      </c>
      <c r="X107" s="172">
        <f t="shared" si="118"/>
        <v>5.6</v>
      </c>
      <c r="Y107" s="172">
        <f t="shared" si="119"/>
        <v>6</v>
      </c>
      <c r="Z107" s="171">
        <f t="shared" si="143"/>
        <v>2.6</v>
      </c>
      <c r="AA107" s="171">
        <f t="shared" si="143"/>
        <v>0.4</v>
      </c>
      <c r="AB107" s="171">
        <f t="shared" si="144"/>
        <v>1.6</v>
      </c>
      <c r="AC107" s="172">
        <f t="shared" si="120"/>
        <v>5.0999999999999996</v>
      </c>
      <c r="AD107" s="172">
        <f t="shared" si="121"/>
        <v>1.7</v>
      </c>
      <c r="AE107" s="171">
        <f>ROUND(IF('Indicator Data'!K107=0,0,IF('Indicator Data'!K107&gt;AE$3,10,IF('Indicator Data'!K107&lt;AE$4,0,10-(AE$3-'Indicator Data'!K107)/(AE$3-AE$4)*10))),1)</f>
        <v>7.6</v>
      </c>
      <c r="AF107" s="174">
        <f t="shared" si="145"/>
        <v>0</v>
      </c>
      <c r="AG107" s="174">
        <f t="shared" si="146"/>
        <v>0.1</v>
      </c>
      <c r="AH107" s="172">
        <f t="shared" si="147"/>
        <v>6.1</v>
      </c>
      <c r="AI107" s="172">
        <f t="shared" si="148"/>
        <v>4.5</v>
      </c>
      <c r="AJ107" s="174">
        <f t="shared" si="149"/>
        <v>5.4</v>
      </c>
      <c r="AK107" s="172">
        <f t="shared" si="150"/>
        <v>7.9</v>
      </c>
      <c r="AL107" s="175">
        <f t="shared" si="151"/>
        <v>0.1</v>
      </c>
      <c r="AM107" s="175">
        <f t="shared" si="152"/>
        <v>6.1</v>
      </c>
      <c r="AN107" s="175">
        <f t="shared" si="153"/>
        <v>6.4</v>
      </c>
      <c r="AO107" s="175">
        <f t="shared" si="154"/>
        <v>6.7</v>
      </c>
      <c r="AP107" s="175">
        <f t="shared" si="155"/>
        <v>6.3</v>
      </c>
      <c r="AQ107" s="174">
        <f t="shared" si="156"/>
        <v>7.8</v>
      </c>
      <c r="AR107" s="174">
        <f>IF('Indicator Data'!L107="No data","x",IF('Indicator Data'!BW107&lt;1000,"x",ROUND((IF('Indicator Data'!L107&gt;AR$3,10,IF('Indicator Data'!L107&lt;AR$4,0,10-(AR$3-'Indicator Data'!L107)/(AR$3-AR$4)*10))),1)))</f>
        <v>0.8</v>
      </c>
      <c r="AS107" s="175">
        <f t="shared" si="157"/>
        <v>4.3</v>
      </c>
      <c r="AT107" s="176">
        <f>IF('Indicator Data'!M107="No data","x",ROUND(IF('Indicator Data'!M107=0,0,IF(LOG('Indicator Data'!M107)&gt;AT$3,10,IF(LOG('Indicator Data'!M107)&lt;AT$4,0,10-(AT$3-LOG('Indicator Data'!M107))/(AT$3-AT$4)*10))),1))</f>
        <v>8.9</v>
      </c>
      <c r="AU107" s="246">
        <f>IF(AT107="x","x",'Indicator Data'!M107/HLOOKUP('Indicator Data'!$M$3,'Population Data'!$C$3:$M$194,ROW()-4,FALSE))</f>
        <v>0.57463032829404115</v>
      </c>
      <c r="AV107" s="176">
        <f t="shared" si="158"/>
        <v>6.4</v>
      </c>
      <c r="AW107" s="172">
        <f t="shared" si="122"/>
        <v>7.9</v>
      </c>
      <c r="AX107" s="176">
        <f>IF('Indicator Data'!N107="No data","x",ROUND(IF('Indicator Data'!N107=0,0,IF(LOG('Indicator Data'!N107)&gt;AX$3,10,IF(LOG('Indicator Data'!N107)&lt;AX$4,0,10-(AX$3-LOG('Indicator Data'!N107))/(AX$3-AX$4)*10))),1))</f>
        <v>5.2</v>
      </c>
      <c r="AY107" s="246">
        <f>IF(AX107="x","x",'Indicator Data'!N107/HLOOKUP('Indicator Data'!$N$3,'Population Data'!$C$3:$M$194,ROW()-4,FALSE))</f>
        <v>4.3423990999822581E-4</v>
      </c>
      <c r="AZ107" s="176">
        <f t="shared" si="159"/>
        <v>0.1</v>
      </c>
      <c r="BA107" s="172">
        <f t="shared" si="123"/>
        <v>3</v>
      </c>
      <c r="BB107" s="176">
        <f>IF('Indicator Data'!O107="No data","x",ROUND(IF('Indicator Data'!O107=0,0,IF(LOG('Indicator Data'!O107)&gt;BB$3,10,IF(LOG('Indicator Data'!O107)&lt;BB$4,0,10-(BB$3-LOG('Indicator Data'!O107))/(BB$3-BB$4)*10))),1))</f>
        <v>0</v>
      </c>
      <c r="BC107" s="246">
        <f>IF(BB107="x","x",'Indicator Data'!O107/HLOOKUP('Indicator Data'!$O$3,'Population Data'!$C$3:$M$194,ROW()-4,FALSE))</f>
        <v>0</v>
      </c>
      <c r="BD107" s="176">
        <f t="shared" si="160"/>
        <v>0</v>
      </c>
      <c r="BE107" s="172">
        <f t="shared" si="124"/>
        <v>0</v>
      </c>
      <c r="BF107" s="176">
        <f>IF('Indicator Data'!P107="No data","x",ROUND(IF('Indicator Data'!P107=0,0,IF(LOG('Indicator Data'!P107)&gt;BF$3,10,IF(LOG('Indicator Data'!P107)&lt;BF$4,0,10-(BF$3-LOG('Indicator Data'!P107))/(BF$3-BF$4)*10))),1))</f>
        <v>8.1</v>
      </c>
      <c r="BG107" s="246">
        <f>IF(BF107="x","x",'Indicator Data'!P107/HLOOKUP('Indicator Data'!$P$3,'Population Data'!$C$3:$M$194,ROW()-4,FALSE))</f>
        <v>2.2315750576125341E-2</v>
      </c>
      <c r="BH107" s="176">
        <f t="shared" si="125"/>
        <v>6.7</v>
      </c>
      <c r="BI107" s="172">
        <f t="shared" si="126"/>
        <v>7.5</v>
      </c>
      <c r="BJ107" s="174">
        <f t="shared" si="127"/>
        <v>5.4</v>
      </c>
      <c r="BK107" s="176">
        <f>ROUND(IF('Indicator Data'!Q107=0,0,IF(LOG('Indicator Data'!Q107)&gt;BK$3,10,IF(LOG('Indicator Data'!Q107)&lt;BK$4,0,10-(BK$3-LOG('Indicator Data'!Q107))/(BK$3-BK$4)*10))),1)</f>
        <v>9.3000000000000007</v>
      </c>
      <c r="BL107" s="224">
        <f>IF(BK107="x","x",'Indicator Data'!Q107/HLOOKUP('Indicator Data'!$Q$3,'Population Data'!$C$3:$M$194,ROW()-4,FALSE))</f>
        <v>1</v>
      </c>
      <c r="BM107" s="176">
        <f t="shared" si="161"/>
        <v>10</v>
      </c>
      <c r="BN107" s="172">
        <f t="shared" si="162"/>
        <v>9.6999999999999993</v>
      </c>
      <c r="BO107" s="176">
        <f>ROUND(IF('Indicator Data'!S107=0,0,IF(LOG('Indicator Data'!S107)&gt;BO$3,10,IF(LOG('Indicator Data'!S107)&lt;BO$4,0,10-(BO$3-LOG('Indicator Data'!S107))/(BO$3-BO$4)*10))),1)</f>
        <v>8.4</v>
      </c>
      <c r="BP107" s="246">
        <f>IF(BO107="x","x",'Indicator Data'!S107/HLOOKUP('Indicator Data'!$S$3,'Population Data'!$C$3:$M$194,ROW()-4,FALSE))</f>
        <v>0.25678155149580073</v>
      </c>
      <c r="BQ107" s="176">
        <f t="shared" si="163"/>
        <v>2.9</v>
      </c>
      <c r="BR107" s="172">
        <f t="shared" si="128"/>
        <v>6.4</v>
      </c>
      <c r="BS107" s="176">
        <f>ROUND(IF('Indicator Data'!T107=0,0,IF(LOG('Indicator Data'!T107)&gt;BS$3,10,IF(LOG('Indicator Data'!T107)&lt;BS$4,0,10-(BS$3-LOG('Indicator Data'!T107))/(BS$3-BS$4)*10))),1)</f>
        <v>9.1</v>
      </c>
      <c r="BT107" s="173">
        <f>IF('Indicator Data'!T107/HLOOKUP('Indicator Data'!$T$3,'Population Data'!$C$3:$M$194,ROW()-4,FALSE)&gt;1,1,'Indicator Data'!T107/HLOOKUP('Indicator Data'!$T$3,'Population Data'!$C$3:$M$194,ROW()-4,FALSE))</f>
        <v>0.71748011131929723</v>
      </c>
      <c r="BU107" s="176">
        <f t="shared" si="164"/>
        <v>7.2</v>
      </c>
      <c r="BV107" s="172">
        <f t="shared" si="129"/>
        <v>8.3000000000000007</v>
      </c>
      <c r="BW107" s="176">
        <f>ROUND(IF('Indicator Data'!U107=0,0,IF(LOG('Indicator Data'!U107)&gt;BW$3,10,IF(LOG('Indicator Data'!U107)&lt;BW$4,0,10-(BW$3-LOG('Indicator Data'!U107))/(BW$3-BW$4)*10))),1)</f>
        <v>9</v>
      </c>
      <c r="BX107" s="246">
        <f>IF(BW107="x","x",'Indicator Data'!U107/HLOOKUP('Indicator Data'!$U$3,'Population Data'!$C$3:$M$194,ROW()-4,FALSE))</f>
        <v>0.61558805033775421</v>
      </c>
      <c r="BY107" s="176">
        <f t="shared" si="165"/>
        <v>6.2</v>
      </c>
      <c r="BZ107" s="172">
        <f t="shared" si="130"/>
        <v>7.9</v>
      </c>
      <c r="CA107" s="174">
        <f t="shared" si="113"/>
        <v>8.3000000000000007</v>
      </c>
      <c r="CB107" s="176">
        <f>IF('Indicator Data'!BN107="No data","x",ROUND(IF('Indicator Data'!BN107&gt;CB$3,0,IF('Indicator Data'!BN107&lt;CB$4,10,(CB$3-'Indicator Data'!BN107)/(CB$3-CB$4)*10)),1))</f>
        <v>9.5</v>
      </c>
      <c r="CC107" s="176">
        <f>IF('Indicator Data'!BO107="No data","x",ROUND(IF('Indicator Data'!BO107&gt;CC$3,0,IF('Indicator Data'!BO107&lt;CC$4,10,(CC$3-'Indicator Data'!BO107)/(CC$3-CC$4)*10)),1))</f>
        <v>7.8</v>
      </c>
      <c r="CD107" s="176">
        <f>IF('Indicator Data'!AA107="No data","x",ROUND(IF('Indicator Data'!AA107&gt;CD$3,0,IF('Indicator Data'!AA107&lt;CD$4,10,(CD$3-'Indicator Data'!AA107)/(CD$3-CD$4)*10)),1))</f>
        <v>7.7</v>
      </c>
      <c r="CE107" s="172">
        <f t="shared" si="166"/>
        <v>8.3000000000000007</v>
      </c>
      <c r="CF107" s="176">
        <f>IF('Indicator Data'!V107="No data","x",ROUND(IF(LOG('Indicator Data'!V107)&gt;CF$3,10,IF(LOG('Indicator Data'!V107)&lt;CF$4,0,10-(CF$3-LOG('Indicator Data'!V107))/(CF$3-CF$4)*10)),1))</f>
        <v>5.7</v>
      </c>
      <c r="CG107" s="176">
        <f>IF('Indicator Data'!W107="No data","x",ROUND(IF('Indicator Data'!W107&gt;CG$3,10,IF('Indicator Data'!W107&lt;CG$4,0,10-(CG$3-'Indicator Data'!W107)/(CG$3-CG$4)*10)),1))</f>
        <v>8.1</v>
      </c>
      <c r="CH107" s="176">
        <f>IF('Indicator Data'!X107="No data","x",ROUND(IF('Indicator Data'!X107&gt;CH$3,10,IF('Indicator Data'!X107&lt;CH$4,0,10-(CH$3-'Indicator Data'!X107)/(CH$3-CH$4)*10)),1))</f>
        <v>4.0999999999999996</v>
      </c>
      <c r="CI107" s="176">
        <f>IF('Indicator Data'!Y107="No data","x",ROUND(IF('Indicator Data'!Y107&gt;CI$3,10,IF('Indicator Data'!Y107&lt;CI$4,0,10-(CI$3-'Indicator Data'!Y107)/(CI$3-CI$4)*10)),1))</f>
        <v>6.3</v>
      </c>
      <c r="CJ107" s="172">
        <f t="shared" si="131"/>
        <v>6.1</v>
      </c>
      <c r="CK107" s="174">
        <f t="shared" si="132"/>
        <v>6.8</v>
      </c>
      <c r="CL107" s="176">
        <f>IF('Indicator Data'!AD107="No data","x",ROUND(IF('Indicator Data'!AD107&gt;CL$3,10,IF('Indicator Data'!AD107&lt;CL$4,0,10-(CL$3-'Indicator Data'!AD107)/(CL$3-CL$4)*10)),1))</f>
        <v>7.3</v>
      </c>
      <c r="CM107" s="176">
        <f>IF('Indicator Data'!AE107="No data","x",ROUND(IF('Indicator Data'!AE107&gt;CM$3,10,IF('Indicator Data'!AE107&lt;CM$4,0,10-(CM$3-'Indicator Data'!AE107)/(CM$3-CM$4)*10)),1))</f>
        <v>6.4</v>
      </c>
      <c r="CN107" s="172">
        <f t="shared" si="133"/>
        <v>6.3</v>
      </c>
      <c r="CO107" s="176">
        <f>IF('Indicator Data'!Z107="No data","x",ROUND(IF('Indicator Data'!Z107&gt;CO$3,10,IF('Indicator Data'!Z107&lt;CO$4,0,10-(CO$3-'Indicator Data'!Z107)/(CO$3-CO$4)*10)),1))</f>
        <v>10</v>
      </c>
      <c r="CP107" s="172">
        <f t="shared" si="134"/>
        <v>8.8000000000000007</v>
      </c>
      <c r="CQ107" s="246">
        <f>IF('Indicator Data'!AB107="No data","x",'Indicator Data'!AB107/HLOOKUP('Indicator Date'!$AB105,'Population Data'!$C$3:$M$194,ROW()-4,FALSE))</f>
        <v>7.6806915274485457E-5</v>
      </c>
      <c r="CR107" s="176">
        <f t="shared" si="167"/>
        <v>9.1999999999999993</v>
      </c>
      <c r="CS107" s="176">
        <f>IF('Indicator Data'!AC107="No data","x",ROUND(IF('Indicator Data'!AC107&gt;CS$3,0,IF('Indicator Data'!AC107&lt;CS$4,10,(CS$3-'Indicator Data'!AC107)/(CS$3-CS$4)*10)),1))</f>
        <v>6</v>
      </c>
      <c r="CT107" s="172">
        <f t="shared" si="135"/>
        <v>7.6</v>
      </c>
      <c r="CU107" s="174">
        <f t="shared" si="136"/>
        <v>7.6</v>
      </c>
      <c r="CV107" s="175">
        <f t="shared" si="168"/>
        <v>7.2</v>
      </c>
      <c r="CW107" s="177">
        <f t="shared" si="169"/>
        <v>5.6</v>
      </c>
      <c r="CX107" s="175">
        <f>ROUND(IF('Indicator Data'!AF107=0,0,IF('Indicator Data'!AF107&gt;CX$3,10,IF('Indicator Data'!AF107&lt;CX$4,0,10-(CX$3-'Indicator Data'!AF107)/(CX$3-CX$4)*10))),1)</f>
        <v>0.4</v>
      </c>
      <c r="CY107" s="175">
        <f>(ROUND(IF('Indicator Data'!AG107=0,0,IF(LOG('Indicator Data'!AG107)&gt;CY$3,10,IF(LOG('Indicator Data'!AG107)&lt;CY$4,0,10-(CY$3-LOG('Indicator Data'!AG107))/(CY$3-CY$4)*10))),1))</f>
        <v>0</v>
      </c>
      <c r="CZ107" s="177">
        <f t="shared" si="137"/>
        <v>0.2</v>
      </c>
      <c r="DA107" s="11"/>
      <c r="DB107" s="22"/>
    </row>
    <row r="108" spans="1:106">
      <c r="A108" s="179" t="str">
        <f>'Indicator Data'!A108</f>
        <v>Malawi</v>
      </c>
      <c r="B108" s="180" t="str">
        <f>'Indicator Data'!B108</f>
        <v>MWI</v>
      </c>
      <c r="C108" s="178">
        <f>ROUND(IF('Indicator Data'!C108=0,0.1,IF(LOG('Indicator Data'!C108)&gt;C$3,10,IF(LOG('Indicator Data'!C108)&lt;C$4,0,10-(C$3-LOG('Indicator Data'!C108))/(C$3-C$4)*10))),1)</f>
        <v>8.3000000000000007</v>
      </c>
      <c r="D108" s="171">
        <f>ROUND(IF('Indicator Data'!D108=0,0.1,IF(LOG('Indicator Data'!D108)&gt;D$3,10,IF(LOG('Indicator Data'!D108)&lt;D$4,0,10-(D$3-LOG('Indicator Data'!D108))/(D$3-D$4)*10))),1)</f>
        <v>0.1</v>
      </c>
      <c r="E108" s="172">
        <f t="shared" si="138"/>
        <v>5.5</v>
      </c>
      <c r="F108" s="172">
        <f>(ROUND(IF('Indicator Data'!E108=0,0,IF(LOG('Indicator Data'!E108)&gt;F$3,10,IF(LOG('Indicator Data'!E108)&lt;F$4,0,10-(F$3-LOG('Indicator Data'!E108))/(F$3-F$4)*10))),1))</f>
        <v>5.2</v>
      </c>
      <c r="G108" s="172">
        <f>ROUND(IF('Indicator Data'!F108=0,0,IF(LOG('Indicator Data'!F108)&gt;G$3,10,IF(LOG('Indicator Data'!F108)&lt;G$4,0,10-(G$3-LOG('Indicator Data'!F108))/(G$3-G$4)*10))),1)</f>
        <v>0</v>
      </c>
      <c r="H108" s="171">
        <f>ROUND(IF('Indicator Data'!G108=0,0,IF(LOG('Indicator Data'!G108)&gt;H$3,10,IF(LOG('Indicator Data'!G108)&lt;H$4,0,10-(H$3-LOG('Indicator Data'!G108))/(H$3-H$4)*10))),1)</f>
        <v>0</v>
      </c>
      <c r="I108" s="171">
        <f>ROUND(IF('Indicator Data'!H108=0,0,IF(LOG('Indicator Data'!H108)&gt;I$3,10,IF(LOG('Indicator Data'!H108)&lt;I$4,0,10-(I$3-LOG('Indicator Data'!H108))/(I$3-I$4)*10))),1)</f>
        <v>0</v>
      </c>
      <c r="J108" s="171">
        <f t="shared" si="139"/>
        <v>0</v>
      </c>
      <c r="K108" s="171">
        <f>ROUND(IF('Indicator Data'!I108=0,0,IF(LOG('Indicator Data'!I108)&gt;K$3,10,IF(LOG('Indicator Data'!I108)&lt;K$4,0,10-(K$3-LOG('Indicator Data'!I108))/(K$3-K$4)*10))),1)</f>
        <v>0</v>
      </c>
      <c r="L108" s="172">
        <f>ROUND(IF('Indicator Data'!J108=0,0,IF(LOG('Indicator Data'!J108)&gt;L$3,10,IF(LOG('Indicator Data'!J108)&lt;L$4,0,10-(L$3-LOG('Indicator Data'!J108))/(L$3-L$4)*10))),1)</f>
        <v>10</v>
      </c>
      <c r="M108" s="173">
        <f>'Indicator Data'!C108/HLOOKUP('Indicator Data'!$C$3,'Population Data'!$C$3:$M$194,ROW()-4,FALSE)</f>
        <v>1.8700921217754995E-3</v>
      </c>
      <c r="N108" s="173">
        <f>'Indicator Data'!D108/HLOOKUP('Indicator Data'!$D$3,'Population Data'!$C$3:$M$194,ROW()-4,FALSE)</f>
        <v>0</v>
      </c>
      <c r="O108" s="245">
        <f>'Indicator Data'!E108/HLOOKUP('Indicator Data'!$E$3,'Population Data'!$C$3:$M$194,ROW()-4,FALSE)</f>
        <v>1.2935001540908854E-3</v>
      </c>
      <c r="P108" s="173">
        <f>'Indicator Data'!F108/HLOOKUP('Indicator Data'!$F$3,'Population Data'!$C$3:$M$194,ROW()-4,FALSE)</f>
        <v>0</v>
      </c>
      <c r="Q108" s="173">
        <f>'Indicator Data'!G108/HLOOKUP('Indicator Data'!$G$3,'Population Data'!$C$3:$M$194,ROW()-4,FALSE)</f>
        <v>0</v>
      </c>
      <c r="R108" s="173">
        <f>'Indicator Data'!H108/HLOOKUP('Indicator Data'!$H$3,'Population Data'!$C$3:$M$194,ROW()-4,FALSE)</f>
        <v>0</v>
      </c>
      <c r="S108" s="173">
        <f>'Indicator Data'!I108/HLOOKUP('Indicator Data'!$I$3,'Population Data'!$C$3:$M$194,ROW()-4,FALSE)</f>
        <v>0</v>
      </c>
      <c r="T108" s="173">
        <f>'Indicator Data'!J108/HLOOKUP('Indicator Date'!$J106,'Population Data'!$C$3:$M$194,ROW()-4,FALSE)</f>
        <v>3.9283292641326149E-2</v>
      </c>
      <c r="U108" s="171">
        <f t="shared" si="140"/>
        <v>9.4</v>
      </c>
      <c r="V108" s="171">
        <f t="shared" si="141"/>
        <v>0</v>
      </c>
      <c r="W108" s="172">
        <f t="shared" si="142"/>
        <v>6.8</v>
      </c>
      <c r="X108" s="172">
        <f t="shared" si="118"/>
        <v>4.0999999999999996</v>
      </c>
      <c r="Y108" s="172">
        <f t="shared" si="119"/>
        <v>0</v>
      </c>
      <c r="Z108" s="171">
        <f t="shared" si="143"/>
        <v>0</v>
      </c>
      <c r="AA108" s="171">
        <f t="shared" si="143"/>
        <v>0</v>
      </c>
      <c r="AB108" s="171">
        <f t="shared" si="144"/>
        <v>0</v>
      </c>
      <c r="AC108" s="172">
        <f t="shared" si="120"/>
        <v>0</v>
      </c>
      <c r="AD108" s="172">
        <f t="shared" si="121"/>
        <v>10</v>
      </c>
      <c r="AE108" s="171">
        <f>ROUND(IF('Indicator Data'!K108=0,0,IF('Indicator Data'!K108&gt;AE$3,10,IF('Indicator Data'!K108&lt;AE$4,0,10-(AE$3-'Indicator Data'!K108)/(AE$3-AE$4)*10))),1)</f>
        <v>7.6</v>
      </c>
      <c r="AF108" s="174">
        <f t="shared" si="145"/>
        <v>8.9</v>
      </c>
      <c r="AG108" s="174">
        <f t="shared" si="146"/>
        <v>0.1</v>
      </c>
      <c r="AH108" s="172">
        <f t="shared" si="147"/>
        <v>0</v>
      </c>
      <c r="AI108" s="172">
        <f t="shared" si="148"/>
        <v>0</v>
      </c>
      <c r="AJ108" s="174">
        <f t="shared" si="149"/>
        <v>0</v>
      </c>
      <c r="AK108" s="172">
        <f t="shared" si="150"/>
        <v>10</v>
      </c>
      <c r="AL108" s="175">
        <f t="shared" si="151"/>
        <v>6.2</v>
      </c>
      <c r="AM108" s="175">
        <f t="shared" si="152"/>
        <v>4.7</v>
      </c>
      <c r="AN108" s="175">
        <f t="shared" si="153"/>
        <v>0</v>
      </c>
      <c r="AO108" s="175">
        <f t="shared" si="154"/>
        <v>0</v>
      </c>
      <c r="AP108" s="175">
        <f t="shared" si="155"/>
        <v>0</v>
      </c>
      <c r="AQ108" s="174">
        <f t="shared" si="156"/>
        <v>8.8000000000000007</v>
      </c>
      <c r="AR108" s="174">
        <f>IF('Indicator Data'!L108="No data","x",IF('Indicator Data'!BW108&lt;1000,"x",ROUND((IF('Indicator Data'!L108&gt;AR$3,10,IF('Indicator Data'!L108&lt;AR$4,0,10-(AR$3-'Indicator Data'!L108)/(AR$3-AR$4)*10))),1)))</f>
        <v>2.5</v>
      </c>
      <c r="AS108" s="175">
        <f t="shared" si="157"/>
        <v>5.7</v>
      </c>
      <c r="AT108" s="176">
        <f>IF('Indicator Data'!M108="No data","x",ROUND(IF('Indicator Data'!M108=0,0,IF(LOG('Indicator Data'!M108)&gt;AT$3,10,IF(LOG('Indicator Data'!M108)&lt;AT$4,0,10-(AT$3-LOG('Indicator Data'!M108))/(AT$3-AT$4)*10))),1))</f>
        <v>8</v>
      </c>
      <c r="AU108" s="246">
        <f>IF(AT108="x","x",'Indicator Data'!M108/HLOOKUP('Indicator Data'!$M$3,'Population Data'!$C$3:$M$194,ROW()-4,FALSE))</f>
        <v>0.19998824732507908</v>
      </c>
      <c r="AV108" s="176">
        <f t="shared" si="158"/>
        <v>2.2000000000000002</v>
      </c>
      <c r="AW108" s="172">
        <f t="shared" si="122"/>
        <v>5.8</v>
      </c>
      <c r="AX108" s="176">
        <f>IF('Indicator Data'!N108="No data","x",ROUND(IF('Indicator Data'!N108=0,0,IF(LOG('Indicator Data'!N108)&gt;AX$3,10,IF(LOG('Indicator Data'!N108)&lt;AX$4,0,10-(AX$3-LOG('Indicator Data'!N108))/(AX$3-AX$4)*10))),1))</f>
        <v>5.8</v>
      </c>
      <c r="AY108" s="246">
        <f>IF(AX108="x","x",'Indicator Data'!N108/HLOOKUP('Indicator Data'!$N$3,'Population Data'!$C$3:$M$194,ROW()-4,FALSE))</f>
        <v>1.461291950070735E-3</v>
      </c>
      <c r="AZ108" s="176">
        <f t="shared" si="159"/>
        <v>0.3</v>
      </c>
      <c r="BA108" s="172">
        <f t="shared" si="123"/>
        <v>3.5</v>
      </c>
      <c r="BB108" s="176">
        <f>IF('Indicator Data'!O108="No data","x",ROUND(IF('Indicator Data'!O108=0,0,IF(LOG('Indicator Data'!O108)&gt;BB$3,10,IF(LOG('Indicator Data'!O108)&lt;BB$4,0,10-(BB$3-LOG('Indicator Data'!O108))/(BB$3-BB$4)*10))),1))</f>
        <v>0</v>
      </c>
      <c r="BC108" s="246">
        <f>IF(BB108="x","x",'Indicator Data'!O108/HLOOKUP('Indicator Data'!$O$3,'Population Data'!$C$3:$M$194,ROW()-4,FALSE))</f>
        <v>0</v>
      </c>
      <c r="BD108" s="176">
        <f t="shared" si="160"/>
        <v>0</v>
      </c>
      <c r="BE108" s="172">
        <f t="shared" si="124"/>
        <v>0</v>
      </c>
      <c r="BF108" s="176">
        <f>IF('Indicator Data'!P108="No data","x",ROUND(IF('Indicator Data'!P108=0,0,IF(LOG('Indicator Data'!P108)&gt;BF$3,10,IF(LOG('Indicator Data'!P108)&lt;BF$4,0,10-(BF$3-LOG('Indicator Data'!P108))/(BF$3-BF$4)*10))),1))</f>
        <v>7.1</v>
      </c>
      <c r="BG108" s="246">
        <f>IF(BF108="x","x",'Indicator Data'!P108/HLOOKUP('Indicator Data'!$P$3,'Population Data'!$C$3:$M$194,ROW()-4,FALSE))</f>
        <v>8.3892298398553691E-3</v>
      </c>
      <c r="BH108" s="176">
        <f t="shared" si="125"/>
        <v>5.8</v>
      </c>
      <c r="BI108" s="172">
        <f t="shared" si="126"/>
        <v>6.5</v>
      </c>
      <c r="BJ108" s="174">
        <f t="shared" si="127"/>
        <v>4.4000000000000004</v>
      </c>
      <c r="BK108" s="176">
        <f>ROUND(IF('Indicator Data'!Q108=0,0,IF(LOG('Indicator Data'!Q108)&gt;BK$3,10,IF(LOG('Indicator Data'!Q108)&lt;BK$4,0,10-(BK$3-LOG('Indicator Data'!Q108))/(BK$3-BK$4)*10))),1)</f>
        <v>9</v>
      </c>
      <c r="BL108" s="224">
        <f>IF(BK108="x","x",'Indicator Data'!Q108/HLOOKUP('Indicator Data'!$Q$3,'Population Data'!$C$3:$M$194,ROW()-4,FALSE))</f>
        <v>1</v>
      </c>
      <c r="BM108" s="176">
        <f t="shared" si="161"/>
        <v>10</v>
      </c>
      <c r="BN108" s="172">
        <f t="shared" si="162"/>
        <v>9.6</v>
      </c>
      <c r="BO108" s="176">
        <f>ROUND(IF('Indicator Data'!S108=0,0,IF(LOG('Indicator Data'!S108)&gt;BO$3,10,IF(LOG('Indicator Data'!S108)&lt;BO$4,0,10-(BO$3-LOG('Indicator Data'!S108))/(BO$3-BO$4)*10))),1)</f>
        <v>7.9</v>
      </c>
      <c r="BP108" s="246">
        <f>IF(BO108="x","x",'Indicator Data'!S108/HLOOKUP('Indicator Data'!$S$3,'Population Data'!$C$3:$M$194,ROW()-4,FALSE))</f>
        <v>0.15838259073097632</v>
      </c>
      <c r="BQ108" s="176">
        <f t="shared" si="163"/>
        <v>1.8</v>
      </c>
      <c r="BR108" s="172">
        <f t="shared" si="128"/>
        <v>5.6</v>
      </c>
      <c r="BS108" s="176">
        <f>ROUND(IF('Indicator Data'!T108=0,0,IF(LOG('Indicator Data'!T108)&gt;BS$3,10,IF(LOG('Indicator Data'!T108)&lt;BS$4,0,10-(BS$3-LOG('Indicator Data'!T108))/(BS$3-BS$4)*10))),1)</f>
        <v>9</v>
      </c>
      <c r="BT108" s="173">
        <f>IF('Indicator Data'!T108/HLOOKUP('Indicator Data'!$T$3,'Population Data'!$C$3:$M$194,ROW()-4,FALSE)&gt;1,1,'Indicator Data'!T108/HLOOKUP('Indicator Data'!$T$3,'Population Data'!$C$3:$M$194,ROW()-4,FALSE))</f>
        <v>0.86057248564697586</v>
      </c>
      <c r="BU108" s="176">
        <f t="shared" si="164"/>
        <v>8.6</v>
      </c>
      <c r="BV108" s="172">
        <f t="shared" si="129"/>
        <v>8.8000000000000007</v>
      </c>
      <c r="BW108" s="176">
        <f>ROUND(IF('Indicator Data'!U108=0,0,IF(LOG('Indicator Data'!U108)&gt;BW$3,10,IF(LOG('Indicator Data'!U108)&lt;BW$4,0,10-(BW$3-LOG('Indicator Data'!U108))/(BW$3-BW$4)*10))),1)</f>
        <v>8.6</v>
      </c>
      <c r="BX108" s="246">
        <f>IF(BW108="x","x",'Indicator Data'!U108/HLOOKUP('Indicator Data'!$U$3,'Population Data'!$C$3:$M$194,ROW()-4,FALSE))</f>
        <v>0.45376221097802277</v>
      </c>
      <c r="BY108" s="176">
        <f t="shared" si="165"/>
        <v>4.5</v>
      </c>
      <c r="BZ108" s="172">
        <f t="shared" si="130"/>
        <v>7</v>
      </c>
      <c r="CA108" s="174">
        <f t="shared" si="113"/>
        <v>8.1</v>
      </c>
      <c r="CB108" s="176">
        <f>IF('Indicator Data'!BN108="No data","x",ROUND(IF('Indicator Data'!BN108&gt;CB$3,0,IF('Indicator Data'!BN108&lt;CB$4,10,(CB$3-'Indicator Data'!BN108)/(CB$3-CB$4)*10)),1))</f>
        <v>5.6</v>
      </c>
      <c r="CC108" s="176">
        <f>IF('Indicator Data'!BO108="No data","x",ROUND(IF('Indicator Data'!BO108&gt;CC$3,0,IF('Indicator Data'!BO108&lt;CC$4,10,(CC$3-'Indicator Data'!BO108)/(CC$3-CC$4)*10)),1))</f>
        <v>4.7</v>
      </c>
      <c r="CD108" s="176">
        <f>IF('Indicator Data'!AA108="No data","x",ROUND(IF('Indicator Data'!AA108&gt;CD$3,0,IF('Indicator Data'!AA108&lt;CD$4,10,(CD$3-'Indicator Data'!AA108)/(CD$3-CD$4)*10)),1))</f>
        <v>8.5</v>
      </c>
      <c r="CE108" s="172">
        <f t="shared" si="166"/>
        <v>6.3</v>
      </c>
      <c r="CF108" s="176">
        <f>IF('Indicator Data'!V108="No data","x",ROUND(IF(LOG('Indicator Data'!V108)&gt;CF$3,10,IF(LOG('Indicator Data'!V108)&lt;CF$4,0,10-(CF$3-LOG('Indicator Data'!V108))/(CF$3-CF$4)*10)),1))</f>
        <v>7.7</v>
      </c>
      <c r="CG108" s="176">
        <f>IF('Indicator Data'!W108="No data","x",ROUND(IF('Indicator Data'!W108&gt;CG$3,10,IF('Indicator Data'!W108&lt;CG$4,0,10-(CG$3-'Indicator Data'!W108)/(CG$3-CG$4)*10)),1))</f>
        <v>8.4</v>
      </c>
      <c r="CH108" s="176">
        <f>IF('Indicator Data'!X108="No data","x",ROUND(IF('Indicator Data'!X108&gt;CH$3,10,IF('Indicator Data'!X108&lt;CH$4,0,10-(CH$3-'Indicator Data'!X108)/(CH$3-CH$4)*10)),1))</f>
        <v>1.8</v>
      </c>
      <c r="CI108" s="176">
        <f>IF('Indicator Data'!Y108="No data","x",ROUND(IF('Indicator Data'!Y108&gt;CI$3,10,IF('Indicator Data'!Y108&lt;CI$4,0,10-(CI$3-'Indicator Data'!Y108)/(CI$3-CI$4)*10)),1))</f>
        <v>5.7</v>
      </c>
      <c r="CJ108" s="172">
        <f t="shared" si="131"/>
        <v>5.9</v>
      </c>
      <c r="CK108" s="174">
        <f t="shared" si="132"/>
        <v>6</v>
      </c>
      <c r="CL108" s="176">
        <f>IF('Indicator Data'!AD108="No data","x",ROUND(IF('Indicator Data'!AD108&gt;CL$3,10,IF('Indicator Data'!AD108&lt;CL$4,0,10-(CL$3-'Indicator Data'!AD108)/(CL$3-CL$4)*10)),1))</f>
        <v>4.2</v>
      </c>
      <c r="CM108" s="176">
        <f>IF('Indicator Data'!AE108="No data","x",ROUND(IF('Indicator Data'!AE108&gt;CM$3,10,IF('Indicator Data'!AE108&lt;CM$4,0,10-(CM$3-'Indicator Data'!AE108)/(CM$3-CM$4)*10)),1))</f>
        <v>6.3</v>
      </c>
      <c r="CN108" s="172">
        <f t="shared" si="133"/>
        <v>5.7</v>
      </c>
      <c r="CO108" s="176">
        <f>IF('Indicator Data'!Z108="No data","x",ROUND(IF('Indicator Data'!Z108&gt;CO$3,10,IF('Indicator Data'!Z108&lt;CO$4,0,10-(CO$3-'Indicator Data'!Z108)/(CO$3-CO$4)*10)),1))</f>
        <v>0.9</v>
      </c>
      <c r="CP108" s="172">
        <f t="shared" si="134"/>
        <v>4.9000000000000004</v>
      </c>
      <c r="CQ108" s="246">
        <f>IF('Indicator Data'!AB108="No data","x",'Indicator Data'!AB108/HLOOKUP('Indicator Date'!$AB106,'Population Data'!$C$3:$M$194,ROW()-4,FALSE))</f>
        <v>5.2047369857484393E-5</v>
      </c>
      <c r="CR108" s="176">
        <f t="shared" si="167"/>
        <v>9.5</v>
      </c>
      <c r="CS108" s="176">
        <f>IF('Indicator Data'!AC108="No data","x",ROUND(IF('Indicator Data'!AC108&gt;CS$3,0,IF('Indicator Data'!AC108&lt;CS$4,10,(CS$3-'Indicator Data'!AC108)/(CS$3-CS$4)*10)),1))</f>
        <v>8</v>
      </c>
      <c r="CT108" s="172">
        <f t="shared" si="135"/>
        <v>8.8000000000000007</v>
      </c>
      <c r="CU108" s="174">
        <f t="shared" si="136"/>
        <v>6.5</v>
      </c>
      <c r="CV108" s="175">
        <f t="shared" si="168"/>
        <v>6.4</v>
      </c>
      <c r="CW108" s="177">
        <f t="shared" si="169"/>
        <v>3.8</v>
      </c>
      <c r="CX108" s="175">
        <f>ROUND(IF('Indicator Data'!AF108=0,0,IF('Indicator Data'!AF108&gt;CX$3,10,IF('Indicator Data'!AF108&lt;CX$4,0,10-(CX$3-'Indicator Data'!AF108)/(CX$3-CX$4)*10))),1)</f>
        <v>0.2</v>
      </c>
      <c r="CY108" s="175">
        <f>(ROUND(IF('Indicator Data'!AG108=0,0,IF(LOG('Indicator Data'!AG108)&gt;CY$3,10,IF(LOG('Indicator Data'!AG108)&lt;CY$4,0,10-(CY$3-LOG('Indicator Data'!AG108))/(CY$3-CY$4)*10))),1))</f>
        <v>0</v>
      </c>
      <c r="CZ108" s="177">
        <f t="shared" si="137"/>
        <v>0.1</v>
      </c>
      <c r="DA108" s="11"/>
      <c r="DB108" s="22"/>
    </row>
    <row r="109" spans="1:106">
      <c r="A109" s="179" t="str">
        <f>'Indicator Data'!A109</f>
        <v>Malaysia</v>
      </c>
      <c r="B109" s="180" t="str">
        <f>'Indicator Data'!B109</f>
        <v>MYS</v>
      </c>
      <c r="C109" s="178">
        <f>ROUND(IF('Indicator Data'!C109=0,0.1,IF(LOG('Indicator Data'!C109)&gt;C$3,10,IF(LOG('Indicator Data'!C109)&lt;C$4,0,10-(C$3-LOG('Indicator Data'!C109))/(C$3-C$4)*10))),1)</f>
        <v>5.4</v>
      </c>
      <c r="D109" s="171">
        <f>ROUND(IF('Indicator Data'!D109=0,0.1,IF(LOG('Indicator Data'!D109)&gt;D$3,10,IF(LOG('Indicator Data'!D109)&lt;D$4,0,10-(D$3-LOG('Indicator Data'!D109))/(D$3-D$4)*10))),1)</f>
        <v>0.1</v>
      </c>
      <c r="E109" s="172">
        <f t="shared" si="138"/>
        <v>3.2</v>
      </c>
      <c r="F109" s="172">
        <f>(ROUND(IF('Indicator Data'!E109=0,0,IF(LOG('Indicator Data'!E109)&gt;F$3,10,IF(LOG('Indicator Data'!E109)&lt;F$4,0,10-(F$3-LOG('Indicator Data'!E109))/(F$3-F$4)*10))),1))</f>
        <v>7.1</v>
      </c>
      <c r="G109" s="172">
        <f>ROUND(IF('Indicator Data'!F109=0,0,IF(LOG('Indicator Data'!F109)&gt;G$3,10,IF(LOG('Indicator Data'!F109)&lt;G$4,0,10-(G$3-LOG('Indicator Data'!F109))/(G$3-G$4)*10))),1)</f>
        <v>5.8</v>
      </c>
      <c r="H109" s="171">
        <f>ROUND(IF('Indicator Data'!G109=0,0,IF(LOG('Indicator Data'!G109)&gt;H$3,10,IF(LOG('Indicator Data'!G109)&lt;H$4,0,10-(H$3-LOG('Indicator Data'!G109))/(H$3-H$4)*10))),1)</f>
        <v>0</v>
      </c>
      <c r="I109" s="171">
        <f>ROUND(IF('Indicator Data'!H109=0,0,IF(LOG('Indicator Data'!H109)&gt;I$3,10,IF(LOG('Indicator Data'!H109)&lt;I$4,0,10-(I$3-LOG('Indicator Data'!H109))/(I$3-I$4)*10))),1)</f>
        <v>0</v>
      </c>
      <c r="J109" s="171">
        <f t="shared" si="139"/>
        <v>0</v>
      </c>
      <c r="K109" s="171">
        <f>ROUND(IF('Indicator Data'!I109=0,0,IF(LOG('Indicator Data'!I109)&gt;K$3,10,IF(LOG('Indicator Data'!I109)&lt;K$4,0,10-(K$3-LOG('Indicator Data'!I109))/(K$3-K$4)*10))),1)</f>
        <v>7.4</v>
      </c>
      <c r="L109" s="172">
        <f>ROUND(IF('Indicator Data'!J109=0,0,IF(LOG('Indicator Data'!J109)&gt;L$3,10,IF(LOG('Indicator Data'!J109)&lt;L$4,0,10-(L$3-LOG('Indicator Data'!J109))/(L$3-L$4)*10))),1)</f>
        <v>9.5</v>
      </c>
      <c r="M109" s="173">
        <f>'Indicator Data'!C109/HLOOKUP('Indicator Data'!$C$3,'Population Data'!$C$3:$M$194,ROW()-4,FALSE)</f>
        <v>1.1562028260763415E-4</v>
      </c>
      <c r="N109" s="173">
        <f>'Indicator Data'!D109/HLOOKUP('Indicator Data'!$D$3,'Population Data'!$C$3:$M$194,ROW()-4,FALSE)</f>
        <v>0</v>
      </c>
      <c r="O109" s="245">
        <f>'Indicator Data'!E109/HLOOKUP('Indicator Data'!$E$3,'Population Data'!$C$3:$M$194,ROW()-4,FALSE)</f>
        <v>5.2913347852393188E-3</v>
      </c>
      <c r="P109" s="173">
        <f>'Indicator Data'!F109/HLOOKUP('Indicator Data'!$F$3,'Population Data'!$C$3:$M$194,ROW()-4,FALSE)</f>
        <v>1.3050339415713756E-6</v>
      </c>
      <c r="Q109" s="173">
        <f>'Indicator Data'!G109/HLOOKUP('Indicator Data'!$G$3,'Population Data'!$C$3:$M$194,ROW()-4,FALSE)</f>
        <v>1.6508297163856967E-7</v>
      </c>
      <c r="R109" s="173">
        <f>'Indicator Data'!H109/HLOOKUP('Indicator Data'!$H$3,'Population Data'!$C$3:$M$194,ROW()-4,FALSE)</f>
        <v>0</v>
      </c>
      <c r="S109" s="173">
        <f>'Indicator Data'!I109/HLOOKUP('Indicator Data'!$I$3,'Population Data'!$C$3:$M$194,ROW()-4,FALSE)</f>
        <v>9.050378137130141E-4</v>
      </c>
      <c r="T109" s="173">
        <f>'Indicator Data'!J109/HLOOKUP('Indicator Date'!$J107,'Population Data'!$C$3:$M$194,ROW()-4,FALSE)</f>
        <v>1.8170335997777566E-3</v>
      </c>
      <c r="U109" s="171">
        <f t="shared" si="140"/>
        <v>0.6</v>
      </c>
      <c r="V109" s="171">
        <f t="shared" si="141"/>
        <v>0</v>
      </c>
      <c r="W109" s="172">
        <f t="shared" si="142"/>
        <v>0.3</v>
      </c>
      <c r="X109" s="172">
        <f t="shared" si="118"/>
        <v>6.4</v>
      </c>
      <c r="Y109" s="172">
        <f t="shared" si="119"/>
        <v>4.9000000000000004</v>
      </c>
      <c r="Z109" s="171">
        <f t="shared" si="143"/>
        <v>0</v>
      </c>
      <c r="AA109" s="171">
        <f t="shared" si="143"/>
        <v>0</v>
      </c>
      <c r="AB109" s="171">
        <f t="shared" si="144"/>
        <v>0</v>
      </c>
      <c r="AC109" s="172">
        <f t="shared" si="120"/>
        <v>5.0999999999999996</v>
      </c>
      <c r="AD109" s="172">
        <f t="shared" si="121"/>
        <v>0.6</v>
      </c>
      <c r="AE109" s="171">
        <f>ROUND(IF('Indicator Data'!K109=0,0,IF('Indicator Data'!K109&gt;AE$3,10,IF('Indicator Data'!K109&lt;AE$4,0,10-(AE$3-'Indicator Data'!K109)/(AE$3-AE$4)*10))),1)</f>
        <v>1.9</v>
      </c>
      <c r="AF109" s="174">
        <f t="shared" si="145"/>
        <v>3</v>
      </c>
      <c r="AG109" s="174">
        <f t="shared" si="146"/>
        <v>0.1</v>
      </c>
      <c r="AH109" s="172">
        <f t="shared" si="147"/>
        <v>0</v>
      </c>
      <c r="AI109" s="172">
        <f t="shared" si="148"/>
        <v>0</v>
      </c>
      <c r="AJ109" s="174">
        <f t="shared" si="149"/>
        <v>0</v>
      </c>
      <c r="AK109" s="172">
        <f t="shared" si="150"/>
        <v>7</v>
      </c>
      <c r="AL109" s="175">
        <f t="shared" si="151"/>
        <v>1.9</v>
      </c>
      <c r="AM109" s="175">
        <f t="shared" si="152"/>
        <v>6.8</v>
      </c>
      <c r="AN109" s="175">
        <f t="shared" si="153"/>
        <v>5.4</v>
      </c>
      <c r="AO109" s="175">
        <f t="shared" si="154"/>
        <v>0</v>
      </c>
      <c r="AP109" s="175">
        <f t="shared" si="155"/>
        <v>6.4</v>
      </c>
      <c r="AQ109" s="174">
        <f t="shared" si="156"/>
        <v>4.5</v>
      </c>
      <c r="AR109" s="174">
        <f>IF('Indicator Data'!L109="No data","x",IF('Indicator Data'!BW109&lt;1000,"x",ROUND((IF('Indicator Data'!L109&gt;AR$3,10,IF('Indicator Data'!L109&lt;AR$4,0,10-(AR$3-'Indicator Data'!L109)/(AR$3-AR$4)*10))),1)))</f>
        <v>1.7</v>
      </c>
      <c r="AS109" s="175">
        <f t="shared" si="157"/>
        <v>3.1</v>
      </c>
      <c r="AT109" s="176">
        <f>IF('Indicator Data'!M109="No data","x",ROUND(IF('Indicator Data'!M109=0,0,IF(LOG('Indicator Data'!M109)&gt;AT$3,10,IF(LOG('Indicator Data'!M109)&lt;AT$4,0,10-(AT$3-LOG('Indicator Data'!M109))/(AT$3-AT$4)*10))),1))</f>
        <v>1.7</v>
      </c>
      <c r="AU109" s="246">
        <f>IF(AT109="x","x",'Indicator Data'!M109/HLOOKUP('Indicator Data'!$M$3,'Population Data'!$C$3:$M$194,ROW()-4,FALSE))</f>
        <v>4.8226301802377367E-6</v>
      </c>
      <c r="AV109" s="176">
        <f t="shared" si="158"/>
        <v>0</v>
      </c>
      <c r="AW109" s="172">
        <f t="shared" si="122"/>
        <v>0.9</v>
      </c>
      <c r="AX109" s="176" t="str">
        <f>IF('Indicator Data'!N109="No data","x",ROUND(IF('Indicator Data'!N109=0,0,IF(LOG('Indicator Data'!N109)&gt;AX$3,10,IF(LOG('Indicator Data'!N109)&lt;AX$4,0,10-(AX$3-LOG('Indicator Data'!N109))/(AX$3-AX$4)*10))),1))</f>
        <v>x</v>
      </c>
      <c r="AY109" s="246" t="str">
        <f>IF(AX109="x","x",'Indicator Data'!N109/HLOOKUP('Indicator Data'!$N$3,'Population Data'!$C$3:$M$194,ROW()-4,FALSE))</f>
        <v>x</v>
      </c>
      <c r="AZ109" s="176" t="str">
        <f t="shared" si="159"/>
        <v>x</v>
      </c>
      <c r="BA109" s="172" t="str">
        <f t="shared" si="123"/>
        <v>x</v>
      </c>
      <c r="BB109" s="176" t="str">
        <f>IF('Indicator Data'!O109="No data","x",ROUND(IF('Indicator Data'!O109=0,0,IF(LOG('Indicator Data'!O109)&gt;BB$3,10,IF(LOG('Indicator Data'!O109)&lt;BB$4,0,10-(BB$3-LOG('Indicator Data'!O109))/(BB$3-BB$4)*10))),1))</f>
        <v>x</v>
      </c>
      <c r="BC109" s="246" t="str">
        <f>IF(BB109="x","x",'Indicator Data'!O109/HLOOKUP('Indicator Data'!$O$3,'Population Data'!$C$3:$M$194,ROW()-4,FALSE))</f>
        <v>x</v>
      </c>
      <c r="BD109" s="176" t="str">
        <f t="shared" si="160"/>
        <v>x</v>
      </c>
      <c r="BE109" s="172" t="str">
        <f t="shared" si="124"/>
        <v>x</v>
      </c>
      <c r="BF109" s="176" t="str">
        <f>IF('Indicator Data'!P109="No data","x",ROUND(IF('Indicator Data'!P109=0,0,IF(LOG('Indicator Data'!P109)&gt;BF$3,10,IF(LOG('Indicator Data'!P109)&lt;BF$4,0,10-(BF$3-LOG('Indicator Data'!P109))/(BF$3-BF$4)*10))),1))</f>
        <v>x</v>
      </c>
      <c r="BG109" s="246" t="str">
        <f>IF(BF109="x","x",'Indicator Data'!P109/HLOOKUP('Indicator Data'!$P$3,'Population Data'!$C$3:$M$194,ROW()-4,FALSE))</f>
        <v>x</v>
      </c>
      <c r="BH109" s="176" t="str">
        <f t="shared" si="125"/>
        <v>x</v>
      </c>
      <c r="BI109" s="172" t="str">
        <f t="shared" si="126"/>
        <v>x</v>
      </c>
      <c r="BJ109" s="174">
        <f t="shared" si="127"/>
        <v>0.9</v>
      </c>
      <c r="BK109" s="176">
        <f>ROUND(IF('Indicator Data'!Q109=0,0,IF(LOG('Indicator Data'!Q109)&gt;BK$3,10,IF(LOG('Indicator Data'!Q109)&lt;BK$4,0,10-(BK$3-LOG('Indicator Data'!Q109))/(BK$3-BK$4)*10))),1)</f>
        <v>7.3</v>
      </c>
      <c r="BL109" s="224">
        <f>IF(BK109="x","x",'Indicator Data'!Q109/HLOOKUP('Indicator Data'!$Q$3,'Population Data'!$C$3:$M$194,ROW()-4,FALSE))</f>
        <v>4.0000001009463111E-2</v>
      </c>
      <c r="BM109" s="176">
        <f t="shared" si="161"/>
        <v>0.4</v>
      </c>
      <c r="BN109" s="172">
        <f t="shared" si="162"/>
        <v>4.7</v>
      </c>
      <c r="BO109" s="176">
        <f>ROUND(IF('Indicator Data'!S109=0,0,IF(LOG('Indicator Data'!S109)&gt;BO$3,10,IF(LOG('Indicator Data'!S109)&lt;BO$4,0,10-(BO$3-LOG('Indicator Data'!S109))/(BO$3-BO$4)*10))),1)</f>
        <v>9.3000000000000007</v>
      </c>
      <c r="BP109" s="246">
        <f>IF(BO109="x","x",'Indicator Data'!S109/HLOOKUP('Indicator Data'!$S$3,'Population Data'!$C$3:$M$194,ROW()-4,FALSE))</f>
        <v>0.88355254641972858</v>
      </c>
      <c r="BQ109" s="176">
        <f t="shared" si="163"/>
        <v>9.8000000000000007</v>
      </c>
      <c r="BR109" s="172">
        <f t="shared" si="128"/>
        <v>9.6</v>
      </c>
      <c r="BS109" s="176">
        <f>ROUND(IF('Indicator Data'!T109=0,0,IF(LOG('Indicator Data'!T109)&gt;BS$3,10,IF(LOG('Indicator Data'!T109)&lt;BS$4,0,10-(BS$3-LOG('Indicator Data'!T109))/(BS$3-BS$4)*10))),1)</f>
        <v>9.3000000000000007</v>
      </c>
      <c r="BT109" s="173">
        <f>IF('Indicator Data'!T109/HLOOKUP('Indicator Data'!$T$3,'Population Data'!$C$3:$M$194,ROW()-4,FALSE)&gt;1,1,'Indicator Data'!T109/HLOOKUP('Indicator Data'!$T$3,'Population Data'!$C$3:$M$194,ROW()-4,FALSE))</f>
        <v>0.91217088329983453</v>
      </c>
      <c r="BU109" s="176">
        <f t="shared" si="164"/>
        <v>9.1</v>
      </c>
      <c r="BV109" s="172">
        <f t="shared" si="129"/>
        <v>9.1999999999999993</v>
      </c>
      <c r="BW109" s="176">
        <f>ROUND(IF('Indicator Data'!U109=0,0,IF(LOG('Indicator Data'!U109)&gt;BW$3,10,IF(LOG('Indicator Data'!U109)&lt;BW$4,0,10-(BW$3-LOG('Indicator Data'!U109))/(BW$3-BW$4)*10))),1)</f>
        <v>9.3000000000000007</v>
      </c>
      <c r="BX109" s="246">
        <f>IF(BW109="x","x",'Indicator Data'!U109/HLOOKUP('Indicator Data'!$U$3,'Population Data'!$C$3:$M$194,ROW()-4,FALSE))</f>
        <v>0.96730354751871661</v>
      </c>
      <c r="BY109" s="176">
        <f t="shared" si="165"/>
        <v>9.6999999999999993</v>
      </c>
      <c r="BZ109" s="172">
        <f t="shared" si="130"/>
        <v>9.5</v>
      </c>
      <c r="CA109" s="174">
        <f t="shared" si="113"/>
        <v>8.8000000000000007</v>
      </c>
      <c r="CB109" s="176">
        <f>IF('Indicator Data'!BN109="No data","x",ROUND(IF('Indicator Data'!BN109&gt;CB$3,0,IF('Indicator Data'!BN109&lt;CB$4,10,(CB$3-'Indicator Data'!BN109)/(CB$3-CB$4)*10)),1))</f>
        <v>0.4</v>
      </c>
      <c r="CC109" s="176">
        <f>IF('Indicator Data'!BO109="No data","x",ROUND(IF('Indicator Data'!BO109&gt;CC$3,0,IF('Indicator Data'!BO109&lt;CC$4,10,(CC$3-'Indicator Data'!BO109)/(CC$3-CC$4)*10)),1))</f>
        <v>0.5</v>
      </c>
      <c r="CD109" s="176" t="str">
        <f>IF('Indicator Data'!AA109="No data","x",ROUND(IF('Indicator Data'!AA109&gt;CD$3,0,IF('Indicator Data'!AA109&lt;CD$4,10,(CD$3-'Indicator Data'!AA109)/(CD$3-CD$4)*10)),1))</f>
        <v>x</v>
      </c>
      <c r="CE109" s="172">
        <f t="shared" si="166"/>
        <v>0.5</v>
      </c>
      <c r="CF109" s="176">
        <f>IF('Indicator Data'!V109="No data","x",ROUND(IF(LOG('Indicator Data'!V109)&gt;CF$3,10,IF(LOG('Indicator Data'!V109)&lt;CF$4,0,10-(CF$3-LOG('Indicator Data'!V109))/(CF$3-CF$4)*10)),1))</f>
        <v>6.7</v>
      </c>
      <c r="CG109" s="176">
        <f>IF('Indicator Data'!W109="No data","x",ROUND(IF('Indicator Data'!W109&gt;CG$3,10,IF('Indicator Data'!W109&lt;CG$4,0,10-(CG$3-'Indicator Data'!W109)/(CG$3-CG$4)*10)),1))</f>
        <v>3.4</v>
      </c>
      <c r="CH109" s="176">
        <f>IF('Indicator Data'!X109="No data","x",ROUND(IF('Indicator Data'!X109&gt;CH$3,10,IF('Indicator Data'!X109&lt;CH$4,0,10-(CH$3-'Indicator Data'!X109)/(CH$3-CH$4)*10)),1))</f>
        <v>7.9</v>
      </c>
      <c r="CI109" s="176" t="str">
        <f>IF('Indicator Data'!Y109="No data","x",ROUND(IF('Indicator Data'!Y109&gt;CI$3,10,IF('Indicator Data'!Y109&lt;CI$4,0,10-(CI$3-'Indicator Data'!Y109)/(CI$3-CI$4)*10)),1))</f>
        <v>x</v>
      </c>
      <c r="CJ109" s="172">
        <f t="shared" si="131"/>
        <v>6</v>
      </c>
      <c r="CK109" s="174">
        <f t="shared" si="132"/>
        <v>4.2</v>
      </c>
      <c r="CL109" s="176">
        <f>IF('Indicator Data'!AD109="No data","x",ROUND(IF('Indicator Data'!AD109&gt;CL$3,10,IF('Indicator Data'!AD109&lt;CL$4,0,10-(CL$3-'Indicator Data'!AD109)/(CL$3-CL$4)*10)),1))</f>
        <v>2.4</v>
      </c>
      <c r="CM109" s="176">
        <f>IF('Indicator Data'!AE109="No data","x",ROUND(IF('Indicator Data'!AE109&gt;CM$3,10,IF('Indicator Data'!AE109&lt;CM$4,0,10-(CM$3-'Indicator Data'!AE109)/(CM$3-CM$4)*10)),1))</f>
        <v>0.8</v>
      </c>
      <c r="CN109" s="172">
        <f t="shared" si="133"/>
        <v>4.2</v>
      </c>
      <c r="CO109" s="176">
        <f>IF('Indicator Data'!Z109="No data","x",ROUND(IF('Indicator Data'!Z109&gt;CO$3,10,IF('Indicator Data'!Z109&lt;CO$4,0,10-(CO$3-'Indicator Data'!Z109)/(CO$3-CO$4)*10)),1))</f>
        <v>0.1</v>
      </c>
      <c r="CP109" s="172">
        <f t="shared" si="134"/>
        <v>0.3</v>
      </c>
      <c r="CQ109" s="246">
        <f>IF('Indicator Data'!AB109="No data","x",'Indicator Data'!AB109/HLOOKUP('Indicator Date'!$AB107,'Population Data'!$C$3:$M$194,ROW()-4,FALSE))</f>
        <v>9.4759143835185887E-5</v>
      </c>
      <c r="CR109" s="176">
        <f t="shared" si="167"/>
        <v>9.1</v>
      </c>
      <c r="CS109" s="176">
        <f>IF('Indicator Data'!AC109="No data","x",ROUND(IF('Indicator Data'!AC109&gt;CS$3,0,IF('Indicator Data'!AC109&lt;CS$4,10,(CS$3-'Indicator Data'!AC109)/(CS$3-CS$4)*10)),1))</f>
        <v>2</v>
      </c>
      <c r="CT109" s="172">
        <f t="shared" si="135"/>
        <v>5.6</v>
      </c>
      <c r="CU109" s="174">
        <f t="shared" si="136"/>
        <v>3.4</v>
      </c>
      <c r="CV109" s="175">
        <f t="shared" si="168"/>
        <v>5.2</v>
      </c>
      <c r="CW109" s="177">
        <f t="shared" si="169"/>
        <v>4.5</v>
      </c>
      <c r="CX109" s="175">
        <f>ROUND(IF('Indicator Data'!AF109=0,0,IF('Indicator Data'!AF109&gt;CX$3,10,IF('Indicator Data'!AF109&lt;CX$4,0,10-(CX$3-'Indicator Data'!AF109)/(CX$3-CX$4)*10))),1)</f>
        <v>0.3</v>
      </c>
      <c r="CY109" s="175">
        <f>(ROUND(IF('Indicator Data'!AG109=0,0,IF(LOG('Indicator Data'!AG109)&gt;CY$3,10,IF(LOG('Indicator Data'!AG109)&lt;CY$4,0,10-(CY$3-LOG('Indicator Data'!AG109))/(CY$3-CY$4)*10))),1))</f>
        <v>0</v>
      </c>
      <c r="CZ109" s="177">
        <f t="shared" si="137"/>
        <v>0.2</v>
      </c>
      <c r="DA109" s="11"/>
      <c r="DB109" s="22"/>
    </row>
    <row r="110" spans="1:106">
      <c r="A110" s="179" t="str">
        <f>'Indicator Data'!A110</f>
        <v>Maldives</v>
      </c>
      <c r="B110" s="180" t="str">
        <f>'Indicator Data'!B110</f>
        <v>MDV</v>
      </c>
      <c r="C110" s="178">
        <f>ROUND(IF('Indicator Data'!C110=0,0.1,IF(LOG('Indicator Data'!C110)&gt;C$3,10,IF(LOG('Indicator Data'!C110)&lt;C$4,0,10-(C$3-LOG('Indicator Data'!C110))/(C$3-C$4)*10))),1)</f>
        <v>0.1</v>
      </c>
      <c r="D110" s="171">
        <f>ROUND(IF('Indicator Data'!D110=0,0.1,IF(LOG('Indicator Data'!D110)&gt;D$3,10,IF(LOG('Indicator Data'!D110)&lt;D$4,0,10-(D$3-LOG('Indicator Data'!D110))/(D$3-D$4)*10))),1)</f>
        <v>0.1</v>
      </c>
      <c r="E110" s="172">
        <f t="shared" si="138"/>
        <v>0.1</v>
      </c>
      <c r="F110" s="172">
        <f>(ROUND(IF('Indicator Data'!E110=0,0,IF(LOG('Indicator Data'!E110)&gt;F$3,10,IF(LOG('Indicator Data'!E110)&lt;F$4,0,10-(F$3-LOG('Indicator Data'!E110))/(F$3-F$4)*10))),1))</f>
        <v>0</v>
      </c>
      <c r="G110" s="172">
        <f>ROUND(IF('Indicator Data'!F110=0,0,IF(LOG('Indicator Data'!F110)&gt;G$3,10,IF(LOG('Indicator Data'!F110)&lt;G$4,0,10-(G$3-LOG('Indicator Data'!F110))/(G$3-G$4)*10))),1)</f>
        <v>7.2</v>
      </c>
      <c r="H110" s="171">
        <f>ROUND(IF('Indicator Data'!G110=0,0,IF(LOG('Indicator Data'!G110)&gt;H$3,10,IF(LOG('Indicator Data'!G110)&lt;H$4,0,10-(H$3-LOG('Indicator Data'!G110))/(H$3-H$4)*10))),1)</f>
        <v>0</v>
      </c>
      <c r="I110" s="171">
        <f>ROUND(IF('Indicator Data'!H110=0,0,IF(LOG('Indicator Data'!H110)&gt;I$3,10,IF(LOG('Indicator Data'!H110)&lt;I$4,0,10-(I$3-LOG('Indicator Data'!H110))/(I$3-I$4)*10))),1)</f>
        <v>0</v>
      </c>
      <c r="J110" s="171">
        <f t="shared" si="139"/>
        <v>0</v>
      </c>
      <c r="K110" s="171">
        <f>ROUND(IF('Indicator Data'!I110=0,0,IF(LOG('Indicator Data'!I110)&gt;K$3,10,IF(LOG('Indicator Data'!I110)&lt;K$4,0,10-(K$3-LOG('Indicator Data'!I110))/(K$3-K$4)*10))),1)</f>
        <v>0</v>
      </c>
      <c r="L110" s="172">
        <f>ROUND(IF('Indicator Data'!J110=0,0,IF(LOG('Indicator Data'!J110)&gt;L$3,10,IF(LOG('Indicator Data'!J110)&lt;L$4,0,10-(L$3-LOG('Indicator Data'!J110))/(L$3-L$4)*10))),1)</f>
        <v>0</v>
      </c>
      <c r="M110" s="173">
        <f>'Indicator Data'!C110/HLOOKUP('Indicator Data'!$C$3,'Population Data'!$C$3:$M$194,ROW()-4,FALSE)</f>
        <v>0</v>
      </c>
      <c r="N110" s="173">
        <f>'Indicator Data'!D110/HLOOKUP('Indicator Data'!$D$3,'Population Data'!$C$3:$M$194,ROW()-4,FALSE)</f>
        <v>0</v>
      </c>
      <c r="O110" s="245">
        <f>'Indicator Data'!E110/HLOOKUP('Indicator Data'!$E$3,'Population Data'!$C$3:$M$194,ROW()-4,FALSE)</f>
        <v>0</v>
      </c>
      <c r="P110" s="173">
        <f>'Indicator Data'!F110/HLOOKUP('Indicator Data'!$F$3,'Population Data'!$C$3:$M$194,ROW()-4,FALSE)</f>
        <v>3.5999899012153293E-4</v>
      </c>
      <c r="Q110" s="173">
        <f>'Indicator Data'!G110/HLOOKUP('Indicator Data'!$G$3,'Population Data'!$C$3:$M$194,ROW()-4,FALSE)</f>
        <v>0</v>
      </c>
      <c r="R110" s="173">
        <f>'Indicator Data'!H110/HLOOKUP('Indicator Data'!$H$3,'Population Data'!$C$3:$M$194,ROW()-4,FALSE)</f>
        <v>0</v>
      </c>
      <c r="S110" s="173">
        <f>'Indicator Data'!I110/HLOOKUP('Indicator Data'!$I$3,'Population Data'!$C$3:$M$194,ROW()-4,FALSE)</f>
        <v>0</v>
      </c>
      <c r="T110" s="173">
        <f>'Indicator Data'!J110/HLOOKUP('Indicator Date'!$J108,'Population Data'!$C$3:$M$194,ROW()-4,FALSE)</f>
        <v>0</v>
      </c>
      <c r="U110" s="171">
        <f t="shared" si="140"/>
        <v>0</v>
      </c>
      <c r="V110" s="171">
        <f t="shared" si="141"/>
        <v>0</v>
      </c>
      <c r="W110" s="172">
        <f t="shared" si="142"/>
        <v>0</v>
      </c>
      <c r="X110" s="172">
        <f t="shared" si="118"/>
        <v>0</v>
      </c>
      <c r="Y110" s="172">
        <f t="shared" si="119"/>
        <v>10</v>
      </c>
      <c r="Z110" s="171">
        <f t="shared" si="143"/>
        <v>0</v>
      </c>
      <c r="AA110" s="171">
        <f t="shared" si="143"/>
        <v>0</v>
      </c>
      <c r="AB110" s="171">
        <f t="shared" si="144"/>
        <v>0</v>
      </c>
      <c r="AC110" s="172">
        <f t="shared" si="120"/>
        <v>0</v>
      </c>
      <c r="AD110" s="172">
        <f t="shared" si="121"/>
        <v>0</v>
      </c>
      <c r="AE110" s="171">
        <f>ROUND(IF('Indicator Data'!K110=0,0,IF('Indicator Data'!K110&gt;AE$3,10,IF('Indicator Data'!K110&lt;AE$4,0,10-(AE$3-'Indicator Data'!K110)/(AE$3-AE$4)*10))),1)</f>
        <v>0</v>
      </c>
      <c r="AF110" s="174">
        <f t="shared" si="145"/>
        <v>0.1</v>
      </c>
      <c r="AG110" s="174">
        <f t="shared" si="146"/>
        <v>0.1</v>
      </c>
      <c r="AH110" s="172">
        <f t="shared" si="147"/>
        <v>0</v>
      </c>
      <c r="AI110" s="172">
        <f t="shared" si="148"/>
        <v>0</v>
      </c>
      <c r="AJ110" s="174">
        <f t="shared" si="149"/>
        <v>0</v>
      </c>
      <c r="AK110" s="172">
        <f t="shared" si="150"/>
        <v>0</v>
      </c>
      <c r="AL110" s="175">
        <f t="shared" si="151"/>
        <v>0.1</v>
      </c>
      <c r="AM110" s="175">
        <f t="shared" si="152"/>
        <v>0</v>
      </c>
      <c r="AN110" s="175">
        <f t="shared" si="153"/>
        <v>9</v>
      </c>
      <c r="AO110" s="175">
        <f t="shared" si="154"/>
        <v>0</v>
      </c>
      <c r="AP110" s="175">
        <f t="shared" si="155"/>
        <v>0</v>
      </c>
      <c r="AQ110" s="174">
        <f t="shared" si="156"/>
        <v>0</v>
      </c>
      <c r="AR110" s="174" t="str">
        <f>IF('Indicator Data'!L110="No data","x",IF('Indicator Data'!BW110&lt;1000,"x",ROUND((IF('Indicator Data'!L110&gt;AR$3,10,IF('Indicator Data'!L110&lt;AR$4,0,10-(AR$3-'Indicator Data'!L110)/(AR$3-AR$4)*10))),1)))</f>
        <v>x</v>
      </c>
      <c r="AS110" s="175">
        <f t="shared" si="157"/>
        <v>0</v>
      </c>
      <c r="AT110" s="176" t="str">
        <f>IF('Indicator Data'!M110="No data","x",ROUND(IF('Indicator Data'!M110=0,0,IF(LOG('Indicator Data'!M110)&gt;AT$3,10,IF(LOG('Indicator Data'!M110)&lt;AT$4,0,10-(AT$3-LOG('Indicator Data'!M110))/(AT$3-AT$4)*10))),1))</f>
        <v>x</v>
      </c>
      <c r="AU110" s="246" t="str">
        <f>IF(AT110="x","x",'Indicator Data'!M110/HLOOKUP('Indicator Data'!$M$3,'Population Data'!$C$3:$M$194,ROW()-4,FALSE))</f>
        <v>x</v>
      </c>
      <c r="AV110" s="176" t="str">
        <f t="shared" si="158"/>
        <v>x</v>
      </c>
      <c r="AW110" s="172" t="str">
        <f t="shared" si="122"/>
        <v>x</v>
      </c>
      <c r="AX110" s="176" t="str">
        <f>IF('Indicator Data'!N110="No data","x",ROUND(IF('Indicator Data'!N110=0,0,IF(LOG('Indicator Data'!N110)&gt;AX$3,10,IF(LOG('Indicator Data'!N110)&lt;AX$4,0,10-(AX$3-LOG('Indicator Data'!N110))/(AX$3-AX$4)*10))),1))</f>
        <v>x</v>
      </c>
      <c r="AY110" s="246" t="str">
        <f>IF(AX110="x","x",'Indicator Data'!N110/HLOOKUP('Indicator Data'!$N$3,'Population Data'!$C$3:$M$194,ROW()-4,FALSE))</f>
        <v>x</v>
      </c>
      <c r="AZ110" s="176" t="str">
        <f t="shared" si="159"/>
        <v>x</v>
      </c>
      <c r="BA110" s="172" t="str">
        <f t="shared" si="123"/>
        <v>x</v>
      </c>
      <c r="BB110" s="176" t="str">
        <f>IF('Indicator Data'!O110="No data","x",ROUND(IF('Indicator Data'!O110=0,0,IF(LOG('Indicator Data'!O110)&gt;BB$3,10,IF(LOG('Indicator Data'!O110)&lt;BB$4,0,10-(BB$3-LOG('Indicator Data'!O110))/(BB$3-BB$4)*10))),1))</f>
        <v>x</v>
      </c>
      <c r="BC110" s="246" t="str">
        <f>IF(BB110="x","x",'Indicator Data'!O110/HLOOKUP('Indicator Data'!$O$3,'Population Data'!$C$3:$M$194,ROW()-4,FALSE))</f>
        <v>x</v>
      </c>
      <c r="BD110" s="176" t="str">
        <f t="shared" si="160"/>
        <v>x</v>
      </c>
      <c r="BE110" s="172" t="str">
        <f t="shared" si="124"/>
        <v>x</v>
      </c>
      <c r="BF110" s="176" t="str">
        <f>IF('Indicator Data'!P110="No data","x",ROUND(IF('Indicator Data'!P110=0,0,IF(LOG('Indicator Data'!P110)&gt;BF$3,10,IF(LOG('Indicator Data'!P110)&lt;BF$4,0,10-(BF$3-LOG('Indicator Data'!P110))/(BF$3-BF$4)*10))),1))</f>
        <v>x</v>
      </c>
      <c r="BG110" s="246" t="str">
        <f>IF(BF110="x","x",'Indicator Data'!P110/HLOOKUP('Indicator Data'!$P$3,'Population Data'!$C$3:$M$194,ROW()-4,FALSE))</f>
        <v>x</v>
      </c>
      <c r="BH110" s="176" t="str">
        <f t="shared" si="125"/>
        <v>x</v>
      </c>
      <c r="BI110" s="172" t="str">
        <f t="shared" si="126"/>
        <v>x</v>
      </c>
      <c r="BJ110" s="174" t="str">
        <f t="shared" si="127"/>
        <v>x</v>
      </c>
      <c r="BK110" s="176">
        <f>ROUND(IF('Indicator Data'!Q110=0,0,IF(LOG('Indicator Data'!Q110)&gt;BK$3,10,IF(LOG('Indicator Data'!Q110)&lt;BK$4,0,10-(BK$3-LOG('Indicator Data'!Q110))/(BK$3-BK$4)*10))),1)</f>
        <v>0</v>
      </c>
      <c r="BL110" s="224">
        <f>IF(BK110="x","x",'Indicator Data'!Q110/HLOOKUP('Indicator Data'!$Q$3,'Population Data'!$C$3:$M$194,ROW()-4,FALSE))</f>
        <v>0</v>
      </c>
      <c r="BM110" s="176">
        <f t="shared" si="161"/>
        <v>0</v>
      </c>
      <c r="BN110" s="172">
        <f t="shared" si="162"/>
        <v>0</v>
      </c>
      <c r="BO110" s="176">
        <f>ROUND(IF('Indicator Data'!S110=0,0,IF(LOG('Indicator Data'!S110)&gt;BO$3,10,IF(LOG('Indicator Data'!S110)&lt;BO$4,0,10-(BO$3-LOG('Indicator Data'!S110))/(BO$3-BO$4)*10))),1)</f>
        <v>0</v>
      </c>
      <c r="BP110" s="246">
        <f>IF(BO110="x","x",'Indicator Data'!S110/HLOOKUP('Indicator Data'!$S$3,'Population Data'!$C$3:$M$194,ROW()-4,FALSE))</f>
        <v>0</v>
      </c>
      <c r="BQ110" s="176">
        <f t="shared" si="163"/>
        <v>0</v>
      </c>
      <c r="BR110" s="172">
        <f t="shared" si="128"/>
        <v>0</v>
      </c>
      <c r="BS110" s="176">
        <f>ROUND(IF('Indicator Data'!T110=0,0,IF(LOG('Indicator Data'!T110)&gt;BS$3,10,IF(LOG('Indicator Data'!T110)&lt;BS$4,0,10-(BS$3-LOG('Indicator Data'!T110))/(BS$3-BS$4)*10))),1)</f>
        <v>4.7</v>
      </c>
      <c r="BT110" s="173">
        <f>IF('Indicator Data'!T110/HLOOKUP('Indicator Data'!$T$3,'Population Data'!$C$3:$M$194,ROW()-4,FALSE)&gt;1,1,'Indicator Data'!T110/HLOOKUP('Indicator Data'!$T$3,'Population Data'!$C$3:$M$194,ROW()-4,FALSE))</f>
        <v>4.0114887061511492E-2</v>
      </c>
      <c r="BU110" s="176">
        <f t="shared" si="164"/>
        <v>0.4</v>
      </c>
      <c r="BV110" s="172">
        <f t="shared" si="129"/>
        <v>2.8</v>
      </c>
      <c r="BW110" s="176">
        <f>ROUND(IF('Indicator Data'!U110=0,0,IF(LOG('Indicator Data'!U110)&gt;BW$3,10,IF(LOG('Indicator Data'!U110)&lt;BW$4,0,10-(BW$3-LOG('Indicator Data'!U110))/(BW$3-BW$4)*10))),1)</f>
        <v>0</v>
      </c>
      <c r="BX110" s="246">
        <f>IF(BW110="x","x",'Indicator Data'!U110/HLOOKUP('Indicator Data'!$U$3,'Population Data'!$C$3:$M$194,ROW()-4,FALSE))</f>
        <v>0</v>
      </c>
      <c r="BY110" s="176">
        <f t="shared" si="165"/>
        <v>0</v>
      </c>
      <c r="BZ110" s="172">
        <f t="shared" si="130"/>
        <v>0</v>
      </c>
      <c r="CA110" s="174">
        <f t="shared" si="113"/>
        <v>0.8</v>
      </c>
      <c r="CB110" s="176">
        <f>IF('Indicator Data'!BN110="No data","x",ROUND(IF('Indicator Data'!BN110&gt;CB$3,0,IF('Indicator Data'!BN110&lt;CB$4,10,(CB$3-'Indicator Data'!BN110)/(CB$3-CB$4)*10)),1))</f>
        <v>0</v>
      </c>
      <c r="CC110" s="176">
        <f>IF('Indicator Data'!BO110="No data","x",ROUND(IF('Indicator Data'!BO110&gt;CC$3,0,IF('Indicator Data'!BO110&lt;CC$4,10,(CC$3-'Indicator Data'!BO110)/(CC$3-CC$4)*10)),1))</f>
        <v>0.1</v>
      </c>
      <c r="CD110" s="176">
        <f>IF('Indicator Data'!AA110="No data","x",ROUND(IF('Indicator Data'!AA110&gt;CD$3,0,IF('Indicator Data'!AA110&lt;CD$4,10,(CD$3-'Indicator Data'!AA110)/(CD$3-CD$4)*10)),1))</f>
        <v>0.4</v>
      </c>
      <c r="CE110" s="172">
        <f t="shared" si="166"/>
        <v>0.2</v>
      </c>
      <c r="CF110" s="176">
        <f>IF('Indicator Data'!V110="No data","x",ROUND(IF(LOG('Indicator Data'!V110)&gt;CF$3,10,IF(LOG('Indicator Data'!V110)&lt;CF$4,0,10-(CF$3-LOG('Indicator Data'!V110))/(CF$3-CF$4)*10)),1))</f>
        <v>10</v>
      </c>
      <c r="CG110" s="176">
        <f>IF('Indicator Data'!W110="No data","x",ROUND(IF('Indicator Data'!W110&gt;CG$3,10,IF('Indicator Data'!W110&lt;CG$4,0,10-(CG$3-'Indicator Data'!W110)/(CG$3-CG$4)*10)),1))</f>
        <v>1</v>
      </c>
      <c r="CH110" s="176">
        <f>IF('Indicator Data'!X110="No data","x",ROUND(IF('Indicator Data'!X110&gt;CH$3,10,IF('Indicator Data'!X110&lt;CH$4,0,10-(CH$3-'Indicator Data'!X110)/(CH$3-CH$4)*10)),1))</f>
        <v>4.2</v>
      </c>
      <c r="CI110" s="176">
        <f>IF('Indicator Data'!Y110="No data","x",ROUND(IF('Indicator Data'!Y110&gt;CI$3,10,IF('Indicator Data'!Y110&lt;CI$4,0,10-(CI$3-'Indicator Data'!Y110)/(CI$3-CI$4)*10)),1))</f>
        <v>8.5</v>
      </c>
      <c r="CJ110" s="172">
        <f t="shared" si="131"/>
        <v>5.9</v>
      </c>
      <c r="CK110" s="174">
        <f t="shared" si="132"/>
        <v>4</v>
      </c>
      <c r="CL110" s="176">
        <f>IF('Indicator Data'!AD110="No data","x",ROUND(IF('Indicator Data'!AD110&gt;CL$3,10,IF('Indicator Data'!AD110&lt;CL$4,0,10-(CL$3-'Indicator Data'!AD110)/(CL$3-CL$4)*10)),1))</f>
        <v>3.9</v>
      </c>
      <c r="CM110" s="176">
        <f>IF('Indicator Data'!AE110="No data","x",ROUND(IF('Indicator Data'!AE110&gt;CM$3,10,IF('Indicator Data'!AE110&lt;CM$4,0,10-(CM$3-'Indicator Data'!AE110)/(CM$3-CM$4)*10)),1))</f>
        <v>0.4</v>
      </c>
      <c r="CN110" s="172">
        <f t="shared" si="133"/>
        <v>4.7</v>
      </c>
      <c r="CO110" s="176">
        <f>IF('Indicator Data'!Z110="No data","x",ROUND(IF('Indicator Data'!Z110&gt;CO$3,10,IF('Indicator Data'!Z110&lt;CO$4,0,10-(CO$3-'Indicator Data'!Z110)/(CO$3-CO$4)*10)),1))</f>
        <v>0</v>
      </c>
      <c r="CP110" s="172">
        <f t="shared" si="134"/>
        <v>0.1</v>
      </c>
      <c r="CQ110" s="246">
        <f>IF('Indicator Data'!AB110="No data","x",'Indicator Data'!AB110/HLOOKUP('Indicator Date'!$AB108,'Population Data'!$C$3:$M$194,ROW()-4,FALSE))</f>
        <v>9.5983567613224617E-6</v>
      </c>
      <c r="CR110" s="176">
        <f t="shared" si="167"/>
        <v>9.9</v>
      </c>
      <c r="CS110" s="176">
        <f>IF('Indicator Data'!AC110="No data","x",ROUND(IF('Indicator Data'!AC110&gt;CS$3,0,IF('Indicator Data'!AC110&lt;CS$4,10,(CS$3-'Indicator Data'!AC110)/(CS$3-CS$4)*10)),1))</f>
        <v>2</v>
      </c>
      <c r="CT110" s="172">
        <f t="shared" si="135"/>
        <v>6</v>
      </c>
      <c r="CU110" s="174">
        <f t="shared" si="136"/>
        <v>3.6</v>
      </c>
      <c r="CV110" s="175">
        <f t="shared" si="168"/>
        <v>2.9</v>
      </c>
      <c r="CW110" s="177">
        <f t="shared" si="169"/>
        <v>2.7</v>
      </c>
      <c r="CX110" s="175">
        <f>ROUND(IF('Indicator Data'!AF110=0,0,IF('Indicator Data'!AF110&gt;CX$3,10,IF('Indicator Data'!AF110&lt;CX$4,0,10-(CX$3-'Indicator Data'!AF110)/(CX$3-CX$4)*10))),1)</f>
        <v>0.1</v>
      </c>
      <c r="CY110" s="175">
        <f>(ROUND(IF('Indicator Data'!AG110=0,0,IF(LOG('Indicator Data'!AG110)&gt;CY$3,10,IF(LOG('Indicator Data'!AG110)&lt;CY$4,0,10-(CY$3-LOG('Indicator Data'!AG110))/(CY$3-CY$4)*10))),1))</f>
        <v>0</v>
      </c>
      <c r="CZ110" s="177">
        <f t="shared" si="137"/>
        <v>0.1</v>
      </c>
      <c r="DA110" s="11"/>
      <c r="DB110" s="22"/>
    </row>
    <row r="111" spans="1:106">
      <c r="A111" s="179" t="str">
        <f>'Indicator Data'!A111</f>
        <v>Mali</v>
      </c>
      <c r="B111" s="180" t="str">
        <f>'Indicator Data'!B111</f>
        <v>MLI</v>
      </c>
      <c r="C111" s="178">
        <f>ROUND(IF('Indicator Data'!C111=0,0.1,IF(LOG('Indicator Data'!C111)&gt;C$3,10,IF(LOG('Indicator Data'!C111)&lt;C$4,0,10-(C$3-LOG('Indicator Data'!C111))/(C$3-C$4)*10))),1)</f>
        <v>0.1</v>
      </c>
      <c r="D111" s="171">
        <f>ROUND(IF('Indicator Data'!D111=0,0.1,IF(LOG('Indicator Data'!D111)&gt;D$3,10,IF(LOG('Indicator Data'!D111)&lt;D$4,0,10-(D$3-LOG('Indicator Data'!D111))/(D$3-D$4)*10))),1)</f>
        <v>0.1</v>
      </c>
      <c r="E111" s="172">
        <f t="shared" si="138"/>
        <v>0.1</v>
      </c>
      <c r="F111" s="172">
        <f>(ROUND(IF('Indicator Data'!E111=0,0,IF(LOG('Indicator Data'!E111)&gt;F$3,10,IF(LOG('Indicator Data'!E111)&lt;F$4,0,10-(F$3-LOG('Indicator Data'!E111))/(F$3-F$4)*10))),1))</f>
        <v>7.7</v>
      </c>
      <c r="G111" s="172">
        <f>ROUND(IF('Indicator Data'!F111=0,0,IF(LOG('Indicator Data'!F111)&gt;G$3,10,IF(LOG('Indicator Data'!F111)&lt;G$4,0,10-(G$3-LOG('Indicator Data'!F111))/(G$3-G$4)*10))),1)</f>
        <v>0</v>
      </c>
      <c r="H111" s="171">
        <f>ROUND(IF('Indicator Data'!G111=0,0,IF(LOG('Indicator Data'!G111)&gt;H$3,10,IF(LOG('Indicator Data'!G111)&lt;H$4,0,10-(H$3-LOG('Indicator Data'!G111))/(H$3-H$4)*10))),1)</f>
        <v>0</v>
      </c>
      <c r="I111" s="171">
        <f>ROUND(IF('Indicator Data'!H111=0,0,IF(LOG('Indicator Data'!H111)&gt;I$3,10,IF(LOG('Indicator Data'!H111)&lt;I$4,0,10-(I$3-LOG('Indicator Data'!H111))/(I$3-I$4)*10))),1)</f>
        <v>0</v>
      </c>
      <c r="J111" s="171">
        <f t="shared" si="139"/>
        <v>0</v>
      </c>
      <c r="K111" s="171">
        <f>ROUND(IF('Indicator Data'!I111=0,0,IF(LOG('Indicator Data'!I111)&gt;K$3,10,IF(LOG('Indicator Data'!I111)&lt;K$4,0,10-(K$3-LOG('Indicator Data'!I111))/(K$3-K$4)*10))),1)</f>
        <v>0</v>
      </c>
      <c r="L111" s="172">
        <f>ROUND(IF('Indicator Data'!J111=0,0,IF(LOG('Indicator Data'!J111)&gt;L$3,10,IF(LOG('Indicator Data'!J111)&lt;L$4,0,10-(L$3-LOG('Indicator Data'!J111))/(L$3-L$4)*10))),1)</f>
        <v>10</v>
      </c>
      <c r="M111" s="173">
        <f>'Indicator Data'!C111/HLOOKUP('Indicator Data'!$C$3,'Population Data'!$C$3:$M$194,ROW()-4,FALSE)</f>
        <v>0</v>
      </c>
      <c r="N111" s="173">
        <f>'Indicator Data'!D111/HLOOKUP('Indicator Data'!$D$3,'Population Data'!$C$3:$M$194,ROW()-4,FALSE)</f>
        <v>0</v>
      </c>
      <c r="O111" s="245">
        <f>'Indicator Data'!E111/HLOOKUP('Indicator Data'!$E$3,'Population Data'!$C$3:$M$194,ROW()-4,FALSE)</f>
        <v>1.3894934390870939E-2</v>
      </c>
      <c r="P111" s="173">
        <f>'Indicator Data'!F111/HLOOKUP('Indicator Data'!$F$3,'Population Data'!$C$3:$M$194,ROW()-4,FALSE)</f>
        <v>0</v>
      </c>
      <c r="Q111" s="173">
        <f>'Indicator Data'!G111/HLOOKUP('Indicator Data'!$G$3,'Population Data'!$C$3:$M$194,ROW()-4,FALSE)</f>
        <v>0</v>
      </c>
      <c r="R111" s="173">
        <f>'Indicator Data'!H111/HLOOKUP('Indicator Data'!$H$3,'Population Data'!$C$3:$M$194,ROW()-4,FALSE)</f>
        <v>0</v>
      </c>
      <c r="S111" s="173">
        <f>'Indicator Data'!I111/HLOOKUP('Indicator Data'!$I$3,'Population Data'!$C$3:$M$194,ROW()-4,FALSE)</f>
        <v>0</v>
      </c>
      <c r="T111" s="173">
        <f>'Indicator Data'!J111/HLOOKUP('Indicator Date'!$J109,'Population Data'!$C$3:$M$194,ROW()-4,FALSE)</f>
        <v>1.661139729783602E-2</v>
      </c>
      <c r="U111" s="171">
        <f t="shared" si="140"/>
        <v>0</v>
      </c>
      <c r="V111" s="171">
        <f t="shared" si="141"/>
        <v>0</v>
      </c>
      <c r="W111" s="172">
        <f t="shared" si="142"/>
        <v>0</v>
      </c>
      <c r="X111" s="172">
        <f t="shared" si="118"/>
        <v>8</v>
      </c>
      <c r="Y111" s="172">
        <f t="shared" si="119"/>
        <v>0</v>
      </c>
      <c r="Z111" s="171">
        <f t="shared" si="143"/>
        <v>0</v>
      </c>
      <c r="AA111" s="171">
        <f t="shared" si="143"/>
        <v>0</v>
      </c>
      <c r="AB111" s="171">
        <f t="shared" si="144"/>
        <v>0</v>
      </c>
      <c r="AC111" s="172">
        <f t="shared" si="120"/>
        <v>0</v>
      </c>
      <c r="AD111" s="172">
        <f t="shared" si="121"/>
        <v>5.5</v>
      </c>
      <c r="AE111" s="171">
        <f>ROUND(IF('Indicator Data'!K111=0,0,IF('Indicator Data'!K111&gt;AE$3,10,IF('Indicator Data'!K111&lt;AE$4,0,10-(AE$3-'Indicator Data'!K111)/(AE$3-AE$4)*10))),1)</f>
        <v>7.6</v>
      </c>
      <c r="AF111" s="174">
        <f t="shared" si="145"/>
        <v>0.1</v>
      </c>
      <c r="AG111" s="174">
        <f t="shared" si="146"/>
        <v>0.1</v>
      </c>
      <c r="AH111" s="172">
        <f t="shared" si="147"/>
        <v>0</v>
      </c>
      <c r="AI111" s="172">
        <f t="shared" si="148"/>
        <v>0</v>
      </c>
      <c r="AJ111" s="174">
        <f t="shared" si="149"/>
        <v>0</v>
      </c>
      <c r="AK111" s="172">
        <f t="shared" si="150"/>
        <v>8.6</v>
      </c>
      <c r="AL111" s="175">
        <f t="shared" si="151"/>
        <v>0.1</v>
      </c>
      <c r="AM111" s="175">
        <f t="shared" si="152"/>
        <v>7.9</v>
      </c>
      <c r="AN111" s="175">
        <f t="shared" si="153"/>
        <v>0</v>
      </c>
      <c r="AO111" s="175">
        <f t="shared" si="154"/>
        <v>0</v>
      </c>
      <c r="AP111" s="175">
        <f t="shared" si="155"/>
        <v>0</v>
      </c>
      <c r="AQ111" s="174">
        <f t="shared" si="156"/>
        <v>8.1</v>
      </c>
      <c r="AR111" s="174">
        <f>IF('Indicator Data'!L111="No data","x",IF('Indicator Data'!BW111&lt;1000,"x",ROUND((IF('Indicator Data'!L111&gt;AR$3,10,IF('Indicator Data'!L111&lt;AR$4,0,10-(AR$3-'Indicator Data'!L111)/(AR$3-AR$4)*10))),1)))</f>
        <v>7.5</v>
      </c>
      <c r="AS111" s="175">
        <f t="shared" si="157"/>
        <v>7.8</v>
      </c>
      <c r="AT111" s="176">
        <f>IF('Indicator Data'!M111="No data","x",ROUND(IF('Indicator Data'!M111=0,0,IF(LOG('Indicator Data'!M111)&gt;AT$3,10,IF(LOG('Indicator Data'!M111)&lt;AT$4,0,10-(AT$3-LOG('Indicator Data'!M111))/(AT$3-AT$4)*10))),1))</f>
        <v>8.6999999999999993</v>
      </c>
      <c r="AU111" s="246">
        <f>IF(AT111="x","x",'Indicator Data'!M111/HLOOKUP('Indicator Data'!$M$3,'Population Data'!$C$3:$M$194,ROW()-4,FALSE))</f>
        <v>0.51945713713590669</v>
      </c>
      <c r="AV111" s="176">
        <f t="shared" si="158"/>
        <v>5.8</v>
      </c>
      <c r="AW111" s="172">
        <f t="shared" si="122"/>
        <v>7.5</v>
      </c>
      <c r="AX111" s="176">
        <f>IF('Indicator Data'!N111="No data","x",ROUND(IF('Indicator Data'!N111=0,0,IF(LOG('Indicator Data'!N111)&gt;AX$3,10,IF(LOG('Indicator Data'!N111)&lt;AX$4,0,10-(AX$3-LOG('Indicator Data'!N111))/(AX$3-AX$4)*10))),1))</f>
        <v>0</v>
      </c>
      <c r="AY111" s="246">
        <f>IF(AX111="x","x",'Indicator Data'!N111/HLOOKUP('Indicator Data'!$N$3,'Population Data'!$C$3:$M$194,ROW()-4,FALSE))</f>
        <v>0</v>
      </c>
      <c r="AZ111" s="176">
        <f t="shared" si="159"/>
        <v>0</v>
      </c>
      <c r="BA111" s="172">
        <f t="shared" si="123"/>
        <v>0</v>
      </c>
      <c r="BB111" s="176">
        <f>IF('Indicator Data'!O111="No data","x",ROUND(IF('Indicator Data'!O111=0,0,IF(LOG('Indicator Data'!O111)&gt;BB$3,10,IF(LOG('Indicator Data'!O111)&lt;BB$4,0,10-(BB$3-LOG('Indicator Data'!O111))/(BB$3-BB$4)*10))),1))</f>
        <v>8.9</v>
      </c>
      <c r="BC111" s="246">
        <f>IF(BB111="x","x",'Indicator Data'!O111/HLOOKUP('Indicator Data'!$O$3,'Population Data'!$C$3:$M$194,ROW()-4,FALSE))</f>
        <v>9.1516095931722247E-2</v>
      </c>
      <c r="BD111" s="176">
        <f t="shared" si="160"/>
        <v>9.1999999999999993</v>
      </c>
      <c r="BE111" s="172">
        <f t="shared" si="124"/>
        <v>9.1</v>
      </c>
      <c r="BF111" s="176">
        <f>IF('Indicator Data'!P111="No data","x",ROUND(IF('Indicator Data'!P111=0,0,IF(LOG('Indicator Data'!P111)&gt;BF$3,10,IF(LOG('Indicator Data'!P111)&lt;BF$4,0,10-(BF$3-LOG('Indicator Data'!P111))/(BF$3-BF$4)*10))),1))</f>
        <v>0</v>
      </c>
      <c r="BG111" s="246">
        <f>IF(BF111="x","x",'Indicator Data'!P111/HLOOKUP('Indicator Data'!$P$3,'Population Data'!$C$3:$M$194,ROW()-4,FALSE))</f>
        <v>0</v>
      </c>
      <c r="BH111" s="176">
        <f t="shared" si="125"/>
        <v>0</v>
      </c>
      <c r="BI111" s="172">
        <f t="shared" si="126"/>
        <v>0</v>
      </c>
      <c r="BJ111" s="174">
        <f t="shared" si="127"/>
        <v>5.6</v>
      </c>
      <c r="BK111" s="176">
        <f>ROUND(IF('Indicator Data'!Q111=0,0,IF(LOG('Indicator Data'!Q111)&gt;BK$3,10,IF(LOG('Indicator Data'!Q111)&lt;BK$4,0,10-(BK$3-LOG('Indicator Data'!Q111))/(BK$3-BK$4)*10))),1)</f>
        <v>9.1</v>
      </c>
      <c r="BL111" s="224">
        <f>IF(BK111="x","x",'Indicator Data'!Q111/HLOOKUP('Indicator Data'!$Q$3,'Population Data'!$C$3:$M$194,ROW()-4,FALSE))</f>
        <v>0.99999995836072675</v>
      </c>
      <c r="BM111" s="176">
        <f t="shared" si="161"/>
        <v>10</v>
      </c>
      <c r="BN111" s="172">
        <f t="shared" si="162"/>
        <v>9.6</v>
      </c>
      <c r="BO111" s="176">
        <f>ROUND(IF('Indicator Data'!S111=0,0,IF(LOG('Indicator Data'!S111)&gt;BO$3,10,IF(LOG('Indicator Data'!S111)&lt;BO$4,0,10-(BO$3-LOG('Indicator Data'!S111))/(BO$3-BO$4)*10))),1)</f>
        <v>8.1</v>
      </c>
      <c r="BP111" s="246">
        <f>IF(BO111="x","x",'Indicator Data'!S111/HLOOKUP('Indicator Data'!$S$3,'Population Data'!$C$3:$M$194,ROW()-4,FALSE))</f>
        <v>0.18119575417655442</v>
      </c>
      <c r="BQ111" s="176">
        <f t="shared" si="163"/>
        <v>2</v>
      </c>
      <c r="BR111" s="172">
        <f t="shared" si="128"/>
        <v>5.9</v>
      </c>
      <c r="BS111" s="176">
        <f>ROUND(IF('Indicator Data'!T111=0,0,IF(LOG('Indicator Data'!T111)&gt;BS$3,10,IF(LOG('Indicator Data'!T111)&lt;BS$4,0,10-(BS$3-LOG('Indicator Data'!T111))/(BS$3-BS$4)*10))),1)</f>
        <v>9.1</v>
      </c>
      <c r="BT111" s="173">
        <f>IF('Indicator Data'!T111/HLOOKUP('Indicator Data'!$T$3,'Population Data'!$C$3:$M$194,ROW()-4,FALSE)&gt;1,1,'Indicator Data'!T111/HLOOKUP('Indicator Data'!$T$3,'Population Data'!$C$3:$M$194,ROW()-4,FALSE))</f>
        <v>0.99515531219898712</v>
      </c>
      <c r="BU111" s="176">
        <f t="shared" si="164"/>
        <v>10</v>
      </c>
      <c r="BV111" s="172">
        <f t="shared" si="129"/>
        <v>9.6</v>
      </c>
      <c r="BW111" s="176">
        <f>ROUND(IF('Indicator Data'!U111=0,0,IF(LOG('Indicator Data'!U111)&gt;BW$3,10,IF(LOG('Indicator Data'!U111)&lt;BW$4,0,10-(BW$3-LOG('Indicator Data'!U111))/(BW$3-BW$4)*10))),1)</f>
        <v>9</v>
      </c>
      <c r="BX111" s="246">
        <f>IF(BW111="x","x",'Indicator Data'!U111/HLOOKUP('Indicator Data'!$U$3,'Population Data'!$C$3:$M$194,ROW()-4,FALSE))</f>
        <v>0.8881087354656555</v>
      </c>
      <c r="BY111" s="176">
        <f t="shared" si="165"/>
        <v>8.9</v>
      </c>
      <c r="BZ111" s="172">
        <f t="shared" si="130"/>
        <v>9</v>
      </c>
      <c r="CA111" s="174">
        <f t="shared" si="113"/>
        <v>8.9</v>
      </c>
      <c r="CB111" s="176">
        <f>IF('Indicator Data'!BN111="No data","x",ROUND(IF('Indicator Data'!BN111&gt;CB$3,0,IF('Indicator Data'!BN111&lt;CB$4,10,(CB$3-'Indicator Data'!BN111)/(CB$3-CB$4)*10)),1))</f>
        <v>5.5</v>
      </c>
      <c r="CC111" s="176">
        <f>IF('Indicator Data'!BO111="No data","x",ROUND(IF('Indicator Data'!BO111&gt;CC$3,0,IF('Indicator Data'!BO111&lt;CC$4,10,(CC$3-'Indicator Data'!BO111)/(CC$3-CC$4)*10)),1))</f>
        <v>2.7</v>
      </c>
      <c r="CD111" s="176">
        <f>IF('Indicator Data'!AA111="No data","x",ROUND(IF('Indicator Data'!AA111&gt;CD$3,0,IF('Indicator Data'!AA111&lt;CD$4,10,(CD$3-'Indicator Data'!AA111)/(CD$3-CD$4)*10)),1))</f>
        <v>8.3000000000000007</v>
      </c>
      <c r="CE111" s="172">
        <f t="shared" si="166"/>
        <v>5.5</v>
      </c>
      <c r="CF111" s="176">
        <f>IF('Indicator Data'!V111="No data","x",ROUND(IF(LOG('Indicator Data'!V111)&gt;CF$3,10,IF(LOG('Indicator Data'!V111)&lt;CF$4,0,10-(CF$3-LOG('Indicator Data'!V111))/(CF$3-CF$4)*10)),1))</f>
        <v>4.2</v>
      </c>
      <c r="CG111" s="176">
        <f>IF('Indicator Data'!W111="No data","x",ROUND(IF('Indicator Data'!W111&gt;CG$3,10,IF('Indicator Data'!W111&lt;CG$4,0,10-(CG$3-'Indicator Data'!W111)/(CG$3-CG$4)*10)),1))</f>
        <v>9.4</v>
      </c>
      <c r="CH111" s="176">
        <f>IF('Indicator Data'!X111="No data","x",ROUND(IF('Indicator Data'!X111&gt;CH$3,10,IF('Indicator Data'!X111&lt;CH$4,0,10-(CH$3-'Indicator Data'!X111)/(CH$3-CH$4)*10)),1))</f>
        <v>4.5999999999999996</v>
      </c>
      <c r="CI111" s="176">
        <f>IF('Indicator Data'!Y111="No data","x",ROUND(IF('Indicator Data'!Y111&gt;CI$3,10,IF('Indicator Data'!Y111&lt;CI$4,0,10-(CI$3-'Indicator Data'!Y111)/(CI$3-CI$4)*10)),1))</f>
        <v>9.5</v>
      </c>
      <c r="CJ111" s="172">
        <f t="shared" si="131"/>
        <v>6.9</v>
      </c>
      <c r="CK111" s="174">
        <f t="shared" si="132"/>
        <v>6.4</v>
      </c>
      <c r="CL111" s="176">
        <f>IF('Indicator Data'!AD111="No data","x",ROUND(IF('Indicator Data'!AD111&gt;CL$3,10,IF('Indicator Data'!AD111&lt;CL$4,0,10-(CL$3-'Indicator Data'!AD111)/(CL$3-CL$4)*10)),1))</f>
        <v>10</v>
      </c>
      <c r="CM111" s="176">
        <f>IF('Indicator Data'!AE111="No data","x",ROUND(IF('Indicator Data'!AE111&gt;CM$3,10,IF('Indicator Data'!AE111&lt;CM$4,0,10-(CM$3-'Indicator Data'!AE111)/(CM$3-CM$4)*10)),1))</f>
        <v>8.1999999999999993</v>
      </c>
      <c r="CN111" s="172">
        <f t="shared" si="133"/>
        <v>7.7</v>
      </c>
      <c r="CO111" s="176">
        <f>IF('Indicator Data'!Z111="No data","x",ROUND(IF('Indicator Data'!Z111&gt;CO$3,10,IF('Indicator Data'!Z111&lt;CO$4,0,10-(CO$3-'Indicator Data'!Z111)/(CO$3-CO$4)*10)),1))</f>
        <v>1.5</v>
      </c>
      <c r="CP111" s="172">
        <f t="shared" si="134"/>
        <v>4.5</v>
      </c>
      <c r="CQ111" s="246">
        <f>IF('Indicator Data'!AB111="No data","x",'Indicator Data'!AB111/HLOOKUP('Indicator Date'!$AB109,'Population Data'!$C$3:$M$194,ROW()-4,FALSE))</f>
        <v>7.3641921074923237E-5</v>
      </c>
      <c r="CR111" s="176">
        <f t="shared" si="167"/>
        <v>9.3000000000000007</v>
      </c>
      <c r="CS111" s="176">
        <f>IF('Indicator Data'!AC111="No data","x",ROUND(IF('Indicator Data'!AC111&gt;CS$3,0,IF('Indicator Data'!AC111&lt;CS$4,10,(CS$3-'Indicator Data'!AC111)/(CS$3-CS$4)*10)),1))</f>
        <v>2</v>
      </c>
      <c r="CT111" s="172">
        <f t="shared" si="135"/>
        <v>5.7</v>
      </c>
      <c r="CU111" s="174">
        <f t="shared" si="136"/>
        <v>6</v>
      </c>
      <c r="CV111" s="175">
        <f t="shared" si="168"/>
        <v>7</v>
      </c>
      <c r="CW111" s="177">
        <f t="shared" si="169"/>
        <v>4.3</v>
      </c>
      <c r="CX111" s="175">
        <f>ROUND(IF('Indicator Data'!AF111=0,0,IF('Indicator Data'!AF111&gt;CX$3,10,IF('Indicator Data'!AF111&lt;CX$4,0,10-(CX$3-'Indicator Data'!AF111)/(CX$3-CX$4)*10))),1)</f>
        <v>10</v>
      </c>
      <c r="CY111" s="175">
        <f>(ROUND(IF('Indicator Data'!AG111=0,0,IF(LOG('Indicator Data'!AG111)&gt;CY$3,10,IF(LOG('Indicator Data'!AG111)&lt;CY$4,0,10-(CY$3-LOG('Indicator Data'!AG111))/(CY$3-CY$4)*10))),1))</f>
        <v>9.5</v>
      </c>
      <c r="CZ111" s="177">
        <f t="shared" si="137"/>
        <v>9.8000000000000007</v>
      </c>
      <c r="DA111" s="11"/>
      <c r="DB111" s="22"/>
    </row>
    <row r="112" spans="1:106">
      <c r="A112" s="179" t="str">
        <f>'Indicator Data'!A112</f>
        <v>Malta</v>
      </c>
      <c r="B112" s="180" t="str">
        <f>'Indicator Data'!B112</f>
        <v>MLT</v>
      </c>
      <c r="C112" s="178">
        <f>ROUND(IF('Indicator Data'!C112=0,0.1,IF(LOG('Indicator Data'!C112)&gt;C$3,10,IF(LOG('Indicator Data'!C112)&lt;C$4,0,10-(C$3-LOG('Indicator Data'!C112))/(C$3-C$4)*10))),1)</f>
        <v>0.1</v>
      </c>
      <c r="D112" s="171">
        <f>ROUND(IF('Indicator Data'!D112=0,0.1,IF(LOG('Indicator Data'!D112)&gt;D$3,10,IF(LOG('Indicator Data'!D112)&lt;D$4,0,10-(D$3-LOG('Indicator Data'!D112))/(D$3-D$4)*10))),1)</f>
        <v>0.1</v>
      </c>
      <c r="E112" s="172">
        <f t="shared" si="138"/>
        <v>0.1</v>
      </c>
      <c r="F112" s="172">
        <f>(ROUND(IF('Indicator Data'!E112=0,0,IF(LOG('Indicator Data'!E112)&gt;F$3,10,IF(LOG('Indicator Data'!E112)&lt;F$4,0,10-(F$3-LOG('Indicator Data'!E112))/(F$3-F$4)*10))),1))</f>
        <v>0</v>
      </c>
      <c r="G112" s="172">
        <f>ROUND(IF('Indicator Data'!F112=0,0,IF(LOG('Indicator Data'!F112)&gt;G$3,10,IF(LOG('Indicator Data'!F112)&lt;G$4,0,10-(G$3-LOG('Indicator Data'!F112))/(G$3-G$4)*10))),1)</f>
        <v>3.8</v>
      </c>
      <c r="H112" s="171">
        <f>ROUND(IF('Indicator Data'!G112=0,0,IF(LOG('Indicator Data'!G112)&gt;H$3,10,IF(LOG('Indicator Data'!G112)&lt;H$4,0,10-(H$3-LOG('Indicator Data'!G112))/(H$3-H$4)*10))),1)</f>
        <v>0</v>
      </c>
      <c r="I112" s="171">
        <f>ROUND(IF('Indicator Data'!H112=0,0,IF(LOG('Indicator Data'!H112)&gt;I$3,10,IF(LOG('Indicator Data'!H112)&lt;I$4,0,10-(I$3-LOG('Indicator Data'!H112))/(I$3-I$4)*10))),1)</f>
        <v>0</v>
      </c>
      <c r="J112" s="171">
        <f t="shared" si="139"/>
        <v>0</v>
      </c>
      <c r="K112" s="171">
        <f>ROUND(IF('Indicator Data'!I112=0,0,IF(LOG('Indicator Data'!I112)&gt;K$3,10,IF(LOG('Indicator Data'!I112)&lt;K$4,0,10-(K$3-LOG('Indicator Data'!I112))/(K$3-K$4)*10))),1)</f>
        <v>0.1</v>
      </c>
      <c r="L112" s="172">
        <f>ROUND(IF('Indicator Data'!J112=0,0,IF(LOG('Indicator Data'!J112)&gt;L$3,10,IF(LOG('Indicator Data'!J112)&lt;L$4,0,10-(L$3-LOG('Indicator Data'!J112))/(L$3-L$4)*10))),1)</f>
        <v>0</v>
      </c>
      <c r="M112" s="173">
        <f>'Indicator Data'!C112/HLOOKUP('Indicator Data'!$C$3,'Population Data'!$C$3:$M$194,ROW()-4,FALSE)</f>
        <v>0</v>
      </c>
      <c r="N112" s="173">
        <f>'Indicator Data'!D112/HLOOKUP('Indicator Data'!$D$3,'Population Data'!$C$3:$M$194,ROW()-4,FALSE)</f>
        <v>0</v>
      </c>
      <c r="O112" s="245">
        <f>'Indicator Data'!E112/HLOOKUP('Indicator Data'!$E$3,'Population Data'!$C$3:$M$194,ROW()-4,FALSE)</f>
        <v>0</v>
      </c>
      <c r="P112" s="173">
        <f>'Indicator Data'!F112/HLOOKUP('Indicator Data'!$F$3,'Population Data'!$C$3:$M$194,ROW()-4,FALSE)</f>
        <v>1.1484890451071297E-5</v>
      </c>
      <c r="Q112" s="173">
        <f>'Indicator Data'!G112/HLOOKUP('Indicator Data'!$G$3,'Population Data'!$C$3:$M$194,ROW()-4,FALSE)</f>
        <v>0</v>
      </c>
      <c r="R112" s="173">
        <f>'Indicator Data'!H112/HLOOKUP('Indicator Data'!$H$3,'Population Data'!$C$3:$M$194,ROW()-4,FALSE)</f>
        <v>0</v>
      </c>
      <c r="S112" s="173">
        <f>'Indicator Data'!I112/HLOOKUP('Indicator Data'!$I$3,'Population Data'!$C$3:$M$194,ROW()-4,FALSE)</f>
        <v>3.9757238431344132E-5</v>
      </c>
      <c r="T112" s="173">
        <f>'Indicator Data'!J112/HLOOKUP('Indicator Date'!$J110,'Population Data'!$C$3:$M$194,ROW()-4,FALSE)</f>
        <v>0</v>
      </c>
      <c r="U112" s="171">
        <f t="shared" si="140"/>
        <v>0</v>
      </c>
      <c r="V112" s="171">
        <f t="shared" si="141"/>
        <v>0</v>
      </c>
      <c r="W112" s="172">
        <f t="shared" si="142"/>
        <v>0</v>
      </c>
      <c r="X112" s="172">
        <f t="shared" si="118"/>
        <v>0</v>
      </c>
      <c r="Y112" s="172">
        <f t="shared" si="119"/>
        <v>7.4</v>
      </c>
      <c r="Z112" s="171">
        <f t="shared" si="143"/>
        <v>0</v>
      </c>
      <c r="AA112" s="171">
        <f t="shared" si="143"/>
        <v>0</v>
      </c>
      <c r="AB112" s="171">
        <f t="shared" si="144"/>
        <v>0</v>
      </c>
      <c r="AC112" s="172">
        <f t="shared" si="120"/>
        <v>1.2</v>
      </c>
      <c r="AD112" s="172">
        <f t="shared" si="121"/>
        <v>0</v>
      </c>
      <c r="AE112" s="171">
        <f>ROUND(IF('Indicator Data'!K112=0,0,IF('Indicator Data'!K112&gt;AE$3,10,IF('Indicator Data'!K112&lt;AE$4,0,10-(AE$3-'Indicator Data'!K112)/(AE$3-AE$4)*10))),1)</f>
        <v>0</v>
      </c>
      <c r="AF112" s="174">
        <f t="shared" si="145"/>
        <v>0.1</v>
      </c>
      <c r="AG112" s="174">
        <f t="shared" si="146"/>
        <v>0.1</v>
      </c>
      <c r="AH112" s="172">
        <f t="shared" si="147"/>
        <v>0</v>
      </c>
      <c r="AI112" s="172">
        <f t="shared" si="148"/>
        <v>0</v>
      </c>
      <c r="AJ112" s="174">
        <f t="shared" si="149"/>
        <v>0</v>
      </c>
      <c r="AK112" s="172">
        <f t="shared" si="150"/>
        <v>0</v>
      </c>
      <c r="AL112" s="175">
        <f t="shared" si="151"/>
        <v>0.1</v>
      </c>
      <c r="AM112" s="175">
        <f t="shared" si="152"/>
        <v>0</v>
      </c>
      <c r="AN112" s="175">
        <f t="shared" si="153"/>
        <v>5.9</v>
      </c>
      <c r="AO112" s="175">
        <f t="shared" si="154"/>
        <v>0</v>
      </c>
      <c r="AP112" s="175">
        <f t="shared" si="155"/>
        <v>0.7</v>
      </c>
      <c r="AQ112" s="174">
        <f t="shared" si="156"/>
        <v>0</v>
      </c>
      <c r="AR112" s="174" t="str">
        <f>IF('Indicator Data'!L112="No data","x",IF('Indicator Data'!BW112&lt;1000,"x",ROUND((IF('Indicator Data'!L112&gt;AR$3,10,IF('Indicator Data'!L112&lt;AR$4,0,10-(AR$3-'Indicator Data'!L112)/(AR$3-AR$4)*10))),1)))</f>
        <v>x</v>
      </c>
      <c r="AS112" s="175">
        <f t="shared" si="157"/>
        <v>0</v>
      </c>
      <c r="AT112" s="176">
        <f>IF('Indicator Data'!M112="No data","x",ROUND(IF('Indicator Data'!M112=0,0,IF(LOG('Indicator Data'!M112)&gt;AT$3,10,IF(LOG('Indicator Data'!M112)&lt;AT$4,0,10-(AT$3-LOG('Indicator Data'!M112))/(AT$3-AT$4)*10))),1))</f>
        <v>0</v>
      </c>
      <c r="AU112" s="246">
        <f>IF(AT112="x","x",'Indicator Data'!M112/HLOOKUP('Indicator Data'!$M$3,'Population Data'!$C$3:$M$194,ROW()-4,FALSE))</f>
        <v>0</v>
      </c>
      <c r="AV112" s="176">
        <f t="shared" si="158"/>
        <v>0</v>
      </c>
      <c r="AW112" s="172">
        <f t="shared" si="122"/>
        <v>0</v>
      </c>
      <c r="AX112" s="176" t="str">
        <f>IF('Indicator Data'!N112="No data","x",ROUND(IF('Indicator Data'!N112=0,0,IF(LOG('Indicator Data'!N112)&gt;AX$3,10,IF(LOG('Indicator Data'!N112)&lt;AX$4,0,10-(AX$3-LOG('Indicator Data'!N112))/(AX$3-AX$4)*10))),1))</f>
        <v>x</v>
      </c>
      <c r="AY112" s="246" t="str">
        <f>IF(AX112="x","x",'Indicator Data'!N112/HLOOKUP('Indicator Data'!$N$3,'Population Data'!$C$3:$M$194,ROW()-4,FALSE))</f>
        <v>x</v>
      </c>
      <c r="AZ112" s="176" t="str">
        <f t="shared" si="159"/>
        <v>x</v>
      </c>
      <c r="BA112" s="172" t="str">
        <f t="shared" si="123"/>
        <v>x</v>
      </c>
      <c r="BB112" s="176" t="str">
        <f>IF('Indicator Data'!O112="No data","x",ROUND(IF('Indicator Data'!O112=0,0,IF(LOG('Indicator Data'!O112)&gt;BB$3,10,IF(LOG('Indicator Data'!O112)&lt;BB$4,0,10-(BB$3-LOG('Indicator Data'!O112))/(BB$3-BB$4)*10))),1))</f>
        <v>x</v>
      </c>
      <c r="BC112" s="246" t="str">
        <f>IF(BB112="x","x",'Indicator Data'!O112/HLOOKUP('Indicator Data'!$O$3,'Population Data'!$C$3:$M$194,ROW()-4,FALSE))</f>
        <v>x</v>
      </c>
      <c r="BD112" s="176" t="str">
        <f t="shared" si="160"/>
        <v>x</v>
      </c>
      <c r="BE112" s="172" t="str">
        <f t="shared" si="124"/>
        <v>x</v>
      </c>
      <c r="BF112" s="176" t="str">
        <f>IF('Indicator Data'!P112="No data","x",ROUND(IF('Indicator Data'!P112=0,0,IF(LOG('Indicator Data'!P112)&gt;BF$3,10,IF(LOG('Indicator Data'!P112)&lt;BF$4,0,10-(BF$3-LOG('Indicator Data'!P112))/(BF$3-BF$4)*10))),1))</f>
        <v>x</v>
      </c>
      <c r="BG112" s="246" t="str">
        <f>IF(BF112="x","x",'Indicator Data'!P112/HLOOKUP('Indicator Data'!$P$3,'Population Data'!$C$3:$M$194,ROW()-4,FALSE))</f>
        <v>x</v>
      </c>
      <c r="BH112" s="176" t="str">
        <f t="shared" si="125"/>
        <v>x</v>
      </c>
      <c r="BI112" s="172" t="str">
        <f t="shared" si="126"/>
        <v>x</v>
      </c>
      <c r="BJ112" s="174">
        <f t="shared" si="127"/>
        <v>0</v>
      </c>
      <c r="BK112" s="176">
        <f>ROUND(IF('Indicator Data'!Q112=0,0,IF(LOG('Indicator Data'!Q112)&gt;BK$3,10,IF(LOG('Indicator Data'!Q112)&lt;BK$4,0,10-(BK$3-LOG('Indicator Data'!Q112))/(BK$3-BK$4)*10))),1)</f>
        <v>0</v>
      </c>
      <c r="BL112" s="224">
        <f>IF(BK112="x","x",'Indicator Data'!Q112/HLOOKUP('Indicator Data'!$Q$3,'Population Data'!$C$3:$M$194,ROW()-4,FALSE))</f>
        <v>0</v>
      </c>
      <c r="BM112" s="176">
        <f t="shared" si="161"/>
        <v>0</v>
      </c>
      <c r="BN112" s="172">
        <f t="shared" si="162"/>
        <v>0</v>
      </c>
      <c r="BO112" s="176">
        <f>ROUND(IF('Indicator Data'!S112=0,0,IF(LOG('Indicator Data'!S112)&gt;BO$3,10,IF(LOG('Indicator Data'!S112)&lt;BO$4,0,10-(BO$3-LOG('Indicator Data'!S112))/(BO$3-BO$4)*10))),1)</f>
        <v>0</v>
      </c>
      <c r="BP112" s="246">
        <f>IF(BO112="x","x",'Indicator Data'!S112/HLOOKUP('Indicator Data'!$S$3,'Population Data'!$C$3:$M$194,ROW()-4,FALSE))</f>
        <v>0</v>
      </c>
      <c r="BQ112" s="176">
        <f t="shared" si="163"/>
        <v>0</v>
      </c>
      <c r="BR112" s="172">
        <f t="shared" si="128"/>
        <v>0</v>
      </c>
      <c r="BS112" s="176">
        <f>ROUND(IF('Indicator Data'!T112=0,0,IF(LOG('Indicator Data'!T112)&gt;BS$3,10,IF(LOG('Indicator Data'!T112)&lt;BS$4,0,10-(BS$3-LOG('Indicator Data'!T112))/(BS$3-BS$4)*10))),1)</f>
        <v>6.6</v>
      </c>
      <c r="BT112" s="173">
        <f>IF('Indicator Data'!T112/HLOOKUP('Indicator Data'!$T$3,'Population Data'!$C$3:$M$194,ROW()-4,FALSE)&gt;1,1,'Indicator Data'!T112/HLOOKUP('Indicator Data'!$T$3,'Population Data'!$C$3:$M$194,ROW()-4,FALSE))</f>
        <v>0.78928735281514328</v>
      </c>
      <c r="BU112" s="176">
        <f t="shared" si="164"/>
        <v>7.9</v>
      </c>
      <c r="BV112" s="172">
        <f t="shared" si="129"/>
        <v>7.3</v>
      </c>
      <c r="BW112" s="176">
        <f>ROUND(IF('Indicator Data'!U112=0,0,IF(LOG('Indicator Data'!U112)&gt;BW$3,10,IF(LOG('Indicator Data'!U112)&lt;BW$4,0,10-(BW$3-LOG('Indicator Data'!U112))/(BW$3-BW$4)*10))),1)</f>
        <v>4.3</v>
      </c>
      <c r="BX112" s="246">
        <f>IF(BW112="x","x",'Indicator Data'!U112/HLOOKUP('Indicator Data'!$U$3,'Population Data'!$C$3:$M$194,ROW()-4,FALSE))</f>
        <v>1.8938174864110185E-2</v>
      </c>
      <c r="BY112" s="176">
        <f t="shared" si="165"/>
        <v>0.2</v>
      </c>
      <c r="BZ112" s="172">
        <f t="shared" si="130"/>
        <v>2.5</v>
      </c>
      <c r="CA112" s="174">
        <f t="shared" si="113"/>
        <v>3.1</v>
      </c>
      <c r="CB112" s="176">
        <f>IF('Indicator Data'!BN112="No data","x",ROUND(IF('Indicator Data'!BN112&gt;CB$3,0,IF('Indicator Data'!BN112&lt;CB$4,10,(CB$3-'Indicator Data'!BN112)/(CB$3-CB$4)*10)),1))</f>
        <v>0</v>
      </c>
      <c r="CC112" s="176">
        <f>IF('Indicator Data'!BO112="No data","x",ROUND(IF('Indicator Data'!BO112&gt;CC$3,0,IF('Indicator Data'!BO112&lt;CC$4,10,(CC$3-'Indicator Data'!BO112)/(CC$3-CC$4)*10)),1))</f>
        <v>0</v>
      </c>
      <c r="CD112" s="176" t="str">
        <f>IF('Indicator Data'!AA112="No data","x",ROUND(IF('Indicator Data'!AA112&gt;CD$3,0,IF('Indicator Data'!AA112&lt;CD$4,10,(CD$3-'Indicator Data'!AA112)/(CD$3-CD$4)*10)),1))</f>
        <v>x</v>
      </c>
      <c r="CE112" s="172">
        <f t="shared" si="166"/>
        <v>0</v>
      </c>
      <c r="CF112" s="176">
        <f>IF('Indicator Data'!V112="No data","x",ROUND(IF(LOG('Indicator Data'!V112)&gt;CF$3,10,IF(LOG('Indicator Data'!V112)&lt;CF$4,0,10-(CF$3-LOG('Indicator Data'!V112))/(CF$3-CF$4)*10)),1))</f>
        <v>10</v>
      </c>
      <c r="CG112" s="176">
        <f>IF('Indicator Data'!W112="No data","x",ROUND(IF('Indicator Data'!W112&gt;CG$3,10,IF('Indicator Data'!W112&lt;CG$4,0,10-(CG$3-'Indicator Data'!W112)/(CG$3-CG$4)*10)),1))</f>
        <v>8.3000000000000007</v>
      </c>
      <c r="CH112" s="176">
        <f>IF('Indicator Data'!X112="No data","x",ROUND(IF('Indicator Data'!X112&gt;CH$3,10,IF('Indicator Data'!X112&lt;CH$4,0,10-(CH$3-'Indicator Data'!X112)/(CH$3-CH$4)*10)),1))</f>
        <v>9.5</v>
      </c>
      <c r="CI112" s="176">
        <f>IF('Indicator Data'!Y112="No data","x",ROUND(IF('Indicator Data'!Y112&gt;CI$3,10,IF('Indicator Data'!Y112&lt;CI$4,0,10-(CI$3-'Indicator Data'!Y112)/(CI$3-CI$4)*10)),1))</f>
        <v>2.1</v>
      </c>
      <c r="CJ112" s="172">
        <f t="shared" si="131"/>
        <v>7.5</v>
      </c>
      <c r="CK112" s="174">
        <f t="shared" si="132"/>
        <v>5</v>
      </c>
      <c r="CL112" s="176">
        <f>IF('Indicator Data'!AD112="No data","x",ROUND(IF('Indicator Data'!AD112&gt;CL$3,10,IF('Indicator Data'!AD112&lt;CL$4,0,10-(CL$3-'Indicator Data'!AD112)/(CL$3-CL$4)*10)),1))</f>
        <v>0</v>
      </c>
      <c r="CM112" s="176">
        <f>IF('Indicator Data'!AE112="No data","x",ROUND(IF('Indicator Data'!AE112&gt;CM$3,10,IF('Indicator Data'!AE112&lt;CM$4,0,10-(CM$3-'Indicator Data'!AE112)/(CM$3-CM$4)*10)),1))</f>
        <v>0</v>
      </c>
      <c r="CN112" s="172">
        <f t="shared" si="133"/>
        <v>5</v>
      </c>
      <c r="CO112" s="176">
        <f>IF('Indicator Data'!Z112="No data","x",ROUND(IF('Indicator Data'!Z112&gt;CO$3,10,IF('Indicator Data'!Z112&lt;CO$4,0,10-(CO$3-'Indicator Data'!Z112)/(CO$3-CO$4)*10)),1))</f>
        <v>0</v>
      </c>
      <c r="CP112" s="172">
        <f t="shared" si="134"/>
        <v>0</v>
      </c>
      <c r="CQ112" s="246">
        <f>IF('Indicator Data'!AB112="No data","x",'Indicator Data'!AB112/HLOOKUP('Indicator Date'!$AB110,'Population Data'!$C$3:$M$194,ROW()-4,FALSE))</f>
        <v>8.3403514339301768E-5</v>
      </c>
      <c r="CR112" s="176">
        <f t="shared" si="167"/>
        <v>9.1999999999999993</v>
      </c>
      <c r="CS112" s="176">
        <f>IF('Indicator Data'!AC112="No data","x",ROUND(IF('Indicator Data'!AC112&gt;CS$3,0,IF('Indicator Data'!AC112&lt;CS$4,10,(CS$3-'Indicator Data'!AC112)/(CS$3-CS$4)*10)),1))</f>
        <v>2</v>
      </c>
      <c r="CT112" s="172">
        <f t="shared" si="135"/>
        <v>5.6</v>
      </c>
      <c r="CU112" s="174">
        <f t="shared" si="136"/>
        <v>3.5</v>
      </c>
      <c r="CV112" s="175">
        <f t="shared" si="168"/>
        <v>3.1</v>
      </c>
      <c r="CW112" s="177">
        <f t="shared" si="169"/>
        <v>1.7</v>
      </c>
      <c r="CX112" s="175">
        <f>ROUND(IF('Indicator Data'!AF112=0,0,IF('Indicator Data'!AF112&gt;CX$3,10,IF('Indicator Data'!AF112&lt;CX$4,0,10-(CX$3-'Indicator Data'!AF112)/(CX$3-CX$4)*10))),1)</f>
        <v>0</v>
      </c>
      <c r="CY112" s="175">
        <f>(ROUND(IF('Indicator Data'!AG112=0,0,IF(LOG('Indicator Data'!AG112)&gt;CY$3,10,IF(LOG('Indicator Data'!AG112)&lt;CY$4,0,10-(CY$3-LOG('Indicator Data'!AG112))/(CY$3-CY$4)*10))),1))</f>
        <v>0</v>
      </c>
      <c r="CZ112" s="177">
        <f t="shared" si="137"/>
        <v>0</v>
      </c>
      <c r="DA112" s="11"/>
      <c r="DB112" s="22"/>
    </row>
    <row r="113" spans="1:106">
      <c r="A113" s="179" t="str">
        <f>'Indicator Data'!A113</f>
        <v>Marshall Islands</v>
      </c>
      <c r="B113" s="180" t="str">
        <f>'Indicator Data'!B113</f>
        <v>MHL</v>
      </c>
      <c r="C113" s="178">
        <f>ROUND(IF('Indicator Data'!C113=0,0.1,IF(LOG('Indicator Data'!C113)&gt;C$3,10,IF(LOG('Indicator Data'!C113)&lt;C$4,0,10-(C$3-LOG('Indicator Data'!C113))/(C$3-C$4)*10))),1)</f>
        <v>0.1</v>
      </c>
      <c r="D113" s="171">
        <f>ROUND(IF('Indicator Data'!D113=0,0.1,IF(LOG('Indicator Data'!D113)&gt;D$3,10,IF(LOG('Indicator Data'!D113)&lt;D$4,0,10-(D$3-LOG('Indicator Data'!D113))/(D$3-D$4)*10))),1)</f>
        <v>0.1</v>
      </c>
      <c r="E113" s="172">
        <f t="shared" si="138"/>
        <v>0.1</v>
      </c>
      <c r="F113" s="172">
        <f>(ROUND(IF('Indicator Data'!E113=0,0,IF(LOG('Indicator Data'!E113)&gt;F$3,10,IF(LOG('Indicator Data'!E113)&lt;F$4,0,10-(F$3-LOG('Indicator Data'!E113))/(F$3-F$4)*10))),1))</f>
        <v>0</v>
      </c>
      <c r="G113" s="172">
        <f>ROUND(IF('Indicator Data'!F113=0,0,IF(LOG('Indicator Data'!F113)&gt;G$3,10,IF(LOG('Indicator Data'!F113)&lt;G$4,0,10-(G$3-LOG('Indicator Data'!F113))/(G$3-G$4)*10))),1)</f>
        <v>2.6</v>
      </c>
      <c r="H113" s="171">
        <f>ROUND(IF('Indicator Data'!G113=0,0,IF(LOG('Indicator Data'!G113)&gt;H$3,10,IF(LOG('Indicator Data'!G113)&lt;H$4,0,10-(H$3-LOG('Indicator Data'!G113))/(H$3-H$4)*10))),1)</f>
        <v>1.8</v>
      </c>
      <c r="I113" s="171">
        <f>ROUND(IF('Indicator Data'!H113=0,0,IF(LOG('Indicator Data'!H113)&gt;I$3,10,IF(LOG('Indicator Data'!H113)&lt;I$4,0,10-(I$3-LOG('Indicator Data'!H113))/(I$3-I$4)*10))),1)</f>
        <v>3.7</v>
      </c>
      <c r="J113" s="171">
        <f t="shared" si="139"/>
        <v>2.8</v>
      </c>
      <c r="K113" s="171">
        <f>ROUND(IF('Indicator Data'!I113=0,0,IF(LOG('Indicator Data'!I113)&gt;K$3,10,IF(LOG('Indicator Data'!I113)&lt;K$4,0,10-(K$3-LOG('Indicator Data'!I113))/(K$3-K$4)*10))),1)</f>
        <v>5.0999999999999996</v>
      </c>
      <c r="L113" s="172">
        <f>ROUND(IF('Indicator Data'!J113=0,0,IF(LOG('Indicator Data'!J113)&gt;L$3,10,IF(LOG('Indicator Data'!J113)&lt;L$4,0,10-(L$3-LOG('Indicator Data'!J113))/(L$3-L$4)*10))),1)</f>
        <v>4.9000000000000004</v>
      </c>
      <c r="M113" s="173">
        <f>'Indicator Data'!C113/HLOOKUP('Indicator Data'!$C$3,'Population Data'!$C$3:$M$194,ROW()-4,FALSE)</f>
        <v>0</v>
      </c>
      <c r="N113" s="173">
        <f>'Indicator Data'!D113/HLOOKUP('Indicator Data'!$D$3,'Population Data'!$C$3:$M$194,ROW()-4,FALSE)</f>
        <v>0</v>
      </c>
      <c r="O113" s="245">
        <f>'Indicator Data'!E113/HLOOKUP('Indicator Data'!$E$3,'Population Data'!$C$3:$M$194,ROW()-4,FALSE)</f>
        <v>0</v>
      </c>
      <c r="P113" s="173">
        <f>'Indicator Data'!F113/HLOOKUP('Indicator Data'!$F$3,'Population Data'!$C$3:$M$194,ROW()-4,FALSE)</f>
        <v>4.4135328987838386E-5</v>
      </c>
      <c r="Q113" s="173">
        <f>'Indicator Data'!G113/HLOOKUP('Indicator Data'!$G$3,'Population Data'!$C$3:$M$194,ROW()-4,FALSE)</f>
        <v>7.6071569552247876E-3</v>
      </c>
      <c r="R113" s="173">
        <f>'Indicator Data'!H113/HLOOKUP('Indicator Data'!$H$3,'Population Data'!$C$3:$M$194,ROW()-4,FALSE)</f>
        <v>5.5835516571113271E-4</v>
      </c>
      <c r="S113" s="173">
        <f>'Indicator Data'!I113/HLOOKUP('Indicator Data'!$I$3,'Population Data'!$C$3:$M$194,ROW()-4,FALSE)</f>
        <v>7.7588748268596019E-2</v>
      </c>
      <c r="T113" s="173">
        <f>'Indicator Data'!J113/HLOOKUP('Indicator Date'!$J111,'Population Data'!$C$3:$M$194,ROW()-4,FALSE)</f>
        <v>2.1464105255547861E-2</v>
      </c>
      <c r="U113" s="171">
        <f t="shared" si="140"/>
        <v>0</v>
      </c>
      <c r="V113" s="171">
        <f t="shared" si="141"/>
        <v>0</v>
      </c>
      <c r="W113" s="172">
        <f t="shared" si="142"/>
        <v>0</v>
      </c>
      <c r="X113" s="172">
        <f t="shared" si="118"/>
        <v>0</v>
      </c>
      <c r="Y113" s="172">
        <f t="shared" si="119"/>
        <v>8.9</v>
      </c>
      <c r="Z113" s="171">
        <f t="shared" si="143"/>
        <v>0.8</v>
      </c>
      <c r="AA113" s="171">
        <f t="shared" si="143"/>
        <v>0.3</v>
      </c>
      <c r="AB113" s="171">
        <f t="shared" si="144"/>
        <v>0.6</v>
      </c>
      <c r="AC113" s="172">
        <f t="shared" si="120"/>
        <v>10</v>
      </c>
      <c r="AD113" s="172">
        <f t="shared" si="121"/>
        <v>7.2</v>
      </c>
      <c r="AE113" s="171">
        <f>ROUND(IF('Indicator Data'!K113=0,0,IF('Indicator Data'!K113&gt;AE$3,10,IF('Indicator Data'!K113&lt;AE$4,0,10-(AE$3-'Indicator Data'!K113)/(AE$3-AE$4)*10))),1)</f>
        <v>2.9</v>
      </c>
      <c r="AF113" s="174">
        <f t="shared" si="145"/>
        <v>0.1</v>
      </c>
      <c r="AG113" s="174">
        <f t="shared" si="146"/>
        <v>0.1</v>
      </c>
      <c r="AH113" s="172">
        <f t="shared" si="147"/>
        <v>1.3</v>
      </c>
      <c r="AI113" s="172">
        <f t="shared" si="148"/>
        <v>2</v>
      </c>
      <c r="AJ113" s="174">
        <f t="shared" si="149"/>
        <v>1.7</v>
      </c>
      <c r="AK113" s="172">
        <f t="shared" si="150"/>
        <v>6.2</v>
      </c>
      <c r="AL113" s="175">
        <f t="shared" si="151"/>
        <v>0.1</v>
      </c>
      <c r="AM113" s="175">
        <f t="shared" si="152"/>
        <v>0</v>
      </c>
      <c r="AN113" s="175">
        <f t="shared" si="153"/>
        <v>6.8</v>
      </c>
      <c r="AO113" s="175">
        <f t="shared" si="154"/>
        <v>1.8</v>
      </c>
      <c r="AP113" s="175">
        <f t="shared" si="155"/>
        <v>8.5</v>
      </c>
      <c r="AQ113" s="174">
        <f t="shared" si="156"/>
        <v>4.5999999999999996</v>
      </c>
      <c r="AR113" s="174" t="str">
        <f>IF('Indicator Data'!L113="No data","x",IF('Indicator Data'!BW113&lt;1000,"x",ROUND((IF('Indicator Data'!L113&gt;AR$3,10,IF('Indicator Data'!L113&lt;AR$4,0,10-(AR$3-'Indicator Data'!L113)/(AR$3-AR$4)*10))),1)))</f>
        <v>x</v>
      </c>
      <c r="AS113" s="175">
        <f t="shared" si="157"/>
        <v>4.5999999999999996</v>
      </c>
      <c r="AT113" s="176" t="str">
        <f>IF('Indicator Data'!M113="No data","x",ROUND(IF('Indicator Data'!M113=0,0,IF(LOG('Indicator Data'!M113)&gt;AT$3,10,IF(LOG('Indicator Data'!M113)&lt;AT$4,0,10-(AT$3-LOG('Indicator Data'!M113))/(AT$3-AT$4)*10))),1))</f>
        <v>x</v>
      </c>
      <c r="AU113" s="246" t="str">
        <f>IF(AT113="x","x",'Indicator Data'!M113/HLOOKUP('Indicator Data'!$M$3,'Population Data'!$C$3:$M$194,ROW()-4,FALSE))</f>
        <v>x</v>
      </c>
      <c r="AV113" s="176" t="str">
        <f t="shared" si="158"/>
        <v>x</v>
      </c>
      <c r="AW113" s="172" t="str">
        <f t="shared" si="122"/>
        <v>x</v>
      </c>
      <c r="AX113" s="176" t="str">
        <f>IF('Indicator Data'!N113="No data","x",ROUND(IF('Indicator Data'!N113=0,0,IF(LOG('Indicator Data'!N113)&gt;AX$3,10,IF(LOG('Indicator Data'!N113)&lt;AX$4,0,10-(AX$3-LOG('Indicator Data'!N113))/(AX$3-AX$4)*10))),1))</f>
        <v>x</v>
      </c>
      <c r="AY113" s="246" t="str">
        <f>IF(AX113="x","x",'Indicator Data'!N113/HLOOKUP('Indicator Data'!$N$3,'Population Data'!$C$3:$M$194,ROW()-4,FALSE))</f>
        <v>x</v>
      </c>
      <c r="AZ113" s="176" t="str">
        <f t="shared" si="159"/>
        <v>x</v>
      </c>
      <c r="BA113" s="172" t="str">
        <f t="shared" si="123"/>
        <v>x</v>
      </c>
      <c r="BB113" s="176" t="str">
        <f>IF('Indicator Data'!O113="No data","x",ROUND(IF('Indicator Data'!O113=0,0,IF(LOG('Indicator Data'!O113)&gt;BB$3,10,IF(LOG('Indicator Data'!O113)&lt;BB$4,0,10-(BB$3-LOG('Indicator Data'!O113))/(BB$3-BB$4)*10))),1))</f>
        <v>x</v>
      </c>
      <c r="BC113" s="246" t="str">
        <f>IF(BB113="x","x",'Indicator Data'!O113/HLOOKUP('Indicator Data'!$O$3,'Population Data'!$C$3:$M$194,ROW()-4,FALSE))</f>
        <v>x</v>
      </c>
      <c r="BD113" s="176" t="str">
        <f t="shared" si="160"/>
        <v>x</v>
      </c>
      <c r="BE113" s="172" t="str">
        <f t="shared" si="124"/>
        <v>x</v>
      </c>
      <c r="BF113" s="176" t="str">
        <f>IF('Indicator Data'!P113="No data","x",ROUND(IF('Indicator Data'!P113=0,0,IF(LOG('Indicator Data'!P113)&gt;BF$3,10,IF(LOG('Indicator Data'!P113)&lt;BF$4,0,10-(BF$3-LOG('Indicator Data'!P113))/(BF$3-BF$4)*10))),1))</f>
        <v>x</v>
      </c>
      <c r="BG113" s="246" t="str">
        <f>IF(BF113="x","x",'Indicator Data'!P113/HLOOKUP('Indicator Data'!$P$3,'Population Data'!$C$3:$M$194,ROW()-4,FALSE))</f>
        <v>x</v>
      </c>
      <c r="BH113" s="176" t="str">
        <f t="shared" si="125"/>
        <v>x</v>
      </c>
      <c r="BI113" s="172" t="str">
        <f t="shared" si="126"/>
        <v>x</v>
      </c>
      <c r="BJ113" s="174" t="str">
        <f t="shared" si="127"/>
        <v>x</v>
      </c>
      <c r="BK113" s="176">
        <f>ROUND(IF('Indicator Data'!Q113=0,0,IF(LOG('Indicator Data'!Q113)&gt;BK$3,10,IF(LOG('Indicator Data'!Q113)&lt;BK$4,0,10-(BK$3-LOG('Indicator Data'!Q113))/(BK$3-BK$4)*10))),1)</f>
        <v>0</v>
      </c>
      <c r="BL113" s="224">
        <f>IF(BK113="x","x",'Indicator Data'!Q113/HLOOKUP('Indicator Data'!$Q$3,'Population Data'!$C$3:$M$194,ROW()-4,FALSE))</f>
        <v>0</v>
      </c>
      <c r="BM113" s="176">
        <f t="shared" si="161"/>
        <v>0</v>
      </c>
      <c r="BN113" s="172">
        <f t="shared" si="162"/>
        <v>0</v>
      </c>
      <c r="BO113" s="176">
        <f>ROUND(IF('Indicator Data'!S113=0,0,IF(LOG('Indicator Data'!S113)&gt;BO$3,10,IF(LOG('Indicator Data'!S113)&lt;BO$4,0,10-(BO$3-LOG('Indicator Data'!S113))/(BO$3-BO$4)*10))),1)</f>
        <v>0</v>
      </c>
      <c r="BP113" s="246">
        <f>IF(BO113="x","x",'Indicator Data'!S113/HLOOKUP('Indicator Data'!$S$3,'Population Data'!$C$3:$M$194,ROW()-4,FALSE))</f>
        <v>0</v>
      </c>
      <c r="BQ113" s="176">
        <f t="shared" si="163"/>
        <v>0</v>
      </c>
      <c r="BR113" s="172">
        <f t="shared" si="128"/>
        <v>0</v>
      </c>
      <c r="BS113" s="176">
        <f>ROUND(IF('Indicator Data'!T113=0,0,IF(LOG('Indicator Data'!T113)&gt;BS$3,10,IF(LOG('Indicator Data'!T113)&lt;BS$4,0,10-(BS$3-LOG('Indicator Data'!T113))/(BS$3-BS$4)*10))),1)</f>
        <v>3.2</v>
      </c>
      <c r="BT113" s="173">
        <f>IF('Indicator Data'!T113/HLOOKUP('Indicator Data'!$T$3,'Population Data'!$C$3:$M$194,ROW()-4,FALSE)&gt;1,1,'Indicator Data'!T113/HLOOKUP('Indicator Data'!$T$3,'Population Data'!$C$3:$M$194,ROW()-4,FALSE))</f>
        <v>3.8864539741247199E-2</v>
      </c>
      <c r="BU113" s="176">
        <f t="shared" si="164"/>
        <v>0.4</v>
      </c>
      <c r="BV113" s="172">
        <f t="shared" si="129"/>
        <v>1.9</v>
      </c>
      <c r="BW113" s="176">
        <f>ROUND(IF('Indicator Data'!U113=0,0,IF(LOG('Indicator Data'!U113)&gt;BW$3,10,IF(LOG('Indicator Data'!U113)&lt;BW$4,0,10-(BW$3-LOG('Indicator Data'!U113))/(BW$3-BW$4)*10))),1)</f>
        <v>3.1</v>
      </c>
      <c r="BX113" s="246">
        <f>IF(BW113="x","x",'Indicator Data'!U113/HLOOKUP('Indicator Data'!$U$3,'Population Data'!$C$3:$M$194,ROW()-4,FALSE))</f>
        <v>3.6279696916811564E-2</v>
      </c>
      <c r="BY113" s="176">
        <f t="shared" si="165"/>
        <v>0.4</v>
      </c>
      <c r="BZ113" s="172">
        <f t="shared" si="130"/>
        <v>1.8</v>
      </c>
      <c r="CA113" s="174">
        <f t="shared" si="113"/>
        <v>1</v>
      </c>
      <c r="CB113" s="176">
        <f>IF('Indicator Data'!BN113="No data","x",ROUND(IF('Indicator Data'!BN113&gt;CB$3,0,IF('Indicator Data'!BN113&lt;CB$4,10,(CB$3-'Indicator Data'!BN113)/(CB$3-CB$4)*10)),1))</f>
        <v>2.1</v>
      </c>
      <c r="CC113" s="176">
        <f>IF('Indicator Data'!BO113="No data","x",ROUND(IF('Indicator Data'!BO113&gt;CC$3,0,IF('Indicator Data'!BO113&lt;CC$4,10,(CC$3-'Indicator Data'!BO113)/(CC$3-CC$4)*10)),1))</f>
        <v>2.5</v>
      </c>
      <c r="CD113" s="176">
        <f>IF('Indicator Data'!AA113="No data","x",ROUND(IF('Indicator Data'!AA113&gt;CD$3,0,IF('Indicator Data'!AA113&lt;CD$4,10,(CD$3-'Indicator Data'!AA113)/(CD$3-CD$4)*10)),1))</f>
        <v>1.5</v>
      </c>
      <c r="CE113" s="172">
        <f t="shared" si="166"/>
        <v>2</v>
      </c>
      <c r="CF113" s="176">
        <f>IF('Indicator Data'!V113="No data","x",ROUND(IF(LOG('Indicator Data'!V113)&gt;CF$3,10,IF(LOG('Indicator Data'!V113)&lt;CF$4,0,10-(CF$3-LOG('Indicator Data'!V113))/(CF$3-CF$4)*10)),1))</f>
        <v>7.9</v>
      </c>
      <c r="CG113" s="176">
        <f>IF('Indicator Data'!W113="No data","x",ROUND(IF('Indicator Data'!W113&gt;CG$3,10,IF('Indicator Data'!W113&lt;CG$4,0,10-(CG$3-'Indicator Data'!W113)/(CG$3-CG$4)*10)),1))</f>
        <v>2.9</v>
      </c>
      <c r="CH113" s="176">
        <f>IF('Indicator Data'!X113="No data","x",ROUND(IF('Indicator Data'!X113&gt;CH$3,10,IF('Indicator Data'!X113&lt;CH$4,0,10-(CH$3-'Indicator Data'!X113)/(CH$3-CH$4)*10)),1))</f>
        <v>7.9</v>
      </c>
      <c r="CI113" s="176" t="str">
        <f>IF('Indicator Data'!Y113="No data","x",ROUND(IF('Indicator Data'!Y113&gt;CI$3,10,IF('Indicator Data'!Y113&lt;CI$4,0,10-(CI$3-'Indicator Data'!Y113)/(CI$3-CI$4)*10)),1))</f>
        <v>x</v>
      </c>
      <c r="CJ113" s="172">
        <f t="shared" si="131"/>
        <v>6.2</v>
      </c>
      <c r="CK113" s="174">
        <f t="shared" si="132"/>
        <v>4.8</v>
      </c>
      <c r="CL113" s="176">
        <f>IF('Indicator Data'!AD113="No data","x",ROUND(IF('Indicator Data'!AD113&gt;CL$3,10,IF('Indicator Data'!AD113&lt;CL$4,0,10-(CL$3-'Indicator Data'!AD113)/(CL$3-CL$4)*10)),1))</f>
        <v>0.3</v>
      </c>
      <c r="CM113" s="176">
        <f>IF('Indicator Data'!AE113="No data","x",ROUND(IF('Indicator Data'!AE113&gt;CM$3,10,IF('Indicator Data'!AE113&lt;CM$4,0,10-(CM$3-'Indicator Data'!AE113)/(CM$3-CM$4)*10)),1))</f>
        <v>3.8</v>
      </c>
      <c r="CN113" s="172">
        <f t="shared" si="133"/>
        <v>4.5999999999999996</v>
      </c>
      <c r="CO113" s="176">
        <f>IF('Indicator Data'!Z113="No data","x",ROUND(IF('Indicator Data'!Z113&gt;CO$3,10,IF('Indicator Data'!Z113&lt;CO$4,0,10-(CO$3-'Indicator Data'!Z113)/(CO$3-CO$4)*10)),1))</f>
        <v>2.9</v>
      </c>
      <c r="CP113" s="172">
        <f t="shared" si="134"/>
        <v>2.2999999999999998</v>
      </c>
      <c r="CQ113" s="246">
        <f>IF('Indicator Data'!AB113="No data","x",'Indicator Data'!AB113/HLOOKUP('Indicator Date'!$AB111,'Population Data'!$C$3:$M$194,ROW()-4,FALSE))</f>
        <v>1.9833792816200241E-5</v>
      </c>
      <c r="CR113" s="176">
        <f t="shared" si="167"/>
        <v>9.8000000000000007</v>
      </c>
      <c r="CS113" s="176">
        <f>IF('Indicator Data'!AC113="No data","x",ROUND(IF('Indicator Data'!AC113&gt;CS$3,0,IF('Indicator Data'!AC113&lt;CS$4,10,(CS$3-'Indicator Data'!AC113)/(CS$3-CS$4)*10)),1))</f>
        <v>6</v>
      </c>
      <c r="CT113" s="172">
        <f t="shared" si="135"/>
        <v>7.9</v>
      </c>
      <c r="CU113" s="174">
        <f t="shared" si="136"/>
        <v>4.9000000000000004</v>
      </c>
      <c r="CV113" s="175">
        <f t="shared" si="168"/>
        <v>3.8</v>
      </c>
      <c r="CW113" s="177">
        <f t="shared" si="169"/>
        <v>4.4000000000000004</v>
      </c>
      <c r="CX113" s="175">
        <f>ROUND(IF('Indicator Data'!AF113=0,0,IF('Indicator Data'!AF113&gt;CX$3,10,IF('Indicator Data'!AF113&lt;CX$4,0,10-(CX$3-'Indicator Data'!AF113)/(CX$3-CX$4)*10))),1)</f>
        <v>0</v>
      </c>
      <c r="CY113" s="175">
        <f>(ROUND(IF('Indicator Data'!AG113=0,0,IF(LOG('Indicator Data'!AG113)&gt;CY$3,10,IF(LOG('Indicator Data'!AG113)&lt;CY$4,0,10-(CY$3-LOG('Indicator Data'!AG113))/(CY$3-CY$4)*10))),1))</f>
        <v>0</v>
      </c>
      <c r="CZ113" s="177">
        <f t="shared" si="137"/>
        <v>0</v>
      </c>
      <c r="DA113" s="11"/>
      <c r="DB113" s="22"/>
    </row>
    <row r="114" spans="1:106">
      <c r="A114" s="179" t="str">
        <f>'Indicator Data'!A114</f>
        <v>Mauritania</v>
      </c>
      <c r="B114" s="180" t="str">
        <f>'Indicator Data'!B114</f>
        <v>MRT</v>
      </c>
      <c r="C114" s="178">
        <f>ROUND(IF('Indicator Data'!C114=0,0.1,IF(LOG('Indicator Data'!C114)&gt;C$3,10,IF(LOG('Indicator Data'!C114)&lt;C$4,0,10-(C$3-LOG('Indicator Data'!C114))/(C$3-C$4)*10))),1)</f>
        <v>1</v>
      </c>
      <c r="D114" s="171">
        <f>ROUND(IF('Indicator Data'!D114=0,0.1,IF(LOG('Indicator Data'!D114)&gt;D$3,10,IF(LOG('Indicator Data'!D114)&lt;D$4,0,10-(D$3-LOG('Indicator Data'!D114))/(D$3-D$4)*10))),1)</f>
        <v>0.1</v>
      </c>
      <c r="E114" s="172">
        <f t="shared" si="138"/>
        <v>0.6</v>
      </c>
      <c r="F114" s="172">
        <f>(ROUND(IF('Indicator Data'!E114=0,0,IF(LOG('Indicator Data'!E114)&gt;F$3,10,IF(LOG('Indicator Data'!E114)&lt;F$4,0,10-(F$3-LOG('Indicator Data'!E114))/(F$3-F$4)*10))),1))</f>
        <v>5.4</v>
      </c>
      <c r="G114" s="172">
        <f>ROUND(IF('Indicator Data'!F114=0,0,IF(LOG('Indicator Data'!F114)&gt;G$3,10,IF(LOG('Indicator Data'!F114)&lt;G$4,0,10-(G$3-LOG('Indicator Data'!F114))/(G$3-G$4)*10))),1)</f>
        <v>0.7</v>
      </c>
      <c r="H114" s="171">
        <f>ROUND(IF('Indicator Data'!G114=0,0,IF(LOG('Indicator Data'!G114)&gt;H$3,10,IF(LOG('Indicator Data'!G114)&lt;H$4,0,10-(H$3-LOG('Indicator Data'!G114))/(H$3-H$4)*10))),1)</f>
        <v>0</v>
      </c>
      <c r="I114" s="171">
        <f>ROUND(IF('Indicator Data'!H114=0,0,IF(LOG('Indicator Data'!H114)&gt;I$3,10,IF(LOG('Indicator Data'!H114)&lt;I$4,0,10-(I$3-LOG('Indicator Data'!H114))/(I$3-I$4)*10))),1)</f>
        <v>0</v>
      </c>
      <c r="J114" s="171">
        <f t="shared" si="139"/>
        <v>0</v>
      </c>
      <c r="K114" s="171">
        <f>ROUND(IF('Indicator Data'!I114=0,0,IF(LOG('Indicator Data'!I114)&gt;K$3,10,IF(LOG('Indicator Data'!I114)&lt;K$4,0,10-(K$3-LOG('Indicator Data'!I114))/(K$3-K$4)*10))),1)</f>
        <v>4.5999999999999996</v>
      </c>
      <c r="L114" s="172">
        <f>ROUND(IF('Indicator Data'!J114=0,0,IF(LOG('Indicator Data'!J114)&gt;L$3,10,IF(LOG('Indicator Data'!J114)&lt;L$4,0,10-(L$3-LOG('Indicator Data'!J114))/(L$3-L$4)*10))),1)</f>
        <v>10</v>
      </c>
      <c r="M114" s="173">
        <f>'Indicator Data'!C114/HLOOKUP('Indicator Data'!$C$3,'Population Data'!$C$3:$M$194,ROW()-4,FALSE)</f>
        <v>2.5196936463836534E-5</v>
      </c>
      <c r="N114" s="173">
        <f>'Indicator Data'!D114/HLOOKUP('Indicator Data'!$D$3,'Population Data'!$C$3:$M$194,ROW()-4,FALSE)</f>
        <v>0</v>
      </c>
      <c r="O114" s="245">
        <f>'Indicator Data'!E114/HLOOKUP('Indicator Data'!$E$3,'Population Data'!$C$3:$M$194,ROW()-4,FALSE)</f>
        <v>6.6563172004388532E-3</v>
      </c>
      <c r="P114" s="173">
        <f>'Indicator Data'!F114/HLOOKUP('Indicator Data'!$F$3,'Population Data'!$C$3:$M$194,ROW()-4,FALSE)</f>
        <v>5.4225915917126652E-8</v>
      </c>
      <c r="Q114" s="173">
        <f>'Indicator Data'!G114/HLOOKUP('Indicator Data'!$G$3,'Population Data'!$C$3:$M$194,ROW()-4,FALSE)</f>
        <v>0</v>
      </c>
      <c r="R114" s="173">
        <f>'Indicator Data'!H114/HLOOKUP('Indicator Data'!$H$3,'Population Data'!$C$3:$M$194,ROW()-4,FALSE)</f>
        <v>0</v>
      </c>
      <c r="S114" s="173">
        <f>'Indicator Data'!I114/HLOOKUP('Indicator Data'!$I$3,'Population Data'!$C$3:$M$194,ROW()-4,FALSE)</f>
        <v>3.9635920682994747E-4</v>
      </c>
      <c r="T114" s="173">
        <f>'Indicator Data'!J114/HLOOKUP('Indicator Date'!$J112,'Population Data'!$C$3:$M$194,ROW()-4,FALSE)</f>
        <v>4.9621926664052823E-2</v>
      </c>
      <c r="U114" s="171">
        <f t="shared" si="140"/>
        <v>0.1</v>
      </c>
      <c r="V114" s="171">
        <f t="shared" si="141"/>
        <v>0</v>
      </c>
      <c r="W114" s="172">
        <f t="shared" si="142"/>
        <v>0.1</v>
      </c>
      <c r="X114" s="172">
        <f t="shared" si="118"/>
        <v>6.8</v>
      </c>
      <c r="Y114" s="172">
        <f t="shared" si="119"/>
        <v>1.4</v>
      </c>
      <c r="Z114" s="171">
        <f t="shared" si="143"/>
        <v>0</v>
      </c>
      <c r="AA114" s="171">
        <f t="shared" si="143"/>
        <v>0</v>
      </c>
      <c r="AB114" s="171">
        <f t="shared" si="144"/>
        <v>0</v>
      </c>
      <c r="AC114" s="172">
        <f t="shared" si="120"/>
        <v>4.0999999999999996</v>
      </c>
      <c r="AD114" s="172">
        <f t="shared" si="121"/>
        <v>10</v>
      </c>
      <c r="AE114" s="171">
        <f>ROUND(IF('Indicator Data'!K114=0,0,IF('Indicator Data'!K114&gt;AE$3,10,IF('Indicator Data'!K114&lt;AE$4,0,10-(AE$3-'Indicator Data'!K114)/(AE$3-AE$4)*10))),1)</f>
        <v>7.6</v>
      </c>
      <c r="AF114" s="174">
        <f t="shared" si="145"/>
        <v>0.6</v>
      </c>
      <c r="AG114" s="174">
        <f t="shared" si="146"/>
        <v>0.1</v>
      </c>
      <c r="AH114" s="172">
        <f t="shared" si="147"/>
        <v>0</v>
      </c>
      <c r="AI114" s="172">
        <f t="shared" si="148"/>
        <v>0</v>
      </c>
      <c r="AJ114" s="174">
        <f t="shared" si="149"/>
        <v>0</v>
      </c>
      <c r="AK114" s="172">
        <f t="shared" si="150"/>
        <v>10</v>
      </c>
      <c r="AL114" s="175">
        <f t="shared" si="151"/>
        <v>0.4</v>
      </c>
      <c r="AM114" s="175">
        <f t="shared" si="152"/>
        <v>6.1</v>
      </c>
      <c r="AN114" s="175">
        <f t="shared" si="153"/>
        <v>1.1000000000000001</v>
      </c>
      <c r="AO114" s="175">
        <f t="shared" si="154"/>
        <v>0</v>
      </c>
      <c r="AP114" s="175">
        <f t="shared" si="155"/>
        <v>4.4000000000000004</v>
      </c>
      <c r="AQ114" s="174">
        <f t="shared" si="156"/>
        <v>8.8000000000000007</v>
      </c>
      <c r="AR114" s="174">
        <f>IF('Indicator Data'!L114="No data","x",IF('Indicator Data'!BW114&lt;1000,"x",ROUND((IF('Indicator Data'!L114&gt;AR$3,10,IF('Indicator Data'!L114&lt;AR$4,0,10-(AR$3-'Indicator Data'!L114)/(AR$3-AR$4)*10))),1)))</f>
        <v>9.1999999999999993</v>
      </c>
      <c r="AS114" s="175">
        <f t="shared" si="157"/>
        <v>9</v>
      </c>
      <c r="AT114" s="176">
        <f>IF('Indicator Data'!M114="No data","x",ROUND(IF('Indicator Data'!M114=0,0,IF(LOG('Indicator Data'!M114)&gt;AT$3,10,IF(LOG('Indicator Data'!M114)&lt;AT$4,0,10-(AT$3-LOG('Indicator Data'!M114))/(AT$3-AT$4)*10))),1))</f>
        <v>7.7</v>
      </c>
      <c r="AU114" s="246">
        <f>IF(AT114="x","x",'Indicator Data'!M114/HLOOKUP('Indicator Data'!$M$3,'Population Data'!$C$3:$M$194,ROW()-4,FALSE))</f>
        <v>0.49830243644173855</v>
      </c>
      <c r="AV114" s="176">
        <f t="shared" si="158"/>
        <v>5.5</v>
      </c>
      <c r="AW114" s="172">
        <f t="shared" si="122"/>
        <v>6.7</v>
      </c>
      <c r="AX114" s="176">
        <f>IF('Indicator Data'!N114="No data","x",ROUND(IF('Indicator Data'!N114=0,0,IF(LOG('Indicator Data'!N114)&gt;AX$3,10,IF(LOG('Indicator Data'!N114)&lt;AX$4,0,10-(AX$3-LOG('Indicator Data'!N114))/(AX$3-AX$4)*10))),1))</f>
        <v>0</v>
      </c>
      <c r="AY114" s="246">
        <f>IF(AX114="x","x",'Indicator Data'!N114/HLOOKUP('Indicator Data'!$N$3,'Population Data'!$C$3:$M$194,ROW()-4,FALSE))</f>
        <v>0</v>
      </c>
      <c r="AZ114" s="176">
        <f t="shared" si="159"/>
        <v>0</v>
      </c>
      <c r="BA114" s="172">
        <f t="shared" si="123"/>
        <v>0</v>
      </c>
      <c r="BB114" s="176">
        <f>IF('Indicator Data'!O114="No data","x",ROUND(IF('Indicator Data'!O114=0,0,IF(LOG('Indicator Data'!O114)&gt;BB$3,10,IF(LOG('Indicator Data'!O114)&lt;BB$4,0,10-(BB$3-LOG('Indicator Data'!O114))/(BB$3-BB$4)*10))),1))</f>
        <v>0</v>
      </c>
      <c r="BC114" s="246">
        <f>IF(BB114="x","x",'Indicator Data'!O114/HLOOKUP('Indicator Data'!$O$3,'Population Data'!$C$3:$M$194,ROW()-4,FALSE))</f>
        <v>0</v>
      </c>
      <c r="BD114" s="176">
        <f t="shared" si="160"/>
        <v>0</v>
      </c>
      <c r="BE114" s="172">
        <f t="shared" si="124"/>
        <v>0</v>
      </c>
      <c r="BF114" s="176">
        <f>IF('Indicator Data'!P114="No data","x",ROUND(IF('Indicator Data'!P114=0,0,IF(LOG('Indicator Data'!P114)&gt;BF$3,10,IF(LOG('Indicator Data'!P114)&lt;BF$4,0,10-(BF$3-LOG('Indicator Data'!P114))/(BF$3-BF$4)*10))),1))</f>
        <v>0</v>
      </c>
      <c r="BG114" s="246">
        <f>IF(BF114="x","x",'Indicator Data'!P114/HLOOKUP('Indicator Data'!$P$3,'Population Data'!$C$3:$M$194,ROW()-4,FALSE))</f>
        <v>0</v>
      </c>
      <c r="BH114" s="176">
        <f t="shared" si="125"/>
        <v>0</v>
      </c>
      <c r="BI114" s="172">
        <f t="shared" si="126"/>
        <v>0</v>
      </c>
      <c r="BJ114" s="174">
        <f t="shared" si="127"/>
        <v>2.2999999999999998</v>
      </c>
      <c r="BK114" s="176">
        <f>ROUND(IF('Indicator Data'!Q114=0,0,IF(LOG('Indicator Data'!Q114)&gt;BK$3,10,IF(LOG('Indicator Data'!Q114)&lt;BK$4,0,10-(BK$3-LOG('Indicator Data'!Q114))/(BK$3-BK$4)*10))),1)</f>
        <v>8.1</v>
      </c>
      <c r="BL114" s="224">
        <f>IF(BK114="x","x",'Indicator Data'!Q114/HLOOKUP('Indicator Data'!$Q$3,'Population Data'!$C$3:$M$194,ROW()-4,FALSE))</f>
        <v>1</v>
      </c>
      <c r="BM114" s="176">
        <f t="shared" si="161"/>
        <v>10</v>
      </c>
      <c r="BN114" s="172">
        <f t="shared" si="162"/>
        <v>9.3000000000000007</v>
      </c>
      <c r="BO114" s="176">
        <f>ROUND(IF('Indicator Data'!S114=0,0,IF(LOG('Indicator Data'!S114)&gt;BO$3,10,IF(LOG('Indicator Data'!S114)&lt;BO$4,0,10-(BO$3-LOG('Indicator Data'!S114))/(BO$3-BO$4)*10))),1)</f>
        <v>7.3</v>
      </c>
      <c r="BP114" s="246">
        <f>IF(BO114="x","x",'Indicator Data'!S114/HLOOKUP('Indicator Data'!$S$3,'Population Data'!$C$3:$M$194,ROW()-4,FALSE))</f>
        <v>0.24827157392526356</v>
      </c>
      <c r="BQ114" s="176">
        <f t="shared" si="163"/>
        <v>2.8</v>
      </c>
      <c r="BR114" s="172">
        <f t="shared" si="128"/>
        <v>5.5</v>
      </c>
      <c r="BS114" s="176">
        <f>ROUND(IF('Indicator Data'!T114=0,0,IF(LOG('Indicator Data'!T114)&gt;BS$3,10,IF(LOG('Indicator Data'!T114)&lt;BS$4,0,10-(BS$3-LOG('Indicator Data'!T114))/(BS$3-BS$4)*10))),1)</f>
        <v>8.1</v>
      </c>
      <c r="BT114" s="173">
        <f>IF('Indicator Data'!T114/HLOOKUP('Indicator Data'!$T$3,'Population Data'!$C$3:$M$194,ROW()-4,FALSE)&gt;1,1,'Indicator Data'!T114/HLOOKUP('Indicator Data'!$T$3,'Population Data'!$C$3:$M$194,ROW()-4,FALSE))</f>
        <v>0.92961143566118976</v>
      </c>
      <c r="BU114" s="176">
        <f t="shared" si="164"/>
        <v>9.3000000000000007</v>
      </c>
      <c r="BV114" s="172">
        <f t="shared" si="129"/>
        <v>8.8000000000000007</v>
      </c>
      <c r="BW114" s="176">
        <f>ROUND(IF('Indicator Data'!U114=0,0,IF(LOG('Indicator Data'!U114)&gt;BW$3,10,IF(LOG('Indicator Data'!U114)&lt;BW$4,0,10-(BW$3-LOG('Indicator Data'!U114))/(BW$3-BW$4)*10))),1)</f>
        <v>7.8</v>
      </c>
      <c r="BX114" s="246">
        <f>IF(BW114="x","x",'Indicator Data'!U114/HLOOKUP('Indicator Data'!$U$3,'Population Data'!$C$3:$M$194,ROW()-4,FALSE))</f>
        <v>0.54531067966219737</v>
      </c>
      <c r="BY114" s="176">
        <f t="shared" si="165"/>
        <v>5.5</v>
      </c>
      <c r="BZ114" s="172">
        <f t="shared" si="130"/>
        <v>6.8</v>
      </c>
      <c r="CA114" s="174">
        <f t="shared" si="113"/>
        <v>7.9</v>
      </c>
      <c r="CB114" s="176">
        <f>IF('Indicator Data'!BN114="No data","x",ROUND(IF('Indicator Data'!BN114&gt;CB$3,0,IF('Indicator Data'!BN114&lt;CB$4,10,(CB$3-'Indicator Data'!BN114)/(CB$3-CB$4)*10)),1))</f>
        <v>4.9000000000000004</v>
      </c>
      <c r="CC114" s="176">
        <f>IF('Indicator Data'!BO114="No data","x",ROUND(IF('Indicator Data'!BO114&gt;CC$3,0,IF('Indicator Data'!BO114&lt;CC$4,10,(CC$3-'Indicator Data'!BO114)/(CC$3-CC$4)*10)),1))</f>
        <v>3.7</v>
      </c>
      <c r="CD114" s="176">
        <f>IF('Indicator Data'!AA114="No data","x",ROUND(IF('Indicator Data'!AA114&gt;CD$3,0,IF('Indicator Data'!AA114&lt;CD$4,10,(CD$3-'Indicator Data'!AA114)/(CD$3-CD$4)*10)),1))</f>
        <v>5.8</v>
      </c>
      <c r="CE114" s="172">
        <f t="shared" si="166"/>
        <v>4.8</v>
      </c>
      <c r="CF114" s="176">
        <f>IF('Indicator Data'!V114="No data","x",ROUND(IF(LOG('Indicator Data'!V114)&gt;CF$3,10,IF(LOG('Indicator Data'!V114)&lt;CF$4,0,10-(CF$3-LOG('Indicator Data'!V114))/(CF$3-CF$4)*10)),1))</f>
        <v>2.2000000000000002</v>
      </c>
      <c r="CG114" s="176">
        <f>IF('Indicator Data'!W114="No data","x",ROUND(IF('Indicator Data'!W114&gt;CG$3,10,IF('Indicator Data'!W114&lt;CG$4,0,10-(CG$3-'Indicator Data'!W114)/(CG$3-CG$4)*10)),1))</f>
        <v>8</v>
      </c>
      <c r="CH114" s="176">
        <f>IF('Indicator Data'!X114="No data","x",ROUND(IF('Indicator Data'!X114&gt;CH$3,10,IF('Indicator Data'!X114&lt;CH$4,0,10-(CH$3-'Indicator Data'!X114)/(CH$3-CH$4)*10)),1))</f>
        <v>5.8</v>
      </c>
      <c r="CI114" s="176">
        <f>IF('Indicator Data'!Y114="No data","x",ROUND(IF('Indicator Data'!Y114&gt;CI$3,10,IF('Indicator Data'!Y114&lt;CI$4,0,10-(CI$3-'Indicator Data'!Y114)/(CI$3-CI$4)*10)),1))</f>
        <v>9.4</v>
      </c>
      <c r="CJ114" s="172">
        <f t="shared" si="131"/>
        <v>6.4</v>
      </c>
      <c r="CK114" s="174">
        <f t="shared" si="132"/>
        <v>5.9</v>
      </c>
      <c r="CL114" s="176">
        <f>IF('Indicator Data'!AD114="No data","x",ROUND(IF('Indicator Data'!AD114&gt;CL$3,10,IF('Indicator Data'!AD114&lt;CL$4,0,10-(CL$3-'Indicator Data'!AD114)/(CL$3-CL$4)*10)),1))</f>
        <v>6.5</v>
      </c>
      <c r="CM114" s="176">
        <f>IF('Indicator Data'!AE114="No data","x",ROUND(IF('Indicator Data'!AE114&gt;CM$3,10,IF('Indicator Data'!AE114&lt;CM$4,0,10-(CM$3-'Indicator Data'!AE114)/(CM$3-CM$4)*10)),1))</f>
        <v>7.2</v>
      </c>
      <c r="CN114" s="172">
        <f t="shared" si="133"/>
        <v>6.5</v>
      </c>
      <c r="CO114" s="176">
        <f>IF('Indicator Data'!Z114="No data","x",ROUND(IF('Indicator Data'!Z114&gt;CO$3,10,IF('Indicator Data'!Z114&lt;CO$4,0,10-(CO$3-'Indicator Data'!Z114)/(CO$3-CO$4)*10)),1))</f>
        <v>9</v>
      </c>
      <c r="CP114" s="172">
        <f t="shared" si="134"/>
        <v>5.9</v>
      </c>
      <c r="CQ114" s="246">
        <f>IF('Indicator Data'!AB114="No data","x",'Indicator Data'!AB114/HLOOKUP('Indicator Date'!$AB112,'Population Data'!$C$3:$M$194,ROW()-4,FALSE))</f>
        <v>4.2673061381035572E-5</v>
      </c>
      <c r="CR114" s="176">
        <f t="shared" si="167"/>
        <v>9.6</v>
      </c>
      <c r="CS114" s="176">
        <f>IF('Indicator Data'!AC114="No data","x",ROUND(IF('Indicator Data'!AC114&gt;CS$3,0,IF('Indicator Data'!AC114&lt;CS$4,10,(CS$3-'Indicator Data'!AC114)/(CS$3-CS$4)*10)),1))</f>
        <v>8</v>
      </c>
      <c r="CT114" s="172">
        <f t="shared" si="135"/>
        <v>8.8000000000000007</v>
      </c>
      <c r="CU114" s="174">
        <f t="shared" si="136"/>
        <v>7.1</v>
      </c>
      <c r="CV114" s="175">
        <f t="shared" si="168"/>
        <v>6.2</v>
      </c>
      <c r="CW114" s="177">
        <f t="shared" si="169"/>
        <v>4.8</v>
      </c>
      <c r="CX114" s="175">
        <f>ROUND(IF('Indicator Data'!AF114=0,0,IF('Indicator Data'!AF114&gt;CX$3,10,IF('Indicator Data'!AF114&lt;CX$4,0,10-(CX$3-'Indicator Data'!AF114)/(CX$3-CX$4)*10))),1)</f>
        <v>0.7</v>
      </c>
      <c r="CY114" s="175">
        <f>(ROUND(IF('Indicator Data'!AG114=0,0,IF(LOG('Indicator Data'!AG114)&gt;CY$3,10,IF(LOG('Indicator Data'!AG114)&lt;CY$4,0,10-(CY$3-LOG('Indicator Data'!AG114))/(CY$3-CY$4)*10))),1))</f>
        <v>2.2000000000000002</v>
      </c>
      <c r="CZ114" s="177">
        <f t="shared" si="137"/>
        <v>1.5</v>
      </c>
      <c r="DA114" s="11"/>
      <c r="DB114" s="22"/>
    </row>
    <row r="115" spans="1:106">
      <c r="A115" s="179" t="str">
        <f>'Indicator Data'!A115</f>
        <v>Mauritius</v>
      </c>
      <c r="B115" s="180" t="str">
        <f>'Indicator Data'!B115</f>
        <v>MUS</v>
      </c>
      <c r="C115" s="178">
        <f>ROUND(IF('Indicator Data'!C115=0,0.1,IF(LOG('Indicator Data'!C115)&gt;C$3,10,IF(LOG('Indicator Data'!C115)&lt;C$4,0,10-(C$3-LOG('Indicator Data'!C115))/(C$3-C$4)*10))),1)</f>
        <v>0.1</v>
      </c>
      <c r="D115" s="171">
        <f>ROUND(IF('Indicator Data'!D115=0,0.1,IF(LOG('Indicator Data'!D115)&gt;D$3,10,IF(LOG('Indicator Data'!D115)&lt;D$4,0,10-(D$3-LOG('Indicator Data'!D115))/(D$3-D$4)*10))),1)</f>
        <v>0.1</v>
      </c>
      <c r="E115" s="172">
        <f t="shared" si="138"/>
        <v>0.1</v>
      </c>
      <c r="F115" s="172">
        <f>(ROUND(IF('Indicator Data'!E115=0,0,IF(LOG('Indicator Data'!E115)&gt;F$3,10,IF(LOG('Indicator Data'!E115)&lt;F$4,0,10-(F$3-LOG('Indicator Data'!E115))/(F$3-F$4)*10))),1))</f>
        <v>0</v>
      </c>
      <c r="G115" s="172">
        <f>ROUND(IF('Indicator Data'!F115=0,0,IF(LOG('Indicator Data'!F115)&gt;G$3,10,IF(LOG('Indicator Data'!F115)&lt;G$4,0,10-(G$3-LOG('Indicator Data'!F115))/(G$3-G$4)*10))),1)</f>
        <v>3.1</v>
      </c>
      <c r="H115" s="171">
        <f>ROUND(IF('Indicator Data'!G115=0,0,IF(LOG('Indicator Data'!G115)&gt;H$3,10,IF(LOG('Indicator Data'!G115)&lt;H$4,0,10-(H$3-LOG('Indicator Data'!G115))/(H$3-H$4)*10))),1)</f>
        <v>7.7</v>
      </c>
      <c r="I115" s="171">
        <f>ROUND(IF('Indicator Data'!H115=0,0,IF(LOG('Indicator Data'!H115)&gt;I$3,10,IF(LOG('Indicator Data'!H115)&lt;I$4,0,10-(I$3-LOG('Indicator Data'!H115))/(I$3-I$4)*10))),1)</f>
        <v>7.5</v>
      </c>
      <c r="J115" s="171">
        <f t="shared" si="139"/>
        <v>7.6</v>
      </c>
      <c r="K115" s="171">
        <f>ROUND(IF('Indicator Data'!I115=0,0,IF(LOG('Indicator Data'!I115)&gt;K$3,10,IF(LOG('Indicator Data'!I115)&lt;K$4,0,10-(K$3-LOG('Indicator Data'!I115))/(K$3-K$4)*10))),1)</f>
        <v>0</v>
      </c>
      <c r="L115" s="172">
        <f>ROUND(IF('Indicator Data'!J115=0,0,IF(LOG('Indicator Data'!J115)&gt;L$3,10,IF(LOG('Indicator Data'!J115)&lt;L$4,0,10-(L$3-LOG('Indicator Data'!J115))/(L$3-L$4)*10))),1)</f>
        <v>0</v>
      </c>
      <c r="M115" s="173">
        <f>'Indicator Data'!C115/HLOOKUP('Indicator Data'!$C$3,'Population Data'!$C$3:$M$194,ROW()-4,FALSE)</f>
        <v>0</v>
      </c>
      <c r="N115" s="173">
        <f>'Indicator Data'!D115/HLOOKUP('Indicator Data'!$D$3,'Population Data'!$C$3:$M$194,ROW()-4,FALSE)</f>
        <v>0</v>
      </c>
      <c r="O115" s="245">
        <f>'Indicator Data'!E115/HLOOKUP('Indicator Data'!$E$3,'Population Data'!$C$3:$M$194,ROW()-4,FALSE)</f>
        <v>0</v>
      </c>
      <c r="P115" s="173">
        <f>'Indicator Data'!F115/HLOOKUP('Indicator Data'!$F$3,'Population Data'!$C$3:$M$194,ROW()-4,FALSE)</f>
        <v>2.3287644375326263E-6</v>
      </c>
      <c r="Q115" s="173">
        <f>'Indicator Data'!G115/HLOOKUP('Indicator Data'!$G$3,'Population Data'!$C$3:$M$194,ROW()-4,FALSE)</f>
        <v>9.4028584536374651E-2</v>
      </c>
      <c r="R115" s="173">
        <f>'Indicator Data'!H115/HLOOKUP('Indicator Data'!$H$3,'Population Data'!$C$3:$M$194,ROW()-4,FALSE)</f>
        <v>3.9529251508330018E-3</v>
      </c>
      <c r="S115" s="173">
        <f>'Indicator Data'!I115/HLOOKUP('Indicator Data'!$I$3,'Population Data'!$C$3:$M$194,ROW()-4,FALSE)</f>
        <v>0</v>
      </c>
      <c r="T115" s="173">
        <f>'Indicator Data'!J115/HLOOKUP('Indicator Date'!$J113,'Population Data'!$C$3:$M$194,ROW()-4,FALSE)</f>
        <v>0</v>
      </c>
      <c r="U115" s="171">
        <f t="shared" si="140"/>
        <v>0</v>
      </c>
      <c r="V115" s="171">
        <f t="shared" si="141"/>
        <v>0</v>
      </c>
      <c r="W115" s="172">
        <f t="shared" si="142"/>
        <v>0</v>
      </c>
      <c r="X115" s="172">
        <f t="shared" si="118"/>
        <v>0</v>
      </c>
      <c r="Y115" s="172">
        <f t="shared" si="119"/>
        <v>5.6</v>
      </c>
      <c r="Z115" s="171">
        <f t="shared" si="143"/>
        <v>10</v>
      </c>
      <c r="AA115" s="171">
        <f t="shared" si="143"/>
        <v>2</v>
      </c>
      <c r="AB115" s="171">
        <f t="shared" si="144"/>
        <v>7.9</v>
      </c>
      <c r="AC115" s="172">
        <f t="shared" si="120"/>
        <v>0</v>
      </c>
      <c r="AD115" s="172">
        <f t="shared" si="121"/>
        <v>0</v>
      </c>
      <c r="AE115" s="171">
        <f>ROUND(IF('Indicator Data'!K115=0,0,IF('Indicator Data'!K115&gt;AE$3,10,IF('Indicator Data'!K115&lt;AE$4,0,10-(AE$3-'Indicator Data'!K115)/(AE$3-AE$4)*10))),1)</f>
        <v>1</v>
      </c>
      <c r="AF115" s="174">
        <f t="shared" si="145"/>
        <v>0.1</v>
      </c>
      <c r="AG115" s="174">
        <f t="shared" si="146"/>
        <v>0.1</v>
      </c>
      <c r="AH115" s="172">
        <f t="shared" si="147"/>
        <v>8.9</v>
      </c>
      <c r="AI115" s="172">
        <f t="shared" si="148"/>
        <v>4.8</v>
      </c>
      <c r="AJ115" s="174">
        <f t="shared" si="149"/>
        <v>7.4</v>
      </c>
      <c r="AK115" s="172">
        <f t="shared" si="150"/>
        <v>0</v>
      </c>
      <c r="AL115" s="175">
        <f t="shared" si="151"/>
        <v>0.1</v>
      </c>
      <c r="AM115" s="175">
        <f t="shared" si="152"/>
        <v>0</v>
      </c>
      <c r="AN115" s="175">
        <f t="shared" si="153"/>
        <v>4.5</v>
      </c>
      <c r="AO115" s="175">
        <f t="shared" si="154"/>
        <v>7.8</v>
      </c>
      <c r="AP115" s="175">
        <f t="shared" si="155"/>
        <v>0</v>
      </c>
      <c r="AQ115" s="174">
        <f t="shared" si="156"/>
        <v>0.5</v>
      </c>
      <c r="AR115" s="174">
        <f>IF('Indicator Data'!L115="No data","x",IF('Indicator Data'!BW115&lt;1000,"x",ROUND((IF('Indicator Data'!L115&gt;AR$3,10,IF('Indicator Data'!L115&lt;AR$4,0,10-(AR$3-'Indicator Data'!L115)/(AR$3-AR$4)*10))),1)))</f>
        <v>0.8</v>
      </c>
      <c r="AS115" s="175">
        <f t="shared" si="157"/>
        <v>0.7</v>
      </c>
      <c r="AT115" s="176">
        <f>IF('Indicator Data'!M115="No data","x",ROUND(IF('Indicator Data'!M115=0,0,IF(LOG('Indicator Data'!M115)&gt;AT$3,10,IF(LOG('Indicator Data'!M115)&lt;AT$4,0,10-(AT$3-LOG('Indicator Data'!M115))/(AT$3-AT$4)*10))),1))</f>
        <v>0</v>
      </c>
      <c r="AU115" s="246">
        <f>IF(AT115="x","x",'Indicator Data'!M115/HLOOKUP('Indicator Data'!$M$3,'Population Data'!$C$3:$M$194,ROW()-4,FALSE))</f>
        <v>0</v>
      </c>
      <c r="AV115" s="176">
        <f t="shared" si="158"/>
        <v>0</v>
      </c>
      <c r="AW115" s="172">
        <f t="shared" si="122"/>
        <v>0</v>
      </c>
      <c r="AX115" s="176" t="str">
        <f>IF('Indicator Data'!N115="No data","x",ROUND(IF('Indicator Data'!N115=0,0,IF(LOG('Indicator Data'!N115)&gt;AX$3,10,IF(LOG('Indicator Data'!N115)&lt;AX$4,0,10-(AX$3-LOG('Indicator Data'!N115))/(AX$3-AX$4)*10))),1))</f>
        <v>x</v>
      </c>
      <c r="AY115" s="246" t="str">
        <f>IF(AX115="x","x",'Indicator Data'!N115/HLOOKUP('Indicator Data'!$N$3,'Population Data'!$C$3:$M$194,ROW()-4,FALSE))</f>
        <v>x</v>
      </c>
      <c r="AZ115" s="176" t="str">
        <f t="shared" si="159"/>
        <v>x</v>
      </c>
      <c r="BA115" s="172" t="str">
        <f t="shared" si="123"/>
        <v>x</v>
      </c>
      <c r="BB115" s="176" t="str">
        <f>IF('Indicator Data'!O115="No data","x",ROUND(IF('Indicator Data'!O115=0,0,IF(LOG('Indicator Data'!O115)&gt;BB$3,10,IF(LOG('Indicator Data'!O115)&lt;BB$4,0,10-(BB$3-LOG('Indicator Data'!O115))/(BB$3-BB$4)*10))),1))</f>
        <v>x</v>
      </c>
      <c r="BC115" s="246" t="str">
        <f>IF(BB115="x","x",'Indicator Data'!O115/HLOOKUP('Indicator Data'!$O$3,'Population Data'!$C$3:$M$194,ROW()-4,FALSE))</f>
        <v>x</v>
      </c>
      <c r="BD115" s="176" t="str">
        <f t="shared" si="160"/>
        <v>x</v>
      </c>
      <c r="BE115" s="172" t="str">
        <f t="shared" si="124"/>
        <v>x</v>
      </c>
      <c r="BF115" s="176" t="str">
        <f>IF('Indicator Data'!P115="No data","x",ROUND(IF('Indicator Data'!P115=0,0,IF(LOG('Indicator Data'!P115)&gt;BF$3,10,IF(LOG('Indicator Data'!P115)&lt;BF$4,0,10-(BF$3-LOG('Indicator Data'!P115))/(BF$3-BF$4)*10))),1))</f>
        <v>x</v>
      </c>
      <c r="BG115" s="246" t="str">
        <f>IF(BF115="x","x",'Indicator Data'!P115/HLOOKUP('Indicator Data'!$P$3,'Population Data'!$C$3:$M$194,ROW()-4,FALSE))</f>
        <v>x</v>
      </c>
      <c r="BH115" s="176" t="str">
        <f t="shared" si="125"/>
        <v>x</v>
      </c>
      <c r="BI115" s="172" t="str">
        <f t="shared" si="126"/>
        <v>x</v>
      </c>
      <c r="BJ115" s="174">
        <f t="shared" si="127"/>
        <v>0</v>
      </c>
      <c r="BK115" s="176">
        <f>ROUND(IF('Indicator Data'!Q115=0,0,IF(LOG('Indicator Data'!Q115)&gt;BK$3,10,IF(LOG('Indicator Data'!Q115)&lt;BK$4,0,10-(BK$3-LOG('Indicator Data'!Q115))/(BK$3-BK$4)*10))),1)</f>
        <v>0</v>
      </c>
      <c r="BL115" s="224">
        <f>IF(BK115="x","x",'Indicator Data'!Q115/HLOOKUP('Indicator Data'!$Q$3,'Population Data'!$C$3:$M$194,ROW()-4,FALSE))</f>
        <v>0</v>
      </c>
      <c r="BM115" s="176">
        <f t="shared" si="161"/>
        <v>0</v>
      </c>
      <c r="BN115" s="172">
        <f t="shared" si="162"/>
        <v>0</v>
      </c>
      <c r="BO115" s="176">
        <f>ROUND(IF('Indicator Data'!S115=0,0,IF(LOG('Indicator Data'!S115)&gt;BO$3,10,IF(LOG('Indicator Data'!S115)&lt;BO$4,0,10-(BO$3-LOG('Indicator Data'!S115))/(BO$3-BO$4)*10))),1)</f>
        <v>7.2</v>
      </c>
      <c r="BP115" s="246">
        <f>IF(BO115="x","x",'Indicator Data'!S115/HLOOKUP('Indicator Data'!$S$3,'Population Data'!$C$3:$M$194,ROW()-4,FALSE))</f>
        <v>0.77892704408215807</v>
      </c>
      <c r="BQ115" s="176">
        <f t="shared" si="163"/>
        <v>8.6999999999999993</v>
      </c>
      <c r="BR115" s="172">
        <f t="shared" si="128"/>
        <v>8</v>
      </c>
      <c r="BS115" s="176">
        <f>ROUND(IF('Indicator Data'!T115=0,0,IF(LOG('Indicator Data'!T115)&gt;BS$3,10,IF(LOG('Indicator Data'!T115)&lt;BS$4,0,10-(BS$3-LOG('Indicator Data'!T115))/(BS$3-BS$4)*10))),1)</f>
        <v>7.3</v>
      </c>
      <c r="BT115" s="173">
        <f>IF('Indicator Data'!T115/HLOOKUP('Indicator Data'!$T$3,'Population Data'!$C$3:$M$194,ROW()-4,FALSE)&gt;1,1,'Indicator Data'!T115/HLOOKUP('Indicator Data'!$T$3,'Population Data'!$C$3:$M$194,ROW()-4,FALSE))</f>
        <v>0.94728683971618566</v>
      </c>
      <c r="BU115" s="176">
        <f t="shared" si="164"/>
        <v>9.5</v>
      </c>
      <c r="BV115" s="172">
        <f t="shared" si="129"/>
        <v>8.6</v>
      </c>
      <c r="BW115" s="176">
        <f>ROUND(IF('Indicator Data'!U115=0,0,IF(LOG('Indicator Data'!U115)&gt;BW$3,10,IF(LOG('Indicator Data'!U115)&lt;BW$4,0,10-(BW$3-LOG('Indicator Data'!U115))/(BW$3-BW$4)*10))),1)</f>
        <v>7.2</v>
      </c>
      <c r="BX115" s="246">
        <f>IF(BW115="x","x",'Indicator Data'!U115/HLOOKUP('Indicator Data'!$U$3,'Population Data'!$C$3:$M$194,ROW()-4,FALSE))</f>
        <v>0.86922081248684691</v>
      </c>
      <c r="BY115" s="176">
        <f t="shared" si="165"/>
        <v>8.6999999999999993</v>
      </c>
      <c r="BZ115" s="172">
        <f t="shared" si="130"/>
        <v>8</v>
      </c>
      <c r="CA115" s="174">
        <f t="shared" si="113"/>
        <v>7.1</v>
      </c>
      <c r="CB115" s="176">
        <f>IF('Indicator Data'!BN115="No data","x",ROUND(IF('Indicator Data'!BN115&gt;CB$3,0,IF('Indicator Data'!BN115&lt;CB$4,10,(CB$3-'Indicator Data'!BN115)/(CB$3-CB$4)*10)),1))</f>
        <v>0.5</v>
      </c>
      <c r="CC115" s="176">
        <f>IF('Indicator Data'!BO115="No data","x",ROUND(IF('Indicator Data'!BO115&gt;CC$3,0,IF('Indicator Data'!BO115&lt;CC$4,10,(CC$3-'Indicator Data'!BO115)/(CC$3-CC$4)*10)),1))</f>
        <v>0</v>
      </c>
      <c r="CD115" s="176" t="str">
        <f>IF('Indicator Data'!AA115="No data","x",ROUND(IF('Indicator Data'!AA115&gt;CD$3,0,IF('Indicator Data'!AA115&lt;CD$4,10,(CD$3-'Indicator Data'!AA115)/(CD$3-CD$4)*10)),1))</f>
        <v>x</v>
      </c>
      <c r="CE115" s="172">
        <f t="shared" si="166"/>
        <v>0.3</v>
      </c>
      <c r="CF115" s="176">
        <f>IF('Indicator Data'!V115="No data","x",ROUND(IF(LOG('Indicator Data'!V115)&gt;CF$3,10,IF(LOG('Indicator Data'!V115)&lt;CF$4,0,10-(CF$3-LOG('Indicator Data'!V115))/(CF$3-CF$4)*10)),1))</f>
        <v>9.3000000000000007</v>
      </c>
      <c r="CG115" s="176">
        <f>IF('Indicator Data'!W115="No data","x",ROUND(IF('Indicator Data'!W115&gt;CG$3,10,IF('Indicator Data'!W115&lt;CG$4,0,10-(CG$3-'Indicator Data'!W115)/(CG$3-CG$4)*10)),1))</f>
        <v>0</v>
      </c>
      <c r="CH115" s="176">
        <f>IF('Indicator Data'!X115="No data","x",ROUND(IF('Indicator Data'!X115&gt;CH$3,10,IF('Indicator Data'!X115&lt;CH$4,0,10-(CH$3-'Indicator Data'!X115)/(CH$3-CH$4)*10)),1))</f>
        <v>4.0999999999999996</v>
      </c>
      <c r="CI115" s="176">
        <f>IF('Indicator Data'!Y115="No data","x",ROUND(IF('Indicator Data'!Y115&gt;CI$3,10,IF('Indicator Data'!Y115&lt;CI$4,0,10-(CI$3-'Indicator Data'!Y115)/(CI$3-CI$4)*10)),1))</f>
        <v>3.7</v>
      </c>
      <c r="CJ115" s="172">
        <f t="shared" si="131"/>
        <v>4.3</v>
      </c>
      <c r="CK115" s="174">
        <f t="shared" si="132"/>
        <v>3</v>
      </c>
      <c r="CL115" s="176">
        <f>IF('Indicator Data'!AD115="No data","x",ROUND(IF('Indicator Data'!AD115&gt;CL$3,10,IF('Indicator Data'!AD115&lt;CL$4,0,10-(CL$3-'Indicator Data'!AD115)/(CL$3-CL$4)*10)),1))</f>
        <v>5.4</v>
      </c>
      <c r="CM115" s="176">
        <f>IF('Indicator Data'!AE115="No data","x",ROUND(IF('Indicator Data'!AE115&gt;CM$3,10,IF('Indicator Data'!AE115&lt;CM$4,0,10-(CM$3-'Indicator Data'!AE115)/(CM$3-CM$4)*10)),1))</f>
        <v>0</v>
      </c>
      <c r="CN115" s="172">
        <f t="shared" si="133"/>
        <v>3.8</v>
      </c>
      <c r="CO115" s="176">
        <f>IF('Indicator Data'!Z115="No data","x",ROUND(IF('Indicator Data'!Z115&gt;CO$3,10,IF('Indicator Data'!Z115&lt;CO$4,0,10-(CO$3-'Indicator Data'!Z115)/(CO$3-CO$4)*10)),1))</f>
        <v>0.1</v>
      </c>
      <c r="CP115" s="172">
        <f t="shared" si="134"/>
        <v>0.2</v>
      </c>
      <c r="CQ115" s="246">
        <f>IF('Indicator Data'!AB115="No data","x",'Indicator Data'!AB115/HLOOKUP('Indicator Date'!$AB113,'Population Data'!$C$3:$M$194,ROW()-4,FALSE))</f>
        <v>8.6461048911478557E-5</v>
      </c>
      <c r="CR115" s="176">
        <f t="shared" si="167"/>
        <v>9.1</v>
      </c>
      <c r="CS115" s="176">
        <f>IF('Indicator Data'!AC115="No data","x",ROUND(IF('Indicator Data'!AC115&gt;CS$3,0,IF('Indicator Data'!AC115&lt;CS$4,10,(CS$3-'Indicator Data'!AC115)/(CS$3-CS$4)*10)),1))</f>
        <v>2</v>
      </c>
      <c r="CT115" s="172">
        <f t="shared" si="135"/>
        <v>5.6</v>
      </c>
      <c r="CU115" s="174">
        <f t="shared" si="136"/>
        <v>3.2</v>
      </c>
      <c r="CV115" s="175">
        <f t="shared" si="168"/>
        <v>3.8</v>
      </c>
      <c r="CW115" s="177">
        <f t="shared" si="169"/>
        <v>3</v>
      </c>
      <c r="CX115" s="175">
        <f>ROUND(IF('Indicator Data'!AF115=0,0,IF('Indicator Data'!AF115&gt;CX$3,10,IF('Indicator Data'!AF115&lt;CX$4,0,10-(CX$3-'Indicator Data'!AF115)/(CX$3-CX$4)*10))),1)</f>
        <v>0.1</v>
      </c>
      <c r="CY115" s="175">
        <f>(ROUND(IF('Indicator Data'!AG115=0,0,IF(LOG('Indicator Data'!AG115)&gt;CY$3,10,IF(LOG('Indicator Data'!AG115)&lt;CY$4,0,10-(CY$3-LOG('Indicator Data'!AG115))/(CY$3-CY$4)*10))),1))</f>
        <v>0</v>
      </c>
      <c r="CZ115" s="177">
        <f t="shared" si="137"/>
        <v>0.1</v>
      </c>
      <c r="DA115" s="11"/>
      <c r="DB115" s="22"/>
    </row>
    <row r="116" spans="1:106">
      <c r="A116" s="179" t="str">
        <f>'Indicator Data'!A116</f>
        <v>Mexico</v>
      </c>
      <c r="B116" s="180" t="str">
        <f>'Indicator Data'!B116</f>
        <v>MEX</v>
      </c>
      <c r="C116" s="178">
        <f>ROUND(IF('Indicator Data'!C116=0,0.1,IF(LOG('Indicator Data'!C116)&gt;C$3,10,IF(LOG('Indicator Data'!C116)&lt;C$4,0,10-(C$3-LOG('Indicator Data'!C116))/(C$3-C$4)*10))),1)</f>
        <v>10</v>
      </c>
      <c r="D116" s="171">
        <f>ROUND(IF('Indicator Data'!D116=0,0.1,IF(LOG('Indicator Data'!D116)&gt;D$3,10,IF(LOG('Indicator Data'!D116)&lt;D$4,0,10-(D$3-LOG('Indicator Data'!D116))/(D$3-D$4)*10))),1)</f>
        <v>9.4</v>
      </c>
      <c r="E116" s="172">
        <f t="shared" si="138"/>
        <v>9.6999999999999993</v>
      </c>
      <c r="F116" s="172">
        <f>(ROUND(IF('Indicator Data'!E116=0,0,IF(LOG('Indicator Data'!E116)&gt;F$3,10,IF(LOG('Indicator Data'!E116)&lt;F$4,0,10-(F$3-LOG('Indicator Data'!E116))/(F$3-F$4)*10))),1))</f>
        <v>8.6999999999999993</v>
      </c>
      <c r="G116" s="172">
        <f>ROUND(IF('Indicator Data'!F116=0,0,IF(LOG('Indicator Data'!F116)&gt;G$3,10,IF(LOG('Indicator Data'!F116)&lt;G$4,0,10-(G$3-LOG('Indicator Data'!F116))/(G$3-G$4)*10))),1)</f>
        <v>6.5</v>
      </c>
      <c r="H116" s="171">
        <f>ROUND(IF('Indicator Data'!G116=0,0,IF(LOG('Indicator Data'!G116)&gt;H$3,10,IF(LOG('Indicator Data'!G116)&lt;H$4,0,10-(H$3-LOG('Indicator Data'!G116))/(H$3-H$4)*10))),1)</f>
        <v>9.8000000000000007</v>
      </c>
      <c r="I116" s="171">
        <f>ROUND(IF('Indicator Data'!H116=0,0,IF(LOG('Indicator Data'!H116)&gt;I$3,10,IF(LOG('Indicator Data'!H116)&lt;I$4,0,10-(I$3-LOG('Indicator Data'!H116))/(I$3-I$4)*10))),1)</f>
        <v>9.3000000000000007</v>
      </c>
      <c r="J116" s="171">
        <f t="shared" si="139"/>
        <v>9.6</v>
      </c>
      <c r="K116" s="171">
        <f>ROUND(IF('Indicator Data'!I116=0,0,IF(LOG('Indicator Data'!I116)&gt;K$3,10,IF(LOG('Indicator Data'!I116)&lt;K$4,0,10-(K$3-LOG('Indicator Data'!I116))/(K$3-K$4)*10))),1)</f>
        <v>7.8</v>
      </c>
      <c r="L116" s="172">
        <f>ROUND(IF('Indicator Data'!J116=0,0,IF(LOG('Indicator Data'!J116)&gt;L$3,10,IF(LOG('Indicator Data'!J116)&lt;L$4,0,10-(L$3-LOG('Indicator Data'!J116))/(L$3-L$4)*10))),1)</f>
        <v>9.6999999999999993</v>
      </c>
      <c r="M116" s="173">
        <f>'Indicator Data'!C116/HLOOKUP('Indicator Data'!$C$3,'Population Data'!$C$3:$M$194,ROW()-4,FALSE)</f>
        <v>1.467721484846702E-3</v>
      </c>
      <c r="N116" s="173">
        <f>'Indicator Data'!D116/HLOOKUP('Indicator Data'!$D$3,'Population Data'!$C$3:$M$194,ROW()-4,FALSE)</f>
        <v>2.7347156167155482E-4</v>
      </c>
      <c r="O116" s="245">
        <f>'Indicator Data'!E116/HLOOKUP('Indicator Data'!$E$3,'Population Data'!$C$3:$M$194,ROW()-4,FALSE)</f>
        <v>6.583264437445847E-3</v>
      </c>
      <c r="P116" s="173">
        <f>'Indicator Data'!F116/HLOOKUP('Indicator Data'!$F$3,'Population Data'!$C$3:$M$194,ROW()-4,FALSE)</f>
        <v>7.1309603262511921E-7</v>
      </c>
      <c r="Q116" s="173">
        <f>'Indicator Data'!G116/HLOOKUP('Indicator Data'!$G$3,'Population Data'!$C$3:$M$194,ROW()-4,FALSE)</f>
        <v>7.5797524899977944E-3</v>
      </c>
      <c r="R116" s="173">
        <f>'Indicator Data'!H116/HLOOKUP('Indicator Data'!$H$3,'Population Data'!$C$3:$M$194,ROW()-4,FALSE)</f>
        <v>4.4506948930719234E-4</v>
      </c>
      <c r="S116" s="173">
        <f>'Indicator Data'!I116/HLOOKUP('Indicator Data'!$I$3,'Population Data'!$C$3:$M$194,ROW()-4,FALSE)</f>
        <v>3.6435672608589815E-4</v>
      </c>
      <c r="T116" s="173">
        <f>'Indicator Data'!J116/HLOOKUP('Indicator Date'!$J114,'Population Data'!$C$3:$M$194,ROW()-4,FALSE)</f>
        <v>5.6640063886914563E-4</v>
      </c>
      <c r="U116" s="171">
        <f t="shared" si="140"/>
        <v>7.3</v>
      </c>
      <c r="V116" s="171">
        <f t="shared" si="141"/>
        <v>1.4</v>
      </c>
      <c r="W116" s="172">
        <f t="shared" si="142"/>
        <v>5</v>
      </c>
      <c r="X116" s="172">
        <f t="shared" si="118"/>
        <v>6.8</v>
      </c>
      <c r="Y116" s="172">
        <f t="shared" si="119"/>
        <v>4.3</v>
      </c>
      <c r="Z116" s="171">
        <f t="shared" si="143"/>
        <v>0.8</v>
      </c>
      <c r="AA116" s="171">
        <f t="shared" si="143"/>
        <v>0.2</v>
      </c>
      <c r="AB116" s="171">
        <f t="shared" si="144"/>
        <v>0.5</v>
      </c>
      <c r="AC116" s="172">
        <f t="shared" si="120"/>
        <v>4</v>
      </c>
      <c r="AD116" s="172">
        <f t="shared" si="121"/>
        <v>0.2</v>
      </c>
      <c r="AE116" s="171">
        <f>ROUND(IF('Indicator Data'!K116=0,0,IF('Indicator Data'!K116&gt;AE$3,10,IF('Indicator Data'!K116&lt;AE$4,0,10-(AE$3-'Indicator Data'!K116)/(AE$3-AE$4)*10))),1)</f>
        <v>4.8</v>
      </c>
      <c r="AF116" s="174">
        <f t="shared" si="145"/>
        <v>8.6999999999999993</v>
      </c>
      <c r="AG116" s="174">
        <f t="shared" si="146"/>
        <v>5.4</v>
      </c>
      <c r="AH116" s="172">
        <f t="shared" si="147"/>
        <v>5.3</v>
      </c>
      <c r="AI116" s="172">
        <f t="shared" si="148"/>
        <v>4.8</v>
      </c>
      <c r="AJ116" s="174">
        <f t="shared" si="149"/>
        <v>5.0999999999999996</v>
      </c>
      <c r="AK116" s="172">
        <f t="shared" si="150"/>
        <v>7.2</v>
      </c>
      <c r="AL116" s="175">
        <f t="shared" si="151"/>
        <v>8.1999999999999993</v>
      </c>
      <c r="AM116" s="175">
        <f t="shared" si="152"/>
        <v>7.9</v>
      </c>
      <c r="AN116" s="175">
        <f t="shared" si="153"/>
        <v>5.5</v>
      </c>
      <c r="AO116" s="175">
        <f t="shared" si="154"/>
        <v>7.1</v>
      </c>
      <c r="AP116" s="175">
        <f t="shared" si="155"/>
        <v>6.3</v>
      </c>
      <c r="AQ116" s="174">
        <f t="shared" si="156"/>
        <v>6</v>
      </c>
      <c r="AR116" s="174">
        <f>IF('Indicator Data'!L116="No data","x",IF('Indicator Data'!BW116&lt;1000,"x",ROUND((IF('Indicator Data'!L116&gt;AR$3,10,IF('Indicator Data'!L116&lt;AR$4,0,10-(AR$3-'Indicator Data'!L116)/(AR$3-AR$4)*10))),1)))</f>
        <v>0</v>
      </c>
      <c r="AS116" s="175">
        <f t="shared" si="157"/>
        <v>3</v>
      </c>
      <c r="AT116" s="176" t="str">
        <f>IF('Indicator Data'!M116="No data","x",ROUND(IF('Indicator Data'!M116=0,0,IF(LOG('Indicator Data'!M116)&gt;AT$3,10,IF(LOG('Indicator Data'!M116)&lt;AT$4,0,10-(AT$3-LOG('Indicator Data'!M116))/(AT$3-AT$4)*10))),1))</f>
        <v>x</v>
      </c>
      <c r="AU116" s="246" t="str">
        <f>IF(AT116="x","x",'Indicator Data'!M116/HLOOKUP('Indicator Data'!$M$3,'Population Data'!$C$3:$M$194,ROW()-4,FALSE))</f>
        <v>x</v>
      </c>
      <c r="AV116" s="176" t="str">
        <f t="shared" si="158"/>
        <v>x</v>
      </c>
      <c r="AW116" s="172" t="str">
        <f t="shared" si="122"/>
        <v>x</v>
      </c>
      <c r="AX116" s="176" t="str">
        <f>IF('Indicator Data'!N116="No data","x",ROUND(IF('Indicator Data'!N116=0,0,IF(LOG('Indicator Data'!N116)&gt;AX$3,10,IF(LOG('Indicator Data'!N116)&lt;AX$4,0,10-(AX$3-LOG('Indicator Data'!N116))/(AX$3-AX$4)*10))),1))</f>
        <v>x</v>
      </c>
      <c r="AY116" s="246" t="str">
        <f>IF(AX116="x","x",'Indicator Data'!N116/HLOOKUP('Indicator Data'!$N$3,'Population Data'!$C$3:$M$194,ROW()-4,FALSE))</f>
        <v>x</v>
      </c>
      <c r="AZ116" s="176" t="str">
        <f t="shared" si="159"/>
        <v>x</v>
      </c>
      <c r="BA116" s="172" t="str">
        <f t="shared" si="123"/>
        <v>x</v>
      </c>
      <c r="BB116" s="176" t="str">
        <f>IF('Indicator Data'!O116="No data","x",ROUND(IF('Indicator Data'!O116=0,0,IF(LOG('Indicator Data'!O116)&gt;BB$3,10,IF(LOG('Indicator Data'!O116)&lt;BB$4,0,10-(BB$3-LOG('Indicator Data'!O116))/(BB$3-BB$4)*10))),1))</f>
        <v>x</v>
      </c>
      <c r="BC116" s="246" t="str">
        <f>IF(BB116="x","x",'Indicator Data'!O116/HLOOKUP('Indicator Data'!$O$3,'Population Data'!$C$3:$M$194,ROW()-4,FALSE))</f>
        <v>x</v>
      </c>
      <c r="BD116" s="176" t="str">
        <f t="shared" si="160"/>
        <v>x</v>
      </c>
      <c r="BE116" s="172" t="str">
        <f t="shared" si="124"/>
        <v>x</v>
      </c>
      <c r="BF116" s="176" t="str">
        <f>IF('Indicator Data'!P116="No data","x",ROUND(IF('Indicator Data'!P116=0,0,IF(LOG('Indicator Data'!P116)&gt;BF$3,10,IF(LOG('Indicator Data'!P116)&lt;BF$4,0,10-(BF$3-LOG('Indicator Data'!P116))/(BF$3-BF$4)*10))),1))</f>
        <v>x</v>
      </c>
      <c r="BG116" s="246" t="str">
        <f>IF(BF116="x","x",'Indicator Data'!P116/HLOOKUP('Indicator Data'!$P$3,'Population Data'!$C$3:$M$194,ROW()-4,FALSE))</f>
        <v>x</v>
      </c>
      <c r="BH116" s="176" t="str">
        <f t="shared" si="125"/>
        <v>x</v>
      </c>
      <c r="BI116" s="172" t="str">
        <f t="shared" si="126"/>
        <v>x</v>
      </c>
      <c r="BJ116" s="174" t="str">
        <f t="shared" si="127"/>
        <v>x</v>
      </c>
      <c r="BK116" s="176">
        <f>ROUND(IF('Indicator Data'!Q116=0,0,IF(LOG('Indicator Data'!Q116)&gt;BK$3,10,IF(LOG('Indicator Data'!Q116)&lt;BK$4,0,10-(BK$3-LOG('Indicator Data'!Q116))/(BK$3-BK$4)*10))),1)</f>
        <v>7.8</v>
      </c>
      <c r="BL116" s="224">
        <f>IF(BK116="x","x",'Indicator Data'!Q116/HLOOKUP('Indicator Data'!$Q$3,'Population Data'!$C$3:$M$194,ROW()-4,FALSE))</f>
        <v>2.1199999833060857E-2</v>
      </c>
      <c r="BM116" s="176">
        <f t="shared" si="161"/>
        <v>0.2</v>
      </c>
      <c r="BN116" s="172">
        <f t="shared" si="162"/>
        <v>5.0999999999999996</v>
      </c>
      <c r="BO116" s="176">
        <f>ROUND(IF('Indicator Data'!S116=0,0,IF(LOG('Indicator Data'!S116)&gt;BO$3,10,IF(LOG('Indicator Data'!S116)&lt;BO$4,0,10-(BO$3-LOG('Indicator Data'!S116))/(BO$3-BO$4)*10))),1)</f>
        <v>9.3000000000000007</v>
      </c>
      <c r="BP116" s="246">
        <f>IF(BO116="x","x",'Indicator Data'!S116/HLOOKUP('Indicator Data'!$S$3,'Population Data'!$C$3:$M$194,ROW()-4,FALSE))</f>
        <v>0.26708377132960565</v>
      </c>
      <c r="BQ116" s="176">
        <f t="shared" si="163"/>
        <v>3</v>
      </c>
      <c r="BR116" s="172">
        <f t="shared" si="128"/>
        <v>7.3</v>
      </c>
      <c r="BS116" s="176">
        <f>ROUND(IF('Indicator Data'!T116=0,0,IF(LOG('Indicator Data'!T116)&gt;BS$3,10,IF(LOG('Indicator Data'!T116)&lt;BS$4,0,10-(BS$3-LOG('Indicator Data'!T116))/(BS$3-BS$4)*10))),1)</f>
        <v>9.8000000000000007</v>
      </c>
      <c r="BT116" s="173">
        <f>IF('Indicator Data'!T116/HLOOKUP('Indicator Data'!$T$3,'Population Data'!$C$3:$M$194,ROW()-4,FALSE)&gt;1,1,'Indicator Data'!T116/HLOOKUP('Indicator Data'!$T$3,'Population Data'!$C$3:$M$194,ROW()-4,FALSE))</f>
        <v>0.52202704803646027</v>
      </c>
      <c r="BU116" s="176">
        <f t="shared" si="164"/>
        <v>5.2</v>
      </c>
      <c r="BV116" s="172">
        <f t="shared" si="129"/>
        <v>8.3000000000000007</v>
      </c>
      <c r="BW116" s="176">
        <f>ROUND(IF('Indicator Data'!U116=0,0,IF(LOG('Indicator Data'!U116)&gt;BW$3,10,IF(LOG('Indicator Data'!U116)&lt;BW$4,0,10-(BW$3-LOG('Indicator Data'!U116))/(BW$3-BW$4)*10))),1)</f>
        <v>9.6</v>
      </c>
      <c r="BX116" s="246">
        <f>IF(BW116="x","x",'Indicator Data'!U116/HLOOKUP('Indicator Data'!$U$3,'Population Data'!$C$3:$M$194,ROW()-4,FALSE))</f>
        <v>0.39760801557678233</v>
      </c>
      <c r="BY116" s="176">
        <f t="shared" si="165"/>
        <v>4</v>
      </c>
      <c r="BZ116" s="172">
        <f t="shared" si="130"/>
        <v>7.8</v>
      </c>
      <c r="CA116" s="174">
        <f t="shared" si="113"/>
        <v>7.3</v>
      </c>
      <c r="CB116" s="176">
        <f>IF('Indicator Data'!BN116="No data","x",ROUND(IF('Indicator Data'!BN116&gt;CB$3,0,IF('Indicator Data'!BN116&lt;CB$4,10,(CB$3-'Indicator Data'!BN116)/(CB$3-CB$4)*10)),1))</f>
        <v>0.8</v>
      </c>
      <c r="CC116" s="176">
        <f>IF('Indicator Data'!BO116="No data","x",ROUND(IF('Indicator Data'!BO116&gt;CC$3,0,IF('Indicator Data'!BO116&lt;CC$4,10,(CC$3-'Indicator Data'!BO116)/(CC$3-CC$4)*10)),1))</f>
        <v>0</v>
      </c>
      <c r="CD116" s="176">
        <f>IF('Indicator Data'!AA116="No data","x",ROUND(IF('Indicator Data'!AA116&gt;CD$3,0,IF('Indicator Data'!AA116&lt;CD$4,10,(CD$3-'Indicator Data'!AA116)/(CD$3-CD$4)*10)),1))</f>
        <v>0.6</v>
      </c>
      <c r="CE116" s="172">
        <f t="shared" si="166"/>
        <v>0.5</v>
      </c>
      <c r="CF116" s="176">
        <f>IF('Indicator Data'!V116="No data","x",ROUND(IF(LOG('Indicator Data'!V116)&gt;CF$3,10,IF(LOG('Indicator Data'!V116)&lt;CF$4,0,10-(CF$3-LOG('Indicator Data'!V116))/(CF$3-CF$4)*10)),1))</f>
        <v>6</v>
      </c>
      <c r="CG116" s="176">
        <f>IF('Indicator Data'!W116="No data","x",ROUND(IF('Indicator Data'!W116&gt;CG$3,10,IF('Indicator Data'!W116&lt;CG$4,0,10-(CG$3-'Indicator Data'!W116)/(CG$3-CG$4)*10)),1))</f>
        <v>2.2000000000000002</v>
      </c>
      <c r="CH116" s="176">
        <f>IF('Indicator Data'!X116="No data","x",ROUND(IF('Indicator Data'!X116&gt;CH$3,10,IF('Indicator Data'!X116&lt;CH$4,0,10-(CH$3-'Indicator Data'!X116)/(CH$3-CH$4)*10)),1))</f>
        <v>8.1999999999999993</v>
      </c>
      <c r="CI116" s="176">
        <f>IF('Indicator Data'!Y116="No data","x",ROUND(IF('Indicator Data'!Y116&gt;CI$3,10,IF('Indicator Data'!Y116&lt;CI$4,0,10-(CI$3-'Indicator Data'!Y116)/(CI$3-CI$4)*10)),1))</f>
        <v>4.4000000000000004</v>
      </c>
      <c r="CJ116" s="172">
        <f t="shared" si="131"/>
        <v>5.2</v>
      </c>
      <c r="CK116" s="174">
        <f t="shared" si="132"/>
        <v>3.6</v>
      </c>
      <c r="CL116" s="176">
        <f>IF('Indicator Data'!AD116="No data","x",ROUND(IF('Indicator Data'!AD116&gt;CL$3,10,IF('Indicator Data'!AD116&lt;CL$4,0,10-(CL$3-'Indicator Data'!AD116)/(CL$3-CL$4)*10)),1))</f>
        <v>2</v>
      </c>
      <c r="CM116" s="176">
        <f>IF('Indicator Data'!AE116="No data","x",ROUND(IF('Indicator Data'!AE116&gt;CM$3,10,IF('Indicator Data'!AE116&lt;CM$4,0,10-(CM$3-'Indicator Data'!AE116)/(CM$3-CM$4)*10)),1))</f>
        <v>1.9</v>
      </c>
      <c r="CN116" s="172">
        <f t="shared" si="133"/>
        <v>4.0999999999999996</v>
      </c>
      <c r="CO116" s="176">
        <f>IF('Indicator Data'!Z116="No data","x",ROUND(IF('Indicator Data'!Z116&gt;CO$3,10,IF('Indicator Data'!Z116&lt;CO$4,0,10-(CO$3-'Indicator Data'!Z116)/(CO$3-CO$4)*10)),1))</f>
        <v>0</v>
      </c>
      <c r="CP116" s="172">
        <f t="shared" si="134"/>
        <v>0.4</v>
      </c>
      <c r="CQ116" s="246">
        <f>IF('Indicator Data'!AB116="No data","x",'Indicator Data'!AB116/HLOOKUP('Indicator Date'!$AB114,'Population Data'!$C$3:$M$194,ROW()-4,FALSE))</f>
        <v>7.8805706413691081E-5</v>
      </c>
      <c r="CR116" s="176">
        <f t="shared" si="167"/>
        <v>9.1999999999999993</v>
      </c>
      <c r="CS116" s="176">
        <f>IF('Indicator Data'!AC116="No data","x",ROUND(IF('Indicator Data'!AC116&gt;CS$3,0,IF('Indicator Data'!AC116&lt;CS$4,10,(CS$3-'Indicator Data'!AC116)/(CS$3-CS$4)*10)),1))</f>
        <v>2</v>
      </c>
      <c r="CT116" s="172">
        <f t="shared" si="135"/>
        <v>5.6</v>
      </c>
      <c r="CU116" s="174">
        <f t="shared" si="136"/>
        <v>3.4</v>
      </c>
      <c r="CV116" s="175">
        <f t="shared" si="168"/>
        <v>5.0999999999999996</v>
      </c>
      <c r="CW116" s="177">
        <f t="shared" si="169"/>
        <v>6.4</v>
      </c>
      <c r="CX116" s="175">
        <f>ROUND(IF('Indicator Data'!AF116=0,0,IF('Indicator Data'!AF116&gt;CX$3,10,IF('Indicator Data'!AF116&lt;CX$4,0,10-(CX$3-'Indicator Data'!AF116)/(CX$3-CX$4)*10))),1)</f>
        <v>10</v>
      </c>
      <c r="CY116" s="175">
        <f>(ROUND(IF('Indicator Data'!AG116=0,0,IF(LOG('Indicator Data'!AG116)&gt;CY$3,10,IF(LOG('Indicator Data'!AG116)&lt;CY$4,0,10-(CY$3-LOG('Indicator Data'!AG116))/(CY$3-CY$4)*10))),1))</f>
        <v>10</v>
      </c>
      <c r="CZ116" s="177">
        <f t="shared" si="137"/>
        <v>10</v>
      </c>
      <c r="DA116" s="11"/>
      <c r="DB116" s="22"/>
    </row>
    <row r="117" spans="1:106">
      <c r="A117" s="179" t="str">
        <f>'Indicator Data'!A117</f>
        <v>Micronesia</v>
      </c>
      <c r="B117" s="180" t="str">
        <f>'Indicator Data'!B117</f>
        <v>FSM</v>
      </c>
      <c r="C117" s="178">
        <f>ROUND(IF('Indicator Data'!C117=0,0.1,IF(LOG('Indicator Data'!C117)&gt;C$3,10,IF(LOG('Indicator Data'!C117)&lt;C$4,0,10-(C$3-LOG('Indicator Data'!C117))/(C$3-C$4)*10))),1)</f>
        <v>0.1</v>
      </c>
      <c r="D117" s="171">
        <f>ROUND(IF('Indicator Data'!D117=0,0.1,IF(LOG('Indicator Data'!D117)&gt;D$3,10,IF(LOG('Indicator Data'!D117)&lt;D$4,0,10-(D$3-LOG('Indicator Data'!D117))/(D$3-D$4)*10))),1)</f>
        <v>0.1</v>
      </c>
      <c r="E117" s="172">
        <f t="shared" si="138"/>
        <v>0.1</v>
      </c>
      <c r="F117" s="172">
        <f>(ROUND(IF('Indicator Data'!E117=0,0,IF(LOG('Indicator Data'!E117)&gt;F$3,10,IF(LOG('Indicator Data'!E117)&lt;F$4,0,10-(F$3-LOG('Indicator Data'!E117))/(F$3-F$4)*10))),1))</f>
        <v>0</v>
      </c>
      <c r="G117" s="172">
        <f>ROUND(IF('Indicator Data'!F117=0,0,IF(LOG('Indicator Data'!F117)&gt;G$3,10,IF(LOG('Indicator Data'!F117)&lt;G$4,0,10-(G$3-LOG('Indicator Data'!F117))/(G$3-G$4)*10))),1)</f>
        <v>2.8</v>
      </c>
      <c r="H117" s="171">
        <f>ROUND(IF('Indicator Data'!G117=0,0,IF(LOG('Indicator Data'!G117)&gt;H$3,10,IF(LOG('Indicator Data'!G117)&lt;H$4,0,10-(H$3-LOG('Indicator Data'!G117))/(H$3-H$4)*10))),1)</f>
        <v>3.1</v>
      </c>
      <c r="I117" s="171">
        <f>ROUND(IF('Indicator Data'!H117=0,0,IF(LOG('Indicator Data'!H117)&gt;I$3,10,IF(LOG('Indicator Data'!H117)&lt;I$4,0,10-(I$3-LOG('Indicator Data'!H117))/(I$3-I$4)*10))),1)</f>
        <v>4</v>
      </c>
      <c r="J117" s="171">
        <f t="shared" si="139"/>
        <v>3.6</v>
      </c>
      <c r="K117" s="171">
        <f>ROUND(IF('Indicator Data'!I117=0,0,IF(LOG('Indicator Data'!I117)&gt;K$3,10,IF(LOG('Indicator Data'!I117)&lt;K$4,0,10-(K$3-LOG('Indicator Data'!I117))/(K$3-K$4)*10))),1)</f>
        <v>1.2</v>
      </c>
      <c r="L117" s="172">
        <f>ROUND(IF('Indicator Data'!J117=0,0,IF(LOG('Indicator Data'!J117)&gt;L$3,10,IF(LOG('Indicator Data'!J117)&lt;L$4,0,10-(L$3-LOG('Indicator Data'!J117))/(L$3-L$4)*10))),1)</f>
        <v>7.1</v>
      </c>
      <c r="M117" s="173">
        <f>'Indicator Data'!C117/HLOOKUP('Indicator Data'!$C$3,'Population Data'!$C$3:$M$194,ROW()-4,FALSE)</f>
        <v>0</v>
      </c>
      <c r="N117" s="173">
        <f>'Indicator Data'!D117/HLOOKUP('Indicator Data'!$D$3,'Population Data'!$C$3:$M$194,ROW()-4,FALSE)</f>
        <v>0</v>
      </c>
      <c r="O117" s="245">
        <f>'Indicator Data'!E117/HLOOKUP('Indicator Data'!$E$3,'Population Data'!$C$3:$M$194,ROW()-4,FALSE)</f>
        <v>0</v>
      </c>
      <c r="P117" s="173">
        <f>'Indicator Data'!F117/HLOOKUP('Indicator Data'!$F$3,'Population Data'!$C$3:$M$194,ROW()-4,FALSE)</f>
        <v>1.8586415416294403E-5</v>
      </c>
      <c r="Q117" s="173">
        <f>'Indicator Data'!G117/HLOOKUP('Indicator Data'!$G$3,'Population Data'!$C$3:$M$194,ROW()-4,FALSE)</f>
        <v>1.0209272389563628E-2</v>
      </c>
      <c r="R117" s="173">
        <f>'Indicator Data'!H117/HLOOKUP('Indicator Data'!$H$3,'Population Data'!$C$3:$M$194,ROW()-4,FALSE)</f>
        <v>3.1589353894326364E-4</v>
      </c>
      <c r="S117" s="173">
        <f>'Indicator Data'!I117/HLOOKUP('Indicator Data'!$I$3,'Population Data'!$C$3:$M$194,ROW()-4,FALSE)</f>
        <v>5.8364317115790253E-4</v>
      </c>
      <c r="T117" s="173">
        <f>'Indicator Data'!J117/HLOOKUP('Indicator Date'!$J115,'Population Data'!$C$3:$M$194,ROW()-4,FALSE)</f>
        <v>5.94030205422399E-2</v>
      </c>
      <c r="U117" s="171">
        <f t="shared" si="140"/>
        <v>0</v>
      </c>
      <c r="V117" s="171">
        <f t="shared" si="141"/>
        <v>0</v>
      </c>
      <c r="W117" s="172">
        <f t="shared" si="142"/>
        <v>0</v>
      </c>
      <c r="X117" s="172">
        <f t="shared" si="118"/>
        <v>0</v>
      </c>
      <c r="Y117" s="172">
        <f t="shared" si="119"/>
        <v>7.9</v>
      </c>
      <c r="Z117" s="171">
        <f t="shared" si="143"/>
        <v>1.1000000000000001</v>
      </c>
      <c r="AA117" s="171">
        <f t="shared" si="143"/>
        <v>0.2</v>
      </c>
      <c r="AB117" s="171">
        <f t="shared" si="144"/>
        <v>0.7</v>
      </c>
      <c r="AC117" s="172">
        <f t="shared" si="120"/>
        <v>4.5999999999999996</v>
      </c>
      <c r="AD117" s="172">
        <f t="shared" si="121"/>
        <v>10</v>
      </c>
      <c r="AE117" s="171">
        <f>ROUND(IF('Indicator Data'!K117=0,0,IF('Indicator Data'!K117&gt;AE$3,10,IF('Indicator Data'!K117&lt;AE$4,0,10-(AE$3-'Indicator Data'!K117)/(AE$3-AE$4)*10))),1)</f>
        <v>2.9</v>
      </c>
      <c r="AF117" s="174">
        <f t="shared" si="145"/>
        <v>0.1</v>
      </c>
      <c r="AG117" s="174">
        <f t="shared" si="146"/>
        <v>0.1</v>
      </c>
      <c r="AH117" s="172">
        <f t="shared" si="147"/>
        <v>2.1</v>
      </c>
      <c r="AI117" s="172">
        <f t="shared" si="148"/>
        <v>2.1</v>
      </c>
      <c r="AJ117" s="174">
        <f t="shared" si="149"/>
        <v>2.1</v>
      </c>
      <c r="AK117" s="172">
        <f t="shared" si="150"/>
        <v>9</v>
      </c>
      <c r="AL117" s="175">
        <f t="shared" si="151"/>
        <v>0.1</v>
      </c>
      <c r="AM117" s="175">
        <f t="shared" si="152"/>
        <v>0</v>
      </c>
      <c r="AN117" s="175">
        <f t="shared" si="153"/>
        <v>5.9</v>
      </c>
      <c r="AO117" s="175">
        <f t="shared" si="154"/>
        <v>2.2999999999999998</v>
      </c>
      <c r="AP117" s="175">
        <f t="shared" si="155"/>
        <v>3.1</v>
      </c>
      <c r="AQ117" s="174">
        <f t="shared" si="156"/>
        <v>6</v>
      </c>
      <c r="AR117" s="174" t="str">
        <f>IF('Indicator Data'!L117="No data","x",IF('Indicator Data'!BW117&lt;1000,"x",ROUND((IF('Indicator Data'!L117&gt;AR$3,10,IF('Indicator Data'!L117&lt;AR$4,0,10-(AR$3-'Indicator Data'!L117)/(AR$3-AR$4)*10))),1)))</f>
        <v>x</v>
      </c>
      <c r="AS117" s="175">
        <f t="shared" si="157"/>
        <v>6</v>
      </c>
      <c r="AT117" s="176">
        <f>IF('Indicator Data'!M117="No data","x",ROUND(IF('Indicator Data'!M117=0,0,IF(LOG('Indicator Data'!M117)&gt;AT$3,10,IF(LOG('Indicator Data'!M117)&lt;AT$4,0,10-(AT$3-LOG('Indicator Data'!M117))/(AT$3-AT$4)*10))),1))</f>
        <v>0</v>
      </c>
      <c r="AU117" s="246">
        <f>IF(AT117="x","x",'Indicator Data'!M117/HLOOKUP('Indicator Data'!$M$3,'Population Data'!$C$3:$M$194,ROW()-4,FALSE))</f>
        <v>0</v>
      </c>
      <c r="AV117" s="176">
        <f t="shared" si="158"/>
        <v>0</v>
      </c>
      <c r="AW117" s="172">
        <f t="shared" si="122"/>
        <v>0</v>
      </c>
      <c r="AX117" s="176" t="str">
        <f>IF('Indicator Data'!N117="No data","x",ROUND(IF('Indicator Data'!N117=0,0,IF(LOG('Indicator Data'!N117)&gt;AX$3,10,IF(LOG('Indicator Data'!N117)&lt;AX$4,0,10-(AX$3-LOG('Indicator Data'!N117))/(AX$3-AX$4)*10))),1))</f>
        <v>x</v>
      </c>
      <c r="AY117" s="246" t="str">
        <f>IF(AX117="x","x",'Indicator Data'!N117/HLOOKUP('Indicator Data'!$N$3,'Population Data'!$C$3:$M$194,ROW()-4,FALSE))</f>
        <v>x</v>
      </c>
      <c r="AZ117" s="176" t="str">
        <f t="shared" si="159"/>
        <v>x</v>
      </c>
      <c r="BA117" s="172" t="str">
        <f t="shared" si="123"/>
        <v>x</v>
      </c>
      <c r="BB117" s="176" t="str">
        <f>IF('Indicator Data'!O117="No data","x",ROUND(IF('Indicator Data'!O117=0,0,IF(LOG('Indicator Data'!O117)&gt;BB$3,10,IF(LOG('Indicator Data'!O117)&lt;BB$4,0,10-(BB$3-LOG('Indicator Data'!O117))/(BB$3-BB$4)*10))),1))</f>
        <v>x</v>
      </c>
      <c r="BC117" s="246" t="str">
        <f>IF(BB117="x","x",'Indicator Data'!O117/HLOOKUP('Indicator Data'!$O$3,'Population Data'!$C$3:$M$194,ROW()-4,FALSE))</f>
        <v>x</v>
      </c>
      <c r="BD117" s="176" t="str">
        <f t="shared" si="160"/>
        <v>x</v>
      </c>
      <c r="BE117" s="172" t="str">
        <f t="shared" si="124"/>
        <v>x</v>
      </c>
      <c r="BF117" s="176" t="str">
        <f>IF('Indicator Data'!P117="No data","x",ROUND(IF('Indicator Data'!P117=0,0,IF(LOG('Indicator Data'!P117)&gt;BF$3,10,IF(LOG('Indicator Data'!P117)&lt;BF$4,0,10-(BF$3-LOG('Indicator Data'!P117))/(BF$3-BF$4)*10))),1))</f>
        <v>x</v>
      </c>
      <c r="BG117" s="246" t="str">
        <f>IF(BF117="x","x",'Indicator Data'!P117/HLOOKUP('Indicator Data'!$P$3,'Population Data'!$C$3:$M$194,ROW()-4,FALSE))</f>
        <v>x</v>
      </c>
      <c r="BH117" s="176" t="str">
        <f t="shared" si="125"/>
        <v>x</v>
      </c>
      <c r="BI117" s="172" t="str">
        <f t="shared" si="126"/>
        <v>x</v>
      </c>
      <c r="BJ117" s="174">
        <f t="shared" si="127"/>
        <v>0</v>
      </c>
      <c r="BK117" s="176">
        <f>ROUND(IF('Indicator Data'!Q117=0,0,IF(LOG('Indicator Data'!Q117)&gt;BK$3,10,IF(LOG('Indicator Data'!Q117)&lt;BK$4,0,10-(BK$3-LOG('Indicator Data'!Q117))/(BK$3-BK$4)*10))),1)</f>
        <v>0</v>
      </c>
      <c r="BL117" s="224">
        <f>IF(BK117="x","x",'Indicator Data'!Q117/HLOOKUP('Indicator Data'!$Q$3,'Population Data'!$C$3:$M$194,ROW()-4,FALSE))</f>
        <v>0</v>
      </c>
      <c r="BM117" s="176">
        <f t="shared" si="161"/>
        <v>0</v>
      </c>
      <c r="BN117" s="172">
        <f t="shared" si="162"/>
        <v>0</v>
      </c>
      <c r="BO117" s="176">
        <f>ROUND(IF('Indicator Data'!S117=0,0,IF(LOG('Indicator Data'!S117)&gt;BO$3,10,IF(LOG('Indicator Data'!S117)&lt;BO$4,0,10-(BO$3-LOG('Indicator Data'!S117))/(BO$3-BO$4)*10))),1)</f>
        <v>3.3</v>
      </c>
      <c r="BP117" s="246">
        <f>IF(BO117="x","x",'Indicator Data'!S117/HLOOKUP('Indicator Data'!$S$3,'Population Data'!$C$3:$M$194,ROW()-4,FALSE))</f>
        <v>1.7250155762978288E-2</v>
      </c>
      <c r="BQ117" s="176">
        <f t="shared" si="163"/>
        <v>0.2</v>
      </c>
      <c r="BR117" s="172">
        <f t="shared" si="128"/>
        <v>1.9</v>
      </c>
      <c r="BS117" s="176">
        <f>ROUND(IF('Indicator Data'!T117=0,0,IF(LOG('Indicator Data'!T117)&gt;BS$3,10,IF(LOG('Indicator Data'!T117)&lt;BS$4,0,10-(BS$3-LOG('Indicator Data'!T117))/(BS$3-BS$4)*10))),1)</f>
        <v>4.0999999999999996</v>
      </c>
      <c r="BT117" s="173">
        <f>IF('Indicator Data'!T117/HLOOKUP('Indicator Data'!$T$3,'Population Data'!$C$3:$M$194,ROW()-4,FALSE)&gt;1,1,'Indicator Data'!T117/HLOOKUP('Indicator Data'!$T$3,'Population Data'!$C$3:$M$194,ROW()-4,FALSE))</f>
        <v>6.7213438104578679E-2</v>
      </c>
      <c r="BU117" s="176">
        <f t="shared" si="164"/>
        <v>0.7</v>
      </c>
      <c r="BV117" s="172">
        <f t="shared" si="129"/>
        <v>2.6</v>
      </c>
      <c r="BW117" s="176">
        <f>ROUND(IF('Indicator Data'!U117=0,0,IF(LOG('Indicator Data'!U117)&gt;BW$3,10,IF(LOG('Indicator Data'!U117)&lt;BW$4,0,10-(BW$3-LOG('Indicator Data'!U117))/(BW$3-BW$4)*10))),1)</f>
        <v>5.2</v>
      </c>
      <c r="BX117" s="246">
        <f>IF(BW117="x","x",'Indicator Data'!U117/HLOOKUP('Indicator Data'!$U$3,'Population Data'!$C$3:$M$194,ROW()-4,FALSE))</f>
        <v>0.36566345792132415</v>
      </c>
      <c r="BY117" s="176">
        <f t="shared" si="165"/>
        <v>3.7</v>
      </c>
      <c r="BZ117" s="172">
        <f t="shared" si="130"/>
        <v>4.5</v>
      </c>
      <c r="CA117" s="174">
        <f t="shared" si="113"/>
        <v>2.4</v>
      </c>
      <c r="CB117" s="176">
        <f>IF('Indicator Data'!BN117="No data","x",ROUND(IF('Indicator Data'!BN117&gt;CB$3,0,IF('Indicator Data'!BN117&lt;CB$4,10,(CB$3-'Indicator Data'!BN117)/(CB$3-CB$4)*10)),1))</f>
        <v>1.1000000000000001</v>
      </c>
      <c r="CC117" s="176">
        <f>IF('Indicator Data'!BO117="No data","x",ROUND(IF('Indicator Data'!BO117&gt;CC$3,0,IF('Indicator Data'!BO117&lt;CC$4,10,(CC$3-'Indicator Data'!BO117)/(CC$3-CC$4)*10)),1))</f>
        <v>1.6</v>
      </c>
      <c r="CD117" s="176" t="str">
        <f>IF('Indicator Data'!AA117="No data","x",ROUND(IF('Indicator Data'!AA117&gt;CD$3,0,IF('Indicator Data'!AA117&lt;CD$4,10,(CD$3-'Indicator Data'!AA117)/(CD$3-CD$4)*10)),1))</f>
        <v>x</v>
      </c>
      <c r="CE117" s="172">
        <f t="shared" si="166"/>
        <v>1.4</v>
      </c>
      <c r="CF117" s="176">
        <f>IF('Indicator Data'!V117="No data","x",ROUND(IF(LOG('Indicator Data'!V117)&gt;CF$3,10,IF(LOG('Indicator Data'!V117)&lt;CF$4,0,10-(CF$3-LOG('Indicator Data'!V117))/(CF$3-CF$4)*10)),1))</f>
        <v>7.4</v>
      </c>
      <c r="CG117" s="176">
        <f>IF('Indicator Data'!W117="No data","x",ROUND(IF('Indicator Data'!W117&gt;CG$3,10,IF('Indicator Data'!W117&lt;CG$4,0,10-(CG$3-'Indicator Data'!W117)/(CG$3-CG$4)*10)),1))</f>
        <v>3.2</v>
      </c>
      <c r="CH117" s="176">
        <f>IF('Indicator Data'!X117="No data","x",ROUND(IF('Indicator Data'!X117&gt;CH$3,10,IF('Indicator Data'!X117&lt;CH$4,0,10-(CH$3-'Indicator Data'!X117)/(CH$3-CH$4)*10)),1))</f>
        <v>2.2999999999999998</v>
      </c>
      <c r="CI117" s="176" t="str">
        <f>IF('Indicator Data'!Y117="No data","x",ROUND(IF('Indicator Data'!Y117&gt;CI$3,10,IF('Indicator Data'!Y117&lt;CI$4,0,10-(CI$3-'Indicator Data'!Y117)/(CI$3-CI$4)*10)),1))</f>
        <v>x</v>
      </c>
      <c r="CJ117" s="172">
        <f t="shared" si="131"/>
        <v>4.3</v>
      </c>
      <c r="CK117" s="174">
        <f t="shared" si="132"/>
        <v>3.3</v>
      </c>
      <c r="CL117" s="176" t="str">
        <f>IF('Indicator Data'!AD117="No data","x",ROUND(IF('Indicator Data'!AD117&gt;CL$3,10,IF('Indicator Data'!AD117&lt;CL$4,0,10-(CL$3-'Indicator Data'!AD117)/(CL$3-CL$4)*10)),1))</f>
        <v>x</v>
      </c>
      <c r="CM117" s="176">
        <f>IF('Indicator Data'!AE117="No data","x",ROUND(IF('Indicator Data'!AE117&gt;CM$3,10,IF('Indicator Data'!AE117&lt;CM$4,0,10-(CM$3-'Indicator Data'!AE117)/(CM$3-CM$4)*10)),1))</f>
        <v>3.8</v>
      </c>
      <c r="CN117" s="172">
        <f t="shared" si="133"/>
        <v>4.2</v>
      </c>
      <c r="CO117" s="176">
        <f>IF('Indicator Data'!Z117="No data","x",ROUND(IF('Indicator Data'!Z117&gt;CO$3,10,IF('Indicator Data'!Z117&lt;CO$4,0,10-(CO$3-'Indicator Data'!Z117)/(CO$3-CO$4)*10)),1))</f>
        <v>3.2</v>
      </c>
      <c r="CP117" s="172">
        <f t="shared" si="134"/>
        <v>2</v>
      </c>
      <c r="CQ117" s="246">
        <f>IF('Indicator Data'!AB117="No data","x",'Indicator Data'!AB117/HLOOKUP('Indicator Date'!$AB115,'Population Data'!$C$3:$M$194,ROW()-4,FALSE))</f>
        <v>7.2444082224033327E-5</v>
      </c>
      <c r="CR117" s="176">
        <f t="shared" si="167"/>
        <v>9.3000000000000007</v>
      </c>
      <c r="CS117" s="176">
        <f>IF('Indicator Data'!AC117="No data","x",ROUND(IF('Indicator Data'!AC117&gt;CS$3,0,IF('Indicator Data'!AC117&lt;CS$4,10,(CS$3-'Indicator Data'!AC117)/(CS$3-CS$4)*10)),1))</f>
        <v>6</v>
      </c>
      <c r="CT117" s="172">
        <f t="shared" si="135"/>
        <v>7.7</v>
      </c>
      <c r="CU117" s="174">
        <f t="shared" si="136"/>
        <v>4.5999999999999996</v>
      </c>
      <c r="CV117" s="175">
        <f t="shared" si="168"/>
        <v>2.7</v>
      </c>
      <c r="CW117" s="177">
        <f t="shared" si="169"/>
        <v>3.2</v>
      </c>
      <c r="CX117" s="175">
        <f>ROUND(IF('Indicator Data'!AF117=0,0,IF('Indicator Data'!AF117&gt;CX$3,10,IF('Indicator Data'!AF117&lt;CX$4,0,10-(CX$3-'Indicator Data'!AF117)/(CX$3-CX$4)*10))),1)</f>
        <v>0</v>
      </c>
      <c r="CY117" s="175">
        <f>(ROUND(IF('Indicator Data'!AG117=0,0,IF(LOG('Indicator Data'!AG117)&gt;CY$3,10,IF(LOG('Indicator Data'!AG117)&lt;CY$4,0,10-(CY$3-LOG('Indicator Data'!AG117))/(CY$3-CY$4)*10))),1))</f>
        <v>0</v>
      </c>
      <c r="CZ117" s="177">
        <f t="shared" si="137"/>
        <v>0</v>
      </c>
      <c r="DA117" s="11"/>
      <c r="DB117" s="22"/>
    </row>
    <row r="118" spans="1:106">
      <c r="A118" s="179" t="str">
        <f>'Indicator Data'!A118</f>
        <v>Moldova Republic of</v>
      </c>
      <c r="B118" s="180" t="str">
        <f>'Indicator Data'!B118</f>
        <v>MDA</v>
      </c>
      <c r="C118" s="178">
        <f>ROUND(IF('Indicator Data'!C118=0,0.1,IF(LOG('Indicator Data'!C118)&gt;C$3,10,IF(LOG('Indicator Data'!C118)&lt;C$4,0,10-(C$3-LOG('Indicator Data'!C118))/(C$3-C$4)*10))),1)</f>
        <v>6</v>
      </c>
      <c r="D118" s="171">
        <f>ROUND(IF('Indicator Data'!D118=0,0.1,IF(LOG('Indicator Data'!D118)&gt;D$3,10,IF(LOG('Indicator Data'!D118)&lt;D$4,0,10-(D$3-LOG('Indicator Data'!D118))/(D$3-D$4)*10))),1)</f>
        <v>0.1</v>
      </c>
      <c r="E118" s="172">
        <f t="shared" si="138"/>
        <v>3.6</v>
      </c>
      <c r="F118" s="172">
        <f>(ROUND(IF('Indicator Data'!E118=0,0,IF(LOG('Indicator Data'!E118)&gt;F$3,10,IF(LOG('Indicator Data'!E118)&lt;F$4,0,10-(F$3-LOG('Indicator Data'!E118))/(F$3-F$4)*10))),1))</f>
        <v>4</v>
      </c>
      <c r="G118" s="172">
        <f>ROUND(IF('Indicator Data'!F118=0,0,IF(LOG('Indicator Data'!F118)&gt;G$3,10,IF(LOG('Indicator Data'!F118)&lt;G$4,0,10-(G$3-LOG('Indicator Data'!F118))/(G$3-G$4)*10))),1)</f>
        <v>0</v>
      </c>
      <c r="H118" s="171">
        <f>ROUND(IF('Indicator Data'!G118=0,0,IF(LOG('Indicator Data'!G118)&gt;H$3,10,IF(LOG('Indicator Data'!G118)&lt;H$4,0,10-(H$3-LOG('Indicator Data'!G118))/(H$3-H$4)*10))),1)</f>
        <v>0</v>
      </c>
      <c r="I118" s="171">
        <f>ROUND(IF('Indicator Data'!H118=0,0,IF(LOG('Indicator Data'!H118)&gt;I$3,10,IF(LOG('Indicator Data'!H118)&lt;I$4,0,10-(I$3-LOG('Indicator Data'!H118))/(I$3-I$4)*10))),1)</f>
        <v>0</v>
      </c>
      <c r="J118" s="171">
        <f t="shared" si="139"/>
        <v>0</v>
      </c>
      <c r="K118" s="171">
        <f>ROUND(IF('Indicator Data'!I118=0,0,IF(LOG('Indicator Data'!I118)&gt;K$3,10,IF(LOG('Indicator Data'!I118)&lt;K$4,0,10-(K$3-LOG('Indicator Data'!I118))/(K$3-K$4)*10))),1)</f>
        <v>0</v>
      </c>
      <c r="L118" s="172">
        <f>ROUND(IF('Indicator Data'!J118=0,0,IF(LOG('Indicator Data'!J118)&gt;L$3,10,IF(LOG('Indicator Data'!J118)&lt;L$4,0,10-(L$3-LOG('Indicator Data'!J118))/(L$3-L$4)*10))),1)</f>
        <v>7</v>
      </c>
      <c r="M118" s="173">
        <f>'Indicator Data'!C118/HLOOKUP('Indicator Data'!$C$3,'Population Data'!$C$3:$M$194,ROW()-4,FALSE)</f>
        <v>2.0341209462039003E-3</v>
      </c>
      <c r="N118" s="173">
        <f>'Indicator Data'!D118/HLOOKUP('Indicator Data'!$D$3,'Population Data'!$C$3:$M$194,ROW()-4,FALSE)</f>
        <v>0</v>
      </c>
      <c r="O118" s="245">
        <f>'Indicator Data'!E118/HLOOKUP('Indicator Data'!$E$3,'Population Data'!$C$3:$M$194,ROW()-4,FALSE)</f>
        <v>2.3512855262619505E-3</v>
      </c>
      <c r="P118" s="173">
        <f>'Indicator Data'!F118/HLOOKUP('Indicator Data'!$F$3,'Population Data'!$C$3:$M$194,ROW()-4,FALSE)</f>
        <v>0</v>
      </c>
      <c r="Q118" s="173">
        <f>'Indicator Data'!G118/HLOOKUP('Indicator Data'!$G$3,'Population Data'!$C$3:$M$194,ROW()-4,FALSE)</f>
        <v>0</v>
      </c>
      <c r="R118" s="173">
        <f>'Indicator Data'!H118/HLOOKUP('Indicator Data'!$H$3,'Population Data'!$C$3:$M$194,ROW()-4,FALSE)</f>
        <v>0</v>
      </c>
      <c r="S118" s="173">
        <f>'Indicator Data'!I118/HLOOKUP('Indicator Data'!$I$3,'Population Data'!$C$3:$M$194,ROW()-4,FALSE)</f>
        <v>0</v>
      </c>
      <c r="T118" s="173">
        <f>'Indicator Data'!J118/HLOOKUP('Indicator Date'!$J116,'Population Data'!$C$3:$M$194,ROW()-4,FALSE)</f>
        <v>1.8550215073002208E-3</v>
      </c>
      <c r="U118" s="171">
        <f t="shared" si="140"/>
        <v>10</v>
      </c>
      <c r="V118" s="171">
        <f t="shared" si="141"/>
        <v>0</v>
      </c>
      <c r="W118" s="172">
        <f t="shared" si="142"/>
        <v>7.6</v>
      </c>
      <c r="X118" s="172">
        <f t="shared" si="118"/>
        <v>5.0999999999999996</v>
      </c>
      <c r="Y118" s="172">
        <f t="shared" si="119"/>
        <v>0</v>
      </c>
      <c r="Z118" s="171">
        <f t="shared" si="143"/>
        <v>0</v>
      </c>
      <c r="AA118" s="171">
        <f t="shared" si="143"/>
        <v>0</v>
      </c>
      <c r="AB118" s="171">
        <f t="shared" si="144"/>
        <v>0</v>
      </c>
      <c r="AC118" s="172">
        <f t="shared" si="120"/>
        <v>0</v>
      </c>
      <c r="AD118" s="172">
        <f t="shared" si="121"/>
        <v>0.6</v>
      </c>
      <c r="AE118" s="171">
        <f>ROUND(IF('Indicator Data'!K118=0,0,IF('Indicator Data'!K118&gt;AE$3,10,IF('Indicator Data'!K118&lt;AE$4,0,10-(AE$3-'Indicator Data'!K118)/(AE$3-AE$4)*10))),1)</f>
        <v>2.9</v>
      </c>
      <c r="AF118" s="174">
        <f t="shared" si="145"/>
        <v>8</v>
      </c>
      <c r="AG118" s="174">
        <f t="shared" si="146"/>
        <v>0.1</v>
      </c>
      <c r="AH118" s="172">
        <f t="shared" si="147"/>
        <v>0</v>
      </c>
      <c r="AI118" s="172">
        <f t="shared" si="148"/>
        <v>0</v>
      </c>
      <c r="AJ118" s="174">
        <f t="shared" si="149"/>
        <v>0</v>
      </c>
      <c r="AK118" s="172">
        <f t="shared" si="150"/>
        <v>4.5</v>
      </c>
      <c r="AL118" s="175">
        <f t="shared" si="151"/>
        <v>6</v>
      </c>
      <c r="AM118" s="175">
        <f t="shared" si="152"/>
        <v>4.5999999999999996</v>
      </c>
      <c r="AN118" s="175">
        <f t="shared" si="153"/>
        <v>0</v>
      </c>
      <c r="AO118" s="175">
        <f t="shared" si="154"/>
        <v>0</v>
      </c>
      <c r="AP118" s="175">
        <f t="shared" si="155"/>
        <v>0</v>
      </c>
      <c r="AQ118" s="174">
        <f t="shared" si="156"/>
        <v>3.7</v>
      </c>
      <c r="AR118" s="174">
        <f>IF('Indicator Data'!L118="No data","x",IF('Indicator Data'!BW118&lt;1000,"x",ROUND((IF('Indicator Data'!L118&gt;AR$3,10,IF('Indicator Data'!L118&lt;AR$4,0,10-(AR$3-'Indicator Data'!L118)/(AR$3-AR$4)*10))),1)))</f>
        <v>6.7</v>
      </c>
      <c r="AS118" s="175">
        <f t="shared" si="157"/>
        <v>5.2</v>
      </c>
      <c r="AT118" s="176">
        <f>IF('Indicator Data'!M118="No data","x",ROUND(IF('Indicator Data'!M118=0,0,IF(LOG('Indicator Data'!M118)&gt;AT$3,10,IF(LOG('Indicator Data'!M118)&lt;AT$4,0,10-(AT$3-LOG('Indicator Data'!M118))/(AT$3-AT$4)*10))),1))</f>
        <v>7.8</v>
      </c>
      <c r="AU118" s="246">
        <f>IF(AT118="x","x",'Indicator Data'!M118/HLOOKUP('Indicator Data'!$M$3,'Population Data'!$C$3:$M$194,ROW()-4,FALSE))</f>
        <v>0.81957414189464139</v>
      </c>
      <c r="AV118" s="176">
        <f t="shared" si="158"/>
        <v>9.1</v>
      </c>
      <c r="AW118" s="172">
        <f t="shared" si="122"/>
        <v>8.5</v>
      </c>
      <c r="AX118" s="176" t="str">
        <f>IF('Indicator Data'!N118="No data","x",ROUND(IF('Indicator Data'!N118=0,0,IF(LOG('Indicator Data'!N118)&gt;AX$3,10,IF(LOG('Indicator Data'!N118)&lt;AX$4,0,10-(AX$3-LOG('Indicator Data'!N118))/(AX$3-AX$4)*10))),1))</f>
        <v>x</v>
      </c>
      <c r="AY118" s="246" t="str">
        <f>IF(AX118="x","x",'Indicator Data'!N118/HLOOKUP('Indicator Data'!$N$3,'Population Data'!$C$3:$M$194,ROW()-4,FALSE))</f>
        <v>x</v>
      </c>
      <c r="AZ118" s="176" t="str">
        <f t="shared" si="159"/>
        <v>x</v>
      </c>
      <c r="BA118" s="172" t="str">
        <f t="shared" si="123"/>
        <v>x</v>
      </c>
      <c r="BB118" s="176" t="str">
        <f>IF('Indicator Data'!O118="No data","x",ROUND(IF('Indicator Data'!O118=0,0,IF(LOG('Indicator Data'!O118)&gt;BB$3,10,IF(LOG('Indicator Data'!O118)&lt;BB$4,0,10-(BB$3-LOG('Indicator Data'!O118))/(BB$3-BB$4)*10))),1))</f>
        <v>x</v>
      </c>
      <c r="BC118" s="246" t="str">
        <f>IF(BB118="x","x",'Indicator Data'!O118/HLOOKUP('Indicator Data'!$O$3,'Population Data'!$C$3:$M$194,ROW()-4,FALSE))</f>
        <v>x</v>
      </c>
      <c r="BD118" s="176" t="str">
        <f t="shared" si="160"/>
        <v>x</v>
      </c>
      <c r="BE118" s="172" t="str">
        <f t="shared" si="124"/>
        <v>x</v>
      </c>
      <c r="BF118" s="176" t="str">
        <f>IF('Indicator Data'!P118="No data","x",ROUND(IF('Indicator Data'!P118=0,0,IF(LOG('Indicator Data'!P118)&gt;BF$3,10,IF(LOG('Indicator Data'!P118)&lt;BF$4,0,10-(BF$3-LOG('Indicator Data'!P118))/(BF$3-BF$4)*10))),1))</f>
        <v>x</v>
      </c>
      <c r="BG118" s="246" t="str">
        <f>IF(BF118="x","x",'Indicator Data'!P118/HLOOKUP('Indicator Data'!$P$3,'Population Data'!$C$3:$M$194,ROW()-4,FALSE))</f>
        <v>x</v>
      </c>
      <c r="BH118" s="176" t="str">
        <f t="shared" si="125"/>
        <v>x</v>
      </c>
      <c r="BI118" s="172" t="str">
        <f t="shared" si="126"/>
        <v>x</v>
      </c>
      <c r="BJ118" s="174">
        <f t="shared" si="127"/>
        <v>8.5</v>
      </c>
      <c r="BK118" s="176">
        <f>ROUND(IF('Indicator Data'!Q118=0,0,IF(LOG('Indicator Data'!Q118)&gt;BK$3,10,IF(LOG('Indicator Data'!Q118)&lt;BK$4,0,10-(BK$3-LOG('Indicator Data'!Q118))/(BK$3-BK$4)*10))),1)</f>
        <v>0</v>
      </c>
      <c r="BL118" s="224">
        <f>IF(BK118="x","x",'Indicator Data'!Q118/HLOOKUP('Indicator Data'!$Q$3,'Population Data'!$C$3:$M$194,ROW()-4,FALSE))</f>
        <v>0</v>
      </c>
      <c r="BM118" s="176">
        <f t="shared" si="161"/>
        <v>0</v>
      </c>
      <c r="BN118" s="172">
        <f t="shared" si="162"/>
        <v>0</v>
      </c>
      <c r="BO118" s="176">
        <f>ROUND(IF('Indicator Data'!S118=0,0,IF(LOG('Indicator Data'!S118)&gt;BO$3,10,IF(LOG('Indicator Data'!S118)&lt;BO$4,0,10-(BO$3-LOG('Indicator Data'!S118))/(BO$3-BO$4)*10))),1)</f>
        <v>0</v>
      </c>
      <c r="BP118" s="246">
        <f>IF(BO118="x","x",'Indicator Data'!S118/HLOOKUP('Indicator Data'!$S$3,'Population Data'!$C$3:$M$194,ROW()-4,FALSE))</f>
        <v>0</v>
      </c>
      <c r="BQ118" s="176">
        <f t="shared" si="163"/>
        <v>0</v>
      </c>
      <c r="BR118" s="172">
        <f t="shared" si="128"/>
        <v>0</v>
      </c>
      <c r="BS118" s="176">
        <f>ROUND(IF('Indicator Data'!T118=0,0,IF(LOG('Indicator Data'!T118)&gt;BS$3,10,IF(LOG('Indicator Data'!T118)&lt;BS$4,0,10-(BS$3-LOG('Indicator Data'!T118))/(BS$3-BS$4)*10))),1)</f>
        <v>0</v>
      </c>
      <c r="BT118" s="173">
        <f>IF('Indicator Data'!T118/HLOOKUP('Indicator Data'!$T$3,'Population Data'!$C$3:$M$194,ROW()-4,FALSE)&gt;1,1,'Indicator Data'!T118/HLOOKUP('Indicator Data'!$T$3,'Population Data'!$C$3:$M$194,ROW()-4,FALSE))</f>
        <v>0</v>
      </c>
      <c r="BU118" s="176">
        <f t="shared" si="164"/>
        <v>0</v>
      </c>
      <c r="BV118" s="172">
        <f t="shared" si="129"/>
        <v>0</v>
      </c>
      <c r="BW118" s="176">
        <f>ROUND(IF('Indicator Data'!U118=0,0,IF(LOG('Indicator Data'!U118)&gt;BW$3,10,IF(LOG('Indicator Data'!U118)&lt;BW$4,0,10-(BW$3-LOG('Indicator Data'!U118))/(BW$3-BW$4)*10))),1)</f>
        <v>0</v>
      </c>
      <c r="BX118" s="246">
        <f>IF(BW118="x","x",'Indicator Data'!U118/HLOOKUP('Indicator Data'!$U$3,'Population Data'!$C$3:$M$194,ROW()-4,FALSE))</f>
        <v>0</v>
      </c>
      <c r="BY118" s="176">
        <f t="shared" si="165"/>
        <v>0</v>
      </c>
      <c r="BZ118" s="172">
        <f t="shared" si="130"/>
        <v>0</v>
      </c>
      <c r="CA118" s="174">
        <f t="shared" si="113"/>
        <v>0</v>
      </c>
      <c r="CB118" s="176">
        <f>IF('Indicator Data'!BN118="No data","x",ROUND(IF('Indicator Data'!BN118&gt;CB$3,0,IF('Indicator Data'!BN118&lt;CB$4,10,(CB$3-'Indicator Data'!BN118)/(CB$3-CB$4)*10)),1))</f>
        <v>1.7</v>
      </c>
      <c r="CC118" s="176">
        <f>IF('Indicator Data'!BO118="No data","x",ROUND(IF('Indicator Data'!BO118&gt;CC$3,0,IF('Indicator Data'!BO118&lt;CC$4,10,(CC$3-'Indicator Data'!BO118)/(CC$3-CC$4)*10)),1))</f>
        <v>1.3</v>
      </c>
      <c r="CD118" s="176" t="str">
        <f>IF('Indicator Data'!AA118="No data","x",ROUND(IF('Indicator Data'!AA118&gt;CD$3,0,IF('Indicator Data'!AA118&lt;CD$4,10,(CD$3-'Indicator Data'!AA118)/(CD$3-CD$4)*10)),1))</f>
        <v>x</v>
      </c>
      <c r="CE118" s="172">
        <f t="shared" si="166"/>
        <v>1.5</v>
      </c>
      <c r="CF118" s="176">
        <f>IF('Indicator Data'!V118="No data","x",ROUND(IF(LOG('Indicator Data'!V118)&gt;CF$3,10,IF(LOG('Indicator Data'!V118)&lt;CF$4,0,10-(CF$3-LOG('Indicator Data'!V118))/(CF$3-CF$4)*10)),1))</f>
        <v>6.5</v>
      </c>
      <c r="CG118" s="176">
        <f>IF('Indicator Data'!W118="No data","x",ROUND(IF('Indicator Data'!W118&gt;CG$3,10,IF('Indicator Data'!W118&lt;CG$4,0,10-(CG$3-'Indicator Data'!W118)/(CG$3-CG$4)*10)),1))</f>
        <v>0</v>
      </c>
      <c r="CH118" s="176">
        <f>IF('Indicator Data'!X118="No data","x",ROUND(IF('Indicator Data'!X118&gt;CH$3,10,IF('Indicator Data'!X118&lt;CH$4,0,10-(CH$3-'Indicator Data'!X118)/(CH$3-CH$4)*10)),1))</f>
        <v>4.3</v>
      </c>
      <c r="CI118" s="176">
        <f>IF('Indicator Data'!Y118="No data","x",ROUND(IF('Indicator Data'!Y118&gt;CI$3,10,IF('Indicator Data'!Y118&lt;CI$4,0,10-(CI$3-'Indicator Data'!Y118)/(CI$3-CI$4)*10)),1))</f>
        <v>2.2000000000000002</v>
      </c>
      <c r="CJ118" s="172">
        <f t="shared" si="131"/>
        <v>3.3</v>
      </c>
      <c r="CK118" s="174">
        <f t="shared" si="132"/>
        <v>2.7</v>
      </c>
      <c r="CL118" s="176" t="str">
        <f>IF('Indicator Data'!AD118="No data","x",ROUND(IF('Indicator Data'!AD118&gt;CL$3,10,IF('Indicator Data'!AD118&lt;CL$4,0,10-(CL$3-'Indicator Data'!AD118)/(CL$3-CL$4)*10)),1))</f>
        <v>x</v>
      </c>
      <c r="CM118" s="176">
        <f>IF('Indicator Data'!AE118="No data","x",ROUND(IF('Indicator Data'!AE118&gt;CM$3,10,IF('Indicator Data'!AE118&lt;CM$4,0,10-(CM$3-'Indicator Data'!AE118)/(CM$3-CM$4)*10)),1))</f>
        <v>0.4</v>
      </c>
      <c r="CN118" s="172">
        <f t="shared" si="133"/>
        <v>2.7</v>
      </c>
      <c r="CO118" s="176">
        <f>IF('Indicator Data'!Z118="No data","x",ROUND(IF('Indicator Data'!Z118&gt;CO$3,10,IF('Indicator Data'!Z118&lt;CO$4,0,10-(CO$3-'Indicator Data'!Z118)/(CO$3-CO$4)*10)),1))</f>
        <v>0</v>
      </c>
      <c r="CP118" s="172">
        <f t="shared" si="134"/>
        <v>1</v>
      </c>
      <c r="CQ118" s="246">
        <f>IF('Indicator Data'!AB118="No data","x",'Indicator Data'!AB118/HLOOKUP('Indicator Date'!$AB116,'Population Data'!$C$3:$M$194,ROW()-4,FALSE))</f>
        <v>5.3706539108812346E-4</v>
      </c>
      <c r="CR118" s="176">
        <f t="shared" si="167"/>
        <v>4.5999999999999996</v>
      </c>
      <c r="CS118" s="176">
        <f>IF('Indicator Data'!AC118="No data","x",ROUND(IF('Indicator Data'!AC118&gt;CS$3,0,IF('Indicator Data'!AC118&lt;CS$4,10,(CS$3-'Indicator Data'!AC118)/(CS$3-CS$4)*10)),1))</f>
        <v>2</v>
      </c>
      <c r="CT118" s="172">
        <f t="shared" si="135"/>
        <v>3.3</v>
      </c>
      <c r="CU118" s="174">
        <f t="shared" si="136"/>
        <v>2.2999999999999998</v>
      </c>
      <c r="CV118" s="175">
        <f t="shared" si="168"/>
        <v>4.3</v>
      </c>
      <c r="CW118" s="177">
        <f t="shared" si="169"/>
        <v>3.3</v>
      </c>
      <c r="CX118" s="175">
        <f>ROUND(IF('Indicator Data'!AF118=0,0,IF('Indicator Data'!AF118&gt;CX$3,10,IF('Indicator Data'!AF118&lt;CX$4,0,10-(CX$3-'Indicator Data'!AF118)/(CX$3-CX$4)*10))),1)</f>
        <v>0.1</v>
      </c>
      <c r="CY118" s="175">
        <f>(ROUND(IF('Indicator Data'!AG118=0,0,IF(LOG('Indicator Data'!AG118)&gt;CY$3,10,IF(LOG('Indicator Data'!AG118)&lt;CY$4,0,10-(CY$3-LOG('Indicator Data'!AG118))/(CY$3-CY$4)*10))),1))</f>
        <v>0</v>
      </c>
      <c r="CZ118" s="177">
        <f t="shared" si="137"/>
        <v>0.1</v>
      </c>
      <c r="DA118" s="11"/>
      <c r="DB118" s="22"/>
    </row>
    <row r="119" spans="1:106">
      <c r="A119" s="179" t="str">
        <f>'Indicator Data'!A119</f>
        <v>Mongolia</v>
      </c>
      <c r="B119" s="180" t="str">
        <f>'Indicator Data'!B119</f>
        <v>MNG</v>
      </c>
      <c r="C119" s="178">
        <f>ROUND(IF('Indicator Data'!C119=0,0.1,IF(LOG('Indicator Data'!C119)&gt;C$3,10,IF(LOG('Indicator Data'!C119)&lt;C$4,0,10-(C$3-LOG('Indicator Data'!C119))/(C$3-C$4)*10))),1)</f>
        <v>4.2</v>
      </c>
      <c r="D119" s="171">
        <f>ROUND(IF('Indicator Data'!D119=0,0.1,IF(LOG('Indicator Data'!D119)&gt;D$3,10,IF(LOG('Indicator Data'!D119)&lt;D$4,0,10-(D$3-LOG('Indicator Data'!D119))/(D$3-D$4)*10))),1)</f>
        <v>1.4</v>
      </c>
      <c r="E119" s="172">
        <f t="shared" si="138"/>
        <v>2.9</v>
      </c>
      <c r="F119" s="172">
        <f>(ROUND(IF('Indicator Data'!E119=0,0,IF(LOG('Indicator Data'!E119)&gt;F$3,10,IF(LOG('Indicator Data'!E119)&lt;F$4,0,10-(F$3-LOG('Indicator Data'!E119))/(F$3-F$4)*10))),1))</f>
        <v>5.5</v>
      </c>
      <c r="G119" s="172">
        <f>ROUND(IF('Indicator Data'!F119=0,0,IF(LOG('Indicator Data'!F119)&gt;G$3,10,IF(LOG('Indicator Data'!F119)&lt;G$4,0,10-(G$3-LOG('Indicator Data'!F119))/(G$3-G$4)*10))),1)</f>
        <v>0</v>
      </c>
      <c r="H119" s="171">
        <f>ROUND(IF('Indicator Data'!G119=0,0,IF(LOG('Indicator Data'!G119)&gt;H$3,10,IF(LOG('Indicator Data'!G119)&lt;H$4,0,10-(H$3-LOG('Indicator Data'!G119))/(H$3-H$4)*10))),1)</f>
        <v>0</v>
      </c>
      <c r="I119" s="171">
        <f>ROUND(IF('Indicator Data'!H119=0,0,IF(LOG('Indicator Data'!H119)&gt;I$3,10,IF(LOG('Indicator Data'!H119)&lt;I$4,0,10-(I$3-LOG('Indicator Data'!H119))/(I$3-I$4)*10))),1)</f>
        <v>0</v>
      </c>
      <c r="J119" s="171">
        <f t="shared" si="139"/>
        <v>0</v>
      </c>
      <c r="K119" s="171">
        <f>ROUND(IF('Indicator Data'!I119=0,0,IF(LOG('Indicator Data'!I119)&gt;K$3,10,IF(LOG('Indicator Data'!I119)&lt;K$4,0,10-(K$3-LOG('Indicator Data'!I119))/(K$3-K$4)*10))),1)</f>
        <v>0</v>
      </c>
      <c r="L119" s="172">
        <f>ROUND(IF('Indicator Data'!J119=0,0,IF(LOG('Indicator Data'!J119)&gt;L$3,10,IF(LOG('Indicator Data'!J119)&lt;L$4,0,10-(L$3-LOG('Indicator Data'!J119))/(L$3-L$4)*10))),1)</f>
        <v>7.8</v>
      </c>
      <c r="M119" s="173">
        <f>'Indicator Data'!C119/HLOOKUP('Indicator Data'!$C$3,'Population Data'!$C$3:$M$194,ROW()-4,FALSE)</f>
        <v>4.5040853013710816E-4</v>
      </c>
      <c r="N119" s="173">
        <f>'Indicator Data'!D119/HLOOKUP('Indicator Data'!$D$3,'Population Data'!$C$3:$M$194,ROW()-4,FALSE)</f>
        <v>7.3530147145950351E-6</v>
      </c>
      <c r="O119" s="245">
        <f>'Indicator Data'!E119/HLOOKUP('Indicator Data'!$E$3,'Population Data'!$C$3:$M$194,ROW()-4,FALSE)</f>
        <v>1.0476089565463306E-2</v>
      </c>
      <c r="P119" s="173">
        <f>'Indicator Data'!F119/HLOOKUP('Indicator Data'!$F$3,'Population Data'!$C$3:$M$194,ROW()-4,FALSE)</f>
        <v>0</v>
      </c>
      <c r="Q119" s="173">
        <f>'Indicator Data'!G119/HLOOKUP('Indicator Data'!$G$3,'Population Data'!$C$3:$M$194,ROW()-4,FALSE)</f>
        <v>0</v>
      </c>
      <c r="R119" s="173">
        <f>'Indicator Data'!H119/HLOOKUP('Indicator Data'!$H$3,'Population Data'!$C$3:$M$194,ROW()-4,FALSE)</f>
        <v>0</v>
      </c>
      <c r="S119" s="173">
        <f>'Indicator Data'!I119/HLOOKUP('Indicator Data'!$I$3,'Population Data'!$C$3:$M$194,ROW()-4,FALSE)</f>
        <v>0</v>
      </c>
      <c r="T119" s="173">
        <f>'Indicator Data'!J119/HLOOKUP('Indicator Date'!$J117,'Population Data'!$C$3:$M$194,ROW()-4,FALSE)</f>
        <v>3.6801682657560376E-3</v>
      </c>
      <c r="U119" s="171">
        <f t="shared" si="140"/>
        <v>2.2999999999999998</v>
      </c>
      <c r="V119" s="171">
        <f t="shared" si="141"/>
        <v>0</v>
      </c>
      <c r="W119" s="172">
        <f t="shared" si="142"/>
        <v>1.2</v>
      </c>
      <c r="X119" s="172">
        <f t="shared" si="118"/>
        <v>7.6</v>
      </c>
      <c r="Y119" s="172">
        <f t="shared" si="119"/>
        <v>0</v>
      </c>
      <c r="Z119" s="171">
        <f t="shared" si="143"/>
        <v>0</v>
      </c>
      <c r="AA119" s="171">
        <f t="shared" si="143"/>
        <v>0</v>
      </c>
      <c r="AB119" s="171">
        <f t="shared" si="144"/>
        <v>0</v>
      </c>
      <c r="AC119" s="172">
        <f t="shared" si="120"/>
        <v>0</v>
      </c>
      <c r="AD119" s="172">
        <f t="shared" si="121"/>
        <v>1.2</v>
      </c>
      <c r="AE119" s="171">
        <f>ROUND(IF('Indicator Data'!K119=0,0,IF('Indicator Data'!K119&gt;AE$3,10,IF('Indicator Data'!K119&lt;AE$4,0,10-(AE$3-'Indicator Data'!K119)/(AE$3-AE$4)*10))),1)</f>
        <v>1</v>
      </c>
      <c r="AF119" s="174">
        <f t="shared" si="145"/>
        <v>3.3</v>
      </c>
      <c r="AG119" s="174">
        <f t="shared" si="146"/>
        <v>0.7</v>
      </c>
      <c r="AH119" s="172">
        <f t="shared" si="147"/>
        <v>0</v>
      </c>
      <c r="AI119" s="172">
        <f t="shared" si="148"/>
        <v>0</v>
      </c>
      <c r="AJ119" s="174">
        <f t="shared" si="149"/>
        <v>0</v>
      </c>
      <c r="AK119" s="172">
        <f t="shared" si="150"/>
        <v>5.4</v>
      </c>
      <c r="AL119" s="175">
        <f t="shared" si="151"/>
        <v>2.1</v>
      </c>
      <c r="AM119" s="175">
        <f t="shared" si="152"/>
        <v>6.7</v>
      </c>
      <c r="AN119" s="175">
        <f t="shared" si="153"/>
        <v>0</v>
      </c>
      <c r="AO119" s="175">
        <f t="shared" si="154"/>
        <v>0</v>
      </c>
      <c r="AP119" s="175">
        <f t="shared" si="155"/>
        <v>0</v>
      </c>
      <c r="AQ119" s="174">
        <f t="shared" si="156"/>
        <v>3.2</v>
      </c>
      <c r="AR119" s="174">
        <f>IF('Indicator Data'!L119="No data","x",IF('Indicator Data'!BW119&lt;1000,"x",ROUND((IF('Indicator Data'!L119&gt;AR$3,10,IF('Indicator Data'!L119&lt;AR$4,0,10-(AR$3-'Indicator Data'!L119)/(AR$3-AR$4)*10))),1)))</f>
        <v>9.1999999999999993</v>
      </c>
      <c r="AS119" s="175">
        <f t="shared" si="157"/>
        <v>6.2</v>
      </c>
      <c r="AT119" s="176">
        <f>IF('Indicator Data'!M119="No data","x",ROUND(IF('Indicator Data'!M119=0,0,IF(LOG('Indicator Data'!M119)&gt;AT$3,10,IF(LOG('Indicator Data'!M119)&lt;AT$4,0,10-(AT$3-LOG('Indicator Data'!M119))/(AT$3-AT$4)*10))),1))</f>
        <v>1.4</v>
      </c>
      <c r="AU119" s="246">
        <f>IF(AT119="x","x",'Indicator Data'!M119/HLOOKUP('Indicator Data'!$M$3,'Population Data'!$C$3:$M$194,ROW()-4,FALSE))</f>
        <v>2.7299116717843751E-5</v>
      </c>
      <c r="AV119" s="176">
        <f t="shared" si="158"/>
        <v>0</v>
      </c>
      <c r="AW119" s="172">
        <f t="shared" si="122"/>
        <v>0.7</v>
      </c>
      <c r="AX119" s="176" t="str">
        <f>IF('Indicator Data'!N119="No data","x",ROUND(IF('Indicator Data'!N119=0,0,IF(LOG('Indicator Data'!N119)&gt;AX$3,10,IF(LOG('Indicator Data'!N119)&lt;AX$4,0,10-(AX$3-LOG('Indicator Data'!N119))/(AX$3-AX$4)*10))),1))</f>
        <v>x</v>
      </c>
      <c r="AY119" s="246" t="str">
        <f>IF(AX119="x","x",'Indicator Data'!N119/HLOOKUP('Indicator Data'!$N$3,'Population Data'!$C$3:$M$194,ROW()-4,FALSE))</f>
        <v>x</v>
      </c>
      <c r="AZ119" s="176" t="str">
        <f t="shared" si="159"/>
        <v>x</v>
      </c>
      <c r="BA119" s="172" t="str">
        <f t="shared" si="123"/>
        <v>x</v>
      </c>
      <c r="BB119" s="176" t="str">
        <f>IF('Indicator Data'!O119="No data","x",ROUND(IF('Indicator Data'!O119=0,0,IF(LOG('Indicator Data'!O119)&gt;BB$3,10,IF(LOG('Indicator Data'!O119)&lt;BB$4,0,10-(BB$3-LOG('Indicator Data'!O119))/(BB$3-BB$4)*10))),1))</f>
        <v>x</v>
      </c>
      <c r="BC119" s="246" t="str">
        <f>IF(BB119="x","x",'Indicator Data'!O119/HLOOKUP('Indicator Data'!$O$3,'Population Data'!$C$3:$M$194,ROW()-4,FALSE))</f>
        <v>x</v>
      </c>
      <c r="BD119" s="176" t="str">
        <f t="shared" si="160"/>
        <v>x</v>
      </c>
      <c r="BE119" s="172" t="str">
        <f t="shared" si="124"/>
        <v>x</v>
      </c>
      <c r="BF119" s="176" t="str">
        <f>IF('Indicator Data'!P119="No data","x",ROUND(IF('Indicator Data'!P119=0,0,IF(LOG('Indicator Data'!P119)&gt;BF$3,10,IF(LOG('Indicator Data'!P119)&lt;BF$4,0,10-(BF$3-LOG('Indicator Data'!P119))/(BF$3-BF$4)*10))),1))</f>
        <v>x</v>
      </c>
      <c r="BG119" s="246" t="str">
        <f>IF(BF119="x","x",'Indicator Data'!P119/HLOOKUP('Indicator Data'!$P$3,'Population Data'!$C$3:$M$194,ROW()-4,FALSE))</f>
        <v>x</v>
      </c>
      <c r="BH119" s="176" t="str">
        <f t="shared" si="125"/>
        <v>x</v>
      </c>
      <c r="BI119" s="172" t="str">
        <f t="shared" si="126"/>
        <v>x</v>
      </c>
      <c r="BJ119" s="174">
        <f t="shared" si="127"/>
        <v>0.7</v>
      </c>
      <c r="BK119" s="176">
        <f>ROUND(IF('Indicator Data'!Q119=0,0,IF(LOG('Indicator Data'!Q119)&gt;BK$3,10,IF(LOG('Indicator Data'!Q119)&lt;BK$4,0,10-(BK$3-LOG('Indicator Data'!Q119))/(BK$3-BK$4)*10))),1)</f>
        <v>0</v>
      </c>
      <c r="BL119" s="224">
        <f>IF(BK119="x","x",'Indicator Data'!Q119/HLOOKUP('Indicator Data'!$Q$3,'Population Data'!$C$3:$M$194,ROW()-4,FALSE))</f>
        <v>0</v>
      </c>
      <c r="BM119" s="176">
        <f t="shared" si="161"/>
        <v>0</v>
      </c>
      <c r="BN119" s="172">
        <f t="shared" si="162"/>
        <v>0</v>
      </c>
      <c r="BO119" s="176">
        <f>ROUND(IF('Indicator Data'!S119=0,0,IF(LOG('Indicator Data'!S119)&gt;BO$3,10,IF(LOG('Indicator Data'!S119)&lt;BO$4,0,10-(BO$3-LOG('Indicator Data'!S119))/(BO$3-BO$4)*10))),1)</f>
        <v>0</v>
      </c>
      <c r="BP119" s="246">
        <f>IF(BO119="x","x",'Indicator Data'!S119/HLOOKUP('Indicator Data'!$S$3,'Population Data'!$C$3:$M$194,ROW()-4,FALSE))</f>
        <v>0</v>
      </c>
      <c r="BQ119" s="176">
        <f t="shared" si="163"/>
        <v>0</v>
      </c>
      <c r="BR119" s="172">
        <f t="shared" si="128"/>
        <v>0</v>
      </c>
      <c r="BS119" s="176">
        <f>ROUND(IF('Indicator Data'!T119=0,0,IF(LOG('Indicator Data'!T119)&gt;BS$3,10,IF(LOG('Indicator Data'!T119)&lt;BS$4,0,10-(BS$3-LOG('Indicator Data'!T119))/(BS$3-BS$4)*10))),1)</f>
        <v>0</v>
      </c>
      <c r="BT119" s="173">
        <f>IF('Indicator Data'!T119/HLOOKUP('Indicator Data'!$T$3,'Population Data'!$C$3:$M$194,ROW()-4,FALSE)&gt;1,1,'Indicator Data'!T119/HLOOKUP('Indicator Data'!$T$3,'Population Data'!$C$3:$M$194,ROW()-4,FALSE))</f>
        <v>0</v>
      </c>
      <c r="BU119" s="176">
        <f t="shared" si="164"/>
        <v>0</v>
      </c>
      <c r="BV119" s="172">
        <f t="shared" si="129"/>
        <v>0</v>
      </c>
      <c r="BW119" s="176">
        <f>ROUND(IF('Indicator Data'!U119=0,0,IF(LOG('Indicator Data'!U119)&gt;BW$3,10,IF(LOG('Indicator Data'!U119)&lt;BW$4,0,10-(BW$3-LOG('Indicator Data'!U119))/(BW$3-BW$4)*10))),1)</f>
        <v>0</v>
      </c>
      <c r="BX119" s="246">
        <f>IF(BW119="x","x",'Indicator Data'!U119/HLOOKUP('Indicator Data'!$U$3,'Population Data'!$C$3:$M$194,ROW()-4,FALSE))</f>
        <v>0</v>
      </c>
      <c r="BY119" s="176">
        <f t="shared" si="165"/>
        <v>0</v>
      </c>
      <c r="BZ119" s="172">
        <f t="shared" si="130"/>
        <v>0</v>
      </c>
      <c r="CA119" s="174">
        <f t="shared" si="113"/>
        <v>0</v>
      </c>
      <c r="CB119" s="176">
        <f>IF('Indicator Data'!BN119="No data","x",ROUND(IF('Indicator Data'!BN119&gt;CB$3,0,IF('Indicator Data'!BN119&lt;CB$4,10,(CB$3-'Indicator Data'!BN119)/(CB$3-CB$4)*10)),1))</f>
        <v>3.3</v>
      </c>
      <c r="CC119" s="176">
        <f>IF('Indicator Data'!BO119="No data","x",ROUND(IF('Indicator Data'!BO119&gt;CC$3,0,IF('Indicator Data'!BO119&lt;CC$4,10,(CC$3-'Indicator Data'!BO119)/(CC$3-CC$4)*10)),1))</f>
        <v>2.7</v>
      </c>
      <c r="CD119" s="176">
        <f>IF('Indicator Data'!AA119="No data","x",ROUND(IF('Indicator Data'!AA119&gt;CD$3,0,IF('Indicator Data'!AA119&lt;CD$4,10,(CD$3-'Indicator Data'!AA119)/(CD$3-CD$4)*10)),1))</f>
        <v>1.4</v>
      </c>
      <c r="CE119" s="172">
        <f t="shared" si="166"/>
        <v>2.5</v>
      </c>
      <c r="CF119" s="176">
        <f>IF('Indicator Data'!V119="No data","x",ROUND(IF(LOG('Indicator Data'!V119)&gt;CF$3,10,IF(LOG('Indicator Data'!V119)&lt;CF$4,0,10-(CF$3-LOG('Indicator Data'!V119))/(CF$3-CF$4)*10)),1))</f>
        <v>1.1000000000000001</v>
      </c>
      <c r="CG119" s="176">
        <f>IF('Indicator Data'!W119="No data","x",ROUND(IF('Indicator Data'!W119&gt;CG$3,10,IF('Indicator Data'!W119&lt;CG$4,0,10-(CG$3-'Indicator Data'!W119)/(CG$3-CG$4)*10)),1))</f>
        <v>3.3</v>
      </c>
      <c r="CH119" s="176">
        <f>IF('Indicator Data'!X119="No data","x",ROUND(IF('Indicator Data'!X119&gt;CH$3,10,IF('Indicator Data'!X119&lt;CH$4,0,10-(CH$3-'Indicator Data'!X119)/(CH$3-CH$4)*10)),1))</f>
        <v>6.9</v>
      </c>
      <c r="CI119" s="176">
        <f>IF('Indicator Data'!Y119="No data","x",ROUND(IF('Indicator Data'!Y119&gt;CI$3,10,IF('Indicator Data'!Y119&lt;CI$4,0,10-(CI$3-'Indicator Data'!Y119)/(CI$3-CI$4)*10)),1))</f>
        <v>4.0999999999999996</v>
      </c>
      <c r="CJ119" s="172">
        <f t="shared" si="131"/>
        <v>3.9</v>
      </c>
      <c r="CK119" s="174">
        <f t="shared" si="132"/>
        <v>3.4</v>
      </c>
      <c r="CL119" s="176">
        <f>IF('Indicator Data'!AD119="No data","x",ROUND(IF('Indicator Data'!AD119&gt;CL$3,10,IF('Indicator Data'!AD119&lt;CL$4,0,10-(CL$3-'Indicator Data'!AD119)/(CL$3-CL$4)*10)),1))</f>
        <v>2</v>
      </c>
      <c r="CM119" s="176">
        <f>IF('Indicator Data'!AE119="No data","x",ROUND(IF('Indicator Data'!AE119&gt;CM$3,10,IF('Indicator Data'!AE119&lt;CM$4,0,10-(CM$3-'Indicator Data'!AE119)/(CM$3-CM$4)*10)),1))</f>
        <v>3.2</v>
      </c>
      <c r="CN119" s="172">
        <f t="shared" si="133"/>
        <v>3.4</v>
      </c>
      <c r="CO119" s="176">
        <f>IF('Indicator Data'!Z119="No data","x",ROUND(IF('Indicator Data'!Z119&gt;CO$3,10,IF('Indicator Data'!Z119&lt;CO$4,0,10-(CO$3-'Indicator Data'!Z119)/(CO$3-CO$4)*10)),1))</f>
        <v>1.7</v>
      </c>
      <c r="CP119" s="172">
        <f t="shared" si="134"/>
        <v>2.2999999999999998</v>
      </c>
      <c r="CQ119" s="246">
        <f>IF('Indicator Data'!AB119="No data","x",'Indicator Data'!AB119/HLOOKUP('Indicator Date'!$AB117,'Population Data'!$C$3:$M$194,ROW()-4,FALSE))</f>
        <v>7.9723304139610134E-4</v>
      </c>
      <c r="CR119" s="176">
        <f t="shared" si="167"/>
        <v>2</v>
      </c>
      <c r="CS119" s="176">
        <f>IF('Indicator Data'!AC119="No data","x",ROUND(IF('Indicator Data'!AC119&gt;CS$3,0,IF('Indicator Data'!AC119&lt;CS$4,10,(CS$3-'Indicator Data'!AC119)/(CS$3-CS$4)*10)),1))</f>
        <v>2</v>
      </c>
      <c r="CT119" s="172">
        <f t="shared" si="135"/>
        <v>2</v>
      </c>
      <c r="CU119" s="174">
        <f t="shared" si="136"/>
        <v>2.6</v>
      </c>
      <c r="CV119" s="175">
        <f t="shared" si="168"/>
        <v>1.8</v>
      </c>
      <c r="CW119" s="177">
        <f t="shared" si="169"/>
        <v>2.9</v>
      </c>
      <c r="CX119" s="175">
        <f>ROUND(IF('Indicator Data'!AF119=0,0,IF('Indicator Data'!AF119&gt;CX$3,10,IF('Indicator Data'!AF119&lt;CX$4,0,10-(CX$3-'Indicator Data'!AF119)/(CX$3-CX$4)*10))),1)</f>
        <v>0.1</v>
      </c>
      <c r="CY119" s="175">
        <f>(ROUND(IF('Indicator Data'!AG119=0,0,IF(LOG('Indicator Data'!AG119)&gt;CY$3,10,IF(LOG('Indicator Data'!AG119)&lt;CY$4,0,10-(CY$3-LOG('Indicator Data'!AG119))/(CY$3-CY$4)*10))),1))</f>
        <v>0</v>
      </c>
      <c r="CZ119" s="177">
        <f t="shared" si="137"/>
        <v>0.1</v>
      </c>
      <c r="DA119" s="11"/>
      <c r="DB119" s="22"/>
    </row>
    <row r="120" spans="1:106">
      <c r="A120" s="179" t="str">
        <f>'Indicator Data'!A120</f>
        <v>Montenegro</v>
      </c>
      <c r="B120" s="180" t="str">
        <f>'Indicator Data'!B120</f>
        <v>MNE</v>
      </c>
      <c r="C120" s="178">
        <f>ROUND(IF('Indicator Data'!C120=0,0.1,IF(LOG('Indicator Data'!C120)&gt;C$3,10,IF(LOG('Indicator Data'!C120)&lt;C$4,0,10-(C$3-LOG('Indicator Data'!C120))/(C$3-C$4)*10))),1)</f>
        <v>4</v>
      </c>
      <c r="D120" s="171">
        <f>ROUND(IF('Indicator Data'!D120=0,0.1,IF(LOG('Indicator Data'!D120)&gt;D$3,10,IF(LOG('Indicator Data'!D120)&lt;D$4,0,10-(D$3-LOG('Indicator Data'!D120))/(D$3-D$4)*10))),1)</f>
        <v>0.1</v>
      </c>
      <c r="E120" s="172">
        <f t="shared" si="138"/>
        <v>2.2999999999999998</v>
      </c>
      <c r="F120" s="172">
        <f>(ROUND(IF('Indicator Data'!E120=0,0,IF(LOG('Indicator Data'!E120)&gt;F$3,10,IF(LOG('Indicator Data'!E120)&lt;F$4,0,10-(F$3-LOG('Indicator Data'!E120))/(F$3-F$4)*10))),1))</f>
        <v>0.5</v>
      </c>
      <c r="G120" s="172">
        <f>ROUND(IF('Indicator Data'!F120=0,0,IF(LOG('Indicator Data'!F120)&gt;G$3,10,IF(LOG('Indicator Data'!F120)&lt;G$4,0,10-(G$3-LOG('Indicator Data'!F120))/(G$3-G$4)*10))),1)</f>
        <v>4.0999999999999996</v>
      </c>
      <c r="H120" s="171">
        <f>ROUND(IF('Indicator Data'!G120=0,0,IF(LOG('Indicator Data'!G120)&gt;H$3,10,IF(LOG('Indicator Data'!G120)&lt;H$4,0,10-(H$3-LOG('Indicator Data'!G120))/(H$3-H$4)*10))),1)</f>
        <v>0</v>
      </c>
      <c r="I120" s="171">
        <f>ROUND(IF('Indicator Data'!H120=0,0,IF(LOG('Indicator Data'!H120)&gt;I$3,10,IF(LOG('Indicator Data'!H120)&lt;I$4,0,10-(I$3-LOG('Indicator Data'!H120))/(I$3-I$4)*10))),1)</f>
        <v>0</v>
      </c>
      <c r="J120" s="171">
        <f t="shared" si="139"/>
        <v>0</v>
      </c>
      <c r="K120" s="171">
        <f>ROUND(IF('Indicator Data'!I120=0,0,IF(LOG('Indicator Data'!I120)&gt;K$3,10,IF(LOG('Indicator Data'!I120)&lt;K$4,0,10-(K$3-LOG('Indicator Data'!I120))/(K$3-K$4)*10))),1)</f>
        <v>2.2000000000000002</v>
      </c>
      <c r="L120" s="172">
        <f>ROUND(IF('Indicator Data'!J120=0,0,IF(LOG('Indicator Data'!J120)&gt;L$3,10,IF(LOG('Indicator Data'!J120)&lt;L$4,0,10-(L$3-LOG('Indicator Data'!J120))/(L$3-L$4)*10))),1)</f>
        <v>0</v>
      </c>
      <c r="M120" s="173">
        <f>'Indicator Data'!C120/HLOOKUP('Indicator Data'!$C$3,'Population Data'!$C$3:$M$194,ROW()-4,FALSE)</f>
        <v>2.0671393994983046E-3</v>
      </c>
      <c r="N120" s="173">
        <f>'Indicator Data'!D120/HLOOKUP('Indicator Data'!$D$3,'Population Data'!$C$3:$M$194,ROW()-4,FALSE)</f>
        <v>0</v>
      </c>
      <c r="O120" s="245">
        <f>'Indicator Data'!E120/HLOOKUP('Indicator Data'!$E$3,'Population Data'!$C$3:$M$194,ROW()-4,FALSE)</f>
        <v>3.9427356684693549E-4</v>
      </c>
      <c r="P120" s="173">
        <f>'Indicator Data'!F120/HLOOKUP('Indicator Data'!$F$3,'Population Data'!$C$3:$M$194,ROW()-4,FALSE)</f>
        <v>1.3604173216998632E-5</v>
      </c>
      <c r="Q120" s="173">
        <f>'Indicator Data'!G120/HLOOKUP('Indicator Data'!$G$3,'Population Data'!$C$3:$M$194,ROW()-4,FALSE)</f>
        <v>0</v>
      </c>
      <c r="R120" s="173">
        <f>'Indicator Data'!H120/HLOOKUP('Indicator Data'!$H$3,'Population Data'!$C$3:$M$194,ROW()-4,FALSE)</f>
        <v>0</v>
      </c>
      <c r="S120" s="173">
        <f>'Indicator Data'!I120/HLOOKUP('Indicator Data'!$I$3,'Population Data'!$C$3:$M$194,ROW()-4,FALSE)</f>
        <v>2.9559128902512837E-4</v>
      </c>
      <c r="T120" s="173">
        <f>'Indicator Data'!J120/HLOOKUP('Indicator Date'!$J118,'Population Data'!$C$3:$M$194,ROW()-4,FALSE)</f>
        <v>0</v>
      </c>
      <c r="U120" s="171">
        <f t="shared" si="140"/>
        <v>10</v>
      </c>
      <c r="V120" s="171">
        <f t="shared" si="141"/>
        <v>0</v>
      </c>
      <c r="W120" s="172">
        <f t="shared" si="142"/>
        <v>7.6</v>
      </c>
      <c r="X120" s="172">
        <f t="shared" si="118"/>
        <v>2.1</v>
      </c>
      <c r="Y120" s="172">
        <f t="shared" si="119"/>
        <v>7.5</v>
      </c>
      <c r="Z120" s="171">
        <f t="shared" si="143"/>
        <v>0</v>
      </c>
      <c r="AA120" s="171">
        <f t="shared" si="143"/>
        <v>0</v>
      </c>
      <c r="AB120" s="171">
        <f t="shared" si="144"/>
        <v>0</v>
      </c>
      <c r="AC120" s="172">
        <f t="shared" si="120"/>
        <v>3.7</v>
      </c>
      <c r="AD120" s="172">
        <f t="shared" si="121"/>
        <v>0</v>
      </c>
      <c r="AE120" s="171">
        <f>ROUND(IF('Indicator Data'!K120=0,0,IF('Indicator Data'!K120&gt;AE$3,10,IF('Indicator Data'!K120&lt;AE$4,0,10-(AE$3-'Indicator Data'!K120)/(AE$3-AE$4)*10))),1)</f>
        <v>0</v>
      </c>
      <c r="AF120" s="174">
        <f t="shared" si="145"/>
        <v>7</v>
      </c>
      <c r="AG120" s="174">
        <f t="shared" si="146"/>
        <v>0.1</v>
      </c>
      <c r="AH120" s="172">
        <f t="shared" si="147"/>
        <v>0</v>
      </c>
      <c r="AI120" s="172">
        <f t="shared" si="148"/>
        <v>0</v>
      </c>
      <c r="AJ120" s="174">
        <f t="shared" si="149"/>
        <v>0</v>
      </c>
      <c r="AK120" s="172">
        <f t="shared" si="150"/>
        <v>0</v>
      </c>
      <c r="AL120" s="175">
        <f t="shared" si="151"/>
        <v>5.5</v>
      </c>
      <c r="AM120" s="175">
        <f t="shared" si="152"/>
        <v>1.3</v>
      </c>
      <c r="AN120" s="175">
        <f t="shared" si="153"/>
        <v>6.1</v>
      </c>
      <c r="AO120" s="175">
        <f t="shared" si="154"/>
        <v>0</v>
      </c>
      <c r="AP120" s="175">
        <f t="shared" si="155"/>
        <v>3</v>
      </c>
      <c r="AQ120" s="174">
        <f t="shared" si="156"/>
        <v>0</v>
      </c>
      <c r="AR120" s="174">
        <f>IF('Indicator Data'!L120="No data","x",IF('Indicator Data'!BW120&lt;1000,"x",ROUND((IF('Indicator Data'!L120&gt;AR$3,10,IF('Indicator Data'!L120&lt;AR$4,0,10-(AR$3-'Indicator Data'!L120)/(AR$3-AR$4)*10))),1)))</f>
        <v>4.2</v>
      </c>
      <c r="AS120" s="175">
        <f t="shared" si="157"/>
        <v>2.1</v>
      </c>
      <c r="AT120" s="176">
        <f>IF('Indicator Data'!M120="No data","x",ROUND(IF('Indicator Data'!M120=0,0,IF(LOG('Indicator Data'!M120)&gt;AT$3,10,IF(LOG('Indicator Data'!M120)&lt;AT$4,0,10-(AT$3-LOG('Indicator Data'!M120))/(AT$3-AT$4)*10))),1))</f>
        <v>2.2000000000000002</v>
      </c>
      <c r="AU120" s="246">
        <f>IF(AT120="x","x",'Indicator Data'!M120/HLOOKUP('Indicator Data'!$M$3,'Population Data'!$C$3:$M$194,ROW()-4,FALSE))</f>
        <v>5.8419436256242996E-4</v>
      </c>
      <c r="AV120" s="176">
        <f t="shared" si="158"/>
        <v>0</v>
      </c>
      <c r="AW120" s="172">
        <f t="shared" si="122"/>
        <v>1.2</v>
      </c>
      <c r="AX120" s="176" t="str">
        <f>IF('Indicator Data'!N120="No data","x",ROUND(IF('Indicator Data'!N120=0,0,IF(LOG('Indicator Data'!N120)&gt;AX$3,10,IF(LOG('Indicator Data'!N120)&lt;AX$4,0,10-(AX$3-LOG('Indicator Data'!N120))/(AX$3-AX$4)*10))),1))</f>
        <v>x</v>
      </c>
      <c r="AY120" s="246" t="str">
        <f>IF(AX120="x","x",'Indicator Data'!N120/HLOOKUP('Indicator Data'!$N$3,'Population Data'!$C$3:$M$194,ROW()-4,FALSE))</f>
        <v>x</v>
      </c>
      <c r="AZ120" s="176" t="str">
        <f t="shared" si="159"/>
        <v>x</v>
      </c>
      <c r="BA120" s="172" t="str">
        <f t="shared" si="123"/>
        <v>x</v>
      </c>
      <c r="BB120" s="176" t="str">
        <f>IF('Indicator Data'!O120="No data","x",ROUND(IF('Indicator Data'!O120=0,0,IF(LOG('Indicator Data'!O120)&gt;BB$3,10,IF(LOG('Indicator Data'!O120)&lt;BB$4,0,10-(BB$3-LOG('Indicator Data'!O120))/(BB$3-BB$4)*10))),1))</f>
        <v>x</v>
      </c>
      <c r="BC120" s="246" t="str">
        <f>IF(BB120="x","x",'Indicator Data'!O120/HLOOKUP('Indicator Data'!$O$3,'Population Data'!$C$3:$M$194,ROW()-4,FALSE))</f>
        <v>x</v>
      </c>
      <c r="BD120" s="176" t="str">
        <f t="shared" si="160"/>
        <v>x</v>
      </c>
      <c r="BE120" s="172" t="str">
        <f t="shared" si="124"/>
        <v>x</v>
      </c>
      <c r="BF120" s="176" t="str">
        <f>IF('Indicator Data'!P120="No data","x",ROUND(IF('Indicator Data'!P120=0,0,IF(LOG('Indicator Data'!P120)&gt;BF$3,10,IF(LOG('Indicator Data'!P120)&lt;BF$4,0,10-(BF$3-LOG('Indicator Data'!P120))/(BF$3-BF$4)*10))),1))</f>
        <v>x</v>
      </c>
      <c r="BG120" s="246" t="str">
        <f>IF(BF120="x","x",'Indicator Data'!P120/HLOOKUP('Indicator Data'!$P$3,'Population Data'!$C$3:$M$194,ROW()-4,FALSE))</f>
        <v>x</v>
      </c>
      <c r="BH120" s="176" t="str">
        <f t="shared" si="125"/>
        <v>x</v>
      </c>
      <c r="BI120" s="172" t="str">
        <f t="shared" si="126"/>
        <v>x</v>
      </c>
      <c r="BJ120" s="174">
        <f t="shared" si="127"/>
        <v>1.2</v>
      </c>
      <c r="BK120" s="176">
        <f>ROUND(IF('Indicator Data'!Q120=0,0,IF(LOG('Indicator Data'!Q120)&gt;BK$3,10,IF(LOG('Indicator Data'!Q120)&lt;BK$4,0,10-(BK$3-LOG('Indicator Data'!Q120))/(BK$3-BK$4)*10))),1)</f>
        <v>0</v>
      </c>
      <c r="BL120" s="224">
        <f>IF(BK120="x","x",'Indicator Data'!Q120/HLOOKUP('Indicator Data'!$Q$3,'Population Data'!$C$3:$M$194,ROW()-4,FALSE))</f>
        <v>0</v>
      </c>
      <c r="BM120" s="176">
        <f t="shared" si="161"/>
        <v>0</v>
      </c>
      <c r="BN120" s="172">
        <f t="shared" si="162"/>
        <v>0</v>
      </c>
      <c r="BO120" s="176">
        <f>ROUND(IF('Indicator Data'!S120=0,0,IF(LOG('Indicator Data'!S120)&gt;BO$3,10,IF(LOG('Indicator Data'!S120)&lt;BO$4,0,10-(BO$3-LOG('Indicator Data'!S120))/(BO$3-BO$4)*10))),1)</f>
        <v>0</v>
      </c>
      <c r="BP120" s="246">
        <f>IF(BO120="x","x",'Indicator Data'!S120/HLOOKUP('Indicator Data'!$S$3,'Population Data'!$C$3:$M$194,ROW()-4,FALSE))</f>
        <v>0</v>
      </c>
      <c r="BQ120" s="176">
        <f t="shared" si="163"/>
        <v>0</v>
      </c>
      <c r="BR120" s="172">
        <f t="shared" si="128"/>
        <v>0</v>
      </c>
      <c r="BS120" s="176">
        <f>ROUND(IF('Indicator Data'!T120=0,0,IF(LOG('Indicator Data'!T120)&gt;BS$3,10,IF(LOG('Indicator Data'!T120)&lt;BS$4,0,10-(BS$3-LOG('Indicator Data'!T120))/(BS$3-BS$4)*10))),1)</f>
        <v>6.2</v>
      </c>
      <c r="BT120" s="173">
        <f>IF('Indicator Data'!T120/HLOOKUP('Indicator Data'!$T$3,'Population Data'!$C$3:$M$194,ROW()-4,FALSE)&gt;1,1,'Indicator Data'!T120/HLOOKUP('Indicator Data'!$T$3,'Population Data'!$C$3:$M$194,ROW()-4,FALSE))</f>
        <v>0.32350240056731971</v>
      </c>
      <c r="BU120" s="176">
        <f t="shared" si="164"/>
        <v>3.2</v>
      </c>
      <c r="BV120" s="172">
        <f t="shared" si="129"/>
        <v>4.9000000000000004</v>
      </c>
      <c r="BW120" s="176">
        <f>ROUND(IF('Indicator Data'!U120=0,0,IF(LOG('Indicator Data'!U120)&gt;BW$3,10,IF(LOG('Indicator Data'!U120)&lt;BW$4,0,10-(BW$3-LOG('Indicator Data'!U120))/(BW$3-BW$4)*10))),1)</f>
        <v>6.3</v>
      </c>
      <c r="BX120" s="246">
        <f>IF(BW120="x","x",'Indicator Data'!U120/HLOOKUP('Indicator Data'!$U$3,'Population Data'!$C$3:$M$194,ROW()-4,FALSE))</f>
        <v>0.40977001850337486</v>
      </c>
      <c r="BY120" s="176">
        <f t="shared" si="165"/>
        <v>4.0999999999999996</v>
      </c>
      <c r="BZ120" s="172">
        <f t="shared" si="130"/>
        <v>5.3</v>
      </c>
      <c r="CA120" s="174">
        <f t="shared" si="113"/>
        <v>2.9</v>
      </c>
      <c r="CB120" s="176">
        <f>IF('Indicator Data'!BN120="No data","x",ROUND(IF('Indicator Data'!BN120&gt;CB$3,0,IF('Indicator Data'!BN120&lt;CB$4,10,(CB$3-'Indicator Data'!BN120)/(CB$3-CB$4)*10)),1))</f>
        <v>0.2</v>
      </c>
      <c r="CC120" s="176">
        <f>IF('Indicator Data'!BO120="No data","x",ROUND(IF('Indicator Data'!BO120&gt;CC$3,0,IF('Indicator Data'!BO120&lt;CC$4,10,(CC$3-'Indicator Data'!BO120)/(CC$3-CC$4)*10)),1))</f>
        <v>0.2</v>
      </c>
      <c r="CD120" s="176">
        <f>IF('Indicator Data'!AA120="No data","x",ROUND(IF('Indicator Data'!AA120&gt;CD$3,0,IF('Indicator Data'!AA120&lt;CD$4,10,(CD$3-'Indicator Data'!AA120)/(CD$3-CD$4)*10)),1))</f>
        <v>0.1</v>
      </c>
      <c r="CE120" s="172">
        <f t="shared" si="166"/>
        <v>0.2</v>
      </c>
      <c r="CF120" s="176">
        <f>IF('Indicator Data'!V120="No data","x",ROUND(IF(LOG('Indicator Data'!V120)&gt;CF$3,10,IF(LOG('Indicator Data'!V120)&lt;CF$4,0,10-(CF$3-LOG('Indicator Data'!V120))/(CF$3-CF$4)*10)),1))</f>
        <v>5.5</v>
      </c>
      <c r="CG120" s="176">
        <f>IF('Indicator Data'!W120="No data","x",ROUND(IF('Indicator Data'!W120&gt;CG$3,10,IF('Indicator Data'!W120&lt;CG$4,0,10-(CG$3-'Indicator Data'!W120)/(CG$3-CG$4)*10)),1))</f>
        <v>0.7</v>
      </c>
      <c r="CH120" s="176">
        <f>IF('Indicator Data'!X120="No data","x",ROUND(IF('Indicator Data'!X120&gt;CH$3,10,IF('Indicator Data'!X120&lt;CH$4,0,10-(CH$3-'Indicator Data'!X120)/(CH$3-CH$4)*10)),1))</f>
        <v>6.9</v>
      </c>
      <c r="CI120" s="176">
        <f>IF('Indicator Data'!Y120="No data","x",ROUND(IF('Indicator Data'!Y120&gt;CI$3,10,IF('Indicator Data'!Y120&lt;CI$4,0,10-(CI$3-'Indicator Data'!Y120)/(CI$3-CI$4)*10)),1))</f>
        <v>3.2</v>
      </c>
      <c r="CJ120" s="172">
        <f t="shared" si="131"/>
        <v>4.0999999999999996</v>
      </c>
      <c r="CK120" s="174">
        <f t="shared" si="132"/>
        <v>2.8</v>
      </c>
      <c r="CL120" s="176">
        <f>IF('Indicator Data'!AD120="No data","x",ROUND(IF('Indicator Data'!AD120&gt;CL$3,10,IF('Indicator Data'!AD120&lt;CL$4,0,10-(CL$3-'Indicator Data'!AD120)/(CL$3-CL$4)*10)),1))</f>
        <v>1</v>
      </c>
      <c r="CM120" s="176">
        <f>IF('Indicator Data'!AE120="No data","x",ROUND(IF('Indicator Data'!AE120&gt;CM$3,10,IF('Indicator Data'!AE120&lt;CM$4,0,10-(CM$3-'Indicator Data'!AE120)/(CM$3-CM$4)*10)),1))</f>
        <v>0.5</v>
      </c>
      <c r="CN120" s="172">
        <f t="shared" si="133"/>
        <v>3</v>
      </c>
      <c r="CO120" s="176">
        <f>IF('Indicator Data'!Z120="No data","x",ROUND(IF('Indicator Data'!Z120&gt;CO$3,10,IF('Indicator Data'!Z120&lt;CO$4,0,10-(CO$3-'Indicator Data'!Z120)/(CO$3-CO$4)*10)),1))</f>
        <v>0</v>
      </c>
      <c r="CP120" s="172">
        <f t="shared" si="134"/>
        <v>0.1</v>
      </c>
      <c r="CQ120" s="246">
        <f>IF('Indicator Data'!AB120="No data","x",'Indicator Data'!AB120/HLOOKUP('Indicator Date'!$AB118,'Population Data'!$C$3:$M$194,ROW()-4,FALSE))</f>
        <v>4.3233484571347124E-4</v>
      </c>
      <c r="CR120" s="176">
        <f t="shared" si="167"/>
        <v>5.7</v>
      </c>
      <c r="CS120" s="176">
        <f>IF('Indicator Data'!AC120="No data","x",ROUND(IF('Indicator Data'!AC120&gt;CS$3,0,IF('Indicator Data'!AC120&lt;CS$4,10,(CS$3-'Indicator Data'!AC120)/(CS$3-CS$4)*10)),1))</f>
        <v>4</v>
      </c>
      <c r="CT120" s="172">
        <f t="shared" si="135"/>
        <v>4.9000000000000004</v>
      </c>
      <c r="CU120" s="174">
        <f t="shared" si="136"/>
        <v>2.7</v>
      </c>
      <c r="CV120" s="175">
        <f t="shared" si="168"/>
        <v>2.4</v>
      </c>
      <c r="CW120" s="177">
        <f t="shared" si="169"/>
        <v>3.2</v>
      </c>
      <c r="CX120" s="175">
        <f>ROUND(IF('Indicator Data'!AF120=0,0,IF('Indicator Data'!AF120&gt;CX$3,10,IF('Indicator Data'!AF120&lt;CX$4,0,10-(CX$3-'Indicator Data'!AF120)/(CX$3-CX$4)*10))),1)</f>
        <v>0.1</v>
      </c>
      <c r="CY120" s="175">
        <f>(ROUND(IF('Indicator Data'!AG120=0,0,IF(LOG('Indicator Data'!AG120)&gt;CY$3,10,IF(LOG('Indicator Data'!AG120)&lt;CY$4,0,10-(CY$3-LOG('Indicator Data'!AG120))/(CY$3-CY$4)*10))),1))</f>
        <v>0</v>
      </c>
      <c r="CZ120" s="177">
        <f t="shared" si="137"/>
        <v>0.1</v>
      </c>
      <c r="DA120" s="11"/>
      <c r="DB120" s="22"/>
    </row>
    <row r="121" spans="1:106">
      <c r="A121" s="179" t="str">
        <f>'Indicator Data'!A121</f>
        <v>Morocco</v>
      </c>
      <c r="B121" s="180" t="str">
        <f>'Indicator Data'!B121</f>
        <v>MAR</v>
      </c>
      <c r="C121" s="178">
        <f>ROUND(IF('Indicator Data'!C121=0,0.1,IF(LOG('Indicator Data'!C121)&gt;C$3,10,IF(LOG('Indicator Data'!C121)&lt;C$4,0,10-(C$3-LOG('Indicator Data'!C121))/(C$3-C$4)*10))),1)</f>
        <v>8.3000000000000007</v>
      </c>
      <c r="D121" s="171">
        <f>ROUND(IF('Indicator Data'!D121=0,0.1,IF(LOG('Indicator Data'!D121)&gt;D$3,10,IF(LOG('Indicator Data'!D121)&lt;D$4,0,10-(D$3-LOG('Indicator Data'!D121))/(D$3-D$4)*10))),1)</f>
        <v>0.1</v>
      </c>
      <c r="E121" s="172">
        <f t="shared" si="138"/>
        <v>5.5</v>
      </c>
      <c r="F121" s="172">
        <f>(ROUND(IF('Indicator Data'!E121=0,0,IF(LOG('Indicator Data'!E121)&gt;F$3,10,IF(LOG('Indicator Data'!E121)&lt;F$4,0,10-(F$3-LOG('Indicator Data'!E121))/(F$3-F$4)*10))),1))</f>
        <v>5.8</v>
      </c>
      <c r="G121" s="172">
        <f>ROUND(IF('Indicator Data'!F121=0,0,IF(LOG('Indicator Data'!F121)&gt;G$3,10,IF(LOG('Indicator Data'!F121)&lt;G$4,0,10-(G$3-LOG('Indicator Data'!F121))/(G$3-G$4)*10))),1)</f>
        <v>5</v>
      </c>
      <c r="H121" s="171">
        <f>ROUND(IF('Indicator Data'!G121=0,0,IF(LOG('Indicator Data'!G121)&gt;H$3,10,IF(LOG('Indicator Data'!G121)&lt;H$4,0,10-(H$3-LOG('Indicator Data'!G121))/(H$3-H$4)*10))),1)</f>
        <v>0</v>
      </c>
      <c r="I121" s="171">
        <f>ROUND(IF('Indicator Data'!H121=0,0,IF(LOG('Indicator Data'!H121)&gt;I$3,10,IF(LOG('Indicator Data'!H121)&lt;I$4,0,10-(I$3-LOG('Indicator Data'!H121))/(I$3-I$4)*10))),1)</f>
        <v>0</v>
      </c>
      <c r="J121" s="171">
        <f t="shared" si="139"/>
        <v>0</v>
      </c>
      <c r="K121" s="171">
        <f>ROUND(IF('Indicator Data'!I121=0,0,IF(LOG('Indicator Data'!I121)&gt;K$3,10,IF(LOG('Indicator Data'!I121)&lt;K$4,0,10-(K$3-LOG('Indicator Data'!I121))/(K$3-K$4)*10))),1)</f>
        <v>6.2</v>
      </c>
      <c r="L121" s="172">
        <f>ROUND(IF('Indicator Data'!J121=0,0,IF(LOG('Indicator Data'!J121)&gt;L$3,10,IF(LOG('Indicator Data'!J121)&lt;L$4,0,10-(L$3-LOG('Indicator Data'!J121))/(L$3-L$4)*10))),1)</f>
        <v>7.2</v>
      </c>
      <c r="M121" s="173">
        <f>'Indicator Data'!C121/HLOOKUP('Indicator Data'!$C$3,'Population Data'!$C$3:$M$194,ROW()-4,FALSE)</f>
        <v>1.0780996799611864E-3</v>
      </c>
      <c r="N121" s="173">
        <f>'Indicator Data'!D121/HLOOKUP('Indicator Data'!$D$3,'Population Data'!$C$3:$M$194,ROW()-4,FALSE)</f>
        <v>0</v>
      </c>
      <c r="O121" s="245">
        <f>'Indicator Data'!E121/HLOOKUP('Indicator Data'!$E$3,'Population Data'!$C$3:$M$194,ROW()-4,FALSE)</f>
        <v>1.3312657197609231E-3</v>
      </c>
      <c r="P121" s="173">
        <f>'Indicator Data'!F121/HLOOKUP('Indicator Data'!$F$3,'Population Data'!$C$3:$M$194,ROW()-4,FALSE)</f>
        <v>5.3042727816963867E-7</v>
      </c>
      <c r="Q121" s="173">
        <f>'Indicator Data'!G121/HLOOKUP('Indicator Data'!$G$3,'Population Data'!$C$3:$M$194,ROW()-4,FALSE)</f>
        <v>0</v>
      </c>
      <c r="R121" s="173">
        <f>'Indicator Data'!H121/HLOOKUP('Indicator Data'!$H$3,'Population Data'!$C$3:$M$194,ROW()-4,FALSE)</f>
        <v>0</v>
      </c>
      <c r="S121" s="173">
        <f>'Indicator Data'!I121/HLOOKUP('Indicator Data'!$I$3,'Population Data'!$C$3:$M$194,ROW()-4,FALSE)</f>
        <v>2.4639683654025093E-4</v>
      </c>
      <c r="T121" s="173">
        <f>'Indicator Data'!J121/HLOOKUP('Indicator Date'!$J119,'Population Data'!$C$3:$M$194,ROW()-4,FALSE)</f>
        <v>2.056226920413128E-4</v>
      </c>
      <c r="U121" s="171">
        <f t="shared" si="140"/>
        <v>5.4</v>
      </c>
      <c r="V121" s="171">
        <f t="shared" si="141"/>
        <v>0</v>
      </c>
      <c r="W121" s="172">
        <f t="shared" si="142"/>
        <v>3.1</v>
      </c>
      <c r="X121" s="172">
        <f t="shared" si="118"/>
        <v>4.0999999999999996</v>
      </c>
      <c r="Y121" s="172">
        <f t="shared" si="119"/>
        <v>3.9</v>
      </c>
      <c r="Z121" s="171">
        <f t="shared" si="143"/>
        <v>0</v>
      </c>
      <c r="AA121" s="171">
        <f t="shared" si="143"/>
        <v>0</v>
      </c>
      <c r="AB121" s="171">
        <f t="shared" si="144"/>
        <v>0</v>
      </c>
      <c r="AC121" s="172">
        <f t="shared" si="120"/>
        <v>3.5</v>
      </c>
      <c r="AD121" s="172">
        <f t="shared" si="121"/>
        <v>0.1</v>
      </c>
      <c r="AE121" s="171">
        <f>ROUND(IF('Indicator Data'!K121=0,0,IF('Indicator Data'!K121&gt;AE$3,10,IF('Indicator Data'!K121&lt;AE$4,0,10-(AE$3-'Indicator Data'!K121)/(AE$3-AE$4)*10))),1)</f>
        <v>1</v>
      </c>
      <c r="AF121" s="174">
        <f t="shared" si="145"/>
        <v>6.9</v>
      </c>
      <c r="AG121" s="174">
        <f t="shared" si="146"/>
        <v>0.1</v>
      </c>
      <c r="AH121" s="172">
        <f t="shared" si="147"/>
        <v>0</v>
      </c>
      <c r="AI121" s="172">
        <f t="shared" si="148"/>
        <v>0</v>
      </c>
      <c r="AJ121" s="174">
        <f t="shared" si="149"/>
        <v>0</v>
      </c>
      <c r="AK121" s="172">
        <f t="shared" si="150"/>
        <v>4.5</v>
      </c>
      <c r="AL121" s="175">
        <f t="shared" si="151"/>
        <v>4.4000000000000004</v>
      </c>
      <c r="AM121" s="175">
        <f t="shared" si="152"/>
        <v>5</v>
      </c>
      <c r="AN121" s="175">
        <f t="shared" si="153"/>
        <v>4.5</v>
      </c>
      <c r="AO121" s="175">
        <f t="shared" si="154"/>
        <v>0</v>
      </c>
      <c r="AP121" s="175">
        <f t="shared" si="155"/>
        <v>5</v>
      </c>
      <c r="AQ121" s="174">
        <f t="shared" si="156"/>
        <v>2.8</v>
      </c>
      <c r="AR121" s="174">
        <f>IF('Indicator Data'!L121="No data","x",IF('Indicator Data'!BW121&lt;1000,"x",ROUND((IF('Indicator Data'!L121&gt;AR$3,10,IF('Indicator Data'!L121&lt;AR$4,0,10-(AR$3-'Indicator Data'!L121)/(AR$3-AR$4)*10))),1)))</f>
        <v>10</v>
      </c>
      <c r="AS121" s="175">
        <f t="shared" si="157"/>
        <v>6.4</v>
      </c>
      <c r="AT121" s="176">
        <f>IF('Indicator Data'!M121="No data","x",ROUND(IF('Indicator Data'!M121=0,0,IF(LOG('Indicator Data'!M121)&gt;AT$3,10,IF(LOG('Indicator Data'!M121)&lt;AT$4,0,10-(AT$3-LOG('Indicator Data'!M121))/(AT$3-AT$4)*10))),1))</f>
        <v>0</v>
      </c>
      <c r="AU121" s="246">
        <f>IF(AT121="x","x",'Indicator Data'!M121/HLOOKUP('Indicator Data'!$M$3,'Population Data'!$C$3:$M$194,ROW()-4,FALSE))</f>
        <v>0</v>
      </c>
      <c r="AV121" s="176">
        <f t="shared" si="158"/>
        <v>0</v>
      </c>
      <c r="AW121" s="172">
        <f t="shared" si="122"/>
        <v>0</v>
      </c>
      <c r="AX121" s="176">
        <f>IF('Indicator Data'!N121="No data","x",ROUND(IF('Indicator Data'!N121=0,0,IF(LOG('Indicator Data'!N121)&gt;AX$3,10,IF(LOG('Indicator Data'!N121)&lt;AX$4,0,10-(AX$3-LOG('Indicator Data'!N121))/(AX$3-AX$4)*10))),1))</f>
        <v>0</v>
      </c>
      <c r="AY121" s="246">
        <f>IF(AX121="x","x",'Indicator Data'!N121/HLOOKUP('Indicator Data'!$N$3,'Population Data'!$C$3:$M$194,ROW()-4,FALSE))</f>
        <v>0</v>
      </c>
      <c r="AZ121" s="176">
        <f t="shared" si="159"/>
        <v>0</v>
      </c>
      <c r="BA121" s="172">
        <f t="shared" si="123"/>
        <v>0</v>
      </c>
      <c r="BB121" s="176">
        <f>IF('Indicator Data'!O121="No data","x",ROUND(IF('Indicator Data'!O121=0,0,IF(LOG('Indicator Data'!O121)&gt;BB$3,10,IF(LOG('Indicator Data'!O121)&lt;BB$4,0,10-(BB$3-LOG('Indicator Data'!O121))/(BB$3-BB$4)*10))),1))</f>
        <v>0</v>
      </c>
      <c r="BC121" s="246">
        <f>IF(BB121="x","x",'Indicator Data'!O121/HLOOKUP('Indicator Data'!$O$3,'Population Data'!$C$3:$M$194,ROW()-4,FALSE))</f>
        <v>0</v>
      </c>
      <c r="BD121" s="176">
        <f t="shared" si="160"/>
        <v>0</v>
      </c>
      <c r="BE121" s="172">
        <f t="shared" si="124"/>
        <v>0</v>
      </c>
      <c r="BF121" s="176">
        <f>IF('Indicator Data'!P121="No data","x",ROUND(IF('Indicator Data'!P121=0,0,IF(LOG('Indicator Data'!P121)&gt;BF$3,10,IF(LOG('Indicator Data'!P121)&lt;BF$4,0,10-(BF$3-LOG('Indicator Data'!P121))/(BF$3-BF$4)*10))),1))</f>
        <v>0</v>
      </c>
      <c r="BG121" s="246">
        <f>IF(BF121="x","x",'Indicator Data'!P121/HLOOKUP('Indicator Data'!$P$3,'Population Data'!$C$3:$M$194,ROW()-4,FALSE))</f>
        <v>0</v>
      </c>
      <c r="BH121" s="176">
        <f t="shared" si="125"/>
        <v>0</v>
      </c>
      <c r="BI121" s="172">
        <f t="shared" si="126"/>
        <v>0</v>
      </c>
      <c r="BJ121" s="174">
        <f t="shared" si="127"/>
        <v>0</v>
      </c>
      <c r="BK121" s="176">
        <f>ROUND(IF('Indicator Data'!Q121=0,0,IF(LOG('Indicator Data'!Q121)&gt;BK$3,10,IF(LOG('Indicator Data'!Q121)&lt;BK$4,0,10-(BK$3-LOG('Indicator Data'!Q121))/(BK$3-BK$4)*10))),1)</f>
        <v>0</v>
      </c>
      <c r="BL121" s="224">
        <f>IF(BK121="x","x",'Indicator Data'!Q121/HLOOKUP('Indicator Data'!$Q$3,'Population Data'!$C$3:$M$194,ROW()-4,FALSE))</f>
        <v>0</v>
      </c>
      <c r="BM121" s="176">
        <f t="shared" si="161"/>
        <v>0</v>
      </c>
      <c r="BN121" s="172">
        <f t="shared" si="162"/>
        <v>0</v>
      </c>
      <c r="BO121" s="176">
        <f>ROUND(IF('Indicator Data'!S121=0,0,IF(LOG('Indicator Data'!S121)&gt;BO$3,10,IF(LOG('Indicator Data'!S121)&lt;BO$4,0,10-(BO$3-LOG('Indicator Data'!S121))/(BO$3-BO$4)*10))),1)</f>
        <v>7.3</v>
      </c>
      <c r="BP121" s="246">
        <f>IF(BO121="x","x",'Indicator Data'!S121/HLOOKUP('Indicator Data'!$S$3,'Population Data'!$C$3:$M$194,ROW()-4,FALSE))</f>
        <v>3.2748700461816965E-2</v>
      </c>
      <c r="BQ121" s="176">
        <f t="shared" si="163"/>
        <v>0.4</v>
      </c>
      <c r="BR121" s="172">
        <f t="shared" si="128"/>
        <v>4.7</v>
      </c>
      <c r="BS121" s="176">
        <f>ROUND(IF('Indicator Data'!T121=0,0,IF(LOG('Indicator Data'!T121)&gt;BS$3,10,IF(LOG('Indicator Data'!T121)&lt;BS$4,0,10-(BS$3-LOG('Indicator Data'!T121))/(BS$3-BS$4)*10))),1)</f>
        <v>9.1</v>
      </c>
      <c r="BT121" s="173">
        <f>IF('Indicator Data'!T121/HLOOKUP('Indicator Data'!$T$3,'Population Data'!$C$3:$M$194,ROW()-4,FALSE)&gt;1,1,'Indicator Data'!T121/HLOOKUP('Indicator Data'!$T$3,'Population Data'!$C$3:$M$194,ROW()-4,FALSE))</f>
        <v>0.58764806651324153</v>
      </c>
      <c r="BU121" s="176">
        <f t="shared" si="164"/>
        <v>5.9</v>
      </c>
      <c r="BV121" s="172">
        <f t="shared" si="129"/>
        <v>7.9</v>
      </c>
      <c r="BW121" s="176">
        <f>ROUND(IF('Indicator Data'!U121=0,0,IF(LOG('Indicator Data'!U121)&gt;BW$3,10,IF(LOG('Indicator Data'!U121)&lt;BW$4,0,10-(BW$3-LOG('Indicator Data'!U121))/(BW$3-BW$4)*10))),1)</f>
        <v>7.3</v>
      </c>
      <c r="BX121" s="246">
        <f>IF(BW121="x","x",'Indicator Data'!U121/HLOOKUP('Indicator Data'!$U$3,'Population Data'!$C$3:$M$194,ROW()-4,FALSE))</f>
        <v>3.1109408175175934E-2</v>
      </c>
      <c r="BY121" s="176">
        <f t="shared" si="165"/>
        <v>0.3</v>
      </c>
      <c r="BZ121" s="172">
        <f t="shared" si="130"/>
        <v>4.7</v>
      </c>
      <c r="CA121" s="174">
        <f t="shared" si="113"/>
        <v>4.9000000000000004</v>
      </c>
      <c r="CB121" s="176">
        <f>IF('Indicator Data'!BN121="No data","x",ROUND(IF('Indicator Data'!BN121&gt;CB$3,0,IF('Indicator Data'!BN121&lt;CB$4,10,(CB$3-'Indicator Data'!BN121)/(CB$3-CB$4)*10)),1))</f>
        <v>1.4</v>
      </c>
      <c r="CC121" s="176">
        <f>IF('Indicator Data'!BO121="No data","x",ROUND(IF('Indicator Data'!BO121&gt;CC$3,0,IF('Indicator Data'!BO121&lt;CC$4,10,(CC$3-'Indicator Data'!BO121)/(CC$3-CC$4)*10)),1))</f>
        <v>2.2000000000000002</v>
      </c>
      <c r="CD121" s="176" t="str">
        <f>IF('Indicator Data'!AA121="No data","x",ROUND(IF('Indicator Data'!AA121&gt;CD$3,0,IF('Indicator Data'!AA121&lt;CD$4,10,(CD$3-'Indicator Data'!AA121)/(CD$3-CD$4)*10)),1))</f>
        <v>x</v>
      </c>
      <c r="CE121" s="172">
        <f t="shared" si="166"/>
        <v>1.8</v>
      </c>
      <c r="CF121" s="176">
        <f>IF('Indicator Data'!V121="No data","x",ROUND(IF(LOG('Indicator Data'!V121)&gt;CF$3,10,IF(LOG('Indicator Data'!V121)&lt;CF$4,0,10-(CF$3-LOG('Indicator Data'!V121))/(CF$3-CF$4)*10)),1))</f>
        <v>6.4</v>
      </c>
      <c r="CG121" s="176">
        <f>IF('Indicator Data'!W121="No data","x",ROUND(IF('Indicator Data'!W121&gt;CG$3,10,IF('Indicator Data'!W121&lt;CG$4,0,10-(CG$3-'Indicator Data'!W121)/(CG$3-CG$4)*10)),1))</f>
        <v>3.6</v>
      </c>
      <c r="CH121" s="176">
        <f>IF('Indicator Data'!X121="No data","x",ROUND(IF('Indicator Data'!X121&gt;CH$3,10,IF('Indicator Data'!X121&lt;CH$4,0,10-(CH$3-'Indicator Data'!X121)/(CH$3-CH$4)*10)),1))</f>
        <v>6.5</v>
      </c>
      <c r="CI121" s="176">
        <f>IF('Indicator Data'!Y121="No data","x",ROUND(IF('Indicator Data'!Y121&gt;CI$3,10,IF('Indicator Data'!Y121&lt;CI$4,0,10-(CI$3-'Indicator Data'!Y121)/(CI$3-CI$4)*10)),1))</f>
        <v>6.4</v>
      </c>
      <c r="CJ121" s="172">
        <f t="shared" si="131"/>
        <v>5.7</v>
      </c>
      <c r="CK121" s="174">
        <f t="shared" si="132"/>
        <v>4.4000000000000004</v>
      </c>
      <c r="CL121" s="176">
        <f>IF('Indicator Data'!AD121="No data","x",ROUND(IF('Indicator Data'!AD121&gt;CL$3,10,IF('Indicator Data'!AD121&lt;CL$4,0,10-(CL$3-'Indicator Data'!AD121)/(CL$3-CL$4)*10)),1))</f>
        <v>1.2</v>
      </c>
      <c r="CM121" s="176">
        <f>IF('Indicator Data'!AE121="No data","x",ROUND(IF('Indicator Data'!AE121&gt;CM$3,10,IF('Indicator Data'!AE121&lt;CM$4,0,10-(CM$3-'Indicator Data'!AE121)/(CM$3-CM$4)*10)),1))</f>
        <v>2.2000000000000002</v>
      </c>
      <c r="CN121" s="172">
        <f t="shared" si="133"/>
        <v>4.4000000000000004</v>
      </c>
      <c r="CO121" s="176">
        <f>IF('Indicator Data'!Z121="No data","x",ROUND(IF('Indicator Data'!Z121&gt;CO$3,10,IF('Indicator Data'!Z121&lt;CO$4,0,10-(CO$3-'Indicator Data'!Z121)/(CO$3-CO$4)*10)),1))</f>
        <v>0</v>
      </c>
      <c r="CP121" s="172">
        <f t="shared" si="134"/>
        <v>1.2</v>
      </c>
      <c r="CQ121" s="246">
        <f>IF('Indicator Data'!AB121="No data","x",'Indicator Data'!AB121/HLOOKUP('Indicator Date'!$AB119,'Population Data'!$C$3:$M$194,ROW()-4,FALSE))</f>
        <v>3.2064564673016174E-5</v>
      </c>
      <c r="CR121" s="176">
        <f t="shared" si="167"/>
        <v>9.6999999999999993</v>
      </c>
      <c r="CS121" s="176">
        <f>IF('Indicator Data'!AC121="No data","x",ROUND(IF('Indicator Data'!AC121&gt;CS$3,0,IF('Indicator Data'!AC121&lt;CS$4,10,(CS$3-'Indicator Data'!AC121)/(CS$3-CS$4)*10)),1))</f>
        <v>2</v>
      </c>
      <c r="CT121" s="172">
        <f t="shared" si="135"/>
        <v>5.9</v>
      </c>
      <c r="CU121" s="174">
        <f t="shared" si="136"/>
        <v>3.8</v>
      </c>
      <c r="CV121" s="175">
        <f t="shared" si="168"/>
        <v>3.5</v>
      </c>
      <c r="CW121" s="177">
        <f t="shared" si="169"/>
        <v>4.3</v>
      </c>
      <c r="CX121" s="175">
        <f>ROUND(IF('Indicator Data'!AF121=0,0,IF('Indicator Data'!AF121&gt;CX$3,10,IF('Indicator Data'!AF121&lt;CX$4,0,10-(CX$3-'Indicator Data'!AF121)/(CX$3-CX$4)*10))),1)</f>
        <v>2.8</v>
      </c>
      <c r="CY121" s="175">
        <f>(ROUND(IF('Indicator Data'!AG121=0,0,IF(LOG('Indicator Data'!AG121)&gt;CY$3,10,IF(LOG('Indicator Data'!AG121)&lt;CY$4,0,10-(CY$3-LOG('Indicator Data'!AG121))/(CY$3-CY$4)*10))),1))</f>
        <v>2</v>
      </c>
      <c r="CZ121" s="177">
        <f t="shared" si="137"/>
        <v>2.4</v>
      </c>
      <c r="DA121" s="11"/>
      <c r="DB121" s="22"/>
    </row>
    <row r="122" spans="1:106">
      <c r="A122" s="179" t="str">
        <f>'Indicator Data'!A122</f>
        <v>Mozambique</v>
      </c>
      <c r="B122" s="180" t="str">
        <f>'Indicator Data'!B122</f>
        <v>MOZ</v>
      </c>
      <c r="C122" s="178">
        <f>ROUND(IF('Indicator Data'!C122=0,0.1,IF(LOG('Indicator Data'!C122)&gt;C$3,10,IF(LOG('Indicator Data'!C122)&lt;C$4,0,10-(C$3-LOG('Indicator Data'!C122))/(C$3-C$4)*10))),1)</f>
        <v>7.5</v>
      </c>
      <c r="D122" s="171">
        <f>ROUND(IF('Indicator Data'!D122=0,0.1,IF(LOG('Indicator Data'!D122)&gt;D$3,10,IF(LOG('Indicator Data'!D122)&lt;D$4,0,10-(D$3-LOG('Indicator Data'!D122))/(D$3-D$4)*10))),1)</f>
        <v>0.1</v>
      </c>
      <c r="E122" s="172">
        <f t="shared" si="138"/>
        <v>4.8</v>
      </c>
      <c r="F122" s="172">
        <f>(ROUND(IF('Indicator Data'!E122=0,0,IF(LOG('Indicator Data'!E122)&gt;F$3,10,IF(LOG('Indicator Data'!E122)&lt;F$4,0,10-(F$3-LOG('Indicator Data'!E122))/(F$3-F$4)*10))),1))</f>
        <v>6.6</v>
      </c>
      <c r="G122" s="172">
        <f>ROUND(IF('Indicator Data'!F122=0,0,IF(LOG('Indicator Data'!F122)&gt;G$3,10,IF(LOG('Indicator Data'!F122)&lt;G$4,0,10-(G$3-LOG('Indicator Data'!F122))/(G$3-G$4)*10))),1)</f>
        <v>4.3</v>
      </c>
      <c r="H122" s="171">
        <f>ROUND(IF('Indicator Data'!G122=0,0,IF(LOG('Indicator Data'!G122)&gt;H$3,10,IF(LOG('Indicator Data'!G122)&lt;H$4,0,10-(H$3-LOG('Indicator Data'!G122))/(H$3-H$4)*10))),1)</f>
        <v>7.3</v>
      </c>
      <c r="I122" s="171">
        <f>ROUND(IF('Indicator Data'!H122=0,0,IF(LOG('Indicator Data'!H122)&gt;I$3,10,IF(LOG('Indicator Data'!H122)&lt;I$4,0,10-(I$3-LOG('Indicator Data'!H122))/(I$3-I$4)*10))),1)</f>
        <v>0</v>
      </c>
      <c r="J122" s="171">
        <f t="shared" si="139"/>
        <v>4.5999999999999996</v>
      </c>
      <c r="K122" s="171">
        <f>ROUND(IF('Indicator Data'!I122=0,0,IF(LOG('Indicator Data'!I122)&gt;K$3,10,IF(LOG('Indicator Data'!I122)&lt;K$4,0,10-(K$3-LOG('Indicator Data'!I122))/(K$3-K$4)*10))),1)</f>
        <v>6.7</v>
      </c>
      <c r="L122" s="172">
        <f>ROUND(IF('Indicator Data'!J122=0,0,IF(LOG('Indicator Data'!J122)&gt;L$3,10,IF(LOG('Indicator Data'!J122)&lt;L$4,0,10-(L$3-LOG('Indicator Data'!J122))/(L$3-L$4)*10))),1)</f>
        <v>10</v>
      </c>
      <c r="M122" s="173">
        <f>'Indicator Data'!C122/HLOOKUP('Indicator Data'!$C$3,'Population Data'!$C$3:$M$194,ROW()-4,FALSE)</f>
        <v>6.1113113238811122E-4</v>
      </c>
      <c r="N122" s="173">
        <f>'Indicator Data'!D122/HLOOKUP('Indicator Data'!$D$3,'Population Data'!$C$3:$M$194,ROW()-4,FALSE)</f>
        <v>0</v>
      </c>
      <c r="O122" s="245">
        <f>'Indicator Data'!E122/HLOOKUP('Indicator Data'!$E$3,'Population Data'!$C$3:$M$194,ROW()-4,FALSE)</f>
        <v>3.0059653462456482E-3</v>
      </c>
      <c r="P122" s="173">
        <f>'Indicator Data'!F122/HLOOKUP('Indicator Data'!$F$3,'Population Data'!$C$3:$M$194,ROW()-4,FALSE)</f>
        <v>2.8793059373523444E-7</v>
      </c>
      <c r="Q122" s="173">
        <f>'Indicator Data'!G122/HLOOKUP('Indicator Data'!$G$3,'Population Data'!$C$3:$M$194,ROW()-4,FALSE)</f>
        <v>2.2880250918415595E-3</v>
      </c>
      <c r="R122" s="173">
        <f>'Indicator Data'!H122/HLOOKUP('Indicator Data'!$H$3,'Population Data'!$C$3:$M$194,ROW()-4,FALSE)</f>
        <v>0</v>
      </c>
      <c r="S122" s="173">
        <f>'Indicator Data'!I122/HLOOKUP('Indicator Data'!$I$3,'Population Data'!$C$3:$M$194,ROW()-4,FALSE)</f>
        <v>4.5573540656890986E-4</v>
      </c>
      <c r="T122" s="173">
        <f>'Indicator Data'!J122/HLOOKUP('Indicator Date'!$J120,'Population Data'!$C$3:$M$194,ROW()-4,FALSE)</f>
        <v>1.3821033914578184E-2</v>
      </c>
      <c r="U122" s="171">
        <f t="shared" si="140"/>
        <v>3.1</v>
      </c>
      <c r="V122" s="171">
        <f t="shared" si="141"/>
        <v>0</v>
      </c>
      <c r="W122" s="172">
        <f t="shared" si="142"/>
        <v>1.7</v>
      </c>
      <c r="X122" s="172">
        <f t="shared" si="118"/>
        <v>5.5</v>
      </c>
      <c r="Y122" s="172">
        <f t="shared" si="119"/>
        <v>3.3</v>
      </c>
      <c r="Z122" s="171">
        <f t="shared" si="143"/>
        <v>0.3</v>
      </c>
      <c r="AA122" s="171">
        <f t="shared" si="143"/>
        <v>0</v>
      </c>
      <c r="AB122" s="171">
        <f t="shared" si="144"/>
        <v>0.2</v>
      </c>
      <c r="AC122" s="172">
        <f t="shared" si="120"/>
        <v>4.3</v>
      </c>
      <c r="AD122" s="172">
        <f t="shared" si="121"/>
        <v>4.5999999999999996</v>
      </c>
      <c r="AE122" s="171">
        <f>ROUND(IF('Indicator Data'!K122=0,0,IF('Indicator Data'!K122&gt;AE$3,10,IF('Indicator Data'!K122&lt;AE$4,0,10-(AE$3-'Indicator Data'!K122)/(AE$3-AE$4)*10))),1)</f>
        <v>10</v>
      </c>
      <c r="AF122" s="174">
        <f t="shared" si="145"/>
        <v>5.3</v>
      </c>
      <c r="AG122" s="174">
        <f t="shared" si="146"/>
        <v>0.1</v>
      </c>
      <c r="AH122" s="172">
        <f t="shared" si="147"/>
        <v>3.8</v>
      </c>
      <c r="AI122" s="172">
        <f t="shared" si="148"/>
        <v>0</v>
      </c>
      <c r="AJ122" s="174">
        <f t="shared" si="149"/>
        <v>2.1</v>
      </c>
      <c r="AK122" s="172">
        <f t="shared" si="150"/>
        <v>8.4</v>
      </c>
      <c r="AL122" s="175">
        <f t="shared" si="151"/>
        <v>3.4</v>
      </c>
      <c r="AM122" s="175">
        <f t="shared" si="152"/>
        <v>6.1</v>
      </c>
      <c r="AN122" s="175">
        <f t="shared" si="153"/>
        <v>3.8</v>
      </c>
      <c r="AO122" s="175">
        <f t="shared" si="154"/>
        <v>2.7</v>
      </c>
      <c r="AP122" s="175">
        <f t="shared" si="155"/>
        <v>5.6</v>
      </c>
      <c r="AQ122" s="174">
        <f t="shared" si="156"/>
        <v>9.1999999999999993</v>
      </c>
      <c r="AR122" s="174">
        <f>IF('Indicator Data'!L122="No data","x",IF('Indicator Data'!BW122&lt;1000,"x",ROUND((IF('Indicator Data'!L122&gt;AR$3,10,IF('Indicator Data'!L122&lt;AR$4,0,10-(AR$3-'Indicator Data'!L122)/(AR$3-AR$4)*10))),1)))</f>
        <v>3.3</v>
      </c>
      <c r="AS122" s="175">
        <f t="shared" si="157"/>
        <v>6.3</v>
      </c>
      <c r="AT122" s="176">
        <f>IF('Indicator Data'!M122="No data","x",ROUND(IF('Indicator Data'!M122=0,0,IF(LOG('Indicator Data'!M122)&gt;AT$3,10,IF(LOG('Indicator Data'!M122)&lt;AT$4,0,10-(AT$3-LOG('Indicator Data'!M122))/(AT$3-AT$4)*10))),1))</f>
        <v>8.3000000000000007</v>
      </c>
      <c r="AU122" s="246">
        <f>IF(AT122="x","x",'Indicator Data'!M122/HLOOKUP('Indicator Data'!$M$3,'Population Data'!$C$3:$M$194,ROW()-4,FALSE))</f>
        <v>0.18046624742006245</v>
      </c>
      <c r="AV122" s="176">
        <f t="shared" si="158"/>
        <v>2</v>
      </c>
      <c r="AW122" s="172">
        <f t="shared" si="122"/>
        <v>6.1</v>
      </c>
      <c r="AX122" s="176">
        <f>IF('Indicator Data'!N122="No data","x",ROUND(IF('Indicator Data'!N122=0,0,IF(LOG('Indicator Data'!N122)&gt;AX$3,10,IF(LOG('Indicator Data'!N122)&lt;AX$4,0,10-(AX$3-LOG('Indicator Data'!N122))/(AX$3-AX$4)*10))),1))</f>
        <v>6.9</v>
      </c>
      <c r="AY122" s="246">
        <f>IF(AX122="x","x",'Indicator Data'!N122/HLOOKUP('Indicator Data'!$N$3,'Population Data'!$C$3:$M$194,ROW()-4,FALSE))</f>
        <v>4.0931209712367191E-3</v>
      </c>
      <c r="AZ122" s="176">
        <f t="shared" si="159"/>
        <v>0.8</v>
      </c>
      <c r="BA122" s="172">
        <f t="shared" si="123"/>
        <v>4.5</v>
      </c>
      <c r="BB122" s="176">
        <f>IF('Indicator Data'!O122="No data","x",ROUND(IF('Indicator Data'!O122=0,0,IF(LOG('Indicator Data'!O122)&gt;BB$3,10,IF(LOG('Indicator Data'!O122)&lt;BB$4,0,10-(BB$3-LOG('Indicator Data'!O122))/(BB$3-BB$4)*10))),1))</f>
        <v>0</v>
      </c>
      <c r="BC122" s="246">
        <f>IF(BB122="x","x",'Indicator Data'!O122/HLOOKUP('Indicator Data'!$O$3,'Population Data'!$C$3:$M$194,ROW()-4,FALSE))</f>
        <v>0</v>
      </c>
      <c r="BD122" s="176">
        <f t="shared" si="160"/>
        <v>0</v>
      </c>
      <c r="BE122" s="172">
        <f t="shared" si="124"/>
        <v>0</v>
      </c>
      <c r="BF122" s="176">
        <f>IF('Indicator Data'!P122="No data","x",ROUND(IF('Indicator Data'!P122=0,0,IF(LOG('Indicator Data'!P122)&gt;BF$3,10,IF(LOG('Indicator Data'!P122)&lt;BF$4,0,10-(BF$3-LOG('Indicator Data'!P122))/(BF$3-BF$4)*10))),1))</f>
        <v>7.7</v>
      </c>
      <c r="BG122" s="246">
        <f>IF(BF122="x","x",'Indicator Data'!P122/HLOOKUP('Indicator Data'!$P$3,'Population Data'!$C$3:$M$194,ROW()-4,FALSE))</f>
        <v>1.1230857627954375E-2</v>
      </c>
      <c r="BH122" s="176">
        <f t="shared" si="125"/>
        <v>6.1</v>
      </c>
      <c r="BI122" s="172">
        <f t="shared" si="126"/>
        <v>7</v>
      </c>
      <c r="BJ122" s="174">
        <f t="shared" si="127"/>
        <v>4.9000000000000004</v>
      </c>
      <c r="BK122" s="176">
        <f>ROUND(IF('Indicator Data'!Q122=0,0,IF(LOG('Indicator Data'!Q122)&gt;BK$3,10,IF(LOG('Indicator Data'!Q122)&lt;BK$4,0,10-(BK$3-LOG('Indicator Data'!Q122))/(BK$3-BK$4)*10))),1)</f>
        <v>9.3000000000000007</v>
      </c>
      <c r="BL122" s="224">
        <f>IF(BK122="x","x",'Indicator Data'!Q122/HLOOKUP('Indicator Data'!$Q$3,'Population Data'!$C$3:$M$194,ROW()-4,FALSE))</f>
        <v>0.99999994262502334</v>
      </c>
      <c r="BM122" s="176">
        <f t="shared" si="161"/>
        <v>10</v>
      </c>
      <c r="BN122" s="172">
        <f t="shared" si="162"/>
        <v>9.6999999999999993</v>
      </c>
      <c r="BO122" s="176">
        <f>ROUND(IF('Indicator Data'!S122=0,0,IF(LOG('Indicator Data'!S122)&gt;BO$3,10,IF(LOG('Indicator Data'!S122)&lt;BO$4,0,10-(BO$3-LOG('Indicator Data'!S122))/(BO$3-BO$4)*10))),1)</f>
        <v>8.8000000000000007</v>
      </c>
      <c r="BP122" s="246">
        <f>IF(BO122="x","x",'Indicator Data'!S122/HLOOKUP('Indicator Data'!$S$3,'Population Data'!$C$3:$M$194,ROW()-4,FALSE))</f>
        <v>0.43261197113969824</v>
      </c>
      <c r="BQ122" s="176">
        <f t="shared" si="163"/>
        <v>4.8</v>
      </c>
      <c r="BR122" s="172">
        <f t="shared" si="128"/>
        <v>7.3</v>
      </c>
      <c r="BS122" s="176">
        <f>ROUND(IF('Indicator Data'!T122=0,0,IF(LOG('Indicator Data'!T122)&gt;BS$3,10,IF(LOG('Indicator Data'!T122)&lt;BS$4,0,10-(BS$3-LOG('Indicator Data'!T122))/(BS$3-BS$4)*10))),1)</f>
        <v>9.3000000000000007</v>
      </c>
      <c r="BT122" s="173">
        <f>IF('Indicator Data'!T122/HLOOKUP('Indicator Data'!$T$3,'Population Data'!$C$3:$M$194,ROW()-4,FALSE)&gt;1,1,'Indicator Data'!T122/HLOOKUP('Indicator Data'!$T$3,'Population Data'!$C$3:$M$194,ROW()-4,FALSE))</f>
        <v>0.96319905886678336</v>
      </c>
      <c r="BU122" s="176">
        <f t="shared" si="164"/>
        <v>9.6</v>
      </c>
      <c r="BV122" s="172">
        <f t="shared" si="129"/>
        <v>9.5</v>
      </c>
      <c r="BW122" s="176">
        <f>ROUND(IF('Indicator Data'!U122=0,0,IF(LOG('Indicator Data'!U122)&gt;BW$3,10,IF(LOG('Indicator Data'!U122)&lt;BW$4,0,10-(BW$3-LOG('Indicator Data'!U122))/(BW$3-BW$4)*10))),1)</f>
        <v>9.1999999999999993</v>
      </c>
      <c r="BX122" s="246">
        <f>IF(BW122="x","x",'Indicator Data'!U122/HLOOKUP('Indicator Data'!$U$3,'Population Data'!$C$3:$M$194,ROW()-4,FALSE))</f>
        <v>0.8119883407162497</v>
      </c>
      <c r="BY122" s="176">
        <f t="shared" si="165"/>
        <v>8.1</v>
      </c>
      <c r="BZ122" s="172">
        <f t="shared" si="130"/>
        <v>8.6999999999999993</v>
      </c>
      <c r="CA122" s="174">
        <f t="shared" si="113"/>
        <v>9</v>
      </c>
      <c r="CB122" s="176">
        <f>IF('Indicator Data'!BN122="No data","x",ROUND(IF('Indicator Data'!BN122&gt;CB$3,0,IF('Indicator Data'!BN122&lt;CB$4,10,(CB$3-'Indicator Data'!BN122)/(CB$3-CB$4)*10)),1))</f>
        <v>7</v>
      </c>
      <c r="CC122" s="176">
        <f>IF('Indicator Data'!BO122="No data","x",ROUND(IF('Indicator Data'!BO122&gt;CC$3,0,IF('Indicator Data'!BO122&lt;CC$4,10,(CC$3-'Indicator Data'!BO122)/(CC$3-CC$4)*10)),1))</f>
        <v>6.1</v>
      </c>
      <c r="CD122" s="176" t="str">
        <f>IF('Indicator Data'!AA122="No data","x",ROUND(IF('Indicator Data'!AA122&gt;CD$3,0,IF('Indicator Data'!AA122&lt;CD$4,10,(CD$3-'Indicator Data'!AA122)/(CD$3-CD$4)*10)),1))</f>
        <v>x</v>
      </c>
      <c r="CE122" s="172">
        <f t="shared" si="166"/>
        <v>6.6</v>
      </c>
      <c r="CF122" s="176">
        <f>IF('Indicator Data'!V122="No data","x",ROUND(IF(LOG('Indicator Data'!V122)&gt;CF$3,10,IF(LOG('Indicator Data'!V122)&lt;CF$4,0,10-(CF$3-LOG('Indicator Data'!V122))/(CF$3-CF$4)*10)),1))</f>
        <v>5.4</v>
      </c>
      <c r="CG122" s="176">
        <f>IF('Indicator Data'!W122="No data","x",ROUND(IF('Indicator Data'!W122&gt;CG$3,10,IF('Indicator Data'!W122&lt;CG$4,0,10-(CG$3-'Indicator Data'!W122)/(CG$3-CG$4)*10)),1))</f>
        <v>8.5</v>
      </c>
      <c r="CH122" s="176">
        <f>IF('Indicator Data'!X122="No data","x",ROUND(IF('Indicator Data'!X122&gt;CH$3,10,IF('Indicator Data'!X122&lt;CH$4,0,10-(CH$3-'Indicator Data'!X122)/(CH$3-CH$4)*10)),1))</f>
        <v>3.9</v>
      </c>
      <c r="CI122" s="176">
        <f>IF('Indicator Data'!Y122="No data","x",ROUND(IF('Indicator Data'!Y122&gt;CI$3,10,IF('Indicator Data'!Y122&lt;CI$4,0,10-(CI$3-'Indicator Data'!Y122)/(CI$3-CI$4)*10)),1))</f>
        <v>6.3</v>
      </c>
      <c r="CJ122" s="172">
        <f t="shared" si="131"/>
        <v>6</v>
      </c>
      <c r="CK122" s="174">
        <f t="shared" si="132"/>
        <v>6.2</v>
      </c>
      <c r="CL122" s="176">
        <f>IF('Indicator Data'!AD122="No data","x",ROUND(IF('Indicator Data'!AD122&gt;CL$3,10,IF('Indicator Data'!AD122&lt;CL$4,0,10-(CL$3-'Indicator Data'!AD122)/(CL$3-CL$4)*10)),1))</f>
        <v>6.1</v>
      </c>
      <c r="CM122" s="176">
        <f>IF('Indicator Data'!AE122="No data","x",ROUND(IF('Indicator Data'!AE122&gt;CM$3,10,IF('Indicator Data'!AE122&lt;CM$4,0,10-(CM$3-'Indicator Data'!AE122)/(CM$3-CM$4)*10)),1))</f>
        <v>7.8</v>
      </c>
      <c r="CN122" s="172">
        <f t="shared" si="133"/>
        <v>6.3</v>
      </c>
      <c r="CO122" s="176">
        <f>IF('Indicator Data'!Z122="No data","x",ROUND(IF('Indicator Data'!Z122&gt;CO$3,10,IF('Indicator Data'!Z122&lt;CO$4,0,10-(CO$3-'Indicator Data'!Z122)/(CO$3-CO$4)*10)),1))</f>
        <v>6.5</v>
      </c>
      <c r="CP122" s="172">
        <f t="shared" si="134"/>
        <v>6.5</v>
      </c>
      <c r="CQ122" s="246">
        <f>IF('Indicator Data'!AB122="No data","x",'Indicator Data'!AB122/HLOOKUP('Indicator Date'!$AB120,'Population Data'!$C$3:$M$194,ROW()-4,FALSE))</f>
        <v>2.035421707498923E-4</v>
      </c>
      <c r="CR122" s="176">
        <f t="shared" si="167"/>
        <v>8</v>
      </c>
      <c r="CS122" s="176">
        <f>IF('Indicator Data'!AC122="No data","x",ROUND(IF('Indicator Data'!AC122&gt;CS$3,0,IF('Indicator Data'!AC122&lt;CS$4,10,(CS$3-'Indicator Data'!AC122)/(CS$3-CS$4)*10)),1))</f>
        <v>2</v>
      </c>
      <c r="CT122" s="172">
        <f t="shared" si="135"/>
        <v>5</v>
      </c>
      <c r="CU122" s="174">
        <f t="shared" si="136"/>
        <v>5.9</v>
      </c>
      <c r="CV122" s="175">
        <f t="shared" si="168"/>
        <v>6.8</v>
      </c>
      <c r="CW122" s="177">
        <f t="shared" si="169"/>
        <v>5.0999999999999996</v>
      </c>
      <c r="CX122" s="175">
        <f>ROUND(IF('Indicator Data'!AF122=0,0,IF('Indicator Data'!AF122&gt;CX$3,10,IF('Indicator Data'!AF122&lt;CX$4,0,10-(CX$3-'Indicator Data'!AF122)/(CX$3-CX$4)*10))),1)</f>
        <v>9.6</v>
      </c>
      <c r="CY122" s="175">
        <f>(ROUND(IF('Indicator Data'!AG122=0,0,IF(LOG('Indicator Data'!AG122)&gt;CY$3,10,IF(LOG('Indicator Data'!AG122)&lt;CY$4,0,10-(CY$3-LOG('Indicator Data'!AG122))/(CY$3-CY$4)*10))),1))</f>
        <v>7</v>
      </c>
      <c r="CZ122" s="177">
        <f t="shared" si="137"/>
        <v>8.6</v>
      </c>
      <c r="DA122" s="11"/>
      <c r="DB122" s="22"/>
    </row>
    <row r="123" spans="1:106">
      <c r="A123" s="179" t="str">
        <f>'Indicator Data'!A123</f>
        <v>Myanmar</v>
      </c>
      <c r="B123" s="180" t="str">
        <f>'Indicator Data'!B123</f>
        <v>MMR</v>
      </c>
      <c r="C123" s="178">
        <f>ROUND(IF('Indicator Data'!C123=0,0.1,IF(LOG('Indicator Data'!C123)&gt;C$3,10,IF(LOG('Indicator Data'!C123)&lt;C$4,0,10-(C$3-LOG('Indicator Data'!C123))/(C$3-C$4)*10))),1)</f>
        <v>9.4</v>
      </c>
      <c r="D123" s="171">
        <f>ROUND(IF('Indicator Data'!D123=0,0.1,IF(LOG('Indicator Data'!D123)&gt;D$3,10,IF(LOG('Indicator Data'!D123)&lt;D$4,0,10-(D$3-LOG('Indicator Data'!D123))/(D$3-D$4)*10))),1)</f>
        <v>8.4</v>
      </c>
      <c r="E123" s="172">
        <f t="shared" si="138"/>
        <v>9</v>
      </c>
      <c r="F123" s="172">
        <f>(ROUND(IF('Indicator Data'!E123=0,0,IF(LOG('Indicator Data'!E123)&gt;F$3,10,IF(LOG('Indicator Data'!E123)&lt;F$4,0,10-(F$3-LOG('Indicator Data'!E123))/(F$3-F$4)*10))),1))</f>
        <v>8.9</v>
      </c>
      <c r="G123" s="172">
        <f>ROUND(IF('Indicator Data'!F123=0,0,IF(LOG('Indicator Data'!F123)&gt;G$3,10,IF(LOG('Indicator Data'!F123)&lt;G$4,0,10-(G$3-LOG('Indicator Data'!F123))/(G$3-G$4)*10))),1)</f>
        <v>8.8000000000000007</v>
      </c>
      <c r="H123" s="171">
        <f>ROUND(IF('Indicator Data'!G123=0,0,IF(LOG('Indicator Data'!G123)&gt;H$3,10,IF(LOG('Indicator Data'!G123)&lt;H$4,0,10-(H$3-LOG('Indicator Data'!G123))/(H$3-H$4)*10))),1)</f>
        <v>8.3000000000000007</v>
      </c>
      <c r="I123" s="171">
        <f>ROUND(IF('Indicator Data'!H123=0,0,IF(LOG('Indicator Data'!H123)&gt;I$3,10,IF(LOG('Indicator Data'!H123)&lt;I$4,0,10-(I$3-LOG('Indicator Data'!H123))/(I$3-I$4)*10))),1)</f>
        <v>8.6999999999999993</v>
      </c>
      <c r="J123" s="171">
        <f t="shared" si="139"/>
        <v>8.5</v>
      </c>
      <c r="K123" s="171">
        <f>ROUND(IF('Indicator Data'!I123=0,0,IF(LOG('Indicator Data'!I123)&gt;K$3,10,IF(LOG('Indicator Data'!I123)&lt;K$4,0,10-(K$3-LOG('Indicator Data'!I123))/(K$3-K$4)*10))),1)</f>
        <v>9</v>
      </c>
      <c r="L123" s="172">
        <f>ROUND(IF('Indicator Data'!J123=0,0,IF(LOG('Indicator Data'!J123)&gt;L$3,10,IF(LOG('Indicator Data'!J123)&lt;L$4,0,10-(L$3-LOG('Indicator Data'!J123))/(L$3-L$4)*10))),1)</f>
        <v>0</v>
      </c>
      <c r="M123" s="173">
        <f>'Indicator Data'!C123/HLOOKUP('Indicator Data'!$C$3,'Population Data'!$C$3:$M$194,ROW()-4,FALSE)</f>
        <v>1.8883970146818248E-3</v>
      </c>
      <c r="N123" s="173">
        <f>'Indicator Data'!D123/HLOOKUP('Indicator Data'!$D$3,'Population Data'!$C$3:$M$194,ROW()-4,FALSE)</f>
        <v>2.4896114662600503E-4</v>
      </c>
      <c r="O123" s="245">
        <f>'Indicator Data'!E123/HLOOKUP('Indicator Data'!$E$3,'Population Data'!$C$3:$M$194,ROW()-4,FALSE)</f>
        <v>2.0424586098851019E-2</v>
      </c>
      <c r="P123" s="173">
        <f>'Indicator Data'!F123/HLOOKUP('Indicator Data'!$F$3,'Population Data'!$C$3:$M$194,ROW()-4,FALSE)</f>
        <v>1.6699846951555164E-5</v>
      </c>
      <c r="Q123" s="173">
        <f>'Indicator Data'!G123/HLOOKUP('Indicator Data'!$G$3,'Population Data'!$C$3:$M$194,ROW()-4,FALSE)</f>
        <v>3.8122534394533334E-3</v>
      </c>
      <c r="R123" s="173">
        <f>'Indicator Data'!H123/HLOOKUP('Indicator Data'!$H$3,'Population Data'!$C$3:$M$194,ROW()-4,FALSE)</f>
        <v>4.4977309661725764E-4</v>
      </c>
      <c r="S123" s="173">
        <f>'Indicator Data'!I123/HLOOKUP('Indicator Data'!$I$3,'Population Data'!$C$3:$M$194,ROW()-4,FALSE)</f>
        <v>2.8973436907517398E-3</v>
      </c>
      <c r="T123" s="173">
        <f>'Indicator Data'!J123/HLOOKUP('Indicator Date'!$J121,'Population Data'!$C$3:$M$194,ROW()-4,FALSE)</f>
        <v>0</v>
      </c>
      <c r="U123" s="171">
        <f t="shared" si="140"/>
        <v>9.4</v>
      </c>
      <c r="V123" s="171">
        <f t="shared" si="141"/>
        <v>1.2</v>
      </c>
      <c r="W123" s="172">
        <f t="shared" si="142"/>
        <v>7</v>
      </c>
      <c r="X123" s="172">
        <f t="shared" si="118"/>
        <v>8.6999999999999993</v>
      </c>
      <c r="Y123" s="172">
        <f t="shared" si="119"/>
        <v>7.8</v>
      </c>
      <c r="Z123" s="171">
        <f t="shared" si="143"/>
        <v>0.4</v>
      </c>
      <c r="AA123" s="171">
        <f t="shared" si="143"/>
        <v>0.2</v>
      </c>
      <c r="AB123" s="171">
        <f t="shared" si="144"/>
        <v>0.3</v>
      </c>
      <c r="AC123" s="172">
        <f t="shared" si="120"/>
        <v>6.6</v>
      </c>
      <c r="AD123" s="172">
        <f t="shared" si="121"/>
        <v>0</v>
      </c>
      <c r="AE123" s="171">
        <f>ROUND(IF('Indicator Data'!K123=0,0,IF('Indicator Data'!K123&gt;AE$3,10,IF('Indicator Data'!K123&lt;AE$4,0,10-(AE$3-'Indicator Data'!K123)/(AE$3-AE$4)*10))),1)</f>
        <v>0</v>
      </c>
      <c r="AF123" s="174">
        <f t="shared" si="145"/>
        <v>9.4</v>
      </c>
      <c r="AG123" s="174">
        <f t="shared" si="146"/>
        <v>4.8</v>
      </c>
      <c r="AH123" s="172">
        <f t="shared" si="147"/>
        <v>4.4000000000000004</v>
      </c>
      <c r="AI123" s="172">
        <f t="shared" si="148"/>
        <v>4.5</v>
      </c>
      <c r="AJ123" s="174">
        <f t="shared" si="149"/>
        <v>4.5</v>
      </c>
      <c r="AK123" s="172">
        <f t="shared" si="150"/>
        <v>0</v>
      </c>
      <c r="AL123" s="175">
        <f t="shared" si="151"/>
        <v>8.1999999999999993</v>
      </c>
      <c r="AM123" s="175">
        <f t="shared" si="152"/>
        <v>8.8000000000000007</v>
      </c>
      <c r="AN123" s="175">
        <f t="shared" si="153"/>
        <v>8.3000000000000007</v>
      </c>
      <c r="AO123" s="175">
        <f t="shared" si="154"/>
        <v>5.8</v>
      </c>
      <c r="AP123" s="175">
        <f t="shared" si="155"/>
        <v>8</v>
      </c>
      <c r="AQ123" s="174">
        <f t="shared" si="156"/>
        <v>0</v>
      </c>
      <c r="AR123" s="174">
        <f>IF('Indicator Data'!L123="No data","x",IF('Indicator Data'!BW123&lt;1000,"x",ROUND((IF('Indicator Data'!L123&gt;AR$3,10,IF('Indicator Data'!L123&lt;AR$4,0,10-(AR$3-'Indicator Data'!L123)/(AR$3-AR$4)*10))),1)))</f>
        <v>1.7</v>
      </c>
      <c r="AS123" s="175">
        <f t="shared" si="157"/>
        <v>0.9</v>
      </c>
      <c r="AT123" s="176">
        <f>IF('Indicator Data'!M123="No data","x",ROUND(IF('Indicator Data'!M123=0,0,IF(LOG('Indicator Data'!M123)&gt;AT$3,10,IF(LOG('Indicator Data'!M123)&lt;AT$4,0,10-(AT$3-LOG('Indicator Data'!M123))/(AT$3-AT$4)*10))),1))</f>
        <v>8.9</v>
      </c>
      <c r="AU123" s="246">
        <f>IF(AT123="x","x",'Indicator Data'!M123/HLOOKUP('Indicator Data'!$M$3,'Population Data'!$C$3:$M$194,ROW()-4,FALSE))</f>
        <v>0.31092402697629862</v>
      </c>
      <c r="AV123" s="176">
        <f t="shared" si="158"/>
        <v>3.5</v>
      </c>
      <c r="AW123" s="172">
        <f t="shared" si="122"/>
        <v>7</v>
      </c>
      <c r="AX123" s="176" t="str">
        <f>IF('Indicator Data'!N123="No data","x",ROUND(IF('Indicator Data'!N123=0,0,IF(LOG('Indicator Data'!N123)&gt;AX$3,10,IF(LOG('Indicator Data'!N123)&lt;AX$4,0,10-(AX$3-LOG('Indicator Data'!N123))/(AX$3-AX$4)*10))),1))</f>
        <v>x</v>
      </c>
      <c r="AY123" s="246" t="str">
        <f>IF(AX123="x","x",'Indicator Data'!N123/HLOOKUP('Indicator Data'!$N$3,'Population Data'!$C$3:$M$194,ROW()-4,FALSE))</f>
        <v>x</v>
      </c>
      <c r="AZ123" s="176" t="str">
        <f t="shared" si="159"/>
        <v>x</v>
      </c>
      <c r="BA123" s="172" t="str">
        <f t="shared" si="123"/>
        <v>x</v>
      </c>
      <c r="BB123" s="176" t="str">
        <f>IF('Indicator Data'!O123="No data","x",ROUND(IF('Indicator Data'!O123=0,0,IF(LOG('Indicator Data'!O123)&gt;BB$3,10,IF(LOG('Indicator Data'!O123)&lt;BB$4,0,10-(BB$3-LOG('Indicator Data'!O123))/(BB$3-BB$4)*10))),1))</f>
        <v>x</v>
      </c>
      <c r="BC123" s="246" t="str">
        <f>IF(BB123="x","x",'Indicator Data'!O123/HLOOKUP('Indicator Data'!$O$3,'Population Data'!$C$3:$M$194,ROW()-4,FALSE))</f>
        <v>x</v>
      </c>
      <c r="BD123" s="176" t="str">
        <f t="shared" si="160"/>
        <v>x</v>
      </c>
      <c r="BE123" s="172" t="str">
        <f t="shared" si="124"/>
        <v>x</v>
      </c>
      <c r="BF123" s="176" t="str">
        <f>IF('Indicator Data'!P123="No data","x",ROUND(IF('Indicator Data'!P123=0,0,IF(LOG('Indicator Data'!P123)&gt;BF$3,10,IF(LOG('Indicator Data'!P123)&lt;BF$4,0,10-(BF$3-LOG('Indicator Data'!P123))/(BF$3-BF$4)*10))),1))</f>
        <v>x</v>
      </c>
      <c r="BG123" s="246" t="str">
        <f>IF(BF123="x","x",'Indicator Data'!P123/HLOOKUP('Indicator Data'!$P$3,'Population Data'!$C$3:$M$194,ROW()-4,FALSE))</f>
        <v>x</v>
      </c>
      <c r="BH123" s="176" t="str">
        <f t="shared" si="125"/>
        <v>x</v>
      </c>
      <c r="BI123" s="172" t="str">
        <f t="shared" si="126"/>
        <v>x</v>
      </c>
      <c r="BJ123" s="174">
        <f t="shared" si="127"/>
        <v>7</v>
      </c>
      <c r="BK123" s="176">
        <f>ROUND(IF('Indicator Data'!Q123=0,0,IF(LOG('Indicator Data'!Q123)&gt;BK$3,10,IF(LOG('Indicator Data'!Q123)&lt;BK$4,0,10-(BK$3-LOG('Indicator Data'!Q123))/(BK$3-BK$4)*10))),1)</f>
        <v>9.5</v>
      </c>
      <c r="BL123" s="224">
        <f>IF(BK123="x","x",'Indicator Data'!Q123/HLOOKUP('Indicator Data'!$Q$3,'Population Data'!$C$3:$M$194,ROW()-4,FALSE))</f>
        <v>0.87119997429622731</v>
      </c>
      <c r="BM123" s="176">
        <f t="shared" si="161"/>
        <v>8.6999999999999993</v>
      </c>
      <c r="BN123" s="172">
        <f t="shared" si="162"/>
        <v>9.1</v>
      </c>
      <c r="BO123" s="176">
        <f>ROUND(IF('Indicator Data'!S123=0,0,IF(LOG('Indicator Data'!S123)&gt;BO$3,10,IF(LOG('Indicator Data'!S123)&lt;BO$4,0,10-(BO$3-LOG('Indicator Data'!S123))/(BO$3-BO$4)*10))),1)</f>
        <v>9.1999999999999993</v>
      </c>
      <c r="BP123" s="246">
        <f>IF(BO123="x","x",'Indicator Data'!S123/HLOOKUP('Indicator Data'!$S$3,'Population Data'!$C$3:$M$194,ROW()-4,FALSE))</f>
        <v>0.50580250660542203</v>
      </c>
      <c r="BQ123" s="176">
        <f t="shared" si="163"/>
        <v>5.6</v>
      </c>
      <c r="BR123" s="172">
        <f t="shared" si="128"/>
        <v>7.9</v>
      </c>
      <c r="BS123" s="176">
        <f>ROUND(IF('Indicator Data'!T123=0,0,IF(LOG('Indicator Data'!T123)&gt;BS$3,10,IF(LOG('Indicator Data'!T123)&lt;BS$4,0,10-(BS$3-LOG('Indicator Data'!T123))/(BS$3-BS$4)*10))),1)</f>
        <v>9.6</v>
      </c>
      <c r="BT123" s="173">
        <f>IF('Indicator Data'!T123/HLOOKUP('Indicator Data'!$T$3,'Population Data'!$C$3:$M$194,ROW()-4,FALSE)&gt;1,1,'Indicator Data'!T123/HLOOKUP('Indicator Data'!$T$3,'Population Data'!$C$3:$M$194,ROW()-4,FALSE))</f>
        <v>0.94791365526386806</v>
      </c>
      <c r="BU123" s="176">
        <f t="shared" si="164"/>
        <v>9.5</v>
      </c>
      <c r="BV123" s="172">
        <f t="shared" si="129"/>
        <v>9.6</v>
      </c>
      <c r="BW123" s="176">
        <f>ROUND(IF('Indicator Data'!U123=0,0,IF(LOG('Indicator Data'!U123)&gt;BW$3,10,IF(LOG('Indicator Data'!U123)&lt;BW$4,0,10-(BW$3-LOG('Indicator Data'!U123))/(BW$3-BW$4)*10))),1)</f>
        <v>9.6</v>
      </c>
      <c r="BX123" s="246">
        <f>IF(BW123="x","x",'Indicator Data'!U123/HLOOKUP('Indicator Data'!$U$3,'Population Data'!$C$3:$M$194,ROW()-4,FALSE))</f>
        <v>0.94371503278086111</v>
      </c>
      <c r="BY123" s="176">
        <f t="shared" si="165"/>
        <v>9.4</v>
      </c>
      <c r="BZ123" s="172">
        <f t="shared" si="130"/>
        <v>9.5</v>
      </c>
      <c r="CA123" s="174">
        <f t="shared" si="113"/>
        <v>9.1</v>
      </c>
      <c r="CB123" s="176">
        <f>IF('Indicator Data'!BN123="No data","x",ROUND(IF('Indicator Data'!BN123&gt;CB$3,0,IF('Indicator Data'!BN123&lt;CB$4,10,(CB$3-'Indicator Data'!BN123)/(CB$3-CB$4)*10)),1))</f>
        <v>2.9</v>
      </c>
      <c r="CC123" s="176">
        <f>IF('Indicator Data'!BO123="No data","x",ROUND(IF('Indicator Data'!BO123&gt;CC$3,0,IF('Indicator Data'!BO123&lt;CC$4,10,(CC$3-'Indicator Data'!BO123)/(CC$3-CC$4)*10)),1))</f>
        <v>2.9</v>
      </c>
      <c r="CD123" s="176">
        <f>IF('Indicator Data'!AA123="No data","x",ROUND(IF('Indicator Data'!AA123&gt;CD$3,0,IF('Indicator Data'!AA123&lt;CD$4,10,(CD$3-'Indicator Data'!AA123)/(CD$3-CD$4)*10)),1))</f>
        <v>2.5</v>
      </c>
      <c r="CE123" s="172">
        <f t="shared" si="166"/>
        <v>2.8</v>
      </c>
      <c r="CF123" s="176">
        <f>IF('Indicator Data'!V123="No data","x",ROUND(IF(LOG('Indicator Data'!V123)&gt;CF$3,10,IF(LOG('Indicator Data'!V123)&lt;CF$4,0,10-(CF$3-LOG('Indicator Data'!V123))/(CF$3-CF$4)*10)),1))</f>
        <v>6.4</v>
      </c>
      <c r="CG123" s="176">
        <f>IF('Indicator Data'!W123="No data","x",ROUND(IF('Indicator Data'!W123&gt;CG$3,10,IF('Indicator Data'!W123&lt;CG$4,0,10-(CG$3-'Indicator Data'!W123)/(CG$3-CG$4)*10)),1))</f>
        <v>3.6</v>
      </c>
      <c r="CH123" s="176">
        <f>IF('Indicator Data'!X123="No data","x",ROUND(IF('Indicator Data'!X123&gt;CH$3,10,IF('Indicator Data'!X123&lt;CH$4,0,10-(CH$3-'Indicator Data'!X123)/(CH$3-CH$4)*10)),1))</f>
        <v>3.2</v>
      </c>
      <c r="CI123" s="176">
        <f>IF('Indicator Data'!Y123="No data","x",ROUND(IF('Indicator Data'!Y123&gt;CI$3,10,IF('Indicator Data'!Y123&lt;CI$4,0,10-(CI$3-'Indicator Data'!Y123)/(CI$3-CI$4)*10)),1))</f>
        <v>5.5</v>
      </c>
      <c r="CJ123" s="172">
        <f t="shared" si="131"/>
        <v>4.7</v>
      </c>
      <c r="CK123" s="174">
        <f t="shared" si="132"/>
        <v>4.0999999999999996</v>
      </c>
      <c r="CL123" s="176">
        <f>IF('Indicator Data'!AD123="No data","x",ROUND(IF('Indicator Data'!AD123&gt;CL$3,10,IF('Indicator Data'!AD123&lt;CL$4,0,10-(CL$3-'Indicator Data'!AD123)/(CL$3-CL$4)*10)),1))</f>
        <v>6.5</v>
      </c>
      <c r="CM123" s="176">
        <f>IF('Indicator Data'!AE123="No data","x",ROUND(IF('Indicator Data'!AE123&gt;CM$3,10,IF('Indicator Data'!AE123&lt;CM$4,0,10-(CM$3-'Indicator Data'!AE123)/(CM$3-CM$4)*10)),1))</f>
        <v>2</v>
      </c>
      <c r="CN123" s="172">
        <f t="shared" si="133"/>
        <v>4.5</v>
      </c>
      <c r="CO123" s="176">
        <f>IF('Indicator Data'!Z123="No data","x",ROUND(IF('Indicator Data'!Z123&gt;CO$3,10,IF('Indicator Data'!Z123&lt;CO$4,0,10-(CO$3-'Indicator Data'!Z123)/(CO$3-CO$4)*10)),1))</f>
        <v>2.2999999999999998</v>
      </c>
      <c r="CP123" s="172">
        <f t="shared" si="134"/>
        <v>2.7</v>
      </c>
      <c r="CQ123" s="246">
        <f>IF('Indicator Data'!AB123="No data","x",'Indicator Data'!AB123/HLOOKUP('Indicator Date'!$AB121,'Population Data'!$C$3:$M$194,ROW()-4,FALSE))</f>
        <v>3.4268779102971416E-4</v>
      </c>
      <c r="CR123" s="176">
        <f t="shared" si="167"/>
        <v>6.6</v>
      </c>
      <c r="CS123" s="176">
        <f>IF('Indicator Data'!AC123="No data","x",ROUND(IF('Indicator Data'!AC123&gt;CS$3,0,IF('Indicator Data'!AC123&lt;CS$4,10,(CS$3-'Indicator Data'!AC123)/(CS$3-CS$4)*10)),1))</f>
        <v>4</v>
      </c>
      <c r="CT123" s="172">
        <f t="shared" si="135"/>
        <v>5.3</v>
      </c>
      <c r="CU123" s="174">
        <f t="shared" si="136"/>
        <v>4.2</v>
      </c>
      <c r="CV123" s="175">
        <f t="shared" si="168"/>
        <v>6.6</v>
      </c>
      <c r="CW123" s="177">
        <f t="shared" si="169"/>
        <v>7.2</v>
      </c>
      <c r="CX123" s="175">
        <f>ROUND(IF('Indicator Data'!AF123=0,0,IF('Indicator Data'!AF123&gt;CX$3,10,IF('Indicator Data'!AF123&lt;CX$4,0,10-(CX$3-'Indicator Data'!AF123)/(CX$3-CX$4)*10))),1)</f>
        <v>10</v>
      </c>
      <c r="CY123" s="175">
        <f>(ROUND(IF('Indicator Data'!AG123=0,0,IF(LOG('Indicator Data'!AG123)&gt;CY$3,10,IF(LOG('Indicator Data'!AG123)&lt;CY$4,0,10-(CY$3-LOG('Indicator Data'!AG123))/(CY$3-CY$4)*10))),1))</f>
        <v>10</v>
      </c>
      <c r="CZ123" s="177">
        <f t="shared" si="137"/>
        <v>10</v>
      </c>
      <c r="DA123" s="11"/>
      <c r="DB123" s="22"/>
    </row>
    <row r="124" spans="1:106">
      <c r="A124" s="179" t="str">
        <f>'Indicator Data'!A124</f>
        <v>Namibia</v>
      </c>
      <c r="B124" s="180" t="str">
        <f>'Indicator Data'!B124</f>
        <v>NAM</v>
      </c>
      <c r="C124" s="178">
        <f>ROUND(IF('Indicator Data'!C124=0,0.1,IF(LOG('Indicator Data'!C124)&gt;C$3,10,IF(LOG('Indicator Data'!C124)&lt;C$4,0,10-(C$3-LOG('Indicator Data'!C124))/(C$3-C$4)*10))),1)</f>
        <v>0.1</v>
      </c>
      <c r="D124" s="171">
        <f>ROUND(IF('Indicator Data'!D124=0,0.1,IF(LOG('Indicator Data'!D124)&gt;D$3,10,IF(LOG('Indicator Data'!D124)&lt;D$4,0,10-(D$3-LOG('Indicator Data'!D124))/(D$3-D$4)*10))),1)</f>
        <v>0.1</v>
      </c>
      <c r="E124" s="172">
        <f t="shared" si="138"/>
        <v>0.1</v>
      </c>
      <c r="F124" s="172">
        <f>(ROUND(IF('Indicator Data'!E124=0,0,IF(LOG('Indicator Data'!E124)&gt;F$3,10,IF(LOG('Indicator Data'!E124)&lt;F$4,0,10-(F$3-LOG('Indicator Data'!E124))/(F$3-F$4)*10))),1))</f>
        <v>4.2</v>
      </c>
      <c r="G124" s="172">
        <f>ROUND(IF('Indicator Data'!F124=0,0,IF(LOG('Indicator Data'!F124)&gt;G$3,10,IF(LOG('Indicator Data'!F124)&lt;G$4,0,10-(G$3-LOG('Indicator Data'!F124))/(G$3-G$4)*10))),1)</f>
        <v>0</v>
      </c>
      <c r="H124" s="171">
        <f>ROUND(IF('Indicator Data'!G124=0,0,IF(LOG('Indicator Data'!G124)&gt;H$3,10,IF(LOG('Indicator Data'!G124)&lt;H$4,0,10-(H$3-LOG('Indicator Data'!G124))/(H$3-H$4)*10))),1)</f>
        <v>0</v>
      </c>
      <c r="I124" s="171">
        <f>ROUND(IF('Indicator Data'!H124=0,0,IF(LOG('Indicator Data'!H124)&gt;I$3,10,IF(LOG('Indicator Data'!H124)&lt;I$4,0,10-(I$3-LOG('Indicator Data'!H124))/(I$3-I$4)*10))),1)</f>
        <v>0</v>
      </c>
      <c r="J124" s="171">
        <f t="shared" si="139"/>
        <v>0</v>
      </c>
      <c r="K124" s="171">
        <f>ROUND(IF('Indicator Data'!I124=0,0,IF(LOG('Indicator Data'!I124)&gt;K$3,10,IF(LOG('Indicator Data'!I124)&lt;K$4,0,10-(K$3-LOG('Indicator Data'!I124))/(K$3-K$4)*10))),1)</f>
        <v>1.4</v>
      </c>
      <c r="L124" s="172">
        <f>ROUND(IF('Indicator Data'!J124=0,0,IF(LOG('Indicator Data'!J124)&gt;L$3,10,IF(LOG('Indicator Data'!J124)&lt;L$4,0,10-(L$3-LOG('Indicator Data'!J124))/(L$3-L$4)*10))),1)</f>
        <v>9.6999999999999993</v>
      </c>
      <c r="M124" s="173">
        <f>'Indicator Data'!C124/HLOOKUP('Indicator Data'!$C$3,'Population Data'!$C$3:$M$194,ROW()-4,FALSE)</f>
        <v>0</v>
      </c>
      <c r="N124" s="173">
        <f>'Indicator Data'!D124/HLOOKUP('Indicator Data'!$D$3,'Population Data'!$C$3:$M$194,ROW()-4,FALSE)</f>
        <v>0</v>
      </c>
      <c r="O124" s="245">
        <f>'Indicator Data'!E124/HLOOKUP('Indicator Data'!$E$3,'Population Data'!$C$3:$M$194,ROW()-4,FALSE)</f>
        <v>3.6218659260839328E-3</v>
      </c>
      <c r="P124" s="173">
        <f>'Indicator Data'!F124/HLOOKUP('Indicator Data'!$F$3,'Population Data'!$C$3:$M$194,ROW()-4,FALSE)</f>
        <v>0</v>
      </c>
      <c r="Q124" s="173">
        <f>'Indicator Data'!G124/HLOOKUP('Indicator Data'!$G$3,'Population Data'!$C$3:$M$194,ROW()-4,FALSE)</f>
        <v>0</v>
      </c>
      <c r="R124" s="173">
        <f>'Indicator Data'!H124/HLOOKUP('Indicator Data'!$H$3,'Population Data'!$C$3:$M$194,ROW()-4,FALSE)</f>
        <v>0</v>
      </c>
      <c r="S124" s="173">
        <f>'Indicator Data'!I124/HLOOKUP('Indicator Data'!$I$3,'Population Data'!$C$3:$M$194,ROW()-4,FALSE)</f>
        <v>3.0414259397408705E-5</v>
      </c>
      <c r="T124" s="173">
        <f>'Indicator Data'!J124/HLOOKUP('Indicator Date'!$J122,'Population Data'!$C$3:$M$194,ROW()-4,FALSE)</f>
        <v>2.9148028671803099E-2</v>
      </c>
      <c r="U124" s="171">
        <f t="shared" si="140"/>
        <v>0</v>
      </c>
      <c r="V124" s="171">
        <f t="shared" si="141"/>
        <v>0</v>
      </c>
      <c r="W124" s="172">
        <f t="shared" si="142"/>
        <v>0</v>
      </c>
      <c r="X124" s="172">
        <f t="shared" si="118"/>
        <v>5.8</v>
      </c>
      <c r="Y124" s="172">
        <f t="shared" si="119"/>
        <v>0</v>
      </c>
      <c r="Z124" s="171">
        <f t="shared" si="143"/>
        <v>0</v>
      </c>
      <c r="AA124" s="171">
        <f t="shared" si="143"/>
        <v>0</v>
      </c>
      <c r="AB124" s="171">
        <f t="shared" si="144"/>
        <v>0</v>
      </c>
      <c r="AC124" s="172">
        <f t="shared" si="120"/>
        <v>0.9</v>
      </c>
      <c r="AD124" s="172">
        <f t="shared" si="121"/>
        <v>9.6999999999999993</v>
      </c>
      <c r="AE124" s="171">
        <f>ROUND(IF('Indicator Data'!K124=0,0,IF('Indicator Data'!K124&gt;AE$3,10,IF('Indicator Data'!K124&lt;AE$4,0,10-(AE$3-'Indicator Data'!K124)/(AE$3-AE$4)*10))),1)</f>
        <v>7.6</v>
      </c>
      <c r="AF124" s="174">
        <f t="shared" si="145"/>
        <v>0.1</v>
      </c>
      <c r="AG124" s="174">
        <f t="shared" si="146"/>
        <v>0.1</v>
      </c>
      <c r="AH124" s="172">
        <f t="shared" si="147"/>
        <v>0</v>
      </c>
      <c r="AI124" s="172">
        <f t="shared" si="148"/>
        <v>0</v>
      </c>
      <c r="AJ124" s="174">
        <f t="shared" si="149"/>
        <v>0</v>
      </c>
      <c r="AK124" s="172">
        <f t="shared" si="150"/>
        <v>9.6999999999999993</v>
      </c>
      <c r="AL124" s="175">
        <f t="shared" si="151"/>
        <v>0.1</v>
      </c>
      <c r="AM124" s="175">
        <f t="shared" si="152"/>
        <v>5.0999999999999996</v>
      </c>
      <c r="AN124" s="175">
        <f t="shared" si="153"/>
        <v>0</v>
      </c>
      <c r="AO124" s="175">
        <f t="shared" si="154"/>
        <v>0</v>
      </c>
      <c r="AP124" s="175">
        <f t="shared" si="155"/>
        <v>1.2</v>
      </c>
      <c r="AQ124" s="174">
        <f t="shared" si="156"/>
        <v>8.6999999999999993</v>
      </c>
      <c r="AR124" s="174">
        <f>IF('Indicator Data'!L124="No data","x",IF('Indicator Data'!BW124&lt;1000,"x",ROUND((IF('Indicator Data'!L124&gt;AR$3,10,IF('Indicator Data'!L124&lt;AR$4,0,10-(AR$3-'Indicator Data'!L124)/(AR$3-AR$4)*10))),1)))</f>
        <v>10</v>
      </c>
      <c r="AS124" s="175">
        <f t="shared" si="157"/>
        <v>9.4</v>
      </c>
      <c r="AT124" s="176">
        <f>IF('Indicator Data'!M124="No data","x",ROUND(IF('Indicator Data'!M124=0,0,IF(LOG('Indicator Data'!M124)&gt;AT$3,10,IF(LOG('Indicator Data'!M124)&lt;AT$4,0,10-(AT$3-LOG('Indicator Data'!M124))/(AT$3-AT$4)*10))),1))</f>
        <v>7.3</v>
      </c>
      <c r="AU124" s="246">
        <f>IF(AT124="x","x",'Indicator Data'!M124/HLOOKUP('Indicator Data'!$M$3,'Population Data'!$C$3:$M$194,ROW()-4,FALSE))</f>
        <v>0.46920691434175987</v>
      </c>
      <c r="AV124" s="176">
        <f t="shared" si="158"/>
        <v>5.2</v>
      </c>
      <c r="AW124" s="172">
        <f t="shared" si="122"/>
        <v>6.4</v>
      </c>
      <c r="AX124" s="176">
        <f>IF('Indicator Data'!N124="No data","x",ROUND(IF('Indicator Data'!N124=0,0,IF(LOG('Indicator Data'!N124)&gt;AX$3,10,IF(LOG('Indicator Data'!N124)&lt;AX$4,0,10-(AX$3-LOG('Indicator Data'!N124))/(AX$3-AX$4)*10))),1))</f>
        <v>0</v>
      </c>
      <c r="AY124" s="246">
        <f>IF(AX124="x","x",'Indicator Data'!N124/HLOOKUP('Indicator Data'!$N$3,'Population Data'!$C$3:$M$194,ROW()-4,FALSE))</f>
        <v>0</v>
      </c>
      <c r="AZ124" s="176">
        <f t="shared" si="159"/>
        <v>0</v>
      </c>
      <c r="BA124" s="172">
        <f t="shared" si="123"/>
        <v>0</v>
      </c>
      <c r="BB124" s="176">
        <f>IF('Indicator Data'!O124="No data","x",ROUND(IF('Indicator Data'!O124=0,0,IF(LOG('Indicator Data'!O124)&gt;BB$3,10,IF(LOG('Indicator Data'!O124)&lt;BB$4,0,10-(BB$3-LOG('Indicator Data'!O124))/(BB$3-BB$4)*10))),1))</f>
        <v>0</v>
      </c>
      <c r="BC124" s="246">
        <f>IF(BB124="x","x",'Indicator Data'!O124/HLOOKUP('Indicator Data'!$O$3,'Population Data'!$C$3:$M$194,ROW()-4,FALSE))</f>
        <v>0</v>
      </c>
      <c r="BD124" s="176">
        <f t="shared" si="160"/>
        <v>0</v>
      </c>
      <c r="BE124" s="172">
        <f t="shared" si="124"/>
        <v>0</v>
      </c>
      <c r="BF124" s="176">
        <f>IF('Indicator Data'!P124="No data","x",ROUND(IF('Indicator Data'!P124=0,0,IF(LOG('Indicator Data'!P124)&gt;BF$3,10,IF(LOG('Indicator Data'!P124)&lt;BF$4,0,10-(BF$3-LOG('Indicator Data'!P124))/(BF$3-BF$4)*10))),1))</f>
        <v>0</v>
      </c>
      <c r="BG124" s="246">
        <f>IF(BF124="x","x",'Indicator Data'!P124/HLOOKUP('Indicator Data'!$P$3,'Population Data'!$C$3:$M$194,ROW()-4,FALSE))</f>
        <v>0</v>
      </c>
      <c r="BH124" s="176">
        <f t="shared" si="125"/>
        <v>0</v>
      </c>
      <c r="BI124" s="172">
        <f t="shared" si="126"/>
        <v>0</v>
      </c>
      <c r="BJ124" s="174">
        <f t="shared" si="127"/>
        <v>2.1</v>
      </c>
      <c r="BK124" s="176">
        <f>ROUND(IF('Indicator Data'!Q124=0,0,IF(LOG('Indicator Data'!Q124)&gt;BK$3,10,IF(LOG('Indicator Data'!Q124)&lt;BK$4,0,10-(BK$3-LOG('Indicator Data'!Q124))/(BK$3-BK$4)*10))),1)</f>
        <v>7.6</v>
      </c>
      <c r="BL124" s="224">
        <f>IF(BK124="x","x",'Indicator Data'!Q124/HLOOKUP('Indicator Data'!$Q$3,'Population Data'!$C$3:$M$194,ROW()-4,FALSE))</f>
        <v>0.7937000270239114</v>
      </c>
      <c r="BM124" s="176">
        <f t="shared" si="161"/>
        <v>7.9</v>
      </c>
      <c r="BN124" s="172">
        <f t="shared" si="162"/>
        <v>7.8</v>
      </c>
      <c r="BO124" s="176">
        <f>ROUND(IF('Indicator Data'!S124=0,0,IF(LOG('Indicator Data'!S124)&gt;BO$3,10,IF(LOG('Indicator Data'!S124)&lt;BO$4,0,10-(BO$3-LOG('Indicator Data'!S124))/(BO$3-BO$4)*10))),1)</f>
        <v>4</v>
      </c>
      <c r="BP124" s="246">
        <f>IF(BO124="x","x",'Indicator Data'!S124/HLOOKUP('Indicator Data'!$S$3,'Population Data'!$C$3:$M$194,ROW()-4,FALSE))</f>
        <v>2.2310341645193996E-3</v>
      </c>
      <c r="BQ124" s="176">
        <f t="shared" si="163"/>
        <v>0</v>
      </c>
      <c r="BR124" s="172">
        <f t="shared" si="128"/>
        <v>2.2000000000000002</v>
      </c>
      <c r="BS124" s="176">
        <f>ROUND(IF('Indicator Data'!T124=0,0,IF(LOG('Indicator Data'!T124)&gt;BS$3,10,IF(LOG('Indicator Data'!T124)&lt;BS$4,0,10-(BS$3-LOG('Indicator Data'!T124))/(BS$3-BS$4)*10))),1)</f>
        <v>7.6</v>
      </c>
      <c r="BT124" s="173">
        <f>IF('Indicator Data'!T124/HLOOKUP('Indicator Data'!$T$3,'Population Data'!$C$3:$M$194,ROW()-4,FALSE)&gt;1,1,'Indicator Data'!T124/HLOOKUP('Indicator Data'!$T$3,'Population Data'!$C$3:$M$194,ROW()-4,FALSE))</f>
        <v>0.80514909450998851</v>
      </c>
      <c r="BU124" s="176">
        <f t="shared" si="164"/>
        <v>8.1</v>
      </c>
      <c r="BV124" s="172">
        <f t="shared" si="129"/>
        <v>7.9</v>
      </c>
      <c r="BW124" s="176">
        <f>ROUND(IF('Indicator Data'!U124=0,0,IF(LOG('Indicator Data'!U124)&gt;BW$3,10,IF(LOG('Indicator Data'!U124)&lt;BW$4,0,10-(BW$3-LOG('Indicator Data'!U124))/(BW$3-BW$4)*10))),1)</f>
        <v>6.6</v>
      </c>
      <c r="BX124" s="246">
        <f>IF(BW124="x","x",'Indicator Data'!U124/HLOOKUP('Indicator Data'!$U$3,'Population Data'!$C$3:$M$194,ROW()-4,FALSE))</f>
        <v>0.16121743902139424</v>
      </c>
      <c r="BY124" s="176">
        <f t="shared" si="165"/>
        <v>1.6</v>
      </c>
      <c r="BZ124" s="172">
        <f t="shared" si="130"/>
        <v>4.5999999999999996</v>
      </c>
      <c r="CA124" s="174">
        <f t="shared" si="113"/>
        <v>6.1</v>
      </c>
      <c r="CB124" s="176">
        <f>IF('Indicator Data'!BN124="No data","x",ROUND(IF('Indicator Data'!BN124&gt;CB$3,0,IF('Indicator Data'!BN124&lt;CB$4,10,(CB$3-'Indicator Data'!BN124)/(CB$3-CB$4)*10)),1))</f>
        <v>7.1</v>
      </c>
      <c r="CC124" s="176">
        <f>IF('Indicator Data'!BO124="No data","x",ROUND(IF('Indicator Data'!BO124&gt;CC$3,0,IF('Indicator Data'!BO124&lt;CC$4,10,(CC$3-'Indicator Data'!BO124)/(CC$3-CC$4)*10)),1))</f>
        <v>2.2999999999999998</v>
      </c>
      <c r="CD124" s="176">
        <f>IF('Indicator Data'!AA124="No data","x",ROUND(IF('Indicator Data'!AA124&gt;CD$3,0,IF('Indicator Data'!AA124&lt;CD$4,10,(CD$3-'Indicator Data'!AA124)/(CD$3-CD$4)*10)),1))</f>
        <v>5.5</v>
      </c>
      <c r="CE124" s="172">
        <f t="shared" si="166"/>
        <v>5</v>
      </c>
      <c r="CF124" s="176">
        <f>IF('Indicator Data'!V124="No data","x",ROUND(IF(LOG('Indicator Data'!V124)&gt;CF$3,10,IF(LOG('Indicator Data'!V124)&lt;CF$4,0,10-(CF$3-LOG('Indicator Data'!V124))/(CF$3-CF$4)*10)),1))</f>
        <v>1.6</v>
      </c>
      <c r="CG124" s="176">
        <f>IF('Indicator Data'!W124="No data","x",ROUND(IF('Indicator Data'!W124&gt;CG$3,10,IF('Indicator Data'!W124&lt;CG$4,0,10-(CG$3-'Indicator Data'!W124)/(CG$3-CG$4)*10)),1))</f>
        <v>6.3</v>
      </c>
      <c r="CH124" s="176">
        <f>IF('Indicator Data'!X124="No data","x",ROUND(IF('Indicator Data'!X124&gt;CH$3,10,IF('Indicator Data'!X124&lt;CH$4,0,10-(CH$3-'Indicator Data'!X124)/(CH$3-CH$4)*10)),1))</f>
        <v>5.5</v>
      </c>
      <c r="CI124" s="176">
        <f>IF('Indicator Data'!Y124="No data","x",ROUND(IF('Indicator Data'!Y124&gt;CI$3,10,IF('Indicator Data'!Y124&lt;CI$4,0,10-(CI$3-'Indicator Data'!Y124)/(CI$3-CI$4)*10)),1))</f>
        <v>5.6</v>
      </c>
      <c r="CJ124" s="172">
        <f t="shared" si="131"/>
        <v>4.8</v>
      </c>
      <c r="CK124" s="174">
        <f t="shared" si="132"/>
        <v>4.9000000000000004</v>
      </c>
      <c r="CL124" s="176">
        <f>IF('Indicator Data'!AD124="No data","x",ROUND(IF('Indicator Data'!AD124&gt;CL$3,10,IF('Indicator Data'!AD124&lt;CL$4,0,10-(CL$3-'Indicator Data'!AD124)/(CL$3-CL$4)*10)),1))</f>
        <v>4.5999999999999996</v>
      </c>
      <c r="CM124" s="176">
        <f>IF('Indicator Data'!AE124="No data","x",ROUND(IF('Indicator Data'!AE124&gt;CM$3,10,IF('Indicator Data'!AE124&lt;CM$4,0,10-(CM$3-'Indicator Data'!AE124)/(CM$3-CM$4)*10)),1))</f>
        <v>5.6</v>
      </c>
      <c r="CN124" s="172">
        <f t="shared" si="133"/>
        <v>4.9000000000000004</v>
      </c>
      <c r="CO124" s="176">
        <f>IF('Indicator Data'!Z124="No data","x",ROUND(IF('Indicator Data'!Z124&gt;CO$3,10,IF('Indicator Data'!Z124&lt;CO$4,0,10-(CO$3-'Indicator Data'!Z124)/(CO$3-CO$4)*10)),1))</f>
        <v>10</v>
      </c>
      <c r="CP124" s="172">
        <f t="shared" si="134"/>
        <v>6.2</v>
      </c>
      <c r="CQ124" s="246">
        <f>IF('Indicator Data'!AB124="No data","x",'Indicator Data'!AB124/HLOOKUP('Indicator Date'!$AB122,'Population Data'!$C$3:$M$194,ROW()-4,FALSE))</f>
        <v>9.0618868677463341E-5</v>
      </c>
      <c r="CR124" s="176">
        <f t="shared" si="167"/>
        <v>9.1</v>
      </c>
      <c r="CS124" s="176">
        <f>IF('Indicator Data'!AC124="No data","x",ROUND(IF('Indicator Data'!AC124&gt;CS$3,0,IF('Indicator Data'!AC124&lt;CS$4,10,(CS$3-'Indicator Data'!AC124)/(CS$3-CS$4)*10)),1))</f>
        <v>4</v>
      </c>
      <c r="CT124" s="172">
        <f t="shared" si="135"/>
        <v>6.6</v>
      </c>
      <c r="CU124" s="174">
        <f t="shared" si="136"/>
        <v>5.9</v>
      </c>
      <c r="CV124" s="175">
        <f t="shared" si="168"/>
        <v>4.9000000000000004</v>
      </c>
      <c r="CW124" s="177">
        <f t="shared" si="169"/>
        <v>4.0999999999999996</v>
      </c>
      <c r="CX124" s="175">
        <f>ROUND(IF('Indicator Data'!AF124=0,0,IF('Indicator Data'!AF124&gt;CX$3,10,IF('Indicator Data'!AF124&lt;CX$4,0,10-(CX$3-'Indicator Data'!AF124)/(CX$3-CX$4)*10))),1)</f>
        <v>0.1</v>
      </c>
      <c r="CY124" s="175">
        <f>(ROUND(IF('Indicator Data'!AG124=0,0,IF(LOG('Indicator Data'!AG124)&gt;CY$3,10,IF(LOG('Indicator Data'!AG124)&lt;CY$4,0,10-(CY$3-LOG('Indicator Data'!AG124))/(CY$3-CY$4)*10))),1))</f>
        <v>0</v>
      </c>
      <c r="CZ124" s="177">
        <f t="shared" si="137"/>
        <v>0.1</v>
      </c>
      <c r="DA124" s="11"/>
      <c r="DB124" s="22"/>
    </row>
    <row r="125" spans="1:106">
      <c r="A125" s="179" t="str">
        <f>'Indicator Data'!A125</f>
        <v>Nauru</v>
      </c>
      <c r="B125" s="180" t="str">
        <f>'Indicator Data'!B125</f>
        <v>NRU</v>
      </c>
      <c r="C125" s="178">
        <f>ROUND(IF('Indicator Data'!C125=0,0.1,IF(LOG('Indicator Data'!C125)&gt;C$3,10,IF(LOG('Indicator Data'!C125)&lt;C$4,0,10-(C$3-LOG('Indicator Data'!C125))/(C$3-C$4)*10))),1)</f>
        <v>0.1</v>
      </c>
      <c r="D125" s="171">
        <f>ROUND(IF('Indicator Data'!D125=0,0.1,IF(LOG('Indicator Data'!D125)&gt;D$3,10,IF(LOG('Indicator Data'!D125)&lt;D$4,0,10-(D$3-LOG('Indicator Data'!D125))/(D$3-D$4)*10))),1)</f>
        <v>0.1</v>
      </c>
      <c r="E125" s="172">
        <f t="shared" si="138"/>
        <v>0.1</v>
      </c>
      <c r="F125" s="172">
        <f>(ROUND(IF('Indicator Data'!E125=0,0,IF(LOG('Indicator Data'!E125)&gt;F$3,10,IF(LOG('Indicator Data'!E125)&lt;F$4,0,10-(F$3-LOG('Indicator Data'!E125))/(F$3-F$4)*10))),1))</f>
        <v>0</v>
      </c>
      <c r="G125" s="172">
        <f>ROUND(IF('Indicator Data'!F125=0,0,IF(LOG('Indicator Data'!F125)&gt;G$3,10,IF(LOG('Indicator Data'!F125)&lt;G$4,0,10-(G$3-LOG('Indicator Data'!F125))/(G$3-G$4)*10))),1)</f>
        <v>1.1000000000000001</v>
      </c>
      <c r="H125" s="171">
        <f>ROUND(IF('Indicator Data'!G125=0,0,IF(LOG('Indicator Data'!G125)&gt;H$3,10,IF(LOG('Indicator Data'!G125)&lt;H$4,0,10-(H$3-LOG('Indicator Data'!G125))/(H$3-H$4)*10))),1)</f>
        <v>0</v>
      </c>
      <c r="I125" s="171">
        <f>ROUND(IF('Indicator Data'!H125=0,0,IF(LOG('Indicator Data'!H125)&gt;I$3,10,IF(LOG('Indicator Data'!H125)&lt;I$4,0,10-(I$3-LOG('Indicator Data'!H125))/(I$3-I$4)*10))),1)</f>
        <v>0</v>
      </c>
      <c r="J125" s="171">
        <f t="shared" si="139"/>
        <v>0</v>
      </c>
      <c r="K125" s="171">
        <f>ROUND(IF('Indicator Data'!I125=0,0,IF(LOG('Indicator Data'!I125)&gt;K$3,10,IF(LOG('Indicator Data'!I125)&lt;K$4,0,10-(K$3-LOG('Indicator Data'!I125))/(K$3-K$4)*10))),1)</f>
        <v>0</v>
      </c>
      <c r="L125" s="172">
        <f>ROUND(IF('Indicator Data'!J125=0,0,IF(LOG('Indicator Data'!J125)&gt;L$3,10,IF(LOG('Indicator Data'!J125)&lt;L$4,0,10-(L$3-LOG('Indicator Data'!J125))/(L$3-L$4)*10))),1)</f>
        <v>0</v>
      </c>
      <c r="M125" s="173">
        <f>'Indicator Data'!C125/HLOOKUP('Indicator Data'!$C$3,'Population Data'!$C$3:$M$194,ROW()-4,FALSE)</f>
        <v>0</v>
      </c>
      <c r="N125" s="173">
        <f>'Indicator Data'!D125/HLOOKUP('Indicator Data'!$D$3,'Population Data'!$C$3:$M$194,ROW()-4,FALSE)</f>
        <v>0</v>
      </c>
      <c r="O125" s="245">
        <f>'Indicator Data'!E125/HLOOKUP('Indicator Data'!$E$3,'Population Data'!$C$3:$M$194,ROW()-4,FALSE)</f>
        <v>0</v>
      </c>
      <c r="P125" s="173">
        <f>'Indicator Data'!F125/HLOOKUP('Indicator Data'!$F$3,'Population Data'!$C$3:$M$194,ROW()-4,FALSE)</f>
        <v>3.2132878339797653E-5</v>
      </c>
      <c r="Q125" s="173">
        <f>'Indicator Data'!G125/HLOOKUP('Indicator Data'!$G$3,'Population Data'!$C$3:$M$194,ROW()-4,FALSE)</f>
        <v>0</v>
      </c>
      <c r="R125" s="173">
        <f>'Indicator Data'!H125/HLOOKUP('Indicator Data'!$H$3,'Population Data'!$C$3:$M$194,ROW()-4,FALSE)</f>
        <v>0</v>
      </c>
      <c r="S125" s="173">
        <f>'Indicator Data'!I125/HLOOKUP('Indicator Data'!$I$3,'Population Data'!$C$3:$M$194,ROW()-4,FALSE)</f>
        <v>0</v>
      </c>
      <c r="T125" s="173">
        <f>'Indicator Data'!J125/HLOOKUP('Indicator Date'!$J123,'Population Data'!$C$3:$M$194,ROW()-4,FALSE)</f>
        <v>0</v>
      </c>
      <c r="U125" s="171">
        <f t="shared" si="140"/>
        <v>0</v>
      </c>
      <c r="V125" s="171">
        <f t="shared" si="141"/>
        <v>0</v>
      </c>
      <c r="W125" s="172">
        <f t="shared" si="142"/>
        <v>0</v>
      </c>
      <c r="X125" s="172">
        <f t="shared" si="118"/>
        <v>0</v>
      </c>
      <c r="Y125" s="172">
        <f t="shared" si="119"/>
        <v>8.5</v>
      </c>
      <c r="Z125" s="171">
        <f t="shared" si="143"/>
        <v>0</v>
      </c>
      <c r="AA125" s="171">
        <f t="shared" si="143"/>
        <v>0</v>
      </c>
      <c r="AB125" s="171">
        <f t="shared" si="144"/>
        <v>0</v>
      </c>
      <c r="AC125" s="172">
        <f t="shared" si="120"/>
        <v>0</v>
      </c>
      <c r="AD125" s="172">
        <f t="shared" si="121"/>
        <v>0</v>
      </c>
      <c r="AE125" s="171">
        <f>ROUND(IF('Indicator Data'!K125=0,0,IF('Indicator Data'!K125&gt;AE$3,10,IF('Indicator Data'!K125&lt;AE$4,0,10-(AE$3-'Indicator Data'!K125)/(AE$3-AE$4)*10))),1)</f>
        <v>0</v>
      </c>
      <c r="AF125" s="174">
        <f t="shared" si="145"/>
        <v>0.1</v>
      </c>
      <c r="AG125" s="174">
        <f t="shared" si="146"/>
        <v>0.1</v>
      </c>
      <c r="AH125" s="172">
        <f t="shared" si="147"/>
        <v>0</v>
      </c>
      <c r="AI125" s="172">
        <f t="shared" si="148"/>
        <v>0</v>
      </c>
      <c r="AJ125" s="174">
        <f t="shared" si="149"/>
        <v>0</v>
      </c>
      <c r="AK125" s="172">
        <f t="shared" si="150"/>
        <v>0</v>
      </c>
      <c r="AL125" s="175">
        <f t="shared" si="151"/>
        <v>0.1</v>
      </c>
      <c r="AM125" s="175">
        <f t="shared" si="152"/>
        <v>0</v>
      </c>
      <c r="AN125" s="175">
        <f t="shared" si="153"/>
        <v>6</v>
      </c>
      <c r="AO125" s="175">
        <f t="shared" si="154"/>
        <v>0</v>
      </c>
      <c r="AP125" s="175">
        <f t="shared" si="155"/>
        <v>0</v>
      </c>
      <c r="AQ125" s="174">
        <f t="shared" si="156"/>
        <v>0</v>
      </c>
      <c r="AR125" s="174" t="str">
        <f>IF('Indicator Data'!L125="No data","x",IF('Indicator Data'!BW125&lt;1000,"x",ROUND((IF('Indicator Data'!L125&gt;AR$3,10,IF('Indicator Data'!L125&lt;AR$4,0,10-(AR$3-'Indicator Data'!L125)/(AR$3-AR$4)*10))),1)))</f>
        <v>x</v>
      </c>
      <c r="AS125" s="175">
        <f t="shared" si="157"/>
        <v>0</v>
      </c>
      <c r="AT125" s="176" t="str">
        <f>IF('Indicator Data'!M125="No data","x",ROUND(IF('Indicator Data'!M125=0,0,IF(LOG('Indicator Data'!M125)&gt;AT$3,10,IF(LOG('Indicator Data'!M125)&lt;AT$4,0,10-(AT$3-LOG('Indicator Data'!M125))/(AT$3-AT$4)*10))),1))</f>
        <v>x</v>
      </c>
      <c r="AU125" s="246" t="str">
        <f>IF(AT125="x","x",'Indicator Data'!M125/HLOOKUP('Indicator Data'!$M$3,'Population Data'!$C$3:$M$194,ROW()-4,FALSE))</f>
        <v>x</v>
      </c>
      <c r="AV125" s="176" t="str">
        <f t="shared" si="158"/>
        <v>x</v>
      </c>
      <c r="AW125" s="172" t="str">
        <f t="shared" si="122"/>
        <v>x</v>
      </c>
      <c r="AX125" s="176" t="str">
        <f>IF('Indicator Data'!N125="No data","x",ROUND(IF('Indicator Data'!N125=0,0,IF(LOG('Indicator Data'!N125)&gt;AX$3,10,IF(LOG('Indicator Data'!N125)&lt;AX$4,0,10-(AX$3-LOG('Indicator Data'!N125))/(AX$3-AX$4)*10))),1))</f>
        <v>x</v>
      </c>
      <c r="AY125" s="246" t="str">
        <f>IF(AX125="x","x",'Indicator Data'!N125/HLOOKUP('Indicator Data'!$N$3,'Population Data'!$C$3:$M$194,ROW()-4,FALSE))</f>
        <v>x</v>
      </c>
      <c r="AZ125" s="176" t="str">
        <f t="shared" si="159"/>
        <v>x</v>
      </c>
      <c r="BA125" s="172" t="str">
        <f t="shared" si="123"/>
        <v>x</v>
      </c>
      <c r="BB125" s="176" t="str">
        <f>IF('Indicator Data'!O125="No data","x",ROUND(IF('Indicator Data'!O125=0,0,IF(LOG('Indicator Data'!O125)&gt;BB$3,10,IF(LOG('Indicator Data'!O125)&lt;BB$4,0,10-(BB$3-LOG('Indicator Data'!O125))/(BB$3-BB$4)*10))),1))</f>
        <v>x</v>
      </c>
      <c r="BC125" s="246" t="str">
        <f>IF(BB125="x","x",'Indicator Data'!O125/HLOOKUP('Indicator Data'!$O$3,'Population Data'!$C$3:$M$194,ROW()-4,FALSE))</f>
        <v>x</v>
      </c>
      <c r="BD125" s="176" t="str">
        <f t="shared" si="160"/>
        <v>x</v>
      </c>
      <c r="BE125" s="172" t="str">
        <f t="shared" si="124"/>
        <v>x</v>
      </c>
      <c r="BF125" s="176" t="str">
        <f>IF('Indicator Data'!P125="No data","x",ROUND(IF('Indicator Data'!P125=0,0,IF(LOG('Indicator Data'!P125)&gt;BF$3,10,IF(LOG('Indicator Data'!P125)&lt;BF$4,0,10-(BF$3-LOG('Indicator Data'!P125))/(BF$3-BF$4)*10))),1))</f>
        <v>x</v>
      </c>
      <c r="BG125" s="246" t="str">
        <f>IF(BF125="x","x",'Indicator Data'!P125/HLOOKUP('Indicator Data'!$P$3,'Population Data'!$C$3:$M$194,ROW()-4,FALSE))</f>
        <v>x</v>
      </c>
      <c r="BH125" s="176" t="str">
        <f t="shared" si="125"/>
        <v>x</v>
      </c>
      <c r="BI125" s="172" t="str">
        <f t="shared" si="126"/>
        <v>x</v>
      </c>
      <c r="BJ125" s="174" t="str">
        <f t="shared" si="127"/>
        <v>x</v>
      </c>
      <c r="BK125" s="176">
        <f>ROUND(IF('Indicator Data'!Q125=0,0,IF(LOG('Indicator Data'!Q125)&gt;BK$3,10,IF(LOG('Indicator Data'!Q125)&lt;BK$4,0,10-(BK$3-LOG('Indicator Data'!Q125))/(BK$3-BK$4)*10))),1)</f>
        <v>0</v>
      </c>
      <c r="BL125" s="224">
        <f>IF(BK125="x","x",'Indicator Data'!Q125/HLOOKUP('Indicator Data'!$Q$3,'Population Data'!$C$3:$M$194,ROW()-4,FALSE))</f>
        <v>0</v>
      </c>
      <c r="BM125" s="176">
        <f t="shared" si="161"/>
        <v>0</v>
      </c>
      <c r="BN125" s="172">
        <f t="shared" si="162"/>
        <v>0</v>
      </c>
      <c r="BO125" s="176">
        <f>ROUND(IF('Indicator Data'!S125=0,0,IF(LOG('Indicator Data'!S125)&gt;BO$3,10,IF(LOG('Indicator Data'!S125)&lt;BO$4,0,10-(BO$3-LOG('Indicator Data'!S125))/(BO$3-BO$4)*10))),1)</f>
        <v>3.8</v>
      </c>
      <c r="BP125" s="246">
        <f>IF(BO125="x","x",'Indicator Data'!S125/HLOOKUP('Indicator Data'!$S$3,'Population Data'!$C$3:$M$194,ROW()-4,FALSE))</f>
        <v>0.37218442417678904</v>
      </c>
      <c r="BQ125" s="176">
        <f t="shared" si="163"/>
        <v>4.0999999999999996</v>
      </c>
      <c r="BR125" s="172">
        <f t="shared" si="128"/>
        <v>4</v>
      </c>
      <c r="BS125" s="176">
        <f>ROUND(IF('Indicator Data'!T125=0,0,IF(LOG('Indicator Data'!T125)&gt;BS$3,10,IF(LOG('Indicator Data'!T125)&lt;BS$4,0,10-(BS$3-LOG('Indicator Data'!T125))/(BS$3-BS$4)*10))),1)</f>
        <v>4.2</v>
      </c>
      <c r="BT125" s="173">
        <f>IF('Indicator Data'!T125/HLOOKUP('Indicator Data'!$T$3,'Population Data'!$C$3:$M$194,ROW()-4,FALSE)&gt;1,1,'Indicator Data'!T125/HLOOKUP('Indicator Data'!$T$3,'Population Data'!$C$3:$M$194,ROW()-4,FALSE))</f>
        <v>0.71998048087744493</v>
      </c>
      <c r="BU125" s="176">
        <f t="shared" si="164"/>
        <v>7.2</v>
      </c>
      <c r="BV125" s="172">
        <f t="shared" si="129"/>
        <v>5.9</v>
      </c>
      <c r="BW125" s="176">
        <f>ROUND(IF('Indicator Data'!U125=0,0,IF(LOG('Indicator Data'!U125)&gt;BW$3,10,IF(LOG('Indicator Data'!U125)&lt;BW$4,0,10-(BW$3-LOG('Indicator Data'!U125))/(BW$3-BW$4)*10))),1)</f>
        <v>0</v>
      </c>
      <c r="BX125" s="246">
        <f>IF(BW125="x","x",'Indicator Data'!U125/HLOOKUP('Indicator Data'!$U$3,'Population Data'!$C$3:$M$194,ROW()-4,FALSE))</f>
        <v>0</v>
      </c>
      <c r="BY125" s="176">
        <f t="shared" si="165"/>
        <v>0</v>
      </c>
      <c r="BZ125" s="172">
        <f t="shared" si="130"/>
        <v>0</v>
      </c>
      <c r="CA125" s="174">
        <f t="shared" si="113"/>
        <v>2.9</v>
      </c>
      <c r="CB125" s="176">
        <f>IF('Indicator Data'!BN125="No data","x",ROUND(IF('Indicator Data'!BN125&gt;CB$3,0,IF('Indicator Data'!BN125&lt;CB$4,10,(CB$3-'Indicator Data'!BN125)/(CB$3-CB$4)*10)),1))</f>
        <v>3.8</v>
      </c>
      <c r="CC125" s="176">
        <f>IF('Indicator Data'!BO125="No data","x",ROUND(IF('Indicator Data'!BO125&gt;CC$3,0,IF('Indicator Data'!BO125&lt;CC$4,10,(CC$3-'Indicator Data'!BO125)/(CC$3-CC$4)*10)),1))</f>
        <v>0</v>
      </c>
      <c r="CD125" s="176" t="str">
        <f>IF('Indicator Data'!AA125="No data","x",ROUND(IF('Indicator Data'!AA125&gt;CD$3,0,IF('Indicator Data'!AA125&lt;CD$4,10,(CD$3-'Indicator Data'!AA125)/(CD$3-CD$4)*10)),1))</f>
        <v>x</v>
      </c>
      <c r="CE125" s="172">
        <f t="shared" si="166"/>
        <v>1.9</v>
      </c>
      <c r="CF125" s="176">
        <f>IF('Indicator Data'!V125="No data","x",ROUND(IF(LOG('Indicator Data'!V125)&gt;CF$3,10,IF(LOG('Indicator Data'!V125)&lt;CF$4,0,10-(CF$3-LOG('Indicator Data'!V125))/(CF$3-CF$4)*10)),1))</f>
        <v>9.3000000000000007</v>
      </c>
      <c r="CG125" s="176">
        <f>IF('Indicator Data'!W125="No data","x",ROUND(IF('Indicator Data'!W125&gt;CG$3,10,IF('Indicator Data'!W125&lt;CG$4,0,10-(CG$3-'Indicator Data'!W125)/(CG$3-CG$4)*10)),1))</f>
        <v>1.8</v>
      </c>
      <c r="CH125" s="176">
        <f>IF('Indicator Data'!X125="No data","x",ROUND(IF('Indicator Data'!X125&gt;CH$3,10,IF('Indicator Data'!X125&lt;CH$4,0,10-(CH$3-'Indicator Data'!X125)/(CH$3-CH$4)*10)),1))</f>
        <v>10</v>
      </c>
      <c r="CI125" s="176" t="str">
        <f>IF('Indicator Data'!Y125="No data","x",ROUND(IF('Indicator Data'!Y125&gt;CI$3,10,IF('Indicator Data'!Y125&lt;CI$4,0,10-(CI$3-'Indicator Data'!Y125)/(CI$3-CI$4)*10)),1))</f>
        <v>x</v>
      </c>
      <c r="CJ125" s="172">
        <f t="shared" si="131"/>
        <v>7</v>
      </c>
      <c r="CK125" s="174">
        <f t="shared" si="132"/>
        <v>5.3</v>
      </c>
      <c r="CL125" s="176">
        <f>IF('Indicator Data'!AD125="No data","x",ROUND(IF('Indicator Data'!AD125&gt;CL$3,10,IF('Indicator Data'!AD125&lt;CL$4,0,10-(CL$3-'Indicator Data'!AD125)/(CL$3-CL$4)*10)),1))</f>
        <v>0.1</v>
      </c>
      <c r="CM125" s="176">
        <f>IF('Indicator Data'!AE125="No data","x",ROUND(IF('Indicator Data'!AE125&gt;CM$3,10,IF('Indicator Data'!AE125&lt;CM$4,0,10-(CM$3-'Indicator Data'!AE125)/(CM$3-CM$4)*10)),1))</f>
        <v>4.9000000000000004</v>
      </c>
      <c r="CN125" s="172">
        <f t="shared" si="133"/>
        <v>5.2</v>
      </c>
      <c r="CO125" s="176">
        <f>IF('Indicator Data'!Z125="No data","x",ROUND(IF('Indicator Data'!Z125&gt;CO$3,10,IF('Indicator Data'!Z125&lt;CO$4,0,10-(CO$3-'Indicator Data'!Z125)/(CO$3-CO$4)*10)),1))</f>
        <v>0.9</v>
      </c>
      <c r="CP125" s="172">
        <f t="shared" si="134"/>
        <v>1.6</v>
      </c>
      <c r="CQ125" s="246" t="str">
        <f>IF('Indicator Data'!AB125="No data","x",'Indicator Data'!AB125/HLOOKUP('Indicator Date'!$AB123,'Population Data'!$C$3:$M$194,ROW()-4,FALSE))</f>
        <v>x</v>
      </c>
      <c r="CR125" s="176" t="str">
        <f t="shared" si="167"/>
        <v>x</v>
      </c>
      <c r="CS125" s="176" t="str">
        <f>IF('Indicator Data'!AC125="No data","x",ROUND(IF('Indicator Data'!AC125&gt;CS$3,0,IF('Indicator Data'!AC125&lt;CS$4,10,(CS$3-'Indicator Data'!AC125)/(CS$3-CS$4)*10)),1))</f>
        <v>x</v>
      </c>
      <c r="CT125" s="172" t="str">
        <f t="shared" si="135"/>
        <v>x</v>
      </c>
      <c r="CU125" s="174">
        <f t="shared" si="136"/>
        <v>3.4</v>
      </c>
      <c r="CV125" s="175">
        <f t="shared" si="168"/>
        <v>3.9</v>
      </c>
      <c r="CW125" s="177">
        <f t="shared" si="169"/>
        <v>1.8</v>
      </c>
      <c r="CX125" s="175">
        <f>ROUND(IF('Indicator Data'!AF125=0,0,IF('Indicator Data'!AF125&gt;CX$3,10,IF('Indicator Data'!AF125&lt;CX$4,0,10-(CX$3-'Indicator Data'!AF125)/(CX$3-CX$4)*10))),1)</f>
        <v>0</v>
      </c>
      <c r="CY125" s="175">
        <f>(ROUND(IF('Indicator Data'!AG125=0,0,IF(LOG('Indicator Data'!AG125)&gt;CY$3,10,IF(LOG('Indicator Data'!AG125)&lt;CY$4,0,10-(CY$3-LOG('Indicator Data'!AG125))/(CY$3-CY$4)*10))),1))</f>
        <v>0</v>
      </c>
      <c r="CZ125" s="177">
        <f t="shared" si="137"/>
        <v>0</v>
      </c>
      <c r="DA125" s="11"/>
      <c r="DB125" s="22"/>
    </row>
    <row r="126" spans="1:106">
      <c r="A126" s="179" t="str">
        <f>'Indicator Data'!A126</f>
        <v>Nepal</v>
      </c>
      <c r="B126" s="180" t="str">
        <f>'Indicator Data'!B126</f>
        <v>NPL</v>
      </c>
      <c r="C126" s="178">
        <f>ROUND(IF('Indicator Data'!C126=0,0.1,IF(LOG('Indicator Data'!C126)&gt;C$3,10,IF(LOG('Indicator Data'!C126)&lt;C$4,0,10-(C$3-LOG('Indicator Data'!C126))/(C$3-C$4)*10))),1)</f>
        <v>8.9</v>
      </c>
      <c r="D126" s="171">
        <f>ROUND(IF('Indicator Data'!D126=0,0.1,IF(LOG('Indicator Data'!D126)&gt;D$3,10,IF(LOG('Indicator Data'!D126)&lt;D$4,0,10-(D$3-LOG('Indicator Data'!D126))/(D$3-D$4)*10))),1)</f>
        <v>10</v>
      </c>
      <c r="E126" s="172">
        <f t="shared" si="138"/>
        <v>9.5</v>
      </c>
      <c r="F126" s="172">
        <f>(ROUND(IF('Indicator Data'!E126=0,0,IF(LOG('Indicator Data'!E126)&gt;F$3,10,IF(LOG('Indicator Data'!E126)&lt;F$4,0,10-(F$3-LOG('Indicator Data'!E126))/(F$3-F$4)*10))),1))</f>
        <v>7.1</v>
      </c>
      <c r="G126" s="172">
        <f>ROUND(IF('Indicator Data'!F126=0,0,IF(LOG('Indicator Data'!F126)&gt;G$3,10,IF(LOG('Indicator Data'!F126)&lt;G$4,0,10-(G$3-LOG('Indicator Data'!F126))/(G$3-G$4)*10))),1)</f>
        <v>0</v>
      </c>
      <c r="H126" s="171">
        <f>ROUND(IF('Indicator Data'!G126=0,0,IF(LOG('Indicator Data'!G126)&gt;H$3,10,IF(LOG('Indicator Data'!G126)&lt;H$4,0,10-(H$3-LOG('Indicator Data'!G126))/(H$3-H$4)*10))),1)</f>
        <v>0</v>
      </c>
      <c r="I126" s="171">
        <f>ROUND(IF('Indicator Data'!H126=0,0,IF(LOG('Indicator Data'!H126)&gt;I$3,10,IF(LOG('Indicator Data'!H126)&lt;I$4,0,10-(I$3-LOG('Indicator Data'!H126))/(I$3-I$4)*10))),1)</f>
        <v>0</v>
      </c>
      <c r="J126" s="171">
        <f t="shared" si="139"/>
        <v>0</v>
      </c>
      <c r="K126" s="171">
        <f>ROUND(IF('Indicator Data'!I126=0,0,IF(LOG('Indicator Data'!I126)&gt;K$3,10,IF(LOG('Indicator Data'!I126)&lt;K$4,0,10-(K$3-LOG('Indicator Data'!I126))/(K$3-K$4)*10))),1)</f>
        <v>0</v>
      </c>
      <c r="L126" s="172">
        <f>ROUND(IF('Indicator Data'!J126=0,0,IF(LOG('Indicator Data'!J126)&gt;L$3,10,IF(LOG('Indicator Data'!J126)&lt;L$4,0,10-(L$3-LOG('Indicator Data'!J126))/(L$3-L$4)*10))),1)</f>
        <v>7.9</v>
      </c>
      <c r="M126" s="173">
        <f>'Indicator Data'!C126/HLOOKUP('Indicator Data'!$C$3,'Population Data'!$C$3:$M$194,ROW()-4,FALSE)</f>
        <v>2.0963250680650948E-3</v>
      </c>
      <c r="N126" s="173">
        <f>'Indicator Data'!D126/HLOOKUP('Indicator Data'!$D$3,'Population Data'!$C$3:$M$194,ROW()-4,FALSE)</f>
        <v>2.0947617085487133E-3</v>
      </c>
      <c r="O126" s="245">
        <f>'Indicator Data'!E126/HLOOKUP('Indicator Data'!$E$3,'Population Data'!$C$3:$M$194,ROW()-4,FALSE)</f>
        <v>5.8524772997647434E-3</v>
      </c>
      <c r="P126" s="173">
        <f>'Indicator Data'!F126/HLOOKUP('Indicator Data'!$F$3,'Population Data'!$C$3:$M$194,ROW()-4,FALSE)</f>
        <v>0</v>
      </c>
      <c r="Q126" s="173">
        <f>'Indicator Data'!G126/HLOOKUP('Indicator Data'!$G$3,'Population Data'!$C$3:$M$194,ROW()-4,FALSE)</f>
        <v>0</v>
      </c>
      <c r="R126" s="173">
        <f>'Indicator Data'!H126/HLOOKUP('Indicator Data'!$H$3,'Population Data'!$C$3:$M$194,ROW()-4,FALSE)</f>
        <v>0</v>
      </c>
      <c r="S126" s="173">
        <f>'Indicator Data'!I126/HLOOKUP('Indicator Data'!$I$3,'Population Data'!$C$3:$M$194,ROW()-4,FALSE)</f>
        <v>0</v>
      </c>
      <c r="T126" s="173">
        <f>'Indicator Data'!J126/HLOOKUP('Indicator Date'!$J124,'Population Data'!$C$3:$M$194,ROW()-4,FALSE)</f>
        <v>4.6002829071785926E-4</v>
      </c>
      <c r="U126" s="171">
        <f t="shared" si="140"/>
        <v>10</v>
      </c>
      <c r="V126" s="171">
        <f t="shared" si="141"/>
        <v>10</v>
      </c>
      <c r="W126" s="172">
        <f t="shared" si="142"/>
        <v>10</v>
      </c>
      <c r="X126" s="172">
        <f t="shared" si="118"/>
        <v>6.6</v>
      </c>
      <c r="Y126" s="172">
        <f t="shared" si="119"/>
        <v>0</v>
      </c>
      <c r="Z126" s="171">
        <f t="shared" si="143"/>
        <v>0</v>
      </c>
      <c r="AA126" s="171">
        <f t="shared" si="143"/>
        <v>0</v>
      </c>
      <c r="AB126" s="171">
        <f t="shared" si="144"/>
        <v>0</v>
      </c>
      <c r="AC126" s="172">
        <f t="shared" si="120"/>
        <v>0</v>
      </c>
      <c r="AD126" s="172">
        <f t="shared" si="121"/>
        <v>0.2</v>
      </c>
      <c r="AE126" s="171">
        <f>ROUND(IF('Indicator Data'!K126=0,0,IF('Indicator Data'!K126&gt;AE$3,10,IF('Indicator Data'!K126&lt;AE$4,0,10-(AE$3-'Indicator Data'!K126)/(AE$3-AE$4)*10))),1)</f>
        <v>1.9</v>
      </c>
      <c r="AF126" s="174">
        <f t="shared" si="145"/>
        <v>9.5</v>
      </c>
      <c r="AG126" s="174">
        <f t="shared" si="146"/>
        <v>10</v>
      </c>
      <c r="AH126" s="172">
        <f t="shared" si="147"/>
        <v>0</v>
      </c>
      <c r="AI126" s="172">
        <f t="shared" si="148"/>
        <v>0</v>
      </c>
      <c r="AJ126" s="174">
        <f t="shared" si="149"/>
        <v>0</v>
      </c>
      <c r="AK126" s="172">
        <f t="shared" si="150"/>
        <v>5.2</v>
      </c>
      <c r="AL126" s="175">
        <f t="shared" si="151"/>
        <v>9.8000000000000007</v>
      </c>
      <c r="AM126" s="175">
        <f t="shared" si="152"/>
        <v>6.9</v>
      </c>
      <c r="AN126" s="175">
        <f t="shared" si="153"/>
        <v>0</v>
      </c>
      <c r="AO126" s="175">
        <f t="shared" si="154"/>
        <v>0</v>
      </c>
      <c r="AP126" s="175">
        <f t="shared" si="155"/>
        <v>0</v>
      </c>
      <c r="AQ126" s="174">
        <f t="shared" si="156"/>
        <v>3.6</v>
      </c>
      <c r="AR126" s="174">
        <f>IF('Indicator Data'!L126="No data","x",IF('Indicator Data'!BW126&lt;1000,"x",ROUND((IF('Indicator Data'!L126&gt;AR$3,10,IF('Indicator Data'!L126&lt;AR$4,0,10-(AR$3-'Indicator Data'!L126)/(AR$3-AR$4)*10))),1)))</f>
        <v>2.5</v>
      </c>
      <c r="AS126" s="175">
        <f t="shared" si="157"/>
        <v>3.1</v>
      </c>
      <c r="AT126" s="176">
        <f>IF('Indicator Data'!M126="No data","x",ROUND(IF('Indicator Data'!M126=0,0,IF(LOG('Indicator Data'!M126)&gt;AT$3,10,IF(LOG('Indicator Data'!M126)&lt;AT$4,0,10-(AT$3-LOG('Indicator Data'!M126))/(AT$3-AT$4)*10))),1))</f>
        <v>8.9</v>
      </c>
      <c r="AU126" s="246">
        <f>IF(AT126="x","x",'Indicator Data'!M126/HLOOKUP('Indicator Data'!$M$3,'Population Data'!$C$3:$M$194,ROW()-4,FALSE))</f>
        <v>0.55330082299106143</v>
      </c>
      <c r="AV126" s="176">
        <f t="shared" si="158"/>
        <v>6.1</v>
      </c>
      <c r="AW126" s="172">
        <f t="shared" si="122"/>
        <v>7.8</v>
      </c>
      <c r="AX126" s="176" t="str">
        <f>IF('Indicator Data'!N126="No data","x",ROUND(IF('Indicator Data'!N126=0,0,IF(LOG('Indicator Data'!N126)&gt;AX$3,10,IF(LOG('Indicator Data'!N126)&lt;AX$4,0,10-(AX$3-LOG('Indicator Data'!N126))/(AX$3-AX$4)*10))),1))</f>
        <v>x</v>
      </c>
      <c r="AY126" s="246" t="str">
        <f>IF(AX126="x","x",'Indicator Data'!N126/HLOOKUP('Indicator Data'!$N$3,'Population Data'!$C$3:$M$194,ROW()-4,FALSE))</f>
        <v>x</v>
      </c>
      <c r="AZ126" s="176" t="str">
        <f t="shared" si="159"/>
        <v>x</v>
      </c>
      <c r="BA126" s="172" t="str">
        <f t="shared" si="123"/>
        <v>x</v>
      </c>
      <c r="BB126" s="176" t="str">
        <f>IF('Indicator Data'!O126="No data","x",ROUND(IF('Indicator Data'!O126=0,0,IF(LOG('Indicator Data'!O126)&gt;BB$3,10,IF(LOG('Indicator Data'!O126)&lt;BB$4,0,10-(BB$3-LOG('Indicator Data'!O126))/(BB$3-BB$4)*10))),1))</f>
        <v>x</v>
      </c>
      <c r="BC126" s="246" t="str">
        <f>IF(BB126="x","x",'Indicator Data'!O126/HLOOKUP('Indicator Data'!$O$3,'Population Data'!$C$3:$M$194,ROW()-4,FALSE))</f>
        <v>x</v>
      </c>
      <c r="BD126" s="176" t="str">
        <f t="shared" si="160"/>
        <v>x</v>
      </c>
      <c r="BE126" s="172" t="str">
        <f t="shared" si="124"/>
        <v>x</v>
      </c>
      <c r="BF126" s="176" t="str">
        <f>IF('Indicator Data'!P126="No data","x",ROUND(IF('Indicator Data'!P126=0,0,IF(LOG('Indicator Data'!P126)&gt;BF$3,10,IF(LOG('Indicator Data'!P126)&lt;BF$4,0,10-(BF$3-LOG('Indicator Data'!P126))/(BF$3-BF$4)*10))),1))</f>
        <v>x</v>
      </c>
      <c r="BG126" s="246" t="str">
        <f>IF(BF126="x","x",'Indicator Data'!P126/HLOOKUP('Indicator Data'!$P$3,'Population Data'!$C$3:$M$194,ROW()-4,FALSE))</f>
        <v>x</v>
      </c>
      <c r="BH126" s="176" t="str">
        <f t="shared" si="125"/>
        <v>x</v>
      </c>
      <c r="BI126" s="172" t="str">
        <f t="shared" si="126"/>
        <v>x</v>
      </c>
      <c r="BJ126" s="174">
        <f t="shared" si="127"/>
        <v>7.8</v>
      </c>
      <c r="BK126" s="176">
        <f>ROUND(IF('Indicator Data'!Q126=0,0,IF(LOG('Indicator Data'!Q126)&gt;BK$3,10,IF(LOG('Indicator Data'!Q126)&lt;BK$4,0,10-(BK$3-LOG('Indicator Data'!Q126))/(BK$3-BK$4)*10))),1)</f>
        <v>8.5</v>
      </c>
      <c r="BL126" s="224">
        <f>IF(BK126="x","x",'Indicator Data'!Q126/HLOOKUP('Indicator Data'!$Q$3,'Population Data'!$C$3:$M$194,ROW()-4,FALSE))</f>
        <v>0.29039998476327783</v>
      </c>
      <c r="BM126" s="176">
        <f t="shared" si="161"/>
        <v>2.9</v>
      </c>
      <c r="BN126" s="172">
        <f t="shared" si="162"/>
        <v>6.5</v>
      </c>
      <c r="BO126" s="176">
        <f>ROUND(IF('Indicator Data'!S126=0,0,IF(LOG('Indicator Data'!S126)&gt;BO$3,10,IF(LOG('Indicator Data'!S126)&lt;BO$4,0,10-(BO$3-LOG('Indicator Data'!S126))/(BO$3-BO$4)*10))),1)</f>
        <v>8.6</v>
      </c>
      <c r="BP126" s="246">
        <f>IF(BO126="x","x",'Indicator Data'!S126/HLOOKUP('Indicator Data'!$S$3,'Population Data'!$C$3:$M$194,ROW()-4,FALSE))</f>
        <v>0.32597568238348429</v>
      </c>
      <c r="BQ126" s="176">
        <f t="shared" si="163"/>
        <v>3.6</v>
      </c>
      <c r="BR126" s="172">
        <f t="shared" si="128"/>
        <v>6.8</v>
      </c>
      <c r="BS126" s="176">
        <f>ROUND(IF('Indicator Data'!T126=0,0,IF(LOG('Indicator Data'!T126)&gt;BS$3,10,IF(LOG('Indicator Data'!T126)&lt;BS$4,0,10-(BS$3-LOG('Indicator Data'!T126))/(BS$3-BS$4)*10))),1)</f>
        <v>9.1</v>
      </c>
      <c r="BT126" s="173">
        <f>IF('Indicator Data'!T126/HLOOKUP('Indicator Data'!$T$3,'Population Data'!$C$3:$M$194,ROW()-4,FALSE)&gt;1,1,'Indicator Data'!T126/HLOOKUP('Indicator Data'!$T$3,'Population Data'!$C$3:$M$194,ROW()-4,FALSE))</f>
        <v>0.71289844548622505</v>
      </c>
      <c r="BU126" s="176">
        <f t="shared" si="164"/>
        <v>7.1</v>
      </c>
      <c r="BV126" s="172">
        <f t="shared" si="129"/>
        <v>8.3000000000000007</v>
      </c>
      <c r="BW126" s="176">
        <f>ROUND(IF('Indicator Data'!U126=0,0,IF(LOG('Indicator Data'!U126)&gt;BW$3,10,IF(LOG('Indicator Data'!U126)&lt;BW$4,0,10-(BW$3-LOG('Indicator Data'!U126))/(BW$3-BW$4)*10))),1)</f>
        <v>9.1999999999999993</v>
      </c>
      <c r="BX126" s="246">
        <f>IF(BW126="x","x",'Indicator Data'!U126/HLOOKUP('Indicator Data'!$U$3,'Population Data'!$C$3:$M$194,ROW()-4,FALSE))</f>
        <v>0.90382180845487636</v>
      </c>
      <c r="BY126" s="176">
        <f t="shared" si="165"/>
        <v>9</v>
      </c>
      <c r="BZ126" s="172">
        <f t="shared" si="130"/>
        <v>9.1</v>
      </c>
      <c r="CA126" s="174">
        <f t="shared" si="113"/>
        <v>7.9</v>
      </c>
      <c r="CB126" s="176">
        <f>IF('Indicator Data'!BN126="No data","x",ROUND(IF('Indicator Data'!BN126&gt;CB$3,0,IF('Indicator Data'!BN126&lt;CB$4,10,(CB$3-'Indicator Data'!BN126)/(CB$3-CB$4)*10)),1))</f>
        <v>2.2000000000000002</v>
      </c>
      <c r="CC126" s="176">
        <f>IF('Indicator Data'!BO126="No data","x",ROUND(IF('Indicator Data'!BO126&gt;CC$3,0,IF('Indicator Data'!BO126&lt;CC$4,10,(CC$3-'Indicator Data'!BO126)/(CC$3-CC$4)*10)),1))</f>
        <v>1.5</v>
      </c>
      <c r="CD126" s="176">
        <f>IF('Indicator Data'!AA126="No data","x",ROUND(IF('Indicator Data'!AA126&gt;CD$3,0,IF('Indicator Data'!AA126&lt;CD$4,10,(CD$3-'Indicator Data'!AA126)/(CD$3-CD$4)*10)),1))</f>
        <v>3.6</v>
      </c>
      <c r="CE126" s="172">
        <f t="shared" si="166"/>
        <v>2.4</v>
      </c>
      <c r="CF126" s="176">
        <f>IF('Indicator Data'!V126="No data","x",ROUND(IF(LOG('Indicator Data'!V126)&gt;CF$3,10,IF(LOG('Indicator Data'!V126)&lt;CF$4,0,10-(CF$3-LOG('Indicator Data'!V126))/(CF$3-CF$4)*10)),1))</f>
        <v>7.7</v>
      </c>
      <c r="CG126" s="176">
        <f>IF('Indicator Data'!W126="No data","x",ROUND(IF('Indicator Data'!W126&gt;CG$3,10,IF('Indicator Data'!W126&lt;CG$4,0,10-(CG$3-'Indicator Data'!W126)/(CG$3-CG$4)*10)),1))</f>
        <v>6.4</v>
      </c>
      <c r="CH126" s="176">
        <f>IF('Indicator Data'!X126="No data","x",ROUND(IF('Indicator Data'!X126&gt;CH$3,10,IF('Indicator Data'!X126&lt;CH$4,0,10-(CH$3-'Indicator Data'!X126)/(CH$3-CH$4)*10)),1))</f>
        <v>2.2000000000000002</v>
      </c>
      <c r="CI126" s="176">
        <f>IF('Indicator Data'!Y126="No data","x",ROUND(IF('Indicator Data'!Y126&gt;CI$3,10,IF('Indicator Data'!Y126&lt;CI$4,0,10-(CI$3-'Indicator Data'!Y126)/(CI$3-CI$4)*10)),1))</f>
        <v>5.6</v>
      </c>
      <c r="CJ126" s="172">
        <f t="shared" si="131"/>
        <v>5.5</v>
      </c>
      <c r="CK126" s="174">
        <f t="shared" si="132"/>
        <v>4.5</v>
      </c>
      <c r="CL126" s="176">
        <f>IF('Indicator Data'!AD126="No data","x",ROUND(IF('Indicator Data'!AD126&gt;CL$3,10,IF('Indicator Data'!AD126&lt;CL$4,0,10-(CL$3-'Indicator Data'!AD126)/(CL$3-CL$4)*10)),1))</f>
        <v>4.5</v>
      </c>
      <c r="CM126" s="176">
        <f>IF('Indicator Data'!AE126="No data","x",ROUND(IF('Indicator Data'!AE126&gt;CM$3,10,IF('Indicator Data'!AE126&lt;CM$4,0,10-(CM$3-'Indicator Data'!AE126)/(CM$3-CM$4)*10)),1))</f>
        <v>2.9</v>
      </c>
      <c r="CN126" s="172">
        <f t="shared" si="133"/>
        <v>4.9000000000000004</v>
      </c>
      <c r="CO126" s="176">
        <f>IF('Indicator Data'!Z126="No data","x",ROUND(IF('Indicator Data'!Z126&gt;CO$3,10,IF('Indicator Data'!Z126&lt;CO$4,0,10-(CO$3-'Indicator Data'!Z126)/(CO$3-CO$4)*10)),1))</f>
        <v>2.2999999999999998</v>
      </c>
      <c r="CP126" s="172">
        <f t="shared" si="134"/>
        <v>2.4</v>
      </c>
      <c r="CQ126" s="246">
        <f>IF('Indicator Data'!AB126="No data","x",'Indicator Data'!AB126/HLOOKUP('Indicator Date'!$AB124,'Population Data'!$C$3:$M$194,ROW()-4,FALSE))</f>
        <v>4.3478719289512778E-4</v>
      </c>
      <c r="CR126" s="176">
        <f t="shared" si="167"/>
        <v>5.7</v>
      </c>
      <c r="CS126" s="176">
        <f>IF('Indicator Data'!AC126="No data","x",ROUND(IF('Indicator Data'!AC126&gt;CS$3,0,IF('Indicator Data'!AC126&lt;CS$4,10,(CS$3-'Indicator Data'!AC126)/(CS$3-CS$4)*10)),1))</f>
        <v>6</v>
      </c>
      <c r="CT126" s="172">
        <f t="shared" si="135"/>
        <v>5.9</v>
      </c>
      <c r="CU126" s="174">
        <f t="shared" si="136"/>
        <v>4.4000000000000004</v>
      </c>
      <c r="CV126" s="175">
        <f t="shared" si="168"/>
        <v>6.5</v>
      </c>
      <c r="CW126" s="177">
        <f t="shared" si="169"/>
        <v>5.0999999999999996</v>
      </c>
      <c r="CX126" s="175">
        <f>ROUND(IF('Indicator Data'!AF126=0,0,IF('Indicator Data'!AF126&gt;CX$3,10,IF('Indicator Data'!AF126&lt;CX$4,0,10-(CX$3-'Indicator Data'!AF126)/(CX$3-CX$4)*10))),1)</f>
        <v>0.3</v>
      </c>
      <c r="CY126" s="175">
        <f>(ROUND(IF('Indicator Data'!AG126=0,0,IF(LOG('Indicator Data'!AG126)&gt;CY$3,10,IF(LOG('Indicator Data'!AG126)&lt;CY$4,0,10-(CY$3-LOG('Indicator Data'!AG126))/(CY$3-CY$4)*10))),1))</f>
        <v>0</v>
      </c>
      <c r="CZ126" s="177">
        <f t="shared" si="137"/>
        <v>0.2</v>
      </c>
      <c r="DA126" s="11"/>
      <c r="DB126" s="22"/>
    </row>
    <row r="127" spans="1:106">
      <c r="A127" s="179" t="str">
        <f>'Indicator Data'!A127</f>
        <v>Netherlands</v>
      </c>
      <c r="B127" s="180" t="str">
        <f>'Indicator Data'!B127</f>
        <v>NLD</v>
      </c>
      <c r="C127" s="178">
        <f>ROUND(IF('Indicator Data'!C127=0,0.1,IF(LOG('Indicator Data'!C127)&gt;C$3,10,IF(LOG('Indicator Data'!C127)&lt;C$4,0,10-(C$3-LOG('Indicator Data'!C127))/(C$3-C$4)*10))),1)</f>
        <v>5.2</v>
      </c>
      <c r="D127" s="171">
        <f>ROUND(IF('Indicator Data'!D127=0,0.1,IF(LOG('Indicator Data'!D127)&gt;D$3,10,IF(LOG('Indicator Data'!D127)&lt;D$4,0,10-(D$3-LOG('Indicator Data'!D127))/(D$3-D$4)*10))),1)</f>
        <v>0.1</v>
      </c>
      <c r="E127" s="172">
        <f t="shared" si="138"/>
        <v>3</v>
      </c>
      <c r="F127" s="172">
        <f>(ROUND(IF('Indicator Data'!E127=0,0,IF(LOG('Indicator Data'!E127)&gt;F$3,10,IF(LOG('Indicator Data'!E127)&lt;F$4,0,10-(F$3-LOG('Indicator Data'!E127))/(F$3-F$4)*10))),1))</f>
        <v>8</v>
      </c>
      <c r="G127" s="172">
        <f>ROUND(IF('Indicator Data'!F127=0,0,IF(LOG('Indicator Data'!F127)&gt;G$3,10,IF(LOG('Indicator Data'!F127)&lt;G$4,0,10-(G$3-LOG('Indicator Data'!F127))/(G$3-G$4)*10))),1)</f>
        <v>0</v>
      </c>
      <c r="H127" s="171">
        <f>ROUND(IF('Indicator Data'!G127=0,0,IF(LOG('Indicator Data'!G127)&gt;H$3,10,IF(LOG('Indicator Data'!G127)&lt;H$4,0,10-(H$3-LOG('Indicator Data'!G127))/(H$3-H$4)*10))),1)</f>
        <v>0</v>
      </c>
      <c r="I127" s="171">
        <f>ROUND(IF('Indicator Data'!H127=0,0,IF(LOG('Indicator Data'!H127)&gt;I$3,10,IF(LOG('Indicator Data'!H127)&lt;I$4,0,10-(I$3-LOG('Indicator Data'!H127))/(I$3-I$4)*10))),1)</f>
        <v>0</v>
      </c>
      <c r="J127" s="171">
        <f t="shared" si="139"/>
        <v>0</v>
      </c>
      <c r="K127" s="171">
        <f>ROUND(IF('Indicator Data'!I127=0,0,IF(LOG('Indicator Data'!I127)&gt;K$3,10,IF(LOG('Indicator Data'!I127)&lt;K$4,0,10-(K$3-LOG('Indicator Data'!I127))/(K$3-K$4)*10))),1)</f>
        <v>10</v>
      </c>
      <c r="L127" s="172">
        <f>ROUND(IF('Indicator Data'!J127=0,0,IF(LOG('Indicator Data'!J127)&gt;L$3,10,IF(LOG('Indicator Data'!J127)&lt;L$4,0,10-(L$3-LOG('Indicator Data'!J127))/(L$3-L$4)*10))),1)</f>
        <v>0</v>
      </c>
      <c r="M127" s="173">
        <f>'Indicator Data'!C127/HLOOKUP('Indicator Data'!$C$3,'Population Data'!$C$3:$M$194,ROW()-4,FALSE)</f>
        <v>1.9978612321743097E-4</v>
      </c>
      <c r="N127" s="173">
        <f>'Indicator Data'!D127/HLOOKUP('Indicator Data'!$D$3,'Population Data'!$C$3:$M$194,ROW()-4,FALSE)</f>
        <v>0</v>
      </c>
      <c r="O127" s="245">
        <f>'Indicator Data'!E127/HLOOKUP('Indicator Data'!$E$3,'Population Data'!$C$3:$M$194,ROW()-4,FALSE)</f>
        <v>2.5895148512050024E-2</v>
      </c>
      <c r="P127" s="173">
        <f>'Indicator Data'!F127/HLOOKUP('Indicator Data'!$F$3,'Population Data'!$C$3:$M$194,ROW()-4,FALSE)</f>
        <v>0</v>
      </c>
      <c r="Q127" s="173">
        <f>'Indicator Data'!G127/HLOOKUP('Indicator Data'!$G$3,'Population Data'!$C$3:$M$194,ROW()-4,FALSE)</f>
        <v>0</v>
      </c>
      <c r="R127" s="173">
        <f>'Indicator Data'!H127/HLOOKUP('Indicator Data'!$H$3,'Population Data'!$C$3:$M$194,ROW()-4,FALSE)</f>
        <v>0</v>
      </c>
      <c r="S127" s="173">
        <f>'Indicator Data'!I127/HLOOKUP('Indicator Data'!$I$3,'Population Data'!$C$3:$M$194,ROW()-4,FALSE)</f>
        <v>7.7462505924212527E-2</v>
      </c>
      <c r="T127" s="173">
        <f>'Indicator Data'!J127/HLOOKUP('Indicator Date'!$J125,'Population Data'!$C$3:$M$194,ROW()-4,FALSE)</f>
        <v>0</v>
      </c>
      <c r="U127" s="171">
        <f t="shared" si="140"/>
        <v>1</v>
      </c>
      <c r="V127" s="171">
        <f t="shared" si="141"/>
        <v>0</v>
      </c>
      <c r="W127" s="172">
        <f t="shared" si="142"/>
        <v>0.5</v>
      </c>
      <c r="X127" s="172">
        <f t="shared" si="118"/>
        <v>9.1</v>
      </c>
      <c r="Y127" s="172">
        <f t="shared" si="119"/>
        <v>0</v>
      </c>
      <c r="Z127" s="171">
        <f t="shared" si="143"/>
        <v>0</v>
      </c>
      <c r="AA127" s="171">
        <f t="shared" si="143"/>
        <v>0</v>
      </c>
      <c r="AB127" s="171">
        <f t="shared" si="144"/>
        <v>0</v>
      </c>
      <c r="AC127" s="172">
        <f t="shared" si="120"/>
        <v>10</v>
      </c>
      <c r="AD127" s="172">
        <f t="shared" si="121"/>
        <v>0</v>
      </c>
      <c r="AE127" s="171">
        <f>ROUND(IF('Indicator Data'!K127=0,0,IF('Indicator Data'!K127&gt;AE$3,10,IF('Indicator Data'!K127&lt;AE$4,0,10-(AE$3-'Indicator Data'!K127)/(AE$3-AE$4)*10))),1)</f>
        <v>0</v>
      </c>
      <c r="AF127" s="174">
        <f t="shared" si="145"/>
        <v>3.1</v>
      </c>
      <c r="AG127" s="174">
        <f t="shared" si="146"/>
        <v>0.1</v>
      </c>
      <c r="AH127" s="172">
        <f t="shared" si="147"/>
        <v>0</v>
      </c>
      <c r="AI127" s="172">
        <f t="shared" si="148"/>
        <v>0</v>
      </c>
      <c r="AJ127" s="174">
        <f t="shared" si="149"/>
        <v>0</v>
      </c>
      <c r="AK127" s="172">
        <f t="shared" si="150"/>
        <v>0</v>
      </c>
      <c r="AL127" s="175">
        <f t="shared" si="151"/>
        <v>1.8</v>
      </c>
      <c r="AM127" s="175">
        <f t="shared" si="152"/>
        <v>8.6</v>
      </c>
      <c r="AN127" s="175">
        <f t="shared" si="153"/>
        <v>0</v>
      </c>
      <c r="AO127" s="175">
        <f t="shared" si="154"/>
        <v>0</v>
      </c>
      <c r="AP127" s="175">
        <f t="shared" si="155"/>
        <v>10</v>
      </c>
      <c r="AQ127" s="174">
        <f t="shared" si="156"/>
        <v>0</v>
      </c>
      <c r="AR127" s="174">
        <f>IF('Indicator Data'!L127="No data","x",IF('Indicator Data'!BW127&lt;1000,"x",ROUND((IF('Indicator Data'!L127&gt;AR$3,10,IF('Indicator Data'!L127&lt;AR$4,0,10-(AR$3-'Indicator Data'!L127)/(AR$3-AR$4)*10))),1)))</f>
        <v>0.8</v>
      </c>
      <c r="AS127" s="175">
        <f t="shared" si="157"/>
        <v>0.4</v>
      </c>
      <c r="AT127" s="176">
        <f>IF('Indicator Data'!M127="No data","x",ROUND(IF('Indicator Data'!M127=0,0,IF(LOG('Indicator Data'!M127)&gt;AT$3,10,IF(LOG('Indicator Data'!M127)&lt;AT$4,0,10-(AT$3-LOG('Indicator Data'!M127))/(AT$3-AT$4)*10))),1))</f>
        <v>0</v>
      </c>
      <c r="AU127" s="246">
        <f>IF(AT127="x","x",'Indicator Data'!M127/HLOOKUP('Indicator Data'!$M$3,'Population Data'!$C$3:$M$194,ROW()-4,FALSE))</f>
        <v>0</v>
      </c>
      <c r="AV127" s="176">
        <f t="shared" si="158"/>
        <v>0</v>
      </c>
      <c r="AW127" s="172">
        <f t="shared" si="122"/>
        <v>0</v>
      </c>
      <c r="AX127" s="176" t="str">
        <f>IF('Indicator Data'!N127="No data","x",ROUND(IF('Indicator Data'!N127=0,0,IF(LOG('Indicator Data'!N127)&gt;AX$3,10,IF(LOG('Indicator Data'!N127)&lt;AX$4,0,10-(AX$3-LOG('Indicator Data'!N127))/(AX$3-AX$4)*10))),1))</f>
        <v>x</v>
      </c>
      <c r="AY127" s="246" t="str">
        <f>IF(AX127="x","x",'Indicator Data'!N127/HLOOKUP('Indicator Data'!$N$3,'Population Data'!$C$3:$M$194,ROW()-4,FALSE))</f>
        <v>x</v>
      </c>
      <c r="AZ127" s="176" t="str">
        <f t="shared" si="159"/>
        <v>x</v>
      </c>
      <c r="BA127" s="172" t="str">
        <f t="shared" si="123"/>
        <v>x</v>
      </c>
      <c r="BB127" s="176" t="str">
        <f>IF('Indicator Data'!O127="No data","x",ROUND(IF('Indicator Data'!O127=0,0,IF(LOG('Indicator Data'!O127)&gt;BB$3,10,IF(LOG('Indicator Data'!O127)&lt;BB$4,0,10-(BB$3-LOG('Indicator Data'!O127))/(BB$3-BB$4)*10))),1))</f>
        <v>x</v>
      </c>
      <c r="BC127" s="246" t="str">
        <f>IF(BB127="x","x",'Indicator Data'!O127/HLOOKUP('Indicator Data'!$O$3,'Population Data'!$C$3:$M$194,ROW()-4,FALSE))</f>
        <v>x</v>
      </c>
      <c r="BD127" s="176" t="str">
        <f t="shared" si="160"/>
        <v>x</v>
      </c>
      <c r="BE127" s="172" t="str">
        <f t="shared" si="124"/>
        <v>x</v>
      </c>
      <c r="BF127" s="176" t="str">
        <f>IF('Indicator Data'!P127="No data","x",ROUND(IF('Indicator Data'!P127=0,0,IF(LOG('Indicator Data'!P127)&gt;BF$3,10,IF(LOG('Indicator Data'!P127)&lt;BF$4,0,10-(BF$3-LOG('Indicator Data'!P127))/(BF$3-BF$4)*10))),1))</f>
        <v>x</v>
      </c>
      <c r="BG127" s="246" t="str">
        <f>IF(BF127="x","x",'Indicator Data'!P127/HLOOKUP('Indicator Data'!$P$3,'Population Data'!$C$3:$M$194,ROW()-4,FALSE))</f>
        <v>x</v>
      </c>
      <c r="BH127" s="176" t="str">
        <f t="shared" si="125"/>
        <v>x</v>
      </c>
      <c r="BI127" s="172" t="str">
        <f t="shared" si="126"/>
        <v>x</v>
      </c>
      <c r="BJ127" s="174">
        <f t="shared" si="127"/>
        <v>0</v>
      </c>
      <c r="BK127" s="176">
        <f>ROUND(IF('Indicator Data'!Q127=0,0,IF(LOG('Indicator Data'!Q127)&gt;BK$3,10,IF(LOG('Indicator Data'!Q127)&lt;BK$4,0,10-(BK$3-LOG('Indicator Data'!Q127))/(BK$3-BK$4)*10))),1)</f>
        <v>0</v>
      </c>
      <c r="BL127" s="224">
        <f>IF(BK127="x","x",'Indicator Data'!Q127/HLOOKUP('Indicator Data'!$Q$3,'Population Data'!$C$3:$M$194,ROW()-4,FALSE))</f>
        <v>0</v>
      </c>
      <c r="BM127" s="176">
        <f t="shared" si="161"/>
        <v>0</v>
      </c>
      <c r="BN127" s="172">
        <f t="shared" si="162"/>
        <v>0</v>
      </c>
      <c r="BO127" s="176">
        <f>ROUND(IF('Indicator Data'!S127=0,0,IF(LOG('Indicator Data'!S127)&gt;BO$3,10,IF(LOG('Indicator Data'!S127)&lt;BO$4,0,10-(BO$3-LOG('Indicator Data'!S127))/(BO$3-BO$4)*10))),1)</f>
        <v>0</v>
      </c>
      <c r="BP127" s="246">
        <f>IF(BO127="x","x",'Indicator Data'!S127/HLOOKUP('Indicator Data'!$S$3,'Population Data'!$C$3:$M$194,ROW()-4,FALSE))</f>
        <v>0</v>
      </c>
      <c r="BQ127" s="176">
        <f t="shared" si="163"/>
        <v>0</v>
      </c>
      <c r="BR127" s="172">
        <f t="shared" si="128"/>
        <v>0</v>
      </c>
      <c r="BS127" s="176">
        <f>ROUND(IF('Indicator Data'!T127=0,0,IF(LOG('Indicator Data'!T127)&gt;BS$3,10,IF(LOG('Indicator Data'!T127)&lt;BS$4,0,10-(BS$3-LOG('Indicator Data'!T127))/(BS$3-BS$4)*10))),1)</f>
        <v>0</v>
      </c>
      <c r="BT127" s="173">
        <f>IF('Indicator Data'!T127/HLOOKUP('Indicator Data'!$T$3,'Population Data'!$C$3:$M$194,ROW()-4,FALSE)&gt;1,1,'Indicator Data'!T127/HLOOKUP('Indicator Data'!$T$3,'Population Data'!$C$3:$M$194,ROW()-4,FALSE))</f>
        <v>0</v>
      </c>
      <c r="BU127" s="176">
        <f t="shared" si="164"/>
        <v>0</v>
      </c>
      <c r="BV127" s="172">
        <f t="shared" si="129"/>
        <v>0</v>
      </c>
      <c r="BW127" s="176">
        <f>ROUND(IF('Indicator Data'!U127=0,0,IF(LOG('Indicator Data'!U127)&gt;BW$3,10,IF(LOG('Indicator Data'!U127)&lt;BW$4,0,10-(BW$3-LOG('Indicator Data'!U127))/(BW$3-BW$4)*10))),1)</f>
        <v>0</v>
      </c>
      <c r="BX127" s="246">
        <f>IF(BW127="x","x",'Indicator Data'!U127/HLOOKUP('Indicator Data'!$U$3,'Population Data'!$C$3:$M$194,ROW()-4,FALSE))</f>
        <v>0</v>
      </c>
      <c r="BY127" s="176">
        <f t="shared" si="165"/>
        <v>0</v>
      </c>
      <c r="BZ127" s="172">
        <f t="shared" si="130"/>
        <v>0</v>
      </c>
      <c r="CA127" s="174">
        <f t="shared" si="113"/>
        <v>0</v>
      </c>
      <c r="CB127" s="176">
        <f>IF('Indicator Data'!BN127="No data","x",ROUND(IF('Indicator Data'!BN127&gt;CB$3,0,IF('Indicator Data'!BN127&lt;CB$4,10,(CB$3-'Indicator Data'!BN127)/(CB$3-CB$4)*10)),1))</f>
        <v>0.3</v>
      </c>
      <c r="CC127" s="176">
        <f>IF('Indicator Data'!BO127="No data","x",ROUND(IF('Indicator Data'!BO127&gt;CC$3,0,IF('Indicator Data'!BO127&lt;CC$4,10,(CC$3-'Indicator Data'!BO127)/(CC$3-CC$4)*10)),1))</f>
        <v>0</v>
      </c>
      <c r="CD127" s="176" t="str">
        <f>IF('Indicator Data'!AA127="No data","x",ROUND(IF('Indicator Data'!AA127&gt;CD$3,0,IF('Indicator Data'!AA127&lt;CD$4,10,(CD$3-'Indicator Data'!AA127)/(CD$3-CD$4)*10)),1))</f>
        <v>x</v>
      </c>
      <c r="CE127" s="172">
        <f t="shared" si="166"/>
        <v>0.2</v>
      </c>
      <c r="CF127" s="176">
        <f>IF('Indicator Data'!V127="No data","x",ROUND(IF(LOG('Indicator Data'!V127)&gt;CF$3,10,IF(LOG('Indicator Data'!V127)&lt;CF$4,0,10-(CF$3-LOG('Indicator Data'!V127))/(CF$3-CF$4)*10)),1))</f>
        <v>9.1</v>
      </c>
      <c r="CG127" s="176">
        <f>IF('Indicator Data'!W127="No data","x",ROUND(IF('Indicator Data'!W127&gt;CG$3,10,IF('Indicator Data'!W127&lt;CG$4,0,10-(CG$3-'Indicator Data'!W127)/(CG$3-CG$4)*10)),1))</f>
        <v>2.6</v>
      </c>
      <c r="CH127" s="176">
        <f>IF('Indicator Data'!X127="No data","x",ROUND(IF('Indicator Data'!X127&gt;CH$3,10,IF('Indicator Data'!X127&lt;CH$4,0,10-(CH$3-'Indicator Data'!X127)/(CH$3-CH$4)*10)),1))</f>
        <v>9.3000000000000007</v>
      </c>
      <c r="CI127" s="176">
        <f>IF('Indicator Data'!Y127="No data","x",ROUND(IF('Indicator Data'!Y127&gt;CI$3,10,IF('Indicator Data'!Y127&lt;CI$4,0,10-(CI$3-'Indicator Data'!Y127)/(CI$3-CI$4)*10)),1))</f>
        <v>0.6</v>
      </c>
      <c r="CJ127" s="172">
        <f t="shared" si="131"/>
        <v>5.4</v>
      </c>
      <c r="CK127" s="174">
        <f t="shared" si="132"/>
        <v>3.7</v>
      </c>
      <c r="CL127" s="176" t="str">
        <f>IF('Indicator Data'!AD127="No data","x",ROUND(IF('Indicator Data'!AD127&gt;CL$3,10,IF('Indicator Data'!AD127&lt;CL$4,0,10-(CL$3-'Indicator Data'!AD127)/(CL$3-CL$4)*10)),1))</f>
        <v>x</v>
      </c>
      <c r="CM127" s="176">
        <f>IF('Indicator Data'!AE127="No data","x",ROUND(IF('Indicator Data'!AE127&gt;CM$3,10,IF('Indicator Data'!AE127&lt;CM$4,0,10-(CM$3-'Indicator Data'!AE127)/(CM$3-CM$4)*10)),1))</f>
        <v>0</v>
      </c>
      <c r="CN127" s="172">
        <f t="shared" si="133"/>
        <v>4.3</v>
      </c>
      <c r="CO127" s="176">
        <f>IF('Indicator Data'!Z127="No data","x",ROUND(IF('Indicator Data'!Z127&gt;CO$3,10,IF('Indicator Data'!Z127&lt;CO$4,0,10-(CO$3-'Indicator Data'!Z127)/(CO$3-CO$4)*10)),1))</f>
        <v>0</v>
      </c>
      <c r="CP127" s="172">
        <f t="shared" si="134"/>
        <v>0.1</v>
      </c>
      <c r="CQ127" s="246">
        <f>IF('Indicator Data'!AB127="No data","x",'Indicator Data'!AB127/HLOOKUP('Indicator Date'!$AB125,'Population Data'!$C$3:$M$194,ROW()-4,FALSE))</f>
        <v>8.4634759073245344E-5</v>
      </c>
      <c r="CR127" s="176">
        <f t="shared" si="167"/>
        <v>9.1999999999999993</v>
      </c>
      <c r="CS127" s="176">
        <f>IF('Indicator Data'!AC127="No data","x",ROUND(IF('Indicator Data'!AC127&gt;CS$3,0,IF('Indicator Data'!AC127&lt;CS$4,10,(CS$3-'Indicator Data'!AC127)/(CS$3-CS$4)*10)),1))</f>
        <v>2</v>
      </c>
      <c r="CT127" s="172">
        <f t="shared" si="135"/>
        <v>5.6</v>
      </c>
      <c r="CU127" s="174">
        <f t="shared" si="136"/>
        <v>3.3</v>
      </c>
      <c r="CV127" s="175">
        <f t="shared" si="168"/>
        <v>1.9</v>
      </c>
      <c r="CW127" s="177">
        <f t="shared" si="169"/>
        <v>5</v>
      </c>
      <c r="CX127" s="175">
        <f>ROUND(IF('Indicator Data'!AF127=0,0,IF('Indicator Data'!AF127&gt;CX$3,10,IF('Indicator Data'!AF127&lt;CX$4,0,10-(CX$3-'Indicator Data'!AF127)/(CX$3-CX$4)*10))),1)</f>
        <v>0.1</v>
      </c>
      <c r="CY127" s="175">
        <f>(ROUND(IF('Indicator Data'!AG127=0,0,IF(LOG('Indicator Data'!AG127)&gt;CY$3,10,IF(LOG('Indicator Data'!AG127)&lt;CY$4,0,10-(CY$3-LOG('Indicator Data'!AG127))/(CY$3-CY$4)*10))),1))</f>
        <v>0</v>
      </c>
      <c r="CZ127" s="177">
        <f t="shared" si="137"/>
        <v>0.1</v>
      </c>
      <c r="DA127" s="11"/>
      <c r="DB127" s="22"/>
    </row>
    <row r="128" spans="1:106">
      <c r="A128" s="179" t="str">
        <f>'Indicator Data'!A128</f>
        <v>New Zealand</v>
      </c>
      <c r="B128" s="180" t="str">
        <f>'Indicator Data'!B128</f>
        <v>NZL</v>
      </c>
      <c r="C128" s="178">
        <f>ROUND(IF('Indicator Data'!C128=0,0.1,IF(LOG('Indicator Data'!C128)&gt;C$3,10,IF(LOG('Indicator Data'!C128)&lt;C$4,0,10-(C$3-LOG('Indicator Data'!C128))/(C$3-C$4)*10))),1)</f>
        <v>6.3</v>
      </c>
      <c r="D128" s="171">
        <f>ROUND(IF('Indicator Data'!D128=0,0.1,IF(LOG('Indicator Data'!D128)&gt;D$3,10,IF(LOG('Indicator Data'!D128)&lt;D$4,0,10-(D$3-LOG('Indicator Data'!D128))/(D$3-D$4)*10))),1)</f>
        <v>6.3</v>
      </c>
      <c r="E128" s="172">
        <f t="shared" si="138"/>
        <v>6.3</v>
      </c>
      <c r="F128" s="172">
        <f>(ROUND(IF('Indicator Data'!E128=0,0,IF(LOG('Indicator Data'!E128)&gt;F$3,10,IF(LOG('Indicator Data'!E128)&lt;F$4,0,10-(F$3-LOG('Indicator Data'!E128))/(F$3-F$4)*10))),1))</f>
        <v>3.6</v>
      </c>
      <c r="G128" s="172">
        <f>ROUND(IF('Indicator Data'!F128=0,0,IF(LOG('Indicator Data'!F128)&gt;G$3,10,IF(LOG('Indicator Data'!F128)&lt;G$4,0,10-(G$3-LOG('Indicator Data'!F128))/(G$3-G$4)*10))),1)</f>
        <v>4.8</v>
      </c>
      <c r="H128" s="171">
        <f>ROUND(IF('Indicator Data'!G128=0,0,IF(LOG('Indicator Data'!G128)&gt;H$3,10,IF(LOG('Indicator Data'!G128)&lt;H$4,0,10-(H$3-LOG('Indicator Data'!G128))/(H$3-H$4)*10))),1)</f>
        <v>5.4</v>
      </c>
      <c r="I128" s="171">
        <f>ROUND(IF('Indicator Data'!H128=0,0,IF(LOG('Indicator Data'!H128)&gt;I$3,10,IF(LOG('Indicator Data'!H128)&lt;I$4,0,10-(I$3-LOG('Indicator Data'!H128))/(I$3-I$4)*10))),1)</f>
        <v>0</v>
      </c>
      <c r="J128" s="171">
        <f t="shared" si="139"/>
        <v>3.1</v>
      </c>
      <c r="K128" s="171">
        <f>ROUND(IF('Indicator Data'!I128=0,0,IF(LOG('Indicator Data'!I128)&gt;K$3,10,IF(LOG('Indicator Data'!I128)&lt;K$4,0,10-(K$3-LOG('Indicator Data'!I128))/(K$3-K$4)*10))),1)</f>
        <v>4.7</v>
      </c>
      <c r="L128" s="172">
        <f>ROUND(IF('Indicator Data'!J128=0,0,IF(LOG('Indicator Data'!J128)&gt;L$3,10,IF(LOG('Indicator Data'!J128)&lt;L$4,0,10-(L$3-LOG('Indicator Data'!J128))/(L$3-L$4)*10))),1)</f>
        <v>0</v>
      </c>
      <c r="M128" s="173">
        <f>'Indicator Data'!C128/HLOOKUP('Indicator Data'!$C$3,'Population Data'!$C$3:$M$194,ROW()-4,FALSE)</f>
        <v>1.5895111099978785E-3</v>
      </c>
      <c r="N128" s="173">
        <f>'Indicator Data'!D128/HLOOKUP('Indicator Data'!$D$3,'Population Data'!$C$3:$M$194,ROW()-4,FALSE)</f>
        <v>4.1695841027031532E-4</v>
      </c>
      <c r="O128" s="245">
        <f>'Indicator Data'!E128/HLOOKUP('Indicator Data'!$E$3,'Population Data'!$C$3:$M$194,ROW()-4,FALSE)</f>
        <v>1.022576461199591E-3</v>
      </c>
      <c r="P128" s="173">
        <f>'Indicator Data'!F128/HLOOKUP('Indicator Data'!$F$3,'Population Data'!$C$3:$M$194,ROW()-4,FALSE)</f>
        <v>3.075937342047033E-6</v>
      </c>
      <c r="Q128" s="173">
        <f>'Indicator Data'!G128/HLOOKUP('Indicator Data'!$G$3,'Population Data'!$C$3:$M$194,ROW()-4,FALSE)</f>
        <v>2.2633955279099107E-3</v>
      </c>
      <c r="R128" s="173">
        <f>'Indicator Data'!H128/HLOOKUP('Indicator Data'!$H$3,'Population Data'!$C$3:$M$194,ROW()-4,FALSE)</f>
        <v>0</v>
      </c>
      <c r="S128" s="173">
        <f>'Indicator Data'!I128/HLOOKUP('Indicator Data'!$I$3,'Population Data'!$C$3:$M$194,ROW()-4,FALSE)</f>
        <v>3.9884523279733083E-4</v>
      </c>
      <c r="T128" s="173">
        <f>'Indicator Data'!J128/HLOOKUP('Indicator Date'!$J126,'Population Data'!$C$3:$M$194,ROW()-4,FALSE)</f>
        <v>0</v>
      </c>
      <c r="U128" s="171">
        <f t="shared" si="140"/>
        <v>7.9</v>
      </c>
      <c r="V128" s="171">
        <f t="shared" si="141"/>
        <v>2.1</v>
      </c>
      <c r="W128" s="172">
        <f t="shared" si="142"/>
        <v>5.7</v>
      </c>
      <c r="X128" s="172">
        <f t="shared" si="118"/>
        <v>3.7</v>
      </c>
      <c r="Y128" s="172">
        <f t="shared" si="119"/>
        <v>5.9</v>
      </c>
      <c r="Z128" s="171">
        <f t="shared" si="143"/>
        <v>0.3</v>
      </c>
      <c r="AA128" s="171">
        <f t="shared" si="143"/>
        <v>0</v>
      </c>
      <c r="AB128" s="171">
        <f t="shared" si="144"/>
        <v>0.2</v>
      </c>
      <c r="AC128" s="172">
        <f t="shared" si="120"/>
        <v>4.0999999999999996</v>
      </c>
      <c r="AD128" s="172">
        <f t="shared" si="121"/>
        <v>0</v>
      </c>
      <c r="AE128" s="171">
        <f>ROUND(IF('Indicator Data'!K128=0,0,IF('Indicator Data'!K128&gt;AE$3,10,IF('Indicator Data'!K128&lt;AE$4,0,10-(AE$3-'Indicator Data'!K128)/(AE$3-AE$4)*10))),1)</f>
        <v>1.9</v>
      </c>
      <c r="AF128" s="174">
        <f t="shared" si="145"/>
        <v>7.1</v>
      </c>
      <c r="AG128" s="174">
        <f t="shared" si="146"/>
        <v>4.2</v>
      </c>
      <c r="AH128" s="172">
        <f t="shared" si="147"/>
        <v>2.9</v>
      </c>
      <c r="AI128" s="172">
        <f t="shared" si="148"/>
        <v>0</v>
      </c>
      <c r="AJ128" s="174">
        <f t="shared" si="149"/>
        <v>1.6</v>
      </c>
      <c r="AK128" s="172">
        <f t="shared" si="150"/>
        <v>0</v>
      </c>
      <c r="AL128" s="175">
        <f t="shared" si="151"/>
        <v>6</v>
      </c>
      <c r="AM128" s="175">
        <f t="shared" si="152"/>
        <v>3.7</v>
      </c>
      <c r="AN128" s="175">
        <f t="shared" si="153"/>
        <v>5.4</v>
      </c>
      <c r="AO128" s="175">
        <f t="shared" si="154"/>
        <v>1.8</v>
      </c>
      <c r="AP128" s="175">
        <f t="shared" si="155"/>
        <v>4.4000000000000004</v>
      </c>
      <c r="AQ128" s="174">
        <f t="shared" si="156"/>
        <v>1</v>
      </c>
      <c r="AR128" s="174">
        <f>IF('Indicator Data'!L128="No data","x",IF('Indicator Data'!BW128&lt;1000,"x",ROUND((IF('Indicator Data'!L128&gt;AR$3,10,IF('Indicator Data'!L128&lt;AR$4,0,10-(AR$3-'Indicator Data'!L128)/(AR$3-AR$4)*10))),1)))</f>
        <v>2.5</v>
      </c>
      <c r="AS128" s="175">
        <f t="shared" si="157"/>
        <v>1.8</v>
      </c>
      <c r="AT128" s="176" t="str">
        <f>IF('Indicator Data'!M128="No data","x",ROUND(IF('Indicator Data'!M128=0,0,IF(LOG('Indicator Data'!M128)&gt;AT$3,10,IF(LOG('Indicator Data'!M128)&lt;AT$4,0,10-(AT$3-LOG('Indicator Data'!M128))/(AT$3-AT$4)*10))),1))</f>
        <v>x</v>
      </c>
      <c r="AU128" s="246" t="str">
        <f>IF(AT128="x","x",'Indicator Data'!M128/HLOOKUP('Indicator Data'!$M$3,'Population Data'!$C$3:$M$194,ROW()-4,FALSE))</f>
        <v>x</v>
      </c>
      <c r="AV128" s="176" t="str">
        <f t="shared" si="158"/>
        <v>x</v>
      </c>
      <c r="AW128" s="172" t="str">
        <f t="shared" si="122"/>
        <v>x</v>
      </c>
      <c r="AX128" s="176" t="str">
        <f>IF('Indicator Data'!N128="No data","x",ROUND(IF('Indicator Data'!N128=0,0,IF(LOG('Indicator Data'!N128)&gt;AX$3,10,IF(LOG('Indicator Data'!N128)&lt;AX$4,0,10-(AX$3-LOG('Indicator Data'!N128))/(AX$3-AX$4)*10))),1))</f>
        <v>x</v>
      </c>
      <c r="AY128" s="246" t="str">
        <f>IF(AX128="x","x",'Indicator Data'!N128/HLOOKUP('Indicator Data'!$N$3,'Population Data'!$C$3:$M$194,ROW()-4,FALSE))</f>
        <v>x</v>
      </c>
      <c r="AZ128" s="176" t="str">
        <f t="shared" si="159"/>
        <v>x</v>
      </c>
      <c r="BA128" s="172" t="str">
        <f t="shared" si="123"/>
        <v>x</v>
      </c>
      <c r="BB128" s="176" t="str">
        <f>IF('Indicator Data'!O128="No data","x",ROUND(IF('Indicator Data'!O128=0,0,IF(LOG('Indicator Data'!O128)&gt;BB$3,10,IF(LOG('Indicator Data'!O128)&lt;BB$4,0,10-(BB$3-LOG('Indicator Data'!O128))/(BB$3-BB$4)*10))),1))</f>
        <v>x</v>
      </c>
      <c r="BC128" s="246" t="str">
        <f>IF(BB128="x","x",'Indicator Data'!O128/HLOOKUP('Indicator Data'!$O$3,'Population Data'!$C$3:$M$194,ROW()-4,FALSE))</f>
        <v>x</v>
      </c>
      <c r="BD128" s="176" t="str">
        <f t="shared" si="160"/>
        <v>x</v>
      </c>
      <c r="BE128" s="172" t="str">
        <f t="shared" si="124"/>
        <v>x</v>
      </c>
      <c r="BF128" s="176" t="str">
        <f>IF('Indicator Data'!P128="No data","x",ROUND(IF('Indicator Data'!P128=0,0,IF(LOG('Indicator Data'!P128)&gt;BF$3,10,IF(LOG('Indicator Data'!P128)&lt;BF$4,0,10-(BF$3-LOG('Indicator Data'!P128))/(BF$3-BF$4)*10))),1))</f>
        <v>x</v>
      </c>
      <c r="BG128" s="246" t="str">
        <f>IF(BF128="x","x",'Indicator Data'!P128/HLOOKUP('Indicator Data'!$P$3,'Population Data'!$C$3:$M$194,ROW()-4,FALSE))</f>
        <v>x</v>
      </c>
      <c r="BH128" s="176" t="str">
        <f t="shared" si="125"/>
        <v>x</v>
      </c>
      <c r="BI128" s="172" t="str">
        <f t="shared" si="126"/>
        <v>x</v>
      </c>
      <c r="BJ128" s="174" t="str">
        <f t="shared" si="127"/>
        <v>x</v>
      </c>
      <c r="BK128" s="176">
        <f>ROUND(IF('Indicator Data'!Q128=0,0,IF(LOG('Indicator Data'!Q128)&gt;BK$3,10,IF(LOG('Indicator Data'!Q128)&lt;BK$4,0,10-(BK$3-LOG('Indicator Data'!Q128))/(BK$3-BK$4)*10))),1)</f>
        <v>0</v>
      </c>
      <c r="BL128" s="224">
        <f>IF(BK128="x","x",'Indicator Data'!Q128/HLOOKUP('Indicator Data'!$Q$3,'Population Data'!$C$3:$M$194,ROW()-4,FALSE))</f>
        <v>0</v>
      </c>
      <c r="BM128" s="176">
        <f t="shared" si="161"/>
        <v>0</v>
      </c>
      <c r="BN128" s="172">
        <f t="shared" si="162"/>
        <v>0</v>
      </c>
      <c r="BO128" s="176">
        <f>ROUND(IF('Indicator Data'!S128=0,0,IF(LOG('Indicator Data'!S128)&gt;BO$3,10,IF(LOG('Indicator Data'!S128)&lt;BO$4,0,10-(BO$3-LOG('Indicator Data'!S128))/(BO$3-BO$4)*10))),1)</f>
        <v>0</v>
      </c>
      <c r="BP128" s="246">
        <f>IF(BO128="x","x",'Indicator Data'!S128/HLOOKUP('Indicator Data'!$S$3,'Population Data'!$C$3:$M$194,ROW()-4,FALSE))</f>
        <v>0</v>
      </c>
      <c r="BQ128" s="176">
        <f t="shared" si="163"/>
        <v>0</v>
      </c>
      <c r="BR128" s="172">
        <f t="shared" si="128"/>
        <v>0</v>
      </c>
      <c r="BS128" s="176">
        <f>ROUND(IF('Indicator Data'!T128=0,0,IF(LOG('Indicator Data'!T128)&gt;BS$3,10,IF(LOG('Indicator Data'!T128)&lt;BS$4,0,10-(BS$3-LOG('Indicator Data'!T128))/(BS$3-BS$4)*10))),1)</f>
        <v>0</v>
      </c>
      <c r="BT128" s="173">
        <f>IF('Indicator Data'!T128/HLOOKUP('Indicator Data'!$T$3,'Population Data'!$C$3:$M$194,ROW()-4,FALSE)&gt;1,1,'Indicator Data'!T128/HLOOKUP('Indicator Data'!$T$3,'Population Data'!$C$3:$M$194,ROW()-4,FALSE))</f>
        <v>0</v>
      </c>
      <c r="BU128" s="176">
        <f t="shared" si="164"/>
        <v>0</v>
      </c>
      <c r="BV128" s="172">
        <f t="shared" si="129"/>
        <v>0</v>
      </c>
      <c r="BW128" s="176">
        <f>ROUND(IF('Indicator Data'!U128=0,0,IF(LOG('Indicator Data'!U128)&gt;BW$3,10,IF(LOG('Indicator Data'!U128)&lt;BW$4,0,10-(BW$3-LOG('Indicator Data'!U128))/(BW$3-BW$4)*10))),1)</f>
        <v>5.8</v>
      </c>
      <c r="BX128" s="246">
        <f>IF(BW128="x","x",'Indicator Data'!U128/HLOOKUP('Indicator Data'!$U$3,'Population Data'!$C$3:$M$194,ROW()-4,FALSE))</f>
        <v>2.2417701771349111E-2</v>
      </c>
      <c r="BY128" s="176">
        <f t="shared" si="165"/>
        <v>0.2</v>
      </c>
      <c r="BZ128" s="172">
        <f t="shared" si="130"/>
        <v>3.5</v>
      </c>
      <c r="CA128" s="174">
        <f t="shared" si="113"/>
        <v>1</v>
      </c>
      <c r="CB128" s="176">
        <f>IF('Indicator Data'!BN128="No data","x",ROUND(IF('Indicator Data'!BN128&gt;CB$3,0,IF('Indicator Data'!BN128&lt;CB$4,10,(CB$3-'Indicator Data'!BN128)/(CB$3-CB$4)*10)),1))</f>
        <v>0</v>
      </c>
      <c r="CC128" s="176">
        <f>IF('Indicator Data'!BO128="No data","x",ROUND(IF('Indicator Data'!BO128&gt;CC$3,0,IF('Indicator Data'!BO128&lt;CC$4,10,(CC$3-'Indicator Data'!BO128)/(CC$3-CC$4)*10)),1))</f>
        <v>0</v>
      </c>
      <c r="CD128" s="176" t="str">
        <f>IF('Indicator Data'!AA128="No data","x",ROUND(IF('Indicator Data'!AA128&gt;CD$3,0,IF('Indicator Data'!AA128&lt;CD$4,10,(CD$3-'Indicator Data'!AA128)/(CD$3-CD$4)*10)),1))</f>
        <v>x</v>
      </c>
      <c r="CE128" s="172">
        <f t="shared" si="166"/>
        <v>0</v>
      </c>
      <c r="CF128" s="176">
        <f>IF('Indicator Data'!V128="No data","x",ROUND(IF(LOG('Indicator Data'!V128)&gt;CF$3,10,IF(LOG('Indicator Data'!V128)&lt;CF$4,0,10-(CF$3-LOG('Indicator Data'!V128))/(CF$3-CF$4)*10)),1))</f>
        <v>4.3</v>
      </c>
      <c r="CG128" s="176">
        <f>IF('Indicator Data'!W128="No data","x",ROUND(IF('Indicator Data'!W128&gt;CG$3,10,IF('Indicator Data'!W128&lt;CG$4,0,10-(CG$3-'Indicator Data'!W128)/(CG$3-CG$4)*10)),1))</f>
        <v>4.3</v>
      </c>
      <c r="CH128" s="176">
        <f>IF('Indicator Data'!X128="No data","x",ROUND(IF('Indicator Data'!X128&gt;CH$3,10,IF('Indicator Data'!X128&lt;CH$4,0,10-(CH$3-'Indicator Data'!X128)/(CH$3-CH$4)*10)),1))</f>
        <v>8.6999999999999993</v>
      </c>
      <c r="CI128" s="176">
        <f>IF('Indicator Data'!Y128="No data","x",ROUND(IF('Indicator Data'!Y128&gt;CI$3,10,IF('Indicator Data'!Y128&lt;CI$4,0,10-(CI$3-'Indicator Data'!Y128)/(CI$3-CI$4)*10)),1))</f>
        <v>1.5</v>
      </c>
      <c r="CJ128" s="172">
        <f t="shared" si="131"/>
        <v>4.7</v>
      </c>
      <c r="CK128" s="174">
        <f t="shared" si="132"/>
        <v>3.1</v>
      </c>
      <c r="CL128" s="176">
        <f>IF('Indicator Data'!AD128="No data","x",ROUND(IF('Indicator Data'!AD128&gt;CL$3,10,IF('Indicator Data'!AD128&lt;CL$4,0,10-(CL$3-'Indicator Data'!AD128)/(CL$3-CL$4)*10)),1))</f>
        <v>0</v>
      </c>
      <c r="CM128" s="176">
        <f>IF('Indicator Data'!AE128="No data","x",ROUND(IF('Indicator Data'!AE128&gt;CM$3,10,IF('Indicator Data'!AE128&lt;CM$4,0,10-(CM$3-'Indicator Data'!AE128)/(CM$3-CM$4)*10)),1))</f>
        <v>0.5</v>
      </c>
      <c r="CN128" s="172">
        <f t="shared" si="133"/>
        <v>3.2</v>
      </c>
      <c r="CO128" s="176">
        <f>IF('Indicator Data'!Z128="No data","x",ROUND(IF('Indicator Data'!Z128&gt;CO$3,10,IF('Indicator Data'!Z128&lt;CO$4,0,10-(CO$3-'Indicator Data'!Z128)/(CO$3-CO$4)*10)),1))</f>
        <v>0</v>
      </c>
      <c r="CP128" s="172">
        <f t="shared" si="134"/>
        <v>0</v>
      </c>
      <c r="CQ128" s="246">
        <f>IF('Indicator Data'!AB128="No data","x",'Indicator Data'!AB128/HLOOKUP('Indicator Date'!$AB126,'Population Data'!$C$3:$M$194,ROW()-4,FALSE))</f>
        <v>1.0189053443135368E-4</v>
      </c>
      <c r="CR128" s="176">
        <f t="shared" si="167"/>
        <v>9</v>
      </c>
      <c r="CS128" s="176">
        <f>IF('Indicator Data'!AC128="No data","x",ROUND(IF('Indicator Data'!AC128&gt;CS$3,0,IF('Indicator Data'!AC128&lt;CS$4,10,(CS$3-'Indicator Data'!AC128)/(CS$3-CS$4)*10)),1))</f>
        <v>2</v>
      </c>
      <c r="CT128" s="172">
        <f t="shared" si="135"/>
        <v>5.5</v>
      </c>
      <c r="CU128" s="174">
        <f t="shared" si="136"/>
        <v>2.9</v>
      </c>
      <c r="CV128" s="175">
        <f t="shared" si="168"/>
        <v>2.4</v>
      </c>
      <c r="CW128" s="177">
        <f t="shared" si="169"/>
        <v>3.8</v>
      </c>
      <c r="CX128" s="175">
        <f>ROUND(IF('Indicator Data'!AF128=0,0,IF('Indicator Data'!AF128&gt;CX$3,10,IF('Indicator Data'!AF128&lt;CX$4,0,10-(CX$3-'Indicator Data'!AF128)/(CX$3-CX$4)*10))),1)</f>
        <v>0</v>
      </c>
      <c r="CY128" s="175">
        <f>(ROUND(IF('Indicator Data'!AG128=0,0,IF(LOG('Indicator Data'!AG128)&gt;CY$3,10,IF(LOG('Indicator Data'!AG128)&lt;CY$4,0,10-(CY$3-LOG('Indicator Data'!AG128))/(CY$3-CY$4)*10))),1))</f>
        <v>0</v>
      </c>
      <c r="CZ128" s="177">
        <f t="shared" si="137"/>
        <v>0</v>
      </c>
      <c r="DA128" s="11"/>
      <c r="DB128" s="22"/>
    </row>
    <row r="129" spans="1:106">
      <c r="A129" s="179" t="str">
        <f>'Indicator Data'!A129</f>
        <v>Nicaragua</v>
      </c>
      <c r="B129" s="180" t="str">
        <f>'Indicator Data'!B129</f>
        <v>NIC</v>
      </c>
      <c r="C129" s="178">
        <f>ROUND(IF('Indicator Data'!C129=0,0.1,IF(LOG('Indicator Data'!C129)&gt;C$3,10,IF(LOG('Indicator Data'!C129)&lt;C$4,0,10-(C$3-LOG('Indicator Data'!C129))/(C$3-C$4)*10))),1)</f>
        <v>7</v>
      </c>
      <c r="D129" s="171">
        <f>ROUND(IF('Indicator Data'!D129=0,0.1,IF(LOG('Indicator Data'!D129)&gt;D$3,10,IF(LOG('Indicator Data'!D129)&lt;D$4,0,10-(D$3-LOG('Indicator Data'!D129))/(D$3-D$4)*10))),1)</f>
        <v>7.9</v>
      </c>
      <c r="E129" s="172">
        <f t="shared" si="138"/>
        <v>7.5</v>
      </c>
      <c r="F129" s="172">
        <f>(ROUND(IF('Indicator Data'!E129=0,0,IF(LOG('Indicator Data'!E129)&gt;F$3,10,IF(LOG('Indicator Data'!E129)&lt;F$4,0,10-(F$3-LOG('Indicator Data'!E129))/(F$3-F$4)*10))),1))</f>
        <v>4.8</v>
      </c>
      <c r="G129" s="172">
        <f>ROUND(IF('Indicator Data'!F129=0,0,IF(LOG('Indicator Data'!F129)&gt;G$3,10,IF(LOG('Indicator Data'!F129)&lt;G$4,0,10-(G$3-LOG('Indicator Data'!F129))/(G$3-G$4)*10))),1)</f>
        <v>6.7</v>
      </c>
      <c r="H129" s="171">
        <f>ROUND(IF('Indicator Data'!G129=0,0,IF(LOG('Indicator Data'!G129)&gt;H$3,10,IF(LOG('Indicator Data'!G129)&lt;H$4,0,10-(H$3-LOG('Indicator Data'!G129))/(H$3-H$4)*10))),1)</f>
        <v>6.5</v>
      </c>
      <c r="I129" s="171">
        <f>ROUND(IF('Indicator Data'!H129=0,0,IF(LOG('Indicator Data'!H129)&gt;I$3,10,IF(LOG('Indicator Data'!H129)&lt;I$4,0,10-(I$3-LOG('Indicator Data'!H129))/(I$3-I$4)*10))),1)</f>
        <v>6.6</v>
      </c>
      <c r="J129" s="171">
        <f t="shared" si="139"/>
        <v>6.6</v>
      </c>
      <c r="K129" s="171">
        <f>ROUND(IF('Indicator Data'!I129=0,0,IF(LOG('Indicator Data'!I129)&gt;K$3,10,IF(LOG('Indicator Data'!I129)&lt;K$4,0,10-(K$3-LOG('Indicator Data'!I129))/(K$3-K$4)*10))),1)</f>
        <v>4.8</v>
      </c>
      <c r="L129" s="172">
        <f>ROUND(IF('Indicator Data'!J129=0,0,IF(LOG('Indicator Data'!J129)&gt;L$3,10,IF(LOG('Indicator Data'!J129)&lt;L$4,0,10-(L$3-LOG('Indicator Data'!J129))/(L$3-L$4)*10))),1)</f>
        <v>8.9</v>
      </c>
      <c r="M129" s="173">
        <f>'Indicator Data'!C129/HLOOKUP('Indicator Data'!$C$3,'Population Data'!$C$3:$M$194,ROW()-4,FALSE)</f>
        <v>2.0856682960702713E-3</v>
      </c>
      <c r="N129" s="173">
        <f>'Indicator Data'!D129/HLOOKUP('Indicator Data'!$D$3,'Population Data'!$C$3:$M$194,ROW()-4,FALSE)</f>
        <v>1.2513003753642441E-3</v>
      </c>
      <c r="O129" s="245">
        <f>'Indicator Data'!E129/HLOOKUP('Indicator Data'!$E$3,'Population Data'!$C$3:$M$194,ROW()-4,FALSE)</f>
        <v>2.4280333797909678E-3</v>
      </c>
      <c r="P129" s="173">
        <f>'Indicator Data'!F129/HLOOKUP('Indicator Data'!$F$3,'Population Data'!$C$3:$M$194,ROW()-4,FALSE)</f>
        <v>1.5593972612687764E-5</v>
      </c>
      <c r="Q129" s="173">
        <f>'Indicator Data'!G129/HLOOKUP('Indicator Data'!$G$3,'Population Data'!$C$3:$M$194,ROW()-4,FALSE)</f>
        <v>5.0930227234639155E-3</v>
      </c>
      <c r="R129" s="173">
        <f>'Indicator Data'!H129/HLOOKUP('Indicator Data'!$H$3,'Population Data'!$C$3:$M$194,ROW()-4,FALSE)</f>
        <v>1.986345696080653E-4</v>
      </c>
      <c r="S129" s="173">
        <f>'Indicator Data'!I129/HLOOKUP('Indicator Data'!$I$3,'Population Data'!$C$3:$M$194,ROW()-4,FALSE)</f>
        <v>3.2462535274182998E-4</v>
      </c>
      <c r="T129" s="173">
        <f>'Indicator Data'!J129/HLOOKUP('Indicator Date'!$J127,'Population Data'!$C$3:$M$194,ROW()-4,FALSE)</f>
        <v>5.2522412098361801E-3</v>
      </c>
      <c r="U129" s="171">
        <f t="shared" si="140"/>
        <v>10</v>
      </c>
      <c r="V129" s="171">
        <f t="shared" si="141"/>
        <v>6.3</v>
      </c>
      <c r="W129" s="172">
        <f t="shared" si="142"/>
        <v>8.8000000000000007</v>
      </c>
      <c r="X129" s="172">
        <f t="shared" si="118"/>
        <v>5.0999999999999996</v>
      </c>
      <c r="Y129" s="172">
        <f t="shared" si="119"/>
        <v>7.7</v>
      </c>
      <c r="Z129" s="171">
        <f t="shared" si="143"/>
        <v>0.6</v>
      </c>
      <c r="AA129" s="171">
        <f t="shared" si="143"/>
        <v>0.1</v>
      </c>
      <c r="AB129" s="171">
        <f t="shared" si="144"/>
        <v>0.4</v>
      </c>
      <c r="AC129" s="172">
        <f t="shared" si="120"/>
        <v>3.8</v>
      </c>
      <c r="AD129" s="172">
        <f t="shared" si="121"/>
        <v>1.8</v>
      </c>
      <c r="AE129" s="171">
        <f>ROUND(IF('Indicator Data'!K129=0,0,IF('Indicator Data'!K129&gt;AE$3,10,IF('Indicator Data'!K129&lt;AE$4,0,10-(AE$3-'Indicator Data'!K129)/(AE$3-AE$4)*10))),1)</f>
        <v>5.7</v>
      </c>
      <c r="AF129" s="174">
        <f t="shared" si="145"/>
        <v>8.5</v>
      </c>
      <c r="AG129" s="174">
        <f t="shared" si="146"/>
        <v>7.1</v>
      </c>
      <c r="AH129" s="172">
        <f t="shared" si="147"/>
        <v>3.6</v>
      </c>
      <c r="AI129" s="172">
        <f t="shared" si="148"/>
        <v>3.4</v>
      </c>
      <c r="AJ129" s="174">
        <f t="shared" si="149"/>
        <v>3.5</v>
      </c>
      <c r="AK129" s="172">
        <f t="shared" si="150"/>
        <v>6.6</v>
      </c>
      <c r="AL129" s="175">
        <f t="shared" si="151"/>
        <v>8.1999999999999993</v>
      </c>
      <c r="AM129" s="175">
        <f t="shared" si="152"/>
        <v>5</v>
      </c>
      <c r="AN129" s="175">
        <f t="shared" si="153"/>
        <v>7.2</v>
      </c>
      <c r="AO129" s="175">
        <f t="shared" si="154"/>
        <v>4.2</v>
      </c>
      <c r="AP129" s="175">
        <f t="shared" si="155"/>
        <v>4.3</v>
      </c>
      <c r="AQ129" s="174">
        <f t="shared" si="156"/>
        <v>6.2</v>
      </c>
      <c r="AR129" s="174">
        <f>IF('Indicator Data'!L129="No data","x",IF('Indicator Data'!BW129&lt;1000,"x",ROUND((IF('Indicator Data'!L129&gt;AR$3,10,IF('Indicator Data'!L129&lt;AR$4,0,10-(AR$3-'Indicator Data'!L129)/(AR$3-AR$4)*10))),1)))</f>
        <v>1.7</v>
      </c>
      <c r="AS129" s="175">
        <f t="shared" si="157"/>
        <v>4</v>
      </c>
      <c r="AT129" s="176" t="str">
        <f>IF('Indicator Data'!M129="No data","x",ROUND(IF('Indicator Data'!M129=0,0,IF(LOG('Indicator Data'!M129)&gt;AT$3,10,IF(LOG('Indicator Data'!M129)&lt;AT$4,0,10-(AT$3-LOG('Indicator Data'!M129))/(AT$3-AT$4)*10))),1))</f>
        <v>x</v>
      </c>
      <c r="AU129" s="246" t="str">
        <f>IF(AT129="x","x",'Indicator Data'!M129/HLOOKUP('Indicator Data'!$M$3,'Population Data'!$C$3:$M$194,ROW()-4,FALSE))</f>
        <v>x</v>
      </c>
      <c r="AV129" s="176" t="str">
        <f t="shared" si="158"/>
        <v>x</v>
      </c>
      <c r="AW129" s="172" t="str">
        <f t="shared" si="122"/>
        <v>x</v>
      </c>
      <c r="AX129" s="176" t="str">
        <f>IF('Indicator Data'!N129="No data","x",ROUND(IF('Indicator Data'!N129=0,0,IF(LOG('Indicator Data'!N129)&gt;AX$3,10,IF(LOG('Indicator Data'!N129)&lt;AX$4,0,10-(AX$3-LOG('Indicator Data'!N129))/(AX$3-AX$4)*10))),1))</f>
        <v>x</v>
      </c>
      <c r="AY129" s="246" t="str">
        <f>IF(AX129="x","x",'Indicator Data'!N129/HLOOKUP('Indicator Data'!$N$3,'Population Data'!$C$3:$M$194,ROW()-4,FALSE))</f>
        <v>x</v>
      </c>
      <c r="AZ129" s="176" t="str">
        <f t="shared" si="159"/>
        <v>x</v>
      </c>
      <c r="BA129" s="172" t="str">
        <f t="shared" si="123"/>
        <v>x</v>
      </c>
      <c r="BB129" s="176" t="str">
        <f>IF('Indicator Data'!O129="No data","x",ROUND(IF('Indicator Data'!O129=0,0,IF(LOG('Indicator Data'!O129)&gt;BB$3,10,IF(LOG('Indicator Data'!O129)&lt;BB$4,0,10-(BB$3-LOG('Indicator Data'!O129))/(BB$3-BB$4)*10))),1))</f>
        <v>x</v>
      </c>
      <c r="BC129" s="246" t="str">
        <f>IF(BB129="x","x",'Indicator Data'!O129/HLOOKUP('Indicator Data'!$O$3,'Population Data'!$C$3:$M$194,ROW()-4,FALSE))</f>
        <v>x</v>
      </c>
      <c r="BD129" s="176" t="str">
        <f t="shared" si="160"/>
        <v>x</v>
      </c>
      <c r="BE129" s="172" t="str">
        <f t="shared" si="124"/>
        <v>x</v>
      </c>
      <c r="BF129" s="176" t="str">
        <f>IF('Indicator Data'!P129="No data","x",ROUND(IF('Indicator Data'!P129=0,0,IF(LOG('Indicator Data'!P129)&gt;BF$3,10,IF(LOG('Indicator Data'!P129)&lt;BF$4,0,10-(BF$3-LOG('Indicator Data'!P129))/(BF$3-BF$4)*10))),1))</f>
        <v>x</v>
      </c>
      <c r="BG129" s="246" t="str">
        <f>IF(BF129="x","x",'Indicator Data'!P129/HLOOKUP('Indicator Data'!$P$3,'Population Data'!$C$3:$M$194,ROW()-4,FALSE))</f>
        <v>x</v>
      </c>
      <c r="BH129" s="176" t="str">
        <f t="shared" si="125"/>
        <v>x</v>
      </c>
      <c r="BI129" s="172" t="str">
        <f t="shared" si="126"/>
        <v>x</v>
      </c>
      <c r="BJ129" s="174" t="str">
        <f t="shared" si="127"/>
        <v>x</v>
      </c>
      <c r="BK129" s="176">
        <f>ROUND(IF('Indicator Data'!Q129=0,0,IF(LOG('Indicator Data'!Q129)&gt;BK$3,10,IF(LOG('Indicator Data'!Q129)&lt;BK$4,0,10-(BK$3-LOG('Indicator Data'!Q129))/(BK$3-BK$4)*10))),1)</f>
        <v>8.3000000000000007</v>
      </c>
      <c r="BL129" s="224">
        <f>IF(BK129="x","x",'Indicator Data'!Q129/HLOOKUP('Indicator Data'!$Q$3,'Population Data'!$C$3:$M$194,ROW()-4,FALSE))</f>
        <v>0.87999999719987132</v>
      </c>
      <c r="BM129" s="176">
        <f t="shared" si="161"/>
        <v>8.8000000000000007</v>
      </c>
      <c r="BN129" s="172">
        <f t="shared" si="162"/>
        <v>8.6</v>
      </c>
      <c r="BO129" s="176">
        <f>ROUND(IF('Indicator Data'!S129=0,0,IF(LOG('Indicator Data'!S129)&gt;BO$3,10,IF(LOG('Indicator Data'!S129)&lt;BO$4,0,10-(BO$3-LOG('Indicator Data'!S129))/(BO$3-BO$4)*10))),1)</f>
        <v>8.3000000000000007</v>
      </c>
      <c r="BP129" s="246">
        <f>IF(BO129="x","x",'Indicator Data'!S129/HLOOKUP('Indicator Data'!$S$3,'Population Data'!$C$3:$M$194,ROW()-4,FALSE))</f>
        <v>0.84622470556297358</v>
      </c>
      <c r="BQ129" s="176">
        <f t="shared" si="163"/>
        <v>9.4</v>
      </c>
      <c r="BR129" s="172">
        <f t="shared" si="128"/>
        <v>8.9</v>
      </c>
      <c r="BS129" s="176">
        <f>ROUND(IF('Indicator Data'!T129=0,0,IF(LOG('Indicator Data'!T129)&gt;BS$3,10,IF(LOG('Indicator Data'!T129)&lt;BS$4,0,10-(BS$3-LOG('Indicator Data'!T129))/(BS$3-BS$4)*10))),1)</f>
        <v>8.1999999999999993</v>
      </c>
      <c r="BT129" s="173">
        <f>IF('Indicator Data'!T129/HLOOKUP('Indicator Data'!$T$3,'Population Data'!$C$3:$M$194,ROW()-4,FALSE)&gt;1,1,'Indicator Data'!T129/HLOOKUP('Indicator Data'!$T$3,'Population Data'!$C$3:$M$194,ROW()-4,FALSE))</f>
        <v>0.76085193353782676</v>
      </c>
      <c r="BU129" s="176">
        <f t="shared" si="164"/>
        <v>7.6</v>
      </c>
      <c r="BV129" s="172">
        <f t="shared" si="129"/>
        <v>7.9</v>
      </c>
      <c r="BW129" s="176">
        <f>ROUND(IF('Indicator Data'!U129=0,0,IF(LOG('Indicator Data'!U129)&gt;BW$3,10,IF(LOG('Indicator Data'!U129)&lt;BW$4,0,10-(BW$3-LOG('Indicator Data'!U129))/(BW$3-BW$4)*10))),1)</f>
        <v>8.3000000000000007</v>
      </c>
      <c r="BX129" s="246">
        <f>IF(BW129="x","x",'Indicator Data'!U129/HLOOKUP('Indicator Data'!$U$3,'Population Data'!$C$3:$M$194,ROW()-4,FALSE))</f>
        <v>0.92239891500615534</v>
      </c>
      <c r="BY129" s="176">
        <f t="shared" si="165"/>
        <v>9.1999999999999993</v>
      </c>
      <c r="BZ129" s="172">
        <f t="shared" si="130"/>
        <v>8.8000000000000007</v>
      </c>
      <c r="CA129" s="174">
        <f t="shared" si="113"/>
        <v>8.6</v>
      </c>
      <c r="CB129" s="176">
        <f>IF('Indicator Data'!BN129="No data","x",ROUND(IF('Indicator Data'!BN129&gt;CB$3,0,IF('Indicator Data'!BN129&lt;CB$4,10,(CB$3-'Indicator Data'!BN129)/(CB$3-CB$4)*10)),1))</f>
        <v>3</v>
      </c>
      <c r="CC129" s="176">
        <f>IF('Indicator Data'!BO129="No data","x",ROUND(IF('Indicator Data'!BO129&gt;CC$3,0,IF('Indicator Data'!BO129&lt;CC$4,10,(CC$3-'Indicator Data'!BO129)/(CC$3-CC$4)*10)),1))</f>
        <v>3</v>
      </c>
      <c r="CD129" s="176" t="str">
        <f>IF('Indicator Data'!AA129="No data","x",ROUND(IF('Indicator Data'!AA129&gt;CD$3,0,IF('Indicator Data'!AA129&lt;CD$4,10,(CD$3-'Indicator Data'!AA129)/(CD$3-CD$4)*10)),1))</f>
        <v>x</v>
      </c>
      <c r="CE129" s="172">
        <f t="shared" si="166"/>
        <v>3</v>
      </c>
      <c r="CF129" s="176">
        <f>IF('Indicator Data'!V129="No data","x",ROUND(IF(LOG('Indicator Data'!V129)&gt;CF$3,10,IF(LOG('Indicator Data'!V129)&lt;CF$4,0,10-(CF$3-LOG('Indicator Data'!V129))/(CF$3-CF$4)*10)),1))</f>
        <v>5.9</v>
      </c>
      <c r="CG129" s="176">
        <f>IF('Indicator Data'!W129="No data","x",ROUND(IF('Indicator Data'!W129&gt;CG$3,10,IF('Indicator Data'!W129&lt;CG$4,0,10-(CG$3-'Indicator Data'!W129)/(CG$3-CG$4)*10)),1))</f>
        <v>3.8</v>
      </c>
      <c r="CH129" s="176">
        <f>IF('Indicator Data'!X129="No data","x",ROUND(IF('Indicator Data'!X129&gt;CH$3,10,IF('Indicator Data'!X129&lt;CH$4,0,10-(CH$3-'Indicator Data'!X129)/(CH$3-CH$4)*10)),1))</f>
        <v>6</v>
      </c>
      <c r="CI129" s="176">
        <f>IF('Indicator Data'!Y129="No data","x",ROUND(IF('Indicator Data'!Y129&gt;CI$3,10,IF('Indicator Data'!Y129&lt;CI$4,0,10-(CI$3-'Indicator Data'!Y129)/(CI$3-CI$4)*10)),1))</f>
        <v>7.3</v>
      </c>
      <c r="CJ129" s="172">
        <f t="shared" si="131"/>
        <v>5.8</v>
      </c>
      <c r="CK129" s="174">
        <f t="shared" si="132"/>
        <v>4.9000000000000004</v>
      </c>
      <c r="CL129" s="176">
        <f>IF('Indicator Data'!AD129="No data","x",ROUND(IF('Indicator Data'!AD129&gt;CL$3,10,IF('Indicator Data'!AD129&lt;CL$4,0,10-(CL$3-'Indicator Data'!AD129)/(CL$3-CL$4)*10)),1))</f>
        <v>0.6</v>
      </c>
      <c r="CM129" s="176">
        <f>IF('Indicator Data'!AE129="No data","x",ROUND(IF('Indicator Data'!AE129&gt;CM$3,10,IF('Indicator Data'!AE129&lt;CM$4,0,10-(CM$3-'Indicator Data'!AE129)/(CM$3-CM$4)*10)),1))</f>
        <v>3</v>
      </c>
      <c r="CN129" s="172">
        <f t="shared" si="133"/>
        <v>4.4000000000000004</v>
      </c>
      <c r="CO129" s="176">
        <f>IF('Indicator Data'!Z129="No data","x",ROUND(IF('Indicator Data'!Z129&gt;CO$3,10,IF('Indicator Data'!Z129&lt;CO$4,0,10-(CO$3-'Indicator Data'!Z129)/(CO$3-CO$4)*10)),1))</f>
        <v>2.2999999999999998</v>
      </c>
      <c r="CP129" s="172">
        <f t="shared" si="134"/>
        <v>2.8</v>
      </c>
      <c r="CQ129" s="246">
        <f>IF('Indicator Data'!AB129="No data","x",'Indicator Data'!AB129/HLOOKUP('Indicator Date'!$AB127,'Population Data'!$C$3:$M$194,ROW()-4,FALSE))</f>
        <v>2.8211606254813229E-5</v>
      </c>
      <c r="CR129" s="176">
        <f t="shared" si="167"/>
        <v>9.6999999999999993</v>
      </c>
      <c r="CS129" s="176">
        <f>IF('Indicator Data'!AC129="No data","x",ROUND(IF('Indicator Data'!AC129&gt;CS$3,0,IF('Indicator Data'!AC129&lt;CS$4,10,(CS$3-'Indicator Data'!AC129)/(CS$3-CS$4)*10)),1))</f>
        <v>2</v>
      </c>
      <c r="CT129" s="172">
        <f t="shared" si="135"/>
        <v>5.9</v>
      </c>
      <c r="CU129" s="174">
        <f t="shared" si="136"/>
        <v>4.4000000000000004</v>
      </c>
      <c r="CV129" s="175">
        <f t="shared" si="168"/>
        <v>6.4</v>
      </c>
      <c r="CW129" s="177">
        <f t="shared" si="169"/>
        <v>5.9</v>
      </c>
      <c r="CX129" s="175">
        <f>ROUND(IF('Indicator Data'!AF129=0,0,IF('Indicator Data'!AF129&gt;CX$3,10,IF('Indicator Data'!AF129&lt;CX$4,0,10-(CX$3-'Indicator Data'!AF129)/(CX$3-CX$4)*10))),1)</f>
        <v>0.3</v>
      </c>
      <c r="CY129" s="175">
        <f>(ROUND(IF('Indicator Data'!AG129=0,0,IF(LOG('Indicator Data'!AG129)&gt;CY$3,10,IF(LOG('Indicator Data'!AG129)&lt;CY$4,0,10-(CY$3-LOG('Indicator Data'!AG129))/(CY$3-CY$4)*10))),1))</f>
        <v>0</v>
      </c>
      <c r="CZ129" s="177">
        <f t="shared" si="137"/>
        <v>0.2</v>
      </c>
      <c r="DA129" s="11"/>
      <c r="DB129" s="22"/>
    </row>
    <row r="130" spans="1:106">
      <c r="A130" s="179" t="str">
        <f>'Indicator Data'!A130</f>
        <v>Niger</v>
      </c>
      <c r="B130" s="180" t="str">
        <f>'Indicator Data'!B130</f>
        <v>NER</v>
      </c>
      <c r="C130" s="178">
        <f>ROUND(IF('Indicator Data'!C130=0,0.1,IF(LOG('Indicator Data'!C130)&gt;C$3,10,IF(LOG('Indicator Data'!C130)&lt;C$4,0,10-(C$3-LOG('Indicator Data'!C130))/(C$3-C$4)*10))),1)</f>
        <v>0.1</v>
      </c>
      <c r="D130" s="171">
        <f>ROUND(IF('Indicator Data'!D130=0,0.1,IF(LOG('Indicator Data'!D130)&gt;D$3,10,IF(LOG('Indicator Data'!D130)&lt;D$4,0,10-(D$3-LOG('Indicator Data'!D130))/(D$3-D$4)*10))),1)</f>
        <v>0.1</v>
      </c>
      <c r="E130" s="172">
        <f t="shared" si="138"/>
        <v>0.1</v>
      </c>
      <c r="F130" s="172">
        <f>(ROUND(IF('Indicator Data'!E130=0,0,IF(LOG('Indicator Data'!E130)&gt;F$3,10,IF(LOG('Indicator Data'!E130)&lt;F$4,0,10-(F$3-LOG('Indicator Data'!E130))/(F$3-F$4)*10))),1))</f>
        <v>6.9</v>
      </c>
      <c r="G130" s="172">
        <f>ROUND(IF('Indicator Data'!F130=0,0,IF(LOG('Indicator Data'!F130)&gt;G$3,10,IF(LOG('Indicator Data'!F130)&lt;G$4,0,10-(G$3-LOG('Indicator Data'!F130))/(G$3-G$4)*10))),1)</f>
        <v>0</v>
      </c>
      <c r="H130" s="171">
        <f>ROUND(IF('Indicator Data'!G130=0,0,IF(LOG('Indicator Data'!G130)&gt;H$3,10,IF(LOG('Indicator Data'!G130)&lt;H$4,0,10-(H$3-LOG('Indicator Data'!G130))/(H$3-H$4)*10))),1)</f>
        <v>0</v>
      </c>
      <c r="I130" s="171">
        <f>ROUND(IF('Indicator Data'!H130=0,0,IF(LOG('Indicator Data'!H130)&gt;I$3,10,IF(LOG('Indicator Data'!H130)&lt;I$4,0,10-(I$3-LOG('Indicator Data'!H130))/(I$3-I$4)*10))),1)</f>
        <v>0</v>
      </c>
      <c r="J130" s="171">
        <f t="shared" si="139"/>
        <v>0</v>
      </c>
      <c r="K130" s="171">
        <f>ROUND(IF('Indicator Data'!I130=0,0,IF(LOG('Indicator Data'!I130)&gt;K$3,10,IF(LOG('Indicator Data'!I130)&lt;K$4,0,10-(K$3-LOG('Indicator Data'!I130))/(K$3-K$4)*10))),1)</f>
        <v>0</v>
      </c>
      <c r="L130" s="172">
        <f>ROUND(IF('Indicator Data'!J130=0,0,IF(LOG('Indicator Data'!J130)&gt;L$3,10,IF(LOG('Indicator Data'!J130)&lt;L$4,0,10-(L$3-LOG('Indicator Data'!J130))/(L$3-L$4)*10))),1)</f>
        <v>10</v>
      </c>
      <c r="M130" s="173">
        <f>'Indicator Data'!C130/HLOOKUP('Indicator Data'!$C$3,'Population Data'!$C$3:$M$194,ROW()-4,FALSE)</f>
        <v>0</v>
      </c>
      <c r="N130" s="173">
        <f>'Indicator Data'!D130/HLOOKUP('Indicator Data'!$D$3,'Population Data'!$C$3:$M$194,ROW()-4,FALSE)</f>
        <v>0</v>
      </c>
      <c r="O130" s="245">
        <f>'Indicator Data'!E130/HLOOKUP('Indicator Data'!$E$3,'Population Data'!$C$3:$M$194,ROW()-4,FALSE)</f>
        <v>5.0130874983692749E-3</v>
      </c>
      <c r="P130" s="173">
        <f>'Indicator Data'!F130/HLOOKUP('Indicator Data'!$F$3,'Population Data'!$C$3:$M$194,ROW()-4,FALSE)</f>
        <v>0</v>
      </c>
      <c r="Q130" s="173">
        <f>'Indicator Data'!G130/HLOOKUP('Indicator Data'!$G$3,'Population Data'!$C$3:$M$194,ROW()-4,FALSE)</f>
        <v>0</v>
      </c>
      <c r="R130" s="173">
        <f>'Indicator Data'!H130/HLOOKUP('Indicator Data'!$H$3,'Population Data'!$C$3:$M$194,ROW()-4,FALSE)</f>
        <v>0</v>
      </c>
      <c r="S130" s="173">
        <f>'Indicator Data'!I130/HLOOKUP('Indicator Data'!$I$3,'Population Data'!$C$3:$M$194,ROW()-4,FALSE)</f>
        <v>0</v>
      </c>
      <c r="T130" s="173">
        <f>'Indicator Data'!J130/HLOOKUP('Indicator Date'!$J128,'Population Data'!$C$3:$M$194,ROW()-4,FALSE)</f>
        <v>3.1306769948991064E-2</v>
      </c>
      <c r="U130" s="171">
        <f t="shared" si="140"/>
        <v>0</v>
      </c>
      <c r="V130" s="171">
        <f t="shared" si="141"/>
        <v>0</v>
      </c>
      <c r="W130" s="172">
        <f t="shared" si="142"/>
        <v>0</v>
      </c>
      <c r="X130" s="172">
        <f t="shared" si="118"/>
        <v>6.3</v>
      </c>
      <c r="Y130" s="172">
        <f t="shared" si="119"/>
        <v>0</v>
      </c>
      <c r="Z130" s="171">
        <f t="shared" si="143"/>
        <v>0</v>
      </c>
      <c r="AA130" s="171">
        <f t="shared" si="143"/>
        <v>0</v>
      </c>
      <c r="AB130" s="171">
        <f t="shared" si="144"/>
        <v>0</v>
      </c>
      <c r="AC130" s="172">
        <f t="shared" si="120"/>
        <v>0</v>
      </c>
      <c r="AD130" s="172">
        <f t="shared" si="121"/>
        <v>10</v>
      </c>
      <c r="AE130" s="171">
        <f>ROUND(IF('Indicator Data'!K130=0,0,IF('Indicator Data'!K130&gt;AE$3,10,IF('Indicator Data'!K130&lt;AE$4,0,10-(AE$3-'Indicator Data'!K130)/(AE$3-AE$4)*10))),1)</f>
        <v>9.5</v>
      </c>
      <c r="AF130" s="174">
        <f t="shared" si="145"/>
        <v>0.1</v>
      </c>
      <c r="AG130" s="174">
        <f t="shared" si="146"/>
        <v>0.1</v>
      </c>
      <c r="AH130" s="172">
        <f t="shared" si="147"/>
        <v>0</v>
      </c>
      <c r="AI130" s="172">
        <f t="shared" si="148"/>
        <v>0</v>
      </c>
      <c r="AJ130" s="174">
        <f t="shared" si="149"/>
        <v>0</v>
      </c>
      <c r="AK130" s="172">
        <f t="shared" si="150"/>
        <v>10</v>
      </c>
      <c r="AL130" s="175">
        <f t="shared" si="151"/>
        <v>0.1</v>
      </c>
      <c r="AM130" s="175">
        <f t="shared" si="152"/>
        <v>6.6</v>
      </c>
      <c r="AN130" s="175">
        <f t="shared" si="153"/>
        <v>0</v>
      </c>
      <c r="AO130" s="175">
        <f t="shared" si="154"/>
        <v>0</v>
      </c>
      <c r="AP130" s="175">
        <f t="shared" si="155"/>
        <v>0</v>
      </c>
      <c r="AQ130" s="174">
        <f t="shared" si="156"/>
        <v>9.8000000000000007</v>
      </c>
      <c r="AR130" s="174">
        <f>IF('Indicator Data'!L130="No data","x",IF('Indicator Data'!BW130&lt;1000,"x",ROUND((IF('Indicator Data'!L130&gt;AR$3,10,IF('Indicator Data'!L130&lt;AR$4,0,10-(AR$3-'Indicator Data'!L130)/(AR$3-AR$4)*10))),1)))</f>
        <v>4.2</v>
      </c>
      <c r="AS130" s="175">
        <f t="shared" si="157"/>
        <v>7</v>
      </c>
      <c r="AT130" s="176">
        <f>IF('Indicator Data'!M130="No data","x",ROUND(IF('Indicator Data'!M130=0,0,IF(LOG('Indicator Data'!M130)&gt;AT$3,10,IF(LOG('Indicator Data'!M130)&lt;AT$4,0,10-(AT$3-LOG('Indicator Data'!M130))/(AT$3-AT$4)*10))),1))</f>
        <v>9</v>
      </c>
      <c r="AU130" s="246">
        <f>IF(AT130="x","x",'Indicator Data'!M130/HLOOKUP('Indicator Data'!$M$3,'Population Data'!$C$3:$M$194,ROW()-4,FALSE))</f>
        <v>0.7076815685783463</v>
      </c>
      <c r="AV130" s="176">
        <f t="shared" si="158"/>
        <v>7.9</v>
      </c>
      <c r="AW130" s="172">
        <f t="shared" si="122"/>
        <v>8.5</v>
      </c>
      <c r="AX130" s="176">
        <f>IF('Indicator Data'!N130="No data","x",ROUND(IF('Indicator Data'!N130=0,0,IF(LOG('Indicator Data'!N130)&gt;AX$3,10,IF(LOG('Indicator Data'!N130)&lt;AX$4,0,10-(AX$3-LOG('Indicator Data'!N130))/(AX$3-AX$4)*10))),1))</f>
        <v>0</v>
      </c>
      <c r="AY130" s="246">
        <f>IF(AX130="x","x",'Indicator Data'!N130/HLOOKUP('Indicator Data'!$N$3,'Population Data'!$C$3:$M$194,ROW()-4,FALSE))</f>
        <v>0</v>
      </c>
      <c r="AZ130" s="176">
        <f t="shared" si="159"/>
        <v>0</v>
      </c>
      <c r="BA130" s="172">
        <f t="shared" si="123"/>
        <v>0</v>
      </c>
      <c r="BB130" s="176">
        <f>IF('Indicator Data'!O130="No data","x",ROUND(IF('Indicator Data'!O130=0,0,IF(LOG('Indicator Data'!O130)&gt;BB$3,10,IF(LOG('Indicator Data'!O130)&lt;BB$4,0,10-(BB$3-LOG('Indicator Data'!O130))/(BB$3-BB$4)*10))),1))</f>
        <v>7</v>
      </c>
      <c r="BC130" s="246">
        <f>IF(BB130="x","x",'Indicator Data'!O130/HLOOKUP('Indicator Data'!$O$3,'Population Data'!$C$3:$M$194,ROW()-4,FALSE))</f>
        <v>5.93313360521764E-3</v>
      </c>
      <c r="BD130" s="176">
        <f t="shared" si="160"/>
        <v>0.6</v>
      </c>
      <c r="BE130" s="172">
        <f t="shared" si="124"/>
        <v>4.5</v>
      </c>
      <c r="BF130" s="176">
        <f>IF('Indicator Data'!P130="No data","x",ROUND(IF('Indicator Data'!P130=0,0,IF(LOG('Indicator Data'!P130)&gt;BF$3,10,IF(LOG('Indicator Data'!P130)&lt;BF$4,0,10-(BF$3-LOG('Indicator Data'!P130))/(BF$3-BF$4)*10))),1))</f>
        <v>0</v>
      </c>
      <c r="BG130" s="246">
        <f>IF(BF130="x","x",'Indicator Data'!P130/HLOOKUP('Indicator Data'!$P$3,'Population Data'!$C$3:$M$194,ROW()-4,FALSE))</f>
        <v>0</v>
      </c>
      <c r="BH130" s="176">
        <f t="shared" si="125"/>
        <v>0</v>
      </c>
      <c r="BI130" s="172">
        <f t="shared" si="126"/>
        <v>0</v>
      </c>
      <c r="BJ130" s="174">
        <f t="shared" si="127"/>
        <v>4.3</v>
      </c>
      <c r="BK130" s="176">
        <f>ROUND(IF('Indicator Data'!Q130=0,0,IF(LOG('Indicator Data'!Q130)&gt;BK$3,10,IF(LOG('Indicator Data'!Q130)&lt;BK$4,0,10-(BK$3-LOG('Indicator Data'!Q130))/(BK$3-BK$4)*10))),1)</f>
        <v>9.1999999999999993</v>
      </c>
      <c r="BL130" s="224">
        <f>IF(BK130="x","x",'Indicator Data'!Q130/HLOOKUP('Indicator Data'!$Q$3,'Population Data'!$C$3:$M$194,ROW()-4,FALSE))</f>
        <v>1</v>
      </c>
      <c r="BM130" s="176">
        <f t="shared" si="161"/>
        <v>10</v>
      </c>
      <c r="BN130" s="172">
        <f t="shared" si="162"/>
        <v>9.6999999999999993</v>
      </c>
      <c r="BO130" s="176">
        <f>ROUND(IF('Indicator Data'!S130=0,0,IF(LOG('Indicator Data'!S130)&gt;BO$3,10,IF(LOG('Indicator Data'!S130)&lt;BO$4,0,10-(BO$3-LOG('Indicator Data'!S130))/(BO$3-BO$4)*10))),1)</f>
        <v>7.5</v>
      </c>
      <c r="BP130" s="246">
        <f>IF(BO130="x","x",'Indicator Data'!S130/HLOOKUP('Indicator Data'!$S$3,'Population Data'!$C$3:$M$194,ROW()-4,FALSE))</f>
        <v>6.1815843544163009E-2</v>
      </c>
      <c r="BQ130" s="176">
        <f t="shared" si="163"/>
        <v>0.7</v>
      </c>
      <c r="BR130" s="172">
        <f t="shared" si="128"/>
        <v>5</v>
      </c>
      <c r="BS130" s="176">
        <f>ROUND(IF('Indicator Data'!T130=0,0,IF(LOG('Indicator Data'!T130)&gt;BS$3,10,IF(LOG('Indicator Data'!T130)&lt;BS$4,0,10-(BS$3-LOG('Indicator Data'!T130))/(BS$3-BS$4)*10))),1)</f>
        <v>9.1999999999999993</v>
      </c>
      <c r="BT130" s="173">
        <f>IF('Indicator Data'!T130/HLOOKUP('Indicator Data'!$T$3,'Population Data'!$C$3:$M$194,ROW()-4,FALSE)&gt;1,1,'Indicator Data'!T130/HLOOKUP('Indicator Data'!$T$3,'Population Data'!$C$3:$M$194,ROW()-4,FALSE))</f>
        <v>0.9908872036843267</v>
      </c>
      <c r="BU130" s="176">
        <f t="shared" si="164"/>
        <v>9.9</v>
      </c>
      <c r="BV130" s="172">
        <f t="shared" si="129"/>
        <v>9.6</v>
      </c>
      <c r="BW130" s="176">
        <f>ROUND(IF('Indicator Data'!U130=0,0,IF(LOG('Indicator Data'!U130)&gt;BW$3,10,IF(LOG('Indicator Data'!U130)&lt;BW$4,0,10-(BW$3-LOG('Indicator Data'!U130))/(BW$3-BW$4)*10))),1)</f>
        <v>9.1</v>
      </c>
      <c r="BX130" s="246">
        <f>IF(BW130="x","x",'Indicator Data'!U130/HLOOKUP('Indicator Data'!$U$3,'Population Data'!$C$3:$M$194,ROW()-4,FALSE))</f>
        <v>0.81937515289154295</v>
      </c>
      <c r="BY130" s="176">
        <f t="shared" si="165"/>
        <v>8.1999999999999993</v>
      </c>
      <c r="BZ130" s="172">
        <f t="shared" si="130"/>
        <v>8.6999999999999993</v>
      </c>
      <c r="CA130" s="174">
        <f t="shared" si="113"/>
        <v>8.6999999999999993</v>
      </c>
      <c r="CB130" s="176">
        <f>IF('Indicator Data'!BN130="No data","x",ROUND(IF('Indicator Data'!BN130&gt;CB$3,0,IF('Indicator Data'!BN130&lt;CB$4,10,(CB$3-'Indicator Data'!BN130)/(CB$3-CB$4)*10)),1))</f>
        <v>9.3000000000000007</v>
      </c>
      <c r="CC130" s="176">
        <f>IF('Indicator Data'!BO130="No data","x",ROUND(IF('Indicator Data'!BO130&gt;CC$3,0,IF('Indicator Data'!BO130&lt;CC$4,10,(CC$3-'Indicator Data'!BO130)/(CC$3-CC$4)*10)),1))</f>
        <v>8.5</v>
      </c>
      <c r="CD130" s="176">
        <f>IF('Indicator Data'!AA130="No data","x",ROUND(IF('Indicator Data'!AA130&gt;CD$3,0,IF('Indicator Data'!AA130&lt;CD$4,10,(CD$3-'Indicator Data'!AA130)/(CD$3-CD$4)*10)),1))</f>
        <v>7.5</v>
      </c>
      <c r="CE130" s="172">
        <f t="shared" si="166"/>
        <v>8.4</v>
      </c>
      <c r="CF130" s="176">
        <f>IF('Indicator Data'!V130="No data","x",ROUND(IF(LOG('Indicator Data'!V130)&gt;CF$3,10,IF(LOG('Indicator Data'!V130)&lt;CF$4,0,10-(CF$3-LOG('Indicator Data'!V130))/(CF$3-CF$4)*10)),1))</f>
        <v>4.3</v>
      </c>
      <c r="CG130" s="176">
        <f>IF('Indicator Data'!W130="No data","x",ROUND(IF('Indicator Data'!W130&gt;CG$3,10,IF('Indicator Data'!W130&lt;CG$4,0,10-(CG$3-'Indicator Data'!W130)/(CG$3-CG$4)*10)),1))</f>
        <v>9.3000000000000007</v>
      </c>
      <c r="CH130" s="176">
        <f>IF('Indicator Data'!X130="No data","x",ROUND(IF('Indicator Data'!X130&gt;CH$3,10,IF('Indicator Data'!X130&lt;CH$4,0,10-(CH$3-'Indicator Data'!X130)/(CH$3-CH$4)*10)),1))</f>
        <v>1.7</v>
      </c>
      <c r="CI130" s="176">
        <f>IF('Indicator Data'!Y130="No data","x",ROUND(IF('Indicator Data'!Y130&gt;CI$3,10,IF('Indicator Data'!Y130&lt;CI$4,0,10-(CI$3-'Indicator Data'!Y130)/(CI$3-CI$4)*10)),1))</f>
        <v>9.8000000000000007</v>
      </c>
      <c r="CJ130" s="172">
        <f t="shared" si="131"/>
        <v>6.3</v>
      </c>
      <c r="CK130" s="174">
        <f t="shared" si="132"/>
        <v>7</v>
      </c>
      <c r="CL130" s="176">
        <f>IF('Indicator Data'!AD130="No data","x",ROUND(IF('Indicator Data'!AD130&gt;CL$3,10,IF('Indicator Data'!AD130&lt;CL$4,0,10-(CL$3-'Indicator Data'!AD130)/(CL$3-CL$4)*10)),1))</f>
        <v>7.8</v>
      </c>
      <c r="CM130" s="176">
        <f>IF('Indicator Data'!AE130="No data","x",ROUND(IF('Indicator Data'!AE130&gt;CM$3,10,IF('Indicator Data'!AE130&lt;CM$4,0,10-(CM$3-'Indicator Data'!AE130)/(CM$3-CM$4)*10)),1))</f>
        <v>8.5</v>
      </c>
      <c r="CN130" s="172">
        <f t="shared" si="133"/>
        <v>6.9</v>
      </c>
      <c r="CO130" s="176">
        <f>IF('Indicator Data'!Z130="No data","x",ROUND(IF('Indicator Data'!Z130&gt;CO$3,10,IF('Indicator Data'!Z130&lt;CO$4,0,10-(CO$3-'Indicator Data'!Z130)/(CO$3-CO$4)*10)),1))</f>
        <v>10</v>
      </c>
      <c r="CP130" s="172">
        <f t="shared" si="134"/>
        <v>8.8000000000000007</v>
      </c>
      <c r="CQ130" s="246" t="str">
        <f>IF('Indicator Data'!AB130="No data","x",'Indicator Data'!AB130/HLOOKUP('Indicator Date'!$AB128,'Population Data'!$C$3:$M$194,ROW()-4,FALSE))</f>
        <v>x</v>
      </c>
      <c r="CR130" s="176" t="str">
        <f t="shared" si="167"/>
        <v>x</v>
      </c>
      <c r="CS130" s="176">
        <f>IF('Indicator Data'!AC130="No data","x",ROUND(IF('Indicator Data'!AC130&gt;CS$3,0,IF('Indicator Data'!AC130&lt;CS$4,10,(CS$3-'Indicator Data'!AC130)/(CS$3-CS$4)*10)),1))</f>
        <v>8</v>
      </c>
      <c r="CT130" s="172">
        <f t="shared" si="135"/>
        <v>8</v>
      </c>
      <c r="CU130" s="174">
        <f t="shared" si="136"/>
        <v>7.9</v>
      </c>
      <c r="CV130" s="175">
        <f t="shared" si="168"/>
        <v>7.3</v>
      </c>
      <c r="CW130" s="177">
        <f t="shared" si="169"/>
        <v>3.8</v>
      </c>
      <c r="CX130" s="175">
        <f>ROUND(IF('Indicator Data'!AF130=0,0,IF('Indicator Data'!AF130&gt;CX$3,10,IF('Indicator Data'!AF130&lt;CX$4,0,10-(CX$3-'Indicator Data'!AF130)/(CX$3-CX$4)*10))),1)</f>
        <v>9.8000000000000007</v>
      </c>
      <c r="CY130" s="175">
        <f>(ROUND(IF('Indicator Data'!AG130=0,0,IF(LOG('Indicator Data'!AG130)&gt;CY$3,10,IF(LOG('Indicator Data'!AG130)&lt;CY$4,0,10-(CY$3-LOG('Indicator Data'!AG130))/(CY$3-CY$4)*10))),1))</f>
        <v>7.8</v>
      </c>
      <c r="CZ130" s="177">
        <f t="shared" si="137"/>
        <v>9</v>
      </c>
      <c r="DA130" s="11"/>
      <c r="DB130" s="22"/>
    </row>
    <row r="131" spans="1:106">
      <c r="A131" s="179" t="str">
        <f>'Indicator Data'!A131</f>
        <v>Nigeria</v>
      </c>
      <c r="B131" s="180" t="str">
        <f>'Indicator Data'!B131</f>
        <v>NGA</v>
      </c>
      <c r="C131" s="178">
        <f>ROUND(IF('Indicator Data'!C131=0,0.1,IF(LOG('Indicator Data'!C131)&gt;C$3,10,IF(LOG('Indicator Data'!C131)&lt;C$4,0,10-(C$3-LOG('Indicator Data'!C131))/(C$3-C$4)*10))),1)</f>
        <v>0.1</v>
      </c>
      <c r="D131" s="171">
        <f>ROUND(IF('Indicator Data'!D131=0,0.1,IF(LOG('Indicator Data'!D131)&gt;D$3,10,IF(LOG('Indicator Data'!D131)&lt;D$4,0,10-(D$3-LOG('Indicator Data'!D131))/(D$3-D$4)*10))),1)</f>
        <v>0.1</v>
      </c>
      <c r="E131" s="172">
        <f t="shared" si="138"/>
        <v>0.1</v>
      </c>
      <c r="F131" s="172">
        <f>(ROUND(IF('Indicator Data'!E131=0,0,IF(LOG('Indicator Data'!E131)&gt;F$3,10,IF(LOG('Indicator Data'!E131)&lt;F$4,0,10-(F$3-LOG('Indicator Data'!E131))/(F$3-F$4)*10))),1))</f>
        <v>9.1999999999999993</v>
      </c>
      <c r="G131" s="172">
        <f>ROUND(IF('Indicator Data'!F131=0,0,IF(LOG('Indicator Data'!F131)&gt;G$3,10,IF(LOG('Indicator Data'!F131)&lt;G$4,0,10-(G$3-LOG('Indicator Data'!F131))/(G$3-G$4)*10))),1)</f>
        <v>0</v>
      </c>
      <c r="H131" s="171">
        <f>ROUND(IF('Indicator Data'!G131=0,0,IF(LOG('Indicator Data'!G131)&gt;H$3,10,IF(LOG('Indicator Data'!G131)&lt;H$4,0,10-(H$3-LOG('Indicator Data'!G131))/(H$3-H$4)*10))),1)</f>
        <v>0</v>
      </c>
      <c r="I131" s="171">
        <f>ROUND(IF('Indicator Data'!H131=0,0,IF(LOG('Indicator Data'!H131)&gt;I$3,10,IF(LOG('Indicator Data'!H131)&lt;I$4,0,10-(I$3-LOG('Indicator Data'!H131))/(I$3-I$4)*10))),1)</f>
        <v>0</v>
      </c>
      <c r="J131" s="171">
        <f t="shared" si="139"/>
        <v>0</v>
      </c>
      <c r="K131" s="171">
        <f>ROUND(IF('Indicator Data'!I131=0,0,IF(LOG('Indicator Data'!I131)&gt;K$3,10,IF(LOG('Indicator Data'!I131)&lt;K$4,0,10-(K$3-LOG('Indicator Data'!I131))/(K$3-K$4)*10))),1)</f>
        <v>8.1999999999999993</v>
      </c>
      <c r="L131" s="172">
        <f>ROUND(IF('Indicator Data'!J131=0,0,IF(LOG('Indicator Data'!J131)&gt;L$3,10,IF(LOG('Indicator Data'!J131)&lt;L$4,0,10-(L$3-LOG('Indicator Data'!J131))/(L$3-L$4)*10))),1)</f>
        <v>10</v>
      </c>
      <c r="M131" s="173">
        <f>'Indicator Data'!C131/HLOOKUP('Indicator Data'!$C$3,'Population Data'!$C$3:$M$194,ROW()-4,FALSE)</f>
        <v>0</v>
      </c>
      <c r="N131" s="173">
        <f>'Indicator Data'!D131/HLOOKUP('Indicator Data'!$D$3,'Population Data'!$C$3:$M$194,ROW()-4,FALSE)</f>
        <v>0</v>
      </c>
      <c r="O131" s="245">
        <f>'Indicator Data'!E131/HLOOKUP('Indicator Data'!$E$3,'Population Data'!$C$3:$M$194,ROW()-4,FALSE)</f>
        <v>6.6889441222381888E-3</v>
      </c>
      <c r="P131" s="173">
        <f>'Indicator Data'!F131/HLOOKUP('Indicator Data'!$F$3,'Population Data'!$C$3:$M$194,ROW()-4,FALSE)</f>
        <v>0</v>
      </c>
      <c r="Q131" s="173">
        <f>'Indicator Data'!G131/HLOOKUP('Indicator Data'!$G$3,'Population Data'!$C$3:$M$194,ROW()-4,FALSE)</f>
        <v>0</v>
      </c>
      <c r="R131" s="173">
        <f>'Indicator Data'!H131/HLOOKUP('Indicator Data'!$H$3,'Population Data'!$C$3:$M$194,ROW()-4,FALSE)</f>
        <v>0</v>
      </c>
      <c r="S131" s="173">
        <f>'Indicator Data'!I131/HLOOKUP('Indicator Data'!$I$3,'Population Data'!$C$3:$M$194,ROW()-4,FALSE)</f>
        <v>3.0915272030730559E-4</v>
      </c>
      <c r="T131" s="173">
        <f>'Indicator Data'!J131/HLOOKUP('Indicator Date'!$J129,'Population Data'!$C$3:$M$194,ROW()-4,FALSE)</f>
        <v>2.3827453303670197E-3</v>
      </c>
      <c r="U131" s="171">
        <f t="shared" si="140"/>
        <v>0</v>
      </c>
      <c r="V131" s="171">
        <f t="shared" si="141"/>
        <v>0</v>
      </c>
      <c r="W131" s="172">
        <f t="shared" si="142"/>
        <v>0</v>
      </c>
      <c r="X131" s="172">
        <f t="shared" si="118"/>
        <v>6.8</v>
      </c>
      <c r="Y131" s="172">
        <f t="shared" si="119"/>
        <v>0</v>
      </c>
      <c r="Z131" s="171">
        <f t="shared" si="143"/>
        <v>0</v>
      </c>
      <c r="AA131" s="171">
        <f t="shared" si="143"/>
        <v>0</v>
      </c>
      <c r="AB131" s="171">
        <f t="shared" si="144"/>
        <v>0</v>
      </c>
      <c r="AC131" s="172">
        <f t="shared" si="120"/>
        <v>3.8</v>
      </c>
      <c r="AD131" s="172">
        <f t="shared" si="121"/>
        <v>0.8</v>
      </c>
      <c r="AE131" s="171">
        <f>ROUND(IF('Indicator Data'!K131=0,0,IF('Indicator Data'!K131&gt;AE$3,10,IF('Indicator Data'!K131&lt;AE$4,0,10-(AE$3-'Indicator Data'!K131)/(AE$3-AE$4)*10))),1)</f>
        <v>1</v>
      </c>
      <c r="AF131" s="174">
        <f t="shared" si="145"/>
        <v>0.1</v>
      </c>
      <c r="AG131" s="174">
        <f t="shared" si="146"/>
        <v>0.1</v>
      </c>
      <c r="AH131" s="172">
        <f t="shared" si="147"/>
        <v>0</v>
      </c>
      <c r="AI131" s="172">
        <f t="shared" si="148"/>
        <v>0</v>
      </c>
      <c r="AJ131" s="174">
        <f t="shared" si="149"/>
        <v>0</v>
      </c>
      <c r="AK131" s="172">
        <f t="shared" si="150"/>
        <v>7.7</v>
      </c>
      <c r="AL131" s="175">
        <f t="shared" si="151"/>
        <v>0.1</v>
      </c>
      <c r="AM131" s="175">
        <f t="shared" si="152"/>
        <v>8.1999999999999993</v>
      </c>
      <c r="AN131" s="175">
        <f t="shared" si="153"/>
        <v>0</v>
      </c>
      <c r="AO131" s="175">
        <f t="shared" si="154"/>
        <v>0</v>
      </c>
      <c r="AP131" s="175">
        <f t="shared" si="155"/>
        <v>6.5</v>
      </c>
      <c r="AQ131" s="174">
        <f t="shared" si="156"/>
        <v>4.4000000000000004</v>
      </c>
      <c r="AR131" s="174">
        <f>IF('Indicator Data'!L131="No data","x",IF('Indicator Data'!BW131&lt;1000,"x",ROUND((IF('Indicator Data'!L131&gt;AR$3,10,IF('Indicator Data'!L131&lt;AR$4,0,10-(AR$3-'Indicator Data'!L131)/(AR$3-AR$4)*10))),1)))</f>
        <v>1.7</v>
      </c>
      <c r="AS131" s="175">
        <f t="shared" si="157"/>
        <v>3.1</v>
      </c>
      <c r="AT131" s="176">
        <f>IF('Indicator Data'!M131="No data","x",ROUND(IF('Indicator Data'!M131=0,0,IF(LOG('Indicator Data'!M131)&gt;AT$3,10,IF(LOG('Indicator Data'!M131)&lt;AT$4,0,10-(AT$3-LOG('Indicator Data'!M131))/(AT$3-AT$4)*10))),1))</f>
        <v>10</v>
      </c>
      <c r="AU131" s="246">
        <f>IF(AT131="x","x",'Indicator Data'!M131/HLOOKUP('Indicator Data'!$M$3,'Population Data'!$C$3:$M$194,ROW()-4,FALSE))</f>
        <v>0.4099782809432736</v>
      </c>
      <c r="AV131" s="176">
        <f t="shared" si="158"/>
        <v>4.5999999999999996</v>
      </c>
      <c r="AW131" s="172">
        <f t="shared" si="122"/>
        <v>8.4</v>
      </c>
      <c r="AX131" s="176">
        <f>IF('Indicator Data'!N131="No data","x",ROUND(IF('Indicator Data'!N131=0,0,IF(LOG('Indicator Data'!N131)&gt;AX$3,10,IF(LOG('Indicator Data'!N131)&lt;AX$4,0,10-(AX$3-LOG('Indicator Data'!N131))/(AX$3-AX$4)*10))),1))</f>
        <v>9.6</v>
      </c>
      <c r="AY131" s="246">
        <f>IF(AX131="x","x",'Indicator Data'!N131/HLOOKUP('Indicator Data'!$N$3,'Population Data'!$C$3:$M$194,ROW()-4,FALSE))</f>
        <v>2.5211962055771864E-2</v>
      </c>
      <c r="AZ131" s="176">
        <f t="shared" si="159"/>
        <v>5</v>
      </c>
      <c r="BA131" s="172">
        <f t="shared" si="123"/>
        <v>8.1</v>
      </c>
      <c r="BB131" s="176">
        <f>IF('Indicator Data'!O131="No data","x",ROUND(IF('Indicator Data'!O131=0,0,IF(LOG('Indicator Data'!O131)&gt;BB$3,10,IF(LOG('Indicator Data'!O131)&lt;BB$4,0,10-(BB$3-LOG('Indicator Data'!O131))/(BB$3-BB$4)*10))),1))</f>
        <v>10</v>
      </c>
      <c r="BC131" s="246">
        <f>IF(BB131="x","x",'Indicator Data'!O131/HLOOKUP('Indicator Data'!$O$3,'Population Data'!$C$3:$M$194,ROW()-4,FALSE))</f>
        <v>0.31669038576222897</v>
      </c>
      <c r="BD131" s="176">
        <f t="shared" si="160"/>
        <v>10</v>
      </c>
      <c r="BE131" s="172">
        <f t="shared" si="124"/>
        <v>10</v>
      </c>
      <c r="BF131" s="176">
        <f>IF('Indicator Data'!P131="No data","x",ROUND(IF('Indicator Data'!P131=0,0,IF(LOG('Indicator Data'!P131)&gt;BF$3,10,IF(LOG('Indicator Data'!P131)&lt;BF$4,0,10-(BF$3-LOG('Indicator Data'!P131))/(BF$3-BF$4)*10))),1))</f>
        <v>9.4</v>
      </c>
      <c r="BG131" s="246">
        <f>IF(BF131="x","x",'Indicator Data'!P131/HLOOKUP('Indicator Data'!$P$3,'Population Data'!$C$3:$M$194,ROW()-4,FALSE))</f>
        <v>1.8893637847719361E-2</v>
      </c>
      <c r="BH131" s="176">
        <f t="shared" si="125"/>
        <v>6.6</v>
      </c>
      <c r="BI131" s="172">
        <f t="shared" si="126"/>
        <v>8.3000000000000007</v>
      </c>
      <c r="BJ131" s="174">
        <f t="shared" si="127"/>
        <v>8.9</v>
      </c>
      <c r="BK131" s="176">
        <f>ROUND(IF('Indicator Data'!Q131=0,0,IF(LOG('Indicator Data'!Q131)&gt;BK$3,10,IF(LOG('Indicator Data'!Q131)&lt;BK$4,0,10-(BK$3-LOG('Indicator Data'!Q131))/(BK$3-BK$4)*10))),1)</f>
        <v>10</v>
      </c>
      <c r="BL131" s="224">
        <f>IF(BK131="x","x",'Indicator Data'!Q131/HLOOKUP('Indicator Data'!$Q$3,'Population Data'!$C$3:$M$194,ROW()-4,FALSE))</f>
        <v>1.0000000305473806</v>
      </c>
      <c r="BM131" s="176">
        <f t="shared" si="161"/>
        <v>10</v>
      </c>
      <c r="BN131" s="172">
        <f t="shared" si="162"/>
        <v>10</v>
      </c>
      <c r="BO131" s="176">
        <f>ROUND(IF('Indicator Data'!S131=0,0,IF(LOG('Indicator Data'!S131)&gt;BO$3,10,IF(LOG('Indicator Data'!S131)&lt;BO$4,0,10-(BO$3-LOG('Indicator Data'!S131))/(BO$3-BO$4)*10))),1)</f>
        <v>10</v>
      </c>
      <c r="BP131" s="246">
        <f>IF(BO131="x","x",'Indicator Data'!S131/HLOOKUP('Indicator Data'!$S$3,'Population Data'!$C$3:$M$194,ROW()-4,FALSE))</f>
        <v>0.60072174645379928</v>
      </c>
      <c r="BQ131" s="176">
        <f t="shared" si="163"/>
        <v>6.7</v>
      </c>
      <c r="BR131" s="172">
        <f t="shared" si="128"/>
        <v>8.9</v>
      </c>
      <c r="BS131" s="176">
        <f>ROUND(IF('Indicator Data'!T131=0,0,IF(LOG('Indicator Data'!T131)&gt;BS$3,10,IF(LOG('Indicator Data'!T131)&lt;BS$4,0,10-(BS$3-LOG('Indicator Data'!T131))/(BS$3-BS$4)*10))),1)</f>
        <v>10</v>
      </c>
      <c r="BT131" s="173">
        <f>IF('Indicator Data'!T131/HLOOKUP('Indicator Data'!$T$3,'Population Data'!$C$3:$M$194,ROW()-4,FALSE)&gt;1,1,'Indicator Data'!T131/HLOOKUP('Indicator Data'!$T$3,'Population Data'!$C$3:$M$194,ROW()-4,FALSE))</f>
        <v>0.96686076574157687</v>
      </c>
      <c r="BU131" s="176">
        <f t="shared" si="164"/>
        <v>9.6999999999999993</v>
      </c>
      <c r="BV131" s="172">
        <f t="shared" si="129"/>
        <v>9.9</v>
      </c>
      <c r="BW131" s="176">
        <f>ROUND(IF('Indicator Data'!U131=0,0,IF(LOG('Indicator Data'!U131)&gt;BW$3,10,IF(LOG('Indicator Data'!U131)&lt;BW$4,0,10-(BW$3-LOG('Indicator Data'!U131))/(BW$3-BW$4)*10))),1)</f>
        <v>10</v>
      </c>
      <c r="BX131" s="246">
        <f>IF(BW131="x","x",'Indicator Data'!U131/HLOOKUP('Indicator Data'!$U$3,'Population Data'!$C$3:$M$194,ROW()-4,FALSE))</f>
        <v>0.99584824003688344</v>
      </c>
      <c r="BY131" s="176">
        <f t="shared" si="165"/>
        <v>10</v>
      </c>
      <c r="BZ131" s="172">
        <f t="shared" si="130"/>
        <v>10</v>
      </c>
      <c r="CA131" s="174">
        <f t="shared" si="113"/>
        <v>9.8000000000000007</v>
      </c>
      <c r="CB131" s="176">
        <f>IF('Indicator Data'!BN131="No data","x",ROUND(IF('Indicator Data'!BN131&gt;CB$3,0,IF('Indicator Data'!BN131&lt;CB$4,10,(CB$3-'Indicator Data'!BN131)/(CB$3-CB$4)*10)),1))</f>
        <v>5.9</v>
      </c>
      <c r="CC131" s="176">
        <f>IF('Indicator Data'!BO131="No data","x",ROUND(IF('Indicator Data'!BO131&gt;CC$3,0,IF('Indicator Data'!BO131&lt;CC$4,10,(CC$3-'Indicator Data'!BO131)/(CC$3-CC$4)*10)),1))</f>
        <v>3.4</v>
      </c>
      <c r="CD131" s="176">
        <f>IF('Indicator Data'!AA131="No data","x",ROUND(IF('Indicator Data'!AA131&gt;CD$3,0,IF('Indicator Data'!AA131&lt;CD$4,10,(CD$3-'Indicator Data'!AA131)/(CD$3-CD$4)*10)),1))</f>
        <v>6.9</v>
      </c>
      <c r="CE131" s="172">
        <f t="shared" si="166"/>
        <v>5.4</v>
      </c>
      <c r="CF131" s="176">
        <f>IF('Indicator Data'!V131="No data","x",ROUND(IF(LOG('Indicator Data'!V131)&gt;CF$3,10,IF(LOG('Indicator Data'!V131)&lt;CF$4,0,10-(CF$3-LOG('Indicator Data'!V131))/(CF$3-CF$4)*10)),1))</f>
        <v>7.9</v>
      </c>
      <c r="CG131" s="176">
        <f>IF('Indicator Data'!W131="No data","x",ROUND(IF('Indicator Data'!W131&gt;CG$3,10,IF('Indicator Data'!W131&lt;CG$4,0,10-(CG$3-'Indicator Data'!W131)/(CG$3-CG$4)*10)),1))</f>
        <v>7.6</v>
      </c>
      <c r="CH131" s="176">
        <f>IF('Indicator Data'!X131="No data","x",ROUND(IF('Indicator Data'!X131&gt;CH$3,10,IF('Indicator Data'!X131&lt;CH$4,0,10-(CH$3-'Indicator Data'!X131)/(CH$3-CH$4)*10)),1))</f>
        <v>5.4</v>
      </c>
      <c r="CI131" s="176">
        <f>IF('Indicator Data'!Y131="No data","x",ROUND(IF('Indicator Data'!Y131&gt;CI$3,10,IF('Indicator Data'!Y131&lt;CI$4,0,10-(CI$3-'Indicator Data'!Y131)/(CI$3-CI$4)*10)),1))</f>
        <v>6.6</v>
      </c>
      <c r="CJ131" s="172">
        <f t="shared" si="131"/>
        <v>6.9</v>
      </c>
      <c r="CK131" s="174">
        <f t="shared" si="132"/>
        <v>6.4</v>
      </c>
      <c r="CL131" s="176">
        <f>IF('Indicator Data'!AD131="No data","x",ROUND(IF('Indicator Data'!AD131&gt;CL$3,10,IF('Indicator Data'!AD131&lt;CL$4,0,10-(CL$3-'Indicator Data'!AD131)/(CL$3-CL$4)*10)),1))</f>
        <v>5.4</v>
      </c>
      <c r="CM131" s="176">
        <f>IF('Indicator Data'!AE131="No data","x",ROUND(IF('Indicator Data'!AE131&gt;CM$3,10,IF('Indicator Data'!AE131&lt;CM$4,0,10-(CM$3-'Indicator Data'!AE131)/(CM$3-CM$4)*10)),1))</f>
        <v>6.4</v>
      </c>
      <c r="CN131" s="172">
        <f t="shared" si="133"/>
        <v>6.6</v>
      </c>
      <c r="CO131" s="176">
        <f>IF('Indicator Data'!Z131="No data","x",ROUND(IF('Indicator Data'!Z131&gt;CO$3,10,IF('Indicator Data'!Z131&lt;CO$4,0,10-(CO$3-'Indicator Data'!Z131)/(CO$3-CO$4)*10)),1))</f>
        <v>6.1</v>
      </c>
      <c r="CP131" s="172">
        <f t="shared" si="134"/>
        <v>5.6</v>
      </c>
      <c r="CQ131" s="246">
        <f>IF('Indicator Data'!AB131="No data","x",'Indicator Data'!AB131/HLOOKUP('Indicator Date'!$AB129,'Population Data'!$C$3:$M$194,ROW()-4,FALSE))</f>
        <v>1.8801576144697293E-6</v>
      </c>
      <c r="CR131" s="176">
        <f t="shared" si="167"/>
        <v>10</v>
      </c>
      <c r="CS131" s="176">
        <f>IF('Indicator Data'!AC131="No data","x",ROUND(IF('Indicator Data'!AC131&gt;CS$3,0,IF('Indicator Data'!AC131&lt;CS$4,10,(CS$3-'Indicator Data'!AC131)/(CS$3-CS$4)*10)),1))</f>
        <v>6</v>
      </c>
      <c r="CT131" s="172">
        <f t="shared" si="135"/>
        <v>8</v>
      </c>
      <c r="CU131" s="174">
        <f t="shared" si="136"/>
        <v>6.7</v>
      </c>
      <c r="CV131" s="175">
        <f t="shared" si="168"/>
        <v>8.3000000000000007</v>
      </c>
      <c r="CW131" s="177">
        <f t="shared" si="169"/>
        <v>4.8</v>
      </c>
      <c r="CX131" s="175">
        <f>ROUND(IF('Indicator Data'!AF131=0,0,IF('Indicator Data'!AF131&gt;CX$3,10,IF('Indicator Data'!AF131&lt;CX$4,0,10-(CX$3-'Indicator Data'!AF131)/(CX$3-CX$4)*10))),1)</f>
        <v>10</v>
      </c>
      <c r="CY131" s="175">
        <f>(ROUND(IF('Indicator Data'!AG131=0,0,IF(LOG('Indicator Data'!AG131)&gt;CY$3,10,IF(LOG('Indicator Data'!AG131)&lt;CY$4,0,10-(CY$3-LOG('Indicator Data'!AG131))/(CY$3-CY$4)*10))),1))</f>
        <v>10</v>
      </c>
      <c r="CZ131" s="177">
        <f t="shared" si="137"/>
        <v>10</v>
      </c>
      <c r="DA131" s="11"/>
      <c r="DB131" s="22"/>
    </row>
    <row r="132" spans="1:106">
      <c r="A132" s="179" t="str">
        <f>'Indicator Data'!A132</f>
        <v>North Macedonia</v>
      </c>
      <c r="B132" s="180" t="str">
        <f>'Indicator Data'!B132</f>
        <v>MKD</v>
      </c>
      <c r="C132" s="178">
        <f>ROUND(IF('Indicator Data'!C132=0,0.1,IF(LOG('Indicator Data'!C132)&gt;C$3,10,IF(LOG('Indicator Data'!C132)&lt;C$4,0,10-(C$3-LOG('Indicator Data'!C132))/(C$3-C$4)*10))),1)</f>
        <v>5.5</v>
      </c>
      <c r="D132" s="171">
        <f>ROUND(IF('Indicator Data'!D132=0,0.1,IF(LOG('Indicator Data'!D132)&gt;D$3,10,IF(LOG('Indicator Data'!D132)&lt;D$4,0,10-(D$3-LOG('Indicator Data'!D132))/(D$3-D$4)*10))),1)</f>
        <v>4.4000000000000004</v>
      </c>
      <c r="E132" s="172">
        <f t="shared" si="138"/>
        <v>5</v>
      </c>
      <c r="F132" s="172">
        <f>(ROUND(IF('Indicator Data'!E132=0,0,IF(LOG('Indicator Data'!E132)&gt;F$3,10,IF(LOG('Indicator Data'!E132)&lt;F$4,0,10-(F$3-LOG('Indicator Data'!E132))/(F$3-F$4)*10))),1))</f>
        <v>3.4</v>
      </c>
      <c r="G132" s="172">
        <f>ROUND(IF('Indicator Data'!F132=0,0,IF(LOG('Indicator Data'!F132)&gt;G$3,10,IF(LOG('Indicator Data'!F132)&lt;G$4,0,10-(G$3-LOG('Indicator Data'!F132))/(G$3-G$4)*10))),1)</f>
        <v>0</v>
      </c>
      <c r="H132" s="171">
        <f>ROUND(IF('Indicator Data'!G132=0,0,IF(LOG('Indicator Data'!G132)&gt;H$3,10,IF(LOG('Indicator Data'!G132)&lt;H$4,0,10-(H$3-LOG('Indicator Data'!G132))/(H$3-H$4)*10))),1)</f>
        <v>0</v>
      </c>
      <c r="I132" s="171">
        <f>ROUND(IF('Indicator Data'!H132=0,0,IF(LOG('Indicator Data'!H132)&gt;I$3,10,IF(LOG('Indicator Data'!H132)&lt;I$4,0,10-(I$3-LOG('Indicator Data'!H132))/(I$3-I$4)*10))),1)</f>
        <v>0</v>
      </c>
      <c r="J132" s="171">
        <f t="shared" si="139"/>
        <v>0</v>
      </c>
      <c r="K132" s="171">
        <f>ROUND(IF('Indicator Data'!I132=0,0,IF(LOG('Indicator Data'!I132)&gt;K$3,10,IF(LOG('Indicator Data'!I132)&lt;K$4,0,10-(K$3-LOG('Indicator Data'!I132))/(K$3-K$4)*10))),1)</f>
        <v>0</v>
      </c>
      <c r="L132" s="172">
        <f>ROUND(IF('Indicator Data'!J132=0,0,IF(LOG('Indicator Data'!J132)&gt;L$3,10,IF(LOG('Indicator Data'!J132)&lt;L$4,0,10-(L$3-LOG('Indicator Data'!J132))/(L$3-L$4)*10))),1)</f>
        <v>3.6</v>
      </c>
      <c r="M132" s="173">
        <f>'Indicator Data'!C132/HLOOKUP('Indicator Data'!$C$3,'Population Data'!$C$3:$M$194,ROW()-4,FALSE)</f>
        <v>2.1102994377416927E-3</v>
      </c>
      <c r="N132" s="173">
        <f>'Indicator Data'!D132/HLOOKUP('Indicator Data'!$D$3,'Population Data'!$C$3:$M$194,ROW()-4,FALSE)</f>
        <v>1.8079365933669944E-4</v>
      </c>
      <c r="O132" s="245">
        <f>'Indicator Data'!E132/HLOOKUP('Indicator Data'!$E$3,'Population Data'!$C$3:$M$194,ROW()-4,FALSE)</f>
        <v>2.0686583831623375E-3</v>
      </c>
      <c r="P132" s="173">
        <f>'Indicator Data'!F132/HLOOKUP('Indicator Data'!$F$3,'Population Data'!$C$3:$M$194,ROW()-4,FALSE)</f>
        <v>0</v>
      </c>
      <c r="Q132" s="173">
        <f>'Indicator Data'!G132/HLOOKUP('Indicator Data'!$G$3,'Population Data'!$C$3:$M$194,ROW()-4,FALSE)</f>
        <v>0</v>
      </c>
      <c r="R132" s="173">
        <f>'Indicator Data'!H132/HLOOKUP('Indicator Data'!$H$3,'Population Data'!$C$3:$M$194,ROW()-4,FALSE)</f>
        <v>0</v>
      </c>
      <c r="S132" s="173">
        <f>'Indicator Data'!I132/HLOOKUP('Indicator Data'!$I$3,'Population Data'!$C$3:$M$194,ROW()-4,FALSE)</f>
        <v>0</v>
      </c>
      <c r="T132" s="173">
        <f>'Indicator Data'!J132/HLOOKUP('Indicator Date'!$J130,'Population Data'!$C$3:$M$194,ROW()-4,FALSE)</f>
        <v>1.3718417022546328E-4</v>
      </c>
      <c r="U132" s="171">
        <f t="shared" si="140"/>
        <v>10</v>
      </c>
      <c r="V132" s="171">
        <f t="shared" si="141"/>
        <v>0.9</v>
      </c>
      <c r="W132" s="172">
        <f t="shared" si="142"/>
        <v>7.7</v>
      </c>
      <c r="X132" s="172">
        <f t="shared" si="118"/>
        <v>4.9000000000000004</v>
      </c>
      <c r="Y132" s="172">
        <f t="shared" si="119"/>
        <v>0</v>
      </c>
      <c r="Z132" s="171">
        <f t="shared" si="143"/>
        <v>0</v>
      </c>
      <c r="AA132" s="171">
        <f t="shared" si="143"/>
        <v>0</v>
      </c>
      <c r="AB132" s="171">
        <f t="shared" si="144"/>
        <v>0</v>
      </c>
      <c r="AC132" s="172">
        <f t="shared" si="120"/>
        <v>0</v>
      </c>
      <c r="AD132" s="172">
        <f t="shared" si="121"/>
        <v>0</v>
      </c>
      <c r="AE132" s="171">
        <f>ROUND(IF('Indicator Data'!K132=0,0,IF('Indicator Data'!K132&gt;AE$3,10,IF('Indicator Data'!K132&lt;AE$4,0,10-(AE$3-'Indicator Data'!K132)/(AE$3-AE$4)*10))),1)</f>
        <v>1</v>
      </c>
      <c r="AF132" s="174">
        <f t="shared" si="145"/>
        <v>7.8</v>
      </c>
      <c r="AG132" s="174">
        <f t="shared" si="146"/>
        <v>2.7</v>
      </c>
      <c r="AH132" s="172">
        <f t="shared" si="147"/>
        <v>0</v>
      </c>
      <c r="AI132" s="172">
        <f t="shared" si="148"/>
        <v>0</v>
      </c>
      <c r="AJ132" s="174">
        <f t="shared" si="149"/>
        <v>0</v>
      </c>
      <c r="AK132" s="172">
        <f t="shared" si="150"/>
        <v>2</v>
      </c>
      <c r="AL132" s="175">
        <f t="shared" si="151"/>
        <v>6.5</v>
      </c>
      <c r="AM132" s="175">
        <f t="shared" si="152"/>
        <v>4.2</v>
      </c>
      <c r="AN132" s="175">
        <f t="shared" si="153"/>
        <v>0</v>
      </c>
      <c r="AO132" s="175">
        <f t="shared" si="154"/>
        <v>0</v>
      </c>
      <c r="AP132" s="175">
        <f t="shared" si="155"/>
        <v>0</v>
      </c>
      <c r="AQ132" s="174">
        <f t="shared" si="156"/>
        <v>1.5</v>
      </c>
      <c r="AR132" s="174">
        <f>IF('Indicator Data'!L132="No data","x",IF('Indicator Data'!BW132&lt;1000,"x",ROUND((IF('Indicator Data'!L132&gt;AR$3,10,IF('Indicator Data'!L132&lt;AR$4,0,10-(AR$3-'Indicator Data'!L132)/(AR$3-AR$4)*10))),1)))</f>
        <v>5.8</v>
      </c>
      <c r="AS132" s="175">
        <f t="shared" si="157"/>
        <v>3.7</v>
      </c>
      <c r="AT132" s="176">
        <f>IF('Indicator Data'!M132="No data","x",ROUND(IF('Indicator Data'!M132=0,0,IF(LOG('Indicator Data'!M132)&gt;AT$3,10,IF(LOG('Indicator Data'!M132)&lt;AT$4,0,10-(AT$3-LOG('Indicator Data'!M132))/(AT$3-AT$4)*10))),1))</f>
        <v>7.5</v>
      </c>
      <c r="AU132" s="246">
        <f>IF(AT132="x","x",'Indicator Data'!M132/HLOOKUP('Indicator Data'!$M$3,'Population Data'!$C$3:$M$194,ROW()-4,FALSE))</f>
        <v>0.88666631296015841</v>
      </c>
      <c r="AV132" s="176">
        <f t="shared" si="158"/>
        <v>9.9</v>
      </c>
      <c r="AW132" s="172">
        <f t="shared" si="122"/>
        <v>9</v>
      </c>
      <c r="AX132" s="176" t="str">
        <f>IF('Indicator Data'!N132="No data","x",ROUND(IF('Indicator Data'!N132=0,0,IF(LOG('Indicator Data'!N132)&gt;AX$3,10,IF(LOG('Indicator Data'!N132)&lt;AX$4,0,10-(AX$3-LOG('Indicator Data'!N132))/(AX$3-AX$4)*10))),1))</f>
        <v>x</v>
      </c>
      <c r="AY132" s="246" t="str">
        <f>IF(AX132="x","x",'Indicator Data'!N132/HLOOKUP('Indicator Data'!$N$3,'Population Data'!$C$3:$M$194,ROW()-4,FALSE))</f>
        <v>x</v>
      </c>
      <c r="AZ132" s="176" t="str">
        <f t="shared" si="159"/>
        <v>x</v>
      </c>
      <c r="BA132" s="172" t="str">
        <f t="shared" si="123"/>
        <v>x</v>
      </c>
      <c r="BB132" s="176" t="str">
        <f>IF('Indicator Data'!O132="No data","x",ROUND(IF('Indicator Data'!O132=0,0,IF(LOG('Indicator Data'!O132)&gt;BB$3,10,IF(LOG('Indicator Data'!O132)&lt;BB$4,0,10-(BB$3-LOG('Indicator Data'!O132))/(BB$3-BB$4)*10))),1))</f>
        <v>x</v>
      </c>
      <c r="BC132" s="246" t="str">
        <f>IF(BB132="x","x",'Indicator Data'!O132/HLOOKUP('Indicator Data'!$O$3,'Population Data'!$C$3:$M$194,ROW()-4,FALSE))</f>
        <v>x</v>
      </c>
      <c r="BD132" s="176" t="str">
        <f t="shared" si="160"/>
        <v>x</v>
      </c>
      <c r="BE132" s="172" t="str">
        <f t="shared" si="124"/>
        <v>x</v>
      </c>
      <c r="BF132" s="176" t="str">
        <f>IF('Indicator Data'!P132="No data","x",ROUND(IF('Indicator Data'!P132=0,0,IF(LOG('Indicator Data'!P132)&gt;BF$3,10,IF(LOG('Indicator Data'!P132)&lt;BF$4,0,10-(BF$3-LOG('Indicator Data'!P132))/(BF$3-BF$4)*10))),1))</f>
        <v>x</v>
      </c>
      <c r="BG132" s="246" t="str">
        <f>IF(BF132="x","x",'Indicator Data'!P132/HLOOKUP('Indicator Data'!$P$3,'Population Data'!$C$3:$M$194,ROW()-4,FALSE))</f>
        <v>x</v>
      </c>
      <c r="BH132" s="176" t="str">
        <f t="shared" si="125"/>
        <v>x</v>
      </c>
      <c r="BI132" s="172" t="str">
        <f t="shared" si="126"/>
        <v>x</v>
      </c>
      <c r="BJ132" s="174">
        <f t="shared" si="127"/>
        <v>9</v>
      </c>
      <c r="BK132" s="176">
        <f>ROUND(IF('Indicator Data'!Q132=0,0,IF(LOG('Indicator Data'!Q132)&gt;BK$3,10,IF(LOG('Indicator Data'!Q132)&lt;BK$4,0,10-(BK$3-LOG('Indicator Data'!Q132))/(BK$3-BK$4)*10))),1)</f>
        <v>0</v>
      </c>
      <c r="BL132" s="224">
        <f>IF(BK132="x","x",'Indicator Data'!Q132/HLOOKUP('Indicator Data'!$Q$3,'Population Data'!$C$3:$M$194,ROW()-4,FALSE))</f>
        <v>0</v>
      </c>
      <c r="BM132" s="176">
        <f t="shared" si="161"/>
        <v>0</v>
      </c>
      <c r="BN132" s="172">
        <f t="shared" si="162"/>
        <v>0</v>
      </c>
      <c r="BO132" s="176">
        <f>ROUND(IF('Indicator Data'!S132=0,0,IF(LOG('Indicator Data'!S132)&gt;BO$3,10,IF(LOG('Indicator Data'!S132)&lt;BO$4,0,10-(BO$3-LOG('Indicator Data'!S132))/(BO$3-BO$4)*10))),1)</f>
        <v>0</v>
      </c>
      <c r="BP132" s="246">
        <f>IF(BO132="x","x",'Indicator Data'!S132/HLOOKUP('Indicator Data'!$S$3,'Population Data'!$C$3:$M$194,ROW()-4,FALSE))</f>
        <v>0</v>
      </c>
      <c r="BQ132" s="176">
        <f t="shared" si="163"/>
        <v>0</v>
      </c>
      <c r="BR132" s="172">
        <f t="shared" si="128"/>
        <v>0</v>
      </c>
      <c r="BS132" s="176">
        <f>ROUND(IF('Indicator Data'!T132=0,0,IF(LOG('Indicator Data'!T132)&gt;BS$3,10,IF(LOG('Indicator Data'!T132)&lt;BS$4,0,10-(BS$3-LOG('Indicator Data'!T132))/(BS$3-BS$4)*10))),1)</f>
        <v>0</v>
      </c>
      <c r="BT132" s="173">
        <f>IF('Indicator Data'!T132/HLOOKUP('Indicator Data'!$T$3,'Population Data'!$C$3:$M$194,ROW()-4,FALSE)&gt;1,1,'Indicator Data'!T132/HLOOKUP('Indicator Data'!$T$3,'Population Data'!$C$3:$M$194,ROW()-4,FALSE))</f>
        <v>0</v>
      </c>
      <c r="BU132" s="176">
        <f t="shared" si="164"/>
        <v>0</v>
      </c>
      <c r="BV132" s="172">
        <f t="shared" si="129"/>
        <v>0</v>
      </c>
      <c r="BW132" s="176">
        <f>ROUND(IF('Indicator Data'!U132=0,0,IF(LOG('Indicator Data'!U132)&gt;BW$3,10,IF(LOG('Indicator Data'!U132)&lt;BW$4,0,10-(BW$3-LOG('Indicator Data'!U132))/(BW$3-BW$4)*10))),1)</f>
        <v>0</v>
      </c>
      <c r="BX132" s="246">
        <f>IF(BW132="x","x",'Indicator Data'!U132/HLOOKUP('Indicator Data'!$U$3,'Population Data'!$C$3:$M$194,ROW()-4,FALSE))</f>
        <v>0</v>
      </c>
      <c r="BY132" s="176">
        <f t="shared" si="165"/>
        <v>0</v>
      </c>
      <c r="BZ132" s="172">
        <f t="shared" si="130"/>
        <v>0</v>
      </c>
      <c r="CA132" s="174">
        <f t="shared" si="113"/>
        <v>0</v>
      </c>
      <c r="CB132" s="176">
        <f>IF('Indicator Data'!BN132="No data","x",ROUND(IF('Indicator Data'!BN132&gt;CB$3,0,IF('Indicator Data'!BN132&lt;CB$4,10,(CB$3-'Indicator Data'!BN132)/(CB$3-CB$4)*10)),1))</f>
        <v>0.1</v>
      </c>
      <c r="CC132" s="176">
        <f>IF('Indicator Data'!BO132="No data","x",ROUND(IF('Indicator Data'!BO132&gt;CC$3,0,IF('Indicator Data'!BO132&lt;CC$4,10,(CC$3-'Indicator Data'!BO132)/(CC$3-CC$4)*10)),1))</f>
        <v>0.4</v>
      </c>
      <c r="CD132" s="176">
        <f>IF('Indicator Data'!AA132="No data","x",ROUND(IF('Indicator Data'!AA132&gt;CD$3,0,IF('Indicator Data'!AA132&lt;CD$4,10,(CD$3-'Indicator Data'!AA132)/(CD$3-CD$4)*10)),1))</f>
        <v>0</v>
      </c>
      <c r="CE132" s="172">
        <f t="shared" si="166"/>
        <v>0.2</v>
      </c>
      <c r="CF132" s="176">
        <f>IF('Indicator Data'!V132="No data","x",ROUND(IF(LOG('Indicator Data'!V132)&gt;CF$3,10,IF(LOG('Indicator Data'!V132)&lt;CF$4,0,10-(CF$3-LOG('Indicator Data'!V132))/(CF$3-CF$4)*10)),1))</f>
        <v>6.2</v>
      </c>
      <c r="CG132" s="176">
        <f>IF('Indicator Data'!W132="No data","x",ROUND(IF('Indicator Data'!W132&gt;CG$3,10,IF('Indicator Data'!W132&lt;CG$4,0,10-(CG$3-'Indicator Data'!W132)/(CG$3-CG$4)*10)),1))</f>
        <v>0</v>
      </c>
      <c r="CH132" s="176">
        <f>IF('Indicator Data'!X132="No data","x",ROUND(IF('Indicator Data'!X132&gt;CH$3,10,IF('Indicator Data'!X132&lt;CH$4,0,10-(CH$3-'Indicator Data'!X132)/(CH$3-CH$4)*10)),1))</f>
        <v>5.9</v>
      </c>
      <c r="CI132" s="176">
        <f>IF('Indicator Data'!Y132="No data","x",ROUND(IF('Indicator Data'!Y132&gt;CI$3,10,IF('Indicator Data'!Y132&lt;CI$4,0,10-(CI$3-'Indicator Data'!Y132)/(CI$3-CI$4)*10)),1))</f>
        <v>3.6</v>
      </c>
      <c r="CJ132" s="172">
        <f t="shared" si="131"/>
        <v>3.9</v>
      </c>
      <c r="CK132" s="174">
        <f t="shared" si="132"/>
        <v>2.7</v>
      </c>
      <c r="CL132" s="176">
        <f>IF('Indicator Data'!AD132="No data","x",ROUND(IF('Indicator Data'!AD132&gt;CL$3,10,IF('Indicator Data'!AD132&lt;CL$4,0,10-(CL$3-'Indicator Data'!AD132)/(CL$3-CL$4)*10)),1))</f>
        <v>0</v>
      </c>
      <c r="CM132" s="176">
        <f>IF('Indicator Data'!AE132="No data","x",ROUND(IF('Indicator Data'!AE132&gt;CM$3,10,IF('Indicator Data'!AE132&lt;CM$4,0,10-(CM$3-'Indicator Data'!AE132)/(CM$3-CM$4)*10)),1))</f>
        <v>0</v>
      </c>
      <c r="CN132" s="172">
        <f t="shared" si="133"/>
        <v>2.6</v>
      </c>
      <c r="CO132" s="176">
        <f>IF('Indicator Data'!Z132="No data","x",ROUND(IF('Indicator Data'!Z132&gt;CO$3,10,IF('Indicator Data'!Z132&lt;CO$4,0,10-(CO$3-'Indicator Data'!Z132)/(CO$3-CO$4)*10)),1))</f>
        <v>0</v>
      </c>
      <c r="CP132" s="172">
        <f t="shared" si="134"/>
        <v>0.1</v>
      </c>
      <c r="CQ132" s="246">
        <f>IF('Indicator Data'!AB132="No data","x",'Indicator Data'!AB132/HLOOKUP('Indicator Date'!$AB130,'Population Data'!$C$3:$M$194,ROW()-4,FALSE))</f>
        <v>2.3752171170825898E-4</v>
      </c>
      <c r="CR132" s="176">
        <f t="shared" si="167"/>
        <v>7.6</v>
      </c>
      <c r="CS132" s="176">
        <f>IF('Indicator Data'!AC132="No data","x",ROUND(IF('Indicator Data'!AC132&gt;CS$3,0,IF('Indicator Data'!AC132&lt;CS$4,10,(CS$3-'Indicator Data'!AC132)/(CS$3-CS$4)*10)),1))</f>
        <v>4</v>
      </c>
      <c r="CT132" s="172">
        <f t="shared" si="135"/>
        <v>5.8</v>
      </c>
      <c r="CU132" s="174">
        <f t="shared" si="136"/>
        <v>2.8</v>
      </c>
      <c r="CV132" s="175">
        <f t="shared" si="168"/>
        <v>4.7</v>
      </c>
      <c r="CW132" s="177">
        <f t="shared" si="169"/>
        <v>3.1</v>
      </c>
      <c r="CX132" s="175">
        <f>ROUND(IF('Indicator Data'!AF132=0,0,IF('Indicator Data'!AF132&gt;CX$3,10,IF('Indicator Data'!AF132&lt;CX$4,0,10-(CX$3-'Indicator Data'!AF132)/(CX$3-CX$4)*10))),1)</f>
        <v>0.1</v>
      </c>
      <c r="CY132" s="175">
        <f>(ROUND(IF('Indicator Data'!AG132=0,0,IF(LOG('Indicator Data'!AG132)&gt;CY$3,10,IF(LOG('Indicator Data'!AG132)&lt;CY$4,0,10-(CY$3-LOG('Indicator Data'!AG132))/(CY$3-CY$4)*10))),1))</f>
        <v>0</v>
      </c>
      <c r="CZ132" s="177">
        <f t="shared" si="137"/>
        <v>0.1</v>
      </c>
      <c r="DA132" s="11"/>
      <c r="DB132" s="22"/>
    </row>
    <row r="133" spans="1:106">
      <c r="A133" s="179" t="str">
        <f>'Indicator Data'!A133</f>
        <v>Norway</v>
      </c>
      <c r="B133" s="180" t="str">
        <f>'Indicator Data'!B133</f>
        <v>NOR</v>
      </c>
      <c r="C133" s="178">
        <f>ROUND(IF('Indicator Data'!C133=0,0.1,IF(LOG('Indicator Data'!C133)&gt;C$3,10,IF(LOG('Indicator Data'!C133)&lt;C$4,0,10-(C$3-LOG('Indicator Data'!C133))/(C$3-C$4)*10))),1)</f>
        <v>1.2</v>
      </c>
      <c r="D133" s="171">
        <f>ROUND(IF('Indicator Data'!D133=0,0.1,IF(LOG('Indicator Data'!D133)&gt;D$3,10,IF(LOG('Indicator Data'!D133)&lt;D$4,0,10-(D$3-LOG('Indicator Data'!D133))/(D$3-D$4)*10))),1)</f>
        <v>0.1</v>
      </c>
      <c r="E133" s="172">
        <f t="shared" si="138"/>
        <v>0.7</v>
      </c>
      <c r="F133" s="172">
        <f>(ROUND(IF('Indicator Data'!E133=0,0,IF(LOG('Indicator Data'!E133)&gt;F$3,10,IF(LOG('Indicator Data'!E133)&lt;F$4,0,10-(F$3-LOG('Indicator Data'!E133))/(F$3-F$4)*10))),1))</f>
        <v>5.3</v>
      </c>
      <c r="G133" s="172">
        <f>ROUND(IF('Indicator Data'!F133=0,0,IF(LOG('Indicator Data'!F133)&gt;G$3,10,IF(LOG('Indicator Data'!F133)&lt;G$4,0,10-(G$3-LOG('Indicator Data'!F133))/(G$3-G$4)*10))),1)</f>
        <v>0</v>
      </c>
      <c r="H133" s="171">
        <f>ROUND(IF('Indicator Data'!G133=0,0,IF(LOG('Indicator Data'!G133)&gt;H$3,10,IF(LOG('Indicator Data'!G133)&lt;H$4,0,10-(H$3-LOG('Indicator Data'!G133))/(H$3-H$4)*10))),1)</f>
        <v>0</v>
      </c>
      <c r="I133" s="171">
        <f>ROUND(IF('Indicator Data'!H133=0,0,IF(LOG('Indicator Data'!H133)&gt;I$3,10,IF(LOG('Indicator Data'!H133)&lt;I$4,0,10-(I$3-LOG('Indicator Data'!H133))/(I$3-I$4)*10))),1)</f>
        <v>0</v>
      </c>
      <c r="J133" s="171">
        <f t="shared" si="139"/>
        <v>0</v>
      </c>
      <c r="K133" s="171">
        <f>ROUND(IF('Indicator Data'!I133=0,0,IF(LOG('Indicator Data'!I133)&gt;K$3,10,IF(LOG('Indicator Data'!I133)&lt;K$4,0,10-(K$3-LOG('Indicator Data'!I133))/(K$3-K$4)*10))),1)</f>
        <v>6.7</v>
      </c>
      <c r="L133" s="172">
        <f>ROUND(IF('Indicator Data'!J133=0,0,IF(LOG('Indicator Data'!J133)&gt;L$3,10,IF(LOG('Indicator Data'!J133)&lt;L$4,0,10-(L$3-LOG('Indicator Data'!J133))/(L$3-L$4)*10))),1)</f>
        <v>0</v>
      </c>
      <c r="M133" s="173">
        <f>'Indicator Data'!C133/HLOOKUP('Indicator Data'!$C$3,'Population Data'!$C$3:$M$194,ROW()-4,FALSE)</f>
        <v>2.577762146945355E-5</v>
      </c>
      <c r="N133" s="173">
        <f>'Indicator Data'!D133/HLOOKUP('Indicator Data'!$D$3,'Population Data'!$C$3:$M$194,ROW()-4,FALSE)</f>
        <v>0</v>
      </c>
      <c r="O133" s="245">
        <f>'Indicator Data'!E133/HLOOKUP('Indicator Data'!$E$3,'Population Data'!$C$3:$M$194,ROW()-4,FALSE)</f>
        <v>5.3462497865844755E-3</v>
      </c>
      <c r="P133" s="173">
        <f>'Indicator Data'!F133/HLOOKUP('Indicator Data'!$F$3,'Population Data'!$C$3:$M$194,ROW()-4,FALSE)</f>
        <v>0</v>
      </c>
      <c r="Q133" s="173">
        <f>'Indicator Data'!G133/HLOOKUP('Indicator Data'!$G$3,'Population Data'!$C$3:$M$194,ROW()-4,FALSE)</f>
        <v>0</v>
      </c>
      <c r="R133" s="173">
        <f>'Indicator Data'!H133/HLOOKUP('Indicator Data'!$H$3,'Population Data'!$C$3:$M$194,ROW()-4,FALSE)</f>
        <v>0</v>
      </c>
      <c r="S133" s="173">
        <f>'Indicator Data'!I133/HLOOKUP('Indicator Data'!$I$3,'Population Data'!$C$3:$M$194,ROW()-4,FALSE)</f>
        <v>2.8058042437659999E-3</v>
      </c>
      <c r="T133" s="173">
        <f>'Indicator Data'!J133/HLOOKUP('Indicator Date'!$J131,'Population Data'!$C$3:$M$194,ROW()-4,FALSE)</f>
        <v>0</v>
      </c>
      <c r="U133" s="171">
        <f t="shared" si="140"/>
        <v>0.1</v>
      </c>
      <c r="V133" s="171">
        <f t="shared" si="141"/>
        <v>0</v>
      </c>
      <c r="W133" s="172">
        <f t="shared" si="142"/>
        <v>0.1</v>
      </c>
      <c r="X133" s="172">
        <f t="shared" si="118"/>
        <v>6.5</v>
      </c>
      <c r="Y133" s="172">
        <f t="shared" si="119"/>
        <v>0</v>
      </c>
      <c r="Z133" s="171">
        <f t="shared" si="143"/>
        <v>0</v>
      </c>
      <c r="AA133" s="171">
        <f t="shared" si="143"/>
        <v>0</v>
      </c>
      <c r="AB133" s="171">
        <f t="shared" si="144"/>
        <v>0</v>
      </c>
      <c r="AC133" s="172">
        <f t="shared" si="120"/>
        <v>6.5</v>
      </c>
      <c r="AD133" s="172">
        <f t="shared" si="121"/>
        <v>0</v>
      </c>
      <c r="AE133" s="171">
        <f>ROUND(IF('Indicator Data'!K133=0,0,IF('Indicator Data'!K133&gt;AE$3,10,IF('Indicator Data'!K133&lt;AE$4,0,10-(AE$3-'Indicator Data'!K133)/(AE$3-AE$4)*10))),1)</f>
        <v>0</v>
      </c>
      <c r="AF133" s="174">
        <f t="shared" si="145"/>
        <v>0.7</v>
      </c>
      <c r="AG133" s="174">
        <f t="shared" si="146"/>
        <v>0.1</v>
      </c>
      <c r="AH133" s="172">
        <f t="shared" si="147"/>
        <v>0</v>
      </c>
      <c r="AI133" s="172">
        <f t="shared" si="148"/>
        <v>0</v>
      </c>
      <c r="AJ133" s="174">
        <f t="shared" si="149"/>
        <v>0</v>
      </c>
      <c r="AK133" s="172">
        <f t="shared" si="150"/>
        <v>0</v>
      </c>
      <c r="AL133" s="175">
        <f t="shared" si="151"/>
        <v>0.4</v>
      </c>
      <c r="AM133" s="175">
        <f t="shared" si="152"/>
        <v>5.9</v>
      </c>
      <c r="AN133" s="175">
        <f t="shared" si="153"/>
        <v>0</v>
      </c>
      <c r="AO133" s="175">
        <f t="shared" si="154"/>
        <v>0</v>
      </c>
      <c r="AP133" s="175">
        <f t="shared" si="155"/>
        <v>6.6</v>
      </c>
      <c r="AQ133" s="174">
        <f t="shared" si="156"/>
        <v>0</v>
      </c>
      <c r="AR133" s="174">
        <f>IF('Indicator Data'!L133="No data","x",IF('Indicator Data'!BW133&lt;1000,"x",ROUND((IF('Indicator Data'!L133&gt;AR$3,10,IF('Indicator Data'!L133&lt;AR$4,0,10-(AR$3-'Indicator Data'!L133)/(AR$3-AR$4)*10))),1)))</f>
        <v>4.2</v>
      </c>
      <c r="AS133" s="175">
        <f t="shared" si="157"/>
        <v>2.1</v>
      </c>
      <c r="AT133" s="176">
        <f>IF('Indicator Data'!M133="No data","x",ROUND(IF('Indicator Data'!M133=0,0,IF(LOG('Indicator Data'!M133)&gt;AT$3,10,IF(LOG('Indicator Data'!M133)&lt;AT$4,0,10-(AT$3-LOG('Indicator Data'!M133))/(AT$3-AT$4)*10))),1))</f>
        <v>0</v>
      </c>
      <c r="AU133" s="246">
        <f>IF(AT133="x","x",'Indicator Data'!M133/HLOOKUP('Indicator Data'!$M$3,'Population Data'!$C$3:$M$194,ROW()-4,FALSE))</f>
        <v>0</v>
      </c>
      <c r="AV133" s="176">
        <f t="shared" si="158"/>
        <v>0</v>
      </c>
      <c r="AW133" s="172">
        <f t="shared" si="122"/>
        <v>0</v>
      </c>
      <c r="AX133" s="176" t="str">
        <f>IF('Indicator Data'!N133="No data","x",ROUND(IF('Indicator Data'!N133=0,0,IF(LOG('Indicator Data'!N133)&gt;AX$3,10,IF(LOG('Indicator Data'!N133)&lt;AX$4,0,10-(AX$3-LOG('Indicator Data'!N133))/(AX$3-AX$4)*10))),1))</f>
        <v>x</v>
      </c>
      <c r="AY133" s="246" t="str">
        <f>IF(AX133="x","x",'Indicator Data'!N133/HLOOKUP('Indicator Data'!$N$3,'Population Data'!$C$3:$M$194,ROW()-4,FALSE))</f>
        <v>x</v>
      </c>
      <c r="AZ133" s="176" t="str">
        <f t="shared" si="159"/>
        <v>x</v>
      </c>
      <c r="BA133" s="172" t="str">
        <f t="shared" si="123"/>
        <v>x</v>
      </c>
      <c r="BB133" s="176" t="str">
        <f>IF('Indicator Data'!O133="No data","x",ROUND(IF('Indicator Data'!O133=0,0,IF(LOG('Indicator Data'!O133)&gt;BB$3,10,IF(LOG('Indicator Data'!O133)&lt;BB$4,0,10-(BB$3-LOG('Indicator Data'!O133))/(BB$3-BB$4)*10))),1))</f>
        <v>x</v>
      </c>
      <c r="BC133" s="246" t="str">
        <f>IF(BB133="x","x",'Indicator Data'!O133/HLOOKUP('Indicator Data'!$O$3,'Population Data'!$C$3:$M$194,ROW()-4,FALSE))</f>
        <v>x</v>
      </c>
      <c r="BD133" s="176" t="str">
        <f t="shared" si="160"/>
        <v>x</v>
      </c>
      <c r="BE133" s="172" t="str">
        <f t="shared" si="124"/>
        <v>x</v>
      </c>
      <c r="BF133" s="176" t="str">
        <f>IF('Indicator Data'!P133="No data","x",ROUND(IF('Indicator Data'!P133=0,0,IF(LOG('Indicator Data'!P133)&gt;BF$3,10,IF(LOG('Indicator Data'!P133)&lt;BF$4,0,10-(BF$3-LOG('Indicator Data'!P133))/(BF$3-BF$4)*10))),1))</f>
        <v>x</v>
      </c>
      <c r="BG133" s="246" t="str">
        <f>IF(BF133="x","x",'Indicator Data'!P133/HLOOKUP('Indicator Data'!$P$3,'Population Data'!$C$3:$M$194,ROW()-4,FALSE))</f>
        <v>x</v>
      </c>
      <c r="BH133" s="176" t="str">
        <f t="shared" si="125"/>
        <v>x</v>
      </c>
      <c r="BI133" s="172" t="str">
        <f t="shared" si="126"/>
        <v>x</v>
      </c>
      <c r="BJ133" s="174">
        <f t="shared" si="127"/>
        <v>0</v>
      </c>
      <c r="BK133" s="176">
        <f>ROUND(IF('Indicator Data'!Q133=0,0,IF(LOG('Indicator Data'!Q133)&gt;BK$3,10,IF(LOG('Indicator Data'!Q133)&lt;BK$4,0,10-(BK$3-LOG('Indicator Data'!Q133))/(BK$3-BK$4)*10))),1)</f>
        <v>0</v>
      </c>
      <c r="BL133" s="224">
        <f>IF(BK133="x","x",'Indicator Data'!Q133/HLOOKUP('Indicator Data'!$Q$3,'Population Data'!$C$3:$M$194,ROW()-4,FALSE))</f>
        <v>0</v>
      </c>
      <c r="BM133" s="176">
        <f t="shared" si="161"/>
        <v>0</v>
      </c>
      <c r="BN133" s="172">
        <f t="shared" si="162"/>
        <v>0</v>
      </c>
      <c r="BO133" s="176">
        <f>ROUND(IF('Indicator Data'!S133=0,0,IF(LOG('Indicator Data'!S133)&gt;BO$3,10,IF(LOG('Indicator Data'!S133)&lt;BO$4,0,10-(BO$3-LOG('Indicator Data'!S133))/(BO$3-BO$4)*10))),1)</f>
        <v>0</v>
      </c>
      <c r="BP133" s="246">
        <f>IF(BO133="x","x",'Indicator Data'!S133/HLOOKUP('Indicator Data'!$S$3,'Population Data'!$C$3:$M$194,ROW()-4,FALSE))</f>
        <v>0</v>
      </c>
      <c r="BQ133" s="176">
        <f t="shared" si="163"/>
        <v>0</v>
      </c>
      <c r="BR133" s="172">
        <f t="shared" si="128"/>
        <v>0</v>
      </c>
      <c r="BS133" s="176">
        <f>ROUND(IF('Indicator Data'!T133=0,0,IF(LOG('Indicator Data'!T133)&gt;BS$3,10,IF(LOG('Indicator Data'!T133)&lt;BS$4,0,10-(BS$3-LOG('Indicator Data'!T133))/(BS$3-BS$4)*10))),1)</f>
        <v>0</v>
      </c>
      <c r="BT133" s="173">
        <f>IF('Indicator Data'!T133/HLOOKUP('Indicator Data'!$T$3,'Population Data'!$C$3:$M$194,ROW()-4,FALSE)&gt;1,1,'Indicator Data'!T133/HLOOKUP('Indicator Data'!$T$3,'Population Data'!$C$3:$M$194,ROW()-4,FALSE))</f>
        <v>0</v>
      </c>
      <c r="BU133" s="176">
        <f t="shared" si="164"/>
        <v>0</v>
      </c>
      <c r="BV133" s="172">
        <f t="shared" si="129"/>
        <v>0</v>
      </c>
      <c r="BW133" s="176">
        <f>ROUND(IF('Indicator Data'!U133=0,0,IF(LOG('Indicator Data'!U133)&gt;BW$3,10,IF(LOG('Indicator Data'!U133)&lt;BW$4,0,10-(BW$3-LOG('Indicator Data'!U133))/(BW$3-BW$4)*10))),1)</f>
        <v>0</v>
      </c>
      <c r="BX133" s="246">
        <f>IF(BW133="x","x",'Indicator Data'!U133/HLOOKUP('Indicator Data'!$U$3,'Population Data'!$C$3:$M$194,ROW()-4,FALSE))</f>
        <v>0</v>
      </c>
      <c r="BY133" s="176">
        <f t="shared" si="165"/>
        <v>0</v>
      </c>
      <c r="BZ133" s="172">
        <f t="shared" si="130"/>
        <v>0</v>
      </c>
      <c r="CA133" s="174">
        <f t="shared" si="113"/>
        <v>0</v>
      </c>
      <c r="CB133" s="176">
        <f>IF('Indicator Data'!BN133="No data","x",ROUND(IF('Indicator Data'!BN133&gt;CB$3,0,IF('Indicator Data'!BN133&lt;CB$4,10,(CB$3-'Indicator Data'!BN133)/(CB$3-CB$4)*10)),1))</f>
        <v>0.2</v>
      </c>
      <c r="CC133" s="176">
        <f>IF('Indicator Data'!BO133="No data","x",ROUND(IF('Indicator Data'!BO133&gt;CC$3,0,IF('Indicator Data'!BO133&lt;CC$4,10,(CC$3-'Indicator Data'!BO133)/(CC$3-CC$4)*10)),1))</f>
        <v>0</v>
      </c>
      <c r="CD133" s="176" t="str">
        <f>IF('Indicator Data'!AA133="No data","x",ROUND(IF('Indicator Data'!AA133&gt;CD$3,0,IF('Indicator Data'!AA133&lt;CD$4,10,(CD$3-'Indicator Data'!AA133)/(CD$3-CD$4)*10)),1))</f>
        <v>x</v>
      </c>
      <c r="CE133" s="172">
        <f t="shared" si="166"/>
        <v>0.1</v>
      </c>
      <c r="CF133" s="176">
        <f>IF('Indicator Data'!V133="No data","x",ROUND(IF(LOG('Indicator Data'!V133)&gt;CF$3,10,IF(LOG('Indicator Data'!V133)&lt;CF$4,0,10-(CF$3-LOG('Indicator Data'!V133))/(CF$3-CF$4)*10)),1))</f>
        <v>3.9</v>
      </c>
      <c r="CG133" s="176">
        <f>IF('Indicator Data'!W133="No data","x",ROUND(IF('Indicator Data'!W133&gt;CG$3,10,IF('Indicator Data'!W133&lt;CG$4,0,10-(CG$3-'Indicator Data'!W133)/(CG$3-CG$4)*10)),1))</f>
        <v>3.1</v>
      </c>
      <c r="CH133" s="176">
        <f>IF('Indicator Data'!X133="No data","x",ROUND(IF('Indicator Data'!X133&gt;CH$3,10,IF('Indicator Data'!X133&lt;CH$4,0,10-(CH$3-'Indicator Data'!X133)/(CH$3-CH$4)*10)),1))</f>
        <v>8.4</v>
      </c>
      <c r="CI133" s="176">
        <f>IF('Indicator Data'!Y133="No data","x",ROUND(IF('Indicator Data'!Y133&gt;CI$3,10,IF('Indicator Data'!Y133&lt;CI$4,0,10-(CI$3-'Indicator Data'!Y133)/(CI$3-CI$4)*10)),1))</f>
        <v>0.6</v>
      </c>
      <c r="CJ133" s="172">
        <f t="shared" si="131"/>
        <v>4</v>
      </c>
      <c r="CK133" s="174">
        <f t="shared" si="132"/>
        <v>2.7</v>
      </c>
      <c r="CL133" s="176">
        <f>IF('Indicator Data'!AD133="No data","x",ROUND(IF('Indicator Data'!AD133&gt;CL$3,10,IF('Indicator Data'!AD133&lt;CL$4,0,10-(CL$3-'Indicator Data'!AD133)/(CL$3-CL$4)*10)),1))</f>
        <v>0</v>
      </c>
      <c r="CM133" s="176">
        <f>IF('Indicator Data'!AE133="No data","x",ROUND(IF('Indicator Data'!AE133&gt;CM$3,10,IF('Indicator Data'!AE133&lt;CM$4,0,10-(CM$3-'Indicator Data'!AE133)/(CM$3-CM$4)*10)),1))</f>
        <v>0</v>
      </c>
      <c r="CN133" s="172">
        <f t="shared" si="133"/>
        <v>2.7</v>
      </c>
      <c r="CO133" s="176">
        <f>IF('Indicator Data'!Z133="No data","x",ROUND(IF('Indicator Data'!Z133&gt;CO$3,10,IF('Indicator Data'!Z133&lt;CO$4,0,10-(CO$3-'Indicator Data'!Z133)/(CO$3-CO$4)*10)),1))</f>
        <v>0</v>
      </c>
      <c r="CP133" s="172">
        <f t="shared" si="134"/>
        <v>0.1</v>
      </c>
      <c r="CQ133" s="246">
        <f>IF('Indicator Data'!AB133="No data","x",'Indicator Data'!AB133/HLOOKUP('Indicator Date'!$AB131,'Population Data'!$C$3:$M$194,ROW()-4,FALSE))</f>
        <v>4.2279079573519668E-4</v>
      </c>
      <c r="CR133" s="176">
        <f t="shared" si="167"/>
        <v>5.8</v>
      </c>
      <c r="CS133" s="176">
        <f>IF('Indicator Data'!AC133="No data","x",ROUND(IF('Indicator Data'!AC133&gt;CS$3,0,IF('Indicator Data'!AC133&lt;CS$4,10,(CS$3-'Indicator Data'!AC133)/(CS$3-CS$4)*10)),1))</f>
        <v>0</v>
      </c>
      <c r="CT133" s="172">
        <f t="shared" si="135"/>
        <v>2.9</v>
      </c>
      <c r="CU133" s="174">
        <f t="shared" si="136"/>
        <v>1.9</v>
      </c>
      <c r="CV133" s="175">
        <f t="shared" si="168"/>
        <v>1.2</v>
      </c>
      <c r="CW133" s="177">
        <f t="shared" si="169"/>
        <v>2.8</v>
      </c>
      <c r="CX133" s="175">
        <f>ROUND(IF('Indicator Data'!AF133=0,0,IF('Indicator Data'!AF133&gt;CX$3,10,IF('Indicator Data'!AF133&lt;CX$4,0,10-(CX$3-'Indicator Data'!AF133)/(CX$3-CX$4)*10))),1)</f>
        <v>0</v>
      </c>
      <c r="CY133" s="175">
        <f>(ROUND(IF('Indicator Data'!AG133=0,0,IF(LOG('Indicator Data'!AG133)&gt;CY$3,10,IF(LOG('Indicator Data'!AG133)&lt;CY$4,0,10-(CY$3-LOG('Indicator Data'!AG133))/(CY$3-CY$4)*10))),1))</f>
        <v>0</v>
      </c>
      <c r="CZ133" s="177">
        <f t="shared" si="137"/>
        <v>0</v>
      </c>
      <c r="DA133" s="11"/>
      <c r="DB133" s="22"/>
    </row>
    <row r="134" spans="1:106">
      <c r="A134" s="179" t="str">
        <f>'Indicator Data'!A134</f>
        <v>Oman</v>
      </c>
      <c r="B134" s="180" t="str">
        <f>'Indicator Data'!B134</f>
        <v>OMN</v>
      </c>
      <c r="C134" s="178">
        <f>ROUND(IF('Indicator Data'!C134=0,0.1,IF(LOG('Indicator Data'!C134)&gt;C$3,10,IF(LOG('Indicator Data'!C134)&lt;C$4,0,10-(C$3-LOG('Indicator Data'!C134))/(C$3-C$4)*10))),1)</f>
        <v>0.1</v>
      </c>
      <c r="D134" s="171">
        <f>ROUND(IF('Indicator Data'!D134=0,0.1,IF(LOG('Indicator Data'!D134)&gt;D$3,10,IF(LOG('Indicator Data'!D134)&lt;D$4,0,10-(D$3-LOG('Indicator Data'!D134))/(D$3-D$4)*10))),1)</f>
        <v>0.1</v>
      </c>
      <c r="E134" s="172">
        <f t="shared" ref="E134:E165" si="170">ROUND((10-GEOMEAN(((10-C134)/10*9+1),((10-D134)/10*9+1)))/9*10,1)</f>
        <v>0.1</v>
      </c>
      <c r="F134" s="172">
        <f>(ROUND(IF('Indicator Data'!E134=0,0,IF(LOG('Indicator Data'!E134)&gt;F$3,10,IF(LOG('Indicator Data'!E134)&lt;F$4,0,10-(F$3-LOG('Indicator Data'!E134))/(F$3-F$4)*10))),1))</f>
        <v>2.2999999999999998</v>
      </c>
      <c r="G134" s="172">
        <f>ROUND(IF('Indicator Data'!F134=0,0,IF(LOG('Indicator Data'!F134)&gt;G$3,10,IF(LOG('Indicator Data'!F134)&lt;G$4,0,10-(G$3-LOG('Indicator Data'!F134))/(G$3-G$4)*10))),1)</f>
        <v>8.1</v>
      </c>
      <c r="H134" s="171">
        <f>ROUND(IF('Indicator Data'!G134=0,0,IF(LOG('Indicator Data'!G134)&gt;H$3,10,IF(LOG('Indicator Data'!G134)&lt;H$4,0,10-(H$3-LOG('Indicator Data'!G134))/(H$3-H$4)*10))),1)</f>
        <v>5.8</v>
      </c>
      <c r="I134" s="171">
        <f>ROUND(IF('Indicator Data'!H134=0,0,IF(LOG('Indicator Data'!H134)&gt;I$3,10,IF(LOG('Indicator Data'!H134)&lt;I$4,0,10-(I$3-LOG('Indicator Data'!H134))/(I$3-I$4)*10))),1)</f>
        <v>6.3</v>
      </c>
      <c r="J134" s="171">
        <f t="shared" ref="J134:J165" si="171">ROUND((10-GEOMEAN(((10-H134)/10*9+1),((10-I134)/10*9+1)))/9*10,1)</f>
        <v>6.1</v>
      </c>
      <c r="K134" s="171">
        <f>ROUND(IF('Indicator Data'!I134=0,0,IF(LOG('Indicator Data'!I134)&gt;K$3,10,IF(LOG('Indicator Data'!I134)&lt;K$4,0,10-(K$3-LOG('Indicator Data'!I134))/(K$3-K$4)*10))),1)</f>
        <v>5.7</v>
      </c>
      <c r="L134" s="172">
        <f>ROUND(IF('Indicator Data'!J134=0,0,IF(LOG('Indicator Data'!J134)&gt;L$3,10,IF(LOG('Indicator Data'!J134)&lt;L$4,0,10-(L$3-LOG('Indicator Data'!J134))/(L$3-L$4)*10))),1)</f>
        <v>0</v>
      </c>
      <c r="M134" s="173">
        <f>'Indicator Data'!C134/HLOOKUP('Indicator Data'!$C$3,'Population Data'!$C$3:$M$194,ROW()-4,FALSE)</f>
        <v>0</v>
      </c>
      <c r="N134" s="173">
        <f>'Indicator Data'!D134/HLOOKUP('Indicator Data'!$D$3,'Population Data'!$C$3:$M$194,ROW()-4,FALSE)</f>
        <v>0</v>
      </c>
      <c r="O134" s="245">
        <f>'Indicator Data'!E134/HLOOKUP('Indicator Data'!$E$3,'Population Data'!$C$3:$M$194,ROW()-4,FALSE)</f>
        <v>3.0938490010050542E-4</v>
      </c>
      <c r="P134" s="173">
        <f>'Indicator Data'!F134/HLOOKUP('Indicator Data'!$F$3,'Population Data'!$C$3:$M$194,ROW()-4,FALSE)</f>
        <v>9.3920997413436059E-5</v>
      </c>
      <c r="Q134" s="173">
        <f>'Indicator Data'!G134/HLOOKUP('Indicator Data'!$G$3,'Population Data'!$C$3:$M$194,ROW()-4,FALSE)</f>
        <v>3.7390256783205789E-3</v>
      </c>
      <c r="R134" s="173">
        <f>'Indicator Data'!H134/HLOOKUP('Indicator Data'!$H$3,'Population Data'!$C$3:$M$194,ROW()-4,FALSE)</f>
        <v>1.8394762401101675E-4</v>
      </c>
      <c r="S134" s="173">
        <f>'Indicator Data'!I134/HLOOKUP('Indicator Data'!$I$3,'Population Data'!$C$3:$M$194,ROW()-4,FALSE)</f>
        <v>1.2599855754379975E-3</v>
      </c>
      <c r="T134" s="173">
        <f>'Indicator Data'!J134/HLOOKUP('Indicator Date'!$J132,'Population Data'!$C$3:$M$194,ROW()-4,FALSE)</f>
        <v>0</v>
      </c>
      <c r="U134" s="171">
        <f t="shared" ref="U134:U165" si="172">ROUND(IF(M134&gt;U$3,10,IF(M134&lt;U$4,0,10-(U$3-M134)/(U$3-U$4)*10)),1)</f>
        <v>0</v>
      </c>
      <c r="V134" s="171">
        <f t="shared" ref="V134:V165" si="173">ROUND(IF(N134&gt;V$3,10,IF(N134&lt;V$4,0,10-(V$3-N134)/(V$3-V$4)*10)),1)</f>
        <v>0</v>
      </c>
      <c r="W134" s="172">
        <f t="shared" ref="W134:W165" si="174">ROUND(((10-GEOMEAN(((10-U134)/10*9+1),((10-V134)/10*9+1)))/9*10),1)</f>
        <v>0</v>
      </c>
      <c r="X134" s="172">
        <f t="shared" si="118"/>
        <v>1.7</v>
      </c>
      <c r="Y134" s="172">
        <f t="shared" si="119"/>
        <v>9.6999999999999993</v>
      </c>
      <c r="Z134" s="171">
        <f t="shared" ref="Z134:AA165" si="175">ROUND(IF(Q134&gt;Z$3,10,IF(Q134&lt;Z$4,0,10-(Z$3-Q134)/(Z$3-Z$4)*10)),1)</f>
        <v>0.4</v>
      </c>
      <c r="AA134" s="171">
        <f t="shared" si="175"/>
        <v>0.1</v>
      </c>
      <c r="AB134" s="171">
        <f t="shared" ref="AB134:AB165" si="176">ROUND(((10-GEOMEAN(((10-Z134)/10*9+1),((10-AA134)/10*9+1)))/9*10),1)</f>
        <v>0.3</v>
      </c>
      <c r="AC134" s="172">
        <f t="shared" si="120"/>
        <v>5.5</v>
      </c>
      <c r="AD134" s="172">
        <f t="shared" si="121"/>
        <v>0</v>
      </c>
      <c r="AE134" s="171">
        <f>ROUND(IF('Indicator Data'!K134=0,0,IF('Indicator Data'!K134&gt;AE$3,10,IF('Indicator Data'!K134&lt;AE$4,0,10-(AE$3-'Indicator Data'!K134)/(AE$3-AE$4)*10))),1)</f>
        <v>0</v>
      </c>
      <c r="AF134" s="174">
        <f t="shared" ref="AF134:AF165" si="177">ROUND(AVERAGE(C134,U134),1)</f>
        <v>0.1</v>
      </c>
      <c r="AG134" s="174">
        <f t="shared" ref="AG134:AG165" si="178">ROUND(AVERAGE(D134,V134),1)</f>
        <v>0.1</v>
      </c>
      <c r="AH134" s="172">
        <f t="shared" ref="AH134:AH165" si="179">ROUND(AVERAGE(Z134,H134),1)</f>
        <v>3.1</v>
      </c>
      <c r="AI134" s="172">
        <f t="shared" ref="AI134:AI165" si="180">ROUND(AVERAGE(AA134,I134),1)</f>
        <v>3.2</v>
      </c>
      <c r="AJ134" s="174">
        <f t="shared" ref="AJ134:AJ165" si="181">ROUND((10-GEOMEAN(((10-AH134)/10*9+1),((10-AI134)/10*9+1)))/9*10,1)</f>
        <v>3.2</v>
      </c>
      <c r="AK134" s="172">
        <f t="shared" ref="AK134:AK165" si="182">ROUND((10-GEOMEAN(((10-L134)/10*9+1),((10-AD134)/10*9+1)))/9*10,1)</f>
        <v>0</v>
      </c>
      <c r="AL134" s="175">
        <f t="shared" ref="AL134:AL165" si="183">ROUND((10-GEOMEAN(((10-E134)/10*9+1),((10-W134)/10*9+1)))/9*10,1)</f>
        <v>0.1</v>
      </c>
      <c r="AM134" s="175">
        <f t="shared" ref="AM134:AM165" si="184">IF(AND(X134="x",F134="x"),"x",ROUND((10-GEOMEAN(((10-F134)/10*9+1),((10-X134)/10*9+1)))/9*10,1))</f>
        <v>2</v>
      </c>
      <c r="AN134" s="175">
        <f t="shared" ref="AN134:AN165" si="185">ROUND((10-GEOMEAN(((10-G134)/10*9+1),((10-Y134)/10*9+1)))/9*10,1)</f>
        <v>9</v>
      </c>
      <c r="AO134" s="175">
        <f t="shared" ref="AO134:AO165" si="186">ROUND((10-GEOMEAN(((10-J134)/10*9+1),((10-AB134)/10*9+1)))/9*10,1)</f>
        <v>3.8</v>
      </c>
      <c r="AP134" s="175">
        <f t="shared" ref="AP134:AP165" si="187">ROUND((10-GEOMEAN(((10-K134)/10*9+1),((10-AC134)/10*9+1)))/9*10,1)</f>
        <v>5.6</v>
      </c>
      <c r="AQ134" s="174">
        <f t="shared" ref="AQ134:AQ165" si="188">ROUND(AVERAGE(AE134,AK134),1)</f>
        <v>0</v>
      </c>
      <c r="AR134" s="174">
        <f>IF('Indicator Data'!L134="No data","x",IF('Indicator Data'!BW134&lt;1000,"x",ROUND((IF('Indicator Data'!L134&gt;AR$3,10,IF('Indicator Data'!L134&lt;AR$4,0,10-(AR$3-'Indicator Data'!L134)/(AR$3-AR$4)*10))),1)))</f>
        <v>6.7</v>
      </c>
      <c r="AS134" s="175">
        <f t="shared" ref="AS134:AS165" si="189">ROUND(AVERAGE(AQ134,AR134),1)</f>
        <v>3.4</v>
      </c>
      <c r="AT134" s="176">
        <f>IF('Indicator Data'!M134="No data","x",ROUND(IF('Indicator Data'!M134=0,0,IF(LOG('Indicator Data'!M134)&gt;AT$3,10,IF(LOG('Indicator Data'!M134)&lt;AT$4,0,10-(AT$3-LOG('Indicator Data'!M134))/(AT$3-AT$4)*10))),1))</f>
        <v>7.6</v>
      </c>
      <c r="AU134" s="246">
        <f>IF(AT134="x","x",'Indicator Data'!M134/HLOOKUP('Indicator Data'!$M$3,'Population Data'!$C$3:$M$194,ROW()-4,FALSE))</f>
        <v>0.47749113036386776</v>
      </c>
      <c r="AV134" s="176">
        <f t="shared" ref="AV134:AV165" si="190">IF(AT134="x","x",ROUND(IF(AU134&gt;AV$3,10,IF(AU134&lt;AV$4,0,10-(AV$3-AU134)/(AV$3-AV$4)*10)),1))</f>
        <v>5.3</v>
      </c>
      <c r="AW134" s="172">
        <f t="shared" si="122"/>
        <v>6.6</v>
      </c>
      <c r="AX134" s="176" t="str">
        <f>IF('Indicator Data'!N134="No data","x",ROUND(IF('Indicator Data'!N134=0,0,IF(LOG('Indicator Data'!N134)&gt;AX$3,10,IF(LOG('Indicator Data'!N134)&lt;AX$4,0,10-(AX$3-LOG('Indicator Data'!N134))/(AX$3-AX$4)*10))),1))</f>
        <v>x</v>
      </c>
      <c r="AY134" s="246" t="str">
        <f>IF(AX134="x","x",'Indicator Data'!N134/HLOOKUP('Indicator Data'!$N$3,'Population Data'!$C$3:$M$194,ROW()-4,FALSE))</f>
        <v>x</v>
      </c>
      <c r="AZ134" s="176" t="str">
        <f t="shared" ref="AZ134:AZ165" si="191">IF(AX134="x","x",ROUND(IF(AY134&gt;AZ$3,10,IF(AY134&lt;AZ$4,0,10-(AZ$3-AY134)/(AZ$3-AZ$4)*10)),1))</f>
        <v>x</v>
      </c>
      <c r="BA134" s="172" t="str">
        <f t="shared" si="123"/>
        <v>x</v>
      </c>
      <c r="BB134" s="176" t="str">
        <f>IF('Indicator Data'!O134="No data","x",ROUND(IF('Indicator Data'!O134=0,0,IF(LOG('Indicator Data'!O134)&gt;BB$3,10,IF(LOG('Indicator Data'!O134)&lt;BB$4,0,10-(BB$3-LOG('Indicator Data'!O134))/(BB$3-BB$4)*10))),1))</f>
        <v>x</v>
      </c>
      <c r="BC134" s="246" t="str">
        <f>IF(BB134="x","x",'Indicator Data'!O134/HLOOKUP('Indicator Data'!$O$3,'Population Data'!$C$3:$M$194,ROW()-4,FALSE))</f>
        <v>x</v>
      </c>
      <c r="BD134" s="176" t="str">
        <f t="shared" ref="BD134:BD165" si="192">IF(BB134="x","x",ROUND(IF(BC134&gt;BD$3,10,IF(BC134&lt;BD$4,0,10-(BD$3-BC134)/(BD$3-BD$4)*10)),1))</f>
        <v>x</v>
      </c>
      <c r="BE134" s="172" t="str">
        <f t="shared" si="124"/>
        <v>x</v>
      </c>
      <c r="BF134" s="176" t="str">
        <f>IF('Indicator Data'!P134="No data","x",ROUND(IF('Indicator Data'!P134=0,0,IF(LOG('Indicator Data'!P134)&gt;BF$3,10,IF(LOG('Indicator Data'!P134)&lt;BF$4,0,10-(BF$3-LOG('Indicator Data'!P134))/(BF$3-BF$4)*10))),1))</f>
        <v>x</v>
      </c>
      <c r="BG134" s="246" t="str">
        <f>IF(BF134="x","x",'Indicator Data'!P134/HLOOKUP('Indicator Data'!$P$3,'Population Data'!$C$3:$M$194,ROW()-4,FALSE))</f>
        <v>x</v>
      </c>
      <c r="BH134" s="176" t="str">
        <f t="shared" si="125"/>
        <v>x</v>
      </c>
      <c r="BI134" s="172" t="str">
        <f t="shared" si="126"/>
        <v>x</v>
      </c>
      <c r="BJ134" s="174">
        <f t="shared" si="127"/>
        <v>6.6</v>
      </c>
      <c r="BK134" s="176">
        <f>ROUND(IF('Indicator Data'!Q134=0,0,IF(LOG('Indicator Data'!Q134)&gt;BK$3,10,IF(LOG('Indicator Data'!Q134)&lt;BK$4,0,10-(BK$3-LOG('Indicator Data'!Q134))/(BK$3-BK$4)*10))),1)</f>
        <v>0</v>
      </c>
      <c r="BL134" s="224">
        <f>IF(BK134="x","x",'Indicator Data'!Q134/HLOOKUP('Indicator Data'!$Q$3,'Population Data'!$C$3:$M$194,ROW()-4,FALSE))</f>
        <v>0</v>
      </c>
      <c r="BM134" s="176">
        <f t="shared" ref="BM134:BM165" si="193">ROUND(IF(BL134&gt;BM$3,10,IF(BL134&lt;BM$4,0,10-(BM$3-BL134)/(BM$3-BM$4)*10)),1)</f>
        <v>0</v>
      </c>
      <c r="BN134" s="172">
        <f t="shared" ref="BN134:BN165" si="194">ROUND((10-GEOMEAN(((10-BM134)/10*9+1),((10-BK134)/10*9+1)))/9*10,1)</f>
        <v>0</v>
      </c>
      <c r="BO134" s="176">
        <f>ROUND(IF('Indicator Data'!S134=0,0,IF(LOG('Indicator Data'!S134)&gt;BO$3,10,IF(LOG('Indicator Data'!S134)&lt;BO$4,0,10-(BO$3-LOG('Indicator Data'!S134))/(BO$3-BO$4)*10))),1)</f>
        <v>6.7</v>
      </c>
      <c r="BP134" s="246">
        <f>IF(BO134="x","x",'Indicator Data'!S134/HLOOKUP('Indicator Data'!$S$3,'Population Data'!$C$3:$M$194,ROW()-4,FALSE))</f>
        <v>0.10158067730436042</v>
      </c>
      <c r="BQ134" s="176">
        <f t="shared" ref="BQ134:BQ165" si="195">ROUND(IF(BP134&gt;BQ$3,10,IF(BP134&lt;BQ$4,0,10-(BQ$3-BP134)/(BQ$3-BQ$4)*10)),1)</f>
        <v>1.1000000000000001</v>
      </c>
      <c r="BR134" s="172">
        <f t="shared" si="128"/>
        <v>4.5</v>
      </c>
      <c r="BS134" s="176">
        <f>ROUND(IF('Indicator Data'!T134=0,0,IF(LOG('Indicator Data'!T134)&gt;BS$3,10,IF(LOG('Indicator Data'!T134)&lt;BS$4,0,10-(BS$3-LOG('Indicator Data'!T134))/(BS$3-BS$4)*10))),1)</f>
        <v>8</v>
      </c>
      <c r="BT134" s="173">
        <f>IF('Indicator Data'!T134/HLOOKUP('Indicator Data'!$T$3,'Population Data'!$C$3:$M$194,ROW()-4,FALSE)&gt;1,1,'Indicator Data'!T134/HLOOKUP('Indicator Data'!$T$3,'Population Data'!$C$3:$M$194,ROW()-4,FALSE))</f>
        <v>0.80340292132071067</v>
      </c>
      <c r="BU134" s="176">
        <f t="shared" ref="BU134:BU165" si="196">ROUND(IF(BT134&gt;BU$3,10,IF(BT134&lt;BU$4,0,10-(BU$3-BT134)/(BU$3-BU$4)*10)),1)</f>
        <v>8</v>
      </c>
      <c r="BV134" s="172">
        <f t="shared" si="129"/>
        <v>8</v>
      </c>
      <c r="BW134" s="176">
        <f>ROUND(IF('Indicator Data'!U134=0,0,IF(LOG('Indicator Data'!U134)&gt;BW$3,10,IF(LOG('Indicator Data'!U134)&lt;BW$4,0,10-(BW$3-LOG('Indicator Data'!U134))/(BW$3-BW$4)*10))),1)</f>
        <v>7.9</v>
      </c>
      <c r="BX134" s="246">
        <f>IF(BW134="x","x",'Indicator Data'!U134/HLOOKUP('Indicator Data'!$U$3,'Population Data'!$C$3:$M$194,ROW()-4,FALSE))</f>
        <v>0.73186580271824675</v>
      </c>
      <c r="BY134" s="176">
        <f t="shared" ref="BY134:BY165" si="197">ROUND(IF(BX134&gt;BY$3,10,IF(BX134&lt;BY$4,0,10-(BY$3-BX134)/(BY$3-BY$4)*10)),1)</f>
        <v>7.3</v>
      </c>
      <c r="BZ134" s="172">
        <f t="shared" si="130"/>
        <v>7.6</v>
      </c>
      <c r="CA134" s="174">
        <f t="shared" ref="CA134:CA191" si="198">ROUND((10-GEOMEAN(((10-BV134)/10*9+1),((10-BN134)/10*9+1),((10-BR134)/10*9+1),((10-BZ134)/10*9+1)))/9*10,1)</f>
        <v>5.8</v>
      </c>
      <c r="CB134" s="176">
        <f>IF('Indicator Data'!BN134="No data","x",ROUND(IF('Indicator Data'!BN134&gt;CB$3,0,IF('Indicator Data'!BN134&lt;CB$4,10,(CB$3-'Indicator Data'!BN134)/(CB$3-CB$4)*10)),1))</f>
        <v>0.1</v>
      </c>
      <c r="CC134" s="176">
        <f>IF('Indicator Data'!BO134="No data","x",ROUND(IF('Indicator Data'!BO134&gt;CC$3,0,IF('Indicator Data'!BO134&lt;CC$4,10,(CC$3-'Indicator Data'!BO134)/(CC$3-CC$4)*10)),1))</f>
        <v>1.3</v>
      </c>
      <c r="CD134" s="176">
        <f>IF('Indicator Data'!AA134="No data","x",ROUND(IF('Indicator Data'!AA134&gt;CD$3,0,IF('Indicator Data'!AA134&lt;CD$4,10,(CD$3-'Indicator Data'!AA134)/(CD$3-CD$4)*10)),1))</f>
        <v>0.3</v>
      </c>
      <c r="CE134" s="172">
        <f t="shared" ref="CE134:CE165" si="199">IF(AND(CC134="x",CB134="x",CD134="x"),"x",ROUND(AVERAGE(CB134:CD134),1))</f>
        <v>0.6</v>
      </c>
      <c r="CF134" s="176">
        <f>IF('Indicator Data'!V134="No data","x",ROUND(IF(LOG('Indicator Data'!V134)&gt;CF$3,10,IF(LOG('Indicator Data'!V134)&lt;CF$4,0,10-(CF$3-LOG('Indicator Data'!V134))/(CF$3-CF$4)*10)),1))</f>
        <v>3.9</v>
      </c>
      <c r="CG134" s="176">
        <f>IF('Indicator Data'!W134="No data","x",ROUND(IF('Indicator Data'!W134&gt;CG$3,10,IF('Indicator Data'!W134&lt;CG$4,0,10-(CG$3-'Indicator Data'!W134)/(CG$3-CG$4)*10)),1))</f>
        <v>4.4000000000000004</v>
      </c>
      <c r="CH134" s="176">
        <f>IF('Indicator Data'!X134="No data","x",ROUND(IF('Indicator Data'!X134&gt;CH$3,10,IF('Indicator Data'!X134&lt;CH$4,0,10-(CH$3-'Indicator Data'!X134)/(CH$3-CH$4)*10)),1))</f>
        <v>8.8000000000000007</v>
      </c>
      <c r="CI134" s="176" t="str">
        <f>IF('Indicator Data'!Y134="No data","x",ROUND(IF('Indicator Data'!Y134&gt;CI$3,10,IF('Indicator Data'!Y134&lt;CI$4,0,10-(CI$3-'Indicator Data'!Y134)/(CI$3-CI$4)*10)),1))</f>
        <v>x</v>
      </c>
      <c r="CJ134" s="172">
        <f t="shared" si="131"/>
        <v>5.7</v>
      </c>
      <c r="CK134" s="174">
        <f t="shared" si="132"/>
        <v>4</v>
      </c>
      <c r="CL134" s="176">
        <f>IF('Indicator Data'!AD134="No data","x",ROUND(IF('Indicator Data'!AD134&gt;CL$3,10,IF('Indicator Data'!AD134&lt;CL$4,0,10-(CL$3-'Indicator Data'!AD134)/(CL$3-CL$4)*10)),1))</f>
        <v>0</v>
      </c>
      <c r="CM134" s="176">
        <f>IF('Indicator Data'!AE134="No data","x",ROUND(IF('Indicator Data'!AE134&gt;CM$3,10,IF('Indicator Data'!AE134&lt;CM$4,0,10-(CM$3-'Indicator Data'!AE134)/(CM$3-CM$4)*10)),1))</f>
        <v>2.1</v>
      </c>
      <c r="CN134" s="172">
        <f t="shared" si="133"/>
        <v>3.8</v>
      </c>
      <c r="CO134" s="176">
        <f>IF('Indicator Data'!Z134="No data","x",ROUND(IF('Indicator Data'!Z134&gt;CO$3,10,IF('Indicator Data'!Z134&lt;CO$4,0,10-(CO$3-'Indicator Data'!Z134)/(CO$3-CO$4)*10)),1))</f>
        <v>0</v>
      </c>
      <c r="CP134" s="172">
        <f t="shared" si="134"/>
        <v>0.4</v>
      </c>
      <c r="CQ134" s="246">
        <f>IF('Indicator Data'!AB134="No data","x",'Indicator Data'!AB134/HLOOKUP('Indicator Date'!$AB132,'Population Data'!$C$3:$M$194,ROW()-4,FALSE))</f>
        <v>1.1388442382740337E-4</v>
      </c>
      <c r="CR134" s="176">
        <f t="shared" ref="CR134:CR165" si="200">IF(CQ134="x","x",ROUND(IF(CQ134&gt;CR$3,0,IF(CQ134&lt;CR$4,10,(CR$3-CQ134)/(CR$3-CR$4)*10)),1))</f>
        <v>8.9</v>
      </c>
      <c r="CS134" s="176">
        <f>IF('Indicator Data'!AC134="No data","x",ROUND(IF('Indicator Data'!AC134&gt;CS$3,0,IF('Indicator Data'!AC134&lt;CS$4,10,(CS$3-'Indicator Data'!AC134)/(CS$3-CS$4)*10)),1))</f>
        <v>2</v>
      </c>
      <c r="CT134" s="172">
        <f t="shared" si="135"/>
        <v>5.5</v>
      </c>
      <c r="CU134" s="174">
        <f t="shared" si="136"/>
        <v>3.2</v>
      </c>
      <c r="CV134" s="175">
        <f t="shared" ref="CV134:CV165" si="201">IF(BJ134="x",ROUND((10-GEOMEAN(((10-CU134)/10*9+1),((10-CA134)/10*9+1),((10-CK134)/10*9+1)))/9*10,1),ROUND((10-GEOMEAN(((10-BJ134)/10*9+1),((10-CU134)/10*9+1),((10-CA134)/10*9+1),((10-CK134)/10*9+1)))/9*10,1))</f>
        <v>5.0999999999999996</v>
      </c>
      <c r="CW134" s="177">
        <f t="shared" ref="CW134:CW165" si="202">IF(ROUND(IF(AM134="x",(10-GEOMEAN(((10-AL134)/10*9+1),((10-CV134)/10*9+1),((10-AP134)/10*9+1),((10-AS134)/10*9+1),((10-AN134)/10*9+1),((10-AO134)/10*9+1)))/9*10,(10-GEOMEAN(((10-AL134)/10*9+1),((10-CV134)/10*9+1),((10-AP134)/10*9+1),((10-AM134)/10*9+1),((10-AN134)/10*9+1),((10-AO134)/10*9+1),((10-AS134)/10*9+1)))/9*10),1)=0,0.1,ROUND(IF(AM134="x",(10-GEOMEAN(((10-AL134)/10*9+1),((10-CV134)/10*9+1),((10-AP134)/10*9+1),((10-AS134)/10*9+1),((10-AN134)/10*9+1),((10-AO134)/10*9+1)))/9*10,(10-GEOMEAN(((10-AL134)/10*9+1),((10-CV134)/10*9+1),((10-AP134)/10*9+1),((10-AM134)/10*9+1),((10-AN134)/10*9+1),((10-AO134)/10*9+1),((10-AS134)/10*9+1)))/9*10),1))</f>
        <v>4.8</v>
      </c>
      <c r="CX134" s="175">
        <f>ROUND(IF('Indicator Data'!AF134=0,0,IF('Indicator Data'!AF134&gt;CX$3,10,IF('Indicator Data'!AF134&lt;CX$4,0,10-(CX$3-'Indicator Data'!AF134)/(CX$3-CX$4)*10))),1)</f>
        <v>0.1</v>
      </c>
      <c r="CY134" s="175">
        <f>(ROUND(IF('Indicator Data'!AG134=0,0,IF(LOG('Indicator Data'!AG134)&gt;CY$3,10,IF(LOG('Indicator Data'!AG134)&lt;CY$4,0,10-(CY$3-LOG('Indicator Data'!AG134))/(CY$3-CY$4)*10))),1))</f>
        <v>0</v>
      </c>
      <c r="CZ134" s="177">
        <f t="shared" si="137"/>
        <v>0.1</v>
      </c>
      <c r="DA134" s="11"/>
      <c r="DB134" s="22"/>
    </row>
    <row r="135" spans="1:106">
      <c r="A135" s="179" t="str">
        <f>'Indicator Data'!A135</f>
        <v>Pakistan</v>
      </c>
      <c r="B135" s="180" t="str">
        <f>'Indicator Data'!B135</f>
        <v>PAK</v>
      </c>
      <c r="C135" s="178">
        <f>ROUND(IF('Indicator Data'!C135=0,0.1,IF(LOG('Indicator Data'!C135)&gt;C$3,10,IF(LOG('Indicator Data'!C135)&lt;C$4,0,10-(C$3-LOG('Indicator Data'!C135))/(C$3-C$4)*10))),1)</f>
        <v>10</v>
      </c>
      <c r="D135" s="171">
        <f>ROUND(IF('Indicator Data'!D135=0,0.1,IF(LOG('Indicator Data'!D135)&gt;D$3,10,IF(LOG('Indicator Data'!D135)&lt;D$4,0,10-(D$3-LOG('Indicator Data'!D135))/(D$3-D$4)*10))),1)</f>
        <v>10</v>
      </c>
      <c r="E135" s="172">
        <f t="shared" si="170"/>
        <v>10</v>
      </c>
      <c r="F135" s="172">
        <f>(ROUND(IF('Indicator Data'!E135=0,0,IF(LOG('Indicator Data'!E135)&gt;F$3,10,IF(LOG('Indicator Data'!E135)&lt;F$4,0,10-(F$3-LOG('Indicator Data'!E135))/(F$3-F$4)*10))),1))</f>
        <v>10</v>
      </c>
      <c r="G135" s="172">
        <f>ROUND(IF('Indicator Data'!F135=0,0,IF(LOG('Indicator Data'!F135)&gt;G$3,10,IF(LOG('Indicator Data'!F135)&lt;G$4,0,10-(G$3-LOG('Indicator Data'!F135))/(G$3-G$4)*10))),1)</f>
        <v>7.3</v>
      </c>
      <c r="H135" s="171">
        <f>ROUND(IF('Indicator Data'!G135=0,0,IF(LOG('Indicator Data'!G135)&gt;H$3,10,IF(LOG('Indicator Data'!G135)&lt;H$4,0,10-(H$3-LOG('Indicator Data'!G135))/(H$3-H$4)*10))),1)</f>
        <v>9.8000000000000007</v>
      </c>
      <c r="I135" s="171">
        <f>ROUND(IF('Indicator Data'!H135=0,0,IF(LOG('Indicator Data'!H135)&gt;I$3,10,IF(LOG('Indicator Data'!H135)&lt;I$4,0,10-(I$3-LOG('Indicator Data'!H135))/(I$3-I$4)*10))),1)</f>
        <v>9.3000000000000007</v>
      </c>
      <c r="J135" s="171">
        <f t="shared" si="171"/>
        <v>9.6</v>
      </c>
      <c r="K135" s="171">
        <f>ROUND(IF('Indicator Data'!I135=0,0,IF(LOG('Indicator Data'!I135)&gt;K$3,10,IF(LOG('Indicator Data'!I135)&lt;K$4,0,10-(K$3-LOG('Indicator Data'!I135))/(K$3-K$4)*10))),1)</f>
        <v>6.4</v>
      </c>
      <c r="L135" s="172">
        <f>ROUND(IF('Indicator Data'!J135=0,0,IF(LOG('Indicator Data'!J135)&gt;L$3,10,IF(LOG('Indicator Data'!J135)&lt;L$4,0,10-(L$3-LOG('Indicator Data'!J135))/(L$3-L$4)*10))),1)</f>
        <v>10</v>
      </c>
      <c r="M135" s="173">
        <f>'Indicator Data'!C135/HLOOKUP('Indicator Data'!$C$3,'Population Data'!$C$3:$M$194,ROW()-4,FALSE)</f>
        <v>2.1046481067462648E-3</v>
      </c>
      <c r="N135" s="173">
        <f>'Indicator Data'!D135/HLOOKUP('Indicator Data'!$D$3,'Population Data'!$C$3:$M$194,ROW()-4,FALSE)</f>
        <v>3.3196092820770277E-4</v>
      </c>
      <c r="O135" s="245">
        <f>'Indicator Data'!E135/HLOOKUP('Indicator Data'!$E$3,'Population Data'!$C$3:$M$194,ROW()-4,FALSE)</f>
        <v>2.3345743630426279E-2</v>
      </c>
      <c r="P135" s="173">
        <f>'Indicator Data'!F135/HLOOKUP('Indicator Data'!$F$3,'Population Data'!$C$3:$M$194,ROW()-4,FALSE)</f>
        <v>8.3796645440024406E-7</v>
      </c>
      <c r="Q135" s="173">
        <f>'Indicator Data'!G135/HLOOKUP('Indicator Data'!$G$3,'Population Data'!$C$3:$M$194,ROW()-4,FALSE)</f>
        <v>3.976089297338733E-3</v>
      </c>
      <c r="R135" s="173">
        <f>'Indicator Data'!H135/HLOOKUP('Indicator Data'!$H$3,'Population Data'!$C$3:$M$194,ROW()-4,FALSE)</f>
        <v>2.5013091110308571E-4</v>
      </c>
      <c r="S135" s="173">
        <f>'Indicator Data'!I135/HLOOKUP('Indicator Data'!$I$3,'Population Data'!$C$3:$M$194,ROW()-4,FALSE)</f>
        <v>5.0882938934834483E-5</v>
      </c>
      <c r="T135" s="173">
        <f>'Indicator Data'!J135/HLOOKUP('Indicator Date'!$J133,'Population Data'!$C$3:$M$194,ROW()-4,FALSE)</f>
        <v>8.0175209778306754E-4</v>
      </c>
      <c r="U135" s="171">
        <f t="shared" si="172"/>
        <v>10</v>
      </c>
      <c r="V135" s="171">
        <f t="shared" si="173"/>
        <v>1.7</v>
      </c>
      <c r="W135" s="172">
        <f t="shared" si="174"/>
        <v>7.9</v>
      </c>
      <c r="X135" s="172">
        <f t="shared" ref="X135:X196" si="203">ROUND(IF(O135=0,0,IF(LOG(O135)&gt;X$3,10,IF(LOG(O135)&lt;=X$4,0,10-(X$3-LOG(O135))/(X$3-X$4)*10))),1)</f>
        <v>8.9</v>
      </c>
      <c r="Y135" s="172">
        <f t="shared" ref="Y135:Y196" si="204">ROUND(IF(P135=0,0,IF(LOG(P135)&gt;Y$3,10,IF(LOG(P135)&lt;=Y$4,0,10-(Y$3-LOG(P135))/(Y$3-Y$4)*10))),1)</f>
        <v>4.5</v>
      </c>
      <c r="Z135" s="171">
        <f t="shared" si="175"/>
        <v>0.4</v>
      </c>
      <c r="AA135" s="171">
        <f t="shared" si="175"/>
        <v>0.1</v>
      </c>
      <c r="AB135" s="171">
        <f t="shared" si="176"/>
        <v>0.3</v>
      </c>
      <c r="AC135" s="172">
        <f t="shared" ref="AC135:AC196" si="205">ROUND(IF(S135=0,0,IF(LOG(S135)&gt;AC$3,10,IF(LOG(S135)&lt;=AC$4,0,10-(AC$3-LOG(S135))/(AC$3-AC$4)*10))),1)</f>
        <v>1.5</v>
      </c>
      <c r="AD135" s="172">
        <f t="shared" ref="AD135:AD196" si="206">ROUND(IF(T135&gt;AD$3,10,IF(T135&lt;AD$4,0,10-(AD$3-T135)/(AD$3-AD$4)*10)),1)</f>
        <v>0.3</v>
      </c>
      <c r="AE135" s="171">
        <f>ROUND(IF('Indicator Data'!K135=0,0,IF('Indicator Data'!K135&gt;AE$3,10,IF('Indicator Data'!K135&lt;AE$4,0,10-(AE$3-'Indicator Data'!K135)/(AE$3-AE$4)*10))),1)</f>
        <v>1.9</v>
      </c>
      <c r="AF135" s="174">
        <f t="shared" si="177"/>
        <v>10</v>
      </c>
      <c r="AG135" s="174">
        <f t="shared" si="178"/>
        <v>5.9</v>
      </c>
      <c r="AH135" s="172">
        <f t="shared" si="179"/>
        <v>5.0999999999999996</v>
      </c>
      <c r="AI135" s="172">
        <f t="shared" si="180"/>
        <v>4.7</v>
      </c>
      <c r="AJ135" s="174">
        <f t="shared" si="181"/>
        <v>4.9000000000000004</v>
      </c>
      <c r="AK135" s="172">
        <f t="shared" si="182"/>
        <v>7.6</v>
      </c>
      <c r="AL135" s="175">
        <f t="shared" si="183"/>
        <v>9.1999999999999993</v>
      </c>
      <c r="AM135" s="175">
        <f t="shared" si="184"/>
        <v>9.5</v>
      </c>
      <c r="AN135" s="175">
        <f t="shared" si="185"/>
        <v>6.1</v>
      </c>
      <c r="AO135" s="175">
        <f t="shared" si="186"/>
        <v>7.1</v>
      </c>
      <c r="AP135" s="175">
        <f t="shared" si="187"/>
        <v>4.4000000000000004</v>
      </c>
      <c r="AQ135" s="174">
        <f t="shared" si="188"/>
        <v>4.8</v>
      </c>
      <c r="AR135" s="174">
        <f>IF('Indicator Data'!L135="No data","x",IF('Indicator Data'!BW135&lt;1000,"x",ROUND((IF('Indicator Data'!L135&gt;AR$3,10,IF('Indicator Data'!L135&lt;AR$4,0,10-(AR$3-'Indicator Data'!L135)/(AR$3-AR$4)*10))),1)))</f>
        <v>5</v>
      </c>
      <c r="AS135" s="175">
        <f t="shared" si="189"/>
        <v>4.9000000000000004</v>
      </c>
      <c r="AT135" s="176">
        <f>IF('Indicator Data'!M135="No data","x",ROUND(IF('Indicator Data'!M135=0,0,IF(LOG('Indicator Data'!M135)&gt;AT$3,10,IF(LOG('Indicator Data'!M135)&lt;AT$4,0,10-(AT$3-LOG('Indicator Data'!M135))/(AT$3-AT$4)*10))),1))</f>
        <v>10</v>
      </c>
      <c r="AU135" s="246">
        <f>IF(AT135="x","x",'Indicator Data'!M135/HLOOKUP('Indicator Data'!$M$3,'Population Data'!$C$3:$M$194,ROW()-4,FALSE))</f>
        <v>0.77698553470632681</v>
      </c>
      <c r="AV135" s="176">
        <f t="shared" si="190"/>
        <v>8.6</v>
      </c>
      <c r="AW135" s="172">
        <f t="shared" ref="AW135:AW196" si="207">IF(AND(AT135="x",AV135="x"),"x",ROUND((10-GEOMEAN(((10-AT135)/10*9+1),((10-AV135)/10*9+1)))/9*10,1))</f>
        <v>9.4</v>
      </c>
      <c r="AX135" s="176" t="str">
        <f>IF('Indicator Data'!N135="No data","x",ROUND(IF('Indicator Data'!N135=0,0,IF(LOG('Indicator Data'!N135)&gt;AX$3,10,IF(LOG('Indicator Data'!N135)&lt;AX$4,0,10-(AX$3-LOG('Indicator Data'!N135))/(AX$3-AX$4)*10))),1))</f>
        <v>x</v>
      </c>
      <c r="AY135" s="246" t="str">
        <f>IF(AX135="x","x",'Indicator Data'!N135/HLOOKUP('Indicator Data'!$N$3,'Population Data'!$C$3:$M$194,ROW()-4,FALSE))</f>
        <v>x</v>
      </c>
      <c r="AZ135" s="176" t="str">
        <f t="shared" si="191"/>
        <v>x</v>
      </c>
      <c r="BA135" s="172" t="str">
        <f t="shared" ref="BA135:BA196" si="208">IF(AND(AX135="x",AZ135="x"),"x",ROUND((10-GEOMEAN(((10-AX135)/10*9+1),((10-AZ135)/10*9+1)))/9*10,1))</f>
        <v>x</v>
      </c>
      <c r="BB135" s="176" t="str">
        <f>IF('Indicator Data'!O135="No data","x",ROUND(IF('Indicator Data'!O135=0,0,IF(LOG('Indicator Data'!O135)&gt;BB$3,10,IF(LOG('Indicator Data'!O135)&lt;BB$4,0,10-(BB$3-LOG('Indicator Data'!O135))/(BB$3-BB$4)*10))),1))</f>
        <v>x</v>
      </c>
      <c r="BC135" s="246" t="str">
        <f>IF(BB135="x","x",'Indicator Data'!O135/HLOOKUP('Indicator Data'!$O$3,'Population Data'!$C$3:$M$194,ROW()-4,FALSE))</f>
        <v>x</v>
      </c>
      <c r="BD135" s="176" t="str">
        <f t="shared" si="192"/>
        <v>x</v>
      </c>
      <c r="BE135" s="172" t="str">
        <f t="shared" ref="BE135:BE196" si="209">IF(AND(BB135="x",BD135="x"),"x",ROUND((10-GEOMEAN(((10-BB135)/10*9+1),((10-BD135)/10*9+1)))/9*10,1))</f>
        <v>x</v>
      </c>
      <c r="BF135" s="176" t="str">
        <f>IF('Indicator Data'!P135="No data","x",ROUND(IF('Indicator Data'!P135=0,0,IF(LOG('Indicator Data'!P135)&gt;BF$3,10,IF(LOG('Indicator Data'!P135)&lt;BF$4,0,10-(BF$3-LOG('Indicator Data'!P135))/(BF$3-BF$4)*10))),1))</f>
        <v>x</v>
      </c>
      <c r="BG135" s="246" t="str">
        <f>IF(BF135="x","x",'Indicator Data'!P135/HLOOKUP('Indicator Data'!$P$3,'Population Data'!$C$3:$M$194,ROW()-4,FALSE))</f>
        <v>x</v>
      </c>
      <c r="BH135" s="176" t="str">
        <f t="shared" ref="BH135:BH196" si="210">IF(BG135="x","x",ROUND(IF(BG135=0,0,IF(LOG(BG135)&gt;BH$3,10,IF(LOG(BG135)&lt;BH$4,0,10-(BH$3-LOG(BG135))/(BH$3-BH$4)*10))),1))</f>
        <v>x</v>
      </c>
      <c r="BI135" s="172" t="str">
        <f t="shared" ref="BI135:BI196" si="211">IF(AND(BF135="x",BH135="x"),"x",ROUND((10-GEOMEAN(((10-BF135)/10*9+1),((10-BH135)/10*9+1)))/9*10,1))</f>
        <v>x</v>
      </c>
      <c r="BJ135" s="174">
        <f t="shared" ref="BJ135:BJ196" si="212">IF(AND(BA135="x",BE135="x",BI135="x",AW135="x"),"x",IF(AND(BA135="x",BE135="x",BI135="x"),AW135,ROUND((10-GEOMEAN(((10-AW135)/10*9+1),((10-BA135)/10*9+1),((10-BE135)/10*9+1),((10-BI135)/10*9+1)))/9*10,1)))</f>
        <v>9.4</v>
      </c>
      <c r="BK135" s="176">
        <f>ROUND(IF('Indicator Data'!Q135=0,0,IF(LOG('Indicator Data'!Q135)&gt;BK$3,10,IF(LOG('Indicator Data'!Q135)&lt;BK$4,0,10-(BK$3-LOG('Indicator Data'!Q135))/(BK$3-BK$4)*10))),1)</f>
        <v>10</v>
      </c>
      <c r="BL135" s="224">
        <f>IF(BK135="x","x",'Indicator Data'!Q135/HLOOKUP('Indicator Data'!$Q$3,'Population Data'!$C$3:$M$194,ROW()-4,FALSE))</f>
        <v>0.98310002402187679</v>
      </c>
      <c r="BM135" s="176">
        <f t="shared" si="193"/>
        <v>9.8000000000000007</v>
      </c>
      <c r="BN135" s="172">
        <f t="shared" si="194"/>
        <v>9.9</v>
      </c>
      <c r="BO135" s="176">
        <f>ROUND(IF('Indicator Data'!S135=0,0,IF(LOG('Indicator Data'!S135)&gt;BO$3,10,IF(LOG('Indicator Data'!S135)&lt;BO$4,0,10-(BO$3-LOG('Indicator Data'!S135))/(BO$3-BO$4)*10))),1)</f>
        <v>9.6999999999999993</v>
      </c>
      <c r="BP135" s="246">
        <f>IF(BO135="x","x",'Indicator Data'!S135/HLOOKUP('Indicator Data'!$S$3,'Population Data'!$C$3:$M$194,ROW()-4,FALSE))</f>
        <v>0.24678685783117263</v>
      </c>
      <c r="BQ135" s="176">
        <f t="shared" si="195"/>
        <v>2.7</v>
      </c>
      <c r="BR135" s="172">
        <f t="shared" ref="BR135:BR196" si="213">ROUND((10-GEOMEAN(((10-BO135)/10*9+1),((10-BQ135)/10*9+1)))/9*10,1)</f>
        <v>7.7</v>
      </c>
      <c r="BS135" s="176">
        <f>ROUND(IF('Indicator Data'!T135=0,0,IF(LOG('Indicator Data'!T135)&gt;BS$3,10,IF(LOG('Indicator Data'!T135)&lt;BS$4,0,10-(BS$3-LOG('Indicator Data'!T135))/(BS$3-BS$4)*10))),1)</f>
        <v>10</v>
      </c>
      <c r="BT135" s="173">
        <f>IF('Indicator Data'!T135/HLOOKUP('Indicator Data'!$T$3,'Population Data'!$C$3:$M$194,ROW()-4,FALSE)&gt;1,1,'Indicator Data'!T135/HLOOKUP('Indicator Data'!$T$3,'Population Data'!$C$3:$M$194,ROW()-4,FALSE))</f>
        <v>0.80606678486313121</v>
      </c>
      <c r="BU135" s="176">
        <f t="shared" si="196"/>
        <v>8.1</v>
      </c>
      <c r="BV135" s="172">
        <f t="shared" ref="BV135:BV196" si="214">ROUND((10-GEOMEAN(((10-BS135)/10*9+1),((10-BU135)/10*9+1)))/9*10,1)</f>
        <v>9.3000000000000007</v>
      </c>
      <c r="BW135" s="176">
        <f>ROUND(IF('Indicator Data'!U135=0,0,IF(LOG('Indicator Data'!U135)&gt;BW$3,10,IF(LOG('Indicator Data'!U135)&lt;BW$4,0,10-(BW$3-LOG('Indicator Data'!U135))/(BW$3-BW$4)*10))),1)</f>
        <v>10</v>
      </c>
      <c r="BX135" s="246">
        <f>IF(BW135="x","x",'Indicator Data'!U135/HLOOKUP('Indicator Data'!$U$3,'Population Data'!$C$3:$M$194,ROW()-4,FALSE))</f>
        <v>0.86147474618226538</v>
      </c>
      <c r="BY135" s="176">
        <f t="shared" si="197"/>
        <v>8.6</v>
      </c>
      <c r="BZ135" s="172">
        <f t="shared" ref="BZ135:BZ196" si="215">ROUND((10-GEOMEAN(((10-BW135)/10*9+1),((10-BY135)/10*9+1)))/9*10,1)</f>
        <v>9.4</v>
      </c>
      <c r="CA135" s="174">
        <f t="shared" si="198"/>
        <v>9.1999999999999993</v>
      </c>
      <c r="CB135" s="176">
        <f>IF('Indicator Data'!BN135="No data","x",ROUND(IF('Indicator Data'!BN135&gt;CB$3,0,IF('Indicator Data'!BN135&lt;CB$4,10,(CB$3-'Indicator Data'!BN135)/(CB$3-CB$4)*10)),1))</f>
        <v>3.3</v>
      </c>
      <c r="CC135" s="176">
        <f>IF('Indicator Data'!BO135="No data","x",ROUND(IF('Indicator Data'!BO135&gt;CC$3,0,IF('Indicator Data'!BO135&lt;CC$4,10,(CC$3-'Indicator Data'!BO135)/(CC$3-CC$4)*10)),1))</f>
        <v>1.6</v>
      </c>
      <c r="CD135" s="176">
        <f>IF('Indicator Data'!AA135="No data","x",ROUND(IF('Indicator Data'!AA135&gt;CD$3,0,IF('Indicator Data'!AA135&lt;CD$4,10,(CD$3-'Indicator Data'!AA135)/(CD$3-CD$4)*10)),1))</f>
        <v>1.5</v>
      </c>
      <c r="CE135" s="172">
        <f t="shared" si="199"/>
        <v>2.1</v>
      </c>
      <c r="CF135" s="176">
        <f>IF('Indicator Data'!V135="No data","x",ROUND(IF(LOG('Indicator Data'!V135)&gt;CF$3,10,IF(LOG('Indicator Data'!V135)&lt;CF$4,0,10-(CF$3-LOG('Indicator Data'!V135))/(CF$3-CF$4)*10)),1))</f>
        <v>8.3000000000000007</v>
      </c>
      <c r="CG135" s="176">
        <f>IF('Indicator Data'!W135="No data","x",ROUND(IF('Indicator Data'!W135&gt;CG$3,10,IF('Indicator Data'!W135&lt;CG$4,0,10-(CG$3-'Indicator Data'!W135)/(CG$3-CG$4)*10)),1))</f>
        <v>5.5</v>
      </c>
      <c r="CH135" s="176">
        <f>IF('Indicator Data'!X135="No data","x",ROUND(IF('Indicator Data'!X135&gt;CH$3,10,IF('Indicator Data'!X135&lt;CH$4,0,10-(CH$3-'Indicator Data'!X135)/(CH$3-CH$4)*10)),1))</f>
        <v>3.8</v>
      </c>
      <c r="CI135" s="176">
        <f>IF('Indicator Data'!Y135="No data","x",ROUND(IF('Indicator Data'!Y135&gt;CI$3,10,IF('Indicator Data'!Y135&lt;CI$4,0,10-(CI$3-'Indicator Data'!Y135)/(CI$3-CI$4)*10)),1))</f>
        <v>10</v>
      </c>
      <c r="CJ135" s="172">
        <f t="shared" ref="CJ135:CJ196" si="216">ROUND(AVERAGE(CF135:CI135),1)</f>
        <v>6.9</v>
      </c>
      <c r="CK135" s="174">
        <f t="shared" ref="CK135:CK196" si="217">ROUND(AVERAGE(CE135,CJ135,CJ135),1)</f>
        <v>5.3</v>
      </c>
      <c r="CL135" s="176">
        <f>IF('Indicator Data'!AD135="No data","x",ROUND(IF('Indicator Data'!AD135&gt;CL$3,10,IF('Indicator Data'!AD135&lt;CL$4,0,10-(CL$3-'Indicator Data'!AD135)/(CL$3-CL$4)*10)),1))</f>
        <v>6.2</v>
      </c>
      <c r="CM135" s="176">
        <f>IF('Indicator Data'!AE135="No data","x",ROUND(IF('Indicator Data'!AE135&gt;CM$3,10,IF('Indicator Data'!AE135&lt;CM$4,0,10-(CM$3-'Indicator Data'!AE135)/(CM$3-CM$4)*10)),1))</f>
        <v>5.2</v>
      </c>
      <c r="CN135" s="172">
        <f t="shared" ref="CN135:CN196" si="218">ROUND(AVERAGE(CF135,CG135,CH135,CI135,CL135,CM135),1)</f>
        <v>6.5</v>
      </c>
      <c r="CO135" s="176">
        <f>IF('Indicator Data'!Z135="No data","x",ROUND(IF('Indicator Data'!Z135&gt;CO$3,10,IF('Indicator Data'!Z135&lt;CO$4,0,10-(CO$3-'Indicator Data'!Z135)/(CO$3-CO$4)*10)),1))</f>
        <v>2.2999999999999998</v>
      </c>
      <c r="CP135" s="172">
        <f t="shared" ref="CP135:CP196" si="219">IF(AND(CC135="x",CB135="x",CD135="x"),"x",ROUND(AVERAGE(CB135:CD135,CO135),1))</f>
        <v>2.2000000000000002</v>
      </c>
      <c r="CQ135" s="246">
        <f>IF('Indicator Data'!AB135="No data","x",'Indicator Data'!AB135/HLOOKUP('Indicator Date'!$AB133,'Population Data'!$C$3:$M$194,ROW()-4,FALSE))</f>
        <v>1.1520424890964302E-4</v>
      </c>
      <c r="CR135" s="176">
        <f t="shared" si="200"/>
        <v>8.8000000000000007</v>
      </c>
      <c r="CS135" s="176">
        <f>IF('Indicator Data'!AC135="No data","x",ROUND(IF('Indicator Data'!AC135&gt;CS$3,0,IF('Indicator Data'!AC135&lt;CS$4,10,(CS$3-'Indicator Data'!AC135)/(CS$3-CS$4)*10)),1))</f>
        <v>6</v>
      </c>
      <c r="CT135" s="172">
        <f t="shared" ref="CT135:CT196" si="220">IF(AND(CR135="x",CS135="x"),"x",ROUND(AVERAGE(CR135:CS135),1))</f>
        <v>7.4</v>
      </c>
      <c r="CU135" s="174">
        <f t="shared" ref="CU135:CU196" si="221">ROUND(AVERAGE(CP135,CT135,CN135),1)</f>
        <v>5.4</v>
      </c>
      <c r="CV135" s="175">
        <f t="shared" si="201"/>
        <v>7.9</v>
      </c>
      <c r="CW135" s="177">
        <f t="shared" si="202"/>
        <v>7.5</v>
      </c>
      <c r="CX135" s="175">
        <f>ROUND(IF('Indicator Data'!AF135=0,0,IF('Indicator Data'!AF135&gt;CX$3,10,IF('Indicator Data'!AF135&lt;CX$4,0,10-(CX$3-'Indicator Data'!AF135)/(CX$3-CX$4)*10))),1)</f>
        <v>10</v>
      </c>
      <c r="CY135" s="175">
        <f>(ROUND(IF('Indicator Data'!AG135=0,0,IF(LOG('Indicator Data'!AG135)&gt;CY$3,10,IF(LOG('Indicator Data'!AG135)&lt;CY$4,0,10-(CY$3-LOG('Indicator Data'!AG135))/(CY$3-CY$4)*10))),1))</f>
        <v>8.6999999999999993</v>
      </c>
      <c r="CZ135" s="177">
        <f t="shared" ref="CZ135:CZ196" si="222">ROUND((10-GEOMEAN(((10-CX135)/10*9+1),((10-CY135)/10*9+1)))/9*10,1)</f>
        <v>9.5</v>
      </c>
      <c r="DA135" s="11"/>
      <c r="DB135" s="22"/>
    </row>
    <row r="136" spans="1:106">
      <c r="A136" s="179" t="str">
        <f>'Indicator Data'!A136</f>
        <v>Palau</v>
      </c>
      <c r="B136" s="180" t="str">
        <f>'Indicator Data'!B136</f>
        <v>PLW</v>
      </c>
      <c r="C136" s="178">
        <f>ROUND(IF('Indicator Data'!C136=0,0.1,IF(LOG('Indicator Data'!C136)&gt;C$3,10,IF(LOG('Indicator Data'!C136)&lt;C$4,0,10-(C$3-LOG('Indicator Data'!C136))/(C$3-C$4)*10))),1)</f>
        <v>0.1</v>
      </c>
      <c r="D136" s="171">
        <f>ROUND(IF('Indicator Data'!D136=0,0.1,IF(LOG('Indicator Data'!D136)&gt;D$3,10,IF(LOG('Indicator Data'!D136)&lt;D$4,0,10-(D$3-LOG('Indicator Data'!D136))/(D$3-D$4)*10))),1)</f>
        <v>0.1</v>
      </c>
      <c r="E136" s="172">
        <f t="shared" si="170"/>
        <v>0.1</v>
      </c>
      <c r="F136" s="172">
        <f>(ROUND(IF('Indicator Data'!E136=0,0,IF(LOG('Indicator Data'!E136)&gt;F$3,10,IF(LOG('Indicator Data'!E136)&lt;F$4,0,10-(F$3-LOG('Indicator Data'!E136))/(F$3-F$4)*10))),1))</f>
        <v>0</v>
      </c>
      <c r="G136" s="172">
        <f>ROUND(IF('Indicator Data'!F136=0,0,IF(LOG('Indicator Data'!F136)&gt;G$3,10,IF(LOG('Indicator Data'!F136)&lt;G$4,0,10-(G$3-LOG('Indicator Data'!F136))/(G$3-G$4)*10))),1)</f>
        <v>0.1</v>
      </c>
      <c r="H136" s="171">
        <f>ROUND(IF('Indicator Data'!G136=0,0,IF(LOG('Indicator Data'!G136)&gt;H$3,10,IF(LOG('Indicator Data'!G136)&lt;H$4,0,10-(H$3-LOG('Indicator Data'!G136))/(H$3-H$4)*10))),1)</f>
        <v>1</v>
      </c>
      <c r="I136" s="171">
        <f>ROUND(IF('Indicator Data'!H136=0,0,IF(LOG('Indicator Data'!H136)&gt;I$3,10,IF(LOG('Indicator Data'!H136)&lt;I$4,0,10-(I$3-LOG('Indicator Data'!H136))/(I$3-I$4)*10))),1)</f>
        <v>0</v>
      </c>
      <c r="J136" s="171">
        <f t="shared" si="171"/>
        <v>0.5</v>
      </c>
      <c r="K136" s="171">
        <f>ROUND(IF('Indicator Data'!I136=0,0,IF(LOG('Indicator Data'!I136)&gt;K$3,10,IF(LOG('Indicator Data'!I136)&lt;K$4,0,10-(K$3-LOG('Indicator Data'!I136))/(K$3-K$4)*10))),1)</f>
        <v>1</v>
      </c>
      <c r="L136" s="172">
        <f>ROUND(IF('Indicator Data'!J136=0,0,IF(LOG('Indicator Data'!J136)&gt;L$3,10,IF(LOG('Indicator Data'!J136)&lt;L$4,0,10-(L$3-LOG('Indicator Data'!J136))/(L$3-L$4)*10))),1)</f>
        <v>4</v>
      </c>
      <c r="M136" s="173">
        <f>'Indicator Data'!C136/HLOOKUP('Indicator Data'!$C$3,'Population Data'!$C$3:$M$194,ROW()-4,FALSE)</f>
        <v>0</v>
      </c>
      <c r="N136" s="173">
        <f>'Indicator Data'!D136/HLOOKUP('Indicator Data'!$D$3,'Population Data'!$C$3:$M$194,ROW()-4,FALSE)</f>
        <v>0</v>
      </c>
      <c r="O136" s="245">
        <f>'Indicator Data'!E136/HLOOKUP('Indicator Data'!$E$3,'Population Data'!$C$3:$M$194,ROW()-4,FALSE)</f>
        <v>0</v>
      </c>
      <c r="P136" s="173">
        <f>'Indicator Data'!F136/HLOOKUP('Indicator Data'!$F$3,'Population Data'!$C$3:$M$194,ROW()-4,FALSE)</f>
        <v>8.3097892615624878E-6</v>
      </c>
      <c r="Q136" s="173">
        <f>'Indicator Data'!G136/HLOOKUP('Indicator Data'!$G$3,'Population Data'!$C$3:$M$194,ROW()-4,FALSE)</f>
        <v>8.0977821276132563E-3</v>
      </c>
      <c r="R136" s="173">
        <f>'Indicator Data'!H136/HLOOKUP('Indicator Data'!$H$3,'Population Data'!$C$3:$M$194,ROW()-4,FALSE)</f>
        <v>0</v>
      </c>
      <c r="S136" s="173">
        <f>'Indicator Data'!I136/HLOOKUP('Indicator Data'!$I$3,'Population Data'!$C$3:$M$194,ROW()-4,FALSE)</f>
        <v>3.1266134535861499E-3</v>
      </c>
      <c r="T136" s="173">
        <f>'Indicator Data'!J136/HLOOKUP('Indicator Date'!$J134,'Population Data'!$C$3:$M$194,ROW()-4,FALSE)</f>
        <v>2.2476001021195156E-2</v>
      </c>
      <c r="U136" s="171">
        <f t="shared" si="172"/>
        <v>0</v>
      </c>
      <c r="V136" s="171">
        <f t="shared" si="173"/>
        <v>0</v>
      </c>
      <c r="W136" s="172">
        <f t="shared" si="174"/>
        <v>0</v>
      </c>
      <c r="X136" s="172">
        <f t="shared" si="203"/>
        <v>0</v>
      </c>
      <c r="Y136" s="172">
        <f t="shared" si="204"/>
        <v>7</v>
      </c>
      <c r="Z136" s="171">
        <f t="shared" si="175"/>
        <v>0.9</v>
      </c>
      <c r="AA136" s="171">
        <f t="shared" si="175"/>
        <v>0</v>
      </c>
      <c r="AB136" s="171">
        <f t="shared" si="176"/>
        <v>0.5</v>
      </c>
      <c r="AC136" s="172">
        <f t="shared" si="205"/>
        <v>6.7</v>
      </c>
      <c r="AD136" s="172">
        <f t="shared" si="206"/>
        <v>7.5</v>
      </c>
      <c r="AE136" s="171">
        <f>ROUND(IF('Indicator Data'!K136=0,0,IF('Indicator Data'!K136&gt;AE$3,10,IF('Indicator Data'!K136&lt;AE$4,0,10-(AE$3-'Indicator Data'!K136)/(AE$3-AE$4)*10))),1)</f>
        <v>1</v>
      </c>
      <c r="AF136" s="174">
        <f t="shared" si="177"/>
        <v>0.1</v>
      </c>
      <c r="AG136" s="174">
        <f t="shared" si="178"/>
        <v>0.1</v>
      </c>
      <c r="AH136" s="172">
        <f t="shared" si="179"/>
        <v>1</v>
      </c>
      <c r="AI136" s="172">
        <f t="shared" si="180"/>
        <v>0</v>
      </c>
      <c r="AJ136" s="174">
        <f t="shared" si="181"/>
        <v>0.5</v>
      </c>
      <c r="AK136" s="172">
        <f t="shared" si="182"/>
        <v>6</v>
      </c>
      <c r="AL136" s="175">
        <f t="shared" si="183"/>
        <v>0.1</v>
      </c>
      <c r="AM136" s="175">
        <f t="shared" si="184"/>
        <v>0</v>
      </c>
      <c r="AN136" s="175">
        <f t="shared" si="185"/>
        <v>4.4000000000000004</v>
      </c>
      <c r="AO136" s="175">
        <f t="shared" si="186"/>
        <v>0.5</v>
      </c>
      <c r="AP136" s="175">
        <f t="shared" si="187"/>
        <v>4.4000000000000004</v>
      </c>
      <c r="AQ136" s="174">
        <f t="shared" si="188"/>
        <v>3.5</v>
      </c>
      <c r="AR136" s="174" t="str">
        <f>IF('Indicator Data'!L136="No data","x",IF('Indicator Data'!BW136&lt;1000,"x",ROUND((IF('Indicator Data'!L136&gt;AR$3,10,IF('Indicator Data'!L136&lt;AR$4,0,10-(AR$3-'Indicator Data'!L136)/(AR$3-AR$4)*10))),1)))</f>
        <v>x</v>
      </c>
      <c r="AS136" s="175">
        <f t="shared" si="189"/>
        <v>3.5</v>
      </c>
      <c r="AT136" s="176">
        <f>IF('Indicator Data'!M136="No data","x",ROUND(IF('Indicator Data'!M136=0,0,IF(LOG('Indicator Data'!M136)&gt;AT$3,10,IF(LOG('Indicator Data'!M136)&lt;AT$4,0,10-(AT$3-LOG('Indicator Data'!M136))/(AT$3-AT$4)*10))),1))</f>
        <v>0</v>
      </c>
      <c r="AU136" s="246">
        <f>IF(AT136="x","x",'Indicator Data'!M136/HLOOKUP('Indicator Data'!$M$3,'Population Data'!$C$3:$M$194,ROW()-4,FALSE))</f>
        <v>0</v>
      </c>
      <c r="AV136" s="176">
        <f t="shared" si="190"/>
        <v>0</v>
      </c>
      <c r="AW136" s="172">
        <f t="shared" si="207"/>
        <v>0</v>
      </c>
      <c r="AX136" s="176" t="str">
        <f>IF('Indicator Data'!N136="No data","x",ROUND(IF('Indicator Data'!N136=0,0,IF(LOG('Indicator Data'!N136)&gt;AX$3,10,IF(LOG('Indicator Data'!N136)&lt;AX$4,0,10-(AX$3-LOG('Indicator Data'!N136))/(AX$3-AX$4)*10))),1))</f>
        <v>x</v>
      </c>
      <c r="AY136" s="246" t="str">
        <f>IF(AX136="x","x",'Indicator Data'!N136/HLOOKUP('Indicator Data'!$N$3,'Population Data'!$C$3:$M$194,ROW()-4,FALSE))</f>
        <v>x</v>
      </c>
      <c r="AZ136" s="176" t="str">
        <f t="shared" si="191"/>
        <v>x</v>
      </c>
      <c r="BA136" s="172" t="str">
        <f t="shared" si="208"/>
        <v>x</v>
      </c>
      <c r="BB136" s="176" t="str">
        <f>IF('Indicator Data'!O136="No data","x",ROUND(IF('Indicator Data'!O136=0,0,IF(LOG('Indicator Data'!O136)&gt;BB$3,10,IF(LOG('Indicator Data'!O136)&lt;BB$4,0,10-(BB$3-LOG('Indicator Data'!O136))/(BB$3-BB$4)*10))),1))</f>
        <v>x</v>
      </c>
      <c r="BC136" s="246" t="str">
        <f>IF(BB136="x","x",'Indicator Data'!O136/HLOOKUP('Indicator Data'!$O$3,'Population Data'!$C$3:$M$194,ROW()-4,FALSE))</f>
        <v>x</v>
      </c>
      <c r="BD136" s="176" t="str">
        <f t="shared" si="192"/>
        <v>x</v>
      </c>
      <c r="BE136" s="172" t="str">
        <f t="shared" si="209"/>
        <v>x</v>
      </c>
      <c r="BF136" s="176" t="str">
        <f>IF('Indicator Data'!P136="No data","x",ROUND(IF('Indicator Data'!P136=0,0,IF(LOG('Indicator Data'!P136)&gt;BF$3,10,IF(LOG('Indicator Data'!P136)&lt;BF$4,0,10-(BF$3-LOG('Indicator Data'!P136))/(BF$3-BF$4)*10))),1))</f>
        <v>x</v>
      </c>
      <c r="BG136" s="246" t="str">
        <f>IF(BF136="x","x",'Indicator Data'!P136/HLOOKUP('Indicator Data'!$P$3,'Population Data'!$C$3:$M$194,ROW()-4,FALSE))</f>
        <v>x</v>
      </c>
      <c r="BH136" s="176" t="str">
        <f t="shared" si="210"/>
        <v>x</v>
      </c>
      <c r="BI136" s="172" t="str">
        <f t="shared" si="211"/>
        <v>x</v>
      </c>
      <c r="BJ136" s="174">
        <f t="shared" si="212"/>
        <v>0</v>
      </c>
      <c r="BK136" s="176">
        <f>ROUND(IF('Indicator Data'!Q136=0,0,IF(LOG('Indicator Data'!Q136)&gt;BK$3,10,IF(LOG('Indicator Data'!Q136)&lt;BK$4,0,10-(BK$3-LOG('Indicator Data'!Q136))/(BK$3-BK$4)*10))),1)</f>
        <v>0</v>
      </c>
      <c r="BL136" s="224">
        <f>IF(BK136="x","x",'Indicator Data'!Q136/HLOOKUP('Indicator Data'!$Q$3,'Population Data'!$C$3:$M$194,ROW()-4,FALSE))</f>
        <v>0</v>
      </c>
      <c r="BM136" s="176">
        <f t="shared" si="193"/>
        <v>0</v>
      </c>
      <c r="BN136" s="172">
        <f t="shared" si="194"/>
        <v>0</v>
      </c>
      <c r="BO136" s="176">
        <f>ROUND(IF('Indicator Data'!S136=0,0,IF(LOG('Indicator Data'!S136)&gt;BO$3,10,IF(LOG('Indicator Data'!S136)&lt;BO$4,0,10-(BO$3-LOG('Indicator Data'!S136))/(BO$3-BO$4)*10))),1)</f>
        <v>0</v>
      </c>
      <c r="BP136" s="246">
        <f>IF(BO136="x","x",'Indicator Data'!S136/HLOOKUP('Indicator Data'!$S$3,'Population Data'!$C$3:$M$194,ROW()-4,FALSE))</f>
        <v>0</v>
      </c>
      <c r="BQ136" s="176">
        <f t="shared" si="195"/>
        <v>0</v>
      </c>
      <c r="BR136" s="172">
        <f t="shared" si="213"/>
        <v>0</v>
      </c>
      <c r="BS136" s="176">
        <f>ROUND(IF('Indicator Data'!T136=0,0,IF(LOG('Indicator Data'!T136)&gt;BS$3,10,IF(LOG('Indicator Data'!T136)&lt;BS$4,0,10-(BS$3-LOG('Indicator Data'!T136))/(BS$3-BS$4)*10))),1)</f>
        <v>4.3</v>
      </c>
      <c r="BT136" s="173">
        <f>IF('Indicator Data'!T136/HLOOKUP('Indicator Data'!$T$3,'Population Data'!$C$3:$M$194,ROW()-4,FALSE)&gt;1,1,'Indicator Data'!T136/HLOOKUP('Indicator Data'!$T$3,'Population Data'!$C$3:$M$194,ROW()-4,FALSE))</f>
        <v>0.59463518728186804</v>
      </c>
      <c r="BU136" s="176">
        <f t="shared" si="196"/>
        <v>5.9</v>
      </c>
      <c r="BV136" s="172">
        <f t="shared" si="214"/>
        <v>5.2</v>
      </c>
      <c r="BW136" s="176">
        <f>ROUND(IF('Indicator Data'!U136=0,0,IF(LOG('Indicator Data'!U136)&gt;BW$3,10,IF(LOG('Indicator Data'!U136)&lt;BW$4,0,10-(BW$3-LOG('Indicator Data'!U136))/(BW$3-BW$4)*10))),1)</f>
        <v>3.8</v>
      </c>
      <c r="BX136" s="246">
        <f>IF(BW136="x","x",'Indicator Data'!U136/HLOOKUP('Indicator Data'!$U$3,'Population Data'!$C$3:$M$194,ROW()-4,FALSE))</f>
        <v>0.26731692929062101</v>
      </c>
      <c r="BY136" s="176">
        <f t="shared" si="197"/>
        <v>2.7</v>
      </c>
      <c r="BZ136" s="172">
        <f t="shared" si="215"/>
        <v>3.3</v>
      </c>
      <c r="CA136" s="174">
        <f t="shared" si="198"/>
        <v>2.4</v>
      </c>
      <c r="CB136" s="176">
        <f>IF('Indicator Data'!BN136="No data","x",ROUND(IF('Indicator Data'!BN136&gt;CB$3,0,IF('Indicator Data'!BN136&lt;CB$4,10,(CB$3-'Indicator Data'!BN136)/(CB$3-CB$4)*10)),1))</f>
        <v>0.1</v>
      </c>
      <c r="CC136" s="176">
        <f>IF('Indicator Data'!BO136="No data","x",ROUND(IF('Indicator Data'!BO136&gt;CC$3,0,IF('Indicator Data'!BO136&lt;CC$4,10,(CC$3-'Indicator Data'!BO136)/(CC$3-CC$4)*10)),1))</f>
        <v>0.1</v>
      </c>
      <c r="CD136" s="176" t="str">
        <f>IF('Indicator Data'!AA136="No data","x",ROUND(IF('Indicator Data'!AA136&gt;CD$3,0,IF('Indicator Data'!AA136&lt;CD$4,10,(CD$3-'Indicator Data'!AA136)/(CD$3-CD$4)*10)),1))</f>
        <v>x</v>
      </c>
      <c r="CE136" s="172">
        <f t="shared" si="199"/>
        <v>0.1</v>
      </c>
      <c r="CF136" s="176">
        <f>IF('Indicator Data'!V136="No data","x",ROUND(IF(LOG('Indicator Data'!V136)&gt;CF$3,10,IF(LOG('Indicator Data'!V136)&lt;CF$4,0,10-(CF$3-LOG('Indicator Data'!V136))/(CF$3-CF$4)*10)),1))</f>
        <v>5.3</v>
      </c>
      <c r="CG136" s="176">
        <f>IF('Indicator Data'!W136="No data","x",ROUND(IF('Indicator Data'!W136&gt;CG$3,10,IF('Indicator Data'!W136&lt;CG$4,0,10-(CG$3-'Indicator Data'!W136)/(CG$3-CG$4)*10)),1))</f>
        <v>1.1000000000000001</v>
      </c>
      <c r="CH136" s="176">
        <f>IF('Indicator Data'!X136="No data","x",ROUND(IF('Indicator Data'!X136&gt;CH$3,10,IF('Indicator Data'!X136&lt;CH$4,0,10-(CH$3-'Indicator Data'!X136)/(CH$3-CH$4)*10)),1))</f>
        <v>8.1999999999999993</v>
      </c>
      <c r="CI136" s="176" t="str">
        <f>IF('Indicator Data'!Y136="No data","x",ROUND(IF('Indicator Data'!Y136&gt;CI$3,10,IF('Indicator Data'!Y136&lt;CI$4,0,10-(CI$3-'Indicator Data'!Y136)/(CI$3-CI$4)*10)),1))</f>
        <v>x</v>
      </c>
      <c r="CJ136" s="172">
        <f t="shared" si="216"/>
        <v>4.9000000000000004</v>
      </c>
      <c r="CK136" s="174">
        <f t="shared" si="217"/>
        <v>3.3</v>
      </c>
      <c r="CL136" s="176">
        <f>IF('Indicator Data'!AD136="No data","x",ROUND(IF('Indicator Data'!AD136&gt;CL$3,10,IF('Indicator Data'!AD136&lt;CL$4,0,10-(CL$3-'Indicator Data'!AD136)/(CL$3-CL$4)*10)),1))</f>
        <v>0.1</v>
      </c>
      <c r="CM136" s="176">
        <f>IF('Indicator Data'!AE136="No data","x",ROUND(IF('Indicator Data'!AE136&gt;CM$3,10,IF('Indicator Data'!AE136&lt;CM$4,0,10-(CM$3-'Indicator Data'!AE136)/(CM$3-CM$4)*10)),1))</f>
        <v>0.3</v>
      </c>
      <c r="CN136" s="172">
        <f t="shared" si="218"/>
        <v>3</v>
      </c>
      <c r="CO136" s="176">
        <f>IF('Indicator Data'!Z136="No data","x",ROUND(IF('Indicator Data'!Z136&gt;CO$3,10,IF('Indicator Data'!Z136&lt;CO$4,0,10-(CO$3-'Indicator Data'!Z136)/(CO$3-CO$4)*10)),1))</f>
        <v>0</v>
      </c>
      <c r="CP136" s="172">
        <f t="shared" si="219"/>
        <v>0.1</v>
      </c>
      <c r="CQ136" s="246">
        <f>IF('Indicator Data'!AB136="No data","x",'Indicator Data'!AB136/HLOOKUP('Indicator Date'!$AB134,'Population Data'!$C$3:$M$194,ROW()-4,FALSE))</f>
        <v>5.6198718669214342E-4</v>
      </c>
      <c r="CR136" s="176">
        <f t="shared" si="200"/>
        <v>4.4000000000000004</v>
      </c>
      <c r="CS136" s="176">
        <f>IF('Indicator Data'!AC136="No data","x",ROUND(IF('Indicator Data'!AC136&gt;CS$3,0,IF('Indicator Data'!AC136&lt;CS$4,10,(CS$3-'Indicator Data'!AC136)/(CS$3-CS$4)*10)),1))</f>
        <v>4</v>
      </c>
      <c r="CT136" s="172">
        <f t="shared" si="220"/>
        <v>4.2</v>
      </c>
      <c r="CU136" s="174">
        <f t="shared" si="221"/>
        <v>2.4</v>
      </c>
      <c r="CV136" s="175">
        <f t="shared" si="201"/>
        <v>2.1</v>
      </c>
      <c r="CW136" s="177">
        <f t="shared" si="202"/>
        <v>2.2999999999999998</v>
      </c>
      <c r="CX136" s="175">
        <f>ROUND(IF('Indicator Data'!AF136=0,0,IF('Indicator Data'!AF136&gt;CX$3,10,IF('Indicator Data'!AF136&lt;CX$4,0,10-(CX$3-'Indicator Data'!AF136)/(CX$3-CX$4)*10))),1)</f>
        <v>0</v>
      </c>
      <c r="CY136" s="175">
        <f>(ROUND(IF('Indicator Data'!AG136=0,0,IF(LOG('Indicator Data'!AG136)&gt;CY$3,10,IF(LOG('Indicator Data'!AG136)&lt;CY$4,0,10-(CY$3-LOG('Indicator Data'!AG136))/(CY$3-CY$4)*10))),1))</f>
        <v>0</v>
      </c>
      <c r="CZ136" s="177">
        <f t="shared" si="222"/>
        <v>0</v>
      </c>
      <c r="DA136" s="11"/>
      <c r="DB136" s="22"/>
    </row>
    <row r="137" spans="1:106">
      <c r="A137" s="179" t="str">
        <f>'Indicator Data'!A137</f>
        <v>Palestine</v>
      </c>
      <c r="B137" s="180" t="str">
        <f>'Indicator Data'!B137</f>
        <v>PSE</v>
      </c>
      <c r="C137" s="178">
        <f>ROUND(IF('Indicator Data'!C137=0,0.1,IF(LOG('Indicator Data'!C137)&gt;C$3,10,IF(LOG('Indicator Data'!C137)&lt;C$4,0,10-(C$3-LOG('Indicator Data'!C137))/(C$3-C$4)*10))),1)</f>
        <v>6.1</v>
      </c>
      <c r="D137" s="171">
        <f>ROUND(IF('Indicator Data'!D137=0,0.1,IF(LOG('Indicator Data'!D137)&gt;D$3,10,IF(LOG('Indicator Data'!D137)&lt;D$4,0,10-(D$3-LOG('Indicator Data'!D137))/(D$3-D$4)*10))),1)</f>
        <v>3.9</v>
      </c>
      <c r="E137" s="172">
        <f t="shared" si="170"/>
        <v>5.0999999999999996</v>
      </c>
      <c r="F137" s="172">
        <f>(ROUND(IF('Indicator Data'!E137=0,0,IF(LOG('Indicator Data'!E137)&gt;F$3,10,IF(LOG('Indicator Data'!E137)&lt;F$4,0,10-(F$3-LOG('Indicator Data'!E137))/(F$3-F$4)*10))),1))</f>
        <v>0</v>
      </c>
      <c r="G137" s="172">
        <f>ROUND(IF('Indicator Data'!F137=0,0,IF(LOG('Indicator Data'!F137)&gt;G$3,10,IF(LOG('Indicator Data'!F137)&lt;G$4,0,10-(G$3-LOG('Indicator Data'!F137))/(G$3-G$4)*10))),1)</f>
        <v>0.6</v>
      </c>
      <c r="H137" s="171">
        <f>ROUND(IF('Indicator Data'!G137=0,0,IF(LOG('Indicator Data'!G137)&gt;H$3,10,IF(LOG('Indicator Data'!G137)&lt;H$4,0,10-(H$3-LOG('Indicator Data'!G137))/(H$3-H$4)*10))),1)</f>
        <v>0</v>
      </c>
      <c r="I137" s="171">
        <f>ROUND(IF('Indicator Data'!H137=0,0,IF(LOG('Indicator Data'!H137)&gt;I$3,10,IF(LOG('Indicator Data'!H137)&lt;I$4,0,10-(I$3-LOG('Indicator Data'!H137))/(I$3-I$4)*10))),1)</f>
        <v>0</v>
      </c>
      <c r="J137" s="171">
        <f t="shared" si="171"/>
        <v>0</v>
      </c>
      <c r="K137" s="171">
        <f>ROUND(IF('Indicator Data'!I137=0,0,IF(LOG('Indicator Data'!I137)&gt;K$3,10,IF(LOG('Indicator Data'!I137)&lt;K$4,0,10-(K$3-LOG('Indicator Data'!I137))/(K$3-K$4)*10))),1)</f>
        <v>0</v>
      </c>
      <c r="L137" s="172">
        <f>ROUND(IF('Indicator Data'!J137=0,0,IF(LOG('Indicator Data'!J137)&gt;L$3,10,IF(LOG('Indicator Data'!J137)&lt;L$4,0,10-(L$3-LOG('Indicator Data'!J137))/(L$3-L$4)*10))),1)</f>
        <v>0</v>
      </c>
      <c r="M137" s="173">
        <f>'Indicator Data'!C137/HLOOKUP('Indicator Data'!$C$3,'Population Data'!$C$3:$M$194,ROW()-4,FALSE)</f>
        <v>1.3558189406757261E-3</v>
      </c>
      <c r="N137" s="173">
        <f>'Indicator Data'!D137/HLOOKUP('Indicator Data'!$D$3,'Population Data'!$C$3:$M$194,ROW()-4,FALSE)</f>
        <v>4.408848414270065E-5</v>
      </c>
      <c r="O137" s="245">
        <f>'Indicator Data'!E137/HLOOKUP('Indicator Data'!$E$3,'Population Data'!$C$3:$M$194,ROW()-4,FALSE)</f>
        <v>4.2758947567896092E-6</v>
      </c>
      <c r="P137" s="173">
        <f>'Indicator Data'!F137/HLOOKUP('Indicator Data'!$F$3,'Population Data'!$C$3:$M$194,ROW()-4,FALSE)</f>
        <v>4.389473708065853E-8</v>
      </c>
      <c r="Q137" s="173">
        <f>'Indicator Data'!G137/HLOOKUP('Indicator Data'!$G$3,'Population Data'!$C$3:$M$194,ROW()-4,FALSE)</f>
        <v>0</v>
      </c>
      <c r="R137" s="173">
        <f>'Indicator Data'!H137/HLOOKUP('Indicator Data'!$H$3,'Population Data'!$C$3:$M$194,ROW()-4,FALSE)</f>
        <v>0</v>
      </c>
      <c r="S137" s="173">
        <f>'Indicator Data'!I137/HLOOKUP('Indicator Data'!$I$3,'Population Data'!$C$3:$M$194,ROW()-4,FALSE)</f>
        <v>3.283006021922688E-8</v>
      </c>
      <c r="T137" s="173">
        <f>'Indicator Data'!J137/HLOOKUP('Indicator Date'!$J135,'Population Data'!$C$3:$M$194,ROW()-4,FALSE)</f>
        <v>0</v>
      </c>
      <c r="U137" s="171">
        <f t="shared" si="172"/>
        <v>6.8</v>
      </c>
      <c r="V137" s="171">
        <f t="shared" si="173"/>
        <v>0.2</v>
      </c>
      <c r="W137" s="172">
        <f t="shared" si="174"/>
        <v>4.3</v>
      </c>
      <c r="X137" s="172">
        <f t="shared" si="203"/>
        <v>0</v>
      </c>
      <c r="Y137" s="172">
        <f t="shared" si="204"/>
        <v>1.2</v>
      </c>
      <c r="Z137" s="171">
        <f t="shared" si="175"/>
        <v>0</v>
      </c>
      <c r="AA137" s="171">
        <f t="shared" si="175"/>
        <v>0</v>
      </c>
      <c r="AB137" s="171">
        <f t="shared" si="176"/>
        <v>0</v>
      </c>
      <c r="AC137" s="172">
        <f t="shared" si="205"/>
        <v>0</v>
      </c>
      <c r="AD137" s="172">
        <f t="shared" si="206"/>
        <v>0</v>
      </c>
      <c r="AE137" s="171">
        <f>ROUND(IF('Indicator Data'!K137=0,0,IF('Indicator Data'!K137&gt;AE$3,10,IF('Indicator Data'!K137&lt;AE$4,0,10-(AE$3-'Indicator Data'!K137)/(AE$3-AE$4)*10))),1)</f>
        <v>0</v>
      </c>
      <c r="AF137" s="174">
        <f t="shared" si="177"/>
        <v>6.5</v>
      </c>
      <c r="AG137" s="174">
        <f t="shared" si="178"/>
        <v>2.1</v>
      </c>
      <c r="AH137" s="172">
        <f t="shared" si="179"/>
        <v>0</v>
      </c>
      <c r="AI137" s="172">
        <f t="shared" si="180"/>
        <v>0</v>
      </c>
      <c r="AJ137" s="174">
        <f t="shared" si="181"/>
        <v>0</v>
      </c>
      <c r="AK137" s="172">
        <f t="shared" si="182"/>
        <v>0</v>
      </c>
      <c r="AL137" s="175">
        <f t="shared" si="183"/>
        <v>4.7</v>
      </c>
      <c r="AM137" s="175">
        <f t="shared" si="184"/>
        <v>0</v>
      </c>
      <c r="AN137" s="175">
        <f t="shared" si="185"/>
        <v>0.9</v>
      </c>
      <c r="AO137" s="175">
        <f t="shared" si="186"/>
        <v>0</v>
      </c>
      <c r="AP137" s="175">
        <f t="shared" si="187"/>
        <v>0</v>
      </c>
      <c r="AQ137" s="174">
        <f t="shared" si="188"/>
        <v>0</v>
      </c>
      <c r="AR137" s="174" t="str">
        <f>IF('Indicator Data'!L137="No data","x",IF('Indicator Data'!BW137&lt;1000,"x",ROUND((IF('Indicator Data'!L137&gt;AR$3,10,IF('Indicator Data'!L137&lt;AR$4,0,10-(AR$3-'Indicator Data'!L137)/(AR$3-AR$4)*10))),1)))</f>
        <v>x</v>
      </c>
      <c r="AS137" s="175">
        <f t="shared" si="189"/>
        <v>0</v>
      </c>
      <c r="AT137" s="176">
        <f>IF('Indicator Data'!M137="No data","x",ROUND(IF('Indicator Data'!M137=0,0,IF(LOG('Indicator Data'!M137)&gt;AT$3,10,IF(LOG('Indicator Data'!M137)&lt;AT$4,0,10-(AT$3-LOG('Indicator Data'!M137))/(AT$3-AT$4)*10))),1))</f>
        <v>0</v>
      </c>
      <c r="AU137" s="246">
        <f>IF(AT137="x","x",'Indicator Data'!M137/HLOOKUP('Indicator Data'!$M$3,'Population Data'!$C$3:$M$194,ROW()-4,FALSE))</f>
        <v>0</v>
      </c>
      <c r="AV137" s="176">
        <f t="shared" si="190"/>
        <v>0</v>
      </c>
      <c r="AW137" s="172">
        <f t="shared" si="207"/>
        <v>0</v>
      </c>
      <c r="AX137" s="176" t="str">
        <f>IF('Indicator Data'!N137="No data","x",ROUND(IF('Indicator Data'!N137=0,0,IF(LOG('Indicator Data'!N137)&gt;AX$3,10,IF(LOG('Indicator Data'!N137)&lt;AX$4,0,10-(AX$3-LOG('Indicator Data'!N137))/(AX$3-AX$4)*10))),1))</f>
        <v>x</v>
      </c>
      <c r="AY137" s="246" t="str">
        <f>IF(AX137="x","x",'Indicator Data'!N137/HLOOKUP('Indicator Data'!$N$3,'Population Data'!$C$3:$M$194,ROW()-4,FALSE))</f>
        <v>x</v>
      </c>
      <c r="AZ137" s="176" t="str">
        <f t="shared" si="191"/>
        <v>x</v>
      </c>
      <c r="BA137" s="172" t="str">
        <f t="shared" si="208"/>
        <v>x</v>
      </c>
      <c r="BB137" s="176" t="str">
        <f>IF('Indicator Data'!O137="No data","x",ROUND(IF('Indicator Data'!O137=0,0,IF(LOG('Indicator Data'!O137)&gt;BB$3,10,IF(LOG('Indicator Data'!O137)&lt;BB$4,0,10-(BB$3-LOG('Indicator Data'!O137))/(BB$3-BB$4)*10))),1))</f>
        <v>x</v>
      </c>
      <c r="BC137" s="246" t="str">
        <f>IF(BB137="x","x",'Indicator Data'!O137/HLOOKUP('Indicator Data'!$O$3,'Population Data'!$C$3:$M$194,ROW()-4,FALSE))</f>
        <v>x</v>
      </c>
      <c r="BD137" s="176" t="str">
        <f t="shared" si="192"/>
        <v>x</v>
      </c>
      <c r="BE137" s="172" t="str">
        <f t="shared" si="209"/>
        <v>x</v>
      </c>
      <c r="BF137" s="176" t="str">
        <f>IF('Indicator Data'!P137="No data","x",ROUND(IF('Indicator Data'!P137=0,0,IF(LOG('Indicator Data'!P137)&gt;BF$3,10,IF(LOG('Indicator Data'!P137)&lt;BF$4,0,10-(BF$3-LOG('Indicator Data'!P137))/(BF$3-BF$4)*10))),1))</f>
        <v>x</v>
      </c>
      <c r="BG137" s="246" t="str">
        <f>IF(BF137="x","x",'Indicator Data'!P137/HLOOKUP('Indicator Data'!$P$3,'Population Data'!$C$3:$M$194,ROW()-4,FALSE))</f>
        <v>x</v>
      </c>
      <c r="BH137" s="176" t="str">
        <f t="shared" si="210"/>
        <v>x</v>
      </c>
      <c r="BI137" s="172" t="str">
        <f t="shared" si="211"/>
        <v>x</v>
      </c>
      <c r="BJ137" s="174">
        <f t="shared" si="212"/>
        <v>0</v>
      </c>
      <c r="BK137" s="176">
        <f>ROUND(IF('Indicator Data'!Q137=0,0,IF(LOG('Indicator Data'!Q137)&gt;BK$3,10,IF(LOG('Indicator Data'!Q137)&lt;BK$4,0,10-(BK$3-LOG('Indicator Data'!Q137))/(BK$3-BK$4)*10))),1)</f>
        <v>0</v>
      </c>
      <c r="BL137" s="224">
        <f>IF(BK137="x","x",'Indicator Data'!Q137/HLOOKUP('Indicator Data'!$Q$3,'Population Data'!$C$3:$M$194,ROW()-4,FALSE))</f>
        <v>0</v>
      </c>
      <c r="BM137" s="176">
        <f t="shared" si="193"/>
        <v>0</v>
      </c>
      <c r="BN137" s="172">
        <f t="shared" si="194"/>
        <v>0</v>
      </c>
      <c r="BO137" s="176">
        <f>ROUND(IF('Indicator Data'!S137=0,0,IF(LOG('Indicator Data'!S137)&gt;BO$3,10,IF(LOG('Indicator Data'!S137)&lt;BO$4,0,10-(BO$3-LOG('Indicator Data'!S137))/(BO$3-BO$4)*10))),1)</f>
        <v>5.4</v>
      </c>
      <c r="BP137" s="246">
        <f>IF(BO137="x","x",'Indicator Data'!S137/HLOOKUP('Indicator Data'!$S$3,'Population Data'!$C$3:$M$194,ROW()-4,FALSE))</f>
        <v>1.1737169564486684E-2</v>
      </c>
      <c r="BQ137" s="176">
        <f t="shared" si="195"/>
        <v>0.1</v>
      </c>
      <c r="BR137" s="172">
        <f t="shared" si="213"/>
        <v>3.2</v>
      </c>
      <c r="BS137" s="176">
        <f>ROUND(IF('Indicator Data'!T137=0,0,IF(LOG('Indicator Data'!T137)&gt;BS$3,10,IF(LOG('Indicator Data'!T137)&lt;BS$4,0,10-(BS$3-LOG('Indicator Data'!T137))/(BS$3-BS$4)*10))),1)</f>
        <v>8.1999999999999993</v>
      </c>
      <c r="BT137" s="173">
        <f>IF('Indicator Data'!T137/HLOOKUP('Indicator Data'!$T$3,'Population Data'!$C$3:$M$194,ROW()-4,FALSE)&gt;1,1,'Indicator Data'!T137/HLOOKUP('Indicator Data'!$T$3,'Population Data'!$C$3:$M$194,ROW()-4,FALSE))</f>
        <v>0.95631700225879546</v>
      </c>
      <c r="BU137" s="176">
        <f t="shared" si="196"/>
        <v>9.6</v>
      </c>
      <c r="BV137" s="172">
        <f t="shared" si="214"/>
        <v>9</v>
      </c>
      <c r="BW137" s="176">
        <f>ROUND(IF('Indicator Data'!U137=0,0,IF(LOG('Indicator Data'!U137)&gt;BW$3,10,IF(LOG('Indicator Data'!U137)&lt;BW$4,0,10-(BW$3-LOG('Indicator Data'!U137))/(BW$3-BW$4)*10))),1)</f>
        <v>7.3</v>
      </c>
      <c r="BX137" s="246">
        <f>IF(BW137="x","x",'Indicator Data'!U137/HLOOKUP('Indicator Data'!$U$3,'Population Data'!$C$3:$M$194,ROW()-4,FALSE))</f>
        <v>0.25070742046717687</v>
      </c>
      <c r="BY137" s="176">
        <f t="shared" si="197"/>
        <v>2.5</v>
      </c>
      <c r="BZ137" s="172">
        <f t="shared" si="215"/>
        <v>5.4</v>
      </c>
      <c r="CA137" s="174">
        <f t="shared" si="198"/>
        <v>5.4</v>
      </c>
      <c r="CB137" s="176">
        <f>IF('Indicator Data'!BN137="No data","x",ROUND(IF('Indicator Data'!BN137&gt;CB$3,0,IF('Indicator Data'!BN137&lt;CB$4,10,(CB$3-'Indicator Data'!BN137)/(CB$3-CB$4)*10)),1))</f>
        <v>0.1</v>
      </c>
      <c r="CC137" s="176">
        <f>IF('Indicator Data'!BO137="No data","x",ROUND(IF('Indicator Data'!BO137&gt;CC$3,0,IF('Indicator Data'!BO137&lt;CC$4,10,(CC$3-'Indicator Data'!BO137)/(CC$3-CC$4)*10)),1))</f>
        <v>0.3</v>
      </c>
      <c r="CD137" s="176">
        <f>IF('Indicator Data'!AA137="No data","x",ROUND(IF('Indicator Data'!AA137&gt;CD$3,0,IF('Indicator Data'!AA137&lt;CD$4,10,(CD$3-'Indicator Data'!AA137)/(CD$3-CD$4)*10)),1))</f>
        <v>0.5</v>
      </c>
      <c r="CE137" s="172">
        <f t="shared" si="199"/>
        <v>0.3</v>
      </c>
      <c r="CF137" s="176">
        <f>IF('Indicator Data'!V137="No data","x",ROUND(IF(LOG('Indicator Data'!V137)&gt;CF$3,10,IF(LOG('Indicator Data'!V137)&lt;CF$4,0,10-(CF$3-LOG('Indicator Data'!V137))/(CF$3-CF$4)*10)),1))</f>
        <v>9.6999999999999993</v>
      </c>
      <c r="CG137" s="176">
        <f>IF('Indicator Data'!W137="No data","x",ROUND(IF('Indicator Data'!W137&gt;CG$3,10,IF('Indicator Data'!W137&lt;CG$4,0,10-(CG$3-'Indicator Data'!W137)/(CG$3-CG$4)*10)),1))</f>
        <v>5.5</v>
      </c>
      <c r="CH137" s="176">
        <f>IF('Indicator Data'!X137="No data","x",ROUND(IF('Indicator Data'!X137&gt;CH$3,10,IF('Indicator Data'!X137&lt;CH$4,0,10-(CH$3-'Indicator Data'!X137)/(CH$3-CH$4)*10)),1))</f>
        <v>7.8</v>
      </c>
      <c r="CI137" s="176">
        <f>IF('Indicator Data'!Y137="No data","x",ROUND(IF('Indicator Data'!Y137&gt;CI$3,10,IF('Indicator Data'!Y137&lt;CI$4,0,10-(CI$3-'Indicator Data'!Y137)/(CI$3-CI$4)*10)),1))</f>
        <v>7.6</v>
      </c>
      <c r="CJ137" s="172">
        <f t="shared" si="216"/>
        <v>7.7</v>
      </c>
      <c r="CK137" s="174">
        <f t="shared" si="217"/>
        <v>5.2</v>
      </c>
      <c r="CL137" s="176">
        <f>IF('Indicator Data'!AD137="No data","x",ROUND(IF('Indicator Data'!AD137&gt;CL$3,10,IF('Indicator Data'!AD137&lt;CL$4,0,10-(CL$3-'Indicator Data'!AD137)/(CL$3-CL$4)*10)),1))</f>
        <v>2.2000000000000002</v>
      </c>
      <c r="CM137" s="176">
        <f>IF('Indicator Data'!AE137="No data","x",ROUND(IF('Indicator Data'!AE137&gt;CM$3,10,IF('Indicator Data'!AE137&lt;CM$4,0,10-(CM$3-'Indicator Data'!AE137)/(CM$3-CM$4)*10)),1))</f>
        <v>5.4</v>
      </c>
      <c r="CN137" s="172">
        <f t="shared" si="218"/>
        <v>6.4</v>
      </c>
      <c r="CO137" s="176">
        <f>IF('Indicator Data'!Z137="No data","x",ROUND(IF('Indicator Data'!Z137&gt;CO$3,10,IF('Indicator Data'!Z137&lt;CO$4,0,10-(CO$3-'Indicator Data'!Z137)/(CO$3-CO$4)*10)),1))</f>
        <v>0</v>
      </c>
      <c r="CP137" s="172">
        <f t="shared" si="219"/>
        <v>0.2</v>
      </c>
      <c r="CQ137" s="246">
        <f>IF('Indicator Data'!AB137="No data","x",'Indicator Data'!AB137/HLOOKUP('Indicator Date'!$AB135,'Population Data'!$C$3:$M$194,ROW()-4,FALSE))</f>
        <v>7.4952518190752118E-5</v>
      </c>
      <c r="CR137" s="176">
        <f t="shared" si="200"/>
        <v>9.3000000000000007</v>
      </c>
      <c r="CS137" s="176" t="str">
        <f>IF('Indicator Data'!AC137="No data","x",ROUND(IF('Indicator Data'!AC137&gt;CS$3,0,IF('Indicator Data'!AC137&lt;CS$4,10,(CS$3-'Indicator Data'!AC137)/(CS$3-CS$4)*10)),1))</f>
        <v>x</v>
      </c>
      <c r="CT137" s="172">
        <f t="shared" si="220"/>
        <v>9.3000000000000007</v>
      </c>
      <c r="CU137" s="174">
        <f t="shared" si="221"/>
        <v>5.3</v>
      </c>
      <c r="CV137" s="175">
        <f t="shared" si="201"/>
        <v>4.3</v>
      </c>
      <c r="CW137" s="177">
        <f t="shared" si="202"/>
        <v>1.6</v>
      </c>
      <c r="CX137" s="175">
        <f>ROUND(IF('Indicator Data'!AF137=0,0,IF('Indicator Data'!AF137&gt;CX$3,10,IF('Indicator Data'!AF137&lt;CX$4,0,10-(CX$3-'Indicator Data'!AF137)/(CX$3-CX$4)*10))),1)</f>
        <v>10</v>
      </c>
      <c r="CY137" s="175">
        <f>(ROUND(IF('Indicator Data'!AG137=0,0,IF(LOG('Indicator Data'!AG137)&gt;CY$3,10,IF(LOG('Indicator Data'!AG137)&lt;CY$4,0,10-(CY$3-LOG('Indicator Data'!AG137))/(CY$3-CY$4)*10))),1))</f>
        <v>10</v>
      </c>
      <c r="CZ137" s="177">
        <f t="shared" si="222"/>
        <v>10</v>
      </c>
      <c r="DA137" s="11"/>
      <c r="DB137" s="22"/>
    </row>
    <row r="138" spans="1:106">
      <c r="A138" s="179" t="str">
        <f>'Indicator Data'!A138</f>
        <v>Panama</v>
      </c>
      <c r="B138" s="180" t="str">
        <f>'Indicator Data'!B138</f>
        <v>PAN</v>
      </c>
      <c r="C138" s="178">
        <f>ROUND(IF('Indicator Data'!C138=0,0.1,IF(LOG('Indicator Data'!C138)&gt;C$3,10,IF(LOG('Indicator Data'!C138)&lt;C$4,0,10-(C$3-LOG('Indicator Data'!C138))/(C$3-C$4)*10))),1)</f>
        <v>6.4</v>
      </c>
      <c r="D138" s="171">
        <f>ROUND(IF('Indicator Data'!D138=0,0.1,IF(LOG('Indicator Data'!D138)&gt;D$3,10,IF(LOG('Indicator Data'!D138)&lt;D$4,0,10-(D$3-LOG('Indicator Data'!D138))/(D$3-D$4)*10))),1)</f>
        <v>7.2</v>
      </c>
      <c r="E138" s="172">
        <f t="shared" si="170"/>
        <v>6.8</v>
      </c>
      <c r="F138" s="172">
        <f>(ROUND(IF('Indicator Data'!E138=0,0,IF(LOG('Indicator Data'!E138)&gt;F$3,10,IF(LOG('Indicator Data'!E138)&lt;F$4,0,10-(F$3-LOG('Indicator Data'!E138))/(F$3-F$4)*10))),1))</f>
        <v>0.4</v>
      </c>
      <c r="G138" s="172">
        <f>ROUND(IF('Indicator Data'!F138=0,0,IF(LOG('Indicator Data'!F138)&gt;G$3,10,IF(LOG('Indicator Data'!F138)&lt;G$4,0,10-(G$3-LOG('Indicator Data'!F138))/(G$3-G$4)*10))),1)</f>
        <v>7.6</v>
      </c>
      <c r="H138" s="171">
        <f>ROUND(IF('Indicator Data'!G138=0,0,IF(LOG('Indicator Data'!G138)&gt;H$3,10,IF(LOG('Indicator Data'!G138)&lt;H$4,0,10-(H$3-LOG('Indicator Data'!G138))/(H$3-H$4)*10))),1)</f>
        <v>0</v>
      </c>
      <c r="I138" s="171">
        <f>ROUND(IF('Indicator Data'!H138=0,0,IF(LOG('Indicator Data'!H138)&gt;I$3,10,IF(LOG('Indicator Data'!H138)&lt;I$4,0,10-(I$3-LOG('Indicator Data'!H138))/(I$3-I$4)*10))),1)</f>
        <v>0</v>
      </c>
      <c r="J138" s="171">
        <f t="shared" si="171"/>
        <v>0</v>
      </c>
      <c r="K138" s="171">
        <f>ROUND(IF('Indicator Data'!I138=0,0,IF(LOG('Indicator Data'!I138)&gt;K$3,10,IF(LOG('Indicator Data'!I138)&lt;K$4,0,10-(K$3-LOG('Indicator Data'!I138))/(K$3-K$4)*10))),1)</f>
        <v>5.9</v>
      </c>
      <c r="L138" s="172">
        <f>ROUND(IF('Indicator Data'!J138=0,0,IF(LOG('Indicator Data'!J138)&gt;L$3,10,IF(LOG('Indicator Data'!J138)&lt;L$4,0,10-(L$3-LOG('Indicator Data'!J138))/(L$3-L$4)*10))),1)</f>
        <v>0</v>
      </c>
      <c r="M138" s="173">
        <f>'Indicator Data'!C138/HLOOKUP('Indicator Data'!$C$3,'Population Data'!$C$3:$M$194,ROW()-4,FALSE)</f>
        <v>2.0811312752031211E-3</v>
      </c>
      <c r="N138" s="173">
        <f>'Indicator Data'!D138/HLOOKUP('Indicator Data'!$D$3,'Population Data'!$C$3:$M$194,ROW()-4,FALSE)</f>
        <v>1.0376269744055326E-3</v>
      </c>
      <c r="O138" s="245">
        <f>'Indicator Data'!E138/HLOOKUP('Indicator Data'!$E$3,'Population Data'!$C$3:$M$194,ROW()-4,FALSE)</f>
        <v>4.6958141598185698E-5</v>
      </c>
      <c r="P138" s="173">
        <f>'Indicator Data'!F138/HLOOKUP('Indicator Data'!$F$3,'Population Data'!$C$3:$M$194,ROW()-4,FALSE)</f>
        <v>6.2084719258845202E-5</v>
      </c>
      <c r="Q138" s="173">
        <f>'Indicator Data'!G138/HLOOKUP('Indicator Data'!$G$3,'Population Data'!$C$3:$M$194,ROW()-4,FALSE)</f>
        <v>5.9224371764545945E-6</v>
      </c>
      <c r="R138" s="173">
        <f>'Indicator Data'!H138/HLOOKUP('Indicator Data'!$H$3,'Population Data'!$C$3:$M$194,ROW()-4,FALSE)</f>
        <v>0</v>
      </c>
      <c r="S138" s="173">
        <f>'Indicator Data'!I138/HLOOKUP('Indicator Data'!$I$3,'Population Data'!$C$3:$M$194,ROW()-4,FALSE)</f>
        <v>1.5569767884001762E-3</v>
      </c>
      <c r="T138" s="173">
        <f>'Indicator Data'!J138/HLOOKUP('Indicator Date'!$J136,'Population Data'!$C$3:$M$194,ROW()-4,FALSE)</f>
        <v>0</v>
      </c>
      <c r="U138" s="171">
        <f t="shared" si="172"/>
        <v>10</v>
      </c>
      <c r="V138" s="171">
        <f t="shared" si="173"/>
        <v>5.2</v>
      </c>
      <c r="W138" s="172">
        <f t="shared" si="174"/>
        <v>8.5</v>
      </c>
      <c r="X138" s="172">
        <f t="shared" si="203"/>
        <v>0</v>
      </c>
      <c r="Y138" s="172">
        <f t="shared" si="204"/>
        <v>9.1999999999999993</v>
      </c>
      <c r="Z138" s="171">
        <f t="shared" si="175"/>
        <v>0</v>
      </c>
      <c r="AA138" s="171">
        <f t="shared" si="175"/>
        <v>0</v>
      </c>
      <c r="AB138" s="171">
        <f t="shared" si="176"/>
        <v>0</v>
      </c>
      <c r="AC138" s="172">
        <f t="shared" si="205"/>
        <v>5.8</v>
      </c>
      <c r="AD138" s="172">
        <f t="shared" si="206"/>
        <v>0</v>
      </c>
      <c r="AE138" s="171">
        <f>ROUND(IF('Indicator Data'!K138=0,0,IF('Indicator Data'!K138&gt;AE$3,10,IF('Indicator Data'!K138&lt;AE$4,0,10-(AE$3-'Indicator Data'!K138)/(AE$3-AE$4)*10))),1)</f>
        <v>2.9</v>
      </c>
      <c r="AF138" s="174">
        <f t="shared" si="177"/>
        <v>8.1999999999999993</v>
      </c>
      <c r="AG138" s="174">
        <f t="shared" si="178"/>
        <v>6.2</v>
      </c>
      <c r="AH138" s="172">
        <f t="shared" si="179"/>
        <v>0</v>
      </c>
      <c r="AI138" s="172">
        <f t="shared" si="180"/>
        <v>0</v>
      </c>
      <c r="AJ138" s="174">
        <f t="shared" si="181"/>
        <v>0</v>
      </c>
      <c r="AK138" s="172">
        <f t="shared" si="182"/>
        <v>0</v>
      </c>
      <c r="AL138" s="175">
        <f t="shared" si="183"/>
        <v>7.8</v>
      </c>
      <c r="AM138" s="175">
        <f t="shared" si="184"/>
        <v>0.2</v>
      </c>
      <c r="AN138" s="175">
        <f t="shared" si="185"/>
        <v>8.5</v>
      </c>
      <c r="AO138" s="175">
        <f t="shared" si="186"/>
        <v>0</v>
      </c>
      <c r="AP138" s="175">
        <f t="shared" si="187"/>
        <v>5.9</v>
      </c>
      <c r="AQ138" s="174">
        <f t="shared" si="188"/>
        <v>1.5</v>
      </c>
      <c r="AR138" s="174">
        <f>IF('Indicator Data'!L138="No data","x",IF('Indicator Data'!BW138&lt;1000,"x",ROUND((IF('Indicator Data'!L138&gt;AR$3,10,IF('Indicator Data'!L138&lt;AR$4,0,10-(AR$3-'Indicator Data'!L138)/(AR$3-AR$4)*10))),1)))</f>
        <v>0.8</v>
      </c>
      <c r="AS138" s="175">
        <f t="shared" si="189"/>
        <v>1.2</v>
      </c>
      <c r="AT138" s="176" t="str">
        <f>IF('Indicator Data'!M138="No data","x",ROUND(IF('Indicator Data'!M138=0,0,IF(LOG('Indicator Data'!M138)&gt;AT$3,10,IF(LOG('Indicator Data'!M138)&lt;AT$4,0,10-(AT$3-LOG('Indicator Data'!M138))/(AT$3-AT$4)*10))),1))</f>
        <v>x</v>
      </c>
      <c r="AU138" s="246" t="str">
        <f>IF(AT138="x","x",'Indicator Data'!M138/HLOOKUP('Indicator Data'!$M$3,'Population Data'!$C$3:$M$194,ROW()-4,FALSE))</f>
        <v>x</v>
      </c>
      <c r="AV138" s="176" t="str">
        <f t="shared" si="190"/>
        <v>x</v>
      </c>
      <c r="AW138" s="172" t="str">
        <f t="shared" si="207"/>
        <v>x</v>
      </c>
      <c r="AX138" s="176" t="str">
        <f>IF('Indicator Data'!N138="No data","x",ROUND(IF('Indicator Data'!N138=0,0,IF(LOG('Indicator Data'!N138)&gt;AX$3,10,IF(LOG('Indicator Data'!N138)&lt;AX$4,0,10-(AX$3-LOG('Indicator Data'!N138))/(AX$3-AX$4)*10))),1))</f>
        <v>x</v>
      </c>
      <c r="AY138" s="246" t="str">
        <f>IF(AX138="x","x",'Indicator Data'!N138/HLOOKUP('Indicator Data'!$N$3,'Population Data'!$C$3:$M$194,ROW()-4,FALSE))</f>
        <v>x</v>
      </c>
      <c r="AZ138" s="176" t="str">
        <f t="shared" si="191"/>
        <v>x</v>
      </c>
      <c r="BA138" s="172" t="str">
        <f t="shared" si="208"/>
        <v>x</v>
      </c>
      <c r="BB138" s="176" t="str">
        <f>IF('Indicator Data'!O138="No data","x",ROUND(IF('Indicator Data'!O138=0,0,IF(LOG('Indicator Data'!O138)&gt;BB$3,10,IF(LOG('Indicator Data'!O138)&lt;BB$4,0,10-(BB$3-LOG('Indicator Data'!O138))/(BB$3-BB$4)*10))),1))</f>
        <v>x</v>
      </c>
      <c r="BC138" s="246" t="str">
        <f>IF(BB138="x","x",'Indicator Data'!O138/HLOOKUP('Indicator Data'!$O$3,'Population Data'!$C$3:$M$194,ROW()-4,FALSE))</f>
        <v>x</v>
      </c>
      <c r="BD138" s="176" t="str">
        <f t="shared" si="192"/>
        <v>x</v>
      </c>
      <c r="BE138" s="172" t="str">
        <f t="shared" si="209"/>
        <v>x</v>
      </c>
      <c r="BF138" s="176" t="str">
        <f>IF('Indicator Data'!P138="No data","x",ROUND(IF('Indicator Data'!P138=0,0,IF(LOG('Indicator Data'!P138)&gt;BF$3,10,IF(LOG('Indicator Data'!P138)&lt;BF$4,0,10-(BF$3-LOG('Indicator Data'!P138))/(BF$3-BF$4)*10))),1))</f>
        <v>x</v>
      </c>
      <c r="BG138" s="246" t="str">
        <f>IF(BF138="x","x",'Indicator Data'!P138/HLOOKUP('Indicator Data'!$P$3,'Population Data'!$C$3:$M$194,ROW()-4,FALSE))</f>
        <v>x</v>
      </c>
      <c r="BH138" s="176" t="str">
        <f t="shared" si="210"/>
        <v>x</v>
      </c>
      <c r="BI138" s="172" t="str">
        <f t="shared" si="211"/>
        <v>x</v>
      </c>
      <c r="BJ138" s="174" t="str">
        <f t="shared" si="212"/>
        <v>x</v>
      </c>
      <c r="BK138" s="176">
        <f>ROUND(IF('Indicator Data'!Q138=0,0,IF(LOG('Indicator Data'!Q138)&gt;BK$3,10,IF(LOG('Indicator Data'!Q138)&lt;BK$4,0,10-(BK$3-LOG('Indicator Data'!Q138))/(BK$3-BK$4)*10))),1)</f>
        <v>7.8</v>
      </c>
      <c r="BL138" s="224">
        <f>IF(BK138="x","x",'Indicator Data'!Q138/HLOOKUP('Indicator Data'!$Q$3,'Population Data'!$C$3:$M$194,ROW()-4,FALSE))</f>
        <v>0.669999973498005</v>
      </c>
      <c r="BM138" s="176">
        <f t="shared" si="193"/>
        <v>6.7</v>
      </c>
      <c r="BN138" s="172">
        <f t="shared" si="194"/>
        <v>7.3</v>
      </c>
      <c r="BO138" s="176">
        <f>ROUND(IF('Indicator Data'!S138=0,0,IF(LOG('Indicator Data'!S138)&gt;BO$3,10,IF(LOG('Indicator Data'!S138)&lt;BO$4,0,10-(BO$3-LOG('Indicator Data'!S138))/(BO$3-BO$4)*10))),1)</f>
        <v>7.9</v>
      </c>
      <c r="BP138" s="246">
        <f>IF(BO138="x","x",'Indicator Data'!S138/HLOOKUP('Indicator Data'!$S$3,'Population Data'!$C$3:$M$194,ROW()-4,FALSE))</f>
        <v>0.80083927401318167</v>
      </c>
      <c r="BQ138" s="176">
        <f t="shared" si="195"/>
        <v>8.9</v>
      </c>
      <c r="BR138" s="172">
        <f t="shared" si="213"/>
        <v>8.4</v>
      </c>
      <c r="BS138" s="176">
        <f>ROUND(IF('Indicator Data'!T138=0,0,IF(LOG('Indicator Data'!T138)&gt;BS$3,10,IF(LOG('Indicator Data'!T138)&lt;BS$4,0,10-(BS$3-LOG('Indicator Data'!T138))/(BS$3-BS$4)*10))),1)</f>
        <v>7.9</v>
      </c>
      <c r="BT138" s="173">
        <f>IF('Indicator Data'!T138/HLOOKUP('Indicator Data'!$T$3,'Population Data'!$C$3:$M$194,ROW()-4,FALSE)&gt;1,1,'Indicator Data'!T138/HLOOKUP('Indicator Data'!$T$3,'Population Data'!$C$3:$M$194,ROW()-4,FALSE))</f>
        <v>0.74738878051290636</v>
      </c>
      <c r="BU138" s="176">
        <f t="shared" si="196"/>
        <v>7.5</v>
      </c>
      <c r="BV138" s="172">
        <f t="shared" si="214"/>
        <v>7.7</v>
      </c>
      <c r="BW138" s="176">
        <f>ROUND(IF('Indicator Data'!U138=0,0,IF(LOG('Indicator Data'!U138)&gt;BW$3,10,IF(LOG('Indicator Data'!U138)&lt;BW$4,0,10-(BW$3-LOG('Indicator Data'!U138))/(BW$3-BW$4)*10))),1)</f>
        <v>8.1</v>
      </c>
      <c r="BX138" s="246">
        <f>IF(BW138="x","x",'Indicator Data'!U138/HLOOKUP('Indicator Data'!$U$3,'Population Data'!$C$3:$M$194,ROW()-4,FALSE))</f>
        <v>0.96347936742388018</v>
      </c>
      <c r="BY138" s="176">
        <f t="shared" si="197"/>
        <v>9.6</v>
      </c>
      <c r="BZ138" s="172">
        <f t="shared" si="215"/>
        <v>9</v>
      </c>
      <c r="CA138" s="174">
        <f t="shared" si="198"/>
        <v>8.1999999999999993</v>
      </c>
      <c r="CB138" s="176">
        <f>IF('Indicator Data'!BN138="No data","x",ROUND(IF('Indicator Data'!BN138&gt;CB$3,0,IF('Indicator Data'!BN138&lt;CB$4,10,(CB$3-'Indicator Data'!BN138)/(CB$3-CB$4)*10)),1))</f>
        <v>1.6</v>
      </c>
      <c r="CC138" s="176">
        <f>IF('Indicator Data'!BO138="No data","x",ROUND(IF('Indicator Data'!BO138&gt;CC$3,0,IF('Indicator Data'!BO138&lt;CC$4,10,(CC$3-'Indicator Data'!BO138)/(CC$3-CC$4)*10)),1))</f>
        <v>0.9</v>
      </c>
      <c r="CD138" s="176" t="str">
        <f>IF('Indicator Data'!AA138="No data","x",ROUND(IF('Indicator Data'!AA138&gt;CD$3,0,IF('Indicator Data'!AA138&lt;CD$4,10,(CD$3-'Indicator Data'!AA138)/(CD$3-CD$4)*10)),1))</f>
        <v>x</v>
      </c>
      <c r="CE138" s="172">
        <f t="shared" si="199"/>
        <v>1.3</v>
      </c>
      <c r="CF138" s="176">
        <f>IF('Indicator Data'!V138="No data","x",ROUND(IF(LOG('Indicator Data'!V138)&gt;CF$3,10,IF(LOG('Indicator Data'!V138)&lt;CF$4,0,10-(CF$3-LOG('Indicator Data'!V138))/(CF$3-CF$4)*10)),1))</f>
        <v>5.9</v>
      </c>
      <c r="CG138" s="176">
        <f>IF('Indicator Data'!W138="No data","x",ROUND(IF('Indicator Data'!W138&gt;CG$3,10,IF('Indicator Data'!W138&lt;CG$4,0,10-(CG$3-'Indicator Data'!W138)/(CG$3-CG$4)*10)),1))</f>
        <v>3.8</v>
      </c>
      <c r="CH138" s="176">
        <f>IF('Indicator Data'!X138="No data","x",ROUND(IF('Indicator Data'!X138&gt;CH$3,10,IF('Indicator Data'!X138&lt;CH$4,0,10-(CH$3-'Indicator Data'!X138)/(CH$3-CH$4)*10)),1))</f>
        <v>7</v>
      </c>
      <c r="CI138" s="176">
        <f>IF('Indicator Data'!Y138="No data","x",ROUND(IF('Indicator Data'!Y138&gt;CI$3,10,IF('Indicator Data'!Y138&lt;CI$4,0,10-(CI$3-'Indicator Data'!Y138)/(CI$3-CI$4)*10)),1))</f>
        <v>4.0999999999999996</v>
      </c>
      <c r="CJ138" s="172">
        <f t="shared" si="216"/>
        <v>5.2</v>
      </c>
      <c r="CK138" s="174">
        <f t="shared" si="217"/>
        <v>3.9</v>
      </c>
      <c r="CL138" s="176">
        <f>IF('Indicator Data'!AD138="No data","x",ROUND(IF('Indicator Data'!AD138&gt;CL$3,10,IF('Indicator Data'!AD138&lt;CL$4,0,10-(CL$3-'Indicator Data'!AD138)/(CL$3-CL$4)*10)),1))</f>
        <v>1.8</v>
      </c>
      <c r="CM138" s="176">
        <f>IF('Indicator Data'!AE138="No data","x",ROUND(IF('Indicator Data'!AE138&gt;CM$3,10,IF('Indicator Data'!AE138&lt;CM$4,0,10-(CM$3-'Indicator Data'!AE138)/(CM$3-CM$4)*10)),1))</f>
        <v>1.9</v>
      </c>
      <c r="CN138" s="172">
        <f t="shared" si="218"/>
        <v>4.0999999999999996</v>
      </c>
      <c r="CO138" s="176">
        <f>IF('Indicator Data'!Z138="No data","x",ROUND(IF('Indicator Data'!Z138&gt;CO$3,10,IF('Indicator Data'!Z138&lt;CO$4,0,10-(CO$3-'Indicator Data'!Z138)/(CO$3-CO$4)*10)),1))</f>
        <v>1.3</v>
      </c>
      <c r="CP138" s="172">
        <f t="shared" si="219"/>
        <v>1.3</v>
      </c>
      <c r="CQ138" s="246">
        <f>IF('Indicator Data'!AB138="No data","x",'Indicator Data'!AB138/HLOOKUP('Indicator Date'!$AB136,'Population Data'!$C$3:$M$194,ROW()-4,FALSE))</f>
        <v>1.7165819899578753E-4</v>
      </c>
      <c r="CR138" s="176">
        <f t="shared" si="200"/>
        <v>8.3000000000000007</v>
      </c>
      <c r="CS138" s="176">
        <f>IF('Indicator Data'!AC138="No data","x",ROUND(IF('Indicator Data'!AC138&gt;CS$3,0,IF('Indicator Data'!AC138&lt;CS$4,10,(CS$3-'Indicator Data'!AC138)/(CS$3-CS$4)*10)),1))</f>
        <v>2</v>
      </c>
      <c r="CT138" s="172">
        <f t="shared" si="220"/>
        <v>5.2</v>
      </c>
      <c r="CU138" s="174">
        <f t="shared" si="221"/>
        <v>3.5</v>
      </c>
      <c r="CV138" s="175">
        <f t="shared" si="201"/>
        <v>5.7</v>
      </c>
      <c r="CW138" s="177">
        <f t="shared" si="202"/>
        <v>5.0999999999999996</v>
      </c>
      <c r="CX138" s="175">
        <f>ROUND(IF('Indicator Data'!AF138=0,0,IF('Indicator Data'!AF138&gt;CX$3,10,IF('Indicator Data'!AF138&lt;CX$4,0,10-(CX$3-'Indicator Data'!AF138)/(CX$3-CX$4)*10))),1)</f>
        <v>0.2</v>
      </c>
      <c r="CY138" s="175">
        <f>(ROUND(IF('Indicator Data'!AG138=0,0,IF(LOG('Indicator Data'!AG138)&gt;CY$3,10,IF(LOG('Indicator Data'!AG138)&lt;CY$4,0,10-(CY$3-LOG('Indicator Data'!AG138))/(CY$3-CY$4)*10))),1))</f>
        <v>0</v>
      </c>
      <c r="CZ138" s="177">
        <f t="shared" si="222"/>
        <v>0.1</v>
      </c>
      <c r="DA138" s="11"/>
      <c r="DB138" s="22"/>
    </row>
    <row r="139" spans="1:106">
      <c r="A139" s="179" t="str">
        <f>'Indicator Data'!A139</f>
        <v>Papua New Guinea</v>
      </c>
      <c r="B139" s="180" t="str">
        <f>'Indicator Data'!B139</f>
        <v>PNG</v>
      </c>
      <c r="C139" s="178">
        <f>ROUND(IF('Indicator Data'!C139=0,0.1,IF(LOG('Indicator Data'!C139)&gt;C$3,10,IF(LOG('Indicator Data'!C139)&lt;C$4,0,10-(C$3-LOG('Indicator Data'!C139))/(C$3-C$4)*10))),1)</f>
        <v>7.5</v>
      </c>
      <c r="D139" s="171">
        <f>ROUND(IF('Indicator Data'!D139=0,0.1,IF(LOG('Indicator Data'!D139)&gt;D$3,10,IF(LOG('Indicator Data'!D139)&lt;D$4,0,10-(D$3-LOG('Indicator Data'!D139))/(D$3-D$4)*10))),1)</f>
        <v>8.8000000000000007</v>
      </c>
      <c r="E139" s="172">
        <f t="shared" si="170"/>
        <v>8.1999999999999993</v>
      </c>
      <c r="F139" s="172">
        <f>(ROUND(IF('Indicator Data'!E139=0,0,IF(LOG('Indicator Data'!E139)&gt;F$3,10,IF(LOG('Indicator Data'!E139)&lt;F$4,0,10-(F$3-LOG('Indicator Data'!E139))/(F$3-F$4)*10))),1))</f>
        <v>4.7</v>
      </c>
      <c r="G139" s="172">
        <f>ROUND(IF('Indicator Data'!F139=0,0,IF(LOG('Indicator Data'!F139)&gt;G$3,10,IF(LOG('Indicator Data'!F139)&lt;G$4,0,10-(G$3-LOG('Indicator Data'!F139))/(G$3-G$4)*10))),1)</f>
        <v>6.8</v>
      </c>
      <c r="H139" s="171">
        <f>ROUND(IF('Indicator Data'!G139=0,0,IF(LOG('Indicator Data'!G139)&gt;H$3,10,IF(LOG('Indicator Data'!G139)&lt;H$4,0,10-(H$3-LOG('Indicator Data'!G139))/(H$3-H$4)*10))),1)</f>
        <v>5</v>
      </c>
      <c r="I139" s="171">
        <f>ROUND(IF('Indicator Data'!H139=0,0,IF(LOG('Indicator Data'!H139)&gt;I$3,10,IF(LOG('Indicator Data'!H139)&lt;I$4,0,10-(I$3-LOG('Indicator Data'!H139))/(I$3-I$4)*10))),1)</f>
        <v>4.8</v>
      </c>
      <c r="J139" s="171">
        <f t="shared" si="171"/>
        <v>4.9000000000000004</v>
      </c>
      <c r="K139" s="171">
        <f>ROUND(IF('Indicator Data'!I139=0,0,IF(LOG('Indicator Data'!I139)&gt;K$3,10,IF(LOG('Indicator Data'!I139)&lt;K$4,0,10-(K$3-LOG('Indicator Data'!I139))/(K$3-K$4)*10))),1)</f>
        <v>6.7</v>
      </c>
      <c r="L139" s="172">
        <f>ROUND(IF('Indicator Data'!J139=0,0,IF(LOG('Indicator Data'!J139)&gt;L$3,10,IF(LOG('Indicator Data'!J139)&lt;L$4,0,10-(L$3-LOG('Indicator Data'!J139))/(L$3-L$4)*10))),1)</f>
        <v>9.8000000000000007</v>
      </c>
      <c r="M139" s="173">
        <f>'Indicator Data'!C139/HLOOKUP('Indicator Data'!$C$3,'Population Data'!$C$3:$M$194,ROW()-4,FALSE)</f>
        <v>2.0158242509976426E-3</v>
      </c>
      <c r="N139" s="173">
        <f>'Indicator Data'!D139/HLOOKUP('Indicator Data'!$D$3,'Population Data'!$C$3:$M$194,ROW()-4,FALSE)</f>
        <v>1.9669661673238372E-3</v>
      </c>
      <c r="O139" s="245">
        <f>'Indicator Data'!E139/HLOOKUP('Indicator Data'!$E$3,'Population Data'!$C$3:$M$194,ROW()-4,FALSE)</f>
        <v>1.5740134916660548E-3</v>
      </c>
      <c r="P139" s="173">
        <f>'Indicator Data'!F139/HLOOKUP('Indicator Data'!$F$3,'Population Data'!$C$3:$M$194,ROW()-4,FALSE)</f>
        <v>1.1656453846858796E-5</v>
      </c>
      <c r="Q139" s="173">
        <f>'Indicator Data'!G139/HLOOKUP('Indicator Data'!$G$3,'Population Data'!$C$3:$M$194,ROW()-4,FALSE)</f>
        <v>7.9146210024869275E-4</v>
      </c>
      <c r="R139" s="173">
        <f>'Indicator Data'!H139/HLOOKUP('Indicator Data'!$H$3,'Population Data'!$C$3:$M$194,ROW()-4,FALSE)</f>
        <v>1.0805363073944892E-5</v>
      </c>
      <c r="S139" s="173">
        <f>'Indicator Data'!I139/HLOOKUP('Indicator Data'!$I$3,'Population Data'!$C$3:$M$194,ROW()-4,FALSE)</f>
        <v>1.5917465005951051E-3</v>
      </c>
      <c r="T139" s="173">
        <f>'Indicator Data'!J139/HLOOKUP('Indicator Date'!$J137,'Population Data'!$C$3:$M$194,ROW()-4,FALSE)</f>
        <v>8.2053490368482127E-3</v>
      </c>
      <c r="U139" s="171">
        <f t="shared" si="172"/>
        <v>10</v>
      </c>
      <c r="V139" s="171">
        <f t="shared" si="173"/>
        <v>9.8000000000000007</v>
      </c>
      <c r="W139" s="172">
        <f t="shared" si="174"/>
        <v>9.9</v>
      </c>
      <c r="X139" s="172">
        <f t="shared" si="203"/>
        <v>4.4000000000000004</v>
      </c>
      <c r="Y139" s="172">
        <f t="shared" si="204"/>
        <v>7.4</v>
      </c>
      <c r="Z139" s="171">
        <f t="shared" si="175"/>
        <v>0.1</v>
      </c>
      <c r="AA139" s="171">
        <f t="shared" si="175"/>
        <v>0</v>
      </c>
      <c r="AB139" s="171">
        <f t="shared" si="176"/>
        <v>0.1</v>
      </c>
      <c r="AC139" s="172">
        <f t="shared" si="205"/>
        <v>5.8</v>
      </c>
      <c r="AD139" s="172">
        <f t="shared" si="206"/>
        <v>2.7</v>
      </c>
      <c r="AE139" s="171">
        <f>ROUND(IF('Indicator Data'!K139=0,0,IF('Indicator Data'!K139&gt;AE$3,10,IF('Indicator Data'!K139&lt;AE$4,0,10-(AE$3-'Indicator Data'!K139)/(AE$3-AE$4)*10))),1)</f>
        <v>1.9</v>
      </c>
      <c r="AF139" s="174">
        <f t="shared" si="177"/>
        <v>8.8000000000000007</v>
      </c>
      <c r="AG139" s="174">
        <f t="shared" si="178"/>
        <v>9.3000000000000007</v>
      </c>
      <c r="AH139" s="172">
        <f t="shared" si="179"/>
        <v>2.6</v>
      </c>
      <c r="AI139" s="172">
        <f t="shared" si="180"/>
        <v>2.4</v>
      </c>
      <c r="AJ139" s="174">
        <f t="shared" si="181"/>
        <v>2.5</v>
      </c>
      <c r="AK139" s="172">
        <f t="shared" si="182"/>
        <v>7.8</v>
      </c>
      <c r="AL139" s="175">
        <f t="shared" si="183"/>
        <v>9.1999999999999993</v>
      </c>
      <c r="AM139" s="175">
        <f t="shared" si="184"/>
        <v>4.5999999999999996</v>
      </c>
      <c r="AN139" s="175">
        <f t="shared" si="185"/>
        <v>7.1</v>
      </c>
      <c r="AO139" s="175">
        <f t="shared" si="186"/>
        <v>2.8</v>
      </c>
      <c r="AP139" s="175">
        <f t="shared" si="187"/>
        <v>6.3</v>
      </c>
      <c r="AQ139" s="174">
        <f t="shared" si="188"/>
        <v>4.9000000000000004</v>
      </c>
      <c r="AR139" s="174">
        <f>IF('Indicator Data'!L139="No data","x",IF('Indicator Data'!BW139&lt;1000,"x",ROUND((IF('Indicator Data'!L139&gt;AR$3,10,IF('Indicator Data'!L139&lt;AR$4,0,10-(AR$3-'Indicator Data'!L139)/(AR$3-AR$4)*10))),1)))</f>
        <v>0</v>
      </c>
      <c r="AS139" s="175">
        <f t="shared" si="189"/>
        <v>2.5</v>
      </c>
      <c r="AT139" s="176">
        <f>IF('Indicator Data'!M139="No data","x",ROUND(IF('Indicator Data'!M139=0,0,IF(LOG('Indicator Data'!M139)&gt;AT$3,10,IF(LOG('Indicator Data'!M139)&lt;AT$4,0,10-(AT$3-LOG('Indicator Data'!M139))/(AT$3-AT$4)*10))),1))</f>
        <v>8</v>
      </c>
      <c r="AU139" s="246">
        <f>IF(AT139="x","x",'Indicator Data'!M139/HLOOKUP('Indicator Data'!$M$3,'Population Data'!$C$3:$M$194,ROW()-4,FALSE))</f>
        <v>0.39957404999035734</v>
      </c>
      <c r="AV139" s="176">
        <f t="shared" si="190"/>
        <v>4.4000000000000004</v>
      </c>
      <c r="AW139" s="172">
        <f t="shared" si="207"/>
        <v>6.5</v>
      </c>
      <c r="AX139" s="176" t="str">
        <f>IF('Indicator Data'!N139="No data","x",ROUND(IF('Indicator Data'!N139=0,0,IF(LOG('Indicator Data'!N139)&gt;AX$3,10,IF(LOG('Indicator Data'!N139)&lt;AX$4,0,10-(AX$3-LOG('Indicator Data'!N139))/(AX$3-AX$4)*10))),1))</f>
        <v>x</v>
      </c>
      <c r="AY139" s="246" t="str">
        <f>IF(AX139="x","x",'Indicator Data'!N139/HLOOKUP('Indicator Data'!$N$3,'Population Data'!$C$3:$M$194,ROW()-4,FALSE))</f>
        <v>x</v>
      </c>
      <c r="AZ139" s="176" t="str">
        <f t="shared" si="191"/>
        <v>x</v>
      </c>
      <c r="BA139" s="172" t="str">
        <f t="shared" si="208"/>
        <v>x</v>
      </c>
      <c r="BB139" s="176" t="str">
        <f>IF('Indicator Data'!O139="No data","x",ROUND(IF('Indicator Data'!O139=0,0,IF(LOG('Indicator Data'!O139)&gt;BB$3,10,IF(LOG('Indicator Data'!O139)&lt;BB$4,0,10-(BB$3-LOG('Indicator Data'!O139))/(BB$3-BB$4)*10))),1))</f>
        <v>x</v>
      </c>
      <c r="BC139" s="246" t="str">
        <f>IF(BB139="x","x",'Indicator Data'!O139/HLOOKUP('Indicator Data'!$O$3,'Population Data'!$C$3:$M$194,ROW()-4,FALSE))</f>
        <v>x</v>
      </c>
      <c r="BD139" s="176" t="str">
        <f t="shared" si="192"/>
        <v>x</v>
      </c>
      <c r="BE139" s="172" t="str">
        <f t="shared" si="209"/>
        <v>x</v>
      </c>
      <c r="BF139" s="176" t="str">
        <f>IF('Indicator Data'!P139="No data","x",ROUND(IF('Indicator Data'!P139=0,0,IF(LOG('Indicator Data'!P139)&gt;BF$3,10,IF(LOG('Indicator Data'!P139)&lt;BF$4,0,10-(BF$3-LOG('Indicator Data'!P139))/(BF$3-BF$4)*10))),1))</f>
        <v>x</v>
      </c>
      <c r="BG139" s="246" t="str">
        <f>IF(BF139="x","x",'Indicator Data'!P139/HLOOKUP('Indicator Data'!$P$3,'Population Data'!$C$3:$M$194,ROW()-4,FALSE))</f>
        <v>x</v>
      </c>
      <c r="BH139" s="176" t="str">
        <f t="shared" si="210"/>
        <v>x</v>
      </c>
      <c r="BI139" s="172" t="str">
        <f t="shared" si="211"/>
        <v>x</v>
      </c>
      <c r="BJ139" s="174">
        <f t="shared" si="212"/>
        <v>6.5</v>
      </c>
      <c r="BK139" s="176">
        <f>ROUND(IF('Indicator Data'!Q139=0,0,IF(LOG('Indicator Data'!Q139)&gt;BK$3,10,IF(LOG('Indicator Data'!Q139)&lt;BK$4,0,10-(BK$3-LOG('Indicator Data'!Q139))/(BK$3-BK$4)*10))),1)</f>
        <v>8.6</v>
      </c>
      <c r="BL139" s="224">
        <f>IF(BK139="x","x",'Indicator Data'!Q139/HLOOKUP('Indicator Data'!$Q$3,'Population Data'!$C$3:$M$194,ROW()-4,FALSE))</f>
        <v>1</v>
      </c>
      <c r="BM139" s="176">
        <f t="shared" si="193"/>
        <v>10</v>
      </c>
      <c r="BN139" s="172">
        <f t="shared" si="194"/>
        <v>9.4</v>
      </c>
      <c r="BO139" s="176">
        <f>ROUND(IF('Indicator Data'!S139=0,0,IF(LOG('Indicator Data'!S139)&gt;BO$3,10,IF(LOG('Indicator Data'!S139)&lt;BO$4,0,10-(BO$3-LOG('Indicator Data'!S139))/(BO$3-BO$4)*10))),1)</f>
        <v>7.9</v>
      </c>
      <c r="BP139" s="246">
        <f>IF(BO139="x","x",'Indicator Data'!S139/HLOOKUP('Indicator Data'!$S$3,'Population Data'!$C$3:$M$194,ROW()-4,FALSE))</f>
        <v>0.32168768522149743</v>
      </c>
      <c r="BQ139" s="176">
        <f t="shared" si="195"/>
        <v>3.6</v>
      </c>
      <c r="BR139" s="172">
        <f t="shared" si="213"/>
        <v>6.2</v>
      </c>
      <c r="BS139" s="176">
        <f>ROUND(IF('Indicator Data'!T139=0,0,IF(LOG('Indicator Data'!T139)&gt;BS$3,10,IF(LOG('Indicator Data'!T139)&lt;BS$4,0,10-(BS$3-LOG('Indicator Data'!T139))/(BS$3-BS$4)*10))),1)</f>
        <v>7.7</v>
      </c>
      <c r="BT139" s="173">
        <f>IF('Indicator Data'!T139/HLOOKUP('Indicator Data'!$T$3,'Population Data'!$C$3:$M$194,ROW()-4,FALSE)&gt;1,1,'Indicator Data'!T139/HLOOKUP('Indicator Data'!$T$3,'Population Data'!$C$3:$M$194,ROW()-4,FALSE))</f>
        <v>0.22642917962971487</v>
      </c>
      <c r="BU139" s="176">
        <f t="shared" si="196"/>
        <v>2.2999999999999998</v>
      </c>
      <c r="BV139" s="172">
        <f t="shared" si="214"/>
        <v>5.6</v>
      </c>
      <c r="BW139" s="176">
        <f>ROUND(IF('Indicator Data'!U139=0,0,IF(LOG('Indicator Data'!U139)&gt;BW$3,10,IF(LOG('Indicator Data'!U139)&lt;BW$4,0,10-(BW$3-LOG('Indicator Data'!U139))/(BW$3-BW$4)*10))),1)</f>
        <v>8.5</v>
      </c>
      <c r="BX139" s="246">
        <f>IF(BW139="x","x",'Indicator Data'!U139/HLOOKUP('Indicator Data'!$U$3,'Population Data'!$C$3:$M$194,ROW()-4,FALSE))</f>
        <v>0.81263496373262756</v>
      </c>
      <c r="BY139" s="176">
        <f t="shared" si="197"/>
        <v>8.1</v>
      </c>
      <c r="BZ139" s="172">
        <f t="shared" si="215"/>
        <v>8.3000000000000007</v>
      </c>
      <c r="CA139" s="174">
        <f t="shared" si="198"/>
        <v>7.7</v>
      </c>
      <c r="CB139" s="176">
        <f>IF('Indicator Data'!BN139="No data","x",ROUND(IF('Indicator Data'!BN139&gt;CB$3,0,IF('Indicator Data'!BN139&lt;CB$4,10,(CB$3-'Indicator Data'!BN139)/(CB$3-CB$4)*10)),1))</f>
        <v>9</v>
      </c>
      <c r="CC139" s="176">
        <f>IF('Indicator Data'!BO139="No data","x",ROUND(IF('Indicator Data'!BO139&gt;CC$3,0,IF('Indicator Data'!BO139&lt;CC$4,10,(CC$3-'Indicator Data'!BO139)/(CC$3-CC$4)*10)),1))</f>
        <v>8.3000000000000007</v>
      </c>
      <c r="CD139" s="176">
        <f>IF('Indicator Data'!AA139="No data","x",ROUND(IF('Indicator Data'!AA139&gt;CD$3,0,IF('Indicator Data'!AA139&lt;CD$4,10,(CD$3-'Indicator Data'!AA139)/(CD$3-CD$4)*10)),1))</f>
        <v>7</v>
      </c>
      <c r="CE139" s="172">
        <f t="shared" si="199"/>
        <v>8.1</v>
      </c>
      <c r="CF139" s="176">
        <f>IF('Indicator Data'!V139="No data","x",ROUND(IF(LOG('Indicator Data'!V139)&gt;CF$3,10,IF(LOG('Indicator Data'!V139)&lt;CF$4,0,10-(CF$3-LOG('Indicator Data'!V139))/(CF$3-CF$4)*10)),1))</f>
        <v>4.5</v>
      </c>
      <c r="CG139" s="176">
        <f>IF('Indicator Data'!W139="No data","x",ROUND(IF('Indicator Data'!W139&gt;CG$3,10,IF('Indicator Data'!W139&lt;CG$4,0,10-(CG$3-'Indicator Data'!W139)/(CG$3-CG$4)*10)),1))</f>
        <v>5.7</v>
      </c>
      <c r="CH139" s="176">
        <f>IF('Indicator Data'!X139="No data","x",ROUND(IF('Indicator Data'!X139&gt;CH$3,10,IF('Indicator Data'!X139&lt;CH$4,0,10-(CH$3-'Indicator Data'!X139)/(CH$3-CH$4)*10)),1))</f>
        <v>1.4</v>
      </c>
      <c r="CI139" s="176" t="str">
        <f>IF('Indicator Data'!Y139="No data","x",ROUND(IF('Indicator Data'!Y139&gt;CI$3,10,IF('Indicator Data'!Y139&lt;CI$4,0,10-(CI$3-'Indicator Data'!Y139)/(CI$3-CI$4)*10)),1))</f>
        <v>x</v>
      </c>
      <c r="CJ139" s="172">
        <f t="shared" si="216"/>
        <v>3.9</v>
      </c>
      <c r="CK139" s="174">
        <f t="shared" si="217"/>
        <v>5.3</v>
      </c>
      <c r="CL139" s="176">
        <f>IF('Indicator Data'!AD139="No data","x",ROUND(IF('Indicator Data'!AD139&gt;CL$3,10,IF('Indicator Data'!AD139&lt;CL$4,0,10-(CL$3-'Indicator Data'!AD139)/(CL$3-CL$4)*10)),1))</f>
        <v>2.5</v>
      </c>
      <c r="CM139" s="176">
        <f>IF('Indicator Data'!AE139="No data","x",ROUND(IF('Indicator Data'!AE139&gt;CM$3,10,IF('Indicator Data'!AE139&lt;CM$4,0,10-(CM$3-'Indicator Data'!AE139)/(CM$3-CM$4)*10)),1))</f>
        <v>4.4000000000000004</v>
      </c>
      <c r="CN139" s="172">
        <f t="shared" si="218"/>
        <v>3.7</v>
      </c>
      <c r="CO139" s="176">
        <f>IF('Indicator Data'!Z139="No data","x",ROUND(IF('Indicator Data'!Z139&gt;CO$3,10,IF('Indicator Data'!Z139&lt;CO$4,0,10-(CO$3-'Indicator Data'!Z139)/(CO$3-CO$4)*10)),1))</f>
        <v>5.4</v>
      </c>
      <c r="CP139" s="172">
        <f t="shared" si="219"/>
        <v>7.4</v>
      </c>
      <c r="CQ139" s="246">
        <f>IF('Indicator Data'!AB139="No data","x",'Indicator Data'!AB139/HLOOKUP('Indicator Date'!$AB137,'Population Data'!$C$3:$M$194,ROW()-4,FALSE))</f>
        <v>9.6471015229879171E-6</v>
      </c>
      <c r="CR139" s="176">
        <f t="shared" si="200"/>
        <v>9.9</v>
      </c>
      <c r="CS139" s="176" t="str">
        <f>IF('Indicator Data'!AC139="No data","x",ROUND(IF('Indicator Data'!AC139&gt;CS$3,0,IF('Indicator Data'!AC139&lt;CS$4,10,(CS$3-'Indicator Data'!AC139)/(CS$3-CS$4)*10)),1))</f>
        <v>x</v>
      </c>
      <c r="CT139" s="172">
        <f t="shared" si="220"/>
        <v>9.9</v>
      </c>
      <c r="CU139" s="174">
        <f t="shared" si="221"/>
        <v>7</v>
      </c>
      <c r="CV139" s="175">
        <f t="shared" si="201"/>
        <v>6.7</v>
      </c>
      <c r="CW139" s="177">
        <f t="shared" si="202"/>
        <v>6.1</v>
      </c>
      <c r="CX139" s="175">
        <f>ROUND(IF('Indicator Data'!AF139=0,0,IF('Indicator Data'!AF139&gt;CX$3,10,IF('Indicator Data'!AF139&lt;CX$4,0,10-(CX$3-'Indicator Data'!AF139)/(CX$3-CX$4)*10))),1)</f>
        <v>1.7</v>
      </c>
      <c r="CY139" s="175">
        <f>(ROUND(IF('Indicator Data'!AG139=0,0,IF(LOG('Indicator Data'!AG139)&gt;CY$3,10,IF(LOG('Indicator Data'!AG139)&lt;CY$4,0,10-(CY$3-LOG('Indicator Data'!AG139))/(CY$3-CY$4)*10))),1))</f>
        <v>0</v>
      </c>
      <c r="CZ139" s="177">
        <f t="shared" si="222"/>
        <v>0.9</v>
      </c>
      <c r="DA139" s="11"/>
      <c r="DB139" s="22"/>
    </row>
    <row r="140" spans="1:106">
      <c r="A140" s="179" t="str">
        <f>'Indicator Data'!A140</f>
        <v>Paraguay</v>
      </c>
      <c r="B140" s="180" t="str">
        <f>'Indicator Data'!B140</f>
        <v>PRY</v>
      </c>
      <c r="C140" s="178">
        <f>ROUND(IF('Indicator Data'!C140=0,0.1,IF(LOG('Indicator Data'!C140)&gt;C$3,10,IF(LOG('Indicator Data'!C140)&lt;C$4,0,10-(C$3-LOG('Indicator Data'!C140))/(C$3-C$4)*10))),1)</f>
        <v>0</v>
      </c>
      <c r="D140" s="171">
        <f>ROUND(IF('Indicator Data'!D140=0,0.1,IF(LOG('Indicator Data'!D140)&gt;D$3,10,IF(LOG('Indicator Data'!D140)&lt;D$4,0,10-(D$3-LOG('Indicator Data'!D140))/(D$3-D$4)*10))),1)</f>
        <v>0.1</v>
      </c>
      <c r="E140" s="172">
        <f t="shared" si="170"/>
        <v>0.1</v>
      </c>
      <c r="F140" s="172">
        <f>(ROUND(IF('Indicator Data'!E140=0,0,IF(LOG('Indicator Data'!E140)&gt;F$3,10,IF(LOG('Indicator Data'!E140)&lt;F$4,0,10-(F$3-LOG('Indicator Data'!E140))/(F$3-F$4)*10))),1))</f>
        <v>5.2</v>
      </c>
      <c r="G140" s="172">
        <f>ROUND(IF('Indicator Data'!F140=0,0,IF(LOG('Indicator Data'!F140)&gt;G$3,10,IF(LOG('Indicator Data'!F140)&lt;G$4,0,10-(G$3-LOG('Indicator Data'!F140))/(G$3-G$4)*10))),1)</f>
        <v>0</v>
      </c>
      <c r="H140" s="171">
        <f>ROUND(IF('Indicator Data'!G140=0,0,IF(LOG('Indicator Data'!G140)&gt;H$3,10,IF(LOG('Indicator Data'!G140)&lt;H$4,0,10-(H$3-LOG('Indicator Data'!G140))/(H$3-H$4)*10))),1)</f>
        <v>0</v>
      </c>
      <c r="I140" s="171">
        <f>ROUND(IF('Indicator Data'!H140=0,0,IF(LOG('Indicator Data'!H140)&gt;I$3,10,IF(LOG('Indicator Data'!H140)&lt;I$4,0,10-(I$3-LOG('Indicator Data'!H140))/(I$3-I$4)*10))),1)</f>
        <v>0</v>
      </c>
      <c r="J140" s="171">
        <f t="shared" si="171"/>
        <v>0</v>
      </c>
      <c r="K140" s="171">
        <f>ROUND(IF('Indicator Data'!I140=0,0,IF(LOG('Indicator Data'!I140)&gt;K$3,10,IF(LOG('Indicator Data'!I140)&lt;K$4,0,10-(K$3-LOG('Indicator Data'!I140))/(K$3-K$4)*10))),1)</f>
        <v>0</v>
      </c>
      <c r="L140" s="172">
        <f>ROUND(IF('Indicator Data'!J140=0,0,IF(LOG('Indicator Data'!J140)&gt;L$3,10,IF(LOG('Indicator Data'!J140)&lt;L$4,0,10-(L$3-LOG('Indicator Data'!J140))/(L$3-L$4)*10))),1)</f>
        <v>9.3000000000000007</v>
      </c>
      <c r="M140" s="173">
        <f>'Indicator Data'!C140/HLOOKUP('Indicator Data'!$C$3,'Population Data'!$C$3:$M$194,ROW()-4,FALSE)</f>
        <v>7.8027095352067595E-9</v>
      </c>
      <c r="N140" s="173">
        <f>'Indicator Data'!D140/HLOOKUP('Indicator Data'!$D$3,'Population Data'!$C$3:$M$194,ROW()-4,FALSE)</f>
        <v>0</v>
      </c>
      <c r="O140" s="245">
        <f>'Indicator Data'!E140/HLOOKUP('Indicator Data'!$E$3,'Population Data'!$C$3:$M$194,ROW()-4,FALSE)</f>
        <v>3.8373267934742714E-3</v>
      </c>
      <c r="P140" s="173">
        <f>'Indicator Data'!F140/HLOOKUP('Indicator Data'!$F$3,'Population Data'!$C$3:$M$194,ROW()-4,FALSE)</f>
        <v>0</v>
      </c>
      <c r="Q140" s="173">
        <f>'Indicator Data'!G140/HLOOKUP('Indicator Data'!$G$3,'Population Data'!$C$3:$M$194,ROW()-4,FALSE)</f>
        <v>0</v>
      </c>
      <c r="R140" s="173">
        <f>'Indicator Data'!H140/HLOOKUP('Indicator Data'!$H$3,'Population Data'!$C$3:$M$194,ROW()-4,FALSE)</f>
        <v>0</v>
      </c>
      <c r="S140" s="173">
        <f>'Indicator Data'!I140/HLOOKUP('Indicator Data'!$I$3,'Population Data'!$C$3:$M$194,ROW()-4,FALSE)</f>
        <v>0</v>
      </c>
      <c r="T140" s="173">
        <f>'Indicator Data'!J140/HLOOKUP('Indicator Date'!$J138,'Population Data'!$C$3:$M$194,ROW()-4,FALSE)</f>
        <v>7.3117721736379905E-3</v>
      </c>
      <c r="U140" s="171">
        <f t="shared" si="172"/>
        <v>0</v>
      </c>
      <c r="V140" s="171">
        <f t="shared" si="173"/>
        <v>0</v>
      </c>
      <c r="W140" s="172">
        <f t="shared" si="174"/>
        <v>0</v>
      </c>
      <c r="X140" s="172">
        <f t="shared" si="203"/>
        <v>5.9</v>
      </c>
      <c r="Y140" s="172">
        <f t="shared" si="204"/>
        <v>0</v>
      </c>
      <c r="Z140" s="171">
        <f t="shared" si="175"/>
        <v>0</v>
      </c>
      <c r="AA140" s="171">
        <f t="shared" si="175"/>
        <v>0</v>
      </c>
      <c r="AB140" s="171">
        <f t="shared" si="176"/>
        <v>0</v>
      </c>
      <c r="AC140" s="172">
        <f t="shared" si="205"/>
        <v>0</v>
      </c>
      <c r="AD140" s="172">
        <f t="shared" si="206"/>
        <v>2.4</v>
      </c>
      <c r="AE140" s="171">
        <f>ROUND(IF('Indicator Data'!K140=0,0,IF('Indicator Data'!K140&gt;AE$3,10,IF('Indicator Data'!K140&lt;AE$4,0,10-(AE$3-'Indicator Data'!K140)/(AE$3-AE$4)*10))),1)</f>
        <v>6.7</v>
      </c>
      <c r="AF140" s="174">
        <f t="shared" si="177"/>
        <v>0</v>
      </c>
      <c r="AG140" s="174">
        <f t="shared" si="178"/>
        <v>0.1</v>
      </c>
      <c r="AH140" s="172">
        <f t="shared" si="179"/>
        <v>0</v>
      </c>
      <c r="AI140" s="172">
        <f t="shared" si="180"/>
        <v>0</v>
      </c>
      <c r="AJ140" s="174">
        <f t="shared" si="181"/>
        <v>0</v>
      </c>
      <c r="AK140" s="172">
        <f t="shared" si="182"/>
        <v>7.1</v>
      </c>
      <c r="AL140" s="175">
        <f t="shared" si="183"/>
        <v>0.1</v>
      </c>
      <c r="AM140" s="175">
        <f t="shared" si="184"/>
        <v>5.6</v>
      </c>
      <c r="AN140" s="175">
        <f t="shared" si="185"/>
        <v>0</v>
      </c>
      <c r="AO140" s="175">
        <f t="shared" si="186"/>
        <v>0</v>
      </c>
      <c r="AP140" s="175">
        <f t="shared" si="187"/>
        <v>0</v>
      </c>
      <c r="AQ140" s="174">
        <f t="shared" si="188"/>
        <v>6.9</v>
      </c>
      <c r="AR140" s="174">
        <f>IF('Indicator Data'!L140="No data","x",IF('Indicator Data'!BW140&lt;1000,"x",ROUND((IF('Indicator Data'!L140&gt;AR$3,10,IF('Indicator Data'!L140&lt;AR$4,0,10-(AR$3-'Indicator Data'!L140)/(AR$3-AR$4)*10))),1)))</f>
        <v>0.8</v>
      </c>
      <c r="AS140" s="175">
        <f t="shared" si="189"/>
        <v>3.9</v>
      </c>
      <c r="AT140" s="176" t="str">
        <f>IF('Indicator Data'!M140="No data","x",ROUND(IF('Indicator Data'!M140=0,0,IF(LOG('Indicator Data'!M140)&gt;AT$3,10,IF(LOG('Indicator Data'!M140)&lt;AT$4,0,10-(AT$3-LOG('Indicator Data'!M140))/(AT$3-AT$4)*10))),1))</f>
        <v>x</v>
      </c>
      <c r="AU140" s="246" t="str">
        <f>IF(AT140="x","x",'Indicator Data'!M140/HLOOKUP('Indicator Data'!$M$3,'Population Data'!$C$3:$M$194,ROW()-4,FALSE))</f>
        <v>x</v>
      </c>
      <c r="AV140" s="176" t="str">
        <f t="shared" si="190"/>
        <v>x</v>
      </c>
      <c r="AW140" s="172" t="str">
        <f t="shared" si="207"/>
        <v>x</v>
      </c>
      <c r="AX140" s="176" t="str">
        <f>IF('Indicator Data'!N140="No data","x",ROUND(IF('Indicator Data'!N140=0,0,IF(LOG('Indicator Data'!N140)&gt;AX$3,10,IF(LOG('Indicator Data'!N140)&lt;AX$4,0,10-(AX$3-LOG('Indicator Data'!N140))/(AX$3-AX$4)*10))),1))</f>
        <v>x</v>
      </c>
      <c r="AY140" s="246" t="str">
        <f>IF(AX140="x","x",'Indicator Data'!N140/HLOOKUP('Indicator Data'!$N$3,'Population Data'!$C$3:$M$194,ROW()-4,FALSE))</f>
        <v>x</v>
      </c>
      <c r="AZ140" s="176" t="str">
        <f t="shared" si="191"/>
        <v>x</v>
      </c>
      <c r="BA140" s="172" t="str">
        <f t="shared" si="208"/>
        <v>x</v>
      </c>
      <c r="BB140" s="176" t="str">
        <f>IF('Indicator Data'!O140="No data","x",ROUND(IF('Indicator Data'!O140=0,0,IF(LOG('Indicator Data'!O140)&gt;BB$3,10,IF(LOG('Indicator Data'!O140)&lt;BB$4,0,10-(BB$3-LOG('Indicator Data'!O140))/(BB$3-BB$4)*10))),1))</f>
        <v>x</v>
      </c>
      <c r="BC140" s="246" t="str">
        <f>IF(BB140="x","x",'Indicator Data'!O140/HLOOKUP('Indicator Data'!$O$3,'Population Data'!$C$3:$M$194,ROW()-4,FALSE))</f>
        <v>x</v>
      </c>
      <c r="BD140" s="176" t="str">
        <f t="shared" si="192"/>
        <v>x</v>
      </c>
      <c r="BE140" s="172" t="str">
        <f t="shared" si="209"/>
        <v>x</v>
      </c>
      <c r="BF140" s="176" t="str">
        <f>IF('Indicator Data'!P140="No data","x",ROUND(IF('Indicator Data'!P140=0,0,IF(LOG('Indicator Data'!P140)&gt;BF$3,10,IF(LOG('Indicator Data'!P140)&lt;BF$4,0,10-(BF$3-LOG('Indicator Data'!P140))/(BF$3-BF$4)*10))),1))</f>
        <v>x</v>
      </c>
      <c r="BG140" s="246" t="str">
        <f>IF(BF140="x","x",'Indicator Data'!P140/HLOOKUP('Indicator Data'!$P$3,'Population Data'!$C$3:$M$194,ROW()-4,FALSE))</f>
        <v>x</v>
      </c>
      <c r="BH140" s="176" t="str">
        <f t="shared" si="210"/>
        <v>x</v>
      </c>
      <c r="BI140" s="172" t="str">
        <f t="shared" si="211"/>
        <v>x</v>
      </c>
      <c r="BJ140" s="174" t="str">
        <f t="shared" si="212"/>
        <v>x</v>
      </c>
      <c r="BK140" s="176">
        <f>ROUND(IF('Indicator Data'!Q140=0,0,IF(LOG('Indicator Data'!Q140)&gt;BK$3,10,IF(LOG('Indicator Data'!Q140)&lt;BK$4,0,10-(BK$3-LOG('Indicator Data'!Q140))/(BK$3-BK$4)*10))),1)</f>
        <v>0</v>
      </c>
      <c r="BL140" s="224">
        <f>IF(BK140="x","x",'Indicator Data'!Q140/HLOOKUP('Indicator Data'!$Q$3,'Population Data'!$C$3:$M$194,ROW()-4,FALSE))</f>
        <v>0</v>
      </c>
      <c r="BM140" s="176">
        <f t="shared" si="193"/>
        <v>0</v>
      </c>
      <c r="BN140" s="172">
        <f t="shared" si="194"/>
        <v>0</v>
      </c>
      <c r="BO140" s="176">
        <f>ROUND(IF('Indicator Data'!S140=0,0,IF(LOG('Indicator Data'!S140)&gt;BO$3,10,IF(LOG('Indicator Data'!S140)&lt;BO$4,0,10-(BO$3-LOG('Indicator Data'!S140))/(BO$3-BO$4)*10))),1)</f>
        <v>8.1999999999999993</v>
      </c>
      <c r="BP140" s="246">
        <f>IF(BO140="x","x",'Indicator Data'!S140/HLOOKUP('Indicator Data'!$S$3,'Population Data'!$C$3:$M$194,ROW()-4,FALSE))</f>
        <v>0.78112222498909645</v>
      </c>
      <c r="BQ140" s="176">
        <f t="shared" si="195"/>
        <v>8.6999999999999993</v>
      </c>
      <c r="BR140" s="172">
        <f t="shared" si="213"/>
        <v>8.5</v>
      </c>
      <c r="BS140" s="176">
        <f>ROUND(IF('Indicator Data'!T140=0,0,IF(LOG('Indicator Data'!T140)&gt;BS$3,10,IF(LOG('Indicator Data'!T140)&lt;BS$4,0,10-(BS$3-LOG('Indicator Data'!T140))/(BS$3-BS$4)*10))),1)</f>
        <v>8.3000000000000007</v>
      </c>
      <c r="BT140" s="173">
        <f>IF('Indicator Data'!T140/HLOOKUP('Indicator Data'!$T$3,'Population Data'!$C$3:$M$194,ROW()-4,FALSE)&gt;1,1,'Indicator Data'!T140/HLOOKUP('Indicator Data'!$T$3,'Population Data'!$C$3:$M$194,ROW()-4,FALSE))</f>
        <v>0.99261076653131375</v>
      </c>
      <c r="BU140" s="176">
        <f t="shared" si="196"/>
        <v>9.9</v>
      </c>
      <c r="BV140" s="172">
        <f t="shared" si="214"/>
        <v>9.3000000000000007</v>
      </c>
      <c r="BW140" s="176">
        <f>ROUND(IF('Indicator Data'!U140=0,0,IF(LOG('Indicator Data'!U140)&gt;BW$3,10,IF(LOG('Indicator Data'!U140)&lt;BW$4,0,10-(BW$3-LOG('Indicator Data'!U140))/(BW$3-BW$4)*10))),1)</f>
        <v>8.3000000000000007</v>
      </c>
      <c r="BX140" s="246">
        <f>IF(BW140="x","x",'Indicator Data'!U140/HLOOKUP('Indicator Data'!$U$3,'Population Data'!$C$3:$M$194,ROW()-4,FALSE))</f>
        <v>0.86402263047211347</v>
      </c>
      <c r="BY140" s="176">
        <f t="shared" si="197"/>
        <v>8.6</v>
      </c>
      <c r="BZ140" s="172">
        <f t="shared" si="215"/>
        <v>8.5</v>
      </c>
      <c r="CA140" s="174">
        <f t="shared" si="198"/>
        <v>7.7</v>
      </c>
      <c r="CB140" s="176">
        <f>IF('Indicator Data'!BN140="No data","x",ROUND(IF('Indicator Data'!BN140&gt;CB$3,0,IF('Indicator Data'!BN140&lt;CB$4,10,(CB$3-'Indicator Data'!BN140)/(CB$3-CB$4)*10)),1))</f>
        <v>0.6</v>
      </c>
      <c r="CC140" s="176">
        <f>IF('Indicator Data'!BO140="No data","x",ROUND(IF('Indicator Data'!BO140&gt;CC$3,0,IF('Indicator Data'!BO140&lt;CC$4,10,(CC$3-'Indicator Data'!BO140)/(CC$3-CC$4)*10)),1))</f>
        <v>0.1</v>
      </c>
      <c r="CD140" s="176">
        <f>IF('Indicator Data'!AA140="No data","x",ROUND(IF('Indicator Data'!AA140&gt;CD$3,0,IF('Indicator Data'!AA140&lt;CD$4,10,(CD$3-'Indicator Data'!AA140)/(CD$3-CD$4)*10)),1))</f>
        <v>2</v>
      </c>
      <c r="CE140" s="172">
        <f t="shared" si="199"/>
        <v>0.9</v>
      </c>
      <c r="CF140" s="176">
        <f>IF('Indicator Data'!V140="No data","x",ROUND(IF(LOG('Indicator Data'!V140)&gt;CF$3,10,IF(LOG('Indicator Data'!V140)&lt;CF$4,0,10-(CF$3-LOG('Indicator Data'!V140))/(CF$3-CF$4)*10)),1))</f>
        <v>4.0999999999999996</v>
      </c>
      <c r="CG140" s="176">
        <f>IF('Indicator Data'!W140="No data","x",ROUND(IF('Indicator Data'!W140&gt;CG$3,10,IF('Indicator Data'!W140&lt;CG$4,0,10-(CG$3-'Indicator Data'!W140)/(CG$3-CG$4)*10)),1))</f>
        <v>3.4</v>
      </c>
      <c r="CH140" s="176">
        <f>IF('Indicator Data'!X140="No data","x",ROUND(IF('Indicator Data'!X140&gt;CH$3,10,IF('Indicator Data'!X140&lt;CH$4,0,10-(CH$3-'Indicator Data'!X140)/(CH$3-CH$4)*10)),1))</f>
        <v>6.3</v>
      </c>
      <c r="CI140" s="176">
        <f>IF('Indicator Data'!Y140="No data","x",ROUND(IF('Indicator Data'!Y140&gt;CI$3,10,IF('Indicator Data'!Y140&lt;CI$4,0,10-(CI$3-'Indicator Data'!Y140)/(CI$3-CI$4)*10)),1))</f>
        <v>4.7</v>
      </c>
      <c r="CJ140" s="172">
        <f t="shared" si="216"/>
        <v>4.5999999999999996</v>
      </c>
      <c r="CK140" s="174">
        <f t="shared" si="217"/>
        <v>3.4</v>
      </c>
      <c r="CL140" s="176">
        <f>IF('Indicator Data'!AD140="No data","x",ROUND(IF('Indicator Data'!AD140&gt;CL$3,10,IF('Indicator Data'!AD140&lt;CL$4,0,10-(CL$3-'Indicator Data'!AD140)/(CL$3-CL$4)*10)),1))</f>
        <v>1.7</v>
      </c>
      <c r="CM140" s="176">
        <f>IF('Indicator Data'!AE140="No data","x",ROUND(IF('Indicator Data'!AE140&gt;CM$3,10,IF('Indicator Data'!AE140&lt;CM$4,0,10-(CM$3-'Indicator Data'!AE140)/(CM$3-CM$4)*10)),1))</f>
        <v>3.2</v>
      </c>
      <c r="CN140" s="172">
        <f t="shared" si="218"/>
        <v>3.9</v>
      </c>
      <c r="CO140" s="176">
        <f>IF('Indicator Data'!Z140="No data","x",ROUND(IF('Indicator Data'!Z140&gt;CO$3,10,IF('Indicator Data'!Z140&lt;CO$4,0,10-(CO$3-'Indicator Data'!Z140)/(CO$3-CO$4)*10)),1))</f>
        <v>0.1</v>
      </c>
      <c r="CP140" s="172">
        <f t="shared" si="219"/>
        <v>0.7</v>
      </c>
      <c r="CQ140" s="246">
        <f>IF('Indicator Data'!AB140="No data","x",'Indicator Data'!AB140/HLOOKUP('Indicator Date'!$AB138,'Population Data'!$C$3:$M$194,ROW()-4,FALSE))</f>
        <v>1.7595642038791269E-4</v>
      </c>
      <c r="CR140" s="176">
        <f t="shared" si="200"/>
        <v>8.1999999999999993</v>
      </c>
      <c r="CS140" s="176">
        <f>IF('Indicator Data'!AC140="No data","x",ROUND(IF('Indicator Data'!AC140&gt;CS$3,0,IF('Indicator Data'!AC140&lt;CS$4,10,(CS$3-'Indicator Data'!AC140)/(CS$3-CS$4)*10)),1))</f>
        <v>2</v>
      </c>
      <c r="CT140" s="172">
        <f t="shared" si="220"/>
        <v>5.0999999999999996</v>
      </c>
      <c r="CU140" s="174">
        <f t="shared" si="221"/>
        <v>3.2</v>
      </c>
      <c r="CV140" s="175">
        <f t="shared" si="201"/>
        <v>5.2</v>
      </c>
      <c r="CW140" s="177">
        <f t="shared" si="202"/>
        <v>2.5</v>
      </c>
      <c r="CX140" s="175">
        <f>ROUND(IF('Indicator Data'!AF140=0,0,IF('Indicator Data'!AF140&gt;CX$3,10,IF('Indicator Data'!AF140&lt;CX$4,0,10-(CX$3-'Indicator Data'!AF140)/(CX$3-CX$4)*10))),1)</f>
        <v>0.2</v>
      </c>
      <c r="CY140" s="175">
        <f>(ROUND(IF('Indicator Data'!AG140=0,0,IF(LOG('Indicator Data'!AG140)&gt;CY$3,10,IF(LOG('Indicator Data'!AG140)&lt;CY$4,0,10-(CY$3-LOG('Indicator Data'!AG140))/(CY$3-CY$4)*10))),1))</f>
        <v>0</v>
      </c>
      <c r="CZ140" s="177">
        <f t="shared" si="222"/>
        <v>0.1</v>
      </c>
      <c r="DA140" s="11"/>
      <c r="DB140" s="22"/>
    </row>
    <row r="141" spans="1:106">
      <c r="A141" s="179" t="str">
        <f>'Indicator Data'!A141</f>
        <v>Peru</v>
      </c>
      <c r="B141" s="180" t="str">
        <f>'Indicator Data'!B141</f>
        <v>PER</v>
      </c>
      <c r="C141" s="178">
        <f>ROUND(IF('Indicator Data'!C141=0,0.1,IF(LOG('Indicator Data'!C141)&gt;C$3,10,IF(LOG('Indicator Data'!C141)&lt;C$4,0,10-(C$3-LOG('Indicator Data'!C141))/(C$3-C$4)*10))),1)</f>
        <v>9</v>
      </c>
      <c r="D141" s="171">
        <f>ROUND(IF('Indicator Data'!D141=0,0.1,IF(LOG('Indicator Data'!D141)&gt;D$3,10,IF(LOG('Indicator Data'!D141)&lt;D$4,0,10-(D$3-LOG('Indicator Data'!D141))/(D$3-D$4)*10))),1)</f>
        <v>10</v>
      </c>
      <c r="E141" s="172">
        <f t="shared" si="170"/>
        <v>9.6</v>
      </c>
      <c r="F141" s="172">
        <f>(ROUND(IF('Indicator Data'!E141=0,0,IF(LOG('Indicator Data'!E141)&gt;F$3,10,IF(LOG('Indicator Data'!E141)&lt;F$4,0,10-(F$3-LOG('Indicator Data'!E141))/(F$3-F$4)*10))),1))</f>
        <v>6.9</v>
      </c>
      <c r="G141" s="172">
        <f>ROUND(IF('Indicator Data'!F141=0,0,IF(LOG('Indicator Data'!F141)&gt;G$3,10,IF(LOG('Indicator Data'!F141)&lt;G$4,0,10-(G$3-LOG('Indicator Data'!F141))/(G$3-G$4)*10))),1)</f>
        <v>9.3000000000000007</v>
      </c>
      <c r="H141" s="171">
        <f>ROUND(IF('Indicator Data'!G141=0,0,IF(LOG('Indicator Data'!G141)&gt;H$3,10,IF(LOG('Indicator Data'!G141)&lt;H$4,0,10-(H$3-LOG('Indicator Data'!G141))/(H$3-H$4)*10))),1)</f>
        <v>0</v>
      </c>
      <c r="I141" s="171">
        <f>ROUND(IF('Indicator Data'!H141=0,0,IF(LOG('Indicator Data'!H141)&gt;I$3,10,IF(LOG('Indicator Data'!H141)&lt;I$4,0,10-(I$3-LOG('Indicator Data'!H141))/(I$3-I$4)*10))),1)</f>
        <v>0</v>
      </c>
      <c r="J141" s="171">
        <f t="shared" si="171"/>
        <v>0</v>
      </c>
      <c r="K141" s="171">
        <f>ROUND(IF('Indicator Data'!I141=0,0,IF(LOG('Indicator Data'!I141)&gt;K$3,10,IF(LOG('Indicator Data'!I141)&lt;K$4,0,10-(K$3-LOG('Indicator Data'!I141))/(K$3-K$4)*10))),1)</f>
        <v>4.5999999999999996</v>
      </c>
      <c r="L141" s="172">
        <f>ROUND(IF('Indicator Data'!J141=0,0,IF(LOG('Indicator Data'!J141)&gt;L$3,10,IF(LOG('Indicator Data'!J141)&lt;L$4,0,10-(L$3-LOG('Indicator Data'!J141))/(L$3-L$4)*10))),1)</f>
        <v>9.9</v>
      </c>
      <c r="M141" s="173">
        <f>'Indicator Data'!C141/HLOOKUP('Indicator Data'!$C$3,'Population Data'!$C$3:$M$194,ROW()-4,FALSE)</f>
        <v>2.0442858846428285E-3</v>
      </c>
      <c r="N141" s="173">
        <f>'Indicator Data'!D141/HLOOKUP('Indicator Data'!$D$3,'Population Data'!$C$3:$M$194,ROW()-4,FALSE)</f>
        <v>1.7857619618167101E-3</v>
      </c>
      <c r="O141" s="245">
        <f>'Indicator Data'!E141/HLOOKUP('Indicator Data'!$E$3,'Population Data'!$C$3:$M$194,ROW()-4,FALSE)</f>
        <v>4.4222477228616627E-3</v>
      </c>
      <c r="P141" s="173">
        <f>'Indicator Data'!F141/HLOOKUP('Indicator Data'!$F$3,'Population Data'!$C$3:$M$194,ROW()-4,FALSE)</f>
        <v>4.3054904189977141E-5</v>
      </c>
      <c r="Q141" s="173">
        <f>'Indicator Data'!G141/HLOOKUP('Indicator Data'!$G$3,'Population Data'!$C$3:$M$194,ROW()-4,FALSE)</f>
        <v>0</v>
      </c>
      <c r="R141" s="173">
        <f>'Indicator Data'!H141/HLOOKUP('Indicator Data'!$H$3,'Population Data'!$C$3:$M$194,ROW()-4,FALSE)</f>
        <v>0</v>
      </c>
      <c r="S141" s="173">
        <f>'Indicator Data'!I141/HLOOKUP('Indicator Data'!$I$3,'Population Data'!$C$3:$M$194,ROW()-4,FALSE)</f>
        <v>5.8218769075879184E-5</v>
      </c>
      <c r="T141" s="173">
        <f>'Indicator Data'!J141/HLOOKUP('Indicator Date'!$J139,'Population Data'!$C$3:$M$194,ROW()-4,FALSE)</f>
        <v>2.7361757961521928E-3</v>
      </c>
      <c r="U141" s="171">
        <f t="shared" si="172"/>
        <v>10</v>
      </c>
      <c r="V141" s="171">
        <f t="shared" si="173"/>
        <v>8.9</v>
      </c>
      <c r="W141" s="172">
        <f t="shared" si="174"/>
        <v>9.5</v>
      </c>
      <c r="X141" s="172">
        <f t="shared" si="203"/>
        <v>6.1</v>
      </c>
      <c r="Y141" s="172">
        <f t="shared" si="204"/>
        <v>8.8000000000000007</v>
      </c>
      <c r="Z141" s="171">
        <f t="shared" si="175"/>
        <v>0</v>
      </c>
      <c r="AA141" s="171">
        <f t="shared" si="175"/>
        <v>0</v>
      </c>
      <c r="AB141" s="171">
        <f t="shared" si="176"/>
        <v>0</v>
      </c>
      <c r="AC141" s="172">
        <f t="shared" si="205"/>
        <v>1.7</v>
      </c>
      <c r="AD141" s="172">
        <f t="shared" si="206"/>
        <v>0.9</v>
      </c>
      <c r="AE141" s="171">
        <f>ROUND(IF('Indicator Data'!K141=0,0,IF('Indicator Data'!K141&gt;AE$3,10,IF('Indicator Data'!K141&lt;AE$4,0,10-(AE$3-'Indicator Data'!K141)/(AE$3-AE$4)*10))),1)</f>
        <v>4.8</v>
      </c>
      <c r="AF141" s="174">
        <f t="shared" si="177"/>
        <v>9.5</v>
      </c>
      <c r="AG141" s="174">
        <f t="shared" si="178"/>
        <v>9.5</v>
      </c>
      <c r="AH141" s="172">
        <f t="shared" si="179"/>
        <v>0</v>
      </c>
      <c r="AI141" s="172">
        <f t="shared" si="180"/>
        <v>0</v>
      </c>
      <c r="AJ141" s="174">
        <f t="shared" si="181"/>
        <v>0</v>
      </c>
      <c r="AK141" s="172">
        <f t="shared" si="182"/>
        <v>7.6</v>
      </c>
      <c r="AL141" s="175">
        <f t="shared" si="183"/>
        <v>9.6</v>
      </c>
      <c r="AM141" s="175">
        <f t="shared" si="184"/>
        <v>6.5</v>
      </c>
      <c r="AN141" s="175">
        <f t="shared" si="185"/>
        <v>9.1</v>
      </c>
      <c r="AO141" s="175">
        <f t="shared" si="186"/>
        <v>0</v>
      </c>
      <c r="AP141" s="175">
        <f t="shared" si="187"/>
        <v>3.3</v>
      </c>
      <c r="AQ141" s="174">
        <f t="shared" si="188"/>
        <v>6.2</v>
      </c>
      <c r="AR141" s="174">
        <f>IF('Indicator Data'!L141="No data","x",IF('Indicator Data'!BW141&lt;1000,"x",ROUND((IF('Indicator Data'!L141&gt;AR$3,10,IF('Indicator Data'!L141&lt;AR$4,0,10-(AR$3-'Indicator Data'!L141)/(AR$3-AR$4)*10))),1)))</f>
        <v>2.5</v>
      </c>
      <c r="AS141" s="175">
        <f t="shared" si="189"/>
        <v>4.4000000000000004</v>
      </c>
      <c r="AT141" s="176" t="str">
        <f>IF('Indicator Data'!M141="No data","x",ROUND(IF('Indicator Data'!M141=0,0,IF(LOG('Indicator Data'!M141)&gt;AT$3,10,IF(LOG('Indicator Data'!M141)&lt;AT$4,0,10-(AT$3-LOG('Indicator Data'!M141))/(AT$3-AT$4)*10))),1))</f>
        <v>x</v>
      </c>
      <c r="AU141" s="246" t="str">
        <f>IF(AT141="x","x",'Indicator Data'!M141/HLOOKUP('Indicator Data'!$M$3,'Population Data'!$C$3:$M$194,ROW()-4,FALSE))</f>
        <v>x</v>
      </c>
      <c r="AV141" s="176" t="str">
        <f t="shared" si="190"/>
        <v>x</v>
      </c>
      <c r="AW141" s="172" t="str">
        <f t="shared" si="207"/>
        <v>x</v>
      </c>
      <c r="AX141" s="176" t="str">
        <f>IF('Indicator Data'!N141="No data","x",ROUND(IF('Indicator Data'!N141=0,0,IF(LOG('Indicator Data'!N141)&gt;AX$3,10,IF(LOG('Indicator Data'!N141)&lt;AX$4,0,10-(AX$3-LOG('Indicator Data'!N141))/(AX$3-AX$4)*10))),1))</f>
        <v>x</v>
      </c>
      <c r="AY141" s="246" t="str">
        <f>IF(AX141="x","x",'Indicator Data'!N141/HLOOKUP('Indicator Data'!$N$3,'Population Data'!$C$3:$M$194,ROW()-4,FALSE))</f>
        <v>x</v>
      </c>
      <c r="AZ141" s="176" t="str">
        <f t="shared" si="191"/>
        <v>x</v>
      </c>
      <c r="BA141" s="172" t="str">
        <f t="shared" si="208"/>
        <v>x</v>
      </c>
      <c r="BB141" s="176" t="str">
        <f>IF('Indicator Data'!O141="No data","x",ROUND(IF('Indicator Data'!O141=0,0,IF(LOG('Indicator Data'!O141)&gt;BB$3,10,IF(LOG('Indicator Data'!O141)&lt;BB$4,0,10-(BB$3-LOG('Indicator Data'!O141))/(BB$3-BB$4)*10))),1))</f>
        <v>x</v>
      </c>
      <c r="BC141" s="246" t="str">
        <f>IF(BB141="x","x",'Indicator Data'!O141/HLOOKUP('Indicator Data'!$O$3,'Population Data'!$C$3:$M$194,ROW()-4,FALSE))</f>
        <v>x</v>
      </c>
      <c r="BD141" s="176" t="str">
        <f t="shared" si="192"/>
        <v>x</v>
      </c>
      <c r="BE141" s="172" t="str">
        <f t="shared" si="209"/>
        <v>x</v>
      </c>
      <c r="BF141" s="176" t="str">
        <f>IF('Indicator Data'!P141="No data","x",ROUND(IF('Indicator Data'!P141=0,0,IF(LOG('Indicator Data'!P141)&gt;BF$3,10,IF(LOG('Indicator Data'!P141)&lt;BF$4,0,10-(BF$3-LOG('Indicator Data'!P141))/(BF$3-BF$4)*10))),1))</f>
        <v>x</v>
      </c>
      <c r="BG141" s="246" t="str">
        <f>IF(BF141="x","x",'Indicator Data'!P141/HLOOKUP('Indicator Data'!$P$3,'Population Data'!$C$3:$M$194,ROW()-4,FALSE))</f>
        <v>x</v>
      </c>
      <c r="BH141" s="176" t="str">
        <f t="shared" si="210"/>
        <v>x</v>
      </c>
      <c r="BI141" s="172" t="str">
        <f t="shared" si="211"/>
        <v>x</v>
      </c>
      <c r="BJ141" s="174" t="str">
        <f t="shared" si="212"/>
        <v>x</v>
      </c>
      <c r="BK141" s="176">
        <f>ROUND(IF('Indicator Data'!Q141=0,0,IF(LOG('Indicator Data'!Q141)&gt;BK$3,10,IF(LOG('Indicator Data'!Q141)&lt;BK$4,0,10-(BK$3-LOG('Indicator Data'!Q141))/(BK$3-BK$4)*10))),1)</f>
        <v>8.8000000000000007</v>
      </c>
      <c r="BL141" s="224">
        <f>IF(BK141="x","x",'Indicator Data'!Q141/HLOOKUP('Indicator Data'!$Q$3,'Population Data'!$C$3:$M$194,ROW()-4,FALSE))</f>
        <v>0.392800005674177</v>
      </c>
      <c r="BM141" s="176">
        <f t="shared" si="193"/>
        <v>3.9</v>
      </c>
      <c r="BN141" s="172">
        <f t="shared" si="194"/>
        <v>7</v>
      </c>
      <c r="BO141" s="176">
        <f>ROUND(IF('Indicator Data'!S141=0,0,IF(LOG('Indicator Data'!S141)&gt;BO$3,10,IF(LOG('Indicator Data'!S141)&lt;BO$4,0,10-(BO$3-LOG('Indicator Data'!S141))/(BO$3-BO$4)*10))),1)</f>
        <v>8.3000000000000007</v>
      </c>
      <c r="BP141" s="246">
        <f>IF(BO141="x","x",'Indicator Data'!S141/HLOOKUP('Indicator Data'!$S$3,'Population Data'!$C$3:$M$194,ROW()-4,FALSE))</f>
        <v>0.19493611995394691</v>
      </c>
      <c r="BQ141" s="176">
        <f t="shared" si="195"/>
        <v>2.2000000000000002</v>
      </c>
      <c r="BR141" s="172">
        <f t="shared" si="213"/>
        <v>6.1</v>
      </c>
      <c r="BS141" s="176">
        <f>ROUND(IF('Indicator Data'!T141=0,0,IF(LOG('Indicator Data'!T141)&gt;BS$3,10,IF(LOG('Indicator Data'!T141)&lt;BS$4,0,10-(BS$3-LOG('Indicator Data'!T141))/(BS$3-BS$4)*10))),1)</f>
        <v>8.9</v>
      </c>
      <c r="BT141" s="173">
        <f>IF('Indicator Data'!T141/HLOOKUP('Indicator Data'!$T$3,'Population Data'!$C$3:$M$194,ROW()-4,FALSE)&gt;1,1,'Indicator Data'!T141/HLOOKUP('Indicator Data'!$T$3,'Population Data'!$C$3:$M$194,ROW()-4,FALSE))</f>
        <v>0.48623031784271481</v>
      </c>
      <c r="BU141" s="176">
        <f t="shared" si="196"/>
        <v>4.9000000000000004</v>
      </c>
      <c r="BV141" s="172">
        <f t="shared" si="214"/>
        <v>7.4</v>
      </c>
      <c r="BW141" s="176">
        <f>ROUND(IF('Indicator Data'!U141=0,0,IF(LOG('Indicator Data'!U141)&gt;BW$3,10,IF(LOG('Indicator Data'!U141)&lt;BW$4,0,10-(BW$3-LOG('Indicator Data'!U141))/(BW$3-BW$4)*10))),1)</f>
        <v>9</v>
      </c>
      <c r="BX141" s="246">
        <f>IF(BW141="x","x",'Indicator Data'!U141/HLOOKUP('Indicator Data'!$U$3,'Population Data'!$C$3:$M$194,ROW()-4,FALSE))</f>
        <v>0.60052675276422951</v>
      </c>
      <c r="BY141" s="176">
        <f t="shared" si="197"/>
        <v>6</v>
      </c>
      <c r="BZ141" s="172">
        <f t="shared" si="215"/>
        <v>7.8</v>
      </c>
      <c r="CA141" s="174">
        <f t="shared" si="198"/>
        <v>7.1</v>
      </c>
      <c r="CB141" s="176">
        <f>IF('Indicator Data'!BN141="No data","x",ROUND(IF('Indicator Data'!BN141&gt;CB$3,0,IF('Indicator Data'!BN141&lt;CB$4,10,(CB$3-'Indicator Data'!BN141)/(CB$3-CB$4)*10)),1))</f>
        <v>2.4</v>
      </c>
      <c r="CC141" s="176">
        <f>IF('Indicator Data'!BO141="No data","x",ROUND(IF('Indicator Data'!BO141&gt;CC$3,0,IF('Indicator Data'!BO141&lt;CC$4,10,(CC$3-'Indicator Data'!BO141)/(CC$3-CC$4)*10)),1))</f>
        <v>0.9</v>
      </c>
      <c r="CD141" s="176" t="str">
        <f>IF('Indicator Data'!AA141="No data","x",ROUND(IF('Indicator Data'!AA141&gt;CD$3,0,IF('Indicator Data'!AA141&lt;CD$4,10,(CD$3-'Indicator Data'!AA141)/(CD$3-CD$4)*10)),1))</f>
        <v>x</v>
      </c>
      <c r="CE141" s="172">
        <f t="shared" si="199"/>
        <v>1.7</v>
      </c>
      <c r="CF141" s="176">
        <f>IF('Indicator Data'!V141="No data","x",ROUND(IF(LOG('Indicator Data'!V141)&gt;CF$3,10,IF(LOG('Indicator Data'!V141)&lt;CF$4,0,10-(CF$3-LOG('Indicator Data'!V141))/(CF$3-CF$4)*10)),1))</f>
        <v>4.7</v>
      </c>
      <c r="CG141" s="176">
        <f>IF('Indicator Data'!W141="No data","x",ROUND(IF('Indicator Data'!W141&gt;CG$3,10,IF('Indicator Data'!W141&lt;CG$4,0,10-(CG$3-'Indicator Data'!W141)/(CG$3-CG$4)*10)),1))</f>
        <v>2.2999999999999998</v>
      </c>
      <c r="CH141" s="176">
        <f>IF('Indicator Data'!X141="No data","x",ROUND(IF('Indicator Data'!X141&gt;CH$3,10,IF('Indicator Data'!X141&lt;CH$4,0,10-(CH$3-'Indicator Data'!X141)/(CH$3-CH$4)*10)),1))</f>
        <v>7.9</v>
      </c>
      <c r="CI141" s="176">
        <f>IF('Indicator Data'!Y141="No data","x",ROUND(IF('Indicator Data'!Y141&gt;CI$3,10,IF('Indicator Data'!Y141&lt;CI$4,0,10-(CI$3-'Indicator Data'!Y141)/(CI$3-CI$4)*10)),1))</f>
        <v>3.7</v>
      </c>
      <c r="CJ141" s="172">
        <f t="shared" si="216"/>
        <v>4.7</v>
      </c>
      <c r="CK141" s="174">
        <f t="shared" si="217"/>
        <v>3.7</v>
      </c>
      <c r="CL141" s="176">
        <f>IF('Indicator Data'!AD141="No data","x",ROUND(IF('Indicator Data'!AD141&gt;CL$3,10,IF('Indicator Data'!AD141&lt;CL$4,0,10-(CL$3-'Indicator Data'!AD141)/(CL$3-CL$4)*10)),1))</f>
        <v>5</v>
      </c>
      <c r="CM141" s="176">
        <f>IF('Indicator Data'!AE141="No data","x",ROUND(IF('Indicator Data'!AE141&gt;CM$3,10,IF('Indicator Data'!AE141&lt;CM$4,0,10-(CM$3-'Indicator Data'!AE141)/(CM$3-CM$4)*10)),1))</f>
        <v>1.9</v>
      </c>
      <c r="CN141" s="172">
        <f t="shared" si="218"/>
        <v>4.3</v>
      </c>
      <c r="CO141" s="176">
        <f>IF('Indicator Data'!Z141="No data","x",ROUND(IF('Indicator Data'!Z141&gt;CO$3,10,IF('Indicator Data'!Z141&lt;CO$4,0,10-(CO$3-'Indicator Data'!Z141)/(CO$3-CO$4)*10)),1))</f>
        <v>1</v>
      </c>
      <c r="CP141" s="172">
        <f t="shared" si="219"/>
        <v>1.4</v>
      </c>
      <c r="CQ141" s="246">
        <f>IF('Indicator Data'!AB141="No data","x",'Indicator Data'!AB141/HLOOKUP('Indicator Date'!$AB139,'Population Data'!$C$3:$M$194,ROW()-4,FALSE))</f>
        <v>2.3723802277137234E-5</v>
      </c>
      <c r="CR141" s="176">
        <f t="shared" si="200"/>
        <v>9.8000000000000007</v>
      </c>
      <c r="CS141" s="176">
        <f>IF('Indicator Data'!AC141="No data","x",ROUND(IF('Indicator Data'!AC141&gt;CS$3,0,IF('Indicator Data'!AC141&lt;CS$4,10,(CS$3-'Indicator Data'!AC141)/(CS$3-CS$4)*10)),1))</f>
        <v>2</v>
      </c>
      <c r="CT141" s="172">
        <f t="shared" si="220"/>
        <v>5.9</v>
      </c>
      <c r="CU141" s="174">
        <f t="shared" si="221"/>
        <v>3.9</v>
      </c>
      <c r="CV141" s="175">
        <f t="shared" si="201"/>
        <v>5.0999999999999996</v>
      </c>
      <c r="CW141" s="177">
        <f t="shared" si="202"/>
        <v>6.4</v>
      </c>
      <c r="CX141" s="175">
        <f>ROUND(IF('Indicator Data'!AF141=0,0,IF('Indicator Data'!AF141&gt;CX$3,10,IF('Indicator Data'!AF141&lt;CX$4,0,10-(CX$3-'Indicator Data'!AF141)/(CX$3-CX$4)*10))),1)</f>
        <v>3.8</v>
      </c>
      <c r="CY141" s="175">
        <f>(ROUND(IF('Indicator Data'!AG141=0,0,IF(LOG('Indicator Data'!AG141)&gt;CY$3,10,IF(LOG('Indicator Data'!AG141)&lt;CY$4,0,10-(CY$3-LOG('Indicator Data'!AG141))/(CY$3-CY$4)*10))),1))</f>
        <v>3.1</v>
      </c>
      <c r="CZ141" s="177">
        <f t="shared" si="222"/>
        <v>3.5</v>
      </c>
      <c r="DA141" s="11"/>
      <c r="DB141" s="22"/>
    </row>
    <row r="142" spans="1:106">
      <c r="A142" s="179" t="str">
        <f>'Indicator Data'!A142</f>
        <v>Philippines</v>
      </c>
      <c r="B142" s="180" t="str">
        <f>'Indicator Data'!B142</f>
        <v>PHL</v>
      </c>
      <c r="C142" s="178">
        <f>ROUND(IF('Indicator Data'!C142=0,0.1,IF(LOG('Indicator Data'!C142)&gt;C$3,10,IF(LOG('Indicator Data'!C142)&lt;C$4,0,10-(C$3-LOG('Indicator Data'!C142))/(C$3-C$4)*10))),1)</f>
        <v>10</v>
      </c>
      <c r="D142" s="171">
        <f>ROUND(IF('Indicator Data'!D142=0,0.1,IF(LOG('Indicator Data'!D142)&gt;D$3,10,IF(LOG('Indicator Data'!D142)&lt;D$4,0,10-(D$3-LOG('Indicator Data'!D142))/(D$3-D$4)*10))),1)</f>
        <v>10</v>
      </c>
      <c r="E142" s="172">
        <f t="shared" si="170"/>
        <v>10</v>
      </c>
      <c r="F142" s="172">
        <f>(ROUND(IF('Indicator Data'!E142=0,0,IF(LOG('Indicator Data'!E142)&gt;F$3,10,IF(LOG('Indicator Data'!E142)&lt;F$4,0,10-(F$3-LOG('Indicator Data'!E142))/(F$3-F$4)*10))),1))</f>
        <v>7.7</v>
      </c>
      <c r="G142" s="172">
        <f>ROUND(IF('Indicator Data'!F142=0,0,IF(LOG('Indicator Data'!F142)&gt;G$3,10,IF(LOG('Indicator Data'!F142)&lt;G$4,0,10-(G$3-LOG('Indicator Data'!F142))/(G$3-G$4)*10))),1)</f>
        <v>10</v>
      </c>
      <c r="H142" s="171">
        <f>ROUND(IF('Indicator Data'!G142=0,0,IF(LOG('Indicator Data'!G142)&gt;H$3,10,IF(LOG('Indicator Data'!G142)&lt;H$4,0,10-(H$3-LOG('Indicator Data'!G142))/(H$3-H$4)*10))),1)</f>
        <v>10</v>
      </c>
      <c r="I142" s="171">
        <f>ROUND(IF('Indicator Data'!H142=0,0,IF(LOG('Indicator Data'!H142)&gt;I$3,10,IF(LOG('Indicator Data'!H142)&lt;I$4,0,10-(I$3-LOG('Indicator Data'!H142))/(I$3-I$4)*10))),1)</f>
        <v>10</v>
      </c>
      <c r="J142" s="171">
        <f t="shared" si="171"/>
        <v>10</v>
      </c>
      <c r="K142" s="171">
        <f>ROUND(IF('Indicator Data'!I142=0,0,IF(LOG('Indicator Data'!I142)&gt;K$3,10,IF(LOG('Indicator Data'!I142)&lt;K$4,0,10-(K$3-LOG('Indicator Data'!I142))/(K$3-K$4)*10))),1)</f>
        <v>10</v>
      </c>
      <c r="L142" s="172">
        <f>ROUND(IF('Indicator Data'!J142=0,0,IF(LOG('Indicator Data'!J142)&gt;L$3,10,IF(LOG('Indicator Data'!J142)&lt;L$4,0,10-(L$3-LOG('Indicator Data'!J142))/(L$3-L$4)*10))),1)</f>
        <v>9.9</v>
      </c>
      <c r="M142" s="173">
        <f>'Indicator Data'!C142/HLOOKUP('Indicator Data'!$C$3,'Population Data'!$C$3:$M$194,ROW()-4,FALSE)</f>
        <v>1.9758183722204141E-3</v>
      </c>
      <c r="N142" s="173">
        <f>'Indicator Data'!D142/HLOOKUP('Indicator Data'!$D$3,'Population Data'!$C$3:$M$194,ROW()-4,FALSE)</f>
        <v>1.6759732367134736E-3</v>
      </c>
      <c r="O142" s="245">
        <f>'Indicator Data'!E142/HLOOKUP('Indicator Data'!$E$3,'Population Data'!$C$3:$M$194,ROW()-4,FALSE)</f>
        <v>2.8079981991537234E-3</v>
      </c>
      <c r="P142" s="173">
        <f>'Indicator Data'!F142/HLOOKUP('Indicator Data'!$F$3,'Population Data'!$C$3:$M$194,ROW()-4,FALSE)</f>
        <v>2.9523680488456255E-5</v>
      </c>
      <c r="Q142" s="173">
        <f>'Indicator Data'!G142/HLOOKUP('Indicator Data'!$G$3,'Population Data'!$C$3:$M$194,ROW()-4,FALSE)</f>
        <v>7.5052475847106032E-2</v>
      </c>
      <c r="R142" s="173">
        <f>'Indicator Data'!H142/HLOOKUP('Indicator Data'!$H$3,'Population Data'!$C$3:$M$194,ROW()-4,FALSE)</f>
        <v>1.4413714643493357E-2</v>
      </c>
      <c r="S142" s="173">
        <f>'Indicator Data'!I142/HLOOKUP('Indicator Data'!$I$3,'Population Data'!$C$3:$M$194,ROW()-4,FALSE)</f>
        <v>3.8049730192941051E-3</v>
      </c>
      <c r="T142" s="173">
        <f>'Indicator Data'!J142/HLOOKUP('Indicator Date'!$J140,'Population Data'!$C$3:$M$194,ROW()-4,FALSE)</f>
        <v>7.3211217902013253E-4</v>
      </c>
      <c r="U142" s="171">
        <f t="shared" si="172"/>
        <v>9.9</v>
      </c>
      <c r="V142" s="171">
        <f t="shared" si="173"/>
        <v>8.4</v>
      </c>
      <c r="W142" s="172">
        <f t="shared" si="174"/>
        <v>9.3000000000000007</v>
      </c>
      <c r="X142" s="172">
        <f t="shared" si="203"/>
        <v>5.4</v>
      </c>
      <c r="Y142" s="172">
        <f t="shared" si="204"/>
        <v>8.4</v>
      </c>
      <c r="Z142" s="171">
        <f t="shared" si="175"/>
        <v>8.3000000000000007</v>
      </c>
      <c r="AA142" s="171">
        <f t="shared" si="175"/>
        <v>7.2</v>
      </c>
      <c r="AB142" s="171">
        <f t="shared" si="176"/>
        <v>7.8</v>
      </c>
      <c r="AC142" s="172">
        <f t="shared" si="205"/>
        <v>6.9</v>
      </c>
      <c r="AD142" s="172">
        <f t="shared" si="206"/>
        <v>0.2</v>
      </c>
      <c r="AE142" s="171">
        <f>ROUND(IF('Indicator Data'!K142=0,0,IF('Indicator Data'!K142&gt;AE$3,10,IF('Indicator Data'!K142&lt;AE$4,0,10-(AE$3-'Indicator Data'!K142)/(AE$3-AE$4)*10))),1)</f>
        <v>5.7</v>
      </c>
      <c r="AF142" s="174">
        <f t="shared" si="177"/>
        <v>10</v>
      </c>
      <c r="AG142" s="174">
        <f t="shared" si="178"/>
        <v>9.1999999999999993</v>
      </c>
      <c r="AH142" s="172">
        <f t="shared" si="179"/>
        <v>9.1999999999999993</v>
      </c>
      <c r="AI142" s="172">
        <f t="shared" si="180"/>
        <v>8.6</v>
      </c>
      <c r="AJ142" s="174">
        <f t="shared" si="181"/>
        <v>8.9</v>
      </c>
      <c r="AK142" s="172">
        <f t="shared" si="182"/>
        <v>7.5</v>
      </c>
      <c r="AL142" s="175">
        <f t="shared" si="183"/>
        <v>9.6999999999999993</v>
      </c>
      <c r="AM142" s="175">
        <f t="shared" si="184"/>
        <v>6.7</v>
      </c>
      <c r="AN142" s="175">
        <f t="shared" si="185"/>
        <v>9.4</v>
      </c>
      <c r="AO142" s="175">
        <f t="shared" si="186"/>
        <v>9.1999999999999993</v>
      </c>
      <c r="AP142" s="175">
        <f t="shared" si="187"/>
        <v>8.9</v>
      </c>
      <c r="AQ142" s="174">
        <f t="shared" si="188"/>
        <v>6.6</v>
      </c>
      <c r="AR142" s="174">
        <f>IF('Indicator Data'!L142="No data","x",IF('Indicator Data'!BW142&lt;1000,"x",ROUND((IF('Indicator Data'!L142&gt;AR$3,10,IF('Indicator Data'!L142&lt;AR$4,0,10-(AR$3-'Indicator Data'!L142)/(AR$3-AR$4)*10))),1)))</f>
        <v>0.8</v>
      </c>
      <c r="AS142" s="175">
        <f t="shared" si="189"/>
        <v>3.7</v>
      </c>
      <c r="AT142" s="176">
        <f>IF('Indicator Data'!M142="No data","x",ROUND(IF('Indicator Data'!M142=0,0,IF(LOG('Indicator Data'!M142)&gt;AT$3,10,IF(LOG('Indicator Data'!M142)&lt;AT$4,0,10-(AT$3-LOG('Indicator Data'!M142))/(AT$3-AT$4)*10))),1))</f>
        <v>9</v>
      </c>
      <c r="AU142" s="246">
        <f>IF(AT142="x","x",'Indicator Data'!M142/HLOOKUP('Indicator Data'!$M$3,'Population Data'!$C$3:$M$194,ROW()-4,FALSE))</f>
        <v>0.15663819549849889</v>
      </c>
      <c r="AV142" s="176">
        <f t="shared" si="190"/>
        <v>1.7</v>
      </c>
      <c r="AW142" s="172">
        <f t="shared" si="207"/>
        <v>6.7</v>
      </c>
      <c r="AX142" s="176" t="str">
        <f>IF('Indicator Data'!N142="No data","x",ROUND(IF('Indicator Data'!N142=0,0,IF(LOG('Indicator Data'!N142)&gt;AX$3,10,IF(LOG('Indicator Data'!N142)&lt;AX$4,0,10-(AX$3-LOG('Indicator Data'!N142))/(AX$3-AX$4)*10))),1))</f>
        <v>x</v>
      </c>
      <c r="AY142" s="246" t="str">
        <f>IF(AX142="x","x",'Indicator Data'!N142/HLOOKUP('Indicator Data'!$N$3,'Population Data'!$C$3:$M$194,ROW()-4,FALSE))</f>
        <v>x</v>
      </c>
      <c r="AZ142" s="176" t="str">
        <f t="shared" si="191"/>
        <v>x</v>
      </c>
      <c r="BA142" s="172" t="str">
        <f t="shared" si="208"/>
        <v>x</v>
      </c>
      <c r="BB142" s="176" t="str">
        <f>IF('Indicator Data'!O142="No data","x",ROUND(IF('Indicator Data'!O142=0,0,IF(LOG('Indicator Data'!O142)&gt;BB$3,10,IF(LOG('Indicator Data'!O142)&lt;BB$4,0,10-(BB$3-LOG('Indicator Data'!O142))/(BB$3-BB$4)*10))),1))</f>
        <v>x</v>
      </c>
      <c r="BC142" s="246" t="str">
        <f>IF(BB142="x","x",'Indicator Data'!O142/HLOOKUP('Indicator Data'!$O$3,'Population Data'!$C$3:$M$194,ROW()-4,FALSE))</f>
        <v>x</v>
      </c>
      <c r="BD142" s="176" t="str">
        <f t="shared" si="192"/>
        <v>x</v>
      </c>
      <c r="BE142" s="172" t="str">
        <f t="shared" si="209"/>
        <v>x</v>
      </c>
      <c r="BF142" s="176" t="str">
        <f>IF('Indicator Data'!P142="No data","x",ROUND(IF('Indicator Data'!P142=0,0,IF(LOG('Indicator Data'!P142)&gt;BF$3,10,IF(LOG('Indicator Data'!P142)&lt;BF$4,0,10-(BF$3-LOG('Indicator Data'!P142))/(BF$3-BF$4)*10))),1))</f>
        <v>x</v>
      </c>
      <c r="BG142" s="246" t="str">
        <f>IF(BF142="x","x",'Indicator Data'!P142/HLOOKUP('Indicator Data'!$P$3,'Population Data'!$C$3:$M$194,ROW()-4,FALSE))</f>
        <v>x</v>
      </c>
      <c r="BH142" s="176" t="str">
        <f t="shared" si="210"/>
        <v>x</v>
      </c>
      <c r="BI142" s="172" t="str">
        <f t="shared" si="211"/>
        <v>x</v>
      </c>
      <c r="BJ142" s="174">
        <f t="shared" si="212"/>
        <v>6.7</v>
      </c>
      <c r="BK142" s="176">
        <f>ROUND(IF('Indicator Data'!Q142=0,0,IF(LOG('Indicator Data'!Q142)&gt;BK$3,10,IF(LOG('Indicator Data'!Q142)&lt;BK$4,0,10-(BK$3-LOG('Indicator Data'!Q142))/(BK$3-BK$4)*10))),1)</f>
        <v>9.8000000000000007</v>
      </c>
      <c r="BL142" s="224">
        <f>IF(BK142="x","x",'Indicator Data'!Q142/HLOOKUP('Indicator Data'!$Q$3,'Population Data'!$C$3:$M$194,ROW()-4,FALSE))</f>
        <v>0.58040003014452046</v>
      </c>
      <c r="BM142" s="176">
        <f t="shared" si="193"/>
        <v>5.8</v>
      </c>
      <c r="BN142" s="172">
        <f t="shared" si="194"/>
        <v>8.5</v>
      </c>
      <c r="BO142" s="176">
        <f>ROUND(IF('Indicator Data'!S142=0,0,IF(LOG('Indicator Data'!S142)&gt;BO$3,10,IF(LOG('Indicator Data'!S142)&lt;BO$4,0,10-(BO$3-LOG('Indicator Data'!S142))/(BO$3-BO$4)*10))),1)</f>
        <v>10</v>
      </c>
      <c r="BP142" s="246">
        <f>IF(BO142="x","x",'Indicator Data'!S142/HLOOKUP('Indicator Data'!$S$3,'Population Data'!$C$3:$M$194,ROW()-4,FALSE))</f>
        <v>0.79977429223178131</v>
      </c>
      <c r="BQ142" s="176">
        <f t="shared" si="195"/>
        <v>8.9</v>
      </c>
      <c r="BR142" s="172">
        <f t="shared" si="213"/>
        <v>9.5</v>
      </c>
      <c r="BS142" s="176">
        <f>ROUND(IF('Indicator Data'!T142=0,0,IF(LOG('Indicator Data'!T142)&gt;BS$3,10,IF(LOG('Indicator Data'!T142)&lt;BS$4,0,10-(BS$3-LOG('Indicator Data'!T142))/(BS$3-BS$4)*10))),1)</f>
        <v>10</v>
      </c>
      <c r="BT142" s="173">
        <f>IF('Indicator Data'!T142/HLOOKUP('Indicator Data'!$T$3,'Population Data'!$C$3:$M$194,ROW()-4,FALSE)&gt;1,1,'Indicator Data'!T142/HLOOKUP('Indicator Data'!$T$3,'Population Data'!$C$3:$M$194,ROW()-4,FALSE))</f>
        <v>0.84020455555706308</v>
      </c>
      <c r="BU142" s="176">
        <f t="shared" si="196"/>
        <v>8.4</v>
      </c>
      <c r="BV142" s="172">
        <f t="shared" si="214"/>
        <v>9.4</v>
      </c>
      <c r="BW142" s="176">
        <f>ROUND(IF('Indicator Data'!U142=0,0,IF(LOG('Indicator Data'!U142)&gt;BW$3,10,IF(LOG('Indicator Data'!U142)&lt;BW$4,0,10-(BW$3-LOG('Indicator Data'!U142))/(BW$3-BW$4)*10))),1)</f>
        <v>10</v>
      </c>
      <c r="BX142" s="246">
        <f>IF(BW142="x","x",'Indicator Data'!U142/HLOOKUP('Indicator Data'!$U$3,'Population Data'!$C$3:$M$194,ROW()-4,FALSE))</f>
        <v>0.84913762357204781</v>
      </c>
      <c r="BY142" s="176">
        <f t="shared" si="197"/>
        <v>8.5</v>
      </c>
      <c r="BZ142" s="172">
        <f t="shared" si="215"/>
        <v>9.4</v>
      </c>
      <c r="CA142" s="174">
        <f t="shared" si="198"/>
        <v>9.1999999999999993</v>
      </c>
      <c r="CB142" s="176">
        <f>IF('Indicator Data'!BN142="No data","x",ROUND(IF('Indicator Data'!BN142&gt;CB$3,0,IF('Indicator Data'!BN142&lt;CB$4,10,(CB$3-'Indicator Data'!BN142)/(CB$3-CB$4)*10)),1))</f>
        <v>1.7</v>
      </c>
      <c r="CC142" s="176">
        <f>IF('Indicator Data'!BO142="No data","x",ROUND(IF('Indicator Data'!BO142&gt;CC$3,0,IF('Indicator Data'!BO142&lt;CC$4,10,(CC$3-'Indicator Data'!BO142)/(CC$3-CC$4)*10)),1))</f>
        <v>0.9</v>
      </c>
      <c r="CD142" s="176">
        <f>IF('Indicator Data'!AA142="No data","x",ROUND(IF('Indicator Data'!AA142&gt;CD$3,0,IF('Indicator Data'!AA142&lt;CD$4,10,(CD$3-'Indicator Data'!AA142)/(CD$3-CD$4)*10)),1))</f>
        <v>1.8</v>
      </c>
      <c r="CE142" s="172">
        <f t="shared" si="199"/>
        <v>1.5</v>
      </c>
      <c r="CF142" s="176">
        <f>IF('Indicator Data'!V142="No data","x",ROUND(IF(LOG('Indicator Data'!V142)&gt;CF$3,10,IF(LOG('Indicator Data'!V142)&lt;CF$4,0,10-(CF$3-LOG('Indicator Data'!V142))/(CF$3-CF$4)*10)),1))</f>
        <v>8.6</v>
      </c>
      <c r="CG142" s="176">
        <f>IF('Indicator Data'!W142="No data","x",ROUND(IF('Indicator Data'!W142&gt;CG$3,10,IF('Indicator Data'!W142&lt;CG$4,0,10-(CG$3-'Indicator Data'!W142)/(CG$3-CG$4)*10)),1))</f>
        <v>4.3</v>
      </c>
      <c r="CH142" s="176">
        <f>IF('Indicator Data'!X142="No data","x",ROUND(IF('Indicator Data'!X142&gt;CH$3,10,IF('Indicator Data'!X142&lt;CH$4,0,10-(CH$3-'Indicator Data'!X142)/(CH$3-CH$4)*10)),1))</f>
        <v>4.8</v>
      </c>
      <c r="CI142" s="176">
        <f>IF('Indicator Data'!Y142="No data","x",ROUND(IF('Indicator Data'!Y142&gt;CI$3,10,IF('Indicator Data'!Y142&lt;CI$4,0,10-(CI$3-'Indicator Data'!Y142)/(CI$3-CI$4)*10)),1))</f>
        <v>5.6</v>
      </c>
      <c r="CJ142" s="172">
        <f t="shared" si="216"/>
        <v>5.8</v>
      </c>
      <c r="CK142" s="174">
        <f t="shared" si="217"/>
        <v>4.4000000000000004</v>
      </c>
      <c r="CL142" s="176">
        <f>IF('Indicator Data'!AD142="No data","x",ROUND(IF('Indicator Data'!AD142&gt;CL$3,10,IF('Indicator Data'!AD142&lt;CL$4,0,10-(CL$3-'Indicator Data'!AD142)/(CL$3-CL$4)*10)),1))</f>
        <v>4</v>
      </c>
      <c r="CM142" s="176">
        <f>IF('Indicator Data'!AE142="No data","x",ROUND(IF('Indicator Data'!AE142&gt;CM$3,10,IF('Indicator Data'!AE142&lt;CM$4,0,10-(CM$3-'Indicator Data'!AE142)/(CM$3-CM$4)*10)),1))</f>
        <v>1.9</v>
      </c>
      <c r="CN142" s="172">
        <f t="shared" si="218"/>
        <v>4.9000000000000004</v>
      </c>
      <c r="CO142" s="176">
        <f>IF('Indicator Data'!Z142="No data","x",ROUND(IF('Indicator Data'!Z142&gt;CO$3,10,IF('Indicator Data'!Z142&lt;CO$4,0,10-(CO$3-'Indicator Data'!Z142)/(CO$3-CO$4)*10)),1))</f>
        <v>1</v>
      </c>
      <c r="CP142" s="172">
        <f t="shared" si="219"/>
        <v>1.4</v>
      </c>
      <c r="CQ142" s="246">
        <f>IF('Indicator Data'!AB142="No data","x",'Indicator Data'!AB142/HLOOKUP('Indicator Date'!$AB140,'Population Data'!$C$3:$M$194,ROW()-4,FALSE))</f>
        <v>6.2311161159072666E-5</v>
      </c>
      <c r="CR142" s="176">
        <f t="shared" si="200"/>
        <v>9.4</v>
      </c>
      <c r="CS142" s="176">
        <f>IF('Indicator Data'!AC142="No data","x",ROUND(IF('Indicator Data'!AC142&gt;CS$3,0,IF('Indicator Data'!AC142&lt;CS$4,10,(CS$3-'Indicator Data'!AC142)/(CS$3-CS$4)*10)),1))</f>
        <v>2</v>
      </c>
      <c r="CT142" s="172">
        <f t="shared" si="220"/>
        <v>5.7</v>
      </c>
      <c r="CU142" s="174">
        <f t="shared" si="221"/>
        <v>4</v>
      </c>
      <c r="CV142" s="175">
        <f t="shared" si="201"/>
        <v>6.6</v>
      </c>
      <c r="CW142" s="177">
        <f t="shared" si="202"/>
        <v>8.3000000000000007</v>
      </c>
      <c r="CX142" s="175">
        <f>ROUND(IF('Indicator Data'!AF142=0,0,IF('Indicator Data'!AF142&gt;CX$3,10,IF('Indicator Data'!AF142&lt;CX$4,0,10-(CX$3-'Indicator Data'!AF142)/(CX$3-CX$4)*10))),1)</f>
        <v>9.5</v>
      </c>
      <c r="CY142" s="175">
        <f>(ROUND(IF('Indicator Data'!AG142=0,0,IF(LOG('Indicator Data'!AG142)&gt;CY$3,10,IF(LOG('Indicator Data'!AG142)&lt;CY$4,0,10-(CY$3-LOG('Indicator Data'!AG142))/(CY$3-CY$4)*10))),1))</f>
        <v>6.9</v>
      </c>
      <c r="CZ142" s="177">
        <f t="shared" si="222"/>
        <v>8.5</v>
      </c>
      <c r="DA142" s="11"/>
      <c r="DB142" s="22"/>
    </row>
    <row r="143" spans="1:106">
      <c r="A143" s="179" t="str">
        <f>'Indicator Data'!A143</f>
        <v>Poland</v>
      </c>
      <c r="B143" s="180" t="str">
        <f>'Indicator Data'!B143</f>
        <v>POL</v>
      </c>
      <c r="C143" s="178">
        <f>ROUND(IF('Indicator Data'!C143=0,0.1,IF(LOG('Indicator Data'!C143)&gt;C$3,10,IF(LOG('Indicator Data'!C143)&lt;C$4,0,10-(C$3-LOG('Indicator Data'!C143))/(C$3-C$4)*10))),1)</f>
        <v>2.5</v>
      </c>
      <c r="D143" s="171">
        <f>ROUND(IF('Indicator Data'!D143=0,0.1,IF(LOG('Indicator Data'!D143)&gt;D$3,10,IF(LOG('Indicator Data'!D143)&lt;D$4,0,10-(D$3-LOG('Indicator Data'!D143))/(D$3-D$4)*10))),1)</f>
        <v>0.1</v>
      </c>
      <c r="E143" s="172">
        <f t="shared" si="170"/>
        <v>1.4</v>
      </c>
      <c r="F143" s="172">
        <f>(ROUND(IF('Indicator Data'!E143=0,0,IF(LOG('Indicator Data'!E143)&gt;F$3,10,IF(LOG('Indicator Data'!E143)&lt;F$4,0,10-(F$3-LOG('Indicator Data'!E143))/(F$3-F$4)*10))),1))</f>
        <v>6.5</v>
      </c>
      <c r="G143" s="172">
        <f>ROUND(IF('Indicator Data'!F143=0,0,IF(LOG('Indicator Data'!F143)&gt;G$3,10,IF(LOG('Indicator Data'!F143)&lt;G$4,0,10-(G$3-LOG('Indicator Data'!F143))/(G$3-G$4)*10))),1)</f>
        <v>0</v>
      </c>
      <c r="H143" s="171">
        <f>ROUND(IF('Indicator Data'!G143=0,0,IF(LOG('Indicator Data'!G143)&gt;H$3,10,IF(LOG('Indicator Data'!G143)&lt;H$4,0,10-(H$3-LOG('Indicator Data'!G143))/(H$3-H$4)*10))),1)</f>
        <v>0</v>
      </c>
      <c r="I143" s="171">
        <f>ROUND(IF('Indicator Data'!H143=0,0,IF(LOG('Indicator Data'!H143)&gt;I$3,10,IF(LOG('Indicator Data'!H143)&lt;I$4,0,10-(I$3-LOG('Indicator Data'!H143))/(I$3-I$4)*10))),1)</f>
        <v>0</v>
      </c>
      <c r="J143" s="171">
        <f t="shared" si="171"/>
        <v>0</v>
      </c>
      <c r="K143" s="171">
        <f>ROUND(IF('Indicator Data'!I143=0,0,IF(LOG('Indicator Data'!I143)&gt;K$3,10,IF(LOG('Indicator Data'!I143)&lt;K$4,0,10-(K$3-LOG('Indicator Data'!I143))/(K$3-K$4)*10))),1)</f>
        <v>6.8</v>
      </c>
      <c r="L143" s="172">
        <f>ROUND(IF('Indicator Data'!J143=0,0,IF(LOG('Indicator Data'!J143)&gt;L$3,10,IF(LOG('Indicator Data'!J143)&lt;L$4,0,10-(L$3-LOG('Indicator Data'!J143))/(L$3-L$4)*10))),1)</f>
        <v>0</v>
      </c>
      <c r="M143" s="173">
        <f>'Indicator Data'!C143/HLOOKUP('Indicator Data'!$C$3,'Population Data'!$C$3:$M$194,ROW()-4,FALSE)</f>
        <v>1.0229135161422151E-5</v>
      </c>
      <c r="N143" s="173">
        <f>'Indicator Data'!D143/HLOOKUP('Indicator Data'!$D$3,'Population Data'!$C$3:$M$194,ROW()-4,FALSE)</f>
        <v>0</v>
      </c>
      <c r="O143" s="245">
        <f>'Indicator Data'!E143/HLOOKUP('Indicator Data'!$E$3,'Population Data'!$C$3:$M$194,ROW()-4,FALSE)</f>
        <v>2.5205028884762431E-3</v>
      </c>
      <c r="P143" s="173">
        <f>'Indicator Data'!F143/HLOOKUP('Indicator Data'!$F$3,'Population Data'!$C$3:$M$194,ROW()-4,FALSE)</f>
        <v>0</v>
      </c>
      <c r="Q143" s="173">
        <f>'Indicator Data'!G143/HLOOKUP('Indicator Data'!$G$3,'Population Data'!$C$3:$M$194,ROW()-4,FALSE)</f>
        <v>0</v>
      </c>
      <c r="R143" s="173">
        <f>'Indicator Data'!H143/HLOOKUP('Indicator Data'!$H$3,'Population Data'!$C$3:$M$194,ROW()-4,FALSE)</f>
        <v>0</v>
      </c>
      <c r="S143" s="173">
        <f>'Indicator Data'!I143/HLOOKUP('Indicator Data'!$I$3,'Population Data'!$C$3:$M$194,ROW()-4,FALSE)</f>
        <v>4.4003916603740478E-4</v>
      </c>
      <c r="T143" s="173">
        <f>'Indicator Data'!J143/HLOOKUP('Indicator Date'!$J141,'Population Data'!$C$3:$M$194,ROW()-4,FALSE)</f>
        <v>0</v>
      </c>
      <c r="U143" s="171">
        <f t="shared" si="172"/>
        <v>0.1</v>
      </c>
      <c r="V143" s="171">
        <f t="shared" si="173"/>
        <v>0</v>
      </c>
      <c r="W143" s="172">
        <f t="shared" si="174"/>
        <v>0.1</v>
      </c>
      <c r="X143" s="172">
        <f t="shared" si="203"/>
        <v>5.2</v>
      </c>
      <c r="Y143" s="172">
        <f t="shared" si="204"/>
        <v>0</v>
      </c>
      <c r="Z143" s="171">
        <f t="shared" si="175"/>
        <v>0</v>
      </c>
      <c r="AA143" s="171">
        <f t="shared" si="175"/>
        <v>0</v>
      </c>
      <c r="AB143" s="171">
        <f t="shared" si="176"/>
        <v>0</v>
      </c>
      <c r="AC143" s="172">
        <f t="shared" si="205"/>
        <v>4.2</v>
      </c>
      <c r="AD143" s="172">
        <f t="shared" si="206"/>
        <v>0</v>
      </c>
      <c r="AE143" s="171">
        <f>ROUND(IF('Indicator Data'!K143=0,0,IF('Indicator Data'!K143&gt;AE$3,10,IF('Indicator Data'!K143&lt;AE$4,0,10-(AE$3-'Indicator Data'!K143)/(AE$3-AE$4)*10))),1)</f>
        <v>1</v>
      </c>
      <c r="AF143" s="174">
        <f t="shared" si="177"/>
        <v>1.3</v>
      </c>
      <c r="AG143" s="174">
        <f t="shared" si="178"/>
        <v>0.1</v>
      </c>
      <c r="AH143" s="172">
        <f t="shared" si="179"/>
        <v>0</v>
      </c>
      <c r="AI143" s="172">
        <f t="shared" si="180"/>
        <v>0</v>
      </c>
      <c r="AJ143" s="174">
        <f t="shared" si="181"/>
        <v>0</v>
      </c>
      <c r="AK143" s="172">
        <f t="shared" si="182"/>
        <v>0</v>
      </c>
      <c r="AL143" s="175">
        <f t="shared" si="183"/>
        <v>0.8</v>
      </c>
      <c r="AM143" s="175">
        <f t="shared" si="184"/>
        <v>5.9</v>
      </c>
      <c r="AN143" s="175">
        <f t="shared" si="185"/>
        <v>0</v>
      </c>
      <c r="AO143" s="175">
        <f t="shared" si="186"/>
        <v>0</v>
      </c>
      <c r="AP143" s="175">
        <f t="shared" si="187"/>
        <v>5.7</v>
      </c>
      <c r="AQ143" s="174">
        <f t="shared" si="188"/>
        <v>0.5</v>
      </c>
      <c r="AR143" s="174">
        <f>IF('Indicator Data'!L143="No data","x",IF('Indicator Data'!BW143&lt;1000,"x",ROUND((IF('Indicator Data'!L143&gt;AR$3,10,IF('Indicator Data'!L143&lt;AR$4,0,10-(AR$3-'Indicator Data'!L143)/(AR$3-AR$4)*10))),1)))</f>
        <v>5</v>
      </c>
      <c r="AS143" s="175">
        <f t="shared" si="189"/>
        <v>2.8</v>
      </c>
      <c r="AT143" s="176">
        <f>IF('Indicator Data'!M143="No data","x",ROUND(IF('Indicator Data'!M143=0,0,IF(LOG('Indicator Data'!M143)&gt;AT$3,10,IF(LOG('Indicator Data'!M143)&lt;AT$4,0,10-(AT$3-LOG('Indicator Data'!M143))/(AT$3-AT$4)*10))),1))</f>
        <v>1.8</v>
      </c>
      <c r="AU143" s="246">
        <f>IF(AT143="x","x",'Indicator Data'!M143/HLOOKUP('Indicator Data'!$M$3,'Population Data'!$C$3:$M$194,ROW()-4,FALSE))</f>
        <v>4.6762702759986996E-6</v>
      </c>
      <c r="AV143" s="176">
        <f t="shared" si="190"/>
        <v>0</v>
      </c>
      <c r="AW143" s="172">
        <f t="shared" si="207"/>
        <v>0.9</v>
      </c>
      <c r="AX143" s="176" t="str">
        <f>IF('Indicator Data'!N143="No data","x",ROUND(IF('Indicator Data'!N143=0,0,IF(LOG('Indicator Data'!N143)&gt;AX$3,10,IF(LOG('Indicator Data'!N143)&lt;AX$4,0,10-(AX$3-LOG('Indicator Data'!N143))/(AX$3-AX$4)*10))),1))</f>
        <v>x</v>
      </c>
      <c r="AY143" s="246" t="str">
        <f>IF(AX143="x","x",'Indicator Data'!N143/HLOOKUP('Indicator Data'!$N$3,'Population Data'!$C$3:$M$194,ROW()-4,FALSE))</f>
        <v>x</v>
      </c>
      <c r="AZ143" s="176" t="str">
        <f t="shared" si="191"/>
        <v>x</v>
      </c>
      <c r="BA143" s="172" t="str">
        <f t="shared" si="208"/>
        <v>x</v>
      </c>
      <c r="BB143" s="176" t="str">
        <f>IF('Indicator Data'!O143="No data","x",ROUND(IF('Indicator Data'!O143=0,0,IF(LOG('Indicator Data'!O143)&gt;BB$3,10,IF(LOG('Indicator Data'!O143)&lt;BB$4,0,10-(BB$3-LOG('Indicator Data'!O143))/(BB$3-BB$4)*10))),1))</f>
        <v>x</v>
      </c>
      <c r="BC143" s="246" t="str">
        <f>IF(BB143="x","x",'Indicator Data'!O143/HLOOKUP('Indicator Data'!$O$3,'Population Data'!$C$3:$M$194,ROW()-4,FALSE))</f>
        <v>x</v>
      </c>
      <c r="BD143" s="176" t="str">
        <f t="shared" si="192"/>
        <v>x</v>
      </c>
      <c r="BE143" s="172" t="str">
        <f t="shared" si="209"/>
        <v>x</v>
      </c>
      <c r="BF143" s="176" t="str">
        <f>IF('Indicator Data'!P143="No data","x",ROUND(IF('Indicator Data'!P143=0,0,IF(LOG('Indicator Data'!P143)&gt;BF$3,10,IF(LOG('Indicator Data'!P143)&lt;BF$4,0,10-(BF$3-LOG('Indicator Data'!P143))/(BF$3-BF$4)*10))),1))</f>
        <v>x</v>
      </c>
      <c r="BG143" s="246" t="str">
        <f>IF(BF143="x","x",'Indicator Data'!P143/HLOOKUP('Indicator Data'!$P$3,'Population Data'!$C$3:$M$194,ROW()-4,FALSE))</f>
        <v>x</v>
      </c>
      <c r="BH143" s="176" t="str">
        <f t="shared" si="210"/>
        <v>x</v>
      </c>
      <c r="BI143" s="172" t="str">
        <f t="shared" si="211"/>
        <v>x</v>
      </c>
      <c r="BJ143" s="174">
        <f t="shared" si="212"/>
        <v>0.9</v>
      </c>
      <c r="BK143" s="176">
        <f>ROUND(IF('Indicator Data'!Q143=0,0,IF(LOG('Indicator Data'!Q143)&gt;BK$3,10,IF(LOG('Indicator Data'!Q143)&lt;BK$4,0,10-(BK$3-LOG('Indicator Data'!Q143))/(BK$3-BK$4)*10))),1)</f>
        <v>0</v>
      </c>
      <c r="BL143" s="224">
        <f>IF(BK143="x","x",'Indicator Data'!Q143/HLOOKUP('Indicator Data'!$Q$3,'Population Data'!$C$3:$M$194,ROW()-4,FALSE))</f>
        <v>0</v>
      </c>
      <c r="BM143" s="176">
        <f t="shared" si="193"/>
        <v>0</v>
      </c>
      <c r="BN143" s="172">
        <f t="shared" si="194"/>
        <v>0</v>
      </c>
      <c r="BO143" s="176">
        <f>ROUND(IF('Indicator Data'!S143=0,0,IF(LOG('Indicator Data'!S143)&gt;BO$3,10,IF(LOG('Indicator Data'!S143)&lt;BO$4,0,10-(BO$3-LOG('Indicator Data'!S143))/(BO$3-BO$4)*10))),1)</f>
        <v>0</v>
      </c>
      <c r="BP143" s="246">
        <f>IF(BO143="x","x",'Indicator Data'!S143/HLOOKUP('Indicator Data'!$S$3,'Population Data'!$C$3:$M$194,ROW()-4,FALSE))</f>
        <v>0</v>
      </c>
      <c r="BQ143" s="176">
        <f t="shared" si="195"/>
        <v>0</v>
      </c>
      <c r="BR143" s="172">
        <f t="shared" si="213"/>
        <v>0</v>
      </c>
      <c r="BS143" s="176">
        <f>ROUND(IF('Indicator Data'!T143=0,0,IF(LOG('Indicator Data'!T143)&gt;BS$3,10,IF(LOG('Indicator Data'!T143)&lt;BS$4,0,10-(BS$3-LOG('Indicator Data'!T143))/(BS$3-BS$4)*10))),1)</f>
        <v>0</v>
      </c>
      <c r="BT143" s="173">
        <f>IF('Indicator Data'!T143/HLOOKUP('Indicator Data'!$T$3,'Population Data'!$C$3:$M$194,ROW()-4,FALSE)&gt;1,1,'Indicator Data'!T143/HLOOKUP('Indicator Data'!$T$3,'Population Data'!$C$3:$M$194,ROW()-4,FALSE))</f>
        <v>0</v>
      </c>
      <c r="BU143" s="176">
        <f t="shared" si="196"/>
        <v>0</v>
      </c>
      <c r="BV143" s="172">
        <f t="shared" si="214"/>
        <v>0</v>
      </c>
      <c r="BW143" s="176">
        <f>ROUND(IF('Indicator Data'!U143=0,0,IF(LOG('Indicator Data'!U143)&gt;BW$3,10,IF(LOG('Indicator Data'!U143)&lt;BW$4,0,10-(BW$3-LOG('Indicator Data'!U143))/(BW$3-BW$4)*10))),1)</f>
        <v>0</v>
      </c>
      <c r="BX143" s="246">
        <f>IF(BW143="x","x",'Indicator Data'!U143/HLOOKUP('Indicator Data'!$U$3,'Population Data'!$C$3:$M$194,ROW()-4,FALSE))</f>
        <v>0</v>
      </c>
      <c r="BY143" s="176">
        <f t="shared" si="197"/>
        <v>0</v>
      </c>
      <c r="BZ143" s="172">
        <f t="shared" si="215"/>
        <v>0</v>
      </c>
      <c r="CA143" s="174">
        <f t="shared" si="198"/>
        <v>0</v>
      </c>
      <c r="CB143" s="176">
        <f>IF('Indicator Data'!BN143="No data","x",ROUND(IF('Indicator Data'!BN143&gt;CB$3,0,IF('Indicator Data'!BN143&lt;CB$4,10,(CB$3-'Indicator Data'!BN143)/(CB$3-CB$4)*10)),1))</f>
        <v>0.1</v>
      </c>
      <c r="CC143" s="176">
        <f>IF('Indicator Data'!BO143="No data","x",ROUND(IF('Indicator Data'!BO143&gt;CC$3,0,IF('Indicator Data'!BO143&lt;CC$4,10,(CC$3-'Indicator Data'!BO143)/(CC$3-CC$4)*10)),1))</f>
        <v>1.6</v>
      </c>
      <c r="CD143" s="176" t="str">
        <f>IF('Indicator Data'!AA143="No data","x",ROUND(IF('Indicator Data'!AA143&gt;CD$3,0,IF('Indicator Data'!AA143&lt;CD$4,10,(CD$3-'Indicator Data'!AA143)/(CD$3-CD$4)*10)),1))</f>
        <v>x</v>
      </c>
      <c r="CE143" s="172">
        <f t="shared" si="199"/>
        <v>0.9</v>
      </c>
      <c r="CF143" s="176">
        <f>IF('Indicator Data'!V143="No data","x",ROUND(IF(LOG('Indicator Data'!V143)&gt;CF$3,10,IF(LOG('Indicator Data'!V143)&lt;CF$4,0,10-(CF$3-LOG('Indicator Data'!V143))/(CF$3-CF$4)*10)),1))</f>
        <v>7</v>
      </c>
      <c r="CG143" s="176">
        <f>IF('Indicator Data'!W143="No data","x",ROUND(IF('Indicator Data'!W143&gt;CG$3,10,IF('Indicator Data'!W143&lt;CG$4,0,10-(CG$3-'Indicator Data'!W143)/(CG$3-CG$4)*10)),1))</f>
        <v>0</v>
      </c>
      <c r="CH143" s="176">
        <f>IF('Indicator Data'!X143="No data","x",ROUND(IF('Indicator Data'!X143&gt;CH$3,10,IF('Indicator Data'!X143&lt;CH$4,0,10-(CH$3-'Indicator Data'!X143)/(CH$3-CH$4)*10)),1))</f>
        <v>6</v>
      </c>
      <c r="CI143" s="176">
        <f>IF('Indicator Data'!Y143="No data","x",ROUND(IF('Indicator Data'!Y143&gt;CI$3,10,IF('Indicator Data'!Y143&lt;CI$4,0,10-(CI$3-'Indicator Data'!Y143)/(CI$3-CI$4)*10)),1))</f>
        <v>2</v>
      </c>
      <c r="CJ143" s="172">
        <f t="shared" si="216"/>
        <v>3.8</v>
      </c>
      <c r="CK143" s="174">
        <f t="shared" si="217"/>
        <v>2.8</v>
      </c>
      <c r="CL143" s="176">
        <f>IF('Indicator Data'!AD143="No data","x",ROUND(IF('Indicator Data'!AD143&gt;CL$3,10,IF('Indicator Data'!AD143&lt;CL$4,0,10-(CL$3-'Indicator Data'!AD143)/(CL$3-CL$4)*10)),1))</f>
        <v>0.5</v>
      </c>
      <c r="CM143" s="176">
        <f>IF('Indicator Data'!AE143="No data","x",ROUND(IF('Indicator Data'!AE143&gt;CM$3,10,IF('Indicator Data'!AE143&lt;CM$4,0,10-(CM$3-'Indicator Data'!AE143)/(CM$3-CM$4)*10)),1))</f>
        <v>0</v>
      </c>
      <c r="CN143" s="172">
        <f t="shared" si="218"/>
        <v>2.6</v>
      </c>
      <c r="CO143" s="176">
        <f>IF('Indicator Data'!Z143="No data","x",ROUND(IF('Indicator Data'!Z143&gt;CO$3,10,IF('Indicator Data'!Z143&lt;CO$4,0,10-(CO$3-'Indicator Data'!Z143)/(CO$3-CO$4)*10)),1))</f>
        <v>0</v>
      </c>
      <c r="CP143" s="172">
        <f t="shared" si="219"/>
        <v>0.6</v>
      </c>
      <c r="CQ143" s="246">
        <f>IF('Indicator Data'!AB143="No data","x",'Indicator Data'!AB143/HLOOKUP('Indicator Date'!$AB141,'Population Data'!$C$3:$M$194,ROW()-4,FALSE))</f>
        <v>3.8757621207256549E-5</v>
      </c>
      <c r="CR143" s="176">
        <f t="shared" si="200"/>
        <v>9.6</v>
      </c>
      <c r="CS143" s="176" t="str">
        <f>IF('Indicator Data'!AC143="No data","x",ROUND(IF('Indicator Data'!AC143&gt;CS$3,0,IF('Indicator Data'!AC143&lt;CS$4,10,(CS$3-'Indicator Data'!AC143)/(CS$3-CS$4)*10)),1))</f>
        <v>x</v>
      </c>
      <c r="CT143" s="172">
        <f t="shared" si="220"/>
        <v>9.6</v>
      </c>
      <c r="CU143" s="174">
        <f t="shared" si="221"/>
        <v>4.3</v>
      </c>
      <c r="CV143" s="175">
        <f t="shared" si="201"/>
        <v>2.2000000000000002</v>
      </c>
      <c r="CW143" s="177">
        <f t="shared" si="202"/>
        <v>2.8</v>
      </c>
      <c r="CX143" s="175">
        <f>ROUND(IF('Indicator Data'!AF143=0,0,IF('Indicator Data'!AF143&gt;CX$3,10,IF('Indicator Data'!AF143&lt;CX$4,0,10-(CX$3-'Indicator Data'!AF143)/(CX$3-CX$4)*10))),1)</f>
        <v>0.1</v>
      </c>
      <c r="CY143" s="175">
        <f>(ROUND(IF('Indicator Data'!AG143=0,0,IF(LOG('Indicator Data'!AG143)&gt;CY$3,10,IF(LOG('Indicator Data'!AG143)&lt;CY$4,0,10-(CY$3-LOG('Indicator Data'!AG143))/(CY$3-CY$4)*10))),1))</f>
        <v>0</v>
      </c>
      <c r="CZ143" s="177">
        <f t="shared" si="222"/>
        <v>0.1</v>
      </c>
      <c r="DA143" s="11"/>
      <c r="DB143" s="22"/>
    </row>
    <row r="144" spans="1:106">
      <c r="A144" s="179" t="str">
        <f>'Indicator Data'!A144</f>
        <v>Portugal</v>
      </c>
      <c r="B144" s="180" t="str">
        <f>'Indicator Data'!B144</f>
        <v>PRT</v>
      </c>
      <c r="C144" s="178">
        <f>ROUND(IF('Indicator Data'!C144=0,0.1,IF(LOG('Indicator Data'!C144)&gt;C$3,10,IF(LOG('Indicator Data'!C144)&lt;C$4,0,10-(C$3-LOG('Indicator Data'!C144))/(C$3-C$4)*10))),1)</f>
        <v>6.5</v>
      </c>
      <c r="D144" s="171">
        <f>ROUND(IF('Indicator Data'!D144=0,0.1,IF(LOG('Indicator Data'!D144)&gt;D$3,10,IF(LOG('Indicator Data'!D144)&lt;D$4,0,10-(D$3-LOG('Indicator Data'!D144))/(D$3-D$4)*10))),1)</f>
        <v>0.1</v>
      </c>
      <c r="E144" s="172">
        <f t="shared" si="170"/>
        <v>4</v>
      </c>
      <c r="F144" s="172">
        <f>(ROUND(IF('Indicator Data'!E144=0,0,IF(LOG('Indicator Data'!E144)&gt;F$3,10,IF(LOG('Indicator Data'!E144)&lt;F$4,0,10-(F$3-LOG('Indicator Data'!E144))/(F$3-F$4)*10))),1))</f>
        <v>4.0999999999999996</v>
      </c>
      <c r="G144" s="172">
        <f>ROUND(IF('Indicator Data'!F144=0,0,IF(LOG('Indicator Data'!F144)&gt;G$3,10,IF(LOG('Indicator Data'!F144)&lt;G$4,0,10-(G$3-LOG('Indicator Data'!F144))/(G$3-G$4)*10))),1)</f>
        <v>4.0999999999999996</v>
      </c>
      <c r="H144" s="171">
        <f>ROUND(IF('Indicator Data'!G144=0,0,IF(LOG('Indicator Data'!G144)&gt;H$3,10,IF(LOG('Indicator Data'!G144)&lt;H$4,0,10-(H$3-LOG('Indicator Data'!G144))/(H$3-H$4)*10))),1)</f>
        <v>0</v>
      </c>
      <c r="I144" s="171">
        <f>ROUND(IF('Indicator Data'!H144=0,0,IF(LOG('Indicator Data'!H144)&gt;I$3,10,IF(LOG('Indicator Data'!H144)&lt;I$4,0,10-(I$3-LOG('Indicator Data'!H144))/(I$3-I$4)*10))),1)</f>
        <v>0</v>
      </c>
      <c r="J144" s="171">
        <f t="shared" si="171"/>
        <v>0</v>
      </c>
      <c r="K144" s="171">
        <f>ROUND(IF('Indicator Data'!I144=0,0,IF(LOG('Indicator Data'!I144)&gt;K$3,10,IF(LOG('Indicator Data'!I144)&lt;K$4,0,10-(K$3-LOG('Indicator Data'!I144))/(K$3-K$4)*10))),1)</f>
        <v>5.2</v>
      </c>
      <c r="L144" s="172">
        <f>ROUND(IF('Indicator Data'!J144=0,0,IF(LOG('Indicator Data'!J144)&gt;L$3,10,IF(LOG('Indicator Data'!J144)&lt;L$4,0,10-(L$3-LOG('Indicator Data'!J144))/(L$3-L$4)*10))),1)</f>
        <v>0</v>
      </c>
      <c r="M144" s="173">
        <f>'Indicator Data'!C144/HLOOKUP('Indicator Data'!$C$3,'Population Data'!$C$3:$M$194,ROW()-4,FALSE)</f>
        <v>9.4729078951802284E-4</v>
      </c>
      <c r="N144" s="173">
        <f>'Indicator Data'!D144/HLOOKUP('Indicator Data'!$D$3,'Population Data'!$C$3:$M$194,ROW()-4,FALSE)</f>
        <v>0</v>
      </c>
      <c r="O144" s="245">
        <f>'Indicator Data'!E144/HLOOKUP('Indicator Data'!$E$3,'Population Data'!$C$3:$M$194,ROW()-4,FALSE)</f>
        <v>8.8432132109510502E-4</v>
      </c>
      <c r="P144" s="173">
        <f>'Indicator Data'!F144/HLOOKUP('Indicator Data'!$F$3,'Population Data'!$C$3:$M$194,ROW()-4,FALSE)</f>
        <v>8.1754037929998492E-7</v>
      </c>
      <c r="Q144" s="173">
        <f>'Indicator Data'!G144/HLOOKUP('Indicator Data'!$G$3,'Population Data'!$C$3:$M$194,ROW()-4,FALSE)</f>
        <v>0</v>
      </c>
      <c r="R144" s="173">
        <f>'Indicator Data'!H144/HLOOKUP('Indicator Data'!$H$3,'Population Data'!$C$3:$M$194,ROW()-4,FALSE)</f>
        <v>0</v>
      </c>
      <c r="S144" s="173">
        <f>'Indicator Data'!I144/HLOOKUP('Indicator Data'!$I$3,'Population Data'!$C$3:$M$194,ROW()-4,FALSE)</f>
        <v>3.4290634329441294E-4</v>
      </c>
      <c r="T144" s="173">
        <f>'Indicator Data'!J144/HLOOKUP('Indicator Date'!$J142,'Population Data'!$C$3:$M$194,ROW()-4,FALSE)</f>
        <v>0</v>
      </c>
      <c r="U144" s="171">
        <f t="shared" si="172"/>
        <v>4.7</v>
      </c>
      <c r="V144" s="171">
        <f t="shared" si="173"/>
        <v>0</v>
      </c>
      <c r="W144" s="172">
        <f t="shared" si="174"/>
        <v>2.7</v>
      </c>
      <c r="X144" s="172">
        <f t="shared" si="203"/>
        <v>3.5</v>
      </c>
      <c r="Y144" s="172">
        <f t="shared" si="204"/>
        <v>4.4000000000000004</v>
      </c>
      <c r="Z144" s="171">
        <f t="shared" si="175"/>
        <v>0</v>
      </c>
      <c r="AA144" s="171">
        <f t="shared" si="175"/>
        <v>0</v>
      </c>
      <c r="AB144" s="171">
        <f t="shared" si="176"/>
        <v>0</v>
      </c>
      <c r="AC144" s="172">
        <f t="shared" si="205"/>
        <v>3.9</v>
      </c>
      <c r="AD144" s="172">
        <f t="shared" si="206"/>
        <v>0</v>
      </c>
      <c r="AE144" s="171">
        <f>ROUND(IF('Indicator Data'!K144=0,0,IF('Indicator Data'!K144&gt;AE$3,10,IF('Indicator Data'!K144&lt;AE$4,0,10-(AE$3-'Indicator Data'!K144)/(AE$3-AE$4)*10))),1)</f>
        <v>2.9</v>
      </c>
      <c r="AF144" s="174">
        <f t="shared" si="177"/>
        <v>5.6</v>
      </c>
      <c r="AG144" s="174">
        <f t="shared" si="178"/>
        <v>0.1</v>
      </c>
      <c r="AH144" s="172">
        <f t="shared" si="179"/>
        <v>0</v>
      </c>
      <c r="AI144" s="172">
        <f t="shared" si="180"/>
        <v>0</v>
      </c>
      <c r="AJ144" s="174">
        <f t="shared" si="181"/>
        <v>0</v>
      </c>
      <c r="AK144" s="172">
        <f t="shared" si="182"/>
        <v>0</v>
      </c>
      <c r="AL144" s="175">
        <f t="shared" si="183"/>
        <v>3.4</v>
      </c>
      <c r="AM144" s="175">
        <f t="shared" si="184"/>
        <v>3.8</v>
      </c>
      <c r="AN144" s="175">
        <f t="shared" si="185"/>
        <v>4.3</v>
      </c>
      <c r="AO144" s="175">
        <f t="shared" si="186"/>
        <v>0</v>
      </c>
      <c r="AP144" s="175">
        <f t="shared" si="187"/>
        <v>4.5999999999999996</v>
      </c>
      <c r="AQ144" s="174">
        <f t="shared" si="188"/>
        <v>1.5</v>
      </c>
      <c r="AR144" s="174">
        <f>IF('Indicator Data'!L144="No data","x",IF('Indicator Data'!BW144&lt;1000,"x",ROUND((IF('Indicator Data'!L144&gt;AR$3,10,IF('Indicator Data'!L144&lt;AR$4,0,10-(AR$3-'Indicator Data'!L144)/(AR$3-AR$4)*10))),1)))</f>
        <v>5</v>
      </c>
      <c r="AS144" s="175">
        <f t="shared" si="189"/>
        <v>3.3</v>
      </c>
      <c r="AT144" s="176">
        <f>IF('Indicator Data'!M144="No data","x",ROUND(IF('Indicator Data'!M144=0,0,IF(LOG('Indicator Data'!M144)&gt;AT$3,10,IF(LOG('Indicator Data'!M144)&lt;AT$4,0,10-(AT$3-LOG('Indicator Data'!M144))/(AT$3-AT$4)*10))),1))</f>
        <v>0</v>
      </c>
      <c r="AU144" s="246">
        <f>IF(AT144="x","x",'Indicator Data'!M144/HLOOKUP('Indicator Data'!$M$3,'Population Data'!$C$3:$M$194,ROW()-4,FALSE))</f>
        <v>0</v>
      </c>
      <c r="AV144" s="176">
        <f t="shared" si="190"/>
        <v>0</v>
      </c>
      <c r="AW144" s="172">
        <f t="shared" si="207"/>
        <v>0</v>
      </c>
      <c r="AX144" s="176" t="str">
        <f>IF('Indicator Data'!N144="No data","x",ROUND(IF('Indicator Data'!N144=0,0,IF(LOG('Indicator Data'!N144)&gt;AX$3,10,IF(LOG('Indicator Data'!N144)&lt;AX$4,0,10-(AX$3-LOG('Indicator Data'!N144))/(AX$3-AX$4)*10))),1))</f>
        <v>x</v>
      </c>
      <c r="AY144" s="246" t="str">
        <f>IF(AX144="x","x",'Indicator Data'!N144/HLOOKUP('Indicator Data'!$N$3,'Population Data'!$C$3:$M$194,ROW()-4,FALSE))</f>
        <v>x</v>
      </c>
      <c r="AZ144" s="176" t="str">
        <f t="shared" si="191"/>
        <v>x</v>
      </c>
      <c r="BA144" s="172" t="str">
        <f t="shared" si="208"/>
        <v>x</v>
      </c>
      <c r="BB144" s="176" t="str">
        <f>IF('Indicator Data'!O144="No data","x",ROUND(IF('Indicator Data'!O144=0,0,IF(LOG('Indicator Data'!O144)&gt;BB$3,10,IF(LOG('Indicator Data'!O144)&lt;BB$4,0,10-(BB$3-LOG('Indicator Data'!O144))/(BB$3-BB$4)*10))),1))</f>
        <v>x</v>
      </c>
      <c r="BC144" s="246" t="str">
        <f>IF(BB144="x","x",'Indicator Data'!O144/HLOOKUP('Indicator Data'!$O$3,'Population Data'!$C$3:$M$194,ROW()-4,FALSE))</f>
        <v>x</v>
      </c>
      <c r="BD144" s="176" t="str">
        <f t="shared" si="192"/>
        <v>x</v>
      </c>
      <c r="BE144" s="172" t="str">
        <f t="shared" si="209"/>
        <v>x</v>
      </c>
      <c r="BF144" s="176" t="str">
        <f>IF('Indicator Data'!P144="No data","x",ROUND(IF('Indicator Data'!P144=0,0,IF(LOG('Indicator Data'!P144)&gt;BF$3,10,IF(LOG('Indicator Data'!P144)&lt;BF$4,0,10-(BF$3-LOG('Indicator Data'!P144))/(BF$3-BF$4)*10))),1))</f>
        <v>x</v>
      </c>
      <c r="BG144" s="246" t="str">
        <f>IF(BF144="x","x",'Indicator Data'!P144/HLOOKUP('Indicator Data'!$P$3,'Population Data'!$C$3:$M$194,ROW()-4,FALSE))</f>
        <v>x</v>
      </c>
      <c r="BH144" s="176" t="str">
        <f t="shared" si="210"/>
        <v>x</v>
      </c>
      <c r="BI144" s="172" t="str">
        <f t="shared" si="211"/>
        <v>x</v>
      </c>
      <c r="BJ144" s="174">
        <f t="shared" si="212"/>
        <v>0</v>
      </c>
      <c r="BK144" s="176">
        <f>ROUND(IF('Indicator Data'!Q144=0,0,IF(LOG('Indicator Data'!Q144)&gt;BK$3,10,IF(LOG('Indicator Data'!Q144)&lt;BK$4,0,10-(BK$3-LOG('Indicator Data'!Q144))/(BK$3-BK$4)*10))),1)</f>
        <v>0</v>
      </c>
      <c r="BL144" s="224">
        <f>IF(BK144="x","x",'Indicator Data'!Q144/HLOOKUP('Indicator Data'!$Q$3,'Population Data'!$C$3:$M$194,ROW()-4,FALSE))</f>
        <v>0</v>
      </c>
      <c r="BM144" s="176">
        <f t="shared" si="193"/>
        <v>0</v>
      </c>
      <c r="BN144" s="172">
        <f t="shared" si="194"/>
        <v>0</v>
      </c>
      <c r="BO144" s="176">
        <f>ROUND(IF('Indicator Data'!S144=0,0,IF(LOG('Indicator Data'!S144)&gt;BO$3,10,IF(LOG('Indicator Data'!S144)&lt;BO$4,0,10-(BO$3-LOG('Indicator Data'!S144))/(BO$3-BO$4)*10))),1)</f>
        <v>0</v>
      </c>
      <c r="BP144" s="246">
        <f>IF(BO144="x","x",'Indicator Data'!S144/HLOOKUP('Indicator Data'!$S$3,'Population Data'!$C$3:$M$194,ROW()-4,FALSE))</f>
        <v>0</v>
      </c>
      <c r="BQ144" s="176">
        <f t="shared" si="195"/>
        <v>0</v>
      </c>
      <c r="BR144" s="172">
        <f t="shared" si="213"/>
        <v>0</v>
      </c>
      <c r="BS144" s="176">
        <f>ROUND(IF('Indicator Data'!T144=0,0,IF(LOG('Indicator Data'!T144)&gt;BS$3,10,IF(LOG('Indicator Data'!T144)&lt;BS$4,0,10-(BS$3-LOG('Indicator Data'!T144))/(BS$3-BS$4)*10))),1)</f>
        <v>7.2</v>
      </c>
      <c r="BT144" s="173">
        <f>IF('Indicator Data'!T144/HLOOKUP('Indicator Data'!$T$3,'Population Data'!$C$3:$M$194,ROW()-4,FALSE)&gt;1,1,'Indicator Data'!T144/HLOOKUP('Indicator Data'!$T$3,'Population Data'!$C$3:$M$194,ROW()-4,FALSE))</f>
        <v>0.11270522631138058</v>
      </c>
      <c r="BU144" s="176">
        <f t="shared" si="196"/>
        <v>1.1000000000000001</v>
      </c>
      <c r="BV144" s="172">
        <f t="shared" si="214"/>
        <v>4.9000000000000004</v>
      </c>
      <c r="BW144" s="176">
        <f>ROUND(IF('Indicator Data'!U144=0,0,IF(LOG('Indicator Data'!U144)&gt;BW$3,10,IF(LOG('Indicator Data'!U144)&lt;BW$4,0,10-(BW$3-LOG('Indicator Data'!U144))/(BW$3-BW$4)*10))),1)</f>
        <v>6.4</v>
      </c>
      <c r="BX144" s="246">
        <f>IF(BW144="x","x",'Indicator Data'!U144/HLOOKUP('Indicator Data'!$U$3,'Population Data'!$C$3:$M$194,ROW()-4,FALSE))</f>
        <v>2.7984188129955078E-2</v>
      </c>
      <c r="BY144" s="176">
        <f t="shared" si="197"/>
        <v>0.3</v>
      </c>
      <c r="BZ144" s="172">
        <f t="shared" si="215"/>
        <v>4</v>
      </c>
      <c r="CA144" s="174">
        <f t="shared" si="198"/>
        <v>2.5</v>
      </c>
      <c r="CB144" s="176">
        <f>IF('Indicator Data'!BN144="No data","x",ROUND(IF('Indicator Data'!BN144&gt;CB$3,0,IF('Indicator Data'!BN144&lt;CB$4,10,(CB$3-'Indicator Data'!BN144)/(CB$3-CB$4)*10)),1))</f>
        <v>0</v>
      </c>
      <c r="CC144" s="176">
        <f>IF('Indicator Data'!BO144="No data","x",ROUND(IF('Indicator Data'!BO144&gt;CC$3,0,IF('Indicator Data'!BO144&lt;CC$4,10,(CC$3-'Indicator Data'!BO144)/(CC$3-CC$4)*10)),1))</f>
        <v>0.1</v>
      </c>
      <c r="CD144" s="176" t="str">
        <f>IF('Indicator Data'!AA144="No data","x",ROUND(IF('Indicator Data'!AA144&gt;CD$3,0,IF('Indicator Data'!AA144&lt;CD$4,10,(CD$3-'Indicator Data'!AA144)/(CD$3-CD$4)*10)),1))</f>
        <v>x</v>
      </c>
      <c r="CE144" s="172">
        <f t="shared" si="199"/>
        <v>0.1</v>
      </c>
      <c r="CF144" s="176">
        <f>IF('Indicator Data'!V144="No data","x",ROUND(IF(LOG('Indicator Data'!V144)&gt;CF$3,10,IF(LOG('Indicator Data'!V144)&lt;CF$4,0,10-(CF$3-LOG('Indicator Data'!V144))/(CF$3-CF$4)*10)),1))</f>
        <v>6.8</v>
      </c>
      <c r="CG144" s="176">
        <f>IF('Indicator Data'!W144="No data","x",ROUND(IF('Indicator Data'!W144&gt;CG$3,10,IF('Indicator Data'!W144&lt;CG$4,0,10-(CG$3-'Indicator Data'!W144)/(CG$3-CG$4)*10)),1))</f>
        <v>3.8</v>
      </c>
      <c r="CH144" s="176">
        <f>IF('Indicator Data'!X144="No data","x",ROUND(IF('Indicator Data'!X144&gt;CH$3,10,IF('Indicator Data'!X144&lt;CH$4,0,10-(CH$3-'Indicator Data'!X144)/(CH$3-CH$4)*10)),1))</f>
        <v>6.8</v>
      </c>
      <c r="CI144" s="176">
        <f>IF('Indicator Data'!Y144="No data","x",ROUND(IF('Indicator Data'!Y144&gt;CI$3,10,IF('Indicator Data'!Y144&lt;CI$4,0,10-(CI$3-'Indicator Data'!Y144)/(CI$3-CI$4)*10)),1))</f>
        <v>1.7</v>
      </c>
      <c r="CJ144" s="172">
        <f t="shared" si="216"/>
        <v>4.8</v>
      </c>
      <c r="CK144" s="174">
        <f t="shared" si="217"/>
        <v>3.2</v>
      </c>
      <c r="CL144" s="176">
        <f>IF('Indicator Data'!AD144="No data","x",ROUND(IF('Indicator Data'!AD144&gt;CL$3,10,IF('Indicator Data'!AD144&lt;CL$4,0,10-(CL$3-'Indicator Data'!AD144)/(CL$3-CL$4)*10)),1))</f>
        <v>0</v>
      </c>
      <c r="CM144" s="176">
        <f>IF('Indicator Data'!AE144="No data","x",ROUND(IF('Indicator Data'!AE144&gt;CM$3,10,IF('Indicator Data'!AE144&lt;CM$4,0,10-(CM$3-'Indicator Data'!AE144)/(CM$3-CM$4)*10)),1))</f>
        <v>0</v>
      </c>
      <c r="CN144" s="172">
        <f t="shared" si="218"/>
        <v>3.2</v>
      </c>
      <c r="CO144" s="176">
        <f>IF('Indicator Data'!Z144="No data","x",ROUND(IF('Indicator Data'!Z144&gt;CO$3,10,IF('Indicator Data'!Z144&lt;CO$4,0,10-(CO$3-'Indicator Data'!Z144)/(CO$3-CO$4)*10)),1))</f>
        <v>0</v>
      </c>
      <c r="CP144" s="172">
        <f t="shared" si="219"/>
        <v>0</v>
      </c>
      <c r="CQ144" s="246">
        <f>IF('Indicator Data'!AB144="No data","x",'Indicator Data'!AB144/HLOOKUP('Indicator Date'!$AB142,'Population Data'!$C$3:$M$194,ROW()-4,FALSE))</f>
        <v>2.8999245183856091E-4</v>
      </c>
      <c r="CR144" s="176">
        <f t="shared" si="200"/>
        <v>7.1</v>
      </c>
      <c r="CS144" s="176">
        <f>IF('Indicator Data'!AC144="No data","x",ROUND(IF('Indicator Data'!AC144&gt;CS$3,0,IF('Indicator Data'!AC144&lt;CS$4,10,(CS$3-'Indicator Data'!AC144)/(CS$3-CS$4)*10)),1))</f>
        <v>2</v>
      </c>
      <c r="CT144" s="172">
        <f t="shared" si="220"/>
        <v>4.5999999999999996</v>
      </c>
      <c r="CU144" s="174">
        <f t="shared" si="221"/>
        <v>2.6</v>
      </c>
      <c r="CV144" s="175">
        <f t="shared" si="201"/>
        <v>2.2000000000000002</v>
      </c>
      <c r="CW144" s="177">
        <f t="shared" si="202"/>
        <v>3.2</v>
      </c>
      <c r="CX144" s="175">
        <f>ROUND(IF('Indicator Data'!AF144=0,0,IF('Indicator Data'!AF144&gt;CX$3,10,IF('Indicator Data'!AF144&lt;CX$4,0,10-(CX$3-'Indicator Data'!AF144)/(CX$3-CX$4)*10))),1)</f>
        <v>0.1</v>
      </c>
      <c r="CY144" s="175">
        <f>(ROUND(IF('Indicator Data'!AG144=0,0,IF(LOG('Indicator Data'!AG144)&gt;CY$3,10,IF(LOG('Indicator Data'!AG144)&lt;CY$4,0,10-(CY$3-LOG('Indicator Data'!AG144))/(CY$3-CY$4)*10))),1))</f>
        <v>0</v>
      </c>
      <c r="CZ144" s="177">
        <f t="shared" si="222"/>
        <v>0.1</v>
      </c>
      <c r="DA144" s="11"/>
      <c r="DB144" s="22"/>
    </row>
    <row r="145" spans="1:106">
      <c r="A145" s="179" t="str">
        <f>'Indicator Data'!A145</f>
        <v>Qatar</v>
      </c>
      <c r="B145" s="180" t="str">
        <f>'Indicator Data'!B145</f>
        <v>QAT</v>
      </c>
      <c r="C145" s="178">
        <f>ROUND(IF('Indicator Data'!C145=0,0.1,IF(LOG('Indicator Data'!C145)&gt;C$3,10,IF(LOG('Indicator Data'!C145)&lt;C$4,0,10-(C$3-LOG('Indicator Data'!C145))/(C$3-C$4)*10))),1)</f>
        <v>0.1</v>
      </c>
      <c r="D145" s="171">
        <f>ROUND(IF('Indicator Data'!D145=0,0.1,IF(LOG('Indicator Data'!D145)&gt;D$3,10,IF(LOG('Indicator Data'!D145)&lt;D$4,0,10-(D$3-LOG('Indicator Data'!D145))/(D$3-D$4)*10))),1)</f>
        <v>0.1</v>
      </c>
      <c r="E145" s="172">
        <f t="shared" si="170"/>
        <v>0.1</v>
      </c>
      <c r="F145" s="172">
        <f>(ROUND(IF('Indicator Data'!E145=0,0,IF(LOG('Indicator Data'!E145)&gt;F$3,10,IF(LOG('Indicator Data'!E145)&lt;F$4,0,10-(F$3-LOG('Indicator Data'!E145))/(F$3-F$4)*10))),1))</f>
        <v>0</v>
      </c>
      <c r="G145" s="172">
        <f>ROUND(IF('Indicator Data'!F145=0,0,IF(LOG('Indicator Data'!F145)&gt;G$3,10,IF(LOG('Indicator Data'!F145)&lt;G$4,0,10-(G$3-LOG('Indicator Data'!F145))/(G$3-G$4)*10))),1)</f>
        <v>0</v>
      </c>
      <c r="H145" s="171">
        <f>ROUND(IF('Indicator Data'!G145=0,0,IF(LOG('Indicator Data'!G145)&gt;H$3,10,IF(LOG('Indicator Data'!G145)&lt;H$4,0,10-(H$3-LOG('Indicator Data'!G145))/(H$3-H$4)*10))),1)</f>
        <v>0</v>
      </c>
      <c r="I145" s="171">
        <f>ROUND(IF('Indicator Data'!H145=0,0,IF(LOG('Indicator Data'!H145)&gt;I$3,10,IF(LOG('Indicator Data'!H145)&lt;I$4,0,10-(I$3-LOG('Indicator Data'!H145))/(I$3-I$4)*10))),1)</f>
        <v>0</v>
      </c>
      <c r="J145" s="171">
        <f t="shared" si="171"/>
        <v>0</v>
      </c>
      <c r="K145" s="171">
        <f>ROUND(IF('Indicator Data'!I145=0,0,IF(LOG('Indicator Data'!I145)&gt;K$3,10,IF(LOG('Indicator Data'!I145)&lt;K$4,0,10-(K$3-LOG('Indicator Data'!I145))/(K$3-K$4)*10))),1)</f>
        <v>3.5</v>
      </c>
      <c r="L145" s="172">
        <f>ROUND(IF('Indicator Data'!J145=0,0,IF(LOG('Indicator Data'!J145)&gt;L$3,10,IF(LOG('Indicator Data'!J145)&lt;L$4,0,10-(L$3-LOG('Indicator Data'!J145))/(L$3-L$4)*10))),1)</f>
        <v>0</v>
      </c>
      <c r="M145" s="173">
        <f>'Indicator Data'!C145/HLOOKUP('Indicator Data'!$C$3,'Population Data'!$C$3:$M$194,ROW()-4,FALSE)</f>
        <v>0</v>
      </c>
      <c r="N145" s="173">
        <f>'Indicator Data'!D145/HLOOKUP('Indicator Data'!$D$3,'Population Data'!$C$3:$M$194,ROW()-4,FALSE)</f>
        <v>0</v>
      </c>
      <c r="O145" s="245">
        <f>'Indicator Data'!E145/HLOOKUP('Indicator Data'!$E$3,'Population Data'!$C$3:$M$194,ROW()-4,FALSE)</f>
        <v>0</v>
      </c>
      <c r="P145" s="173">
        <f>'Indicator Data'!F145/HLOOKUP('Indicator Data'!$F$3,'Population Data'!$C$3:$M$194,ROW()-4,FALSE)</f>
        <v>7.3071082266522472E-10</v>
      </c>
      <c r="Q145" s="173">
        <f>'Indicator Data'!G145/HLOOKUP('Indicator Data'!$G$3,'Population Data'!$C$3:$M$194,ROW()-4,FALSE)</f>
        <v>0</v>
      </c>
      <c r="R145" s="173">
        <f>'Indicator Data'!H145/HLOOKUP('Indicator Data'!$H$3,'Population Data'!$C$3:$M$194,ROW()-4,FALSE)</f>
        <v>0</v>
      </c>
      <c r="S145" s="173">
        <f>'Indicator Data'!I145/HLOOKUP('Indicator Data'!$I$3,'Population Data'!$C$3:$M$194,ROW()-4,FALSE)</f>
        <v>2.4740186342183046E-4</v>
      </c>
      <c r="T145" s="173">
        <f>'Indicator Data'!J145/HLOOKUP('Indicator Date'!$J143,'Population Data'!$C$3:$M$194,ROW()-4,FALSE)</f>
        <v>0</v>
      </c>
      <c r="U145" s="171">
        <f t="shared" si="172"/>
        <v>0</v>
      </c>
      <c r="V145" s="171">
        <f t="shared" si="173"/>
        <v>0</v>
      </c>
      <c r="W145" s="172">
        <f t="shared" si="174"/>
        <v>0</v>
      </c>
      <c r="X145" s="172">
        <f t="shared" si="203"/>
        <v>0</v>
      </c>
      <c r="Y145" s="172">
        <f t="shared" si="204"/>
        <v>0</v>
      </c>
      <c r="Z145" s="171">
        <f t="shared" si="175"/>
        <v>0</v>
      </c>
      <c r="AA145" s="171">
        <f t="shared" si="175"/>
        <v>0</v>
      </c>
      <c r="AB145" s="171">
        <f t="shared" si="176"/>
        <v>0</v>
      </c>
      <c r="AC145" s="172">
        <f t="shared" si="205"/>
        <v>3.5</v>
      </c>
      <c r="AD145" s="172">
        <f t="shared" si="206"/>
        <v>0</v>
      </c>
      <c r="AE145" s="171">
        <f>ROUND(IF('Indicator Data'!K145=0,0,IF('Indicator Data'!K145&gt;AE$3,10,IF('Indicator Data'!K145&lt;AE$4,0,10-(AE$3-'Indicator Data'!K145)/(AE$3-AE$4)*10))),1)</f>
        <v>0</v>
      </c>
      <c r="AF145" s="174">
        <f t="shared" si="177"/>
        <v>0.1</v>
      </c>
      <c r="AG145" s="174">
        <f t="shared" si="178"/>
        <v>0.1</v>
      </c>
      <c r="AH145" s="172">
        <f t="shared" si="179"/>
        <v>0</v>
      </c>
      <c r="AI145" s="172">
        <f t="shared" si="180"/>
        <v>0</v>
      </c>
      <c r="AJ145" s="174">
        <f t="shared" si="181"/>
        <v>0</v>
      </c>
      <c r="AK145" s="172">
        <f t="shared" si="182"/>
        <v>0</v>
      </c>
      <c r="AL145" s="175">
        <f t="shared" si="183"/>
        <v>0.1</v>
      </c>
      <c r="AM145" s="175">
        <f t="shared" si="184"/>
        <v>0</v>
      </c>
      <c r="AN145" s="175">
        <f t="shared" si="185"/>
        <v>0</v>
      </c>
      <c r="AO145" s="175">
        <f t="shared" si="186"/>
        <v>0</v>
      </c>
      <c r="AP145" s="175">
        <f t="shared" si="187"/>
        <v>3.5</v>
      </c>
      <c r="AQ145" s="174">
        <f t="shared" si="188"/>
        <v>0</v>
      </c>
      <c r="AR145" s="174">
        <f>IF('Indicator Data'!L145="No data","x",IF('Indicator Data'!BW145&lt;1000,"x",ROUND((IF('Indicator Data'!L145&gt;AR$3,10,IF('Indicator Data'!L145&lt;AR$4,0,10-(AR$3-'Indicator Data'!L145)/(AR$3-AR$4)*10))),1)))</f>
        <v>10</v>
      </c>
      <c r="AS145" s="175">
        <f t="shared" si="189"/>
        <v>5</v>
      </c>
      <c r="AT145" s="176">
        <f>IF('Indicator Data'!M145="No data","x",ROUND(IF('Indicator Data'!M145=0,0,IF(LOG('Indicator Data'!M145)&gt;AT$3,10,IF(LOG('Indicator Data'!M145)&lt;AT$4,0,10-(AT$3-LOG('Indicator Data'!M145))/(AT$3-AT$4)*10))),1))</f>
        <v>0</v>
      </c>
      <c r="AU145" s="246">
        <f>IF(AT145="x","x",'Indicator Data'!M145/HLOOKUP('Indicator Data'!$M$3,'Population Data'!$C$3:$M$194,ROW()-4,FALSE))</f>
        <v>1.5450752768901335E-6</v>
      </c>
      <c r="AV145" s="176">
        <f t="shared" si="190"/>
        <v>0</v>
      </c>
      <c r="AW145" s="172">
        <f t="shared" si="207"/>
        <v>0</v>
      </c>
      <c r="AX145" s="176" t="str">
        <f>IF('Indicator Data'!N145="No data","x",ROUND(IF('Indicator Data'!N145=0,0,IF(LOG('Indicator Data'!N145)&gt;AX$3,10,IF(LOG('Indicator Data'!N145)&lt;AX$4,0,10-(AX$3-LOG('Indicator Data'!N145))/(AX$3-AX$4)*10))),1))</f>
        <v>x</v>
      </c>
      <c r="AY145" s="246" t="str">
        <f>IF(AX145="x","x",'Indicator Data'!N145/HLOOKUP('Indicator Data'!$N$3,'Population Data'!$C$3:$M$194,ROW()-4,FALSE))</f>
        <v>x</v>
      </c>
      <c r="AZ145" s="176" t="str">
        <f t="shared" si="191"/>
        <v>x</v>
      </c>
      <c r="BA145" s="172" t="str">
        <f t="shared" si="208"/>
        <v>x</v>
      </c>
      <c r="BB145" s="176" t="str">
        <f>IF('Indicator Data'!O145="No data","x",ROUND(IF('Indicator Data'!O145=0,0,IF(LOG('Indicator Data'!O145)&gt;BB$3,10,IF(LOG('Indicator Data'!O145)&lt;BB$4,0,10-(BB$3-LOG('Indicator Data'!O145))/(BB$3-BB$4)*10))),1))</f>
        <v>x</v>
      </c>
      <c r="BC145" s="246" t="str">
        <f>IF(BB145="x","x",'Indicator Data'!O145/HLOOKUP('Indicator Data'!$O$3,'Population Data'!$C$3:$M$194,ROW()-4,FALSE))</f>
        <v>x</v>
      </c>
      <c r="BD145" s="176" t="str">
        <f t="shared" si="192"/>
        <v>x</v>
      </c>
      <c r="BE145" s="172" t="str">
        <f t="shared" si="209"/>
        <v>x</v>
      </c>
      <c r="BF145" s="176" t="str">
        <f>IF('Indicator Data'!P145="No data","x",ROUND(IF('Indicator Data'!P145=0,0,IF(LOG('Indicator Data'!P145)&gt;BF$3,10,IF(LOG('Indicator Data'!P145)&lt;BF$4,0,10-(BF$3-LOG('Indicator Data'!P145))/(BF$3-BF$4)*10))),1))</f>
        <v>x</v>
      </c>
      <c r="BG145" s="246" t="str">
        <f>IF(BF145="x","x",'Indicator Data'!P145/HLOOKUP('Indicator Data'!$P$3,'Population Data'!$C$3:$M$194,ROW()-4,FALSE))</f>
        <v>x</v>
      </c>
      <c r="BH145" s="176" t="str">
        <f t="shared" si="210"/>
        <v>x</v>
      </c>
      <c r="BI145" s="172" t="str">
        <f t="shared" si="211"/>
        <v>x</v>
      </c>
      <c r="BJ145" s="174">
        <f t="shared" si="212"/>
        <v>0</v>
      </c>
      <c r="BK145" s="176">
        <f>ROUND(IF('Indicator Data'!Q145=0,0,IF(LOG('Indicator Data'!Q145)&gt;BK$3,10,IF(LOG('Indicator Data'!Q145)&lt;BK$4,0,10-(BK$3-LOG('Indicator Data'!Q145))/(BK$3-BK$4)*10))),1)</f>
        <v>0</v>
      </c>
      <c r="BL145" s="224">
        <f>IF(BK145="x","x",'Indicator Data'!Q145/HLOOKUP('Indicator Data'!$Q$3,'Population Data'!$C$3:$M$194,ROW()-4,FALSE))</f>
        <v>0</v>
      </c>
      <c r="BM145" s="176">
        <f t="shared" si="193"/>
        <v>0</v>
      </c>
      <c r="BN145" s="172">
        <f t="shared" si="194"/>
        <v>0</v>
      </c>
      <c r="BO145" s="176">
        <f>ROUND(IF('Indicator Data'!S145=0,0,IF(LOG('Indicator Data'!S145)&gt;BO$3,10,IF(LOG('Indicator Data'!S145)&lt;BO$4,0,10-(BO$3-LOG('Indicator Data'!S145))/(BO$3-BO$4)*10))),1)</f>
        <v>0</v>
      </c>
      <c r="BP145" s="246">
        <f>IF(BO145="x","x",'Indicator Data'!S145/HLOOKUP('Indicator Data'!$S$3,'Population Data'!$C$3:$M$194,ROW()-4,FALSE))</f>
        <v>0</v>
      </c>
      <c r="BQ145" s="176">
        <f t="shared" si="195"/>
        <v>0</v>
      </c>
      <c r="BR145" s="172">
        <f t="shared" si="213"/>
        <v>0</v>
      </c>
      <c r="BS145" s="176">
        <f>ROUND(IF('Indicator Data'!T145=0,0,IF(LOG('Indicator Data'!T145)&gt;BS$3,10,IF(LOG('Indicator Data'!T145)&lt;BS$4,0,10-(BS$3-LOG('Indicator Data'!T145))/(BS$3-BS$4)*10))),1)</f>
        <v>7.3</v>
      </c>
      <c r="BT145" s="173">
        <f>IF('Indicator Data'!T145/HLOOKUP('Indicator Data'!$T$3,'Population Data'!$C$3:$M$194,ROW()-4,FALSE)&gt;1,1,'Indicator Data'!T145/HLOOKUP('Indicator Data'!$T$3,'Population Data'!$C$3:$M$194,ROW()-4,FALSE))</f>
        <v>0.48467019003230105</v>
      </c>
      <c r="BU145" s="176">
        <f t="shared" si="196"/>
        <v>4.8</v>
      </c>
      <c r="BV145" s="172">
        <f t="shared" si="214"/>
        <v>6.2</v>
      </c>
      <c r="BW145" s="176">
        <f>ROUND(IF('Indicator Data'!U145=0,0,IF(LOG('Indicator Data'!U145)&gt;BW$3,10,IF(LOG('Indicator Data'!U145)&lt;BW$4,0,10-(BW$3-LOG('Indicator Data'!U145))/(BW$3-BW$4)*10))),1)</f>
        <v>7</v>
      </c>
      <c r="BX145" s="246">
        <f>IF(BW145="x","x",'Indicator Data'!U145/HLOOKUP('Indicator Data'!$U$3,'Population Data'!$C$3:$M$194,ROW()-4,FALSE))</f>
        <v>0.30651285265472711</v>
      </c>
      <c r="BY145" s="176">
        <f t="shared" si="197"/>
        <v>3.1</v>
      </c>
      <c r="BZ145" s="172">
        <f t="shared" si="215"/>
        <v>5.4</v>
      </c>
      <c r="CA145" s="174">
        <f t="shared" si="198"/>
        <v>3.4</v>
      </c>
      <c r="CB145" s="176">
        <f>IF('Indicator Data'!BN145="No data","x",ROUND(IF('Indicator Data'!BN145&gt;CB$3,0,IF('Indicator Data'!BN145&lt;CB$4,10,(CB$3-'Indicator Data'!BN145)/(CB$3-CB$4)*10)),1))</f>
        <v>0</v>
      </c>
      <c r="CC145" s="176">
        <f>IF('Indicator Data'!BO145="No data","x",ROUND(IF('Indicator Data'!BO145&gt;CC$3,0,IF('Indicator Data'!BO145&lt;CC$4,10,(CC$3-'Indicator Data'!BO145)/(CC$3-CC$4)*10)),1))</f>
        <v>0</v>
      </c>
      <c r="CD145" s="176" t="str">
        <f>IF('Indicator Data'!AA145="No data","x",ROUND(IF('Indicator Data'!AA145&gt;CD$3,0,IF('Indicator Data'!AA145&lt;CD$4,10,(CD$3-'Indicator Data'!AA145)/(CD$3-CD$4)*10)),1))</f>
        <v>x</v>
      </c>
      <c r="CE145" s="172">
        <f t="shared" si="199"/>
        <v>0</v>
      </c>
      <c r="CF145" s="176">
        <f>IF('Indicator Data'!V145="No data","x",ROUND(IF(LOG('Indicator Data'!V145)&gt;CF$3,10,IF(LOG('Indicator Data'!V145)&lt;CF$4,0,10-(CF$3-LOG('Indicator Data'!V145))/(CF$3-CF$4)*10)),1))</f>
        <v>7.9</v>
      </c>
      <c r="CG145" s="176">
        <f>IF('Indicator Data'!W145="No data","x",ROUND(IF('Indicator Data'!W145&gt;CG$3,10,IF('Indicator Data'!W145&lt;CG$4,0,10-(CG$3-'Indicator Data'!W145)/(CG$3-CG$4)*10)),1))</f>
        <v>1.6</v>
      </c>
      <c r="CH145" s="176">
        <f>IF('Indicator Data'!X145="No data","x",ROUND(IF('Indicator Data'!X145&gt;CH$3,10,IF('Indicator Data'!X145&lt;CH$4,0,10-(CH$3-'Indicator Data'!X145)/(CH$3-CH$4)*10)),1))</f>
        <v>9.9</v>
      </c>
      <c r="CI145" s="176">
        <f>IF('Indicator Data'!Y145="No data","x",ROUND(IF('Indicator Data'!Y145&gt;CI$3,10,IF('Indicator Data'!Y145&lt;CI$4,0,10-(CI$3-'Indicator Data'!Y145)/(CI$3-CI$4)*10)),1))</f>
        <v>6.7</v>
      </c>
      <c r="CJ145" s="172">
        <f t="shared" si="216"/>
        <v>6.5</v>
      </c>
      <c r="CK145" s="174">
        <f t="shared" si="217"/>
        <v>4.3</v>
      </c>
      <c r="CL145" s="176">
        <f>IF('Indicator Data'!AD145="No data","x",ROUND(IF('Indicator Data'!AD145&gt;CL$3,10,IF('Indicator Data'!AD145&lt;CL$4,0,10-(CL$3-'Indicator Data'!AD145)/(CL$3-CL$4)*10)),1))</f>
        <v>0.1</v>
      </c>
      <c r="CM145" s="176">
        <f>IF('Indicator Data'!AE145="No data","x",ROUND(IF('Indicator Data'!AE145&gt;CM$3,10,IF('Indicator Data'!AE145&lt;CM$4,0,10-(CM$3-'Indicator Data'!AE145)/(CM$3-CM$4)*10)),1))</f>
        <v>0.1</v>
      </c>
      <c r="CN145" s="172">
        <f t="shared" si="218"/>
        <v>4.4000000000000004</v>
      </c>
      <c r="CO145" s="176">
        <f>IF('Indicator Data'!Z145="No data","x",ROUND(IF('Indicator Data'!Z145&gt;CO$3,10,IF('Indicator Data'!Z145&lt;CO$4,0,10-(CO$3-'Indicator Data'!Z145)/(CO$3-CO$4)*10)),1))</f>
        <v>0</v>
      </c>
      <c r="CP145" s="172">
        <f t="shared" si="219"/>
        <v>0</v>
      </c>
      <c r="CQ145" s="246">
        <f>IF('Indicator Data'!AB145="No data","x",'Indicator Data'!AB145/HLOOKUP('Indicator Date'!$AB143,'Population Data'!$C$3:$M$194,ROW()-4,FALSE))</f>
        <v>1.4605118559721575E-4</v>
      </c>
      <c r="CR145" s="176">
        <f t="shared" si="200"/>
        <v>8.5</v>
      </c>
      <c r="CS145" s="176">
        <f>IF('Indicator Data'!AC145="No data","x",ROUND(IF('Indicator Data'!AC145&gt;CS$3,0,IF('Indicator Data'!AC145&lt;CS$4,10,(CS$3-'Indicator Data'!AC145)/(CS$3-CS$4)*10)),1))</f>
        <v>2</v>
      </c>
      <c r="CT145" s="172">
        <f t="shared" si="220"/>
        <v>5.3</v>
      </c>
      <c r="CU145" s="174">
        <f t="shared" si="221"/>
        <v>3.2</v>
      </c>
      <c r="CV145" s="175">
        <f t="shared" si="201"/>
        <v>2.9</v>
      </c>
      <c r="CW145" s="177">
        <f t="shared" si="202"/>
        <v>1.9</v>
      </c>
      <c r="CX145" s="175">
        <f>ROUND(IF('Indicator Data'!AF145=0,0,IF('Indicator Data'!AF145&gt;CX$3,10,IF('Indicator Data'!AF145&lt;CX$4,0,10-(CX$3-'Indicator Data'!AF145)/(CX$3-CX$4)*10))),1)</f>
        <v>0.1</v>
      </c>
      <c r="CY145" s="175">
        <f>(ROUND(IF('Indicator Data'!AG145=0,0,IF(LOG('Indicator Data'!AG145)&gt;CY$3,10,IF(LOG('Indicator Data'!AG145)&lt;CY$4,0,10-(CY$3-LOG('Indicator Data'!AG145))/(CY$3-CY$4)*10))),1))</f>
        <v>0</v>
      </c>
      <c r="CZ145" s="177">
        <f t="shared" si="222"/>
        <v>0.1</v>
      </c>
      <c r="DA145" s="11"/>
      <c r="DB145" s="22"/>
    </row>
    <row r="146" spans="1:106">
      <c r="A146" s="179" t="str">
        <f>'Indicator Data'!A146</f>
        <v>Romania</v>
      </c>
      <c r="B146" s="180" t="str">
        <f>'Indicator Data'!B146</f>
        <v>ROU</v>
      </c>
      <c r="C146" s="178">
        <f>ROUND(IF('Indicator Data'!C146=0,0.1,IF(LOG('Indicator Data'!C146)&gt;C$3,10,IF(LOG('Indicator Data'!C146)&lt;C$4,0,10-(C$3-LOG('Indicator Data'!C146))/(C$3-C$4)*10))),1)</f>
        <v>8.1</v>
      </c>
      <c r="D146" s="171">
        <f>ROUND(IF('Indicator Data'!D146=0,0.1,IF(LOG('Indicator Data'!D146)&gt;D$3,10,IF(LOG('Indicator Data'!D146)&lt;D$4,0,10-(D$3-LOG('Indicator Data'!D146))/(D$3-D$4)*10))),1)</f>
        <v>0.1</v>
      </c>
      <c r="E146" s="172">
        <f t="shared" si="170"/>
        <v>5.4</v>
      </c>
      <c r="F146" s="172">
        <f>(ROUND(IF('Indicator Data'!E146=0,0,IF(LOG('Indicator Data'!E146)&gt;F$3,10,IF(LOG('Indicator Data'!E146)&lt;F$4,0,10-(F$3-LOG('Indicator Data'!E146))/(F$3-F$4)*10))),1))</f>
        <v>6.3</v>
      </c>
      <c r="G146" s="172">
        <f>ROUND(IF('Indicator Data'!F146=0,0,IF(LOG('Indicator Data'!F146)&gt;G$3,10,IF(LOG('Indicator Data'!F146)&lt;G$4,0,10-(G$3-LOG('Indicator Data'!F146))/(G$3-G$4)*10))),1)</f>
        <v>0</v>
      </c>
      <c r="H146" s="171">
        <f>ROUND(IF('Indicator Data'!G146=0,0,IF(LOG('Indicator Data'!G146)&gt;H$3,10,IF(LOG('Indicator Data'!G146)&lt;H$4,0,10-(H$3-LOG('Indicator Data'!G146))/(H$3-H$4)*10))),1)</f>
        <v>0</v>
      </c>
      <c r="I146" s="171">
        <f>ROUND(IF('Indicator Data'!H146=0,0,IF(LOG('Indicator Data'!H146)&gt;I$3,10,IF(LOG('Indicator Data'!H146)&lt;I$4,0,10-(I$3-LOG('Indicator Data'!H146))/(I$3-I$4)*10))),1)</f>
        <v>0</v>
      </c>
      <c r="J146" s="171">
        <f t="shared" si="171"/>
        <v>0</v>
      </c>
      <c r="K146" s="171">
        <f>ROUND(IF('Indicator Data'!I146=0,0,IF(LOG('Indicator Data'!I146)&gt;K$3,10,IF(LOG('Indicator Data'!I146)&lt;K$4,0,10-(K$3-LOG('Indicator Data'!I146))/(K$3-K$4)*10))),1)</f>
        <v>4</v>
      </c>
      <c r="L146" s="172">
        <f>ROUND(IF('Indicator Data'!J146=0,0,IF(LOG('Indicator Data'!J146)&gt;L$3,10,IF(LOG('Indicator Data'!J146)&lt;L$4,0,10-(L$3-LOG('Indicator Data'!J146))/(L$3-L$4)*10))),1)</f>
        <v>0</v>
      </c>
      <c r="M146" s="173">
        <f>'Indicator Data'!C146/HLOOKUP('Indicator Data'!$C$3,'Population Data'!$C$3:$M$194,ROW()-4,FALSE)</f>
        <v>1.878856458493085E-3</v>
      </c>
      <c r="N146" s="173">
        <f>'Indicator Data'!D146/HLOOKUP('Indicator Data'!$D$3,'Population Data'!$C$3:$M$194,ROW()-4,FALSE)</f>
        <v>0</v>
      </c>
      <c r="O146" s="245">
        <f>'Indicator Data'!E146/HLOOKUP('Indicator Data'!$E$3,'Population Data'!$C$3:$M$194,ROW()-4,FALSE)</f>
        <v>3.9213708680607305E-3</v>
      </c>
      <c r="P146" s="173">
        <f>'Indicator Data'!F146/HLOOKUP('Indicator Data'!$F$3,'Population Data'!$C$3:$M$194,ROW()-4,FALSE)</f>
        <v>0</v>
      </c>
      <c r="Q146" s="173">
        <f>'Indicator Data'!G146/HLOOKUP('Indicator Data'!$G$3,'Population Data'!$C$3:$M$194,ROW()-4,FALSE)</f>
        <v>0</v>
      </c>
      <c r="R146" s="173">
        <f>'Indicator Data'!H146/HLOOKUP('Indicator Data'!$H$3,'Population Data'!$C$3:$M$194,ROW()-4,FALSE)</f>
        <v>0</v>
      </c>
      <c r="S146" s="173">
        <f>'Indicator Data'!I146/HLOOKUP('Indicator Data'!$I$3,'Population Data'!$C$3:$M$194,ROW()-4,FALSE)</f>
        <v>5.4957915084489414E-5</v>
      </c>
      <c r="T146" s="173">
        <f>'Indicator Data'!J146/HLOOKUP('Indicator Date'!$J144,'Population Data'!$C$3:$M$194,ROW()-4,FALSE)</f>
        <v>0</v>
      </c>
      <c r="U146" s="171">
        <f t="shared" si="172"/>
        <v>9.4</v>
      </c>
      <c r="V146" s="171">
        <f t="shared" si="173"/>
        <v>0</v>
      </c>
      <c r="W146" s="172">
        <f t="shared" si="174"/>
        <v>6.8</v>
      </c>
      <c r="X146" s="172">
        <f t="shared" si="203"/>
        <v>5.9</v>
      </c>
      <c r="Y146" s="172">
        <f t="shared" si="204"/>
        <v>0</v>
      </c>
      <c r="Z146" s="171">
        <f t="shared" si="175"/>
        <v>0</v>
      </c>
      <c r="AA146" s="171">
        <f t="shared" si="175"/>
        <v>0</v>
      </c>
      <c r="AB146" s="171">
        <f t="shared" si="176"/>
        <v>0</v>
      </c>
      <c r="AC146" s="172">
        <f t="shared" si="205"/>
        <v>1.6</v>
      </c>
      <c r="AD146" s="172">
        <f t="shared" si="206"/>
        <v>0</v>
      </c>
      <c r="AE146" s="171">
        <f>ROUND(IF('Indicator Data'!K146=0,0,IF('Indicator Data'!K146&gt;AE$3,10,IF('Indicator Data'!K146&lt;AE$4,0,10-(AE$3-'Indicator Data'!K146)/(AE$3-AE$4)*10))),1)</f>
        <v>1</v>
      </c>
      <c r="AF146" s="174">
        <f t="shared" si="177"/>
        <v>8.8000000000000007</v>
      </c>
      <c r="AG146" s="174">
        <f t="shared" si="178"/>
        <v>0.1</v>
      </c>
      <c r="AH146" s="172">
        <f t="shared" si="179"/>
        <v>0</v>
      </c>
      <c r="AI146" s="172">
        <f t="shared" si="180"/>
        <v>0</v>
      </c>
      <c r="AJ146" s="174">
        <f t="shared" si="181"/>
        <v>0</v>
      </c>
      <c r="AK146" s="172">
        <f t="shared" si="182"/>
        <v>0</v>
      </c>
      <c r="AL146" s="175">
        <f t="shared" si="183"/>
        <v>6.1</v>
      </c>
      <c r="AM146" s="175">
        <f t="shared" si="184"/>
        <v>6.1</v>
      </c>
      <c r="AN146" s="175">
        <f t="shared" si="185"/>
        <v>0</v>
      </c>
      <c r="AO146" s="175">
        <f t="shared" si="186"/>
        <v>0</v>
      </c>
      <c r="AP146" s="175">
        <f t="shared" si="187"/>
        <v>2.9</v>
      </c>
      <c r="AQ146" s="174">
        <f t="shared" si="188"/>
        <v>0.5</v>
      </c>
      <c r="AR146" s="174">
        <f>IF('Indicator Data'!L146="No data","x",IF('Indicator Data'!BW146&lt;1000,"x",ROUND((IF('Indicator Data'!L146&gt;AR$3,10,IF('Indicator Data'!L146&lt;AR$4,0,10-(AR$3-'Indicator Data'!L146)/(AR$3-AR$4)*10))),1)))</f>
        <v>5</v>
      </c>
      <c r="AS146" s="175">
        <f t="shared" si="189"/>
        <v>2.8</v>
      </c>
      <c r="AT146" s="176">
        <f>IF('Indicator Data'!M146="No data","x",ROUND(IF('Indicator Data'!M146=0,0,IF(LOG('Indicator Data'!M146)&gt;AT$3,10,IF(LOG('Indicator Data'!M146)&lt;AT$4,0,10-(AT$3-LOG('Indicator Data'!M146))/(AT$3-AT$4)*10))),1))</f>
        <v>8.9</v>
      </c>
      <c r="AU146" s="246">
        <f>IF(AT146="x","x",'Indicator Data'!M146/HLOOKUP('Indicator Data'!$M$3,'Population Data'!$C$3:$M$194,ROW()-4,FALSE))</f>
        <v>0.81898288780934558</v>
      </c>
      <c r="AV146" s="176">
        <f t="shared" si="190"/>
        <v>9.1</v>
      </c>
      <c r="AW146" s="172">
        <f t="shared" si="207"/>
        <v>9</v>
      </c>
      <c r="AX146" s="176" t="str">
        <f>IF('Indicator Data'!N146="No data","x",ROUND(IF('Indicator Data'!N146=0,0,IF(LOG('Indicator Data'!N146)&gt;AX$3,10,IF(LOG('Indicator Data'!N146)&lt;AX$4,0,10-(AX$3-LOG('Indicator Data'!N146))/(AX$3-AX$4)*10))),1))</f>
        <v>x</v>
      </c>
      <c r="AY146" s="246" t="str">
        <f>IF(AX146="x","x",'Indicator Data'!N146/HLOOKUP('Indicator Data'!$N$3,'Population Data'!$C$3:$M$194,ROW()-4,FALSE))</f>
        <v>x</v>
      </c>
      <c r="AZ146" s="176" t="str">
        <f t="shared" si="191"/>
        <v>x</v>
      </c>
      <c r="BA146" s="172" t="str">
        <f t="shared" si="208"/>
        <v>x</v>
      </c>
      <c r="BB146" s="176" t="str">
        <f>IF('Indicator Data'!O146="No data","x",ROUND(IF('Indicator Data'!O146=0,0,IF(LOG('Indicator Data'!O146)&gt;BB$3,10,IF(LOG('Indicator Data'!O146)&lt;BB$4,0,10-(BB$3-LOG('Indicator Data'!O146))/(BB$3-BB$4)*10))),1))</f>
        <v>x</v>
      </c>
      <c r="BC146" s="246" t="str">
        <f>IF(BB146="x","x",'Indicator Data'!O146/HLOOKUP('Indicator Data'!$O$3,'Population Data'!$C$3:$M$194,ROW()-4,FALSE))</f>
        <v>x</v>
      </c>
      <c r="BD146" s="176" t="str">
        <f t="shared" si="192"/>
        <v>x</v>
      </c>
      <c r="BE146" s="172" t="str">
        <f t="shared" si="209"/>
        <v>x</v>
      </c>
      <c r="BF146" s="176" t="str">
        <f>IF('Indicator Data'!P146="No data","x",ROUND(IF('Indicator Data'!P146=0,0,IF(LOG('Indicator Data'!P146)&gt;BF$3,10,IF(LOG('Indicator Data'!P146)&lt;BF$4,0,10-(BF$3-LOG('Indicator Data'!P146))/(BF$3-BF$4)*10))),1))</f>
        <v>x</v>
      </c>
      <c r="BG146" s="246" t="str">
        <f>IF(BF146="x","x",'Indicator Data'!P146/HLOOKUP('Indicator Data'!$P$3,'Population Data'!$C$3:$M$194,ROW()-4,FALSE))</f>
        <v>x</v>
      </c>
      <c r="BH146" s="176" t="str">
        <f t="shared" si="210"/>
        <v>x</v>
      </c>
      <c r="BI146" s="172" t="str">
        <f t="shared" si="211"/>
        <v>x</v>
      </c>
      <c r="BJ146" s="174">
        <f t="shared" si="212"/>
        <v>9</v>
      </c>
      <c r="BK146" s="176">
        <f>ROUND(IF('Indicator Data'!Q146=0,0,IF(LOG('Indicator Data'!Q146)&gt;BK$3,10,IF(LOG('Indicator Data'!Q146)&lt;BK$4,0,10-(BK$3-LOG('Indicator Data'!Q146))/(BK$3-BK$4)*10))),1)</f>
        <v>0</v>
      </c>
      <c r="BL146" s="224">
        <f>IF(BK146="x","x",'Indicator Data'!Q146/HLOOKUP('Indicator Data'!$Q$3,'Population Data'!$C$3:$M$194,ROW()-4,FALSE))</f>
        <v>0</v>
      </c>
      <c r="BM146" s="176">
        <f t="shared" si="193"/>
        <v>0</v>
      </c>
      <c r="BN146" s="172">
        <f t="shared" si="194"/>
        <v>0</v>
      </c>
      <c r="BO146" s="176">
        <f>ROUND(IF('Indicator Data'!S146=0,0,IF(LOG('Indicator Data'!S146)&gt;BO$3,10,IF(LOG('Indicator Data'!S146)&lt;BO$4,0,10-(BO$3-LOG('Indicator Data'!S146))/(BO$3-BO$4)*10))),1)</f>
        <v>0</v>
      </c>
      <c r="BP146" s="246">
        <f>IF(BO146="x","x",'Indicator Data'!S146/HLOOKUP('Indicator Data'!$S$3,'Population Data'!$C$3:$M$194,ROW()-4,FALSE))</f>
        <v>0</v>
      </c>
      <c r="BQ146" s="176">
        <f t="shared" si="195"/>
        <v>0</v>
      </c>
      <c r="BR146" s="172">
        <f t="shared" si="213"/>
        <v>0</v>
      </c>
      <c r="BS146" s="176">
        <f>ROUND(IF('Indicator Data'!T146=0,0,IF(LOG('Indicator Data'!T146)&gt;BS$3,10,IF(LOG('Indicator Data'!T146)&lt;BS$4,0,10-(BS$3-LOG('Indicator Data'!T146))/(BS$3-BS$4)*10))),1)</f>
        <v>0</v>
      </c>
      <c r="BT146" s="173">
        <f>IF('Indicator Data'!T146/HLOOKUP('Indicator Data'!$T$3,'Population Data'!$C$3:$M$194,ROW()-4,FALSE)&gt;1,1,'Indicator Data'!T146/HLOOKUP('Indicator Data'!$T$3,'Population Data'!$C$3:$M$194,ROW()-4,FALSE))</f>
        <v>0</v>
      </c>
      <c r="BU146" s="176">
        <f t="shared" si="196"/>
        <v>0</v>
      </c>
      <c r="BV146" s="172">
        <f t="shared" si="214"/>
        <v>0</v>
      </c>
      <c r="BW146" s="176">
        <f>ROUND(IF('Indicator Data'!U146=0,0,IF(LOG('Indicator Data'!U146)&gt;BW$3,10,IF(LOG('Indicator Data'!U146)&lt;BW$4,0,10-(BW$3-LOG('Indicator Data'!U146))/(BW$3-BW$4)*10))),1)</f>
        <v>0</v>
      </c>
      <c r="BX146" s="246">
        <f>IF(BW146="x","x",'Indicator Data'!U146/HLOOKUP('Indicator Data'!$U$3,'Population Data'!$C$3:$M$194,ROW()-4,FALSE))</f>
        <v>0</v>
      </c>
      <c r="BY146" s="176">
        <f t="shared" si="197"/>
        <v>0</v>
      </c>
      <c r="BZ146" s="172">
        <f t="shared" si="215"/>
        <v>0</v>
      </c>
      <c r="CA146" s="174">
        <f t="shared" si="198"/>
        <v>0</v>
      </c>
      <c r="CB146" s="176">
        <f>IF('Indicator Data'!BN146="No data","x",ROUND(IF('Indicator Data'!BN146&gt;CB$3,0,IF('Indicator Data'!BN146&lt;CB$4,10,(CB$3-'Indicator Data'!BN146)/(CB$3-CB$4)*10)),1))</f>
        <v>1.3</v>
      </c>
      <c r="CC146" s="176">
        <f>IF('Indicator Data'!BO146="No data","x",ROUND(IF('Indicator Data'!BO146&gt;CC$3,0,IF('Indicator Data'!BO146&lt;CC$4,10,(CC$3-'Indicator Data'!BO146)/(CC$3-CC$4)*10)),1))</f>
        <v>0</v>
      </c>
      <c r="CD146" s="176" t="str">
        <f>IF('Indicator Data'!AA146="No data","x",ROUND(IF('Indicator Data'!AA146&gt;CD$3,0,IF('Indicator Data'!AA146&lt;CD$4,10,(CD$3-'Indicator Data'!AA146)/(CD$3-CD$4)*10)),1))</f>
        <v>x</v>
      </c>
      <c r="CE146" s="172">
        <f t="shared" si="199"/>
        <v>0.7</v>
      </c>
      <c r="CF146" s="176">
        <f>IF('Indicator Data'!V146="No data","x",ROUND(IF(LOG('Indicator Data'!V146)&gt;CF$3,10,IF(LOG('Indicator Data'!V146)&lt;CF$4,0,10-(CF$3-LOG('Indicator Data'!V146))/(CF$3-CF$4)*10)),1))</f>
        <v>6.4</v>
      </c>
      <c r="CG146" s="176">
        <f>IF('Indicator Data'!W146="No data","x",ROUND(IF('Indicator Data'!W146&gt;CG$3,10,IF('Indicator Data'!W146&lt;CG$4,0,10-(CG$3-'Indicator Data'!W146)/(CG$3-CG$4)*10)),1))</f>
        <v>0.8</v>
      </c>
      <c r="CH146" s="176">
        <f>IF('Indicator Data'!X146="No data","x",ROUND(IF('Indicator Data'!X146&gt;CH$3,10,IF('Indicator Data'!X146&lt;CH$4,0,10-(CH$3-'Indicator Data'!X146)/(CH$3-CH$4)*10)),1))</f>
        <v>5.5</v>
      </c>
      <c r="CI146" s="176">
        <f>IF('Indicator Data'!Y146="No data","x",ROUND(IF('Indicator Data'!Y146&gt;CI$3,10,IF('Indicator Data'!Y146&lt;CI$4,0,10-(CI$3-'Indicator Data'!Y146)/(CI$3-CI$4)*10)),1))</f>
        <v>2.2000000000000002</v>
      </c>
      <c r="CJ146" s="172">
        <f t="shared" si="216"/>
        <v>3.7</v>
      </c>
      <c r="CK146" s="174">
        <f t="shared" si="217"/>
        <v>2.7</v>
      </c>
      <c r="CL146" s="176">
        <f>IF('Indicator Data'!AD146="No data","x",ROUND(IF('Indicator Data'!AD146&gt;CL$3,10,IF('Indicator Data'!AD146&lt;CL$4,0,10-(CL$3-'Indicator Data'!AD146)/(CL$3-CL$4)*10)),1))</f>
        <v>0.3</v>
      </c>
      <c r="CM146" s="176">
        <f>IF('Indicator Data'!AE146="No data","x",ROUND(IF('Indicator Data'!AE146&gt;CM$3,10,IF('Indicator Data'!AE146&lt;CM$4,0,10-(CM$3-'Indicator Data'!AE146)/(CM$3-CM$4)*10)),1))</f>
        <v>0</v>
      </c>
      <c r="CN146" s="172">
        <f t="shared" si="218"/>
        <v>2.5</v>
      </c>
      <c r="CO146" s="176">
        <f>IF('Indicator Data'!Z146="No data","x",ROUND(IF('Indicator Data'!Z146&gt;CO$3,10,IF('Indicator Data'!Z146&lt;CO$4,0,10-(CO$3-'Indicator Data'!Z146)/(CO$3-CO$4)*10)),1))</f>
        <v>0</v>
      </c>
      <c r="CP146" s="172">
        <f t="shared" si="219"/>
        <v>0.4</v>
      </c>
      <c r="CQ146" s="246">
        <f>IF('Indicator Data'!AB146="No data","x",'Indicator Data'!AB146/HLOOKUP('Indicator Date'!$AB144,'Population Data'!$C$3:$M$194,ROW()-4,FALSE))</f>
        <v>3.393213460872189E-4</v>
      </c>
      <c r="CR146" s="176">
        <f t="shared" si="200"/>
        <v>6.6</v>
      </c>
      <c r="CS146" s="176">
        <f>IF('Indicator Data'!AC146="No data","x",ROUND(IF('Indicator Data'!AC146&gt;CS$3,0,IF('Indicator Data'!AC146&lt;CS$4,10,(CS$3-'Indicator Data'!AC146)/(CS$3-CS$4)*10)),1))</f>
        <v>2</v>
      </c>
      <c r="CT146" s="172">
        <f t="shared" si="220"/>
        <v>4.3</v>
      </c>
      <c r="CU146" s="174">
        <f t="shared" si="221"/>
        <v>2.4</v>
      </c>
      <c r="CV146" s="175">
        <f t="shared" si="201"/>
        <v>4.7</v>
      </c>
      <c r="CW146" s="177">
        <f t="shared" si="202"/>
        <v>3.6</v>
      </c>
      <c r="CX146" s="175">
        <f>ROUND(IF('Indicator Data'!AF146=0,0,IF('Indicator Data'!AF146&gt;CX$3,10,IF('Indicator Data'!AF146&lt;CX$4,0,10-(CX$3-'Indicator Data'!AF146)/(CX$3-CX$4)*10))),1)</f>
        <v>0.1</v>
      </c>
      <c r="CY146" s="175">
        <f>(ROUND(IF('Indicator Data'!AG146=0,0,IF(LOG('Indicator Data'!AG146)&gt;CY$3,10,IF(LOG('Indicator Data'!AG146)&lt;CY$4,0,10-(CY$3-LOG('Indicator Data'!AG146))/(CY$3-CY$4)*10))),1))</f>
        <v>0</v>
      </c>
      <c r="CZ146" s="177">
        <f t="shared" si="222"/>
        <v>0.1</v>
      </c>
      <c r="DA146" s="11"/>
      <c r="DB146" s="22"/>
    </row>
    <row r="147" spans="1:106">
      <c r="A147" s="179" t="str">
        <f>'Indicator Data'!A147</f>
        <v>Russian Federation</v>
      </c>
      <c r="B147" s="180" t="str">
        <f>'Indicator Data'!B147</f>
        <v>RUS</v>
      </c>
      <c r="C147" s="178">
        <f>ROUND(IF('Indicator Data'!C147=0,0.1,IF(LOG('Indicator Data'!C147)&gt;C$3,10,IF(LOG('Indicator Data'!C147)&lt;C$4,0,10-(C$3-LOG('Indicator Data'!C147))/(C$3-C$4)*10))),1)</f>
        <v>7.5</v>
      </c>
      <c r="D147" s="171">
        <f>ROUND(IF('Indicator Data'!D147=0,0.1,IF(LOG('Indicator Data'!D147)&gt;D$3,10,IF(LOG('Indicator Data'!D147)&lt;D$4,0,10-(D$3-LOG('Indicator Data'!D147))/(D$3-D$4)*10))),1)</f>
        <v>5.6</v>
      </c>
      <c r="E147" s="172">
        <f t="shared" si="170"/>
        <v>6.7</v>
      </c>
      <c r="F147" s="172">
        <f>(ROUND(IF('Indicator Data'!E147=0,0,IF(LOG('Indicator Data'!E147)&gt;F$3,10,IF(LOG('Indicator Data'!E147)&lt;F$4,0,10-(F$3-LOG('Indicator Data'!E147))/(F$3-F$4)*10))),1))</f>
        <v>9.1</v>
      </c>
      <c r="G147" s="172">
        <f>ROUND(IF('Indicator Data'!F147=0,0,IF(LOG('Indicator Data'!F147)&gt;G$3,10,IF(LOG('Indicator Data'!F147)&lt;G$4,0,10-(G$3-LOG('Indicator Data'!F147))/(G$3-G$4)*10))),1)</f>
        <v>5.3</v>
      </c>
      <c r="H147" s="171">
        <f>ROUND(IF('Indicator Data'!G147=0,0,IF(LOG('Indicator Data'!G147)&gt;H$3,10,IF(LOG('Indicator Data'!G147)&lt;H$4,0,10-(H$3-LOG('Indicator Data'!G147))/(H$3-H$4)*10))),1)</f>
        <v>6.5</v>
      </c>
      <c r="I147" s="171">
        <f>ROUND(IF('Indicator Data'!H147=0,0,IF(LOG('Indicator Data'!H147)&gt;I$3,10,IF(LOG('Indicator Data'!H147)&lt;I$4,0,10-(I$3-LOG('Indicator Data'!H147))/(I$3-I$4)*10))),1)</f>
        <v>0</v>
      </c>
      <c r="J147" s="171">
        <f t="shared" si="171"/>
        <v>4</v>
      </c>
      <c r="K147" s="171">
        <f>ROUND(IF('Indicator Data'!I147=0,0,IF(LOG('Indicator Data'!I147)&gt;K$3,10,IF(LOG('Indicator Data'!I147)&lt;K$4,0,10-(K$3-LOG('Indicator Data'!I147))/(K$3-K$4)*10))),1)</f>
        <v>7</v>
      </c>
      <c r="L147" s="172">
        <f>ROUND(IF('Indicator Data'!J147=0,0,IF(LOG('Indicator Data'!J147)&gt;L$3,10,IF(LOG('Indicator Data'!J147)&lt;L$4,0,10-(L$3-LOG('Indicator Data'!J147))/(L$3-L$4)*10))),1)</f>
        <v>8.6</v>
      </c>
      <c r="M147" s="173">
        <f>'Indicator Data'!C147/HLOOKUP('Indicator Data'!$C$3,'Population Data'!$C$3:$M$194,ROW()-4,FALSE)</f>
        <v>1.4930922077082586E-4</v>
      </c>
      <c r="N147" s="173">
        <f>'Indicator Data'!D147/HLOOKUP('Indicator Data'!$D$3,'Population Data'!$C$3:$M$194,ROW()-4,FALSE)</f>
        <v>7.9633857404878692E-6</v>
      </c>
      <c r="O147" s="245">
        <f>'Indicator Data'!E147/HLOOKUP('Indicator Data'!$E$3,'Population Data'!$C$3:$M$194,ROW()-4,FALSE)</f>
        <v>9.2401882455546928E-3</v>
      </c>
      <c r="P147" s="173">
        <f>'Indicator Data'!F147/HLOOKUP('Indicator Data'!$F$3,'Population Data'!$C$3:$M$194,ROW()-4,FALSE)</f>
        <v>1.8160968160059102E-7</v>
      </c>
      <c r="Q147" s="173">
        <f>'Indicator Data'!G147/HLOOKUP('Indicator Data'!$G$3,'Population Data'!$C$3:$M$194,ROW()-4,FALSE)</f>
        <v>2.5865527648803765E-4</v>
      </c>
      <c r="R147" s="173">
        <f>'Indicator Data'!H147/HLOOKUP('Indicator Data'!$H$3,'Population Data'!$C$3:$M$194,ROW()-4,FALSE)</f>
        <v>0</v>
      </c>
      <c r="S147" s="173">
        <f>'Indicator Data'!I147/HLOOKUP('Indicator Data'!$I$3,'Population Data'!$C$3:$M$194,ROW()-4,FALSE)</f>
        <v>1.4707687948834305E-4</v>
      </c>
      <c r="T147" s="173">
        <f>'Indicator Data'!J147/HLOOKUP('Indicator Date'!$J145,'Population Data'!$C$3:$M$194,ROW()-4,FALSE)</f>
        <v>1.9847185099419008E-4</v>
      </c>
      <c r="U147" s="171">
        <f t="shared" si="172"/>
        <v>0.7</v>
      </c>
      <c r="V147" s="171">
        <f t="shared" si="173"/>
        <v>0</v>
      </c>
      <c r="W147" s="172">
        <f t="shared" si="174"/>
        <v>0.4</v>
      </c>
      <c r="X147" s="172">
        <f t="shared" si="203"/>
        <v>7.4</v>
      </c>
      <c r="Y147" s="172">
        <f t="shared" si="204"/>
        <v>2.8</v>
      </c>
      <c r="Z147" s="171">
        <f t="shared" si="175"/>
        <v>0</v>
      </c>
      <c r="AA147" s="171">
        <f t="shared" si="175"/>
        <v>0</v>
      </c>
      <c r="AB147" s="171">
        <f t="shared" si="176"/>
        <v>0</v>
      </c>
      <c r="AC147" s="172">
        <f t="shared" si="205"/>
        <v>2.8</v>
      </c>
      <c r="AD147" s="172">
        <f t="shared" si="206"/>
        <v>0.1</v>
      </c>
      <c r="AE147" s="171">
        <f>ROUND(IF('Indicator Data'!K147=0,0,IF('Indicator Data'!K147&gt;AE$3,10,IF('Indicator Data'!K147&lt;AE$4,0,10-(AE$3-'Indicator Data'!K147)/(AE$3-AE$4)*10))),1)</f>
        <v>4.8</v>
      </c>
      <c r="AF147" s="174">
        <f t="shared" si="177"/>
        <v>4.0999999999999996</v>
      </c>
      <c r="AG147" s="174">
        <f t="shared" si="178"/>
        <v>2.8</v>
      </c>
      <c r="AH147" s="172">
        <f t="shared" si="179"/>
        <v>3.3</v>
      </c>
      <c r="AI147" s="172">
        <f t="shared" si="180"/>
        <v>0</v>
      </c>
      <c r="AJ147" s="174">
        <f t="shared" si="181"/>
        <v>1.8</v>
      </c>
      <c r="AK147" s="172">
        <f t="shared" si="182"/>
        <v>5.9</v>
      </c>
      <c r="AL147" s="175">
        <f t="shared" si="183"/>
        <v>4.2</v>
      </c>
      <c r="AM147" s="175">
        <f t="shared" si="184"/>
        <v>8.4</v>
      </c>
      <c r="AN147" s="175">
        <f t="shared" si="185"/>
        <v>4.2</v>
      </c>
      <c r="AO147" s="175">
        <f t="shared" si="186"/>
        <v>2.2000000000000002</v>
      </c>
      <c r="AP147" s="175">
        <f t="shared" si="187"/>
        <v>5.3</v>
      </c>
      <c r="AQ147" s="174">
        <f t="shared" si="188"/>
        <v>5.4</v>
      </c>
      <c r="AR147" s="174">
        <f>IF('Indicator Data'!L147="No data","x",IF('Indicator Data'!BW147&lt;1000,"x",ROUND((IF('Indicator Data'!L147&gt;AR$3,10,IF('Indicator Data'!L147&lt;AR$4,0,10-(AR$3-'Indicator Data'!L147)/(AR$3-AR$4)*10))),1)))</f>
        <v>6.7</v>
      </c>
      <c r="AS147" s="175">
        <f t="shared" si="189"/>
        <v>6.1</v>
      </c>
      <c r="AT147" s="176">
        <f>IF('Indicator Data'!M147="No data","x",ROUND(IF('Indicator Data'!M147=0,0,IF(LOG('Indicator Data'!M147)&gt;AT$3,10,IF(LOG('Indicator Data'!M147)&lt;AT$4,0,10-(AT$3-LOG('Indicator Data'!M147))/(AT$3-AT$4)*10))),1))</f>
        <v>8.9</v>
      </c>
      <c r="AU147" s="246">
        <f>IF(AT147="x","x",'Indicator Data'!M147/HLOOKUP('Indicator Data'!$M$3,'Population Data'!$C$3:$M$194,ROW()-4,FALSE))</f>
        <v>0.11115315913817034</v>
      </c>
      <c r="AV147" s="176">
        <f t="shared" si="190"/>
        <v>1.2</v>
      </c>
      <c r="AW147" s="172">
        <f t="shared" si="207"/>
        <v>6.4</v>
      </c>
      <c r="AX147" s="176" t="str">
        <f>IF('Indicator Data'!N147="No data","x",ROUND(IF('Indicator Data'!N147=0,0,IF(LOG('Indicator Data'!N147)&gt;AX$3,10,IF(LOG('Indicator Data'!N147)&lt;AX$4,0,10-(AX$3-LOG('Indicator Data'!N147))/(AX$3-AX$4)*10))),1))</f>
        <v>x</v>
      </c>
      <c r="AY147" s="246" t="str">
        <f>IF(AX147="x","x",'Indicator Data'!N147/HLOOKUP('Indicator Data'!$N$3,'Population Data'!$C$3:$M$194,ROW()-4,FALSE))</f>
        <v>x</v>
      </c>
      <c r="AZ147" s="176" t="str">
        <f t="shared" si="191"/>
        <v>x</v>
      </c>
      <c r="BA147" s="172" t="str">
        <f t="shared" si="208"/>
        <v>x</v>
      </c>
      <c r="BB147" s="176" t="str">
        <f>IF('Indicator Data'!O147="No data","x",ROUND(IF('Indicator Data'!O147=0,0,IF(LOG('Indicator Data'!O147)&gt;BB$3,10,IF(LOG('Indicator Data'!O147)&lt;BB$4,0,10-(BB$3-LOG('Indicator Data'!O147))/(BB$3-BB$4)*10))),1))</f>
        <v>x</v>
      </c>
      <c r="BC147" s="246" t="str">
        <f>IF(BB147="x","x",'Indicator Data'!O147/HLOOKUP('Indicator Data'!$O$3,'Population Data'!$C$3:$M$194,ROW()-4,FALSE))</f>
        <v>x</v>
      </c>
      <c r="BD147" s="176" t="str">
        <f t="shared" si="192"/>
        <v>x</v>
      </c>
      <c r="BE147" s="172" t="str">
        <f t="shared" si="209"/>
        <v>x</v>
      </c>
      <c r="BF147" s="176" t="str">
        <f>IF('Indicator Data'!P147="No data","x",ROUND(IF('Indicator Data'!P147=0,0,IF(LOG('Indicator Data'!P147)&gt;BF$3,10,IF(LOG('Indicator Data'!P147)&lt;BF$4,0,10-(BF$3-LOG('Indicator Data'!P147))/(BF$3-BF$4)*10))),1))</f>
        <v>x</v>
      </c>
      <c r="BG147" s="246" t="str">
        <f>IF(BF147="x","x",'Indicator Data'!P147/HLOOKUP('Indicator Data'!$P$3,'Population Data'!$C$3:$M$194,ROW()-4,FALSE))</f>
        <v>x</v>
      </c>
      <c r="BH147" s="176" t="str">
        <f t="shared" si="210"/>
        <v>x</v>
      </c>
      <c r="BI147" s="172" t="str">
        <f t="shared" si="211"/>
        <v>x</v>
      </c>
      <c r="BJ147" s="174">
        <f t="shared" si="212"/>
        <v>6.4</v>
      </c>
      <c r="BK147" s="176">
        <f>ROUND(IF('Indicator Data'!Q147=0,0,IF(LOG('Indicator Data'!Q147)&gt;BK$3,10,IF(LOG('Indicator Data'!Q147)&lt;BK$4,0,10-(BK$3-LOG('Indicator Data'!Q147))/(BK$3-BK$4)*10))),1)</f>
        <v>0</v>
      </c>
      <c r="BL147" s="224">
        <f>IF(BK147="x","x",'Indicator Data'!Q147/HLOOKUP('Indicator Data'!$Q$3,'Population Data'!$C$3:$M$194,ROW()-4,FALSE))</f>
        <v>0</v>
      </c>
      <c r="BM147" s="176">
        <f t="shared" si="193"/>
        <v>0</v>
      </c>
      <c r="BN147" s="172">
        <f t="shared" si="194"/>
        <v>0</v>
      </c>
      <c r="BO147" s="176">
        <f>ROUND(IF('Indicator Data'!S147=0,0,IF(LOG('Indicator Data'!S147)&gt;BO$3,10,IF(LOG('Indicator Data'!S147)&lt;BO$4,0,10-(BO$3-LOG('Indicator Data'!S147))/(BO$3-BO$4)*10))),1)</f>
        <v>0</v>
      </c>
      <c r="BP147" s="246">
        <f>IF(BO147="x","x",'Indicator Data'!S147/HLOOKUP('Indicator Data'!$S$3,'Population Data'!$C$3:$M$194,ROW()-4,FALSE))</f>
        <v>0</v>
      </c>
      <c r="BQ147" s="176">
        <f t="shared" si="195"/>
        <v>0</v>
      </c>
      <c r="BR147" s="172">
        <f t="shared" si="213"/>
        <v>0</v>
      </c>
      <c r="BS147" s="176">
        <f>ROUND(IF('Indicator Data'!T147=0,0,IF(LOG('Indicator Data'!T147)&gt;BS$3,10,IF(LOG('Indicator Data'!T147)&lt;BS$4,0,10-(BS$3-LOG('Indicator Data'!T147))/(BS$3-BS$4)*10))),1)</f>
        <v>0</v>
      </c>
      <c r="BT147" s="173">
        <f>IF('Indicator Data'!T147/HLOOKUP('Indicator Data'!$T$3,'Population Data'!$C$3:$M$194,ROW()-4,FALSE)&gt;1,1,'Indicator Data'!T147/HLOOKUP('Indicator Data'!$T$3,'Population Data'!$C$3:$M$194,ROW()-4,FALSE))</f>
        <v>0</v>
      </c>
      <c r="BU147" s="176">
        <f t="shared" si="196"/>
        <v>0</v>
      </c>
      <c r="BV147" s="172">
        <f t="shared" si="214"/>
        <v>0</v>
      </c>
      <c r="BW147" s="176">
        <f>ROUND(IF('Indicator Data'!U147=0,0,IF(LOG('Indicator Data'!U147)&gt;BW$3,10,IF(LOG('Indicator Data'!U147)&lt;BW$4,0,10-(BW$3-LOG('Indicator Data'!U147))/(BW$3-BW$4)*10))),1)</f>
        <v>6.2</v>
      </c>
      <c r="BX147" s="246">
        <f>IF(BW147="x","x",'Indicator Data'!U147/HLOOKUP('Indicator Data'!$U$3,'Population Data'!$C$3:$M$194,ROW()-4,FALSE))</f>
        <v>1.4326413278199493E-3</v>
      </c>
      <c r="BY147" s="176">
        <f t="shared" si="197"/>
        <v>0</v>
      </c>
      <c r="BZ147" s="172">
        <f t="shared" si="215"/>
        <v>3.7</v>
      </c>
      <c r="CA147" s="174">
        <f t="shared" si="198"/>
        <v>1.1000000000000001</v>
      </c>
      <c r="CB147" s="176">
        <f>IF('Indicator Data'!BN147="No data","x",ROUND(IF('Indicator Data'!BN147&gt;CB$3,0,IF('Indicator Data'!BN147&lt;CB$4,10,(CB$3-'Indicator Data'!BN147)/(CB$3-CB$4)*10)),1))</f>
        <v>1.2</v>
      </c>
      <c r="CC147" s="176">
        <f>IF('Indicator Data'!BO147="No data","x",ROUND(IF('Indicator Data'!BO147&gt;CC$3,0,IF('Indicator Data'!BO147&lt;CC$4,10,(CC$3-'Indicator Data'!BO147)/(CC$3-CC$4)*10)),1))</f>
        <v>0.5</v>
      </c>
      <c r="CD147" s="176" t="str">
        <f>IF('Indicator Data'!AA147="No data","x",ROUND(IF('Indicator Data'!AA147&gt;CD$3,0,IF('Indicator Data'!AA147&lt;CD$4,10,(CD$3-'Indicator Data'!AA147)/(CD$3-CD$4)*10)),1))</f>
        <v>x</v>
      </c>
      <c r="CE147" s="172">
        <f t="shared" si="199"/>
        <v>0.9</v>
      </c>
      <c r="CF147" s="176">
        <f>IF('Indicator Data'!V147="No data","x",ROUND(IF(LOG('Indicator Data'!V147)&gt;CF$3,10,IF(LOG('Indicator Data'!V147)&lt;CF$4,0,10-(CF$3-LOG('Indicator Data'!V147))/(CF$3-CF$4)*10)),1))</f>
        <v>3.2</v>
      </c>
      <c r="CG147" s="176">
        <f>IF('Indicator Data'!W147="No data","x",ROUND(IF('Indicator Data'!W147&gt;CG$3,10,IF('Indicator Data'!W147&lt;CG$4,0,10-(CG$3-'Indicator Data'!W147)/(CG$3-CG$4)*10)),1))</f>
        <v>0</v>
      </c>
      <c r="CH147" s="176">
        <f>IF('Indicator Data'!X147="No data","x",ROUND(IF('Indicator Data'!X147&gt;CH$3,10,IF('Indicator Data'!X147&lt;CH$4,0,10-(CH$3-'Indicator Data'!X147)/(CH$3-CH$4)*10)),1))</f>
        <v>7.5</v>
      </c>
      <c r="CI147" s="176">
        <f>IF('Indicator Data'!Y147="No data","x",ROUND(IF('Indicator Data'!Y147&gt;CI$3,10,IF('Indicator Data'!Y147&lt;CI$4,0,10-(CI$3-'Indicator Data'!Y147)/(CI$3-CI$4)*10)),1))</f>
        <v>1.4</v>
      </c>
      <c r="CJ147" s="172">
        <f t="shared" si="216"/>
        <v>3</v>
      </c>
      <c r="CK147" s="174">
        <f t="shared" si="217"/>
        <v>2.2999999999999998</v>
      </c>
      <c r="CL147" s="176">
        <f>IF('Indicator Data'!AD147="No data","x",ROUND(IF('Indicator Data'!AD147&gt;CL$3,10,IF('Indicator Data'!AD147&lt;CL$4,0,10-(CL$3-'Indicator Data'!AD147)/(CL$3-CL$4)*10)),1))</f>
        <v>0.3</v>
      </c>
      <c r="CM147" s="176">
        <f>IF('Indicator Data'!AE147="No data","x",ROUND(IF('Indicator Data'!AE147&gt;CM$3,10,IF('Indicator Data'!AE147&lt;CM$4,0,10-(CM$3-'Indicator Data'!AE147)/(CM$3-CM$4)*10)),1))</f>
        <v>0</v>
      </c>
      <c r="CN147" s="172">
        <f t="shared" si="218"/>
        <v>2.1</v>
      </c>
      <c r="CO147" s="176">
        <f>IF('Indicator Data'!Z147="No data","x",ROUND(IF('Indicator Data'!Z147&gt;CO$3,10,IF('Indicator Data'!Z147&lt;CO$4,0,10-(CO$3-'Indicator Data'!Z147)/(CO$3-CO$4)*10)),1))</f>
        <v>0</v>
      </c>
      <c r="CP147" s="172">
        <f t="shared" si="219"/>
        <v>0.6</v>
      </c>
      <c r="CQ147" s="246">
        <f>IF('Indicator Data'!AB147="No data","x",'Indicator Data'!AB147/HLOOKUP('Indicator Date'!$AB145,'Population Data'!$C$3:$M$194,ROW()-4,FALSE))</f>
        <v>4.9798862081798273E-4</v>
      </c>
      <c r="CR147" s="176">
        <f t="shared" si="200"/>
        <v>5</v>
      </c>
      <c r="CS147" s="176">
        <f>IF('Indicator Data'!AC147="No data","x",ROUND(IF('Indicator Data'!AC147&gt;CS$3,0,IF('Indicator Data'!AC147&lt;CS$4,10,(CS$3-'Indicator Data'!AC147)/(CS$3-CS$4)*10)),1))</f>
        <v>0</v>
      </c>
      <c r="CT147" s="172">
        <f t="shared" si="220"/>
        <v>2.5</v>
      </c>
      <c r="CU147" s="174">
        <f t="shared" si="221"/>
        <v>1.7</v>
      </c>
      <c r="CV147" s="175">
        <f t="shared" si="201"/>
        <v>3.2</v>
      </c>
      <c r="CW147" s="177">
        <f t="shared" si="202"/>
        <v>5.2</v>
      </c>
      <c r="CX147" s="175">
        <f>ROUND(IF('Indicator Data'!AF147=0,0,IF('Indicator Data'!AF147&gt;CX$3,10,IF('Indicator Data'!AF147&lt;CX$4,0,10-(CX$3-'Indicator Data'!AF147)/(CX$3-CX$4)*10))),1)</f>
        <v>10</v>
      </c>
      <c r="CY147" s="175">
        <f>(ROUND(IF('Indicator Data'!AG147=0,0,IF(LOG('Indicator Data'!AG147)&gt;CY$3,10,IF(LOG('Indicator Data'!AG147)&lt;CY$4,0,10-(CY$3-LOG('Indicator Data'!AG147))/(CY$3-CY$4)*10))),1))</f>
        <v>6.6</v>
      </c>
      <c r="CZ147" s="177">
        <f t="shared" si="222"/>
        <v>8.9</v>
      </c>
      <c r="DA147" s="11"/>
      <c r="DB147" s="22"/>
    </row>
    <row r="148" spans="1:106">
      <c r="A148" s="179" t="str">
        <f>'Indicator Data'!A148</f>
        <v>Rwanda</v>
      </c>
      <c r="B148" s="180" t="str">
        <f>'Indicator Data'!B148</f>
        <v>RWA</v>
      </c>
      <c r="C148" s="178">
        <f>ROUND(IF('Indicator Data'!C148=0,0.1,IF(LOG('Indicator Data'!C148)&gt;C$3,10,IF(LOG('Indicator Data'!C148)&lt;C$4,0,10-(C$3-LOG('Indicator Data'!C148))/(C$3-C$4)*10))),1)</f>
        <v>7.1</v>
      </c>
      <c r="D148" s="171">
        <f>ROUND(IF('Indicator Data'!D148=0,0.1,IF(LOG('Indicator Data'!D148)&gt;D$3,10,IF(LOG('Indicator Data'!D148)&lt;D$4,0,10-(D$3-LOG('Indicator Data'!D148))/(D$3-D$4)*10))),1)</f>
        <v>0.1</v>
      </c>
      <c r="E148" s="172">
        <f t="shared" si="170"/>
        <v>4.5</v>
      </c>
      <c r="F148" s="172">
        <f>(ROUND(IF('Indicator Data'!E148=0,0,IF(LOG('Indicator Data'!E148)&gt;F$3,10,IF(LOG('Indicator Data'!E148)&lt;F$4,0,10-(F$3-LOG('Indicator Data'!E148))/(F$3-F$4)*10))),1))</f>
        <v>3.5</v>
      </c>
      <c r="G148" s="172">
        <f>ROUND(IF('Indicator Data'!F148=0,0,IF(LOG('Indicator Data'!F148)&gt;G$3,10,IF(LOG('Indicator Data'!F148)&lt;G$4,0,10-(G$3-LOG('Indicator Data'!F148))/(G$3-G$4)*10))),1)</f>
        <v>0</v>
      </c>
      <c r="H148" s="171">
        <f>ROUND(IF('Indicator Data'!G148=0,0,IF(LOG('Indicator Data'!G148)&gt;H$3,10,IF(LOG('Indicator Data'!G148)&lt;H$4,0,10-(H$3-LOG('Indicator Data'!G148))/(H$3-H$4)*10))),1)</f>
        <v>0</v>
      </c>
      <c r="I148" s="171">
        <f>ROUND(IF('Indicator Data'!H148=0,0,IF(LOG('Indicator Data'!H148)&gt;I$3,10,IF(LOG('Indicator Data'!H148)&lt;I$4,0,10-(I$3-LOG('Indicator Data'!H148))/(I$3-I$4)*10))),1)</f>
        <v>0</v>
      </c>
      <c r="J148" s="171">
        <f t="shared" si="171"/>
        <v>0</v>
      </c>
      <c r="K148" s="171">
        <f>ROUND(IF('Indicator Data'!I148=0,0,IF(LOG('Indicator Data'!I148)&gt;K$3,10,IF(LOG('Indicator Data'!I148)&lt;K$4,0,10-(K$3-LOG('Indicator Data'!I148))/(K$3-K$4)*10))),1)</f>
        <v>0</v>
      </c>
      <c r="L148" s="172">
        <f>ROUND(IF('Indicator Data'!J148=0,0,IF(LOG('Indicator Data'!J148)&gt;L$3,10,IF(LOG('Indicator Data'!J148)&lt;L$4,0,10-(L$3-LOG('Indicator Data'!J148))/(L$3-L$4)*10))),1)</f>
        <v>9.4</v>
      </c>
      <c r="M148" s="173">
        <f>'Indicator Data'!C148/HLOOKUP('Indicator Data'!$C$3,'Population Data'!$C$3:$M$194,ROW()-4,FALSE)</f>
        <v>1.1464895007148848E-3</v>
      </c>
      <c r="N148" s="173">
        <f>'Indicator Data'!D148/HLOOKUP('Indicator Data'!$D$3,'Population Data'!$C$3:$M$194,ROW()-4,FALSE)</f>
        <v>0</v>
      </c>
      <c r="O148" s="245">
        <f>'Indicator Data'!E148/HLOOKUP('Indicator Data'!$E$3,'Population Data'!$C$3:$M$194,ROW()-4,FALSE)</f>
        <v>3.243554546993356E-4</v>
      </c>
      <c r="P148" s="173">
        <f>'Indicator Data'!F148/HLOOKUP('Indicator Data'!$F$3,'Population Data'!$C$3:$M$194,ROW()-4,FALSE)</f>
        <v>0</v>
      </c>
      <c r="Q148" s="173">
        <f>'Indicator Data'!G148/HLOOKUP('Indicator Data'!$G$3,'Population Data'!$C$3:$M$194,ROW()-4,FALSE)</f>
        <v>0</v>
      </c>
      <c r="R148" s="173">
        <f>'Indicator Data'!H148/HLOOKUP('Indicator Data'!$H$3,'Population Data'!$C$3:$M$194,ROW()-4,FALSE)</f>
        <v>0</v>
      </c>
      <c r="S148" s="173">
        <f>'Indicator Data'!I148/HLOOKUP('Indicator Data'!$I$3,'Population Data'!$C$3:$M$194,ROW()-4,FALSE)</f>
        <v>0</v>
      </c>
      <c r="T148" s="173">
        <f>'Indicator Data'!J148/HLOOKUP('Indicator Date'!$J146,'Population Data'!$C$3:$M$194,ROW()-4,FALSE)</f>
        <v>4.0365843421845855E-3</v>
      </c>
      <c r="U148" s="171">
        <f t="shared" si="172"/>
        <v>5.7</v>
      </c>
      <c r="V148" s="171">
        <f t="shared" si="173"/>
        <v>0</v>
      </c>
      <c r="W148" s="172">
        <f t="shared" si="174"/>
        <v>3.4</v>
      </c>
      <c r="X148" s="172">
        <f t="shared" si="203"/>
        <v>1.8</v>
      </c>
      <c r="Y148" s="172">
        <f t="shared" si="204"/>
        <v>0</v>
      </c>
      <c r="Z148" s="171">
        <f t="shared" si="175"/>
        <v>0</v>
      </c>
      <c r="AA148" s="171">
        <f t="shared" si="175"/>
        <v>0</v>
      </c>
      <c r="AB148" s="171">
        <f t="shared" si="176"/>
        <v>0</v>
      </c>
      <c r="AC148" s="172">
        <f t="shared" si="205"/>
        <v>0</v>
      </c>
      <c r="AD148" s="172">
        <f t="shared" si="206"/>
        <v>1.3</v>
      </c>
      <c r="AE148" s="171">
        <f>ROUND(IF('Indicator Data'!K148=0,0,IF('Indicator Data'!K148&gt;AE$3,10,IF('Indicator Data'!K148&lt;AE$4,0,10-(AE$3-'Indicator Data'!K148)/(AE$3-AE$4)*10))),1)</f>
        <v>3.8</v>
      </c>
      <c r="AF148" s="174">
        <f t="shared" si="177"/>
        <v>6.4</v>
      </c>
      <c r="AG148" s="174">
        <f t="shared" si="178"/>
        <v>0.1</v>
      </c>
      <c r="AH148" s="172">
        <f t="shared" si="179"/>
        <v>0</v>
      </c>
      <c r="AI148" s="172">
        <f t="shared" si="180"/>
        <v>0</v>
      </c>
      <c r="AJ148" s="174">
        <f t="shared" si="181"/>
        <v>0</v>
      </c>
      <c r="AK148" s="172">
        <f t="shared" si="182"/>
        <v>7</v>
      </c>
      <c r="AL148" s="175">
        <f t="shared" si="183"/>
        <v>4</v>
      </c>
      <c r="AM148" s="175">
        <f t="shared" si="184"/>
        <v>2.7</v>
      </c>
      <c r="AN148" s="175">
        <f t="shared" si="185"/>
        <v>0</v>
      </c>
      <c r="AO148" s="175">
        <f t="shared" si="186"/>
        <v>0</v>
      </c>
      <c r="AP148" s="175">
        <f t="shared" si="187"/>
        <v>0</v>
      </c>
      <c r="AQ148" s="174">
        <f t="shared" si="188"/>
        <v>5.4</v>
      </c>
      <c r="AR148" s="174">
        <f>IF('Indicator Data'!L148="No data","x",IF('Indicator Data'!BW148&lt;1000,"x",ROUND((IF('Indicator Data'!L148&gt;AR$3,10,IF('Indicator Data'!L148&lt;AR$4,0,10-(AR$3-'Indicator Data'!L148)/(AR$3-AR$4)*10))),1)))</f>
        <v>3.3</v>
      </c>
      <c r="AS148" s="175">
        <f t="shared" si="189"/>
        <v>4.4000000000000004</v>
      </c>
      <c r="AT148" s="176">
        <f>IF('Indicator Data'!M148="No data","x",ROUND(IF('Indicator Data'!M148=0,0,IF(LOG('Indicator Data'!M148)&gt;AT$3,10,IF(LOG('Indicator Data'!M148)&lt;AT$4,0,10-(AT$3-LOG('Indicator Data'!M148))/(AT$3-AT$4)*10))),1))</f>
        <v>8</v>
      </c>
      <c r="AU148" s="246">
        <f>IF(AT148="x","x",'Indicator Data'!M148/HLOOKUP('Indicator Data'!$M$3,'Population Data'!$C$3:$M$194,ROW()-4,FALSE))</f>
        <v>0.29606064137757365</v>
      </c>
      <c r="AV148" s="176">
        <f t="shared" si="190"/>
        <v>3.3</v>
      </c>
      <c r="AW148" s="172">
        <f t="shared" si="207"/>
        <v>6.2</v>
      </c>
      <c r="AX148" s="176">
        <f>IF('Indicator Data'!N148="No data","x",ROUND(IF('Indicator Data'!N148=0,0,IF(LOG('Indicator Data'!N148)&gt;AX$3,10,IF(LOG('Indicator Data'!N148)&lt;AX$4,0,10-(AX$3-LOG('Indicator Data'!N148))/(AX$3-AX$4)*10))),1))</f>
        <v>5.9</v>
      </c>
      <c r="AY148" s="246">
        <f>IF(AX148="x","x",'Indicator Data'!N148/HLOOKUP('Indicator Data'!$N$3,'Population Data'!$C$3:$M$194,ROW()-4,FALSE))</f>
        <v>2.3518931526454205E-3</v>
      </c>
      <c r="AZ148" s="176">
        <f t="shared" si="191"/>
        <v>0.5</v>
      </c>
      <c r="BA148" s="172">
        <f t="shared" si="208"/>
        <v>3.7</v>
      </c>
      <c r="BB148" s="176">
        <f>IF('Indicator Data'!O148="No data","x",ROUND(IF('Indicator Data'!O148=0,0,IF(LOG('Indicator Data'!O148)&gt;BB$3,10,IF(LOG('Indicator Data'!O148)&lt;BB$4,0,10-(BB$3-LOG('Indicator Data'!O148))/(BB$3-BB$4)*10))),1))</f>
        <v>0</v>
      </c>
      <c r="BC148" s="246">
        <f>IF(BB148="x","x",'Indicator Data'!O148/HLOOKUP('Indicator Data'!$O$3,'Population Data'!$C$3:$M$194,ROW()-4,FALSE))</f>
        <v>0</v>
      </c>
      <c r="BD148" s="176">
        <f t="shared" si="192"/>
        <v>0</v>
      </c>
      <c r="BE148" s="172">
        <f t="shared" si="209"/>
        <v>0</v>
      </c>
      <c r="BF148" s="176">
        <f>IF('Indicator Data'!P148="No data","x",ROUND(IF('Indicator Data'!P148=0,0,IF(LOG('Indicator Data'!P148)&gt;BF$3,10,IF(LOG('Indicator Data'!P148)&lt;BF$4,0,10-(BF$3-LOG('Indicator Data'!P148))/(BF$3-BF$4)*10))),1))</f>
        <v>9</v>
      </c>
      <c r="BG148" s="246">
        <f>IF(BF148="x","x",'Indicator Data'!P148/HLOOKUP('Indicator Data'!$P$3,'Population Data'!$C$3:$M$194,ROW()-4,FALSE))</f>
        <v>0.17189444817900354</v>
      </c>
      <c r="BH148" s="176">
        <f t="shared" si="210"/>
        <v>8.5</v>
      </c>
      <c r="BI148" s="172">
        <f t="shared" si="211"/>
        <v>8.8000000000000007</v>
      </c>
      <c r="BJ148" s="174">
        <f t="shared" si="212"/>
        <v>5.6</v>
      </c>
      <c r="BK148" s="176">
        <f>ROUND(IF('Indicator Data'!Q148=0,0,IF(LOG('Indicator Data'!Q148)&gt;BK$3,10,IF(LOG('Indicator Data'!Q148)&lt;BK$4,0,10-(BK$3-LOG('Indicator Data'!Q148))/(BK$3-BK$4)*10))),1)</f>
        <v>8.8000000000000007</v>
      </c>
      <c r="BL148" s="224">
        <f>IF(BK148="x","x",'Indicator Data'!Q148/HLOOKUP('Indicator Data'!$Q$3,'Population Data'!$C$3:$M$194,ROW()-4,FALSE))</f>
        <v>1</v>
      </c>
      <c r="BM148" s="176">
        <f t="shared" si="193"/>
        <v>10</v>
      </c>
      <c r="BN148" s="172">
        <f t="shared" si="194"/>
        <v>9.5</v>
      </c>
      <c r="BO148" s="176">
        <f>ROUND(IF('Indicator Data'!S148=0,0,IF(LOG('Indicator Data'!S148)&gt;BO$3,10,IF(LOG('Indicator Data'!S148)&lt;BO$4,0,10-(BO$3-LOG('Indicator Data'!S148))/(BO$3-BO$4)*10))),1)</f>
        <v>8.5</v>
      </c>
      <c r="BP148" s="246">
        <f>IF(BO148="x","x",'Indicator Data'!S148/HLOOKUP('Indicator Data'!$S$3,'Population Data'!$C$3:$M$194,ROW()-4,FALSE))</f>
        <v>0.62833670137378594</v>
      </c>
      <c r="BQ148" s="176">
        <f t="shared" si="195"/>
        <v>7</v>
      </c>
      <c r="BR148" s="172">
        <f t="shared" si="213"/>
        <v>7.8</v>
      </c>
      <c r="BS148" s="176">
        <f>ROUND(IF('Indicator Data'!T148=0,0,IF(LOG('Indicator Data'!T148)&gt;BS$3,10,IF(LOG('Indicator Data'!T148)&lt;BS$4,0,10-(BS$3-LOG('Indicator Data'!T148))/(BS$3-BS$4)*10))),1)</f>
        <v>8.3000000000000007</v>
      </c>
      <c r="BT148" s="173">
        <f>IF('Indicator Data'!T148/HLOOKUP('Indicator Data'!$T$3,'Population Data'!$C$3:$M$194,ROW()-4,FALSE)&gt;1,1,'Indicator Data'!T148/HLOOKUP('Indicator Data'!$T$3,'Population Data'!$C$3:$M$194,ROW()-4,FALSE))</f>
        <v>0.47784467610272974</v>
      </c>
      <c r="BU148" s="176">
        <f t="shared" si="196"/>
        <v>4.8</v>
      </c>
      <c r="BV148" s="172">
        <f t="shared" si="214"/>
        <v>6.9</v>
      </c>
      <c r="BW148" s="176">
        <f>ROUND(IF('Indicator Data'!U148=0,0,IF(LOG('Indicator Data'!U148)&gt;BW$3,10,IF(LOG('Indicator Data'!U148)&lt;BW$4,0,10-(BW$3-LOG('Indicator Data'!U148))/(BW$3-BW$4)*10))),1)</f>
        <v>7.5</v>
      </c>
      <c r="BX148" s="246">
        <f>IF(BW148="x","x",'Indicator Data'!U148/HLOOKUP('Indicator Data'!$U$3,'Population Data'!$C$3:$M$194,ROW()-4,FALSE))</f>
        <v>0.12186196445208468</v>
      </c>
      <c r="BY148" s="176">
        <f t="shared" si="197"/>
        <v>1.2</v>
      </c>
      <c r="BZ148" s="172">
        <f t="shared" si="215"/>
        <v>5.0999999999999996</v>
      </c>
      <c r="CA148" s="174">
        <f t="shared" si="198"/>
        <v>7.7</v>
      </c>
      <c r="CB148" s="176">
        <f>IF('Indicator Data'!BN148="No data","x",ROUND(IF('Indicator Data'!BN148&gt;CB$3,0,IF('Indicator Data'!BN148&lt;CB$4,10,(CB$3-'Indicator Data'!BN148)/(CB$3-CB$4)*10)),1))</f>
        <v>2.9</v>
      </c>
      <c r="CC148" s="176">
        <f>IF('Indicator Data'!BO148="No data","x",ROUND(IF('Indicator Data'!BO148&gt;CC$3,0,IF('Indicator Data'!BO148&lt;CC$4,10,(CC$3-'Indicator Data'!BO148)/(CC$3-CC$4)*10)),1))</f>
        <v>5.8</v>
      </c>
      <c r="CD148" s="176">
        <f>IF('Indicator Data'!AA148="No data","x",ROUND(IF('Indicator Data'!AA148&gt;CD$3,0,IF('Indicator Data'!AA148&lt;CD$4,10,(CD$3-'Indicator Data'!AA148)/(CD$3-CD$4)*10)),1))</f>
        <v>8.1999999999999993</v>
      </c>
      <c r="CE148" s="172">
        <f t="shared" si="199"/>
        <v>5.6</v>
      </c>
      <c r="CF148" s="176">
        <f>IF('Indicator Data'!V148="No data","x",ROUND(IF(LOG('Indicator Data'!V148)&gt;CF$3,10,IF(LOG('Indicator Data'!V148)&lt;CF$4,0,10-(CF$3-LOG('Indicator Data'!V148))/(CF$3-CF$4)*10)),1))</f>
        <v>9.1</v>
      </c>
      <c r="CG148" s="176">
        <f>IF('Indicator Data'!W148="No data","x",ROUND(IF('Indicator Data'!W148&gt;CG$3,10,IF('Indicator Data'!W148&lt;CG$4,0,10-(CG$3-'Indicator Data'!W148)/(CG$3-CG$4)*10)),1))</f>
        <v>6.5</v>
      </c>
      <c r="CH148" s="176">
        <f>IF('Indicator Data'!X148="No data","x",ROUND(IF('Indicator Data'!X148&gt;CH$3,10,IF('Indicator Data'!X148&lt;CH$4,0,10-(CH$3-'Indicator Data'!X148)/(CH$3-CH$4)*10)),1))</f>
        <v>1.8</v>
      </c>
      <c r="CI148" s="176">
        <f>IF('Indicator Data'!Y148="No data","x",ROUND(IF('Indicator Data'!Y148&gt;CI$3,10,IF('Indicator Data'!Y148&lt;CI$4,0,10-(CI$3-'Indicator Data'!Y148)/(CI$3-CI$4)*10)),1))</f>
        <v>5.7</v>
      </c>
      <c r="CJ148" s="172">
        <f t="shared" si="216"/>
        <v>5.8</v>
      </c>
      <c r="CK148" s="174">
        <f t="shared" si="217"/>
        <v>5.7</v>
      </c>
      <c r="CL148" s="176">
        <f>IF('Indicator Data'!AD148="No data","x",ROUND(IF('Indicator Data'!AD148&gt;CL$3,10,IF('Indicator Data'!AD148&lt;CL$4,0,10-(CL$3-'Indicator Data'!AD148)/(CL$3-CL$4)*10)),1))</f>
        <v>4.3</v>
      </c>
      <c r="CM148" s="176">
        <f>IF('Indicator Data'!AE148="No data","x",ROUND(IF('Indicator Data'!AE148&gt;CM$3,10,IF('Indicator Data'!AE148&lt;CM$4,0,10-(CM$3-'Indicator Data'!AE148)/(CM$3-CM$4)*10)),1))</f>
        <v>5.5</v>
      </c>
      <c r="CN148" s="172">
        <f t="shared" si="218"/>
        <v>5.5</v>
      </c>
      <c r="CO148" s="176">
        <f>IF('Indicator Data'!Z148="No data","x",ROUND(IF('Indicator Data'!Z148&gt;CO$3,10,IF('Indicator Data'!Z148&lt;CO$4,0,10-(CO$3-'Indicator Data'!Z148)/(CO$3-CO$4)*10)),1))</f>
        <v>0.6</v>
      </c>
      <c r="CP148" s="172">
        <f t="shared" si="219"/>
        <v>4.4000000000000004</v>
      </c>
      <c r="CQ148" s="246">
        <f>IF('Indicator Data'!AB148="No data","x",'Indicator Data'!AB148/HLOOKUP('Indicator Date'!$AB146,'Population Data'!$C$3:$M$194,ROW()-4,FALSE))</f>
        <v>2.9883956089975206E-4</v>
      </c>
      <c r="CR148" s="176">
        <f t="shared" si="200"/>
        <v>7</v>
      </c>
      <c r="CS148" s="176">
        <f>IF('Indicator Data'!AC148="No data","x",ROUND(IF('Indicator Data'!AC148&gt;CS$3,0,IF('Indicator Data'!AC148&lt;CS$4,10,(CS$3-'Indicator Data'!AC148)/(CS$3-CS$4)*10)),1))</f>
        <v>6</v>
      </c>
      <c r="CT148" s="172">
        <f t="shared" si="220"/>
        <v>6.5</v>
      </c>
      <c r="CU148" s="174">
        <f t="shared" si="221"/>
        <v>5.5</v>
      </c>
      <c r="CV148" s="175">
        <f t="shared" si="201"/>
        <v>6.2</v>
      </c>
      <c r="CW148" s="177">
        <f t="shared" si="202"/>
        <v>2.8</v>
      </c>
      <c r="CX148" s="175">
        <f>ROUND(IF('Indicator Data'!AF148=0,0,IF('Indicator Data'!AF148&gt;CX$3,10,IF('Indicator Data'!AF148&lt;CX$4,0,10-(CX$3-'Indicator Data'!AF148)/(CX$3-CX$4)*10))),1)</f>
        <v>0.6</v>
      </c>
      <c r="CY148" s="175">
        <f>(ROUND(IF('Indicator Data'!AG148=0,0,IF(LOG('Indicator Data'!AG148)&gt;CY$3,10,IF(LOG('Indicator Data'!AG148)&lt;CY$4,0,10-(CY$3-LOG('Indicator Data'!AG148))/(CY$3-CY$4)*10))),1))</f>
        <v>0</v>
      </c>
      <c r="CZ148" s="177">
        <f t="shared" si="222"/>
        <v>0.3</v>
      </c>
      <c r="DA148" s="11"/>
      <c r="DB148" s="22"/>
    </row>
    <row r="149" spans="1:106">
      <c r="A149" s="179" t="str">
        <f>'Indicator Data'!A149</f>
        <v>Saint Kitts and Nevis</v>
      </c>
      <c r="B149" s="180" t="str">
        <f>'Indicator Data'!B149</f>
        <v>KNA</v>
      </c>
      <c r="C149" s="178">
        <f>ROUND(IF('Indicator Data'!C149=0,0.1,IF(LOG('Indicator Data'!C149)&gt;C$3,10,IF(LOG('Indicator Data'!C149)&lt;C$4,0,10-(C$3-LOG('Indicator Data'!C149))/(C$3-C$4)*10))),1)</f>
        <v>0.5</v>
      </c>
      <c r="D149" s="171">
        <f>ROUND(IF('Indicator Data'!D149=0,0.1,IF(LOG('Indicator Data'!D149)&gt;D$3,10,IF(LOG('Indicator Data'!D149)&lt;D$4,0,10-(D$3-LOG('Indicator Data'!D149))/(D$3-D$4)*10))),1)</f>
        <v>0.1</v>
      </c>
      <c r="E149" s="172">
        <f t="shared" si="170"/>
        <v>0.3</v>
      </c>
      <c r="F149" s="172">
        <f>(ROUND(IF('Indicator Data'!E149=0,0,IF(LOG('Indicator Data'!E149)&gt;F$3,10,IF(LOG('Indicator Data'!E149)&lt;F$4,0,10-(F$3-LOG('Indicator Data'!E149))/(F$3-F$4)*10))),1))</f>
        <v>0</v>
      </c>
      <c r="G149" s="172">
        <f>ROUND(IF('Indicator Data'!F149=0,0,IF(LOG('Indicator Data'!F149)&gt;G$3,10,IF(LOG('Indicator Data'!F149)&lt;G$4,0,10-(G$3-LOG('Indicator Data'!F149))/(G$3-G$4)*10))),1)</f>
        <v>0</v>
      </c>
      <c r="H149" s="171">
        <f>ROUND(IF('Indicator Data'!G149=0,0,IF(LOG('Indicator Data'!G149)&gt;H$3,10,IF(LOG('Indicator Data'!G149)&lt;H$4,0,10-(H$3-LOG('Indicator Data'!G149))/(H$3-H$4)*10))),1)</f>
        <v>4.5</v>
      </c>
      <c r="I149" s="171">
        <f>ROUND(IF('Indicator Data'!H149=0,0,IF(LOG('Indicator Data'!H149)&gt;I$3,10,IF(LOG('Indicator Data'!H149)&lt;I$4,0,10-(I$3-LOG('Indicator Data'!H149))/(I$3-I$4)*10))),1)</f>
        <v>6.3</v>
      </c>
      <c r="J149" s="171">
        <f t="shared" si="171"/>
        <v>5.5</v>
      </c>
      <c r="K149" s="171">
        <f>ROUND(IF('Indicator Data'!I149=0,0,IF(LOG('Indicator Data'!I149)&gt;K$3,10,IF(LOG('Indicator Data'!I149)&lt;K$4,0,10-(K$3-LOG('Indicator Data'!I149))/(K$3-K$4)*10))),1)</f>
        <v>0</v>
      </c>
      <c r="L149" s="172">
        <f>ROUND(IF('Indicator Data'!J149=0,0,IF(LOG('Indicator Data'!J149)&gt;L$3,10,IF(LOG('Indicator Data'!J149)&lt;L$4,0,10-(L$3-LOG('Indicator Data'!J149))/(L$3-L$4)*10))),1)</f>
        <v>0</v>
      </c>
      <c r="M149" s="173">
        <f>'Indicator Data'!C149/HLOOKUP('Indicator Data'!$C$3,'Population Data'!$C$3:$M$194,ROW()-4,FALSE)</f>
        <v>1.7358252632781639E-3</v>
      </c>
      <c r="N149" s="173">
        <f>'Indicator Data'!D149/HLOOKUP('Indicator Data'!$D$3,'Population Data'!$C$3:$M$194,ROW()-4,FALSE)</f>
        <v>0</v>
      </c>
      <c r="O149" s="245">
        <f>'Indicator Data'!E149/HLOOKUP('Indicator Data'!$E$3,'Population Data'!$C$3:$M$194,ROW()-4,FALSE)</f>
        <v>0</v>
      </c>
      <c r="P149" s="173">
        <f>'Indicator Data'!F149/HLOOKUP('Indicator Data'!$F$3,'Population Data'!$C$3:$M$194,ROW()-4,FALSE)</f>
        <v>0</v>
      </c>
      <c r="Q149" s="173">
        <f>'Indicator Data'!G149/HLOOKUP('Indicator Data'!$G$3,'Population Data'!$C$3:$M$194,ROW()-4,FALSE)</f>
        <v>9.9055883450764937E-2</v>
      </c>
      <c r="R149" s="173">
        <f>'Indicator Data'!H149/HLOOKUP('Indicator Data'!$H$3,'Population Data'!$C$3:$M$194,ROW()-4,FALSE)</f>
        <v>2.0102490690540945E-2</v>
      </c>
      <c r="S149" s="173">
        <f>'Indicator Data'!I149/HLOOKUP('Indicator Data'!$I$3,'Population Data'!$C$3:$M$194,ROW()-4,FALSE)</f>
        <v>1.06903254321833E-5</v>
      </c>
      <c r="T149" s="173">
        <f>'Indicator Data'!J149/HLOOKUP('Indicator Date'!$J147,'Population Data'!$C$3:$M$194,ROW()-4,FALSE)</f>
        <v>0</v>
      </c>
      <c r="U149" s="171">
        <f t="shared" si="172"/>
        <v>8.6999999999999993</v>
      </c>
      <c r="V149" s="171">
        <f t="shared" si="173"/>
        <v>0</v>
      </c>
      <c r="W149" s="172">
        <f t="shared" si="174"/>
        <v>5.9</v>
      </c>
      <c r="X149" s="172">
        <f t="shared" si="203"/>
        <v>0</v>
      </c>
      <c r="Y149" s="172">
        <f t="shared" si="204"/>
        <v>0</v>
      </c>
      <c r="Z149" s="171">
        <f t="shared" si="175"/>
        <v>10</v>
      </c>
      <c r="AA149" s="171">
        <f t="shared" si="175"/>
        <v>10</v>
      </c>
      <c r="AB149" s="171">
        <f t="shared" si="176"/>
        <v>10</v>
      </c>
      <c r="AC149" s="172">
        <f t="shared" si="205"/>
        <v>0</v>
      </c>
      <c r="AD149" s="172">
        <f t="shared" si="206"/>
        <v>0</v>
      </c>
      <c r="AE149" s="171">
        <f>ROUND(IF('Indicator Data'!K149=0,0,IF('Indicator Data'!K149&gt;AE$3,10,IF('Indicator Data'!K149&lt;AE$4,0,10-(AE$3-'Indicator Data'!K149)/(AE$3-AE$4)*10))),1)</f>
        <v>0</v>
      </c>
      <c r="AF149" s="174">
        <f t="shared" si="177"/>
        <v>4.5999999999999996</v>
      </c>
      <c r="AG149" s="174">
        <f t="shared" si="178"/>
        <v>0.1</v>
      </c>
      <c r="AH149" s="172">
        <f t="shared" si="179"/>
        <v>7.3</v>
      </c>
      <c r="AI149" s="172">
        <f t="shared" si="180"/>
        <v>8.1999999999999993</v>
      </c>
      <c r="AJ149" s="174">
        <f t="shared" si="181"/>
        <v>7.8</v>
      </c>
      <c r="AK149" s="172">
        <f t="shared" si="182"/>
        <v>0</v>
      </c>
      <c r="AL149" s="175">
        <f t="shared" si="183"/>
        <v>3.6</v>
      </c>
      <c r="AM149" s="175">
        <f t="shared" si="184"/>
        <v>0</v>
      </c>
      <c r="AN149" s="175">
        <f t="shared" si="185"/>
        <v>0</v>
      </c>
      <c r="AO149" s="175">
        <f t="shared" si="186"/>
        <v>8.6</v>
      </c>
      <c r="AP149" s="175">
        <f t="shared" si="187"/>
        <v>0</v>
      </c>
      <c r="AQ149" s="174">
        <f t="shared" si="188"/>
        <v>0</v>
      </c>
      <c r="AR149" s="174" t="str">
        <f>IF('Indicator Data'!L149="No data","x",IF('Indicator Data'!BW149&lt;1000,"x",ROUND((IF('Indicator Data'!L149&gt;AR$3,10,IF('Indicator Data'!L149&lt;AR$4,0,10-(AR$3-'Indicator Data'!L149)/(AR$3-AR$4)*10))),1)))</f>
        <v>x</v>
      </c>
      <c r="AS149" s="175">
        <f t="shared" si="189"/>
        <v>0</v>
      </c>
      <c r="AT149" s="176" t="str">
        <f>IF('Indicator Data'!M149="No data","x",ROUND(IF('Indicator Data'!M149=0,0,IF(LOG('Indicator Data'!M149)&gt;AT$3,10,IF(LOG('Indicator Data'!M149)&lt;AT$4,0,10-(AT$3-LOG('Indicator Data'!M149))/(AT$3-AT$4)*10))),1))</f>
        <v>x</v>
      </c>
      <c r="AU149" s="246" t="str">
        <f>IF(AT149="x","x",'Indicator Data'!M149/HLOOKUP('Indicator Data'!$M$3,'Population Data'!$C$3:$M$194,ROW()-4,FALSE))</f>
        <v>x</v>
      </c>
      <c r="AV149" s="176" t="str">
        <f t="shared" si="190"/>
        <v>x</v>
      </c>
      <c r="AW149" s="172" t="str">
        <f t="shared" si="207"/>
        <v>x</v>
      </c>
      <c r="AX149" s="176" t="str">
        <f>IF('Indicator Data'!N149="No data","x",ROUND(IF('Indicator Data'!N149=0,0,IF(LOG('Indicator Data'!N149)&gt;AX$3,10,IF(LOG('Indicator Data'!N149)&lt;AX$4,0,10-(AX$3-LOG('Indicator Data'!N149))/(AX$3-AX$4)*10))),1))</f>
        <v>x</v>
      </c>
      <c r="AY149" s="246" t="str">
        <f>IF(AX149="x","x",'Indicator Data'!N149/HLOOKUP('Indicator Data'!$N$3,'Population Data'!$C$3:$M$194,ROW()-4,FALSE))</f>
        <v>x</v>
      </c>
      <c r="AZ149" s="176" t="str">
        <f t="shared" si="191"/>
        <v>x</v>
      </c>
      <c r="BA149" s="172" t="str">
        <f t="shared" si="208"/>
        <v>x</v>
      </c>
      <c r="BB149" s="176" t="str">
        <f>IF('Indicator Data'!O149="No data","x",ROUND(IF('Indicator Data'!O149=0,0,IF(LOG('Indicator Data'!O149)&gt;BB$3,10,IF(LOG('Indicator Data'!O149)&lt;BB$4,0,10-(BB$3-LOG('Indicator Data'!O149))/(BB$3-BB$4)*10))),1))</f>
        <v>x</v>
      </c>
      <c r="BC149" s="246" t="str">
        <f>IF(BB149="x","x",'Indicator Data'!O149/HLOOKUP('Indicator Data'!$O$3,'Population Data'!$C$3:$M$194,ROW()-4,FALSE))</f>
        <v>x</v>
      </c>
      <c r="BD149" s="176" t="str">
        <f t="shared" si="192"/>
        <v>x</v>
      </c>
      <c r="BE149" s="172" t="str">
        <f t="shared" si="209"/>
        <v>x</v>
      </c>
      <c r="BF149" s="176" t="str">
        <f>IF('Indicator Data'!P149="No data","x",ROUND(IF('Indicator Data'!P149=0,0,IF(LOG('Indicator Data'!P149)&gt;BF$3,10,IF(LOG('Indicator Data'!P149)&lt;BF$4,0,10-(BF$3-LOG('Indicator Data'!P149))/(BF$3-BF$4)*10))),1))</f>
        <v>x</v>
      </c>
      <c r="BG149" s="246" t="str">
        <f>IF(BF149="x","x",'Indicator Data'!P149/HLOOKUP('Indicator Data'!$P$3,'Population Data'!$C$3:$M$194,ROW()-4,FALSE))</f>
        <v>x</v>
      </c>
      <c r="BH149" s="176" t="str">
        <f t="shared" si="210"/>
        <v>x</v>
      </c>
      <c r="BI149" s="172" t="str">
        <f t="shared" si="211"/>
        <v>x</v>
      </c>
      <c r="BJ149" s="174" t="str">
        <f t="shared" si="212"/>
        <v>x</v>
      </c>
      <c r="BK149" s="176">
        <f>ROUND(IF('Indicator Data'!Q149=0,0,IF(LOG('Indicator Data'!Q149)&gt;BK$3,10,IF(LOG('Indicator Data'!Q149)&lt;BK$4,0,10-(BK$3-LOG('Indicator Data'!Q149))/(BK$3-BK$4)*10))),1)</f>
        <v>0</v>
      </c>
      <c r="BL149" s="224">
        <f>IF(BK149="x","x",'Indicator Data'!Q149/HLOOKUP('Indicator Data'!$Q$3,'Population Data'!$C$3:$M$194,ROW()-4,FALSE))</f>
        <v>0</v>
      </c>
      <c r="BM149" s="176">
        <f t="shared" si="193"/>
        <v>0</v>
      </c>
      <c r="BN149" s="172">
        <f t="shared" si="194"/>
        <v>0</v>
      </c>
      <c r="BO149" s="176">
        <f>ROUND(IF('Indicator Data'!S149=0,0,IF(LOG('Indicator Data'!S149)&gt;BO$3,10,IF(LOG('Indicator Data'!S149)&lt;BO$4,0,10-(BO$3-LOG('Indicator Data'!S149))/(BO$3-BO$4)*10))),1)</f>
        <v>4.3</v>
      </c>
      <c r="BP149" s="246">
        <f>IF(BO149="x","x",'Indicator Data'!S149/HLOOKUP('Indicator Data'!$S$3,'Population Data'!$C$3:$M$194,ROW()-4,FALSE))</f>
        <v>0.2173385388908918</v>
      </c>
      <c r="BQ149" s="176">
        <f t="shared" si="195"/>
        <v>2.4</v>
      </c>
      <c r="BR149" s="172">
        <f t="shared" si="213"/>
        <v>3.4</v>
      </c>
      <c r="BS149" s="176">
        <f>ROUND(IF('Indicator Data'!T149=0,0,IF(LOG('Indicator Data'!T149)&gt;BS$3,10,IF(LOG('Indicator Data'!T149)&lt;BS$4,0,10-(BS$3-LOG('Indicator Data'!T149))/(BS$3-BS$4)*10))),1)</f>
        <v>4.7</v>
      </c>
      <c r="BT149" s="173">
        <f>IF('Indicator Data'!T149/HLOOKUP('Indicator Data'!$T$3,'Population Data'!$C$3:$M$194,ROW()-4,FALSE)&gt;1,1,'Indicator Data'!T149/HLOOKUP('Indicator Data'!$T$3,'Population Data'!$C$3:$M$194,ROW()-4,FALSE))</f>
        <v>0.43145117836541474</v>
      </c>
      <c r="BU149" s="176">
        <f t="shared" si="196"/>
        <v>4.3</v>
      </c>
      <c r="BV149" s="172">
        <f t="shared" si="214"/>
        <v>4.5</v>
      </c>
      <c r="BW149" s="176">
        <f>ROUND(IF('Indicator Data'!U149=0,0,IF(LOG('Indicator Data'!U149)&gt;BW$3,10,IF(LOG('Indicator Data'!U149)&lt;BW$4,0,10-(BW$3-LOG('Indicator Data'!U149))/(BW$3-BW$4)*10))),1)</f>
        <v>4.9000000000000004</v>
      </c>
      <c r="BX149" s="246">
        <f>IF(BW149="x","x",'Indicator Data'!U149/HLOOKUP('Indicator Data'!$U$3,'Population Data'!$C$3:$M$194,ROW()-4,FALSE))</f>
        <v>0.55229694553733777</v>
      </c>
      <c r="BY149" s="176">
        <f t="shared" si="197"/>
        <v>5.5</v>
      </c>
      <c r="BZ149" s="172">
        <f t="shared" si="215"/>
        <v>5.2</v>
      </c>
      <c r="CA149" s="174">
        <f t="shared" si="198"/>
        <v>3.5</v>
      </c>
      <c r="CB149" s="176">
        <f>IF('Indicator Data'!BN149="No data","x",ROUND(IF('Indicator Data'!BN149&gt;CB$3,0,IF('Indicator Data'!BN149&lt;CB$4,10,(CB$3-'Indicator Data'!BN149)/(CB$3-CB$4)*10)),1))</f>
        <v>0.6</v>
      </c>
      <c r="CC149" s="176">
        <f>IF('Indicator Data'!BO149="No data","x",ROUND(IF('Indicator Data'!BO149&gt;CC$3,0,IF('Indicator Data'!BO149&lt;CC$4,10,(CC$3-'Indicator Data'!BO149)/(CC$3-CC$4)*10)),1))</f>
        <v>0.2</v>
      </c>
      <c r="CD149" s="176" t="str">
        <f>IF('Indicator Data'!AA149="No data","x",ROUND(IF('Indicator Data'!AA149&gt;CD$3,0,IF('Indicator Data'!AA149&lt;CD$4,10,(CD$3-'Indicator Data'!AA149)/(CD$3-CD$4)*10)),1))</f>
        <v>x</v>
      </c>
      <c r="CE149" s="172">
        <f t="shared" si="199"/>
        <v>0.4</v>
      </c>
      <c r="CF149" s="176">
        <f>IF('Indicator Data'!V149="No data","x",ROUND(IF(LOG('Indicator Data'!V149)&gt;CF$3,10,IF(LOG('Indicator Data'!V149)&lt;CF$4,0,10-(CF$3-LOG('Indicator Data'!V149))/(CF$3-CF$4)*10)),1))</f>
        <v>7.5</v>
      </c>
      <c r="CG149" s="176">
        <f>IF('Indicator Data'!W149="No data","x",ROUND(IF('Indicator Data'!W149&gt;CG$3,10,IF('Indicator Data'!W149&lt;CG$4,0,10-(CG$3-'Indicator Data'!W149)/(CG$3-CG$4)*10)),1))</f>
        <v>1.1000000000000001</v>
      </c>
      <c r="CH149" s="176">
        <f>IF('Indicator Data'!X149="No data","x",ROUND(IF('Indicator Data'!X149&gt;CH$3,10,IF('Indicator Data'!X149&lt;CH$4,0,10-(CH$3-'Indicator Data'!X149)/(CH$3-CH$4)*10)),1))</f>
        <v>3.1</v>
      </c>
      <c r="CI149" s="176" t="str">
        <f>IF('Indicator Data'!Y149="No data","x",ROUND(IF('Indicator Data'!Y149&gt;CI$3,10,IF('Indicator Data'!Y149&lt;CI$4,0,10-(CI$3-'Indicator Data'!Y149)/(CI$3-CI$4)*10)),1))</f>
        <v>x</v>
      </c>
      <c r="CJ149" s="172">
        <f t="shared" si="216"/>
        <v>3.9</v>
      </c>
      <c r="CK149" s="174">
        <f t="shared" si="217"/>
        <v>2.7</v>
      </c>
      <c r="CL149" s="176" t="str">
        <f>IF('Indicator Data'!AD149="No data","x",ROUND(IF('Indicator Data'!AD149&gt;CL$3,10,IF('Indicator Data'!AD149&lt;CL$4,0,10-(CL$3-'Indicator Data'!AD149)/(CL$3-CL$4)*10)),1))</f>
        <v>x</v>
      </c>
      <c r="CM149" s="176">
        <f>IF('Indicator Data'!AE149="No data","x",ROUND(IF('Indicator Data'!AE149&gt;CM$3,10,IF('Indicator Data'!AE149&lt;CM$4,0,10-(CM$3-'Indicator Data'!AE149)/(CM$3-CM$4)*10)),1))</f>
        <v>0.6</v>
      </c>
      <c r="CN149" s="172">
        <f t="shared" si="218"/>
        <v>3.1</v>
      </c>
      <c r="CO149" s="176">
        <f>IF('Indicator Data'!Z149="No data","x",ROUND(IF('Indicator Data'!Z149&gt;CO$3,10,IF('Indicator Data'!Z149&lt;CO$4,0,10-(CO$3-'Indicator Data'!Z149)/(CO$3-CO$4)*10)),1))</f>
        <v>0.4</v>
      </c>
      <c r="CP149" s="172">
        <f t="shared" si="219"/>
        <v>0.4</v>
      </c>
      <c r="CQ149" s="246" t="str">
        <f>IF('Indicator Data'!AB149="No data","x",'Indicator Data'!AB149/HLOOKUP('Indicator Date'!$AB147,'Population Data'!$C$3:$M$194,ROW()-4,FALSE))</f>
        <v>x</v>
      </c>
      <c r="CR149" s="176" t="str">
        <f t="shared" si="200"/>
        <v>x</v>
      </c>
      <c r="CS149" s="176">
        <f>IF('Indicator Data'!AC149="No data","x",ROUND(IF('Indicator Data'!AC149&gt;CS$3,0,IF('Indicator Data'!AC149&lt;CS$4,10,(CS$3-'Indicator Data'!AC149)/(CS$3-CS$4)*10)),1))</f>
        <v>2</v>
      </c>
      <c r="CT149" s="172">
        <f t="shared" si="220"/>
        <v>2</v>
      </c>
      <c r="CU149" s="174">
        <f t="shared" si="221"/>
        <v>1.8</v>
      </c>
      <c r="CV149" s="175">
        <f t="shared" si="201"/>
        <v>2.7</v>
      </c>
      <c r="CW149" s="177">
        <f t="shared" si="202"/>
        <v>2.9</v>
      </c>
      <c r="CX149" s="175">
        <f>ROUND(IF('Indicator Data'!AF149=0,0,IF('Indicator Data'!AF149&gt;CX$3,10,IF('Indicator Data'!AF149&lt;CX$4,0,10-(CX$3-'Indicator Data'!AF149)/(CX$3-CX$4)*10))),1)</f>
        <v>0</v>
      </c>
      <c r="CY149" s="175">
        <f>(ROUND(IF('Indicator Data'!AG149=0,0,IF(LOG('Indicator Data'!AG149)&gt;CY$3,10,IF(LOG('Indicator Data'!AG149)&lt;CY$4,0,10-(CY$3-LOG('Indicator Data'!AG149))/(CY$3-CY$4)*10))),1))</f>
        <v>0</v>
      </c>
      <c r="CZ149" s="177">
        <f t="shared" si="222"/>
        <v>0</v>
      </c>
      <c r="DA149" s="11"/>
      <c r="DB149" s="22"/>
    </row>
    <row r="150" spans="1:106">
      <c r="A150" s="179" t="str">
        <f>'Indicator Data'!A150</f>
        <v>Saint Lucia</v>
      </c>
      <c r="B150" s="180" t="str">
        <f>'Indicator Data'!B150</f>
        <v>LCA</v>
      </c>
      <c r="C150" s="178">
        <f>ROUND(IF('Indicator Data'!C150=0,0.1,IF(LOG('Indicator Data'!C150)&gt;C$3,10,IF(LOG('Indicator Data'!C150)&lt;C$4,0,10-(C$3-LOG('Indicator Data'!C150))/(C$3-C$4)*10))),1)</f>
        <v>2.2999999999999998</v>
      </c>
      <c r="D150" s="171">
        <f>ROUND(IF('Indicator Data'!D150=0,0.1,IF(LOG('Indicator Data'!D150)&gt;D$3,10,IF(LOG('Indicator Data'!D150)&lt;D$4,0,10-(D$3-LOG('Indicator Data'!D150))/(D$3-D$4)*10))),1)</f>
        <v>0.1</v>
      </c>
      <c r="E150" s="172">
        <f t="shared" si="170"/>
        <v>1.3</v>
      </c>
      <c r="F150" s="172">
        <f>(ROUND(IF('Indicator Data'!E150=0,0,IF(LOG('Indicator Data'!E150)&gt;F$3,10,IF(LOG('Indicator Data'!E150)&lt;F$4,0,10-(F$3-LOG('Indicator Data'!E150))/(F$3-F$4)*10))),1))</f>
        <v>0</v>
      </c>
      <c r="G150" s="172">
        <f>ROUND(IF('Indicator Data'!F150=0,0,IF(LOG('Indicator Data'!F150)&gt;G$3,10,IF(LOG('Indicator Data'!F150)&lt;G$4,0,10-(G$3-LOG('Indicator Data'!F150))/(G$3-G$4)*10))),1)</f>
        <v>0</v>
      </c>
      <c r="H150" s="171">
        <f>ROUND(IF('Indicator Data'!G150=0,0,IF(LOG('Indicator Data'!G150)&gt;H$3,10,IF(LOG('Indicator Data'!G150)&lt;H$4,0,10-(H$3-LOG('Indicator Data'!G150))/(H$3-H$4)*10))),1)</f>
        <v>5.8</v>
      </c>
      <c r="I150" s="171">
        <f>ROUND(IF('Indicator Data'!H150=0,0,IF(LOG('Indicator Data'!H150)&gt;I$3,10,IF(LOG('Indicator Data'!H150)&lt;I$4,0,10-(I$3-LOG('Indicator Data'!H150))/(I$3-I$4)*10))),1)</f>
        <v>7</v>
      </c>
      <c r="J150" s="171">
        <f t="shared" si="171"/>
        <v>6.4</v>
      </c>
      <c r="K150" s="171">
        <f>ROUND(IF('Indicator Data'!I150=0,0,IF(LOG('Indicator Data'!I150)&gt;K$3,10,IF(LOG('Indicator Data'!I150)&lt;K$4,0,10-(K$3-LOG('Indicator Data'!I150))/(K$3-K$4)*10))),1)</f>
        <v>1.1000000000000001</v>
      </c>
      <c r="L150" s="172">
        <f>ROUND(IF('Indicator Data'!J150=0,0,IF(LOG('Indicator Data'!J150)&gt;L$3,10,IF(LOG('Indicator Data'!J150)&lt;L$4,0,10-(L$3-LOG('Indicator Data'!J150))/(L$3-L$4)*10))),1)</f>
        <v>0</v>
      </c>
      <c r="M150" s="173">
        <f>'Indicator Data'!C150/HLOOKUP('Indicator Data'!$C$3,'Population Data'!$C$3:$M$194,ROW()-4,FALSE)</f>
        <v>1.8345507777392253E-3</v>
      </c>
      <c r="N150" s="173">
        <f>'Indicator Data'!D150/HLOOKUP('Indicator Data'!$D$3,'Population Data'!$C$3:$M$194,ROW()-4,FALSE)</f>
        <v>0</v>
      </c>
      <c r="O150" s="245">
        <f>'Indicator Data'!E150/HLOOKUP('Indicator Data'!$E$3,'Population Data'!$C$3:$M$194,ROW()-4,FALSE)</f>
        <v>0</v>
      </c>
      <c r="P150" s="173">
        <f>'Indicator Data'!F150/HLOOKUP('Indicator Data'!$F$3,'Population Data'!$C$3:$M$194,ROW()-4,FALSE)</f>
        <v>0</v>
      </c>
      <c r="Q150" s="173">
        <f>'Indicator Data'!G150/HLOOKUP('Indicator Data'!$G$3,'Population Data'!$C$3:$M$194,ROW()-4,FALSE)</f>
        <v>9.9049487448494233E-2</v>
      </c>
      <c r="R150" s="173">
        <f>'Indicator Data'!H150/HLOOKUP('Indicator Data'!$H$3,'Population Data'!$C$3:$M$194,ROW()-4,FALSE)</f>
        <v>1.400699870241766E-2</v>
      </c>
      <c r="S150" s="173">
        <f>'Indicator Data'!I150/HLOOKUP('Indicator Data'!$I$3,'Population Data'!$C$3:$M$194,ROW()-4,FALSE)</f>
        <v>3.327866952993751E-4</v>
      </c>
      <c r="T150" s="173">
        <f>'Indicator Data'!J150/HLOOKUP('Indicator Date'!$J148,'Population Data'!$C$3:$M$194,ROW()-4,FALSE)</f>
        <v>0</v>
      </c>
      <c r="U150" s="171">
        <f t="shared" si="172"/>
        <v>9.1999999999999993</v>
      </c>
      <c r="V150" s="171">
        <f t="shared" si="173"/>
        <v>0</v>
      </c>
      <c r="W150" s="172">
        <f t="shared" si="174"/>
        <v>6.5</v>
      </c>
      <c r="X150" s="172">
        <f t="shared" si="203"/>
        <v>0</v>
      </c>
      <c r="Y150" s="172">
        <f t="shared" si="204"/>
        <v>0</v>
      </c>
      <c r="Z150" s="171">
        <f t="shared" si="175"/>
        <v>10</v>
      </c>
      <c r="AA150" s="171">
        <f t="shared" si="175"/>
        <v>7</v>
      </c>
      <c r="AB150" s="171">
        <f t="shared" si="176"/>
        <v>9</v>
      </c>
      <c r="AC150" s="172">
        <f t="shared" si="205"/>
        <v>3.9</v>
      </c>
      <c r="AD150" s="172">
        <f t="shared" si="206"/>
        <v>0</v>
      </c>
      <c r="AE150" s="171">
        <f>ROUND(IF('Indicator Data'!K150=0,0,IF('Indicator Data'!K150&gt;AE$3,10,IF('Indicator Data'!K150&lt;AE$4,0,10-(AE$3-'Indicator Data'!K150)/(AE$3-AE$4)*10))),1)</f>
        <v>1</v>
      </c>
      <c r="AF150" s="174">
        <f t="shared" si="177"/>
        <v>5.8</v>
      </c>
      <c r="AG150" s="174">
        <f t="shared" si="178"/>
        <v>0.1</v>
      </c>
      <c r="AH150" s="172">
        <f t="shared" si="179"/>
        <v>7.9</v>
      </c>
      <c r="AI150" s="172">
        <f t="shared" si="180"/>
        <v>7</v>
      </c>
      <c r="AJ150" s="174">
        <f t="shared" si="181"/>
        <v>7.5</v>
      </c>
      <c r="AK150" s="172">
        <f t="shared" si="182"/>
        <v>0</v>
      </c>
      <c r="AL150" s="175">
        <f t="shared" si="183"/>
        <v>4.4000000000000004</v>
      </c>
      <c r="AM150" s="175">
        <f t="shared" si="184"/>
        <v>0</v>
      </c>
      <c r="AN150" s="175">
        <f t="shared" si="185"/>
        <v>0</v>
      </c>
      <c r="AO150" s="175">
        <f t="shared" si="186"/>
        <v>8</v>
      </c>
      <c r="AP150" s="175">
        <f t="shared" si="187"/>
        <v>2.6</v>
      </c>
      <c r="AQ150" s="174">
        <f t="shared" si="188"/>
        <v>0.5</v>
      </c>
      <c r="AR150" s="174" t="str">
        <f>IF('Indicator Data'!L150="No data","x",IF('Indicator Data'!BW150&lt;1000,"x",ROUND((IF('Indicator Data'!L150&gt;AR$3,10,IF('Indicator Data'!L150&lt;AR$4,0,10-(AR$3-'Indicator Data'!L150)/(AR$3-AR$4)*10))),1)))</f>
        <v>x</v>
      </c>
      <c r="AS150" s="175">
        <f t="shared" si="189"/>
        <v>0.5</v>
      </c>
      <c r="AT150" s="176" t="str">
        <f>IF('Indicator Data'!M150="No data","x",ROUND(IF('Indicator Data'!M150=0,0,IF(LOG('Indicator Data'!M150)&gt;AT$3,10,IF(LOG('Indicator Data'!M150)&lt;AT$4,0,10-(AT$3-LOG('Indicator Data'!M150))/(AT$3-AT$4)*10))),1))</f>
        <v>x</v>
      </c>
      <c r="AU150" s="246" t="str">
        <f>IF(AT150="x","x",'Indicator Data'!M150/HLOOKUP('Indicator Data'!$M$3,'Population Data'!$C$3:$M$194,ROW()-4,FALSE))</f>
        <v>x</v>
      </c>
      <c r="AV150" s="176" t="str">
        <f t="shared" si="190"/>
        <v>x</v>
      </c>
      <c r="AW150" s="172" t="str">
        <f t="shared" si="207"/>
        <v>x</v>
      </c>
      <c r="AX150" s="176" t="str">
        <f>IF('Indicator Data'!N150="No data","x",ROUND(IF('Indicator Data'!N150=0,0,IF(LOG('Indicator Data'!N150)&gt;AX$3,10,IF(LOG('Indicator Data'!N150)&lt;AX$4,0,10-(AX$3-LOG('Indicator Data'!N150))/(AX$3-AX$4)*10))),1))</f>
        <v>x</v>
      </c>
      <c r="AY150" s="246" t="str">
        <f>IF(AX150="x","x",'Indicator Data'!N150/HLOOKUP('Indicator Data'!$N$3,'Population Data'!$C$3:$M$194,ROW()-4,FALSE))</f>
        <v>x</v>
      </c>
      <c r="AZ150" s="176" t="str">
        <f t="shared" si="191"/>
        <v>x</v>
      </c>
      <c r="BA150" s="172" t="str">
        <f t="shared" si="208"/>
        <v>x</v>
      </c>
      <c r="BB150" s="176" t="str">
        <f>IF('Indicator Data'!O150="No data","x",ROUND(IF('Indicator Data'!O150=0,0,IF(LOG('Indicator Data'!O150)&gt;BB$3,10,IF(LOG('Indicator Data'!O150)&lt;BB$4,0,10-(BB$3-LOG('Indicator Data'!O150))/(BB$3-BB$4)*10))),1))</f>
        <v>x</v>
      </c>
      <c r="BC150" s="246" t="str">
        <f>IF(BB150="x","x",'Indicator Data'!O150/HLOOKUP('Indicator Data'!$O$3,'Population Data'!$C$3:$M$194,ROW()-4,FALSE))</f>
        <v>x</v>
      </c>
      <c r="BD150" s="176" t="str">
        <f t="shared" si="192"/>
        <v>x</v>
      </c>
      <c r="BE150" s="172" t="str">
        <f t="shared" si="209"/>
        <v>x</v>
      </c>
      <c r="BF150" s="176" t="str">
        <f>IF('Indicator Data'!P150="No data","x",ROUND(IF('Indicator Data'!P150=0,0,IF(LOG('Indicator Data'!P150)&gt;BF$3,10,IF(LOG('Indicator Data'!P150)&lt;BF$4,0,10-(BF$3-LOG('Indicator Data'!P150))/(BF$3-BF$4)*10))),1))</f>
        <v>x</v>
      </c>
      <c r="BG150" s="246" t="str">
        <f>IF(BF150="x","x",'Indicator Data'!P150/HLOOKUP('Indicator Data'!$P$3,'Population Data'!$C$3:$M$194,ROW()-4,FALSE))</f>
        <v>x</v>
      </c>
      <c r="BH150" s="176" t="str">
        <f t="shared" si="210"/>
        <v>x</v>
      </c>
      <c r="BI150" s="172" t="str">
        <f t="shared" si="211"/>
        <v>x</v>
      </c>
      <c r="BJ150" s="174" t="str">
        <f t="shared" si="212"/>
        <v>x</v>
      </c>
      <c r="BK150" s="176">
        <f>ROUND(IF('Indicator Data'!Q150=0,0,IF(LOG('Indicator Data'!Q150)&gt;BK$3,10,IF(LOG('Indicator Data'!Q150)&lt;BK$4,0,10-(BK$3-LOG('Indicator Data'!Q150))/(BK$3-BK$4)*10))),1)</f>
        <v>0</v>
      </c>
      <c r="BL150" s="224">
        <f>IF(BK150="x","x",'Indicator Data'!Q150/HLOOKUP('Indicator Data'!$Q$3,'Population Data'!$C$3:$M$194,ROW()-4,FALSE))</f>
        <v>0</v>
      </c>
      <c r="BM150" s="176">
        <f t="shared" si="193"/>
        <v>0</v>
      </c>
      <c r="BN150" s="172">
        <f t="shared" si="194"/>
        <v>0</v>
      </c>
      <c r="BO150" s="176">
        <f>ROUND(IF('Indicator Data'!S150=0,0,IF(LOG('Indicator Data'!S150)&gt;BO$3,10,IF(LOG('Indicator Data'!S150)&lt;BO$4,0,10-(BO$3-LOG('Indicator Data'!S150))/(BO$3-BO$4)*10))),1)</f>
        <v>6</v>
      </c>
      <c r="BP150" s="246">
        <f>IF(BO150="x","x",'Indicator Data'!S150/HLOOKUP('Indicator Data'!$S$3,'Population Data'!$C$3:$M$194,ROW()-4,FALSE))</f>
        <v>0.90393111708746987</v>
      </c>
      <c r="BQ150" s="176">
        <f t="shared" si="195"/>
        <v>10</v>
      </c>
      <c r="BR150" s="172">
        <f t="shared" si="213"/>
        <v>8.6999999999999993</v>
      </c>
      <c r="BS150" s="176">
        <f>ROUND(IF('Indicator Data'!T150=0,0,IF(LOG('Indicator Data'!T150)&gt;BS$3,10,IF(LOG('Indicator Data'!T150)&lt;BS$4,0,10-(BS$3-LOG('Indicator Data'!T150))/(BS$3-BS$4)*10))),1)</f>
        <v>6</v>
      </c>
      <c r="BT150" s="173">
        <f>IF('Indicator Data'!T150/HLOOKUP('Indicator Data'!$T$3,'Population Data'!$C$3:$M$194,ROW()-4,FALSE)&gt;1,1,'Indicator Data'!T150/HLOOKUP('Indicator Data'!$T$3,'Population Data'!$C$3:$M$194,ROW()-4,FALSE))</f>
        <v>0.9390660863914162</v>
      </c>
      <c r="BU150" s="176">
        <f t="shared" si="196"/>
        <v>9.4</v>
      </c>
      <c r="BV150" s="172">
        <f t="shared" si="214"/>
        <v>8.1999999999999993</v>
      </c>
      <c r="BW150" s="176">
        <f>ROUND(IF('Indicator Data'!U150=0,0,IF(LOG('Indicator Data'!U150)&gt;BW$3,10,IF(LOG('Indicator Data'!U150)&lt;BW$4,0,10-(BW$3-LOG('Indicator Data'!U150))/(BW$3-BW$4)*10))),1)</f>
        <v>6</v>
      </c>
      <c r="BX150" s="246">
        <f>IF(BW150="x","x",'Indicator Data'!U150/HLOOKUP('Indicator Data'!$U$3,'Population Data'!$C$3:$M$194,ROW()-4,FALSE))</f>
        <v>0.89216628411824894</v>
      </c>
      <c r="BY150" s="176">
        <f t="shared" si="197"/>
        <v>8.9</v>
      </c>
      <c r="BZ150" s="172">
        <f t="shared" si="215"/>
        <v>7.7</v>
      </c>
      <c r="CA150" s="174">
        <f t="shared" si="198"/>
        <v>7.1</v>
      </c>
      <c r="CB150" s="176">
        <f>IF('Indicator Data'!BN150="No data","x",ROUND(IF('Indicator Data'!BN150&gt;CB$3,0,IF('Indicator Data'!BN150&lt;CB$4,10,(CB$3-'Indicator Data'!BN150)/(CB$3-CB$4)*10)),1))</f>
        <v>1.8</v>
      </c>
      <c r="CC150" s="176">
        <f>IF('Indicator Data'!BO150="No data","x",ROUND(IF('Indicator Data'!BO150&gt;CC$3,0,IF('Indicator Data'!BO150&lt;CC$4,10,(CC$3-'Indicator Data'!BO150)/(CC$3-CC$4)*10)),1))</f>
        <v>0.5</v>
      </c>
      <c r="CD150" s="176" t="str">
        <f>IF('Indicator Data'!AA150="No data","x",ROUND(IF('Indicator Data'!AA150&gt;CD$3,0,IF('Indicator Data'!AA150&lt;CD$4,10,(CD$3-'Indicator Data'!AA150)/(CD$3-CD$4)*10)),1))</f>
        <v>x</v>
      </c>
      <c r="CE150" s="172">
        <f t="shared" si="199"/>
        <v>1.2</v>
      </c>
      <c r="CF150" s="176">
        <f>IF('Indicator Data'!V150="No data","x",ROUND(IF(LOG('Indicator Data'!V150)&gt;CF$3,10,IF(LOG('Indicator Data'!V150)&lt;CF$4,0,10-(CF$3-LOG('Indicator Data'!V150))/(CF$3-CF$4)*10)),1))</f>
        <v>8.1999999999999993</v>
      </c>
      <c r="CG150" s="176">
        <f>IF('Indicator Data'!W150="No data","x",ROUND(IF('Indicator Data'!W150&gt;CG$3,10,IF('Indicator Data'!W150&lt;CG$4,0,10-(CG$3-'Indicator Data'!W150)/(CG$3-CG$4)*10)),1))</f>
        <v>1.7</v>
      </c>
      <c r="CH150" s="176">
        <f>IF('Indicator Data'!X150="No data","x",ROUND(IF('Indicator Data'!X150&gt;CH$3,10,IF('Indicator Data'!X150&lt;CH$4,0,10-(CH$3-'Indicator Data'!X150)/(CH$3-CH$4)*10)),1))</f>
        <v>1.9</v>
      </c>
      <c r="CI150" s="176">
        <f>IF('Indicator Data'!Y150="No data","x",ROUND(IF('Indicator Data'!Y150&gt;CI$3,10,IF('Indicator Data'!Y150&lt;CI$4,0,10-(CI$3-'Indicator Data'!Y150)/(CI$3-CI$4)*10)),1))</f>
        <v>2.2000000000000002</v>
      </c>
      <c r="CJ150" s="172">
        <f t="shared" si="216"/>
        <v>3.5</v>
      </c>
      <c r="CK150" s="174">
        <f t="shared" si="217"/>
        <v>2.7</v>
      </c>
      <c r="CL150" s="176">
        <f>IF('Indicator Data'!AD150="No data","x",ROUND(IF('Indicator Data'!AD150&gt;CL$3,10,IF('Indicator Data'!AD150&lt;CL$4,0,10-(CL$3-'Indicator Data'!AD150)/(CL$3-CL$4)*10)),1))</f>
        <v>0</v>
      </c>
      <c r="CM150" s="176">
        <f>IF('Indicator Data'!AE150="No data","x",ROUND(IF('Indicator Data'!AE150&gt;CM$3,10,IF('Indicator Data'!AE150&lt;CM$4,0,10-(CM$3-'Indicator Data'!AE150)/(CM$3-CM$4)*10)),1))</f>
        <v>0.4</v>
      </c>
      <c r="CN150" s="172">
        <f t="shared" si="218"/>
        <v>2.4</v>
      </c>
      <c r="CO150" s="176">
        <f>IF('Indicator Data'!Z150="No data","x",ROUND(IF('Indicator Data'!Z150&gt;CO$3,10,IF('Indicator Data'!Z150&lt;CO$4,0,10-(CO$3-'Indicator Data'!Z150)/(CO$3-CO$4)*10)),1))</f>
        <v>2.1</v>
      </c>
      <c r="CP150" s="172">
        <f t="shared" si="219"/>
        <v>1.5</v>
      </c>
      <c r="CQ150" s="246">
        <f>IF('Indicator Data'!AB150="No data","x",'Indicator Data'!AB150/HLOOKUP('Indicator Date'!$AB148,'Population Data'!$C$3:$M$194,ROW()-4,FALSE))</f>
        <v>5.0593631948192121E-5</v>
      </c>
      <c r="CR150" s="176">
        <f t="shared" si="200"/>
        <v>9.5</v>
      </c>
      <c r="CS150" s="176">
        <f>IF('Indicator Data'!AC150="No data","x",ROUND(IF('Indicator Data'!AC150&gt;CS$3,0,IF('Indicator Data'!AC150&lt;CS$4,10,(CS$3-'Indicator Data'!AC150)/(CS$3-CS$4)*10)),1))</f>
        <v>2</v>
      </c>
      <c r="CT150" s="172">
        <f t="shared" si="220"/>
        <v>5.8</v>
      </c>
      <c r="CU150" s="174">
        <f t="shared" si="221"/>
        <v>3.2</v>
      </c>
      <c r="CV150" s="175">
        <f t="shared" si="201"/>
        <v>4.7</v>
      </c>
      <c r="CW150" s="177">
        <f t="shared" si="202"/>
        <v>3.5</v>
      </c>
      <c r="CX150" s="175">
        <f>ROUND(IF('Indicator Data'!AF150=0,0,IF('Indicator Data'!AF150&gt;CX$3,10,IF('Indicator Data'!AF150&lt;CX$4,0,10-(CX$3-'Indicator Data'!AF150)/(CX$3-CX$4)*10))),1)</f>
        <v>0</v>
      </c>
      <c r="CY150" s="175">
        <f>(ROUND(IF('Indicator Data'!AG150=0,0,IF(LOG('Indicator Data'!AG150)&gt;CY$3,10,IF(LOG('Indicator Data'!AG150)&lt;CY$4,0,10-(CY$3-LOG('Indicator Data'!AG150))/(CY$3-CY$4)*10))),1))</f>
        <v>0</v>
      </c>
      <c r="CZ150" s="177">
        <f t="shared" si="222"/>
        <v>0</v>
      </c>
      <c r="DA150" s="11"/>
      <c r="DB150" s="22"/>
    </row>
    <row r="151" spans="1:106">
      <c r="A151" s="179" t="str">
        <f>'Indicator Data'!A151</f>
        <v>Saint Vincent and the Grenadines</v>
      </c>
      <c r="B151" s="180" t="str">
        <f>'Indicator Data'!B151</f>
        <v>VCT</v>
      </c>
      <c r="C151" s="178">
        <f>ROUND(IF('Indicator Data'!C151=0,0.1,IF(LOG('Indicator Data'!C151)&gt;C$3,10,IF(LOG('Indicator Data'!C151)&lt;C$4,0,10-(C$3-LOG('Indicator Data'!C151))/(C$3-C$4)*10))),1)</f>
        <v>1.6</v>
      </c>
      <c r="D151" s="171">
        <f>ROUND(IF('Indicator Data'!D151=0,0.1,IF(LOG('Indicator Data'!D151)&gt;D$3,10,IF(LOG('Indicator Data'!D151)&lt;D$4,0,10-(D$3-LOG('Indicator Data'!D151))/(D$3-D$4)*10))),1)</f>
        <v>0.1</v>
      </c>
      <c r="E151" s="172">
        <f t="shared" si="170"/>
        <v>0.9</v>
      </c>
      <c r="F151" s="172">
        <f>(ROUND(IF('Indicator Data'!E151=0,0,IF(LOG('Indicator Data'!E151)&gt;F$3,10,IF(LOG('Indicator Data'!E151)&lt;F$4,0,10-(F$3-LOG('Indicator Data'!E151))/(F$3-F$4)*10))),1))</f>
        <v>0</v>
      </c>
      <c r="G151" s="172">
        <f>ROUND(IF('Indicator Data'!F151=0,0,IF(LOG('Indicator Data'!F151)&gt;G$3,10,IF(LOG('Indicator Data'!F151)&lt;G$4,0,10-(G$3-LOG('Indicator Data'!F151))/(G$3-G$4)*10))),1)</f>
        <v>0</v>
      </c>
      <c r="H151" s="171">
        <f>ROUND(IF('Indicator Data'!G151=0,0,IF(LOG('Indicator Data'!G151)&gt;H$3,10,IF(LOG('Indicator Data'!G151)&lt;H$4,0,10-(H$3-LOG('Indicator Data'!G151))/(H$3-H$4)*10))),1)</f>
        <v>5.2</v>
      </c>
      <c r="I151" s="171">
        <f>ROUND(IF('Indicator Data'!H151=0,0,IF(LOG('Indicator Data'!H151)&gt;I$3,10,IF(LOG('Indicator Data'!H151)&lt;I$4,0,10-(I$3-LOG('Indicator Data'!H151))/(I$3-I$4)*10))),1)</f>
        <v>6.6</v>
      </c>
      <c r="J151" s="171">
        <f t="shared" si="171"/>
        <v>5.9</v>
      </c>
      <c r="K151" s="171">
        <f>ROUND(IF('Indicator Data'!I151=0,0,IF(LOG('Indicator Data'!I151)&gt;K$3,10,IF(LOG('Indicator Data'!I151)&lt;K$4,0,10-(K$3-LOG('Indicator Data'!I151))/(K$3-K$4)*10))),1)</f>
        <v>0.1</v>
      </c>
      <c r="L151" s="172">
        <f>ROUND(IF('Indicator Data'!J151=0,0,IF(LOG('Indicator Data'!J151)&gt;L$3,10,IF(LOG('Indicator Data'!J151)&lt;L$4,0,10-(L$3-LOG('Indicator Data'!J151))/(L$3-L$4)*10))),1)</f>
        <v>0</v>
      </c>
      <c r="M151" s="173">
        <f>'Indicator Data'!C151/HLOOKUP('Indicator Data'!$C$3,'Population Data'!$C$3:$M$194,ROW()-4,FALSE)</f>
        <v>1.9402397316689603E-3</v>
      </c>
      <c r="N151" s="173">
        <f>'Indicator Data'!D151/HLOOKUP('Indicator Data'!$D$3,'Population Data'!$C$3:$M$194,ROW()-4,FALSE)</f>
        <v>0</v>
      </c>
      <c r="O151" s="245">
        <f>'Indicator Data'!E151/HLOOKUP('Indicator Data'!$E$3,'Population Data'!$C$3:$M$194,ROW()-4,FALSE)</f>
        <v>0</v>
      </c>
      <c r="P151" s="173">
        <f>'Indicator Data'!F151/HLOOKUP('Indicator Data'!$F$3,'Population Data'!$C$3:$M$194,ROW()-4,FALSE)</f>
        <v>0</v>
      </c>
      <c r="Q151" s="173">
        <f>'Indicator Data'!G151/HLOOKUP('Indicator Data'!$G$3,'Population Data'!$C$3:$M$194,ROW()-4,FALSE)</f>
        <v>9.8674791793254432E-2</v>
      </c>
      <c r="R151" s="173">
        <f>'Indicator Data'!H151/HLOOKUP('Indicator Data'!$H$3,'Population Data'!$C$3:$M$194,ROW()-4,FALSE)</f>
        <v>1.4039089032571034E-2</v>
      </c>
      <c r="S151" s="173">
        <f>'Indicator Data'!I151/HLOOKUP('Indicator Data'!$I$3,'Population Data'!$C$3:$M$194,ROW()-4,FALSE)</f>
        <v>2.0932457257412618E-4</v>
      </c>
      <c r="T151" s="173">
        <f>'Indicator Data'!J151/HLOOKUP('Indicator Date'!$J149,'Population Data'!$C$3:$M$194,ROW()-4,FALSE)</f>
        <v>0</v>
      </c>
      <c r="U151" s="171">
        <f t="shared" si="172"/>
        <v>9.6999999999999993</v>
      </c>
      <c r="V151" s="171">
        <f t="shared" si="173"/>
        <v>0</v>
      </c>
      <c r="W151" s="172">
        <f t="shared" si="174"/>
        <v>7.2</v>
      </c>
      <c r="X151" s="172">
        <f t="shared" si="203"/>
        <v>0</v>
      </c>
      <c r="Y151" s="172">
        <f t="shared" si="204"/>
        <v>0</v>
      </c>
      <c r="Z151" s="171">
        <f t="shared" si="175"/>
        <v>10</v>
      </c>
      <c r="AA151" s="171">
        <f t="shared" si="175"/>
        <v>7</v>
      </c>
      <c r="AB151" s="171">
        <f t="shared" si="176"/>
        <v>9</v>
      </c>
      <c r="AC151" s="172">
        <f t="shared" si="205"/>
        <v>3.3</v>
      </c>
      <c r="AD151" s="172">
        <f t="shared" si="206"/>
        <v>0</v>
      </c>
      <c r="AE151" s="171">
        <f>ROUND(IF('Indicator Data'!K151=0,0,IF('Indicator Data'!K151&gt;AE$3,10,IF('Indicator Data'!K151&lt;AE$4,0,10-(AE$3-'Indicator Data'!K151)/(AE$3-AE$4)*10))),1)</f>
        <v>1</v>
      </c>
      <c r="AF151" s="174">
        <f t="shared" si="177"/>
        <v>5.7</v>
      </c>
      <c r="AG151" s="174">
        <f t="shared" si="178"/>
        <v>0.1</v>
      </c>
      <c r="AH151" s="172">
        <f t="shared" si="179"/>
        <v>7.6</v>
      </c>
      <c r="AI151" s="172">
        <f t="shared" si="180"/>
        <v>6.8</v>
      </c>
      <c r="AJ151" s="174">
        <f t="shared" si="181"/>
        <v>7.2</v>
      </c>
      <c r="AK151" s="172">
        <f t="shared" si="182"/>
        <v>0</v>
      </c>
      <c r="AL151" s="175">
        <f t="shared" si="183"/>
        <v>4.8</v>
      </c>
      <c r="AM151" s="175">
        <f t="shared" si="184"/>
        <v>0</v>
      </c>
      <c r="AN151" s="175">
        <f t="shared" si="185"/>
        <v>0</v>
      </c>
      <c r="AO151" s="175">
        <f t="shared" si="186"/>
        <v>7.8</v>
      </c>
      <c r="AP151" s="175">
        <f t="shared" si="187"/>
        <v>1.8</v>
      </c>
      <c r="AQ151" s="174">
        <f t="shared" si="188"/>
        <v>0.5</v>
      </c>
      <c r="AR151" s="174" t="str">
        <f>IF('Indicator Data'!L151="No data","x",IF('Indicator Data'!BW151&lt;1000,"x",ROUND((IF('Indicator Data'!L151&gt;AR$3,10,IF('Indicator Data'!L151&lt;AR$4,0,10-(AR$3-'Indicator Data'!L151)/(AR$3-AR$4)*10))),1)))</f>
        <v>x</v>
      </c>
      <c r="AS151" s="175">
        <f t="shared" si="189"/>
        <v>0.5</v>
      </c>
      <c r="AT151" s="176" t="str">
        <f>IF('Indicator Data'!M151="No data","x",ROUND(IF('Indicator Data'!M151=0,0,IF(LOG('Indicator Data'!M151)&gt;AT$3,10,IF(LOG('Indicator Data'!M151)&lt;AT$4,0,10-(AT$3-LOG('Indicator Data'!M151))/(AT$3-AT$4)*10))),1))</f>
        <v>x</v>
      </c>
      <c r="AU151" s="246" t="str">
        <f>IF(AT151="x","x",'Indicator Data'!M151/HLOOKUP('Indicator Data'!$M$3,'Population Data'!$C$3:$M$194,ROW()-4,FALSE))</f>
        <v>x</v>
      </c>
      <c r="AV151" s="176" t="str">
        <f t="shared" si="190"/>
        <v>x</v>
      </c>
      <c r="AW151" s="172" t="str">
        <f t="shared" si="207"/>
        <v>x</v>
      </c>
      <c r="AX151" s="176" t="str">
        <f>IF('Indicator Data'!N151="No data","x",ROUND(IF('Indicator Data'!N151=0,0,IF(LOG('Indicator Data'!N151)&gt;AX$3,10,IF(LOG('Indicator Data'!N151)&lt;AX$4,0,10-(AX$3-LOG('Indicator Data'!N151))/(AX$3-AX$4)*10))),1))</f>
        <v>x</v>
      </c>
      <c r="AY151" s="246" t="str">
        <f>IF(AX151="x","x",'Indicator Data'!N151/HLOOKUP('Indicator Data'!$N$3,'Population Data'!$C$3:$M$194,ROW()-4,FALSE))</f>
        <v>x</v>
      </c>
      <c r="AZ151" s="176" t="str">
        <f t="shared" si="191"/>
        <v>x</v>
      </c>
      <c r="BA151" s="172" t="str">
        <f t="shared" si="208"/>
        <v>x</v>
      </c>
      <c r="BB151" s="176" t="str">
        <f>IF('Indicator Data'!O151="No data","x",ROUND(IF('Indicator Data'!O151=0,0,IF(LOG('Indicator Data'!O151)&gt;BB$3,10,IF(LOG('Indicator Data'!O151)&lt;BB$4,0,10-(BB$3-LOG('Indicator Data'!O151))/(BB$3-BB$4)*10))),1))</f>
        <v>x</v>
      </c>
      <c r="BC151" s="246" t="str">
        <f>IF(BB151="x","x",'Indicator Data'!O151/HLOOKUP('Indicator Data'!$O$3,'Population Data'!$C$3:$M$194,ROW()-4,FALSE))</f>
        <v>x</v>
      </c>
      <c r="BD151" s="176" t="str">
        <f t="shared" si="192"/>
        <v>x</v>
      </c>
      <c r="BE151" s="172" t="str">
        <f t="shared" si="209"/>
        <v>x</v>
      </c>
      <c r="BF151" s="176" t="str">
        <f>IF('Indicator Data'!P151="No data","x",ROUND(IF('Indicator Data'!P151=0,0,IF(LOG('Indicator Data'!P151)&gt;BF$3,10,IF(LOG('Indicator Data'!P151)&lt;BF$4,0,10-(BF$3-LOG('Indicator Data'!P151))/(BF$3-BF$4)*10))),1))</f>
        <v>x</v>
      </c>
      <c r="BG151" s="246" t="str">
        <f>IF(BF151="x","x",'Indicator Data'!P151/HLOOKUP('Indicator Data'!$P$3,'Population Data'!$C$3:$M$194,ROW()-4,FALSE))</f>
        <v>x</v>
      </c>
      <c r="BH151" s="176" t="str">
        <f t="shared" si="210"/>
        <v>x</v>
      </c>
      <c r="BI151" s="172" t="str">
        <f t="shared" si="211"/>
        <v>x</v>
      </c>
      <c r="BJ151" s="174" t="str">
        <f t="shared" si="212"/>
        <v>x</v>
      </c>
      <c r="BK151" s="176">
        <f>ROUND(IF('Indicator Data'!Q151=0,0,IF(LOG('Indicator Data'!Q151)&gt;BK$3,10,IF(LOG('Indicator Data'!Q151)&lt;BK$4,0,10-(BK$3-LOG('Indicator Data'!Q151))/(BK$3-BK$4)*10))),1)</f>
        <v>0</v>
      </c>
      <c r="BL151" s="224">
        <f>IF(BK151="x","x",'Indicator Data'!Q151/HLOOKUP('Indicator Data'!$Q$3,'Population Data'!$C$3:$M$194,ROW()-4,FALSE))</f>
        <v>0</v>
      </c>
      <c r="BM151" s="176">
        <f t="shared" si="193"/>
        <v>0</v>
      </c>
      <c r="BN151" s="172">
        <f t="shared" si="194"/>
        <v>0</v>
      </c>
      <c r="BO151" s="176">
        <f>ROUND(IF('Indicator Data'!S151=0,0,IF(LOG('Indicator Data'!S151)&gt;BO$3,10,IF(LOG('Indicator Data'!S151)&lt;BO$4,0,10-(BO$3-LOG('Indicator Data'!S151))/(BO$3-BO$4)*10))),1)</f>
        <v>5.3</v>
      </c>
      <c r="BP151" s="246">
        <f>IF(BO151="x","x",'Indicator Data'!S151/HLOOKUP('Indicator Data'!$S$3,'Population Data'!$C$3:$M$194,ROW()-4,FALSE))</f>
        <v>0.45833359705785903</v>
      </c>
      <c r="BQ151" s="176">
        <f t="shared" si="195"/>
        <v>5.0999999999999996</v>
      </c>
      <c r="BR151" s="172">
        <f t="shared" si="213"/>
        <v>5.2</v>
      </c>
      <c r="BS151" s="176">
        <f>ROUND(IF('Indicator Data'!T151=0,0,IF(LOG('Indicator Data'!T151)&gt;BS$3,10,IF(LOG('Indicator Data'!T151)&lt;BS$4,0,10-(BS$3-LOG('Indicator Data'!T151))/(BS$3-BS$4)*10))),1)</f>
        <v>5.7</v>
      </c>
      <c r="BT151" s="173">
        <f>IF('Indicator Data'!T151/HLOOKUP('Indicator Data'!$T$3,'Population Data'!$C$3:$M$194,ROW()-4,FALSE)&gt;1,1,'Indicator Data'!T151/HLOOKUP('Indicator Data'!$T$3,'Population Data'!$C$3:$M$194,ROW()-4,FALSE))</f>
        <v>0.91841440677353081</v>
      </c>
      <c r="BU151" s="176">
        <f t="shared" si="196"/>
        <v>9.1999999999999993</v>
      </c>
      <c r="BV151" s="172">
        <f t="shared" si="214"/>
        <v>7.9</v>
      </c>
      <c r="BW151" s="176">
        <f>ROUND(IF('Indicator Data'!U151=0,0,IF(LOG('Indicator Data'!U151)&gt;BW$3,10,IF(LOG('Indicator Data'!U151)&lt;BW$4,0,10-(BW$3-LOG('Indicator Data'!U151))/(BW$3-BW$4)*10))),1)</f>
        <v>5.5</v>
      </c>
      <c r="BX151" s="246">
        <f>IF(BW151="x","x",'Indicator Data'!U151/HLOOKUP('Indicator Data'!$U$3,'Population Data'!$C$3:$M$194,ROW()-4,FALSE))</f>
        <v>0.69788961606531452</v>
      </c>
      <c r="BY151" s="176">
        <f t="shared" si="197"/>
        <v>7</v>
      </c>
      <c r="BZ151" s="172">
        <f t="shared" si="215"/>
        <v>6.3</v>
      </c>
      <c r="CA151" s="174">
        <f t="shared" si="198"/>
        <v>5.5</v>
      </c>
      <c r="CB151" s="176">
        <f>IF('Indicator Data'!BN151="No data","x",ROUND(IF('Indicator Data'!BN151&gt;CB$3,0,IF('Indicator Data'!BN151&lt;CB$4,10,(CB$3-'Indicator Data'!BN151)/(CB$3-CB$4)*10)),1))</f>
        <v>1.1000000000000001</v>
      </c>
      <c r="CC151" s="176">
        <f>IF('Indicator Data'!BO151="No data","x",ROUND(IF('Indicator Data'!BO151&gt;CC$3,0,IF('Indicator Data'!BO151&lt;CC$4,10,(CC$3-'Indicator Data'!BO151)/(CC$3-CC$4)*10)),1))</f>
        <v>0.4</v>
      </c>
      <c r="CD151" s="176" t="str">
        <f>IF('Indicator Data'!AA151="No data","x",ROUND(IF('Indicator Data'!AA151&gt;CD$3,0,IF('Indicator Data'!AA151&lt;CD$4,10,(CD$3-'Indicator Data'!AA151)/(CD$3-CD$4)*10)),1))</f>
        <v>x</v>
      </c>
      <c r="CE151" s="172">
        <f t="shared" si="199"/>
        <v>0.8</v>
      </c>
      <c r="CF151" s="176">
        <f>IF('Indicator Data'!V151="No data","x",ROUND(IF(LOG('Indicator Data'!V151)&gt;CF$3,10,IF(LOG('Indicator Data'!V151)&lt;CF$4,0,10-(CF$3-LOG('Indicator Data'!V151))/(CF$3-CF$4)*10)),1))</f>
        <v>8.1</v>
      </c>
      <c r="CG151" s="176">
        <f>IF('Indicator Data'!W151="No data","x",ROUND(IF('Indicator Data'!W151&gt;CG$3,10,IF('Indicator Data'!W151&lt;CG$4,0,10-(CG$3-'Indicator Data'!W151)/(CG$3-CG$4)*10)),1))</f>
        <v>1.1000000000000001</v>
      </c>
      <c r="CH151" s="176">
        <f>IF('Indicator Data'!X151="No data","x",ROUND(IF('Indicator Data'!X151&gt;CH$3,10,IF('Indicator Data'!X151&lt;CH$4,0,10-(CH$3-'Indicator Data'!X151)/(CH$3-CH$4)*10)),1))</f>
        <v>5.4</v>
      </c>
      <c r="CI151" s="176" t="str">
        <f>IF('Indicator Data'!Y151="No data","x",ROUND(IF('Indicator Data'!Y151&gt;CI$3,10,IF('Indicator Data'!Y151&lt;CI$4,0,10-(CI$3-'Indicator Data'!Y151)/(CI$3-CI$4)*10)),1))</f>
        <v>x</v>
      </c>
      <c r="CJ151" s="172">
        <f t="shared" si="216"/>
        <v>4.9000000000000004</v>
      </c>
      <c r="CK151" s="174">
        <f t="shared" si="217"/>
        <v>3.5</v>
      </c>
      <c r="CL151" s="176">
        <f>IF('Indicator Data'!AD151="No data","x",ROUND(IF('Indicator Data'!AD151&gt;CL$3,10,IF('Indicator Data'!AD151&lt;CL$4,0,10-(CL$3-'Indicator Data'!AD151)/(CL$3-CL$4)*10)),1))</f>
        <v>0.3</v>
      </c>
      <c r="CM151" s="176">
        <f>IF('Indicator Data'!AE151="No data","x",ROUND(IF('Indicator Data'!AE151&gt;CM$3,10,IF('Indicator Data'!AE151&lt;CM$4,0,10-(CM$3-'Indicator Data'!AE151)/(CM$3-CM$4)*10)),1))</f>
        <v>0.7</v>
      </c>
      <c r="CN151" s="172">
        <f t="shared" si="218"/>
        <v>3.1</v>
      </c>
      <c r="CO151" s="176">
        <f>IF('Indicator Data'!Z151="No data","x",ROUND(IF('Indicator Data'!Z151&gt;CO$3,10,IF('Indicator Data'!Z151&lt;CO$4,0,10-(CO$3-'Indicator Data'!Z151)/(CO$3-CO$4)*10)),1))</f>
        <v>0.8</v>
      </c>
      <c r="CP151" s="172">
        <f t="shared" si="219"/>
        <v>0.8</v>
      </c>
      <c r="CQ151" s="246">
        <f>IF('Indicator Data'!AB151="No data","x",'Indicator Data'!AB151/HLOOKUP('Indicator Date'!$AB149,'Population Data'!$C$3:$M$194,ROW()-4,FALSE))</f>
        <v>3.1265395838860044E-4</v>
      </c>
      <c r="CR151" s="176">
        <f t="shared" si="200"/>
        <v>6.9</v>
      </c>
      <c r="CS151" s="176" t="str">
        <f>IF('Indicator Data'!AC151="No data","x",ROUND(IF('Indicator Data'!AC151&gt;CS$3,0,IF('Indicator Data'!AC151&lt;CS$4,10,(CS$3-'Indicator Data'!AC151)/(CS$3-CS$4)*10)),1))</f>
        <v>x</v>
      </c>
      <c r="CT151" s="172">
        <f t="shared" si="220"/>
        <v>6.9</v>
      </c>
      <c r="CU151" s="174">
        <f t="shared" si="221"/>
        <v>3.6</v>
      </c>
      <c r="CV151" s="175">
        <f t="shared" si="201"/>
        <v>4.3</v>
      </c>
      <c r="CW151" s="177">
        <f t="shared" si="202"/>
        <v>3.3</v>
      </c>
      <c r="CX151" s="175">
        <f>ROUND(IF('Indicator Data'!AF151=0,0,IF('Indicator Data'!AF151&gt;CX$3,10,IF('Indicator Data'!AF151&lt;CX$4,0,10-(CX$3-'Indicator Data'!AF151)/(CX$3-CX$4)*10))),1)</f>
        <v>0</v>
      </c>
      <c r="CY151" s="175">
        <f>(ROUND(IF('Indicator Data'!AG151=0,0,IF(LOG('Indicator Data'!AG151)&gt;CY$3,10,IF(LOG('Indicator Data'!AG151)&lt;CY$4,0,10-(CY$3-LOG('Indicator Data'!AG151))/(CY$3-CY$4)*10))),1))</f>
        <v>0</v>
      </c>
      <c r="CZ151" s="177">
        <f t="shared" si="222"/>
        <v>0</v>
      </c>
      <c r="DA151" s="11"/>
      <c r="DB151" s="22"/>
    </row>
    <row r="152" spans="1:106">
      <c r="A152" s="179" t="str">
        <f>'Indicator Data'!A152</f>
        <v>Samoa</v>
      </c>
      <c r="B152" s="180" t="str">
        <f>'Indicator Data'!B152</f>
        <v>WSM</v>
      </c>
      <c r="C152" s="178">
        <f>ROUND(IF('Indicator Data'!C152=0,0.1,IF(LOG('Indicator Data'!C152)&gt;C$3,10,IF(LOG('Indicator Data'!C152)&lt;C$4,0,10-(C$3-LOG('Indicator Data'!C152))/(C$3-C$4)*10))),1)</f>
        <v>2.6</v>
      </c>
      <c r="D152" s="171">
        <f>ROUND(IF('Indicator Data'!D152=0,0.1,IF(LOG('Indicator Data'!D152)&gt;D$3,10,IF(LOG('Indicator Data'!D152)&lt;D$4,0,10-(D$3-LOG('Indicator Data'!D152))/(D$3-D$4)*10))),1)</f>
        <v>0.1</v>
      </c>
      <c r="E152" s="172">
        <f t="shared" si="170"/>
        <v>1.4</v>
      </c>
      <c r="F152" s="172">
        <f>(ROUND(IF('Indicator Data'!E152=0,0,IF(LOG('Indicator Data'!E152)&gt;F$3,10,IF(LOG('Indicator Data'!E152)&lt;F$4,0,10-(F$3-LOG('Indicator Data'!E152))/(F$3-F$4)*10))),1))</f>
        <v>0</v>
      </c>
      <c r="G152" s="172">
        <f>ROUND(IF('Indicator Data'!F152=0,0,IF(LOG('Indicator Data'!F152)&gt;G$3,10,IF(LOG('Indicator Data'!F152)&lt;G$4,0,10-(G$3-LOG('Indicator Data'!F152))/(G$3-G$4)*10))),1)</f>
        <v>1.8</v>
      </c>
      <c r="H152" s="171">
        <f>ROUND(IF('Indicator Data'!G152=0,0,IF(LOG('Indicator Data'!G152)&gt;H$3,10,IF(LOG('Indicator Data'!G152)&lt;H$4,0,10-(H$3-LOG('Indicator Data'!G152))/(H$3-H$4)*10))),1)</f>
        <v>5.7</v>
      </c>
      <c r="I152" s="171">
        <f>ROUND(IF('Indicator Data'!H152=0,0,IF(LOG('Indicator Data'!H152)&gt;I$3,10,IF(LOG('Indicator Data'!H152)&lt;I$4,0,10-(I$3-LOG('Indicator Data'!H152))/(I$3-I$4)*10))),1)</f>
        <v>6.7</v>
      </c>
      <c r="J152" s="171">
        <f t="shared" si="171"/>
        <v>6.2</v>
      </c>
      <c r="K152" s="171">
        <f>ROUND(IF('Indicator Data'!I152=0,0,IF(LOG('Indicator Data'!I152)&gt;K$3,10,IF(LOG('Indicator Data'!I152)&lt;K$4,0,10-(K$3-LOG('Indicator Data'!I152))/(K$3-K$4)*10))),1)</f>
        <v>0</v>
      </c>
      <c r="L152" s="172">
        <f>ROUND(IF('Indicator Data'!J152=0,0,IF(LOG('Indicator Data'!J152)&gt;L$3,10,IF(LOG('Indicator Data'!J152)&lt;L$4,0,10-(L$3-LOG('Indicator Data'!J152))/(L$3-L$4)*10))),1)</f>
        <v>0</v>
      </c>
      <c r="M152" s="173">
        <f>'Indicator Data'!C152/HLOOKUP('Indicator Data'!$C$3,'Population Data'!$C$3:$M$194,ROW()-4,FALSE)</f>
        <v>1.8375228423737722E-3</v>
      </c>
      <c r="N152" s="173">
        <f>'Indicator Data'!D152/HLOOKUP('Indicator Data'!$D$3,'Population Data'!$C$3:$M$194,ROW()-4,FALSE)</f>
        <v>0</v>
      </c>
      <c r="O152" s="245">
        <f>'Indicator Data'!E152/HLOOKUP('Indicator Data'!$E$3,'Population Data'!$C$3:$M$194,ROW()-4,FALSE)</f>
        <v>0</v>
      </c>
      <c r="P152" s="173">
        <f>'Indicator Data'!F152/HLOOKUP('Indicator Data'!$F$3,'Population Data'!$C$3:$M$194,ROW()-4,FALSE)</f>
        <v>3.4345711595718495E-6</v>
      </c>
      <c r="Q152" s="173">
        <f>'Indicator Data'!G152/HLOOKUP('Indicator Data'!$G$3,'Population Data'!$C$3:$M$194,ROW()-4,FALSE)</f>
        <v>7.3907039554999429E-2</v>
      </c>
      <c r="R152" s="173">
        <f>'Indicator Data'!H152/HLOOKUP('Indicator Data'!$H$3,'Population Data'!$C$3:$M$194,ROW()-4,FALSE)</f>
        <v>6.5811346623584396E-3</v>
      </c>
      <c r="S152" s="173">
        <f>'Indicator Data'!I152/HLOOKUP('Indicator Data'!$I$3,'Population Data'!$C$3:$M$194,ROW()-4,FALSE)</f>
        <v>0</v>
      </c>
      <c r="T152" s="173">
        <f>'Indicator Data'!J152/HLOOKUP('Indicator Date'!$J150,'Population Data'!$C$3:$M$194,ROW()-4,FALSE)</f>
        <v>0</v>
      </c>
      <c r="U152" s="171">
        <f t="shared" si="172"/>
        <v>9.1999999999999993</v>
      </c>
      <c r="V152" s="171">
        <f t="shared" si="173"/>
        <v>0</v>
      </c>
      <c r="W152" s="172">
        <f t="shared" si="174"/>
        <v>6.5</v>
      </c>
      <c r="X152" s="172">
        <f t="shared" si="203"/>
        <v>0</v>
      </c>
      <c r="Y152" s="172">
        <f t="shared" si="204"/>
        <v>6</v>
      </c>
      <c r="Z152" s="171">
        <f t="shared" si="175"/>
        <v>8.1999999999999993</v>
      </c>
      <c r="AA152" s="171">
        <f t="shared" si="175"/>
        <v>3.3</v>
      </c>
      <c r="AB152" s="171">
        <f t="shared" si="176"/>
        <v>6.3</v>
      </c>
      <c r="AC152" s="172">
        <f t="shared" si="205"/>
        <v>0</v>
      </c>
      <c r="AD152" s="172">
        <f t="shared" si="206"/>
        <v>0</v>
      </c>
      <c r="AE152" s="171">
        <f>ROUND(IF('Indicator Data'!K152=0,0,IF('Indicator Data'!K152&gt;AE$3,10,IF('Indicator Data'!K152&lt;AE$4,0,10-(AE$3-'Indicator Data'!K152)/(AE$3-AE$4)*10))),1)</f>
        <v>1</v>
      </c>
      <c r="AF152" s="174">
        <f t="shared" si="177"/>
        <v>5.9</v>
      </c>
      <c r="AG152" s="174">
        <f t="shared" si="178"/>
        <v>0.1</v>
      </c>
      <c r="AH152" s="172">
        <f t="shared" si="179"/>
        <v>7</v>
      </c>
      <c r="AI152" s="172">
        <f t="shared" si="180"/>
        <v>5</v>
      </c>
      <c r="AJ152" s="174">
        <f t="shared" si="181"/>
        <v>6.1</v>
      </c>
      <c r="AK152" s="172">
        <f t="shared" si="182"/>
        <v>0</v>
      </c>
      <c r="AL152" s="175">
        <f t="shared" si="183"/>
        <v>4.4000000000000004</v>
      </c>
      <c r="AM152" s="175">
        <f t="shared" si="184"/>
        <v>0</v>
      </c>
      <c r="AN152" s="175">
        <f t="shared" si="185"/>
        <v>4.2</v>
      </c>
      <c r="AO152" s="175">
        <f t="shared" si="186"/>
        <v>6.3</v>
      </c>
      <c r="AP152" s="175">
        <f t="shared" si="187"/>
        <v>0</v>
      </c>
      <c r="AQ152" s="174">
        <f t="shared" si="188"/>
        <v>0.5</v>
      </c>
      <c r="AR152" s="174" t="str">
        <f>IF('Indicator Data'!L152="No data","x",IF('Indicator Data'!BW152&lt;1000,"x",ROUND((IF('Indicator Data'!L152&gt;AR$3,10,IF('Indicator Data'!L152&lt;AR$4,0,10-(AR$3-'Indicator Data'!L152)/(AR$3-AR$4)*10))),1)))</f>
        <v>x</v>
      </c>
      <c r="AS152" s="175">
        <f t="shared" si="189"/>
        <v>0.5</v>
      </c>
      <c r="AT152" s="176" t="str">
        <f>IF('Indicator Data'!M152="No data","x",ROUND(IF('Indicator Data'!M152=0,0,IF(LOG('Indicator Data'!M152)&gt;AT$3,10,IF(LOG('Indicator Data'!M152)&lt;AT$4,0,10-(AT$3-LOG('Indicator Data'!M152))/(AT$3-AT$4)*10))),1))</f>
        <v>x</v>
      </c>
      <c r="AU152" s="246" t="str">
        <f>IF(AT152="x","x",'Indicator Data'!M152/HLOOKUP('Indicator Data'!$M$3,'Population Data'!$C$3:$M$194,ROW()-4,FALSE))</f>
        <v>x</v>
      </c>
      <c r="AV152" s="176" t="str">
        <f t="shared" si="190"/>
        <v>x</v>
      </c>
      <c r="AW152" s="172" t="str">
        <f t="shared" si="207"/>
        <v>x</v>
      </c>
      <c r="AX152" s="176" t="str">
        <f>IF('Indicator Data'!N152="No data","x",ROUND(IF('Indicator Data'!N152=0,0,IF(LOG('Indicator Data'!N152)&gt;AX$3,10,IF(LOG('Indicator Data'!N152)&lt;AX$4,0,10-(AX$3-LOG('Indicator Data'!N152))/(AX$3-AX$4)*10))),1))</f>
        <v>x</v>
      </c>
      <c r="AY152" s="246" t="str">
        <f>IF(AX152="x","x",'Indicator Data'!N152/HLOOKUP('Indicator Data'!$N$3,'Population Data'!$C$3:$M$194,ROW()-4,FALSE))</f>
        <v>x</v>
      </c>
      <c r="AZ152" s="176" t="str">
        <f t="shared" si="191"/>
        <v>x</v>
      </c>
      <c r="BA152" s="172" t="str">
        <f t="shared" si="208"/>
        <v>x</v>
      </c>
      <c r="BB152" s="176" t="str">
        <f>IF('Indicator Data'!O152="No data","x",ROUND(IF('Indicator Data'!O152=0,0,IF(LOG('Indicator Data'!O152)&gt;BB$3,10,IF(LOG('Indicator Data'!O152)&lt;BB$4,0,10-(BB$3-LOG('Indicator Data'!O152))/(BB$3-BB$4)*10))),1))</f>
        <v>x</v>
      </c>
      <c r="BC152" s="246" t="str">
        <f>IF(BB152="x","x",'Indicator Data'!O152/HLOOKUP('Indicator Data'!$O$3,'Population Data'!$C$3:$M$194,ROW()-4,FALSE))</f>
        <v>x</v>
      </c>
      <c r="BD152" s="176" t="str">
        <f t="shared" si="192"/>
        <v>x</v>
      </c>
      <c r="BE152" s="172" t="str">
        <f t="shared" si="209"/>
        <v>x</v>
      </c>
      <c r="BF152" s="176" t="str">
        <f>IF('Indicator Data'!P152="No data","x",ROUND(IF('Indicator Data'!P152=0,0,IF(LOG('Indicator Data'!P152)&gt;BF$3,10,IF(LOG('Indicator Data'!P152)&lt;BF$4,0,10-(BF$3-LOG('Indicator Data'!P152))/(BF$3-BF$4)*10))),1))</f>
        <v>x</v>
      </c>
      <c r="BG152" s="246" t="str">
        <f>IF(BF152="x","x",'Indicator Data'!P152/HLOOKUP('Indicator Data'!$P$3,'Population Data'!$C$3:$M$194,ROW()-4,FALSE))</f>
        <v>x</v>
      </c>
      <c r="BH152" s="176" t="str">
        <f t="shared" si="210"/>
        <v>x</v>
      </c>
      <c r="BI152" s="172" t="str">
        <f t="shared" si="211"/>
        <v>x</v>
      </c>
      <c r="BJ152" s="174" t="str">
        <f t="shared" si="212"/>
        <v>x</v>
      </c>
      <c r="BK152" s="176">
        <f>ROUND(IF('Indicator Data'!Q152=0,0,IF(LOG('Indicator Data'!Q152)&gt;BK$3,10,IF(LOG('Indicator Data'!Q152)&lt;BK$4,0,10-(BK$3-LOG('Indicator Data'!Q152))/(BK$3-BK$4)*10))),1)</f>
        <v>0</v>
      </c>
      <c r="BL152" s="224">
        <f>IF(BK152="x","x",'Indicator Data'!Q152/HLOOKUP('Indicator Data'!$Q$3,'Population Data'!$C$3:$M$194,ROW()-4,FALSE))</f>
        <v>0</v>
      </c>
      <c r="BM152" s="176">
        <f t="shared" si="193"/>
        <v>0</v>
      </c>
      <c r="BN152" s="172">
        <f t="shared" si="194"/>
        <v>0</v>
      </c>
      <c r="BO152" s="176">
        <f>ROUND(IF('Indicator Data'!S152=0,0,IF(LOG('Indicator Data'!S152)&gt;BO$3,10,IF(LOG('Indicator Data'!S152)&lt;BO$4,0,10-(BO$3-LOG('Indicator Data'!S152))/(BO$3-BO$4)*10))),1)</f>
        <v>4.8</v>
      </c>
      <c r="BP152" s="246">
        <f>IF(BO152="x","x",'Indicator Data'!S152/HLOOKUP('Indicator Data'!$S$3,'Population Data'!$C$3:$M$194,ROW()-4,FALSE))</f>
        <v>9.3114798908462387E-2</v>
      </c>
      <c r="BQ152" s="176">
        <f t="shared" si="195"/>
        <v>1</v>
      </c>
      <c r="BR152" s="172">
        <f t="shared" si="213"/>
        <v>3.1</v>
      </c>
      <c r="BS152" s="176">
        <f>ROUND(IF('Indicator Data'!T152=0,0,IF(LOG('Indicator Data'!T152)&gt;BS$3,10,IF(LOG('Indicator Data'!T152)&lt;BS$4,0,10-(BS$3-LOG('Indicator Data'!T152))/(BS$3-BS$4)*10))),1)</f>
        <v>4.8</v>
      </c>
      <c r="BT152" s="173">
        <f>IF('Indicator Data'!T152/HLOOKUP('Indicator Data'!$T$3,'Population Data'!$C$3:$M$194,ROW()-4,FALSE)&gt;1,1,'Indicator Data'!T152/HLOOKUP('Indicator Data'!$T$3,'Population Data'!$C$3:$M$194,ROW()-4,FALSE))</f>
        <v>0.10513973178605121</v>
      </c>
      <c r="BU152" s="176">
        <f t="shared" si="196"/>
        <v>1.1000000000000001</v>
      </c>
      <c r="BV152" s="172">
        <f t="shared" si="214"/>
        <v>3.2</v>
      </c>
      <c r="BW152" s="176">
        <f>ROUND(IF('Indicator Data'!U152=0,0,IF(LOG('Indicator Data'!U152)&gt;BW$3,10,IF(LOG('Indicator Data'!U152)&lt;BW$4,0,10-(BW$3-LOG('Indicator Data'!U152))/(BW$3-BW$4)*10))),1)</f>
        <v>6</v>
      </c>
      <c r="BX152" s="246">
        <f>IF(BW152="x","x",'Indicator Data'!U152/HLOOKUP('Indicator Data'!$U$3,'Population Data'!$C$3:$M$194,ROW()-4,FALSE))</f>
        <v>0.70507234152668952</v>
      </c>
      <c r="BY152" s="176">
        <f t="shared" si="197"/>
        <v>7.1</v>
      </c>
      <c r="BZ152" s="172">
        <f t="shared" si="215"/>
        <v>6.6</v>
      </c>
      <c r="CA152" s="174">
        <f t="shared" si="198"/>
        <v>3.6</v>
      </c>
      <c r="CB152" s="176">
        <f>IF('Indicator Data'!BN152="No data","x",ROUND(IF('Indicator Data'!BN152&gt;CB$3,0,IF('Indicator Data'!BN152&lt;CB$4,10,(CB$3-'Indicator Data'!BN152)/(CB$3-CB$4)*10)),1))</f>
        <v>0.2</v>
      </c>
      <c r="CC152" s="176">
        <f>IF('Indicator Data'!BO152="No data","x",ROUND(IF('Indicator Data'!BO152&gt;CC$3,0,IF('Indicator Data'!BO152&lt;CC$4,10,(CC$3-'Indicator Data'!BO152)/(CC$3-CC$4)*10)),1))</f>
        <v>0.2</v>
      </c>
      <c r="CD152" s="176">
        <f>IF('Indicator Data'!AA152="No data","x",ROUND(IF('Indicator Data'!AA152&gt;CD$3,0,IF('Indicator Data'!AA152&lt;CD$4,10,(CD$3-'Indicator Data'!AA152)/(CD$3-CD$4)*10)),1))</f>
        <v>2.8</v>
      </c>
      <c r="CE152" s="172">
        <f t="shared" si="199"/>
        <v>1.1000000000000001</v>
      </c>
      <c r="CF152" s="176">
        <f>IF('Indicator Data'!V152="No data","x",ROUND(IF(LOG('Indicator Data'!V152)&gt;CF$3,10,IF(LOG('Indicator Data'!V152)&lt;CF$4,0,10-(CF$3-LOG('Indicator Data'!V152))/(CF$3-CF$4)*10)),1))</f>
        <v>6.3</v>
      </c>
      <c r="CG152" s="176">
        <f>IF('Indicator Data'!W152="No data","x",ROUND(IF('Indicator Data'!W152&gt;CG$3,10,IF('Indicator Data'!W152&lt;CG$4,0,10-(CG$3-'Indicator Data'!W152)/(CG$3-CG$4)*10)),1))</f>
        <v>1.7</v>
      </c>
      <c r="CH152" s="176">
        <f>IF('Indicator Data'!X152="No data","x",ROUND(IF('Indicator Data'!X152&gt;CH$3,10,IF('Indicator Data'!X152&lt;CH$4,0,10-(CH$3-'Indicator Data'!X152)/(CH$3-CH$4)*10)),1))</f>
        <v>1.8</v>
      </c>
      <c r="CI152" s="176">
        <f>IF('Indicator Data'!Y152="No data","x",ROUND(IF('Indicator Data'!Y152&gt;CI$3,10,IF('Indicator Data'!Y152&lt;CI$4,0,10-(CI$3-'Indicator Data'!Y152)/(CI$3-CI$4)*10)),1))</f>
        <v>10</v>
      </c>
      <c r="CJ152" s="172">
        <f t="shared" si="216"/>
        <v>5</v>
      </c>
      <c r="CK152" s="174">
        <f t="shared" si="217"/>
        <v>3.7</v>
      </c>
      <c r="CL152" s="176">
        <f>IF('Indicator Data'!AD152="No data","x",ROUND(IF('Indicator Data'!AD152&gt;CL$3,10,IF('Indicator Data'!AD152&lt;CL$4,0,10-(CL$3-'Indicator Data'!AD152)/(CL$3-CL$4)*10)),1))</f>
        <v>3.8</v>
      </c>
      <c r="CM152" s="176">
        <f>IF('Indicator Data'!AE152="No data","x",ROUND(IF('Indicator Data'!AE152&gt;CM$3,10,IF('Indicator Data'!AE152&lt;CM$4,0,10-(CM$3-'Indicator Data'!AE152)/(CM$3-CM$4)*10)),1))</f>
        <v>5.0999999999999996</v>
      </c>
      <c r="CN152" s="172">
        <f t="shared" si="218"/>
        <v>4.8</v>
      </c>
      <c r="CO152" s="176">
        <f>IF('Indicator Data'!Z152="No data","x",ROUND(IF('Indicator Data'!Z152&gt;CO$3,10,IF('Indicator Data'!Z152&lt;CO$4,0,10-(CO$3-'Indicator Data'!Z152)/(CO$3-CO$4)*10)),1))</f>
        <v>0</v>
      </c>
      <c r="CP152" s="172">
        <f t="shared" si="219"/>
        <v>0.8</v>
      </c>
      <c r="CQ152" s="246">
        <f>IF('Indicator Data'!AB152="No data","x",'Indicator Data'!AB152/HLOOKUP('Indicator Date'!$AB150,'Population Data'!$C$3:$M$194,ROW()-4,FALSE))</f>
        <v>4.7686944745137126E-5</v>
      </c>
      <c r="CR152" s="176">
        <f t="shared" si="200"/>
        <v>9.5</v>
      </c>
      <c r="CS152" s="176" t="str">
        <f>IF('Indicator Data'!AC152="No data","x",ROUND(IF('Indicator Data'!AC152&gt;CS$3,0,IF('Indicator Data'!AC152&lt;CS$4,10,(CS$3-'Indicator Data'!AC152)/(CS$3-CS$4)*10)),1))</f>
        <v>x</v>
      </c>
      <c r="CT152" s="172">
        <f t="shared" si="220"/>
        <v>9.5</v>
      </c>
      <c r="CU152" s="174">
        <f t="shared" si="221"/>
        <v>5</v>
      </c>
      <c r="CV152" s="175">
        <f t="shared" si="201"/>
        <v>4.0999999999999996</v>
      </c>
      <c r="CW152" s="177">
        <f t="shared" si="202"/>
        <v>3.1</v>
      </c>
      <c r="CX152" s="175">
        <f>ROUND(IF('Indicator Data'!AF152=0,0,IF('Indicator Data'!AF152&gt;CX$3,10,IF('Indicator Data'!AF152&lt;CX$4,0,10-(CX$3-'Indicator Data'!AF152)/(CX$3-CX$4)*10))),1)</f>
        <v>0</v>
      </c>
      <c r="CY152" s="175">
        <f>(ROUND(IF('Indicator Data'!AG152=0,0,IF(LOG('Indicator Data'!AG152)&gt;CY$3,10,IF(LOG('Indicator Data'!AG152)&lt;CY$4,0,10-(CY$3-LOG('Indicator Data'!AG152))/(CY$3-CY$4)*10))),1))</f>
        <v>0</v>
      </c>
      <c r="CZ152" s="177">
        <f t="shared" si="222"/>
        <v>0</v>
      </c>
      <c r="DA152" s="11"/>
      <c r="DB152" s="22"/>
    </row>
    <row r="153" spans="1:106">
      <c r="A153" s="179" t="str">
        <f>'Indicator Data'!A153</f>
        <v>Sao Tome and Principe</v>
      </c>
      <c r="B153" s="180" t="str">
        <f>'Indicator Data'!B153</f>
        <v>STP</v>
      </c>
      <c r="C153" s="178">
        <f>ROUND(IF('Indicator Data'!C153=0,0.1,IF(LOG('Indicator Data'!C153)&gt;C$3,10,IF(LOG('Indicator Data'!C153)&lt;C$4,0,10-(C$3-LOG('Indicator Data'!C153))/(C$3-C$4)*10))),1)</f>
        <v>0.1</v>
      </c>
      <c r="D153" s="171">
        <f>ROUND(IF('Indicator Data'!D153=0,0.1,IF(LOG('Indicator Data'!D153)&gt;D$3,10,IF(LOG('Indicator Data'!D153)&lt;D$4,0,10-(D$3-LOG('Indicator Data'!D153))/(D$3-D$4)*10))),1)</f>
        <v>0.1</v>
      </c>
      <c r="E153" s="172">
        <f t="shared" si="170"/>
        <v>0.1</v>
      </c>
      <c r="F153" s="172">
        <f>(ROUND(IF('Indicator Data'!E153=0,0,IF(LOG('Indicator Data'!E153)&gt;F$3,10,IF(LOG('Indicator Data'!E153)&lt;F$4,0,10-(F$3-LOG('Indicator Data'!E153))/(F$3-F$4)*10))),1))</f>
        <v>0</v>
      </c>
      <c r="G153" s="172">
        <f>ROUND(IF('Indicator Data'!F153=0,0,IF(LOG('Indicator Data'!F153)&gt;G$3,10,IF(LOG('Indicator Data'!F153)&lt;G$4,0,10-(G$3-LOG('Indicator Data'!F153))/(G$3-G$4)*10))),1)</f>
        <v>0</v>
      </c>
      <c r="H153" s="171">
        <f>ROUND(IF('Indicator Data'!G153=0,0,IF(LOG('Indicator Data'!G153)&gt;H$3,10,IF(LOG('Indicator Data'!G153)&lt;H$4,0,10-(H$3-LOG('Indicator Data'!G153))/(H$3-H$4)*10))),1)</f>
        <v>0</v>
      </c>
      <c r="I153" s="171">
        <f>ROUND(IF('Indicator Data'!H153=0,0,IF(LOG('Indicator Data'!H153)&gt;I$3,10,IF(LOG('Indicator Data'!H153)&lt;I$4,0,10-(I$3-LOG('Indicator Data'!H153))/(I$3-I$4)*10))),1)</f>
        <v>0</v>
      </c>
      <c r="J153" s="171">
        <f t="shared" si="171"/>
        <v>0</v>
      </c>
      <c r="K153" s="171">
        <f>ROUND(IF('Indicator Data'!I153=0,0,IF(LOG('Indicator Data'!I153)&gt;K$3,10,IF(LOG('Indicator Data'!I153)&lt;K$4,0,10-(K$3-LOG('Indicator Data'!I153))/(K$3-K$4)*10))),1)</f>
        <v>0.9</v>
      </c>
      <c r="L153" s="172">
        <f>ROUND(IF('Indicator Data'!J153=0,0,IF(LOG('Indicator Data'!J153)&gt;L$3,10,IF(LOG('Indicator Data'!J153)&lt;L$4,0,10-(L$3-LOG('Indicator Data'!J153))/(L$3-L$4)*10))),1)</f>
        <v>0</v>
      </c>
      <c r="M153" s="173">
        <f>'Indicator Data'!C153/HLOOKUP('Indicator Data'!$C$3,'Population Data'!$C$3:$M$194,ROW()-4,FALSE)</f>
        <v>0</v>
      </c>
      <c r="N153" s="173">
        <f>'Indicator Data'!D153/HLOOKUP('Indicator Data'!$D$3,'Population Data'!$C$3:$M$194,ROW()-4,FALSE)</f>
        <v>0</v>
      </c>
      <c r="O153" s="245">
        <f>'Indicator Data'!E153/HLOOKUP('Indicator Data'!$E$3,'Population Data'!$C$3:$M$194,ROW()-4,FALSE)</f>
        <v>0</v>
      </c>
      <c r="P153" s="173">
        <f>'Indicator Data'!F153/HLOOKUP('Indicator Data'!$F$3,'Population Data'!$C$3:$M$194,ROW()-4,FALSE)</f>
        <v>0</v>
      </c>
      <c r="Q153" s="173">
        <f>'Indicator Data'!G153/HLOOKUP('Indicator Data'!$G$3,'Population Data'!$C$3:$M$194,ROW()-4,FALSE)</f>
        <v>0</v>
      </c>
      <c r="R153" s="173">
        <f>'Indicator Data'!H153/HLOOKUP('Indicator Data'!$H$3,'Population Data'!$C$3:$M$194,ROW()-4,FALSE)</f>
        <v>0</v>
      </c>
      <c r="S153" s="173">
        <f>'Indicator Data'!I153/HLOOKUP('Indicator Data'!$I$3,'Population Data'!$C$3:$M$194,ROW()-4,FALSE)</f>
        <v>1.9849902556822162E-4</v>
      </c>
      <c r="T153" s="173">
        <f>'Indicator Data'!J153/HLOOKUP('Indicator Date'!$J151,'Population Data'!$C$3:$M$194,ROW()-4,FALSE)</f>
        <v>0</v>
      </c>
      <c r="U153" s="171">
        <f t="shared" si="172"/>
        <v>0</v>
      </c>
      <c r="V153" s="171">
        <f t="shared" si="173"/>
        <v>0</v>
      </c>
      <c r="W153" s="172">
        <f t="shared" si="174"/>
        <v>0</v>
      </c>
      <c r="X153" s="172">
        <f t="shared" si="203"/>
        <v>0</v>
      </c>
      <c r="Y153" s="172">
        <f t="shared" si="204"/>
        <v>0</v>
      </c>
      <c r="Z153" s="171">
        <f t="shared" si="175"/>
        <v>0</v>
      </c>
      <c r="AA153" s="171">
        <f t="shared" si="175"/>
        <v>0</v>
      </c>
      <c r="AB153" s="171">
        <f t="shared" si="176"/>
        <v>0</v>
      </c>
      <c r="AC153" s="172">
        <f t="shared" si="205"/>
        <v>3.2</v>
      </c>
      <c r="AD153" s="172">
        <f t="shared" si="206"/>
        <v>0</v>
      </c>
      <c r="AE153" s="171">
        <f>ROUND(IF('Indicator Data'!K153=0,0,IF('Indicator Data'!K153&gt;AE$3,10,IF('Indicator Data'!K153&lt;AE$4,0,10-(AE$3-'Indicator Data'!K153)/(AE$3-AE$4)*10))),1)</f>
        <v>0</v>
      </c>
      <c r="AF153" s="174">
        <f t="shared" si="177"/>
        <v>0.1</v>
      </c>
      <c r="AG153" s="174">
        <f t="shared" si="178"/>
        <v>0.1</v>
      </c>
      <c r="AH153" s="172">
        <f t="shared" si="179"/>
        <v>0</v>
      </c>
      <c r="AI153" s="172">
        <f t="shared" si="180"/>
        <v>0</v>
      </c>
      <c r="AJ153" s="174">
        <f t="shared" si="181"/>
        <v>0</v>
      </c>
      <c r="AK153" s="172">
        <f t="shared" si="182"/>
        <v>0</v>
      </c>
      <c r="AL153" s="175">
        <f t="shared" si="183"/>
        <v>0.1</v>
      </c>
      <c r="AM153" s="175">
        <f t="shared" si="184"/>
        <v>0</v>
      </c>
      <c r="AN153" s="175">
        <f t="shared" si="185"/>
        <v>0</v>
      </c>
      <c r="AO153" s="175">
        <f t="shared" si="186"/>
        <v>0</v>
      </c>
      <c r="AP153" s="175">
        <f t="shared" si="187"/>
        <v>2.1</v>
      </c>
      <c r="AQ153" s="174">
        <f t="shared" si="188"/>
        <v>0</v>
      </c>
      <c r="AR153" s="174" t="str">
        <f>IF('Indicator Data'!L153="No data","x",IF('Indicator Data'!BW153&lt;1000,"x",ROUND((IF('Indicator Data'!L153&gt;AR$3,10,IF('Indicator Data'!L153&lt;AR$4,0,10-(AR$3-'Indicator Data'!L153)/(AR$3-AR$4)*10))),1)))</f>
        <v>x</v>
      </c>
      <c r="AS153" s="175">
        <f t="shared" si="189"/>
        <v>0</v>
      </c>
      <c r="AT153" s="176">
        <f>IF('Indicator Data'!M153="No data","x",ROUND(IF('Indicator Data'!M153=0,0,IF(LOG('Indicator Data'!M153)&gt;AT$3,10,IF(LOG('Indicator Data'!M153)&lt;AT$4,0,10-(AT$3-LOG('Indicator Data'!M153))/(AT$3-AT$4)*10))),1))</f>
        <v>4.5999999999999996</v>
      </c>
      <c r="AU153" s="246">
        <f>IF(AT153="x","x",'Indicator Data'!M153/HLOOKUP('Indicator Data'!$M$3,'Population Data'!$C$3:$M$194,ROW()-4,FALSE))</f>
        <v>7.3490169207762052E-2</v>
      </c>
      <c r="AV153" s="176">
        <f t="shared" si="190"/>
        <v>0.8</v>
      </c>
      <c r="AW153" s="172">
        <f t="shared" si="207"/>
        <v>2.9</v>
      </c>
      <c r="AX153" s="176">
        <f>IF('Indicator Data'!N153="No data","x",ROUND(IF('Indicator Data'!N153=0,0,IF(LOG('Indicator Data'!N153)&gt;AX$3,10,IF(LOG('Indicator Data'!N153)&lt;AX$4,0,10-(AX$3-LOG('Indicator Data'!N153))/(AX$3-AX$4)*10))),1))</f>
        <v>0</v>
      </c>
      <c r="AY153" s="246">
        <f>IF(AX153="x","x",'Indicator Data'!N153/HLOOKUP('Indicator Data'!$N$3,'Population Data'!$C$3:$M$194,ROW()-4,FALSE))</f>
        <v>0</v>
      </c>
      <c r="AZ153" s="176">
        <f t="shared" si="191"/>
        <v>0</v>
      </c>
      <c r="BA153" s="172">
        <f t="shared" si="208"/>
        <v>0</v>
      </c>
      <c r="BB153" s="176">
        <f>IF('Indicator Data'!O153="No data","x",ROUND(IF('Indicator Data'!O153=0,0,IF(LOG('Indicator Data'!O153)&gt;BB$3,10,IF(LOG('Indicator Data'!O153)&lt;BB$4,0,10-(BB$3-LOG('Indicator Data'!O153))/(BB$3-BB$4)*10))),1))</f>
        <v>0</v>
      </c>
      <c r="BC153" s="246">
        <f>IF(BB153="x","x",'Indicator Data'!O153/HLOOKUP('Indicator Data'!$O$3,'Population Data'!$C$3:$M$194,ROW()-4,FALSE))</f>
        <v>0</v>
      </c>
      <c r="BD153" s="176">
        <f t="shared" si="192"/>
        <v>0</v>
      </c>
      <c r="BE153" s="172">
        <f t="shared" si="209"/>
        <v>0</v>
      </c>
      <c r="BF153" s="176">
        <f>IF('Indicator Data'!P153="No data","x",ROUND(IF('Indicator Data'!P153=0,0,IF(LOG('Indicator Data'!P153)&gt;BF$3,10,IF(LOG('Indicator Data'!P153)&lt;BF$4,0,10-(BF$3-LOG('Indicator Data'!P153))/(BF$3-BF$4)*10))),1))</f>
        <v>4.2</v>
      </c>
      <c r="BG153" s="246">
        <f>IF(BF153="x","x",'Indicator Data'!P153/HLOOKUP('Indicator Data'!$P$3,'Population Data'!$C$3:$M$194,ROW()-4,FALSE))</f>
        <v>1.38054411908767E-2</v>
      </c>
      <c r="BH153" s="176">
        <f t="shared" si="210"/>
        <v>6.3</v>
      </c>
      <c r="BI153" s="172">
        <f t="shared" si="211"/>
        <v>5.3</v>
      </c>
      <c r="BJ153" s="174">
        <f t="shared" si="212"/>
        <v>2.4</v>
      </c>
      <c r="BK153" s="176">
        <f>ROUND(IF('Indicator Data'!Q153=0,0,IF(LOG('Indicator Data'!Q153)&gt;BK$3,10,IF(LOG('Indicator Data'!Q153)&lt;BK$4,0,10-(BK$3-LOG('Indicator Data'!Q153))/(BK$3-BK$4)*10))),1)</f>
        <v>6.2</v>
      </c>
      <c r="BL153" s="224">
        <f>IF(BK153="x","x",'Indicator Data'!Q153/HLOOKUP('Indicator Data'!$Q$3,'Population Data'!$C$3:$M$194,ROW()-4,FALSE))</f>
        <v>1</v>
      </c>
      <c r="BM153" s="176">
        <f t="shared" si="193"/>
        <v>10</v>
      </c>
      <c r="BN153" s="172">
        <f t="shared" si="194"/>
        <v>8.8000000000000007</v>
      </c>
      <c r="BO153" s="176">
        <f>ROUND(IF('Indicator Data'!S153=0,0,IF(LOG('Indicator Data'!S153)&gt;BO$3,10,IF(LOG('Indicator Data'!S153)&lt;BO$4,0,10-(BO$3-LOG('Indicator Data'!S153))/(BO$3-BO$4)*10))),1)</f>
        <v>6</v>
      </c>
      <c r="BP153" s="246">
        <f>IF(BO153="x","x",'Indicator Data'!S153/HLOOKUP('Indicator Data'!$S$3,'Population Data'!$C$3:$M$194,ROW()-4,FALSE))</f>
        <v>0.64846298190209872</v>
      </c>
      <c r="BQ153" s="176">
        <f t="shared" si="195"/>
        <v>7.2</v>
      </c>
      <c r="BR153" s="172">
        <f t="shared" si="213"/>
        <v>6.6</v>
      </c>
      <c r="BS153" s="176">
        <f>ROUND(IF('Indicator Data'!T153=0,0,IF(LOG('Indicator Data'!T153)&gt;BS$3,10,IF(LOG('Indicator Data'!T153)&lt;BS$4,0,10-(BS$3-LOG('Indicator Data'!T153))/(BS$3-BS$4)*10))),1)</f>
        <v>5.8</v>
      </c>
      <c r="BT153" s="173">
        <f>IF('Indicator Data'!T153/HLOOKUP('Indicator Data'!$T$3,'Population Data'!$C$3:$M$194,ROW()-4,FALSE)&gt;1,1,'Indicator Data'!T153/HLOOKUP('Indicator Data'!$T$3,'Population Data'!$C$3:$M$194,ROW()-4,FALSE))</f>
        <v>0.50447955974676473</v>
      </c>
      <c r="BU153" s="176">
        <f t="shared" si="196"/>
        <v>5</v>
      </c>
      <c r="BV153" s="172">
        <f t="shared" si="214"/>
        <v>5.4</v>
      </c>
      <c r="BW153" s="176">
        <f>ROUND(IF('Indicator Data'!U153=0,0,IF(LOG('Indicator Data'!U153)&gt;BW$3,10,IF(LOG('Indicator Data'!U153)&lt;BW$4,0,10-(BW$3-LOG('Indicator Data'!U153))/(BW$3-BW$4)*10))),1)</f>
        <v>6.2</v>
      </c>
      <c r="BX153" s="246">
        <f>IF(BW153="x","x",'Indicator Data'!U153/HLOOKUP('Indicator Data'!$U$3,'Population Data'!$C$3:$M$194,ROW()-4,FALSE))</f>
        <v>0.93721080850406757</v>
      </c>
      <c r="BY153" s="176">
        <f t="shared" si="197"/>
        <v>9.4</v>
      </c>
      <c r="BZ153" s="172">
        <f t="shared" si="215"/>
        <v>8.1999999999999993</v>
      </c>
      <c r="CA153" s="174">
        <f t="shared" si="198"/>
        <v>7.5</v>
      </c>
      <c r="CB153" s="176">
        <f>IF('Indicator Data'!BN153="No data","x",ROUND(IF('Indicator Data'!BN153&gt;CB$3,0,IF('Indicator Data'!BN153&lt;CB$4,10,(CB$3-'Indicator Data'!BN153)/(CB$3-CB$4)*10)),1))</f>
        <v>5.8</v>
      </c>
      <c r="CC153" s="176">
        <f>IF('Indicator Data'!BO153="No data","x",ROUND(IF('Indicator Data'!BO153&gt;CC$3,0,IF('Indicator Data'!BO153&lt;CC$4,10,(CC$3-'Indicator Data'!BO153)/(CC$3-CC$4)*10)),1))</f>
        <v>3.8</v>
      </c>
      <c r="CD153" s="176">
        <f>IF('Indicator Data'!AA153="No data","x",ROUND(IF('Indicator Data'!AA153&gt;CD$3,0,IF('Indicator Data'!AA153&lt;CD$4,10,(CD$3-'Indicator Data'!AA153)/(CD$3-CD$4)*10)),1))</f>
        <v>4.2</v>
      </c>
      <c r="CE153" s="172">
        <f t="shared" si="199"/>
        <v>4.5999999999999996</v>
      </c>
      <c r="CF153" s="176">
        <f>IF('Indicator Data'!V153="No data","x",ROUND(IF(LOG('Indicator Data'!V153)&gt;CF$3,10,IF(LOG('Indicator Data'!V153)&lt;CF$4,0,10-(CF$3-LOG('Indicator Data'!V153))/(CF$3-CF$4)*10)),1))</f>
        <v>7.9</v>
      </c>
      <c r="CG153" s="176">
        <f>IF('Indicator Data'!W153="No data","x",ROUND(IF('Indicator Data'!W153&gt;CG$3,10,IF('Indicator Data'!W153&lt;CG$4,0,10-(CG$3-'Indicator Data'!W153)/(CG$3-CG$4)*10)),1))</f>
        <v>5.6</v>
      </c>
      <c r="CH153" s="176">
        <f>IF('Indicator Data'!X153="No data","x",ROUND(IF('Indicator Data'!X153&gt;CH$3,10,IF('Indicator Data'!X153&lt;CH$4,0,10-(CH$3-'Indicator Data'!X153)/(CH$3-CH$4)*10)),1))</f>
        <v>7.6</v>
      </c>
      <c r="CI153" s="176">
        <f>IF('Indicator Data'!Y153="No data","x",ROUND(IF('Indicator Data'!Y153&gt;CI$3,10,IF('Indicator Data'!Y153&lt;CI$4,0,10-(CI$3-'Indicator Data'!Y153)/(CI$3-CI$4)*10)),1))</f>
        <v>5.0999999999999996</v>
      </c>
      <c r="CJ153" s="172">
        <f t="shared" si="216"/>
        <v>6.6</v>
      </c>
      <c r="CK153" s="174">
        <f t="shared" si="217"/>
        <v>5.9</v>
      </c>
      <c r="CL153" s="176">
        <f>IF('Indicator Data'!AD153="No data","x",ROUND(IF('Indicator Data'!AD153&gt;CL$3,10,IF('Indicator Data'!AD153&lt;CL$4,0,10-(CL$3-'Indicator Data'!AD153)/(CL$3-CL$4)*10)),1))</f>
        <v>9.1999999999999993</v>
      </c>
      <c r="CM153" s="176">
        <f>IF('Indicator Data'!AE153="No data","x",ROUND(IF('Indicator Data'!AE153&gt;CM$3,10,IF('Indicator Data'!AE153&lt;CM$4,0,10-(CM$3-'Indicator Data'!AE153)/(CM$3-CM$4)*10)),1))</f>
        <v>5.5</v>
      </c>
      <c r="CN153" s="172">
        <f t="shared" si="218"/>
        <v>6.8</v>
      </c>
      <c r="CO153" s="176">
        <f>IF('Indicator Data'!Z153="No data","x",ROUND(IF('Indicator Data'!Z153&gt;CO$3,10,IF('Indicator Data'!Z153&lt;CO$4,0,10-(CO$3-'Indicator Data'!Z153)/(CO$3-CO$4)*10)),1))</f>
        <v>10</v>
      </c>
      <c r="CP153" s="172">
        <f t="shared" si="219"/>
        <v>6</v>
      </c>
      <c r="CQ153" s="246">
        <f>IF('Indicator Data'!AB153="No data","x",'Indicator Data'!AB153/HLOOKUP('Indicator Date'!$AB151,'Population Data'!$C$3:$M$194,ROW()-4,FALSE))</f>
        <v>3.0282383223559692E-4</v>
      </c>
      <c r="CR153" s="176">
        <f t="shared" si="200"/>
        <v>7</v>
      </c>
      <c r="CS153" s="176">
        <f>IF('Indicator Data'!AC153="No data","x",ROUND(IF('Indicator Data'!AC153&gt;CS$3,0,IF('Indicator Data'!AC153&lt;CS$4,10,(CS$3-'Indicator Data'!AC153)/(CS$3-CS$4)*10)),1))</f>
        <v>6</v>
      </c>
      <c r="CT153" s="172">
        <f t="shared" si="220"/>
        <v>6.5</v>
      </c>
      <c r="CU153" s="174">
        <f t="shared" si="221"/>
        <v>6.4</v>
      </c>
      <c r="CV153" s="175">
        <f t="shared" si="201"/>
        <v>5.8</v>
      </c>
      <c r="CW153" s="177">
        <f t="shared" si="202"/>
        <v>1.4</v>
      </c>
      <c r="CX153" s="175">
        <f>ROUND(IF('Indicator Data'!AF153=0,0,IF('Indicator Data'!AF153&gt;CX$3,10,IF('Indicator Data'!AF153&lt;CX$4,0,10-(CX$3-'Indicator Data'!AF153)/(CX$3-CX$4)*10))),1)</f>
        <v>0</v>
      </c>
      <c r="CY153" s="175">
        <f>(ROUND(IF('Indicator Data'!AG153=0,0,IF(LOG('Indicator Data'!AG153)&gt;CY$3,10,IF(LOG('Indicator Data'!AG153)&lt;CY$4,0,10-(CY$3-LOG('Indicator Data'!AG153))/(CY$3-CY$4)*10))),1))</f>
        <v>0</v>
      </c>
      <c r="CZ153" s="177">
        <f t="shared" si="222"/>
        <v>0</v>
      </c>
      <c r="DA153" s="11"/>
      <c r="DB153" s="22"/>
    </row>
    <row r="154" spans="1:106">
      <c r="A154" s="179" t="str">
        <f>'Indicator Data'!A154</f>
        <v>Saudi Arabia</v>
      </c>
      <c r="B154" s="180" t="str">
        <f>'Indicator Data'!B154</f>
        <v>SAU</v>
      </c>
      <c r="C154" s="178">
        <f>ROUND(IF('Indicator Data'!C154=0,0.1,IF(LOG('Indicator Data'!C154)&gt;C$3,10,IF(LOG('Indicator Data'!C154)&lt;C$4,0,10-(C$3-LOG('Indicator Data'!C154))/(C$3-C$4)*10))),1)</f>
        <v>4.7</v>
      </c>
      <c r="D154" s="171">
        <f>ROUND(IF('Indicator Data'!D154=0,0.1,IF(LOG('Indicator Data'!D154)&gt;D$3,10,IF(LOG('Indicator Data'!D154)&lt;D$4,0,10-(D$3-LOG('Indicator Data'!D154))/(D$3-D$4)*10))),1)</f>
        <v>1.4</v>
      </c>
      <c r="E154" s="172">
        <f t="shared" si="170"/>
        <v>3.2</v>
      </c>
      <c r="F154" s="172">
        <f>(ROUND(IF('Indicator Data'!E154=0,0,IF(LOG('Indicator Data'!E154)&gt;F$3,10,IF(LOG('Indicator Data'!E154)&lt;F$4,0,10-(F$3-LOG('Indicator Data'!E154))/(F$3-F$4)*10))),1))</f>
        <v>5.6</v>
      </c>
      <c r="G154" s="172">
        <f>ROUND(IF('Indicator Data'!F154=0,0,IF(LOG('Indicator Data'!F154)&gt;G$3,10,IF(LOG('Indicator Data'!F154)&lt;G$4,0,10-(G$3-LOG('Indicator Data'!F154))/(G$3-G$4)*10))),1)</f>
        <v>0</v>
      </c>
      <c r="H154" s="171">
        <f>ROUND(IF('Indicator Data'!G154=0,0,IF(LOG('Indicator Data'!G154)&gt;H$3,10,IF(LOG('Indicator Data'!G154)&lt;H$4,0,10-(H$3-LOG('Indicator Data'!G154))/(H$3-H$4)*10))),1)</f>
        <v>0</v>
      </c>
      <c r="I154" s="171">
        <f>ROUND(IF('Indicator Data'!H154=0,0,IF(LOG('Indicator Data'!H154)&gt;I$3,10,IF(LOG('Indicator Data'!H154)&lt;I$4,0,10-(I$3-LOG('Indicator Data'!H154))/(I$3-I$4)*10))),1)</f>
        <v>0</v>
      </c>
      <c r="J154" s="171">
        <f t="shared" si="171"/>
        <v>0</v>
      </c>
      <c r="K154" s="171">
        <f>ROUND(IF('Indicator Data'!I154=0,0,IF(LOG('Indicator Data'!I154)&gt;K$3,10,IF(LOG('Indicator Data'!I154)&lt;K$4,0,10-(K$3-LOG('Indicator Data'!I154))/(K$3-K$4)*10))),1)</f>
        <v>5.9</v>
      </c>
      <c r="L154" s="172">
        <f>ROUND(IF('Indicator Data'!J154=0,0,IF(LOG('Indicator Data'!J154)&gt;L$3,10,IF(LOG('Indicator Data'!J154)&lt;L$4,0,10-(L$3-LOG('Indicator Data'!J154))/(L$3-L$4)*10))),1)</f>
        <v>0</v>
      </c>
      <c r="M154" s="173">
        <f>'Indicator Data'!C154/HLOOKUP('Indicator Data'!$C$3,'Population Data'!$C$3:$M$194,ROW()-4,FALSE)</f>
        <v>6.1666268827588935E-5</v>
      </c>
      <c r="N154" s="173">
        <f>'Indicator Data'!D154/HLOOKUP('Indicator Data'!$D$3,'Population Data'!$C$3:$M$194,ROW()-4,FALSE)</f>
        <v>6.687242761858148E-7</v>
      </c>
      <c r="O154" s="245">
        <f>'Indicator Data'!E154/HLOOKUP('Indicator Data'!$E$3,'Population Data'!$C$3:$M$194,ROW()-4,FALSE)</f>
        <v>1.0615323522913129E-3</v>
      </c>
      <c r="P154" s="173">
        <f>'Indicator Data'!F154/HLOOKUP('Indicator Data'!$F$3,'Population Data'!$C$3:$M$194,ROW()-4,FALSE)</f>
        <v>0</v>
      </c>
      <c r="Q154" s="173">
        <f>'Indicator Data'!G154/HLOOKUP('Indicator Data'!$G$3,'Population Data'!$C$3:$M$194,ROW()-4,FALSE)</f>
        <v>4.6753305682076246E-10</v>
      </c>
      <c r="R154" s="173">
        <f>'Indicator Data'!H154/HLOOKUP('Indicator Data'!$H$3,'Population Data'!$C$3:$M$194,ROW()-4,FALSE)</f>
        <v>0</v>
      </c>
      <c r="S154" s="173">
        <f>'Indicator Data'!I154/HLOOKUP('Indicator Data'!$I$3,'Population Data'!$C$3:$M$194,ROW()-4,FALSE)</f>
        <v>1.9077391508826936E-4</v>
      </c>
      <c r="T154" s="173">
        <f>'Indicator Data'!J154/HLOOKUP('Indicator Date'!$J152,'Population Data'!$C$3:$M$194,ROW()-4,FALSE)</f>
        <v>0</v>
      </c>
      <c r="U154" s="171">
        <f t="shared" si="172"/>
        <v>0.3</v>
      </c>
      <c r="V154" s="171">
        <f t="shared" si="173"/>
        <v>0</v>
      </c>
      <c r="W154" s="172">
        <f t="shared" si="174"/>
        <v>0.2</v>
      </c>
      <c r="X154" s="172">
        <f t="shared" si="203"/>
        <v>3.8</v>
      </c>
      <c r="Y154" s="172">
        <f t="shared" si="204"/>
        <v>0</v>
      </c>
      <c r="Z154" s="171">
        <f t="shared" si="175"/>
        <v>0</v>
      </c>
      <c r="AA154" s="171">
        <f t="shared" si="175"/>
        <v>0</v>
      </c>
      <c r="AB154" s="171">
        <f t="shared" si="176"/>
        <v>0</v>
      </c>
      <c r="AC154" s="172">
        <f t="shared" si="205"/>
        <v>3.2</v>
      </c>
      <c r="AD154" s="172">
        <f t="shared" si="206"/>
        <v>0</v>
      </c>
      <c r="AE154" s="171">
        <f>ROUND(IF('Indicator Data'!K154=0,0,IF('Indicator Data'!K154&gt;AE$3,10,IF('Indicator Data'!K154&lt;AE$4,0,10-(AE$3-'Indicator Data'!K154)/(AE$3-AE$4)*10))),1)</f>
        <v>0</v>
      </c>
      <c r="AF154" s="174">
        <f t="shared" si="177"/>
        <v>2.5</v>
      </c>
      <c r="AG154" s="174">
        <f t="shared" si="178"/>
        <v>0.7</v>
      </c>
      <c r="AH154" s="172">
        <f t="shared" si="179"/>
        <v>0</v>
      </c>
      <c r="AI154" s="172">
        <f t="shared" si="180"/>
        <v>0</v>
      </c>
      <c r="AJ154" s="174">
        <f t="shared" si="181"/>
        <v>0</v>
      </c>
      <c r="AK154" s="172">
        <f t="shared" si="182"/>
        <v>0</v>
      </c>
      <c r="AL154" s="175">
        <f t="shared" si="183"/>
        <v>1.8</v>
      </c>
      <c r="AM154" s="175">
        <f t="shared" si="184"/>
        <v>4.8</v>
      </c>
      <c r="AN154" s="175">
        <f t="shared" si="185"/>
        <v>0</v>
      </c>
      <c r="AO154" s="175">
        <f t="shared" si="186"/>
        <v>0</v>
      </c>
      <c r="AP154" s="175">
        <f t="shared" si="187"/>
        <v>4.7</v>
      </c>
      <c r="AQ154" s="174">
        <f t="shared" si="188"/>
        <v>0</v>
      </c>
      <c r="AR154" s="174">
        <f>IF('Indicator Data'!L154="No data","x",IF('Indicator Data'!BW154&lt;1000,"x",ROUND((IF('Indicator Data'!L154&gt;AR$3,10,IF('Indicator Data'!L154&lt;AR$4,0,10-(AR$3-'Indicator Data'!L154)/(AR$3-AR$4)*10))),1)))</f>
        <v>10</v>
      </c>
      <c r="AS154" s="175">
        <f t="shared" si="189"/>
        <v>5</v>
      </c>
      <c r="AT154" s="176">
        <f>IF('Indicator Data'!M154="No data","x",ROUND(IF('Indicator Data'!M154=0,0,IF(LOG('Indicator Data'!M154)&gt;AT$3,10,IF(LOG('Indicator Data'!M154)&lt;AT$4,0,10-(AT$3-LOG('Indicator Data'!M154))/(AT$3-AT$4)*10))),1))</f>
        <v>9.1</v>
      </c>
      <c r="AU154" s="246">
        <f>IF(AT154="x","x",'Indicator Data'!M154/HLOOKUP('Indicator Data'!$M$3,'Population Data'!$C$3:$M$194,ROW()-4,FALSE))</f>
        <v>0.60620965028220952</v>
      </c>
      <c r="AV154" s="176">
        <f t="shared" si="190"/>
        <v>6.7</v>
      </c>
      <c r="AW154" s="172">
        <f t="shared" si="207"/>
        <v>8.1</v>
      </c>
      <c r="AX154" s="176" t="str">
        <f>IF('Indicator Data'!N154="No data","x",ROUND(IF('Indicator Data'!N154=0,0,IF(LOG('Indicator Data'!N154)&gt;AX$3,10,IF(LOG('Indicator Data'!N154)&lt;AX$4,0,10-(AX$3-LOG('Indicator Data'!N154))/(AX$3-AX$4)*10))),1))</f>
        <v>x</v>
      </c>
      <c r="AY154" s="246" t="str">
        <f>IF(AX154="x","x",'Indicator Data'!N154/HLOOKUP('Indicator Data'!$N$3,'Population Data'!$C$3:$M$194,ROW()-4,FALSE))</f>
        <v>x</v>
      </c>
      <c r="AZ154" s="176" t="str">
        <f t="shared" si="191"/>
        <v>x</v>
      </c>
      <c r="BA154" s="172" t="str">
        <f t="shared" si="208"/>
        <v>x</v>
      </c>
      <c r="BB154" s="176" t="str">
        <f>IF('Indicator Data'!O154="No data","x",ROUND(IF('Indicator Data'!O154=0,0,IF(LOG('Indicator Data'!O154)&gt;BB$3,10,IF(LOG('Indicator Data'!O154)&lt;BB$4,0,10-(BB$3-LOG('Indicator Data'!O154))/(BB$3-BB$4)*10))),1))</f>
        <v>x</v>
      </c>
      <c r="BC154" s="246" t="str">
        <f>IF(BB154="x","x",'Indicator Data'!O154/HLOOKUP('Indicator Data'!$O$3,'Population Data'!$C$3:$M$194,ROW()-4,FALSE))</f>
        <v>x</v>
      </c>
      <c r="BD154" s="176" t="str">
        <f t="shared" si="192"/>
        <v>x</v>
      </c>
      <c r="BE154" s="172" t="str">
        <f t="shared" si="209"/>
        <v>x</v>
      </c>
      <c r="BF154" s="176" t="str">
        <f>IF('Indicator Data'!P154="No data","x",ROUND(IF('Indicator Data'!P154=0,0,IF(LOG('Indicator Data'!P154)&gt;BF$3,10,IF(LOG('Indicator Data'!P154)&lt;BF$4,0,10-(BF$3-LOG('Indicator Data'!P154))/(BF$3-BF$4)*10))),1))</f>
        <v>x</v>
      </c>
      <c r="BG154" s="246" t="str">
        <f>IF(BF154="x","x",'Indicator Data'!P154/HLOOKUP('Indicator Data'!$P$3,'Population Data'!$C$3:$M$194,ROW()-4,FALSE))</f>
        <v>x</v>
      </c>
      <c r="BH154" s="176" t="str">
        <f t="shared" si="210"/>
        <v>x</v>
      </c>
      <c r="BI154" s="172" t="str">
        <f t="shared" si="211"/>
        <v>x</v>
      </c>
      <c r="BJ154" s="174">
        <f t="shared" si="212"/>
        <v>8.1</v>
      </c>
      <c r="BK154" s="176">
        <f>ROUND(IF('Indicator Data'!Q154=0,0,IF(LOG('Indicator Data'!Q154)&gt;BK$3,10,IF(LOG('Indicator Data'!Q154)&lt;BK$4,0,10-(BK$3-LOG('Indicator Data'!Q154))/(BK$3-BK$4)*10))),1)</f>
        <v>8</v>
      </c>
      <c r="BL154" s="224">
        <f>IF(BK154="x","x",'Indicator Data'!Q154/HLOOKUP('Indicator Data'!$Q$3,'Population Data'!$C$3:$M$194,ROW()-4,FALSE))</f>
        <v>0.10719999877247996</v>
      </c>
      <c r="BM154" s="176">
        <f t="shared" si="193"/>
        <v>1.1000000000000001</v>
      </c>
      <c r="BN154" s="172">
        <f t="shared" si="194"/>
        <v>5.5</v>
      </c>
      <c r="BO154" s="176">
        <f>ROUND(IF('Indicator Data'!S154=0,0,IF(LOG('Indicator Data'!S154)&gt;BO$3,10,IF(LOG('Indicator Data'!S154)&lt;BO$4,0,10-(BO$3-LOG('Indicator Data'!S154))/(BO$3-BO$4)*10))),1)</f>
        <v>8.3000000000000007</v>
      </c>
      <c r="BP154" s="246">
        <f>IF(BO154="x","x",'Indicator Data'!S154/HLOOKUP('Indicator Data'!$S$3,'Population Data'!$C$3:$M$194,ROW()-4,FALSE))</f>
        <v>0.17673330499363157</v>
      </c>
      <c r="BQ154" s="176">
        <f t="shared" si="195"/>
        <v>2</v>
      </c>
      <c r="BR154" s="172">
        <f t="shared" si="213"/>
        <v>6.1</v>
      </c>
      <c r="BS154" s="176">
        <f>ROUND(IF('Indicator Data'!T154=0,0,IF(LOG('Indicator Data'!T154)&gt;BS$3,10,IF(LOG('Indicator Data'!T154)&lt;BS$4,0,10-(BS$3-LOG('Indicator Data'!T154))/(BS$3-BS$4)*10))),1)</f>
        <v>9.1</v>
      </c>
      <c r="BT154" s="173">
        <f>IF('Indicator Data'!T154/HLOOKUP('Indicator Data'!$T$3,'Population Data'!$C$3:$M$194,ROW()-4,FALSE)&gt;1,1,'Indicator Data'!T154/HLOOKUP('Indicator Data'!$T$3,'Population Data'!$C$3:$M$194,ROW()-4,FALSE))</f>
        <v>0.57733635089781088</v>
      </c>
      <c r="BU154" s="176">
        <f t="shared" si="196"/>
        <v>5.8</v>
      </c>
      <c r="BV154" s="172">
        <f t="shared" si="214"/>
        <v>7.8</v>
      </c>
      <c r="BW154" s="176">
        <f>ROUND(IF('Indicator Data'!U154=0,0,IF(LOG('Indicator Data'!U154)&gt;BW$3,10,IF(LOG('Indicator Data'!U154)&lt;BW$4,0,10-(BW$3-LOG('Indicator Data'!U154))/(BW$3-BW$4)*10))),1)</f>
        <v>8.6999999999999993</v>
      </c>
      <c r="BX154" s="246">
        <f>IF(BW154="x","x",'Indicator Data'!U154/HLOOKUP('Indicator Data'!$U$3,'Population Data'!$C$3:$M$194,ROW()-4,FALSE))</f>
        <v>0.32614137348284528</v>
      </c>
      <c r="BY154" s="176">
        <f t="shared" si="197"/>
        <v>3.3</v>
      </c>
      <c r="BZ154" s="172">
        <f t="shared" si="215"/>
        <v>6.8</v>
      </c>
      <c r="CA154" s="174">
        <f t="shared" si="198"/>
        <v>6.6</v>
      </c>
      <c r="CB154" s="176">
        <f>IF('Indicator Data'!BN154="No data","x",ROUND(IF('Indicator Data'!BN154&gt;CB$3,0,IF('Indicator Data'!BN154&lt;CB$4,10,(CB$3-'Indicator Data'!BN154)/(CB$3-CB$4)*10)),1))</f>
        <v>0.5</v>
      </c>
      <c r="CC154" s="176">
        <f>IF('Indicator Data'!BO154="No data","x",ROUND(IF('Indicator Data'!BO154&gt;CC$3,0,IF('Indicator Data'!BO154&lt;CC$4,10,(CC$3-'Indicator Data'!BO154)/(CC$3-CC$4)*10)),1))</f>
        <v>0.2</v>
      </c>
      <c r="CD154" s="176" t="str">
        <f>IF('Indicator Data'!AA154="No data","x",ROUND(IF('Indicator Data'!AA154&gt;CD$3,0,IF('Indicator Data'!AA154&lt;CD$4,10,(CD$3-'Indicator Data'!AA154)/(CD$3-CD$4)*10)),1))</f>
        <v>x</v>
      </c>
      <c r="CE154" s="172">
        <f t="shared" si="199"/>
        <v>0.4</v>
      </c>
      <c r="CF154" s="176">
        <f>IF('Indicator Data'!V154="No data","x",ROUND(IF(LOG('Indicator Data'!V154)&gt;CF$3,10,IF(LOG('Indicator Data'!V154)&lt;CF$4,0,10-(CF$3-LOG('Indicator Data'!V154))/(CF$3-CF$4)*10)),1))</f>
        <v>4.0999999999999996</v>
      </c>
      <c r="CG154" s="176">
        <f>IF('Indicator Data'!W154="No data","x",ROUND(IF('Indicator Data'!W154&gt;CG$3,10,IF('Indicator Data'!W154&lt;CG$4,0,10-(CG$3-'Indicator Data'!W154)/(CG$3-CG$4)*10)),1))</f>
        <v>3.5</v>
      </c>
      <c r="CH154" s="176">
        <f>IF('Indicator Data'!X154="No data","x",ROUND(IF('Indicator Data'!X154&gt;CH$3,10,IF('Indicator Data'!X154&lt;CH$4,0,10-(CH$3-'Indicator Data'!X154)/(CH$3-CH$4)*10)),1))</f>
        <v>8.5</v>
      </c>
      <c r="CI154" s="176" t="str">
        <f>IF('Indicator Data'!Y154="No data","x",ROUND(IF('Indicator Data'!Y154&gt;CI$3,10,IF('Indicator Data'!Y154&lt;CI$4,0,10-(CI$3-'Indicator Data'!Y154)/(CI$3-CI$4)*10)),1))</f>
        <v>x</v>
      </c>
      <c r="CJ154" s="172">
        <f t="shared" si="216"/>
        <v>5.4</v>
      </c>
      <c r="CK154" s="174">
        <f t="shared" si="217"/>
        <v>3.7</v>
      </c>
      <c r="CL154" s="176">
        <f>IF('Indicator Data'!AD154="No data","x",ROUND(IF('Indicator Data'!AD154&gt;CL$3,10,IF('Indicator Data'!AD154&lt;CL$4,0,10-(CL$3-'Indicator Data'!AD154)/(CL$3-CL$4)*10)),1))</f>
        <v>0.1</v>
      </c>
      <c r="CM154" s="176">
        <f>IF('Indicator Data'!AE154="No data","x",ROUND(IF('Indicator Data'!AE154&gt;CM$3,10,IF('Indicator Data'!AE154&lt;CM$4,0,10-(CM$3-'Indicator Data'!AE154)/(CM$3-CM$4)*10)),1))</f>
        <v>1.9</v>
      </c>
      <c r="CN154" s="172">
        <f t="shared" si="218"/>
        <v>3.6</v>
      </c>
      <c r="CO154" s="176">
        <f>IF('Indicator Data'!Z154="No data","x",ROUND(IF('Indicator Data'!Z154&gt;CO$3,10,IF('Indicator Data'!Z154&lt;CO$4,0,10-(CO$3-'Indicator Data'!Z154)/(CO$3-CO$4)*10)),1))</f>
        <v>0</v>
      </c>
      <c r="CP154" s="172">
        <f t="shared" si="219"/>
        <v>0.2</v>
      </c>
      <c r="CQ154" s="246">
        <f>IF('Indicator Data'!AB154="No data","x",'Indicator Data'!AB154/HLOOKUP('Indicator Date'!$AB152,'Population Data'!$C$3:$M$194,ROW()-4,FALSE))</f>
        <v>8.3528153828189529E-5</v>
      </c>
      <c r="CR154" s="176">
        <f t="shared" si="200"/>
        <v>9.1999999999999993</v>
      </c>
      <c r="CS154" s="176">
        <f>IF('Indicator Data'!AC154="No data","x",ROUND(IF('Indicator Data'!AC154&gt;CS$3,0,IF('Indicator Data'!AC154&lt;CS$4,10,(CS$3-'Indicator Data'!AC154)/(CS$3-CS$4)*10)),1))</f>
        <v>2</v>
      </c>
      <c r="CT154" s="172">
        <f t="shared" si="220"/>
        <v>5.6</v>
      </c>
      <c r="CU154" s="174">
        <f t="shared" si="221"/>
        <v>3.1</v>
      </c>
      <c r="CV154" s="175">
        <f t="shared" si="201"/>
        <v>5.8</v>
      </c>
      <c r="CW154" s="177">
        <f t="shared" si="202"/>
        <v>3.5</v>
      </c>
      <c r="CX154" s="175">
        <f>ROUND(IF('Indicator Data'!AF154=0,0,IF('Indicator Data'!AF154&gt;CX$3,10,IF('Indicator Data'!AF154&lt;CX$4,0,10-(CX$3-'Indicator Data'!AF154)/(CX$3-CX$4)*10))),1)</f>
        <v>3.6</v>
      </c>
      <c r="CY154" s="175">
        <f>(ROUND(IF('Indicator Data'!AG154=0,0,IF(LOG('Indicator Data'!AG154)&gt;CY$3,10,IF(LOG('Indicator Data'!AG154)&lt;CY$4,0,10-(CY$3-LOG('Indicator Data'!AG154))/(CY$3-CY$4)*10))),1))</f>
        <v>2.7</v>
      </c>
      <c r="CZ154" s="177">
        <f t="shared" si="222"/>
        <v>3.2</v>
      </c>
      <c r="DA154" s="11"/>
      <c r="DB154" s="22"/>
    </row>
    <row r="155" spans="1:106">
      <c r="A155" s="179" t="str">
        <f>'Indicator Data'!A155</f>
        <v>Senegal</v>
      </c>
      <c r="B155" s="180" t="str">
        <f>'Indicator Data'!B155</f>
        <v>SEN</v>
      </c>
      <c r="C155" s="178">
        <f>ROUND(IF('Indicator Data'!C155=0,0.1,IF(LOG('Indicator Data'!C155)&gt;C$3,10,IF(LOG('Indicator Data'!C155)&lt;C$4,0,10-(C$3-LOG('Indicator Data'!C155))/(C$3-C$4)*10))),1)</f>
        <v>0.1</v>
      </c>
      <c r="D155" s="171">
        <f>ROUND(IF('Indicator Data'!D155=0,0.1,IF(LOG('Indicator Data'!D155)&gt;D$3,10,IF(LOG('Indicator Data'!D155)&lt;D$4,0,10-(D$3-LOG('Indicator Data'!D155))/(D$3-D$4)*10))),1)</f>
        <v>0.1</v>
      </c>
      <c r="E155" s="172">
        <f t="shared" si="170"/>
        <v>0.1</v>
      </c>
      <c r="F155" s="172">
        <f>(ROUND(IF('Indicator Data'!E155=0,0,IF(LOG('Indicator Data'!E155)&gt;F$3,10,IF(LOG('Indicator Data'!E155)&lt;F$4,0,10-(F$3-LOG('Indicator Data'!E155))/(F$3-F$4)*10))),1))</f>
        <v>6.4</v>
      </c>
      <c r="G155" s="172">
        <f>ROUND(IF('Indicator Data'!F155=0,0,IF(LOG('Indicator Data'!F155)&gt;G$3,10,IF(LOG('Indicator Data'!F155)&lt;G$4,0,10-(G$3-LOG('Indicator Data'!F155))/(G$3-G$4)*10))),1)</f>
        <v>4.0999999999999996</v>
      </c>
      <c r="H155" s="171">
        <f>ROUND(IF('Indicator Data'!G155=0,0,IF(LOG('Indicator Data'!G155)&gt;H$3,10,IF(LOG('Indicator Data'!G155)&lt;H$4,0,10-(H$3-LOG('Indicator Data'!G155))/(H$3-H$4)*10))),1)</f>
        <v>0</v>
      </c>
      <c r="I155" s="171">
        <f>ROUND(IF('Indicator Data'!H155=0,0,IF(LOG('Indicator Data'!H155)&gt;I$3,10,IF(LOG('Indicator Data'!H155)&lt;I$4,0,10-(I$3-LOG('Indicator Data'!H155))/(I$3-I$4)*10))),1)</f>
        <v>0</v>
      </c>
      <c r="J155" s="171">
        <f t="shared" si="171"/>
        <v>0</v>
      </c>
      <c r="K155" s="171">
        <f>ROUND(IF('Indicator Data'!I155=0,0,IF(LOG('Indicator Data'!I155)&gt;K$3,10,IF(LOG('Indicator Data'!I155)&lt;K$4,0,10-(K$3-LOG('Indicator Data'!I155))/(K$3-K$4)*10))),1)</f>
        <v>6.3</v>
      </c>
      <c r="L155" s="172">
        <f>ROUND(IF('Indicator Data'!J155=0,0,IF(LOG('Indicator Data'!J155)&gt;L$3,10,IF(LOG('Indicator Data'!J155)&lt;L$4,0,10-(L$3-LOG('Indicator Data'!J155))/(L$3-L$4)*10))),1)</f>
        <v>9.4</v>
      </c>
      <c r="M155" s="173">
        <f>'Indicator Data'!C155/HLOOKUP('Indicator Data'!$C$3,'Population Data'!$C$3:$M$194,ROW()-4,FALSE)</f>
        <v>0</v>
      </c>
      <c r="N155" s="173">
        <f>'Indicator Data'!D155/HLOOKUP('Indicator Data'!$D$3,'Population Data'!$C$3:$M$194,ROW()-4,FALSE)</f>
        <v>0</v>
      </c>
      <c r="O155" s="245">
        <f>'Indicator Data'!E155/HLOOKUP('Indicator Data'!$E$3,'Population Data'!$C$3:$M$194,ROW()-4,FALSE)</f>
        <v>4.7195039708988803E-3</v>
      </c>
      <c r="P155" s="173">
        <f>'Indicator Data'!F155/HLOOKUP('Indicator Data'!$F$3,'Population Data'!$C$3:$M$194,ROW()-4,FALSE)</f>
        <v>4.3704255285461489E-7</v>
      </c>
      <c r="Q155" s="173">
        <f>'Indicator Data'!G155/HLOOKUP('Indicator Data'!$G$3,'Population Data'!$C$3:$M$194,ROW()-4,FALSE)</f>
        <v>0</v>
      </c>
      <c r="R155" s="173">
        <f>'Indicator Data'!H155/HLOOKUP('Indicator Data'!$H$3,'Population Data'!$C$3:$M$194,ROW()-4,FALSE)</f>
        <v>0</v>
      </c>
      <c r="S155" s="173">
        <f>'Indicator Data'!I155/HLOOKUP('Indicator Data'!$I$3,'Population Data'!$C$3:$M$194,ROW()-4,FALSE)</f>
        <v>6.1132812810843875E-4</v>
      </c>
      <c r="T155" s="173">
        <f>'Indicator Data'!J155/HLOOKUP('Indicator Date'!$J153,'Population Data'!$C$3:$M$194,ROW()-4,FALSE)</f>
        <v>3.2829261387755508E-3</v>
      </c>
      <c r="U155" s="171">
        <f t="shared" si="172"/>
        <v>0</v>
      </c>
      <c r="V155" s="171">
        <f t="shared" si="173"/>
        <v>0</v>
      </c>
      <c r="W155" s="172">
        <f t="shared" si="174"/>
        <v>0</v>
      </c>
      <c r="X155" s="172">
        <f t="shared" si="203"/>
        <v>6.2</v>
      </c>
      <c r="Y155" s="172">
        <f t="shared" si="204"/>
        <v>3.7</v>
      </c>
      <c r="Z155" s="171">
        <f t="shared" si="175"/>
        <v>0</v>
      </c>
      <c r="AA155" s="171">
        <f t="shared" si="175"/>
        <v>0</v>
      </c>
      <c r="AB155" s="171">
        <f t="shared" si="176"/>
        <v>0</v>
      </c>
      <c r="AC155" s="172">
        <f t="shared" si="205"/>
        <v>4.5999999999999996</v>
      </c>
      <c r="AD155" s="172">
        <f t="shared" si="206"/>
        <v>1.1000000000000001</v>
      </c>
      <c r="AE155" s="171">
        <f>ROUND(IF('Indicator Data'!K155=0,0,IF('Indicator Data'!K155&gt;AE$3,10,IF('Indicator Data'!K155&lt;AE$4,0,10-(AE$3-'Indicator Data'!K155)/(AE$3-AE$4)*10))),1)</f>
        <v>3.8</v>
      </c>
      <c r="AF155" s="174">
        <f t="shared" si="177"/>
        <v>0.1</v>
      </c>
      <c r="AG155" s="174">
        <f t="shared" si="178"/>
        <v>0.1</v>
      </c>
      <c r="AH155" s="172">
        <f t="shared" si="179"/>
        <v>0</v>
      </c>
      <c r="AI155" s="172">
        <f t="shared" si="180"/>
        <v>0</v>
      </c>
      <c r="AJ155" s="174">
        <f t="shared" si="181"/>
        <v>0</v>
      </c>
      <c r="AK155" s="172">
        <f t="shared" si="182"/>
        <v>7</v>
      </c>
      <c r="AL155" s="175">
        <f t="shared" si="183"/>
        <v>0.1</v>
      </c>
      <c r="AM155" s="175">
        <f t="shared" si="184"/>
        <v>6.3</v>
      </c>
      <c r="AN155" s="175">
        <f t="shared" si="185"/>
        <v>3.9</v>
      </c>
      <c r="AO155" s="175">
        <f t="shared" si="186"/>
        <v>0</v>
      </c>
      <c r="AP155" s="175">
        <f t="shared" si="187"/>
        <v>5.5</v>
      </c>
      <c r="AQ155" s="174">
        <f t="shared" si="188"/>
        <v>5.4</v>
      </c>
      <c r="AR155" s="174">
        <f>IF('Indicator Data'!L155="No data","x",IF('Indicator Data'!BW155&lt;1000,"x",ROUND((IF('Indicator Data'!L155&gt;AR$3,10,IF('Indicator Data'!L155&lt;AR$4,0,10-(AR$3-'Indicator Data'!L155)/(AR$3-AR$4)*10))),1)))</f>
        <v>7.5</v>
      </c>
      <c r="AS155" s="175">
        <f t="shared" si="189"/>
        <v>6.5</v>
      </c>
      <c r="AT155" s="176">
        <f>IF('Indicator Data'!M155="No data","x",ROUND(IF('Indicator Data'!M155=0,0,IF(LOG('Indicator Data'!M155)&gt;AT$3,10,IF(LOG('Indicator Data'!M155)&lt;AT$4,0,10-(AT$3-LOG('Indicator Data'!M155))/(AT$3-AT$4)*10))),1))</f>
        <v>8.4</v>
      </c>
      <c r="AU155" s="246">
        <f>IF(AT155="x","x",'Indicator Data'!M155/HLOOKUP('Indicator Data'!$M$3,'Population Data'!$C$3:$M$194,ROW()-4,FALSE))</f>
        <v>0.41453034747231127</v>
      </c>
      <c r="AV155" s="176">
        <f t="shared" si="190"/>
        <v>4.5999999999999996</v>
      </c>
      <c r="AW155" s="172">
        <f t="shared" si="207"/>
        <v>6.9</v>
      </c>
      <c r="AX155" s="176">
        <f>IF('Indicator Data'!N155="No data","x",ROUND(IF('Indicator Data'!N155=0,0,IF(LOG('Indicator Data'!N155)&gt;AX$3,10,IF(LOG('Indicator Data'!N155)&lt;AX$4,0,10-(AX$3-LOG('Indicator Data'!N155))/(AX$3-AX$4)*10))),1))</f>
        <v>0</v>
      </c>
      <c r="AY155" s="246">
        <f>IF(AX155="x","x",'Indicator Data'!N155/HLOOKUP('Indicator Data'!$N$3,'Population Data'!$C$3:$M$194,ROW()-4,FALSE))</f>
        <v>0</v>
      </c>
      <c r="AZ155" s="176">
        <f t="shared" si="191"/>
        <v>0</v>
      </c>
      <c r="BA155" s="172">
        <f t="shared" si="208"/>
        <v>0</v>
      </c>
      <c r="BB155" s="176">
        <f>IF('Indicator Data'!O155="No data","x",ROUND(IF('Indicator Data'!O155=0,0,IF(LOG('Indicator Data'!O155)&gt;BB$3,10,IF(LOG('Indicator Data'!O155)&lt;BB$4,0,10-(BB$3-LOG('Indicator Data'!O155))/(BB$3-BB$4)*10))),1))</f>
        <v>7.2</v>
      </c>
      <c r="BC155" s="246">
        <f>IF(BB155="x","x",'Indicator Data'!O155/HLOOKUP('Indicator Data'!$O$3,'Population Data'!$C$3:$M$194,ROW()-4,FALSE))</f>
        <v>1.2166581913619174E-2</v>
      </c>
      <c r="BD155" s="176">
        <f t="shared" si="192"/>
        <v>1.2</v>
      </c>
      <c r="BE155" s="172">
        <f t="shared" si="209"/>
        <v>4.9000000000000004</v>
      </c>
      <c r="BF155" s="176">
        <f>IF('Indicator Data'!P155="No data","x",ROUND(IF('Indicator Data'!P155=0,0,IF(LOG('Indicator Data'!P155)&gt;BF$3,10,IF(LOG('Indicator Data'!P155)&lt;BF$4,0,10-(BF$3-LOG('Indicator Data'!P155))/(BF$3-BF$4)*10))),1))</f>
        <v>0</v>
      </c>
      <c r="BG155" s="246">
        <f>IF(BF155="x","x",'Indicator Data'!P155/HLOOKUP('Indicator Data'!$P$3,'Population Data'!$C$3:$M$194,ROW()-4,FALSE))</f>
        <v>0</v>
      </c>
      <c r="BH155" s="176">
        <f t="shared" si="210"/>
        <v>0</v>
      </c>
      <c r="BI155" s="172">
        <f t="shared" si="211"/>
        <v>0</v>
      </c>
      <c r="BJ155" s="174">
        <f t="shared" si="212"/>
        <v>3.6</v>
      </c>
      <c r="BK155" s="176">
        <f>ROUND(IF('Indicator Data'!Q155=0,0,IF(LOG('Indicator Data'!Q155)&gt;BK$3,10,IF(LOG('Indicator Data'!Q155)&lt;BK$4,0,10-(BK$3-LOG('Indicator Data'!Q155))/(BK$3-BK$4)*10))),1)</f>
        <v>8.9</v>
      </c>
      <c r="BL155" s="224">
        <f>IF(BK155="x","x",'Indicator Data'!Q155/HLOOKUP('Indicator Data'!$Q$3,'Population Data'!$C$3:$M$194,ROW()-4,FALSE))</f>
        <v>1.0000000548800221</v>
      </c>
      <c r="BM155" s="176">
        <f t="shared" si="193"/>
        <v>10</v>
      </c>
      <c r="BN155" s="172">
        <f t="shared" si="194"/>
        <v>9.5</v>
      </c>
      <c r="BO155" s="176">
        <f>ROUND(IF('Indicator Data'!S155=0,0,IF(LOG('Indicator Data'!S155)&gt;BO$3,10,IF(LOG('Indicator Data'!S155)&lt;BO$4,0,10-(BO$3-LOG('Indicator Data'!S155))/(BO$3-BO$4)*10))),1)</f>
        <v>8</v>
      </c>
      <c r="BP155" s="246">
        <f>IF(BO155="x","x",'Indicator Data'!S155/HLOOKUP('Indicator Data'!$S$3,'Population Data'!$C$3:$M$194,ROW()-4,FALSE))</f>
        <v>0.20650910539142983</v>
      </c>
      <c r="BQ155" s="176">
        <f t="shared" si="195"/>
        <v>2.2999999999999998</v>
      </c>
      <c r="BR155" s="172">
        <f t="shared" si="213"/>
        <v>5.9</v>
      </c>
      <c r="BS155" s="176">
        <f>ROUND(IF('Indicator Data'!T155=0,0,IF(LOG('Indicator Data'!T155)&gt;BS$3,10,IF(LOG('Indicator Data'!T155)&lt;BS$4,0,10-(BS$3-LOG('Indicator Data'!T155))/(BS$3-BS$4)*10))),1)</f>
        <v>8.9</v>
      </c>
      <c r="BT155" s="173">
        <f>IF('Indicator Data'!T155/HLOOKUP('Indicator Data'!$T$3,'Population Data'!$C$3:$M$194,ROW()-4,FALSE)&gt;1,1,'Indicator Data'!T155/HLOOKUP('Indicator Data'!$T$3,'Population Data'!$C$3:$M$194,ROW()-4,FALSE))</f>
        <v>0.94685270481951411</v>
      </c>
      <c r="BU155" s="176">
        <f t="shared" si="196"/>
        <v>9.5</v>
      </c>
      <c r="BV155" s="172">
        <f t="shared" si="214"/>
        <v>9.1999999999999993</v>
      </c>
      <c r="BW155" s="176">
        <f>ROUND(IF('Indicator Data'!U155=0,0,IF(LOG('Indicator Data'!U155)&gt;BW$3,10,IF(LOG('Indicator Data'!U155)&lt;BW$4,0,10-(BW$3-LOG('Indicator Data'!U155))/(BW$3-BW$4)*10))),1)</f>
        <v>8.9</v>
      </c>
      <c r="BX155" s="246">
        <f>IF(BW155="x","x",'Indicator Data'!U155/HLOOKUP('Indicator Data'!$U$3,'Population Data'!$C$3:$M$194,ROW()-4,FALSE))</f>
        <v>0.91658324445971084</v>
      </c>
      <c r="BY155" s="176">
        <f t="shared" si="197"/>
        <v>9.1999999999999993</v>
      </c>
      <c r="BZ155" s="172">
        <f t="shared" si="215"/>
        <v>9.1</v>
      </c>
      <c r="CA155" s="174">
        <f t="shared" si="198"/>
        <v>8.6999999999999993</v>
      </c>
      <c r="CB155" s="176">
        <f>IF('Indicator Data'!BN155="No data","x",ROUND(IF('Indicator Data'!BN155&gt;CB$3,0,IF('Indicator Data'!BN155&lt;CB$4,10,(CB$3-'Indicator Data'!BN155)/(CB$3-CB$4)*10)),1))</f>
        <v>4.4000000000000004</v>
      </c>
      <c r="CC155" s="176">
        <f>IF('Indicator Data'!BO155="No data","x",ROUND(IF('Indicator Data'!BO155&gt;CC$3,0,IF('Indicator Data'!BO155&lt;CC$4,10,(CC$3-'Indicator Data'!BO155)/(CC$3-CC$4)*10)),1))</f>
        <v>2.2999999999999998</v>
      </c>
      <c r="CD155" s="176">
        <f>IF('Indicator Data'!AA155="No data","x",ROUND(IF('Indicator Data'!AA155&gt;CD$3,0,IF('Indicator Data'!AA155&lt;CD$4,10,(CD$3-'Indicator Data'!AA155)/(CD$3-CD$4)*10)),1))</f>
        <v>7.8</v>
      </c>
      <c r="CE155" s="172">
        <f t="shared" si="199"/>
        <v>4.8</v>
      </c>
      <c r="CF155" s="176">
        <f>IF('Indicator Data'!V155="No data","x",ROUND(IF(LOG('Indicator Data'!V155)&gt;CF$3,10,IF(LOG('Indicator Data'!V155)&lt;CF$4,0,10-(CF$3-LOG('Indicator Data'!V155))/(CF$3-CF$4)*10)),1))</f>
        <v>6.5</v>
      </c>
      <c r="CG155" s="176">
        <f>IF('Indicator Data'!W155="No data","x",ROUND(IF('Indicator Data'!W155&gt;CG$3,10,IF('Indicator Data'!W155&lt;CG$4,0,10-(CG$3-'Indicator Data'!W155)/(CG$3-CG$4)*10)),1))</f>
        <v>7.1</v>
      </c>
      <c r="CH155" s="176">
        <f>IF('Indicator Data'!X155="No data","x",ROUND(IF('Indicator Data'!X155&gt;CH$3,10,IF('Indicator Data'!X155&lt;CH$4,0,10-(CH$3-'Indicator Data'!X155)/(CH$3-CH$4)*10)),1))</f>
        <v>5</v>
      </c>
      <c r="CI155" s="176">
        <f>IF('Indicator Data'!Y155="No data","x",ROUND(IF('Indicator Data'!Y155&gt;CI$3,10,IF('Indicator Data'!Y155&lt;CI$4,0,10-(CI$3-'Indicator Data'!Y155)/(CI$3-CI$4)*10)),1))</f>
        <v>10</v>
      </c>
      <c r="CJ155" s="172">
        <f t="shared" si="216"/>
        <v>7.2</v>
      </c>
      <c r="CK155" s="174">
        <f t="shared" si="217"/>
        <v>6.4</v>
      </c>
      <c r="CL155" s="176">
        <f>IF('Indicator Data'!AD155="No data","x",ROUND(IF('Indicator Data'!AD155&gt;CL$3,10,IF('Indicator Data'!AD155&lt;CL$4,0,10-(CL$3-'Indicator Data'!AD155)/(CL$3-CL$4)*10)),1))</f>
        <v>5.2</v>
      </c>
      <c r="CM155" s="176">
        <f>IF('Indicator Data'!AE155="No data","x",ROUND(IF('Indicator Data'!AE155&gt;CM$3,10,IF('Indicator Data'!AE155&lt;CM$4,0,10-(CM$3-'Indicator Data'!AE155)/(CM$3-CM$4)*10)),1))</f>
        <v>5.7</v>
      </c>
      <c r="CN155" s="172">
        <f t="shared" si="218"/>
        <v>6.6</v>
      </c>
      <c r="CO155" s="176">
        <f>IF('Indicator Data'!Z155="No data","x",ROUND(IF('Indicator Data'!Z155&gt;CO$3,10,IF('Indicator Data'!Z155&lt;CO$4,0,10-(CO$3-'Indicator Data'!Z155)/(CO$3-CO$4)*10)),1))</f>
        <v>2.6</v>
      </c>
      <c r="CP155" s="172">
        <f t="shared" si="219"/>
        <v>4.3</v>
      </c>
      <c r="CQ155" s="246">
        <f>IF('Indicator Data'!AB155="No data","x",'Indicator Data'!AB155/HLOOKUP('Indicator Date'!$AB153,'Population Data'!$C$3:$M$194,ROW()-4,FALSE))</f>
        <v>5.3483458555038751E-5</v>
      </c>
      <c r="CR155" s="176">
        <f t="shared" si="200"/>
        <v>9.5</v>
      </c>
      <c r="CS155" s="176">
        <f>IF('Indicator Data'!AC155="No data","x",ROUND(IF('Indicator Data'!AC155&gt;CS$3,0,IF('Indicator Data'!AC155&lt;CS$4,10,(CS$3-'Indicator Data'!AC155)/(CS$3-CS$4)*10)),1))</f>
        <v>2</v>
      </c>
      <c r="CT155" s="172">
        <f t="shared" si="220"/>
        <v>5.8</v>
      </c>
      <c r="CU155" s="174">
        <f t="shared" si="221"/>
        <v>5.6</v>
      </c>
      <c r="CV155" s="175">
        <f t="shared" si="201"/>
        <v>6.5</v>
      </c>
      <c r="CW155" s="177">
        <f t="shared" si="202"/>
        <v>4.5999999999999996</v>
      </c>
      <c r="CX155" s="175">
        <f>ROUND(IF('Indicator Data'!AF155=0,0,IF('Indicator Data'!AF155&gt;CX$3,10,IF('Indicator Data'!AF155&lt;CX$4,0,10-(CX$3-'Indicator Data'!AF155)/(CX$3-CX$4)*10))),1)</f>
        <v>0.3</v>
      </c>
      <c r="CY155" s="175">
        <f>(ROUND(IF('Indicator Data'!AG155=0,0,IF(LOG('Indicator Data'!AG155)&gt;CY$3,10,IF(LOG('Indicator Data'!AG155)&lt;CY$4,0,10-(CY$3-LOG('Indicator Data'!AG155))/(CY$3-CY$4)*10))),1))</f>
        <v>0</v>
      </c>
      <c r="CZ155" s="177">
        <f t="shared" si="222"/>
        <v>0.2</v>
      </c>
      <c r="DA155" s="11"/>
      <c r="DB155" s="22"/>
    </row>
    <row r="156" spans="1:106">
      <c r="A156" s="179" t="str">
        <f>'Indicator Data'!A156</f>
        <v>Serbia</v>
      </c>
      <c r="B156" s="180" t="str">
        <f>'Indicator Data'!B156</f>
        <v>SRB</v>
      </c>
      <c r="C156" s="178">
        <f>ROUND(IF('Indicator Data'!C156=0,0.1,IF(LOG('Indicator Data'!C156)&gt;C$3,10,IF(LOG('Indicator Data'!C156)&lt;C$4,0,10-(C$3-LOG('Indicator Data'!C156))/(C$3-C$4)*10))),1)</f>
        <v>6.8</v>
      </c>
      <c r="D156" s="171">
        <f>ROUND(IF('Indicator Data'!D156=0,0.1,IF(LOG('Indicator Data'!D156)&gt;D$3,10,IF(LOG('Indicator Data'!D156)&lt;D$4,0,10-(D$3-LOG('Indicator Data'!D156))/(D$3-D$4)*10))),1)</f>
        <v>0.1</v>
      </c>
      <c r="E156" s="172">
        <f t="shared" si="170"/>
        <v>4.2</v>
      </c>
      <c r="F156" s="172">
        <f>(ROUND(IF('Indicator Data'!E156=0,0,IF(LOG('Indicator Data'!E156)&gt;F$3,10,IF(LOG('Indicator Data'!E156)&lt;F$4,0,10-(F$3-LOG('Indicator Data'!E156))/(F$3-F$4)*10))),1))</f>
        <v>6.7</v>
      </c>
      <c r="G156" s="172">
        <f>ROUND(IF('Indicator Data'!F156=0,0,IF(LOG('Indicator Data'!F156)&gt;G$3,10,IF(LOG('Indicator Data'!F156)&lt;G$4,0,10-(G$3-LOG('Indicator Data'!F156))/(G$3-G$4)*10))),1)</f>
        <v>0</v>
      </c>
      <c r="H156" s="171">
        <f>ROUND(IF('Indicator Data'!G156=0,0,IF(LOG('Indicator Data'!G156)&gt;H$3,10,IF(LOG('Indicator Data'!G156)&lt;H$4,0,10-(H$3-LOG('Indicator Data'!G156))/(H$3-H$4)*10))),1)</f>
        <v>0</v>
      </c>
      <c r="I156" s="171">
        <f>ROUND(IF('Indicator Data'!H156=0,0,IF(LOG('Indicator Data'!H156)&gt;I$3,10,IF(LOG('Indicator Data'!H156)&lt;I$4,0,10-(I$3-LOG('Indicator Data'!H156))/(I$3-I$4)*10))),1)</f>
        <v>0</v>
      </c>
      <c r="J156" s="171">
        <f t="shared" si="171"/>
        <v>0</v>
      </c>
      <c r="K156" s="171">
        <f>ROUND(IF('Indicator Data'!I156=0,0,IF(LOG('Indicator Data'!I156)&gt;K$3,10,IF(LOG('Indicator Data'!I156)&lt;K$4,0,10-(K$3-LOG('Indicator Data'!I156))/(K$3-K$4)*10))),1)</f>
        <v>0</v>
      </c>
      <c r="L156" s="172">
        <f>ROUND(IF('Indicator Data'!J156=0,0,IF(LOG('Indicator Data'!J156)&gt;L$3,10,IF(LOG('Indicator Data'!J156)&lt;L$4,0,10-(L$3-LOG('Indicator Data'!J156))/(L$3-L$4)*10))),1)</f>
        <v>0</v>
      </c>
      <c r="M156" s="173">
        <f>'Indicator Data'!C156/HLOOKUP('Indicator Data'!$C$3,'Population Data'!$C$3:$M$194,ROW()-4,FALSE)</f>
        <v>1.7800729458954509E-3</v>
      </c>
      <c r="N156" s="173">
        <f>'Indicator Data'!D156/HLOOKUP('Indicator Data'!$D$3,'Population Data'!$C$3:$M$194,ROW()-4,FALSE)</f>
        <v>0</v>
      </c>
      <c r="O156" s="245">
        <f>'Indicator Data'!E156/HLOOKUP('Indicator Data'!$E$3,'Population Data'!$C$3:$M$194,ROW()-4,FALSE)</f>
        <v>1.7016799584981205E-2</v>
      </c>
      <c r="P156" s="173">
        <f>'Indicator Data'!F156/HLOOKUP('Indicator Data'!$F$3,'Population Data'!$C$3:$M$194,ROW()-4,FALSE)</f>
        <v>0</v>
      </c>
      <c r="Q156" s="173">
        <f>'Indicator Data'!G156/HLOOKUP('Indicator Data'!$G$3,'Population Data'!$C$3:$M$194,ROW()-4,FALSE)</f>
        <v>0</v>
      </c>
      <c r="R156" s="173">
        <f>'Indicator Data'!H156/HLOOKUP('Indicator Data'!$H$3,'Population Data'!$C$3:$M$194,ROW()-4,FALSE)</f>
        <v>0</v>
      </c>
      <c r="S156" s="173">
        <f>'Indicator Data'!I156/HLOOKUP('Indicator Data'!$I$3,'Population Data'!$C$3:$M$194,ROW()-4,FALSE)</f>
        <v>0</v>
      </c>
      <c r="T156" s="173">
        <f>'Indicator Data'!J156/HLOOKUP('Indicator Date'!$J154,'Population Data'!$C$3:$M$194,ROW()-4,FALSE)</f>
        <v>0</v>
      </c>
      <c r="U156" s="171">
        <f t="shared" si="172"/>
        <v>8.9</v>
      </c>
      <c r="V156" s="171">
        <f t="shared" si="173"/>
        <v>0</v>
      </c>
      <c r="W156" s="172">
        <f t="shared" si="174"/>
        <v>6.2</v>
      </c>
      <c r="X156" s="172">
        <f t="shared" si="203"/>
        <v>8.4</v>
      </c>
      <c r="Y156" s="172">
        <f t="shared" si="204"/>
        <v>0</v>
      </c>
      <c r="Z156" s="171">
        <f t="shared" si="175"/>
        <v>0</v>
      </c>
      <c r="AA156" s="171">
        <f t="shared" si="175"/>
        <v>0</v>
      </c>
      <c r="AB156" s="171">
        <f t="shared" si="176"/>
        <v>0</v>
      </c>
      <c r="AC156" s="172">
        <f t="shared" si="205"/>
        <v>0</v>
      </c>
      <c r="AD156" s="172">
        <f t="shared" si="206"/>
        <v>0</v>
      </c>
      <c r="AE156" s="171">
        <f>ROUND(IF('Indicator Data'!K156=0,0,IF('Indicator Data'!K156&gt;AE$3,10,IF('Indicator Data'!K156&lt;AE$4,0,10-(AE$3-'Indicator Data'!K156)/(AE$3-AE$4)*10))),1)</f>
        <v>0</v>
      </c>
      <c r="AF156" s="174">
        <f t="shared" si="177"/>
        <v>7.9</v>
      </c>
      <c r="AG156" s="174">
        <f t="shared" si="178"/>
        <v>0.1</v>
      </c>
      <c r="AH156" s="172">
        <f t="shared" si="179"/>
        <v>0</v>
      </c>
      <c r="AI156" s="172">
        <f t="shared" si="180"/>
        <v>0</v>
      </c>
      <c r="AJ156" s="174">
        <f t="shared" si="181"/>
        <v>0</v>
      </c>
      <c r="AK156" s="172">
        <f t="shared" si="182"/>
        <v>0</v>
      </c>
      <c r="AL156" s="175">
        <f t="shared" si="183"/>
        <v>5.3</v>
      </c>
      <c r="AM156" s="175">
        <f t="shared" si="184"/>
        <v>7.7</v>
      </c>
      <c r="AN156" s="175">
        <f t="shared" si="185"/>
        <v>0</v>
      </c>
      <c r="AO156" s="175">
        <f t="shared" si="186"/>
        <v>0</v>
      </c>
      <c r="AP156" s="175">
        <f t="shared" si="187"/>
        <v>0</v>
      </c>
      <c r="AQ156" s="174">
        <f t="shared" si="188"/>
        <v>0</v>
      </c>
      <c r="AR156" s="174">
        <f>IF('Indicator Data'!L156="No data","x",IF('Indicator Data'!BW156&lt;1000,"x",ROUND((IF('Indicator Data'!L156&gt;AR$3,10,IF('Indicator Data'!L156&lt;AR$4,0,10-(AR$3-'Indicator Data'!L156)/(AR$3-AR$4)*10))),1)))</f>
        <v>5.8</v>
      </c>
      <c r="AS156" s="175">
        <f t="shared" si="189"/>
        <v>2.9</v>
      </c>
      <c r="AT156" s="176">
        <f>IF('Indicator Data'!M156="No data","x",ROUND(IF('Indicator Data'!M156=0,0,IF(LOG('Indicator Data'!M156)&gt;AT$3,10,IF(LOG('Indicator Data'!M156)&lt;AT$4,0,10-(AT$3-LOG('Indicator Data'!M156))/(AT$3-AT$4)*10))),1))</f>
        <v>8.1</v>
      </c>
      <c r="AU156" s="246">
        <f>IF(AT156="x","x",'Indicator Data'!M156/HLOOKUP('Indicator Data'!$M$3,'Population Data'!$C$3:$M$194,ROW()-4,FALSE))</f>
        <v>0.7022407830432682</v>
      </c>
      <c r="AV156" s="176">
        <f t="shared" si="190"/>
        <v>7.8</v>
      </c>
      <c r="AW156" s="172">
        <f t="shared" si="207"/>
        <v>8</v>
      </c>
      <c r="AX156" s="176" t="str">
        <f>IF('Indicator Data'!N156="No data","x",ROUND(IF('Indicator Data'!N156=0,0,IF(LOG('Indicator Data'!N156)&gt;AX$3,10,IF(LOG('Indicator Data'!N156)&lt;AX$4,0,10-(AX$3-LOG('Indicator Data'!N156))/(AX$3-AX$4)*10))),1))</f>
        <v>x</v>
      </c>
      <c r="AY156" s="246" t="str">
        <f>IF(AX156="x","x",'Indicator Data'!N156/HLOOKUP('Indicator Data'!$N$3,'Population Data'!$C$3:$M$194,ROW()-4,FALSE))</f>
        <v>x</v>
      </c>
      <c r="AZ156" s="176" t="str">
        <f t="shared" si="191"/>
        <v>x</v>
      </c>
      <c r="BA156" s="172" t="str">
        <f t="shared" si="208"/>
        <v>x</v>
      </c>
      <c r="BB156" s="176" t="str">
        <f>IF('Indicator Data'!O156="No data","x",ROUND(IF('Indicator Data'!O156=0,0,IF(LOG('Indicator Data'!O156)&gt;BB$3,10,IF(LOG('Indicator Data'!O156)&lt;BB$4,0,10-(BB$3-LOG('Indicator Data'!O156))/(BB$3-BB$4)*10))),1))</f>
        <v>x</v>
      </c>
      <c r="BC156" s="246" t="str">
        <f>IF(BB156="x","x",'Indicator Data'!O156/HLOOKUP('Indicator Data'!$O$3,'Population Data'!$C$3:$M$194,ROW()-4,FALSE))</f>
        <v>x</v>
      </c>
      <c r="BD156" s="176" t="str">
        <f t="shared" si="192"/>
        <v>x</v>
      </c>
      <c r="BE156" s="172" t="str">
        <f t="shared" si="209"/>
        <v>x</v>
      </c>
      <c r="BF156" s="176" t="str">
        <f>IF('Indicator Data'!P156="No data","x",ROUND(IF('Indicator Data'!P156=0,0,IF(LOG('Indicator Data'!P156)&gt;BF$3,10,IF(LOG('Indicator Data'!P156)&lt;BF$4,0,10-(BF$3-LOG('Indicator Data'!P156))/(BF$3-BF$4)*10))),1))</f>
        <v>x</v>
      </c>
      <c r="BG156" s="246" t="str">
        <f>IF(BF156="x","x",'Indicator Data'!P156/HLOOKUP('Indicator Data'!$P$3,'Population Data'!$C$3:$M$194,ROW()-4,FALSE))</f>
        <v>x</v>
      </c>
      <c r="BH156" s="176" t="str">
        <f t="shared" si="210"/>
        <v>x</v>
      </c>
      <c r="BI156" s="172" t="str">
        <f t="shared" si="211"/>
        <v>x</v>
      </c>
      <c r="BJ156" s="174">
        <f t="shared" si="212"/>
        <v>8</v>
      </c>
      <c r="BK156" s="176">
        <f>ROUND(IF('Indicator Data'!Q156=0,0,IF(LOG('Indicator Data'!Q156)&gt;BK$3,10,IF(LOG('Indicator Data'!Q156)&lt;BK$4,0,10-(BK$3-LOG('Indicator Data'!Q156))/(BK$3-BK$4)*10))),1)</f>
        <v>0</v>
      </c>
      <c r="BL156" s="224">
        <f>IF(BK156="x","x",'Indicator Data'!Q156/HLOOKUP('Indicator Data'!$Q$3,'Population Data'!$C$3:$M$194,ROW()-4,FALSE))</f>
        <v>0</v>
      </c>
      <c r="BM156" s="176">
        <f t="shared" si="193"/>
        <v>0</v>
      </c>
      <c r="BN156" s="172">
        <f t="shared" si="194"/>
        <v>0</v>
      </c>
      <c r="BO156" s="176">
        <f>ROUND(IF('Indicator Data'!S156=0,0,IF(LOG('Indicator Data'!S156)&gt;BO$3,10,IF(LOG('Indicator Data'!S156)&lt;BO$4,0,10-(BO$3-LOG('Indicator Data'!S156))/(BO$3-BO$4)*10))),1)</f>
        <v>0</v>
      </c>
      <c r="BP156" s="246">
        <f>IF(BO156="x","x",'Indicator Data'!S156/HLOOKUP('Indicator Data'!$S$3,'Population Data'!$C$3:$M$194,ROW()-4,FALSE))</f>
        <v>0</v>
      </c>
      <c r="BQ156" s="176">
        <f t="shared" si="195"/>
        <v>0</v>
      </c>
      <c r="BR156" s="172">
        <f t="shared" si="213"/>
        <v>0</v>
      </c>
      <c r="BS156" s="176">
        <f>ROUND(IF('Indicator Data'!T156=0,0,IF(LOG('Indicator Data'!T156)&gt;BS$3,10,IF(LOG('Indicator Data'!T156)&lt;BS$4,0,10-(BS$3-LOG('Indicator Data'!T156))/(BS$3-BS$4)*10))),1)</f>
        <v>0</v>
      </c>
      <c r="BT156" s="173">
        <f>IF('Indicator Data'!T156/HLOOKUP('Indicator Data'!$T$3,'Population Data'!$C$3:$M$194,ROW()-4,FALSE)&gt;1,1,'Indicator Data'!T156/HLOOKUP('Indicator Data'!$T$3,'Population Data'!$C$3:$M$194,ROW()-4,FALSE))</f>
        <v>0</v>
      </c>
      <c r="BU156" s="176">
        <f t="shared" si="196"/>
        <v>0</v>
      </c>
      <c r="BV156" s="172">
        <f t="shared" si="214"/>
        <v>0</v>
      </c>
      <c r="BW156" s="176">
        <f>ROUND(IF('Indicator Data'!U156=0,0,IF(LOG('Indicator Data'!U156)&gt;BW$3,10,IF(LOG('Indicator Data'!U156)&lt;BW$4,0,10-(BW$3-LOG('Indicator Data'!U156))/(BW$3-BW$4)*10))),1)</f>
        <v>0</v>
      </c>
      <c r="BX156" s="246">
        <f>IF(BW156="x","x",'Indicator Data'!U156/HLOOKUP('Indicator Data'!$U$3,'Population Data'!$C$3:$M$194,ROW()-4,FALSE))</f>
        <v>0</v>
      </c>
      <c r="BY156" s="176">
        <f t="shared" si="197"/>
        <v>0</v>
      </c>
      <c r="BZ156" s="172">
        <f t="shared" si="215"/>
        <v>0</v>
      </c>
      <c r="CA156" s="174">
        <f t="shared" si="198"/>
        <v>0</v>
      </c>
      <c r="CB156" s="176">
        <f>IF('Indicator Data'!BN156="No data","x",ROUND(IF('Indicator Data'!BN156&gt;CB$3,0,IF('Indicator Data'!BN156&lt;CB$4,10,(CB$3-'Indicator Data'!BN156)/(CB$3-CB$4)*10)),1))</f>
        <v>0.2</v>
      </c>
      <c r="CC156" s="176">
        <f>IF('Indicator Data'!BO156="No data","x",ROUND(IF('Indicator Data'!BO156&gt;CC$3,0,IF('Indicator Data'!BO156&lt;CC$4,10,(CC$3-'Indicator Data'!BO156)/(CC$3-CC$4)*10)),1))</f>
        <v>0.7</v>
      </c>
      <c r="CD156" s="176" t="str">
        <f>IF('Indicator Data'!AA156="No data","x",ROUND(IF('Indicator Data'!AA156&gt;CD$3,0,IF('Indicator Data'!AA156&lt;CD$4,10,(CD$3-'Indicator Data'!AA156)/(CD$3-CD$4)*10)),1))</f>
        <v>x</v>
      </c>
      <c r="CE156" s="172">
        <f t="shared" si="199"/>
        <v>0.5</v>
      </c>
      <c r="CF156" s="176">
        <f>IF('Indicator Data'!V156="No data","x",ROUND(IF(LOG('Indicator Data'!V156)&gt;CF$3,10,IF(LOG('Indicator Data'!V156)&lt;CF$4,0,10-(CF$3-LOG('Indicator Data'!V156))/(CF$3-CF$4)*10)),1))</f>
        <v>6.4</v>
      </c>
      <c r="CG156" s="176">
        <f>IF('Indicator Data'!W156="No data","x",ROUND(IF('Indicator Data'!W156&gt;CG$3,10,IF('Indicator Data'!W156&lt;CG$4,0,10-(CG$3-'Indicator Data'!W156)/(CG$3-CG$4)*10)),1))</f>
        <v>0</v>
      </c>
      <c r="CH156" s="176">
        <f>IF('Indicator Data'!X156="No data","x",ROUND(IF('Indicator Data'!X156&gt;CH$3,10,IF('Indicator Data'!X156&lt;CH$4,0,10-(CH$3-'Indicator Data'!X156)/(CH$3-CH$4)*10)),1))</f>
        <v>5.7</v>
      </c>
      <c r="CI156" s="176">
        <f>IF('Indicator Data'!Y156="No data","x",ROUND(IF('Indicator Data'!Y156&gt;CI$3,10,IF('Indicator Data'!Y156&lt;CI$4,0,10-(CI$3-'Indicator Data'!Y156)/(CI$3-CI$4)*10)),1))</f>
        <v>2.1</v>
      </c>
      <c r="CJ156" s="172">
        <f t="shared" si="216"/>
        <v>3.6</v>
      </c>
      <c r="CK156" s="174">
        <f t="shared" si="217"/>
        <v>2.6</v>
      </c>
      <c r="CL156" s="176">
        <f>IF('Indicator Data'!AD156="No data","x",ROUND(IF('Indicator Data'!AD156&gt;CL$3,10,IF('Indicator Data'!AD156&lt;CL$4,0,10-(CL$3-'Indicator Data'!AD156)/(CL$3-CL$4)*10)),1))</f>
        <v>0.2</v>
      </c>
      <c r="CM156" s="176">
        <f>IF('Indicator Data'!AE156="No data","x",ROUND(IF('Indicator Data'!AE156&gt;CM$3,10,IF('Indicator Data'!AE156&lt;CM$4,0,10-(CM$3-'Indicator Data'!AE156)/(CM$3-CM$4)*10)),1))</f>
        <v>0</v>
      </c>
      <c r="CN156" s="172">
        <f t="shared" si="218"/>
        <v>2.4</v>
      </c>
      <c r="CO156" s="176">
        <f>IF('Indicator Data'!Z156="No data","x",ROUND(IF('Indicator Data'!Z156&gt;CO$3,10,IF('Indicator Data'!Z156&lt;CO$4,0,10-(CO$3-'Indicator Data'!Z156)/(CO$3-CO$4)*10)),1))</f>
        <v>0</v>
      </c>
      <c r="CP156" s="172">
        <f t="shared" si="219"/>
        <v>0.3</v>
      </c>
      <c r="CQ156" s="246">
        <f>IF('Indicator Data'!AB156="No data","x",'Indicator Data'!AB156/HLOOKUP('Indicator Date'!$AB154,'Population Data'!$C$3:$M$194,ROW()-4,FALSE))</f>
        <v>3.9818031595608073E-4</v>
      </c>
      <c r="CR156" s="176">
        <f t="shared" si="200"/>
        <v>6</v>
      </c>
      <c r="CS156" s="176">
        <f>IF('Indicator Data'!AC156="No data","x",ROUND(IF('Indicator Data'!AC156&gt;CS$3,0,IF('Indicator Data'!AC156&lt;CS$4,10,(CS$3-'Indicator Data'!AC156)/(CS$3-CS$4)*10)),1))</f>
        <v>2</v>
      </c>
      <c r="CT156" s="172">
        <f t="shared" si="220"/>
        <v>4</v>
      </c>
      <c r="CU156" s="174">
        <f t="shared" si="221"/>
        <v>2.2000000000000002</v>
      </c>
      <c r="CV156" s="175">
        <f t="shared" si="201"/>
        <v>4</v>
      </c>
      <c r="CW156" s="177">
        <f t="shared" si="202"/>
        <v>3.4</v>
      </c>
      <c r="CX156" s="175">
        <f>ROUND(IF('Indicator Data'!AF156=0,0,IF('Indicator Data'!AF156&gt;CX$3,10,IF('Indicator Data'!AF156&lt;CX$4,0,10-(CX$3-'Indicator Data'!AF156)/(CX$3-CX$4)*10))),1)</f>
        <v>0.2</v>
      </c>
      <c r="CY156" s="175">
        <f>(ROUND(IF('Indicator Data'!AG156=0,0,IF(LOG('Indicator Data'!AG156)&gt;CY$3,10,IF(LOG('Indicator Data'!AG156)&lt;CY$4,0,10-(CY$3-LOG('Indicator Data'!AG156))/(CY$3-CY$4)*10))),1))</f>
        <v>0</v>
      </c>
      <c r="CZ156" s="177">
        <f t="shared" si="222"/>
        <v>0.1</v>
      </c>
      <c r="DA156" s="11"/>
      <c r="DB156" s="22"/>
    </row>
    <row r="157" spans="1:106">
      <c r="A157" s="179" t="str">
        <f>'Indicator Data'!A157</f>
        <v>Seychelles</v>
      </c>
      <c r="B157" s="180" t="str">
        <f>'Indicator Data'!B157</f>
        <v>SYC</v>
      </c>
      <c r="C157" s="178">
        <f>ROUND(IF('Indicator Data'!C157=0,0.1,IF(LOG('Indicator Data'!C157)&gt;C$3,10,IF(LOG('Indicator Data'!C157)&lt;C$4,0,10-(C$3-LOG('Indicator Data'!C157))/(C$3-C$4)*10))),1)</f>
        <v>0.1</v>
      </c>
      <c r="D157" s="171">
        <f>ROUND(IF('Indicator Data'!D157=0,0.1,IF(LOG('Indicator Data'!D157)&gt;D$3,10,IF(LOG('Indicator Data'!D157)&lt;D$4,0,10-(D$3-LOG('Indicator Data'!D157))/(D$3-D$4)*10))),1)</f>
        <v>0.1</v>
      </c>
      <c r="E157" s="172">
        <f t="shared" si="170"/>
        <v>0.1</v>
      </c>
      <c r="F157" s="172">
        <f>(ROUND(IF('Indicator Data'!E157=0,0,IF(LOG('Indicator Data'!E157)&gt;F$3,10,IF(LOG('Indicator Data'!E157)&lt;F$4,0,10-(F$3-LOG('Indicator Data'!E157))/(F$3-F$4)*10))),1))</f>
        <v>0</v>
      </c>
      <c r="G157" s="172">
        <f>ROUND(IF('Indicator Data'!F157=0,0,IF(LOG('Indicator Data'!F157)&gt;G$3,10,IF(LOG('Indicator Data'!F157)&lt;G$4,0,10-(G$3-LOG('Indicator Data'!F157))/(G$3-G$4)*10))),1)</f>
        <v>4.0999999999999996</v>
      </c>
      <c r="H157" s="171">
        <f>ROUND(IF('Indicator Data'!G157=0,0,IF(LOG('Indicator Data'!G157)&gt;H$3,10,IF(LOG('Indicator Data'!G157)&lt;H$4,0,10-(H$3-LOG('Indicator Data'!G157))/(H$3-H$4)*10))),1)</f>
        <v>0</v>
      </c>
      <c r="I157" s="171">
        <f>ROUND(IF('Indicator Data'!H157=0,0,IF(LOG('Indicator Data'!H157)&gt;I$3,10,IF(LOG('Indicator Data'!H157)&lt;I$4,0,10-(I$3-LOG('Indicator Data'!H157))/(I$3-I$4)*10))),1)</f>
        <v>0</v>
      </c>
      <c r="J157" s="171">
        <f t="shared" si="171"/>
        <v>0</v>
      </c>
      <c r="K157" s="171">
        <f>ROUND(IF('Indicator Data'!I157=0,0,IF(LOG('Indicator Data'!I157)&gt;K$3,10,IF(LOG('Indicator Data'!I157)&lt;K$4,0,10-(K$3-LOG('Indicator Data'!I157))/(K$3-K$4)*10))),1)</f>
        <v>0</v>
      </c>
      <c r="L157" s="172">
        <f>ROUND(IF('Indicator Data'!J157=0,0,IF(LOG('Indicator Data'!J157)&gt;L$3,10,IF(LOG('Indicator Data'!J157)&lt;L$4,0,10-(L$3-LOG('Indicator Data'!J157))/(L$3-L$4)*10))),1)</f>
        <v>0</v>
      </c>
      <c r="M157" s="173">
        <f>'Indicator Data'!C157/HLOOKUP('Indicator Data'!$C$3,'Population Data'!$C$3:$M$194,ROW()-4,FALSE)</f>
        <v>0</v>
      </c>
      <c r="N157" s="173">
        <f>'Indicator Data'!D157/HLOOKUP('Indicator Data'!$D$3,'Population Data'!$C$3:$M$194,ROW()-4,FALSE)</f>
        <v>0</v>
      </c>
      <c r="O157" s="245">
        <f>'Indicator Data'!E157/HLOOKUP('Indicator Data'!$E$3,'Population Data'!$C$3:$M$194,ROW()-4,FALSE)</f>
        <v>0</v>
      </c>
      <c r="P157" s="173">
        <f>'Indicator Data'!F157/HLOOKUP('Indicator Data'!$F$3,'Population Data'!$C$3:$M$194,ROW()-4,FALSE)</f>
        <v>7.6129422112445328E-5</v>
      </c>
      <c r="Q157" s="173">
        <f>'Indicator Data'!G157/HLOOKUP('Indicator Data'!$G$3,'Population Data'!$C$3:$M$194,ROW()-4,FALSE)</f>
        <v>7.4427689216187207E-7</v>
      </c>
      <c r="R157" s="173">
        <f>'Indicator Data'!H157/HLOOKUP('Indicator Data'!$H$3,'Population Data'!$C$3:$M$194,ROW()-4,FALSE)</f>
        <v>0</v>
      </c>
      <c r="S157" s="173">
        <f>'Indicator Data'!I157/HLOOKUP('Indicator Data'!$I$3,'Population Data'!$C$3:$M$194,ROW()-4,FALSE)</f>
        <v>0</v>
      </c>
      <c r="T157" s="173">
        <f>'Indicator Data'!J157/HLOOKUP('Indicator Date'!$J155,'Population Data'!$C$3:$M$194,ROW()-4,FALSE)</f>
        <v>0</v>
      </c>
      <c r="U157" s="171">
        <f t="shared" si="172"/>
        <v>0</v>
      </c>
      <c r="V157" s="171">
        <f t="shared" si="173"/>
        <v>0</v>
      </c>
      <c r="W157" s="172">
        <f t="shared" si="174"/>
        <v>0</v>
      </c>
      <c r="X157" s="172">
        <f t="shared" si="203"/>
        <v>0</v>
      </c>
      <c r="Y157" s="172">
        <f t="shared" si="204"/>
        <v>9.5</v>
      </c>
      <c r="Z157" s="171">
        <f t="shared" si="175"/>
        <v>0</v>
      </c>
      <c r="AA157" s="171">
        <f t="shared" si="175"/>
        <v>0</v>
      </c>
      <c r="AB157" s="171">
        <f t="shared" si="176"/>
        <v>0</v>
      </c>
      <c r="AC157" s="172">
        <f t="shared" si="205"/>
        <v>0</v>
      </c>
      <c r="AD157" s="172">
        <f t="shared" si="206"/>
        <v>0</v>
      </c>
      <c r="AE157" s="171">
        <f>ROUND(IF('Indicator Data'!K157=0,0,IF('Indicator Data'!K157&gt;AE$3,10,IF('Indicator Data'!K157&lt;AE$4,0,10-(AE$3-'Indicator Data'!K157)/(AE$3-AE$4)*10))),1)</f>
        <v>0</v>
      </c>
      <c r="AF157" s="174">
        <f t="shared" si="177"/>
        <v>0.1</v>
      </c>
      <c r="AG157" s="174">
        <f t="shared" si="178"/>
        <v>0.1</v>
      </c>
      <c r="AH157" s="172">
        <f t="shared" si="179"/>
        <v>0</v>
      </c>
      <c r="AI157" s="172">
        <f t="shared" si="180"/>
        <v>0</v>
      </c>
      <c r="AJ157" s="174">
        <f t="shared" si="181"/>
        <v>0</v>
      </c>
      <c r="AK157" s="172">
        <f t="shared" si="182"/>
        <v>0</v>
      </c>
      <c r="AL157" s="175">
        <f t="shared" si="183"/>
        <v>0.1</v>
      </c>
      <c r="AM157" s="175">
        <f t="shared" si="184"/>
        <v>0</v>
      </c>
      <c r="AN157" s="175">
        <f t="shared" si="185"/>
        <v>7.8</v>
      </c>
      <c r="AO157" s="175">
        <f t="shared" si="186"/>
        <v>0</v>
      </c>
      <c r="AP157" s="175">
        <f t="shared" si="187"/>
        <v>0</v>
      </c>
      <c r="AQ157" s="174">
        <f t="shared" si="188"/>
        <v>0</v>
      </c>
      <c r="AR157" s="174" t="str">
        <f>IF('Indicator Data'!L157="No data","x",IF('Indicator Data'!BW157&lt;1000,"x",ROUND((IF('Indicator Data'!L157&gt;AR$3,10,IF('Indicator Data'!L157&lt;AR$4,0,10-(AR$3-'Indicator Data'!L157)/(AR$3-AR$4)*10))),1)))</f>
        <v>x</v>
      </c>
      <c r="AS157" s="175">
        <f t="shared" si="189"/>
        <v>0</v>
      </c>
      <c r="AT157" s="176">
        <f>IF('Indicator Data'!M157="No data","x",ROUND(IF('Indicator Data'!M157=0,0,IF(LOG('Indicator Data'!M157)&gt;AT$3,10,IF(LOG('Indicator Data'!M157)&lt;AT$4,0,10-(AT$3-LOG('Indicator Data'!M157))/(AT$3-AT$4)*10))),1))</f>
        <v>0</v>
      </c>
      <c r="AU157" s="246">
        <f>IF(AT157="x","x",'Indicator Data'!M157/HLOOKUP('Indicator Data'!$M$3,'Population Data'!$C$3:$M$194,ROW()-4,FALSE))</f>
        <v>0</v>
      </c>
      <c r="AV157" s="176">
        <f t="shared" si="190"/>
        <v>0</v>
      </c>
      <c r="AW157" s="172">
        <f t="shared" si="207"/>
        <v>0</v>
      </c>
      <c r="AX157" s="176">
        <f>IF('Indicator Data'!N157="No data","x",ROUND(IF('Indicator Data'!N157=0,0,IF(LOG('Indicator Data'!N157)&gt;AX$3,10,IF(LOG('Indicator Data'!N157)&lt;AX$4,0,10-(AX$3-LOG('Indicator Data'!N157))/(AX$3-AX$4)*10))),1))</f>
        <v>0</v>
      </c>
      <c r="AY157" s="246">
        <f>IF(AX157="x","x",'Indicator Data'!N157/HLOOKUP('Indicator Data'!$N$3,'Population Data'!$C$3:$M$194,ROW()-4,FALSE))</f>
        <v>0</v>
      </c>
      <c r="AZ157" s="176">
        <f t="shared" si="191"/>
        <v>0</v>
      </c>
      <c r="BA157" s="172">
        <f t="shared" si="208"/>
        <v>0</v>
      </c>
      <c r="BB157" s="176">
        <f>IF('Indicator Data'!O157="No data","x",ROUND(IF('Indicator Data'!O157=0,0,IF(LOG('Indicator Data'!O157)&gt;BB$3,10,IF(LOG('Indicator Data'!O157)&lt;BB$4,0,10-(BB$3-LOG('Indicator Data'!O157))/(BB$3-BB$4)*10))),1))</f>
        <v>0</v>
      </c>
      <c r="BC157" s="246">
        <f>IF(BB157="x","x",'Indicator Data'!O157/HLOOKUP('Indicator Data'!$O$3,'Population Data'!$C$3:$M$194,ROW()-4,FALSE))</f>
        <v>0</v>
      </c>
      <c r="BD157" s="176">
        <f t="shared" si="192"/>
        <v>0</v>
      </c>
      <c r="BE157" s="172">
        <f t="shared" si="209"/>
        <v>0</v>
      </c>
      <c r="BF157" s="176">
        <f>IF('Indicator Data'!P157="No data","x",ROUND(IF('Indicator Data'!P157=0,0,IF(LOG('Indicator Data'!P157)&gt;BF$3,10,IF(LOG('Indicator Data'!P157)&lt;BF$4,0,10-(BF$3-LOG('Indicator Data'!P157))/(BF$3-BF$4)*10))),1))</f>
        <v>0</v>
      </c>
      <c r="BG157" s="246">
        <f>IF(BF157="x","x",'Indicator Data'!P157/HLOOKUP('Indicator Data'!$P$3,'Population Data'!$C$3:$M$194,ROW()-4,FALSE))</f>
        <v>0</v>
      </c>
      <c r="BH157" s="176">
        <f t="shared" si="210"/>
        <v>0</v>
      </c>
      <c r="BI157" s="172">
        <f t="shared" si="211"/>
        <v>0</v>
      </c>
      <c r="BJ157" s="174">
        <f t="shared" si="212"/>
        <v>0</v>
      </c>
      <c r="BK157" s="176">
        <f>ROUND(IF('Indicator Data'!Q157=0,0,IF(LOG('Indicator Data'!Q157)&gt;BK$3,10,IF(LOG('Indicator Data'!Q157)&lt;BK$4,0,10-(BK$3-LOG('Indicator Data'!Q157))/(BK$3-BK$4)*10))),1)</f>
        <v>0</v>
      </c>
      <c r="BL157" s="224">
        <f>IF(BK157="x","x",'Indicator Data'!Q157/HLOOKUP('Indicator Data'!$Q$3,'Population Data'!$C$3:$M$194,ROW()-4,FALSE))</f>
        <v>0</v>
      </c>
      <c r="BM157" s="176">
        <f t="shared" si="193"/>
        <v>0</v>
      </c>
      <c r="BN157" s="172">
        <f t="shared" si="194"/>
        <v>0</v>
      </c>
      <c r="BO157" s="176">
        <f>ROUND(IF('Indicator Data'!S157=0,0,IF(LOG('Indicator Data'!S157)&gt;BO$3,10,IF(LOG('Indicator Data'!S157)&lt;BO$4,0,10-(BO$3-LOG('Indicator Data'!S157))/(BO$3-BO$4)*10))),1)</f>
        <v>5.0999999999999996</v>
      </c>
      <c r="BP157" s="246">
        <f>IF(BO157="x","x",'Indicator Data'!S157/HLOOKUP('Indicator Data'!$S$3,'Population Data'!$C$3:$M$194,ROW()-4,FALSE))</f>
        <v>0.37172246346859039</v>
      </c>
      <c r="BQ157" s="176">
        <f t="shared" si="195"/>
        <v>4.0999999999999996</v>
      </c>
      <c r="BR157" s="172">
        <f t="shared" si="213"/>
        <v>4.5999999999999996</v>
      </c>
      <c r="BS157" s="176">
        <f>ROUND(IF('Indicator Data'!T157=0,0,IF(LOG('Indicator Data'!T157)&gt;BS$3,10,IF(LOG('Indicator Data'!T157)&lt;BS$4,0,10-(BS$3-LOG('Indicator Data'!T157))/(BS$3-BS$4)*10))),1)</f>
        <v>5.5</v>
      </c>
      <c r="BT157" s="173">
        <f>IF('Indicator Data'!T157/HLOOKUP('Indicator Data'!$T$3,'Population Data'!$C$3:$M$194,ROW()-4,FALSE)&gt;1,1,'Indicator Data'!T157/HLOOKUP('Indicator Data'!$T$3,'Population Data'!$C$3:$M$194,ROW()-4,FALSE))</f>
        <v>0.66110031243361078</v>
      </c>
      <c r="BU157" s="176">
        <f t="shared" si="196"/>
        <v>6.6</v>
      </c>
      <c r="BV157" s="172">
        <f t="shared" si="214"/>
        <v>6.1</v>
      </c>
      <c r="BW157" s="176">
        <f>ROUND(IF('Indicator Data'!U157=0,0,IF(LOG('Indicator Data'!U157)&gt;BW$3,10,IF(LOG('Indicator Data'!U157)&lt;BW$4,0,10-(BW$3-LOG('Indicator Data'!U157))/(BW$3-BW$4)*10))),1)</f>
        <v>5.0999999999999996</v>
      </c>
      <c r="BX157" s="246">
        <f>IF(BW157="x","x",'Indicator Data'!U157/HLOOKUP('Indicator Data'!$U$3,'Population Data'!$C$3:$M$194,ROW()-4,FALSE))</f>
        <v>0.35315573389569843</v>
      </c>
      <c r="BY157" s="176">
        <f t="shared" si="197"/>
        <v>3.5</v>
      </c>
      <c r="BZ157" s="172">
        <f t="shared" si="215"/>
        <v>4.3</v>
      </c>
      <c r="CA157" s="174">
        <f t="shared" si="198"/>
        <v>4.0999999999999996</v>
      </c>
      <c r="CB157" s="176">
        <f>IF('Indicator Data'!BN157="No data","x",ROUND(IF('Indicator Data'!BN157&gt;CB$3,0,IF('Indicator Data'!BN157&lt;CB$4,10,(CB$3-'Indicator Data'!BN157)/(CB$3-CB$4)*10)),1))</f>
        <v>0</v>
      </c>
      <c r="CC157" s="176">
        <f>IF('Indicator Data'!BO157="No data","x",ROUND(IF('Indicator Data'!BO157&gt;CC$3,0,IF('Indicator Data'!BO157&lt;CC$4,10,(CC$3-'Indicator Data'!BO157)/(CC$3-CC$4)*10)),1))</f>
        <v>0.6</v>
      </c>
      <c r="CD157" s="176" t="str">
        <f>IF('Indicator Data'!AA157="No data","x",ROUND(IF('Indicator Data'!AA157&gt;CD$3,0,IF('Indicator Data'!AA157&lt;CD$4,10,(CD$3-'Indicator Data'!AA157)/(CD$3-CD$4)*10)),1))</f>
        <v>x</v>
      </c>
      <c r="CE157" s="172">
        <f t="shared" si="199"/>
        <v>0.3</v>
      </c>
      <c r="CF157" s="176">
        <f>IF('Indicator Data'!V157="No data","x",ROUND(IF(LOG('Indicator Data'!V157)&gt;CF$3,10,IF(LOG('Indicator Data'!V157)&lt;CF$4,0,10-(CF$3-LOG('Indicator Data'!V157))/(CF$3-CF$4)*10)),1))</f>
        <v>7.8</v>
      </c>
      <c r="CG157" s="176">
        <f>IF('Indicator Data'!W157="No data","x",ROUND(IF('Indicator Data'!W157&gt;CG$3,10,IF('Indicator Data'!W157&lt;CG$4,0,10-(CG$3-'Indicator Data'!W157)/(CG$3-CG$4)*10)),1))</f>
        <v>1.3</v>
      </c>
      <c r="CH157" s="176">
        <f>IF('Indicator Data'!X157="No data","x",ROUND(IF('Indicator Data'!X157&gt;CH$3,10,IF('Indicator Data'!X157&lt;CH$4,0,10-(CH$3-'Indicator Data'!X157)/(CH$3-CH$4)*10)),1))</f>
        <v>5.9</v>
      </c>
      <c r="CI157" s="176" t="str">
        <f>IF('Indicator Data'!Y157="No data","x",ROUND(IF('Indicator Data'!Y157&gt;CI$3,10,IF('Indicator Data'!Y157&lt;CI$4,0,10-(CI$3-'Indicator Data'!Y157)/(CI$3-CI$4)*10)),1))</f>
        <v>x</v>
      </c>
      <c r="CJ157" s="172">
        <f t="shared" si="216"/>
        <v>5</v>
      </c>
      <c r="CK157" s="174">
        <f t="shared" si="217"/>
        <v>3.4</v>
      </c>
      <c r="CL157" s="176">
        <f>IF('Indicator Data'!AD157="No data","x",ROUND(IF('Indicator Data'!AD157&gt;CL$3,10,IF('Indicator Data'!AD157&lt;CL$4,0,10-(CL$3-'Indicator Data'!AD157)/(CL$3-CL$4)*10)),1))</f>
        <v>5.4</v>
      </c>
      <c r="CM157" s="176">
        <f>IF('Indicator Data'!AE157="No data","x",ROUND(IF('Indicator Data'!AE157&gt;CM$3,10,IF('Indicator Data'!AE157&lt;CM$4,0,10-(CM$3-'Indicator Data'!AE157)/(CM$3-CM$4)*10)),1))</f>
        <v>1.2</v>
      </c>
      <c r="CN157" s="172">
        <f t="shared" si="218"/>
        <v>4.3</v>
      </c>
      <c r="CO157" s="176">
        <f>IF('Indicator Data'!Z157="No data","x",ROUND(IF('Indicator Data'!Z157&gt;CO$3,10,IF('Indicator Data'!Z157&lt;CO$4,0,10-(CO$3-'Indicator Data'!Z157)/(CO$3-CO$4)*10)),1))</f>
        <v>0</v>
      </c>
      <c r="CP157" s="172">
        <f t="shared" si="219"/>
        <v>0.2</v>
      </c>
      <c r="CQ157" s="246">
        <f>IF('Indicator Data'!AB157="No data","x",'Indicator Data'!AB157/HLOOKUP('Indicator Date'!$AB155,'Population Data'!$C$3:$M$194,ROW()-4,FALSE))</f>
        <v>9.6992269716103627E-5</v>
      </c>
      <c r="CR157" s="176">
        <f t="shared" si="200"/>
        <v>9</v>
      </c>
      <c r="CS157" s="176">
        <f>IF('Indicator Data'!AC157="No data","x",ROUND(IF('Indicator Data'!AC157&gt;CS$3,0,IF('Indicator Data'!AC157&lt;CS$4,10,(CS$3-'Indicator Data'!AC157)/(CS$3-CS$4)*10)),1))</f>
        <v>2</v>
      </c>
      <c r="CT157" s="172">
        <f t="shared" si="220"/>
        <v>5.5</v>
      </c>
      <c r="CU157" s="174">
        <f t="shared" si="221"/>
        <v>3.3</v>
      </c>
      <c r="CV157" s="175">
        <f t="shared" si="201"/>
        <v>2.8</v>
      </c>
      <c r="CW157" s="177">
        <f t="shared" si="202"/>
        <v>2.2000000000000002</v>
      </c>
      <c r="CX157" s="175">
        <f>ROUND(IF('Indicator Data'!AF157=0,0,IF('Indicator Data'!AF157&gt;CX$3,10,IF('Indicator Data'!AF157&lt;CX$4,0,10-(CX$3-'Indicator Data'!AF157)/(CX$3-CX$4)*10))),1)</f>
        <v>0</v>
      </c>
      <c r="CY157" s="175">
        <f>(ROUND(IF('Indicator Data'!AG157=0,0,IF(LOG('Indicator Data'!AG157)&gt;CY$3,10,IF(LOG('Indicator Data'!AG157)&lt;CY$4,0,10-(CY$3-LOG('Indicator Data'!AG157))/(CY$3-CY$4)*10))),1))</f>
        <v>0</v>
      </c>
      <c r="CZ157" s="177">
        <f t="shared" si="222"/>
        <v>0</v>
      </c>
      <c r="DA157" s="11"/>
      <c r="DB157" s="22"/>
    </row>
    <row r="158" spans="1:106">
      <c r="A158" s="179" t="str">
        <f>'Indicator Data'!A158</f>
        <v>Sierra Leone</v>
      </c>
      <c r="B158" s="180" t="str">
        <f>'Indicator Data'!B158</f>
        <v>SLE</v>
      </c>
      <c r="C158" s="178">
        <f>ROUND(IF('Indicator Data'!C158=0,0.1,IF(LOG('Indicator Data'!C158)&gt;C$3,10,IF(LOG('Indicator Data'!C158)&lt;C$4,0,10-(C$3-LOG('Indicator Data'!C158))/(C$3-C$4)*10))),1)</f>
        <v>0.1</v>
      </c>
      <c r="D158" s="171">
        <f>ROUND(IF('Indicator Data'!D158=0,0.1,IF(LOG('Indicator Data'!D158)&gt;D$3,10,IF(LOG('Indicator Data'!D158)&lt;D$4,0,10-(D$3-LOG('Indicator Data'!D158))/(D$3-D$4)*10))),1)</f>
        <v>0.1</v>
      </c>
      <c r="E158" s="172">
        <f t="shared" si="170"/>
        <v>0.1</v>
      </c>
      <c r="F158" s="172">
        <f>(ROUND(IF('Indicator Data'!E158=0,0,IF(LOG('Indicator Data'!E158)&gt;F$3,10,IF(LOG('Indicator Data'!E158)&lt;F$4,0,10-(F$3-LOG('Indicator Data'!E158))/(F$3-F$4)*10))),1))</f>
        <v>5.5</v>
      </c>
      <c r="G158" s="172">
        <f>ROUND(IF('Indicator Data'!F158=0,0,IF(LOG('Indicator Data'!F158)&gt;G$3,10,IF(LOG('Indicator Data'!F158)&lt;G$4,0,10-(G$3-LOG('Indicator Data'!F158))/(G$3-G$4)*10))),1)</f>
        <v>2.7</v>
      </c>
      <c r="H158" s="171">
        <f>ROUND(IF('Indicator Data'!G158=0,0,IF(LOG('Indicator Data'!G158)&gt;H$3,10,IF(LOG('Indicator Data'!G158)&lt;H$4,0,10-(H$3-LOG('Indicator Data'!G158))/(H$3-H$4)*10))),1)</f>
        <v>0</v>
      </c>
      <c r="I158" s="171">
        <f>ROUND(IF('Indicator Data'!H158=0,0,IF(LOG('Indicator Data'!H158)&gt;I$3,10,IF(LOG('Indicator Data'!H158)&lt;I$4,0,10-(I$3-LOG('Indicator Data'!H158))/(I$3-I$4)*10))),1)</f>
        <v>0</v>
      </c>
      <c r="J158" s="171">
        <f t="shared" si="171"/>
        <v>0</v>
      </c>
      <c r="K158" s="171">
        <f>ROUND(IF('Indicator Data'!I158=0,0,IF(LOG('Indicator Data'!I158)&gt;K$3,10,IF(LOG('Indicator Data'!I158)&lt;K$4,0,10-(K$3-LOG('Indicator Data'!I158))/(K$3-K$4)*10))),1)</f>
        <v>5.2</v>
      </c>
      <c r="L158" s="172">
        <f>ROUND(IF('Indicator Data'!J158=0,0,IF(LOG('Indicator Data'!J158)&gt;L$3,10,IF(LOG('Indicator Data'!J158)&lt;L$4,0,10-(L$3-LOG('Indicator Data'!J158))/(L$3-L$4)*10))),1)</f>
        <v>0</v>
      </c>
      <c r="M158" s="173">
        <f>'Indicator Data'!C158/HLOOKUP('Indicator Data'!$C$3,'Population Data'!$C$3:$M$194,ROW()-4,FALSE)</f>
        <v>0</v>
      </c>
      <c r="N158" s="173">
        <f>'Indicator Data'!D158/HLOOKUP('Indicator Data'!$D$3,'Population Data'!$C$3:$M$194,ROW()-4,FALSE)</f>
        <v>0</v>
      </c>
      <c r="O158" s="245">
        <f>'Indicator Data'!E158/HLOOKUP('Indicator Data'!$E$3,'Population Data'!$C$3:$M$194,ROW()-4,FALSE)</f>
        <v>4.1143826801865726E-3</v>
      </c>
      <c r="P158" s="173">
        <f>'Indicator Data'!F158/HLOOKUP('Indicator Data'!$F$3,'Population Data'!$C$3:$M$194,ROW()-4,FALSE)</f>
        <v>2.282920782043597E-7</v>
      </c>
      <c r="Q158" s="173">
        <f>'Indicator Data'!G158/HLOOKUP('Indicator Data'!$G$3,'Population Data'!$C$3:$M$194,ROW()-4,FALSE)</f>
        <v>0</v>
      </c>
      <c r="R158" s="173">
        <f>'Indicator Data'!H158/HLOOKUP('Indicator Data'!$H$3,'Population Data'!$C$3:$M$194,ROW()-4,FALSE)</f>
        <v>0</v>
      </c>
      <c r="S158" s="173">
        <f>'Indicator Data'!I158/HLOOKUP('Indicator Data'!$I$3,'Population Data'!$C$3:$M$194,ROW()-4,FALSE)</f>
        <v>4.173486595946306E-4</v>
      </c>
      <c r="T158" s="173">
        <f>'Indicator Data'!J158/HLOOKUP('Indicator Date'!$J156,'Population Data'!$C$3:$M$194,ROW()-4,FALSE)</f>
        <v>0</v>
      </c>
      <c r="U158" s="171">
        <f t="shared" si="172"/>
        <v>0</v>
      </c>
      <c r="V158" s="171">
        <f t="shared" si="173"/>
        <v>0</v>
      </c>
      <c r="W158" s="172">
        <f t="shared" si="174"/>
        <v>0</v>
      </c>
      <c r="X158" s="172">
        <f t="shared" si="203"/>
        <v>6</v>
      </c>
      <c r="Y158" s="172">
        <f t="shared" si="204"/>
        <v>3</v>
      </c>
      <c r="Z158" s="171">
        <f t="shared" si="175"/>
        <v>0</v>
      </c>
      <c r="AA158" s="171">
        <f t="shared" si="175"/>
        <v>0</v>
      </c>
      <c r="AB158" s="171">
        <f t="shared" si="176"/>
        <v>0</v>
      </c>
      <c r="AC158" s="172">
        <f t="shared" si="205"/>
        <v>4.2</v>
      </c>
      <c r="AD158" s="172">
        <f t="shared" si="206"/>
        <v>0</v>
      </c>
      <c r="AE158" s="171">
        <f>ROUND(IF('Indicator Data'!K158=0,0,IF('Indicator Data'!K158&gt;AE$3,10,IF('Indicator Data'!K158&lt;AE$4,0,10-(AE$3-'Indicator Data'!K158)/(AE$3-AE$4)*10))),1)</f>
        <v>0</v>
      </c>
      <c r="AF158" s="174">
        <f t="shared" si="177"/>
        <v>0.1</v>
      </c>
      <c r="AG158" s="174">
        <f t="shared" si="178"/>
        <v>0.1</v>
      </c>
      <c r="AH158" s="172">
        <f t="shared" si="179"/>
        <v>0</v>
      </c>
      <c r="AI158" s="172">
        <f t="shared" si="180"/>
        <v>0</v>
      </c>
      <c r="AJ158" s="174">
        <f t="shared" si="181"/>
        <v>0</v>
      </c>
      <c r="AK158" s="172">
        <f t="shared" si="182"/>
        <v>0</v>
      </c>
      <c r="AL158" s="175">
        <f t="shared" si="183"/>
        <v>0.1</v>
      </c>
      <c r="AM158" s="175">
        <f t="shared" si="184"/>
        <v>5.8</v>
      </c>
      <c r="AN158" s="175">
        <f t="shared" si="185"/>
        <v>2.9</v>
      </c>
      <c r="AO158" s="175">
        <f t="shared" si="186"/>
        <v>0</v>
      </c>
      <c r="AP158" s="175">
        <f t="shared" si="187"/>
        <v>4.7</v>
      </c>
      <c r="AQ158" s="174">
        <f t="shared" si="188"/>
        <v>0</v>
      </c>
      <c r="AR158" s="174">
        <f>IF('Indicator Data'!L158="No data","x",IF('Indicator Data'!BW158&lt;1000,"x",ROUND((IF('Indicator Data'!L158&gt;AR$3,10,IF('Indicator Data'!L158&lt;AR$4,0,10-(AR$3-'Indicator Data'!L158)/(AR$3-AR$4)*10))),1)))</f>
        <v>1.7</v>
      </c>
      <c r="AS158" s="175">
        <f t="shared" si="189"/>
        <v>0.9</v>
      </c>
      <c r="AT158" s="176">
        <f>IF('Indicator Data'!M158="No data","x",ROUND(IF('Indicator Data'!M158=0,0,IF(LOG('Indicator Data'!M158)&gt;AT$3,10,IF(LOG('Indicator Data'!M158)&lt;AT$4,0,10-(AT$3-LOG('Indicator Data'!M158))/(AT$3-AT$4)*10))),1))</f>
        <v>7.5</v>
      </c>
      <c r="AU158" s="246">
        <f>IF(AT158="x","x",'Indicator Data'!M158/HLOOKUP('Indicator Data'!$M$3,'Population Data'!$C$3:$M$194,ROW()-4,FALSE))</f>
        <v>0.20362527305721159</v>
      </c>
      <c r="AV158" s="176">
        <f t="shared" si="190"/>
        <v>2.2999999999999998</v>
      </c>
      <c r="AW158" s="172">
        <f t="shared" si="207"/>
        <v>5.5</v>
      </c>
      <c r="AX158" s="176">
        <f>IF('Indicator Data'!N158="No data","x",ROUND(IF('Indicator Data'!N158=0,0,IF(LOG('Indicator Data'!N158)&gt;AX$3,10,IF(LOG('Indicator Data'!N158)&lt;AX$4,0,10-(AX$3-LOG('Indicator Data'!N158))/(AX$3-AX$4)*10))),1))</f>
        <v>8.1999999999999993</v>
      </c>
      <c r="AY158" s="246">
        <f>IF(AX158="x","x",'Indicator Data'!N158/HLOOKUP('Indicator Data'!$N$3,'Population Data'!$C$3:$M$194,ROW()-4,FALSE))</f>
        <v>9.2937762002376481E-2</v>
      </c>
      <c r="AZ158" s="176">
        <f t="shared" si="191"/>
        <v>10</v>
      </c>
      <c r="BA158" s="172">
        <f t="shared" si="208"/>
        <v>9.3000000000000007</v>
      </c>
      <c r="BB158" s="176">
        <f>IF('Indicator Data'!O158="No data","x",ROUND(IF('Indicator Data'!O158=0,0,IF(LOG('Indicator Data'!O158)&gt;BB$3,10,IF(LOG('Indicator Data'!O158)&lt;BB$4,0,10-(BB$3-LOG('Indicator Data'!O158))/(BB$3-BB$4)*10))),1))</f>
        <v>9.6</v>
      </c>
      <c r="BC158" s="246">
        <f>IF(BB158="x","x",'Indicator Data'!O158/HLOOKUP('Indicator Data'!$O$3,'Population Data'!$C$3:$M$194,ROW()-4,FALSE))</f>
        <v>0.66054321621854017</v>
      </c>
      <c r="BD158" s="176">
        <f t="shared" si="192"/>
        <v>10</v>
      </c>
      <c r="BE158" s="172">
        <f t="shared" si="209"/>
        <v>9.8000000000000007</v>
      </c>
      <c r="BF158" s="176">
        <f>IF('Indicator Data'!P158="No data","x",ROUND(IF('Indicator Data'!P158=0,0,IF(LOG('Indicator Data'!P158)&gt;BF$3,10,IF(LOG('Indicator Data'!P158)&lt;BF$4,0,10-(BF$3-LOG('Indicator Data'!P158))/(BF$3-BF$4)*10))),1))</f>
        <v>6.6</v>
      </c>
      <c r="BG158" s="246">
        <f>IF(BF158="x","x",'Indicator Data'!P158/HLOOKUP('Indicator Data'!$P$3,'Population Data'!$C$3:$M$194,ROW()-4,FALSE))</f>
        <v>1.0311010207817535E-2</v>
      </c>
      <c r="BH158" s="176">
        <f t="shared" si="210"/>
        <v>6</v>
      </c>
      <c r="BI158" s="172">
        <f t="shared" si="211"/>
        <v>6.3</v>
      </c>
      <c r="BJ158" s="174">
        <f t="shared" si="212"/>
        <v>8.3000000000000007</v>
      </c>
      <c r="BK158" s="176">
        <f>ROUND(IF('Indicator Data'!Q158=0,0,IF(LOG('Indicator Data'!Q158)&gt;BK$3,10,IF(LOG('Indicator Data'!Q158)&lt;BK$4,0,10-(BK$3-LOG('Indicator Data'!Q158))/(BK$3-BK$4)*10))),1)</f>
        <v>8.5</v>
      </c>
      <c r="BL158" s="224">
        <f>IF(BK158="x","x",'Indicator Data'!Q158/HLOOKUP('Indicator Data'!$Q$3,'Population Data'!$C$3:$M$194,ROW()-4,FALSE))</f>
        <v>1</v>
      </c>
      <c r="BM158" s="176">
        <f t="shared" si="193"/>
        <v>10</v>
      </c>
      <c r="BN158" s="172">
        <f t="shared" si="194"/>
        <v>9.4</v>
      </c>
      <c r="BO158" s="176">
        <f>ROUND(IF('Indicator Data'!S158=0,0,IF(LOG('Indicator Data'!S158)&gt;BO$3,10,IF(LOG('Indicator Data'!S158)&lt;BO$4,0,10-(BO$3-LOG('Indicator Data'!S158))/(BO$3-BO$4)*10))),1)</f>
        <v>8.3000000000000007</v>
      </c>
      <c r="BP158" s="246">
        <f>IF(BO158="x","x",'Indicator Data'!S158/HLOOKUP('Indicator Data'!$S$3,'Population Data'!$C$3:$M$194,ROW()-4,FALSE))</f>
        <v>0.75902503371585472</v>
      </c>
      <c r="BQ158" s="176">
        <f t="shared" si="195"/>
        <v>8.4</v>
      </c>
      <c r="BR158" s="172">
        <f t="shared" si="213"/>
        <v>8.4</v>
      </c>
      <c r="BS158" s="176">
        <f>ROUND(IF('Indicator Data'!T158=0,0,IF(LOG('Indicator Data'!T158)&gt;BS$3,10,IF(LOG('Indicator Data'!T158)&lt;BS$4,0,10-(BS$3-LOG('Indicator Data'!T158))/(BS$3-BS$4)*10))),1)</f>
        <v>8.3000000000000007</v>
      </c>
      <c r="BT158" s="173">
        <f>IF('Indicator Data'!T158/HLOOKUP('Indicator Data'!$T$3,'Population Data'!$C$3:$M$194,ROW()-4,FALSE)&gt;1,1,'Indicator Data'!T158/HLOOKUP('Indicator Data'!$T$3,'Population Data'!$C$3:$M$194,ROW()-4,FALSE))</f>
        <v>0.76094573473831284</v>
      </c>
      <c r="BU158" s="176">
        <f t="shared" si="196"/>
        <v>7.6</v>
      </c>
      <c r="BV158" s="172">
        <f t="shared" si="214"/>
        <v>8</v>
      </c>
      <c r="BW158" s="176">
        <f>ROUND(IF('Indicator Data'!U158=0,0,IF(LOG('Indicator Data'!U158)&gt;BW$3,10,IF(LOG('Indicator Data'!U158)&lt;BW$4,0,10-(BW$3-LOG('Indicator Data'!U158))/(BW$3-BW$4)*10))),1)</f>
        <v>8.5</v>
      </c>
      <c r="BX158" s="246">
        <f>IF(BW158="x","x",'Indicator Data'!U158/HLOOKUP('Indicator Data'!$U$3,'Population Data'!$C$3:$M$194,ROW()-4,FALSE))</f>
        <v>0.96848308281647566</v>
      </c>
      <c r="BY158" s="176">
        <f t="shared" si="197"/>
        <v>9.6999999999999993</v>
      </c>
      <c r="BZ158" s="172">
        <f t="shared" si="215"/>
        <v>9.1999999999999993</v>
      </c>
      <c r="CA158" s="174">
        <f t="shared" si="198"/>
        <v>8.8000000000000007</v>
      </c>
      <c r="CB158" s="176">
        <f>IF('Indicator Data'!BN158="No data","x",ROUND(IF('Indicator Data'!BN158&gt;CB$3,0,IF('Indicator Data'!BN158&lt;CB$4,10,(CB$3-'Indicator Data'!BN158)/(CB$3-CB$4)*10)),1))</f>
        <v>8.6</v>
      </c>
      <c r="CC158" s="176">
        <f>IF('Indicator Data'!BO158="No data","x",ROUND(IF('Indicator Data'!BO158&gt;CC$3,0,IF('Indicator Data'!BO158&lt;CC$4,10,(CC$3-'Indicator Data'!BO158)/(CC$3-CC$4)*10)),1))</f>
        <v>5.8</v>
      </c>
      <c r="CD158" s="176">
        <f>IF('Indicator Data'!AA158="No data","x",ROUND(IF('Indicator Data'!AA158&gt;CD$3,0,IF('Indicator Data'!AA158&lt;CD$4,10,(CD$3-'Indicator Data'!AA158)/(CD$3-CD$4)*10)),1))</f>
        <v>8.1999999999999993</v>
      </c>
      <c r="CE158" s="172">
        <f t="shared" si="199"/>
        <v>7.5</v>
      </c>
      <c r="CF158" s="176">
        <f>IF('Indicator Data'!V158="No data","x",ROUND(IF(LOG('Indicator Data'!V158)&gt;CF$3,10,IF(LOG('Indicator Data'!V158)&lt;CF$4,0,10-(CF$3-LOG('Indicator Data'!V158))/(CF$3-CF$4)*10)),1))</f>
        <v>6.9</v>
      </c>
      <c r="CG158" s="176">
        <f>IF('Indicator Data'!W158="No data","x",ROUND(IF('Indicator Data'!W158&gt;CG$3,10,IF('Indicator Data'!W158&lt;CG$4,0,10-(CG$3-'Indicator Data'!W158)/(CG$3-CG$4)*10)),1))</f>
        <v>6.4</v>
      </c>
      <c r="CH158" s="176">
        <f>IF('Indicator Data'!X158="No data","x",ROUND(IF('Indicator Data'!X158&gt;CH$3,10,IF('Indicator Data'!X158&lt;CH$4,0,10-(CH$3-'Indicator Data'!X158)/(CH$3-CH$4)*10)),1))</f>
        <v>4.4000000000000004</v>
      </c>
      <c r="CI158" s="176">
        <f>IF('Indicator Data'!Y158="No data","x",ROUND(IF('Indicator Data'!Y158&gt;CI$3,10,IF('Indicator Data'!Y158&lt;CI$4,0,10-(CI$3-'Indicator Data'!Y158)/(CI$3-CI$4)*10)),1))</f>
        <v>8.1999999999999993</v>
      </c>
      <c r="CJ158" s="172">
        <f t="shared" si="216"/>
        <v>6.5</v>
      </c>
      <c r="CK158" s="174">
        <f t="shared" si="217"/>
        <v>6.8</v>
      </c>
      <c r="CL158" s="176">
        <f>IF('Indicator Data'!AD158="No data","x",ROUND(IF('Indicator Data'!AD158&gt;CL$3,10,IF('Indicator Data'!AD158&lt;CL$4,0,10-(CL$3-'Indicator Data'!AD158)/(CL$3-CL$4)*10)),1))</f>
        <v>5.5</v>
      </c>
      <c r="CM158" s="176">
        <f>IF('Indicator Data'!AE158="No data","x",ROUND(IF('Indicator Data'!AE158&gt;CM$3,10,IF('Indicator Data'!AE158&lt;CM$4,0,10-(CM$3-'Indicator Data'!AE158)/(CM$3-CM$4)*10)),1))</f>
        <v>5.7</v>
      </c>
      <c r="CN158" s="172">
        <f t="shared" si="218"/>
        <v>6.2</v>
      </c>
      <c r="CO158" s="176">
        <f>IF('Indicator Data'!Z158="No data","x",ROUND(IF('Indicator Data'!Z158&gt;CO$3,10,IF('Indicator Data'!Z158&lt;CO$4,0,10-(CO$3-'Indicator Data'!Z158)/(CO$3-CO$4)*10)),1))</f>
        <v>5.5</v>
      </c>
      <c r="CP158" s="172">
        <f t="shared" si="219"/>
        <v>7</v>
      </c>
      <c r="CQ158" s="246">
        <f>IF('Indicator Data'!AB158="No data","x",'Indicator Data'!AB158/HLOOKUP('Indicator Date'!$AB156,'Population Data'!$C$3:$M$194,ROW()-4,FALSE))</f>
        <v>3.2810314140985644E-5</v>
      </c>
      <c r="CR158" s="176">
        <f t="shared" si="200"/>
        <v>9.6999999999999993</v>
      </c>
      <c r="CS158" s="176">
        <f>IF('Indicator Data'!AC158="No data","x",ROUND(IF('Indicator Data'!AC158&gt;CS$3,0,IF('Indicator Data'!AC158&lt;CS$4,10,(CS$3-'Indicator Data'!AC158)/(CS$3-CS$4)*10)),1))</f>
        <v>8</v>
      </c>
      <c r="CT158" s="172">
        <f t="shared" si="220"/>
        <v>8.9</v>
      </c>
      <c r="CU158" s="174">
        <f t="shared" si="221"/>
        <v>7.4</v>
      </c>
      <c r="CV158" s="175">
        <f t="shared" si="201"/>
        <v>7.9</v>
      </c>
      <c r="CW158" s="177">
        <f t="shared" si="202"/>
        <v>3.8</v>
      </c>
      <c r="CX158" s="175">
        <f>ROUND(IF('Indicator Data'!AF158=0,0,IF('Indicator Data'!AF158&gt;CX$3,10,IF('Indicator Data'!AF158&lt;CX$4,0,10-(CX$3-'Indicator Data'!AF158)/(CX$3-CX$4)*10))),1)</f>
        <v>0.1</v>
      </c>
      <c r="CY158" s="175">
        <f>(ROUND(IF('Indicator Data'!AG158=0,0,IF(LOG('Indicator Data'!AG158)&gt;CY$3,10,IF(LOG('Indicator Data'!AG158)&lt;CY$4,0,10-(CY$3-LOG('Indicator Data'!AG158))/(CY$3-CY$4)*10))),1))</f>
        <v>0</v>
      </c>
      <c r="CZ158" s="177">
        <f t="shared" si="222"/>
        <v>0.1</v>
      </c>
      <c r="DA158" s="11"/>
      <c r="DB158" s="22"/>
    </row>
    <row r="159" spans="1:106">
      <c r="A159" s="179" t="str">
        <f>'Indicator Data'!A159</f>
        <v>Singapore</v>
      </c>
      <c r="B159" s="180" t="str">
        <f>'Indicator Data'!B159</f>
        <v>SGP</v>
      </c>
      <c r="C159" s="178">
        <f>ROUND(IF('Indicator Data'!C159=0,0.1,IF(LOG('Indicator Data'!C159)&gt;C$3,10,IF(LOG('Indicator Data'!C159)&lt;C$4,0,10-(C$3-LOG('Indicator Data'!C159))/(C$3-C$4)*10))),1)</f>
        <v>0.1</v>
      </c>
      <c r="D159" s="171">
        <f>ROUND(IF('Indicator Data'!D159=0,0.1,IF(LOG('Indicator Data'!D159)&gt;D$3,10,IF(LOG('Indicator Data'!D159)&lt;D$4,0,10-(D$3-LOG('Indicator Data'!D159))/(D$3-D$4)*10))),1)</f>
        <v>0.1</v>
      </c>
      <c r="E159" s="172">
        <f t="shared" si="170"/>
        <v>0.1</v>
      </c>
      <c r="F159" s="172">
        <f>(ROUND(IF('Indicator Data'!E159=0,0,IF(LOG('Indicator Data'!E159)&gt;F$3,10,IF(LOG('Indicator Data'!E159)&lt;F$4,0,10-(F$3-LOG('Indicator Data'!E159))/(F$3-F$4)*10))),1))</f>
        <v>0</v>
      </c>
      <c r="G159" s="172">
        <f>ROUND(IF('Indicator Data'!F159=0,0,IF(LOG('Indicator Data'!F159)&gt;G$3,10,IF(LOG('Indicator Data'!F159)&lt;G$4,0,10-(G$3-LOG('Indicator Data'!F159))/(G$3-G$4)*10))),1)</f>
        <v>0</v>
      </c>
      <c r="H159" s="171">
        <f>ROUND(IF('Indicator Data'!G159=0,0,IF(LOG('Indicator Data'!G159)&gt;H$3,10,IF(LOG('Indicator Data'!G159)&lt;H$4,0,10-(H$3-LOG('Indicator Data'!G159))/(H$3-H$4)*10))),1)</f>
        <v>0</v>
      </c>
      <c r="I159" s="171">
        <f>ROUND(IF('Indicator Data'!H159=0,0,IF(LOG('Indicator Data'!H159)&gt;I$3,10,IF(LOG('Indicator Data'!H159)&lt;I$4,0,10-(I$3-LOG('Indicator Data'!H159))/(I$3-I$4)*10))),1)</f>
        <v>0</v>
      </c>
      <c r="J159" s="171">
        <f t="shared" si="171"/>
        <v>0</v>
      </c>
      <c r="K159" s="171">
        <f>ROUND(IF('Indicator Data'!I159=0,0,IF(LOG('Indicator Data'!I159)&gt;K$3,10,IF(LOG('Indicator Data'!I159)&lt;K$4,0,10-(K$3-LOG('Indicator Data'!I159))/(K$3-K$4)*10))),1)</f>
        <v>2.6</v>
      </c>
      <c r="L159" s="172">
        <f>ROUND(IF('Indicator Data'!J159=0,0,IF(LOG('Indicator Data'!J159)&gt;L$3,10,IF(LOG('Indicator Data'!J159)&lt;L$4,0,10-(L$3-LOG('Indicator Data'!J159))/(L$3-L$4)*10))),1)</f>
        <v>0</v>
      </c>
      <c r="M159" s="173">
        <f>'Indicator Data'!C159/HLOOKUP('Indicator Data'!$C$3,'Population Data'!$C$3:$M$194,ROW()-4,FALSE)</f>
        <v>0</v>
      </c>
      <c r="N159" s="173">
        <f>'Indicator Data'!D159/HLOOKUP('Indicator Data'!$D$3,'Population Data'!$C$3:$M$194,ROW()-4,FALSE)</f>
        <v>0</v>
      </c>
      <c r="O159" s="245">
        <f>'Indicator Data'!E159/HLOOKUP('Indicator Data'!$E$3,'Population Data'!$C$3:$M$194,ROW()-4,FALSE)</f>
        <v>0</v>
      </c>
      <c r="P159" s="173">
        <f>'Indicator Data'!F159/HLOOKUP('Indicator Data'!$F$3,'Population Data'!$C$3:$M$194,ROW()-4,FALSE)</f>
        <v>0</v>
      </c>
      <c r="Q159" s="173">
        <f>'Indicator Data'!G159/HLOOKUP('Indicator Data'!$G$3,'Population Data'!$C$3:$M$194,ROW()-4,FALSE)</f>
        <v>0</v>
      </c>
      <c r="R159" s="173">
        <f>'Indicator Data'!H159/HLOOKUP('Indicator Data'!$H$3,'Population Data'!$C$3:$M$194,ROW()-4,FALSE)</f>
        <v>0</v>
      </c>
      <c r="S159" s="173">
        <f>'Indicator Data'!I159/HLOOKUP('Indicator Data'!$I$3,'Population Data'!$C$3:$M$194,ROW()-4,FALSE)</f>
        <v>4.3457873057197725E-5</v>
      </c>
      <c r="T159" s="173">
        <f>'Indicator Data'!J159/HLOOKUP('Indicator Date'!$J157,'Population Data'!$C$3:$M$194,ROW()-4,FALSE)</f>
        <v>0</v>
      </c>
      <c r="U159" s="171">
        <f t="shared" si="172"/>
        <v>0</v>
      </c>
      <c r="V159" s="171">
        <f t="shared" si="173"/>
        <v>0</v>
      </c>
      <c r="W159" s="172">
        <f t="shared" si="174"/>
        <v>0</v>
      </c>
      <c r="X159" s="172">
        <f t="shared" si="203"/>
        <v>0</v>
      </c>
      <c r="Y159" s="172">
        <f t="shared" si="204"/>
        <v>0</v>
      </c>
      <c r="Z159" s="171">
        <f t="shared" si="175"/>
        <v>0</v>
      </c>
      <c r="AA159" s="171">
        <f t="shared" si="175"/>
        <v>0</v>
      </c>
      <c r="AB159" s="171">
        <f t="shared" si="176"/>
        <v>0</v>
      </c>
      <c r="AC159" s="172">
        <f t="shared" si="205"/>
        <v>1.3</v>
      </c>
      <c r="AD159" s="172">
        <f t="shared" si="206"/>
        <v>0</v>
      </c>
      <c r="AE159" s="171">
        <f>ROUND(IF('Indicator Data'!K159=0,0,IF('Indicator Data'!K159&gt;AE$3,10,IF('Indicator Data'!K159&lt;AE$4,0,10-(AE$3-'Indicator Data'!K159)/(AE$3-AE$4)*10))),1)</f>
        <v>0</v>
      </c>
      <c r="AF159" s="174">
        <f t="shared" si="177"/>
        <v>0.1</v>
      </c>
      <c r="AG159" s="174">
        <f t="shared" si="178"/>
        <v>0.1</v>
      </c>
      <c r="AH159" s="172">
        <f t="shared" si="179"/>
        <v>0</v>
      </c>
      <c r="AI159" s="172">
        <f t="shared" si="180"/>
        <v>0</v>
      </c>
      <c r="AJ159" s="174">
        <f t="shared" si="181"/>
        <v>0</v>
      </c>
      <c r="AK159" s="172">
        <f t="shared" si="182"/>
        <v>0</v>
      </c>
      <c r="AL159" s="175">
        <f t="shared" si="183"/>
        <v>0.1</v>
      </c>
      <c r="AM159" s="175">
        <f t="shared" si="184"/>
        <v>0</v>
      </c>
      <c r="AN159" s="175">
        <f t="shared" si="185"/>
        <v>0</v>
      </c>
      <c r="AO159" s="175">
        <f t="shared" si="186"/>
        <v>0</v>
      </c>
      <c r="AP159" s="175">
        <f t="shared" si="187"/>
        <v>2</v>
      </c>
      <c r="AQ159" s="174">
        <f t="shared" si="188"/>
        <v>0</v>
      </c>
      <c r="AR159" s="174" t="str">
        <f>IF('Indicator Data'!L159="No data","x",IF('Indicator Data'!BW159&lt;1000,"x",ROUND((IF('Indicator Data'!L159&gt;AR$3,10,IF('Indicator Data'!L159&lt;AR$4,0,10-(AR$3-'Indicator Data'!L159)/(AR$3-AR$4)*10))),1)))</f>
        <v>x</v>
      </c>
      <c r="AS159" s="175">
        <f t="shared" si="189"/>
        <v>0</v>
      </c>
      <c r="AT159" s="176">
        <f>IF('Indicator Data'!M159="No data","x",ROUND(IF('Indicator Data'!M159=0,0,IF(LOG('Indicator Data'!M159)&gt;AT$3,10,IF(LOG('Indicator Data'!M159)&lt;AT$4,0,10-(AT$3-LOG('Indicator Data'!M159))/(AT$3-AT$4)*10))),1))</f>
        <v>0</v>
      </c>
      <c r="AU159" s="246">
        <f>IF(AT159="x","x",'Indicator Data'!M159/HLOOKUP('Indicator Data'!$M$3,'Population Data'!$C$3:$M$194,ROW()-4,FALSE))</f>
        <v>0</v>
      </c>
      <c r="AV159" s="176">
        <f t="shared" si="190"/>
        <v>0</v>
      </c>
      <c r="AW159" s="172">
        <f t="shared" si="207"/>
        <v>0</v>
      </c>
      <c r="AX159" s="176" t="str">
        <f>IF('Indicator Data'!N159="No data","x",ROUND(IF('Indicator Data'!N159=0,0,IF(LOG('Indicator Data'!N159)&gt;AX$3,10,IF(LOG('Indicator Data'!N159)&lt;AX$4,0,10-(AX$3-LOG('Indicator Data'!N159))/(AX$3-AX$4)*10))),1))</f>
        <v>x</v>
      </c>
      <c r="AY159" s="246" t="str">
        <f>IF(AX159="x","x",'Indicator Data'!N159/HLOOKUP('Indicator Data'!$N$3,'Population Data'!$C$3:$M$194,ROW()-4,FALSE))</f>
        <v>x</v>
      </c>
      <c r="AZ159" s="176" t="str">
        <f t="shared" si="191"/>
        <v>x</v>
      </c>
      <c r="BA159" s="172" t="str">
        <f t="shared" si="208"/>
        <v>x</v>
      </c>
      <c r="BB159" s="176" t="str">
        <f>IF('Indicator Data'!O159="No data","x",ROUND(IF('Indicator Data'!O159=0,0,IF(LOG('Indicator Data'!O159)&gt;BB$3,10,IF(LOG('Indicator Data'!O159)&lt;BB$4,0,10-(BB$3-LOG('Indicator Data'!O159))/(BB$3-BB$4)*10))),1))</f>
        <v>x</v>
      </c>
      <c r="BC159" s="246" t="str">
        <f>IF(BB159="x","x",'Indicator Data'!O159/HLOOKUP('Indicator Data'!$O$3,'Population Data'!$C$3:$M$194,ROW()-4,FALSE))</f>
        <v>x</v>
      </c>
      <c r="BD159" s="176" t="str">
        <f t="shared" si="192"/>
        <v>x</v>
      </c>
      <c r="BE159" s="172" t="str">
        <f t="shared" si="209"/>
        <v>x</v>
      </c>
      <c r="BF159" s="176" t="str">
        <f>IF('Indicator Data'!P159="No data","x",ROUND(IF('Indicator Data'!P159=0,0,IF(LOG('Indicator Data'!P159)&gt;BF$3,10,IF(LOG('Indicator Data'!P159)&lt;BF$4,0,10-(BF$3-LOG('Indicator Data'!P159))/(BF$3-BF$4)*10))),1))</f>
        <v>x</v>
      </c>
      <c r="BG159" s="246" t="str">
        <f>IF(BF159="x","x",'Indicator Data'!P159/HLOOKUP('Indicator Data'!$P$3,'Population Data'!$C$3:$M$194,ROW()-4,FALSE))</f>
        <v>x</v>
      </c>
      <c r="BH159" s="176" t="str">
        <f t="shared" si="210"/>
        <v>x</v>
      </c>
      <c r="BI159" s="172" t="str">
        <f t="shared" si="211"/>
        <v>x</v>
      </c>
      <c r="BJ159" s="174">
        <f t="shared" si="212"/>
        <v>0</v>
      </c>
      <c r="BK159" s="176">
        <f>ROUND(IF('Indicator Data'!Q159=0,0,IF(LOG('Indicator Data'!Q159)&gt;BK$3,10,IF(LOG('Indicator Data'!Q159)&lt;BK$4,0,10-(BK$3-LOG('Indicator Data'!Q159))/(BK$3-BK$4)*10))),1)</f>
        <v>0</v>
      </c>
      <c r="BL159" s="224">
        <f>IF(BK159="x","x",'Indicator Data'!Q159/HLOOKUP('Indicator Data'!$Q$3,'Population Data'!$C$3:$M$194,ROW()-4,FALSE))</f>
        <v>0</v>
      </c>
      <c r="BM159" s="176">
        <f t="shared" si="193"/>
        <v>0</v>
      </c>
      <c r="BN159" s="172">
        <f t="shared" si="194"/>
        <v>0</v>
      </c>
      <c r="BO159" s="176">
        <f>ROUND(IF('Indicator Data'!S159=0,0,IF(LOG('Indicator Data'!S159)&gt;BO$3,10,IF(LOG('Indicator Data'!S159)&lt;BO$4,0,10-(BO$3-LOG('Indicator Data'!S159))/(BO$3-BO$4)*10))),1)</f>
        <v>8.1999999999999993</v>
      </c>
      <c r="BP159" s="246">
        <f>IF(BO159="x","x",'Indicator Data'!S159/HLOOKUP('Indicator Data'!$S$3,'Population Data'!$C$3:$M$194,ROW()-4,FALSE))</f>
        <v>0.87182551286944199</v>
      </c>
      <c r="BQ159" s="176">
        <f t="shared" si="195"/>
        <v>9.6999999999999993</v>
      </c>
      <c r="BR159" s="172">
        <f t="shared" si="213"/>
        <v>9.1</v>
      </c>
      <c r="BS159" s="176">
        <f>ROUND(IF('Indicator Data'!T159=0,0,IF(LOG('Indicator Data'!T159)&gt;BS$3,10,IF(LOG('Indicator Data'!T159)&lt;BS$4,0,10-(BS$3-LOG('Indicator Data'!T159))/(BS$3-BS$4)*10))),1)</f>
        <v>8.1999999999999993</v>
      </c>
      <c r="BT159" s="173">
        <f>IF('Indicator Data'!T159/HLOOKUP('Indicator Data'!$T$3,'Population Data'!$C$3:$M$194,ROW()-4,FALSE)&gt;1,1,'Indicator Data'!T159/HLOOKUP('Indicator Data'!$T$3,'Population Data'!$C$3:$M$194,ROW()-4,FALSE))</f>
        <v>0.94967336944938718</v>
      </c>
      <c r="BU159" s="176">
        <f t="shared" si="196"/>
        <v>9.5</v>
      </c>
      <c r="BV159" s="172">
        <f t="shared" si="214"/>
        <v>8.9</v>
      </c>
      <c r="BW159" s="176">
        <f>ROUND(IF('Indicator Data'!U159=0,0,IF(LOG('Indicator Data'!U159)&gt;BW$3,10,IF(LOG('Indicator Data'!U159)&lt;BW$4,0,10-(BW$3-LOG('Indicator Data'!U159))/(BW$3-BW$4)*10))),1)</f>
        <v>8.1999999999999993</v>
      </c>
      <c r="BX159" s="246">
        <f>IF(BW159="x","x",'Indicator Data'!U159/HLOOKUP('Indicator Data'!$U$3,'Population Data'!$C$3:$M$194,ROW()-4,FALSE))</f>
        <v>0.92978839230691712</v>
      </c>
      <c r="BY159" s="176">
        <f t="shared" si="197"/>
        <v>9.3000000000000007</v>
      </c>
      <c r="BZ159" s="172">
        <f t="shared" si="215"/>
        <v>8.8000000000000007</v>
      </c>
      <c r="CA159" s="174">
        <f t="shared" si="198"/>
        <v>7.8</v>
      </c>
      <c r="CB159" s="176">
        <f>IF('Indicator Data'!BN159="No data","x",ROUND(IF('Indicator Data'!BN159&gt;CB$3,0,IF('Indicator Data'!BN159&lt;CB$4,10,(CB$3-'Indicator Data'!BN159)/(CB$3-CB$4)*10)),1))</f>
        <v>0</v>
      </c>
      <c r="CC159" s="176">
        <f>IF('Indicator Data'!BO159="No data","x",ROUND(IF('Indicator Data'!BO159&gt;CC$3,0,IF('Indicator Data'!BO159&lt;CC$4,10,(CC$3-'Indicator Data'!BO159)/(CC$3-CC$4)*10)),1))</f>
        <v>0</v>
      </c>
      <c r="CD159" s="176" t="str">
        <f>IF('Indicator Data'!AA159="No data","x",ROUND(IF('Indicator Data'!AA159&gt;CD$3,0,IF('Indicator Data'!AA159&lt;CD$4,10,(CD$3-'Indicator Data'!AA159)/(CD$3-CD$4)*10)),1))</f>
        <v>x</v>
      </c>
      <c r="CE159" s="172">
        <f t="shared" si="199"/>
        <v>0</v>
      </c>
      <c r="CF159" s="176">
        <f>IF('Indicator Data'!V159="No data","x",ROUND(IF(LOG('Indicator Data'!V159)&gt;CF$3,10,IF(LOG('Indicator Data'!V159)&lt;CF$4,0,10-(CF$3-LOG('Indicator Data'!V159))/(CF$3-CF$4)*10)),1))</f>
        <v>10</v>
      </c>
      <c r="CG159" s="176">
        <f>IF('Indicator Data'!W159="No data","x",ROUND(IF('Indicator Data'!W159&gt;CG$3,10,IF('Indicator Data'!W159&lt;CG$4,0,10-(CG$3-'Indicator Data'!W159)/(CG$3-CG$4)*10)),1))</f>
        <v>9.6999999999999993</v>
      </c>
      <c r="CH159" s="176">
        <f>IF('Indicator Data'!X159="No data","x",ROUND(IF('Indicator Data'!X159&gt;CH$3,10,IF('Indicator Data'!X159&lt;CH$4,0,10-(CH$3-'Indicator Data'!X159)/(CH$3-CH$4)*10)),1))</f>
        <v>10</v>
      </c>
      <c r="CI159" s="176">
        <f>IF('Indicator Data'!Y159="No data","x",ROUND(IF('Indicator Data'!Y159&gt;CI$3,10,IF('Indicator Data'!Y159&lt;CI$4,0,10-(CI$3-'Indicator Data'!Y159)/(CI$3-CI$4)*10)),1))</f>
        <v>2.4</v>
      </c>
      <c r="CJ159" s="172">
        <f t="shared" si="216"/>
        <v>8</v>
      </c>
      <c r="CK159" s="174">
        <f t="shared" si="217"/>
        <v>5.3</v>
      </c>
      <c r="CL159" s="176">
        <f>IF('Indicator Data'!AD159="No data","x",ROUND(IF('Indicator Data'!AD159&gt;CL$3,10,IF('Indicator Data'!AD159&lt;CL$4,0,10-(CL$3-'Indicator Data'!AD159)/(CL$3-CL$4)*10)),1))</f>
        <v>2.4</v>
      </c>
      <c r="CM159" s="176">
        <f>IF('Indicator Data'!AE159="No data","x",ROUND(IF('Indicator Data'!AE159&gt;CM$3,10,IF('Indicator Data'!AE159&lt;CM$4,0,10-(CM$3-'Indicator Data'!AE159)/(CM$3-CM$4)*10)),1))</f>
        <v>0</v>
      </c>
      <c r="CN159" s="172">
        <f t="shared" si="218"/>
        <v>5.8</v>
      </c>
      <c r="CO159" s="176">
        <f>IF('Indicator Data'!Z159="No data","x",ROUND(IF('Indicator Data'!Z159&gt;CO$3,10,IF('Indicator Data'!Z159&lt;CO$4,0,10-(CO$3-'Indicator Data'!Z159)/(CO$3-CO$4)*10)),1))</f>
        <v>0</v>
      </c>
      <c r="CP159" s="172">
        <f t="shared" si="219"/>
        <v>0</v>
      </c>
      <c r="CQ159" s="246">
        <f>IF('Indicator Data'!AB159="No data","x",'Indicator Data'!AB159/HLOOKUP('Indicator Date'!$AB157,'Population Data'!$C$3:$M$194,ROW()-4,FALSE))</f>
        <v>1.040495750649751E-4</v>
      </c>
      <c r="CR159" s="176">
        <f t="shared" si="200"/>
        <v>9</v>
      </c>
      <c r="CS159" s="176">
        <f>IF('Indicator Data'!AC159="No data","x",ROUND(IF('Indicator Data'!AC159&gt;CS$3,0,IF('Indicator Data'!AC159&lt;CS$4,10,(CS$3-'Indicator Data'!AC159)/(CS$3-CS$4)*10)),1))</f>
        <v>2</v>
      </c>
      <c r="CT159" s="172">
        <f t="shared" si="220"/>
        <v>5.5</v>
      </c>
      <c r="CU159" s="174">
        <f t="shared" si="221"/>
        <v>3.8</v>
      </c>
      <c r="CV159" s="175">
        <f t="shared" si="201"/>
        <v>4.8</v>
      </c>
      <c r="CW159" s="177">
        <f t="shared" si="202"/>
        <v>1.2</v>
      </c>
      <c r="CX159" s="175">
        <f>ROUND(IF('Indicator Data'!AF159=0,0,IF('Indicator Data'!AF159&gt;CX$3,10,IF('Indicator Data'!AF159&lt;CX$4,0,10-(CX$3-'Indicator Data'!AF159)/(CX$3-CX$4)*10))),1)</f>
        <v>0</v>
      </c>
      <c r="CY159" s="175">
        <f>(ROUND(IF('Indicator Data'!AG159=0,0,IF(LOG('Indicator Data'!AG159)&gt;CY$3,10,IF(LOG('Indicator Data'!AG159)&lt;CY$4,0,10-(CY$3-LOG('Indicator Data'!AG159))/(CY$3-CY$4)*10))),1))</f>
        <v>0</v>
      </c>
      <c r="CZ159" s="177">
        <f t="shared" si="222"/>
        <v>0</v>
      </c>
      <c r="DA159" s="11"/>
      <c r="DB159" s="22"/>
    </row>
    <row r="160" spans="1:106">
      <c r="A160" s="179" t="str">
        <f>'Indicator Data'!A160</f>
        <v>Slovakia</v>
      </c>
      <c r="B160" s="180" t="str">
        <f>'Indicator Data'!B160</f>
        <v>SVK</v>
      </c>
      <c r="C160" s="178">
        <f>ROUND(IF('Indicator Data'!C160=0,0.1,IF(LOG('Indicator Data'!C160)&gt;C$3,10,IF(LOG('Indicator Data'!C160)&lt;C$4,0,10-(C$3-LOG('Indicator Data'!C160))/(C$3-C$4)*10))),1)</f>
        <v>6.1</v>
      </c>
      <c r="D160" s="171">
        <f>ROUND(IF('Indicator Data'!D160=0,0.1,IF(LOG('Indicator Data'!D160)&gt;D$3,10,IF(LOG('Indicator Data'!D160)&lt;D$4,0,10-(D$3-LOG('Indicator Data'!D160))/(D$3-D$4)*10))),1)</f>
        <v>0.1</v>
      </c>
      <c r="E160" s="172">
        <f t="shared" si="170"/>
        <v>3.7</v>
      </c>
      <c r="F160" s="172">
        <f>(ROUND(IF('Indicator Data'!E160=0,0,IF(LOG('Indicator Data'!E160)&gt;F$3,10,IF(LOG('Indicator Data'!E160)&lt;F$4,0,10-(F$3-LOG('Indicator Data'!E160))/(F$3-F$4)*10))),1))</f>
        <v>6</v>
      </c>
      <c r="G160" s="172">
        <f>ROUND(IF('Indicator Data'!F160=0,0,IF(LOG('Indicator Data'!F160)&gt;G$3,10,IF(LOG('Indicator Data'!F160)&lt;G$4,0,10-(G$3-LOG('Indicator Data'!F160))/(G$3-G$4)*10))),1)</f>
        <v>0</v>
      </c>
      <c r="H160" s="171">
        <f>ROUND(IF('Indicator Data'!G160=0,0,IF(LOG('Indicator Data'!G160)&gt;H$3,10,IF(LOG('Indicator Data'!G160)&lt;H$4,0,10-(H$3-LOG('Indicator Data'!G160))/(H$3-H$4)*10))),1)</f>
        <v>0</v>
      </c>
      <c r="I160" s="171">
        <f>ROUND(IF('Indicator Data'!H160=0,0,IF(LOG('Indicator Data'!H160)&gt;I$3,10,IF(LOG('Indicator Data'!H160)&lt;I$4,0,10-(I$3-LOG('Indicator Data'!H160))/(I$3-I$4)*10))),1)</f>
        <v>0</v>
      </c>
      <c r="J160" s="171">
        <f t="shared" si="171"/>
        <v>0</v>
      </c>
      <c r="K160" s="171">
        <f>ROUND(IF('Indicator Data'!I160=0,0,IF(LOG('Indicator Data'!I160)&gt;K$3,10,IF(LOG('Indicator Data'!I160)&lt;K$4,0,10-(K$3-LOG('Indicator Data'!I160))/(K$3-K$4)*10))),1)</f>
        <v>0</v>
      </c>
      <c r="L160" s="172">
        <f>ROUND(IF('Indicator Data'!J160=0,0,IF(LOG('Indicator Data'!J160)&gt;L$3,10,IF(LOG('Indicator Data'!J160)&lt;L$4,0,10-(L$3-LOG('Indicator Data'!J160))/(L$3-L$4)*10))),1)</f>
        <v>0</v>
      </c>
      <c r="M160" s="173">
        <f>'Indicator Data'!C160/HLOOKUP('Indicator Data'!$C$3,'Population Data'!$C$3:$M$194,ROW()-4,FALSE)</f>
        <v>1.2500910217995637E-3</v>
      </c>
      <c r="N160" s="173">
        <f>'Indicator Data'!D160/HLOOKUP('Indicator Data'!$D$3,'Population Data'!$C$3:$M$194,ROW()-4,FALSE)</f>
        <v>0</v>
      </c>
      <c r="O160" s="245">
        <f>'Indicator Data'!E160/HLOOKUP('Indicator Data'!$E$3,'Population Data'!$C$3:$M$194,ROW()-4,FALSE)</f>
        <v>1.0098322229420401E-2</v>
      </c>
      <c r="P160" s="173">
        <f>'Indicator Data'!F160/HLOOKUP('Indicator Data'!$F$3,'Population Data'!$C$3:$M$194,ROW()-4,FALSE)</f>
        <v>0</v>
      </c>
      <c r="Q160" s="173">
        <f>'Indicator Data'!G160/HLOOKUP('Indicator Data'!$G$3,'Population Data'!$C$3:$M$194,ROW()-4,FALSE)</f>
        <v>0</v>
      </c>
      <c r="R160" s="173">
        <f>'Indicator Data'!H160/HLOOKUP('Indicator Data'!$H$3,'Population Data'!$C$3:$M$194,ROW()-4,FALSE)</f>
        <v>0</v>
      </c>
      <c r="S160" s="173">
        <f>'Indicator Data'!I160/HLOOKUP('Indicator Data'!$I$3,'Population Data'!$C$3:$M$194,ROW()-4,FALSE)</f>
        <v>0</v>
      </c>
      <c r="T160" s="173">
        <f>'Indicator Data'!J160/HLOOKUP('Indicator Date'!$J158,'Population Data'!$C$3:$M$194,ROW()-4,FALSE)</f>
        <v>0</v>
      </c>
      <c r="U160" s="171">
        <f t="shared" si="172"/>
        <v>6.3</v>
      </c>
      <c r="V160" s="171">
        <f t="shared" si="173"/>
        <v>0</v>
      </c>
      <c r="W160" s="172">
        <f t="shared" si="174"/>
        <v>3.8</v>
      </c>
      <c r="X160" s="172">
        <f t="shared" si="203"/>
        <v>7.5</v>
      </c>
      <c r="Y160" s="172">
        <f t="shared" si="204"/>
        <v>0</v>
      </c>
      <c r="Z160" s="171">
        <f t="shared" si="175"/>
        <v>0</v>
      </c>
      <c r="AA160" s="171">
        <f t="shared" si="175"/>
        <v>0</v>
      </c>
      <c r="AB160" s="171">
        <f t="shared" si="176"/>
        <v>0</v>
      </c>
      <c r="AC160" s="172">
        <f t="shared" si="205"/>
        <v>0</v>
      </c>
      <c r="AD160" s="172">
        <f t="shared" si="206"/>
        <v>0</v>
      </c>
      <c r="AE160" s="171">
        <f>ROUND(IF('Indicator Data'!K160=0,0,IF('Indicator Data'!K160&gt;AE$3,10,IF('Indicator Data'!K160&lt;AE$4,0,10-(AE$3-'Indicator Data'!K160)/(AE$3-AE$4)*10))),1)</f>
        <v>0</v>
      </c>
      <c r="AF160" s="174">
        <f t="shared" si="177"/>
        <v>6.2</v>
      </c>
      <c r="AG160" s="174">
        <f t="shared" si="178"/>
        <v>0.1</v>
      </c>
      <c r="AH160" s="172">
        <f t="shared" si="179"/>
        <v>0</v>
      </c>
      <c r="AI160" s="172">
        <f t="shared" si="180"/>
        <v>0</v>
      </c>
      <c r="AJ160" s="174">
        <f t="shared" si="181"/>
        <v>0</v>
      </c>
      <c r="AK160" s="172">
        <f t="shared" si="182"/>
        <v>0</v>
      </c>
      <c r="AL160" s="175">
        <f t="shared" si="183"/>
        <v>3.8</v>
      </c>
      <c r="AM160" s="175">
        <f t="shared" si="184"/>
        <v>6.8</v>
      </c>
      <c r="AN160" s="175">
        <f t="shared" si="185"/>
        <v>0</v>
      </c>
      <c r="AO160" s="175">
        <f t="shared" si="186"/>
        <v>0</v>
      </c>
      <c r="AP160" s="175">
        <f t="shared" si="187"/>
        <v>0</v>
      </c>
      <c r="AQ160" s="174">
        <f t="shared" si="188"/>
        <v>0</v>
      </c>
      <c r="AR160" s="174">
        <f>IF('Indicator Data'!L160="No data","x",IF('Indicator Data'!BW160&lt;1000,"x",ROUND((IF('Indicator Data'!L160&gt;AR$3,10,IF('Indicator Data'!L160&lt;AR$4,0,10-(AR$3-'Indicator Data'!L160)/(AR$3-AR$4)*10))),1)))</f>
        <v>2.5</v>
      </c>
      <c r="AS160" s="175">
        <f t="shared" si="189"/>
        <v>1.3</v>
      </c>
      <c r="AT160" s="176">
        <f>IF('Indicator Data'!M160="No data","x",ROUND(IF('Indicator Data'!M160=0,0,IF(LOG('Indicator Data'!M160)&gt;AT$3,10,IF(LOG('Indicator Data'!M160)&lt;AT$4,0,10-(AT$3-LOG('Indicator Data'!M160))/(AT$3-AT$4)*10))),1))</f>
        <v>4.0999999999999996</v>
      </c>
      <c r="AU160" s="246">
        <f>IF(AT160="x","x",'Indicator Data'!M160/HLOOKUP('Indicator Data'!$M$3,'Population Data'!$C$3:$M$194,ROW()-4,FALSE))</f>
        <v>1.3867520667801541E-3</v>
      </c>
      <c r="AV160" s="176">
        <f t="shared" si="190"/>
        <v>0</v>
      </c>
      <c r="AW160" s="172">
        <f t="shared" si="207"/>
        <v>2.2999999999999998</v>
      </c>
      <c r="AX160" s="176" t="str">
        <f>IF('Indicator Data'!N160="No data","x",ROUND(IF('Indicator Data'!N160=0,0,IF(LOG('Indicator Data'!N160)&gt;AX$3,10,IF(LOG('Indicator Data'!N160)&lt;AX$4,0,10-(AX$3-LOG('Indicator Data'!N160))/(AX$3-AX$4)*10))),1))</f>
        <v>x</v>
      </c>
      <c r="AY160" s="246" t="str">
        <f>IF(AX160="x","x",'Indicator Data'!N160/HLOOKUP('Indicator Data'!$N$3,'Population Data'!$C$3:$M$194,ROW()-4,FALSE))</f>
        <v>x</v>
      </c>
      <c r="AZ160" s="176" t="str">
        <f t="shared" si="191"/>
        <v>x</v>
      </c>
      <c r="BA160" s="172" t="str">
        <f t="shared" si="208"/>
        <v>x</v>
      </c>
      <c r="BB160" s="176" t="str">
        <f>IF('Indicator Data'!O160="No data","x",ROUND(IF('Indicator Data'!O160=0,0,IF(LOG('Indicator Data'!O160)&gt;BB$3,10,IF(LOG('Indicator Data'!O160)&lt;BB$4,0,10-(BB$3-LOG('Indicator Data'!O160))/(BB$3-BB$4)*10))),1))</f>
        <v>x</v>
      </c>
      <c r="BC160" s="246" t="str">
        <f>IF(BB160="x","x",'Indicator Data'!O160/HLOOKUP('Indicator Data'!$O$3,'Population Data'!$C$3:$M$194,ROW()-4,FALSE))</f>
        <v>x</v>
      </c>
      <c r="BD160" s="176" t="str">
        <f t="shared" si="192"/>
        <v>x</v>
      </c>
      <c r="BE160" s="172" t="str">
        <f t="shared" si="209"/>
        <v>x</v>
      </c>
      <c r="BF160" s="176" t="str">
        <f>IF('Indicator Data'!P160="No data","x",ROUND(IF('Indicator Data'!P160=0,0,IF(LOG('Indicator Data'!P160)&gt;BF$3,10,IF(LOG('Indicator Data'!P160)&lt;BF$4,0,10-(BF$3-LOG('Indicator Data'!P160))/(BF$3-BF$4)*10))),1))</f>
        <v>x</v>
      </c>
      <c r="BG160" s="246" t="str">
        <f>IF(BF160="x","x",'Indicator Data'!P160/HLOOKUP('Indicator Data'!$P$3,'Population Data'!$C$3:$M$194,ROW()-4,FALSE))</f>
        <v>x</v>
      </c>
      <c r="BH160" s="176" t="str">
        <f t="shared" si="210"/>
        <v>x</v>
      </c>
      <c r="BI160" s="172" t="str">
        <f t="shared" si="211"/>
        <v>x</v>
      </c>
      <c r="BJ160" s="174">
        <f t="shared" si="212"/>
        <v>2.2999999999999998</v>
      </c>
      <c r="BK160" s="176">
        <f>ROUND(IF('Indicator Data'!Q160=0,0,IF(LOG('Indicator Data'!Q160)&gt;BK$3,10,IF(LOG('Indicator Data'!Q160)&lt;BK$4,0,10-(BK$3-LOG('Indicator Data'!Q160))/(BK$3-BK$4)*10))),1)</f>
        <v>0</v>
      </c>
      <c r="BL160" s="224">
        <f>IF(BK160="x","x",'Indicator Data'!Q160/HLOOKUP('Indicator Data'!$Q$3,'Population Data'!$C$3:$M$194,ROW()-4,FALSE))</f>
        <v>0</v>
      </c>
      <c r="BM160" s="176">
        <f t="shared" si="193"/>
        <v>0</v>
      </c>
      <c r="BN160" s="172">
        <f t="shared" si="194"/>
        <v>0</v>
      </c>
      <c r="BO160" s="176">
        <f>ROUND(IF('Indicator Data'!S160=0,0,IF(LOG('Indicator Data'!S160)&gt;BO$3,10,IF(LOG('Indicator Data'!S160)&lt;BO$4,0,10-(BO$3-LOG('Indicator Data'!S160))/(BO$3-BO$4)*10))),1)</f>
        <v>0</v>
      </c>
      <c r="BP160" s="246">
        <f>IF(BO160="x","x",'Indicator Data'!S160/HLOOKUP('Indicator Data'!$S$3,'Population Data'!$C$3:$M$194,ROW()-4,FALSE))</f>
        <v>0</v>
      </c>
      <c r="BQ160" s="176">
        <f t="shared" si="195"/>
        <v>0</v>
      </c>
      <c r="BR160" s="172">
        <f t="shared" si="213"/>
        <v>0</v>
      </c>
      <c r="BS160" s="176">
        <f>ROUND(IF('Indicator Data'!T160=0,0,IF(LOG('Indicator Data'!T160)&gt;BS$3,10,IF(LOG('Indicator Data'!T160)&lt;BS$4,0,10-(BS$3-LOG('Indicator Data'!T160))/(BS$3-BS$4)*10))),1)</f>
        <v>0</v>
      </c>
      <c r="BT160" s="173">
        <f>IF('Indicator Data'!T160/HLOOKUP('Indicator Data'!$T$3,'Population Data'!$C$3:$M$194,ROW()-4,FALSE)&gt;1,1,'Indicator Data'!T160/HLOOKUP('Indicator Data'!$T$3,'Population Data'!$C$3:$M$194,ROW()-4,FALSE))</f>
        <v>0</v>
      </c>
      <c r="BU160" s="176">
        <f t="shared" si="196"/>
        <v>0</v>
      </c>
      <c r="BV160" s="172">
        <f t="shared" si="214"/>
        <v>0</v>
      </c>
      <c r="BW160" s="176">
        <f>ROUND(IF('Indicator Data'!U160=0,0,IF(LOG('Indicator Data'!U160)&gt;BW$3,10,IF(LOG('Indicator Data'!U160)&lt;BW$4,0,10-(BW$3-LOG('Indicator Data'!U160))/(BW$3-BW$4)*10))),1)</f>
        <v>0</v>
      </c>
      <c r="BX160" s="246">
        <f>IF(BW160="x","x",'Indicator Data'!U160/HLOOKUP('Indicator Data'!$U$3,'Population Data'!$C$3:$M$194,ROW()-4,FALSE))</f>
        <v>0</v>
      </c>
      <c r="BY160" s="176">
        <f t="shared" si="197"/>
        <v>0</v>
      </c>
      <c r="BZ160" s="172">
        <f t="shared" si="215"/>
        <v>0</v>
      </c>
      <c r="CA160" s="174">
        <f t="shared" si="198"/>
        <v>0</v>
      </c>
      <c r="CB160" s="176">
        <f>IF('Indicator Data'!BN160="No data","x",ROUND(IF('Indicator Data'!BN160&gt;CB$3,0,IF('Indicator Data'!BN160&lt;CB$4,10,(CB$3-'Indicator Data'!BN160)/(CB$3-CB$4)*10)),1))</f>
        <v>0.3</v>
      </c>
      <c r="CC160" s="176">
        <f>IF('Indicator Data'!BO160="No data","x",ROUND(IF('Indicator Data'!BO160&gt;CC$3,0,IF('Indicator Data'!BO160&lt;CC$4,10,(CC$3-'Indicator Data'!BO160)/(CC$3-CC$4)*10)),1))</f>
        <v>0</v>
      </c>
      <c r="CD160" s="176" t="str">
        <f>IF('Indicator Data'!AA160="No data","x",ROUND(IF('Indicator Data'!AA160&gt;CD$3,0,IF('Indicator Data'!AA160&lt;CD$4,10,(CD$3-'Indicator Data'!AA160)/(CD$3-CD$4)*10)),1))</f>
        <v>x</v>
      </c>
      <c r="CE160" s="172">
        <f t="shared" si="199"/>
        <v>0.2</v>
      </c>
      <c r="CF160" s="176">
        <f>IF('Indicator Data'!V160="No data","x",ROUND(IF(LOG('Indicator Data'!V160)&gt;CF$3,10,IF(LOG('Indicator Data'!V160)&lt;CF$4,0,10-(CF$3-LOG('Indicator Data'!V160))/(CF$3-CF$4)*10)),1))</f>
        <v>6.8</v>
      </c>
      <c r="CG160" s="176">
        <f>IF('Indicator Data'!W160="No data","x",ROUND(IF('Indicator Data'!W160&gt;CG$3,10,IF('Indicator Data'!W160&lt;CG$4,0,10-(CG$3-'Indicator Data'!W160)/(CG$3-CG$4)*10)),1))</f>
        <v>0.3</v>
      </c>
      <c r="CH160" s="176">
        <f>IF('Indicator Data'!X160="No data","x",ROUND(IF('Indicator Data'!X160&gt;CH$3,10,IF('Indicator Data'!X160&lt;CH$4,0,10-(CH$3-'Indicator Data'!X160)/(CH$3-CH$4)*10)),1))</f>
        <v>5.4</v>
      </c>
      <c r="CI160" s="176">
        <f>IF('Indicator Data'!Y160="No data","x",ROUND(IF('Indicator Data'!Y160&gt;CI$3,10,IF('Indicator Data'!Y160&lt;CI$4,0,10-(CI$3-'Indicator Data'!Y160)/(CI$3-CI$4)*10)),1))</f>
        <v>2.2999999999999998</v>
      </c>
      <c r="CJ160" s="172">
        <f t="shared" si="216"/>
        <v>3.7</v>
      </c>
      <c r="CK160" s="174">
        <f t="shared" si="217"/>
        <v>2.5</v>
      </c>
      <c r="CL160" s="176">
        <f>IF('Indicator Data'!AD160="No data","x",ROUND(IF('Indicator Data'!AD160&gt;CL$3,10,IF('Indicator Data'!AD160&lt;CL$4,0,10-(CL$3-'Indicator Data'!AD160)/(CL$3-CL$4)*10)),1))</f>
        <v>0</v>
      </c>
      <c r="CM160" s="176">
        <f>IF('Indicator Data'!AE160="No data","x",ROUND(IF('Indicator Data'!AE160&gt;CM$3,10,IF('Indicator Data'!AE160&lt;CM$4,0,10-(CM$3-'Indicator Data'!AE160)/(CM$3-CM$4)*10)),1))</f>
        <v>0</v>
      </c>
      <c r="CN160" s="172">
        <f t="shared" si="218"/>
        <v>2.5</v>
      </c>
      <c r="CO160" s="176">
        <f>IF('Indicator Data'!Z160="No data","x",ROUND(IF('Indicator Data'!Z160&gt;CO$3,10,IF('Indicator Data'!Z160&lt;CO$4,0,10-(CO$3-'Indicator Data'!Z160)/(CO$3-CO$4)*10)),1))</f>
        <v>0</v>
      </c>
      <c r="CP160" s="172">
        <f t="shared" si="219"/>
        <v>0.1</v>
      </c>
      <c r="CQ160" s="246">
        <f>IF('Indicator Data'!AB160="No data","x",'Indicator Data'!AB160/HLOOKUP('Indicator Date'!$AB158,'Population Data'!$C$3:$M$194,ROW()-4,FALSE))</f>
        <v>3.1064419012746325E-4</v>
      </c>
      <c r="CR160" s="176">
        <f t="shared" si="200"/>
        <v>6.9</v>
      </c>
      <c r="CS160" s="176">
        <f>IF('Indicator Data'!AC160="No data","x",ROUND(IF('Indicator Data'!AC160&gt;CS$3,0,IF('Indicator Data'!AC160&lt;CS$4,10,(CS$3-'Indicator Data'!AC160)/(CS$3-CS$4)*10)),1))</f>
        <v>4</v>
      </c>
      <c r="CT160" s="172">
        <f t="shared" si="220"/>
        <v>5.5</v>
      </c>
      <c r="CU160" s="174">
        <f t="shared" si="221"/>
        <v>2.7</v>
      </c>
      <c r="CV160" s="175">
        <f t="shared" si="201"/>
        <v>1.9</v>
      </c>
      <c r="CW160" s="177">
        <f t="shared" si="202"/>
        <v>2.4</v>
      </c>
      <c r="CX160" s="175">
        <f>ROUND(IF('Indicator Data'!AF160=0,0,IF('Indicator Data'!AF160&gt;CX$3,10,IF('Indicator Data'!AF160&lt;CX$4,0,10-(CX$3-'Indicator Data'!AF160)/(CX$3-CX$4)*10))),1)</f>
        <v>0.1</v>
      </c>
      <c r="CY160" s="175">
        <f>(ROUND(IF('Indicator Data'!AG160=0,0,IF(LOG('Indicator Data'!AG160)&gt;CY$3,10,IF(LOG('Indicator Data'!AG160)&lt;CY$4,0,10-(CY$3-LOG('Indicator Data'!AG160))/(CY$3-CY$4)*10))),1))</f>
        <v>0</v>
      </c>
      <c r="CZ160" s="177">
        <f t="shared" si="222"/>
        <v>0.1</v>
      </c>
      <c r="DA160" s="11"/>
      <c r="DB160" s="22"/>
    </row>
    <row r="161" spans="1:106">
      <c r="A161" s="179" t="str">
        <f>'Indicator Data'!A161</f>
        <v>Slovenia</v>
      </c>
      <c r="B161" s="180" t="str">
        <f>'Indicator Data'!B161</f>
        <v>SVN</v>
      </c>
      <c r="C161" s="178">
        <f>ROUND(IF('Indicator Data'!C161=0,0.1,IF(LOG('Indicator Data'!C161)&gt;C$3,10,IF(LOG('Indicator Data'!C161)&lt;C$4,0,10-(C$3-LOG('Indicator Data'!C161))/(C$3-C$4)*10))),1)</f>
        <v>5.5</v>
      </c>
      <c r="D161" s="171">
        <f>ROUND(IF('Indicator Data'!D161=0,0.1,IF(LOG('Indicator Data'!D161)&gt;D$3,10,IF(LOG('Indicator Data'!D161)&lt;D$4,0,10-(D$3-LOG('Indicator Data'!D161))/(D$3-D$4)*10))),1)</f>
        <v>0.1</v>
      </c>
      <c r="E161" s="172">
        <f t="shared" si="170"/>
        <v>3.3</v>
      </c>
      <c r="F161" s="172">
        <f>(ROUND(IF('Indicator Data'!E161=0,0,IF(LOG('Indicator Data'!E161)&gt;F$3,10,IF(LOG('Indicator Data'!E161)&lt;F$4,0,10-(F$3-LOG('Indicator Data'!E161))/(F$3-F$4)*10))),1))</f>
        <v>4.4000000000000004</v>
      </c>
      <c r="G161" s="172">
        <f>ROUND(IF('Indicator Data'!F161=0,0,IF(LOG('Indicator Data'!F161)&gt;G$3,10,IF(LOG('Indicator Data'!F161)&lt;G$4,0,10-(G$3-LOG('Indicator Data'!F161))/(G$3-G$4)*10))),1)</f>
        <v>2.5</v>
      </c>
      <c r="H161" s="171">
        <f>ROUND(IF('Indicator Data'!G161=0,0,IF(LOG('Indicator Data'!G161)&gt;H$3,10,IF(LOG('Indicator Data'!G161)&lt;H$4,0,10-(H$3-LOG('Indicator Data'!G161))/(H$3-H$4)*10))),1)</f>
        <v>0</v>
      </c>
      <c r="I161" s="171">
        <f>ROUND(IF('Indicator Data'!H161=0,0,IF(LOG('Indicator Data'!H161)&gt;I$3,10,IF(LOG('Indicator Data'!H161)&lt;I$4,0,10-(I$3-LOG('Indicator Data'!H161))/(I$3-I$4)*10))),1)</f>
        <v>0</v>
      </c>
      <c r="J161" s="171">
        <f t="shared" si="171"/>
        <v>0</v>
      </c>
      <c r="K161" s="171">
        <f>ROUND(IF('Indicator Data'!I161=0,0,IF(LOG('Indicator Data'!I161)&gt;K$3,10,IF(LOG('Indicator Data'!I161)&lt;K$4,0,10-(K$3-LOG('Indicator Data'!I161))/(K$3-K$4)*10))),1)</f>
        <v>2.9</v>
      </c>
      <c r="L161" s="172">
        <f>ROUND(IF('Indicator Data'!J161=0,0,IF(LOG('Indicator Data'!J161)&gt;L$3,10,IF(LOG('Indicator Data'!J161)&lt;L$4,0,10-(L$3-LOG('Indicator Data'!J161))/(L$3-L$4)*10))),1)</f>
        <v>0</v>
      </c>
      <c r="M161" s="173">
        <f>'Indicator Data'!C161/HLOOKUP('Indicator Data'!$C$3,'Population Data'!$C$3:$M$194,ROW()-4,FALSE)</f>
        <v>2.0322594384965067E-3</v>
      </c>
      <c r="N161" s="173">
        <f>'Indicator Data'!D161/HLOOKUP('Indicator Data'!$D$3,'Population Data'!$C$3:$M$194,ROW()-4,FALSE)</f>
        <v>0</v>
      </c>
      <c r="O161" s="245">
        <f>'Indicator Data'!E161/HLOOKUP('Indicator Data'!$E$3,'Population Data'!$C$3:$M$194,ROW()-4,FALSE)</f>
        <v>5.6370625665124246E-3</v>
      </c>
      <c r="P161" s="173">
        <f>'Indicator Data'!F161/HLOOKUP('Indicator Data'!$F$3,'Population Data'!$C$3:$M$194,ROW()-4,FALSE)</f>
        <v>8.1605878602587157E-7</v>
      </c>
      <c r="Q161" s="173">
        <f>'Indicator Data'!G161/HLOOKUP('Indicator Data'!$G$3,'Population Data'!$C$3:$M$194,ROW()-4,FALSE)</f>
        <v>0</v>
      </c>
      <c r="R161" s="173">
        <f>'Indicator Data'!H161/HLOOKUP('Indicator Data'!$H$3,'Population Data'!$C$3:$M$194,ROW()-4,FALSE)</f>
        <v>0</v>
      </c>
      <c r="S161" s="173">
        <f>'Indicator Data'!I161/HLOOKUP('Indicator Data'!$I$3,'Population Data'!$C$3:$M$194,ROW()-4,FALSE)</f>
        <v>1.6999195396451657E-4</v>
      </c>
      <c r="T161" s="173">
        <f>'Indicator Data'!J161/HLOOKUP('Indicator Date'!$J159,'Population Data'!$C$3:$M$194,ROW()-4,FALSE)</f>
        <v>0</v>
      </c>
      <c r="U161" s="171">
        <f t="shared" si="172"/>
        <v>10</v>
      </c>
      <c r="V161" s="171">
        <f t="shared" si="173"/>
        <v>0</v>
      </c>
      <c r="W161" s="172">
        <f t="shared" si="174"/>
        <v>7.6</v>
      </c>
      <c r="X161" s="172">
        <f t="shared" si="203"/>
        <v>6.5</v>
      </c>
      <c r="Y161" s="172">
        <f t="shared" si="204"/>
        <v>4.4000000000000004</v>
      </c>
      <c r="Z161" s="171">
        <f t="shared" si="175"/>
        <v>0</v>
      </c>
      <c r="AA161" s="171">
        <f t="shared" si="175"/>
        <v>0</v>
      </c>
      <c r="AB161" s="171">
        <f t="shared" si="176"/>
        <v>0</v>
      </c>
      <c r="AC161" s="172">
        <f t="shared" si="205"/>
        <v>3</v>
      </c>
      <c r="AD161" s="172">
        <f t="shared" si="206"/>
        <v>0</v>
      </c>
      <c r="AE161" s="171">
        <f>ROUND(IF('Indicator Data'!K161=0,0,IF('Indicator Data'!K161&gt;AE$3,10,IF('Indicator Data'!K161&lt;AE$4,0,10-(AE$3-'Indicator Data'!K161)/(AE$3-AE$4)*10))),1)</f>
        <v>0</v>
      </c>
      <c r="AF161" s="174">
        <f t="shared" si="177"/>
        <v>7.8</v>
      </c>
      <c r="AG161" s="174">
        <f t="shared" si="178"/>
        <v>0.1</v>
      </c>
      <c r="AH161" s="172">
        <f t="shared" si="179"/>
        <v>0</v>
      </c>
      <c r="AI161" s="172">
        <f t="shared" si="180"/>
        <v>0</v>
      </c>
      <c r="AJ161" s="174">
        <f t="shared" si="181"/>
        <v>0</v>
      </c>
      <c r="AK161" s="172">
        <f t="shared" si="182"/>
        <v>0</v>
      </c>
      <c r="AL161" s="175">
        <f t="shared" si="183"/>
        <v>5.9</v>
      </c>
      <c r="AM161" s="175">
        <f t="shared" si="184"/>
        <v>5.5</v>
      </c>
      <c r="AN161" s="175">
        <f t="shared" si="185"/>
        <v>3.5</v>
      </c>
      <c r="AO161" s="175">
        <f t="shared" si="186"/>
        <v>0</v>
      </c>
      <c r="AP161" s="175">
        <f t="shared" si="187"/>
        <v>3</v>
      </c>
      <c r="AQ161" s="174">
        <f t="shared" si="188"/>
        <v>0</v>
      </c>
      <c r="AR161" s="174">
        <f>IF('Indicator Data'!L161="No data","x",IF('Indicator Data'!BW161&lt;1000,"x",ROUND((IF('Indicator Data'!L161&gt;AR$3,10,IF('Indicator Data'!L161&lt;AR$4,0,10-(AR$3-'Indicator Data'!L161)/(AR$3-AR$4)*10))),1)))</f>
        <v>1.7</v>
      </c>
      <c r="AS161" s="175">
        <f t="shared" si="189"/>
        <v>0.9</v>
      </c>
      <c r="AT161" s="176">
        <f>IF('Indicator Data'!M161="No data","x",ROUND(IF('Indicator Data'!M161=0,0,IF(LOG('Indicator Data'!M161)&gt;AT$3,10,IF(LOG('Indicator Data'!M161)&lt;AT$4,0,10-(AT$3-LOG('Indicator Data'!M161))/(AT$3-AT$4)*10))),1))</f>
        <v>2.1</v>
      </c>
      <c r="AU161" s="246">
        <f>IF(AT161="x","x",'Indicator Data'!M161/HLOOKUP('Indicator Data'!$M$3,'Population Data'!$C$3:$M$194,ROW()-4,FALSE))</f>
        <v>1.324750486464279E-4</v>
      </c>
      <c r="AV161" s="176">
        <f t="shared" si="190"/>
        <v>0</v>
      </c>
      <c r="AW161" s="172">
        <f t="shared" si="207"/>
        <v>1.1000000000000001</v>
      </c>
      <c r="AX161" s="176" t="str">
        <f>IF('Indicator Data'!N161="No data","x",ROUND(IF('Indicator Data'!N161=0,0,IF(LOG('Indicator Data'!N161)&gt;AX$3,10,IF(LOG('Indicator Data'!N161)&lt;AX$4,0,10-(AX$3-LOG('Indicator Data'!N161))/(AX$3-AX$4)*10))),1))</f>
        <v>x</v>
      </c>
      <c r="AY161" s="246" t="str">
        <f>IF(AX161="x","x",'Indicator Data'!N161/HLOOKUP('Indicator Data'!$N$3,'Population Data'!$C$3:$M$194,ROW()-4,FALSE))</f>
        <v>x</v>
      </c>
      <c r="AZ161" s="176" t="str">
        <f t="shared" si="191"/>
        <v>x</v>
      </c>
      <c r="BA161" s="172" t="str">
        <f t="shared" si="208"/>
        <v>x</v>
      </c>
      <c r="BB161" s="176" t="str">
        <f>IF('Indicator Data'!O161="No data","x",ROUND(IF('Indicator Data'!O161=0,0,IF(LOG('Indicator Data'!O161)&gt;BB$3,10,IF(LOG('Indicator Data'!O161)&lt;BB$4,0,10-(BB$3-LOG('Indicator Data'!O161))/(BB$3-BB$4)*10))),1))</f>
        <v>x</v>
      </c>
      <c r="BC161" s="246" t="str">
        <f>IF(BB161="x","x",'Indicator Data'!O161/HLOOKUP('Indicator Data'!$O$3,'Population Data'!$C$3:$M$194,ROW()-4,FALSE))</f>
        <v>x</v>
      </c>
      <c r="BD161" s="176" t="str">
        <f t="shared" si="192"/>
        <v>x</v>
      </c>
      <c r="BE161" s="172" t="str">
        <f t="shared" si="209"/>
        <v>x</v>
      </c>
      <c r="BF161" s="176" t="str">
        <f>IF('Indicator Data'!P161="No data","x",ROUND(IF('Indicator Data'!P161=0,0,IF(LOG('Indicator Data'!P161)&gt;BF$3,10,IF(LOG('Indicator Data'!P161)&lt;BF$4,0,10-(BF$3-LOG('Indicator Data'!P161))/(BF$3-BF$4)*10))),1))</f>
        <v>x</v>
      </c>
      <c r="BG161" s="246" t="str">
        <f>IF(BF161="x","x",'Indicator Data'!P161/HLOOKUP('Indicator Data'!$P$3,'Population Data'!$C$3:$M$194,ROW()-4,FALSE))</f>
        <v>x</v>
      </c>
      <c r="BH161" s="176" t="str">
        <f t="shared" si="210"/>
        <v>x</v>
      </c>
      <c r="BI161" s="172" t="str">
        <f t="shared" si="211"/>
        <v>x</v>
      </c>
      <c r="BJ161" s="174">
        <f t="shared" si="212"/>
        <v>1.1000000000000001</v>
      </c>
      <c r="BK161" s="176">
        <f>ROUND(IF('Indicator Data'!Q161=0,0,IF(LOG('Indicator Data'!Q161)&gt;BK$3,10,IF(LOG('Indicator Data'!Q161)&lt;BK$4,0,10-(BK$3-LOG('Indicator Data'!Q161))/(BK$3-BK$4)*10))),1)</f>
        <v>0</v>
      </c>
      <c r="BL161" s="224">
        <f>IF(BK161="x","x",'Indicator Data'!Q161/HLOOKUP('Indicator Data'!$Q$3,'Population Data'!$C$3:$M$194,ROW()-4,FALSE))</f>
        <v>0</v>
      </c>
      <c r="BM161" s="176">
        <f t="shared" si="193"/>
        <v>0</v>
      </c>
      <c r="BN161" s="172">
        <f t="shared" si="194"/>
        <v>0</v>
      </c>
      <c r="BO161" s="176">
        <f>ROUND(IF('Indicator Data'!S161=0,0,IF(LOG('Indicator Data'!S161)&gt;BO$3,10,IF(LOG('Indicator Data'!S161)&lt;BO$4,0,10-(BO$3-LOG('Indicator Data'!S161))/(BO$3-BO$4)*10))),1)</f>
        <v>0</v>
      </c>
      <c r="BP161" s="246">
        <f>IF(BO161="x","x",'Indicator Data'!S161/HLOOKUP('Indicator Data'!$S$3,'Population Data'!$C$3:$M$194,ROW()-4,FALSE))</f>
        <v>0</v>
      </c>
      <c r="BQ161" s="176">
        <f t="shared" si="195"/>
        <v>0</v>
      </c>
      <c r="BR161" s="172">
        <f t="shared" si="213"/>
        <v>0</v>
      </c>
      <c r="BS161" s="176">
        <f>ROUND(IF('Indicator Data'!T161=0,0,IF(LOG('Indicator Data'!T161)&gt;BS$3,10,IF(LOG('Indicator Data'!T161)&lt;BS$4,0,10-(BS$3-LOG('Indicator Data'!T161))/(BS$3-BS$4)*10))),1)</f>
        <v>3.6</v>
      </c>
      <c r="BT161" s="173">
        <f>IF('Indicator Data'!T161/HLOOKUP('Indicator Data'!$T$3,'Population Data'!$C$3:$M$194,ROW()-4,FALSE)&gt;1,1,'Indicator Data'!T161/HLOOKUP('Indicator Data'!$T$3,'Population Data'!$C$3:$M$194,ROW()-4,FALSE))</f>
        <v>1.6794066933178463E-3</v>
      </c>
      <c r="BU161" s="176">
        <f t="shared" si="196"/>
        <v>0</v>
      </c>
      <c r="BV161" s="172">
        <f t="shared" si="214"/>
        <v>2</v>
      </c>
      <c r="BW161" s="176">
        <f>ROUND(IF('Indicator Data'!U161=0,0,IF(LOG('Indicator Data'!U161)&gt;BW$3,10,IF(LOG('Indicator Data'!U161)&lt;BW$4,0,10-(BW$3-LOG('Indicator Data'!U161))/(BW$3-BW$4)*10))),1)</f>
        <v>0</v>
      </c>
      <c r="BX161" s="246">
        <f>IF(BW161="x","x",'Indicator Data'!U161/HLOOKUP('Indicator Data'!$U$3,'Population Data'!$C$3:$M$194,ROW()-4,FALSE))</f>
        <v>0</v>
      </c>
      <c r="BY161" s="176">
        <f t="shared" si="197"/>
        <v>0</v>
      </c>
      <c r="BZ161" s="172">
        <f t="shared" si="215"/>
        <v>0</v>
      </c>
      <c r="CA161" s="174">
        <f t="shared" si="198"/>
        <v>0.5</v>
      </c>
      <c r="CB161" s="176">
        <f>IF('Indicator Data'!BN161="No data","x",ROUND(IF('Indicator Data'!BN161&gt;CB$3,0,IF('Indicator Data'!BN161&lt;CB$4,10,(CB$3-'Indicator Data'!BN161)/(CB$3-CB$4)*10)),1))</f>
        <v>0.2</v>
      </c>
      <c r="CC161" s="176">
        <f>IF('Indicator Data'!BO161="No data","x",ROUND(IF('Indicator Data'!BO161&gt;CC$3,0,IF('Indicator Data'!BO161&lt;CC$4,10,(CC$3-'Indicator Data'!BO161)/(CC$3-CC$4)*10)),1))</f>
        <v>0.1</v>
      </c>
      <c r="CD161" s="176" t="str">
        <f>IF('Indicator Data'!AA161="No data","x",ROUND(IF('Indicator Data'!AA161&gt;CD$3,0,IF('Indicator Data'!AA161&lt;CD$4,10,(CD$3-'Indicator Data'!AA161)/(CD$3-CD$4)*10)),1))</f>
        <v>x</v>
      </c>
      <c r="CE161" s="172">
        <f t="shared" si="199"/>
        <v>0.2</v>
      </c>
      <c r="CF161" s="176">
        <f>IF('Indicator Data'!V161="No data","x",ROUND(IF(LOG('Indicator Data'!V161)&gt;CF$3,10,IF(LOG('Indicator Data'!V161)&lt;CF$4,0,10-(CF$3-LOG('Indicator Data'!V161))/(CF$3-CF$4)*10)),1))</f>
        <v>6.7</v>
      </c>
      <c r="CG161" s="176">
        <f>IF('Indicator Data'!W161="No data","x",ROUND(IF('Indicator Data'!W161&gt;CG$3,10,IF('Indicator Data'!W161&lt;CG$4,0,10-(CG$3-'Indicator Data'!W161)/(CG$3-CG$4)*10)),1))</f>
        <v>2.1</v>
      </c>
      <c r="CH161" s="176">
        <f>IF('Indicator Data'!X161="No data","x",ROUND(IF('Indicator Data'!X161&gt;CH$3,10,IF('Indicator Data'!X161&lt;CH$4,0,10-(CH$3-'Indicator Data'!X161)/(CH$3-CH$4)*10)),1))</f>
        <v>5.6</v>
      </c>
      <c r="CI161" s="176">
        <f>IF('Indicator Data'!Y161="No data","x",ROUND(IF('Indicator Data'!Y161&gt;CI$3,10,IF('Indicator Data'!Y161&lt;CI$4,0,10-(CI$3-'Indicator Data'!Y161)/(CI$3-CI$4)*10)),1))</f>
        <v>1.2</v>
      </c>
      <c r="CJ161" s="172">
        <f t="shared" si="216"/>
        <v>3.9</v>
      </c>
      <c r="CK161" s="174">
        <f t="shared" si="217"/>
        <v>2.7</v>
      </c>
      <c r="CL161" s="176">
        <f>IF('Indicator Data'!AD161="No data","x",ROUND(IF('Indicator Data'!AD161&gt;CL$3,10,IF('Indicator Data'!AD161&lt;CL$4,0,10-(CL$3-'Indicator Data'!AD161)/(CL$3-CL$4)*10)),1))</f>
        <v>0.1</v>
      </c>
      <c r="CM161" s="176">
        <f>IF('Indicator Data'!AE161="No data","x",ROUND(IF('Indicator Data'!AE161&gt;CM$3,10,IF('Indicator Data'!AE161&lt;CM$4,0,10-(CM$3-'Indicator Data'!AE161)/(CM$3-CM$4)*10)),1))</f>
        <v>0</v>
      </c>
      <c r="CN161" s="172">
        <f t="shared" si="218"/>
        <v>2.6</v>
      </c>
      <c r="CO161" s="176">
        <f>IF('Indicator Data'!Z161="No data","x",ROUND(IF('Indicator Data'!Z161&gt;CO$3,10,IF('Indicator Data'!Z161&lt;CO$4,0,10-(CO$3-'Indicator Data'!Z161)/(CO$3-CO$4)*10)),1))</f>
        <v>0</v>
      </c>
      <c r="CP161" s="172">
        <f t="shared" si="219"/>
        <v>0.1</v>
      </c>
      <c r="CQ161" s="246">
        <f>IF('Indicator Data'!AB161="No data","x",'Indicator Data'!AB161/HLOOKUP('Indicator Date'!$AB159,'Population Data'!$C$3:$M$194,ROW()-4,FALSE))</f>
        <v>5.0666595755592323E-4</v>
      </c>
      <c r="CR161" s="176">
        <f t="shared" si="200"/>
        <v>4.9000000000000004</v>
      </c>
      <c r="CS161" s="176" t="str">
        <f>IF('Indicator Data'!AC161="No data","x",ROUND(IF('Indicator Data'!AC161&gt;CS$3,0,IF('Indicator Data'!AC161&lt;CS$4,10,(CS$3-'Indicator Data'!AC161)/(CS$3-CS$4)*10)),1))</f>
        <v>x</v>
      </c>
      <c r="CT161" s="172">
        <f t="shared" si="220"/>
        <v>4.9000000000000004</v>
      </c>
      <c r="CU161" s="174">
        <f t="shared" si="221"/>
        <v>2.5</v>
      </c>
      <c r="CV161" s="175">
        <f t="shared" si="201"/>
        <v>1.7</v>
      </c>
      <c r="CW161" s="177">
        <f t="shared" si="202"/>
        <v>3.2</v>
      </c>
      <c r="CX161" s="175">
        <f>ROUND(IF('Indicator Data'!AF161=0,0,IF('Indicator Data'!AF161&gt;CX$3,10,IF('Indicator Data'!AF161&lt;CX$4,0,10-(CX$3-'Indicator Data'!AF161)/(CX$3-CX$4)*10))),1)</f>
        <v>0</v>
      </c>
      <c r="CY161" s="175">
        <f>(ROUND(IF('Indicator Data'!AG161=0,0,IF(LOG('Indicator Data'!AG161)&gt;CY$3,10,IF(LOG('Indicator Data'!AG161)&lt;CY$4,0,10-(CY$3-LOG('Indicator Data'!AG161))/(CY$3-CY$4)*10))),1))</f>
        <v>0</v>
      </c>
      <c r="CZ161" s="177">
        <f t="shared" si="222"/>
        <v>0</v>
      </c>
      <c r="DA161" s="11"/>
      <c r="DB161" s="22"/>
    </row>
    <row r="162" spans="1:106">
      <c r="A162" s="179" t="str">
        <f>'Indicator Data'!A162</f>
        <v>Solomon Islands</v>
      </c>
      <c r="B162" s="180" t="str">
        <f>'Indicator Data'!B162</f>
        <v>SLB</v>
      </c>
      <c r="C162" s="178">
        <f>ROUND(IF('Indicator Data'!C162=0,0.1,IF(LOG('Indicator Data'!C162)&gt;C$3,10,IF(LOG('Indicator Data'!C162)&lt;C$4,0,10-(C$3-LOG('Indicator Data'!C162))/(C$3-C$4)*10))),1)</f>
        <v>4</v>
      </c>
      <c r="D162" s="171">
        <f>ROUND(IF('Indicator Data'!D162=0,0.1,IF(LOG('Indicator Data'!D162)&gt;D$3,10,IF(LOG('Indicator Data'!D162)&lt;D$4,0,10-(D$3-LOG('Indicator Data'!D162))/(D$3-D$4)*10))),1)</f>
        <v>5.7</v>
      </c>
      <c r="E162" s="172">
        <f t="shared" si="170"/>
        <v>4.9000000000000004</v>
      </c>
      <c r="F162" s="172">
        <f>(ROUND(IF('Indicator Data'!E162=0,0,IF(LOG('Indicator Data'!E162)&gt;F$3,10,IF(LOG('Indicator Data'!E162)&lt;F$4,0,10-(F$3-LOG('Indicator Data'!E162))/(F$3-F$4)*10))),1))</f>
        <v>0</v>
      </c>
      <c r="G162" s="172">
        <f>ROUND(IF('Indicator Data'!F162=0,0,IF(LOG('Indicator Data'!F162)&gt;G$3,10,IF(LOG('Indicator Data'!F162)&lt;G$4,0,10-(G$3-LOG('Indicator Data'!F162))/(G$3-G$4)*10))),1)</f>
        <v>5.7</v>
      </c>
      <c r="H162" s="171">
        <f>ROUND(IF('Indicator Data'!G162=0,0,IF(LOG('Indicator Data'!G162)&gt;H$3,10,IF(LOG('Indicator Data'!G162)&lt;H$4,0,10-(H$3-LOG('Indicator Data'!G162))/(H$3-H$4)*10))),1)</f>
        <v>5.0999999999999996</v>
      </c>
      <c r="I162" s="171">
        <f>ROUND(IF('Indicator Data'!H162=0,0,IF(LOG('Indicator Data'!H162)&gt;I$3,10,IF(LOG('Indicator Data'!H162)&lt;I$4,0,10-(I$3-LOG('Indicator Data'!H162))/(I$3-I$4)*10))),1)</f>
        <v>6</v>
      </c>
      <c r="J162" s="171">
        <f t="shared" si="171"/>
        <v>5.6</v>
      </c>
      <c r="K162" s="171">
        <f>ROUND(IF('Indicator Data'!I162=0,0,IF(LOG('Indicator Data'!I162)&gt;K$3,10,IF(LOG('Indicator Data'!I162)&lt;K$4,0,10-(K$3-LOG('Indicator Data'!I162))/(K$3-K$4)*10))),1)</f>
        <v>5.6</v>
      </c>
      <c r="L162" s="172">
        <f>ROUND(IF('Indicator Data'!J162=0,0,IF(LOG('Indicator Data'!J162)&gt;L$3,10,IF(LOG('Indicator Data'!J162)&lt;L$4,0,10-(L$3-LOG('Indicator Data'!J162))/(L$3-L$4)*10))),1)</f>
        <v>0.1</v>
      </c>
      <c r="M162" s="173">
        <f>'Indicator Data'!C162/HLOOKUP('Indicator Data'!$C$3,'Population Data'!$C$3:$M$194,ROW()-4,FALSE)</f>
        <v>1.7957147065748426E-3</v>
      </c>
      <c r="N162" s="173">
        <f>'Indicator Data'!D162/HLOOKUP('Indicator Data'!$D$3,'Population Data'!$C$3:$M$194,ROW()-4,FALSE)</f>
        <v>1.5834342856864384E-3</v>
      </c>
      <c r="O162" s="245">
        <f>'Indicator Data'!E162/HLOOKUP('Indicator Data'!$E$3,'Population Data'!$C$3:$M$194,ROW()-4,FALSE)</f>
        <v>0</v>
      </c>
      <c r="P162" s="173">
        <f>'Indicator Data'!F162/HLOOKUP('Indicator Data'!$F$3,'Population Data'!$C$3:$M$194,ROW()-4,FALSE)</f>
        <v>5.5565805548889469E-5</v>
      </c>
      <c r="Q162" s="173">
        <f>'Indicator Data'!G162/HLOOKUP('Indicator Data'!$G$3,'Population Data'!$C$3:$M$194,ROW()-4,FALSE)</f>
        <v>1.1513614494980666E-2</v>
      </c>
      <c r="R162" s="173">
        <f>'Indicator Data'!H162/HLOOKUP('Indicator Data'!$H$3,'Population Data'!$C$3:$M$194,ROW()-4,FALSE)</f>
        <v>7.4899348528477915E-4</v>
      </c>
      <c r="S162" s="173">
        <f>'Indicator Data'!I162/HLOOKUP('Indicator Data'!$I$3,'Population Data'!$C$3:$M$194,ROW()-4,FALSE)</f>
        <v>6.9357065891734746E-3</v>
      </c>
      <c r="T162" s="173">
        <f>'Indicator Data'!J162/HLOOKUP('Indicator Date'!$J160,'Population Data'!$C$3:$M$194,ROW()-4,FALSE)</f>
        <v>1.434850734718689E-5</v>
      </c>
      <c r="U162" s="171">
        <f t="shared" si="172"/>
        <v>9</v>
      </c>
      <c r="V162" s="171">
        <f t="shared" si="173"/>
        <v>7.9</v>
      </c>
      <c r="W162" s="172">
        <f t="shared" si="174"/>
        <v>8.5</v>
      </c>
      <c r="X162" s="172">
        <f t="shared" si="203"/>
        <v>0</v>
      </c>
      <c r="Y162" s="172">
        <f t="shared" si="204"/>
        <v>9.1</v>
      </c>
      <c r="Z162" s="171">
        <f t="shared" si="175"/>
        <v>1.3</v>
      </c>
      <c r="AA162" s="171">
        <f t="shared" si="175"/>
        <v>0.4</v>
      </c>
      <c r="AB162" s="171">
        <f t="shared" si="176"/>
        <v>0.9</v>
      </c>
      <c r="AC162" s="172">
        <f t="shared" si="205"/>
        <v>7.7</v>
      </c>
      <c r="AD162" s="172">
        <f t="shared" si="206"/>
        <v>0</v>
      </c>
      <c r="AE162" s="171">
        <f>ROUND(IF('Indicator Data'!K162=0,0,IF('Indicator Data'!K162&gt;AE$3,10,IF('Indicator Data'!K162&lt;AE$4,0,10-(AE$3-'Indicator Data'!K162)/(AE$3-AE$4)*10))),1)</f>
        <v>2.9</v>
      </c>
      <c r="AF162" s="174">
        <f t="shared" si="177"/>
        <v>6.5</v>
      </c>
      <c r="AG162" s="174">
        <f t="shared" si="178"/>
        <v>6.8</v>
      </c>
      <c r="AH162" s="172">
        <f t="shared" si="179"/>
        <v>3.2</v>
      </c>
      <c r="AI162" s="172">
        <f t="shared" si="180"/>
        <v>3.2</v>
      </c>
      <c r="AJ162" s="174">
        <f t="shared" si="181"/>
        <v>3.2</v>
      </c>
      <c r="AK162" s="172">
        <f t="shared" si="182"/>
        <v>0.1</v>
      </c>
      <c r="AL162" s="175">
        <f t="shared" si="183"/>
        <v>7.1</v>
      </c>
      <c r="AM162" s="175">
        <f t="shared" si="184"/>
        <v>0</v>
      </c>
      <c r="AN162" s="175">
        <f t="shared" si="185"/>
        <v>7.8</v>
      </c>
      <c r="AO162" s="175">
        <f t="shared" si="186"/>
        <v>3.6</v>
      </c>
      <c r="AP162" s="175">
        <f t="shared" si="187"/>
        <v>6.8</v>
      </c>
      <c r="AQ162" s="174">
        <f t="shared" si="188"/>
        <v>1.5</v>
      </c>
      <c r="AR162" s="174">
        <f>IF('Indicator Data'!L162="No data","x",IF('Indicator Data'!BW162&lt;1000,"x",ROUND((IF('Indicator Data'!L162&gt;AR$3,10,IF('Indicator Data'!L162&lt;AR$4,0,10-(AR$3-'Indicator Data'!L162)/(AR$3-AR$4)*10))),1)))</f>
        <v>4.2</v>
      </c>
      <c r="AS162" s="175">
        <f t="shared" si="189"/>
        <v>2.9</v>
      </c>
      <c r="AT162" s="176">
        <f>IF('Indicator Data'!M162="No data","x",ROUND(IF('Indicator Data'!M162=0,0,IF(LOG('Indicator Data'!M162)&gt;AT$3,10,IF(LOG('Indicator Data'!M162)&lt;AT$4,0,10-(AT$3-LOG('Indicator Data'!M162))/(AT$3-AT$4)*10))),1))</f>
        <v>5.7</v>
      </c>
      <c r="AU162" s="246">
        <f>IF(AT162="x","x",'Indicator Data'!M162/HLOOKUP('Indicator Data'!$M$3,'Population Data'!$C$3:$M$194,ROW()-4,FALSE))</f>
        <v>0.11920519107303806</v>
      </c>
      <c r="AV162" s="176">
        <f t="shared" si="190"/>
        <v>1.3</v>
      </c>
      <c r="AW162" s="172">
        <f t="shared" si="207"/>
        <v>3.8</v>
      </c>
      <c r="AX162" s="176" t="str">
        <f>IF('Indicator Data'!N162="No data","x",ROUND(IF('Indicator Data'!N162=0,0,IF(LOG('Indicator Data'!N162)&gt;AX$3,10,IF(LOG('Indicator Data'!N162)&lt;AX$4,0,10-(AX$3-LOG('Indicator Data'!N162))/(AX$3-AX$4)*10))),1))</f>
        <v>x</v>
      </c>
      <c r="AY162" s="246" t="str">
        <f>IF(AX162="x","x",'Indicator Data'!N162/HLOOKUP('Indicator Data'!$N$3,'Population Data'!$C$3:$M$194,ROW()-4,FALSE))</f>
        <v>x</v>
      </c>
      <c r="AZ162" s="176" t="str">
        <f t="shared" si="191"/>
        <v>x</v>
      </c>
      <c r="BA162" s="172" t="str">
        <f t="shared" si="208"/>
        <v>x</v>
      </c>
      <c r="BB162" s="176" t="str">
        <f>IF('Indicator Data'!O162="No data","x",ROUND(IF('Indicator Data'!O162=0,0,IF(LOG('Indicator Data'!O162)&gt;BB$3,10,IF(LOG('Indicator Data'!O162)&lt;BB$4,0,10-(BB$3-LOG('Indicator Data'!O162))/(BB$3-BB$4)*10))),1))</f>
        <v>x</v>
      </c>
      <c r="BC162" s="246" t="str">
        <f>IF(BB162="x","x",'Indicator Data'!O162/HLOOKUP('Indicator Data'!$O$3,'Population Data'!$C$3:$M$194,ROW()-4,FALSE))</f>
        <v>x</v>
      </c>
      <c r="BD162" s="176" t="str">
        <f t="shared" si="192"/>
        <v>x</v>
      </c>
      <c r="BE162" s="172" t="str">
        <f t="shared" si="209"/>
        <v>x</v>
      </c>
      <c r="BF162" s="176" t="str">
        <f>IF('Indicator Data'!P162="No data","x",ROUND(IF('Indicator Data'!P162=0,0,IF(LOG('Indicator Data'!P162)&gt;BF$3,10,IF(LOG('Indicator Data'!P162)&lt;BF$4,0,10-(BF$3-LOG('Indicator Data'!P162))/(BF$3-BF$4)*10))),1))</f>
        <v>x</v>
      </c>
      <c r="BG162" s="246" t="str">
        <f>IF(BF162="x","x",'Indicator Data'!P162/HLOOKUP('Indicator Data'!$P$3,'Population Data'!$C$3:$M$194,ROW()-4,FALSE))</f>
        <v>x</v>
      </c>
      <c r="BH162" s="176" t="str">
        <f t="shared" si="210"/>
        <v>x</v>
      </c>
      <c r="BI162" s="172" t="str">
        <f t="shared" si="211"/>
        <v>x</v>
      </c>
      <c r="BJ162" s="174">
        <f t="shared" si="212"/>
        <v>3.8</v>
      </c>
      <c r="BK162" s="176">
        <f>ROUND(IF('Indicator Data'!Q162=0,0,IF(LOG('Indicator Data'!Q162)&gt;BK$3,10,IF(LOG('Indicator Data'!Q162)&lt;BK$4,0,10-(BK$3-LOG('Indicator Data'!Q162))/(BK$3-BK$4)*10))),1)</f>
        <v>7</v>
      </c>
      <c r="BL162" s="224">
        <f>IF(BK162="x","x",'Indicator Data'!Q162/HLOOKUP('Indicator Data'!$Q$3,'Population Data'!$C$3:$M$194,ROW()-4,FALSE))</f>
        <v>0.98999998678426904</v>
      </c>
      <c r="BM162" s="176">
        <f t="shared" si="193"/>
        <v>9.9</v>
      </c>
      <c r="BN162" s="172">
        <f t="shared" si="194"/>
        <v>8.9</v>
      </c>
      <c r="BO162" s="176">
        <f>ROUND(IF('Indicator Data'!S162=0,0,IF(LOG('Indicator Data'!S162)&gt;BO$3,10,IF(LOG('Indicator Data'!S162)&lt;BO$4,0,10-(BO$3-LOG('Indicator Data'!S162))/(BO$3-BO$4)*10))),1)</f>
        <v>6.4</v>
      </c>
      <c r="BP162" s="246">
        <f>IF(BO162="x","x",'Indicator Data'!S162/HLOOKUP('Indicator Data'!$S$3,'Population Data'!$C$3:$M$194,ROW()-4,FALSE))</f>
        <v>0.38777767076706743</v>
      </c>
      <c r="BQ162" s="176">
        <f t="shared" si="195"/>
        <v>4.3</v>
      </c>
      <c r="BR162" s="172">
        <f t="shared" si="213"/>
        <v>5.4</v>
      </c>
      <c r="BS162" s="176">
        <f>ROUND(IF('Indicator Data'!T162=0,0,IF(LOG('Indicator Data'!T162)&gt;BS$3,10,IF(LOG('Indicator Data'!T162)&lt;BS$4,0,10-(BS$3-LOG('Indicator Data'!T162))/(BS$3-BS$4)*10))),1)</f>
        <v>6.3</v>
      </c>
      <c r="BT162" s="173">
        <f>IF('Indicator Data'!T162/HLOOKUP('Indicator Data'!$T$3,'Population Data'!$C$3:$M$194,ROW()-4,FALSE)&gt;1,1,'Indicator Data'!T162/HLOOKUP('Indicator Data'!$T$3,'Population Data'!$C$3:$M$194,ROW()-4,FALSE))</f>
        <v>0.34503225629531342</v>
      </c>
      <c r="BU162" s="176">
        <f t="shared" si="196"/>
        <v>3.5</v>
      </c>
      <c r="BV162" s="172">
        <f t="shared" si="214"/>
        <v>5.0999999999999996</v>
      </c>
      <c r="BW162" s="176">
        <f>ROUND(IF('Indicator Data'!U162=0,0,IF(LOG('Indicator Data'!U162)&gt;BW$3,10,IF(LOG('Indicator Data'!U162)&lt;BW$4,0,10-(BW$3-LOG('Indicator Data'!U162))/(BW$3-BW$4)*10))),1)</f>
        <v>6.7</v>
      </c>
      <c r="BX162" s="246">
        <f>IF(BW162="x","x",'Indicator Data'!U162/HLOOKUP('Indicator Data'!$U$3,'Population Data'!$C$3:$M$194,ROW()-4,FALSE))</f>
        <v>0.60691410699984405</v>
      </c>
      <c r="BY162" s="176">
        <f t="shared" si="197"/>
        <v>6.1</v>
      </c>
      <c r="BZ162" s="172">
        <f t="shared" si="215"/>
        <v>6.4</v>
      </c>
      <c r="CA162" s="174">
        <f t="shared" si="198"/>
        <v>6.8</v>
      </c>
      <c r="CB162" s="176">
        <f>IF('Indicator Data'!BN162="No data","x",ROUND(IF('Indicator Data'!BN162&gt;CB$3,0,IF('Indicator Data'!BN162&lt;CB$4,10,(CB$3-'Indicator Data'!BN162)/(CB$3-CB$4)*10)),1))</f>
        <v>7.2</v>
      </c>
      <c r="CC162" s="176">
        <f>IF('Indicator Data'!BO162="No data","x",ROUND(IF('Indicator Data'!BO162&gt;CC$3,0,IF('Indicator Data'!BO162&lt;CC$4,10,(CC$3-'Indicator Data'!BO162)/(CC$3-CC$4)*10)),1))</f>
        <v>5.4</v>
      </c>
      <c r="CD162" s="176">
        <f>IF('Indicator Data'!AA162="No data","x",ROUND(IF('Indicator Data'!AA162&gt;CD$3,0,IF('Indicator Data'!AA162&lt;CD$4,10,(CD$3-'Indicator Data'!AA162)/(CD$3-CD$4)*10)),1))</f>
        <v>6.1</v>
      </c>
      <c r="CE162" s="172">
        <f t="shared" si="199"/>
        <v>6.2</v>
      </c>
      <c r="CF162" s="176">
        <f>IF('Indicator Data'!V162="No data","x",ROUND(IF(LOG('Indicator Data'!V162)&gt;CF$3,10,IF(LOG('Indicator Data'!V162)&lt;CF$4,0,10-(CF$3-LOG('Indicator Data'!V162))/(CF$3-CF$4)*10)),1))</f>
        <v>4.7</v>
      </c>
      <c r="CG162" s="176">
        <f>IF('Indicator Data'!W162="No data","x",ROUND(IF('Indicator Data'!W162&gt;CG$3,10,IF('Indicator Data'!W162&lt;CG$4,0,10-(CG$3-'Indicator Data'!W162)/(CG$3-CG$4)*10)),1))</f>
        <v>7.9</v>
      </c>
      <c r="CH162" s="176">
        <f>IF('Indicator Data'!X162="No data","x",ROUND(IF('Indicator Data'!X162&gt;CH$3,10,IF('Indicator Data'!X162&lt;CH$4,0,10-(CH$3-'Indicator Data'!X162)/(CH$3-CH$4)*10)),1))</f>
        <v>2.6</v>
      </c>
      <c r="CI162" s="176" t="str">
        <f>IF('Indicator Data'!Y162="No data","x",ROUND(IF('Indicator Data'!Y162&gt;CI$3,10,IF('Indicator Data'!Y162&lt;CI$4,0,10-(CI$3-'Indicator Data'!Y162)/(CI$3-CI$4)*10)),1))</f>
        <v>x</v>
      </c>
      <c r="CJ162" s="172">
        <f t="shared" si="216"/>
        <v>5.0999999999999996</v>
      </c>
      <c r="CK162" s="174">
        <f t="shared" si="217"/>
        <v>5.5</v>
      </c>
      <c r="CL162" s="176">
        <f>IF('Indicator Data'!AD162="No data","x",ROUND(IF('Indicator Data'!AD162&gt;CL$3,10,IF('Indicator Data'!AD162&lt;CL$4,0,10-(CL$3-'Indicator Data'!AD162)/(CL$3-CL$4)*10)),1))</f>
        <v>0.2</v>
      </c>
      <c r="CM162" s="176">
        <f>IF('Indicator Data'!AE162="No data","x",ROUND(IF('Indicator Data'!AE162&gt;CM$3,10,IF('Indicator Data'!AE162&lt;CM$4,0,10-(CM$3-'Indicator Data'!AE162)/(CM$3-CM$4)*10)),1))</f>
        <v>5.2</v>
      </c>
      <c r="CN162" s="172">
        <f t="shared" si="218"/>
        <v>4.0999999999999996</v>
      </c>
      <c r="CO162" s="176">
        <f>IF('Indicator Data'!Z162="No data","x",ROUND(IF('Indicator Data'!Z162&gt;CO$3,10,IF('Indicator Data'!Z162&lt;CO$4,0,10-(CO$3-'Indicator Data'!Z162)/(CO$3-CO$4)*10)),1))</f>
        <v>10</v>
      </c>
      <c r="CP162" s="172">
        <f t="shared" si="219"/>
        <v>7.2</v>
      </c>
      <c r="CQ162" s="246">
        <f>IF('Indicator Data'!AB162="No data","x",'Indicator Data'!AB162/HLOOKUP('Indicator Date'!$AB160,'Population Data'!$C$3:$M$194,ROW()-4,FALSE))</f>
        <v>5.8589565031069212E-5</v>
      </c>
      <c r="CR162" s="176">
        <f t="shared" si="200"/>
        <v>9.4</v>
      </c>
      <c r="CS162" s="176">
        <f>IF('Indicator Data'!AC162="No data","x",ROUND(IF('Indicator Data'!AC162&gt;CS$3,0,IF('Indicator Data'!AC162&lt;CS$4,10,(CS$3-'Indicator Data'!AC162)/(CS$3-CS$4)*10)),1))</f>
        <v>8</v>
      </c>
      <c r="CT162" s="172">
        <f t="shared" si="220"/>
        <v>8.6999999999999993</v>
      </c>
      <c r="CU162" s="174">
        <f t="shared" si="221"/>
        <v>6.7</v>
      </c>
      <c r="CV162" s="175">
        <f t="shared" si="201"/>
        <v>5.8</v>
      </c>
      <c r="CW162" s="177">
        <f t="shared" si="202"/>
        <v>5.4</v>
      </c>
      <c r="CX162" s="175">
        <f>ROUND(IF('Indicator Data'!AF162=0,0,IF('Indicator Data'!AF162&gt;CX$3,10,IF('Indicator Data'!AF162&lt;CX$4,0,10-(CX$3-'Indicator Data'!AF162)/(CX$3-CX$4)*10))),1)</f>
        <v>0.1</v>
      </c>
      <c r="CY162" s="175">
        <f>(ROUND(IF('Indicator Data'!AG162=0,0,IF(LOG('Indicator Data'!AG162)&gt;CY$3,10,IF(LOG('Indicator Data'!AG162)&lt;CY$4,0,10-(CY$3-LOG('Indicator Data'!AG162))/(CY$3-CY$4)*10))),1))</f>
        <v>0</v>
      </c>
      <c r="CZ162" s="177">
        <f t="shared" si="222"/>
        <v>0.1</v>
      </c>
      <c r="DA162" s="11"/>
      <c r="DB162" s="22"/>
    </row>
    <row r="163" spans="1:106">
      <c r="A163" s="179" t="str">
        <f>'Indicator Data'!A163</f>
        <v>Somalia</v>
      </c>
      <c r="B163" s="180" t="str">
        <f>'Indicator Data'!B163</f>
        <v>SOM</v>
      </c>
      <c r="C163" s="178">
        <f>ROUND(IF('Indicator Data'!C163=0,0.1,IF(LOG('Indicator Data'!C163)&gt;C$3,10,IF(LOG('Indicator Data'!C163)&lt;C$4,0,10-(C$3-LOG('Indicator Data'!C163))/(C$3-C$4)*10))),1)</f>
        <v>3.8</v>
      </c>
      <c r="D163" s="171">
        <f>ROUND(IF('Indicator Data'!D163=0,0.1,IF(LOG('Indicator Data'!D163)&gt;D$3,10,IF(LOG('Indicator Data'!D163)&lt;D$4,0,10-(D$3-LOG('Indicator Data'!D163))/(D$3-D$4)*10))),1)</f>
        <v>0.1</v>
      </c>
      <c r="E163" s="172">
        <f t="shared" si="170"/>
        <v>2.1</v>
      </c>
      <c r="F163" s="172">
        <f>(ROUND(IF('Indicator Data'!E163=0,0,IF(LOG('Indicator Data'!E163)&gt;F$3,10,IF(LOG('Indicator Data'!E163)&lt;F$4,0,10-(F$3-LOG('Indicator Data'!E163))/(F$3-F$4)*10))),1))</f>
        <v>7.5</v>
      </c>
      <c r="G163" s="172">
        <f>ROUND(IF('Indicator Data'!F163=0,0,IF(LOG('Indicator Data'!F163)&gt;G$3,10,IF(LOG('Indicator Data'!F163)&lt;G$4,0,10-(G$3-LOG('Indicator Data'!F163))/(G$3-G$4)*10))),1)</f>
        <v>6.7</v>
      </c>
      <c r="H163" s="171">
        <f>ROUND(IF('Indicator Data'!G163=0,0,IF(LOG('Indicator Data'!G163)&gt;H$3,10,IF(LOG('Indicator Data'!G163)&lt;H$4,0,10-(H$3-LOG('Indicator Data'!G163))/(H$3-H$4)*10))),1)</f>
        <v>3.8</v>
      </c>
      <c r="I163" s="171">
        <f>ROUND(IF('Indicator Data'!H163=0,0,IF(LOG('Indicator Data'!H163)&gt;I$3,10,IF(LOG('Indicator Data'!H163)&lt;I$4,0,10-(I$3-LOG('Indicator Data'!H163))/(I$3-I$4)*10))),1)</f>
        <v>2.8</v>
      </c>
      <c r="J163" s="171">
        <f t="shared" si="171"/>
        <v>3.3</v>
      </c>
      <c r="K163" s="171">
        <f>ROUND(IF('Indicator Data'!I163=0,0,IF(LOG('Indicator Data'!I163)&gt;K$3,10,IF(LOG('Indicator Data'!I163)&lt;K$4,0,10-(K$3-LOG('Indicator Data'!I163))/(K$3-K$4)*10))),1)</f>
        <v>6.6</v>
      </c>
      <c r="L163" s="172">
        <f>ROUND(IF('Indicator Data'!J163=0,0,IF(LOG('Indicator Data'!J163)&gt;L$3,10,IF(LOG('Indicator Data'!J163)&lt;L$4,0,10-(L$3-LOG('Indicator Data'!J163))/(L$3-L$4)*10))),1)</f>
        <v>10</v>
      </c>
      <c r="M163" s="173">
        <f>'Indicator Data'!C163/HLOOKUP('Indicator Data'!$C$3,'Population Data'!$C$3:$M$194,ROW()-4,FALSE)</f>
        <v>6.185923707019051E-5</v>
      </c>
      <c r="N163" s="173">
        <f>'Indicator Data'!D163/HLOOKUP('Indicator Data'!$D$3,'Population Data'!$C$3:$M$194,ROW()-4,FALSE)</f>
        <v>0</v>
      </c>
      <c r="O163" s="245">
        <f>'Indicator Data'!E163/HLOOKUP('Indicator Data'!$E$3,'Population Data'!$C$3:$M$194,ROW()-4,FALSE)</f>
        <v>1.4129084811493841E-2</v>
      </c>
      <c r="P163" s="173">
        <f>'Indicator Data'!F163/HLOOKUP('Indicator Data'!$F$3,'Population Data'!$C$3:$M$194,ROW()-4,FALSE)</f>
        <v>6.003039991234595E-6</v>
      </c>
      <c r="Q163" s="173">
        <f>'Indicator Data'!G163/HLOOKUP('Indicator Data'!$G$3,'Population Data'!$C$3:$M$194,ROW()-4,FALSE)</f>
        <v>1.2627194488906967E-4</v>
      </c>
      <c r="R163" s="173">
        <f>'Indicator Data'!H163/HLOOKUP('Indicator Data'!$H$3,'Population Data'!$C$3:$M$194,ROW()-4,FALSE)</f>
        <v>3.4183952747783296E-7</v>
      </c>
      <c r="S163" s="173">
        <f>'Indicator Data'!I163/HLOOKUP('Indicator Data'!$I$3,'Population Data'!$C$3:$M$194,ROW()-4,FALSE)</f>
        <v>8.0806616203683856E-4</v>
      </c>
      <c r="T163" s="173">
        <f>'Indicator Data'!J163/HLOOKUP('Indicator Date'!$J161,'Population Data'!$C$3:$M$194,ROW()-4,FALSE)</f>
        <v>4.2055669286481231E-2</v>
      </c>
      <c r="U163" s="171">
        <f t="shared" si="172"/>
        <v>0.3</v>
      </c>
      <c r="V163" s="171">
        <f t="shared" si="173"/>
        <v>0</v>
      </c>
      <c r="W163" s="172">
        <f t="shared" si="174"/>
        <v>0.2</v>
      </c>
      <c r="X163" s="172">
        <f t="shared" si="203"/>
        <v>8.1</v>
      </c>
      <c r="Y163" s="172">
        <f t="shared" si="204"/>
        <v>6.6</v>
      </c>
      <c r="Z163" s="171">
        <f t="shared" si="175"/>
        <v>0</v>
      </c>
      <c r="AA163" s="171">
        <f t="shared" si="175"/>
        <v>0</v>
      </c>
      <c r="AB163" s="171">
        <f t="shared" si="176"/>
        <v>0</v>
      </c>
      <c r="AC163" s="172">
        <f t="shared" si="205"/>
        <v>5</v>
      </c>
      <c r="AD163" s="172">
        <f t="shared" si="206"/>
        <v>10</v>
      </c>
      <c r="AE163" s="171">
        <f>ROUND(IF('Indicator Data'!K163=0,0,IF('Indicator Data'!K163&gt;AE$3,10,IF('Indicator Data'!K163&lt;AE$4,0,10-(AE$3-'Indicator Data'!K163)/(AE$3-AE$4)*10))),1)</f>
        <v>9.5</v>
      </c>
      <c r="AF163" s="174">
        <f t="shared" si="177"/>
        <v>2.1</v>
      </c>
      <c r="AG163" s="174">
        <f t="shared" si="178"/>
        <v>0.1</v>
      </c>
      <c r="AH163" s="172">
        <f t="shared" si="179"/>
        <v>1.9</v>
      </c>
      <c r="AI163" s="172">
        <f t="shared" si="180"/>
        <v>1.4</v>
      </c>
      <c r="AJ163" s="174">
        <f t="shared" si="181"/>
        <v>1.7</v>
      </c>
      <c r="AK163" s="172">
        <f t="shared" si="182"/>
        <v>10</v>
      </c>
      <c r="AL163" s="175">
        <f t="shared" si="183"/>
        <v>1.2</v>
      </c>
      <c r="AM163" s="175">
        <f t="shared" si="184"/>
        <v>7.8</v>
      </c>
      <c r="AN163" s="175">
        <f t="shared" si="185"/>
        <v>6.7</v>
      </c>
      <c r="AO163" s="175">
        <f t="shared" si="186"/>
        <v>1.8</v>
      </c>
      <c r="AP163" s="175">
        <f t="shared" si="187"/>
        <v>5.9</v>
      </c>
      <c r="AQ163" s="174">
        <f t="shared" si="188"/>
        <v>9.8000000000000007</v>
      </c>
      <c r="AR163" s="174">
        <f>IF('Indicator Data'!L163="No data","x",IF('Indicator Data'!BW163&lt;1000,"x",ROUND((IF('Indicator Data'!L163&gt;AR$3,10,IF('Indicator Data'!L163&lt;AR$4,0,10-(AR$3-'Indicator Data'!L163)/(AR$3-AR$4)*10))),1)))</f>
        <v>10</v>
      </c>
      <c r="AS163" s="175">
        <f t="shared" si="189"/>
        <v>9.9</v>
      </c>
      <c r="AT163" s="176">
        <f>IF('Indicator Data'!M163="No data","x",ROUND(IF('Indicator Data'!M163=0,0,IF(LOG('Indicator Data'!M163)&gt;AT$3,10,IF(LOG('Indicator Data'!M163)&lt;AT$4,0,10-(AT$3-LOG('Indicator Data'!M163))/(AT$3-AT$4)*10))),1))</f>
        <v>8.4</v>
      </c>
      <c r="AU163" s="246">
        <f>IF(AT163="x","x",'Indicator Data'!M163/HLOOKUP('Indicator Data'!$M$3,'Population Data'!$C$3:$M$194,ROW()-4,FALSE))</f>
        <v>0.4185690729880629</v>
      </c>
      <c r="AV163" s="176">
        <f t="shared" si="190"/>
        <v>4.7</v>
      </c>
      <c r="AW163" s="172">
        <f t="shared" si="207"/>
        <v>6.9</v>
      </c>
      <c r="AX163" s="176">
        <f>IF('Indicator Data'!N163="No data","x",ROUND(IF('Indicator Data'!N163=0,0,IF(LOG('Indicator Data'!N163)&gt;AX$3,10,IF(LOG('Indicator Data'!N163)&lt;AX$4,0,10-(AX$3-LOG('Indicator Data'!N163))/(AX$3-AX$4)*10))),1))</f>
        <v>0</v>
      </c>
      <c r="AY163" s="246">
        <f>IF(AX163="x","x",'Indicator Data'!N163/HLOOKUP('Indicator Data'!$N$3,'Population Data'!$C$3:$M$194,ROW()-4,FALSE))</f>
        <v>0</v>
      </c>
      <c r="AZ163" s="176">
        <f t="shared" si="191"/>
        <v>0</v>
      </c>
      <c r="BA163" s="172">
        <f t="shared" si="208"/>
        <v>0</v>
      </c>
      <c r="BB163" s="176">
        <f>IF('Indicator Data'!O163="No data","x",ROUND(IF('Indicator Data'!O163=0,0,IF(LOG('Indicator Data'!O163)&gt;BB$3,10,IF(LOG('Indicator Data'!O163)&lt;BB$4,0,10-(BB$3-LOG('Indicator Data'!O163))/(BB$3-BB$4)*10))),1))</f>
        <v>0</v>
      </c>
      <c r="BC163" s="246">
        <f>IF(BB163="x","x",'Indicator Data'!O163/HLOOKUP('Indicator Data'!$O$3,'Population Data'!$C$3:$M$194,ROW()-4,FALSE))</f>
        <v>0</v>
      </c>
      <c r="BD163" s="176">
        <f t="shared" si="192"/>
        <v>0</v>
      </c>
      <c r="BE163" s="172">
        <f t="shared" si="209"/>
        <v>0</v>
      </c>
      <c r="BF163" s="176">
        <f>IF('Indicator Data'!P163="No data","x",ROUND(IF('Indicator Data'!P163=0,0,IF(LOG('Indicator Data'!P163)&gt;BF$3,10,IF(LOG('Indicator Data'!P163)&lt;BF$4,0,10-(BF$3-LOG('Indicator Data'!P163))/(BF$3-BF$4)*10))),1))</f>
        <v>0</v>
      </c>
      <c r="BG163" s="246">
        <f>IF(BF163="x","x",'Indicator Data'!P163/HLOOKUP('Indicator Data'!$P$3,'Population Data'!$C$3:$M$194,ROW()-4,FALSE))</f>
        <v>0</v>
      </c>
      <c r="BH163" s="176">
        <f t="shared" si="210"/>
        <v>0</v>
      </c>
      <c r="BI163" s="172">
        <f t="shared" si="211"/>
        <v>0</v>
      </c>
      <c r="BJ163" s="174">
        <f t="shared" si="212"/>
        <v>2.4</v>
      </c>
      <c r="BK163" s="176">
        <f>ROUND(IF('Indicator Data'!Q163=0,0,IF(LOG('Indicator Data'!Q163)&gt;BK$3,10,IF(LOG('Indicator Data'!Q163)&lt;BK$4,0,10-(BK$3-LOG('Indicator Data'!Q163))/(BK$3-BK$4)*10))),1)</f>
        <v>9</v>
      </c>
      <c r="BL163" s="224">
        <f>IF(BK163="x","x",'Indicator Data'!Q163/HLOOKUP('Indicator Data'!$Q$3,'Population Data'!$C$3:$M$194,ROW()-4,FALSE))</f>
        <v>1</v>
      </c>
      <c r="BM163" s="176">
        <f t="shared" si="193"/>
        <v>10</v>
      </c>
      <c r="BN163" s="172">
        <f t="shared" si="194"/>
        <v>9.6</v>
      </c>
      <c r="BO163" s="176">
        <f>ROUND(IF('Indicator Data'!S163=0,0,IF(LOG('Indicator Data'!S163)&gt;BO$3,10,IF(LOG('Indicator Data'!S163)&lt;BO$4,0,10-(BO$3-LOG('Indicator Data'!S163))/(BO$3-BO$4)*10))),1)</f>
        <v>7.8</v>
      </c>
      <c r="BP163" s="246">
        <f>IF(BO163="x","x",'Indicator Data'!S163/HLOOKUP('Indicator Data'!$S$3,'Population Data'!$C$3:$M$194,ROW()-4,FALSE))</f>
        <v>0.14758228264382564</v>
      </c>
      <c r="BQ163" s="176">
        <f t="shared" si="195"/>
        <v>1.6</v>
      </c>
      <c r="BR163" s="172">
        <f t="shared" si="213"/>
        <v>5.5</v>
      </c>
      <c r="BS163" s="176">
        <f>ROUND(IF('Indicator Data'!T163=0,0,IF(LOG('Indicator Data'!T163)&gt;BS$3,10,IF(LOG('Indicator Data'!T163)&lt;BS$4,0,10-(BS$3-LOG('Indicator Data'!T163))/(BS$3-BS$4)*10))),1)</f>
        <v>8.8000000000000007</v>
      </c>
      <c r="BT163" s="173">
        <f>IF('Indicator Data'!T163/HLOOKUP('Indicator Data'!$T$3,'Population Data'!$C$3:$M$194,ROW()-4,FALSE)&gt;1,1,'Indicator Data'!T163/HLOOKUP('Indicator Data'!$T$3,'Population Data'!$C$3:$M$194,ROW()-4,FALSE))</f>
        <v>0.79361484481519728</v>
      </c>
      <c r="BU163" s="176">
        <f t="shared" si="196"/>
        <v>7.9</v>
      </c>
      <c r="BV163" s="172">
        <f t="shared" si="214"/>
        <v>8.4</v>
      </c>
      <c r="BW163" s="176">
        <f>ROUND(IF('Indicator Data'!U163=0,0,IF(LOG('Indicator Data'!U163)&gt;BW$3,10,IF(LOG('Indicator Data'!U163)&lt;BW$4,0,10-(BW$3-LOG('Indicator Data'!U163))/(BW$3-BW$4)*10))),1)</f>
        <v>8.8000000000000007</v>
      </c>
      <c r="BX163" s="246">
        <f>IF(BW163="x","x",'Indicator Data'!U163/HLOOKUP('Indicator Data'!$U$3,'Population Data'!$C$3:$M$194,ROW()-4,FALSE))</f>
        <v>0.79864314396564007</v>
      </c>
      <c r="BY163" s="176">
        <f t="shared" si="197"/>
        <v>8</v>
      </c>
      <c r="BZ163" s="172">
        <f t="shared" si="215"/>
        <v>8.4</v>
      </c>
      <c r="CA163" s="174">
        <f t="shared" si="198"/>
        <v>8.3000000000000007</v>
      </c>
      <c r="CB163" s="176">
        <f>IF('Indicator Data'!BN163="No data","x",ROUND(IF('Indicator Data'!BN163&gt;CB$3,0,IF('Indicator Data'!BN163&lt;CB$4,10,(CB$3-'Indicator Data'!BN163)/(CB$3-CB$4)*10)),1))</f>
        <v>6.6</v>
      </c>
      <c r="CC163" s="176">
        <f>IF('Indicator Data'!BO163="No data","x",ROUND(IF('Indicator Data'!BO163&gt;CC$3,0,IF('Indicator Data'!BO163&lt;CC$4,10,(CC$3-'Indicator Data'!BO163)/(CC$3-CC$4)*10)),1))</f>
        <v>7</v>
      </c>
      <c r="CD163" s="176">
        <f>IF('Indicator Data'!AA163="No data","x",ROUND(IF('Indicator Data'!AA163&gt;CD$3,0,IF('Indicator Data'!AA163&lt;CD$4,10,(CD$3-'Indicator Data'!AA163)/(CD$3-CD$4)*10)),1))</f>
        <v>7.5</v>
      </c>
      <c r="CE163" s="172">
        <f t="shared" si="199"/>
        <v>7</v>
      </c>
      <c r="CF163" s="176">
        <f>IF('Indicator Data'!V163="No data","x",ROUND(IF(LOG('Indicator Data'!V163)&gt;CF$3,10,IF(LOG('Indicator Data'!V163)&lt;CF$4,0,10-(CF$3-LOG('Indicator Data'!V163))/(CF$3-CF$4)*10)),1))</f>
        <v>4.8</v>
      </c>
      <c r="CG163" s="176">
        <f>IF('Indicator Data'!W163="No data","x",ROUND(IF('Indicator Data'!W163&gt;CG$3,10,IF('Indicator Data'!W163&lt;CG$4,0,10-(CG$3-'Indicator Data'!W163)/(CG$3-CG$4)*10)),1))</f>
        <v>8.6</v>
      </c>
      <c r="CH163" s="176">
        <f>IF('Indicator Data'!X163="No data","x",ROUND(IF('Indicator Data'!X163&gt;CH$3,10,IF('Indicator Data'!X163&lt;CH$4,0,10-(CH$3-'Indicator Data'!X163)/(CH$3-CH$4)*10)),1))</f>
        <v>4.8</v>
      </c>
      <c r="CI163" s="176">
        <f>IF('Indicator Data'!Y163="No data","x",ROUND(IF('Indicator Data'!Y163&gt;CI$3,10,IF('Indicator Data'!Y163&lt;CI$4,0,10-(CI$3-'Indicator Data'!Y163)/(CI$3-CI$4)*10)),1))</f>
        <v>10</v>
      </c>
      <c r="CJ163" s="172">
        <f t="shared" si="216"/>
        <v>7.1</v>
      </c>
      <c r="CK163" s="174">
        <f t="shared" si="217"/>
        <v>7.1</v>
      </c>
      <c r="CL163" s="176">
        <f>IF('Indicator Data'!AD163="No data","x",ROUND(IF('Indicator Data'!AD163&gt;CL$3,10,IF('Indicator Data'!AD163&lt;CL$4,0,10-(CL$3-'Indicator Data'!AD163)/(CL$3-CL$4)*10)),1))</f>
        <v>5.4</v>
      </c>
      <c r="CM163" s="176">
        <f>IF('Indicator Data'!AE163="No data","x",ROUND(IF('Indicator Data'!AE163&gt;CM$3,10,IF('Indicator Data'!AE163&lt;CM$4,0,10-(CM$3-'Indicator Data'!AE163)/(CM$3-CM$4)*10)),1))</f>
        <v>8.9</v>
      </c>
      <c r="CN163" s="172">
        <f t="shared" si="218"/>
        <v>7.1</v>
      </c>
      <c r="CO163" s="176">
        <f>IF('Indicator Data'!Z163="No data","x",ROUND(IF('Indicator Data'!Z163&gt;CO$3,10,IF('Indicator Data'!Z163&lt;CO$4,0,10-(CO$3-'Indicator Data'!Z163)/(CO$3-CO$4)*10)),1))</f>
        <v>7.1</v>
      </c>
      <c r="CP163" s="172">
        <f t="shared" si="219"/>
        <v>7.1</v>
      </c>
      <c r="CQ163" s="246">
        <f>IF('Indicator Data'!AB163="No data","x",'Indicator Data'!AB163/HLOOKUP('Indicator Date'!$AB161,'Population Data'!$C$3:$M$194,ROW()-4,FALSE))</f>
        <v>2.4284632664426549E-4</v>
      </c>
      <c r="CR163" s="176">
        <f t="shared" si="200"/>
        <v>7.6</v>
      </c>
      <c r="CS163" s="176" t="str">
        <f>IF('Indicator Data'!AC163="No data","x",ROUND(IF('Indicator Data'!AC163&gt;CS$3,0,IF('Indicator Data'!AC163&lt;CS$4,10,(CS$3-'Indicator Data'!AC163)/(CS$3-CS$4)*10)),1))</f>
        <v>x</v>
      </c>
      <c r="CT163" s="172">
        <f t="shared" si="220"/>
        <v>7.6</v>
      </c>
      <c r="CU163" s="174">
        <f t="shared" si="221"/>
        <v>7.3</v>
      </c>
      <c r="CV163" s="175">
        <f t="shared" si="201"/>
        <v>6.7</v>
      </c>
      <c r="CW163" s="177">
        <f t="shared" si="202"/>
        <v>6.6</v>
      </c>
      <c r="CX163" s="175">
        <f>ROUND(IF('Indicator Data'!AF163=0,0,IF('Indicator Data'!AF163&gt;CX$3,10,IF('Indicator Data'!AF163&lt;CX$4,0,10-(CX$3-'Indicator Data'!AF163)/(CX$3-CX$4)*10))),1)</f>
        <v>10</v>
      </c>
      <c r="CY163" s="175">
        <f>(ROUND(IF('Indicator Data'!AG163=0,0,IF(LOG('Indicator Data'!AG163)&gt;CY$3,10,IF(LOG('Indicator Data'!AG163)&lt;CY$4,0,10-(CY$3-LOG('Indicator Data'!AG163))/(CY$3-CY$4)*10))),1))</f>
        <v>10</v>
      </c>
      <c r="CZ163" s="177">
        <f t="shared" si="222"/>
        <v>10</v>
      </c>
      <c r="DA163" s="11"/>
      <c r="DB163" s="22"/>
    </row>
    <row r="164" spans="1:106">
      <c r="A164" s="179" t="str">
        <f>'Indicator Data'!A164</f>
        <v>South Africa</v>
      </c>
      <c r="B164" s="180" t="str">
        <f>'Indicator Data'!B164</f>
        <v>ZAF</v>
      </c>
      <c r="C164" s="178">
        <f>ROUND(IF('Indicator Data'!C164=0,0.1,IF(LOG('Indicator Data'!C164)&gt;C$3,10,IF(LOG('Indicator Data'!C164)&lt;C$4,0,10-(C$3-LOG('Indicator Data'!C164))/(C$3-C$4)*10))),1)</f>
        <v>4.7</v>
      </c>
      <c r="D164" s="171">
        <f>ROUND(IF('Indicator Data'!D164=0,0.1,IF(LOG('Indicator Data'!D164)&gt;D$3,10,IF(LOG('Indicator Data'!D164)&lt;D$4,0,10-(D$3-LOG('Indicator Data'!D164))/(D$3-D$4)*10))),1)</f>
        <v>0.1</v>
      </c>
      <c r="E164" s="172">
        <f t="shared" si="170"/>
        <v>2.7</v>
      </c>
      <c r="F164" s="172">
        <f>(ROUND(IF('Indicator Data'!E164=0,0,IF(LOG('Indicator Data'!E164)&gt;F$3,10,IF(LOG('Indicator Data'!E164)&lt;F$4,0,10-(F$3-LOG('Indicator Data'!E164))/(F$3-F$4)*10))),1))</f>
        <v>4.7</v>
      </c>
      <c r="G164" s="172">
        <f>ROUND(IF('Indicator Data'!F164=0,0,IF(LOG('Indicator Data'!F164)&gt;G$3,10,IF(LOG('Indicator Data'!F164)&lt;G$4,0,10-(G$3-LOG('Indicator Data'!F164))/(G$3-G$4)*10))),1)</f>
        <v>2</v>
      </c>
      <c r="H164" s="171">
        <f>ROUND(IF('Indicator Data'!G164=0,0,IF(LOG('Indicator Data'!G164)&gt;H$3,10,IF(LOG('Indicator Data'!G164)&lt;H$4,0,10-(H$3-LOG('Indicator Data'!G164))/(H$3-H$4)*10))),1)</f>
        <v>4.5</v>
      </c>
      <c r="I164" s="171">
        <f>ROUND(IF('Indicator Data'!H164=0,0,IF(LOG('Indicator Data'!H164)&gt;I$3,10,IF(LOG('Indicator Data'!H164)&lt;I$4,0,10-(I$3-LOG('Indicator Data'!H164))/(I$3-I$4)*10))),1)</f>
        <v>0</v>
      </c>
      <c r="J164" s="171">
        <f t="shared" si="171"/>
        <v>2.5</v>
      </c>
      <c r="K164" s="171">
        <f>ROUND(IF('Indicator Data'!I164=0,0,IF(LOG('Indicator Data'!I164)&gt;K$3,10,IF(LOG('Indicator Data'!I164)&lt;K$4,0,10-(K$3-LOG('Indicator Data'!I164))/(K$3-K$4)*10))),1)</f>
        <v>4.4000000000000004</v>
      </c>
      <c r="L164" s="172">
        <f>ROUND(IF('Indicator Data'!J164=0,0,IF(LOG('Indicator Data'!J164)&gt;L$3,10,IF(LOG('Indicator Data'!J164)&lt;L$4,0,10-(L$3-LOG('Indicator Data'!J164))/(L$3-L$4)*10))),1)</f>
        <v>10</v>
      </c>
      <c r="M164" s="173">
        <f>'Indicator Data'!C164/HLOOKUP('Indicator Data'!$C$3,'Population Data'!$C$3:$M$194,ROW()-4,FALSE)</f>
        <v>3.761946144971353E-5</v>
      </c>
      <c r="N164" s="173">
        <f>'Indicator Data'!D164/HLOOKUP('Indicator Data'!$D$3,'Population Data'!$C$3:$M$194,ROW()-4,FALSE)</f>
        <v>0</v>
      </c>
      <c r="O164" s="245">
        <f>'Indicator Data'!E164/HLOOKUP('Indicator Data'!$E$3,'Population Data'!$C$3:$M$194,ROW()-4,FALSE)</f>
        <v>2.5935540004230729E-4</v>
      </c>
      <c r="P164" s="173">
        <f>'Indicator Data'!F164/HLOOKUP('Indicator Data'!$F$3,'Population Data'!$C$3:$M$194,ROW()-4,FALSE)</f>
        <v>1.5843927776687803E-8</v>
      </c>
      <c r="Q164" s="173">
        <f>'Indicator Data'!G164/HLOOKUP('Indicator Data'!$G$3,'Population Data'!$C$3:$M$194,ROW()-4,FALSE)</f>
        <v>8.0602219293420782E-5</v>
      </c>
      <c r="R164" s="173">
        <f>'Indicator Data'!H164/HLOOKUP('Indicator Data'!$H$3,'Population Data'!$C$3:$M$194,ROW()-4,FALSE)</f>
        <v>0</v>
      </c>
      <c r="S164" s="173">
        <f>'Indicator Data'!I164/HLOOKUP('Indicator Data'!$I$3,'Population Data'!$C$3:$M$194,ROW()-4,FALSE)</f>
        <v>2.7783050488449967E-5</v>
      </c>
      <c r="T164" s="173">
        <f>'Indicator Data'!J164/HLOOKUP('Indicator Date'!$J162,'Population Data'!$C$3:$M$194,ROW()-4,FALSE)</f>
        <v>1.4398037619365554E-2</v>
      </c>
      <c r="U164" s="171">
        <f t="shared" si="172"/>
        <v>0.2</v>
      </c>
      <c r="V164" s="171">
        <f t="shared" si="173"/>
        <v>0</v>
      </c>
      <c r="W164" s="172">
        <f t="shared" si="174"/>
        <v>0.1</v>
      </c>
      <c r="X164" s="172">
        <f t="shared" si="203"/>
        <v>1.4</v>
      </c>
      <c r="Y164" s="172">
        <f t="shared" si="204"/>
        <v>0</v>
      </c>
      <c r="Z164" s="171">
        <f t="shared" si="175"/>
        <v>0</v>
      </c>
      <c r="AA164" s="171">
        <f t="shared" si="175"/>
        <v>0</v>
      </c>
      <c r="AB164" s="171">
        <f t="shared" si="176"/>
        <v>0</v>
      </c>
      <c r="AC164" s="172">
        <f t="shared" si="205"/>
        <v>0.8</v>
      </c>
      <c r="AD164" s="172">
        <f t="shared" si="206"/>
        <v>4.8</v>
      </c>
      <c r="AE164" s="171">
        <f>ROUND(IF('Indicator Data'!K164=0,0,IF('Indicator Data'!K164&gt;AE$3,10,IF('Indicator Data'!K164&lt;AE$4,0,10-(AE$3-'Indicator Data'!K164)/(AE$3-AE$4)*10))),1)</f>
        <v>6.7</v>
      </c>
      <c r="AF164" s="174">
        <f t="shared" si="177"/>
        <v>2.5</v>
      </c>
      <c r="AG164" s="174">
        <f t="shared" si="178"/>
        <v>0.1</v>
      </c>
      <c r="AH164" s="172">
        <f t="shared" si="179"/>
        <v>2.2999999999999998</v>
      </c>
      <c r="AI164" s="172">
        <f t="shared" si="180"/>
        <v>0</v>
      </c>
      <c r="AJ164" s="174">
        <f t="shared" si="181"/>
        <v>1.2</v>
      </c>
      <c r="AK164" s="172">
        <f t="shared" si="182"/>
        <v>8.5</v>
      </c>
      <c r="AL164" s="175">
        <f t="shared" si="183"/>
        <v>1.5</v>
      </c>
      <c r="AM164" s="175">
        <f t="shared" si="184"/>
        <v>3.2</v>
      </c>
      <c r="AN164" s="175">
        <f t="shared" si="185"/>
        <v>1</v>
      </c>
      <c r="AO164" s="175">
        <f t="shared" si="186"/>
        <v>1.3</v>
      </c>
      <c r="AP164" s="175">
        <f t="shared" si="187"/>
        <v>2.8</v>
      </c>
      <c r="AQ164" s="174">
        <f t="shared" si="188"/>
        <v>7.6</v>
      </c>
      <c r="AR164" s="174">
        <f>IF('Indicator Data'!L164="No data","x",IF('Indicator Data'!BW164&lt;1000,"x",ROUND((IF('Indicator Data'!L164&gt;AR$3,10,IF('Indicator Data'!L164&lt;AR$4,0,10-(AR$3-'Indicator Data'!L164)/(AR$3-AR$4)*10))),1)))</f>
        <v>10</v>
      </c>
      <c r="AS164" s="175">
        <f t="shared" si="189"/>
        <v>8.8000000000000007</v>
      </c>
      <c r="AT164" s="176">
        <f>IF('Indicator Data'!M164="No data","x",ROUND(IF('Indicator Data'!M164=0,0,IF(LOG('Indicator Data'!M164)&gt;AT$3,10,IF(LOG('Indicator Data'!M164)&lt;AT$4,0,10-(AT$3-LOG('Indicator Data'!M164))/(AT$3-AT$4)*10))),1))</f>
        <v>9.6</v>
      </c>
      <c r="AU164" s="246">
        <f>IF(AT164="x","x",'Indicator Data'!M164/HLOOKUP('Indicator Data'!$M$3,'Population Data'!$C$3:$M$194,ROW()-4,FALSE))</f>
        <v>0.82395807776572949</v>
      </c>
      <c r="AV164" s="176">
        <f t="shared" si="190"/>
        <v>9.1999999999999993</v>
      </c>
      <c r="AW164" s="172">
        <f t="shared" si="207"/>
        <v>9.4</v>
      </c>
      <c r="AX164" s="176">
        <f>IF('Indicator Data'!N164="No data","x",ROUND(IF('Indicator Data'!N164=0,0,IF(LOG('Indicator Data'!N164)&gt;AX$3,10,IF(LOG('Indicator Data'!N164)&lt;AX$4,0,10-(AX$3-LOG('Indicator Data'!N164))/(AX$3-AX$4)*10))),1))</f>
        <v>0</v>
      </c>
      <c r="AY164" s="246">
        <f>IF(AX164="x","x",'Indicator Data'!N164/HLOOKUP('Indicator Data'!$N$3,'Population Data'!$C$3:$M$194,ROW()-4,FALSE))</f>
        <v>0</v>
      </c>
      <c r="AZ164" s="176">
        <f t="shared" si="191"/>
        <v>0</v>
      </c>
      <c r="BA164" s="172">
        <f t="shared" si="208"/>
        <v>0</v>
      </c>
      <c r="BB164" s="176">
        <f>IF('Indicator Data'!O164="No data","x",ROUND(IF('Indicator Data'!O164=0,0,IF(LOG('Indicator Data'!O164)&gt;BB$3,10,IF(LOG('Indicator Data'!O164)&lt;BB$4,0,10-(BB$3-LOG('Indicator Data'!O164))/(BB$3-BB$4)*10))),1))</f>
        <v>0</v>
      </c>
      <c r="BC164" s="246">
        <f>IF(BB164="x","x",'Indicator Data'!O164/HLOOKUP('Indicator Data'!$O$3,'Population Data'!$C$3:$M$194,ROW()-4,FALSE))</f>
        <v>0</v>
      </c>
      <c r="BD164" s="176">
        <f t="shared" si="192"/>
        <v>0</v>
      </c>
      <c r="BE164" s="172">
        <f t="shared" si="209"/>
        <v>0</v>
      </c>
      <c r="BF164" s="176">
        <f>IF('Indicator Data'!P164="No data","x",ROUND(IF('Indicator Data'!P164=0,0,IF(LOG('Indicator Data'!P164)&gt;BF$3,10,IF(LOG('Indicator Data'!P164)&lt;BF$4,0,10-(BF$3-LOG('Indicator Data'!P164))/(BF$3-BF$4)*10))),1))</f>
        <v>5.4</v>
      </c>
      <c r="BG164" s="246">
        <f>IF(BF164="x","x",'Indicator Data'!P164/HLOOKUP('Indicator Data'!$P$3,'Population Data'!$C$3:$M$194,ROW()-4,FALSE))</f>
        <v>2.9052225854565486E-4</v>
      </c>
      <c r="BH164" s="176">
        <f t="shared" si="210"/>
        <v>2.9</v>
      </c>
      <c r="BI164" s="172">
        <f t="shared" si="211"/>
        <v>4.3</v>
      </c>
      <c r="BJ164" s="174">
        <f t="shared" si="212"/>
        <v>5</v>
      </c>
      <c r="BK164" s="176">
        <f>ROUND(IF('Indicator Data'!Q164=0,0,IF(LOG('Indicator Data'!Q164)&gt;BK$3,10,IF(LOG('Indicator Data'!Q164)&lt;BK$4,0,10-(BK$3-LOG('Indicator Data'!Q164))/(BK$3-BK$4)*10))),1)</f>
        <v>8.3000000000000007</v>
      </c>
      <c r="BL164" s="224">
        <f>IF(BK164="x","x",'Indicator Data'!Q164/HLOOKUP('Indicator Data'!$Q$3,'Population Data'!$C$3:$M$194,ROW()-4,FALSE))</f>
        <v>9.999999836119898E-2</v>
      </c>
      <c r="BM164" s="176">
        <f t="shared" si="193"/>
        <v>1</v>
      </c>
      <c r="BN164" s="172">
        <f t="shared" si="194"/>
        <v>5.8</v>
      </c>
      <c r="BO164" s="176">
        <f>ROUND(IF('Indicator Data'!S164=0,0,IF(LOG('Indicator Data'!S164)&gt;BO$3,10,IF(LOG('Indicator Data'!S164)&lt;BO$4,0,10-(BO$3-LOG('Indicator Data'!S164))/(BO$3-BO$4)*10))),1)</f>
        <v>7.2</v>
      </c>
      <c r="BP164" s="246">
        <f>IF(BO164="x","x",'Indicator Data'!S164/HLOOKUP('Indicator Data'!$S$3,'Population Data'!$C$3:$M$194,ROW()-4,FALSE))</f>
        <v>1.8054252868077943E-2</v>
      </c>
      <c r="BQ164" s="176">
        <f t="shared" si="195"/>
        <v>0.2</v>
      </c>
      <c r="BR164" s="172">
        <f t="shared" si="213"/>
        <v>4.5999999999999996</v>
      </c>
      <c r="BS164" s="176">
        <f>ROUND(IF('Indicator Data'!T164=0,0,IF(LOG('Indicator Data'!T164)&gt;BS$3,10,IF(LOG('Indicator Data'!T164)&lt;BS$4,0,10-(BS$3-LOG('Indicator Data'!T164))/(BS$3-BS$4)*10))),1)</f>
        <v>9.1999999999999993</v>
      </c>
      <c r="BT164" s="173">
        <f>IF('Indicator Data'!T164/HLOOKUP('Indicator Data'!$T$3,'Population Data'!$C$3:$M$194,ROW()-4,FALSE)&gt;1,1,'Indicator Data'!T164/HLOOKUP('Indicator Data'!$T$3,'Population Data'!$C$3:$M$194,ROW()-4,FALSE))</f>
        <v>0.44252179945398756</v>
      </c>
      <c r="BU164" s="176">
        <f t="shared" si="196"/>
        <v>4.4000000000000004</v>
      </c>
      <c r="BV164" s="172">
        <f t="shared" si="214"/>
        <v>7.5</v>
      </c>
      <c r="BW164" s="176">
        <f>ROUND(IF('Indicator Data'!U164=0,0,IF(LOG('Indicator Data'!U164)&gt;BW$3,10,IF(LOG('Indicator Data'!U164)&lt;BW$4,0,10-(BW$3-LOG('Indicator Data'!U164))/(BW$3-BW$4)*10))),1)</f>
        <v>7.2</v>
      </c>
      <c r="BX164" s="246">
        <f>IF(BW164="x","x",'Indicator Data'!U164/HLOOKUP('Indicator Data'!$U$3,'Population Data'!$C$3:$M$194,ROW()-4,FALSE))</f>
        <v>1.9331005864433037E-2</v>
      </c>
      <c r="BY164" s="176">
        <f t="shared" si="197"/>
        <v>0.2</v>
      </c>
      <c r="BZ164" s="172">
        <f t="shared" si="215"/>
        <v>4.5999999999999996</v>
      </c>
      <c r="CA164" s="174">
        <f t="shared" si="198"/>
        <v>5.8</v>
      </c>
      <c r="CB164" s="176">
        <f>IF('Indicator Data'!BN164="No data","x",ROUND(IF('Indicator Data'!BN164&gt;CB$3,0,IF('Indicator Data'!BN164&lt;CB$4,10,(CB$3-'Indicator Data'!BN164)/(CB$3-CB$4)*10)),1))</f>
        <v>2.5</v>
      </c>
      <c r="CC164" s="176">
        <f>IF('Indicator Data'!BO164="No data","x",ROUND(IF('Indicator Data'!BO164&gt;CC$3,0,IF('Indicator Data'!BO164&lt;CC$4,10,(CC$3-'Indicator Data'!BO164)/(CC$3-CC$4)*10)),1))</f>
        <v>0.9</v>
      </c>
      <c r="CD164" s="176">
        <f>IF('Indicator Data'!AA164="No data","x",ROUND(IF('Indicator Data'!AA164&gt;CD$3,0,IF('Indicator Data'!AA164&lt;CD$4,10,(CD$3-'Indicator Data'!AA164)/(CD$3-CD$4)*10)),1))</f>
        <v>5.6</v>
      </c>
      <c r="CE164" s="172">
        <f t="shared" si="199"/>
        <v>3</v>
      </c>
      <c r="CF164" s="176">
        <f>IF('Indicator Data'!V164="No data","x",ROUND(IF(LOG('Indicator Data'!V164)&gt;CF$3,10,IF(LOG('Indicator Data'!V164)&lt;CF$4,0,10-(CF$3-LOG('Indicator Data'!V164))/(CF$3-CF$4)*10)),1))</f>
        <v>5.6</v>
      </c>
      <c r="CG164" s="176">
        <f>IF('Indicator Data'!W164="No data","x",ROUND(IF('Indicator Data'!W164&gt;CG$3,10,IF('Indicator Data'!W164&lt;CG$4,0,10-(CG$3-'Indicator Data'!W164)/(CG$3-CG$4)*10)),1))</f>
        <v>3.1</v>
      </c>
      <c r="CH164" s="176">
        <f>IF('Indicator Data'!X164="No data","x",ROUND(IF('Indicator Data'!X164&gt;CH$3,10,IF('Indicator Data'!X164&lt;CH$4,0,10-(CH$3-'Indicator Data'!X164)/(CH$3-CH$4)*10)),1))</f>
        <v>6.9</v>
      </c>
      <c r="CI164" s="176">
        <f>IF('Indicator Data'!Y164="No data","x",ROUND(IF('Indicator Data'!Y164&gt;CI$3,10,IF('Indicator Data'!Y164&lt;CI$4,0,10-(CI$3-'Indicator Data'!Y164)/(CI$3-CI$4)*10)),1))</f>
        <v>3.4</v>
      </c>
      <c r="CJ164" s="172">
        <f t="shared" si="216"/>
        <v>4.8</v>
      </c>
      <c r="CK164" s="174">
        <f t="shared" si="217"/>
        <v>4.2</v>
      </c>
      <c r="CL164" s="176">
        <f>IF('Indicator Data'!AD164="No data","x",ROUND(IF('Indicator Data'!AD164&gt;CL$3,10,IF('Indicator Data'!AD164&lt;CL$4,0,10-(CL$3-'Indicator Data'!AD164)/(CL$3-CL$4)*10)),1))</f>
        <v>2.7</v>
      </c>
      <c r="CM164" s="176">
        <f>IF('Indicator Data'!AE164="No data","x",ROUND(IF('Indicator Data'!AE164&gt;CM$3,10,IF('Indicator Data'!AE164&lt;CM$4,0,10-(CM$3-'Indicator Data'!AE164)/(CM$3-CM$4)*10)),1))</f>
        <v>2.8</v>
      </c>
      <c r="CN164" s="172">
        <f t="shared" si="218"/>
        <v>4.0999999999999996</v>
      </c>
      <c r="CO164" s="176">
        <f>IF('Indicator Data'!Z164="No data","x",ROUND(IF('Indicator Data'!Z164&gt;CO$3,10,IF('Indicator Data'!Z164&lt;CO$4,0,10-(CO$3-'Indicator Data'!Z164)/(CO$3-CO$4)*10)),1))</f>
        <v>0</v>
      </c>
      <c r="CP164" s="172">
        <f t="shared" si="219"/>
        <v>2.2999999999999998</v>
      </c>
      <c r="CQ164" s="246">
        <f>IF('Indicator Data'!AB164="No data","x",'Indicator Data'!AB164/HLOOKUP('Indicator Date'!$AB162,'Population Data'!$C$3:$M$194,ROW()-4,FALSE))</f>
        <v>3.1409338409635848E-5</v>
      </c>
      <c r="CR164" s="176">
        <f t="shared" si="200"/>
        <v>9.6999999999999993</v>
      </c>
      <c r="CS164" s="176">
        <f>IF('Indicator Data'!AC164="No data","x",ROUND(IF('Indicator Data'!AC164&gt;CS$3,0,IF('Indicator Data'!AC164&lt;CS$4,10,(CS$3-'Indicator Data'!AC164)/(CS$3-CS$4)*10)),1))</f>
        <v>0</v>
      </c>
      <c r="CT164" s="172">
        <f t="shared" si="220"/>
        <v>4.9000000000000004</v>
      </c>
      <c r="CU164" s="174">
        <f t="shared" si="221"/>
        <v>3.8</v>
      </c>
      <c r="CV164" s="175">
        <f t="shared" si="201"/>
        <v>4.7</v>
      </c>
      <c r="CW164" s="177">
        <f t="shared" si="202"/>
        <v>4</v>
      </c>
      <c r="CX164" s="175">
        <f>ROUND(IF('Indicator Data'!AF164=0,0,IF('Indicator Data'!AF164&gt;CX$3,10,IF('Indicator Data'!AF164&lt;CX$4,0,10-(CX$3-'Indicator Data'!AF164)/(CX$3-CX$4)*10))),1)</f>
        <v>4.5999999999999996</v>
      </c>
      <c r="CY164" s="175">
        <f>(ROUND(IF('Indicator Data'!AG164=0,0,IF(LOG('Indicator Data'!AG164)&gt;CY$3,10,IF(LOG('Indicator Data'!AG164)&lt;CY$4,0,10-(CY$3-LOG('Indicator Data'!AG164))/(CY$3-CY$4)*10))),1))</f>
        <v>2</v>
      </c>
      <c r="CZ164" s="177">
        <f t="shared" si="222"/>
        <v>3.4</v>
      </c>
      <c r="DA164" s="11"/>
      <c r="DB164" s="22"/>
    </row>
    <row r="165" spans="1:106">
      <c r="A165" s="179" t="str">
        <f>'Indicator Data'!A165</f>
        <v>South Sudan</v>
      </c>
      <c r="B165" s="180" t="str">
        <f>'Indicator Data'!B165</f>
        <v>SSD</v>
      </c>
      <c r="C165" s="178">
        <f>ROUND(IF('Indicator Data'!C165=0,0.1,IF(LOG('Indicator Data'!C165)&gt;C$3,10,IF(LOG('Indicator Data'!C165)&lt;C$4,0,10-(C$3-LOG('Indicator Data'!C165))/(C$3-C$4)*10))),1)</f>
        <v>6</v>
      </c>
      <c r="D165" s="171">
        <f>ROUND(IF('Indicator Data'!D165=0,0.1,IF(LOG('Indicator Data'!D165)&gt;D$3,10,IF(LOG('Indicator Data'!D165)&lt;D$4,0,10-(D$3-LOG('Indicator Data'!D165))/(D$3-D$4)*10))),1)</f>
        <v>0.1</v>
      </c>
      <c r="E165" s="172">
        <f t="shared" si="170"/>
        <v>3.6</v>
      </c>
      <c r="F165" s="172">
        <f>(ROUND(IF('Indicator Data'!E165=0,0,IF(LOG('Indicator Data'!E165)&gt;F$3,10,IF(LOG('Indicator Data'!E165)&lt;F$4,0,10-(F$3-LOG('Indicator Data'!E165))/(F$3-F$4)*10))),1))</f>
        <v>7.1</v>
      </c>
      <c r="G165" s="172">
        <f>ROUND(IF('Indicator Data'!F165=0,0,IF(LOG('Indicator Data'!F165)&gt;G$3,10,IF(LOG('Indicator Data'!F165)&lt;G$4,0,10-(G$3-LOG('Indicator Data'!F165))/(G$3-G$4)*10))),1)</f>
        <v>0</v>
      </c>
      <c r="H165" s="171">
        <f>ROUND(IF('Indicator Data'!G165=0,0,IF(LOG('Indicator Data'!G165)&gt;H$3,10,IF(LOG('Indicator Data'!G165)&lt;H$4,0,10-(H$3-LOG('Indicator Data'!G165))/(H$3-H$4)*10))),1)</f>
        <v>0</v>
      </c>
      <c r="I165" s="171">
        <f>ROUND(IF('Indicator Data'!H165=0,0,IF(LOG('Indicator Data'!H165)&gt;I$3,10,IF(LOG('Indicator Data'!H165)&lt;I$4,0,10-(I$3-LOG('Indicator Data'!H165))/(I$3-I$4)*10))),1)</f>
        <v>0</v>
      </c>
      <c r="J165" s="171">
        <f t="shared" si="171"/>
        <v>0</v>
      </c>
      <c r="K165" s="171">
        <f>ROUND(IF('Indicator Data'!I165=0,0,IF(LOG('Indicator Data'!I165)&gt;K$3,10,IF(LOG('Indicator Data'!I165)&lt;K$4,0,10-(K$3-LOG('Indicator Data'!I165))/(K$3-K$4)*10))),1)</f>
        <v>0</v>
      </c>
      <c r="L165" s="172">
        <f>ROUND(IF('Indicator Data'!J165=0,0,IF(LOG('Indicator Data'!J165)&gt;L$3,10,IF(LOG('Indicator Data'!J165)&lt;L$4,0,10-(L$3-LOG('Indicator Data'!J165))/(L$3-L$4)*10))),1)</f>
        <v>10</v>
      </c>
      <c r="M165" s="173">
        <f>'Indicator Data'!C165/HLOOKUP('Indicator Data'!$C$3,'Population Data'!$C$3:$M$194,ROW()-4,FALSE)</f>
        <v>5.7653044899008536E-4</v>
      </c>
      <c r="N165" s="173">
        <f>'Indicator Data'!D165/HLOOKUP('Indicator Data'!$D$3,'Population Data'!$C$3:$M$194,ROW()-4,FALSE)</f>
        <v>0</v>
      </c>
      <c r="O165" s="245">
        <f>'Indicator Data'!E165/HLOOKUP('Indicator Data'!$E$3,'Population Data'!$C$3:$M$194,ROW()-4,FALSE)</f>
        <v>1.6265899655248002E-2</v>
      </c>
      <c r="P165" s="173">
        <f>'Indicator Data'!F165/HLOOKUP('Indicator Data'!$F$3,'Population Data'!$C$3:$M$194,ROW()-4,FALSE)</f>
        <v>0</v>
      </c>
      <c r="Q165" s="173">
        <f>'Indicator Data'!G165/HLOOKUP('Indicator Data'!$G$3,'Population Data'!$C$3:$M$194,ROW()-4,FALSE)</f>
        <v>0</v>
      </c>
      <c r="R165" s="173">
        <f>'Indicator Data'!H165/HLOOKUP('Indicator Data'!$H$3,'Population Data'!$C$3:$M$194,ROW()-4,FALSE)</f>
        <v>0</v>
      </c>
      <c r="S165" s="173">
        <f>'Indicator Data'!I165/HLOOKUP('Indicator Data'!$I$3,'Population Data'!$C$3:$M$194,ROW()-4,FALSE)</f>
        <v>0</v>
      </c>
      <c r="T165" s="173">
        <f>'Indicator Data'!J165/HLOOKUP('Indicator Date'!$J163,'Population Data'!$C$3:$M$194,ROW()-4,FALSE)</f>
        <v>3.9583836196423687E-2</v>
      </c>
      <c r="U165" s="171">
        <f t="shared" si="172"/>
        <v>2.9</v>
      </c>
      <c r="V165" s="171">
        <f t="shared" si="173"/>
        <v>0</v>
      </c>
      <c r="W165" s="172">
        <f t="shared" si="174"/>
        <v>1.6</v>
      </c>
      <c r="X165" s="172">
        <f t="shared" si="203"/>
        <v>8.3000000000000007</v>
      </c>
      <c r="Y165" s="172">
        <f t="shared" si="204"/>
        <v>0</v>
      </c>
      <c r="Z165" s="171">
        <f t="shared" si="175"/>
        <v>0</v>
      </c>
      <c r="AA165" s="171">
        <f t="shared" si="175"/>
        <v>0</v>
      </c>
      <c r="AB165" s="171">
        <f t="shared" si="176"/>
        <v>0</v>
      </c>
      <c r="AC165" s="172">
        <f t="shared" si="205"/>
        <v>0</v>
      </c>
      <c r="AD165" s="172">
        <f t="shared" si="206"/>
        <v>10</v>
      </c>
      <c r="AE165" s="171">
        <f>ROUND(IF('Indicator Data'!K165=0,0,IF('Indicator Data'!K165&gt;AE$3,10,IF('Indicator Data'!K165&lt;AE$4,0,10-(AE$3-'Indicator Data'!K165)/(AE$3-AE$4)*10))),1)</f>
        <v>2.9</v>
      </c>
      <c r="AF165" s="174">
        <f t="shared" si="177"/>
        <v>4.5</v>
      </c>
      <c r="AG165" s="174">
        <f t="shared" si="178"/>
        <v>0.1</v>
      </c>
      <c r="AH165" s="172">
        <f t="shared" si="179"/>
        <v>0</v>
      </c>
      <c r="AI165" s="172">
        <f t="shared" si="180"/>
        <v>0</v>
      </c>
      <c r="AJ165" s="174">
        <f t="shared" si="181"/>
        <v>0</v>
      </c>
      <c r="AK165" s="172">
        <f t="shared" si="182"/>
        <v>10</v>
      </c>
      <c r="AL165" s="175">
        <f t="shared" si="183"/>
        <v>2.7</v>
      </c>
      <c r="AM165" s="175">
        <f t="shared" si="184"/>
        <v>7.8</v>
      </c>
      <c r="AN165" s="175">
        <f t="shared" si="185"/>
        <v>0</v>
      </c>
      <c r="AO165" s="175">
        <f t="shared" si="186"/>
        <v>0</v>
      </c>
      <c r="AP165" s="175">
        <f t="shared" si="187"/>
        <v>0</v>
      </c>
      <c r="AQ165" s="174">
        <f t="shared" si="188"/>
        <v>6.5</v>
      </c>
      <c r="AR165" s="174">
        <f>IF('Indicator Data'!L165="No data","x",IF('Indicator Data'!BW165&lt;1000,"x",ROUND((IF('Indicator Data'!L165&gt;AR$3,10,IF('Indicator Data'!L165&lt;AR$4,0,10-(AR$3-'Indicator Data'!L165)/(AR$3-AR$4)*10))),1)))</f>
        <v>0.8</v>
      </c>
      <c r="AS165" s="175">
        <f t="shared" si="189"/>
        <v>3.7</v>
      </c>
      <c r="AT165" s="176">
        <f>IF('Indicator Data'!M165="No data","x",ROUND(IF('Indicator Data'!M165=0,0,IF(LOG('Indicator Data'!M165)&gt;AT$3,10,IF(LOG('Indicator Data'!M165)&lt;AT$4,0,10-(AT$3-LOG('Indicator Data'!M165))/(AT$3-AT$4)*10))),1))</f>
        <v>8.1999999999999993</v>
      </c>
      <c r="AU165" s="246">
        <f>IF(AT165="x","x",'Indicator Data'!M165/HLOOKUP('Indicator Data'!$M$3,'Population Data'!$C$3:$M$194,ROW()-4,FALSE))</f>
        <v>0.47291664375886977</v>
      </c>
      <c r="AV165" s="176">
        <f t="shared" si="190"/>
        <v>5.3</v>
      </c>
      <c r="AW165" s="172">
        <f t="shared" si="207"/>
        <v>7</v>
      </c>
      <c r="AX165" s="176">
        <f>IF('Indicator Data'!N165="No data","x",ROUND(IF('Indicator Data'!N165=0,0,IF(LOG('Indicator Data'!N165)&gt;AX$3,10,IF(LOG('Indicator Data'!N165)&lt;AX$4,0,10-(AX$3-LOG('Indicator Data'!N165))/(AX$3-AX$4)*10))),1))</f>
        <v>7.1</v>
      </c>
      <c r="AY165" s="246">
        <f>IF(AX165="x","x",'Indicator Data'!N165/HLOOKUP('Indicator Data'!$N$3,'Population Data'!$C$3:$M$194,ROW()-4,FALSE))</f>
        <v>1.7110392355582451E-2</v>
      </c>
      <c r="AZ165" s="176">
        <f t="shared" si="191"/>
        <v>3.4</v>
      </c>
      <c r="BA165" s="172">
        <f t="shared" si="208"/>
        <v>5.5</v>
      </c>
      <c r="BB165" s="176">
        <f>IF('Indicator Data'!O165="No data","x",ROUND(IF('Indicator Data'!O165=0,0,IF(LOG('Indicator Data'!O165)&gt;BB$3,10,IF(LOG('Indicator Data'!O165)&lt;BB$4,0,10-(BB$3-LOG('Indicator Data'!O165))/(BB$3-BB$4)*10))),1))</f>
        <v>0</v>
      </c>
      <c r="BC165" s="246">
        <f>IF(BB165="x","x",'Indicator Data'!O165/HLOOKUP('Indicator Data'!$O$3,'Population Data'!$C$3:$M$194,ROW()-4,FALSE))</f>
        <v>0</v>
      </c>
      <c r="BD165" s="176">
        <f t="shared" si="192"/>
        <v>0</v>
      </c>
      <c r="BE165" s="172">
        <f t="shared" si="209"/>
        <v>0</v>
      </c>
      <c r="BF165" s="176">
        <f>IF('Indicator Data'!P165="No data","x",ROUND(IF('Indicator Data'!P165=0,0,IF(LOG('Indicator Data'!P165)&gt;BF$3,10,IF(LOG('Indicator Data'!P165)&lt;BF$4,0,10-(BF$3-LOG('Indicator Data'!P165))/(BF$3-BF$4)*10))),1))</f>
        <v>7.7</v>
      </c>
      <c r="BG165" s="246">
        <f>IF(BF165="x","x",'Indicator Data'!P165/HLOOKUP('Indicator Data'!$P$3,'Population Data'!$C$3:$M$194,ROW()-4,FALSE))</f>
        <v>3.8799100978337324E-2</v>
      </c>
      <c r="BH165" s="176">
        <f t="shared" si="210"/>
        <v>7.2</v>
      </c>
      <c r="BI165" s="172">
        <f t="shared" si="211"/>
        <v>7.5</v>
      </c>
      <c r="BJ165" s="174">
        <f t="shared" si="212"/>
        <v>5.6</v>
      </c>
      <c r="BK165" s="176">
        <f>ROUND(IF('Indicator Data'!Q165=0,0,IF(LOG('Indicator Data'!Q165)&gt;BK$3,10,IF(LOG('Indicator Data'!Q165)&lt;BK$4,0,10-(BK$3-LOG('Indicator Data'!Q165))/(BK$3-BK$4)*10))),1)</f>
        <v>8.6</v>
      </c>
      <c r="BL165" s="224">
        <f>IF(BK165="x","x",'Indicator Data'!Q165/HLOOKUP('Indicator Data'!$Q$3,'Population Data'!$C$3:$M$194,ROW()-4,FALSE))</f>
        <v>1</v>
      </c>
      <c r="BM165" s="176">
        <f t="shared" si="193"/>
        <v>10</v>
      </c>
      <c r="BN165" s="172">
        <f t="shared" si="194"/>
        <v>9.4</v>
      </c>
      <c r="BO165" s="176">
        <f>ROUND(IF('Indicator Data'!S165=0,0,IF(LOG('Indicator Data'!S165)&gt;BO$3,10,IF(LOG('Indicator Data'!S165)&lt;BO$4,0,10-(BO$3-LOG('Indicator Data'!S165))/(BO$3-BO$4)*10))),1)</f>
        <v>7.7</v>
      </c>
      <c r="BP165" s="246">
        <f>IF(BO165="x","x",'Indicator Data'!S165/HLOOKUP('Indicator Data'!$S$3,'Population Data'!$C$3:$M$194,ROW()-4,FALSE))</f>
        <v>0.20297542132315671</v>
      </c>
      <c r="BQ165" s="176">
        <f t="shared" si="195"/>
        <v>2.2999999999999998</v>
      </c>
      <c r="BR165" s="172">
        <f t="shared" si="213"/>
        <v>5.6</v>
      </c>
      <c r="BS165" s="176">
        <f>ROUND(IF('Indicator Data'!T165=0,0,IF(LOG('Indicator Data'!T165)&gt;BS$3,10,IF(LOG('Indicator Data'!T165)&lt;BS$4,0,10-(BS$3-LOG('Indicator Data'!T165))/(BS$3-BS$4)*10))),1)</f>
        <v>8.6</v>
      </c>
      <c r="BT165" s="173">
        <f>IF('Indicator Data'!T165/HLOOKUP('Indicator Data'!$T$3,'Population Data'!$C$3:$M$194,ROW()-4,FALSE)&gt;1,1,'Indicator Data'!T165/HLOOKUP('Indicator Data'!$T$3,'Population Data'!$C$3:$M$194,ROW()-4,FALSE))</f>
        <v>0.99073156448488675</v>
      </c>
      <c r="BU165" s="176">
        <f t="shared" si="196"/>
        <v>9.9</v>
      </c>
      <c r="BV165" s="172">
        <f t="shared" si="214"/>
        <v>9.4</v>
      </c>
      <c r="BW165" s="176">
        <f>ROUND(IF('Indicator Data'!U165=0,0,IF(LOG('Indicator Data'!U165)&gt;BW$3,10,IF(LOG('Indicator Data'!U165)&lt;BW$4,0,10-(BW$3-LOG('Indicator Data'!U165))/(BW$3-BW$4)*10))),1)</f>
        <v>8.4</v>
      </c>
      <c r="BX165" s="246">
        <f>IF(BW165="x","x",'Indicator Data'!U165/HLOOKUP('Indicator Data'!$U$3,'Population Data'!$C$3:$M$194,ROW()-4,FALSE))</f>
        <v>0.72423116704199986</v>
      </c>
      <c r="BY165" s="176">
        <f t="shared" si="197"/>
        <v>7.2</v>
      </c>
      <c r="BZ165" s="172">
        <f t="shared" si="215"/>
        <v>7.9</v>
      </c>
      <c r="CA165" s="174">
        <f t="shared" si="198"/>
        <v>8.4</v>
      </c>
      <c r="CB165" s="176">
        <f>IF('Indicator Data'!BN165="No data","x",ROUND(IF('Indicator Data'!BN165&gt;CB$3,0,IF('Indicator Data'!BN165&lt;CB$4,10,(CB$3-'Indicator Data'!BN165)/(CB$3-CB$4)*10)),1))</f>
        <v>9.3000000000000007</v>
      </c>
      <c r="CC165" s="176">
        <f>IF('Indicator Data'!BO165="No data","x",ROUND(IF('Indicator Data'!BO165&gt;CC$3,0,IF('Indicator Data'!BO165&lt;CC$4,10,(CC$3-'Indicator Data'!BO165)/(CC$3-CC$4)*10)),1))</f>
        <v>9.8000000000000007</v>
      </c>
      <c r="CD165" s="176">
        <f>IF('Indicator Data'!AA165="No data","x",ROUND(IF('Indicator Data'!AA165&gt;CD$3,0,IF('Indicator Data'!AA165&lt;CD$4,10,(CD$3-'Indicator Data'!AA165)/(CD$3-CD$4)*10)),1))</f>
        <v>9.4</v>
      </c>
      <c r="CE165" s="172">
        <f t="shared" si="199"/>
        <v>9.5</v>
      </c>
      <c r="CF165" s="176">
        <f>IF('Indicator Data'!V165="No data","x",ROUND(IF(LOG('Indicator Data'!V165)&gt;CF$3,10,IF(LOG('Indicator Data'!V165)&lt;CF$4,0,10-(CF$3-LOG('Indicator Data'!V165))/(CF$3-CF$4)*10)),1))</f>
        <v>4.0999999999999996</v>
      </c>
      <c r="CG165" s="176">
        <f>IF('Indicator Data'!W165="No data","x",ROUND(IF('Indicator Data'!W165&gt;CG$3,10,IF('Indicator Data'!W165&lt;CG$4,0,10-(CG$3-'Indicator Data'!W165)/(CG$3-CG$4)*10)),1))</f>
        <v>6.5</v>
      </c>
      <c r="CH165" s="176">
        <f>IF('Indicator Data'!X165="No data","x",ROUND(IF('Indicator Data'!X165&gt;CH$3,10,IF('Indicator Data'!X165&lt;CH$4,0,10-(CH$3-'Indicator Data'!X165)/(CH$3-CH$4)*10)),1))</f>
        <v>2.1</v>
      </c>
      <c r="CI165" s="176">
        <f>IF('Indicator Data'!Y165="No data","x",ROUND(IF('Indicator Data'!Y165&gt;CI$3,10,IF('Indicator Data'!Y165&lt;CI$4,0,10-(CI$3-'Indicator Data'!Y165)/(CI$3-CI$4)*10)),1))</f>
        <v>10</v>
      </c>
      <c r="CJ165" s="172">
        <f t="shared" si="216"/>
        <v>5.7</v>
      </c>
      <c r="CK165" s="174">
        <f t="shared" si="217"/>
        <v>7</v>
      </c>
      <c r="CL165" s="176">
        <f>IF('Indicator Data'!AD165="No data","x",ROUND(IF('Indicator Data'!AD165&gt;CL$3,10,IF('Indicator Data'!AD165&lt;CL$4,0,10-(CL$3-'Indicator Data'!AD165)/(CL$3-CL$4)*10)),1))</f>
        <v>10</v>
      </c>
      <c r="CM165" s="176">
        <f>IF('Indicator Data'!AE165="No data","x",ROUND(IF('Indicator Data'!AE165&gt;CM$3,10,IF('Indicator Data'!AE165&lt;CM$4,0,10-(CM$3-'Indicator Data'!AE165)/(CM$3-CM$4)*10)),1))</f>
        <v>5.3</v>
      </c>
      <c r="CN165" s="172">
        <f t="shared" si="218"/>
        <v>6.3</v>
      </c>
      <c r="CO165" s="176">
        <f>IF('Indicator Data'!Z165="No data","x",ROUND(IF('Indicator Data'!Z165&gt;CO$3,10,IF('Indicator Data'!Z165&lt;CO$4,0,10-(CO$3-'Indicator Data'!Z165)/(CO$3-CO$4)*10)),1))</f>
        <v>10</v>
      </c>
      <c r="CP165" s="172">
        <f t="shared" si="219"/>
        <v>9.6</v>
      </c>
      <c r="CQ165" s="246">
        <f>IF('Indicator Data'!AB165="No data","x",'Indicator Data'!AB165/HLOOKUP('Indicator Date'!$AB163,'Population Data'!$C$3:$M$194,ROW()-4,FALSE))</f>
        <v>2.6946322962189019E-4</v>
      </c>
      <c r="CR165" s="176">
        <f t="shared" si="200"/>
        <v>7.3</v>
      </c>
      <c r="CS165" s="176">
        <f>IF('Indicator Data'!AC165="No data","x",ROUND(IF('Indicator Data'!AC165&gt;CS$3,0,IF('Indicator Data'!AC165&lt;CS$4,10,(CS$3-'Indicator Data'!AC165)/(CS$3-CS$4)*10)),1))</f>
        <v>8</v>
      </c>
      <c r="CT165" s="172">
        <f t="shared" si="220"/>
        <v>7.7</v>
      </c>
      <c r="CU165" s="174">
        <f t="shared" si="221"/>
        <v>7.9</v>
      </c>
      <c r="CV165" s="175">
        <f t="shared" si="201"/>
        <v>7.4</v>
      </c>
      <c r="CW165" s="177">
        <f t="shared" si="202"/>
        <v>3.9</v>
      </c>
      <c r="CX165" s="175">
        <f>ROUND(IF('Indicator Data'!AF165=0,0,IF('Indicator Data'!AF165&gt;CX$3,10,IF('Indicator Data'!AF165&lt;CX$4,0,10-(CX$3-'Indicator Data'!AF165)/(CX$3-CX$4)*10))),1)</f>
        <v>9.6999999999999993</v>
      </c>
      <c r="CY165" s="175">
        <f>(ROUND(IF('Indicator Data'!AG165=0,0,IF(LOG('Indicator Data'!AG165)&gt;CY$3,10,IF(LOG('Indicator Data'!AG165)&lt;CY$4,0,10-(CY$3-LOG('Indicator Data'!AG165))/(CY$3-CY$4)*10))),1))</f>
        <v>6.5</v>
      </c>
      <c r="CZ165" s="177">
        <f t="shared" si="222"/>
        <v>8.6</v>
      </c>
      <c r="DA165" s="11"/>
      <c r="DB165" s="22"/>
    </row>
    <row r="166" spans="1:106">
      <c r="A166" s="179" t="str">
        <f>'Indicator Data'!A166</f>
        <v>Spain</v>
      </c>
      <c r="B166" s="180" t="str">
        <f>'Indicator Data'!B166</f>
        <v>ESP</v>
      </c>
      <c r="C166" s="178">
        <f>ROUND(IF('Indicator Data'!C166=0,0.1,IF(LOG('Indicator Data'!C166)&gt;C$3,10,IF(LOG('Indicator Data'!C166)&lt;C$4,0,10-(C$3-LOG('Indicator Data'!C166))/(C$3-C$4)*10))),1)</f>
        <v>7.2</v>
      </c>
      <c r="D166" s="171">
        <f>ROUND(IF('Indicator Data'!D166=0,0.1,IF(LOG('Indicator Data'!D166)&gt;D$3,10,IF(LOG('Indicator Data'!D166)&lt;D$4,0,10-(D$3-LOG('Indicator Data'!D166))/(D$3-D$4)*10))),1)</f>
        <v>0.1</v>
      </c>
      <c r="E166" s="172">
        <f t="shared" ref="E166:E196" si="223">ROUND((10-GEOMEAN(((10-C166)/10*9+1),((10-D166)/10*9+1)))/9*10,1)</f>
        <v>4.5</v>
      </c>
      <c r="F166" s="172">
        <f>(ROUND(IF('Indicator Data'!E166=0,0,IF(LOG('Indicator Data'!E166)&gt;F$3,10,IF(LOG('Indicator Data'!E166)&lt;F$4,0,10-(F$3-LOG('Indicator Data'!E166))/(F$3-F$4)*10))),1))</f>
        <v>7</v>
      </c>
      <c r="G166" s="172">
        <f>ROUND(IF('Indicator Data'!F166=0,0,IF(LOG('Indicator Data'!F166)&gt;G$3,10,IF(LOG('Indicator Data'!F166)&lt;G$4,0,10-(G$3-LOG('Indicator Data'!F166))/(G$3-G$4)*10))),1)</f>
        <v>5.2</v>
      </c>
      <c r="H166" s="171">
        <f>ROUND(IF('Indicator Data'!G166=0,0,IF(LOG('Indicator Data'!G166)&gt;H$3,10,IF(LOG('Indicator Data'!G166)&lt;H$4,0,10-(H$3-LOG('Indicator Data'!G166))/(H$3-H$4)*10))),1)</f>
        <v>0</v>
      </c>
      <c r="I166" s="171">
        <f>ROUND(IF('Indicator Data'!H166=0,0,IF(LOG('Indicator Data'!H166)&gt;I$3,10,IF(LOG('Indicator Data'!H166)&lt;I$4,0,10-(I$3-LOG('Indicator Data'!H166))/(I$3-I$4)*10))),1)</f>
        <v>0</v>
      </c>
      <c r="J166" s="171">
        <f t="shared" ref="J166:J196" si="224">ROUND((10-GEOMEAN(((10-H166)/10*9+1),((10-I166)/10*9+1)))/9*10,1)</f>
        <v>0</v>
      </c>
      <c r="K166" s="171">
        <f>ROUND(IF('Indicator Data'!I166=0,0,IF(LOG('Indicator Data'!I166)&gt;K$3,10,IF(LOG('Indicator Data'!I166)&lt;K$4,0,10-(K$3-LOG('Indicator Data'!I166))/(K$3-K$4)*10))),1)</f>
        <v>6.2</v>
      </c>
      <c r="L166" s="172">
        <f>ROUND(IF('Indicator Data'!J166=0,0,IF(LOG('Indicator Data'!J166)&gt;L$3,10,IF(LOG('Indicator Data'!J166)&lt;L$4,0,10-(L$3-LOG('Indicator Data'!J166))/(L$3-L$4)*10))),1)</f>
        <v>10</v>
      </c>
      <c r="M166" s="173">
        <f>'Indicator Data'!C166/HLOOKUP('Indicator Data'!$C$3,'Population Data'!$C$3:$M$194,ROW()-4,FALSE)</f>
        <v>3.5487006381977533E-4</v>
      </c>
      <c r="N166" s="173">
        <f>'Indicator Data'!D166/HLOOKUP('Indicator Data'!$D$3,'Population Data'!$C$3:$M$194,ROW()-4,FALSE)</f>
        <v>0</v>
      </c>
      <c r="O166" s="245">
        <f>'Indicator Data'!E166/HLOOKUP('Indicator Data'!$E$3,'Population Data'!$C$3:$M$194,ROW()-4,FALSE)</f>
        <v>3.2671604143232041E-3</v>
      </c>
      <c r="P166" s="173">
        <f>'Indicator Data'!F166/HLOOKUP('Indicator Data'!$F$3,'Population Data'!$C$3:$M$194,ROW()-4,FALSE)</f>
        <v>5.3709266782918341E-7</v>
      </c>
      <c r="Q166" s="173">
        <f>'Indicator Data'!G166/HLOOKUP('Indicator Data'!$G$3,'Population Data'!$C$3:$M$194,ROW()-4,FALSE)</f>
        <v>0</v>
      </c>
      <c r="R166" s="173">
        <f>'Indicator Data'!H166/HLOOKUP('Indicator Data'!$H$3,'Population Data'!$C$3:$M$194,ROW()-4,FALSE)</f>
        <v>0</v>
      </c>
      <c r="S166" s="173">
        <f>'Indicator Data'!I166/HLOOKUP('Indicator Data'!$I$3,'Population Data'!$C$3:$M$194,ROW()-4,FALSE)</f>
        <v>2.1117759001451191E-4</v>
      </c>
      <c r="T166" s="173">
        <f>'Indicator Data'!J166/HLOOKUP('Indicator Date'!$J164,'Population Data'!$C$3:$M$194,ROW()-4,FALSE)</f>
        <v>3.6266945235806187E-3</v>
      </c>
      <c r="U166" s="171">
        <f t="shared" ref="U166:U196" si="225">ROUND(IF(M166&gt;U$3,10,IF(M166&lt;U$4,0,10-(U$3-M166)/(U$3-U$4)*10)),1)</f>
        <v>1.8</v>
      </c>
      <c r="V166" s="171">
        <f t="shared" ref="V166:V196" si="226">ROUND(IF(N166&gt;V$3,10,IF(N166&lt;V$4,0,10-(V$3-N166)/(V$3-V$4)*10)),1)</f>
        <v>0</v>
      </c>
      <c r="W166" s="172">
        <f t="shared" ref="W166:W196" si="227">ROUND(((10-GEOMEAN(((10-U166)/10*9+1),((10-V166)/10*9+1)))/9*10),1)</f>
        <v>0.9</v>
      </c>
      <c r="X166" s="172">
        <f t="shared" si="203"/>
        <v>5.6</v>
      </c>
      <c r="Y166" s="172">
        <f t="shared" si="204"/>
        <v>4</v>
      </c>
      <c r="Z166" s="171">
        <f t="shared" ref="Z166:AA196" si="228">ROUND(IF(Q166&gt;Z$3,10,IF(Q166&lt;Z$4,0,10-(Z$3-Q166)/(Z$3-Z$4)*10)),1)</f>
        <v>0</v>
      </c>
      <c r="AA166" s="171">
        <f t="shared" si="228"/>
        <v>0</v>
      </c>
      <c r="AB166" s="171">
        <f t="shared" ref="AB166:AB196" si="229">ROUND(((10-GEOMEAN(((10-Z166)/10*9+1),((10-AA166)/10*9+1)))/9*10),1)</f>
        <v>0</v>
      </c>
      <c r="AC166" s="172">
        <f t="shared" si="205"/>
        <v>3.3</v>
      </c>
      <c r="AD166" s="172">
        <f t="shared" si="206"/>
        <v>1.2</v>
      </c>
      <c r="AE166" s="171">
        <f>ROUND(IF('Indicator Data'!K166=0,0,IF('Indicator Data'!K166&gt;AE$3,10,IF('Indicator Data'!K166&lt;AE$4,0,10-(AE$3-'Indicator Data'!K166)/(AE$3-AE$4)*10))),1)</f>
        <v>2.9</v>
      </c>
      <c r="AF166" s="174">
        <f t="shared" ref="AF166:AF196" si="230">ROUND(AVERAGE(C166,U166),1)</f>
        <v>4.5</v>
      </c>
      <c r="AG166" s="174">
        <f t="shared" ref="AG166:AG196" si="231">ROUND(AVERAGE(D166,V166),1)</f>
        <v>0.1</v>
      </c>
      <c r="AH166" s="172">
        <f t="shared" ref="AH166:AH196" si="232">ROUND(AVERAGE(Z166,H166),1)</f>
        <v>0</v>
      </c>
      <c r="AI166" s="172">
        <f t="shared" ref="AI166:AI196" si="233">ROUND(AVERAGE(AA166,I166),1)</f>
        <v>0</v>
      </c>
      <c r="AJ166" s="174">
        <f t="shared" ref="AJ166:AJ196" si="234">ROUND((10-GEOMEAN(((10-AH166)/10*9+1),((10-AI166)/10*9+1)))/9*10,1)</f>
        <v>0</v>
      </c>
      <c r="AK166" s="172">
        <f t="shared" ref="AK166:AK196" si="235">ROUND((10-GEOMEAN(((10-L166)/10*9+1),((10-AD166)/10*9+1)))/9*10,1)</f>
        <v>7.8</v>
      </c>
      <c r="AL166" s="175">
        <f t="shared" ref="AL166:AL196" si="236">ROUND((10-GEOMEAN(((10-E166)/10*9+1),((10-W166)/10*9+1)))/9*10,1)</f>
        <v>2.9</v>
      </c>
      <c r="AM166" s="175">
        <f t="shared" ref="AM166:AM196" si="237">IF(AND(X166="x",F166="x"),"x",ROUND((10-GEOMEAN(((10-F166)/10*9+1),((10-X166)/10*9+1)))/9*10,1))</f>
        <v>6.4</v>
      </c>
      <c r="AN166" s="175">
        <f t="shared" ref="AN166:AN196" si="238">ROUND((10-GEOMEAN(((10-G166)/10*9+1),((10-Y166)/10*9+1)))/9*10,1)</f>
        <v>4.5999999999999996</v>
      </c>
      <c r="AO166" s="175">
        <f t="shared" ref="AO166:AO196" si="239">ROUND((10-GEOMEAN(((10-J166)/10*9+1),((10-AB166)/10*9+1)))/9*10,1)</f>
        <v>0</v>
      </c>
      <c r="AP166" s="175">
        <f t="shared" ref="AP166:AP196" si="240">ROUND((10-GEOMEAN(((10-K166)/10*9+1),((10-AC166)/10*9+1)))/9*10,1)</f>
        <v>4.9000000000000004</v>
      </c>
      <c r="AQ166" s="174">
        <f t="shared" ref="AQ166:AQ196" si="241">ROUND(AVERAGE(AE166,AK166),1)</f>
        <v>5.4</v>
      </c>
      <c r="AR166" s="174">
        <f>IF('Indicator Data'!L166="No data","x",IF('Indicator Data'!BW166&lt;1000,"x",ROUND((IF('Indicator Data'!L166&gt;AR$3,10,IF('Indicator Data'!L166&lt;AR$4,0,10-(AR$3-'Indicator Data'!L166)/(AR$3-AR$4)*10))),1)))</f>
        <v>4.2</v>
      </c>
      <c r="AS166" s="175">
        <f t="shared" ref="AS166:AS196" si="242">ROUND(AVERAGE(AQ166,AR166),1)</f>
        <v>4.8</v>
      </c>
      <c r="AT166" s="176">
        <f>IF('Indicator Data'!M166="No data","x",ROUND(IF('Indicator Data'!M166=0,0,IF(LOG('Indicator Data'!M166)&gt;AT$3,10,IF(LOG('Indicator Data'!M166)&lt;AT$4,0,10-(AT$3-LOG('Indicator Data'!M166))/(AT$3-AT$4)*10))),1))</f>
        <v>0</v>
      </c>
      <c r="AU166" s="246">
        <f>IF(AT166="x","x",'Indicator Data'!M166/HLOOKUP('Indicator Data'!$M$3,'Population Data'!$C$3:$M$194,ROW()-4,FALSE))</f>
        <v>0</v>
      </c>
      <c r="AV166" s="176">
        <f t="shared" ref="AV166:AV196" si="243">IF(AT166="x","x",ROUND(IF(AU166&gt;AV$3,10,IF(AU166&lt;AV$4,0,10-(AV$3-AU166)/(AV$3-AV$4)*10)),1))</f>
        <v>0</v>
      </c>
      <c r="AW166" s="172">
        <f t="shared" si="207"/>
        <v>0</v>
      </c>
      <c r="AX166" s="176" t="str">
        <f>IF('Indicator Data'!N166="No data","x",ROUND(IF('Indicator Data'!N166=0,0,IF(LOG('Indicator Data'!N166)&gt;AX$3,10,IF(LOG('Indicator Data'!N166)&lt;AX$4,0,10-(AX$3-LOG('Indicator Data'!N166))/(AX$3-AX$4)*10))),1))</f>
        <v>x</v>
      </c>
      <c r="AY166" s="246" t="str">
        <f>IF(AX166="x","x",'Indicator Data'!N166/HLOOKUP('Indicator Data'!$N$3,'Population Data'!$C$3:$M$194,ROW()-4,FALSE))</f>
        <v>x</v>
      </c>
      <c r="AZ166" s="176" t="str">
        <f t="shared" ref="AZ166:AZ196" si="244">IF(AX166="x","x",ROUND(IF(AY166&gt;AZ$3,10,IF(AY166&lt;AZ$4,0,10-(AZ$3-AY166)/(AZ$3-AZ$4)*10)),1))</f>
        <v>x</v>
      </c>
      <c r="BA166" s="172" t="str">
        <f t="shared" si="208"/>
        <v>x</v>
      </c>
      <c r="BB166" s="176" t="str">
        <f>IF('Indicator Data'!O166="No data","x",ROUND(IF('Indicator Data'!O166=0,0,IF(LOG('Indicator Data'!O166)&gt;BB$3,10,IF(LOG('Indicator Data'!O166)&lt;BB$4,0,10-(BB$3-LOG('Indicator Data'!O166))/(BB$3-BB$4)*10))),1))</f>
        <v>x</v>
      </c>
      <c r="BC166" s="246" t="str">
        <f>IF(BB166="x","x",'Indicator Data'!O166/HLOOKUP('Indicator Data'!$O$3,'Population Data'!$C$3:$M$194,ROW()-4,FALSE))</f>
        <v>x</v>
      </c>
      <c r="BD166" s="176" t="str">
        <f t="shared" ref="BD166:BD196" si="245">IF(BB166="x","x",ROUND(IF(BC166&gt;BD$3,10,IF(BC166&lt;BD$4,0,10-(BD$3-BC166)/(BD$3-BD$4)*10)),1))</f>
        <v>x</v>
      </c>
      <c r="BE166" s="172" t="str">
        <f t="shared" si="209"/>
        <v>x</v>
      </c>
      <c r="BF166" s="176" t="str">
        <f>IF('Indicator Data'!P166="No data","x",ROUND(IF('Indicator Data'!P166=0,0,IF(LOG('Indicator Data'!P166)&gt;BF$3,10,IF(LOG('Indicator Data'!P166)&lt;BF$4,0,10-(BF$3-LOG('Indicator Data'!P166))/(BF$3-BF$4)*10))),1))</f>
        <v>x</v>
      </c>
      <c r="BG166" s="246" t="str">
        <f>IF(BF166="x","x",'Indicator Data'!P166/HLOOKUP('Indicator Data'!$P$3,'Population Data'!$C$3:$M$194,ROW()-4,FALSE))</f>
        <v>x</v>
      </c>
      <c r="BH166" s="176" t="str">
        <f t="shared" si="210"/>
        <v>x</v>
      </c>
      <c r="BI166" s="172" t="str">
        <f t="shared" si="211"/>
        <v>x</v>
      </c>
      <c r="BJ166" s="174">
        <f t="shared" si="212"/>
        <v>0</v>
      </c>
      <c r="BK166" s="176">
        <f>ROUND(IF('Indicator Data'!Q166=0,0,IF(LOG('Indicator Data'!Q166)&gt;BK$3,10,IF(LOG('Indicator Data'!Q166)&lt;BK$4,0,10-(BK$3-LOG('Indicator Data'!Q166))/(BK$3-BK$4)*10))),1)</f>
        <v>0</v>
      </c>
      <c r="BL166" s="224">
        <f>IF(BK166="x","x",'Indicator Data'!Q166/HLOOKUP('Indicator Data'!$Q$3,'Population Data'!$C$3:$M$194,ROW()-4,FALSE))</f>
        <v>0</v>
      </c>
      <c r="BM166" s="176">
        <f t="shared" ref="BM166:BM196" si="246">ROUND(IF(BL166&gt;BM$3,10,IF(BL166&lt;BM$4,0,10-(BM$3-BL166)/(BM$3-BM$4)*10)),1)</f>
        <v>0</v>
      </c>
      <c r="BN166" s="172">
        <f t="shared" ref="BN166:BN196" si="247">ROUND((10-GEOMEAN(((10-BM166)/10*9+1),((10-BK166)/10*9+1)))/9*10,1)</f>
        <v>0</v>
      </c>
      <c r="BO166" s="176">
        <f>ROUND(IF('Indicator Data'!S166=0,0,IF(LOG('Indicator Data'!S166)&gt;BO$3,10,IF(LOG('Indicator Data'!S166)&lt;BO$4,0,10-(BO$3-LOG('Indicator Data'!S166))/(BO$3-BO$4)*10))),1)</f>
        <v>5.7</v>
      </c>
      <c r="BP166" s="246">
        <f>IF(BO166="x","x",'Indicator Data'!S166/HLOOKUP('Indicator Data'!$S$3,'Population Data'!$C$3:$M$194,ROW()-4,FALSE))</f>
        <v>1.9545313393362633E-3</v>
      </c>
      <c r="BQ166" s="176">
        <f t="shared" ref="BQ166:BQ196" si="248">ROUND(IF(BP166&gt;BQ$3,10,IF(BP166&lt;BQ$4,0,10-(BQ$3-BP166)/(BQ$3-BQ$4)*10)),1)</f>
        <v>0</v>
      </c>
      <c r="BR166" s="172">
        <f t="shared" si="213"/>
        <v>3.4</v>
      </c>
      <c r="BS166" s="176">
        <f>ROUND(IF('Indicator Data'!T166=0,0,IF(LOG('Indicator Data'!T166)&gt;BS$3,10,IF(LOG('Indicator Data'!T166)&lt;BS$4,0,10-(BS$3-LOG('Indicator Data'!T166))/(BS$3-BS$4)*10))),1)</f>
        <v>8.4</v>
      </c>
      <c r="BT166" s="173">
        <f>IF('Indicator Data'!T166/HLOOKUP('Indicator Data'!$T$3,'Population Data'!$C$3:$M$194,ROW()-4,FALSE)&gt;1,1,'Indicator Data'!T166/HLOOKUP('Indicator Data'!$T$3,'Population Data'!$C$3:$M$194,ROW()-4,FALSE))</f>
        <v>0.16034393637882019</v>
      </c>
      <c r="BU166" s="176">
        <f t="shared" ref="BU166:BU196" si="249">ROUND(IF(BT166&gt;BU$3,10,IF(BT166&lt;BU$4,0,10-(BU$3-BT166)/(BU$3-BU$4)*10)),1)</f>
        <v>1.6</v>
      </c>
      <c r="BV166" s="172">
        <f t="shared" si="214"/>
        <v>6</v>
      </c>
      <c r="BW166" s="176">
        <f>ROUND(IF('Indicator Data'!U166=0,0,IF(LOG('Indicator Data'!U166)&gt;BW$3,10,IF(LOG('Indicator Data'!U166)&lt;BW$4,0,10-(BW$3-LOG('Indicator Data'!U166))/(BW$3-BW$4)*10))),1)</f>
        <v>7.3</v>
      </c>
      <c r="BX166" s="246">
        <f>IF(BW166="x","x",'Indicator Data'!U166/HLOOKUP('Indicator Data'!$U$3,'Population Data'!$C$3:$M$194,ROW()-4,FALSE))</f>
        <v>2.816905910603824E-2</v>
      </c>
      <c r="BY166" s="176">
        <f t="shared" ref="BY166:BY196" si="250">ROUND(IF(BX166&gt;BY$3,10,IF(BX166&lt;BY$4,0,10-(BY$3-BX166)/(BY$3-BY$4)*10)),1)</f>
        <v>0.3</v>
      </c>
      <c r="BZ166" s="172">
        <f t="shared" si="215"/>
        <v>4.7</v>
      </c>
      <c r="CA166" s="174">
        <f t="shared" si="198"/>
        <v>3.8</v>
      </c>
      <c r="CB166" s="176">
        <f>IF('Indicator Data'!BN166="No data","x",ROUND(IF('Indicator Data'!BN166&gt;CB$3,0,IF('Indicator Data'!BN166&lt;CB$4,10,(CB$3-'Indicator Data'!BN166)/(CB$3-CB$4)*10)),1))</f>
        <v>0</v>
      </c>
      <c r="CC166" s="176">
        <f>IF('Indicator Data'!BO166="No data","x",ROUND(IF('Indicator Data'!BO166&gt;CC$3,0,IF('Indicator Data'!BO166&lt;CC$4,10,(CC$3-'Indicator Data'!BO166)/(CC$3-CC$4)*10)),1))</f>
        <v>0</v>
      </c>
      <c r="CD166" s="176" t="str">
        <f>IF('Indicator Data'!AA166="No data","x",ROUND(IF('Indicator Data'!AA166&gt;CD$3,0,IF('Indicator Data'!AA166&lt;CD$4,10,(CD$3-'Indicator Data'!AA166)/(CD$3-CD$4)*10)),1))</f>
        <v>x</v>
      </c>
      <c r="CE166" s="172">
        <f t="shared" ref="CE166:CE196" si="251">IF(AND(CC166="x",CB166="x",CD166="x"),"x",ROUND(AVERAGE(CB166:CD166),1))</f>
        <v>0</v>
      </c>
      <c r="CF166" s="176">
        <f>IF('Indicator Data'!V166="No data","x",ROUND(IF(LOG('Indicator Data'!V166)&gt;CF$3,10,IF(LOG('Indicator Data'!V166)&lt;CF$4,0,10-(CF$3-LOG('Indicator Data'!V166))/(CF$3-CF$4)*10)),1))</f>
        <v>6.6</v>
      </c>
      <c r="CG166" s="176">
        <f>IF('Indicator Data'!W166="No data","x",ROUND(IF('Indicator Data'!W166&gt;CG$3,10,IF('Indicator Data'!W166&lt;CG$4,0,10-(CG$3-'Indicator Data'!W166)/(CG$3-CG$4)*10)),1))</f>
        <v>3.1</v>
      </c>
      <c r="CH166" s="176">
        <f>IF('Indicator Data'!X166="No data","x",ROUND(IF('Indicator Data'!X166&gt;CH$3,10,IF('Indicator Data'!X166&lt;CH$4,0,10-(CH$3-'Indicator Data'!X166)/(CH$3-CH$4)*10)),1))</f>
        <v>8.1999999999999993</v>
      </c>
      <c r="CI166" s="176">
        <f>IF('Indicator Data'!Y166="No data","x",ROUND(IF('Indicator Data'!Y166&gt;CI$3,10,IF('Indicator Data'!Y166&lt;CI$4,0,10-(CI$3-'Indicator Data'!Y166)/(CI$3-CI$4)*10)),1))</f>
        <v>1.7</v>
      </c>
      <c r="CJ166" s="172">
        <f t="shared" si="216"/>
        <v>4.9000000000000004</v>
      </c>
      <c r="CK166" s="174">
        <f t="shared" si="217"/>
        <v>3.3</v>
      </c>
      <c r="CL166" s="176">
        <f>IF('Indicator Data'!AD166="No data","x",ROUND(IF('Indicator Data'!AD166&gt;CL$3,10,IF('Indicator Data'!AD166&lt;CL$4,0,10-(CL$3-'Indicator Data'!AD166)/(CL$3-CL$4)*10)),1))</f>
        <v>0</v>
      </c>
      <c r="CM166" s="176">
        <f>IF('Indicator Data'!AE166="No data","x",ROUND(IF('Indicator Data'!AE166&gt;CM$3,10,IF('Indicator Data'!AE166&lt;CM$4,0,10-(CM$3-'Indicator Data'!AE166)/(CM$3-CM$4)*10)),1))</f>
        <v>0</v>
      </c>
      <c r="CN166" s="172">
        <f t="shared" si="218"/>
        <v>3.3</v>
      </c>
      <c r="CO166" s="176">
        <f>IF('Indicator Data'!Z166="No data","x",ROUND(IF('Indicator Data'!Z166&gt;CO$3,10,IF('Indicator Data'!Z166&lt;CO$4,0,10-(CO$3-'Indicator Data'!Z166)/(CO$3-CO$4)*10)),1))</f>
        <v>0</v>
      </c>
      <c r="CP166" s="172">
        <f t="shared" si="219"/>
        <v>0</v>
      </c>
      <c r="CQ166" s="246">
        <f>IF('Indicator Data'!AB166="No data","x",'Indicator Data'!AB166/HLOOKUP('Indicator Date'!$AB164,'Population Data'!$C$3:$M$194,ROW()-4,FALSE))</f>
        <v>4.1865957137848651E-4</v>
      </c>
      <c r="CR166" s="176">
        <f t="shared" ref="CR166:CR196" si="252">IF(CQ166="x","x",ROUND(IF(CQ166&gt;CR$3,0,IF(CQ166&lt;CR$4,10,(CR$3-CQ166)/(CR$3-CR$4)*10)),1))</f>
        <v>5.8</v>
      </c>
      <c r="CS166" s="176">
        <f>IF('Indicator Data'!AC166="No data","x",ROUND(IF('Indicator Data'!AC166&gt;CS$3,0,IF('Indicator Data'!AC166&lt;CS$4,10,(CS$3-'Indicator Data'!AC166)/(CS$3-CS$4)*10)),1))</f>
        <v>2</v>
      </c>
      <c r="CT166" s="172">
        <f t="shared" si="220"/>
        <v>3.9</v>
      </c>
      <c r="CU166" s="174">
        <f t="shared" si="221"/>
        <v>2.4</v>
      </c>
      <c r="CV166" s="175">
        <f t="shared" ref="CV166:CV196" si="253">IF(BJ166="x",ROUND((10-GEOMEAN(((10-CU166)/10*9+1),((10-CA166)/10*9+1),((10-CK166)/10*9+1)))/9*10,1),ROUND((10-GEOMEAN(((10-BJ166)/10*9+1),((10-CU166)/10*9+1),((10-CA166)/10*9+1),((10-CK166)/10*9+1)))/9*10,1))</f>
        <v>2.5</v>
      </c>
      <c r="CW166" s="177">
        <f t="shared" ref="CW166:CW196" si="254">IF(ROUND(IF(AM166="x",(10-GEOMEAN(((10-AL166)/10*9+1),((10-CV166)/10*9+1),((10-AP166)/10*9+1),((10-AS166)/10*9+1),((10-AN166)/10*9+1),((10-AO166)/10*9+1)))/9*10,(10-GEOMEAN(((10-AL166)/10*9+1),((10-CV166)/10*9+1),((10-AP166)/10*9+1),((10-AM166)/10*9+1),((10-AN166)/10*9+1),((10-AO166)/10*9+1),((10-AS166)/10*9+1)))/9*10),1)=0,0.1,ROUND(IF(AM166="x",(10-GEOMEAN(((10-AL166)/10*9+1),((10-CV166)/10*9+1),((10-AP166)/10*9+1),((10-AS166)/10*9+1),((10-AN166)/10*9+1),((10-AO166)/10*9+1)))/9*10,(10-GEOMEAN(((10-AL166)/10*9+1),((10-CV166)/10*9+1),((10-AP166)/10*9+1),((10-AM166)/10*9+1),((10-AN166)/10*9+1),((10-AO166)/10*9+1),((10-AS166)/10*9+1)))/9*10),1))</f>
        <v>4</v>
      </c>
      <c r="CX166" s="175">
        <f>ROUND(IF('Indicator Data'!AF166=0,0,IF('Indicator Data'!AF166&gt;CX$3,10,IF('Indicator Data'!AF166&lt;CX$4,0,10-(CX$3-'Indicator Data'!AF166)/(CX$3-CX$4)*10))),1)</f>
        <v>0.3</v>
      </c>
      <c r="CY166" s="175">
        <f>(ROUND(IF('Indicator Data'!AG166=0,0,IF(LOG('Indicator Data'!AG166)&gt;CY$3,10,IF(LOG('Indicator Data'!AG166)&lt;CY$4,0,10-(CY$3-LOG('Indicator Data'!AG166))/(CY$3-CY$4)*10))),1))</f>
        <v>0.9</v>
      </c>
      <c r="CZ166" s="177">
        <f t="shared" si="222"/>
        <v>0.6</v>
      </c>
      <c r="DA166" s="11"/>
      <c r="DB166" s="22"/>
    </row>
    <row r="167" spans="1:106">
      <c r="A167" s="179" t="str">
        <f>'Indicator Data'!A167</f>
        <v>Sri Lanka</v>
      </c>
      <c r="B167" s="180" t="str">
        <f>'Indicator Data'!B167</f>
        <v>LKA</v>
      </c>
      <c r="C167" s="178">
        <f>ROUND(IF('Indicator Data'!C167=0,0.1,IF(LOG('Indicator Data'!C167)&gt;C$3,10,IF(LOG('Indicator Data'!C167)&lt;C$4,0,10-(C$3-LOG('Indicator Data'!C167))/(C$3-C$4)*10))),1)</f>
        <v>0.1</v>
      </c>
      <c r="D167" s="171">
        <f>ROUND(IF('Indicator Data'!D167=0,0.1,IF(LOG('Indicator Data'!D167)&gt;D$3,10,IF(LOG('Indicator Data'!D167)&lt;D$4,0,10-(D$3-LOG('Indicator Data'!D167))/(D$3-D$4)*10))),1)</f>
        <v>0.1</v>
      </c>
      <c r="E167" s="172">
        <f t="shared" si="223"/>
        <v>0.1</v>
      </c>
      <c r="F167" s="172">
        <f>(ROUND(IF('Indicator Data'!E167=0,0,IF(LOG('Indicator Data'!E167)&gt;F$3,10,IF(LOG('Indicator Data'!E167)&lt;F$4,0,10-(F$3-LOG('Indicator Data'!E167))/(F$3-F$4)*10))),1))</f>
        <v>3.1</v>
      </c>
      <c r="G167" s="172">
        <f>ROUND(IF('Indicator Data'!F167=0,0,IF(LOG('Indicator Data'!F167)&gt;G$3,10,IF(LOG('Indicator Data'!F167)&lt;G$4,0,10-(G$3-LOG('Indicator Data'!F167))/(G$3-G$4)*10))),1)</f>
        <v>8</v>
      </c>
      <c r="H167" s="171">
        <f>ROUND(IF('Indicator Data'!G167=0,0,IF(LOG('Indicator Data'!G167)&gt;H$3,10,IF(LOG('Indicator Data'!G167)&lt;H$4,0,10-(H$3-LOG('Indicator Data'!G167))/(H$3-H$4)*10))),1)</f>
        <v>6.4</v>
      </c>
      <c r="I167" s="171">
        <f>ROUND(IF('Indicator Data'!H167=0,0,IF(LOG('Indicator Data'!H167)&gt;I$3,10,IF(LOG('Indicator Data'!H167)&lt;I$4,0,10-(I$3-LOG('Indicator Data'!H167))/(I$3-I$4)*10))),1)</f>
        <v>0</v>
      </c>
      <c r="J167" s="171">
        <f t="shared" si="224"/>
        <v>3.9</v>
      </c>
      <c r="K167" s="171">
        <f>ROUND(IF('Indicator Data'!I167=0,0,IF(LOG('Indicator Data'!I167)&gt;K$3,10,IF(LOG('Indicator Data'!I167)&lt;K$4,0,10-(K$3-LOG('Indicator Data'!I167))/(K$3-K$4)*10))),1)</f>
        <v>4.4000000000000004</v>
      </c>
      <c r="L167" s="172">
        <f>ROUND(IF('Indicator Data'!J167=0,0,IF(LOG('Indicator Data'!J167)&gt;L$3,10,IF(LOG('Indicator Data'!J167)&lt;L$4,0,10-(L$3-LOG('Indicator Data'!J167))/(L$3-L$4)*10))),1)</f>
        <v>10</v>
      </c>
      <c r="M167" s="173">
        <f>'Indicator Data'!C167/HLOOKUP('Indicator Data'!$C$3,'Population Data'!$C$3:$M$194,ROW()-4,FALSE)</f>
        <v>0</v>
      </c>
      <c r="N167" s="173">
        <f>'Indicator Data'!D167/HLOOKUP('Indicator Data'!$D$3,'Population Data'!$C$3:$M$194,ROW()-4,FALSE)</f>
        <v>0</v>
      </c>
      <c r="O167" s="245">
        <f>'Indicator Data'!E167/HLOOKUP('Indicator Data'!$E$3,'Population Data'!$C$3:$M$194,ROW()-4,FALSE)</f>
        <v>1.4804252464492779E-4</v>
      </c>
      <c r="P167" s="173">
        <f>'Indicator Data'!F167/HLOOKUP('Indicator Data'!$F$3,'Population Data'!$C$3:$M$194,ROW()-4,FALSE)</f>
        <v>1.8659501922673029E-5</v>
      </c>
      <c r="Q167" s="173">
        <f>'Indicator Data'!G167/HLOOKUP('Indicator Data'!$G$3,'Population Data'!$C$3:$M$194,ROW()-4,FALSE)</f>
        <v>1.4274596907969778E-3</v>
      </c>
      <c r="R167" s="173">
        <f>'Indicator Data'!H167/HLOOKUP('Indicator Data'!$H$3,'Population Data'!$C$3:$M$194,ROW()-4,FALSE)</f>
        <v>0</v>
      </c>
      <c r="S167" s="173">
        <f>'Indicator Data'!I167/HLOOKUP('Indicator Data'!$I$3,'Population Data'!$C$3:$M$194,ROW()-4,FALSE)</f>
        <v>7.3972098880544109E-5</v>
      </c>
      <c r="T167" s="173">
        <f>'Indicator Data'!J167/HLOOKUP('Indicator Date'!$J165,'Population Data'!$C$3:$M$194,ROW()-4,FALSE)</f>
        <v>7.4484630876984143E-3</v>
      </c>
      <c r="U167" s="171">
        <f t="shared" si="225"/>
        <v>0</v>
      </c>
      <c r="V167" s="171">
        <f t="shared" si="226"/>
        <v>0</v>
      </c>
      <c r="W167" s="172">
        <f t="shared" si="227"/>
        <v>0</v>
      </c>
      <c r="X167" s="172">
        <f t="shared" si="203"/>
        <v>0.5</v>
      </c>
      <c r="Y167" s="172">
        <f t="shared" si="204"/>
        <v>7.9</v>
      </c>
      <c r="Z167" s="171">
        <f t="shared" si="228"/>
        <v>0.2</v>
      </c>
      <c r="AA167" s="171">
        <f t="shared" si="228"/>
        <v>0</v>
      </c>
      <c r="AB167" s="171">
        <f t="shared" si="229"/>
        <v>0.1</v>
      </c>
      <c r="AC167" s="172">
        <f t="shared" si="205"/>
        <v>2</v>
      </c>
      <c r="AD167" s="172">
        <f t="shared" si="206"/>
        <v>2.5</v>
      </c>
      <c r="AE167" s="171">
        <f>ROUND(IF('Indicator Data'!K167=0,0,IF('Indicator Data'!K167&gt;AE$3,10,IF('Indicator Data'!K167&lt;AE$4,0,10-(AE$3-'Indicator Data'!K167)/(AE$3-AE$4)*10))),1)</f>
        <v>4.8</v>
      </c>
      <c r="AF167" s="174">
        <f t="shared" si="230"/>
        <v>0.1</v>
      </c>
      <c r="AG167" s="174">
        <f t="shared" si="231"/>
        <v>0.1</v>
      </c>
      <c r="AH167" s="172">
        <f t="shared" si="232"/>
        <v>3.3</v>
      </c>
      <c r="AI167" s="172">
        <f t="shared" si="233"/>
        <v>0</v>
      </c>
      <c r="AJ167" s="174">
        <f t="shared" si="234"/>
        <v>1.8</v>
      </c>
      <c r="AK167" s="172">
        <f t="shared" si="235"/>
        <v>8</v>
      </c>
      <c r="AL167" s="175">
        <f t="shared" si="236"/>
        <v>0.1</v>
      </c>
      <c r="AM167" s="175">
        <f t="shared" si="237"/>
        <v>1.9</v>
      </c>
      <c r="AN167" s="175">
        <f t="shared" si="238"/>
        <v>8</v>
      </c>
      <c r="AO167" s="175">
        <f t="shared" si="239"/>
        <v>2.2000000000000002</v>
      </c>
      <c r="AP167" s="175">
        <f t="shared" si="240"/>
        <v>3.3</v>
      </c>
      <c r="AQ167" s="174">
        <f t="shared" si="241"/>
        <v>6.4</v>
      </c>
      <c r="AR167" s="174">
        <f>IF('Indicator Data'!L167="No data","x",IF('Indicator Data'!BW167&lt;1000,"x",ROUND((IF('Indicator Data'!L167&gt;AR$3,10,IF('Indicator Data'!L167&lt;AR$4,0,10-(AR$3-'Indicator Data'!L167)/(AR$3-AR$4)*10))),1)))</f>
        <v>0</v>
      </c>
      <c r="AS167" s="175">
        <f t="shared" si="242"/>
        <v>3.2</v>
      </c>
      <c r="AT167" s="176">
        <f>IF('Indicator Data'!M167="No data","x",ROUND(IF('Indicator Data'!M167=0,0,IF(LOG('Indicator Data'!M167)&gt;AT$3,10,IF(LOG('Indicator Data'!M167)&lt;AT$4,0,10-(AT$3-LOG('Indicator Data'!M167))/(AT$3-AT$4)*10))),1))</f>
        <v>8.1999999999999993</v>
      </c>
      <c r="AU167" s="246">
        <f>IF(AT167="x","x",'Indicator Data'!M167/HLOOKUP('Indicator Data'!$M$3,'Population Data'!$C$3:$M$194,ROW()-4,FALSE))</f>
        <v>0.25961091276483572</v>
      </c>
      <c r="AV167" s="176">
        <f t="shared" si="243"/>
        <v>2.9</v>
      </c>
      <c r="AW167" s="172">
        <f t="shared" si="207"/>
        <v>6.2</v>
      </c>
      <c r="AX167" s="176" t="str">
        <f>IF('Indicator Data'!N167="No data","x",ROUND(IF('Indicator Data'!N167=0,0,IF(LOG('Indicator Data'!N167)&gt;AX$3,10,IF(LOG('Indicator Data'!N167)&lt;AX$4,0,10-(AX$3-LOG('Indicator Data'!N167))/(AX$3-AX$4)*10))),1))</f>
        <v>x</v>
      </c>
      <c r="AY167" s="246" t="str">
        <f>IF(AX167="x","x",'Indicator Data'!N167/HLOOKUP('Indicator Data'!$N$3,'Population Data'!$C$3:$M$194,ROW()-4,FALSE))</f>
        <v>x</v>
      </c>
      <c r="AZ167" s="176" t="str">
        <f t="shared" si="244"/>
        <v>x</v>
      </c>
      <c r="BA167" s="172" t="str">
        <f t="shared" si="208"/>
        <v>x</v>
      </c>
      <c r="BB167" s="176" t="str">
        <f>IF('Indicator Data'!O167="No data","x",ROUND(IF('Indicator Data'!O167=0,0,IF(LOG('Indicator Data'!O167)&gt;BB$3,10,IF(LOG('Indicator Data'!O167)&lt;BB$4,0,10-(BB$3-LOG('Indicator Data'!O167))/(BB$3-BB$4)*10))),1))</f>
        <v>x</v>
      </c>
      <c r="BC167" s="246" t="str">
        <f>IF(BB167="x","x",'Indicator Data'!O167/HLOOKUP('Indicator Data'!$O$3,'Population Data'!$C$3:$M$194,ROW()-4,FALSE))</f>
        <v>x</v>
      </c>
      <c r="BD167" s="176" t="str">
        <f t="shared" si="245"/>
        <v>x</v>
      </c>
      <c r="BE167" s="172" t="str">
        <f t="shared" si="209"/>
        <v>x</v>
      </c>
      <c r="BF167" s="176" t="str">
        <f>IF('Indicator Data'!P167="No data","x",ROUND(IF('Indicator Data'!P167=0,0,IF(LOG('Indicator Data'!P167)&gt;BF$3,10,IF(LOG('Indicator Data'!P167)&lt;BF$4,0,10-(BF$3-LOG('Indicator Data'!P167))/(BF$3-BF$4)*10))),1))</f>
        <v>x</v>
      </c>
      <c r="BG167" s="246" t="str">
        <f>IF(BF167="x","x",'Indicator Data'!P167/HLOOKUP('Indicator Data'!$P$3,'Population Data'!$C$3:$M$194,ROW()-4,FALSE))</f>
        <v>x</v>
      </c>
      <c r="BH167" s="176" t="str">
        <f t="shared" si="210"/>
        <v>x</v>
      </c>
      <c r="BI167" s="172" t="str">
        <f t="shared" si="211"/>
        <v>x</v>
      </c>
      <c r="BJ167" s="174">
        <f t="shared" si="212"/>
        <v>6.2</v>
      </c>
      <c r="BK167" s="176">
        <f>ROUND(IF('Indicator Data'!Q167=0,0,IF(LOG('Indicator Data'!Q167)&gt;BK$3,10,IF(LOG('Indicator Data'!Q167)&lt;BK$4,0,10-(BK$3-LOG('Indicator Data'!Q167))/(BK$3-BK$4)*10))),1)</f>
        <v>0</v>
      </c>
      <c r="BL167" s="224">
        <f>IF(BK167="x","x",'Indicator Data'!Q167/HLOOKUP('Indicator Data'!$Q$3,'Population Data'!$C$3:$M$194,ROW()-4,FALSE))</f>
        <v>0</v>
      </c>
      <c r="BM167" s="176">
        <f t="shared" si="246"/>
        <v>0</v>
      </c>
      <c r="BN167" s="172">
        <f t="shared" si="247"/>
        <v>0</v>
      </c>
      <c r="BO167" s="176">
        <f>ROUND(IF('Indicator Data'!S167=0,0,IF(LOG('Indicator Data'!S167)&gt;BO$3,10,IF(LOG('Indicator Data'!S167)&lt;BO$4,0,10-(BO$3-LOG('Indicator Data'!S167))/(BO$3-BO$4)*10))),1)</f>
        <v>8.9</v>
      </c>
      <c r="BP167" s="246">
        <f>IF(BO167="x","x",'Indicator Data'!S167/HLOOKUP('Indicator Data'!$S$3,'Population Data'!$C$3:$M$194,ROW()-4,FALSE))</f>
        <v>0.72592858221968948</v>
      </c>
      <c r="BQ167" s="176">
        <f t="shared" si="248"/>
        <v>8.1</v>
      </c>
      <c r="BR167" s="172">
        <f t="shared" si="213"/>
        <v>8.5</v>
      </c>
      <c r="BS167" s="176">
        <f>ROUND(IF('Indicator Data'!T167=0,0,IF(LOG('Indicator Data'!T167)&gt;BS$3,10,IF(LOG('Indicator Data'!T167)&lt;BS$4,0,10-(BS$3-LOG('Indicator Data'!T167))/(BS$3-BS$4)*10))),1)</f>
        <v>9</v>
      </c>
      <c r="BT167" s="173">
        <f>IF('Indicator Data'!T167/HLOOKUP('Indicator Data'!$T$3,'Population Data'!$C$3:$M$194,ROW()-4,FALSE)&gt;1,1,'Indicator Data'!T167/HLOOKUP('Indicator Data'!$T$3,'Population Data'!$C$3:$M$194,ROW()-4,FALSE))</f>
        <v>0.8980335927375801</v>
      </c>
      <c r="BU167" s="176">
        <f t="shared" si="249"/>
        <v>9</v>
      </c>
      <c r="BV167" s="172">
        <f t="shared" si="214"/>
        <v>9</v>
      </c>
      <c r="BW167" s="176">
        <f>ROUND(IF('Indicator Data'!U167=0,0,IF(LOG('Indicator Data'!U167)&gt;BW$3,10,IF(LOG('Indicator Data'!U167)&lt;BW$4,0,10-(BW$3-LOG('Indicator Data'!U167))/(BW$3-BW$4)*10))),1)</f>
        <v>9</v>
      </c>
      <c r="BX167" s="246">
        <f>IF(BW167="x","x",'Indicator Data'!U167/HLOOKUP('Indicator Data'!$U$3,'Population Data'!$C$3:$M$194,ROW()-4,FALSE))</f>
        <v>0.93900097260646687</v>
      </c>
      <c r="BY167" s="176">
        <f t="shared" si="250"/>
        <v>9.4</v>
      </c>
      <c r="BZ167" s="172">
        <f t="shared" si="215"/>
        <v>9.1999999999999993</v>
      </c>
      <c r="CA167" s="174">
        <f t="shared" si="198"/>
        <v>7.8</v>
      </c>
      <c r="CB167" s="176">
        <f>IF('Indicator Data'!BN167="No data","x",ROUND(IF('Indicator Data'!BN167&gt;CB$3,0,IF('Indicator Data'!BN167&lt;CB$4,10,(CB$3-'Indicator Data'!BN167)/(CB$3-CB$4)*10)),1))</f>
        <v>0.5</v>
      </c>
      <c r="CC167" s="176">
        <f>IF('Indicator Data'!BO167="No data","x",ROUND(IF('Indicator Data'!BO167&gt;CC$3,0,IF('Indicator Data'!BO167&lt;CC$4,10,(CC$3-'Indicator Data'!BO167)/(CC$3-CC$4)*10)),1))</f>
        <v>1.8</v>
      </c>
      <c r="CD167" s="176">
        <f>IF('Indicator Data'!AA167="No data","x",ROUND(IF('Indicator Data'!AA167&gt;CD$3,0,IF('Indicator Data'!AA167&lt;CD$4,10,(CD$3-'Indicator Data'!AA167)/(CD$3-CD$4)*10)),1))</f>
        <v>1.5</v>
      </c>
      <c r="CE167" s="172">
        <f t="shared" si="251"/>
        <v>1.3</v>
      </c>
      <c r="CF167" s="176">
        <f>IF('Indicator Data'!V167="No data","x",ROUND(IF(LOG('Indicator Data'!V167)&gt;CF$3,10,IF(LOG('Indicator Data'!V167)&lt;CF$4,0,10-(CF$3-LOG('Indicator Data'!V167))/(CF$3-CF$4)*10)),1))</f>
        <v>8.5</v>
      </c>
      <c r="CG167" s="176">
        <f>IF('Indicator Data'!W167="No data","x",ROUND(IF('Indicator Data'!W167&gt;CG$3,10,IF('Indicator Data'!W167&lt;CG$4,0,10-(CG$3-'Indicator Data'!W167)/(CG$3-CG$4)*10)),1))</f>
        <v>0.6</v>
      </c>
      <c r="CH167" s="176">
        <f>IF('Indicator Data'!X167="No data","x",ROUND(IF('Indicator Data'!X167&gt;CH$3,10,IF('Indicator Data'!X167&lt;CH$4,0,10-(CH$3-'Indicator Data'!X167)/(CH$3-CH$4)*10)),1))</f>
        <v>1.9</v>
      </c>
      <c r="CI167" s="176" t="str">
        <f>IF('Indicator Data'!Y167="No data","x",ROUND(IF('Indicator Data'!Y167&gt;CI$3,10,IF('Indicator Data'!Y167&lt;CI$4,0,10-(CI$3-'Indicator Data'!Y167)/(CI$3-CI$4)*10)),1))</f>
        <v>x</v>
      </c>
      <c r="CJ167" s="172">
        <f t="shared" si="216"/>
        <v>3.7</v>
      </c>
      <c r="CK167" s="174">
        <f t="shared" si="217"/>
        <v>2.9</v>
      </c>
      <c r="CL167" s="176">
        <f>IF('Indicator Data'!AD167="No data","x",ROUND(IF('Indicator Data'!AD167&gt;CL$3,10,IF('Indicator Data'!AD167&lt;CL$4,0,10-(CL$3-'Indicator Data'!AD167)/(CL$3-CL$4)*10)),1))</f>
        <v>5</v>
      </c>
      <c r="CM167" s="176">
        <f>IF('Indicator Data'!AE167="No data","x",ROUND(IF('Indicator Data'!AE167&gt;CM$3,10,IF('Indicator Data'!AE167&lt;CM$4,0,10-(CM$3-'Indicator Data'!AE167)/(CM$3-CM$4)*10)),1))</f>
        <v>1.3</v>
      </c>
      <c r="CN167" s="172">
        <f t="shared" si="218"/>
        <v>3.5</v>
      </c>
      <c r="CO167" s="176">
        <f>IF('Indicator Data'!Z167="No data","x",ROUND(IF('Indicator Data'!Z167&gt;CO$3,10,IF('Indicator Data'!Z167&lt;CO$4,0,10-(CO$3-'Indicator Data'!Z167)/(CO$3-CO$4)*10)),1))</f>
        <v>0</v>
      </c>
      <c r="CP167" s="172">
        <f t="shared" si="219"/>
        <v>1</v>
      </c>
      <c r="CQ167" s="246">
        <f>IF('Indicator Data'!AB167="No data","x",'Indicator Data'!AB167/HLOOKUP('Indicator Date'!$AB165,'Population Data'!$C$3:$M$194,ROW()-4,FALSE))</f>
        <v>1.5638966465885505E-4</v>
      </c>
      <c r="CR167" s="176">
        <f t="shared" si="252"/>
        <v>8.4</v>
      </c>
      <c r="CS167" s="176">
        <f>IF('Indicator Data'!AC167="No data","x",ROUND(IF('Indicator Data'!AC167&gt;CS$3,0,IF('Indicator Data'!AC167&lt;CS$4,10,(CS$3-'Indicator Data'!AC167)/(CS$3-CS$4)*10)),1))</f>
        <v>6</v>
      </c>
      <c r="CT167" s="172">
        <f t="shared" si="220"/>
        <v>7.2</v>
      </c>
      <c r="CU167" s="174">
        <f t="shared" si="221"/>
        <v>3.9</v>
      </c>
      <c r="CV167" s="175">
        <f t="shared" si="253"/>
        <v>5.5</v>
      </c>
      <c r="CW167" s="177">
        <f t="shared" si="254"/>
        <v>3.9</v>
      </c>
      <c r="CX167" s="175">
        <f>ROUND(IF('Indicator Data'!AF167=0,0,IF('Indicator Data'!AF167&gt;CX$3,10,IF('Indicator Data'!AF167&lt;CX$4,0,10-(CX$3-'Indicator Data'!AF167)/(CX$3-CX$4)*10))),1)</f>
        <v>0.6</v>
      </c>
      <c r="CY167" s="175">
        <f>(ROUND(IF('Indicator Data'!AG167=0,0,IF(LOG('Indicator Data'!AG167)&gt;CY$3,10,IF(LOG('Indicator Data'!AG167)&lt;CY$4,0,10-(CY$3-LOG('Indicator Data'!AG167))/(CY$3-CY$4)*10))),1))</f>
        <v>0</v>
      </c>
      <c r="CZ167" s="177">
        <f t="shared" si="222"/>
        <v>0.3</v>
      </c>
      <c r="DA167" s="11"/>
      <c r="DB167" s="22"/>
    </row>
    <row r="168" spans="1:106">
      <c r="A168" s="179" t="str">
        <f>'Indicator Data'!A168</f>
        <v>Sudan</v>
      </c>
      <c r="B168" s="180" t="str">
        <f>'Indicator Data'!B168</f>
        <v>SDN</v>
      </c>
      <c r="C168" s="178">
        <f>ROUND(IF('Indicator Data'!C168=0,0.1,IF(LOG('Indicator Data'!C168)&gt;C$3,10,IF(LOG('Indicator Data'!C168)&lt;C$4,0,10-(C$3-LOG('Indicator Data'!C168))/(C$3-C$4)*10))),1)</f>
        <v>0.1</v>
      </c>
      <c r="D168" s="171">
        <f>ROUND(IF('Indicator Data'!D168=0,0.1,IF(LOG('Indicator Data'!D168)&gt;D$3,10,IF(LOG('Indicator Data'!D168)&lt;D$4,0,10-(D$3-LOG('Indicator Data'!D168))/(D$3-D$4)*10))),1)</f>
        <v>0.1</v>
      </c>
      <c r="E168" s="172">
        <f t="shared" si="223"/>
        <v>0.1</v>
      </c>
      <c r="F168" s="172">
        <f>(ROUND(IF('Indicator Data'!E168=0,0,IF(LOG('Indicator Data'!E168)&gt;F$3,10,IF(LOG('Indicator Data'!E168)&lt;F$4,0,10-(F$3-LOG('Indicator Data'!E168))/(F$3-F$4)*10))),1))</f>
        <v>8.6999999999999993</v>
      </c>
      <c r="G168" s="172">
        <f>ROUND(IF('Indicator Data'!F168=0,0,IF(LOG('Indicator Data'!F168)&gt;G$3,10,IF(LOG('Indicator Data'!F168)&lt;G$4,0,10-(G$3-LOG('Indicator Data'!F168))/(G$3-G$4)*10))),1)</f>
        <v>0</v>
      </c>
      <c r="H168" s="171">
        <f>ROUND(IF('Indicator Data'!G168=0,0,IF(LOG('Indicator Data'!G168)&gt;H$3,10,IF(LOG('Indicator Data'!G168)&lt;H$4,0,10-(H$3-LOG('Indicator Data'!G168))/(H$3-H$4)*10))),1)</f>
        <v>0</v>
      </c>
      <c r="I168" s="171">
        <f>ROUND(IF('Indicator Data'!H168=0,0,IF(LOG('Indicator Data'!H168)&gt;I$3,10,IF(LOG('Indicator Data'!H168)&lt;I$4,0,10-(I$3-LOG('Indicator Data'!H168))/(I$3-I$4)*10))),1)</f>
        <v>0</v>
      </c>
      <c r="J168" s="171">
        <f t="shared" si="224"/>
        <v>0</v>
      </c>
      <c r="K168" s="171">
        <f>ROUND(IF('Indicator Data'!I168=0,0,IF(LOG('Indicator Data'!I168)&gt;K$3,10,IF(LOG('Indicator Data'!I168)&lt;K$4,0,10-(K$3-LOG('Indicator Data'!I168))/(K$3-K$4)*10))),1)</f>
        <v>1.6</v>
      </c>
      <c r="L168" s="172">
        <f>ROUND(IF('Indicator Data'!J168=0,0,IF(LOG('Indicator Data'!J168)&gt;L$3,10,IF(LOG('Indicator Data'!J168)&lt;L$4,0,10-(L$3-LOG('Indicator Data'!J168))/(L$3-L$4)*10))),1)</f>
        <v>10</v>
      </c>
      <c r="M168" s="173">
        <f>'Indicator Data'!C168/HLOOKUP('Indicator Data'!$C$3,'Population Data'!$C$3:$M$194,ROW()-4,FALSE)</f>
        <v>0</v>
      </c>
      <c r="N168" s="173">
        <f>'Indicator Data'!D168/HLOOKUP('Indicator Data'!$D$3,'Population Data'!$C$3:$M$194,ROW()-4,FALSE)</f>
        <v>0</v>
      </c>
      <c r="O168" s="245">
        <f>'Indicator Data'!E168/HLOOKUP('Indicator Data'!$E$3,'Population Data'!$C$3:$M$194,ROW()-4,FALSE)</f>
        <v>1.8520463295400313E-2</v>
      </c>
      <c r="P168" s="173">
        <f>'Indicator Data'!F168/HLOOKUP('Indicator Data'!$F$3,'Population Data'!$C$3:$M$194,ROW()-4,FALSE)</f>
        <v>0</v>
      </c>
      <c r="Q168" s="173">
        <f>'Indicator Data'!G168/HLOOKUP('Indicator Data'!$G$3,'Population Data'!$C$3:$M$194,ROW()-4,FALSE)</f>
        <v>0</v>
      </c>
      <c r="R168" s="173">
        <f>'Indicator Data'!H168/HLOOKUP('Indicator Data'!$H$3,'Population Data'!$C$3:$M$194,ROW()-4,FALSE)</f>
        <v>0</v>
      </c>
      <c r="S168" s="173">
        <f>'Indicator Data'!I168/HLOOKUP('Indicator Data'!$I$3,'Population Data'!$C$3:$M$194,ROW()-4,FALSE)</f>
        <v>1.9486517872267005E-6</v>
      </c>
      <c r="T168" s="173">
        <f>'Indicator Data'!J168/HLOOKUP('Indicator Date'!$J166,'Population Data'!$C$3:$M$194,ROW()-4,FALSE)</f>
        <v>1.5744545671291115E-2</v>
      </c>
      <c r="U168" s="171">
        <f t="shared" si="225"/>
        <v>0</v>
      </c>
      <c r="V168" s="171">
        <f t="shared" si="226"/>
        <v>0</v>
      </c>
      <c r="W168" s="172">
        <f t="shared" si="227"/>
        <v>0</v>
      </c>
      <c r="X168" s="172">
        <f t="shared" si="203"/>
        <v>8.5</v>
      </c>
      <c r="Y168" s="172">
        <f t="shared" si="204"/>
        <v>0</v>
      </c>
      <c r="Z168" s="171">
        <f t="shared" si="228"/>
        <v>0</v>
      </c>
      <c r="AA168" s="171">
        <f t="shared" si="228"/>
        <v>0</v>
      </c>
      <c r="AB168" s="171">
        <f t="shared" si="229"/>
        <v>0</v>
      </c>
      <c r="AC168" s="172">
        <f t="shared" si="205"/>
        <v>0</v>
      </c>
      <c r="AD168" s="172">
        <f t="shared" si="206"/>
        <v>5.2</v>
      </c>
      <c r="AE168" s="171">
        <f>ROUND(IF('Indicator Data'!K168=0,0,IF('Indicator Data'!K168&gt;AE$3,10,IF('Indicator Data'!K168&lt;AE$4,0,10-(AE$3-'Indicator Data'!K168)/(AE$3-AE$4)*10))),1)</f>
        <v>6.7</v>
      </c>
      <c r="AF168" s="174">
        <f t="shared" si="230"/>
        <v>0.1</v>
      </c>
      <c r="AG168" s="174">
        <f t="shared" si="231"/>
        <v>0.1</v>
      </c>
      <c r="AH168" s="172">
        <f t="shared" si="232"/>
        <v>0</v>
      </c>
      <c r="AI168" s="172">
        <f t="shared" si="233"/>
        <v>0</v>
      </c>
      <c r="AJ168" s="174">
        <f t="shared" si="234"/>
        <v>0</v>
      </c>
      <c r="AK168" s="172">
        <f t="shared" si="235"/>
        <v>8.5</v>
      </c>
      <c r="AL168" s="175">
        <f t="shared" si="236"/>
        <v>0.1</v>
      </c>
      <c r="AM168" s="175">
        <f t="shared" si="237"/>
        <v>8.6</v>
      </c>
      <c r="AN168" s="175">
        <f t="shared" si="238"/>
        <v>0</v>
      </c>
      <c r="AO168" s="175">
        <f t="shared" si="239"/>
        <v>0</v>
      </c>
      <c r="AP168" s="175">
        <f t="shared" si="240"/>
        <v>0.8</v>
      </c>
      <c r="AQ168" s="174">
        <f t="shared" si="241"/>
        <v>7.6</v>
      </c>
      <c r="AR168" s="174">
        <f>IF('Indicator Data'!L168="No data","x",IF('Indicator Data'!BW168&lt;1000,"x",ROUND((IF('Indicator Data'!L168&gt;AR$3,10,IF('Indicator Data'!L168&lt;AR$4,0,10-(AR$3-'Indicator Data'!L168)/(AR$3-AR$4)*10))),1)))</f>
        <v>5</v>
      </c>
      <c r="AS168" s="175">
        <f t="shared" si="242"/>
        <v>6.3</v>
      </c>
      <c r="AT168" s="176">
        <f>IF('Indicator Data'!M168="No data","x",ROUND(IF('Indicator Data'!M168=0,0,IF(LOG('Indicator Data'!M168)&gt;AT$3,10,IF(LOG('Indicator Data'!M168)&lt;AT$4,0,10-(AT$3-LOG('Indicator Data'!M168))/(AT$3-AT$4)*10))),1))</f>
        <v>9.1999999999999993</v>
      </c>
      <c r="AU168" s="246">
        <f>IF(AT168="x","x",'Indicator Data'!M168/HLOOKUP('Indicator Data'!$M$3,'Population Data'!$C$3:$M$194,ROW()-4,FALSE))</f>
        <v>0.5874367694075241</v>
      </c>
      <c r="AV168" s="176">
        <f t="shared" si="243"/>
        <v>6.5</v>
      </c>
      <c r="AW168" s="172">
        <f t="shared" si="207"/>
        <v>8.1</v>
      </c>
      <c r="AX168" s="176">
        <f>IF('Indicator Data'!N168="No data","x",ROUND(IF('Indicator Data'!N168=0,0,IF(LOG('Indicator Data'!N168)&gt;AX$3,10,IF(LOG('Indicator Data'!N168)&lt;AX$4,0,10-(AX$3-LOG('Indicator Data'!N168))/(AX$3-AX$4)*10))),1))</f>
        <v>0</v>
      </c>
      <c r="AY168" s="246">
        <f>IF(AX168="x","x",'Indicator Data'!N168/HLOOKUP('Indicator Data'!$N$3,'Population Data'!$C$3:$M$194,ROW()-4,FALSE))</f>
        <v>0</v>
      </c>
      <c r="AZ168" s="176">
        <f t="shared" si="244"/>
        <v>0</v>
      </c>
      <c r="BA168" s="172">
        <f t="shared" si="208"/>
        <v>0</v>
      </c>
      <c r="BB168" s="176">
        <f>IF('Indicator Data'!O168="No data","x",ROUND(IF('Indicator Data'!O168=0,0,IF(LOG('Indicator Data'!O168)&gt;BB$3,10,IF(LOG('Indicator Data'!O168)&lt;BB$4,0,10-(BB$3-LOG('Indicator Data'!O168))/(BB$3-BB$4)*10))),1))</f>
        <v>0</v>
      </c>
      <c r="BC168" s="246">
        <f>IF(BB168="x","x",'Indicator Data'!O168/HLOOKUP('Indicator Data'!$O$3,'Population Data'!$C$3:$M$194,ROW()-4,FALSE))</f>
        <v>0</v>
      </c>
      <c r="BD168" s="176">
        <f t="shared" si="245"/>
        <v>0</v>
      </c>
      <c r="BE168" s="172">
        <f t="shared" si="209"/>
        <v>0</v>
      </c>
      <c r="BF168" s="176">
        <f>IF('Indicator Data'!P168="No data","x",ROUND(IF('Indicator Data'!P168=0,0,IF(LOG('Indicator Data'!P168)&gt;BF$3,10,IF(LOG('Indicator Data'!P168)&lt;BF$4,0,10-(BF$3-LOG('Indicator Data'!P168))/(BF$3-BF$4)*10))),1))</f>
        <v>0</v>
      </c>
      <c r="BG168" s="246">
        <f>IF(BF168="x","x",'Indicator Data'!P168/HLOOKUP('Indicator Data'!$P$3,'Population Data'!$C$3:$M$194,ROW()-4,FALSE))</f>
        <v>0</v>
      </c>
      <c r="BH168" s="176">
        <f t="shared" si="210"/>
        <v>0</v>
      </c>
      <c r="BI168" s="172">
        <f t="shared" si="211"/>
        <v>0</v>
      </c>
      <c r="BJ168" s="174">
        <f t="shared" si="212"/>
        <v>3.1</v>
      </c>
      <c r="BK168" s="176">
        <f>ROUND(IF('Indicator Data'!Q168=0,0,IF(LOG('Indicator Data'!Q168)&gt;BK$3,10,IF(LOG('Indicator Data'!Q168)&lt;BK$4,0,10-(BK$3-LOG('Indicator Data'!Q168))/(BK$3-BK$4)*10))),1)</f>
        <v>9.6</v>
      </c>
      <c r="BL168" s="224">
        <f>IF(BK168="x","x",'Indicator Data'!Q168/HLOOKUP('Indicator Data'!$Q$3,'Population Data'!$C$3:$M$194,ROW()-4,FALSE))</f>
        <v>1</v>
      </c>
      <c r="BM168" s="176">
        <f t="shared" si="246"/>
        <v>10</v>
      </c>
      <c r="BN168" s="172">
        <f t="shared" si="247"/>
        <v>9.8000000000000007</v>
      </c>
      <c r="BO168" s="176">
        <f>ROUND(IF('Indicator Data'!S168=0,0,IF(LOG('Indicator Data'!S168)&gt;BO$3,10,IF(LOG('Indicator Data'!S168)&lt;BO$4,0,10-(BO$3-LOG('Indicator Data'!S168))/(BO$3-BO$4)*10))),1)</f>
        <v>8.6</v>
      </c>
      <c r="BP168" s="246">
        <f>IF(BO168="x","x",'Indicator Data'!S168/HLOOKUP('Indicator Data'!$S$3,'Population Data'!$C$3:$M$194,ROW()-4,FALSE))</f>
        <v>0.22831800201579361</v>
      </c>
      <c r="BQ168" s="176">
        <f t="shared" si="248"/>
        <v>2.5</v>
      </c>
      <c r="BR168" s="172">
        <f t="shared" si="213"/>
        <v>6.5</v>
      </c>
      <c r="BS168" s="176">
        <f>ROUND(IF('Indicator Data'!T168=0,0,IF(LOG('Indicator Data'!T168)&gt;BS$3,10,IF(LOG('Indicator Data'!T168)&lt;BS$4,0,10-(BS$3-LOG('Indicator Data'!T168))/(BS$3-BS$4)*10))),1)</f>
        <v>9.5</v>
      </c>
      <c r="BT168" s="173">
        <f>IF('Indicator Data'!T168/HLOOKUP('Indicator Data'!$T$3,'Population Data'!$C$3:$M$194,ROW()-4,FALSE)&gt;1,1,'Indicator Data'!T168/HLOOKUP('Indicator Data'!$T$3,'Population Data'!$C$3:$M$194,ROW()-4,FALSE))</f>
        <v>0.95302221951728083</v>
      </c>
      <c r="BU168" s="176">
        <f t="shared" si="249"/>
        <v>9.5</v>
      </c>
      <c r="BV168" s="172">
        <f t="shared" si="214"/>
        <v>9.5</v>
      </c>
      <c r="BW168" s="176">
        <f>ROUND(IF('Indicator Data'!U168=0,0,IF(LOG('Indicator Data'!U168)&gt;BW$3,10,IF(LOG('Indicator Data'!U168)&lt;BW$4,0,10-(BW$3-LOG('Indicator Data'!U168))/(BW$3-BW$4)*10))),1)</f>
        <v>8.8000000000000007</v>
      </c>
      <c r="BX168" s="246">
        <f>IF(BW168="x","x",'Indicator Data'!U168/HLOOKUP('Indicator Data'!$U$3,'Population Data'!$C$3:$M$194,ROW()-4,FALSE))</f>
        <v>0.30124055507016984</v>
      </c>
      <c r="BY168" s="176">
        <f t="shared" si="250"/>
        <v>3</v>
      </c>
      <c r="BZ168" s="172">
        <f t="shared" si="215"/>
        <v>6.8</v>
      </c>
      <c r="CA168" s="174">
        <f t="shared" si="198"/>
        <v>8.6</v>
      </c>
      <c r="CB168" s="176">
        <f>IF('Indicator Data'!BN168="No data","x",ROUND(IF('Indicator Data'!BN168&gt;CB$3,0,IF('Indicator Data'!BN168&lt;CB$4,10,(CB$3-'Indicator Data'!BN168)/(CB$3-CB$4)*10)),1))</f>
        <v>7</v>
      </c>
      <c r="CC168" s="176">
        <f>IF('Indicator Data'!BO168="No data","x",ROUND(IF('Indicator Data'!BO168&gt;CC$3,0,IF('Indicator Data'!BO168&lt;CC$4,10,(CC$3-'Indicator Data'!BO168)/(CC$3-CC$4)*10)),1))</f>
        <v>5.8</v>
      </c>
      <c r="CD168" s="176">
        <f>IF('Indicator Data'!AA168="No data","x",ROUND(IF('Indicator Data'!AA168&gt;CD$3,0,IF('Indicator Data'!AA168&lt;CD$4,10,(CD$3-'Indicator Data'!AA168)/(CD$3-CD$4)*10)),1))</f>
        <v>8.9</v>
      </c>
      <c r="CE168" s="172">
        <f t="shared" si="251"/>
        <v>7.2</v>
      </c>
      <c r="CF168" s="176">
        <f>IF('Indicator Data'!V168="No data","x",ROUND(IF(LOG('Indicator Data'!V168)&gt;CF$3,10,IF(LOG('Indicator Data'!V168)&lt;CF$4,0,10-(CF$3-LOG('Indicator Data'!V168))/(CF$3-CF$4)*10)),1))</f>
        <v>4.5999999999999996</v>
      </c>
      <c r="CG168" s="176">
        <f>IF('Indicator Data'!W168="No data","x",ROUND(IF('Indicator Data'!W168&gt;CG$3,10,IF('Indicator Data'!W168&lt;CG$4,0,10-(CG$3-'Indicator Data'!W168)/(CG$3-CG$4)*10)),1))</f>
        <v>7.3</v>
      </c>
      <c r="CH168" s="176">
        <f>IF('Indicator Data'!X168="No data","x",ROUND(IF('Indicator Data'!X168&gt;CH$3,10,IF('Indicator Data'!X168&lt;CH$4,0,10-(CH$3-'Indicator Data'!X168)/(CH$3-CH$4)*10)),1))</f>
        <v>3.6</v>
      </c>
      <c r="CI168" s="176">
        <f>IF('Indicator Data'!Y168="No data","x",ROUND(IF('Indicator Data'!Y168&gt;CI$3,10,IF('Indicator Data'!Y168&lt;CI$4,0,10-(CI$3-'Indicator Data'!Y168)/(CI$3-CI$4)*10)),1))</f>
        <v>9.6999999999999993</v>
      </c>
      <c r="CJ168" s="172">
        <f t="shared" si="216"/>
        <v>6.3</v>
      </c>
      <c r="CK168" s="174">
        <f t="shared" si="217"/>
        <v>6.6</v>
      </c>
      <c r="CL168" s="176">
        <f>IF('Indicator Data'!AD168="No data","x",ROUND(IF('Indicator Data'!AD168&gt;CL$3,10,IF('Indicator Data'!AD168&lt;CL$4,0,10-(CL$3-'Indicator Data'!AD168)/(CL$3-CL$4)*10)),1))</f>
        <v>8.1999999999999993</v>
      </c>
      <c r="CM168" s="176">
        <f>IF('Indicator Data'!AE168="No data","x",ROUND(IF('Indicator Data'!AE168&gt;CM$3,10,IF('Indicator Data'!AE168&lt;CM$4,0,10-(CM$3-'Indicator Data'!AE168)/(CM$3-CM$4)*10)),1))</f>
        <v>6.8</v>
      </c>
      <c r="CN168" s="172">
        <f t="shared" si="218"/>
        <v>6.7</v>
      </c>
      <c r="CO168" s="176">
        <f>IF('Indicator Data'!Z168="No data","x",ROUND(IF('Indicator Data'!Z168&gt;CO$3,10,IF('Indicator Data'!Z168&lt;CO$4,0,10-(CO$3-'Indicator Data'!Z168)/(CO$3-CO$4)*10)),1))</f>
        <v>5.8</v>
      </c>
      <c r="CP168" s="172">
        <f t="shared" si="219"/>
        <v>6.9</v>
      </c>
      <c r="CQ168" s="246">
        <f>IF('Indicator Data'!AB168="No data","x",'Indicator Data'!AB168/HLOOKUP('Indicator Date'!$AB166,'Population Data'!$C$3:$M$194,ROW()-4,FALSE))</f>
        <v>2.6896685293492499E-4</v>
      </c>
      <c r="CR168" s="176">
        <f t="shared" si="252"/>
        <v>7.3</v>
      </c>
      <c r="CS168" s="176">
        <f>IF('Indicator Data'!AC168="No data","x",ROUND(IF('Indicator Data'!AC168&gt;CS$3,0,IF('Indicator Data'!AC168&lt;CS$4,10,(CS$3-'Indicator Data'!AC168)/(CS$3-CS$4)*10)),1))</f>
        <v>2</v>
      </c>
      <c r="CT168" s="172">
        <f t="shared" si="220"/>
        <v>4.7</v>
      </c>
      <c r="CU168" s="174">
        <f t="shared" si="221"/>
        <v>6.1</v>
      </c>
      <c r="CV168" s="175">
        <f t="shared" si="253"/>
        <v>6.5</v>
      </c>
      <c r="CW168" s="177">
        <f t="shared" si="254"/>
        <v>4.2</v>
      </c>
      <c r="CX168" s="175">
        <f>ROUND(IF('Indicator Data'!AF168=0,0,IF('Indicator Data'!AF168&gt;CX$3,10,IF('Indicator Data'!AF168&lt;CX$4,0,10-(CX$3-'Indicator Data'!AF168)/(CX$3-CX$4)*10))),1)</f>
        <v>10</v>
      </c>
      <c r="CY168" s="175">
        <f>(ROUND(IF('Indicator Data'!AG168=0,0,IF(LOG('Indicator Data'!AG168)&gt;CY$3,10,IF(LOG('Indicator Data'!AG168)&lt;CY$4,0,10-(CY$3-LOG('Indicator Data'!AG168))/(CY$3-CY$4)*10))),1))</f>
        <v>10</v>
      </c>
      <c r="CZ168" s="177">
        <f t="shared" si="222"/>
        <v>10</v>
      </c>
      <c r="DA168" s="11"/>
      <c r="DB168" s="22"/>
    </row>
    <row r="169" spans="1:106">
      <c r="A169" s="179" t="str">
        <f>'Indicator Data'!A169</f>
        <v>Suriname</v>
      </c>
      <c r="B169" s="180" t="str">
        <f>'Indicator Data'!B169</f>
        <v>SUR</v>
      </c>
      <c r="C169" s="178">
        <f>ROUND(IF('Indicator Data'!C169=0,0.1,IF(LOG('Indicator Data'!C169)&gt;C$3,10,IF(LOG('Indicator Data'!C169)&lt;C$4,0,10-(C$3-LOG('Indicator Data'!C169))/(C$3-C$4)*10))),1)</f>
        <v>0.1</v>
      </c>
      <c r="D169" s="171">
        <f>ROUND(IF('Indicator Data'!D169=0,0.1,IF(LOG('Indicator Data'!D169)&gt;D$3,10,IF(LOG('Indicator Data'!D169)&lt;D$4,0,10-(D$3-LOG('Indicator Data'!D169))/(D$3-D$4)*10))),1)</f>
        <v>0.1</v>
      </c>
      <c r="E169" s="172">
        <f t="shared" si="223"/>
        <v>0.1</v>
      </c>
      <c r="F169" s="172">
        <f>(ROUND(IF('Indicator Data'!E169=0,0,IF(LOG('Indicator Data'!E169)&gt;F$3,10,IF(LOG('Indicator Data'!E169)&lt;F$4,0,10-(F$3-LOG('Indicator Data'!E169))/(F$3-F$4)*10))),1))</f>
        <v>5.5</v>
      </c>
      <c r="G169" s="172">
        <f>ROUND(IF('Indicator Data'!F169=0,0,IF(LOG('Indicator Data'!F169)&gt;G$3,10,IF(LOG('Indicator Data'!F169)&lt;G$4,0,10-(G$3-LOG('Indicator Data'!F169))/(G$3-G$4)*10))),1)</f>
        <v>0</v>
      </c>
      <c r="H169" s="171">
        <f>ROUND(IF('Indicator Data'!G169=0,0,IF(LOG('Indicator Data'!G169)&gt;H$3,10,IF(LOG('Indicator Data'!G169)&lt;H$4,0,10-(H$3-LOG('Indicator Data'!G169))/(H$3-H$4)*10))),1)</f>
        <v>0</v>
      </c>
      <c r="I169" s="171">
        <f>ROUND(IF('Indicator Data'!H169=0,0,IF(LOG('Indicator Data'!H169)&gt;I$3,10,IF(LOG('Indicator Data'!H169)&lt;I$4,0,10-(I$3-LOG('Indicator Data'!H169))/(I$3-I$4)*10))),1)</f>
        <v>0</v>
      </c>
      <c r="J169" s="171">
        <f t="shared" si="224"/>
        <v>0</v>
      </c>
      <c r="K169" s="171">
        <f>ROUND(IF('Indicator Data'!I169=0,0,IF(LOG('Indicator Data'!I169)&gt;K$3,10,IF(LOG('Indicator Data'!I169)&lt;K$4,0,10-(K$3-LOG('Indicator Data'!I169))/(K$3-K$4)*10))),1)</f>
        <v>0.9</v>
      </c>
      <c r="L169" s="172">
        <f>ROUND(IF('Indicator Data'!J169=0,0,IF(LOG('Indicator Data'!J169)&gt;L$3,10,IF(LOG('Indicator Data'!J169)&lt;L$4,0,10-(L$3-LOG('Indicator Data'!J169))/(L$3-L$4)*10))),1)</f>
        <v>0</v>
      </c>
      <c r="M169" s="173">
        <f>'Indicator Data'!C169/HLOOKUP('Indicator Data'!$C$3,'Population Data'!$C$3:$M$194,ROW()-4,FALSE)</f>
        <v>0</v>
      </c>
      <c r="N169" s="173">
        <f>'Indicator Data'!D169/HLOOKUP('Indicator Data'!$D$3,'Population Data'!$C$3:$M$194,ROW()-4,FALSE)</f>
        <v>0</v>
      </c>
      <c r="O169" s="245">
        <f>'Indicator Data'!E169/HLOOKUP('Indicator Data'!$E$3,'Population Data'!$C$3:$M$194,ROW()-4,FALSE)</f>
        <v>5.4898583838539662E-2</v>
      </c>
      <c r="P169" s="173">
        <f>'Indicator Data'!F169/HLOOKUP('Indicator Data'!$F$3,'Population Data'!$C$3:$M$194,ROW()-4,FALSE)</f>
        <v>1.2722930186072226E-8</v>
      </c>
      <c r="Q169" s="173">
        <f>'Indicator Data'!G169/HLOOKUP('Indicator Data'!$G$3,'Population Data'!$C$3:$M$194,ROW()-4,FALSE)</f>
        <v>0</v>
      </c>
      <c r="R169" s="173">
        <f>'Indicator Data'!H169/HLOOKUP('Indicator Data'!$H$3,'Population Data'!$C$3:$M$194,ROW()-4,FALSE)</f>
        <v>0</v>
      </c>
      <c r="S169" s="173">
        <f>'Indicator Data'!I169/HLOOKUP('Indicator Data'!$I$3,'Population Data'!$C$3:$M$194,ROW()-4,FALSE)</f>
        <v>8.0312855974508192E-5</v>
      </c>
      <c r="T169" s="173">
        <f>'Indicator Data'!J169/HLOOKUP('Indicator Date'!$J167,'Population Data'!$C$3:$M$194,ROW()-4,FALSE)</f>
        <v>0</v>
      </c>
      <c r="U169" s="171">
        <f t="shared" si="225"/>
        <v>0</v>
      </c>
      <c r="V169" s="171">
        <f t="shared" si="226"/>
        <v>0</v>
      </c>
      <c r="W169" s="172">
        <f t="shared" si="227"/>
        <v>0</v>
      </c>
      <c r="X169" s="172">
        <f t="shared" si="203"/>
        <v>10</v>
      </c>
      <c r="Y169" s="172">
        <f t="shared" si="204"/>
        <v>0</v>
      </c>
      <c r="Z169" s="171">
        <f t="shared" si="228"/>
        <v>0</v>
      </c>
      <c r="AA169" s="171">
        <f t="shared" si="228"/>
        <v>0</v>
      </c>
      <c r="AB169" s="171">
        <f t="shared" si="229"/>
        <v>0</v>
      </c>
      <c r="AC169" s="172">
        <f t="shared" si="205"/>
        <v>2.1</v>
      </c>
      <c r="AD169" s="172">
        <f t="shared" si="206"/>
        <v>0</v>
      </c>
      <c r="AE169" s="171">
        <f>ROUND(IF('Indicator Data'!K169=0,0,IF('Indicator Data'!K169&gt;AE$3,10,IF('Indicator Data'!K169&lt;AE$4,0,10-(AE$3-'Indicator Data'!K169)/(AE$3-AE$4)*10))),1)</f>
        <v>0</v>
      </c>
      <c r="AF169" s="174">
        <f t="shared" si="230"/>
        <v>0.1</v>
      </c>
      <c r="AG169" s="174">
        <f t="shared" si="231"/>
        <v>0.1</v>
      </c>
      <c r="AH169" s="172">
        <f t="shared" si="232"/>
        <v>0</v>
      </c>
      <c r="AI169" s="172">
        <f t="shared" si="233"/>
        <v>0</v>
      </c>
      <c r="AJ169" s="174">
        <f t="shared" si="234"/>
        <v>0</v>
      </c>
      <c r="AK169" s="172">
        <f t="shared" si="235"/>
        <v>0</v>
      </c>
      <c r="AL169" s="175">
        <f t="shared" si="236"/>
        <v>0.1</v>
      </c>
      <c r="AM169" s="175">
        <f t="shared" si="237"/>
        <v>8.6</v>
      </c>
      <c r="AN169" s="175">
        <f t="shared" si="238"/>
        <v>0</v>
      </c>
      <c r="AO169" s="175">
        <f t="shared" si="239"/>
        <v>0</v>
      </c>
      <c r="AP169" s="175">
        <f t="shared" si="240"/>
        <v>1.5</v>
      </c>
      <c r="AQ169" s="174">
        <f t="shared" si="241"/>
        <v>0</v>
      </c>
      <c r="AR169" s="174">
        <f>IF('Indicator Data'!L169="No data","x",IF('Indicator Data'!BW169&lt;1000,"x",ROUND((IF('Indicator Data'!L169&gt;AR$3,10,IF('Indicator Data'!L169&lt;AR$4,0,10-(AR$3-'Indicator Data'!L169)/(AR$3-AR$4)*10))),1)))</f>
        <v>2.5</v>
      </c>
      <c r="AS169" s="175">
        <f t="shared" si="242"/>
        <v>1.3</v>
      </c>
      <c r="AT169" s="176" t="str">
        <f>IF('Indicator Data'!M169="No data","x",ROUND(IF('Indicator Data'!M169=0,0,IF(LOG('Indicator Data'!M169)&gt;AT$3,10,IF(LOG('Indicator Data'!M169)&lt;AT$4,0,10-(AT$3-LOG('Indicator Data'!M169))/(AT$3-AT$4)*10))),1))</f>
        <v>x</v>
      </c>
      <c r="AU169" s="246" t="str">
        <f>IF(AT169="x","x",'Indicator Data'!M169/HLOOKUP('Indicator Data'!$M$3,'Population Data'!$C$3:$M$194,ROW()-4,FALSE))</f>
        <v>x</v>
      </c>
      <c r="AV169" s="176" t="str">
        <f t="shared" si="243"/>
        <v>x</v>
      </c>
      <c r="AW169" s="172" t="str">
        <f t="shared" si="207"/>
        <v>x</v>
      </c>
      <c r="AX169" s="176" t="str">
        <f>IF('Indicator Data'!N169="No data","x",ROUND(IF('Indicator Data'!N169=0,0,IF(LOG('Indicator Data'!N169)&gt;AX$3,10,IF(LOG('Indicator Data'!N169)&lt;AX$4,0,10-(AX$3-LOG('Indicator Data'!N169))/(AX$3-AX$4)*10))),1))</f>
        <v>x</v>
      </c>
      <c r="AY169" s="246" t="str">
        <f>IF(AX169="x","x",'Indicator Data'!N169/HLOOKUP('Indicator Data'!$N$3,'Population Data'!$C$3:$M$194,ROW()-4,FALSE))</f>
        <v>x</v>
      </c>
      <c r="AZ169" s="176" t="str">
        <f t="shared" si="244"/>
        <v>x</v>
      </c>
      <c r="BA169" s="172" t="str">
        <f t="shared" si="208"/>
        <v>x</v>
      </c>
      <c r="BB169" s="176" t="str">
        <f>IF('Indicator Data'!O169="No data","x",ROUND(IF('Indicator Data'!O169=0,0,IF(LOG('Indicator Data'!O169)&gt;BB$3,10,IF(LOG('Indicator Data'!O169)&lt;BB$4,0,10-(BB$3-LOG('Indicator Data'!O169))/(BB$3-BB$4)*10))),1))</f>
        <v>x</v>
      </c>
      <c r="BC169" s="246" t="str">
        <f>IF(BB169="x","x",'Indicator Data'!O169/HLOOKUP('Indicator Data'!$O$3,'Population Data'!$C$3:$M$194,ROW()-4,FALSE))</f>
        <v>x</v>
      </c>
      <c r="BD169" s="176" t="str">
        <f t="shared" si="245"/>
        <v>x</v>
      </c>
      <c r="BE169" s="172" t="str">
        <f t="shared" si="209"/>
        <v>x</v>
      </c>
      <c r="BF169" s="176" t="str">
        <f>IF('Indicator Data'!P169="No data","x",ROUND(IF('Indicator Data'!P169=0,0,IF(LOG('Indicator Data'!P169)&gt;BF$3,10,IF(LOG('Indicator Data'!P169)&lt;BF$4,0,10-(BF$3-LOG('Indicator Data'!P169))/(BF$3-BF$4)*10))),1))</f>
        <v>x</v>
      </c>
      <c r="BG169" s="246" t="str">
        <f>IF(BF169="x","x",'Indicator Data'!P169/HLOOKUP('Indicator Data'!$P$3,'Population Data'!$C$3:$M$194,ROW()-4,FALSE))</f>
        <v>x</v>
      </c>
      <c r="BH169" s="176" t="str">
        <f t="shared" si="210"/>
        <v>x</v>
      </c>
      <c r="BI169" s="172" t="str">
        <f t="shared" si="211"/>
        <v>x</v>
      </c>
      <c r="BJ169" s="174" t="str">
        <f t="shared" si="212"/>
        <v>x</v>
      </c>
      <c r="BK169" s="176">
        <f>ROUND(IF('Indicator Data'!Q169=0,0,IF(LOG('Indicator Data'!Q169)&gt;BK$3,10,IF(LOG('Indicator Data'!Q169)&lt;BK$4,0,10-(BK$3-LOG('Indicator Data'!Q169))/(BK$3-BK$4)*10))),1)</f>
        <v>5.7</v>
      </c>
      <c r="BL169" s="224">
        <f>IF(BK169="x","x",'Indicator Data'!Q169/HLOOKUP('Indicator Data'!$Q$3,'Population Data'!$C$3:$M$194,ROW()-4,FALSE))</f>
        <v>0.14770000495001478</v>
      </c>
      <c r="BM169" s="176">
        <f t="shared" si="246"/>
        <v>1.5</v>
      </c>
      <c r="BN169" s="172">
        <f t="shared" si="247"/>
        <v>3.9</v>
      </c>
      <c r="BO169" s="176">
        <f>ROUND(IF('Indicator Data'!S169=0,0,IF(LOG('Indicator Data'!S169)&gt;BO$3,10,IF(LOG('Indicator Data'!S169)&lt;BO$4,0,10-(BO$3-LOG('Indicator Data'!S169))/(BO$3-BO$4)*10))),1)</f>
        <v>6.9</v>
      </c>
      <c r="BP169" s="246">
        <f>IF(BO169="x","x",'Indicator Data'!S169/HLOOKUP('Indicator Data'!$S$3,'Population Data'!$C$3:$M$194,ROW()-4,FALSE))</f>
        <v>1.0116487366130926</v>
      </c>
      <c r="BQ169" s="176">
        <f t="shared" si="248"/>
        <v>10</v>
      </c>
      <c r="BR169" s="172">
        <f t="shared" si="213"/>
        <v>8.9</v>
      </c>
      <c r="BS169" s="176">
        <f>ROUND(IF('Indicator Data'!T169=0,0,IF(LOG('Indicator Data'!T169)&gt;BS$3,10,IF(LOG('Indicator Data'!T169)&lt;BS$4,0,10-(BS$3-LOG('Indicator Data'!T169))/(BS$3-BS$4)*10))),1)</f>
        <v>6.8</v>
      </c>
      <c r="BT169" s="173">
        <f>IF('Indicator Data'!T169/HLOOKUP('Indicator Data'!$T$3,'Population Data'!$C$3:$M$194,ROW()-4,FALSE)&gt;1,1,'Indicator Data'!T169/HLOOKUP('Indicator Data'!$T$3,'Population Data'!$C$3:$M$194,ROW()-4,FALSE))</f>
        <v>0.98881743947861434</v>
      </c>
      <c r="BU169" s="176">
        <f t="shared" si="249"/>
        <v>9.9</v>
      </c>
      <c r="BV169" s="172">
        <f t="shared" si="214"/>
        <v>8.8000000000000007</v>
      </c>
      <c r="BW169" s="176">
        <f>ROUND(IF('Indicator Data'!U169=0,0,IF(LOG('Indicator Data'!U169)&gt;BW$3,10,IF(LOG('Indicator Data'!U169)&lt;BW$4,0,10-(BW$3-LOG('Indicator Data'!U169))/(BW$3-BW$4)*10))),1)</f>
        <v>6.9</v>
      </c>
      <c r="BX169" s="246">
        <f>IF(BW169="x","x",'Indicator Data'!U169/HLOOKUP('Indicator Data'!$U$3,'Population Data'!$C$3:$M$194,ROW()-4,FALSE))</f>
        <v>1.0113859285989193</v>
      </c>
      <c r="BY169" s="176">
        <f t="shared" si="250"/>
        <v>10</v>
      </c>
      <c r="BZ169" s="172">
        <f t="shared" si="215"/>
        <v>8.9</v>
      </c>
      <c r="CA169" s="174">
        <f t="shared" si="198"/>
        <v>8.1</v>
      </c>
      <c r="CB169" s="176">
        <f>IF('Indicator Data'!BN169="No data","x",ROUND(IF('Indicator Data'!BN169&gt;CB$3,0,IF('Indicator Data'!BN169&lt;CB$4,10,(CB$3-'Indicator Data'!BN169)/(CB$3-CB$4)*10)),1))</f>
        <v>1.1000000000000001</v>
      </c>
      <c r="CC169" s="176">
        <f>IF('Indicator Data'!BO169="No data","x",ROUND(IF('Indicator Data'!BO169&gt;CC$3,0,IF('Indicator Data'!BO169&lt;CC$4,10,(CC$3-'Indicator Data'!BO169)/(CC$3-CC$4)*10)),1))</f>
        <v>0.3</v>
      </c>
      <c r="CD169" s="176">
        <f>IF('Indicator Data'!AA169="No data","x",ROUND(IF('Indicator Data'!AA169&gt;CD$3,0,IF('Indicator Data'!AA169&lt;CD$4,10,(CD$3-'Indicator Data'!AA169)/(CD$3-CD$4)*10)),1))</f>
        <v>2.8</v>
      </c>
      <c r="CE169" s="172">
        <f t="shared" si="251"/>
        <v>1.4</v>
      </c>
      <c r="CF169" s="176">
        <f>IF('Indicator Data'!V169="No data","x",ROUND(IF(LOG('Indicator Data'!V169)&gt;CF$3,10,IF(LOG('Indicator Data'!V169)&lt;CF$4,0,10-(CF$3-LOG('Indicator Data'!V169))/(CF$3-CF$4)*10)),1))</f>
        <v>2</v>
      </c>
      <c r="CG169" s="176">
        <f>IF('Indicator Data'!W169="No data","x",ROUND(IF('Indicator Data'!W169&gt;CG$3,10,IF('Indicator Data'!W169&lt;CG$4,0,10-(CG$3-'Indicator Data'!W169)/(CG$3-CG$4)*10)),1))</f>
        <v>2</v>
      </c>
      <c r="CH169" s="176">
        <f>IF('Indicator Data'!X169="No data","x",ROUND(IF('Indicator Data'!X169&gt;CH$3,10,IF('Indicator Data'!X169&lt;CH$4,0,10-(CH$3-'Indicator Data'!X169)/(CH$3-CH$4)*10)),1))</f>
        <v>6.6</v>
      </c>
      <c r="CI169" s="176">
        <f>IF('Indicator Data'!Y169="No data","x",ROUND(IF('Indicator Data'!Y169&gt;CI$3,10,IF('Indicator Data'!Y169&lt;CI$4,0,10-(CI$3-'Indicator Data'!Y169)/(CI$3-CI$4)*10)),1))</f>
        <v>4.5999999999999996</v>
      </c>
      <c r="CJ169" s="172">
        <f t="shared" si="216"/>
        <v>3.8</v>
      </c>
      <c r="CK169" s="174">
        <f t="shared" si="217"/>
        <v>3</v>
      </c>
      <c r="CL169" s="176">
        <f>IF('Indicator Data'!AD169="No data","x",ROUND(IF('Indicator Data'!AD169&gt;CL$3,10,IF('Indicator Data'!AD169&lt;CL$4,0,10-(CL$3-'Indicator Data'!AD169)/(CL$3-CL$4)*10)),1))</f>
        <v>1.8</v>
      </c>
      <c r="CM169" s="176">
        <f>IF('Indicator Data'!AE169="No data","x",ROUND(IF('Indicator Data'!AE169&gt;CM$3,10,IF('Indicator Data'!AE169&lt;CM$4,0,10-(CM$3-'Indicator Data'!AE169)/(CM$3-CM$4)*10)),1))</f>
        <v>2.2999999999999998</v>
      </c>
      <c r="CN169" s="172">
        <f t="shared" si="218"/>
        <v>3.2</v>
      </c>
      <c r="CO169" s="176">
        <f>IF('Indicator Data'!Z169="No data","x",ROUND(IF('Indicator Data'!Z169&gt;CO$3,10,IF('Indicator Data'!Z169&lt;CO$4,0,10-(CO$3-'Indicator Data'!Z169)/(CO$3-CO$4)*10)),1))</f>
        <v>0.4</v>
      </c>
      <c r="CP169" s="172">
        <f t="shared" si="219"/>
        <v>1.2</v>
      </c>
      <c r="CQ169" s="246">
        <f>IF('Indicator Data'!AB169="No data","x",'Indicator Data'!AB169/HLOOKUP('Indicator Date'!$AB167,'Population Data'!$C$3:$M$194,ROW()-4,FALSE))</f>
        <v>6.2319568007491828E-5</v>
      </c>
      <c r="CR169" s="176">
        <f t="shared" si="252"/>
        <v>9.4</v>
      </c>
      <c r="CS169" s="176">
        <f>IF('Indicator Data'!AC169="No data","x",ROUND(IF('Indicator Data'!AC169&gt;CS$3,0,IF('Indicator Data'!AC169&lt;CS$4,10,(CS$3-'Indicator Data'!AC169)/(CS$3-CS$4)*10)),1))</f>
        <v>2</v>
      </c>
      <c r="CT169" s="172">
        <f t="shared" si="220"/>
        <v>5.7</v>
      </c>
      <c r="CU169" s="174">
        <f t="shared" si="221"/>
        <v>3.4</v>
      </c>
      <c r="CV169" s="175">
        <f t="shared" si="253"/>
        <v>5.4</v>
      </c>
      <c r="CW169" s="177">
        <f t="shared" si="254"/>
        <v>3.3</v>
      </c>
      <c r="CX169" s="175">
        <f>ROUND(IF('Indicator Data'!AF169=0,0,IF('Indicator Data'!AF169&gt;CX$3,10,IF('Indicator Data'!AF169&lt;CX$4,0,10-(CX$3-'Indicator Data'!AF169)/(CX$3-CX$4)*10))),1)</f>
        <v>0.1</v>
      </c>
      <c r="CY169" s="175">
        <f>(ROUND(IF('Indicator Data'!AG169=0,0,IF(LOG('Indicator Data'!AG169)&gt;CY$3,10,IF(LOG('Indicator Data'!AG169)&lt;CY$4,0,10-(CY$3-LOG('Indicator Data'!AG169))/(CY$3-CY$4)*10))),1))</f>
        <v>0</v>
      </c>
      <c r="CZ169" s="177">
        <f t="shared" si="222"/>
        <v>0.1</v>
      </c>
      <c r="DA169" s="11"/>
      <c r="DB169" s="22"/>
    </row>
    <row r="170" spans="1:106">
      <c r="A170" s="179" t="str">
        <f>'Indicator Data'!A170</f>
        <v>Sweden</v>
      </c>
      <c r="B170" s="180" t="str">
        <f>'Indicator Data'!B170</f>
        <v>SWE</v>
      </c>
      <c r="C170" s="178">
        <f>ROUND(IF('Indicator Data'!C170=0,0.1,IF(LOG('Indicator Data'!C170)&gt;C$3,10,IF(LOG('Indicator Data'!C170)&lt;C$4,0,10-(C$3-LOG('Indicator Data'!C170))/(C$3-C$4)*10))),1)</f>
        <v>0.1</v>
      </c>
      <c r="D170" s="171">
        <f>ROUND(IF('Indicator Data'!D170=0,0.1,IF(LOG('Indicator Data'!D170)&gt;D$3,10,IF(LOG('Indicator Data'!D170)&lt;D$4,0,10-(D$3-LOG('Indicator Data'!D170))/(D$3-D$4)*10))),1)</f>
        <v>0.1</v>
      </c>
      <c r="E170" s="172">
        <f t="shared" si="223"/>
        <v>0.1</v>
      </c>
      <c r="F170" s="172">
        <f>(ROUND(IF('Indicator Data'!E170=0,0,IF(LOG('Indicator Data'!E170)&gt;F$3,10,IF(LOG('Indicator Data'!E170)&lt;F$4,0,10-(F$3-LOG('Indicator Data'!E170))/(F$3-F$4)*10))),1))</f>
        <v>6</v>
      </c>
      <c r="G170" s="172">
        <f>ROUND(IF('Indicator Data'!F170=0,0,IF(LOG('Indicator Data'!F170)&gt;G$3,10,IF(LOG('Indicator Data'!F170)&lt;G$4,0,10-(G$3-LOG('Indicator Data'!F170))/(G$3-G$4)*10))),1)</f>
        <v>0</v>
      </c>
      <c r="H170" s="171">
        <f>ROUND(IF('Indicator Data'!G170=0,0,IF(LOG('Indicator Data'!G170)&gt;H$3,10,IF(LOG('Indicator Data'!G170)&lt;H$4,0,10-(H$3-LOG('Indicator Data'!G170))/(H$3-H$4)*10))),1)</f>
        <v>0</v>
      </c>
      <c r="I170" s="171">
        <f>ROUND(IF('Indicator Data'!H170=0,0,IF(LOG('Indicator Data'!H170)&gt;I$3,10,IF(LOG('Indicator Data'!H170)&lt;I$4,0,10-(I$3-LOG('Indicator Data'!H170))/(I$3-I$4)*10))),1)</f>
        <v>0</v>
      </c>
      <c r="J170" s="171">
        <f t="shared" si="224"/>
        <v>0</v>
      </c>
      <c r="K170" s="171">
        <f>ROUND(IF('Indicator Data'!I170=0,0,IF(LOG('Indicator Data'!I170)&gt;K$3,10,IF(LOG('Indicator Data'!I170)&lt;K$4,0,10-(K$3-LOG('Indicator Data'!I170))/(K$3-K$4)*10))),1)</f>
        <v>6.3</v>
      </c>
      <c r="L170" s="172">
        <f>ROUND(IF('Indicator Data'!J170=0,0,IF(LOG('Indicator Data'!J170)&gt;L$3,10,IF(LOG('Indicator Data'!J170)&lt;L$4,0,10-(L$3-LOG('Indicator Data'!J170))/(L$3-L$4)*10))),1)</f>
        <v>0</v>
      </c>
      <c r="M170" s="173">
        <f>'Indicator Data'!C170/HLOOKUP('Indicator Data'!$C$3,'Population Data'!$C$3:$M$194,ROW()-4,FALSE)</f>
        <v>0</v>
      </c>
      <c r="N170" s="173">
        <f>'Indicator Data'!D170/HLOOKUP('Indicator Data'!$D$3,'Population Data'!$C$3:$M$194,ROW()-4,FALSE)</f>
        <v>0</v>
      </c>
      <c r="O170" s="245">
        <f>'Indicator Data'!E170/HLOOKUP('Indicator Data'!$E$3,'Population Data'!$C$3:$M$194,ROW()-4,FALSE)</f>
        <v>5.7466494508215072E-3</v>
      </c>
      <c r="P170" s="173">
        <f>'Indicator Data'!F170/HLOOKUP('Indicator Data'!$F$3,'Population Data'!$C$3:$M$194,ROW()-4,FALSE)</f>
        <v>0</v>
      </c>
      <c r="Q170" s="173">
        <f>'Indicator Data'!G170/HLOOKUP('Indicator Data'!$G$3,'Population Data'!$C$3:$M$194,ROW()-4,FALSE)</f>
        <v>0</v>
      </c>
      <c r="R170" s="173">
        <f>'Indicator Data'!H170/HLOOKUP('Indicator Data'!$H$3,'Population Data'!$C$3:$M$194,ROW()-4,FALSE)</f>
        <v>0</v>
      </c>
      <c r="S170" s="173">
        <f>'Indicator Data'!I170/HLOOKUP('Indicator Data'!$I$3,'Population Data'!$C$3:$M$194,ROW()-4,FALSE)</f>
        <v>1.0476337267020153E-3</v>
      </c>
      <c r="T170" s="173">
        <f>'Indicator Data'!J170/HLOOKUP('Indicator Date'!$J168,'Population Data'!$C$3:$M$194,ROW()-4,FALSE)</f>
        <v>0</v>
      </c>
      <c r="U170" s="171">
        <f t="shared" si="225"/>
        <v>0</v>
      </c>
      <c r="V170" s="171">
        <f t="shared" si="226"/>
        <v>0</v>
      </c>
      <c r="W170" s="172">
        <f t="shared" si="227"/>
        <v>0</v>
      </c>
      <c r="X170" s="172">
        <f t="shared" si="203"/>
        <v>6.6</v>
      </c>
      <c r="Y170" s="172">
        <f t="shared" si="204"/>
        <v>0</v>
      </c>
      <c r="Z170" s="171">
        <f t="shared" si="228"/>
        <v>0</v>
      </c>
      <c r="AA170" s="171">
        <f t="shared" si="228"/>
        <v>0</v>
      </c>
      <c r="AB170" s="171">
        <f t="shared" si="229"/>
        <v>0</v>
      </c>
      <c r="AC170" s="172">
        <f t="shared" si="205"/>
        <v>5.3</v>
      </c>
      <c r="AD170" s="172">
        <f t="shared" si="206"/>
        <v>0</v>
      </c>
      <c r="AE170" s="171">
        <f>ROUND(IF('Indicator Data'!K170=0,0,IF('Indicator Data'!K170&gt;AE$3,10,IF('Indicator Data'!K170&lt;AE$4,0,10-(AE$3-'Indicator Data'!K170)/(AE$3-AE$4)*10))),1)</f>
        <v>0</v>
      </c>
      <c r="AF170" s="174">
        <f t="shared" si="230"/>
        <v>0.1</v>
      </c>
      <c r="AG170" s="174">
        <f t="shared" si="231"/>
        <v>0.1</v>
      </c>
      <c r="AH170" s="172">
        <f t="shared" si="232"/>
        <v>0</v>
      </c>
      <c r="AI170" s="172">
        <f t="shared" si="233"/>
        <v>0</v>
      </c>
      <c r="AJ170" s="174">
        <f t="shared" si="234"/>
        <v>0</v>
      </c>
      <c r="AK170" s="172">
        <f t="shared" si="235"/>
        <v>0</v>
      </c>
      <c r="AL170" s="175">
        <f t="shared" si="236"/>
        <v>0.1</v>
      </c>
      <c r="AM170" s="175">
        <f t="shared" si="237"/>
        <v>6.3</v>
      </c>
      <c r="AN170" s="175">
        <f t="shared" si="238"/>
        <v>0</v>
      </c>
      <c r="AO170" s="175">
        <f t="shared" si="239"/>
        <v>0</v>
      </c>
      <c r="AP170" s="175">
        <f t="shared" si="240"/>
        <v>5.8</v>
      </c>
      <c r="AQ170" s="174">
        <f t="shared" si="241"/>
        <v>0</v>
      </c>
      <c r="AR170" s="174">
        <f>IF('Indicator Data'!L170="No data","x",IF('Indicator Data'!BW170&lt;1000,"x",ROUND((IF('Indicator Data'!L170&gt;AR$3,10,IF('Indicator Data'!L170&lt;AR$4,0,10-(AR$3-'Indicator Data'!L170)/(AR$3-AR$4)*10))),1)))</f>
        <v>2.5</v>
      </c>
      <c r="AS170" s="175">
        <f t="shared" si="242"/>
        <v>1.3</v>
      </c>
      <c r="AT170" s="176">
        <f>IF('Indicator Data'!M170="No data","x",ROUND(IF('Indicator Data'!M170=0,0,IF(LOG('Indicator Data'!M170)&gt;AT$3,10,IF(LOG('Indicator Data'!M170)&lt;AT$4,0,10-(AT$3-LOG('Indicator Data'!M170))/(AT$3-AT$4)*10))),1))</f>
        <v>0</v>
      </c>
      <c r="AU170" s="246">
        <f>IF(AT170="x","x",'Indicator Data'!M170/HLOOKUP('Indicator Data'!$M$3,'Population Data'!$C$3:$M$194,ROW()-4,FALSE))</f>
        <v>0</v>
      </c>
      <c r="AV170" s="176">
        <f t="shared" si="243"/>
        <v>0</v>
      </c>
      <c r="AW170" s="172">
        <f t="shared" si="207"/>
        <v>0</v>
      </c>
      <c r="AX170" s="176" t="str">
        <f>IF('Indicator Data'!N170="No data","x",ROUND(IF('Indicator Data'!N170=0,0,IF(LOG('Indicator Data'!N170)&gt;AX$3,10,IF(LOG('Indicator Data'!N170)&lt;AX$4,0,10-(AX$3-LOG('Indicator Data'!N170))/(AX$3-AX$4)*10))),1))</f>
        <v>x</v>
      </c>
      <c r="AY170" s="246" t="str">
        <f>IF(AX170="x","x",'Indicator Data'!N170/HLOOKUP('Indicator Data'!$N$3,'Population Data'!$C$3:$M$194,ROW()-4,FALSE))</f>
        <v>x</v>
      </c>
      <c r="AZ170" s="176" t="str">
        <f t="shared" si="244"/>
        <v>x</v>
      </c>
      <c r="BA170" s="172" t="str">
        <f t="shared" si="208"/>
        <v>x</v>
      </c>
      <c r="BB170" s="176" t="str">
        <f>IF('Indicator Data'!O170="No data","x",ROUND(IF('Indicator Data'!O170=0,0,IF(LOG('Indicator Data'!O170)&gt;BB$3,10,IF(LOG('Indicator Data'!O170)&lt;BB$4,0,10-(BB$3-LOG('Indicator Data'!O170))/(BB$3-BB$4)*10))),1))</f>
        <v>x</v>
      </c>
      <c r="BC170" s="246" t="str">
        <f>IF(BB170="x","x",'Indicator Data'!O170/HLOOKUP('Indicator Data'!$O$3,'Population Data'!$C$3:$M$194,ROW()-4,FALSE))</f>
        <v>x</v>
      </c>
      <c r="BD170" s="176" t="str">
        <f t="shared" si="245"/>
        <v>x</v>
      </c>
      <c r="BE170" s="172" t="str">
        <f t="shared" si="209"/>
        <v>x</v>
      </c>
      <c r="BF170" s="176" t="str">
        <f>IF('Indicator Data'!P170="No data","x",ROUND(IF('Indicator Data'!P170=0,0,IF(LOG('Indicator Data'!P170)&gt;BF$3,10,IF(LOG('Indicator Data'!P170)&lt;BF$4,0,10-(BF$3-LOG('Indicator Data'!P170))/(BF$3-BF$4)*10))),1))</f>
        <v>x</v>
      </c>
      <c r="BG170" s="246" t="str">
        <f>IF(BF170="x","x",'Indicator Data'!P170/HLOOKUP('Indicator Data'!$P$3,'Population Data'!$C$3:$M$194,ROW()-4,FALSE))</f>
        <v>x</v>
      </c>
      <c r="BH170" s="176" t="str">
        <f t="shared" si="210"/>
        <v>x</v>
      </c>
      <c r="BI170" s="172" t="str">
        <f t="shared" si="211"/>
        <v>x</v>
      </c>
      <c r="BJ170" s="174">
        <f t="shared" si="212"/>
        <v>0</v>
      </c>
      <c r="BK170" s="176">
        <f>ROUND(IF('Indicator Data'!Q170=0,0,IF(LOG('Indicator Data'!Q170)&gt;BK$3,10,IF(LOG('Indicator Data'!Q170)&lt;BK$4,0,10-(BK$3-LOG('Indicator Data'!Q170))/(BK$3-BK$4)*10))),1)</f>
        <v>0</v>
      </c>
      <c r="BL170" s="224">
        <f>IF(BK170="x","x",'Indicator Data'!Q170/HLOOKUP('Indicator Data'!$Q$3,'Population Data'!$C$3:$M$194,ROW()-4,FALSE))</f>
        <v>0</v>
      </c>
      <c r="BM170" s="176">
        <f t="shared" si="246"/>
        <v>0</v>
      </c>
      <c r="BN170" s="172">
        <f t="shared" si="247"/>
        <v>0</v>
      </c>
      <c r="BO170" s="176">
        <f>ROUND(IF('Indicator Data'!S170=0,0,IF(LOG('Indicator Data'!S170)&gt;BO$3,10,IF(LOG('Indicator Data'!S170)&lt;BO$4,0,10-(BO$3-LOG('Indicator Data'!S170))/(BO$3-BO$4)*10))),1)</f>
        <v>0</v>
      </c>
      <c r="BP170" s="246">
        <f>IF(BO170="x","x",'Indicator Data'!S170/HLOOKUP('Indicator Data'!$S$3,'Population Data'!$C$3:$M$194,ROW()-4,FALSE))</f>
        <v>0</v>
      </c>
      <c r="BQ170" s="176">
        <f t="shared" si="248"/>
        <v>0</v>
      </c>
      <c r="BR170" s="172">
        <f t="shared" si="213"/>
        <v>0</v>
      </c>
      <c r="BS170" s="176">
        <f>ROUND(IF('Indicator Data'!T170=0,0,IF(LOG('Indicator Data'!T170)&gt;BS$3,10,IF(LOG('Indicator Data'!T170)&lt;BS$4,0,10-(BS$3-LOG('Indicator Data'!T170))/(BS$3-BS$4)*10))),1)</f>
        <v>0</v>
      </c>
      <c r="BT170" s="173">
        <f>IF('Indicator Data'!T170/HLOOKUP('Indicator Data'!$T$3,'Population Data'!$C$3:$M$194,ROW()-4,FALSE)&gt;1,1,'Indicator Data'!T170/HLOOKUP('Indicator Data'!$T$3,'Population Data'!$C$3:$M$194,ROW()-4,FALSE))</f>
        <v>0</v>
      </c>
      <c r="BU170" s="176">
        <f t="shared" si="249"/>
        <v>0</v>
      </c>
      <c r="BV170" s="172">
        <f t="shared" si="214"/>
        <v>0</v>
      </c>
      <c r="BW170" s="176">
        <f>ROUND(IF('Indicator Data'!U170=0,0,IF(LOG('Indicator Data'!U170)&gt;BW$3,10,IF(LOG('Indicator Data'!U170)&lt;BW$4,0,10-(BW$3-LOG('Indicator Data'!U170))/(BW$3-BW$4)*10))),1)</f>
        <v>0</v>
      </c>
      <c r="BX170" s="246">
        <f>IF(BW170="x","x",'Indicator Data'!U170/HLOOKUP('Indicator Data'!$U$3,'Population Data'!$C$3:$M$194,ROW()-4,FALSE))</f>
        <v>0</v>
      </c>
      <c r="BY170" s="176">
        <f t="shared" si="250"/>
        <v>0</v>
      </c>
      <c r="BZ170" s="172">
        <f t="shared" si="215"/>
        <v>0</v>
      </c>
      <c r="CA170" s="174">
        <f t="shared" si="198"/>
        <v>0</v>
      </c>
      <c r="CB170" s="176">
        <f>IF('Indicator Data'!BN170="No data","x",ROUND(IF('Indicator Data'!BN170&gt;CB$3,0,IF('Indicator Data'!BN170&lt;CB$4,10,(CB$3-'Indicator Data'!BN170)/(CB$3-CB$4)*10)),1))</f>
        <v>0.1</v>
      </c>
      <c r="CC170" s="176">
        <f>IF('Indicator Data'!BO170="No data","x",ROUND(IF('Indicator Data'!BO170&gt;CC$3,0,IF('Indicator Data'!BO170&lt;CC$4,10,(CC$3-'Indicator Data'!BO170)/(CC$3-CC$4)*10)),1))</f>
        <v>0</v>
      </c>
      <c r="CD170" s="176" t="str">
        <f>IF('Indicator Data'!AA170="No data","x",ROUND(IF('Indicator Data'!AA170&gt;CD$3,0,IF('Indicator Data'!AA170&lt;CD$4,10,(CD$3-'Indicator Data'!AA170)/(CD$3-CD$4)*10)),1))</f>
        <v>x</v>
      </c>
      <c r="CE170" s="172">
        <f t="shared" si="251"/>
        <v>0.1</v>
      </c>
      <c r="CF170" s="176">
        <f>IF('Indicator Data'!V170="No data","x",ROUND(IF(LOG('Indicator Data'!V170)&gt;CF$3,10,IF(LOG('Indicator Data'!V170)&lt;CF$4,0,10-(CF$3-LOG('Indicator Data'!V170))/(CF$3-CF$4)*10)),1))</f>
        <v>4.7</v>
      </c>
      <c r="CG170" s="176">
        <f>IF('Indicator Data'!W170="No data","x",ROUND(IF('Indicator Data'!W170&gt;CG$3,10,IF('Indicator Data'!W170&lt;CG$4,0,10-(CG$3-'Indicator Data'!W170)/(CG$3-CG$4)*10)),1))</f>
        <v>1.5</v>
      </c>
      <c r="CH170" s="176">
        <f>IF('Indicator Data'!X170="No data","x",ROUND(IF('Indicator Data'!X170&gt;CH$3,10,IF('Indicator Data'!X170&lt;CH$4,0,10-(CH$3-'Indicator Data'!X170)/(CH$3-CH$4)*10)),1))</f>
        <v>8.9</v>
      </c>
      <c r="CI170" s="176" t="str">
        <f>IF('Indicator Data'!Y170="No data","x",ROUND(IF('Indicator Data'!Y170&gt;CI$3,10,IF('Indicator Data'!Y170&lt;CI$4,0,10-(CI$3-'Indicator Data'!Y170)/(CI$3-CI$4)*10)),1))</f>
        <v>x</v>
      </c>
      <c r="CJ170" s="172">
        <f t="shared" si="216"/>
        <v>5</v>
      </c>
      <c r="CK170" s="174">
        <f t="shared" si="217"/>
        <v>3.4</v>
      </c>
      <c r="CL170" s="176">
        <f>IF('Indicator Data'!AD170="No data","x",ROUND(IF('Indicator Data'!AD170&gt;CL$3,10,IF('Indicator Data'!AD170&lt;CL$4,0,10-(CL$3-'Indicator Data'!AD170)/(CL$3-CL$4)*10)),1))</f>
        <v>0</v>
      </c>
      <c r="CM170" s="176">
        <f>IF('Indicator Data'!AE170="No data","x",ROUND(IF('Indicator Data'!AE170&gt;CM$3,10,IF('Indicator Data'!AE170&lt;CM$4,0,10-(CM$3-'Indicator Data'!AE170)/(CM$3-CM$4)*10)),1))</f>
        <v>0.1</v>
      </c>
      <c r="CN170" s="172">
        <f t="shared" si="218"/>
        <v>3</v>
      </c>
      <c r="CO170" s="176">
        <f>IF('Indicator Data'!Z170="No data","x",ROUND(IF('Indicator Data'!Z170&gt;CO$3,10,IF('Indicator Data'!Z170&lt;CO$4,0,10-(CO$3-'Indicator Data'!Z170)/(CO$3-CO$4)*10)),1))</f>
        <v>0</v>
      </c>
      <c r="CP170" s="172">
        <f t="shared" si="219"/>
        <v>0</v>
      </c>
      <c r="CQ170" s="246">
        <f>IF('Indicator Data'!AB170="No data","x",'Indicator Data'!AB170/HLOOKUP('Indicator Date'!$AB168,'Population Data'!$C$3:$M$194,ROW()-4,FALSE))</f>
        <v>1.1326178389966522E-4</v>
      </c>
      <c r="CR170" s="176">
        <f t="shared" si="252"/>
        <v>8.9</v>
      </c>
      <c r="CS170" s="176">
        <f>IF('Indicator Data'!AC170="No data","x",ROUND(IF('Indicator Data'!AC170&gt;CS$3,0,IF('Indicator Data'!AC170&lt;CS$4,10,(CS$3-'Indicator Data'!AC170)/(CS$3-CS$4)*10)),1))</f>
        <v>2</v>
      </c>
      <c r="CT170" s="172">
        <f t="shared" si="220"/>
        <v>5.5</v>
      </c>
      <c r="CU170" s="174">
        <f t="shared" si="221"/>
        <v>2.8</v>
      </c>
      <c r="CV170" s="175">
        <f t="shared" si="253"/>
        <v>1.7</v>
      </c>
      <c r="CW170" s="177">
        <f t="shared" si="254"/>
        <v>2.6</v>
      </c>
      <c r="CX170" s="175">
        <f>ROUND(IF('Indicator Data'!AF170=0,0,IF('Indicator Data'!AF170&gt;CX$3,10,IF('Indicator Data'!AF170&lt;CX$4,0,10-(CX$3-'Indicator Data'!AF170)/(CX$3-CX$4)*10))),1)</f>
        <v>0</v>
      </c>
      <c r="CY170" s="175">
        <f>(ROUND(IF('Indicator Data'!AG170=0,0,IF(LOG('Indicator Data'!AG170)&gt;CY$3,10,IF(LOG('Indicator Data'!AG170)&lt;CY$4,0,10-(CY$3-LOG('Indicator Data'!AG170))/(CY$3-CY$4)*10))),1))</f>
        <v>0</v>
      </c>
      <c r="CZ170" s="177">
        <f t="shared" si="222"/>
        <v>0</v>
      </c>
      <c r="DA170" s="11"/>
      <c r="DB170" s="22"/>
    </row>
    <row r="171" spans="1:106">
      <c r="A171" s="179" t="str">
        <f>'Indicator Data'!A171</f>
        <v>Switzerland</v>
      </c>
      <c r="B171" s="180" t="str">
        <f>'Indicator Data'!B171</f>
        <v>CHE</v>
      </c>
      <c r="C171" s="178">
        <f>ROUND(IF('Indicator Data'!C171=0,0.1,IF(LOG('Indicator Data'!C171)&gt;C$3,10,IF(LOG('Indicator Data'!C171)&lt;C$4,0,10-(C$3-LOG('Indicator Data'!C171))/(C$3-C$4)*10))),1)</f>
        <v>6.9</v>
      </c>
      <c r="D171" s="171">
        <f>ROUND(IF('Indicator Data'!D171=0,0.1,IF(LOG('Indicator Data'!D171)&gt;D$3,10,IF(LOG('Indicator Data'!D171)&lt;D$4,0,10-(D$3-LOG('Indicator Data'!D171))/(D$3-D$4)*10))),1)</f>
        <v>0.1</v>
      </c>
      <c r="E171" s="172">
        <f t="shared" si="223"/>
        <v>4.3</v>
      </c>
      <c r="F171" s="172">
        <f>(ROUND(IF('Indicator Data'!E171=0,0,IF(LOG('Indicator Data'!E171)&gt;F$3,10,IF(LOG('Indicator Data'!E171)&lt;F$4,0,10-(F$3-LOG('Indicator Data'!E171))/(F$3-F$4)*10))),1))</f>
        <v>5.6</v>
      </c>
      <c r="G171" s="172">
        <f>ROUND(IF('Indicator Data'!F171=0,0,IF(LOG('Indicator Data'!F171)&gt;G$3,10,IF(LOG('Indicator Data'!F171)&lt;G$4,0,10-(G$3-LOG('Indicator Data'!F171))/(G$3-G$4)*10))),1)</f>
        <v>0</v>
      </c>
      <c r="H171" s="171">
        <f>ROUND(IF('Indicator Data'!G171=0,0,IF(LOG('Indicator Data'!G171)&gt;H$3,10,IF(LOG('Indicator Data'!G171)&lt;H$4,0,10-(H$3-LOG('Indicator Data'!G171))/(H$3-H$4)*10))),1)</f>
        <v>0</v>
      </c>
      <c r="I171" s="171">
        <f>ROUND(IF('Indicator Data'!H171=0,0,IF(LOG('Indicator Data'!H171)&gt;I$3,10,IF(LOG('Indicator Data'!H171)&lt;I$4,0,10-(I$3-LOG('Indicator Data'!H171))/(I$3-I$4)*10))),1)</f>
        <v>0</v>
      </c>
      <c r="J171" s="171">
        <f t="shared" si="224"/>
        <v>0</v>
      </c>
      <c r="K171" s="171">
        <f>ROUND(IF('Indicator Data'!I171=0,0,IF(LOG('Indicator Data'!I171)&gt;K$3,10,IF(LOG('Indicator Data'!I171)&lt;K$4,0,10-(K$3-LOG('Indicator Data'!I171))/(K$3-K$4)*10))),1)</f>
        <v>0</v>
      </c>
      <c r="L171" s="172">
        <f>ROUND(IF('Indicator Data'!J171=0,0,IF(LOG('Indicator Data'!J171)&gt;L$3,10,IF(LOG('Indicator Data'!J171)&lt;L$4,0,10-(L$3-LOG('Indicator Data'!J171))/(L$3-L$4)*10))),1)</f>
        <v>0</v>
      </c>
      <c r="M171" s="173">
        <f>'Indicator Data'!C171/HLOOKUP('Indicator Data'!$C$3,'Population Data'!$C$3:$M$194,ROW()-4,FALSE)</f>
        <v>1.5228191810171712E-3</v>
      </c>
      <c r="N171" s="173">
        <f>'Indicator Data'!D171/HLOOKUP('Indicator Data'!$D$3,'Population Data'!$C$3:$M$194,ROW()-4,FALSE)</f>
        <v>0</v>
      </c>
      <c r="O171" s="245">
        <f>'Indicator Data'!E171/HLOOKUP('Indicator Data'!$E$3,'Population Data'!$C$3:$M$194,ROW()-4,FALSE)</f>
        <v>4.4797024733910255E-3</v>
      </c>
      <c r="P171" s="173">
        <f>'Indicator Data'!F171/HLOOKUP('Indicator Data'!$F$3,'Population Data'!$C$3:$M$194,ROW()-4,FALSE)</f>
        <v>0</v>
      </c>
      <c r="Q171" s="173">
        <f>'Indicator Data'!G171/HLOOKUP('Indicator Data'!$G$3,'Population Data'!$C$3:$M$194,ROW()-4,FALSE)</f>
        <v>0</v>
      </c>
      <c r="R171" s="173">
        <f>'Indicator Data'!H171/HLOOKUP('Indicator Data'!$H$3,'Population Data'!$C$3:$M$194,ROW()-4,FALSE)</f>
        <v>0</v>
      </c>
      <c r="S171" s="173">
        <f>'Indicator Data'!I171/HLOOKUP('Indicator Data'!$I$3,'Population Data'!$C$3:$M$194,ROW()-4,FALSE)</f>
        <v>0</v>
      </c>
      <c r="T171" s="173">
        <f>'Indicator Data'!J171/HLOOKUP('Indicator Date'!$J169,'Population Data'!$C$3:$M$194,ROW()-4,FALSE)</f>
        <v>0</v>
      </c>
      <c r="U171" s="171">
        <f t="shared" si="225"/>
        <v>7.6</v>
      </c>
      <c r="V171" s="171">
        <f t="shared" si="226"/>
        <v>0</v>
      </c>
      <c r="W171" s="172">
        <f t="shared" si="227"/>
        <v>4.9000000000000004</v>
      </c>
      <c r="X171" s="172">
        <f t="shared" si="203"/>
        <v>6.2</v>
      </c>
      <c r="Y171" s="172">
        <f t="shared" si="204"/>
        <v>0</v>
      </c>
      <c r="Z171" s="171">
        <f t="shared" si="228"/>
        <v>0</v>
      </c>
      <c r="AA171" s="171">
        <f t="shared" si="228"/>
        <v>0</v>
      </c>
      <c r="AB171" s="171">
        <f t="shared" si="229"/>
        <v>0</v>
      </c>
      <c r="AC171" s="172">
        <f t="shared" si="205"/>
        <v>0</v>
      </c>
      <c r="AD171" s="172">
        <f t="shared" si="206"/>
        <v>0</v>
      </c>
      <c r="AE171" s="171">
        <f>ROUND(IF('Indicator Data'!K171=0,0,IF('Indicator Data'!K171&gt;AE$3,10,IF('Indicator Data'!K171&lt;AE$4,0,10-(AE$3-'Indicator Data'!K171)/(AE$3-AE$4)*10))),1)</f>
        <v>0</v>
      </c>
      <c r="AF171" s="174">
        <f t="shared" si="230"/>
        <v>7.3</v>
      </c>
      <c r="AG171" s="174">
        <f t="shared" si="231"/>
        <v>0.1</v>
      </c>
      <c r="AH171" s="172">
        <f t="shared" si="232"/>
        <v>0</v>
      </c>
      <c r="AI171" s="172">
        <f t="shared" si="233"/>
        <v>0</v>
      </c>
      <c r="AJ171" s="174">
        <f t="shared" si="234"/>
        <v>0</v>
      </c>
      <c r="AK171" s="172">
        <f t="shared" si="235"/>
        <v>0</v>
      </c>
      <c r="AL171" s="175">
        <f t="shared" si="236"/>
        <v>4.5999999999999996</v>
      </c>
      <c r="AM171" s="175">
        <f t="shared" si="237"/>
        <v>5.9</v>
      </c>
      <c r="AN171" s="175">
        <f t="shared" si="238"/>
        <v>0</v>
      </c>
      <c r="AO171" s="175">
        <f t="shared" si="239"/>
        <v>0</v>
      </c>
      <c r="AP171" s="175">
        <f t="shared" si="240"/>
        <v>0</v>
      </c>
      <c r="AQ171" s="174">
        <f t="shared" si="241"/>
        <v>0</v>
      </c>
      <c r="AR171" s="174">
        <f>IF('Indicator Data'!L171="No data","x",IF('Indicator Data'!BW171&lt;1000,"x",ROUND((IF('Indicator Data'!L171&gt;AR$3,10,IF('Indicator Data'!L171&lt;AR$4,0,10-(AR$3-'Indicator Data'!L171)/(AR$3-AR$4)*10))),1)))</f>
        <v>1.7</v>
      </c>
      <c r="AS171" s="175">
        <f t="shared" si="242"/>
        <v>0.9</v>
      </c>
      <c r="AT171" s="176">
        <f>IF('Indicator Data'!M171="No data","x",ROUND(IF('Indicator Data'!M171=0,0,IF(LOG('Indicator Data'!M171)&gt;AT$3,10,IF(LOG('Indicator Data'!M171)&lt;AT$4,0,10-(AT$3-LOG('Indicator Data'!M171))/(AT$3-AT$4)*10))),1))</f>
        <v>0</v>
      </c>
      <c r="AU171" s="246">
        <f>IF(AT171="x","x",'Indicator Data'!M171/HLOOKUP('Indicator Data'!$M$3,'Population Data'!$C$3:$M$194,ROW()-4,FALSE))</f>
        <v>0</v>
      </c>
      <c r="AV171" s="176">
        <f t="shared" si="243"/>
        <v>0</v>
      </c>
      <c r="AW171" s="172">
        <f t="shared" si="207"/>
        <v>0</v>
      </c>
      <c r="AX171" s="176" t="str">
        <f>IF('Indicator Data'!N171="No data","x",ROUND(IF('Indicator Data'!N171=0,0,IF(LOG('Indicator Data'!N171)&gt;AX$3,10,IF(LOG('Indicator Data'!N171)&lt;AX$4,0,10-(AX$3-LOG('Indicator Data'!N171))/(AX$3-AX$4)*10))),1))</f>
        <v>x</v>
      </c>
      <c r="AY171" s="246" t="str">
        <f>IF(AX171="x","x",'Indicator Data'!N171/HLOOKUP('Indicator Data'!$N$3,'Population Data'!$C$3:$M$194,ROW()-4,FALSE))</f>
        <v>x</v>
      </c>
      <c r="AZ171" s="176" t="str">
        <f t="shared" si="244"/>
        <v>x</v>
      </c>
      <c r="BA171" s="172" t="str">
        <f t="shared" si="208"/>
        <v>x</v>
      </c>
      <c r="BB171" s="176" t="str">
        <f>IF('Indicator Data'!O171="No data","x",ROUND(IF('Indicator Data'!O171=0,0,IF(LOG('Indicator Data'!O171)&gt;BB$3,10,IF(LOG('Indicator Data'!O171)&lt;BB$4,0,10-(BB$3-LOG('Indicator Data'!O171))/(BB$3-BB$4)*10))),1))</f>
        <v>x</v>
      </c>
      <c r="BC171" s="246" t="str">
        <f>IF(BB171="x","x",'Indicator Data'!O171/HLOOKUP('Indicator Data'!$O$3,'Population Data'!$C$3:$M$194,ROW()-4,FALSE))</f>
        <v>x</v>
      </c>
      <c r="BD171" s="176" t="str">
        <f t="shared" si="245"/>
        <v>x</v>
      </c>
      <c r="BE171" s="172" t="str">
        <f t="shared" si="209"/>
        <v>x</v>
      </c>
      <c r="BF171" s="176" t="str">
        <f>IF('Indicator Data'!P171="No data","x",ROUND(IF('Indicator Data'!P171=0,0,IF(LOG('Indicator Data'!P171)&gt;BF$3,10,IF(LOG('Indicator Data'!P171)&lt;BF$4,0,10-(BF$3-LOG('Indicator Data'!P171))/(BF$3-BF$4)*10))),1))</f>
        <v>x</v>
      </c>
      <c r="BG171" s="246" t="str">
        <f>IF(BF171="x","x",'Indicator Data'!P171/HLOOKUP('Indicator Data'!$P$3,'Population Data'!$C$3:$M$194,ROW()-4,FALSE))</f>
        <v>x</v>
      </c>
      <c r="BH171" s="176" t="str">
        <f t="shared" si="210"/>
        <v>x</v>
      </c>
      <c r="BI171" s="172" t="str">
        <f t="shared" si="211"/>
        <v>x</v>
      </c>
      <c r="BJ171" s="174">
        <f t="shared" si="212"/>
        <v>0</v>
      </c>
      <c r="BK171" s="176">
        <f>ROUND(IF('Indicator Data'!Q171=0,0,IF(LOG('Indicator Data'!Q171)&gt;BK$3,10,IF(LOG('Indicator Data'!Q171)&lt;BK$4,0,10-(BK$3-LOG('Indicator Data'!Q171))/(BK$3-BK$4)*10))),1)</f>
        <v>0</v>
      </c>
      <c r="BL171" s="224">
        <f>IF(BK171="x","x",'Indicator Data'!Q171/HLOOKUP('Indicator Data'!$Q$3,'Population Data'!$C$3:$M$194,ROW()-4,FALSE))</f>
        <v>0</v>
      </c>
      <c r="BM171" s="176">
        <f t="shared" si="246"/>
        <v>0</v>
      </c>
      <c r="BN171" s="172">
        <f t="shared" si="247"/>
        <v>0</v>
      </c>
      <c r="BO171" s="176">
        <f>ROUND(IF('Indicator Data'!S171=0,0,IF(LOG('Indicator Data'!S171)&gt;BO$3,10,IF(LOG('Indicator Data'!S171)&lt;BO$4,0,10-(BO$3-LOG('Indicator Data'!S171))/(BO$3-BO$4)*10))),1)</f>
        <v>0</v>
      </c>
      <c r="BP171" s="246">
        <f>IF(BO171="x","x",'Indicator Data'!S171/HLOOKUP('Indicator Data'!$S$3,'Population Data'!$C$3:$M$194,ROW()-4,FALSE))</f>
        <v>0</v>
      </c>
      <c r="BQ171" s="176">
        <f t="shared" si="248"/>
        <v>0</v>
      </c>
      <c r="BR171" s="172">
        <f t="shared" si="213"/>
        <v>0</v>
      </c>
      <c r="BS171" s="176">
        <f>ROUND(IF('Indicator Data'!T171=0,0,IF(LOG('Indicator Data'!T171)&gt;BS$3,10,IF(LOG('Indicator Data'!T171)&lt;BS$4,0,10-(BS$3-LOG('Indicator Data'!T171))/(BS$3-BS$4)*10))),1)</f>
        <v>0</v>
      </c>
      <c r="BT171" s="173">
        <f>IF('Indicator Data'!T171/HLOOKUP('Indicator Data'!$T$3,'Population Data'!$C$3:$M$194,ROW()-4,FALSE)&gt;1,1,'Indicator Data'!T171/HLOOKUP('Indicator Data'!$T$3,'Population Data'!$C$3:$M$194,ROW()-4,FALSE))</f>
        <v>0</v>
      </c>
      <c r="BU171" s="176">
        <f t="shared" si="249"/>
        <v>0</v>
      </c>
      <c r="BV171" s="172">
        <f t="shared" si="214"/>
        <v>0</v>
      </c>
      <c r="BW171" s="176">
        <f>ROUND(IF('Indicator Data'!U171=0,0,IF(LOG('Indicator Data'!U171)&gt;BW$3,10,IF(LOG('Indicator Data'!U171)&lt;BW$4,0,10-(BW$3-LOG('Indicator Data'!U171))/(BW$3-BW$4)*10))),1)</f>
        <v>0</v>
      </c>
      <c r="BX171" s="246">
        <f>IF(BW171="x","x",'Indicator Data'!U171/HLOOKUP('Indicator Data'!$U$3,'Population Data'!$C$3:$M$194,ROW()-4,FALSE))</f>
        <v>0</v>
      </c>
      <c r="BY171" s="176">
        <f t="shared" si="250"/>
        <v>0</v>
      </c>
      <c r="BZ171" s="172">
        <f t="shared" si="215"/>
        <v>0</v>
      </c>
      <c r="CA171" s="174">
        <f t="shared" si="198"/>
        <v>0</v>
      </c>
      <c r="CB171" s="176">
        <f>IF('Indicator Data'!BN171="No data","x",ROUND(IF('Indicator Data'!BN171&gt;CB$3,0,IF('Indicator Data'!BN171&lt;CB$4,10,(CB$3-'Indicator Data'!BN171)/(CB$3-CB$4)*10)),1))</f>
        <v>0</v>
      </c>
      <c r="CC171" s="176">
        <f>IF('Indicator Data'!BO171="No data","x",ROUND(IF('Indicator Data'!BO171&gt;CC$3,0,IF('Indicator Data'!BO171&lt;CC$4,10,(CC$3-'Indicator Data'!BO171)/(CC$3-CC$4)*10)),1))</f>
        <v>0</v>
      </c>
      <c r="CD171" s="176" t="str">
        <f>IF('Indicator Data'!AA171="No data","x",ROUND(IF('Indicator Data'!AA171&gt;CD$3,0,IF('Indicator Data'!AA171&lt;CD$4,10,(CD$3-'Indicator Data'!AA171)/(CD$3-CD$4)*10)),1))</f>
        <v>x</v>
      </c>
      <c r="CE171" s="172">
        <f t="shared" si="251"/>
        <v>0</v>
      </c>
      <c r="CF171" s="176">
        <f>IF('Indicator Data'!V171="No data","x",ROUND(IF(LOG('Indicator Data'!V171)&gt;CF$3,10,IF(LOG('Indicator Data'!V171)&lt;CF$4,0,10-(CF$3-LOG('Indicator Data'!V171))/(CF$3-CF$4)*10)),1))</f>
        <v>7.8</v>
      </c>
      <c r="CG171" s="176">
        <f>IF('Indicator Data'!W171="No data","x",ROUND(IF('Indicator Data'!W171&gt;CG$3,10,IF('Indicator Data'!W171&lt;CG$4,0,10-(CG$3-'Indicator Data'!W171)/(CG$3-CG$4)*10)),1))</f>
        <v>2</v>
      </c>
      <c r="CH171" s="176">
        <f>IF('Indicator Data'!X171="No data","x",ROUND(IF('Indicator Data'!X171&gt;CH$3,10,IF('Indicator Data'!X171&lt;CH$4,0,10-(CH$3-'Indicator Data'!X171)/(CH$3-CH$4)*10)),1))</f>
        <v>7.4</v>
      </c>
      <c r="CI171" s="176" t="str">
        <f>IF('Indicator Data'!Y171="No data","x",ROUND(IF('Indicator Data'!Y171&gt;CI$3,10,IF('Indicator Data'!Y171&lt;CI$4,0,10-(CI$3-'Indicator Data'!Y171)/(CI$3-CI$4)*10)),1))</f>
        <v>x</v>
      </c>
      <c r="CJ171" s="172">
        <f t="shared" si="216"/>
        <v>5.7</v>
      </c>
      <c r="CK171" s="174">
        <f t="shared" si="217"/>
        <v>3.8</v>
      </c>
      <c r="CL171" s="176">
        <f>IF('Indicator Data'!AD171="No data","x",ROUND(IF('Indicator Data'!AD171&gt;CL$3,10,IF('Indicator Data'!AD171&lt;CL$4,0,10-(CL$3-'Indicator Data'!AD171)/(CL$3-CL$4)*10)),1))</f>
        <v>0</v>
      </c>
      <c r="CM171" s="176">
        <f>IF('Indicator Data'!AE171="No data","x",ROUND(IF('Indicator Data'!AE171&gt;CM$3,10,IF('Indicator Data'!AE171&lt;CM$4,0,10-(CM$3-'Indicator Data'!AE171)/(CM$3-CM$4)*10)),1))</f>
        <v>0</v>
      </c>
      <c r="CN171" s="172">
        <f t="shared" si="218"/>
        <v>3.4</v>
      </c>
      <c r="CO171" s="176">
        <f>IF('Indicator Data'!Z171="No data","x",ROUND(IF('Indicator Data'!Z171&gt;CO$3,10,IF('Indicator Data'!Z171&lt;CO$4,0,10-(CO$3-'Indicator Data'!Z171)/(CO$3-CO$4)*10)),1))</f>
        <v>0</v>
      </c>
      <c r="CP171" s="172">
        <f t="shared" si="219"/>
        <v>0</v>
      </c>
      <c r="CQ171" s="246">
        <f>IF('Indicator Data'!AB171="No data","x",'Indicator Data'!AB171/HLOOKUP('Indicator Date'!$AB169,'Population Data'!$C$3:$M$194,ROW()-4,FALSE))</f>
        <v>1.250817141808839E-4</v>
      </c>
      <c r="CR171" s="176">
        <f t="shared" si="252"/>
        <v>8.6999999999999993</v>
      </c>
      <c r="CS171" s="176" t="str">
        <f>IF('Indicator Data'!AC171="No data","x",ROUND(IF('Indicator Data'!AC171&gt;CS$3,0,IF('Indicator Data'!AC171&lt;CS$4,10,(CS$3-'Indicator Data'!AC171)/(CS$3-CS$4)*10)),1))</f>
        <v>x</v>
      </c>
      <c r="CT171" s="172">
        <f t="shared" si="220"/>
        <v>8.6999999999999993</v>
      </c>
      <c r="CU171" s="174">
        <f t="shared" si="221"/>
        <v>4</v>
      </c>
      <c r="CV171" s="175">
        <f t="shared" si="253"/>
        <v>2.2000000000000002</v>
      </c>
      <c r="CW171" s="177">
        <f t="shared" si="254"/>
        <v>2.2999999999999998</v>
      </c>
      <c r="CX171" s="175">
        <f>ROUND(IF('Indicator Data'!AF171=0,0,IF('Indicator Data'!AF171&gt;CX$3,10,IF('Indicator Data'!AF171&lt;CX$4,0,10-(CX$3-'Indicator Data'!AF171)/(CX$3-CX$4)*10))),1)</f>
        <v>0.1</v>
      </c>
      <c r="CY171" s="175">
        <f>(ROUND(IF('Indicator Data'!AG171=0,0,IF(LOG('Indicator Data'!AG171)&gt;CY$3,10,IF(LOG('Indicator Data'!AG171)&lt;CY$4,0,10-(CY$3-LOG('Indicator Data'!AG171))/(CY$3-CY$4)*10))),1))</f>
        <v>0</v>
      </c>
      <c r="CZ171" s="177">
        <f t="shared" si="222"/>
        <v>0.1</v>
      </c>
      <c r="DA171" s="11"/>
      <c r="DB171" s="22"/>
    </row>
    <row r="172" spans="1:106">
      <c r="A172" s="179" t="str">
        <f>'Indicator Data'!A172</f>
        <v>Syria</v>
      </c>
      <c r="B172" s="180" t="str">
        <f>'Indicator Data'!B172</f>
        <v>SYR</v>
      </c>
      <c r="C172" s="178">
        <f>ROUND(IF('Indicator Data'!C172=0,0.1,IF(LOG('Indicator Data'!C172)&gt;C$3,10,IF(LOG('Indicator Data'!C172)&lt;C$4,0,10-(C$3-LOG('Indicator Data'!C172))/(C$3-C$4)*10))),1)</f>
        <v>8.4</v>
      </c>
      <c r="D172" s="171">
        <f>ROUND(IF('Indicator Data'!D172=0,0.1,IF(LOG('Indicator Data'!D172)&gt;D$3,10,IF(LOG('Indicator Data'!D172)&lt;D$4,0,10-(D$3-LOG('Indicator Data'!D172))/(D$3-D$4)*10))),1)</f>
        <v>7.2</v>
      </c>
      <c r="E172" s="172">
        <f t="shared" si="223"/>
        <v>7.9</v>
      </c>
      <c r="F172" s="172">
        <f>(ROUND(IF('Indicator Data'!E172=0,0,IF(LOG('Indicator Data'!E172)&gt;F$3,10,IF(LOG('Indicator Data'!E172)&lt;F$4,0,10-(F$3-LOG('Indicator Data'!E172))/(F$3-F$4)*10))),1))</f>
        <v>6.5</v>
      </c>
      <c r="G172" s="172">
        <f>ROUND(IF('Indicator Data'!F172=0,0,IF(LOG('Indicator Data'!F172)&gt;G$3,10,IF(LOG('Indicator Data'!F172)&lt;G$4,0,10-(G$3-LOG('Indicator Data'!F172))/(G$3-G$4)*10))),1)</f>
        <v>2.7</v>
      </c>
      <c r="H172" s="171">
        <f>ROUND(IF('Indicator Data'!G172=0,0,IF(LOG('Indicator Data'!G172)&gt;H$3,10,IF(LOG('Indicator Data'!G172)&lt;H$4,0,10-(H$3-LOG('Indicator Data'!G172))/(H$3-H$4)*10))),1)</f>
        <v>0</v>
      </c>
      <c r="I172" s="171">
        <f>ROUND(IF('Indicator Data'!H172=0,0,IF(LOG('Indicator Data'!H172)&gt;I$3,10,IF(LOG('Indicator Data'!H172)&lt;I$4,0,10-(I$3-LOG('Indicator Data'!H172))/(I$3-I$4)*10))),1)</f>
        <v>0</v>
      </c>
      <c r="J172" s="171">
        <f t="shared" si="224"/>
        <v>0</v>
      </c>
      <c r="K172" s="171">
        <f>ROUND(IF('Indicator Data'!I172=0,0,IF(LOG('Indicator Data'!I172)&gt;K$3,10,IF(LOG('Indicator Data'!I172)&lt;K$4,0,10-(K$3-LOG('Indicator Data'!I172))/(K$3-K$4)*10))),1)</f>
        <v>3.4</v>
      </c>
      <c r="L172" s="172">
        <f>ROUND(IF('Indicator Data'!J172=0,0,IF(LOG('Indicator Data'!J172)&gt;L$3,10,IF(LOG('Indicator Data'!J172)&lt;L$4,0,10-(L$3-LOG('Indicator Data'!J172))/(L$3-L$4)*10))),1)</f>
        <v>10</v>
      </c>
      <c r="M172" s="173">
        <f>'Indicator Data'!C172/HLOOKUP('Indicator Data'!$C$3,'Population Data'!$C$3:$M$194,ROW()-4,FALSE)</f>
        <v>1.7938475537448517E-3</v>
      </c>
      <c r="N172" s="173">
        <f>'Indicator Data'!D172/HLOOKUP('Indicator Data'!$D$3,'Population Data'!$C$3:$M$194,ROW()-4,FALSE)</f>
        <v>2.0607146554362066E-4</v>
      </c>
      <c r="O172" s="245">
        <f>'Indicator Data'!E172/HLOOKUP('Indicator Data'!$E$3,'Population Data'!$C$3:$M$194,ROW()-4,FALSE)</f>
        <v>4.1577917056653362E-3</v>
      </c>
      <c r="P172" s="173">
        <f>'Indicator Data'!F172/HLOOKUP('Indicator Data'!$F$3,'Population Data'!$C$3:$M$194,ROW()-4,FALSE)</f>
        <v>8.5624916495750464E-8</v>
      </c>
      <c r="Q172" s="173">
        <f>'Indicator Data'!G172/HLOOKUP('Indicator Data'!$G$3,'Population Data'!$C$3:$M$194,ROW()-4,FALSE)</f>
        <v>0</v>
      </c>
      <c r="R172" s="173">
        <f>'Indicator Data'!H172/HLOOKUP('Indicator Data'!$H$3,'Population Data'!$C$3:$M$194,ROW()-4,FALSE)</f>
        <v>0</v>
      </c>
      <c r="S172" s="173">
        <f>'Indicator Data'!I172/HLOOKUP('Indicator Data'!$I$3,'Population Data'!$C$3:$M$194,ROW()-4,FALSE)</f>
        <v>2.3579307531989826E-5</v>
      </c>
      <c r="T172" s="173">
        <f>'Indicator Data'!J172/HLOOKUP('Indicator Date'!$J170,'Population Data'!$C$3:$M$194,ROW()-4,FALSE)</f>
        <v>8.3655854843917091E-3</v>
      </c>
      <c r="U172" s="171">
        <f t="shared" si="225"/>
        <v>9</v>
      </c>
      <c r="V172" s="171">
        <f t="shared" si="226"/>
        <v>1</v>
      </c>
      <c r="W172" s="172">
        <f t="shared" si="227"/>
        <v>6.5</v>
      </c>
      <c r="X172" s="172">
        <f t="shared" si="203"/>
        <v>6</v>
      </c>
      <c r="Y172" s="172">
        <f t="shared" si="204"/>
        <v>1.9</v>
      </c>
      <c r="Z172" s="171">
        <f t="shared" si="228"/>
        <v>0</v>
      </c>
      <c r="AA172" s="171">
        <f t="shared" si="228"/>
        <v>0</v>
      </c>
      <c r="AB172" s="171">
        <f t="shared" si="229"/>
        <v>0</v>
      </c>
      <c r="AC172" s="172">
        <f t="shared" si="205"/>
        <v>0.6</v>
      </c>
      <c r="AD172" s="172">
        <f t="shared" si="206"/>
        <v>2.8</v>
      </c>
      <c r="AE172" s="171">
        <f>ROUND(IF('Indicator Data'!K172=0,0,IF('Indicator Data'!K172&gt;AE$3,10,IF('Indicator Data'!K172&lt;AE$4,0,10-(AE$3-'Indicator Data'!K172)/(AE$3-AE$4)*10))),1)</f>
        <v>2.9</v>
      </c>
      <c r="AF172" s="174">
        <f t="shared" si="230"/>
        <v>8.6999999999999993</v>
      </c>
      <c r="AG172" s="174">
        <f t="shared" si="231"/>
        <v>4.0999999999999996</v>
      </c>
      <c r="AH172" s="172">
        <f t="shared" si="232"/>
        <v>0</v>
      </c>
      <c r="AI172" s="172">
        <f t="shared" si="233"/>
        <v>0</v>
      </c>
      <c r="AJ172" s="174">
        <f t="shared" si="234"/>
        <v>0</v>
      </c>
      <c r="AK172" s="172">
        <f t="shared" si="235"/>
        <v>8.1</v>
      </c>
      <c r="AL172" s="175">
        <f t="shared" si="236"/>
        <v>7.3</v>
      </c>
      <c r="AM172" s="175">
        <f t="shared" si="237"/>
        <v>6.3</v>
      </c>
      <c r="AN172" s="175">
        <f t="shared" si="238"/>
        <v>2.2999999999999998</v>
      </c>
      <c r="AO172" s="175">
        <f t="shared" si="239"/>
        <v>0</v>
      </c>
      <c r="AP172" s="175">
        <f t="shared" si="240"/>
        <v>2.1</v>
      </c>
      <c r="AQ172" s="174">
        <f t="shared" si="241"/>
        <v>5.5</v>
      </c>
      <c r="AR172" s="174">
        <f>IF('Indicator Data'!L172="No data","x",IF('Indicator Data'!BW172&lt;1000,"x",ROUND((IF('Indicator Data'!L172&gt;AR$3,10,IF('Indicator Data'!L172&lt;AR$4,0,10-(AR$3-'Indicator Data'!L172)/(AR$3-AR$4)*10))),1)))</f>
        <v>10</v>
      </c>
      <c r="AS172" s="175">
        <f t="shared" si="242"/>
        <v>7.8</v>
      </c>
      <c r="AT172" s="176">
        <f>IF('Indicator Data'!M172="No data","x",ROUND(IF('Indicator Data'!M172=0,0,IF(LOG('Indicator Data'!M172)&gt;AT$3,10,IF(LOG('Indicator Data'!M172)&lt;AT$4,0,10-(AT$3-LOG('Indicator Data'!M172))/(AT$3-AT$4)*10))),1))</f>
        <v>9</v>
      </c>
      <c r="AU172" s="246">
        <f>IF(AT172="x","x",'Indicator Data'!M172/HLOOKUP('Indicator Data'!$M$3,'Population Data'!$C$3:$M$194,ROW()-4,FALSE))</f>
        <v>0.76119532021718528</v>
      </c>
      <c r="AV172" s="176">
        <f t="shared" si="243"/>
        <v>8.5</v>
      </c>
      <c r="AW172" s="172">
        <f t="shared" si="207"/>
        <v>8.8000000000000007</v>
      </c>
      <c r="AX172" s="176" t="str">
        <f>IF('Indicator Data'!N172="No data","x",ROUND(IF('Indicator Data'!N172=0,0,IF(LOG('Indicator Data'!N172)&gt;AX$3,10,IF(LOG('Indicator Data'!N172)&lt;AX$4,0,10-(AX$3-LOG('Indicator Data'!N172))/(AX$3-AX$4)*10))),1))</f>
        <v>x</v>
      </c>
      <c r="AY172" s="246" t="str">
        <f>IF(AX172="x","x",'Indicator Data'!N172/HLOOKUP('Indicator Data'!$N$3,'Population Data'!$C$3:$M$194,ROW()-4,FALSE))</f>
        <v>x</v>
      </c>
      <c r="AZ172" s="176" t="str">
        <f t="shared" si="244"/>
        <v>x</v>
      </c>
      <c r="BA172" s="172" t="str">
        <f t="shared" si="208"/>
        <v>x</v>
      </c>
      <c r="BB172" s="176" t="str">
        <f>IF('Indicator Data'!O172="No data","x",ROUND(IF('Indicator Data'!O172=0,0,IF(LOG('Indicator Data'!O172)&gt;BB$3,10,IF(LOG('Indicator Data'!O172)&lt;BB$4,0,10-(BB$3-LOG('Indicator Data'!O172))/(BB$3-BB$4)*10))),1))</f>
        <v>x</v>
      </c>
      <c r="BC172" s="246" t="str">
        <f>IF(BB172="x","x",'Indicator Data'!O172/HLOOKUP('Indicator Data'!$O$3,'Population Data'!$C$3:$M$194,ROW()-4,FALSE))</f>
        <v>x</v>
      </c>
      <c r="BD172" s="176" t="str">
        <f t="shared" si="245"/>
        <v>x</v>
      </c>
      <c r="BE172" s="172" t="str">
        <f t="shared" si="209"/>
        <v>x</v>
      </c>
      <c r="BF172" s="176" t="str">
        <f>IF('Indicator Data'!P172="No data","x",ROUND(IF('Indicator Data'!P172=0,0,IF(LOG('Indicator Data'!P172)&gt;BF$3,10,IF(LOG('Indicator Data'!P172)&lt;BF$4,0,10-(BF$3-LOG('Indicator Data'!P172))/(BF$3-BF$4)*10))),1))</f>
        <v>x</v>
      </c>
      <c r="BG172" s="246" t="str">
        <f>IF(BF172="x","x",'Indicator Data'!P172/HLOOKUP('Indicator Data'!$P$3,'Population Data'!$C$3:$M$194,ROW()-4,FALSE))</f>
        <v>x</v>
      </c>
      <c r="BH172" s="176" t="str">
        <f t="shared" si="210"/>
        <v>x</v>
      </c>
      <c r="BI172" s="172" t="str">
        <f t="shared" si="211"/>
        <v>x</v>
      </c>
      <c r="BJ172" s="174">
        <f t="shared" si="212"/>
        <v>8.8000000000000007</v>
      </c>
      <c r="BK172" s="176">
        <f>ROUND(IF('Indicator Data'!Q172=0,0,IF(LOG('Indicator Data'!Q172)&gt;BK$3,10,IF(LOG('Indicator Data'!Q172)&lt;BK$4,0,10-(BK$3-LOG('Indicator Data'!Q172))/(BK$3-BK$4)*10))),1)</f>
        <v>0</v>
      </c>
      <c r="BL172" s="224">
        <f>IF(BK172="x","x",'Indicator Data'!Q172/HLOOKUP('Indicator Data'!$Q$3,'Population Data'!$C$3:$M$194,ROW()-4,FALSE))</f>
        <v>0</v>
      </c>
      <c r="BM172" s="176">
        <f t="shared" si="246"/>
        <v>0</v>
      </c>
      <c r="BN172" s="172">
        <f t="shared" si="247"/>
        <v>0</v>
      </c>
      <c r="BO172" s="176">
        <f>ROUND(IF('Indicator Data'!S172=0,0,IF(LOG('Indicator Data'!S172)&gt;BO$3,10,IF(LOG('Indicator Data'!S172)&lt;BO$4,0,10-(BO$3-LOG('Indicator Data'!S172))/(BO$3-BO$4)*10))),1)</f>
        <v>6.6</v>
      </c>
      <c r="BP172" s="246">
        <f>IF(BO172="x","x",'Indicator Data'!S172/HLOOKUP('Indicator Data'!$S$3,'Population Data'!$C$3:$M$194,ROW()-4,FALSE))</f>
        <v>1.6310884539720693E-2</v>
      </c>
      <c r="BQ172" s="176">
        <f t="shared" si="248"/>
        <v>0.2</v>
      </c>
      <c r="BR172" s="172">
        <f t="shared" si="213"/>
        <v>4.0999999999999996</v>
      </c>
      <c r="BS172" s="176">
        <f>ROUND(IF('Indicator Data'!T172=0,0,IF(LOG('Indicator Data'!T172)&gt;BS$3,10,IF(LOG('Indicator Data'!T172)&lt;BS$4,0,10-(BS$3-LOG('Indicator Data'!T172))/(BS$3-BS$4)*10))),1)</f>
        <v>8.9</v>
      </c>
      <c r="BT172" s="173">
        <f>IF('Indicator Data'!T172/HLOOKUP('Indicator Data'!$T$3,'Population Data'!$C$3:$M$194,ROW()-4,FALSE)&gt;1,1,'Indicator Data'!T172/HLOOKUP('Indicator Data'!$T$3,'Population Data'!$C$3:$M$194,ROW()-4,FALSE))</f>
        <v>0.71562494134541266</v>
      </c>
      <c r="BU172" s="176">
        <f t="shared" si="249"/>
        <v>7.2</v>
      </c>
      <c r="BV172" s="172">
        <f t="shared" si="214"/>
        <v>8.1999999999999993</v>
      </c>
      <c r="BW172" s="176">
        <f>ROUND(IF('Indicator Data'!U172=0,0,IF(LOG('Indicator Data'!U172)&gt;BW$3,10,IF(LOG('Indicator Data'!U172)&lt;BW$4,0,10-(BW$3-LOG('Indicator Data'!U172))/(BW$3-BW$4)*10))),1)</f>
        <v>7.2</v>
      </c>
      <c r="BX172" s="246">
        <f>IF(BW172="x","x",'Indicator Data'!U172/HLOOKUP('Indicator Data'!$U$3,'Population Data'!$C$3:$M$194,ROW()-4,FALSE))</f>
        <v>4.3458777792211967E-2</v>
      </c>
      <c r="BY172" s="176">
        <f t="shared" si="250"/>
        <v>0.4</v>
      </c>
      <c r="BZ172" s="172">
        <f t="shared" si="215"/>
        <v>4.5999999999999996</v>
      </c>
      <c r="CA172" s="174">
        <f t="shared" si="198"/>
        <v>4.9000000000000004</v>
      </c>
      <c r="CB172" s="176">
        <f>IF('Indicator Data'!BN172="No data","x",ROUND(IF('Indicator Data'!BN172&gt;CB$3,0,IF('Indicator Data'!BN172&lt;CB$4,10,(CB$3-'Indicator Data'!BN172)/(CB$3-CB$4)*10)),1))</f>
        <v>0.6</v>
      </c>
      <c r="CC172" s="176">
        <f>IF('Indicator Data'!BO172="No data","x",ROUND(IF('Indicator Data'!BO172&gt;CC$3,0,IF('Indicator Data'!BO172&lt;CC$4,10,(CC$3-'Indicator Data'!BO172)/(CC$3-CC$4)*10)),1))</f>
        <v>1</v>
      </c>
      <c r="CD172" s="176">
        <f>IF('Indicator Data'!AA172="No data","x",ROUND(IF('Indicator Data'!AA172&gt;CD$3,0,IF('Indicator Data'!AA172&lt;CD$4,10,(CD$3-'Indicator Data'!AA172)/(CD$3-CD$4)*10)),1))</f>
        <v>1.6</v>
      </c>
      <c r="CE172" s="172">
        <f t="shared" si="251"/>
        <v>1.1000000000000001</v>
      </c>
      <c r="CF172" s="176">
        <f>IF('Indicator Data'!V172="No data","x",ROUND(IF(LOG('Indicator Data'!V172)&gt;CF$3,10,IF(LOG('Indicator Data'!V172)&lt;CF$4,0,10-(CF$3-LOG('Indicator Data'!V172))/(CF$3-CF$4)*10)),1))</f>
        <v>6.9</v>
      </c>
      <c r="CG172" s="176">
        <f>IF('Indicator Data'!W172="No data","x",ROUND(IF('Indicator Data'!W172&gt;CG$3,10,IF('Indicator Data'!W172&lt;CG$4,0,10-(CG$3-'Indicator Data'!W172)/(CG$3-CG$4)*10)),1))</f>
        <v>10</v>
      </c>
      <c r="CH172" s="176">
        <f>IF('Indicator Data'!X172="No data","x",ROUND(IF('Indicator Data'!X172&gt;CH$3,10,IF('Indicator Data'!X172&lt;CH$4,0,10-(CH$3-'Indicator Data'!X172)/(CH$3-CH$4)*10)),1))</f>
        <v>5.7</v>
      </c>
      <c r="CI172" s="176">
        <f>IF('Indicator Data'!Y172="No data","x",ROUND(IF('Indicator Data'!Y172&gt;CI$3,10,IF('Indicator Data'!Y172&lt;CI$4,0,10-(CI$3-'Indicator Data'!Y172)/(CI$3-CI$4)*10)),1))</f>
        <v>9.1</v>
      </c>
      <c r="CJ172" s="172">
        <f t="shared" si="216"/>
        <v>7.9</v>
      </c>
      <c r="CK172" s="174">
        <f t="shared" si="217"/>
        <v>5.6</v>
      </c>
      <c r="CL172" s="176">
        <f>IF('Indicator Data'!AD172="No data","x",ROUND(IF('Indicator Data'!AD172&gt;CL$3,10,IF('Indicator Data'!AD172&lt;CL$4,0,10-(CL$3-'Indicator Data'!AD172)/(CL$3-CL$4)*10)),1))</f>
        <v>4.5999999999999996</v>
      </c>
      <c r="CM172" s="176">
        <f>IF('Indicator Data'!AE172="No data","x",ROUND(IF('Indicator Data'!AE172&gt;CM$3,10,IF('Indicator Data'!AE172&lt;CM$4,0,10-(CM$3-'Indicator Data'!AE172)/(CM$3-CM$4)*10)),1))</f>
        <v>3.3</v>
      </c>
      <c r="CN172" s="172">
        <f t="shared" si="218"/>
        <v>6.6</v>
      </c>
      <c r="CO172" s="176">
        <f>IF('Indicator Data'!Z172="No data","x",ROUND(IF('Indicator Data'!Z172&gt;CO$3,10,IF('Indicator Data'!Z172&lt;CO$4,0,10-(CO$3-'Indicator Data'!Z172)/(CO$3-CO$4)*10)),1))</f>
        <v>0.2</v>
      </c>
      <c r="CP172" s="172">
        <f t="shared" si="219"/>
        <v>0.9</v>
      </c>
      <c r="CQ172" s="246">
        <f>IF('Indicator Data'!AB172="No data","x",'Indicator Data'!AB172/HLOOKUP('Indicator Date'!$AB170,'Population Data'!$C$3:$M$194,ROW()-4,FALSE))</f>
        <v>5.4004699214871982E-4</v>
      </c>
      <c r="CR172" s="176">
        <f t="shared" si="252"/>
        <v>4.5999999999999996</v>
      </c>
      <c r="CS172" s="176">
        <f>IF('Indicator Data'!AC172="No data","x",ROUND(IF('Indicator Data'!AC172&gt;CS$3,0,IF('Indicator Data'!AC172&lt;CS$4,10,(CS$3-'Indicator Data'!AC172)/(CS$3-CS$4)*10)),1))</f>
        <v>6</v>
      </c>
      <c r="CT172" s="172">
        <f t="shared" si="220"/>
        <v>5.3</v>
      </c>
      <c r="CU172" s="174">
        <f t="shared" si="221"/>
        <v>4.3</v>
      </c>
      <c r="CV172" s="175">
        <f t="shared" si="253"/>
        <v>6.3</v>
      </c>
      <c r="CW172" s="177">
        <f t="shared" si="254"/>
        <v>5.2</v>
      </c>
      <c r="CX172" s="175">
        <f>ROUND(IF('Indicator Data'!AF172=0,0,IF('Indicator Data'!AF172&gt;CX$3,10,IF('Indicator Data'!AF172&lt;CX$4,0,10-(CX$3-'Indicator Data'!AF172)/(CX$3-CX$4)*10))),1)</f>
        <v>10</v>
      </c>
      <c r="CY172" s="175">
        <f>(ROUND(IF('Indicator Data'!AG172=0,0,IF(LOG('Indicator Data'!AG172)&gt;CY$3,10,IF(LOG('Indicator Data'!AG172)&lt;CY$4,0,10-(CY$3-LOG('Indicator Data'!AG172))/(CY$3-CY$4)*10))),1))</f>
        <v>9.5</v>
      </c>
      <c r="CZ172" s="177">
        <f t="shared" si="222"/>
        <v>9.8000000000000007</v>
      </c>
      <c r="DA172" s="11"/>
      <c r="DB172" s="22"/>
    </row>
    <row r="173" spans="1:106">
      <c r="A173" s="179" t="str">
        <f>'Indicator Data'!A173</f>
        <v>Tajikistan</v>
      </c>
      <c r="B173" s="180" t="str">
        <f>'Indicator Data'!B173</f>
        <v>TJK</v>
      </c>
      <c r="C173" s="178">
        <f>ROUND(IF('Indicator Data'!C173=0,0.1,IF(LOG('Indicator Data'!C173)&gt;C$3,10,IF(LOG('Indicator Data'!C173)&lt;C$4,0,10-(C$3-LOG('Indicator Data'!C173))/(C$3-C$4)*10))),1)</f>
        <v>7.5</v>
      </c>
      <c r="D173" s="171">
        <f>ROUND(IF('Indicator Data'!D173=0,0.1,IF(LOG('Indicator Data'!D173)&gt;D$3,10,IF(LOG('Indicator Data'!D173)&lt;D$4,0,10-(D$3-LOG('Indicator Data'!D173))/(D$3-D$4)*10))),1)</f>
        <v>8</v>
      </c>
      <c r="E173" s="172">
        <f t="shared" si="223"/>
        <v>7.8</v>
      </c>
      <c r="F173" s="172">
        <f>(ROUND(IF('Indicator Data'!E173=0,0,IF(LOG('Indicator Data'!E173)&gt;F$3,10,IF(LOG('Indicator Data'!E173)&lt;F$4,0,10-(F$3-LOG('Indicator Data'!E173))/(F$3-F$4)*10))),1))</f>
        <v>6.2</v>
      </c>
      <c r="G173" s="172">
        <f>ROUND(IF('Indicator Data'!F173=0,0,IF(LOG('Indicator Data'!F173)&gt;G$3,10,IF(LOG('Indicator Data'!F173)&lt;G$4,0,10-(G$3-LOG('Indicator Data'!F173))/(G$3-G$4)*10))),1)</f>
        <v>0</v>
      </c>
      <c r="H173" s="171">
        <f>ROUND(IF('Indicator Data'!G173=0,0,IF(LOG('Indicator Data'!G173)&gt;H$3,10,IF(LOG('Indicator Data'!G173)&lt;H$4,0,10-(H$3-LOG('Indicator Data'!G173))/(H$3-H$4)*10))),1)</f>
        <v>0</v>
      </c>
      <c r="I173" s="171">
        <f>ROUND(IF('Indicator Data'!H173=0,0,IF(LOG('Indicator Data'!H173)&gt;I$3,10,IF(LOG('Indicator Data'!H173)&lt;I$4,0,10-(I$3-LOG('Indicator Data'!H173))/(I$3-I$4)*10))),1)</f>
        <v>0</v>
      </c>
      <c r="J173" s="171">
        <f t="shared" si="224"/>
        <v>0</v>
      </c>
      <c r="K173" s="171">
        <f>ROUND(IF('Indicator Data'!I173=0,0,IF(LOG('Indicator Data'!I173)&gt;K$3,10,IF(LOG('Indicator Data'!I173)&lt;K$4,0,10-(K$3-LOG('Indicator Data'!I173))/(K$3-K$4)*10))),1)</f>
        <v>0</v>
      </c>
      <c r="L173" s="172">
        <f>ROUND(IF('Indicator Data'!J173=0,0,IF(LOG('Indicator Data'!J173)&gt;L$3,10,IF(LOG('Indicator Data'!J173)&lt;L$4,0,10-(L$3-LOG('Indicator Data'!J173))/(L$3-L$4)*10))),1)</f>
        <v>10</v>
      </c>
      <c r="M173" s="173">
        <f>'Indicator Data'!C173/HLOOKUP('Indicator Data'!$C$3,'Population Data'!$C$3:$M$194,ROW()-4,FALSE)</f>
        <v>2.1082350486806723E-3</v>
      </c>
      <c r="N173" s="173">
        <f>'Indicator Data'!D173/HLOOKUP('Indicator Data'!$D$3,'Population Data'!$C$3:$M$194,ROW()-4,FALSE)</f>
        <v>9.2070081331504887E-4</v>
      </c>
      <c r="O173" s="245">
        <f>'Indicator Data'!E173/HLOOKUP('Indicator Data'!$E$3,'Population Data'!$C$3:$M$194,ROW()-4,FALSE)</f>
        <v>6.9105356652505784E-3</v>
      </c>
      <c r="P173" s="173">
        <f>'Indicator Data'!F173/HLOOKUP('Indicator Data'!$F$3,'Population Data'!$C$3:$M$194,ROW()-4,FALSE)</f>
        <v>0</v>
      </c>
      <c r="Q173" s="173">
        <f>'Indicator Data'!G173/HLOOKUP('Indicator Data'!$G$3,'Population Data'!$C$3:$M$194,ROW()-4,FALSE)</f>
        <v>0</v>
      </c>
      <c r="R173" s="173">
        <f>'Indicator Data'!H173/HLOOKUP('Indicator Data'!$H$3,'Population Data'!$C$3:$M$194,ROW()-4,FALSE)</f>
        <v>0</v>
      </c>
      <c r="S173" s="173">
        <f>'Indicator Data'!I173/HLOOKUP('Indicator Data'!$I$3,'Population Data'!$C$3:$M$194,ROW()-4,FALSE)</f>
        <v>0</v>
      </c>
      <c r="T173" s="173">
        <f>'Indicator Data'!J173/HLOOKUP('Indicator Date'!$J171,'Population Data'!$C$3:$M$194,ROW()-4,FALSE)</f>
        <v>1.0508763787791779E-2</v>
      </c>
      <c r="U173" s="171">
        <f t="shared" si="225"/>
        <v>10</v>
      </c>
      <c r="V173" s="171">
        <f t="shared" si="226"/>
        <v>4.5999999999999996</v>
      </c>
      <c r="W173" s="172">
        <f t="shared" si="227"/>
        <v>8.4</v>
      </c>
      <c r="X173" s="172">
        <f t="shared" si="203"/>
        <v>6.9</v>
      </c>
      <c r="Y173" s="172">
        <f t="shared" si="204"/>
        <v>0</v>
      </c>
      <c r="Z173" s="171">
        <f t="shared" si="228"/>
        <v>0</v>
      </c>
      <c r="AA173" s="171">
        <f t="shared" si="228"/>
        <v>0</v>
      </c>
      <c r="AB173" s="171">
        <f t="shared" si="229"/>
        <v>0</v>
      </c>
      <c r="AC173" s="172">
        <f t="shared" si="205"/>
        <v>0</v>
      </c>
      <c r="AD173" s="172">
        <f t="shared" si="206"/>
        <v>3.5</v>
      </c>
      <c r="AE173" s="171">
        <f>ROUND(IF('Indicator Data'!K173=0,0,IF('Indicator Data'!K173&gt;AE$3,10,IF('Indicator Data'!K173&lt;AE$4,0,10-(AE$3-'Indicator Data'!K173)/(AE$3-AE$4)*10))),1)</f>
        <v>1.9</v>
      </c>
      <c r="AF173" s="174">
        <f t="shared" si="230"/>
        <v>8.8000000000000007</v>
      </c>
      <c r="AG173" s="174">
        <f t="shared" si="231"/>
        <v>6.3</v>
      </c>
      <c r="AH173" s="172">
        <f t="shared" si="232"/>
        <v>0</v>
      </c>
      <c r="AI173" s="172">
        <f t="shared" si="233"/>
        <v>0</v>
      </c>
      <c r="AJ173" s="174">
        <f t="shared" si="234"/>
        <v>0</v>
      </c>
      <c r="AK173" s="172">
        <f t="shared" si="235"/>
        <v>8.1999999999999993</v>
      </c>
      <c r="AL173" s="175">
        <f t="shared" si="236"/>
        <v>8.1</v>
      </c>
      <c r="AM173" s="175">
        <f t="shared" si="237"/>
        <v>6.6</v>
      </c>
      <c r="AN173" s="175">
        <f t="shared" si="238"/>
        <v>0</v>
      </c>
      <c r="AO173" s="175">
        <f t="shared" si="239"/>
        <v>0</v>
      </c>
      <c r="AP173" s="175">
        <f t="shared" si="240"/>
        <v>0</v>
      </c>
      <c r="AQ173" s="174">
        <f t="shared" si="241"/>
        <v>5.0999999999999996</v>
      </c>
      <c r="AR173" s="174">
        <f>IF('Indicator Data'!L173="No data","x",IF('Indicator Data'!BW173&lt;1000,"x",ROUND((IF('Indicator Data'!L173&gt;AR$3,10,IF('Indicator Data'!L173&lt;AR$4,0,10-(AR$3-'Indicator Data'!L173)/(AR$3-AR$4)*10))),1)))</f>
        <v>10</v>
      </c>
      <c r="AS173" s="175">
        <f t="shared" si="242"/>
        <v>7.6</v>
      </c>
      <c r="AT173" s="176">
        <f>IF('Indicator Data'!M173="No data","x",ROUND(IF('Indicator Data'!M173=0,0,IF(LOG('Indicator Data'!M173)&gt;AT$3,10,IF(LOG('Indicator Data'!M173)&lt;AT$4,0,10-(AT$3-LOG('Indicator Data'!M173))/(AT$3-AT$4)*10))),1))</f>
        <v>8.5</v>
      </c>
      <c r="AU173" s="246">
        <f>IF(AT173="x","x",'Indicator Data'!M173/HLOOKUP('Indicator Data'!$M$3,'Population Data'!$C$3:$M$194,ROW()-4,FALSE))</f>
        <v>0.83974070399950129</v>
      </c>
      <c r="AV173" s="176">
        <f t="shared" si="243"/>
        <v>9.3000000000000007</v>
      </c>
      <c r="AW173" s="172">
        <f t="shared" si="207"/>
        <v>8.9</v>
      </c>
      <c r="AX173" s="176" t="str">
        <f>IF('Indicator Data'!N173="No data","x",ROUND(IF('Indicator Data'!N173=0,0,IF(LOG('Indicator Data'!N173)&gt;AX$3,10,IF(LOG('Indicator Data'!N173)&lt;AX$4,0,10-(AX$3-LOG('Indicator Data'!N173))/(AX$3-AX$4)*10))),1))</f>
        <v>x</v>
      </c>
      <c r="AY173" s="246" t="str">
        <f>IF(AX173="x","x",'Indicator Data'!N173/HLOOKUP('Indicator Data'!$N$3,'Population Data'!$C$3:$M$194,ROW()-4,FALSE))</f>
        <v>x</v>
      </c>
      <c r="AZ173" s="176" t="str">
        <f t="shared" si="244"/>
        <v>x</v>
      </c>
      <c r="BA173" s="172" t="str">
        <f t="shared" si="208"/>
        <v>x</v>
      </c>
      <c r="BB173" s="176" t="str">
        <f>IF('Indicator Data'!O173="No data","x",ROUND(IF('Indicator Data'!O173=0,0,IF(LOG('Indicator Data'!O173)&gt;BB$3,10,IF(LOG('Indicator Data'!O173)&lt;BB$4,0,10-(BB$3-LOG('Indicator Data'!O173))/(BB$3-BB$4)*10))),1))</f>
        <v>x</v>
      </c>
      <c r="BC173" s="246" t="str">
        <f>IF(BB173="x","x",'Indicator Data'!O173/HLOOKUP('Indicator Data'!$O$3,'Population Data'!$C$3:$M$194,ROW()-4,FALSE))</f>
        <v>x</v>
      </c>
      <c r="BD173" s="176" t="str">
        <f t="shared" si="245"/>
        <v>x</v>
      </c>
      <c r="BE173" s="172" t="str">
        <f t="shared" si="209"/>
        <v>x</v>
      </c>
      <c r="BF173" s="176" t="str">
        <f>IF('Indicator Data'!P173="No data","x",ROUND(IF('Indicator Data'!P173=0,0,IF(LOG('Indicator Data'!P173)&gt;BF$3,10,IF(LOG('Indicator Data'!P173)&lt;BF$4,0,10-(BF$3-LOG('Indicator Data'!P173))/(BF$3-BF$4)*10))),1))</f>
        <v>x</v>
      </c>
      <c r="BG173" s="246" t="str">
        <f>IF(BF173="x","x",'Indicator Data'!P173/HLOOKUP('Indicator Data'!$P$3,'Population Data'!$C$3:$M$194,ROW()-4,FALSE))</f>
        <v>x</v>
      </c>
      <c r="BH173" s="176" t="str">
        <f t="shared" si="210"/>
        <v>x</v>
      </c>
      <c r="BI173" s="172" t="str">
        <f t="shared" si="211"/>
        <v>x</v>
      </c>
      <c r="BJ173" s="174">
        <f t="shared" si="212"/>
        <v>8.9</v>
      </c>
      <c r="BK173" s="176">
        <f>ROUND(IF('Indicator Data'!Q173=0,0,IF(LOG('Indicator Data'!Q173)&gt;BK$3,10,IF(LOG('Indicator Data'!Q173)&lt;BK$4,0,10-(BK$3-LOG('Indicator Data'!Q173))/(BK$3-BK$4)*10))),1)</f>
        <v>0</v>
      </c>
      <c r="BL173" s="224">
        <f>IF(BK173="x","x",'Indicator Data'!Q173/HLOOKUP('Indicator Data'!$Q$3,'Population Data'!$C$3:$M$194,ROW()-4,FALSE))</f>
        <v>0</v>
      </c>
      <c r="BM173" s="176">
        <f t="shared" si="246"/>
        <v>0</v>
      </c>
      <c r="BN173" s="172">
        <f t="shared" si="247"/>
        <v>0</v>
      </c>
      <c r="BO173" s="176">
        <f>ROUND(IF('Indicator Data'!S173=0,0,IF(LOG('Indicator Data'!S173)&gt;BO$3,10,IF(LOG('Indicator Data'!S173)&lt;BO$4,0,10-(BO$3-LOG('Indicator Data'!S173))/(BO$3-BO$4)*10))),1)</f>
        <v>7</v>
      </c>
      <c r="BP173" s="246">
        <f>IF(BO173="x","x",'Indicator Data'!S173/HLOOKUP('Indicator Data'!$S$3,'Population Data'!$C$3:$M$194,ROW()-4,FALSE))</f>
        <v>7.5383295747679935E-2</v>
      </c>
      <c r="BQ173" s="176">
        <f t="shared" si="248"/>
        <v>0.8</v>
      </c>
      <c r="BR173" s="172">
        <f t="shared" si="213"/>
        <v>4.5999999999999996</v>
      </c>
      <c r="BS173" s="176">
        <f>ROUND(IF('Indicator Data'!T173=0,0,IF(LOG('Indicator Data'!T173)&gt;BS$3,10,IF(LOG('Indicator Data'!T173)&lt;BS$4,0,10-(BS$3-LOG('Indicator Data'!T173))/(BS$3-BS$4)*10))),1)</f>
        <v>8.1999999999999993</v>
      </c>
      <c r="BT173" s="173">
        <f>IF('Indicator Data'!T173/HLOOKUP('Indicator Data'!$T$3,'Population Data'!$C$3:$M$194,ROW()-4,FALSE)&gt;1,1,'Indicator Data'!T173/HLOOKUP('Indicator Data'!$T$3,'Population Data'!$C$3:$M$194,ROW()-4,FALSE))</f>
        <v>0.54782760279157561</v>
      </c>
      <c r="BU173" s="176">
        <f t="shared" si="249"/>
        <v>5.5</v>
      </c>
      <c r="BV173" s="172">
        <f t="shared" si="214"/>
        <v>7.1</v>
      </c>
      <c r="BW173" s="176">
        <f>ROUND(IF('Indicator Data'!U173=0,0,IF(LOG('Indicator Data'!U173)&gt;BW$3,10,IF(LOG('Indicator Data'!U173)&lt;BW$4,0,10-(BW$3-LOG('Indicator Data'!U173))/(BW$3-BW$4)*10))),1)</f>
        <v>6.9</v>
      </c>
      <c r="BX173" s="246">
        <f>IF(BW173="x","x",'Indicator Data'!U173/HLOOKUP('Indicator Data'!$U$3,'Population Data'!$C$3:$M$194,ROW()-4,FALSE))</f>
        <v>6.2056200045433808E-2</v>
      </c>
      <c r="BY173" s="176">
        <f t="shared" si="250"/>
        <v>0.6</v>
      </c>
      <c r="BZ173" s="172">
        <f t="shared" si="215"/>
        <v>4.5</v>
      </c>
      <c r="CA173" s="174">
        <f t="shared" si="198"/>
        <v>4.5</v>
      </c>
      <c r="CB173" s="176">
        <f>IF('Indicator Data'!BN173="No data","x",ROUND(IF('Indicator Data'!BN173&gt;CB$3,0,IF('Indicator Data'!BN173&lt;CB$4,10,(CB$3-'Indicator Data'!BN173)/(CB$3-CB$4)*10)),1))</f>
        <v>0.4</v>
      </c>
      <c r="CC173" s="176">
        <f>IF('Indicator Data'!BO173="No data","x",ROUND(IF('Indicator Data'!BO173&gt;CC$3,0,IF('Indicator Data'!BO173&lt;CC$4,10,(CC$3-'Indicator Data'!BO173)/(CC$3-CC$4)*10)),1))</f>
        <v>3</v>
      </c>
      <c r="CD173" s="176">
        <f>IF('Indicator Data'!AA173="No data","x",ROUND(IF('Indicator Data'!AA173&gt;CD$3,0,IF('Indicator Data'!AA173&lt;CD$4,10,(CD$3-'Indicator Data'!AA173)/(CD$3-CD$4)*10)),1))</f>
        <v>2.7</v>
      </c>
      <c r="CE173" s="172">
        <f t="shared" si="251"/>
        <v>2</v>
      </c>
      <c r="CF173" s="176">
        <f>IF('Indicator Data'!V173="No data","x",ROUND(IF(LOG('Indicator Data'!V173)&gt;CF$3,10,IF(LOG('Indicator Data'!V173)&lt;CF$4,0,10-(CF$3-LOG('Indicator Data'!V173))/(CF$3-CF$4)*10)),1))</f>
        <v>6.2</v>
      </c>
      <c r="CG173" s="176">
        <f>IF('Indicator Data'!W173="No data","x",ROUND(IF('Indicator Data'!W173&gt;CG$3,10,IF('Indicator Data'!W173&lt;CG$4,0,10-(CG$3-'Indicator Data'!W173)/(CG$3-CG$4)*10)),1))</f>
        <v>5.7</v>
      </c>
      <c r="CH173" s="176">
        <f>IF('Indicator Data'!X173="No data","x",ROUND(IF('Indicator Data'!X173&gt;CH$3,10,IF('Indicator Data'!X173&lt;CH$4,0,10-(CH$3-'Indicator Data'!X173)/(CH$3-CH$4)*10)),1))</f>
        <v>2.8</v>
      </c>
      <c r="CI173" s="176">
        <f>IF('Indicator Data'!Y173="No data","x",ROUND(IF('Indicator Data'!Y173&gt;CI$3,10,IF('Indicator Data'!Y173&lt;CI$4,0,10-(CI$3-'Indicator Data'!Y173)/(CI$3-CI$4)*10)),1))</f>
        <v>10</v>
      </c>
      <c r="CJ173" s="172">
        <f t="shared" si="216"/>
        <v>6.2</v>
      </c>
      <c r="CK173" s="174">
        <f t="shared" si="217"/>
        <v>4.8</v>
      </c>
      <c r="CL173" s="176">
        <f>IF('Indicator Data'!AD173="No data","x",ROUND(IF('Indicator Data'!AD173&gt;CL$3,10,IF('Indicator Data'!AD173&lt;CL$4,0,10-(CL$3-'Indicator Data'!AD173)/(CL$3-CL$4)*10)),1))</f>
        <v>1.9</v>
      </c>
      <c r="CM173" s="176">
        <f>IF('Indicator Data'!AE173="No data","x",ROUND(IF('Indicator Data'!AE173&gt;CM$3,10,IF('Indicator Data'!AE173&lt;CM$4,0,10-(CM$3-'Indicator Data'!AE173)/(CM$3-CM$4)*10)),1))</f>
        <v>5</v>
      </c>
      <c r="CN173" s="172">
        <f t="shared" si="218"/>
        <v>5.3</v>
      </c>
      <c r="CO173" s="176">
        <f>IF('Indicator Data'!Z173="No data","x",ROUND(IF('Indicator Data'!Z173&gt;CO$3,10,IF('Indicator Data'!Z173&lt;CO$4,0,10-(CO$3-'Indicator Data'!Z173)/(CO$3-CO$4)*10)),1))</f>
        <v>0.1</v>
      </c>
      <c r="CP173" s="172">
        <f t="shared" si="219"/>
        <v>1.6</v>
      </c>
      <c r="CQ173" s="246">
        <f>IF('Indicator Data'!AB173="No data","x",'Indicator Data'!AB173/HLOOKUP('Indicator Date'!$AB171,'Population Data'!$C$3:$M$194,ROW()-4,FALSE))</f>
        <v>2.7838840214911622E-4</v>
      </c>
      <c r="CR173" s="176">
        <f t="shared" si="252"/>
        <v>7.2</v>
      </c>
      <c r="CS173" s="176" t="str">
        <f>IF('Indicator Data'!AC173="No data","x",ROUND(IF('Indicator Data'!AC173&gt;CS$3,0,IF('Indicator Data'!AC173&lt;CS$4,10,(CS$3-'Indicator Data'!AC173)/(CS$3-CS$4)*10)),1))</f>
        <v>x</v>
      </c>
      <c r="CT173" s="172">
        <f t="shared" si="220"/>
        <v>7.2</v>
      </c>
      <c r="CU173" s="174">
        <f t="shared" si="221"/>
        <v>4.7</v>
      </c>
      <c r="CV173" s="175">
        <f t="shared" si="253"/>
        <v>6.2</v>
      </c>
      <c r="CW173" s="177">
        <f t="shared" si="254"/>
        <v>5</v>
      </c>
      <c r="CX173" s="175">
        <f>ROUND(IF('Indicator Data'!AF173=0,0,IF('Indicator Data'!AF173&gt;CX$3,10,IF('Indicator Data'!AF173&lt;CX$4,0,10-(CX$3-'Indicator Data'!AF173)/(CX$3-CX$4)*10))),1)</f>
        <v>1.2</v>
      </c>
      <c r="CY173" s="175">
        <f>(ROUND(IF('Indicator Data'!AG173=0,0,IF(LOG('Indicator Data'!AG173)&gt;CY$3,10,IF(LOG('Indicator Data'!AG173)&lt;CY$4,0,10-(CY$3-LOG('Indicator Data'!AG173))/(CY$3-CY$4)*10))),1))</f>
        <v>0</v>
      </c>
      <c r="CZ173" s="177">
        <f t="shared" si="222"/>
        <v>0.6</v>
      </c>
      <c r="DA173" s="11"/>
      <c r="DB173" s="22"/>
    </row>
    <row r="174" spans="1:106">
      <c r="A174" s="179" t="str">
        <f>'Indicator Data'!A174</f>
        <v>Tanzania</v>
      </c>
      <c r="B174" s="180" t="str">
        <f>'Indicator Data'!B174</f>
        <v>TZA</v>
      </c>
      <c r="C174" s="178">
        <f>ROUND(IF('Indicator Data'!C174=0,0.1,IF(LOG('Indicator Data'!C174)&gt;C$3,10,IF(LOG('Indicator Data'!C174)&lt;C$4,0,10-(C$3-LOG('Indicator Data'!C174))/(C$3-C$4)*10))),1)</f>
        <v>8.6999999999999993</v>
      </c>
      <c r="D174" s="171">
        <f>ROUND(IF('Indicator Data'!D174=0,0.1,IF(LOG('Indicator Data'!D174)&gt;D$3,10,IF(LOG('Indicator Data'!D174)&lt;D$4,0,10-(D$3-LOG('Indicator Data'!D174))/(D$3-D$4)*10))),1)</f>
        <v>0.1</v>
      </c>
      <c r="E174" s="172">
        <f t="shared" si="223"/>
        <v>6</v>
      </c>
      <c r="F174" s="172">
        <f>(ROUND(IF('Indicator Data'!E174=0,0,IF(LOG('Indicator Data'!E174)&gt;F$3,10,IF(LOG('Indicator Data'!E174)&lt;F$4,0,10-(F$3-LOG('Indicator Data'!E174))/(F$3-F$4)*10))),1))</f>
        <v>5.5</v>
      </c>
      <c r="G174" s="172">
        <f>ROUND(IF('Indicator Data'!F174=0,0,IF(LOG('Indicator Data'!F174)&gt;G$3,10,IF(LOG('Indicator Data'!F174)&lt;G$4,0,10-(G$3-LOG('Indicator Data'!F174))/(G$3-G$4)*10))),1)</f>
        <v>4</v>
      </c>
      <c r="H174" s="171">
        <f>ROUND(IF('Indicator Data'!G174=0,0,IF(LOG('Indicator Data'!G174)&gt;H$3,10,IF(LOG('Indicator Data'!G174)&lt;H$4,0,10-(H$3-LOG('Indicator Data'!G174))/(H$3-H$4)*10))),1)</f>
        <v>2.4</v>
      </c>
      <c r="I174" s="171">
        <f>ROUND(IF('Indicator Data'!H174=0,0,IF(LOG('Indicator Data'!H174)&gt;I$3,10,IF(LOG('Indicator Data'!H174)&lt;I$4,0,10-(I$3-LOG('Indicator Data'!H174))/(I$3-I$4)*10))),1)</f>
        <v>0</v>
      </c>
      <c r="J174" s="171">
        <f t="shared" si="224"/>
        <v>1.3</v>
      </c>
      <c r="K174" s="171">
        <f>ROUND(IF('Indicator Data'!I174=0,0,IF(LOG('Indicator Data'!I174)&gt;K$3,10,IF(LOG('Indicator Data'!I174)&lt;K$4,0,10-(K$3-LOG('Indicator Data'!I174))/(K$3-K$4)*10))),1)</f>
        <v>4.9000000000000004</v>
      </c>
      <c r="L174" s="172">
        <f>ROUND(IF('Indicator Data'!J174=0,0,IF(LOG('Indicator Data'!J174)&gt;L$3,10,IF(LOG('Indicator Data'!J174)&lt;L$4,0,10-(L$3-LOG('Indicator Data'!J174))/(L$3-L$4)*10))),1)</f>
        <v>10</v>
      </c>
      <c r="M174" s="173">
        <f>'Indicator Data'!C174/HLOOKUP('Indicator Data'!$C$3,'Population Data'!$C$3:$M$194,ROW()-4,FALSE)</f>
        <v>8.3810613231971565E-4</v>
      </c>
      <c r="N174" s="173">
        <f>'Indicator Data'!D174/HLOOKUP('Indicator Data'!$D$3,'Population Data'!$C$3:$M$194,ROW()-4,FALSE)</f>
        <v>0</v>
      </c>
      <c r="O174" s="245">
        <f>'Indicator Data'!E174/HLOOKUP('Indicator Data'!$E$3,'Population Data'!$C$3:$M$194,ROW()-4,FALSE)</f>
        <v>5.2237101637398701E-4</v>
      </c>
      <c r="P174" s="173">
        <f>'Indicator Data'!F174/HLOOKUP('Indicator Data'!$F$3,'Population Data'!$C$3:$M$194,ROW()-4,FALSE)</f>
        <v>1.0194892599492198E-7</v>
      </c>
      <c r="Q174" s="173">
        <f>'Indicator Data'!G174/HLOOKUP('Indicator Data'!$G$3,'Population Data'!$C$3:$M$194,ROW()-4,FALSE)</f>
        <v>8.7508886305663609E-6</v>
      </c>
      <c r="R174" s="173">
        <f>'Indicator Data'!H174/HLOOKUP('Indicator Data'!$H$3,'Population Data'!$C$3:$M$194,ROW()-4,FALSE)</f>
        <v>0</v>
      </c>
      <c r="S174" s="173">
        <f>'Indicator Data'!I174/HLOOKUP('Indicator Data'!$I$3,'Population Data'!$C$3:$M$194,ROW()-4,FALSE)</f>
        <v>3.7691996506943418E-5</v>
      </c>
      <c r="T174" s="173">
        <f>'Indicator Data'!J174/HLOOKUP('Indicator Date'!$J172,'Population Data'!$C$3:$M$194,ROW()-4,FALSE)</f>
        <v>5.2492778173514358E-3</v>
      </c>
      <c r="U174" s="171">
        <f t="shared" si="225"/>
        <v>4.2</v>
      </c>
      <c r="V174" s="171">
        <f t="shared" si="226"/>
        <v>0</v>
      </c>
      <c r="W174" s="172">
        <f t="shared" si="227"/>
        <v>2.2999999999999998</v>
      </c>
      <c r="X174" s="172">
        <f t="shared" si="203"/>
        <v>2.6</v>
      </c>
      <c r="Y174" s="172">
        <f t="shared" si="204"/>
        <v>2.1</v>
      </c>
      <c r="Z174" s="171">
        <f t="shared" si="228"/>
        <v>0</v>
      </c>
      <c r="AA174" s="171">
        <f t="shared" si="228"/>
        <v>0</v>
      </c>
      <c r="AB174" s="171">
        <f t="shared" si="229"/>
        <v>0</v>
      </c>
      <c r="AC174" s="172">
        <f t="shared" si="205"/>
        <v>1.1000000000000001</v>
      </c>
      <c r="AD174" s="172">
        <f t="shared" si="206"/>
        <v>1.7</v>
      </c>
      <c r="AE174" s="171">
        <f>ROUND(IF('Indicator Data'!K174=0,0,IF('Indicator Data'!K174&gt;AE$3,10,IF('Indicator Data'!K174&lt;AE$4,0,10-(AE$3-'Indicator Data'!K174)/(AE$3-AE$4)*10))),1)</f>
        <v>6.7</v>
      </c>
      <c r="AF174" s="174">
        <f t="shared" si="230"/>
        <v>6.5</v>
      </c>
      <c r="AG174" s="174">
        <f t="shared" si="231"/>
        <v>0.1</v>
      </c>
      <c r="AH174" s="172">
        <f t="shared" si="232"/>
        <v>1.2</v>
      </c>
      <c r="AI174" s="172">
        <f t="shared" si="233"/>
        <v>0</v>
      </c>
      <c r="AJ174" s="174">
        <f t="shared" si="234"/>
        <v>0.6</v>
      </c>
      <c r="AK174" s="172">
        <f t="shared" si="235"/>
        <v>7.9</v>
      </c>
      <c r="AL174" s="175">
        <f t="shared" si="236"/>
        <v>4.4000000000000004</v>
      </c>
      <c r="AM174" s="175">
        <f t="shared" si="237"/>
        <v>4.2</v>
      </c>
      <c r="AN174" s="175">
        <f t="shared" si="238"/>
        <v>3.1</v>
      </c>
      <c r="AO174" s="175">
        <f t="shared" si="239"/>
        <v>0.7</v>
      </c>
      <c r="AP174" s="175">
        <f t="shared" si="240"/>
        <v>3.2</v>
      </c>
      <c r="AQ174" s="174">
        <f t="shared" si="241"/>
        <v>7.3</v>
      </c>
      <c r="AR174" s="174">
        <f>IF('Indicator Data'!L174="No data","x",IF('Indicator Data'!BW174&lt;1000,"x",ROUND((IF('Indicator Data'!L174&gt;AR$3,10,IF('Indicator Data'!L174&lt;AR$4,0,10-(AR$3-'Indicator Data'!L174)/(AR$3-AR$4)*10))),1)))</f>
        <v>2.5</v>
      </c>
      <c r="AS174" s="175">
        <f t="shared" si="242"/>
        <v>4.9000000000000004</v>
      </c>
      <c r="AT174" s="176">
        <f>IF('Indicator Data'!M174="No data","x",ROUND(IF('Indicator Data'!M174=0,0,IF(LOG('Indicator Data'!M174)&gt;AT$3,10,IF(LOG('Indicator Data'!M174)&lt;AT$4,0,10-(AT$3-LOG('Indicator Data'!M174))/(AT$3-AT$4)*10))),1))</f>
        <v>9.1999999999999993</v>
      </c>
      <c r="AU174" s="246">
        <f>IF(AT174="x","x",'Indicator Data'!M174/HLOOKUP('Indicator Data'!$M$3,'Population Data'!$C$3:$M$194,ROW()-4,FALSE))</f>
        <v>0.40636944258820629</v>
      </c>
      <c r="AV174" s="176">
        <f t="shared" si="243"/>
        <v>4.5</v>
      </c>
      <c r="AW174" s="172">
        <f t="shared" si="207"/>
        <v>7.6</v>
      </c>
      <c r="AX174" s="176">
        <f>IF('Indicator Data'!N174="No data","x",ROUND(IF('Indicator Data'!N174=0,0,IF(LOG('Indicator Data'!N174)&gt;AX$3,10,IF(LOG('Indicator Data'!N174)&lt;AX$4,0,10-(AX$3-LOG('Indicator Data'!N174))/(AX$3-AX$4)*10))),1))</f>
        <v>7.5</v>
      </c>
      <c r="AY174" s="246">
        <f>IF(AX174="x","x",'Indicator Data'!N174/HLOOKUP('Indicator Data'!$N$3,'Population Data'!$C$3:$M$194,ROW()-4,FALSE))</f>
        <v>4.5540762262843816E-3</v>
      </c>
      <c r="AZ174" s="176">
        <f t="shared" si="244"/>
        <v>0.9</v>
      </c>
      <c r="BA174" s="172">
        <f t="shared" si="208"/>
        <v>5</v>
      </c>
      <c r="BB174" s="176">
        <f>IF('Indicator Data'!O174="No data","x",ROUND(IF('Indicator Data'!O174=0,0,IF(LOG('Indicator Data'!O174)&gt;BB$3,10,IF(LOG('Indicator Data'!O174)&lt;BB$4,0,10-(BB$3-LOG('Indicator Data'!O174))/(BB$3-BB$4)*10))),1))</f>
        <v>0</v>
      </c>
      <c r="BC174" s="246">
        <f>IF(BB174="x","x",'Indicator Data'!O174/HLOOKUP('Indicator Data'!$O$3,'Population Data'!$C$3:$M$194,ROW()-4,FALSE))</f>
        <v>0</v>
      </c>
      <c r="BD174" s="176">
        <f t="shared" si="245"/>
        <v>0</v>
      </c>
      <c r="BE174" s="172">
        <f t="shared" si="209"/>
        <v>0</v>
      </c>
      <c r="BF174" s="176">
        <f>IF('Indicator Data'!P174="No data","x",ROUND(IF('Indicator Data'!P174=0,0,IF(LOG('Indicator Data'!P174)&gt;BF$3,10,IF(LOG('Indicator Data'!P174)&lt;BF$4,0,10-(BF$3-LOG('Indicator Data'!P174))/(BF$3-BF$4)*10))),1))</f>
        <v>9</v>
      </c>
      <c r="BG174" s="246">
        <f>IF(BF174="x","x",'Indicator Data'!P174/HLOOKUP('Indicator Data'!$P$3,'Population Data'!$C$3:$M$194,ROW()-4,FALSE))</f>
        <v>3.5702659123667643E-2</v>
      </c>
      <c r="BH174" s="176">
        <f t="shared" si="210"/>
        <v>7.1</v>
      </c>
      <c r="BI174" s="172">
        <f t="shared" si="211"/>
        <v>8.1999999999999993</v>
      </c>
      <c r="BJ174" s="174">
        <f t="shared" si="212"/>
        <v>6</v>
      </c>
      <c r="BK174" s="176">
        <f>ROUND(IF('Indicator Data'!Q174=0,0,IF(LOG('Indicator Data'!Q174)&gt;BK$3,10,IF(LOG('Indicator Data'!Q174)&lt;BK$4,0,10-(BK$3-LOG('Indicator Data'!Q174))/(BK$3-BK$4)*10))),1)</f>
        <v>9.8000000000000007</v>
      </c>
      <c r="BL174" s="224">
        <f>IF(BK174="x","x",'Indicator Data'!Q174/HLOOKUP('Indicator Data'!$Q$3,'Population Data'!$C$3:$M$194,ROW()-4,FALSE))</f>
        <v>0.99999998559473702</v>
      </c>
      <c r="BM174" s="176">
        <f t="shared" si="246"/>
        <v>10</v>
      </c>
      <c r="BN174" s="172">
        <f t="shared" si="247"/>
        <v>9.9</v>
      </c>
      <c r="BO174" s="176">
        <f>ROUND(IF('Indicator Data'!S174=0,0,IF(LOG('Indicator Data'!S174)&gt;BO$3,10,IF(LOG('Indicator Data'!S174)&lt;BO$4,0,10-(BO$3-LOG('Indicator Data'!S174))/(BO$3-BO$4)*10))),1)</f>
        <v>9.3000000000000007</v>
      </c>
      <c r="BP174" s="246">
        <f>IF(BO174="x","x",'Indicator Data'!S174/HLOOKUP('Indicator Data'!$S$3,'Population Data'!$C$3:$M$194,ROW()-4,FALSE))</f>
        <v>0.44581741965929161</v>
      </c>
      <c r="BQ174" s="176">
        <f t="shared" si="248"/>
        <v>5</v>
      </c>
      <c r="BR174" s="172">
        <f t="shared" si="213"/>
        <v>7.8</v>
      </c>
      <c r="BS174" s="176">
        <f>ROUND(IF('Indicator Data'!T174=0,0,IF(LOG('Indicator Data'!T174)&gt;BS$3,10,IF(LOG('Indicator Data'!T174)&lt;BS$4,0,10-(BS$3-LOG('Indicator Data'!T174))/(BS$3-BS$4)*10))),1)</f>
        <v>9.6999999999999993</v>
      </c>
      <c r="BT174" s="173">
        <f>IF('Indicator Data'!T174/HLOOKUP('Indicator Data'!$T$3,'Population Data'!$C$3:$M$194,ROW()-4,FALSE)&gt;1,1,'Indicator Data'!T174/HLOOKUP('Indicator Data'!$T$3,'Population Data'!$C$3:$M$194,ROW()-4,FALSE))</f>
        <v>0.86092558452919699</v>
      </c>
      <c r="BU174" s="176">
        <f t="shared" si="249"/>
        <v>8.6</v>
      </c>
      <c r="BV174" s="172">
        <f t="shared" si="214"/>
        <v>9.1999999999999993</v>
      </c>
      <c r="BW174" s="176">
        <f>ROUND(IF('Indicator Data'!U174=0,0,IF(LOG('Indicator Data'!U174)&gt;BW$3,10,IF(LOG('Indicator Data'!U174)&lt;BW$4,0,10-(BW$3-LOG('Indicator Data'!U174))/(BW$3-BW$4)*10))),1)</f>
        <v>9.5</v>
      </c>
      <c r="BX174" s="246">
        <f>IF(BW174="x","x",'Indicator Data'!U174/HLOOKUP('Indicator Data'!$U$3,'Population Data'!$C$3:$M$194,ROW()-4,FALSE))</f>
        <v>0.60310197458269144</v>
      </c>
      <c r="BY174" s="176">
        <f t="shared" si="250"/>
        <v>6</v>
      </c>
      <c r="BZ174" s="172">
        <f t="shared" si="215"/>
        <v>8.1999999999999993</v>
      </c>
      <c r="CA174" s="174">
        <f t="shared" si="198"/>
        <v>8.9</v>
      </c>
      <c r="CB174" s="176">
        <f>IF('Indicator Data'!BN174="No data","x",ROUND(IF('Indicator Data'!BN174&gt;CB$3,0,IF('Indicator Data'!BN174&lt;CB$4,10,(CB$3-'Indicator Data'!BN174)/(CB$3-CB$4)*10)),1))</f>
        <v>7.7</v>
      </c>
      <c r="CC174" s="176">
        <f>IF('Indicator Data'!BO174="No data","x",ROUND(IF('Indicator Data'!BO174&gt;CC$3,0,IF('Indicator Data'!BO174&lt;CC$4,10,(CC$3-'Indicator Data'!BO174)/(CC$3-CC$4)*10)),1))</f>
        <v>6.5</v>
      </c>
      <c r="CD174" s="176">
        <f>IF('Indicator Data'!AA174="No data","x",ROUND(IF('Indicator Data'!AA174&gt;CD$3,0,IF('Indicator Data'!AA174&lt;CD$4,10,(CD$3-'Indicator Data'!AA174)/(CD$3-CD$4)*10)),1))</f>
        <v>7.1</v>
      </c>
      <c r="CE174" s="172">
        <f t="shared" si="251"/>
        <v>7.1</v>
      </c>
      <c r="CF174" s="176">
        <f>IF('Indicator Data'!V174="No data","x",ROUND(IF(LOG('Indicator Data'!V174)&gt;CF$3,10,IF(LOG('Indicator Data'!V174)&lt;CF$4,0,10-(CF$3-LOG('Indicator Data'!V174))/(CF$3-CF$4)*10)),1))</f>
        <v>6.2</v>
      </c>
      <c r="CG174" s="176">
        <f>IF('Indicator Data'!W174="No data","x",ROUND(IF('Indicator Data'!W174&gt;CG$3,10,IF('Indicator Data'!W174&lt;CG$4,0,10-(CG$3-'Indicator Data'!W174)/(CG$3-CG$4)*10)),1))</f>
        <v>9.8000000000000007</v>
      </c>
      <c r="CH174" s="176">
        <f>IF('Indicator Data'!X174="No data","x",ROUND(IF('Indicator Data'!X174&gt;CH$3,10,IF('Indicator Data'!X174&lt;CH$4,0,10-(CH$3-'Indicator Data'!X174)/(CH$3-CH$4)*10)),1))</f>
        <v>3.7</v>
      </c>
      <c r="CI174" s="176">
        <f>IF('Indicator Data'!Y174="No data","x",ROUND(IF('Indicator Data'!Y174&gt;CI$3,10,IF('Indicator Data'!Y174&lt;CI$4,0,10-(CI$3-'Indicator Data'!Y174)/(CI$3-CI$4)*10)),1))</f>
        <v>7.1</v>
      </c>
      <c r="CJ174" s="172">
        <f t="shared" si="216"/>
        <v>6.7</v>
      </c>
      <c r="CK174" s="174">
        <f t="shared" si="217"/>
        <v>6.8</v>
      </c>
      <c r="CL174" s="176">
        <f>IF('Indicator Data'!AD174="No data","x",ROUND(IF('Indicator Data'!AD174&gt;CL$3,10,IF('Indicator Data'!AD174&lt;CL$4,0,10-(CL$3-'Indicator Data'!AD174)/(CL$3-CL$4)*10)),1))</f>
        <v>7.8</v>
      </c>
      <c r="CM174" s="176">
        <f>IF('Indicator Data'!AE174="No data","x",ROUND(IF('Indicator Data'!AE174&gt;CM$3,10,IF('Indicator Data'!AE174&lt;CM$4,0,10-(CM$3-'Indicator Data'!AE174)/(CM$3-CM$4)*10)),1))</f>
        <v>7.4</v>
      </c>
      <c r="CN174" s="172">
        <f t="shared" si="218"/>
        <v>7</v>
      </c>
      <c r="CO174" s="176">
        <f>IF('Indicator Data'!Z174="No data","x",ROUND(IF('Indicator Data'!Z174&gt;CO$3,10,IF('Indicator Data'!Z174&lt;CO$4,0,10-(CO$3-'Indicator Data'!Z174)/(CO$3-CO$4)*10)),1))</f>
        <v>2.1</v>
      </c>
      <c r="CP174" s="172">
        <f t="shared" si="219"/>
        <v>5.9</v>
      </c>
      <c r="CQ174" s="246">
        <f>IF('Indicator Data'!AB174="No data","x",'Indicator Data'!AB174/HLOOKUP('Indicator Date'!$AB172,'Population Data'!$C$3:$M$194,ROW()-4,FALSE))</f>
        <v>7.131982105903375E-5</v>
      </c>
      <c r="CR174" s="176">
        <f t="shared" si="252"/>
        <v>9.3000000000000007</v>
      </c>
      <c r="CS174" s="176">
        <f>IF('Indicator Data'!AC174="No data","x",ROUND(IF('Indicator Data'!AC174&gt;CS$3,0,IF('Indicator Data'!AC174&lt;CS$4,10,(CS$3-'Indicator Data'!AC174)/(CS$3-CS$4)*10)),1))</f>
        <v>4</v>
      </c>
      <c r="CT174" s="172">
        <f t="shared" si="220"/>
        <v>6.7</v>
      </c>
      <c r="CU174" s="174">
        <f t="shared" si="221"/>
        <v>6.5</v>
      </c>
      <c r="CV174" s="175">
        <f t="shared" si="253"/>
        <v>7.2</v>
      </c>
      <c r="CW174" s="177">
        <f t="shared" si="254"/>
        <v>4.2</v>
      </c>
      <c r="CX174" s="175">
        <f>ROUND(IF('Indicator Data'!AF174=0,0,IF('Indicator Data'!AF174&gt;CX$3,10,IF('Indicator Data'!AF174&lt;CX$4,0,10-(CX$3-'Indicator Data'!AF174)/(CX$3-CX$4)*10))),1)</f>
        <v>0.8</v>
      </c>
      <c r="CY174" s="175">
        <f>(ROUND(IF('Indicator Data'!AG174=0,0,IF(LOG('Indicator Data'!AG174)&gt;CY$3,10,IF(LOG('Indicator Data'!AG174)&lt;CY$4,0,10-(CY$3-LOG('Indicator Data'!AG174))/(CY$3-CY$4)*10))),1))</f>
        <v>0</v>
      </c>
      <c r="CZ174" s="177">
        <f t="shared" si="222"/>
        <v>0.4</v>
      </c>
      <c r="DA174" s="11"/>
      <c r="DB174" s="22"/>
    </row>
    <row r="175" spans="1:106">
      <c r="A175" s="179" t="str">
        <f>'Indicator Data'!A175</f>
        <v>Thailand</v>
      </c>
      <c r="B175" s="180" t="str">
        <f>'Indicator Data'!B175</f>
        <v>THA</v>
      </c>
      <c r="C175" s="178">
        <f>ROUND(IF('Indicator Data'!C175=0,0.1,IF(LOG('Indicator Data'!C175)&gt;C$3,10,IF(LOG('Indicator Data'!C175)&lt;C$4,0,10-(C$3-LOG('Indicator Data'!C175))/(C$3-C$4)*10))),1)</f>
        <v>5.2</v>
      </c>
      <c r="D175" s="171">
        <f>ROUND(IF('Indicator Data'!D175=0,0.1,IF(LOG('Indicator Data'!D175)&gt;D$3,10,IF(LOG('Indicator Data'!D175)&lt;D$4,0,10-(D$3-LOG('Indicator Data'!D175))/(D$3-D$4)*10))),1)</f>
        <v>0.1</v>
      </c>
      <c r="E175" s="172">
        <f t="shared" si="223"/>
        <v>3</v>
      </c>
      <c r="F175" s="172">
        <f>(ROUND(IF('Indicator Data'!E175=0,0,IF(LOG('Indicator Data'!E175)&gt;F$3,10,IF(LOG('Indicator Data'!E175)&lt;F$4,0,10-(F$3-LOG('Indicator Data'!E175))/(F$3-F$4)*10))),1))</f>
        <v>9.8000000000000007</v>
      </c>
      <c r="G175" s="172">
        <f>ROUND(IF('Indicator Data'!F175=0,0,IF(LOG('Indicator Data'!F175)&gt;G$3,10,IF(LOG('Indicator Data'!F175)&lt;G$4,0,10-(G$3-LOG('Indicator Data'!F175))/(G$3-G$4)*10))),1)</f>
        <v>6.5</v>
      </c>
      <c r="H175" s="171">
        <f>ROUND(IF('Indicator Data'!G175=0,0,IF(LOG('Indicator Data'!G175)&gt;H$3,10,IF(LOG('Indicator Data'!G175)&lt;H$4,0,10-(H$3-LOG('Indicator Data'!G175))/(H$3-H$4)*10))),1)</f>
        <v>5</v>
      </c>
      <c r="I175" s="171">
        <f>ROUND(IF('Indicator Data'!H175=0,0,IF(LOG('Indicator Data'!H175)&gt;I$3,10,IF(LOG('Indicator Data'!H175)&lt;I$4,0,10-(I$3-LOG('Indicator Data'!H175))/(I$3-I$4)*10))),1)</f>
        <v>0</v>
      </c>
      <c r="J175" s="171">
        <f t="shared" si="224"/>
        <v>2.9</v>
      </c>
      <c r="K175" s="171">
        <f>ROUND(IF('Indicator Data'!I175=0,0,IF(LOG('Indicator Data'!I175)&gt;K$3,10,IF(LOG('Indicator Data'!I175)&lt;K$4,0,10-(K$3-LOG('Indicator Data'!I175))/(K$3-K$4)*10))),1)</f>
        <v>6.9</v>
      </c>
      <c r="L175" s="172">
        <f>ROUND(IF('Indicator Data'!J175=0,0,IF(LOG('Indicator Data'!J175)&gt;L$3,10,IF(LOG('Indicator Data'!J175)&lt;L$4,0,10-(L$3-LOG('Indicator Data'!J175))/(L$3-L$4)*10))),1)</f>
        <v>10</v>
      </c>
      <c r="M175" s="173">
        <f>'Indicator Data'!C175/HLOOKUP('Indicator Data'!$C$3,'Population Data'!$C$3:$M$194,ROW()-4,FALSE)</f>
        <v>4.8099349306112601E-5</v>
      </c>
      <c r="N175" s="173">
        <f>'Indicator Data'!D175/HLOOKUP('Indicator Data'!$D$3,'Population Data'!$C$3:$M$194,ROW()-4,FALSE)</f>
        <v>0</v>
      </c>
      <c r="O175" s="245">
        <f>'Indicator Data'!E175/HLOOKUP('Indicator Data'!$E$3,'Population Data'!$C$3:$M$194,ROW()-4,FALSE)</f>
        <v>3.69105099603887E-2</v>
      </c>
      <c r="P175" s="173">
        <f>'Indicator Data'!F175/HLOOKUP('Indicator Data'!$F$3,'Population Data'!$C$3:$M$194,ROW()-4,FALSE)</f>
        <v>1.3002568312651449E-6</v>
      </c>
      <c r="Q175" s="173">
        <f>'Indicator Data'!G175/HLOOKUP('Indicator Data'!$G$3,'Population Data'!$C$3:$M$194,ROW()-4,FALSE)</f>
        <v>1.0972564720762859E-4</v>
      </c>
      <c r="R175" s="173">
        <f>'Indicator Data'!H175/HLOOKUP('Indicator Data'!$H$3,'Population Data'!$C$3:$M$194,ROW()-4,FALSE)</f>
        <v>0</v>
      </c>
      <c r="S175" s="173">
        <f>'Indicator Data'!I175/HLOOKUP('Indicator Data'!$I$3,'Population Data'!$C$3:$M$194,ROW()-4,FALSE)</f>
        <v>2.875843456751451E-4</v>
      </c>
      <c r="T175" s="173">
        <f>'Indicator Data'!J175/HLOOKUP('Indicator Date'!$J173,'Population Data'!$C$3:$M$194,ROW()-4,FALSE)</f>
        <v>1.6686228597111372E-2</v>
      </c>
      <c r="U175" s="171">
        <f t="shared" si="225"/>
        <v>0.2</v>
      </c>
      <c r="V175" s="171">
        <f t="shared" si="226"/>
        <v>0</v>
      </c>
      <c r="W175" s="172">
        <f t="shared" si="227"/>
        <v>0.1</v>
      </c>
      <c r="X175" s="172">
        <f t="shared" si="203"/>
        <v>9.6999999999999993</v>
      </c>
      <c r="Y175" s="172">
        <f t="shared" si="204"/>
        <v>4.9000000000000004</v>
      </c>
      <c r="Z175" s="171">
        <f t="shared" si="228"/>
        <v>0</v>
      </c>
      <c r="AA175" s="171">
        <f t="shared" si="228"/>
        <v>0</v>
      </c>
      <c r="AB175" s="171">
        <f t="shared" si="229"/>
        <v>0</v>
      </c>
      <c r="AC175" s="172">
        <f t="shared" si="205"/>
        <v>3.7</v>
      </c>
      <c r="AD175" s="172">
        <f t="shared" si="206"/>
        <v>5.6</v>
      </c>
      <c r="AE175" s="171">
        <f>ROUND(IF('Indicator Data'!K175=0,0,IF('Indicator Data'!K175&gt;AE$3,10,IF('Indicator Data'!K175&lt;AE$4,0,10-(AE$3-'Indicator Data'!K175)/(AE$3-AE$4)*10))),1)</f>
        <v>10</v>
      </c>
      <c r="AF175" s="174">
        <f t="shared" si="230"/>
        <v>2.7</v>
      </c>
      <c r="AG175" s="174">
        <f t="shared" si="231"/>
        <v>0.1</v>
      </c>
      <c r="AH175" s="172">
        <f t="shared" si="232"/>
        <v>2.5</v>
      </c>
      <c r="AI175" s="172">
        <f t="shared" si="233"/>
        <v>0</v>
      </c>
      <c r="AJ175" s="174">
        <f t="shared" si="234"/>
        <v>1.3</v>
      </c>
      <c r="AK175" s="172">
        <f t="shared" si="235"/>
        <v>8.6</v>
      </c>
      <c r="AL175" s="175">
        <f t="shared" si="236"/>
        <v>1.7</v>
      </c>
      <c r="AM175" s="175">
        <f t="shared" si="237"/>
        <v>9.8000000000000007</v>
      </c>
      <c r="AN175" s="175">
        <f t="shared" si="238"/>
        <v>5.8</v>
      </c>
      <c r="AO175" s="175">
        <f t="shared" si="239"/>
        <v>1.6</v>
      </c>
      <c r="AP175" s="175">
        <f t="shared" si="240"/>
        <v>5.5</v>
      </c>
      <c r="AQ175" s="174">
        <f t="shared" si="241"/>
        <v>9.3000000000000007</v>
      </c>
      <c r="AR175" s="174">
        <f>IF('Indicator Data'!L175="No data","x",IF('Indicator Data'!BW175&lt;1000,"x",ROUND((IF('Indicator Data'!L175&gt;AR$3,10,IF('Indicator Data'!L175&lt;AR$4,0,10-(AR$3-'Indicator Data'!L175)/(AR$3-AR$4)*10))),1)))</f>
        <v>1.7</v>
      </c>
      <c r="AS175" s="175">
        <f t="shared" si="242"/>
        <v>5.5</v>
      </c>
      <c r="AT175" s="176">
        <f>IF('Indicator Data'!M175="No data","x",ROUND(IF('Indicator Data'!M175=0,0,IF(LOG('Indicator Data'!M175)&gt;AT$3,10,IF(LOG('Indicator Data'!M175)&lt;AT$4,0,10-(AT$3-LOG('Indicator Data'!M175))/(AT$3-AT$4)*10))),1))</f>
        <v>5.3</v>
      </c>
      <c r="AU175" s="246">
        <f>IF(AT175="x","x",'Indicator Data'!M175/HLOOKUP('Indicator Data'!$M$3,'Population Data'!$C$3:$M$194,ROW()-4,FALSE))</f>
        <v>7.6821474111667034E-4</v>
      </c>
      <c r="AV175" s="176">
        <f t="shared" si="243"/>
        <v>0</v>
      </c>
      <c r="AW175" s="172">
        <f t="shared" si="207"/>
        <v>3.1</v>
      </c>
      <c r="AX175" s="176" t="str">
        <f>IF('Indicator Data'!N175="No data","x",ROUND(IF('Indicator Data'!N175=0,0,IF(LOG('Indicator Data'!N175)&gt;AX$3,10,IF(LOG('Indicator Data'!N175)&lt;AX$4,0,10-(AX$3-LOG('Indicator Data'!N175))/(AX$3-AX$4)*10))),1))</f>
        <v>x</v>
      </c>
      <c r="AY175" s="246" t="str">
        <f>IF(AX175="x","x",'Indicator Data'!N175/HLOOKUP('Indicator Data'!$N$3,'Population Data'!$C$3:$M$194,ROW()-4,FALSE))</f>
        <v>x</v>
      </c>
      <c r="AZ175" s="176" t="str">
        <f t="shared" si="244"/>
        <v>x</v>
      </c>
      <c r="BA175" s="172" t="str">
        <f t="shared" si="208"/>
        <v>x</v>
      </c>
      <c r="BB175" s="176" t="str">
        <f>IF('Indicator Data'!O175="No data","x",ROUND(IF('Indicator Data'!O175=0,0,IF(LOG('Indicator Data'!O175)&gt;BB$3,10,IF(LOG('Indicator Data'!O175)&lt;BB$4,0,10-(BB$3-LOG('Indicator Data'!O175))/(BB$3-BB$4)*10))),1))</f>
        <v>x</v>
      </c>
      <c r="BC175" s="246" t="str">
        <f>IF(BB175="x","x",'Indicator Data'!O175/HLOOKUP('Indicator Data'!$O$3,'Population Data'!$C$3:$M$194,ROW()-4,FALSE))</f>
        <v>x</v>
      </c>
      <c r="BD175" s="176" t="str">
        <f t="shared" si="245"/>
        <v>x</v>
      </c>
      <c r="BE175" s="172" t="str">
        <f t="shared" si="209"/>
        <v>x</v>
      </c>
      <c r="BF175" s="176" t="str">
        <f>IF('Indicator Data'!P175="No data","x",ROUND(IF('Indicator Data'!P175=0,0,IF(LOG('Indicator Data'!P175)&gt;BF$3,10,IF(LOG('Indicator Data'!P175)&lt;BF$4,0,10-(BF$3-LOG('Indicator Data'!P175))/(BF$3-BF$4)*10))),1))</f>
        <v>x</v>
      </c>
      <c r="BG175" s="246" t="str">
        <f>IF(BF175="x","x",'Indicator Data'!P175/HLOOKUP('Indicator Data'!$P$3,'Population Data'!$C$3:$M$194,ROW()-4,FALSE))</f>
        <v>x</v>
      </c>
      <c r="BH175" s="176" t="str">
        <f t="shared" si="210"/>
        <v>x</v>
      </c>
      <c r="BI175" s="172" t="str">
        <f t="shared" si="211"/>
        <v>x</v>
      </c>
      <c r="BJ175" s="174">
        <f t="shared" si="212"/>
        <v>3.1</v>
      </c>
      <c r="BK175" s="176">
        <f>ROUND(IF('Indicator Data'!Q175=0,0,IF(LOG('Indicator Data'!Q175)&gt;BK$3,10,IF(LOG('Indicator Data'!Q175)&lt;BK$4,0,10-(BK$3-LOG('Indicator Data'!Q175))/(BK$3-BK$4)*10))),1)</f>
        <v>8.8000000000000007</v>
      </c>
      <c r="BL175" s="224">
        <f>IF(BK175="x","x",'Indicator Data'!Q175/HLOOKUP('Indicator Data'!$Q$3,'Population Data'!$C$3:$M$194,ROW()-4,FALSE))</f>
        <v>0.1898000048660515</v>
      </c>
      <c r="BM175" s="176">
        <f t="shared" si="246"/>
        <v>1.9</v>
      </c>
      <c r="BN175" s="172">
        <f t="shared" si="247"/>
        <v>6.5</v>
      </c>
      <c r="BO175" s="176">
        <f>ROUND(IF('Indicator Data'!S175=0,0,IF(LOG('Indicator Data'!S175)&gt;BO$3,10,IF(LOG('Indicator Data'!S175)&lt;BO$4,0,10-(BO$3-LOG('Indicator Data'!S175))/(BO$3-BO$4)*10))),1)</f>
        <v>9.6999999999999993</v>
      </c>
      <c r="BP175" s="246">
        <f>IF(BO175="x","x",'Indicator Data'!S175/HLOOKUP('Indicator Data'!$S$3,'Population Data'!$C$3:$M$194,ROW()-4,FALSE))</f>
        <v>0.8467623487081225</v>
      </c>
      <c r="BQ175" s="176">
        <f t="shared" si="248"/>
        <v>9.4</v>
      </c>
      <c r="BR175" s="172">
        <f t="shared" si="213"/>
        <v>9.6</v>
      </c>
      <c r="BS175" s="176">
        <f>ROUND(IF('Indicator Data'!T175=0,0,IF(LOG('Indicator Data'!T175)&gt;BS$3,10,IF(LOG('Indicator Data'!T175)&lt;BS$4,0,10-(BS$3-LOG('Indicator Data'!T175))/(BS$3-BS$4)*10))),1)</f>
        <v>9.8000000000000007</v>
      </c>
      <c r="BT175" s="173">
        <f>IF('Indicator Data'!T175/HLOOKUP('Indicator Data'!$T$3,'Population Data'!$C$3:$M$194,ROW()-4,FALSE)&gt;1,1,'Indicator Data'!T175/HLOOKUP('Indicator Data'!$T$3,'Population Data'!$C$3:$M$194,ROW()-4,FALSE))</f>
        <v>0.96213339716791635</v>
      </c>
      <c r="BU175" s="176">
        <f t="shared" si="249"/>
        <v>9.6</v>
      </c>
      <c r="BV175" s="172">
        <f t="shared" si="214"/>
        <v>9.6999999999999993</v>
      </c>
      <c r="BW175" s="176">
        <f>ROUND(IF('Indicator Data'!U175=0,0,IF(LOG('Indicator Data'!U175)&gt;BW$3,10,IF(LOG('Indicator Data'!U175)&lt;BW$4,0,10-(BW$3-LOG('Indicator Data'!U175))/(BW$3-BW$4)*10))),1)</f>
        <v>9.8000000000000007</v>
      </c>
      <c r="BX175" s="246">
        <f>IF(BW175="x","x",'Indicator Data'!U175/HLOOKUP('Indicator Data'!$U$3,'Population Data'!$C$3:$M$194,ROW()-4,FALSE))</f>
        <v>0.98843244407702835</v>
      </c>
      <c r="BY175" s="176">
        <f t="shared" si="250"/>
        <v>9.9</v>
      </c>
      <c r="BZ175" s="172">
        <f t="shared" si="215"/>
        <v>9.9</v>
      </c>
      <c r="CA175" s="174">
        <f t="shared" si="198"/>
        <v>9.3000000000000007</v>
      </c>
      <c r="CB175" s="176">
        <f>IF('Indicator Data'!BN175="No data","x",ROUND(IF('Indicator Data'!BN175&gt;CB$3,0,IF('Indicator Data'!BN175&lt;CB$4,10,(CB$3-'Indicator Data'!BN175)/(CB$3-CB$4)*10)),1))</f>
        <v>0.1</v>
      </c>
      <c r="CC175" s="176">
        <f>IF('Indicator Data'!BO175="No data","x",ROUND(IF('Indicator Data'!BO175&gt;CC$3,0,IF('Indicator Data'!BO175&lt;CC$4,10,(CC$3-'Indicator Data'!BO175)/(CC$3-CC$4)*10)),1))</f>
        <v>0</v>
      </c>
      <c r="CD175" s="176">
        <f>IF('Indicator Data'!AA175="No data","x",ROUND(IF('Indicator Data'!AA175&gt;CD$3,0,IF('Indicator Data'!AA175&lt;CD$4,10,(CD$3-'Indicator Data'!AA175)/(CD$3-CD$4)*10)),1))</f>
        <v>1.5</v>
      </c>
      <c r="CE175" s="172">
        <f t="shared" si="251"/>
        <v>0.5</v>
      </c>
      <c r="CF175" s="176">
        <f>IF('Indicator Data'!V175="No data","x",ROUND(IF(LOG('Indicator Data'!V175)&gt;CF$3,10,IF(LOG('Indicator Data'!V175)&lt;CF$4,0,10-(CF$3-LOG('Indicator Data'!V175))/(CF$3-CF$4)*10)),1))</f>
        <v>7.2</v>
      </c>
      <c r="CG175" s="176">
        <f>IF('Indicator Data'!W175="No data","x",ROUND(IF('Indicator Data'!W175&gt;CG$3,10,IF('Indicator Data'!W175&lt;CG$4,0,10-(CG$3-'Indicator Data'!W175)/(CG$3-CG$4)*10)),1))</f>
        <v>3</v>
      </c>
      <c r="CH175" s="176">
        <f>IF('Indicator Data'!X175="No data","x",ROUND(IF('Indicator Data'!X175&gt;CH$3,10,IF('Indicator Data'!X175&lt;CH$4,0,10-(CH$3-'Indicator Data'!X175)/(CH$3-CH$4)*10)),1))</f>
        <v>5.4</v>
      </c>
      <c r="CI175" s="176">
        <f>IF('Indicator Data'!Y175="No data","x",ROUND(IF('Indicator Data'!Y175&gt;CI$3,10,IF('Indicator Data'!Y175&lt;CI$4,0,10-(CI$3-'Indicator Data'!Y175)/(CI$3-CI$4)*10)),1))</f>
        <v>2.1</v>
      </c>
      <c r="CJ175" s="172">
        <f t="shared" si="216"/>
        <v>4.4000000000000004</v>
      </c>
      <c r="CK175" s="174">
        <f t="shared" si="217"/>
        <v>3.1</v>
      </c>
      <c r="CL175" s="176">
        <f>IF('Indicator Data'!AD175="No data","x",ROUND(IF('Indicator Data'!AD175&gt;CL$3,10,IF('Indicator Data'!AD175&lt;CL$4,0,10-(CL$3-'Indicator Data'!AD175)/(CL$3-CL$4)*10)),1))</f>
        <v>0.2</v>
      </c>
      <c r="CM175" s="176">
        <f>IF('Indicator Data'!AE175="No data","x",ROUND(IF('Indicator Data'!AE175&gt;CM$3,10,IF('Indicator Data'!AE175&lt;CM$4,0,10-(CM$3-'Indicator Data'!AE175)/(CM$3-CM$4)*10)),1))</f>
        <v>0</v>
      </c>
      <c r="CN175" s="172">
        <f t="shared" si="218"/>
        <v>3</v>
      </c>
      <c r="CO175" s="176">
        <f>IF('Indicator Data'!Z175="No data","x",ROUND(IF('Indicator Data'!Z175&gt;CO$3,10,IF('Indicator Data'!Z175&lt;CO$4,0,10-(CO$3-'Indicator Data'!Z175)/(CO$3-CO$4)*10)),1))</f>
        <v>0</v>
      </c>
      <c r="CP175" s="172">
        <f t="shared" si="219"/>
        <v>0.4</v>
      </c>
      <c r="CQ175" s="246">
        <f>IF('Indicator Data'!AB175="No data","x",'Indicator Data'!AB175/HLOOKUP('Indicator Date'!$AB173,'Population Data'!$C$3:$M$194,ROW()-4,FALSE))</f>
        <v>1.5734612232892511E-5</v>
      </c>
      <c r="CR175" s="176">
        <f t="shared" si="252"/>
        <v>9.8000000000000007</v>
      </c>
      <c r="CS175" s="176">
        <f>IF('Indicator Data'!AC175="No data","x",ROUND(IF('Indicator Data'!AC175&gt;CS$3,0,IF('Indicator Data'!AC175&lt;CS$4,10,(CS$3-'Indicator Data'!AC175)/(CS$3-CS$4)*10)),1))</f>
        <v>2</v>
      </c>
      <c r="CT175" s="172">
        <f t="shared" si="220"/>
        <v>5.9</v>
      </c>
      <c r="CU175" s="174">
        <f t="shared" si="221"/>
        <v>3.1</v>
      </c>
      <c r="CV175" s="175">
        <f t="shared" si="253"/>
        <v>5.6</v>
      </c>
      <c r="CW175" s="177">
        <f t="shared" si="254"/>
        <v>5.9</v>
      </c>
      <c r="CX175" s="175">
        <f>ROUND(IF('Indicator Data'!AF175=0,0,IF('Indicator Data'!AF175&gt;CX$3,10,IF('Indicator Data'!AF175&lt;CX$4,0,10-(CX$3-'Indicator Data'!AF175)/(CX$3-CX$4)*10))),1)</f>
        <v>7.7</v>
      </c>
      <c r="CY175" s="175">
        <f>(ROUND(IF('Indicator Data'!AG175=0,0,IF(LOG('Indicator Data'!AG175)&gt;CY$3,10,IF(LOG('Indicator Data'!AG175)&lt;CY$4,0,10-(CY$3-LOG('Indicator Data'!AG175))/(CY$3-CY$4)*10))),1))</f>
        <v>4.3</v>
      </c>
      <c r="CZ175" s="177">
        <f t="shared" si="222"/>
        <v>6.3</v>
      </c>
      <c r="DA175" s="11"/>
      <c r="DB175" s="22"/>
    </row>
    <row r="176" spans="1:106">
      <c r="A176" s="179" t="str">
        <f>'Indicator Data'!A176</f>
        <v>Timor-Leste</v>
      </c>
      <c r="B176" s="180" t="str">
        <f>'Indicator Data'!B176</f>
        <v>TLS</v>
      </c>
      <c r="C176" s="178">
        <f>ROUND(IF('Indicator Data'!C176=0,0.1,IF(LOG('Indicator Data'!C176)&gt;C$3,10,IF(LOG('Indicator Data'!C176)&lt;C$4,0,10-(C$3-LOG('Indicator Data'!C176))/(C$3-C$4)*10))),1)</f>
        <v>4.8</v>
      </c>
      <c r="D176" s="171">
        <f>ROUND(IF('Indicator Data'!D176=0,0.1,IF(LOG('Indicator Data'!D176)&gt;D$3,10,IF(LOG('Indicator Data'!D176)&lt;D$4,0,10-(D$3-LOG('Indicator Data'!D176))/(D$3-D$4)*10))),1)</f>
        <v>3.4</v>
      </c>
      <c r="E176" s="172">
        <f t="shared" si="223"/>
        <v>4.0999999999999996</v>
      </c>
      <c r="F176" s="172">
        <f>(ROUND(IF('Indicator Data'!E176=0,0,IF(LOG('Indicator Data'!E176)&gt;F$3,10,IF(LOG('Indicator Data'!E176)&lt;F$4,0,10-(F$3-LOG('Indicator Data'!E176))/(F$3-F$4)*10))),1))</f>
        <v>0</v>
      </c>
      <c r="G176" s="172">
        <f>ROUND(IF('Indicator Data'!F176=0,0,IF(LOG('Indicator Data'!F176)&gt;G$3,10,IF(LOG('Indicator Data'!F176)&lt;G$4,0,10-(G$3-LOG('Indicator Data'!F176))/(G$3-G$4)*10))),1)</f>
        <v>2.6</v>
      </c>
      <c r="H176" s="171">
        <f>ROUND(IF('Indicator Data'!G176=0,0,IF(LOG('Indicator Data'!G176)&gt;H$3,10,IF(LOG('Indicator Data'!G176)&lt;H$4,0,10-(H$3-LOG('Indicator Data'!G176))/(H$3-H$4)*10))),1)</f>
        <v>1.7</v>
      </c>
      <c r="I176" s="171">
        <f>ROUND(IF('Indicator Data'!H176=0,0,IF(LOG('Indicator Data'!H176)&gt;I$3,10,IF(LOG('Indicator Data'!H176)&lt;I$4,0,10-(I$3-LOG('Indicator Data'!H176))/(I$3-I$4)*10))),1)</f>
        <v>0</v>
      </c>
      <c r="J176" s="171">
        <f t="shared" si="224"/>
        <v>0.9</v>
      </c>
      <c r="K176" s="171">
        <f>ROUND(IF('Indicator Data'!I176=0,0,IF(LOG('Indicator Data'!I176)&gt;K$3,10,IF(LOG('Indicator Data'!I176)&lt;K$4,0,10-(K$3-LOG('Indicator Data'!I176))/(K$3-K$4)*10))),1)</f>
        <v>2.9</v>
      </c>
      <c r="L176" s="172">
        <f>ROUND(IF('Indicator Data'!J176=0,0,IF(LOG('Indicator Data'!J176)&gt;L$3,10,IF(LOG('Indicator Data'!J176)&lt;L$4,0,10-(L$3-LOG('Indicator Data'!J176))/(L$3-L$4)*10))),1)</f>
        <v>6.3</v>
      </c>
      <c r="M176" s="173">
        <f>'Indicator Data'!C176/HLOOKUP('Indicator Data'!$C$3,'Population Data'!$C$3:$M$194,ROW()-4,FALSE)</f>
        <v>1.9041304914415751E-3</v>
      </c>
      <c r="N176" s="173">
        <f>'Indicator Data'!D176/HLOOKUP('Indicator Data'!$D$3,'Population Data'!$C$3:$M$194,ROW()-4,FALSE)</f>
        <v>1.1926797521270259E-4</v>
      </c>
      <c r="O176" s="245">
        <f>'Indicator Data'!E176/HLOOKUP('Indicator Data'!$E$3,'Population Data'!$C$3:$M$194,ROW()-4,FALSE)</f>
        <v>0</v>
      </c>
      <c r="P176" s="173">
        <f>'Indicator Data'!F176/HLOOKUP('Indicator Data'!$F$3,'Population Data'!$C$3:$M$194,ROW()-4,FALSE)</f>
        <v>1.3766384751400656E-6</v>
      </c>
      <c r="Q176" s="173">
        <f>'Indicator Data'!G176/HLOOKUP('Indicator Data'!$G$3,'Population Data'!$C$3:$M$194,ROW()-4,FALSE)</f>
        <v>2.1700954676869569E-4</v>
      </c>
      <c r="R176" s="173">
        <f>'Indicator Data'!H176/HLOOKUP('Indicator Data'!$H$3,'Population Data'!$C$3:$M$194,ROW()-4,FALSE)</f>
        <v>0</v>
      </c>
      <c r="S176" s="173">
        <f>'Indicator Data'!I176/HLOOKUP('Indicator Data'!$I$3,'Population Data'!$C$3:$M$194,ROW()-4,FALSE)</f>
        <v>2.6408006850433608E-4</v>
      </c>
      <c r="T176" s="173">
        <f>'Indicator Data'!J176/HLOOKUP('Indicator Date'!$J174,'Population Data'!$C$3:$M$194,ROW()-4,FALSE)</f>
        <v>2.4846827833976686E-3</v>
      </c>
      <c r="U176" s="171">
        <f t="shared" si="225"/>
        <v>9.5</v>
      </c>
      <c r="V176" s="171">
        <f t="shared" si="226"/>
        <v>0.6</v>
      </c>
      <c r="W176" s="172">
        <f t="shared" si="227"/>
        <v>7</v>
      </c>
      <c r="X176" s="172">
        <f t="shared" si="203"/>
        <v>0</v>
      </c>
      <c r="Y176" s="172">
        <f t="shared" si="204"/>
        <v>5</v>
      </c>
      <c r="Z176" s="171">
        <f t="shared" si="228"/>
        <v>0</v>
      </c>
      <c r="AA176" s="171">
        <f t="shared" si="228"/>
        <v>0</v>
      </c>
      <c r="AB176" s="171">
        <f t="shared" si="229"/>
        <v>0</v>
      </c>
      <c r="AC176" s="172">
        <f t="shared" si="205"/>
        <v>3.6</v>
      </c>
      <c r="AD176" s="172">
        <f t="shared" si="206"/>
        <v>0.8</v>
      </c>
      <c r="AE176" s="171">
        <f>ROUND(IF('Indicator Data'!K176=0,0,IF('Indicator Data'!K176&gt;AE$3,10,IF('Indicator Data'!K176&lt;AE$4,0,10-(AE$3-'Indicator Data'!K176)/(AE$3-AE$4)*10))),1)</f>
        <v>1.9</v>
      </c>
      <c r="AF176" s="174">
        <f t="shared" si="230"/>
        <v>7.2</v>
      </c>
      <c r="AG176" s="174">
        <f t="shared" si="231"/>
        <v>2</v>
      </c>
      <c r="AH176" s="172">
        <f t="shared" si="232"/>
        <v>0.9</v>
      </c>
      <c r="AI176" s="172">
        <f t="shared" si="233"/>
        <v>0</v>
      </c>
      <c r="AJ176" s="174">
        <f t="shared" si="234"/>
        <v>0.5</v>
      </c>
      <c r="AK176" s="172">
        <f t="shared" si="235"/>
        <v>4.0999999999999996</v>
      </c>
      <c r="AL176" s="175">
        <f t="shared" si="236"/>
        <v>5.7</v>
      </c>
      <c r="AM176" s="175">
        <f t="shared" si="237"/>
        <v>0</v>
      </c>
      <c r="AN176" s="175">
        <f t="shared" si="238"/>
        <v>3.9</v>
      </c>
      <c r="AO176" s="175">
        <f t="shared" si="239"/>
        <v>0.5</v>
      </c>
      <c r="AP176" s="175">
        <f t="shared" si="240"/>
        <v>3.3</v>
      </c>
      <c r="AQ176" s="174">
        <f t="shared" si="241"/>
        <v>3</v>
      </c>
      <c r="AR176" s="174">
        <f>IF('Indicator Data'!L176="No data","x",IF('Indicator Data'!BW176&lt;1000,"x",ROUND((IF('Indicator Data'!L176&gt;AR$3,10,IF('Indicator Data'!L176&lt;AR$4,0,10-(AR$3-'Indicator Data'!L176)/(AR$3-AR$4)*10))),1)))</f>
        <v>0.8</v>
      </c>
      <c r="AS176" s="175">
        <f t="shared" si="242"/>
        <v>1.9</v>
      </c>
      <c r="AT176" s="176">
        <f>IF('Indicator Data'!M176="No data","x",ROUND(IF('Indicator Data'!M176=0,0,IF(LOG('Indicator Data'!M176)&gt;AT$3,10,IF(LOG('Indicator Data'!M176)&lt;AT$4,0,10-(AT$3-LOG('Indicator Data'!M176))/(AT$3-AT$4)*10))),1))</f>
        <v>6.6</v>
      </c>
      <c r="AU176" s="246">
        <f>IF(AT176="x","x",'Indicator Data'!M176/HLOOKUP('Indicator Data'!$M$3,'Population Data'!$C$3:$M$194,ROW()-4,FALSE))</f>
        <v>0.30131859458374372</v>
      </c>
      <c r="AV176" s="176">
        <f t="shared" si="243"/>
        <v>3.3</v>
      </c>
      <c r="AW176" s="172">
        <f t="shared" si="207"/>
        <v>5.2</v>
      </c>
      <c r="AX176" s="176" t="str">
        <f>IF('Indicator Data'!N176="No data","x",ROUND(IF('Indicator Data'!N176=0,0,IF(LOG('Indicator Data'!N176)&gt;AX$3,10,IF(LOG('Indicator Data'!N176)&lt;AX$4,0,10-(AX$3-LOG('Indicator Data'!N176))/(AX$3-AX$4)*10))),1))</f>
        <v>x</v>
      </c>
      <c r="AY176" s="246" t="str">
        <f>IF(AX176="x","x",'Indicator Data'!N176/HLOOKUP('Indicator Data'!$N$3,'Population Data'!$C$3:$M$194,ROW()-4,FALSE))</f>
        <v>x</v>
      </c>
      <c r="AZ176" s="176" t="str">
        <f t="shared" si="244"/>
        <v>x</v>
      </c>
      <c r="BA176" s="172" t="str">
        <f t="shared" si="208"/>
        <v>x</v>
      </c>
      <c r="BB176" s="176" t="str">
        <f>IF('Indicator Data'!O176="No data","x",ROUND(IF('Indicator Data'!O176=0,0,IF(LOG('Indicator Data'!O176)&gt;BB$3,10,IF(LOG('Indicator Data'!O176)&lt;BB$4,0,10-(BB$3-LOG('Indicator Data'!O176))/(BB$3-BB$4)*10))),1))</f>
        <v>x</v>
      </c>
      <c r="BC176" s="246" t="str">
        <f>IF(BB176="x","x",'Indicator Data'!O176/HLOOKUP('Indicator Data'!$O$3,'Population Data'!$C$3:$M$194,ROW()-4,FALSE))</f>
        <v>x</v>
      </c>
      <c r="BD176" s="176" t="str">
        <f t="shared" si="245"/>
        <v>x</v>
      </c>
      <c r="BE176" s="172" t="str">
        <f t="shared" si="209"/>
        <v>x</v>
      </c>
      <c r="BF176" s="176" t="str">
        <f>IF('Indicator Data'!P176="No data","x",ROUND(IF('Indicator Data'!P176=0,0,IF(LOG('Indicator Data'!P176)&gt;BF$3,10,IF(LOG('Indicator Data'!P176)&lt;BF$4,0,10-(BF$3-LOG('Indicator Data'!P176))/(BF$3-BF$4)*10))),1))</f>
        <v>x</v>
      </c>
      <c r="BG176" s="246" t="str">
        <f>IF(BF176="x","x",'Indicator Data'!P176/HLOOKUP('Indicator Data'!$P$3,'Population Data'!$C$3:$M$194,ROW()-4,FALSE))</f>
        <v>x</v>
      </c>
      <c r="BH176" s="176" t="str">
        <f t="shared" si="210"/>
        <v>x</v>
      </c>
      <c r="BI176" s="172" t="str">
        <f t="shared" si="211"/>
        <v>x</v>
      </c>
      <c r="BJ176" s="174">
        <f t="shared" si="212"/>
        <v>5.2</v>
      </c>
      <c r="BK176" s="176">
        <f>ROUND(IF('Indicator Data'!Q176=0,0,IF(LOG('Indicator Data'!Q176)&gt;BK$3,10,IF(LOG('Indicator Data'!Q176)&lt;BK$4,0,10-(BK$3-LOG('Indicator Data'!Q176))/(BK$3-BK$4)*10))),1)</f>
        <v>7.3</v>
      </c>
      <c r="BL176" s="224">
        <f>IF(BK176="x","x",'Indicator Data'!Q176/HLOOKUP('Indicator Data'!$Q$3,'Population Data'!$C$3:$M$194,ROW()-4,FALSE))</f>
        <v>0.94050002790091625</v>
      </c>
      <c r="BM176" s="176">
        <f t="shared" si="246"/>
        <v>9.4</v>
      </c>
      <c r="BN176" s="172">
        <f t="shared" si="247"/>
        <v>8.6</v>
      </c>
      <c r="BO176" s="176">
        <f>ROUND(IF('Indicator Data'!S176=0,0,IF(LOG('Indicator Data'!S176)&gt;BO$3,10,IF(LOG('Indicator Data'!S176)&lt;BO$4,0,10-(BO$3-LOG('Indicator Data'!S176))/(BO$3-BO$4)*10))),1)</f>
        <v>7</v>
      </c>
      <c r="BP176" s="246">
        <f>IF(BO176="x","x",'Indicator Data'!S176/HLOOKUP('Indicator Data'!$S$3,'Population Data'!$C$3:$M$194,ROW()-4,FALSE))</f>
        <v>0.57721623862312965</v>
      </c>
      <c r="BQ176" s="176">
        <f t="shared" si="248"/>
        <v>6.4</v>
      </c>
      <c r="BR176" s="172">
        <f t="shared" si="213"/>
        <v>6.7</v>
      </c>
      <c r="BS176" s="176">
        <f>ROUND(IF('Indicator Data'!T176=0,0,IF(LOG('Indicator Data'!T176)&gt;BS$3,10,IF(LOG('Indicator Data'!T176)&lt;BS$4,0,10-(BS$3-LOG('Indicator Data'!T176))/(BS$3-BS$4)*10))),1)</f>
        <v>7.2</v>
      </c>
      <c r="BT176" s="173">
        <f>IF('Indicator Data'!T176/HLOOKUP('Indicator Data'!$T$3,'Population Data'!$C$3:$M$194,ROW()-4,FALSE)&gt;1,1,'Indicator Data'!T176/HLOOKUP('Indicator Data'!$T$3,'Population Data'!$C$3:$M$194,ROW()-4,FALSE))</f>
        <v>0.743539488492865</v>
      </c>
      <c r="BU176" s="176">
        <f t="shared" si="249"/>
        <v>7.4</v>
      </c>
      <c r="BV176" s="172">
        <f t="shared" si="214"/>
        <v>7.3</v>
      </c>
      <c r="BW176" s="176">
        <f>ROUND(IF('Indicator Data'!U176=0,0,IF(LOG('Indicator Data'!U176)&gt;BW$3,10,IF(LOG('Indicator Data'!U176)&lt;BW$4,0,10-(BW$3-LOG('Indicator Data'!U176))/(BW$3-BW$4)*10))),1)</f>
        <v>7.3</v>
      </c>
      <c r="BX176" s="246">
        <f>IF(BW176="x","x",'Indicator Data'!U176/HLOOKUP('Indicator Data'!$U$3,'Population Data'!$C$3:$M$194,ROW()-4,FALSE))</f>
        <v>0.94977508962716406</v>
      </c>
      <c r="BY176" s="176">
        <f t="shared" si="250"/>
        <v>9.5</v>
      </c>
      <c r="BZ176" s="172">
        <f t="shared" si="215"/>
        <v>8.6</v>
      </c>
      <c r="CA176" s="174">
        <f t="shared" si="198"/>
        <v>7.9</v>
      </c>
      <c r="CB176" s="176">
        <f>IF('Indicator Data'!BN176="No data","x",ROUND(IF('Indicator Data'!BN176&gt;CB$3,0,IF('Indicator Data'!BN176&lt;CB$4,10,(CB$3-'Indicator Data'!BN176)/(CB$3-CB$4)*10)),1))</f>
        <v>4.5999999999999996</v>
      </c>
      <c r="CC176" s="176">
        <f>IF('Indicator Data'!BO176="No data","x",ROUND(IF('Indicator Data'!BO176&gt;CC$3,0,IF('Indicator Data'!BO176&lt;CC$4,10,(CC$3-'Indicator Data'!BO176)/(CC$3-CC$4)*10)),1))</f>
        <v>2.2000000000000002</v>
      </c>
      <c r="CD176" s="176">
        <f>IF('Indicator Data'!AA176="No data","x",ROUND(IF('Indicator Data'!AA176&gt;CD$3,0,IF('Indicator Data'!AA176&lt;CD$4,10,(CD$3-'Indicator Data'!AA176)/(CD$3-CD$4)*10)),1))</f>
        <v>7.2</v>
      </c>
      <c r="CE176" s="172">
        <f t="shared" si="251"/>
        <v>4.7</v>
      </c>
      <c r="CF176" s="176">
        <f>IF('Indicator Data'!V176="No data","x",ROUND(IF(LOG('Indicator Data'!V176)&gt;CF$3,10,IF(LOG('Indicator Data'!V176)&lt;CF$4,0,10-(CF$3-LOG('Indicator Data'!V176))/(CF$3-CF$4)*10)),1))</f>
        <v>6.5</v>
      </c>
      <c r="CG176" s="176">
        <f>IF('Indicator Data'!W176="No data","x",ROUND(IF('Indicator Data'!W176&gt;CG$3,10,IF('Indicator Data'!W176&lt;CG$4,0,10-(CG$3-'Indicator Data'!W176)/(CG$3-CG$4)*10)),1))</f>
        <v>5.2</v>
      </c>
      <c r="CH176" s="176">
        <f>IF('Indicator Data'!X176="No data","x",ROUND(IF('Indicator Data'!X176&gt;CH$3,10,IF('Indicator Data'!X176&lt;CH$4,0,10-(CH$3-'Indicator Data'!X176)/(CH$3-CH$4)*10)),1))</f>
        <v>3.2</v>
      </c>
      <c r="CI176" s="176">
        <f>IF('Indicator Data'!Y176="No data","x",ROUND(IF('Indicator Data'!Y176&gt;CI$3,10,IF('Indicator Data'!Y176&lt;CI$4,0,10-(CI$3-'Indicator Data'!Y176)/(CI$3-CI$4)*10)),1))</f>
        <v>8.1999999999999993</v>
      </c>
      <c r="CJ176" s="172">
        <f t="shared" si="216"/>
        <v>5.8</v>
      </c>
      <c r="CK176" s="174">
        <f t="shared" si="217"/>
        <v>5.4</v>
      </c>
      <c r="CL176" s="176">
        <f>IF('Indicator Data'!AD176="No data","x",ROUND(IF('Indicator Data'!AD176&gt;CL$3,10,IF('Indicator Data'!AD176&lt;CL$4,0,10-(CL$3-'Indicator Data'!AD176)/(CL$3-CL$4)*10)),1))</f>
        <v>3.8</v>
      </c>
      <c r="CM176" s="176">
        <f>IF('Indicator Data'!AE176="No data","x",ROUND(IF('Indicator Data'!AE176&gt;CM$3,10,IF('Indicator Data'!AE176&lt;CM$4,0,10-(CM$3-'Indicator Data'!AE176)/(CM$3-CM$4)*10)),1))</f>
        <v>3.9</v>
      </c>
      <c r="CN176" s="172">
        <f t="shared" si="218"/>
        <v>5.0999999999999996</v>
      </c>
      <c r="CO176" s="176">
        <f>IF('Indicator Data'!Z176="No data","x",ROUND(IF('Indicator Data'!Z176&gt;CO$3,10,IF('Indicator Data'!Z176&lt;CO$4,0,10-(CO$3-'Indicator Data'!Z176)/(CO$3-CO$4)*10)),1))</f>
        <v>3.5</v>
      </c>
      <c r="CP176" s="172">
        <f t="shared" si="219"/>
        <v>4.4000000000000004</v>
      </c>
      <c r="CQ176" s="246" t="str">
        <f>IF('Indicator Data'!AB176="No data","x",'Indicator Data'!AB176/HLOOKUP('Indicator Date'!$AB174,'Population Data'!$C$3:$M$194,ROW()-4,FALSE))</f>
        <v>x</v>
      </c>
      <c r="CR176" s="176" t="str">
        <f t="shared" si="252"/>
        <v>x</v>
      </c>
      <c r="CS176" s="176">
        <f>IF('Indicator Data'!AC176="No data","x",ROUND(IF('Indicator Data'!AC176&gt;CS$3,0,IF('Indicator Data'!AC176&lt;CS$4,10,(CS$3-'Indicator Data'!AC176)/(CS$3-CS$4)*10)),1))</f>
        <v>6</v>
      </c>
      <c r="CT176" s="172">
        <f t="shared" si="220"/>
        <v>6</v>
      </c>
      <c r="CU176" s="174">
        <f t="shared" si="221"/>
        <v>5.2</v>
      </c>
      <c r="CV176" s="175">
        <f t="shared" si="253"/>
        <v>6.1</v>
      </c>
      <c r="CW176" s="177">
        <f t="shared" si="254"/>
        <v>3.4</v>
      </c>
      <c r="CX176" s="175">
        <f>ROUND(IF('Indicator Data'!AF176=0,0,IF('Indicator Data'!AF176&gt;CX$3,10,IF('Indicator Data'!AF176&lt;CX$4,0,10-(CX$3-'Indicator Data'!AF176)/(CX$3-CX$4)*10))),1)</f>
        <v>0.1</v>
      </c>
      <c r="CY176" s="175">
        <f>(ROUND(IF('Indicator Data'!AG176=0,0,IF(LOG('Indicator Data'!AG176)&gt;CY$3,10,IF(LOG('Indicator Data'!AG176)&lt;CY$4,0,10-(CY$3-LOG('Indicator Data'!AG176))/(CY$3-CY$4)*10))),1))</f>
        <v>0</v>
      </c>
      <c r="CZ176" s="177">
        <f t="shared" si="222"/>
        <v>0.1</v>
      </c>
      <c r="DA176" s="11"/>
      <c r="DB176" s="22"/>
    </row>
    <row r="177" spans="1:106">
      <c r="A177" s="179" t="str">
        <f>'Indicator Data'!A177</f>
        <v>Togo</v>
      </c>
      <c r="B177" s="180" t="str">
        <f>'Indicator Data'!B177</f>
        <v>TGO</v>
      </c>
      <c r="C177" s="178">
        <f>ROUND(IF('Indicator Data'!C177=0,0.1,IF(LOG('Indicator Data'!C177)&gt;C$3,10,IF(LOG('Indicator Data'!C177)&lt;C$4,0,10-(C$3-LOG('Indicator Data'!C177))/(C$3-C$4)*10))),1)</f>
        <v>0.1</v>
      </c>
      <c r="D177" s="171">
        <f>ROUND(IF('Indicator Data'!D177=0,0.1,IF(LOG('Indicator Data'!D177)&gt;D$3,10,IF(LOG('Indicator Data'!D177)&lt;D$4,0,10-(D$3-LOG('Indicator Data'!D177))/(D$3-D$4)*10))),1)</f>
        <v>0.1</v>
      </c>
      <c r="E177" s="172">
        <f t="shared" si="223"/>
        <v>0.1</v>
      </c>
      <c r="F177" s="172">
        <f>(ROUND(IF('Indicator Data'!E177=0,0,IF(LOG('Indicator Data'!E177)&gt;F$3,10,IF(LOG('Indicator Data'!E177)&lt;F$4,0,10-(F$3-LOG('Indicator Data'!E177))/(F$3-F$4)*10))),1))</f>
        <v>3.5</v>
      </c>
      <c r="G177" s="172">
        <f>ROUND(IF('Indicator Data'!F177=0,0,IF(LOG('Indicator Data'!F177)&gt;G$3,10,IF(LOG('Indicator Data'!F177)&lt;G$4,0,10-(G$3-LOG('Indicator Data'!F177))/(G$3-G$4)*10))),1)</f>
        <v>0</v>
      </c>
      <c r="H177" s="171">
        <f>ROUND(IF('Indicator Data'!G177=0,0,IF(LOG('Indicator Data'!G177)&gt;H$3,10,IF(LOG('Indicator Data'!G177)&lt;H$4,0,10-(H$3-LOG('Indicator Data'!G177))/(H$3-H$4)*10))),1)</f>
        <v>0</v>
      </c>
      <c r="I177" s="171">
        <f>ROUND(IF('Indicator Data'!H177=0,0,IF(LOG('Indicator Data'!H177)&gt;I$3,10,IF(LOG('Indicator Data'!H177)&lt;I$4,0,10-(I$3-LOG('Indicator Data'!H177))/(I$3-I$4)*10))),1)</f>
        <v>0</v>
      </c>
      <c r="J177" s="171">
        <f t="shared" si="224"/>
        <v>0</v>
      </c>
      <c r="K177" s="171">
        <f>ROUND(IF('Indicator Data'!I177=0,0,IF(LOG('Indicator Data'!I177)&gt;K$3,10,IF(LOG('Indicator Data'!I177)&lt;K$4,0,10-(K$3-LOG('Indicator Data'!I177))/(K$3-K$4)*10))),1)</f>
        <v>1.4</v>
      </c>
      <c r="L177" s="172">
        <f>ROUND(IF('Indicator Data'!J177=0,0,IF(LOG('Indicator Data'!J177)&gt;L$3,10,IF(LOG('Indicator Data'!J177)&lt;L$4,0,10-(L$3-LOG('Indicator Data'!J177))/(L$3-L$4)*10))),1)</f>
        <v>7.6</v>
      </c>
      <c r="M177" s="173">
        <f>'Indicator Data'!C177/HLOOKUP('Indicator Data'!$C$3,'Population Data'!$C$3:$M$194,ROW()-4,FALSE)</f>
        <v>0</v>
      </c>
      <c r="N177" s="173">
        <f>'Indicator Data'!D177/HLOOKUP('Indicator Data'!$D$3,'Population Data'!$C$3:$M$194,ROW()-4,FALSE)</f>
        <v>0</v>
      </c>
      <c r="O177" s="245">
        <f>'Indicator Data'!E177/HLOOKUP('Indicator Data'!$E$3,'Population Data'!$C$3:$M$194,ROW()-4,FALSE)</f>
        <v>5.0930232749814167E-4</v>
      </c>
      <c r="P177" s="173">
        <f>'Indicator Data'!F177/HLOOKUP('Indicator Data'!$F$3,'Population Data'!$C$3:$M$194,ROW()-4,FALSE)</f>
        <v>0</v>
      </c>
      <c r="Q177" s="173">
        <f>'Indicator Data'!G177/HLOOKUP('Indicator Data'!$G$3,'Population Data'!$C$3:$M$194,ROW()-4,FALSE)</f>
        <v>0</v>
      </c>
      <c r="R177" s="173">
        <f>'Indicator Data'!H177/HLOOKUP('Indicator Data'!$H$3,'Population Data'!$C$3:$M$194,ROW()-4,FALSE)</f>
        <v>0</v>
      </c>
      <c r="S177" s="173">
        <f>'Indicator Data'!I177/HLOOKUP('Indicator Data'!$I$3,'Population Data'!$C$3:$M$194,ROW()-4,FALSE)</f>
        <v>8.5899330144590853E-6</v>
      </c>
      <c r="T177" s="173">
        <f>'Indicator Data'!J177/HLOOKUP('Indicator Date'!$J175,'Population Data'!$C$3:$M$194,ROW()-4,FALSE)</f>
        <v>1.2340718197635231E-3</v>
      </c>
      <c r="U177" s="171">
        <f t="shared" si="225"/>
        <v>0</v>
      </c>
      <c r="V177" s="171">
        <f t="shared" si="226"/>
        <v>0</v>
      </c>
      <c r="W177" s="172">
        <f t="shared" si="227"/>
        <v>0</v>
      </c>
      <c r="X177" s="172">
        <f t="shared" si="203"/>
        <v>2.5</v>
      </c>
      <c r="Y177" s="172">
        <f t="shared" si="204"/>
        <v>0</v>
      </c>
      <c r="Z177" s="171">
        <f t="shared" si="228"/>
        <v>0</v>
      </c>
      <c r="AA177" s="171">
        <f t="shared" si="228"/>
        <v>0</v>
      </c>
      <c r="AB177" s="171">
        <f t="shared" si="229"/>
        <v>0</v>
      </c>
      <c r="AC177" s="172">
        <f t="shared" si="205"/>
        <v>0</v>
      </c>
      <c r="AD177" s="172">
        <f t="shared" si="206"/>
        <v>0.4</v>
      </c>
      <c r="AE177" s="171">
        <f>ROUND(IF('Indicator Data'!K177=0,0,IF('Indicator Data'!K177&gt;AE$3,10,IF('Indicator Data'!K177&lt;AE$4,0,10-(AE$3-'Indicator Data'!K177)/(AE$3-AE$4)*10))),1)</f>
        <v>1</v>
      </c>
      <c r="AF177" s="174">
        <f t="shared" si="230"/>
        <v>0.1</v>
      </c>
      <c r="AG177" s="174">
        <f t="shared" si="231"/>
        <v>0.1</v>
      </c>
      <c r="AH177" s="172">
        <f t="shared" si="232"/>
        <v>0</v>
      </c>
      <c r="AI177" s="172">
        <f t="shared" si="233"/>
        <v>0</v>
      </c>
      <c r="AJ177" s="174">
        <f t="shared" si="234"/>
        <v>0</v>
      </c>
      <c r="AK177" s="172">
        <f t="shared" si="235"/>
        <v>5</v>
      </c>
      <c r="AL177" s="175">
        <f t="shared" si="236"/>
        <v>0.1</v>
      </c>
      <c r="AM177" s="175">
        <f t="shared" si="237"/>
        <v>3</v>
      </c>
      <c r="AN177" s="175">
        <f t="shared" si="238"/>
        <v>0</v>
      </c>
      <c r="AO177" s="175">
        <f t="shared" si="239"/>
        <v>0</v>
      </c>
      <c r="AP177" s="175">
        <f t="shared" si="240"/>
        <v>0.7</v>
      </c>
      <c r="AQ177" s="174">
        <f t="shared" si="241"/>
        <v>3</v>
      </c>
      <c r="AR177" s="174">
        <f>IF('Indicator Data'!L177="No data","x",IF('Indicator Data'!BW177&lt;1000,"x",ROUND((IF('Indicator Data'!L177&gt;AR$3,10,IF('Indicator Data'!L177&lt;AR$4,0,10-(AR$3-'Indicator Data'!L177)/(AR$3-AR$4)*10))),1)))</f>
        <v>2.5</v>
      </c>
      <c r="AS177" s="175">
        <f t="shared" si="242"/>
        <v>2.8</v>
      </c>
      <c r="AT177" s="176">
        <f>IF('Indicator Data'!M177="No data","x",ROUND(IF('Indicator Data'!M177=0,0,IF(LOG('Indicator Data'!M177)&gt;AT$3,10,IF(LOG('Indicator Data'!M177)&lt;AT$4,0,10-(AT$3-LOG('Indicator Data'!M177))/(AT$3-AT$4)*10))),1))</f>
        <v>8</v>
      </c>
      <c r="AU177" s="246">
        <f>IF(AT177="x","x",'Indicator Data'!M177/HLOOKUP('Indicator Data'!$M$3,'Population Data'!$C$3:$M$194,ROW()-4,FALSE))</f>
        <v>0.42313622141519408</v>
      </c>
      <c r="AV177" s="176">
        <f t="shared" si="243"/>
        <v>4.7</v>
      </c>
      <c r="AW177" s="172">
        <f t="shared" si="207"/>
        <v>6.6</v>
      </c>
      <c r="AX177" s="176">
        <f>IF('Indicator Data'!N177="No data","x",ROUND(IF('Indicator Data'!N177=0,0,IF(LOG('Indicator Data'!N177)&gt;AX$3,10,IF(LOG('Indicator Data'!N177)&lt;AX$4,0,10-(AX$3-LOG('Indicator Data'!N177))/(AX$3-AX$4)*10))),1))</f>
        <v>7.3</v>
      </c>
      <c r="AY177" s="246">
        <f>IF(AX177="x","x",'Indicator Data'!N177/HLOOKUP('Indicator Data'!$N$3,'Population Data'!$C$3:$M$194,ROW()-4,FALSE))</f>
        <v>2.6576703250906178E-2</v>
      </c>
      <c r="AZ177" s="176">
        <f t="shared" si="244"/>
        <v>5.3</v>
      </c>
      <c r="BA177" s="172">
        <f t="shared" si="208"/>
        <v>6.4</v>
      </c>
      <c r="BB177" s="176">
        <f>IF('Indicator Data'!O177="No data","x",ROUND(IF('Indicator Data'!O177=0,0,IF(LOG('Indicator Data'!O177)&gt;BB$3,10,IF(LOG('Indicator Data'!O177)&lt;BB$4,0,10-(BB$3-LOG('Indicator Data'!O177))/(BB$3-BB$4)*10))),1))</f>
        <v>9.1</v>
      </c>
      <c r="BC177" s="246">
        <f>IF(BB177="x","x",'Indicator Data'!O177/HLOOKUP('Indicator Data'!$O$3,'Population Data'!$C$3:$M$194,ROW()-4,FALSE))</f>
        <v>0.29125589685800374</v>
      </c>
      <c r="BD177" s="176">
        <f t="shared" si="245"/>
        <v>10</v>
      </c>
      <c r="BE177" s="172">
        <f t="shared" si="209"/>
        <v>9.6</v>
      </c>
      <c r="BF177" s="176">
        <f>IF('Indicator Data'!P177="No data","x",ROUND(IF('Indicator Data'!P177=0,0,IF(LOG('Indicator Data'!P177)&gt;BF$3,10,IF(LOG('Indicator Data'!P177)&lt;BF$4,0,10-(BF$3-LOG('Indicator Data'!P177))/(BF$3-BF$4)*10))),1))</f>
        <v>7.3</v>
      </c>
      <c r="BG177" s="246">
        <f>IF(BF177="x","x",'Indicator Data'!P177/HLOOKUP('Indicator Data'!$P$3,'Population Data'!$C$3:$M$194,ROW()-4,FALSE))</f>
        <v>2.711091197862316E-2</v>
      </c>
      <c r="BH177" s="176">
        <f t="shared" si="210"/>
        <v>6.9</v>
      </c>
      <c r="BI177" s="172">
        <f t="shared" si="211"/>
        <v>7.1</v>
      </c>
      <c r="BJ177" s="174">
        <f t="shared" si="212"/>
        <v>7.7</v>
      </c>
      <c r="BK177" s="176">
        <f>ROUND(IF('Indicator Data'!Q177=0,0,IF(LOG('Indicator Data'!Q177)&gt;BK$3,10,IF(LOG('Indicator Data'!Q177)&lt;BK$4,0,10-(BK$3-LOG('Indicator Data'!Q177))/(BK$3-BK$4)*10))),1)</f>
        <v>8.5</v>
      </c>
      <c r="BL177" s="224">
        <f>IF(BK177="x","x",'Indicator Data'!Q177/HLOOKUP('Indicator Data'!$Q$3,'Population Data'!$C$3:$M$194,ROW()-4,FALSE))</f>
        <v>1</v>
      </c>
      <c r="BM177" s="176">
        <f t="shared" si="246"/>
        <v>10</v>
      </c>
      <c r="BN177" s="172">
        <f t="shared" si="247"/>
        <v>9.4</v>
      </c>
      <c r="BO177" s="176">
        <f>ROUND(IF('Indicator Data'!S177=0,0,IF(LOG('Indicator Data'!S177)&gt;BO$3,10,IF(LOG('Indicator Data'!S177)&lt;BO$4,0,10-(BO$3-LOG('Indicator Data'!S177))/(BO$3-BO$4)*10))),1)</f>
        <v>8.1999999999999993</v>
      </c>
      <c r="BP177" s="246">
        <f>IF(BO177="x","x",'Indicator Data'!S177/HLOOKUP('Indicator Data'!$S$3,'Population Data'!$C$3:$M$194,ROW()-4,FALSE))</f>
        <v>0.6121254453148216</v>
      </c>
      <c r="BQ177" s="176">
        <f t="shared" si="248"/>
        <v>6.8</v>
      </c>
      <c r="BR177" s="172">
        <f t="shared" si="213"/>
        <v>7.6</v>
      </c>
      <c r="BS177" s="176">
        <f>ROUND(IF('Indicator Data'!T177=0,0,IF(LOG('Indicator Data'!T177)&gt;BS$3,10,IF(LOG('Indicator Data'!T177)&lt;BS$4,0,10-(BS$3-LOG('Indicator Data'!T177))/(BS$3-BS$4)*10))),1)</f>
        <v>8.5</v>
      </c>
      <c r="BT177" s="173">
        <f>IF('Indicator Data'!T177/HLOOKUP('Indicator Data'!$T$3,'Population Data'!$C$3:$M$194,ROW()-4,FALSE)&gt;1,1,'Indicator Data'!T177/HLOOKUP('Indicator Data'!$T$3,'Population Data'!$C$3:$M$194,ROW()-4,FALSE))</f>
        <v>0.94987778678101742</v>
      </c>
      <c r="BU177" s="176">
        <f t="shared" si="249"/>
        <v>9.5</v>
      </c>
      <c r="BV177" s="172">
        <f t="shared" si="214"/>
        <v>9.1</v>
      </c>
      <c r="BW177" s="176">
        <f>ROUND(IF('Indicator Data'!U177=0,0,IF(LOG('Indicator Data'!U177)&gt;BW$3,10,IF(LOG('Indicator Data'!U177)&lt;BW$4,0,10-(BW$3-LOG('Indicator Data'!U177))/(BW$3-BW$4)*10))),1)</f>
        <v>8.5</v>
      </c>
      <c r="BX177" s="246">
        <f>IF(BW177="x","x",'Indicator Data'!U177/HLOOKUP('Indicator Data'!$U$3,'Population Data'!$C$3:$M$194,ROW()-4,FALSE))</f>
        <v>0.98939170254524844</v>
      </c>
      <c r="BY177" s="176">
        <f t="shared" si="250"/>
        <v>9.9</v>
      </c>
      <c r="BZ177" s="172">
        <f t="shared" si="215"/>
        <v>9.3000000000000007</v>
      </c>
      <c r="CA177" s="174">
        <f t="shared" si="198"/>
        <v>8.9</v>
      </c>
      <c r="CB177" s="176">
        <f>IF('Indicator Data'!BN177="No data","x",ROUND(IF('Indicator Data'!BN177&gt;CB$3,0,IF('Indicator Data'!BN177&lt;CB$4,10,(CB$3-'Indicator Data'!BN177)/(CB$3-CB$4)*10)),1))</f>
        <v>9</v>
      </c>
      <c r="CC177" s="176">
        <f>IF('Indicator Data'!BO177="No data","x",ROUND(IF('Indicator Data'!BO177&gt;CC$3,0,IF('Indicator Data'!BO177&lt;CC$4,10,(CC$3-'Indicator Data'!BO177)/(CC$3-CC$4)*10)),1))</f>
        <v>4.8</v>
      </c>
      <c r="CD177" s="176">
        <f>IF('Indicator Data'!AA177="No data","x",ROUND(IF('Indicator Data'!AA177&gt;CD$3,0,IF('Indicator Data'!AA177&lt;CD$4,10,(CD$3-'Indicator Data'!AA177)/(CD$3-CD$4)*10)),1))</f>
        <v>8.3000000000000007</v>
      </c>
      <c r="CE177" s="172">
        <f t="shared" si="251"/>
        <v>7.4</v>
      </c>
      <c r="CF177" s="176">
        <f>IF('Indicator Data'!V177="No data","x",ROUND(IF(LOG('Indicator Data'!V177)&gt;CF$3,10,IF(LOG('Indicator Data'!V177)&lt;CF$4,0,10-(CF$3-LOG('Indicator Data'!V177))/(CF$3-CF$4)*10)),1))</f>
        <v>7.3</v>
      </c>
      <c r="CG177" s="176">
        <f>IF('Indicator Data'!W177="No data","x",ROUND(IF('Indicator Data'!W177&gt;CG$3,10,IF('Indicator Data'!W177&lt;CG$4,0,10-(CG$3-'Indicator Data'!W177)/(CG$3-CG$4)*10)),1))</f>
        <v>7.2</v>
      </c>
      <c r="CH177" s="176">
        <f>IF('Indicator Data'!X177="No data","x",ROUND(IF('Indicator Data'!X177&gt;CH$3,10,IF('Indicator Data'!X177&lt;CH$4,0,10-(CH$3-'Indicator Data'!X177)/(CH$3-CH$4)*10)),1))</f>
        <v>4.4000000000000004</v>
      </c>
      <c r="CI177" s="176">
        <f>IF('Indicator Data'!Y177="No data","x",ROUND(IF('Indicator Data'!Y177&gt;CI$3,10,IF('Indicator Data'!Y177&lt;CI$4,0,10-(CI$3-'Indicator Data'!Y177)/(CI$3-CI$4)*10)),1))</f>
        <v>5.9</v>
      </c>
      <c r="CJ177" s="172">
        <f t="shared" si="216"/>
        <v>6.2</v>
      </c>
      <c r="CK177" s="174">
        <f t="shared" si="217"/>
        <v>6.6</v>
      </c>
      <c r="CL177" s="176">
        <f>IF('Indicator Data'!AD177="No data","x",ROUND(IF('Indicator Data'!AD177&gt;CL$3,10,IF('Indicator Data'!AD177&lt;CL$4,0,10-(CL$3-'Indicator Data'!AD177)/(CL$3-CL$4)*10)),1))</f>
        <v>4.3</v>
      </c>
      <c r="CM177" s="176">
        <f>IF('Indicator Data'!AE177="No data","x",ROUND(IF('Indicator Data'!AE177&gt;CM$3,10,IF('Indicator Data'!AE177&lt;CM$4,0,10-(CM$3-'Indicator Data'!AE177)/(CM$3-CM$4)*10)),1))</f>
        <v>6.2</v>
      </c>
      <c r="CN177" s="172">
        <f t="shared" si="218"/>
        <v>5.9</v>
      </c>
      <c r="CO177" s="176">
        <f>IF('Indicator Data'!Z177="No data","x",ROUND(IF('Indicator Data'!Z177&gt;CO$3,10,IF('Indicator Data'!Z177&lt;CO$4,0,10-(CO$3-'Indicator Data'!Z177)/(CO$3-CO$4)*10)),1))</f>
        <v>10</v>
      </c>
      <c r="CP177" s="172">
        <f t="shared" si="219"/>
        <v>8</v>
      </c>
      <c r="CQ177" s="246">
        <f>IF('Indicator Data'!AB177="No data","x",'Indicator Data'!AB177/HLOOKUP('Indicator Date'!$AB175,'Population Data'!$C$3:$M$194,ROW()-4,FALSE))</f>
        <v>3.0498695050615738E-4</v>
      </c>
      <c r="CR177" s="176">
        <f t="shared" si="252"/>
        <v>7</v>
      </c>
      <c r="CS177" s="176">
        <f>IF('Indicator Data'!AC177="No data","x",ROUND(IF('Indicator Data'!AC177&gt;CS$3,0,IF('Indicator Data'!AC177&lt;CS$4,10,(CS$3-'Indicator Data'!AC177)/(CS$3-CS$4)*10)),1))</f>
        <v>6</v>
      </c>
      <c r="CT177" s="172">
        <f t="shared" si="220"/>
        <v>6.5</v>
      </c>
      <c r="CU177" s="174">
        <f t="shared" si="221"/>
        <v>6.8</v>
      </c>
      <c r="CV177" s="175">
        <f t="shared" si="253"/>
        <v>7.6</v>
      </c>
      <c r="CW177" s="177">
        <f t="shared" si="254"/>
        <v>2.6</v>
      </c>
      <c r="CX177" s="175">
        <f>ROUND(IF('Indicator Data'!AF177=0,0,IF('Indicator Data'!AF177&gt;CX$3,10,IF('Indicator Data'!AF177&lt;CX$4,0,10-(CX$3-'Indicator Data'!AF177)/(CX$3-CX$4)*10))),1)</f>
        <v>6.8</v>
      </c>
      <c r="CY177" s="175">
        <f>(ROUND(IF('Indicator Data'!AG177=0,0,IF(LOG('Indicator Data'!AG177)&gt;CY$3,10,IF(LOG('Indicator Data'!AG177)&lt;CY$4,0,10-(CY$3-LOG('Indicator Data'!AG177))/(CY$3-CY$4)*10))),1))</f>
        <v>5.4</v>
      </c>
      <c r="CZ177" s="177">
        <f t="shared" si="222"/>
        <v>6.1</v>
      </c>
      <c r="DA177" s="11"/>
      <c r="DB177" s="22"/>
    </row>
    <row r="178" spans="1:106">
      <c r="A178" s="179" t="str">
        <f>'Indicator Data'!A178</f>
        <v>Tonga</v>
      </c>
      <c r="B178" s="180" t="str">
        <f>'Indicator Data'!B178</f>
        <v>TON</v>
      </c>
      <c r="C178" s="178">
        <f>ROUND(IF('Indicator Data'!C178=0,0.1,IF(LOG('Indicator Data'!C178)&gt;C$3,10,IF(LOG('Indicator Data'!C178)&lt;C$4,0,10-(C$3-LOG('Indicator Data'!C178))/(C$3-C$4)*10))),1)</f>
        <v>1.6</v>
      </c>
      <c r="D178" s="171">
        <f>ROUND(IF('Indicator Data'!D178=0,0.1,IF(LOG('Indicator Data'!D178)&gt;D$3,10,IF(LOG('Indicator Data'!D178)&lt;D$4,0,10-(D$3-LOG('Indicator Data'!D178))/(D$3-D$4)*10))),1)</f>
        <v>3.7</v>
      </c>
      <c r="E178" s="172">
        <f t="shared" si="223"/>
        <v>2.7</v>
      </c>
      <c r="F178" s="172">
        <f>(ROUND(IF('Indicator Data'!E178=0,0,IF(LOG('Indicator Data'!E178)&gt;F$3,10,IF(LOG('Indicator Data'!E178)&lt;F$4,0,10-(F$3-LOG('Indicator Data'!E178))/(F$3-F$4)*10))),1))</f>
        <v>0</v>
      </c>
      <c r="G178" s="172">
        <f>ROUND(IF('Indicator Data'!F178=0,0,IF(LOG('Indicator Data'!F178)&gt;G$3,10,IF(LOG('Indicator Data'!F178)&lt;G$4,0,10-(G$3-LOG('Indicator Data'!F178))/(G$3-G$4)*10))),1)</f>
        <v>2.5</v>
      </c>
      <c r="H178" s="171">
        <f>ROUND(IF('Indicator Data'!G178=0,0,IF(LOG('Indicator Data'!G178)&gt;H$3,10,IF(LOG('Indicator Data'!G178)&lt;H$4,0,10-(H$3-LOG('Indicator Data'!G178))/(H$3-H$4)*10))),1)</f>
        <v>5</v>
      </c>
      <c r="I178" s="171">
        <f>ROUND(IF('Indicator Data'!H178=0,0,IF(LOG('Indicator Data'!H178)&gt;I$3,10,IF(LOG('Indicator Data'!H178)&lt;I$4,0,10-(I$3-LOG('Indicator Data'!H178))/(I$3-I$4)*10))),1)</f>
        <v>5.5</v>
      </c>
      <c r="J178" s="171">
        <f t="shared" si="224"/>
        <v>5.3</v>
      </c>
      <c r="K178" s="171">
        <f>ROUND(IF('Indicator Data'!I178=0,0,IF(LOG('Indicator Data'!I178)&gt;K$3,10,IF(LOG('Indicator Data'!I178)&lt;K$4,0,10-(K$3-LOG('Indicator Data'!I178))/(K$3-K$4)*10))),1)</f>
        <v>0</v>
      </c>
      <c r="L178" s="172">
        <f>ROUND(IF('Indicator Data'!J178=0,0,IF(LOG('Indicator Data'!J178)&gt;L$3,10,IF(LOG('Indicator Data'!J178)&lt;L$4,0,10-(L$3-LOG('Indicator Data'!J178))/(L$3-L$4)*10))),1)</f>
        <v>0</v>
      </c>
      <c r="M178" s="173">
        <f>'Indicator Data'!C178/HLOOKUP('Indicator Data'!$C$3,'Population Data'!$C$3:$M$194,ROW()-4,FALSE)</f>
        <v>1.8309065684523021E-3</v>
      </c>
      <c r="N178" s="173">
        <f>'Indicator Data'!D178/HLOOKUP('Indicator Data'!$D$3,'Population Data'!$C$3:$M$194,ROW()-4,FALSE)</f>
        <v>1.8309065684523021E-3</v>
      </c>
      <c r="O178" s="245">
        <f>'Indicator Data'!E178/HLOOKUP('Indicator Data'!$E$3,'Population Data'!$C$3:$M$194,ROW()-4,FALSE)</f>
        <v>0</v>
      </c>
      <c r="P178" s="173">
        <f>'Indicator Data'!F178/HLOOKUP('Indicator Data'!$F$3,'Population Data'!$C$3:$M$194,ROW()-4,FALSE)</f>
        <v>1.5726470787563808E-5</v>
      </c>
      <c r="Q178" s="173">
        <f>'Indicator Data'!G178/HLOOKUP('Indicator Data'!$G$3,'Population Data'!$C$3:$M$194,ROW()-4,FALSE)</f>
        <v>7.4004164670705169E-2</v>
      </c>
      <c r="R178" s="173">
        <f>'Indicator Data'!H178/HLOOKUP('Indicator Data'!$H$3,'Population Data'!$C$3:$M$194,ROW()-4,FALSE)</f>
        <v>2.7594101235610389E-3</v>
      </c>
      <c r="S178" s="173">
        <f>'Indicator Data'!I178/HLOOKUP('Indicator Data'!$I$3,'Population Data'!$C$3:$M$194,ROW()-4,FALSE)</f>
        <v>0</v>
      </c>
      <c r="T178" s="173">
        <f>'Indicator Data'!J178/HLOOKUP('Indicator Date'!$J176,'Population Data'!$C$3:$M$194,ROW()-4,FALSE)</f>
        <v>0</v>
      </c>
      <c r="U178" s="171">
        <f t="shared" si="225"/>
        <v>9.1999999999999993</v>
      </c>
      <c r="V178" s="171">
        <f t="shared" si="226"/>
        <v>9.1999999999999993</v>
      </c>
      <c r="W178" s="172">
        <f t="shared" si="227"/>
        <v>9.1999999999999993</v>
      </c>
      <c r="X178" s="172">
        <f t="shared" si="203"/>
        <v>0</v>
      </c>
      <c r="Y178" s="172">
        <f t="shared" si="204"/>
        <v>7.7</v>
      </c>
      <c r="Z178" s="171">
        <f t="shared" si="228"/>
        <v>8.1999999999999993</v>
      </c>
      <c r="AA178" s="171">
        <f t="shared" si="228"/>
        <v>1.4</v>
      </c>
      <c r="AB178" s="171">
        <f t="shared" si="229"/>
        <v>5.8</v>
      </c>
      <c r="AC178" s="172">
        <f t="shared" si="205"/>
        <v>0</v>
      </c>
      <c r="AD178" s="172">
        <f t="shared" si="206"/>
        <v>0</v>
      </c>
      <c r="AE178" s="171">
        <f>ROUND(IF('Indicator Data'!K178=0,0,IF('Indicator Data'!K178&gt;AE$3,10,IF('Indicator Data'!K178&lt;AE$4,0,10-(AE$3-'Indicator Data'!K178)/(AE$3-AE$4)*10))),1)</f>
        <v>1</v>
      </c>
      <c r="AF178" s="174">
        <f t="shared" si="230"/>
        <v>5.4</v>
      </c>
      <c r="AG178" s="174">
        <f t="shared" si="231"/>
        <v>6.5</v>
      </c>
      <c r="AH178" s="172">
        <f t="shared" si="232"/>
        <v>6.6</v>
      </c>
      <c r="AI178" s="172">
        <f t="shared" si="233"/>
        <v>3.5</v>
      </c>
      <c r="AJ178" s="174">
        <f t="shared" si="234"/>
        <v>5.3</v>
      </c>
      <c r="AK178" s="172">
        <f t="shared" si="235"/>
        <v>0</v>
      </c>
      <c r="AL178" s="175">
        <f t="shared" si="236"/>
        <v>7.1</v>
      </c>
      <c r="AM178" s="175">
        <f t="shared" si="237"/>
        <v>0</v>
      </c>
      <c r="AN178" s="175">
        <f t="shared" si="238"/>
        <v>5.7</v>
      </c>
      <c r="AO178" s="175">
        <f t="shared" si="239"/>
        <v>5.6</v>
      </c>
      <c r="AP178" s="175">
        <f t="shared" si="240"/>
        <v>0</v>
      </c>
      <c r="AQ178" s="174">
        <f t="shared" si="241"/>
        <v>0.5</v>
      </c>
      <c r="AR178" s="174" t="str">
        <f>IF('Indicator Data'!L178="No data","x",IF('Indicator Data'!BW178&lt;1000,"x",ROUND((IF('Indicator Data'!L178&gt;AR$3,10,IF('Indicator Data'!L178&lt;AR$4,0,10-(AR$3-'Indicator Data'!L178)/(AR$3-AR$4)*10))),1)))</f>
        <v>x</v>
      </c>
      <c r="AS178" s="175">
        <f t="shared" si="242"/>
        <v>0.5</v>
      </c>
      <c r="AT178" s="176" t="str">
        <f>IF('Indicator Data'!M178="No data","x",ROUND(IF('Indicator Data'!M178=0,0,IF(LOG('Indicator Data'!M178)&gt;AT$3,10,IF(LOG('Indicator Data'!M178)&lt;AT$4,0,10-(AT$3-LOG('Indicator Data'!M178))/(AT$3-AT$4)*10))),1))</f>
        <v>x</v>
      </c>
      <c r="AU178" s="246" t="str">
        <f>IF(AT178="x","x",'Indicator Data'!M178/HLOOKUP('Indicator Data'!$M$3,'Population Data'!$C$3:$M$194,ROW()-4,FALSE))</f>
        <v>x</v>
      </c>
      <c r="AV178" s="176" t="str">
        <f t="shared" si="243"/>
        <v>x</v>
      </c>
      <c r="AW178" s="172" t="str">
        <f t="shared" si="207"/>
        <v>x</v>
      </c>
      <c r="AX178" s="176" t="str">
        <f>IF('Indicator Data'!N178="No data","x",ROUND(IF('Indicator Data'!N178=0,0,IF(LOG('Indicator Data'!N178)&gt;AX$3,10,IF(LOG('Indicator Data'!N178)&lt;AX$4,0,10-(AX$3-LOG('Indicator Data'!N178))/(AX$3-AX$4)*10))),1))</f>
        <v>x</v>
      </c>
      <c r="AY178" s="246" t="str">
        <f>IF(AX178="x","x",'Indicator Data'!N178/HLOOKUP('Indicator Data'!$N$3,'Population Data'!$C$3:$M$194,ROW()-4,FALSE))</f>
        <v>x</v>
      </c>
      <c r="AZ178" s="176" t="str">
        <f t="shared" si="244"/>
        <v>x</v>
      </c>
      <c r="BA178" s="172" t="str">
        <f t="shared" si="208"/>
        <v>x</v>
      </c>
      <c r="BB178" s="176" t="str">
        <f>IF('Indicator Data'!O178="No data","x",ROUND(IF('Indicator Data'!O178=0,0,IF(LOG('Indicator Data'!O178)&gt;BB$3,10,IF(LOG('Indicator Data'!O178)&lt;BB$4,0,10-(BB$3-LOG('Indicator Data'!O178))/(BB$3-BB$4)*10))),1))</f>
        <v>x</v>
      </c>
      <c r="BC178" s="246" t="str">
        <f>IF(BB178="x","x",'Indicator Data'!O178/HLOOKUP('Indicator Data'!$O$3,'Population Data'!$C$3:$M$194,ROW()-4,FALSE))</f>
        <v>x</v>
      </c>
      <c r="BD178" s="176" t="str">
        <f t="shared" si="245"/>
        <v>x</v>
      </c>
      <c r="BE178" s="172" t="str">
        <f t="shared" si="209"/>
        <v>x</v>
      </c>
      <c r="BF178" s="176" t="str">
        <f>IF('Indicator Data'!P178="No data","x",ROUND(IF('Indicator Data'!P178=0,0,IF(LOG('Indicator Data'!P178)&gt;BF$3,10,IF(LOG('Indicator Data'!P178)&lt;BF$4,0,10-(BF$3-LOG('Indicator Data'!P178))/(BF$3-BF$4)*10))),1))</f>
        <v>x</v>
      </c>
      <c r="BG178" s="246" t="str">
        <f>IF(BF178="x","x",'Indicator Data'!P178/HLOOKUP('Indicator Data'!$P$3,'Population Data'!$C$3:$M$194,ROW()-4,FALSE))</f>
        <v>x</v>
      </c>
      <c r="BH178" s="176" t="str">
        <f t="shared" si="210"/>
        <v>x</v>
      </c>
      <c r="BI178" s="172" t="str">
        <f t="shared" si="211"/>
        <v>x</v>
      </c>
      <c r="BJ178" s="174" t="str">
        <f t="shared" si="212"/>
        <v>x</v>
      </c>
      <c r="BK178" s="176">
        <f>ROUND(IF('Indicator Data'!Q178=0,0,IF(LOG('Indicator Data'!Q178)&gt;BK$3,10,IF(LOG('Indicator Data'!Q178)&lt;BK$4,0,10-(BK$3-LOG('Indicator Data'!Q178))/(BK$3-BK$4)*10))),1)</f>
        <v>0</v>
      </c>
      <c r="BL178" s="224">
        <f>IF(BK178="x","x",'Indicator Data'!Q178/HLOOKUP('Indicator Data'!$Q$3,'Population Data'!$C$3:$M$194,ROW()-4,FALSE))</f>
        <v>0</v>
      </c>
      <c r="BM178" s="176">
        <f t="shared" si="246"/>
        <v>0</v>
      </c>
      <c r="BN178" s="172">
        <f t="shared" si="247"/>
        <v>0</v>
      </c>
      <c r="BO178" s="176">
        <f>ROUND(IF('Indicator Data'!S178=0,0,IF(LOG('Indicator Data'!S178)&gt;BO$3,10,IF(LOG('Indicator Data'!S178)&lt;BO$4,0,10-(BO$3-LOG('Indicator Data'!S178))/(BO$3-BO$4)*10))),1)</f>
        <v>5.2</v>
      </c>
      <c r="BP178" s="246">
        <f>IF(BO178="x","x",'Indicator Data'!S178/HLOOKUP('Indicator Data'!$S$3,'Population Data'!$C$3:$M$194,ROW()-4,FALSE))</f>
        <v>0.42296586603930697</v>
      </c>
      <c r="BQ178" s="176">
        <f t="shared" si="248"/>
        <v>4.7</v>
      </c>
      <c r="BR178" s="172">
        <f t="shared" si="213"/>
        <v>5</v>
      </c>
      <c r="BS178" s="176">
        <f>ROUND(IF('Indicator Data'!T178=0,0,IF(LOG('Indicator Data'!T178)&gt;BS$3,10,IF(LOG('Indicator Data'!T178)&lt;BS$4,0,10-(BS$3-LOG('Indicator Data'!T178))/(BS$3-BS$4)*10))),1)</f>
        <v>5.7</v>
      </c>
      <c r="BT178" s="173">
        <f>IF('Indicator Data'!T178/HLOOKUP('Indicator Data'!$T$3,'Population Data'!$C$3:$M$194,ROW()-4,FALSE)&gt;1,1,'Indicator Data'!T178/HLOOKUP('Indicator Data'!$T$3,'Population Data'!$C$3:$M$194,ROW()-4,FALSE))</f>
        <v>0.83814640399142459</v>
      </c>
      <c r="BU178" s="176">
        <f t="shared" si="249"/>
        <v>8.4</v>
      </c>
      <c r="BV178" s="172">
        <f t="shared" si="214"/>
        <v>7.3</v>
      </c>
      <c r="BW178" s="176">
        <f>ROUND(IF('Indicator Data'!U178=0,0,IF(LOG('Indicator Data'!U178)&gt;BW$3,10,IF(LOG('Indicator Data'!U178)&lt;BW$4,0,10-(BW$3-LOG('Indicator Data'!U178))/(BW$3-BW$4)*10))),1)</f>
        <v>5.7</v>
      </c>
      <c r="BX178" s="246">
        <f>IF(BW178="x","x",'Indicator Data'!U178/HLOOKUP('Indicator Data'!$U$3,'Population Data'!$C$3:$M$194,ROW()-4,FALSE))</f>
        <v>0.85138969238519369</v>
      </c>
      <c r="BY178" s="176">
        <f t="shared" si="250"/>
        <v>8.5</v>
      </c>
      <c r="BZ178" s="172">
        <f t="shared" si="215"/>
        <v>7.4</v>
      </c>
      <c r="CA178" s="174">
        <f t="shared" si="198"/>
        <v>5.5</v>
      </c>
      <c r="CB178" s="176">
        <f>IF('Indicator Data'!BN178="No data","x",ROUND(IF('Indicator Data'!BN178&gt;CB$3,0,IF('Indicator Data'!BN178&lt;CB$4,10,(CB$3-'Indicator Data'!BN178)/(CB$3-CB$4)*10)),1))</f>
        <v>0.5</v>
      </c>
      <c r="CC178" s="176">
        <f>IF('Indicator Data'!BO178="No data","x",ROUND(IF('Indicator Data'!BO178&gt;CC$3,0,IF('Indicator Data'!BO178&lt;CC$4,10,(CC$3-'Indicator Data'!BO178)/(CC$3-CC$4)*10)),1))</f>
        <v>0.2</v>
      </c>
      <c r="CD178" s="176">
        <f>IF('Indicator Data'!AA178="No data","x",ROUND(IF('Indicator Data'!AA178&gt;CD$3,0,IF('Indicator Data'!AA178&lt;CD$4,10,(CD$3-'Indicator Data'!AA178)/(CD$3-CD$4)*10)),1))</f>
        <v>3</v>
      </c>
      <c r="CE178" s="172">
        <f t="shared" si="251"/>
        <v>1.2</v>
      </c>
      <c r="CF178" s="176">
        <f>IF('Indicator Data'!V178="No data","x",ROUND(IF(LOG('Indicator Data'!V178)&gt;CF$3,10,IF(LOG('Indicator Data'!V178)&lt;CF$4,0,10-(CF$3-LOG('Indicator Data'!V178))/(CF$3-CF$4)*10)),1))</f>
        <v>7.2</v>
      </c>
      <c r="CG178" s="176">
        <f>IF('Indicator Data'!W178="No data","x",ROUND(IF('Indicator Data'!W178&gt;CG$3,10,IF('Indicator Data'!W178&lt;CG$4,0,10-(CG$3-'Indicator Data'!W178)/(CG$3-CG$4)*10)),1))</f>
        <v>2</v>
      </c>
      <c r="CH178" s="176">
        <f>IF('Indicator Data'!X178="No data","x",ROUND(IF('Indicator Data'!X178&gt;CH$3,10,IF('Indicator Data'!X178&lt;CH$4,0,10-(CH$3-'Indicator Data'!X178)/(CH$3-CH$4)*10)),1))</f>
        <v>2.2999999999999998</v>
      </c>
      <c r="CI178" s="176">
        <f>IF('Indicator Data'!Y178="No data","x",ROUND(IF('Indicator Data'!Y178&gt;CI$3,10,IF('Indicator Data'!Y178&lt;CI$4,0,10-(CI$3-'Indicator Data'!Y178)/(CI$3-CI$4)*10)),1))</f>
        <v>8.3000000000000007</v>
      </c>
      <c r="CJ178" s="172">
        <f t="shared" si="216"/>
        <v>5</v>
      </c>
      <c r="CK178" s="174">
        <f t="shared" si="217"/>
        <v>3.7</v>
      </c>
      <c r="CL178" s="176">
        <f>IF('Indicator Data'!AD178="No data","x",ROUND(IF('Indicator Data'!AD178&gt;CL$3,10,IF('Indicator Data'!AD178&lt;CL$4,0,10-(CL$3-'Indicator Data'!AD178)/(CL$3-CL$4)*10)),1))</f>
        <v>0</v>
      </c>
      <c r="CM178" s="176">
        <f>IF('Indicator Data'!AE178="No data","x",ROUND(IF('Indicator Data'!AE178&gt;CM$3,10,IF('Indicator Data'!AE178&lt;CM$4,0,10-(CM$3-'Indicator Data'!AE178)/(CM$3-CM$4)*10)),1))</f>
        <v>4.2</v>
      </c>
      <c r="CN178" s="172">
        <f t="shared" si="218"/>
        <v>4</v>
      </c>
      <c r="CO178" s="176">
        <f>IF('Indicator Data'!Z178="No data","x",ROUND(IF('Indicator Data'!Z178&gt;CO$3,10,IF('Indicator Data'!Z178&lt;CO$4,0,10-(CO$3-'Indicator Data'!Z178)/(CO$3-CO$4)*10)),1))</f>
        <v>0</v>
      </c>
      <c r="CP178" s="172">
        <f t="shared" si="219"/>
        <v>0.9</v>
      </c>
      <c r="CQ178" s="246">
        <f>IF('Indicator Data'!AB178="No data","x",'Indicator Data'!AB178/HLOOKUP('Indicator Date'!$AB176,'Population Data'!$C$3:$M$194,ROW()-4,FALSE))</f>
        <v>1.7118402282453638E-4</v>
      </c>
      <c r="CR178" s="176">
        <f t="shared" si="252"/>
        <v>8.3000000000000007</v>
      </c>
      <c r="CS178" s="176">
        <f>IF('Indicator Data'!AC178="No data","x",ROUND(IF('Indicator Data'!AC178&gt;CS$3,0,IF('Indicator Data'!AC178&lt;CS$4,10,(CS$3-'Indicator Data'!AC178)/(CS$3-CS$4)*10)),1))</f>
        <v>2</v>
      </c>
      <c r="CT178" s="172">
        <f t="shared" si="220"/>
        <v>5.2</v>
      </c>
      <c r="CU178" s="174">
        <f t="shared" si="221"/>
        <v>3.4</v>
      </c>
      <c r="CV178" s="175">
        <f t="shared" si="253"/>
        <v>4.3</v>
      </c>
      <c r="CW178" s="177">
        <f t="shared" si="254"/>
        <v>3.8</v>
      </c>
      <c r="CX178" s="175">
        <f>ROUND(IF('Indicator Data'!AF178=0,0,IF('Indicator Data'!AF178&gt;CX$3,10,IF('Indicator Data'!AF178&lt;CX$4,0,10-(CX$3-'Indicator Data'!AF178)/(CX$3-CX$4)*10))),1)</f>
        <v>0</v>
      </c>
      <c r="CY178" s="175">
        <f>(ROUND(IF('Indicator Data'!AG178=0,0,IF(LOG('Indicator Data'!AG178)&gt;CY$3,10,IF(LOG('Indicator Data'!AG178)&lt;CY$4,0,10-(CY$3-LOG('Indicator Data'!AG178))/(CY$3-CY$4)*10))),1))</f>
        <v>0</v>
      </c>
      <c r="CZ178" s="177">
        <f t="shared" si="222"/>
        <v>0</v>
      </c>
      <c r="DA178" s="11"/>
      <c r="DB178" s="22"/>
    </row>
    <row r="179" spans="1:106">
      <c r="A179" s="179" t="str">
        <f>'Indicator Data'!A179</f>
        <v>Trinidad and Tobago</v>
      </c>
      <c r="B179" s="180" t="str">
        <f>'Indicator Data'!B179</f>
        <v>TTO</v>
      </c>
      <c r="C179" s="178">
        <f>ROUND(IF('Indicator Data'!C179=0,0.1,IF(LOG('Indicator Data'!C179)&gt;C$3,10,IF(LOG('Indicator Data'!C179)&lt;C$4,0,10-(C$3-LOG('Indicator Data'!C179))/(C$3-C$4)*10))),1)</f>
        <v>4.9000000000000004</v>
      </c>
      <c r="D179" s="171">
        <f>ROUND(IF('Indicator Data'!D179=0,0.1,IF(LOG('Indicator Data'!D179)&gt;D$3,10,IF(LOG('Indicator Data'!D179)&lt;D$4,0,10-(D$3-LOG('Indicator Data'!D179))/(D$3-D$4)*10))),1)</f>
        <v>4.2</v>
      </c>
      <c r="E179" s="172">
        <f t="shared" si="223"/>
        <v>4.5999999999999996</v>
      </c>
      <c r="F179" s="172">
        <f>(ROUND(IF('Indicator Data'!E179=0,0,IF(LOG('Indicator Data'!E179)&gt;F$3,10,IF(LOG('Indicator Data'!E179)&lt;F$4,0,10-(F$3-LOG('Indicator Data'!E179))/(F$3-F$4)*10))),1))</f>
        <v>0</v>
      </c>
      <c r="G179" s="172">
        <f>ROUND(IF('Indicator Data'!F179=0,0,IF(LOG('Indicator Data'!F179)&gt;G$3,10,IF(LOG('Indicator Data'!F179)&lt;G$4,0,10-(G$3-LOG('Indicator Data'!F179))/(G$3-G$4)*10))),1)</f>
        <v>0</v>
      </c>
      <c r="H179" s="171">
        <f>ROUND(IF('Indicator Data'!G179=0,0,IF(LOG('Indicator Data'!G179)&gt;H$3,10,IF(LOG('Indicator Data'!G179)&lt;H$4,0,10-(H$3-LOG('Indicator Data'!G179))/(H$3-H$4)*10))),1)</f>
        <v>6.9</v>
      </c>
      <c r="I179" s="171">
        <f>ROUND(IF('Indicator Data'!H179=0,0,IF(LOG('Indicator Data'!H179)&gt;I$3,10,IF(LOG('Indicator Data'!H179)&lt;I$4,0,10-(I$3-LOG('Indicator Data'!H179))/(I$3-I$4)*10))),1)</f>
        <v>7.8</v>
      </c>
      <c r="J179" s="171">
        <f t="shared" si="224"/>
        <v>7.4</v>
      </c>
      <c r="K179" s="171">
        <f>ROUND(IF('Indicator Data'!I179=0,0,IF(LOG('Indicator Data'!I179)&gt;K$3,10,IF(LOG('Indicator Data'!I179)&lt;K$4,0,10-(K$3-LOG('Indicator Data'!I179))/(K$3-K$4)*10))),1)</f>
        <v>2.5</v>
      </c>
      <c r="L179" s="172">
        <f>ROUND(IF('Indicator Data'!J179=0,0,IF(LOG('Indicator Data'!J179)&gt;L$3,10,IF(LOG('Indicator Data'!J179)&lt;L$4,0,10-(L$3-LOG('Indicator Data'!J179))/(L$3-L$4)*10))),1)</f>
        <v>0</v>
      </c>
      <c r="M179" s="173">
        <f>'Indicator Data'!C179/HLOOKUP('Indicator Data'!$C$3,'Population Data'!$C$3:$M$194,ROW()-4,FALSE)</f>
        <v>1.8495587120904303E-3</v>
      </c>
      <c r="N179" s="173">
        <f>'Indicator Data'!D179/HLOOKUP('Indicator Data'!$D$3,'Population Data'!$C$3:$M$194,ROW()-4,FALSE)</f>
        <v>2.1957387541038227E-4</v>
      </c>
      <c r="O179" s="245">
        <f>'Indicator Data'!E179/HLOOKUP('Indicator Data'!$E$3,'Population Data'!$C$3:$M$194,ROW()-4,FALSE)</f>
        <v>0</v>
      </c>
      <c r="P179" s="173">
        <f>'Indicator Data'!F179/HLOOKUP('Indicator Data'!$F$3,'Population Data'!$C$3:$M$194,ROW()-4,FALSE)</f>
        <v>0</v>
      </c>
      <c r="Q179" s="173">
        <f>'Indicator Data'!G179/HLOOKUP('Indicator Data'!$G$3,'Population Data'!$C$3:$M$194,ROW()-4,FALSE)</f>
        <v>3.5859154064003383E-2</v>
      </c>
      <c r="R179" s="173">
        <f>'Indicator Data'!H179/HLOOKUP('Indicator Data'!$H$3,'Population Data'!$C$3:$M$194,ROW()-4,FALSE)</f>
        <v>5.0067417222646599E-3</v>
      </c>
      <c r="S179" s="173">
        <f>'Indicator Data'!I179/HLOOKUP('Indicator Data'!$I$3,'Population Data'!$C$3:$M$194,ROW()-4,FALSE)</f>
        <v>1.5608848420002884E-4</v>
      </c>
      <c r="T179" s="173">
        <f>'Indicator Data'!J179/HLOOKUP('Indicator Date'!$J177,'Population Data'!$C$3:$M$194,ROW()-4,FALSE)</f>
        <v>0</v>
      </c>
      <c r="U179" s="171">
        <f t="shared" si="225"/>
        <v>9.1999999999999993</v>
      </c>
      <c r="V179" s="171">
        <f t="shared" si="226"/>
        <v>1.1000000000000001</v>
      </c>
      <c r="W179" s="172">
        <f t="shared" si="227"/>
        <v>6.7</v>
      </c>
      <c r="X179" s="172">
        <f t="shared" si="203"/>
        <v>0</v>
      </c>
      <c r="Y179" s="172">
        <f t="shared" si="204"/>
        <v>0</v>
      </c>
      <c r="Z179" s="171">
        <f t="shared" si="228"/>
        <v>4</v>
      </c>
      <c r="AA179" s="171">
        <f t="shared" si="228"/>
        <v>2.5</v>
      </c>
      <c r="AB179" s="171">
        <f t="shared" si="229"/>
        <v>3.3</v>
      </c>
      <c r="AC179" s="172">
        <f t="shared" si="205"/>
        <v>2.9</v>
      </c>
      <c r="AD179" s="172">
        <f t="shared" si="206"/>
        <v>0</v>
      </c>
      <c r="AE179" s="171">
        <f>ROUND(IF('Indicator Data'!K179=0,0,IF('Indicator Data'!K179&gt;AE$3,10,IF('Indicator Data'!K179&lt;AE$4,0,10-(AE$3-'Indicator Data'!K179)/(AE$3-AE$4)*10))),1)</f>
        <v>1</v>
      </c>
      <c r="AF179" s="174">
        <f t="shared" si="230"/>
        <v>7.1</v>
      </c>
      <c r="AG179" s="174">
        <f t="shared" si="231"/>
        <v>2.7</v>
      </c>
      <c r="AH179" s="172">
        <f t="shared" si="232"/>
        <v>5.5</v>
      </c>
      <c r="AI179" s="172">
        <f t="shared" si="233"/>
        <v>5.2</v>
      </c>
      <c r="AJ179" s="174">
        <f t="shared" si="234"/>
        <v>5.4</v>
      </c>
      <c r="AK179" s="172">
        <f t="shared" si="235"/>
        <v>0</v>
      </c>
      <c r="AL179" s="175">
        <f t="shared" si="236"/>
        <v>5.8</v>
      </c>
      <c r="AM179" s="175">
        <f t="shared" si="237"/>
        <v>0</v>
      </c>
      <c r="AN179" s="175">
        <f t="shared" si="238"/>
        <v>0</v>
      </c>
      <c r="AO179" s="175">
        <f t="shared" si="239"/>
        <v>5.7</v>
      </c>
      <c r="AP179" s="175">
        <f t="shared" si="240"/>
        <v>2.7</v>
      </c>
      <c r="AQ179" s="174">
        <f t="shared" si="241"/>
        <v>0.5</v>
      </c>
      <c r="AR179" s="174">
        <f>IF('Indicator Data'!L179="No data","x",IF('Indicator Data'!BW179&lt;1000,"x",ROUND((IF('Indicator Data'!L179&gt;AR$3,10,IF('Indicator Data'!L179&lt;AR$4,0,10-(AR$3-'Indicator Data'!L179)/(AR$3-AR$4)*10))),1)))</f>
        <v>5</v>
      </c>
      <c r="AS179" s="175">
        <f t="shared" si="242"/>
        <v>2.8</v>
      </c>
      <c r="AT179" s="176" t="str">
        <f>IF('Indicator Data'!M179="No data","x",ROUND(IF('Indicator Data'!M179=0,0,IF(LOG('Indicator Data'!M179)&gt;AT$3,10,IF(LOG('Indicator Data'!M179)&lt;AT$4,0,10-(AT$3-LOG('Indicator Data'!M179))/(AT$3-AT$4)*10))),1))</f>
        <v>x</v>
      </c>
      <c r="AU179" s="246" t="str">
        <f>IF(AT179="x","x",'Indicator Data'!M179/HLOOKUP('Indicator Data'!$M$3,'Population Data'!$C$3:$M$194,ROW()-4,FALSE))</f>
        <v>x</v>
      </c>
      <c r="AV179" s="176" t="str">
        <f t="shared" si="243"/>
        <v>x</v>
      </c>
      <c r="AW179" s="172" t="str">
        <f t="shared" si="207"/>
        <v>x</v>
      </c>
      <c r="AX179" s="176" t="str">
        <f>IF('Indicator Data'!N179="No data","x",ROUND(IF('Indicator Data'!N179=0,0,IF(LOG('Indicator Data'!N179)&gt;AX$3,10,IF(LOG('Indicator Data'!N179)&lt;AX$4,0,10-(AX$3-LOG('Indicator Data'!N179))/(AX$3-AX$4)*10))),1))</f>
        <v>x</v>
      </c>
      <c r="AY179" s="246" t="str">
        <f>IF(AX179="x","x",'Indicator Data'!N179/HLOOKUP('Indicator Data'!$N$3,'Population Data'!$C$3:$M$194,ROW()-4,FALSE))</f>
        <v>x</v>
      </c>
      <c r="AZ179" s="176" t="str">
        <f t="shared" si="244"/>
        <v>x</v>
      </c>
      <c r="BA179" s="172" t="str">
        <f t="shared" si="208"/>
        <v>x</v>
      </c>
      <c r="BB179" s="176" t="str">
        <f>IF('Indicator Data'!O179="No data","x",ROUND(IF('Indicator Data'!O179=0,0,IF(LOG('Indicator Data'!O179)&gt;BB$3,10,IF(LOG('Indicator Data'!O179)&lt;BB$4,0,10-(BB$3-LOG('Indicator Data'!O179))/(BB$3-BB$4)*10))),1))</f>
        <v>x</v>
      </c>
      <c r="BC179" s="246" t="str">
        <f>IF(BB179="x","x",'Indicator Data'!O179/HLOOKUP('Indicator Data'!$O$3,'Population Data'!$C$3:$M$194,ROW()-4,FALSE))</f>
        <v>x</v>
      </c>
      <c r="BD179" s="176" t="str">
        <f t="shared" si="245"/>
        <v>x</v>
      </c>
      <c r="BE179" s="172" t="str">
        <f t="shared" si="209"/>
        <v>x</v>
      </c>
      <c r="BF179" s="176" t="str">
        <f>IF('Indicator Data'!P179="No data","x",ROUND(IF('Indicator Data'!P179=0,0,IF(LOG('Indicator Data'!P179)&gt;BF$3,10,IF(LOG('Indicator Data'!P179)&lt;BF$4,0,10-(BF$3-LOG('Indicator Data'!P179))/(BF$3-BF$4)*10))),1))</f>
        <v>x</v>
      </c>
      <c r="BG179" s="246" t="str">
        <f>IF(BF179="x","x",'Indicator Data'!P179/HLOOKUP('Indicator Data'!$P$3,'Population Data'!$C$3:$M$194,ROW()-4,FALSE))</f>
        <v>x</v>
      </c>
      <c r="BH179" s="176" t="str">
        <f t="shared" si="210"/>
        <v>x</v>
      </c>
      <c r="BI179" s="172" t="str">
        <f t="shared" si="211"/>
        <v>x</v>
      </c>
      <c r="BJ179" s="174" t="str">
        <f t="shared" si="212"/>
        <v>x</v>
      </c>
      <c r="BK179" s="176">
        <f>ROUND(IF('Indicator Data'!Q179=0,0,IF(LOG('Indicator Data'!Q179)&gt;BK$3,10,IF(LOG('Indicator Data'!Q179)&lt;BK$4,0,10-(BK$3-LOG('Indicator Data'!Q179))/(BK$3-BK$4)*10))),1)</f>
        <v>0</v>
      </c>
      <c r="BL179" s="224">
        <f>IF(BK179="x","x",'Indicator Data'!Q179/HLOOKUP('Indicator Data'!$Q$3,'Population Data'!$C$3:$M$194,ROW()-4,FALSE))</f>
        <v>0</v>
      </c>
      <c r="BM179" s="176">
        <f t="shared" si="246"/>
        <v>0</v>
      </c>
      <c r="BN179" s="172">
        <f t="shared" si="247"/>
        <v>0</v>
      </c>
      <c r="BO179" s="176">
        <f>ROUND(IF('Indicator Data'!S179=0,0,IF(LOG('Indicator Data'!S179)&gt;BO$3,10,IF(LOG('Indicator Data'!S179)&lt;BO$4,0,10-(BO$3-LOG('Indicator Data'!S179))/(BO$3-BO$4)*10))),1)</f>
        <v>7.3</v>
      </c>
      <c r="BP179" s="246">
        <f>IF(BO179="x","x",'Indicator Data'!S179/HLOOKUP('Indicator Data'!$S$3,'Population Data'!$C$3:$M$194,ROW()-4,FALSE))</f>
        <v>0.85573332466519303</v>
      </c>
      <c r="BQ179" s="176">
        <f t="shared" si="248"/>
        <v>9.5</v>
      </c>
      <c r="BR179" s="172">
        <f t="shared" si="213"/>
        <v>8.6</v>
      </c>
      <c r="BS179" s="176">
        <f>ROUND(IF('Indicator Data'!T179=0,0,IF(LOG('Indicator Data'!T179)&gt;BS$3,10,IF(LOG('Indicator Data'!T179)&lt;BS$4,0,10-(BS$3-LOG('Indicator Data'!T179))/(BS$3-BS$4)*10))),1)</f>
        <v>7.3</v>
      </c>
      <c r="BT179" s="173">
        <f>IF('Indicator Data'!T179/HLOOKUP('Indicator Data'!$T$3,'Population Data'!$C$3:$M$194,ROW()-4,FALSE)&gt;1,1,'Indicator Data'!T179/HLOOKUP('Indicator Data'!$T$3,'Population Data'!$C$3:$M$194,ROW()-4,FALSE))</f>
        <v>0.90253819399297885</v>
      </c>
      <c r="BU179" s="176">
        <f t="shared" si="249"/>
        <v>9</v>
      </c>
      <c r="BV179" s="172">
        <f t="shared" si="214"/>
        <v>8.3000000000000007</v>
      </c>
      <c r="BW179" s="176">
        <f>ROUND(IF('Indicator Data'!U179=0,0,IF(LOG('Indicator Data'!U179)&gt;BW$3,10,IF(LOG('Indicator Data'!U179)&lt;BW$4,0,10-(BW$3-LOG('Indicator Data'!U179))/(BW$3-BW$4)*10))),1)</f>
        <v>7.4</v>
      </c>
      <c r="BX179" s="246">
        <f>IF(BW179="x","x",'Indicator Data'!U179/HLOOKUP('Indicator Data'!$U$3,'Population Data'!$C$3:$M$194,ROW()-4,FALSE))</f>
        <v>0.93477993758939015</v>
      </c>
      <c r="BY179" s="176">
        <f t="shared" si="250"/>
        <v>9.3000000000000007</v>
      </c>
      <c r="BZ179" s="172">
        <f t="shared" si="215"/>
        <v>8.5</v>
      </c>
      <c r="CA179" s="174">
        <f t="shared" si="198"/>
        <v>7.3</v>
      </c>
      <c r="CB179" s="176">
        <f>IF('Indicator Data'!BN179="No data","x",ROUND(IF('Indicator Data'!BN179&gt;CB$3,0,IF('Indicator Data'!BN179&lt;CB$4,10,(CB$3-'Indicator Data'!BN179)/(CB$3-CB$4)*10)),1))</f>
        <v>0.7</v>
      </c>
      <c r="CC179" s="176">
        <f>IF('Indicator Data'!BO179="No data","x",ROUND(IF('Indicator Data'!BO179&gt;CC$3,0,IF('Indicator Data'!BO179&lt;CC$4,10,(CC$3-'Indicator Data'!BO179)/(CC$3-CC$4)*10)),1))</f>
        <v>0.2</v>
      </c>
      <c r="CD179" s="176" t="str">
        <f>IF('Indicator Data'!AA179="No data","x",ROUND(IF('Indicator Data'!AA179&gt;CD$3,0,IF('Indicator Data'!AA179&lt;CD$4,10,(CD$3-'Indicator Data'!AA179)/(CD$3-CD$4)*10)),1))</f>
        <v>x</v>
      </c>
      <c r="CE179" s="172">
        <f t="shared" si="251"/>
        <v>0.5</v>
      </c>
      <c r="CF179" s="176">
        <f>IF('Indicator Data'!V179="No data","x",ROUND(IF(LOG('Indicator Data'!V179)&gt;CF$3,10,IF(LOG('Indicator Data'!V179)&lt;CF$4,0,10-(CF$3-LOG('Indicator Data'!V179))/(CF$3-CF$4)*10)),1))</f>
        <v>8.1999999999999993</v>
      </c>
      <c r="CG179" s="176">
        <f>IF('Indicator Data'!W179="No data","x",ROUND(IF('Indicator Data'!W179&gt;CG$3,10,IF('Indicator Data'!W179&lt;CG$4,0,10-(CG$3-'Indicator Data'!W179)/(CG$3-CG$4)*10)),1))</f>
        <v>0.9</v>
      </c>
      <c r="CH179" s="176">
        <f>IF('Indicator Data'!X179="No data","x",ROUND(IF('Indicator Data'!X179&gt;CH$3,10,IF('Indicator Data'!X179&lt;CH$4,0,10-(CH$3-'Indicator Data'!X179)/(CH$3-CH$4)*10)),1))</f>
        <v>5.3</v>
      </c>
      <c r="CI179" s="176">
        <f>IF('Indicator Data'!Y179="No data","x",ROUND(IF('Indicator Data'!Y179&gt;CI$3,10,IF('Indicator Data'!Y179&lt;CI$4,0,10-(CI$3-'Indicator Data'!Y179)/(CI$3-CI$4)*10)),1))</f>
        <v>3.2</v>
      </c>
      <c r="CJ179" s="172">
        <f t="shared" si="216"/>
        <v>4.4000000000000004</v>
      </c>
      <c r="CK179" s="174">
        <f t="shared" si="217"/>
        <v>3.1</v>
      </c>
      <c r="CL179" s="176">
        <f>IF('Indicator Data'!AD179="No data","x",ROUND(IF('Indicator Data'!AD179&gt;CL$3,10,IF('Indicator Data'!AD179&lt;CL$4,0,10-(CL$3-'Indicator Data'!AD179)/(CL$3-CL$4)*10)),1))</f>
        <v>1</v>
      </c>
      <c r="CM179" s="176">
        <f>IF('Indicator Data'!AE179="No data","x",ROUND(IF('Indicator Data'!AE179&gt;CM$3,10,IF('Indicator Data'!AE179&lt;CM$4,0,10-(CM$3-'Indicator Data'!AE179)/(CM$3-CM$4)*10)),1))</f>
        <v>0.3</v>
      </c>
      <c r="CN179" s="172">
        <f t="shared" si="218"/>
        <v>3.2</v>
      </c>
      <c r="CO179" s="176">
        <f>IF('Indicator Data'!Z179="No data","x",ROUND(IF('Indicator Data'!Z179&gt;CO$3,10,IF('Indicator Data'!Z179&lt;CO$4,0,10-(CO$3-'Indicator Data'!Z179)/(CO$3-CO$4)*10)),1))</f>
        <v>0</v>
      </c>
      <c r="CP179" s="172">
        <f t="shared" si="219"/>
        <v>0.3</v>
      </c>
      <c r="CQ179" s="246">
        <f>IF('Indicator Data'!AB179="No data","x",'Indicator Data'!AB179/HLOOKUP('Indicator Date'!$AB177,'Population Data'!$C$3:$M$194,ROW()-4,FALSE))</f>
        <v>5.8839164159239069E-5</v>
      </c>
      <c r="CR179" s="176">
        <f t="shared" si="252"/>
        <v>9.4</v>
      </c>
      <c r="CS179" s="176" t="str">
        <f>IF('Indicator Data'!AC179="No data","x",ROUND(IF('Indicator Data'!AC179&gt;CS$3,0,IF('Indicator Data'!AC179&lt;CS$4,10,(CS$3-'Indicator Data'!AC179)/(CS$3-CS$4)*10)),1))</f>
        <v>x</v>
      </c>
      <c r="CT179" s="172">
        <f t="shared" si="220"/>
        <v>9.4</v>
      </c>
      <c r="CU179" s="174">
        <f t="shared" si="221"/>
        <v>4.3</v>
      </c>
      <c r="CV179" s="175">
        <f t="shared" si="253"/>
        <v>5.2</v>
      </c>
      <c r="CW179" s="177">
        <f t="shared" si="254"/>
        <v>3.5</v>
      </c>
      <c r="CX179" s="175">
        <f>ROUND(IF('Indicator Data'!AF179=0,0,IF('Indicator Data'!AF179&gt;CX$3,10,IF('Indicator Data'!AF179&lt;CX$4,0,10-(CX$3-'Indicator Data'!AF179)/(CX$3-CX$4)*10))),1)</f>
        <v>0.1</v>
      </c>
      <c r="CY179" s="175">
        <f>(ROUND(IF('Indicator Data'!AG179=0,0,IF(LOG('Indicator Data'!AG179)&gt;CY$3,10,IF(LOG('Indicator Data'!AG179)&lt;CY$4,0,10-(CY$3-LOG('Indicator Data'!AG179))/(CY$3-CY$4)*10))),1))</f>
        <v>0</v>
      </c>
      <c r="CZ179" s="177">
        <f t="shared" si="222"/>
        <v>0.1</v>
      </c>
      <c r="DA179" s="11"/>
      <c r="DB179" s="22"/>
    </row>
    <row r="180" spans="1:106">
      <c r="A180" s="179" t="str">
        <f>'Indicator Data'!A180</f>
        <v>Tunisia</v>
      </c>
      <c r="B180" s="180" t="str">
        <f>'Indicator Data'!B180</f>
        <v>TUN</v>
      </c>
      <c r="C180" s="178">
        <f>ROUND(IF('Indicator Data'!C180=0,0.1,IF(LOG('Indicator Data'!C180)&gt;C$3,10,IF(LOG('Indicator Data'!C180)&lt;C$4,0,10-(C$3-LOG('Indicator Data'!C180))/(C$3-C$4)*10))),1)</f>
        <v>7.5</v>
      </c>
      <c r="D180" s="171">
        <f>ROUND(IF('Indicator Data'!D180=0,0.1,IF(LOG('Indicator Data'!D180)&gt;D$3,10,IF(LOG('Indicator Data'!D180)&lt;D$4,0,10-(D$3-LOG('Indicator Data'!D180))/(D$3-D$4)*10))),1)</f>
        <v>0.1</v>
      </c>
      <c r="E180" s="172">
        <f t="shared" si="223"/>
        <v>4.8</v>
      </c>
      <c r="F180" s="172">
        <f>(ROUND(IF('Indicator Data'!E180=0,0,IF(LOG('Indicator Data'!E180)&gt;F$3,10,IF(LOG('Indicator Data'!E180)&lt;F$4,0,10-(F$3-LOG('Indicator Data'!E180))/(F$3-F$4)*10))),1))</f>
        <v>4.2</v>
      </c>
      <c r="G180" s="172">
        <f>ROUND(IF('Indicator Data'!F180=0,0,IF(LOG('Indicator Data'!F180)&gt;G$3,10,IF(LOG('Indicator Data'!F180)&lt;G$4,0,10-(G$3-LOG('Indicator Data'!F180))/(G$3-G$4)*10))),1)</f>
        <v>5.7</v>
      </c>
      <c r="H180" s="171">
        <f>ROUND(IF('Indicator Data'!G180=0,0,IF(LOG('Indicator Data'!G180)&gt;H$3,10,IF(LOG('Indicator Data'!G180)&lt;H$4,0,10-(H$3-LOG('Indicator Data'!G180))/(H$3-H$4)*10))),1)</f>
        <v>0</v>
      </c>
      <c r="I180" s="171">
        <f>ROUND(IF('Indicator Data'!H180=0,0,IF(LOG('Indicator Data'!H180)&gt;I$3,10,IF(LOG('Indicator Data'!H180)&lt;I$4,0,10-(I$3-LOG('Indicator Data'!H180))/(I$3-I$4)*10))),1)</f>
        <v>0</v>
      </c>
      <c r="J180" s="171">
        <f t="shared" si="224"/>
        <v>0</v>
      </c>
      <c r="K180" s="171">
        <f>ROUND(IF('Indicator Data'!I180=0,0,IF(LOG('Indicator Data'!I180)&gt;K$3,10,IF(LOG('Indicator Data'!I180)&lt;K$4,0,10-(K$3-LOG('Indicator Data'!I180))/(K$3-K$4)*10))),1)</f>
        <v>7</v>
      </c>
      <c r="L180" s="172">
        <f>ROUND(IF('Indicator Data'!J180=0,0,IF(LOG('Indicator Data'!J180)&gt;L$3,10,IF(LOG('Indicator Data'!J180)&lt;L$4,0,10-(L$3-LOG('Indicator Data'!J180))/(L$3-L$4)*10))),1)</f>
        <v>0</v>
      </c>
      <c r="M180" s="173">
        <f>'Indicator Data'!C180/HLOOKUP('Indicator Data'!$C$3,'Population Data'!$C$3:$M$194,ROW()-4,FALSE)</f>
        <v>1.7563814527164182E-3</v>
      </c>
      <c r="N180" s="173">
        <f>'Indicator Data'!D180/HLOOKUP('Indicator Data'!$D$3,'Population Data'!$C$3:$M$194,ROW()-4,FALSE)</f>
        <v>0</v>
      </c>
      <c r="O180" s="245">
        <f>'Indicator Data'!E180/HLOOKUP('Indicator Data'!$E$3,'Population Data'!$C$3:$M$194,ROW()-4,FALSE)</f>
        <v>7.7811348185776819E-4</v>
      </c>
      <c r="P180" s="173">
        <f>'Indicator Data'!F180/HLOOKUP('Indicator Data'!$F$3,'Population Data'!$C$3:$M$194,ROW()-4,FALSE)</f>
        <v>3.2715811379121929E-6</v>
      </c>
      <c r="Q180" s="173">
        <f>'Indicator Data'!G180/HLOOKUP('Indicator Data'!$G$3,'Population Data'!$C$3:$M$194,ROW()-4,FALSE)</f>
        <v>0</v>
      </c>
      <c r="R180" s="173">
        <f>'Indicator Data'!H180/HLOOKUP('Indicator Data'!$H$3,'Population Data'!$C$3:$M$194,ROW()-4,FALSE)</f>
        <v>0</v>
      </c>
      <c r="S180" s="173">
        <f>'Indicator Data'!I180/HLOOKUP('Indicator Data'!$I$3,'Population Data'!$C$3:$M$194,ROW()-4,FALSE)</f>
        <v>1.6846030707067241E-3</v>
      </c>
      <c r="T180" s="173">
        <f>'Indicator Data'!J180/HLOOKUP('Indicator Date'!$J178,'Population Data'!$C$3:$M$194,ROW()-4,FALSE)</f>
        <v>0</v>
      </c>
      <c r="U180" s="171">
        <f t="shared" si="225"/>
        <v>8.8000000000000007</v>
      </c>
      <c r="V180" s="171">
        <f t="shared" si="226"/>
        <v>0</v>
      </c>
      <c r="W180" s="172">
        <f t="shared" si="227"/>
        <v>6</v>
      </c>
      <c r="X180" s="172">
        <f t="shared" si="203"/>
        <v>3.2</v>
      </c>
      <c r="Y180" s="172">
        <f t="shared" si="204"/>
        <v>6</v>
      </c>
      <c r="Z180" s="171">
        <f t="shared" si="228"/>
        <v>0</v>
      </c>
      <c r="AA180" s="171">
        <f t="shared" si="228"/>
        <v>0</v>
      </c>
      <c r="AB180" s="171">
        <f t="shared" si="229"/>
        <v>0</v>
      </c>
      <c r="AC180" s="172">
        <f t="shared" si="205"/>
        <v>5.9</v>
      </c>
      <c r="AD180" s="172">
        <f t="shared" si="206"/>
        <v>0</v>
      </c>
      <c r="AE180" s="171">
        <f>ROUND(IF('Indicator Data'!K180=0,0,IF('Indicator Data'!K180&gt;AE$3,10,IF('Indicator Data'!K180&lt;AE$4,0,10-(AE$3-'Indicator Data'!K180)/(AE$3-AE$4)*10))),1)</f>
        <v>0</v>
      </c>
      <c r="AF180" s="174">
        <f t="shared" si="230"/>
        <v>8.1999999999999993</v>
      </c>
      <c r="AG180" s="174">
        <f t="shared" si="231"/>
        <v>0.1</v>
      </c>
      <c r="AH180" s="172">
        <f t="shared" si="232"/>
        <v>0</v>
      </c>
      <c r="AI180" s="172">
        <f t="shared" si="233"/>
        <v>0</v>
      </c>
      <c r="AJ180" s="174">
        <f t="shared" si="234"/>
        <v>0</v>
      </c>
      <c r="AK180" s="172">
        <f t="shared" si="235"/>
        <v>0</v>
      </c>
      <c r="AL180" s="175">
        <f t="shared" si="236"/>
        <v>5.4</v>
      </c>
      <c r="AM180" s="175">
        <f t="shared" si="237"/>
        <v>3.7</v>
      </c>
      <c r="AN180" s="175">
        <f t="shared" si="238"/>
        <v>5.9</v>
      </c>
      <c r="AO180" s="175">
        <f t="shared" si="239"/>
        <v>0</v>
      </c>
      <c r="AP180" s="175">
        <f t="shared" si="240"/>
        <v>6.5</v>
      </c>
      <c r="AQ180" s="174">
        <f t="shared" si="241"/>
        <v>0</v>
      </c>
      <c r="AR180" s="174">
        <f>IF('Indicator Data'!L180="No data","x",IF('Indicator Data'!BW180&lt;1000,"x",ROUND((IF('Indicator Data'!L180&gt;AR$3,10,IF('Indicator Data'!L180&lt;AR$4,0,10-(AR$3-'Indicator Data'!L180)/(AR$3-AR$4)*10))),1)))</f>
        <v>8.3000000000000007</v>
      </c>
      <c r="AS180" s="175">
        <f t="shared" si="242"/>
        <v>4.2</v>
      </c>
      <c r="AT180" s="176">
        <f>IF('Indicator Data'!M180="No data","x",ROUND(IF('Indicator Data'!M180=0,0,IF(LOG('Indicator Data'!M180)&gt;AT$3,10,IF(LOG('Indicator Data'!M180)&lt;AT$4,0,10-(AT$3-LOG('Indicator Data'!M180))/(AT$3-AT$4)*10))),1))</f>
        <v>0</v>
      </c>
      <c r="AU180" s="246">
        <f>IF(AT180="x","x",'Indicator Data'!M180/HLOOKUP('Indicator Data'!$M$3,'Population Data'!$C$3:$M$194,ROW()-4,FALSE))</f>
        <v>0</v>
      </c>
      <c r="AV180" s="176">
        <f t="shared" si="243"/>
        <v>0</v>
      </c>
      <c r="AW180" s="172">
        <f t="shared" si="207"/>
        <v>0</v>
      </c>
      <c r="AX180" s="176">
        <f>IF('Indicator Data'!N180="No data","x",ROUND(IF('Indicator Data'!N180=0,0,IF(LOG('Indicator Data'!N180)&gt;AX$3,10,IF(LOG('Indicator Data'!N180)&lt;AX$4,0,10-(AX$3-LOG('Indicator Data'!N180))/(AX$3-AX$4)*10))),1))</f>
        <v>0</v>
      </c>
      <c r="AY180" s="246">
        <f>IF(AX180="x","x",'Indicator Data'!N180/HLOOKUP('Indicator Data'!$N$3,'Population Data'!$C$3:$M$194,ROW()-4,FALSE))</f>
        <v>0</v>
      </c>
      <c r="AZ180" s="176">
        <f t="shared" si="244"/>
        <v>0</v>
      </c>
      <c r="BA180" s="172">
        <f t="shared" si="208"/>
        <v>0</v>
      </c>
      <c r="BB180" s="176">
        <f>IF('Indicator Data'!O180="No data","x",ROUND(IF('Indicator Data'!O180=0,0,IF(LOG('Indicator Data'!O180)&gt;BB$3,10,IF(LOG('Indicator Data'!O180)&lt;BB$4,0,10-(BB$3-LOG('Indicator Data'!O180))/(BB$3-BB$4)*10))),1))</f>
        <v>0</v>
      </c>
      <c r="BC180" s="246">
        <f>IF(BB180="x","x",'Indicator Data'!O180/HLOOKUP('Indicator Data'!$O$3,'Population Data'!$C$3:$M$194,ROW()-4,FALSE))</f>
        <v>0</v>
      </c>
      <c r="BD180" s="176">
        <f t="shared" si="245"/>
        <v>0</v>
      </c>
      <c r="BE180" s="172">
        <f t="shared" si="209"/>
        <v>0</v>
      </c>
      <c r="BF180" s="176">
        <f>IF('Indicator Data'!P180="No data","x",ROUND(IF('Indicator Data'!P180=0,0,IF(LOG('Indicator Data'!P180)&gt;BF$3,10,IF(LOG('Indicator Data'!P180)&lt;BF$4,0,10-(BF$3-LOG('Indicator Data'!P180))/(BF$3-BF$4)*10))),1))</f>
        <v>0</v>
      </c>
      <c r="BG180" s="246">
        <f>IF(BF180="x","x",'Indicator Data'!P180/HLOOKUP('Indicator Data'!$P$3,'Population Data'!$C$3:$M$194,ROW()-4,FALSE))</f>
        <v>0</v>
      </c>
      <c r="BH180" s="176">
        <f t="shared" si="210"/>
        <v>0</v>
      </c>
      <c r="BI180" s="172">
        <f t="shared" si="211"/>
        <v>0</v>
      </c>
      <c r="BJ180" s="174">
        <f t="shared" si="212"/>
        <v>0</v>
      </c>
      <c r="BK180" s="176">
        <f>ROUND(IF('Indicator Data'!Q180=0,0,IF(LOG('Indicator Data'!Q180)&gt;BK$3,10,IF(LOG('Indicator Data'!Q180)&lt;BK$4,0,10-(BK$3-LOG('Indicator Data'!Q180))/(BK$3-BK$4)*10))),1)</f>
        <v>0</v>
      </c>
      <c r="BL180" s="224">
        <f>IF(BK180="x","x",'Indicator Data'!Q180/HLOOKUP('Indicator Data'!$Q$3,'Population Data'!$C$3:$M$194,ROW()-4,FALSE))</f>
        <v>0</v>
      </c>
      <c r="BM180" s="176">
        <f t="shared" si="246"/>
        <v>0</v>
      </c>
      <c r="BN180" s="172">
        <f t="shared" si="247"/>
        <v>0</v>
      </c>
      <c r="BO180" s="176">
        <f>ROUND(IF('Indicator Data'!S180=0,0,IF(LOG('Indicator Data'!S180)&gt;BO$3,10,IF(LOG('Indicator Data'!S180)&lt;BO$4,0,10-(BO$3-LOG('Indicator Data'!S180))/(BO$3-BO$4)*10))),1)</f>
        <v>0</v>
      </c>
      <c r="BP180" s="246">
        <f>IF(BO180="x","x",'Indicator Data'!S180/HLOOKUP('Indicator Data'!$S$3,'Population Data'!$C$3:$M$194,ROW()-4,FALSE))</f>
        <v>0</v>
      </c>
      <c r="BQ180" s="176">
        <f t="shared" si="248"/>
        <v>0</v>
      </c>
      <c r="BR180" s="172">
        <f t="shared" si="213"/>
        <v>0</v>
      </c>
      <c r="BS180" s="176">
        <f>ROUND(IF('Indicator Data'!T180=0,0,IF(LOG('Indicator Data'!T180)&gt;BS$3,10,IF(LOG('Indicator Data'!T180)&lt;BS$4,0,10-(BS$3-LOG('Indicator Data'!T180))/(BS$3-BS$4)*10))),1)</f>
        <v>8.3000000000000007</v>
      </c>
      <c r="BT180" s="173">
        <f>IF('Indicator Data'!T180/HLOOKUP('Indicator Data'!$T$3,'Population Data'!$C$3:$M$194,ROW()-4,FALSE)&gt;1,1,'Indicator Data'!T180/HLOOKUP('Indicator Data'!$T$3,'Population Data'!$C$3:$M$194,ROW()-4,FALSE))</f>
        <v>0.49091788105539264</v>
      </c>
      <c r="BU180" s="176">
        <f t="shared" si="249"/>
        <v>4.9000000000000004</v>
      </c>
      <c r="BV180" s="172">
        <f t="shared" si="214"/>
        <v>6.9</v>
      </c>
      <c r="BW180" s="176">
        <f>ROUND(IF('Indicator Data'!U180=0,0,IF(LOG('Indicator Data'!U180)&gt;BW$3,10,IF(LOG('Indicator Data'!U180)&lt;BW$4,0,10-(BW$3-LOG('Indicator Data'!U180))/(BW$3-BW$4)*10))),1)</f>
        <v>5.8</v>
      </c>
      <c r="BX180" s="246">
        <f>IF(BW180="x","x",'Indicator Data'!U180/HLOOKUP('Indicator Data'!$U$3,'Population Data'!$C$3:$M$194,ROW()-4,FALSE))</f>
        <v>8.8392582777018988E-3</v>
      </c>
      <c r="BY180" s="176">
        <f t="shared" si="250"/>
        <v>0.1</v>
      </c>
      <c r="BZ180" s="172">
        <f t="shared" si="215"/>
        <v>3.5</v>
      </c>
      <c r="CA180" s="174">
        <f t="shared" si="198"/>
        <v>3.2</v>
      </c>
      <c r="CB180" s="176">
        <f>IF('Indicator Data'!BN180="No data","x",ROUND(IF('Indicator Data'!BN180&gt;CB$3,0,IF('Indicator Data'!BN180&lt;CB$4,10,(CB$3-'Indicator Data'!BN180)/(CB$3-CB$4)*10)),1))</f>
        <v>0.3</v>
      </c>
      <c r="CC180" s="176">
        <f>IF('Indicator Data'!BO180="No data","x",ROUND(IF('Indicator Data'!BO180&gt;CC$3,0,IF('Indicator Data'!BO180&lt;CC$4,10,(CC$3-'Indicator Data'!BO180)/(CC$3-CC$4)*10)),1))</f>
        <v>0.5</v>
      </c>
      <c r="CD180" s="176">
        <f>IF('Indicator Data'!AA180="No data","x",ROUND(IF('Indicator Data'!AA180&gt;CD$3,0,IF('Indicator Data'!AA180&lt;CD$4,10,(CD$3-'Indicator Data'!AA180)/(CD$3-CD$4)*10)),1))</f>
        <v>1.6</v>
      </c>
      <c r="CE180" s="172">
        <f t="shared" si="251"/>
        <v>0.8</v>
      </c>
      <c r="CF180" s="176">
        <f>IF('Indicator Data'!V180="No data","x",ROUND(IF(LOG('Indicator Data'!V180)&gt;CF$3,10,IF(LOG('Indicator Data'!V180)&lt;CF$4,0,10-(CF$3-LOG('Indicator Data'!V180))/(CF$3-CF$4)*10)),1))</f>
        <v>6.3</v>
      </c>
      <c r="CG180" s="176">
        <f>IF('Indicator Data'!W180="No data","x",ROUND(IF('Indicator Data'!W180&gt;CG$3,10,IF('Indicator Data'!W180&lt;CG$4,0,10-(CG$3-'Indicator Data'!W180)/(CG$3-CG$4)*10)),1))</f>
        <v>2.6</v>
      </c>
      <c r="CH180" s="176">
        <f>IF('Indicator Data'!X180="No data","x",ROUND(IF('Indicator Data'!X180&gt;CH$3,10,IF('Indicator Data'!X180&lt;CH$4,0,10-(CH$3-'Indicator Data'!X180)/(CH$3-CH$4)*10)),1))</f>
        <v>7.1</v>
      </c>
      <c r="CI180" s="176">
        <f>IF('Indicator Data'!Y180="No data","x",ROUND(IF('Indicator Data'!Y180&gt;CI$3,10,IF('Indicator Data'!Y180&lt;CI$4,0,10-(CI$3-'Indicator Data'!Y180)/(CI$3-CI$4)*10)),1))</f>
        <v>4.7</v>
      </c>
      <c r="CJ180" s="172">
        <f t="shared" si="216"/>
        <v>5.2</v>
      </c>
      <c r="CK180" s="174">
        <f t="shared" si="217"/>
        <v>3.7</v>
      </c>
      <c r="CL180" s="176">
        <f>IF('Indicator Data'!AD180="No data","x",ROUND(IF('Indicator Data'!AD180&gt;CL$3,10,IF('Indicator Data'!AD180&lt;CL$4,0,10-(CL$3-'Indicator Data'!AD180)/(CL$3-CL$4)*10)),1))</f>
        <v>0.8</v>
      </c>
      <c r="CM180" s="176">
        <f>IF('Indicator Data'!AE180="No data","x",ROUND(IF('Indicator Data'!AE180&gt;CM$3,10,IF('Indicator Data'!AE180&lt;CM$4,0,10-(CM$3-'Indicator Data'!AE180)/(CM$3-CM$4)*10)),1))</f>
        <v>1.4</v>
      </c>
      <c r="CN180" s="172">
        <f t="shared" si="218"/>
        <v>3.8</v>
      </c>
      <c r="CO180" s="176">
        <f>IF('Indicator Data'!Z180="No data","x",ROUND(IF('Indicator Data'!Z180&gt;CO$3,10,IF('Indicator Data'!Z180&lt;CO$4,0,10-(CO$3-'Indicator Data'!Z180)/(CO$3-CO$4)*10)),1))</f>
        <v>0</v>
      </c>
      <c r="CP180" s="172">
        <f t="shared" si="219"/>
        <v>0.6</v>
      </c>
      <c r="CQ180" s="246">
        <f>IF('Indicator Data'!AB180="No data","x",'Indicator Data'!AB180/HLOOKUP('Indicator Date'!$AB178,'Population Data'!$C$3:$M$194,ROW()-4,FALSE))</f>
        <v>1.0374554954218715E-4</v>
      </c>
      <c r="CR180" s="176">
        <f t="shared" si="252"/>
        <v>9</v>
      </c>
      <c r="CS180" s="176">
        <f>IF('Indicator Data'!AC180="No data","x",ROUND(IF('Indicator Data'!AC180&gt;CS$3,0,IF('Indicator Data'!AC180&lt;CS$4,10,(CS$3-'Indicator Data'!AC180)/(CS$3-CS$4)*10)),1))</f>
        <v>2</v>
      </c>
      <c r="CT180" s="172">
        <f t="shared" si="220"/>
        <v>5.5</v>
      </c>
      <c r="CU180" s="174">
        <f t="shared" si="221"/>
        <v>3.3</v>
      </c>
      <c r="CV180" s="175">
        <f t="shared" si="253"/>
        <v>2.7</v>
      </c>
      <c r="CW180" s="177">
        <f t="shared" si="254"/>
        <v>4.3</v>
      </c>
      <c r="CX180" s="175">
        <f>ROUND(IF('Indicator Data'!AF180=0,0,IF('Indicator Data'!AF180&gt;CX$3,10,IF('Indicator Data'!AF180&lt;CX$4,0,10-(CX$3-'Indicator Data'!AF180)/(CX$3-CX$4)*10))),1)</f>
        <v>0.8</v>
      </c>
      <c r="CY180" s="175">
        <f>(ROUND(IF('Indicator Data'!AG180=0,0,IF(LOG('Indicator Data'!AG180)&gt;CY$3,10,IF(LOG('Indicator Data'!AG180)&lt;CY$4,0,10-(CY$3-LOG('Indicator Data'!AG180))/(CY$3-CY$4)*10))),1))</f>
        <v>1.4</v>
      </c>
      <c r="CZ180" s="177">
        <f t="shared" si="222"/>
        <v>1.1000000000000001</v>
      </c>
      <c r="DA180" s="11"/>
      <c r="DB180" s="22"/>
    </row>
    <row r="181" spans="1:106">
      <c r="A181" s="179" t="str">
        <f>'Indicator Data'!A181</f>
        <v>Türkiye</v>
      </c>
      <c r="B181" s="180" t="str">
        <f>'Indicator Data'!B181</f>
        <v>TUR</v>
      </c>
      <c r="C181" s="178">
        <f>ROUND(IF('Indicator Data'!C181=0,0.1,IF(LOG('Indicator Data'!C181)&gt;C$3,10,IF(LOG('Indicator Data'!C181)&lt;C$4,0,10-(C$3-LOG('Indicator Data'!C181))/(C$3-C$4)*10))),1)</f>
        <v>10</v>
      </c>
      <c r="D181" s="171">
        <f>ROUND(IF('Indicator Data'!D181=0,0.1,IF(LOG('Indicator Data'!D181)&gt;D$3,10,IF(LOG('Indicator Data'!D181)&lt;D$4,0,10-(D$3-LOG('Indicator Data'!D181))/(D$3-D$4)*10))),1)</f>
        <v>10</v>
      </c>
      <c r="E181" s="172">
        <f t="shared" si="223"/>
        <v>10</v>
      </c>
      <c r="F181" s="172">
        <f>(ROUND(IF('Indicator Data'!E181=0,0,IF(LOG('Indicator Data'!E181)&gt;F$3,10,IF(LOG('Indicator Data'!E181)&lt;F$4,0,10-(F$3-LOG('Indicator Data'!E181))/(F$3-F$4)*10))),1))</f>
        <v>7</v>
      </c>
      <c r="G181" s="172">
        <f>ROUND(IF('Indicator Data'!F181=0,0,IF(LOG('Indicator Data'!F181)&gt;G$3,10,IF(LOG('Indicator Data'!F181)&lt;G$4,0,10-(G$3-LOG('Indicator Data'!F181))/(G$3-G$4)*10))),1)</f>
        <v>5.9</v>
      </c>
      <c r="H181" s="171">
        <f>ROUND(IF('Indicator Data'!G181=0,0,IF(LOG('Indicator Data'!G181)&gt;H$3,10,IF(LOG('Indicator Data'!G181)&lt;H$4,0,10-(H$3-LOG('Indicator Data'!G181))/(H$3-H$4)*10))),1)</f>
        <v>0</v>
      </c>
      <c r="I181" s="171">
        <f>ROUND(IF('Indicator Data'!H181=0,0,IF(LOG('Indicator Data'!H181)&gt;I$3,10,IF(LOG('Indicator Data'!H181)&lt;I$4,0,10-(I$3-LOG('Indicator Data'!H181))/(I$3-I$4)*10))),1)</f>
        <v>0</v>
      </c>
      <c r="J181" s="171">
        <f t="shared" si="224"/>
        <v>0</v>
      </c>
      <c r="K181" s="171">
        <f>ROUND(IF('Indicator Data'!I181=0,0,IF(LOG('Indicator Data'!I181)&gt;K$3,10,IF(LOG('Indicator Data'!I181)&lt;K$4,0,10-(K$3-LOG('Indicator Data'!I181))/(K$3-K$4)*10))),1)</f>
        <v>6.2</v>
      </c>
      <c r="L181" s="172">
        <f>ROUND(IF('Indicator Data'!J181=0,0,IF(LOG('Indicator Data'!J181)&gt;L$3,10,IF(LOG('Indicator Data'!J181)&lt;L$4,0,10-(L$3-LOG('Indicator Data'!J181))/(L$3-L$4)*10))),1)</f>
        <v>0</v>
      </c>
      <c r="M181" s="173">
        <f>'Indicator Data'!C181/HLOOKUP('Indicator Data'!$C$3,'Population Data'!$C$3:$M$194,ROW()-4,FALSE)</f>
        <v>2.0156476796883557E-3</v>
      </c>
      <c r="N181" s="173">
        <f>'Indicator Data'!D181/HLOOKUP('Indicator Data'!$D$3,'Population Data'!$C$3:$M$194,ROW()-4,FALSE)</f>
        <v>8.4427194456989469E-4</v>
      </c>
      <c r="O181" s="245">
        <f>'Indicator Data'!E181/HLOOKUP('Indicator Data'!$E$3,'Population Data'!$C$3:$M$194,ROW()-4,FALSE)</f>
        <v>1.9210563867318193E-3</v>
      </c>
      <c r="P181" s="173">
        <f>'Indicator Data'!F181/HLOOKUP('Indicator Data'!$F$3,'Population Data'!$C$3:$M$194,ROW()-4,FALSE)</f>
        <v>5.706951449595013E-7</v>
      </c>
      <c r="Q181" s="173">
        <f>'Indicator Data'!G181/HLOOKUP('Indicator Data'!$G$3,'Population Data'!$C$3:$M$194,ROW()-4,FALSE)</f>
        <v>0</v>
      </c>
      <c r="R181" s="173">
        <f>'Indicator Data'!H181/HLOOKUP('Indicator Data'!$H$3,'Population Data'!$C$3:$M$194,ROW()-4,FALSE)</f>
        <v>0</v>
      </c>
      <c r="S181" s="173">
        <f>'Indicator Data'!I181/HLOOKUP('Indicator Data'!$I$3,'Population Data'!$C$3:$M$194,ROW()-4,FALSE)</f>
        <v>1.1547337233484508E-4</v>
      </c>
      <c r="T181" s="173">
        <f>'Indicator Data'!J181/HLOOKUP('Indicator Date'!$J179,'Population Data'!$C$3:$M$194,ROW()-4,FALSE)</f>
        <v>0</v>
      </c>
      <c r="U181" s="171">
        <f t="shared" si="225"/>
        <v>10</v>
      </c>
      <c r="V181" s="171">
        <f t="shared" si="226"/>
        <v>4.2</v>
      </c>
      <c r="W181" s="172">
        <f t="shared" si="227"/>
        <v>8.3000000000000007</v>
      </c>
      <c r="X181" s="172">
        <f t="shared" si="203"/>
        <v>4.7</v>
      </c>
      <c r="Y181" s="172">
        <f t="shared" si="204"/>
        <v>4</v>
      </c>
      <c r="Z181" s="171">
        <f t="shared" si="228"/>
        <v>0</v>
      </c>
      <c r="AA181" s="171">
        <f t="shared" si="228"/>
        <v>0</v>
      </c>
      <c r="AB181" s="171">
        <f t="shared" si="229"/>
        <v>0</v>
      </c>
      <c r="AC181" s="172">
        <f t="shared" si="205"/>
        <v>2.5</v>
      </c>
      <c r="AD181" s="172">
        <f t="shared" si="206"/>
        <v>0</v>
      </c>
      <c r="AE181" s="171">
        <f>ROUND(IF('Indicator Data'!K181=0,0,IF('Indicator Data'!K181&gt;AE$3,10,IF('Indicator Data'!K181&lt;AE$4,0,10-(AE$3-'Indicator Data'!K181)/(AE$3-AE$4)*10))),1)</f>
        <v>0</v>
      </c>
      <c r="AF181" s="174">
        <f t="shared" si="230"/>
        <v>10</v>
      </c>
      <c r="AG181" s="174">
        <f t="shared" si="231"/>
        <v>7.1</v>
      </c>
      <c r="AH181" s="172">
        <f t="shared" si="232"/>
        <v>0</v>
      </c>
      <c r="AI181" s="172">
        <f t="shared" si="233"/>
        <v>0</v>
      </c>
      <c r="AJ181" s="174">
        <f t="shared" si="234"/>
        <v>0</v>
      </c>
      <c r="AK181" s="172">
        <f t="shared" si="235"/>
        <v>0</v>
      </c>
      <c r="AL181" s="175">
        <f t="shared" si="236"/>
        <v>9.3000000000000007</v>
      </c>
      <c r="AM181" s="175">
        <f t="shared" si="237"/>
        <v>6</v>
      </c>
      <c r="AN181" s="175">
        <f t="shared" si="238"/>
        <v>5</v>
      </c>
      <c r="AO181" s="175">
        <f t="shared" si="239"/>
        <v>0</v>
      </c>
      <c r="AP181" s="175">
        <f t="shared" si="240"/>
        <v>4.5999999999999996</v>
      </c>
      <c r="AQ181" s="174">
        <f t="shared" si="241"/>
        <v>0</v>
      </c>
      <c r="AR181" s="174">
        <f>IF('Indicator Data'!L181="No data","x",IF('Indicator Data'!BW181&lt;1000,"x",ROUND((IF('Indicator Data'!L181&gt;AR$3,10,IF('Indicator Data'!L181&lt;AR$4,0,10-(AR$3-'Indicator Data'!L181)/(AR$3-AR$4)*10))),1)))</f>
        <v>5</v>
      </c>
      <c r="AS181" s="175">
        <f t="shared" si="242"/>
        <v>2.5</v>
      </c>
      <c r="AT181" s="176">
        <f>IF('Indicator Data'!M181="No data","x",ROUND(IF('Indicator Data'!M181=0,0,IF(LOG('Indicator Data'!M181)&gt;AT$3,10,IF(LOG('Indicator Data'!M181)&lt;AT$4,0,10-(AT$3-LOG('Indicator Data'!M181))/(AT$3-AT$4)*10))),1))</f>
        <v>9.8000000000000007</v>
      </c>
      <c r="AU181" s="246">
        <f>IF(AT181="x","x",'Indicator Data'!M181/HLOOKUP('Indicator Data'!$M$3,'Population Data'!$C$3:$M$194,ROW()-4,FALSE))</f>
        <v>0.78392785882312621</v>
      </c>
      <c r="AV181" s="176">
        <f t="shared" si="243"/>
        <v>8.6999999999999993</v>
      </c>
      <c r="AW181" s="172">
        <f t="shared" si="207"/>
        <v>9.3000000000000007</v>
      </c>
      <c r="AX181" s="176" t="str">
        <f>IF('Indicator Data'!N181="No data","x",ROUND(IF('Indicator Data'!N181=0,0,IF(LOG('Indicator Data'!N181)&gt;AX$3,10,IF(LOG('Indicator Data'!N181)&lt;AX$4,0,10-(AX$3-LOG('Indicator Data'!N181))/(AX$3-AX$4)*10))),1))</f>
        <v>x</v>
      </c>
      <c r="AY181" s="246" t="str">
        <f>IF(AX181="x","x",'Indicator Data'!N181/HLOOKUP('Indicator Data'!$N$3,'Population Data'!$C$3:$M$194,ROW()-4,FALSE))</f>
        <v>x</v>
      </c>
      <c r="AZ181" s="176" t="str">
        <f t="shared" si="244"/>
        <v>x</v>
      </c>
      <c r="BA181" s="172" t="str">
        <f t="shared" si="208"/>
        <v>x</v>
      </c>
      <c r="BB181" s="176" t="str">
        <f>IF('Indicator Data'!O181="No data","x",ROUND(IF('Indicator Data'!O181=0,0,IF(LOG('Indicator Data'!O181)&gt;BB$3,10,IF(LOG('Indicator Data'!O181)&lt;BB$4,0,10-(BB$3-LOG('Indicator Data'!O181))/(BB$3-BB$4)*10))),1))</f>
        <v>x</v>
      </c>
      <c r="BC181" s="246" t="str">
        <f>IF(BB181="x","x",'Indicator Data'!O181/HLOOKUP('Indicator Data'!$O$3,'Population Data'!$C$3:$M$194,ROW()-4,FALSE))</f>
        <v>x</v>
      </c>
      <c r="BD181" s="176" t="str">
        <f t="shared" si="245"/>
        <v>x</v>
      </c>
      <c r="BE181" s="172" t="str">
        <f t="shared" si="209"/>
        <v>x</v>
      </c>
      <c r="BF181" s="176" t="str">
        <f>IF('Indicator Data'!P181="No data","x",ROUND(IF('Indicator Data'!P181=0,0,IF(LOG('Indicator Data'!P181)&gt;BF$3,10,IF(LOG('Indicator Data'!P181)&lt;BF$4,0,10-(BF$3-LOG('Indicator Data'!P181))/(BF$3-BF$4)*10))),1))</f>
        <v>x</v>
      </c>
      <c r="BG181" s="246" t="str">
        <f>IF(BF181="x","x",'Indicator Data'!P181/HLOOKUP('Indicator Data'!$P$3,'Population Data'!$C$3:$M$194,ROW()-4,FALSE))</f>
        <v>x</v>
      </c>
      <c r="BH181" s="176" t="str">
        <f t="shared" si="210"/>
        <v>x</v>
      </c>
      <c r="BI181" s="172" t="str">
        <f t="shared" si="211"/>
        <v>x</v>
      </c>
      <c r="BJ181" s="174">
        <f t="shared" si="212"/>
        <v>9.3000000000000007</v>
      </c>
      <c r="BK181" s="176">
        <f>ROUND(IF('Indicator Data'!Q181=0,0,IF(LOG('Indicator Data'!Q181)&gt;BK$3,10,IF(LOG('Indicator Data'!Q181)&lt;BK$4,0,10-(BK$3-LOG('Indicator Data'!Q181))/(BK$3-BK$4)*10))),1)</f>
        <v>0</v>
      </c>
      <c r="BL181" s="224">
        <f>IF(BK181="x","x",'Indicator Data'!Q181/HLOOKUP('Indicator Data'!$Q$3,'Population Data'!$C$3:$M$194,ROW()-4,FALSE))</f>
        <v>0</v>
      </c>
      <c r="BM181" s="176">
        <f t="shared" si="246"/>
        <v>0</v>
      </c>
      <c r="BN181" s="172">
        <f t="shared" si="247"/>
        <v>0</v>
      </c>
      <c r="BO181" s="176">
        <f>ROUND(IF('Indicator Data'!S181=0,0,IF(LOG('Indicator Data'!S181)&gt;BO$3,10,IF(LOG('Indicator Data'!S181)&lt;BO$4,0,10-(BO$3-LOG('Indicator Data'!S181))/(BO$3-BO$4)*10))),1)</f>
        <v>7.2</v>
      </c>
      <c r="BP181" s="246">
        <f>IF(BO181="x","x",'Indicator Data'!S181/HLOOKUP('Indicator Data'!$S$3,'Population Data'!$C$3:$M$194,ROW()-4,FALSE))</f>
        <v>1.2448166115403779E-2</v>
      </c>
      <c r="BQ181" s="176">
        <f t="shared" si="248"/>
        <v>0.1</v>
      </c>
      <c r="BR181" s="172">
        <f t="shared" si="213"/>
        <v>4.5</v>
      </c>
      <c r="BS181" s="176">
        <f>ROUND(IF('Indicator Data'!T181=0,0,IF(LOG('Indicator Data'!T181)&gt;BS$3,10,IF(LOG('Indicator Data'!T181)&lt;BS$4,0,10-(BS$3-LOG('Indicator Data'!T181))/(BS$3-BS$4)*10))),1)</f>
        <v>9</v>
      </c>
      <c r="BT181" s="173">
        <f>IF('Indicator Data'!T181/HLOOKUP('Indicator Data'!$T$3,'Population Data'!$C$3:$M$194,ROW()-4,FALSE)&gt;1,1,'Indicator Data'!T181/HLOOKUP('Indicator Data'!$T$3,'Population Data'!$C$3:$M$194,ROW()-4,FALSE))</f>
        <v>0.22538984479984603</v>
      </c>
      <c r="BU181" s="176">
        <f t="shared" si="249"/>
        <v>2.2999999999999998</v>
      </c>
      <c r="BV181" s="172">
        <f t="shared" si="214"/>
        <v>6.8</v>
      </c>
      <c r="BW181" s="176">
        <f>ROUND(IF('Indicator Data'!U181=0,0,IF(LOG('Indicator Data'!U181)&gt;BW$3,10,IF(LOG('Indicator Data'!U181)&lt;BW$4,0,10-(BW$3-LOG('Indicator Data'!U181))/(BW$3-BW$4)*10))),1)</f>
        <v>8.4</v>
      </c>
      <c r="BX181" s="246">
        <f>IF(BW181="x","x",'Indicator Data'!U181/HLOOKUP('Indicator Data'!$U$3,'Population Data'!$C$3:$M$194,ROW()-4,FALSE))</f>
        <v>8.2068117059995199E-2</v>
      </c>
      <c r="BY181" s="176">
        <f t="shared" si="250"/>
        <v>0.8</v>
      </c>
      <c r="BZ181" s="172">
        <f t="shared" si="215"/>
        <v>5.8</v>
      </c>
      <c r="CA181" s="174">
        <f t="shared" si="198"/>
        <v>4.7</v>
      </c>
      <c r="CB181" s="176">
        <f>IF('Indicator Data'!BN181="No data","x",ROUND(IF('Indicator Data'!BN181&gt;CB$3,0,IF('Indicator Data'!BN181&lt;CB$4,10,(CB$3-'Indicator Data'!BN181)/(CB$3-CB$4)*10)),1))</f>
        <v>0.1</v>
      </c>
      <c r="CC181" s="176">
        <f>IF('Indicator Data'!BO181="No data","x",ROUND(IF('Indicator Data'!BO181&gt;CC$3,0,IF('Indicator Data'!BO181&lt;CC$4,10,(CC$3-'Indicator Data'!BO181)/(CC$3-CC$4)*10)),1))</f>
        <v>0.5</v>
      </c>
      <c r="CD181" s="176" t="str">
        <f>IF('Indicator Data'!AA181="No data","x",ROUND(IF('Indicator Data'!AA181&gt;CD$3,0,IF('Indicator Data'!AA181&lt;CD$4,10,(CD$3-'Indicator Data'!AA181)/(CD$3-CD$4)*10)),1))</f>
        <v>x</v>
      </c>
      <c r="CE181" s="172">
        <f t="shared" si="251"/>
        <v>0.3</v>
      </c>
      <c r="CF181" s="176">
        <f>IF('Indicator Data'!V181="No data","x",ROUND(IF(LOG('Indicator Data'!V181)&gt;CF$3,10,IF(LOG('Indicator Data'!V181)&lt;CF$4,0,10-(CF$3-LOG('Indicator Data'!V181))/(CF$3-CF$4)*10)),1))</f>
        <v>6.8</v>
      </c>
      <c r="CG181" s="176">
        <f>IF('Indicator Data'!W181="No data","x",ROUND(IF('Indicator Data'!W181&gt;CG$3,10,IF('Indicator Data'!W181&lt;CG$4,0,10-(CG$3-'Indicator Data'!W181)/(CG$3-CG$4)*10)),1))</f>
        <v>2</v>
      </c>
      <c r="CH181" s="176">
        <f>IF('Indicator Data'!X181="No data","x",ROUND(IF('Indicator Data'!X181&gt;CH$3,10,IF('Indicator Data'!X181&lt;CH$4,0,10-(CH$3-'Indicator Data'!X181)/(CH$3-CH$4)*10)),1))</f>
        <v>7.7</v>
      </c>
      <c r="CI181" s="176">
        <f>IF('Indicator Data'!Y181="No data","x",ROUND(IF('Indicator Data'!Y181&gt;CI$3,10,IF('Indicator Data'!Y181&lt;CI$4,0,10-(CI$3-'Indicator Data'!Y181)/(CI$3-CI$4)*10)),1))</f>
        <v>5.2</v>
      </c>
      <c r="CJ181" s="172">
        <f t="shared" si="216"/>
        <v>5.4</v>
      </c>
      <c r="CK181" s="174">
        <f t="shared" si="217"/>
        <v>3.7</v>
      </c>
      <c r="CL181" s="176" t="str">
        <f>IF('Indicator Data'!AD181="No data","x",ROUND(IF('Indicator Data'!AD181&gt;CL$3,10,IF('Indicator Data'!AD181&lt;CL$4,0,10-(CL$3-'Indicator Data'!AD181)/(CL$3-CL$4)*10)),1))</f>
        <v>x</v>
      </c>
      <c r="CM181" s="176">
        <f>IF('Indicator Data'!AE181="No data","x",ROUND(IF('Indicator Data'!AE181&gt;CM$3,10,IF('Indicator Data'!AE181&lt;CM$4,0,10-(CM$3-'Indicator Data'!AE181)/(CM$3-CM$4)*10)),1))</f>
        <v>0.9</v>
      </c>
      <c r="CN181" s="172">
        <f t="shared" si="218"/>
        <v>4.5</v>
      </c>
      <c r="CO181" s="176">
        <f>IF('Indicator Data'!Z181="No data","x",ROUND(IF('Indicator Data'!Z181&gt;CO$3,10,IF('Indicator Data'!Z181&lt;CO$4,0,10-(CO$3-'Indicator Data'!Z181)/(CO$3-CO$4)*10)),1))</f>
        <v>0</v>
      </c>
      <c r="CP181" s="172">
        <f t="shared" si="219"/>
        <v>0.2</v>
      </c>
      <c r="CQ181" s="246">
        <f>IF('Indicator Data'!AB181="No data","x",'Indicator Data'!AB181/HLOOKUP('Indicator Date'!$AB179,'Population Data'!$C$3:$M$194,ROW()-4,FALSE))</f>
        <v>1.3667668706826759E-4</v>
      </c>
      <c r="CR181" s="176">
        <f t="shared" si="252"/>
        <v>8.6</v>
      </c>
      <c r="CS181" s="176">
        <f>IF('Indicator Data'!AC181="No data","x",ROUND(IF('Indicator Data'!AC181&gt;CS$3,0,IF('Indicator Data'!AC181&lt;CS$4,10,(CS$3-'Indicator Data'!AC181)/(CS$3-CS$4)*10)),1))</f>
        <v>2</v>
      </c>
      <c r="CT181" s="172">
        <f t="shared" si="220"/>
        <v>5.3</v>
      </c>
      <c r="CU181" s="174">
        <f t="shared" si="221"/>
        <v>3.3</v>
      </c>
      <c r="CV181" s="175">
        <f t="shared" si="253"/>
        <v>6</v>
      </c>
      <c r="CW181" s="177">
        <f t="shared" si="254"/>
        <v>5.5</v>
      </c>
      <c r="CX181" s="175">
        <f>ROUND(IF('Indicator Data'!AF181=0,0,IF('Indicator Data'!AF181&gt;CX$3,10,IF('Indicator Data'!AF181&lt;CX$4,0,10-(CX$3-'Indicator Data'!AF181)/(CX$3-CX$4)*10))),1)</f>
        <v>9.5</v>
      </c>
      <c r="CY181" s="175">
        <f>(ROUND(IF('Indicator Data'!AG181=0,0,IF(LOG('Indicator Data'!AG181)&gt;CY$3,10,IF(LOG('Indicator Data'!AG181)&lt;CY$4,0,10-(CY$3-LOG('Indicator Data'!AG181))/(CY$3-CY$4)*10))),1))</f>
        <v>5.7</v>
      </c>
      <c r="CZ181" s="177">
        <f t="shared" si="222"/>
        <v>8.1999999999999993</v>
      </c>
      <c r="DA181" s="11"/>
      <c r="DB181" s="22"/>
    </row>
    <row r="182" spans="1:106">
      <c r="A182" s="179" t="str">
        <f>'Indicator Data'!A182</f>
        <v>Turkmenistan</v>
      </c>
      <c r="B182" s="180" t="str">
        <f>'Indicator Data'!B182</f>
        <v>TKM</v>
      </c>
      <c r="C182" s="178">
        <f>ROUND(IF('Indicator Data'!C182=0,0.1,IF(LOG('Indicator Data'!C182)&gt;C$3,10,IF(LOG('Indicator Data'!C182)&lt;C$4,0,10-(C$3-LOG('Indicator Data'!C182))/(C$3-C$4)*10))),1)</f>
        <v>5.8</v>
      </c>
      <c r="D182" s="171">
        <f>ROUND(IF('Indicator Data'!D182=0,0.1,IF(LOG('Indicator Data'!D182)&gt;D$3,10,IF(LOG('Indicator Data'!D182)&lt;D$4,0,10-(D$3-LOG('Indicator Data'!D182))/(D$3-D$4)*10))),1)</f>
        <v>0</v>
      </c>
      <c r="E182" s="172">
        <f t="shared" si="223"/>
        <v>3.4</v>
      </c>
      <c r="F182" s="172">
        <f>(ROUND(IF('Indicator Data'!E182=0,0,IF(LOG('Indicator Data'!E182)&gt;F$3,10,IF(LOG('Indicator Data'!E182)&lt;F$4,0,10-(F$3-LOG('Indicator Data'!E182))/(F$3-F$4)*10))),1))</f>
        <v>7.1</v>
      </c>
      <c r="G182" s="172">
        <f>ROUND(IF('Indicator Data'!F182=0,0,IF(LOG('Indicator Data'!F182)&gt;G$3,10,IF(LOG('Indicator Data'!F182)&lt;G$4,0,10-(G$3-LOG('Indicator Data'!F182))/(G$3-G$4)*10))),1)</f>
        <v>0</v>
      </c>
      <c r="H182" s="171">
        <f>ROUND(IF('Indicator Data'!G182=0,0,IF(LOG('Indicator Data'!G182)&gt;H$3,10,IF(LOG('Indicator Data'!G182)&lt;H$4,0,10-(H$3-LOG('Indicator Data'!G182))/(H$3-H$4)*10))),1)</f>
        <v>0</v>
      </c>
      <c r="I182" s="171">
        <f>ROUND(IF('Indicator Data'!H182=0,0,IF(LOG('Indicator Data'!H182)&gt;I$3,10,IF(LOG('Indicator Data'!H182)&lt;I$4,0,10-(I$3-LOG('Indicator Data'!H182))/(I$3-I$4)*10))),1)</f>
        <v>0</v>
      </c>
      <c r="J182" s="171">
        <f t="shared" si="224"/>
        <v>0</v>
      </c>
      <c r="K182" s="171">
        <f>ROUND(IF('Indicator Data'!I182=0,0,IF(LOG('Indicator Data'!I182)&gt;K$3,10,IF(LOG('Indicator Data'!I182)&lt;K$4,0,10-(K$3-LOG('Indicator Data'!I182))/(K$3-K$4)*10))),1)</f>
        <v>4.7</v>
      </c>
      <c r="L182" s="172">
        <f>ROUND(IF('Indicator Data'!J182=0,0,IF(LOG('Indicator Data'!J182)&gt;L$3,10,IF(LOG('Indicator Data'!J182)&lt;L$4,0,10-(L$3-LOG('Indicator Data'!J182))/(L$3-L$4)*10))),1)</f>
        <v>0</v>
      </c>
      <c r="M182" s="173">
        <f>'Indicator Data'!C182/HLOOKUP('Indicator Data'!$C$3,'Population Data'!$C$3:$M$194,ROW()-4,FALSE)</f>
        <v>8.8789156437256433E-4</v>
      </c>
      <c r="N182" s="173">
        <f>'Indicator Data'!D182/HLOOKUP('Indicator Data'!$D$3,'Population Data'!$C$3:$M$194,ROW()-4,FALSE)</f>
        <v>1.7864454892673302E-8</v>
      </c>
      <c r="O182" s="245">
        <f>'Indicator Data'!E182/HLOOKUP('Indicator Data'!$E$3,'Population Data'!$C$3:$M$194,ROW()-4,FALSE)</f>
        <v>2.690838068429394E-2</v>
      </c>
      <c r="P182" s="173">
        <f>'Indicator Data'!F182/HLOOKUP('Indicator Data'!$F$3,'Population Data'!$C$3:$M$194,ROW()-4,FALSE)</f>
        <v>0</v>
      </c>
      <c r="Q182" s="173">
        <f>'Indicator Data'!G182/HLOOKUP('Indicator Data'!$G$3,'Population Data'!$C$3:$M$194,ROW()-4,FALSE)</f>
        <v>0</v>
      </c>
      <c r="R182" s="173">
        <f>'Indicator Data'!H182/HLOOKUP('Indicator Data'!$H$3,'Population Data'!$C$3:$M$194,ROW()-4,FALSE)</f>
        <v>0</v>
      </c>
      <c r="S182" s="173">
        <f>'Indicator Data'!I182/HLOOKUP('Indicator Data'!$I$3,'Population Data'!$C$3:$M$194,ROW()-4,FALSE)</f>
        <v>3.4486656805640621E-4</v>
      </c>
      <c r="T182" s="173">
        <f>'Indicator Data'!J182/HLOOKUP('Indicator Date'!$J180,'Population Data'!$C$3:$M$194,ROW()-4,FALSE)</f>
        <v>0</v>
      </c>
      <c r="U182" s="171">
        <f t="shared" si="225"/>
        <v>4.4000000000000004</v>
      </c>
      <c r="V182" s="171">
        <f t="shared" si="226"/>
        <v>0</v>
      </c>
      <c r="W182" s="172">
        <f t="shared" si="227"/>
        <v>2.5</v>
      </c>
      <c r="X182" s="172">
        <f t="shared" si="203"/>
        <v>9.1</v>
      </c>
      <c r="Y182" s="172">
        <f t="shared" si="204"/>
        <v>0</v>
      </c>
      <c r="Z182" s="171">
        <f t="shared" si="228"/>
        <v>0</v>
      </c>
      <c r="AA182" s="171">
        <f t="shared" si="228"/>
        <v>0</v>
      </c>
      <c r="AB182" s="171">
        <f t="shared" si="229"/>
        <v>0</v>
      </c>
      <c r="AC182" s="172">
        <f t="shared" si="205"/>
        <v>3.9</v>
      </c>
      <c r="AD182" s="172">
        <f t="shared" si="206"/>
        <v>0</v>
      </c>
      <c r="AE182" s="171">
        <f>ROUND(IF('Indicator Data'!K182=0,0,IF('Indicator Data'!K182&gt;AE$3,10,IF('Indicator Data'!K182&lt;AE$4,0,10-(AE$3-'Indicator Data'!K182)/(AE$3-AE$4)*10))),1)</f>
        <v>0</v>
      </c>
      <c r="AF182" s="174">
        <f t="shared" si="230"/>
        <v>5.0999999999999996</v>
      </c>
      <c r="AG182" s="174">
        <f t="shared" si="231"/>
        <v>0</v>
      </c>
      <c r="AH182" s="172">
        <f t="shared" si="232"/>
        <v>0</v>
      </c>
      <c r="AI182" s="172">
        <f t="shared" si="233"/>
        <v>0</v>
      </c>
      <c r="AJ182" s="174">
        <f t="shared" si="234"/>
        <v>0</v>
      </c>
      <c r="AK182" s="172">
        <f t="shared" si="235"/>
        <v>0</v>
      </c>
      <c r="AL182" s="175">
        <f t="shared" si="236"/>
        <v>3</v>
      </c>
      <c r="AM182" s="175">
        <f t="shared" si="237"/>
        <v>8.3000000000000007</v>
      </c>
      <c r="AN182" s="175">
        <f t="shared" si="238"/>
        <v>0</v>
      </c>
      <c r="AO182" s="175">
        <f t="shared" si="239"/>
        <v>0</v>
      </c>
      <c r="AP182" s="175">
        <f t="shared" si="240"/>
        <v>4.3</v>
      </c>
      <c r="AQ182" s="174">
        <f t="shared" si="241"/>
        <v>0</v>
      </c>
      <c r="AR182" s="174">
        <f>IF('Indicator Data'!L182="No data","x",IF('Indicator Data'!BW182&lt;1000,"x",ROUND((IF('Indicator Data'!L182&gt;AR$3,10,IF('Indicator Data'!L182&lt;AR$4,0,10-(AR$3-'Indicator Data'!L182)/(AR$3-AR$4)*10))),1)))</f>
        <v>10</v>
      </c>
      <c r="AS182" s="175">
        <f t="shared" si="242"/>
        <v>5</v>
      </c>
      <c r="AT182" s="176">
        <f>IF('Indicator Data'!M182="No data","x",ROUND(IF('Indicator Data'!M182=0,0,IF(LOG('Indicator Data'!M182)&gt;AT$3,10,IF(LOG('Indicator Data'!M182)&lt;AT$4,0,10-(AT$3-LOG('Indicator Data'!M182))/(AT$3-AT$4)*10))),1))</f>
        <v>8.1999999999999993</v>
      </c>
      <c r="AU182" s="246">
        <f>IF(AT182="x","x",'Indicator Data'!M182/HLOOKUP('Indicator Data'!$M$3,'Population Data'!$C$3:$M$194,ROW()-4,FALSE))</f>
        <v>0.89913135217853823</v>
      </c>
      <c r="AV182" s="176">
        <f t="shared" si="243"/>
        <v>10</v>
      </c>
      <c r="AW182" s="172">
        <f t="shared" si="207"/>
        <v>9.3000000000000007</v>
      </c>
      <c r="AX182" s="176" t="str">
        <f>IF('Indicator Data'!N182="No data","x",ROUND(IF('Indicator Data'!N182=0,0,IF(LOG('Indicator Data'!N182)&gt;AX$3,10,IF(LOG('Indicator Data'!N182)&lt;AX$4,0,10-(AX$3-LOG('Indicator Data'!N182))/(AX$3-AX$4)*10))),1))</f>
        <v>x</v>
      </c>
      <c r="AY182" s="246" t="str">
        <f>IF(AX182="x","x",'Indicator Data'!N182/HLOOKUP('Indicator Data'!$N$3,'Population Data'!$C$3:$M$194,ROW()-4,FALSE))</f>
        <v>x</v>
      </c>
      <c r="AZ182" s="176" t="str">
        <f t="shared" si="244"/>
        <v>x</v>
      </c>
      <c r="BA182" s="172" t="str">
        <f t="shared" si="208"/>
        <v>x</v>
      </c>
      <c r="BB182" s="176" t="str">
        <f>IF('Indicator Data'!O182="No data","x",ROUND(IF('Indicator Data'!O182=0,0,IF(LOG('Indicator Data'!O182)&gt;BB$3,10,IF(LOG('Indicator Data'!O182)&lt;BB$4,0,10-(BB$3-LOG('Indicator Data'!O182))/(BB$3-BB$4)*10))),1))</f>
        <v>x</v>
      </c>
      <c r="BC182" s="246" t="str">
        <f>IF(BB182="x","x",'Indicator Data'!O182/HLOOKUP('Indicator Data'!$O$3,'Population Data'!$C$3:$M$194,ROW()-4,FALSE))</f>
        <v>x</v>
      </c>
      <c r="BD182" s="176" t="str">
        <f t="shared" si="245"/>
        <v>x</v>
      </c>
      <c r="BE182" s="172" t="str">
        <f t="shared" si="209"/>
        <v>x</v>
      </c>
      <c r="BF182" s="176" t="str">
        <f>IF('Indicator Data'!P182="No data","x",ROUND(IF('Indicator Data'!P182=0,0,IF(LOG('Indicator Data'!P182)&gt;BF$3,10,IF(LOG('Indicator Data'!P182)&lt;BF$4,0,10-(BF$3-LOG('Indicator Data'!P182))/(BF$3-BF$4)*10))),1))</f>
        <v>x</v>
      </c>
      <c r="BG182" s="246" t="str">
        <f>IF(BF182="x","x",'Indicator Data'!P182/HLOOKUP('Indicator Data'!$P$3,'Population Data'!$C$3:$M$194,ROW()-4,FALSE))</f>
        <v>x</v>
      </c>
      <c r="BH182" s="176" t="str">
        <f t="shared" si="210"/>
        <v>x</v>
      </c>
      <c r="BI182" s="172" t="str">
        <f t="shared" si="211"/>
        <v>x</v>
      </c>
      <c r="BJ182" s="174">
        <f t="shared" si="212"/>
        <v>9.3000000000000007</v>
      </c>
      <c r="BK182" s="176">
        <f>ROUND(IF('Indicator Data'!Q182=0,0,IF(LOG('Indicator Data'!Q182)&gt;BK$3,10,IF(LOG('Indicator Data'!Q182)&lt;BK$4,0,10-(BK$3-LOG('Indicator Data'!Q182))/(BK$3-BK$4)*10))),1)</f>
        <v>0</v>
      </c>
      <c r="BL182" s="224">
        <f>IF(BK182="x","x",'Indicator Data'!Q182/HLOOKUP('Indicator Data'!$Q$3,'Population Data'!$C$3:$M$194,ROW()-4,FALSE))</f>
        <v>0</v>
      </c>
      <c r="BM182" s="176">
        <f t="shared" si="246"/>
        <v>0</v>
      </c>
      <c r="BN182" s="172">
        <f t="shared" si="247"/>
        <v>0</v>
      </c>
      <c r="BO182" s="176">
        <f>ROUND(IF('Indicator Data'!S182=0,0,IF(LOG('Indicator Data'!S182)&gt;BO$3,10,IF(LOG('Indicator Data'!S182)&lt;BO$4,0,10-(BO$3-LOG('Indicator Data'!S182))/(BO$3-BO$4)*10))),1)</f>
        <v>0</v>
      </c>
      <c r="BP182" s="246">
        <f>IF(BO182="x","x",'Indicator Data'!S182/HLOOKUP('Indicator Data'!$S$3,'Population Data'!$C$3:$M$194,ROW()-4,FALSE))</f>
        <v>0</v>
      </c>
      <c r="BQ182" s="176">
        <f t="shared" si="248"/>
        <v>0</v>
      </c>
      <c r="BR182" s="172">
        <f t="shared" si="213"/>
        <v>0</v>
      </c>
      <c r="BS182" s="176">
        <f>ROUND(IF('Indicator Data'!T182=0,0,IF(LOG('Indicator Data'!T182)&gt;BS$3,10,IF(LOG('Indicator Data'!T182)&lt;BS$4,0,10-(BS$3-LOG('Indicator Data'!T182))/(BS$3-BS$4)*10))),1)</f>
        <v>7.9</v>
      </c>
      <c r="BT182" s="173">
        <f>IF('Indicator Data'!T182/HLOOKUP('Indicator Data'!$T$3,'Population Data'!$C$3:$M$194,ROW()-4,FALSE)&gt;1,1,'Indicator Data'!T182/HLOOKUP('Indicator Data'!$T$3,'Population Data'!$C$3:$M$194,ROW()-4,FALSE))</f>
        <v>0.48858992272135293</v>
      </c>
      <c r="BU182" s="176">
        <f t="shared" si="249"/>
        <v>4.9000000000000004</v>
      </c>
      <c r="BV182" s="172">
        <f t="shared" si="214"/>
        <v>6.6</v>
      </c>
      <c r="BW182" s="176">
        <f>ROUND(IF('Indicator Data'!U182=0,0,IF(LOG('Indicator Data'!U182)&gt;BW$3,10,IF(LOG('Indicator Data'!U182)&lt;BW$4,0,10-(BW$3-LOG('Indicator Data'!U182))/(BW$3-BW$4)*10))),1)</f>
        <v>5.4</v>
      </c>
      <c r="BX182" s="246">
        <f>IF(BW182="x","x",'Indicator Data'!U182/HLOOKUP('Indicator Data'!$U$3,'Population Data'!$C$3:$M$194,ROW()-4,FALSE))</f>
        <v>9.2744465816221137E-3</v>
      </c>
      <c r="BY182" s="176">
        <f t="shared" si="250"/>
        <v>0.1</v>
      </c>
      <c r="BZ182" s="172">
        <f t="shared" si="215"/>
        <v>3.2</v>
      </c>
      <c r="CA182" s="174">
        <f t="shared" si="198"/>
        <v>3</v>
      </c>
      <c r="CB182" s="176">
        <f>IF('Indicator Data'!BN182="No data","x",ROUND(IF('Indicator Data'!BN182&gt;CB$3,0,IF('Indicator Data'!BN182&lt;CB$4,10,(CB$3-'Indicator Data'!BN182)/(CB$3-CB$4)*10)),1))</f>
        <v>0</v>
      </c>
      <c r="CC182" s="176">
        <f>IF('Indicator Data'!BO182="No data","x",ROUND(IF('Indicator Data'!BO182&gt;CC$3,0,IF('Indicator Data'!BO182&lt;CC$4,10,(CC$3-'Indicator Data'!BO182)/(CC$3-CC$4)*10)),1))</f>
        <v>0</v>
      </c>
      <c r="CD182" s="176">
        <f>IF('Indicator Data'!AA182="No data","x",ROUND(IF('Indicator Data'!AA182&gt;CD$3,0,IF('Indicator Data'!AA182&lt;CD$4,10,(CD$3-'Indicator Data'!AA182)/(CD$3-CD$4)*10)),1))</f>
        <v>0</v>
      </c>
      <c r="CE182" s="172">
        <f t="shared" si="251"/>
        <v>0</v>
      </c>
      <c r="CF182" s="176">
        <f>IF('Indicator Data'!V182="No data","x",ROUND(IF(LOG('Indicator Data'!V182)&gt;CF$3,10,IF(LOG('Indicator Data'!V182)&lt;CF$4,0,10-(CF$3-LOG('Indicator Data'!V182))/(CF$3-CF$4)*10)),1))</f>
        <v>3.8</v>
      </c>
      <c r="CG182" s="176">
        <f>IF('Indicator Data'!W182="No data","x",ROUND(IF('Indicator Data'!W182&gt;CG$3,10,IF('Indicator Data'!W182&lt;CG$4,0,10-(CG$3-'Indicator Data'!W182)/(CG$3-CG$4)*10)),1))</f>
        <v>4.5</v>
      </c>
      <c r="CH182" s="176">
        <f>IF('Indicator Data'!X182="No data","x",ROUND(IF('Indicator Data'!X182&gt;CH$3,10,IF('Indicator Data'!X182&lt;CH$4,0,10-(CH$3-'Indicator Data'!X182)/(CH$3-CH$4)*10)),1))</f>
        <v>5.4</v>
      </c>
      <c r="CI182" s="176">
        <f>IF('Indicator Data'!Y182="No data","x",ROUND(IF('Indicator Data'!Y182&gt;CI$3,10,IF('Indicator Data'!Y182&lt;CI$4,0,10-(CI$3-'Indicator Data'!Y182)/(CI$3-CI$4)*10)),1))</f>
        <v>8</v>
      </c>
      <c r="CJ182" s="172">
        <f t="shared" si="216"/>
        <v>5.4</v>
      </c>
      <c r="CK182" s="174">
        <f t="shared" si="217"/>
        <v>3.6</v>
      </c>
      <c r="CL182" s="176">
        <f>IF('Indicator Data'!AD182="No data","x",ROUND(IF('Indicator Data'!AD182&gt;CL$3,10,IF('Indicator Data'!AD182&lt;CL$4,0,10-(CL$3-'Indicator Data'!AD182)/(CL$3-CL$4)*10)),1))</f>
        <v>0.9</v>
      </c>
      <c r="CM182" s="176">
        <f>IF('Indicator Data'!AE182="No data","x",ROUND(IF('Indicator Data'!AE182&gt;CM$3,10,IF('Indicator Data'!AE182&lt;CM$4,0,10-(CM$3-'Indicator Data'!AE182)/(CM$3-CM$4)*10)),1))</f>
        <v>3.7</v>
      </c>
      <c r="CN182" s="172">
        <f t="shared" si="218"/>
        <v>4.4000000000000004</v>
      </c>
      <c r="CO182" s="176">
        <f>IF('Indicator Data'!Z182="No data","x",ROUND(IF('Indicator Data'!Z182&gt;CO$3,10,IF('Indicator Data'!Z182&lt;CO$4,0,10-(CO$3-'Indicator Data'!Z182)/(CO$3-CO$4)*10)),1))</f>
        <v>0</v>
      </c>
      <c r="CP182" s="172">
        <f t="shared" si="219"/>
        <v>0</v>
      </c>
      <c r="CQ182" s="246">
        <f>IF('Indicator Data'!AB182="No data","x",'Indicator Data'!AB182/HLOOKUP('Indicator Date'!$AB180,'Population Data'!$C$3:$M$194,ROW()-4,FALSE))</f>
        <v>3.7163651640394348E-4</v>
      </c>
      <c r="CR182" s="176">
        <f t="shared" si="252"/>
        <v>6.3</v>
      </c>
      <c r="CS182" s="176">
        <f>IF('Indicator Data'!AC182="No data","x",ROUND(IF('Indicator Data'!AC182&gt;CS$3,0,IF('Indicator Data'!AC182&lt;CS$4,10,(CS$3-'Indicator Data'!AC182)/(CS$3-CS$4)*10)),1))</f>
        <v>4</v>
      </c>
      <c r="CT182" s="172">
        <f t="shared" si="220"/>
        <v>5.2</v>
      </c>
      <c r="CU182" s="174">
        <f t="shared" si="221"/>
        <v>3.2</v>
      </c>
      <c r="CV182" s="175">
        <f t="shared" si="253"/>
        <v>5.7</v>
      </c>
      <c r="CW182" s="177">
        <f t="shared" si="254"/>
        <v>4.4000000000000004</v>
      </c>
      <c r="CX182" s="175">
        <f>ROUND(IF('Indicator Data'!AF182=0,0,IF('Indicator Data'!AF182&gt;CX$3,10,IF('Indicator Data'!AF182&lt;CX$4,0,10-(CX$3-'Indicator Data'!AF182)/(CX$3-CX$4)*10))),1)</f>
        <v>0.4</v>
      </c>
      <c r="CY182" s="175">
        <f>(ROUND(IF('Indicator Data'!AG182=0,0,IF(LOG('Indicator Data'!AG182)&gt;CY$3,10,IF(LOG('Indicator Data'!AG182)&lt;CY$4,0,10-(CY$3-LOG('Indicator Data'!AG182))/(CY$3-CY$4)*10))),1))</f>
        <v>0</v>
      </c>
      <c r="CZ182" s="177">
        <f t="shared" si="222"/>
        <v>0.2</v>
      </c>
      <c r="DA182" s="11"/>
      <c r="DB182" s="22"/>
    </row>
    <row r="183" spans="1:106">
      <c r="A183" s="179" t="str">
        <f>'Indicator Data'!A183</f>
        <v>Tuvalu</v>
      </c>
      <c r="B183" s="180" t="str">
        <f>'Indicator Data'!B183</f>
        <v>TUV</v>
      </c>
      <c r="C183" s="178">
        <f>ROUND(IF('Indicator Data'!C183=0,0.1,IF(LOG('Indicator Data'!C183)&gt;C$3,10,IF(LOG('Indicator Data'!C183)&lt;C$4,0,10-(C$3-LOG('Indicator Data'!C183))/(C$3-C$4)*10))),1)</f>
        <v>0.1</v>
      </c>
      <c r="D183" s="171">
        <f>ROUND(IF('Indicator Data'!D183=0,0.1,IF(LOG('Indicator Data'!D183)&gt;D$3,10,IF(LOG('Indicator Data'!D183)&lt;D$4,0,10-(D$3-LOG('Indicator Data'!D183))/(D$3-D$4)*10))),1)</f>
        <v>0.1</v>
      </c>
      <c r="E183" s="172">
        <f t="shared" si="223"/>
        <v>0.1</v>
      </c>
      <c r="F183" s="172">
        <f>(ROUND(IF('Indicator Data'!E183=0,0,IF(LOG('Indicator Data'!E183)&gt;F$3,10,IF(LOG('Indicator Data'!E183)&lt;F$4,0,10-(F$3-LOG('Indicator Data'!E183))/(F$3-F$4)*10))),1))</f>
        <v>0</v>
      </c>
      <c r="G183" s="172">
        <f>ROUND(IF('Indicator Data'!F183=0,0,IF(LOG('Indicator Data'!F183)&gt;G$3,10,IF(LOG('Indicator Data'!F183)&lt;G$4,0,10-(G$3-LOG('Indicator Data'!F183))/(G$3-G$4)*10))),1)</f>
        <v>0.9</v>
      </c>
      <c r="H183" s="171">
        <f>ROUND(IF('Indicator Data'!G183=0,0,IF(LOG('Indicator Data'!G183)&gt;H$3,10,IF(LOG('Indicator Data'!G183)&lt;H$4,0,10-(H$3-LOG('Indicator Data'!G183))/(H$3-H$4)*10))),1)</f>
        <v>0.2</v>
      </c>
      <c r="I183" s="171">
        <f>ROUND(IF('Indicator Data'!H183=0,0,IF(LOG('Indicator Data'!H183)&gt;I$3,10,IF(LOG('Indicator Data'!H183)&lt;I$4,0,10-(I$3-LOG('Indicator Data'!H183))/(I$3-I$4)*10))),1)</f>
        <v>0</v>
      </c>
      <c r="J183" s="171">
        <f t="shared" si="224"/>
        <v>0.1</v>
      </c>
      <c r="K183" s="171">
        <f>ROUND(IF('Indicator Data'!I183=0,0,IF(LOG('Indicator Data'!I183)&gt;K$3,10,IF(LOG('Indicator Data'!I183)&lt;K$4,0,10-(K$3-LOG('Indicator Data'!I183))/(K$3-K$4)*10))),1)</f>
        <v>0</v>
      </c>
      <c r="L183" s="172">
        <f>ROUND(IF('Indicator Data'!J183=0,0,IF(LOG('Indicator Data'!J183)&gt;L$3,10,IF(LOG('Indicator Data'!J183)&lt;L$4,0,10-(L$3-LOG('Indicator Data'!J183))/(L$3-L$4)*10))),1)</f>
        <v>3.7</v>
      </c>
      <c r="M183" s="173">
        <f>'Indicator Data'!C183/HLOOKUP('Indicator Data'!$C$3,'Population Data'!$C$3:$M$194,ROW()-4,FALSE)</f>
        <v>0</v>
      </c>
      <c r="N183" s="173">
        <f>'Indicator Data'!D183/HLOOKUP('Indicator Data'!$D$3,'Population Data'!$C$3:$M$194,ROW()-4,FALSE)</f>
        <v>0</v>
      </c>
      <c r="O183" s="245">
        <f>'Indicator Data'!E183/HLOOKUP('Indicator Data'!$E$3,'Population Data'!$C$3:$M$194,ROW()-4,FALSE)</f>
        <v>0</v>
      </c>
      <c r="P183" s="173">
        <f>'Indicator Data'!F183/HLOOKUP('Indicator Data'!$F$3,'Population Data'!$C$3:$M$194,ROW()-4,FALSE)</f>
        <v>2.8855201570305139E-5</v>
      </c>
      <c r="Q183" s="173">
        <f>'Indicator Data'!G183/HLOOKUP('Indicator Data'!$G$3,'Population Data'!$C$3:$M$194,ROW()-4,FALSE)</f>
        <v>5.6204130309324765E-3</v>
      </c>
      <c r="R183" s="173">
        <f>'Indicator Data'!H183/HLOOKUP('Indicator Data'!$H$3,'Population Data'!$C$3:$M$194,ROW()-4,FALSE)</f>
        <v>9.4781310212676536E-6</v>
      </c>
      <c r="S183" s="173">
        <f>'Indicator Data'!I183/HLOOKUP('Indicator Data'!$I$3,'Population Data'!$C$3:$M$194,ROW()-4,FALSE)</f>
        <v>0</v>
      </c>
      <c r="T183" s="173">
        <f>'Indicator Data'!J183/HLOOKUP('Indicator Date'!$J181,'Population Data'!$C$3:$M$194,ROW()-4,FALSE)</f>
        <v>2.5400143463990894E-2</v>
      </c>
      <c r="U183" s="171">
        <f t="shared" si="225"/>
        <v>0</v>
      </c>
      <c r="V183" s="171">
        <f t="shared" si="226"/>
        <v>0</v>
      </c>
      <c r="W183" s="172">
        <f t="shared" si="227"/>
        <v>0</v>
      </c>
      <c r="X183" s="172">
        <f t="shared" si="203"/>
        <v>0</v>
      </c>
      <c r="Y183" s="172">
        <f t="shared" si="204"/>
        <v>8.4</v>
      </c>
      <c r="Z183" s="171">
        <f t="shared" si="228"/>
        <v>0.6</v>
      </c>
      <c r="AA183" s="171">
        <f t="shared" si="228"/>
        <v>0</v>
      </c>
      <c r="AB183" s="171">
        <f t="shared" si="229"/>
        <v>0.3</v>
      </c>
      <c r="AC183" s="172">
        <f t="shared" si="205"/>
        <v>0</v>
      </c>
      <c r="AD183" s="172">
        <f t="shared" si="206"/>
        <v>8.5</v>
      </c>
      <c r="AE183" s="171">
        <f>ROUND(IF('Indicator Data'!K183=0,0,IF('Indicator Data'!K183&gt;AE$3,10,IF('Indicator Data'!K183&lt;AE$4,0,10-(AE$3-'Indicator Data'!K183)/(AE$3-AE$4)*10))),1)</f>
        <v>1.9</v>
      </c>
      <c r="AF183" s="174">
        <f t="shared" si="230"/>
        <v>0.1</v>
      </c>
      <c r="AG183" s="174">
        <f t="shared" si="231"/>
        <v>0.1</v>
      </c>
      <c r="AH183" s="172">
        <f t="shared" si="232"/>
        <v>0.4</v>
      </c>
      <c r="AI183" s="172">
        <f t="shared" si="233"/>
        <v>0</v>
      </c>
      <c r="AJ183" s="174">
        <f t="shared" si="234"/>
        <v>0.2</v>
      </c>
      <c r="AK183" s="172">
        <f t="shared" si="235"/>
        <v>6.7</v>
      </c>
      <c r="AL183" s="175">
        <f t="shared" si="236"/>
        <v>0.1</v>
      </c>
      <c r="AM183" s="175">
        <f t="shared" si="237"/>
        <v>0</v>
      </c>
      <c r="AN183" s="175">
        <f t="shared" si="238"/>
        <v>5.8</v>
      </c>
      <c r="AO183" s="175">
        <f t="shared" si="239"/>
        <v>0.2</v>
      </c>
      <c r="AP183" s="175">
        <f t="shared" si="240"/>
        <v>0</v>
      </c>
      <c r="AQ183" s="174">
        <f t="shared" si="241"/>
        <v>4.3</v>
      </c>
      <c r="AR183" s="174" t="str">
        <f>IF('Indicator Data'!L183="No data","x",IF('Indicator Data'!BW183&lt;1000,"x",ROUND((IF('Indicator Data'!L183&gt;AR$3,10,IF('Indicator Data'!L183&lt;AR$4,0,10-(AR$3-'Indicator Data'!L183)/(AR$3-AR$4)*10))),1)))</f>
        <v>x</v>
      </c>
      <c r="AS183" s="175">
        <f t="shared" si="242"/>
        <v>4.3</v>
      </c>
      <c r="AT183" s="176" t="str">
        <f>IF('Indicator Data'!M183="No data","x",ROUND(IF('Indicator Data'!M183=0,0,IF(LOG('Indicator Data'!M183)&gt;AT$3,10,IF(LOG('Indicator Data'!M183)&lt;AT$4,0,10-(AT$3-LOG('Indicator Data'!M183))/(AT$3-AT$4)*10))),1))</f>
        <v>x</v>
      </c>
      <c r="AU183" s="246" t="str">
        <f>IF(AT183="x","x",'Indicator Data'!M183/HLOOKUP('Indicator Data'!$M$3,'Population Data'!$C$3:$M$194,ROW()-4,FALSE))</f>
        <v>x</v>
      </c>
      <c r="AV183" s="176" t="str">
        <f t="shared" si="243"/>
        <v>x</v>
      </c>
      <c r="AW183" s="172" t="str">
        <f t="shared" si="207"/>
        <v>x</v>
      </c>
      <c r="AX183" s="176" t="str">
        <f>IF('Indicator Data'!N183="No data","x",ROUND(IF('Indicator Data'!N183=0,0,IF(LOG('Indicator Data'!N183)&gt;AX$3,10,IF(LOG('Indicator Data'!N183)&lt;AX$4,0,10-(AX$3-LOG('Indicator Data'!N183))/(AX$3-AX$4)*10))),1))</f>
        <v>x</v>
      </c>
      <c r="AY183" s="246" t="str">
        <f>IF(AX183="x","x",'Indicator Data'!N183/HLOOKUP('Indicator Data'!$N$3,'Population Data'!$C$3:$M$194,ROW()-4,FALSE))</f>
        <v>x</v>
      </c>
      <c r="AZ183" s="176" t="str">
        <f t="shared" si="244"/>
        <v>x</v>
      </c>
      <c r="BA183" s="172" t="str">
        <f t="shared" si="208"/>
        <v>x</v>
      </c>
      <c r="BB183" s="176" t="str">
        <f>IF('Indicator Data'!O183="No data","x",ROUND(IF('Indicator Data'!O183=0,0,IF(LOG('Indicator Data'!O183)&gt;BB$3,10,IF(LOG('Indicator Data'!O183)&lt;BB$4,0,10-(BB$3-LOG('Indicator Data'!O183))/(BB$3-BB$4)*10))),1))</f>
        <v>x</v>
      </c>
      <c r="BC183" s="246" t="str">
        <f>IF(BB183="x","x",'Indicator Data'!O183/HLOOKUP('Indicator Data'!$O$3,'Population Data'!$C$3:$M$194,ROW()-4,FALSE))</f>
        <v>x</v>
      </c>
      <c r="BD183" s="176" t="str">
        <f t="shared" si="245"/>
        <v>x</v>
      </c>
      <c r="BE183" s="172" t="str">
        <f t="shared" si="209"/>
        <v>x</v>
      </c>
      <c r="BF183" s="176" t="str">
        <f>IF('Indicator Data'!P183="No data","x",ROUND(IF('Indicator Data'!P183=0,0,IF(LOG('Indicator Data'!P183)&gt;BF$3,10,IF(LOG('Indicator Data'!P183)&lt;BF$4,0,10-(BF$3-LOG('Indicator Data'!P183))/(BF$3-BF$4)*10))),1))</f>
        <v>x</v>
      </c>
      <c r="BG183" s="246" t="str">
        <f>IF(BF183="x","x",'Indicator Data'!P183/HLOOKUP('Indicator Data'!$P$3,'Population Data'!$C$3:$M$194,ROW()-4,FALSE))</f>
        <v>x</v>
      </c>
      <c r="BH183" s="176" t="str">
        <f t="shared" si="210"/>
        <v>x</v>
      </c>
      <c r="BI183" s="172" t="str">
        <f t="shared" si="211"/>
        <v>x</v>
      </c>
      <c r="BJ183" s="174" t="str">
        <f t="shared" si="212"/>
        <v>x</v>
      </c>
      <c r="BK183" s="176">
        <f>ROUND(IF('Indicator Data'!Q183=0,0,IF(LOG('Indicator Data'!Q183)&gt;BK$3,10,IF(LOG('Indicator Data'!Q183)&lt;BK$4,0,10-(BK$3-LOG('Indicator Data'!Q183))/(BK$3-BK$4)*10))),1)</f>
        <v>0</v>
      </c>
      <c r="BL183" s="224">
        <f>IF(BK183="x","x",'Indicator Data'!Q183/HLOOKUP('Indicator Data'!$Q$3,'Population Data'!$C$3:$M$194,ROW()-4,FALSE))</f>
        <v>0</v>
      </c>
      <c r="BM183" s="176">
        <f t="shared" si="246"/>
        <v>0</v>
      </c>
      <c r="BN183" s="172">
        <f t="shared" si="247"/>
        <v>0</v>
      </c>
      <c r="BO183" s="176">
        <f>ROUND(IF('Indicator Data'!S183=0,0,IF(LOG('Indicator Data'!S183)&gt;BO$3,10,IF(LOG('Indicator Data'!S183)&lt;BO$4,0,10-(BO$3-LOG('Indicator Data'!S183))/(BO$3-BO$4)*10))),1)</f>
        <v>0</v>
      </c>
      <c r="BP183" s="246">
        <f>IF(BO183="x","x",'Indicator Data'!S183/HLOOKUP('Indicator Data'!$S$3,'Population Data'!$C$3:$M$194,ROW()-4,FALSE))</f>
        <v>0</v>
      </c>
      <c r="BQ183" s="176">
        <f t="shared" si="248"/>
        <v>0</v>
      </c>
      <c r="BR183" s="172">
        <f t="shared" si="213"/>
        <v>0</v>
      </c>
      <c r="BS183" s="176">
        <f>ROUND(IF('Indicator Data'!T183=0,0,IF(LOG('Indicator Data'!T183)&gt;BS$3,10,IF(LOG('Indicator Data'!T183)&lt;BS$4,0,10-(BS$3-LOG('Indicator Data'!T183))/(BS$3-BS$4)*10))),1)</f>
        <v>3</v>
      </c>
      <c r="BT183" s="173">
        <f>IF('Indicator Data'!T183/HLOOKUP('Indicator Data'!$T$3,'Population Data'!$C$3:$M$194,ROW()-4,FALSE)&gt;1,1,'Indicator Data'!T183/HLOOKUP('Indicator Data'!$T$3,'Population Data'!$C$3:$M$194,ROW()-4,FALSE))</f>
        <v>0.11090554773942542</v>
      </c>
      <c r="BU183" s="176">
        <f t="shared" si="249"/>
        <v>1.1000000000000001</v>
      </c>
      <c r="BV183" s="172">
        <f t="shared" si="214"/>
        <v>2.1</v>
      </c>
      <c r="BW183" s="176">
        <f>ROUND(IF('Indicator Data'!U183=0,0,IF(LOG('Indicator Data'!U183)&gt;BW$3,10,IF(LOG('Indicator Data'!U183)&lt;BW$4,0,10-(BW$3-LOG('Indicator Data'!U183))/(BW$3-BW$4)*10))),1)</f>
        <v>4.0999999999999996</v>
      </c>
      <c r="BX183" s="246">
        <f>IF(BW183="x","x",'Indicator Data'!U183/HLOOKUP('Indicator Data'!$U$3,'Population Data'!$C$3:$M$194,ROW()-4,FALSE))</f>
        <v>0.67627638029001136</v>
      </c>
      <c r="BY183" s="176">
        <f t="shared" si="250"/>
        <v>6.8</v>
      </c>
      <c r="BZ183" s="172">
        <f t="shared" si="215"/>
        <v>5.6</v>
      </c>
      <c r="CA183" s="174">
        <f t="shared" si="198"/>
        <v>2.2999999999999998</v>
      </c>
      <c r="CB183" s="176">
        <f>IF('Indicator Data'!BN183="No data","x",ROUND(IF('Indicator Data'!BN183&gt;CB$3,0,IF('Indicator Data'!BN183&lt;CB$4,10,(CB$3-'Indicator Data'!BN183)/(CB$3-CB$4)*10)),1))</f>
        <v>1.8</v>
      </c>
      <c r="CC183" s="176">
        <f>IF('Indicator Data'!BO183="No data","x",ROUND(IF('Indicator Data'!BO183&gt;CC$3,0,IF('Indicator Data'!BO183&lt;CC$4,10,(CC$3-'Indicator Data'!BO183)/(CC$3-CC$4)*10)),1))</f>
        <v>0.1</v>
      </c>
      <c r="CD183" s="176">
        <f>IF('Indicator Data'!AA183="No data","x",ROUND(IF('Indicator Data'!AA183&gt;CD$3,0,IF('Indicator Data'!AA183&lt;CD$4,10,(CD$3-'Indicator Data'!AA183)/(CD$3-CD$4)*10)),1))</f>
        <v>0.6</v>
      </c>
      <c r="CE183" s="172">
        <f t="shared" si="251"/>
        <v>0.8</v>
      </c>
      <c r="CF183" s="176">
        <f>IF('Indicator Data'!V183="No data","x",ROUND(IF(LOG('Indicator Data'!V183)&gt;CF$3,10,IF(LOG('Indicator Data'!V183)&lt;CF$4,0,10-(CF$3-LOG('Indicator Data'!V183))/(CF$3-CF$4)*10)),1))</f>
        <v>8.6</v>
      </c>
      <c r="CG183" s="176">
        <f>IF('Indicator Data'!W183="No data","x",ROUND(IF('Indicator Data'!W183&gt;CG$3,10,IF('Indicator Data'!W183&lt;CG$4,0,10-(CG$3-'Indicator Data'!W183)/(CG$3-CG$4)*10)),1))</f>
        <v>3.7</v>
      </c>
      <c r="CH183" s="176">
        <f>IF('Indicator Data'!X183="No data","x",ROUND(IF('Indicator Data'!X183&gt;CH$3,10,IF('Indicator Data'!X183&lt;CH$4,0,10-(CH$3-'Indicator Data'!X183)/(CH$3-CH$4)*10)),1))</f>
        <v>6.6</v>
      </c>
      <c r="CI183" s="176">
        <f>IF('Indicator Data'!Y183="No data","x",ROUND(IF('Indicator Data'!Y183&gt;CI$3,10,IF('Indicator Data'!Y183&lt;CI$4,0,10-(CI$3-'Indicator Data'!Y183)/(CI$3-CI$4)*10)),1))</f>
        <v>10</v>
      </c>
      <c r="CJ183" s="172">
        <f t="shared" si="216"/>
        <v>7.2</v>
      </c>
      <c r="CK183" s="174">
        <f t="shared" si="217"/>
        <v>5.0999999999999996</v>
      </c>
      <c r="CL183" s="176">
        <f>IF('Indicator Data'!AD183="No data","x",ROUND(IF('Indicator Data'!AD183&gt;CL$3,10,IF('Indicator Data'!AD183&lt;CL$4,0,10-(CL$3-'Indicator Data'!AD183)/(CL$3-CL$4)*10)),1))</f>
        <v>5.7</v>
      </c>
      <c r="CM183" s="176">
        <f>IF('Indicator Data'!AE183="No data","x",ROUND(IF('Indicator Data'!AE183&gt;CM$3,10,IF('Indicator Data'!AE183&lt;CM$4,0,10-(CM$3-'Indicator Data'!AE183)/(CM$3-CM$4)*10)),1))</f>
        <v>4</v>
      </c>
      <c r="CN183" s="172">
        <f t="shared" si="218"/>
        <v>6.4</v>
      </c>
      <c r="CO183" s="176">
        <f>IF('Indicator Data'!Z183="No data","x",ROUND(IF('Indicator Data'!Z183&gt;CO$3,10,IF('Indicator Data'!Z183&lt;CO$4,0,10-(CO$3-'Indicator Data'!Z183)/(CO$3-CO$4)*10)),1))</f>
        <v>0.9</v>
      </c>
      <c r="CP183" s="172">
        <f t="shared" si="219"/>
        <v>0.9</v>
      </c>
      <c r="CQ183" s="246" t="str">
        <f>IF('Indicator Data'!AB183="No data","x",'Indicator Data'!AB183/HLOOKUP('Indicator Date'!$AB181,'Population Data'!$C$3:$M$194,ROW()-4,FALSE))</f>
        <v>x</v>
      </c>
      <c r="CR183" s="176" t="str">
        <f t="shared" si="252"/>
        <v>x</v>
      </c>
      <c r="CS183" s="176">
        <f>IF('Indicator Data'!AC183="No data","x",ROUND(IF('Indicator Data'!AC183&gt;CS$3,0,IF('Indicator Data'!AC183&lt;CS$4,10,(CS$3-'Indicator Data'!AC183)/(CS$3-CS$4)*10)),1))</f>
        <v>4</v>
      </c>
      <c r="CT183" s="172">
        <f t="shared" si="220"/>
        <v>4</v>
      </c>
      <c r="CU183" s="174">
        <f t="shared" si="221"/>
        <v>3.8</v>
      </c>
      <c r="CV183" s="175">
        <f t="shared" si="253"/>
        <v>3.8</v>
      </c>
      <c r="CW183" s="177">
        <f t="shared" si="254"/>
        <v>2.4</v>
      </c>
      <c r="CX183" s="175">
        <f>ROUND(IF('Indicator Data'!AF183=0,0,IF('Indicator Data'!AF183&gt;CX$3,10,IF('Indicator Data'!AF183&lt;CX$4,0,10-(CX$3-'Indicator Data'!AF183)/(CX$3-CX$4)*10))),1)</f>
        <v>0</v>
      </c>
      <c r="CY183" s="175">
        <f>(ROUND(IF('Indicator Data'!AG183=0,0,IF(LOG('Indicator Data'!AG183)&gt;CY$3,10,IF(LOG('Indicator Data'!AG183)&lt;CY$4,0,10-(CY$3-LOG('Indicator Data'!AG183))/(CY$3-CY$4)*10))),1))</f>
        <v>0</v>
      </c>
      <c r="CZ183" s="177">
        <f t="shared" si="222"/>
        <v>0</v>
      </c>
      <c r="DA183" s="11"/>
      <c r="DB183" s="22"/>
    </row>
    <row r="184" spans="1:106">
      <c r="A184" s="179" t="str">
        <f>'Indicator Data'!A184</f>
        <v>Uganda</v>
      </c>
      <c r="B184" s="180" t="str">
        <f>'Indicator Data'!B184</f>
        <v>UGA</v>
      </c>
      <c r="C184" s="178">
        <f>ROUND(IF('Indicator Data'!C184=0,0.1,IF(LOG('Indicator Data'!C184)&gt;C$3,10,IF(LOG('Indicator Data'!C184)&lt;C$4,0,10-(C$3-LOG('Indicator Data'!C184))/(C$3-C$4)*10))),1)</f>
        <v>8</v>
      </c>
      <c r="D184" s="171">
        <f>ROUND(IF('Indicator Data'!D184=0,0.1,IF(LOG('Indicator Data'!D184)&gt;D$3,10,IF(LOG('Indicator Data'!D184)&lt;D$4,0,10-(D$3-LOG('Indicator Data'!D184))/(D$3-D$4)*10))),1)</f>
        <v>0.1</v>
      </c>
      <c r="E184" s="172">
        <f t="shared" si="223"/>
        <v>5.3</v>
      </c>
      <c r="F184" s="172">
        <f>(ROUND(IF('Indicator Data'!E184=0,0,IF(LOG('Indicator Data'!E184)&gt;F$3,10,IF(LOG('Indicator Data'!E184)&lt;F$4,0,10-(F$3-LOG('Indicator Data'!E184))/(F$3-F$4)*10))),1))</f>
        <v>5.0999999999999996</v>
      </c>
      <c r="G184" s="172">
        <f>ROUND(IF('Indicator Data'!F184=0,0,IF(LOG('Indicator Data'!F184)&gt;G$3,10,IF(LOG('Indicator Data'!F184)&lt;G$4,0,10-(G$3-LOG('Indicator Data'!F184))/(G$3-G$4)*10))),1)</f>
        <v>0</v>
      </c>
      <c r="H184" s="171">
        <f>ROUND(IF('Indicator Data'!G184=0,0,IF(LOG('Indicator Data'!G184)&gt;H$3,10,IF(LOG('Indicator Data'!G184)&lt;H$4,0,10-(H$3-LOG('Indicator Data'!G184))/(H$3-H$4)*10))),1)</f>
        <v>0</v>
      </c>
      <c r="I184" s="171">
        <f>ROUND(IF('Indicator Data'!H184=0,0,IF(LOG('Indicator Data'!H184)&gt;I$3,10,IF(LOG('Indicator Data'!H184)&lt;I$4,0,10-(I$3-LOG('Indicator Data'!H184))/(I$3-I$4)*10))),1)</f>
        <v>0</v>
      </c>
      <c r="J184" s="171">
        <f t="shared" si="224"/>
        <v>0</v>
      </c>
      <c r="K184" s="171">
        <f>ROUND(IF('Indicator Data'!I184=0,0,IF(LOG('Indicator Data'!I184)&gt;K$3,10,IF(LOG('Indicator Data'!I184)&lt;K$4,0,10-(K$3-LOG('Indicator Data'!I184))/(K$3-K$4)*10))),1)</f>
        <v>0</v>
      </c>
      <c r="L184" s="172">
        <f>ROUND(IF('Indicator Data'!J184=0,0,IF(LOG('Indicator Data'!J184)&gt;L$3,10,IF(LOG('Indicator Data'!J184)&lt;L$4,0,10-(L$3-LOG('Indicator Data'!J184))/(L$3-L$4)*10))),1)</f>
        <v>10</v>
      </c>
      <c r="M184" s="173">
        <f>'Indicator Data'!C184/HLOOKUP('Indicator Data'!$C$3,'Population Data'!$C$3:$M$194,ROW()-4,FALSE)</f>
        <v>6.3483276186591638E-4</v>
      </c>
      <c r="N184" s="173">
        <f>'Indicator Data'!D184/HLOOKUP('Indicator Data'!$D$3,'Population Data'!$C$3:$M$194,ROW()-4,FALSE)</f>
        <v>0</v>
      </c>
      <c r="O184" s="245">
        <f>'Indicator Data'!E184/HLOOKUP('Indicator Data'!$E$3,'Population Data'!$C$3:$M$194,ROW()-4,FALSE)</f>
        <v>4.809328127239643E-4</v>
      </c>
      <c r="P184" s="173">
        <f>'Indicator Data'!F184/HLOOKUP('Indicator Data'!$F$3,'Population Data'!$C$3:$M$194,ROW()-4,FALSE)</f>
        <v>0</v>
      </c>
      <c r="Q184" s="173">
        <f>'Indicator Data'!G184/HLOOKUP('Indicator Data'!$G$3,'Population Data'!$C$3:$M$194,ROW()-4,FALSE)</f>
        <v>0</v>
      </c>
      <c r="R184" s="173">
        <f>'Indicator Data'!H184/HLOOKUP('Indicator Data'!$H$3,'Population Data'!$C$3:$M$194,ROW()-4,FALSE)</f>
        <v>0</v>
      </c>
      <c r="S184" s="173">
        <f>'Indicator Data'!I184/HLOOKUP('Indicator Data'!$I$3,'Population Data'!$C$3:$M$194,ROW()-4,FALSE)</f>
        <v>0</v>
      </c>
      <c r="T184" s="173">
        <f>'Indicator Data'!J184/HLOOKUP('Indicator Date'!$J182,'Population Data'!$C$3:$M$194,ROW()-4,FALSE)</f>
        <v>2.4997870774308246E-3</v>
      </c>
      <c r="U184" s="171">
        <f t="shared" si="225"/>
        <v>3.2</v>
      </c>
      <c r="V184" s="171">
        <f t="shared" si="226"/>
        <v>0</v>
      </c>
      <c r="W184" s="172">
        <f t="shared" si="227"/>
        <v>1.7</v>
      </c>
      <c r="X184" s="172">
        <f t="shared" si="203"/>
        <v>2.4</v>
      </c>
      <c r="Y184" s="172">
        <f t="shared" si="204"/>
        <v>0</v>
      </c>
      <c r="Z184" s="171">
        <f t="shared" si="228"/>
        <v>0</v>
      </c>
      <c r="AA184" s="171">
        <f t="shared" si="228"/>
        <v>0</v>
      </c>
      <c r="AB184" s="171">
        <f t="shared" si="229"/>
        <v>0</v>
      </c>
      <c r="AC184" s="172">
        <f t="shared" si="205"/>
        <v>0</v>
      </c>
      <c r="AD184" s="172">
        <f t="shared" si="206"/>
        <v>0.8</v>
      </c>
      <c r="AE184" s="171">
        <f>ROUND(IF('Indicator Data'!K184=0,0,IF('Indicator Data'!K184&gt;AE$3,10,IF('Indicator Data'!K184&lt;AE$4,0,10-(AE$3-'Indicator Data'!K184)/(AE$3-AE$4)*10))),1)</f>
        <v>6.7</v>
      </c>
      <c r="AF184" s="174">
        <f t="shared" si="230"/>
        <v>5.6</v>
      </c>
      <c r="AG184" s="174">
        <f t="shared" si="231"/>
        <v>0.1</v>
      </c>
      <c r="AH184" s="172">
        <f t="shared" si="232"/>
        <v>0</v>
      </c>
      <c r="AI184" s="172">
        <f t="shared" si="233"/>
        <v>0</v>
      </c>
      <c r="AJ184" s="174">
        <f t="shared" si="234"/>
        <v>0</v>
      </c>
      <c r="AK184" s="172">
        <f t="shared" si="235"/>
        <v>7.7</v>
      </c>
      <c r="AL184" s="175">
        <f t="shared" si="236"/>
        <v>3.7</v>
      </c>
      <c r="AM184" s="175">
        <f t="shared" si="237"/>
        <v>3.9</v>
      </c>
      <c r="AN184" s="175">
        <f t="shared" si="238"/>
        <v>0</v>
      </c>
      <c r="AO184" s="175">
        <f t="shared" si="239"/>
        <v>0</v>
      </c>
      <c r="AP184" s="175">
        <f t="shared" si="240"/>
        <v>0</v>
      </c>
      <c r="AQ184" s="174">
        <f t="shared" si="241"/>
        <v>7.2</v>
      </c>
      <c r="AR184" s="174">
        <f>IF('Indicator Data'!L184="No data","x",IF('Indicator Data'!BW184&lt;1000,"x",ROUND((IF('Indicator Data'!L184&gt;AR$3,10,IF('Indicator Data'!L184&lt;AR$4,0,10-(AR$3-'Indicator Data'!L184)/(AR$3-AR$4)*10))),1)))</f>
        <v>5</v>
      </c>
      <c r="AS184" s="175">
        <f t="shared" si="242"/>
        <v>6.1</v>
      </c>
      <c r="AT184" s="176">
        <f>IF('Indicator Data'!M184="No data","x",ROUND(IF('Indicator Data'!M184=0,0,IF(LOG('Indicator Data'!M184)&gt;AT$3,10,IF(LOG('Indicator Data'!M184)&lt;AT$4,0,10-(AT$3-LOG('Indicator Data'!M184))/(AT$3-AT$4)*10))),1))</f>
        <v>8.6999999999999993</v>
      </c>
      <c r="AU184" s="246">
        <f>IF(AT184="x","x",'Indicator Data'!M184/HLOOKUP('Indicator Data'!$M$3,'Population Data'!$C$3:$M$194,ROW()-4,FALSE))</f>
        <v>0.22913721371328707</v>
      </c>
      <c r="AV184" s="176">
        <f t="shared" si="243"/>
        <v>2.5</v>
      </c>
      <c r="AW184" s="172">
        <f t="shared" si="207"/>
        <v>6.6</v>
      </c>
      <c r="AX184" s="176">
        <f>IF('Indicator Data'!N184="No data","x",ROUND(IF('Indicator Data'!N184=0,0,IF(LOG('Indicator Data'!N184)&gt;AX$3,10,IF(LOG('Indicator Data'!N184)&lt;AX$4,0,10-(AX$3-LOG('Indicator Data'!N184))/(AX$3-AX$4)*10))),1))</f>
        <v>9.5</v>
      </c>
      <c r="AY184" s="246">
        <f>IF(AX184="x","x",'Indicator Data'!N184/HLOOKUP('Indicator Data'!$N$3,'Population Data'!$C$3:$M$194,ROW()-4,FALSE))</f>
        <v>0.10724264832250266</v>
      </c>
      <c r="AZ184" s="176">
        <f t="shared" si="244"/>
        <v>10</v>
      </c>
      <c r="BA184" s="172">
        <f t="shared" si="208"/>
        <v>9.8000000000000007</v>
      </c>
      <c r="BB184" s="176">
        <f>IF('Indicator Data'!O184="No data","x",ROUND(IF('Indicator Data'!O184=0,0,IF(LOG('Indicator Data'!O184)&gt;BB$3,10,IF(LOG('Indicator Data'!O184)&lt;BB$4,0,10-(BB$3-LOG('Indicator Data'!O184))/(BB$3-BB$4)*10))),1))</f>
        <v>0</v>
      </c>
      <c r="BC184" s="246">
        <f>IF(BB184="x","x",'Indicator Data'!O184/HLOOKUP('Indicator Data'!$O$3,'Population Data'!$C$3:$M$194,ROW()-4,FALSE))</f>
        <v>0</v>
      </c>
      <c r="BD184" s="176">
        <f t="shared" si="245"/>
        <v>0</v>
      </c>
      <c r="BE184" s="172">
        <f t="shared" si="209"/>
        <v>0</v>
      </c>
      <c r="BF184" s="176">
        <f>IF('Indicator Data'!P184="No data","x",ROUND(IF('Indicator Data'!P184=0,0,IF(LOG('Indicator Data'!P184)&gt;BF$3,10,IF(LOG('Indicator Data'!P184)&lt;BF$4,0,10-(BF$3-LOG('Indicator Data'!P184))/(BF$3-BF$4)*10))),1))</f>
        <v>10</v>
      </c>
      <c r="BG184" s="246">
        <f>IF(BF184="x","x",'Indicator Data'!P184/HLOOKUP('Indicator Data'!$P$3,'Population Data'!$C$3:$M$194,ROW()-4,FALSE))</f>
        <v>0.60471127339073605</v>
      </c>
      <c r="BH184" s="176">
        <f t="shared" si="210"/>
        <v>9.6</v>
      </c>
      <c r="BI184" s="172">
        <f t="shared" si="211"/>
        <v>9.8000000000000007</v>
      </c>
      <c r="BJ184" s="174">
        <f t="shared" si="212"/>
        <v>8.1</v>
      </c>
      <c r="BK184" s="176">
        <f>ROUND(IF('Indicator Data'!Q184=0,0,IF(LOG('Indicator Data'!Q184)&gt;BK$3,10,IF(LOG('Indicator Data'!Q184)&lt;BK$4,0,10-(BK$3-LOG('Indicator Data'!Q184))/(BK$3-BK$4)*10))),1)</f>
        <v>9.6</v>
      </c>
      <c r="BL184" s="224">
        <f>IF(BK184="x","x",'Indicator Data'!Q184/HLOOKUP('Indicator Data'!$Q$3,'Population Data'!$C$3:$M$194,ROW()-4,FALSE))</f>
        <v>1</v>
      </c>
      <c r="BM184" s="176">
        <f t="shared" si="246"/>
        <v>10</v>
      </c>
      <c r="BN184" s="172">
        <f t="shared" si="247"/>
        <v>9.8000000000000007</v>
      </c>
      <c r="BO184" s="176">
        <f>ROUND(IF('Indicator Data'!S184=0,0,IF(LOG('Indicator Data'!S184)&gt;BO$3,10,IF(LOG('Indicator Data'!S184)&lt;BO$4,0,10-(BO$3-LOG('Indicator Data'!S184))/(BO$3-BO$4)*10))),1)</f>
        <v>9.5</v>
      </c>
      <c r="BP184" s="246">
        <f>IF(BO184="x","x",'Indicator Data'!S184/HLOOKUP('Indicator Data'!$S$3,'Population Data'!$C$3:$M$194,ROW()-4,FALSE))</f>
        <v>0.86125725028389011</v>
      </c>
      <c r="BQ184" s="176">
        <f t="shared" si="248"/>
        <v>9.6</v>
      </c>
      <c r="BR184" s="172">
        <f t="shared" si="213"/>
        <v>9.6</v>
      </c>
      <c r="BS184" s="176">
        <f>ROUND(IF('Indicator Data'!T184=0,0,IF(LOG('Indicator Data'!T184)&gt;BS$3,10,IF(LOG('Indicator Data'!T184)&lt;BS$4,0,10-(BS$3-LOG('Indicator Data'!T184))/(BS$3-BS$4)*10))),1)</f>
        <v>9.4</v>
      </c>
      <c r="BT184" s="173">
        <f>IF('Indicator Data'!T184/HLOOKUP('Indicator Data'!$T$3,'Population Data'!$C$3:$M$194,ROW()-4,FALSE)&gt;1,1,'Indicator Data'!T184/HLOOKUP('Indicator Data'!$T$3,'Population Data'!$C$3:$M$194,ROW()-4,FALSE))</f>
        <v>0.818421315556215</v>
      </c>
      <c r="BU184" s="176">
        <f t="shared" si="249"/>
        <v>8.1999999999999993</v>
      </c>
      <c r="BV184" s="172">
        <f t="shared" si="214"/>
        <v>8.9</v>
      </c>
      <c r="BW184" s="176">
        <f>ROUND(IF('Indicator Data'!U184=0,0,IF(LOG('Indicator Data'!U184)&gt;BW$3,10,IF(LOG('Indicator Data'!U184)&lt;BW$4,0,10-(BW$3-LOG('Indicator Data'!U184))/(BW$3-BW$4)*10))),1)</f>
        <v>9.3000000000000007</v>
      </c>
      <c r="BX184" s="246">
        <f>IF(BW184="x","x",'Indicator Data'!U184/HLOOKUP('Indicator Data'!$U$3,'Population Data'!$C$3:$M$194,ROW()-4,FALSE))</f>
        <v>0.60398172815889162</v>
      </c>
      <c r="BY184" s="176">
        <f t="shared" si="250"/>
        <v>6</v>
      </c>
      <c r="BZ184" s="172">
        <f t="shared" si="215"/>
        <v>8.1</v>
      </c>
      <c r="CA184" s="174">
        <f t="shared" si="198"/>
        <v>9.1999999999999993</v>
      </c>
      <c r="CB184" s="176">
        <f>IF('Indicator Data'!BN184="No data","x",ROUND(IF('Indicator Data'!BN184&gt;CB$3,0,IF('Indicator Data'!BN184&lt;CB$4,10,(CB$3-'Indicator Data'!BN184)/(CB$3-CB$4)*10)),1))</f>
        <v>8.8000000000000007</v>
      </c>
      <c r="CC184" s="176">
        <f>IF('Indicator Data'!BO184="No data","x",ROUND(IF('Indicator Data'!BO184&gt;CC$3,0,IF('Indicator Data'!BO184&lt;CC$4,10,(CC$3-'Indicator Data'!BO184)/(CC$3-CC$4)*10)),1))</f>
        <v>6.8</v>
      </c>
      <c r="CD184" s="176">
        <f>IF('Indicator Data'!AA184="No data","x",ROUND(IF('Indicator Data'!AA184&gt;CD$3,0,IF('Indicator Data'!AA184&lt;CD$4,10,(CD$3-'Indicator Data'!AA184)/(CD$3-CD$4)*10)),1))</f>
        <v>6.9</v>
      </c>
      <c r="CE184" s="172">
        <f t="shared" si="251"/>
        <v>7.5</v>
      </c>
      <c r="CF184" s="176">
        <f>IF('Indicator Data'!V184="No data","x",ROUND(IF(LOG('Indicator Data'!V184)&gt;CF$3,10,IF(LOG('Indicator Data'!V184)&lt;CF$4,0,10-(CF$3-LOG('Indicator Data'!V184))/(CF$3-CF$4)*10)),1))</f>
        <v>7.9</v>
      </c>
      <c r="CG184" s="176">
        <f>IF('Indicator Data'!W184="No data","x",ROUND(IF('Indicator Data'!W184&gt;CG$3,10,IF('Indicator Data'!W184&lt;CG$4,0,10-(CG$3-'Indicator Data'!W184)/(CG$3-CG$4)*10)),1))</f>
        <v>10</v>
      </c>
      <c r="CH184" s="176">
        <f>IF('Indicator Data'!X184="No data","x",ROUND(IF('Indicator Data'!X184&gt;CH$3,10,IF('Indicator Data'!X184&lt;CH$4,0,10-(CH$3-'Indicator Data'!X184)/(CH$3-CH$4)*10)),1))</f>
        <v>2.7</v>
      </c>
      <c r="CI184" s="176">
        <f>IF('Indicator Data'!Y184="No data","x",ROUND(IF('Indicator Data'!Y184&gt;CI$3,10,IF('Indicator Data'!Y184&lt;CI$4,0,10-(CI$3-'Indicator Data'!Y184)/(CI$3-CI$4)*10)),1))</f>
        <v>7.2</v>
      </c>
      <c r="CJ184" s="172">
        <f t="shared" si="216"/>
        <v>7</v>
      </c>
      <c r="CK184" s="174">
        <f t="shared" si="217"/>
        <v>7.2</v>
      </c>
      <c r="CL184" s="176">
        <f>IF('Indicator Data'!AD184="No data","x",ROUND(IF('Indicator Data'!AD184&gt;CL$3,10,IF('Indicator Data'!AD184&lt;CL$4,0,10-(CL$3-'Indicator Data'!AD184)/(CL$3-CL$4)*10)),1))</f>
        <v>5.9</v>
      </c>
      <c r="CM184" s="176">
        <f>IF('Indicator Data'!AE184="No data","x",ROUND(IF('Indicator Data'!AE184&gt;CM$3,10,IF('Indicator Data'!AE184&lt;CM$4,0,10-(CM$3-'Indicator Data'!AE184)/(CM$3-CM$4)*10)),1))</f>
        <v>7.4</v>
      </c>
      <c r="CN184" s="172">
        <f t="shared" si="218"/>
        <v>6.9</v>
      </c>
      <c r="CO184" s="176">
        <f>IF('Indicator Data'!Z184="No data","x",ROUND(IF('Indicator Data'!Z184&gt;CO$3,10,IF('Indicator Data'!Z184&lt;CO$4,0,10-(CO$3-'Indicator Data'!Z184)/(CO$3-CO$4)*10)),1))</f>
        <v>1.3</v>
      </c>
      <c r="CP184" s="172">
        <f t="shared" si="219"/>
        <v>6</v>
      </c>
      <c r="CQ184" s="246">
        <f>IF('Indicator Data'!AB184="No data","x",'Indicator Data'!AB184/HLOOKUP('Indicator Date'!$AB182,'Population Data'!$C$3:$M$194,ROW()-4,FALSE))</f>
        <v>2.2834902570480179E-5</v>
      </c>
      <c r="CR184" s="176">
        <f t="shared" si="252"/>
        <v>9.8000000000000007</v>
      </c>
      <c r="CS184" s="176">
        <f>IF('Indicator Data'!AC184="No data","x",ROUND(IF('Indicator Data'!AC184&gt;CS$3,0,IF('Indicator Data'!AC184&lt;CS$4,10,(CS$3-'Indicator Data'!AC184)/(CS$3-CS$4)*10)),1))</f>
        <v>6</v>
      </c>
      <c r="CT184" s="172">
        <f t="shared" si="220"/>
        <v>7.9</v>
      </c>
      <c r="CU184" s="174">
        <f t="shared" si="221"/>
        <v>6.9</v>
      </c>
      <c r="CV184" s="175">
        <f t="shared" si="253"/>
        <v>8</v>
      </c>
      <c r="CW184" s="177">
        <f t="shared" si="254"/>
        <v>3.8</v>
      </c>
      <c r="CX184" s="175">
        <f>ROUND(IF('Indicator Data'!AF184=0,0,IF('Indicator Data'!AF184&gt;CX$3,10,IF('Indicator Data'!AF184&lt;CX$4,0,10-(CX$3-'Indicator Data'!AF184)/(CX$3-CX$4)*10))),1)</f>
        <v>8.6</v>
      </c>
      <c r="CY184" s="175">
        <f>(ROUND(IF('Indicator Data'!AG184=0,0,IF(LOG('Indicator Data'!AG184)&gt;CY$3,10,IF(LOG('Indicator Data'!AG184)&lt;CY$4,0,10-(CY$3-LOG('Indicator Data'!AG184))/(CY$3-CY$4)*10))),1))</f>
        <v>5.3</v>
      </c>
      <c r="CZ184" s="177">
        <f t="shared" si="222"/>
        <v>7.3</v>
      </c>
      <c r="DA184" s="11"/>
      <c r="DB184" s="22"/>
    </row>
    <row r="185" spans="1:106">
      <c r="A185" s="179" t="str">
        <f>'Indicator Data'!A185</f>
        <v>Ukraine</v>
      </c>
      <c r="B185" s="180" t="str">
        <f>'Indicator Data'!B185</f>
        <v>UKR</v>
      </c>
      <c r="C185" s="178">
        <f>ROUND(IF('Indicator Data'!C185=0,0.1,IF(LOG('Indicator Data'!C185)&gt;C$3,10,IF(LOG('Indicator Data'!C185)&lt;C$4,0,10-(C$3-LOG('Indicator Data'!C185))/(C$3-C$4)*10))),1)</f>
        <v>5.7</v>
      </c>
      <c r="D185" s="171">
        <f>ROUND(IF('Indicator Data'!D185=0,0.1,IF(LOG('Indicator Data'!D185)&gt;D$3,10,IF(LOG('Indicator Data'!D185)&lt;D$4,0,10-(D$3-LOG('Indicator Data'!D185))/(D$3-D$4)*10))),1)</f>
        <v>0.1</v>
      </c>
      <c r="E185" s="172">
        <f t="shared" si="223"/>
        <v>3.4</v>
      </c>
      <c r="F185" s="172">
        <f>(ROUND(IF('Indicator Data'!E185=0,0,IF(LOG('Indicator Data'!E185)&gt;F$3,10,IF(LOG('Indicator Data'!E185)&lt;F$4,0,10-(F$3-LOG('Indicator Data'!E185))/(F$3-F$4)*10))),1))</f>
        <v>6.7</v>
      </c>
      <c r="G185" s="172">
        <f>ROUND(IF('Indicator Data'!F185=0,0,IF(LOG('Indicator Data'!F185)&gt;G$3,10,IF(LOG('Indicator Data'!F185)&lt;G$4,0,10-(G$3-LOG('Indicator Data'!F185))/(G$3-G$4)*10))),1)</f>
        <v>0</v>
      </c>
      <c r="H185" s="171">
        <f>ROUND(IF('Indicator Data'!G185=0,0,IF(LOG('Indicator Data'!G185)&gt;H$3,10,IF(LOG('Indicator Data'!G185)&lt;H$4,0,10-(H$3-LOG('Indicator Data'!G185))/(H$3-H$4)*10))),1)</f>
        <v>0</v>
      </c>
      <c r="I185" s="171">
        <f>ROUND(IF('Indicator Data'!H185=0,0,IF(LOG('Indicator Data'!H185)&gt;I$3,10,IF(LOG('Indicator Data'!H185)&lt;I$4,0,10-(I$3-LOG('Indicator Data'!H185))/(I$3-I$4)*10))),1)</f>
        <v>0</v>
      </c>
      <c r="J185" s="171">
        <f t="shared" si="224"/>
        <v>0</v>
      </c>
      <c r="K185" s="171">
        <f>ROUND(IF('Indicator Data'!I185=0,0,IF(LOG('Indicator Data'!I185)&gt;K$3,10,IF(LOG('Indicator Data'!I185)&lt;K$4,0,10-(K$3-LOG('Indicator Data'!I185))/(K$3-K$4)*10))),1)</f>
        <v>6.2</v>
      </c>
      <c r="L185" s="172">
        <f>ROUND(IF('Indicator Data'!J185=0,0,IF(LOG('Indicator Data'!J185)&gt;L$3,10,IF(LOG('Indicator Data'!J185)&lt;L$4,0,10-(L$3-LOG('Indicator Data'!J185))/(L$3-L$4)*10))),1)</f>
        <v>0</v>
      </c>
      <c r="M185" s="173">
        <f>'Indicator Data'!C185/HLOOKUP('Indicator Data'!$C$3,'Population Data'!$C$3:$M$194,ROW()-4,FALSE)</f>
        <v>1.3368007865815037E-4</v>
      </c>
      <c r="N185" s="173">
        <f>'Indicator Data'!D185/HLOOKUP('Indicator Data'!$D$3,'Population Data'!$C$3:$M$194,ROW()-4,FALSE)</f>
        <v>0</v>
      </c>
      <c r="O185" s="245">
        <f>'Indicator Data'!E185/HLOOKUP('Indicator Data'!$E$3,'Population Data'!$C$3:$M$194,ROW()-4,FALSE)</f>
        <v>3.1478290907991022E-3</v>
      </c>
      <c r="P185" s="173">
        <f>'Indicator Data'!F185/HLOOKUP('Indicator Data'!$F$3,'Population Data'!$C$3:$M$194,ROW()-4,FALSE)</f>
        <v>0</v>
      </c>
      <c r="Q185" s="173">
        <f>'Indicator Data'!G185/HLOOKUP('Indicator Data'!$G$3,'Population Data'!$C$3:$M$194,ROW()-4,FALSE)</f>
        <v>0</v>
      </c>
      <c r="R185" s="173">
        <f>'Indicator Data'!H185/HLOOKUP('Indicator Data'!$H$3,'Population Data'!$C$3:$M$194,ROW()-4,FALSE)</f>
        <v>0</v>
      </c>
      <c r="S185" s="173">
        <f>'Indicator Data'!I185/HLOOKUP('Indicator Data'!$I$3,'Population Data'!$C$3:$M$194,ROW()-4,FALSE)</f>
        <v>2.7070042980032854E-4</v>
      </c>
      <c r="T185" s="173">
        <f>'Indicator Data'!J185/HLOOKUP('Indicator Date'!$J183,'Population Data'!$C$3:$M$194,ROW()-4,FALSE)</f>
        <v>0</v>
      </c>
      <c r="U185" s="171">
        <f t="shared" si="225"/>
        <v>0.7</v>
      </c>
      <c r="V185" s="171">
        <f t="shared" si="226"/>
        <v>0</v>
      </c>
      <c r="W185" s="172">
        <f t="shared" si="227"/>
        <v>0.4</v>
      </c>
      <c r="X185" s="172">
        <f t="shared" si="203"/>
        <v>5.6</v>
      </c>
      <c r="Y185" s="172">
        <f t="shared" si="204"/>
        <v>0</v>
      </c>
      <c r="Z185" s="171">
        <f t="shared" si="228"/>
        <v>0</v>
      </c>
      <c r="AA185" s="171">
        <f t="shared" si="228"/>
        <v>0</v>
      </c>
      <c r="AB185" s="171">
        <f t="shared" si="229"/>
        <v>0</v>
      </c>
      <c r="AC185" s="172">
        <f t="shared" si="205"/>
        <v>3.6</v>
      </c>
      <c r="AD185" s="172">
        <f t="shared" si="206"/>
        <v>0</v>
      </c>
      <c r="AE185" s="171">
        <f>ROUND(IF('Indicator Data'!K185=0,0,IF('Indicator Data'!K185&gt;AE$3,10,IF('Indicator Data'!K185&lt;AE$4,0,10-(AE$3-'Indicator Data'!K185)/(AE$3-AE$4)*10))),1)</f>
        <v>1</v>
      </c>
      <c r="AF185" s="174">
        <f t="shared" si="230"/>
        <v>3.2</v>
      </c>
      <c r="AG185" s="174">
        <f t="shared" si="231"/>
        <v>0.1</v>
      </c>
      <c r="AH185" s="172">
        <f t="shared" si="232"/>
        <v>0</v>
      </c>
      <c r="AI185" s="172">
        <f t="shared" si="233"/>
        <v>0</v>
      </c>
      <c r="AJ185" s="174">
        <f t="shared" si="234"/>
        <v>0</v>
      </c>
      <c r="AK185" s="172">
        <f t="shared" si="235"/>
        <v>0</v>
      </c>
      <c r="AL185" s="175">
        <f t="shared" si="236"/>
        <v>2</v>
      </c>
      <c r="AM185" s="175">
        <f t="shared" si="237"/>
        <v>6.2</v>
      </c>
      <c r="AN185" s="175">
        <f t="shared" si="238"/>
        <v>0</v>
      </c>
      <c r="AO185" s="175">
        <f t="shared" si="239"/>
        <v>0</v>
      </c>
      <c r="AP185" s="175">
        <f t="shared" si="240"/>
        <v>5</v>
      </c>
      <c r="AQ185" s="174">
        <f t="shared" si="241"/>
        <v>0.5</v>
      </c>
      <c r="AR185" s="174">
        <f>IF('Indicator Data'!L185="No data","x",IF('Indicator Data'!BW185&lt;1000,"x",ROUND((IF('Indicator Data'!L185&gt;AR$3,10,IF('Indicator Data'!L185&lt;AR$4,0,10-(AR$3-'Indicator Data'!L185)/(AR$3-AR$4)*10))),1)))</f>
        <v>4.2</v>
      </c>
      <c r="AS185" s="175">
        <f t="shared" si="242"/>
        <v>2.4</v>
      </c>
      <c r="AT185" s="176">
        <f>IF('Indicator Data'!M185="No data","x",ROUND(IF('Indicator Data'!M185=0,0,IF(LOG('Indicator Data'!M185)&gt;AT$3,10,IF(LOG('Indicator Data'!M185)&lt;AT$4,0,10-(AT$3-LOG('Indicator Data'!M185))/(AT$3-AT$4)*10))),1))</f>
        <v>9</v>
      </c>
      <c r="AU185" s="246">
        <f>IF(AT185="x","x",'Indicator Data'!M185/HLOOKUP('Indicator Data'!$M$3,'Population Data'!$C$3:$M$194,ROW()-4,FALSE))</f>
        <v>0.5682186799346931</v>
      </c>
      <c r="AV185" s="176">
        <f t="shared" si="243"/>
        <v>6.3</v>
      </c>
      <c r="AW185" s="172">
        <f t="shared" si="207"/>
        <v>7.9</v>
      </c>
      <c r="AX185" s="176" t="str">
        <f>IF('Indicator Data'!N185="No data","x",ROUND(IF('Indicator Data'!N185=0,0,IF(LOG('Indicator Data'!N185)&gt;AX$3,10,IF(LOG('Indicator Data'!N185)&lt;AX$4,0,10-(AX$3-LOG('Indicator Data'!N185))/(AX$3-AX$4)*10))),1))</f>
        <v>x</v>
      </c>
      <c r="AY185" s="246" t="str">
        <f>IF(AX185="x","x",'Indicator Data'!N185/HLOOKUP('Indicator Data'!$N$3,'Population Data'!$C$3:$M$194,ROW()-4,FALSE))</f>
        <v>x</v>
      </c>
      <c r="AZ185" s="176" t="str">
        <f t="shared" si="244"/>
        <v>x</v>
      </c>
      <c r="BA185" s="172" t="str">
        <f t="shared" si="208"/>
        <v>x</v>
      </c>
      <c r="BB185" s="176" t="str">
        <f>IF('Indicator Data'!O185="No data","x",ROUND(IF('Indicator Data'!O185=0,0,IF(LOG('Indicator Data'!O185)&gt;BB$3,10,IF(LOG('Indicator Data'!O185)&lt;BB$4,0,10-(BB$3-LOG('Indicator Data'!O185))/(BB$3-BB$4)*10))),1))</f>
        <v>x</v>
      </c>
      <c r="BC185" s="246" t="str">
        <f>IF(BB185="x","x",'Indicator Data'!O185/HLOOKUP('Indicator Data'!$O$3,'Population Data'!$C$3:$M$194,ROW()-4,FALSE))</f>
        <v>x</v>
      </c>
      <c r="BD185" s="176" t="str">
        <f t="shared" si="245"/>
        <v>x</v>
      </c>
      <c r="BE185" s="172" t="str">
        <f t="shared" si="209"/>
        <v>x</v>
      </c>
      <c r="BF185" s="176" t="str">
        <f>IF('Indicator Data'!P185="No data","x",ROUND(IF('Indicator Data'!P185=0,0,IF(LOG('Indicator Data'!P185)&gt;BF$3,10,IF(LOG('Indicator Data'!P185)&lt;BF$4,0,10-(BF$3-LOG('Indicator Data'!P185))/(BF$3-BF$4)*10))),1))</f>
        <v>x</v>
      </c>
      <c r="BG185" s="246" t="str">
        <f>IF(BF185="x","x",'Indicator Data'!P185/HLOOKUP('Indicator Data'!$P$3,'Population Data'!$C$3:$M$194,ROW()-4,FALSE))</f>
        <v>x</v>
      </c>
      <c r="BH185" s="176" t="str">
        <f t="shared" si="210"/>
        <v>x</v>
      </c>
      <c r="BI185" s="172" t="str">
        <f t="shared" si="211"/>
        <v>x</v>
      </c>
      <c r="BJ185" s="174">
        <f t="shared" si="212"/>
        <v>7.9</v>
      </c>
      <c r="BK185" s="176">
        <f>ROUND(IF('Indicator Data'!Q185=0,0,IF(LOG('Indicator Data'!Q185)&gt;BK$3,10,IF(LOG('Indicator Data'!Q185)&lt;BK$4,0,10-(BK$3-LOG('Indicator Data'!Q185))/(BK$3-BK$4)*10))),1)</f>
        <v>0</v>
      </c>
      <c r="BL185" s="224">
        <f>IF(BK185="x","x",'Indicator Data'!Q185/HLOOKUP('Indicator Data'!$Q$3,'Population Data'!$C$3:$M$194,ROW()-4,FALSE))</f>
        <v>0</v>
      </c>
      <c r="BM185" s="176">
        <f t="shared" si="246"/>
        <v>0</v>
      </c>
      <c r="BN185" s="172">
        <f t="shared" si="247"/>
        <v>0</v>
      </c>
      <c r="BO185" s="176">
        <f>ROUND(IF('Indicator Data'!S185=0,0,IF(LOG('Indicator Data'!S185)&gt;BO$3,10,IF(LOG('Indicator Data'!S185)&lt;BO$4,0,10-(BO$3-LOG('Indicator Data'!S185))/(BO$3-BO$4)*10))),1)</f>
        <v>0</v>
      </c>
      <c r="BP185" s="246">
        <f>IF(BO185="x","x",'Indicator Data'!S185/HLOOKUP('Indicator Data'!$S$3,'Population Data'!$C$3:$M$194,ROW()-4,FALSE))</f>
        <v>0</v>
      </c>
      <c r="BQ185" s="176">
        <f t="shared" si="248"/>
        <v>0</v>
      </c>
      <c r="BR185" s="172">
        <f t="shared" si="213"/>
        <v>0</v>
      </c>
      <c r="BS185" s="176">
        <f>ROUND(IF('Indicator Data'!T185=0,0,IF(LOG('Indicator Data'!T185)&gt;BS$3,10,IF(LOG('Indicator Data'!T185)&lt;BS$4,0,10-(BS$3-LOG('Indicator Data'!T185))/(BS$3-BS$4)*10))),1)</f>
        <v>0</v>
      </c>
      <c r="BT185" s="173">
        <f>IF('Indicator Data'!T185/HLOOKUP('Indicator Data'!$T$3,'Population Data'!$C$3:$M$194,ROW()-4,FALSE)&gt;1,1,'Indicator Data'!T185/HLOOKUP('Indicator Data'!$T$3,'Population Data'!$C$3:$M$194,ROW()-4,FALSE))</f>
        <v>0</v>
      </c>
      <c r="BU185" s="176">
        <f t="shared" si="249"/>
        <v>0</v>
      </c>
      <c r="BV185" s="172">
        <f t="shared" si="214"/>
        <v>0</v>
      </c>
      <c r="BW185" s="176">
        <f>ROUND(IF('Indicator Data'!U185=0,0,IF(LOG('Indicator Data'!U185)&gt;BW$3,10,IF(LOG('Indicator Data'!U185)&lt;BW$4,0,10-(BW$3-LOG('Indicator Data'!U185))/(BW$3-BW$4)*10))),1)</f>
        <v>0</v>
      </c>
      <c r="BX185" s="246">
        <f>IF(BW185="x","x",'Indicator Data'!U185/HLOOKUP('Indicator Data'!$U$3,'Population Data'!$C$3:$M$194,ROW()-4,FALSE))</f>
        <v>0</v>
      </c>
      <c r="BY185" s="176">
        <f t="shared" si="250"/>
        <v>0</v>
      </c>
      <c r="BZ185" s="172">
        <f t="shared" si="215"/>
        <v>0</v>
      </c>
      <c r="CA185" s="174">
        <f t="shared" si="198"/>
        <v>0</v>
      </c>
      <c r="CB185" s="176">
        <f>IF('Indicator Data'!BN185="No data","x",ROUND(IF('Indicator Data'!BN185&gt;CB$3,0,IF('Indicator Data'!BN185&lt;CB$4,10,(CB$3-'Indicator Data'!BN185)/(CB$3-CB$4)*10)),1))</f>
        <v>0.3</v>
      </c>
      <c r="CC185" s="176">
        <f>IF('Indicator Data'!BO185="No data","x",ROUND(IF('Indicator Data'!BO185&gt;CC$3,0,IF('Indicator Data'!BO185&lt;CC$4,10,(CC$3-'Indicator Data'!BO185)/(CC$3-CC$4)*10)),1))</f>
        <v>1.1000000000000001</v>
      </c>
      <c r="CD185" s="176" t="str">
        <f>IF('Indicator Data'!AA185="No data","x",ROUND(IF('Indicator Data'!AA185&gt;CD$3,0,IF('Indicator Data'!AA185&lt;CD$4,10,(CD$3-'Indicator Data'!AA185)/(CD$3-CD$4)*10)),1))</f>
        <v>x</v>
      </c>
      <c r="CE185" s="172">
        <f t="shared" si="251"/>
        <v>0.7</v>
      </c>
      <c r="CF185" s="176">
        <f>IF('Indicator Data'!V185="No data","x",ROUND(IF(LOG('Indicator Data'!V185)&gt;CF$3,10,IF(LOG('Indicator Data'!V185)&lt;CF$4,0,10-(CF$3-LOG('Indicator Data'!V185))/(CF$3-CF$4)*10)),1))</f>
        <v>6.3</v>
      </c>
      <c r="CG185" s="176">
        <f>IF('Indicator Data'!W185="No data","x",ROUND(IF('Indicator Data'!W185&gt;CG$3,10,IF('Indicator Data'!W185&lt;CG$4,0,10-(CG$3-'Indicator Data'!W185)/(CG$3-CG$4)*10)),1))</f>
        <v>0</v>
      </c>
      <c r="CH185" s="176">
        <f>IF('Indicator Data'!X185="No data","x",ROUND(IF('Indicator Data'!X185&gt;CH$3,10,IF('Indicator Data'!X185&lt;CH$4,0,10-(CH$3-'Indicator Data'!X185)/(CH$3-CH$4)*10)),1))</f>
        <v>7</v>
      </c>
      <c r="CI185" s="176">
        <f>IF('Indicator Data'!Y185="No data","x",ROUND(IF('Indicator Data'!Y185&gt;CI$3,10,IF('Indicator Data'!Y185&lt;CI$4,0,10-(CI$3-'Indicator Data'!Y185)/(CI$3-CI$4)*10)),1))</f>
        <v>1.3</v>
      </c>
      <c r="CJ185" s="172">
        <f t="shared" si="216"/>
        <v>3.7</v>
      </c>
      <c r="CK185" s="174">
        <f t="shared" si="217"/>
        <v>2.7</v>
      </c>
      <c r="CL185" s="176" t="str">
        <f>IF('Indicator Data'!AD185="No data","x",ROUND(IF('Indicator Data'!AD185&gt;CL$3,10,IF('Indicator Data'!AD185&lt;CL$4,0,10-(CL$3-'Indicator Data'!AD185)/(CL$3-CL$4)*10)),1))</f>
        <v>x</v>
      </c>
      <c r="CM185" s="176">
        <f>IF('Indicator Data'!AE185="No data","x",ROUND(IF('Indicator Data'!AE185&gt;CM$3,10,IF('Indicator Data'!AE185&lt;CM$4,0,10-(CM$3-'Indicator Data'!AE185)/(CM$3-CM$4)*10)),1))</f>
        <v>0</v>
      </c>
      <c r="CN185" s="172">
        <f t="shared" si="218"/>
        <v>2.9</v>
      </c>
      <c r="CO185" s="176">
        <f>IF('Indicator Data'!Z185="No data","x",ROUND(IF('Indicator Data'!Z185&gt;CO$3,10,IF('Indicator Data'!Z185&lt;CO$4,0,10-(CO$3-'Indicator Data'!Z185)/(CO$3-CO$4)*10)),1))</f>
        <v>0</v>
      </c>
      <c r="CP185" s="172">
        <f t="shared" si="219"/>
        <v>0.5</v>
      </c>
      <c r="CQ185" s="246">
        <f>IF('Indicator Data'!AB185="No data","x",'Indicator Data'!AB185/HLOOKUP('Indicator Date'!$AB183,'Population Data'!$C$3:$M$194,ROW()-4,FALSE))</f>
        <v>3.3552355466248598E-4</v>
      </c>
      <c r="CR185" s="176">
        <f t="shared" si="252"/>
        <v>6.6</v>
      </c>
      <c r="CS185" s="176">
        <f>IF('Indicator Data'!AC185="No data","x",ROUND(IF('Indicator Data'!AC185&gt;CS$3,0,IF('Indicator Data'!AC185&lt;CS$4,10,(CS$3-'Indicator Data'!AC185)/(CS$3-CS$4)*10)),1))</f>
        <v>4</v>
      </c>
      <c r="CT185" s="172">
        <f t="shared" si="220"/>
        <v>5.3</v>
      </c>
      <c r="CU185" s="174">
        <f t="shared" si="221"/>
        <v>2.9</v>
      </c>
      <c r="CV185" s="175">
        <f t="shared" si="253"/>
        <v>4.0999999999999996</v>
      </c>
      <c r="CW185" s="177">
        <f t="shared" si="254"/>
        <v>3.1</v>
      </c>
      <c r="CX185" s="175">
        <f>ROUND(IF('Indicator Data'!AF185=0,0,IF('Indicator Data'!AF185&gt;CX$3,10,IF('Indicator Data'!AF185&lt;CX$4,0,10-(CX$3-'Indicator Data'!AF185)/(CX$3-CX$4)*10))),1)</f>
        <v>10</v>
      </c>
      <c r="CY185" s="175">
        <f>(ROUND(IF('Indicator Data'!AG185=0,0,IF(LOG('Indicator Data'!AG185)&gt;CY$3,10,IF(LOG('Indicator Data'!AG185)&lt;CY$4,0,10-(CY$3-LOG('Indicator Data'!AG185))/(CY$3-CY$4)*10))),1))</f>
        <v>10</v>
      </c>
      <c r="CZ185" s="177">
        <f t="shared" si="222"/>
        <v>10</v>
      </c>
      <c r="DA185" s="11"/>
      <c r="DB185" s="22"/>
    </row>
    <row r="186" spans="1:106">
      <c r="A186" s="179" t="str">
        <f>'Indicator Data'!A186</f>
        <v>United Arab Emirates</v>
      </c>
      <c r="B186" s="180" t="str">
        <f>'Indicator Data'!B186</f>
        <v>ARE</v>
      </c>
      <c r="C186" s="178">
        <f>ROUND(IF('Indicator Data'!C186=0,0.1,IF(LOG('Indicator Data'!C186)&gt;C$3,10,IF(LOG('Indicator Data'!C186)&lt;C$4,0,10-(C$3-LOG('Indicator Data'!C186))/(C$3-C$4)*10))),1)</f>
        <v>0.1</v>
      </c>
      <c r="D186" s="171">
        <f>ROUND(IF('Indicator Data'!D186=0,0.1,IF(LOG('Indicator Data'!D186)&gt;D$3,10,IF(LOG('Indicator Data'!D186)&lt;D$4,0,10-(D$3-LOG('Indicator Data'!D186))/(D$3-D$4)*10))),1)</f>
        <v>0.1</v>
      </c>
      <c r="E186" s="172">
        <f t="shared" si="223"/>
        <v>0.1</v>
      </c>
      <c r="F186" s="172">
        <f>(ROUND(IF('Indicator Data'!E186=0,0,IF(LOG('Indicator Data'!E186)&gt;F$3,10,IF(LOG('Indicator Data'!E186)&lt;F$4,0,10-(F$3-LOG('Indicator Data'!E186))/(F$3-F$4)*10))),1))</f>
        <v>1.1000000000000001</v>
      </c>
      <c r="G186" s="172">
        <f>ROUND(IF('Indicator Data'!F186=0,0,IF(LOG('Indicator Data'!F186)&gt;G$3,10,IF(LOG('Indicator Data'!F186)&lt;G$4,0,10-(G$3-LOG('Indicator Data'!F186))/(G$3-G$4)*10))),1)</f>
        <v>5.7</v>
      </c>
      <c r="H186" s="171">
        <f>ROUND(IF('Indicator Data'!G186=0,0,IF(LOG('Indicator Data'!G186)&gt;H$3,10,IF(LOG('Indicator Data'!G186)&lt;H$4,0,10-(H$3-LOG('Indicator Data'!G186))/(H$3-H$4)*10))),1)</f>
        <v>1.4</v>
      </c>
      <c r="I186" s="171">
        <f>ROUND(IF('Indicator Data'!H186=0,0,IF(LOG('Indicator Data'!H186)&gt;I$3,10,IF(LOG('Indicator Data'!H186)&lt;I$4,0,10-(I$3-LOG('Indicator Data'!H186))/(I$3-I$4)*10))),1)</f>
        <v>0</v>
      </c>
      <c r="J186" s="171">
        <f t="shared" si="224"/>
        <v>0.7</v>
      </c>
      <c r="K186" s="171">
        <f>ROUND(IF('Indicator Data'!I186=0,0,IF(LOG('Indicator Data'!I186)&gt;K$3,10,IF(LOG('Indicator Data'!I186)&lt;K$4,0,10-(K$3-LOG('Indicator Data'!I186))/(K$3-K$4)*10))),1)</f>
        <v>8.5</v>
      </c>
      <c r="L186" s="172">
        <f>ROUND(IF('Indicator Data'!J186=0,0,IF(LOG('Indicator Data'!J186)&gt;L$3,10,IF(LOG('Indicator Data'!J186)&lt;L$4,0,10-(L$3-LOG('Indicator Data'!J186))/(L$3-L$4)*10))),1)</f>
        <v>0</v>
      </c>
      <c r="M186" s="173">
        <f>'Indicator Data'!C186/HLOOKUP('Indicator Data'!$C$3,'Population Data'!$C$3:$M$194,ROW()-4,FALSE)</f>
        <v>0</v>
      </c>
      <c r="N186" s="173">
        <f>'Indicator Data'!D186/HLOOKUP('Indicator Data'!$D$3,'Population Data'!$C$3:$M$194,ROW()-4,FALSE)</f>
        <v>0</v>
      </c>
      <c r="O186" s="245">
        <f>'Indicator Data'!E186/HLOOKUP('Indicator Data'!$E$3,'Population Data'!$C$3:$M$194,ROW()-4,FALSE)</f>
        <v>4.7670846588898183E-5</v>
      </c>
      <c r="P186" s="173">
        <f>'Indicator Data'!F186/HLOOKUP('Indicator Data'!$F$3,'Population Data'!$C$3:$M$194,ROW()-4,FALSE)</f>
        <v>4.1435994092098307E-6</v>
      </c>
      <c r="Q186" s="173">
        <f>'Indicator Data'!G186/HLOOKUP('Indicator Data'!$G$3,'Population Data'!$C$3:$M$194,ROW()-4,FALSE)</f>
        <v>2.2354836892329582E-5</v>
      </c>
      <c r="R186" s="173">
        <f>'Indicator Data'!H186/HLOOKUP('Indicator Data'!$H$3,'Population Data'!$C$3:$M$194,ROW()-4,FALSE)</f>
        <v>0</v>
      </c>
      <c r="S186" s="173">
        <f>'Indicator Data'!I186/HLOOKUP('Indicator Data'!$I$3,'Population Data'!$C$3:$M$194,ROW()-4,FALSE)</f>
        <v>1.0367128646349288E-2</v>
      </c>
      <c r="T186" s="173">
        <f>'Indicator Data'!J186/HLOOKUP('Indicator Date'!$J184,'Population Data'!$C$3:$M$194,ROW()-4,FALSE)</f>
        <v>0</v>
      </c>
      <c r="U186" s="171">
        <f t="shared" si="225"/>
        <v>0</v>
      </c>
      <c r="V186" s="171">
        <f t="shared" si="226"/>
        <v>0</v>
      </c>
      <c r="W186" s="172">
        <f t="shared" si="227"/>
        <v>0</v>
      </c>
      <c r="X186" s="172">
        <f t="shared" si="203"/>
        <v>0</v>
      </c>
      <c r="Y186" s="172">
        <f t="shared" si="204"/>
        <v>6.2</v>
      </c>
      <c r="Z186" s="171">
        <f t="shared" si="228"/>
        <v>0</v>
      </c>
      <c r="AA186" s="171">
        <f t="shared" si="228"/>
        <v>0</v>
      </c>
      <c r="AB186" s="171">
        <f t="shared" si="229"/>
        <v>0</v>
      </c>
      <c r="AC186" s="172">
        <f t="shared" si="205"/>
        <v>8.1999999999999993</v>
      </c>
      <c r="AD186" s="172">
        <f t="shared" si="206"/>
        <v>0</v>
      </c>
      <c r="AE186" s="171">
        <f>ROUND(IF('Indicator Data'!K186=0,0,IF('Indicator Data'!K186&gt;AE$3,10,IF('Indicator Data'!K186&lt;AE$4,0,10-(AE$3-'Indicator Data'!K186)/(AE$3-AE$4)*10))),1)</f>
        <v>0</v>
      </c>
      <c r="AF186" s="174">
        <f t="shared" si="230"/>
        <v>0.1</v>
      </c>
      <c r="AG186" s="174">
        <f t="shared" si="231"/>
        <v>0.1</v>
      </c>
      <c r="AH186" s="172">
        <f t="shared" si="232"/>
        <v>0.7</v>
      </c>
      <c r="AI186" s="172">
        <f t="shared" si="233"/>
        <v>0</v>
      </c>
      <c r="AJ186" s="174">
        <f t="shared" si="234"/>
        <v>0.4</v>
      </c>
      <c r="AK186" s="172">
        <f t="shared" si="235"/>
        <v>0</v>
      </c>
      <c r="AL186" s="175">
        <f t="shared" si="236"/>
        <v>0.1</v>
      </c>
      <c r="AM186" s="175">
        <f t="shared" si="237"/>
        <v>0.6</v>
      </c>
      <c r="AN186" s="175">
        <f t="shared" si="238"/>
        <v>6</v>
      </c>
      <c r="AO186" s="175">
        <f t="shared" si="239"/>
        <v>0.4</v>
      </c>
      <c r="AP186" s="175">
        <f t="shared" si="240"/>
        <v>8.4</v>
      </c>
      <c r="AQ186" s="174">
        <f t="shared" si="241"/>
        <v>0</v>
      </c>
      <c r="AR186" s="174">
        <f>IF('Indicator Data'!L186="No data","x",IF('Indicator Data'!BW186&lt;1000,"x",ROUND((IF('Indicator Data'!L186&gt;AR$3,10,IF('Indicator Data'!L186&lt;AR$4,0,10-(AR$3-'Indicator Data'!L186)/(AR$3-AR$4)*10))),1)))</f>
        <v>10</v>
      </c>
      <c r="AS186" s="175">
        <f t="shared" si="242"/>
        <v>5</v>
      </c>
      <c r="AT186" s="176">
        <f>IF('Indicator Data'!M186="No data","x",ROUND(IF('Indicator Data'!M186=0,0,IF(LOG('Indicator Data'!M186)&gt;AT$3,10,IF(LOG('Indicator Data'!M186)&lt;AT$4,0,10-(AT$3-LOG('Indicator Data'!M186))/(AT$3-AT$4)*10))),1))</f>
        <v>8.1</v>
      </c>
      <c r="AU186" s="246">
        <f>IF(AT186="x","x",'Indicator Data'!M186/HLOOKUP('Indicator Data'!$M$3,'Population Data'!$C$3:$M$194,ROW()-4,FALSE))</f>
        <v>0.50423890939123972</v>
      </c>
      <c r="AV186" s="176">
        <f t="shared" si="243"/>
        <v>5.6</v>
      </c>
      <c r="AW186" s="172">
        <f t="shared" si="207"/>
        <v>7</v>
      </c>
      <c r="AX186" s="176" t="str">
        <f>IF('Indicator Data'!N186="No data","x",ROUND(IF('Indicator Data'!N186=0,0,IF(LOG('Indicator Data'!N186)&gt;AX$3,10,IF(LOG('Indicator Data'!N186)&lt;AX$4,0,10-(AX$3-LOG('Indicator Data'!N186))/(AX$3-AX$4)*10))),1))</f>
        <v>x</v>
      </c>
      <c r="AY186" s="246" t="str">
        <f>IF(AX186="x","x",'Indicator Data'!N186/HLOOKUP('Indicator Data'!$N$3,'Population Data'!$C$3:$M$194,ROW()-4,FALSE))</f>
        <v>x</v>
      </c>
      <c r="AZ186" s="176" t="str">
        <f t="shared" si="244"/>
        <v>x</v>
      </c>
      <c r="BA186" s="172" t="str">
        <f t="shared" si="208"/>
        <v>x</v>
      </c>
      <c r="BB186" s="176" t="str">
        <f>IF('Indicator Data'!O186="No data","x",ROUND(IF('Indicator Data'!O186=0,0,IF(LOG('Indicator Data'!O186)&gt;BB$3,10,IF(LOG('Indicator Data'!O186)&lt;BB$4,0,10-(BB$3-LOG('Indicator Data'!O186))/(BB$3-BB$4)*10))),1))</f>
        <v>x</v>
      </c>
      <c r="BC186" s="246" t="str">
        <f>IF(BB186="x","x",'Indicator Data'!O186/HLOOKUP('Indicator Data'!$O$3,'Population Data'!$C$3:$M$194,ROW()-4,FALSE))</f>
        <v>x</v>
      </c>
      <c r="BD186" s="176" t="str">
        <f t="shared" si="245"/>
        <v>x</v>
      </c>
      <c r="BE186" s="172" t="str">
        <f t="shared" si="209"/>
        <v>x</v>
      </c>
      <c r="BF186" s="176" t="str">
        <f>IF('Indicator Data'!P186="No data","x",ROUND(IF('Indicator Data'!P186=0,0,IF(LOG('Indicator Data'!P186)&gt;BF$3,10,IF(LOG('Indicator Data'!P186)&lt;BF$4,0,10-(BF$3-LOG('Indicator Data'!P186))/(BF$3-BF$4)*10))),1))</f>
        <v>x</v>
      </c>
      <c r="BG186" s="246" t="str">
        <f>IF(BF186="x","x",'Indicator Data'!P186/HLOOKUP('Indicator Data'!$P$3,'Population Data'!$C$3:$M$194,ROW()-4,FALSE))</f>
        <v>x</v>
      </c>
      <c r="BH186" s="176" t="str">
        <f t="shared" si="210"/>
        <v>x</v>
      </c>
      <c r="BI186" s="172" t="str">
        <f t="shared" si="211"/>
        <v>x</v>
      </c>
      <c r="BJ186" s="174">
        <f t="shared" si="212"/>
        <v>7</v>
      </c>
      <c r="BK186" s="176">
        <f>ROUND(IF('Indicator Data'!Q186=0,0,IF(LOG('Indicator Data'!Q186)&gt;BK$3,10,IF(LOG('Indicator Data'!Q186)&lt;BK$4,0,10-(BK$3-LOG('Indicator Data'!Q186))/(BK$3-BK$4)*10))),1)</f>
        <v>0</v>
      </c>
      <c r="BL186" s="224">
        <f>IF(BK186="x","x",'Indicator Data'!Q186/HLOOKUP('Indicator Data'!$Q$3,'Population Data'!$C$3:$M$194,ROW()-4,FALSE))</f>
        <v>0</v>
      </c>
      <c r="BM186" s="176">
        <f t="shared" si="246"/>
        <v>0</v>
      </c>
      <c r="BN186" s="172">
        <f t="shared" si="247"/>
        <v>0</v>
      </c>
      <c r="BO186" s="176">
        <f>ROUND(IF('Indicator Data'!S186=0,0,IF(LOG('Indicator Data'!S186)&gt;BO$3,10,IF(LOG('Indicator Data'!S186)&lt;BO$4,0,10-(BO$3-LOG('Indicator Data'!S186))/(BO$3-BO$4)*10))),1)</f>
        <v>7.8</v>
      </c>
      <c r="BP186" s="246">
        <f>IF(BO186="x","x",'Indicator Data'!S186/HLOOKUP('Indicator Data'!$S$3,'Population Data'!$C$3:$M$194,ROW()-4,FALSE))</f>
        <v>0.31736721597305378</v>
      </c>
      <c r="BQ186" s="176">
        <f t="shared" si="248"/>
        <v>3.5</v>
      </c>
      <c r="BR186" s="172">
        <f t="shared" si="213"/>
        <v>6.1</v>
      </c>
      <c r="BS186" s="176">
        <f>ROUND(IF('Indicator Data'!T186=0,0,IF(LOG('Indicator Data'!T186)&gt;BS$3,10,IF(LOG('Indicator Data'!T186)&lt;BS$4,0,10-(BS$3-LOG('Indicator Data'!T186))/(BS$3-BS$4)*10))),1)</f>
        <v>8.3000000000000007</v>
      </c>
      <c r="BT186" s="173">
        <f>IF('Indicator Data'!T186/HLOOKUP('Indicator Data'!$T$3,'Population Data'!$C$3:$M$194,ROW()-4,FALSE)&gt;1,1,'Indicator Data'!T186/HLOOKUP('Indicator Data'!$T$3,'Population Data'!$C$3:$M$194,ROW()-4,FALSE))</f>
        <v>0.71451707876287529</v>
      </c>
      <c r="BU186" s="176">
        <f t="shared" si="249"/>
        <v>7.1</v>
      </c>
      <c r="BV186" s="172">
        <f t="shared" si="214"/>
        <v>7.8</v>
      </c>
      <c r="BW186" s="176">
        <f>ROUND(IF('Indicator Data'!U186=0,0,IF(LOG('Indicator Data'!U186)&gt;BW$3,10,IF(LOG('Indicator Data'!U186)&lt;BW$4,0,10-(BW$3-LOG('Indicator Data'!U186))/(BW$3-BW$4)*10))),1)</f>
        <v>8.4</v>
      </c>
      <c r="BX186" s="246">
        <f>IF(BW186="x","x",'Indicator Data'!U186/HLOOKUP('Indicator Data'!$U$3,'Population Data'!$C$3:$M$194,ROW()-4,FALSE))</f>
        <v>0.82099472114567218</v>
      </c>
      <c r="BY186" s="176">
        <f t="shared" si="250"/>
        <v>8.1999999999999993</v>
      </c>
      <c r="BZ186" s="172">
        <f t="shared" si="215"/>
        <v>8.3000000000000007</v>
      </c>
      <c r="CA186" s="174">
        <f t="shared" si="198"/>
        <v>6.3</v>
      </c>
      <c r="CB186" s="176">
        <f>IF('Indicator Data'!BN186="No data","x",ROUND(IF('Indicator Data'!BN186&gt;CB$3,0,IF('Indicator Data'!BN186&lt;CB$4,10,(CB$3-'Indicator Data'!BN186)/(CB$3-CB$4)*10)),1))</f>
        <v>0.1</v>
      </c>
      <c r="CC186" s="176">
        <f>IF('Indicator Data'!BO186="No data","x",ROUND(IF('Indicator Data'!BO186&gt;CC$3,0,IF('Indicator Data'!BO186&lt;CC$4,10,(CC$3-'Indicator Data'!BO186)/(CC$3-CC$4)*10)),1))</f>
        <v>0</v>
      </c>
      <c r="CD186" s="176" t="str">
        <f>IF('Indicator Data'!AA186="No data","x",ROUND(IF('Indicator Data'!AA186&gt;CD$3,0,IF('Indicator Data'!AA186&lt;CD$4,10,(CD$3-'Indicator Data'!AA186)/(CD$3-CD$4)*10)),1))</f>
        <v>x</v>
      </c>
      <c r="CE186" s="172">
        <f t="shared" si="251"/>
        <v>0.1</v>
      </c>
      <c r="CF186" s="176">
        <f>IF('Indicator Data'!V186="No data","x",ROUND(IF(LOG('Indicator Data'!V186)&gt;CF$3,10,IF(LOG('Indicator Data'!V186)&lt;CF$4,0,10-(CF$3-LOG('Indicator Data'!V186))/(CF$3-CF$4)*10)),1))</f>
        <v>7.1</v>
      </c>
      <c r="CG186" s="176">
        <f>IF('Indicator Data'!W186="No data","x",ROUND(IF('Indicator Data'!W186&gt;CG$3,10,IF('Indicator Data'!W186&lt;CG$4,0,10-(CG$3-'Indicator Data'!W186)/(CG$3-CG$4)*10)),1))</f>
        <v>2.1</v>
      </c>
      <c r="CH186" s="176">
        <f>IF('Indicator Data'!X186="No data","x",ROUND(IF('Indicator Data'!X186&gt;CH$3,10,IF('Indicator Data'!X186&lt;CH$4,0,10-(CH$3-'Indicator Data'!X186)/(CH$3-CH$4)*10)),1))</f>
        <v>8.8000000000000007</v>
      </c>
      <c r="CI186" s="176" t="str">
        <f>IF('Indicator Data'!Y186="No data","x",ROUND(IF('Indicator Data'!Y186&gt;CI$3,10,IF('Indicator Data'!Y186&lt;CI$4,0,10-(CI$3-'Indicator Data'!Y186)/(CI$3-CI$4)*10)),1))</f>
        <v>x</v>
      </c>
      <c r="CJ186" s="172">
        <f t="shared" si="216"/>
        <v>6</v>
      </c>
      <c r="CK186" s="174">
        <f t="shared" si="217"/>
        <v>4</v>
      </c>
      <c r="CL186" s="176">
        <f>IF('Indicator Data'!AD186="No data","x",ROUND(IF('Indicator Data'!AD186&gt;CL$3,10,IF('Indicator Data'!AD186&lt;CL$4,0,10-(CL$3-'Indicator Data'!AD186)/(CL$3-CL$4)*10)),1))</f>
        <v>0</v>
      </c>
      <c r="CM186" s="176">
        <f>IF('Indicator Data'!AE186="No data","x",ROUND(IF('Indicator Data'!AE186&gt;CM$3,10,IF('Indicator Data'!AE186&lt;CM$4,0,10-(CM$3-'Indicator Data'!AE186)/(CM$3-CM$4)*10)),1))</f>
        <v>0.2</v>
      </c>
      <c r="CN186" s="172">
        <f t="shared" si="218"/>
        <v>3.6</v>
      </c>
      <c r="CO186" s="176">
        <f>IF('Indicator Data'!Z186="No data","x",ROUND(IF('Indicator Data'!Z186&gt;CO$3,10,IF('Indicator Data'!Z186&lt;CO$4,0,10-(CO$3-'Indicator Data'!Z186)/(CO$3-CO$4)*10)),1))</f>
        <v>0</v>
      </c>
      <c r="CP186" s="172">
        <f t="shared" si="219"/>
        <v>0</v>
      </c>
      <c r="CQ186" s="246">
        <f>IF('Indicator Data'!AB186="No data","x",'Indicator Data'!AB186/HLOOKUP('Indicator Date'!$AB184,'Population Data'!$C$3:$M$194,ROW()-4,FALSE))</f>
        <v>5.8187142660652691E-5</v>
      </c>
      <c r="CR186" s="176">
        <f t="shared" si="252"/>
        <v>9.4</v>
      </c>
      <c r="CS186" s="176">
        <f>IF('Indicator Data'!AC186="No data","x",ROUND(IF('Indicator Data'!AC186&gt;CS$3,0,IF('Indicator Data'!AC186&lt;CS$4,10,(CS$3-'Indicator Data'!AC186)/(CS$3-CS$4)*10)),1))</f>
        <v>0</v>
      </c>
      <c r="CT186" s="172">
        <f t="shared" si="220"/>
        <v>4.7</v>
      </c>
      <c r="CU186" s="174">
        <f t="shared" si="221"/>
        <v>2.8</v>
      </c>
      <c r="CV186" s="175">
        <f t="shared" si="253"/>
        <v>5.3</v>
      </c>
      <c r="CW186" s="177">
        <f t="shared" si="254"/>
        <v>4.4000000000000004</v>
      </c>
      <c r="CX186" s="175">
        <f>ROUND(IF('Indicator Data'!AF186=0,0,IF('Indicator Data'!AF186&gt;CX$3,10,IF('Indicator Data'!AF186&lt;CX$4,0,10-(CX$3-'Indicator Data'!AF186)/(CX$3-CX$4)*10))),1)</f>
        <v>0.1</v>
      </c>
      <c r="CY186" s="175">
        <f>(ROUND(IF('Indicator Data'!AG186=0,0,IF(LOG('Indicator Data'!AG186)&gt;CY$3,10,IF(LOG('Indicator Data'!AG186)&lt;CY$4,0,10-(CY$3-LOG('Indicator Data'!AG186))/(CY$3-CY$4)*10))),1))</f>
        <v>0</v>
      </c>
      <c r="CZ186" s="177">
        <f t="shared" si="222"/>
        <v>0.1</v>
      </c>
      <c r="DA186" s="11"/>
      <c r="DB186" s="22"/>
    </row>
    <row r="187" spans="1:106">
      <c r="A187" s="179" t="str">
        <f>'Indicator Data'!A187</f>
        <v>United Kingdom</v>
      </c>
      <c r="B187" s="180" t="str">
        <f>'Indicator Data'!B187</f>
        <v>GBR</v>
      </c>
      <c r="C187" s="178">
        <f>ROUND(IF('Indicator Data'!C187=0,0.1,IF(LOG('Indicator Data'!C187)&gt;C$3,10,IF(LOG('Indicator Data'!C187)&lt;C$4,0,10-(C$3-LOG('Indicator Data'!C187))/(C$3-C$4)*10))),1)</f>
        <v>0.2</v>
      </c>
      <c r="D187" s="171">
        <f>ROUND(IF('Indicator Data'!D187=0,0.1,IF(LOG('Indicator Data'!D187)&gt;D$3,10,IF(LOG('Indicator Data'!D187)&lt;D$4,0,10-(D$3-LOG('Indicator Data'!D187))/(D$3-D$4)*10))),1)</f>
        <v>0.1</v>
      </c>
      <c r="E187" s="172">
        <f t="shared" si="223"/>
        <v>0.2</v>
      </c>
      <c r="F187" s="172">
        <f>(ROUND(IF('Indicator Data'!E187=0,0,IF(LOG('Indicator Data'!E187)&gt;F$3,10,IF(LOG('Indicator Data'!E187)&lt;F$4,0,10-(F$3-LOG('Indicator Data'!E187))/(F$3-F$4)*10))),1))</f>
        <v>6.6</v>
      </c>
      <c r="G187" s="172">
        <f>ROUND(IF('Indicator Data'!F187=0,0,IF(LOG('Indicator Data'!F187)&gt;G$3,10,IF(LOG('Indicator Data'!F187)&lt;G$4,0,10-(G$3-LOG('Indicator Data'!F187))/(G$3-G$4)*10))),1)</f>
        <v>2.8</v>
      </c>
      <c r="H187" s="171">
        <f>ROUND(IF('Indicator Data'!G187=0,0,IF(LOG('Indicator Data'!G187)&gt;H$3,10,IF(LOG('Indicator Data'!G187)&lt;H$4,0,10-(H$3-LOG('Indicator Data'!G187))/(H$3-H$4)*10))),1)</f>
        <v>0</v>
      </c>
      <c r="I187" s="171">
        <f>ROUND(IF('Indicator Data'!H187=0,0,IF(LOG('Indicator Data'!H187)&gt;I$3,10,IF(LOG('Indicator Data'!H187)&lt;I$4,0,10-(I$3-LOG('Indicator Data'!H187))/(I$3-I$4)*10))),1)</f>
        <v>0</v>
      </c>
      <c r="J187" s="171">
        <f t="shared" si="224"/>
        <v>0</v>
      </c>
      <c r="K187" s="171">
        <f>ROUND(IF('Indicator Data'!I187=0,0,IF(LOG('Indicator Data'!I187)&gt;K$3,10,IF(LOG('Indicator Data'!I187)&lt;K$4,0,10-(K$3-LOG('Indicator Data'!I187))/(K$3-K$4)*10))),1)</f>
        <v>9.3000000000000007</v>
      </c>
      <c r="L187" s="172">
        <f>ROUND(IF('Indicator Data'!J187=0,0,IF(LOG('Indicator Data'!J187)&gt;L$3,10,IF(LOG('Indicator Data'!J187)&lt;L$4,0,10-(L$3-LOG('Indicator Data'!J187))/(L$3-L$4)*10))),1)</f>
        <v>0</v>
      </c>
      <c r="M187" s="173">
        <f>'Indicator Data'!C187/HLOOKUP('Indicator Data'!$C$3,'Population Data'!$C$3:$M$194,ROW()-4,FALSE)</f>
        <v>9.5668269102766948E-7</v>
      </c>
      <c r="N187" s="173">
        <f>'Indicator Data'!D187/HLOOKUP('Indicator Data'!$D$3,'Population Data'!$C$3:$M$194,ROW()-4,FALSE)</f>
        <v>0</v>
      </c>
      <c r="O187" s="245">
        <f>'Indicator Data'!E187/HLOOKUP('Indicator Data'!$E$3,'Population Data'!$C$3:$M$194,ROW()-4,FALSE)</f>
        <v>1.6392241378232148E-3</v>
      </c>
      <c r="P187" s="173">
        <f>'Indicator Data'!F187/HLOOKUP('Indicator Data'!$F$3,'Population Data'!$C$3:$M$194,ROW()-4,FALSE)</f>
        <v>3.2383068610666142E-8</v>
      </c>
      <c r="Q187" s="173">
        <f>'Indicator Data'!G187/HLOOKUP('Indicator Data'!$G$3,'Population Data'!$C$3:$M$194,ROW()-4,FALSE)</f>
        <v>0</v>
      </c>
      <c r="R187" s="173">
        <f>'Indicator Data'!H187/HLOOKUP('Indicator Data'!$H$3,'Population Data'!$C$3:$M$194,ROW()-4,FALSE)</f>
        <v>0</v>
      </c>
      <c r="S187" s="173">
        <f>'Indicator Data'!I187/HLOOKUP('Indicator Data'!$I$3,'Population Data'!$C$3:$M$194,ROW()-4,FALSE)</f>
        <v>3.1802740374582122E-3</v>
      </c>
      <c r="T187" s="173">
        <f>'Indicator Data'!J187/HLOOKUP('Indicator Date'!$J185,'Population Data'!$C$3:$M$194,ROW()-4,FALSE)</f>
        <v>0</v>
      </c>
      <c r="U187" s="171">
        <f t="shared" si="225"/>
        <v>0</v>
      </c>
      <c r="V187" s="171">
        <f t="shared" si="226"/>
        <v>0</v>
      </c>
      <c r="W187" s="172">
        <f t="shared" si="227"/>
        <v>0</v>
      </c>
      <c r="X187" s="172">
        <f t="shared" si="203"/>
        <v>4.5</v>
      </c>
      <c r="Y187" s="172">
        <f t="shared" si="204"/>
        <v>0.8</v>
      </c>
      <c r="Z187" s="171">
        <f t="shared" si="228"/>
        <v>0</v>
      </c>
      <c r="AA187" s="171">
        <f t="shared" si="228"/>
        <v>0</v>
      </c>
      <c r="AB187" s="171">
        <f t="shared" si="229"/>
        <v>0</v>
      </c>
      <c r="AC187" s="172">
        <f t="shared" si="205"/>
        <v>6.7</v>
      </c>
      <c r="AD187" s="172">
        <f t="shared" si="206"/>
        <v>0</v>
      </c>
      <c r="AE187" s="171">
        <f>ROUND(IF('Indicator Data'!K187=0,0,IF('Indicator Data'!K187&gt;AE$3,10,IF('Indicator Data'!K187&lt;AE$4,0,10-(AE$3-'Indicator Data'!K187)/(AE$3-AE$4)*10))),1)</f>
        <v>1</v>
      </c>
      <c r="AF187" s="174">
        <f t="shared" si="230"/>
        <v>0.1</v>
      </c>
      <c r="AG187" s="174">
        <f t="shared" si="231"/>
        <v>0.1</v>
      </c>
      <c r="AH187" s="172">
        <f t="shared" si="232"/>
        <v>0</v>
      </c>
      <c r="AI187" s="172">
        <f t="shared" si="233"/>
        <v>0</v>
      </c>
      <c r="AJ187" s="174">
        <f t="shared" si="234"/>
        <v>0</v>
      </c>
      <c r="AK187" s="172">
        <f t="shared" si="235"/>
        <v>0</v>
      </c>
      <c r="AL187" s="175">
        <f t="shared" si="236"/>
        <v>0.1</v>
      </c>
      <c r="AM187" s="175">
        <f t="shared" si="237"/>
        <v>5.7</v>
      </c>
      <c r="AN187" s="175">
        <f t="shared" si="238"/>
        <v>1.9</v>
      </c>
      <c r="AO187" s="175">
        <f t="shared" si="239"/>
        <v>0</v>
      </c>
      <c r="AP187" s="175">
        <f t="shared" si="240"/>
        <v>8.3000000000000007</v>
      </c>
      <c r="AQ187" s="174">
        <f t="shared" si="241"/>
        <v>0.5</v>
      </c>
      <c r="AR187" s="174">
        <f>IF('Indicator Data'!L187="No data","x",IF('Indicator Data'!BW187&lt;1000,"x",ROUND((IF('Indicator Data'!L187&gt;AR$3,10,IF('Indicator Data'!L187&lt;AR$4,0,10-(AR$3-'Indicator Data'!L187)/(AR$3-AR$4)*10))),1)))</f>
        <v>2.5</v>
      </c>
      <c r="AS187" s="175">
        <f t="shared" si="242"/>
        <v>1.5</v>
      </c>
      <c r="AT187" s="176">
        <f>IF('Indicator Data'!M187="No data","x",ROUND(IF('Indicator Data'!M187=0,0,IF(LOG('Indicator Data'!M187)&gt;AT$3,10,IF(LOG('Indicator Data'!M187)&lt;AT$4,0,10-(AT$3-LOG('Indicator Data'!M187))/(AT$3-AT$4)*10))),1))</f>
        <v>0</v>
      </c>
      <c r="AU187" s="246">
        <f>IF(AT187="x","x",'Indicator Data'!M187/HLOOKUP('Indicator Data'!$M$3,'Population Data'!$C$3:$M$194,ROW()-4,FALSE))</f>
        <v>0</v>
      </c>
      <c r="AV187" s="176">
        <f t="shared" si="243"/>
        <v>0</v>
      </c>
      <c r="AW187" s="172">
        <f t="shared" si="207"/>
        <v>0</v>
      </c>
      <c r="AX187" s="176" t="str">
        <f>IF('Indicator Data'!N187="No data","x",ROUND(IF('Indicator Data'!N187=0,0,IF(LOG('Indicator Data'!N187)&gt;AX$3,10,IF(LOG('Indicator Data'!N187)&lt;AX$4,0,10-(AX$3-LOG('Indicator Data'!N187))/(AX$3-AX$4)*10))),1))</f>
        <v>x</v>
      </c>
      <c r="AY187" s="246" t="str">
        <f>IF(AX187="x","x",'Indicator Data'!N187/HLOOKUP('Indicator Data'!$N$3,'Population Data'!$C$3:$M$194,ROW()-4,FALSE))</f>
        <v>x</v>
      </c>
      <c r="AZ187" s="176" t="str">
        <f t="shared" si="244"/>
        <v>x</v>
      </c>
      <c r="BA187" s="172" t="str">
        <f t="shared" si="208"/>
        <v>x</v>
      </c>
      <c r="BB187" s="176" t="str">
        <f>IF('Indicator Data'!O187="No data","x",ROUND(IF('Indicator Data'!O187=0,0,IF(LOG('Indicator Data'!O187)&gt;BB$3,10,IF(LOG('Indicator Data'!O187)&lt;BB$4,0,10-(BB$3-LOG('Indicator Data'!O187))/(BB$3-BB$4)*10))),1))</f>
        <v>x</v>
      </c>
      <c r="BC187" s="246" t="str">
        <f>IF(BB187="x","x",'Indicator Data'!O187/HLOOKUP('Indicator Data'!$O$3,'Population Data'!$C$3:$M$194,ROW()-4,FALSE))</f>
        <v>x</v>
      </c>
      <c r="BD187" s="176" t="str">
        <f t="shared" si="245"/>
        <v>x</v>
      </c>
      <c r="BE187" s="172" t="str">
        <f t="shared" si="209"/>
        <v>x</v>
      </c>
      <c r="BF187" s="176" t="str">
        <f>IF('Indicator Data'!P187="No data","x",ROUND(IF('Indicator Data'!P187=0,0,IF(LOG('Indicator Data'!P187)&gt;BF$3,10,IF(LOG('Indicator Data'!P187)&lt;BF$4,0,10-(BF$3-LOG('Indicator Data'!P187))/(BF$3-BF$4)*10))),1))</f>
        <v>x</v>
      </c>
      <c r="BG187" s="246" t="str">
        <f>IF(BF187="x","x",'Indicator Data'!P187/HLOOKUP('Indicator Data'!$P$3,'Population Data'!$C$3:$M$194,ROW()-4,FALSE))</f>
        <v>x</v>
      </c>
      <c r="BH187" s="176" t="str">
        <f t="shared" si="210"/>
        <v>x</v>
      </c>
      <c r="BI187" s="172" t="str">
        <f t="shared" si="211"/>
        <v>x</v>
      </c>
      <c r="BJ187" s="174">
        <f t="shared" si="212"/>
        <v>0</v>
      </c>
      <c r="BK187" s="176">
        <f>ROUND(IF('Indicator Data'!Q187=0,0,IF(LOG('Indicator Data'!Q187)&gt;BK$3,10,IF(LOG('Indicator Data'!Q187)&lt;BK$4,0,10-(BK$3-LOG('Indicator Data'!Q187))/(BK$3-BK$4)*10))),1)</f>
        <v>0</v>
      </c>
      <c r="BL187" s="224">
        <f>IF(BK187="x","x",'Indicator Data'!Q187/HLOOKUP('Indicator Data'!$Q$3,'Population Data'!$C$3:$M$194,ROW()-4,FALSE))</f>
        <v>0</v>
      </c>
      <c r="BM187" s="176">
        <f t="shared" si="246"/>
        <v>0</v>
      </c>
      <c r="BN187" s="172">
        <f t="shared" si="247"/>
        <v>0</v>
      </c>
      <c r="BO187" s="176">
        <f>ROUND(IF('Indicator Data'!S187=0,0,IF(LOG('Indicator Data'!S187)&gt;BO$3,10,IF(LOG('Indicator Data'!S187)&lt;BO$4,0,10-(BO$3-LOG('Indicator Data'!S187))/(BO$3-BO$4)*10))),1)</f>
        <v>0</v>
      </c>
      <c r="BP187" s="246">
        <f>IF(BO187="x","x",'Indicator Data'!S187/HLOOKUP('Indicator Data'!$S$3,'Population Data'!$C$3:$M$194,ROW()-4,FALSE))</f>
        <v>0</v>
      </c>
      <c r="BQ187" s="176">
        <f t="shared" si="248"/>
        <v>0</v>
      </c>
      <c r="BR187" s="172">
        <f t="shared" si="213"/>
        <v>0</v>
      </c>
      <c r="BS187" s="176">
        <f>ROUND(IF('Indicator Data'!T187=0,0,IF(LOG('Indicator Data'!T187)&gt;BS$3,10,IF(LOG('Indicator Data'!T187)&lt;BS$4,0,10-(BS$3-LOG('Indicator Data'!T187))/(BS$3-BS$4)*10))),1)</f>
        <v>0</v>
      </c>
      <c r="BT187" s="173">
        <f>IF('Indicator Data'!T187/HLOOKUP('Indicator Data'!$T$3,'Population Data'!$C$3:$M$194,ROW()-4,FALSE)&gt;1,1,'Indicator Data'!T187/HLOOKUP('Indicator Data'!$T$3,'Population Data'!$C$3:$M$194,ROW()-4,FALSE))</f>
        <v>0</v>
      </c>
      <c r="BU187" s="176">
        <f t="shared" si="249"/>
        <v>0</v>
      </c>
      <c r="BV187" s="172">
        <f t="shared" si="214"/>
        <v>0</v>
      </c>
      <c r="BW187" s="176">
        <f>ROUND(IF('Indicator Data'!U187=0,0,IF(LOG('Indicator Data'!U187)&gt;BW$3,10,IF(LOG('Indicator Data'!U187)&lt;BW$4,0,10-(BW$3-LOG('Indicator Data'!U187))/(BW$3-BW$4)*10))),1)</f>
        <v>0</v>
      </c>
      <c r="BX187" s="246">
        <f>IF(BW187="x","x",'Indicator Data'!U187/HLOOKUP('Indicator Data'!$U$3,'Population Data'!$C$3:$M$194,ROW()-4,FALSE))</f>
        <v>0</v>
      </c>
      <c r="BY187" s="176">
        <f t="shared" si="250"/>
        <v>0</v>
      </c>
      <c r="BZ187" s="172">
        <f t="shared" si="215"/>
        <v>0</v>
      </c>
      <c r="CA187" s="174">
        <f t="shared" si="198"/>
        <v>0</v>
      </c>
      <c r="CB187" s="176">
        <f>IF('Indicator Data'!BN187="No data","x",ROUND(IF('Indicator Data'!BN187&gt;CB$3,0,IF('Indicator Data'!BN187&lt;CB$4,10,(CB$3-'Indicator Data'!BN187)/(CB$3-CB$4)*10)),1))</f>
        <v>0.1</v>
      </c>
      <c r="CC187" s="176">
        <f>IF('Indicator Data'!BO187="No data","x",ROUND(IF('Indicator Data'!BO187&gt;CC$3,0,IF('Indicator Data'!BO187&lt;CC$4,10,(CC$3-'Indicator Data'!BO187)/(CC$3-CC$4)*10)),1))</f>
        <v>0</v>
      </c>
      <c r="CD187" s="176" t="str">
        <f>IF('Indicator Data'!AA187="No data","x",ROUND(IF('Indicator Data'!AA187&gt;CD$3,0,IF('Indicator Data'!AA187&lt;CD$4,10,(CD$3-'Indicator Data'!AA187)/(CD$3-CD$4)*10)),1))</f>
        <v>x</v>
      </c>
      <c r="CE187" s="172">
        <f t="shared" si="251"/>
        <v>0.1</v>
      </c>
      <c r="CF187" s="176">
        <f>IF('Indicator Data'!V187="No data","x",ROUND(IF(LOG('Indicator Data'!V187)&gt;CF$3,10,IF(LOG('Indicator Data'!V187)&lt;CF$4,0,10-(CF$3-LOG('Indicator Data'!V187))/(CF$3-CF$4)*10)),1))</f>
        <v>8.1</v>
      </c>
      <c r="CG187" s="176">
        <f>IF('Indicator Data'!W187="No data","x",ROUND(IF('Indicator Data'!W187&gt;CG$3,10,IF('Indicator Data'!W187&lt;CG$4,0,10-(CG$3-'Indicator Data'!W187)/(CG$3-CG$4)*10)),1))</f>
        <v>2.2000000000000002</v>
      </c>
      <c r="CH187" s="176">
        <f>IF('Indicator Data'!X187="No data","x",ROUND(IF('Indicator Data'!X187&gt;CH$3,10,IF('Indicator Data'!X187&lt;CH$4,0,10-(CH$3-'Indicator Data'!X187)/(CH$3-CH$4)*10)),1))</f>
        <v>8.5</v>
      </c>
      <c r="CI187" s="176">
        <f>IF('Indicator Data'!Y187="No data","x",ROUND(IF('Indicator Data'!Y187&gt;CI$3,10,IF('Indicator Data'!Y187&lt;CI$4,0,10-(CI$3-'Indicator Data'!Y187)/(CI$3-CI$4)*10)),1))</f>
        <v>0.9</v>
      </c>
      <c r="CJ187" s="172">
        <f t="shared" si="216"/>
        <v>4.9000000000000004</v>
      </c>
      <c r="CK187" s="174">
        <f t="shared" si="217"/>
        <v>3.3</v>
      </c>
      <c r="CL187" s="176">
        <f>IF('Indicator Data'!AD187="No data","x",ROUND(IF('Indicator Data'!AD187&gt;CL$3,10,IF('Indicator Data'!AD187&lt;CL$4,0,10-(CL$3-'Indicator Data'!AD187)/(CL$3-CL$4)*10)),1))</f>
        <v>0</v>
      </c>
      <c r="CM187" s="176">
        <f>IF('Indicator Data'!AE187="No data","x",ROUND(IF('Indicator Data'!AE187&gt;CM$3,10,IF('Indicator Data'!AE187&lt;CM$4,0,10-(CM$3-'Indicator Data'!AE187)/(CM$3-CM$4)*10)),1))</f>
        <v>0.1</v>
      </c>
      <c r="CN187" s="172">
        <f t="shared" si="218"/>
        <v>3.3</v>
      </c>
      <c r="CO187" s="176">
        <f>IF('Indicator Data'!Z187="No data","x",ROUND(IF('Indicator Data'!Z187&gt;CO$3,10,IF('Indicator Data'!Z187&lt;CO$4,0,10-(CO$3-'Indicator Data'!Z187)/(CO$3-CO$4)*10)),1))</f>
        <v>0</v>
      </c>
      <c r="CP187" s="172">
        <f t="shared" si="219"/>
        <v>0</v>
      </c>
      <c r="CQ187" s="246">
        <f>IF('Indicator Data'!AB187="No data","x",'Indicator Data'!AB187/HLOOKUP('Indicator Date'!$AB185,'Population Data'!$C$3:$M$194,ROW()-4,FALSE))</f>
        <v>3.7260100564790149E-4</v>
      </c>
      <c r="CR187" s="176">
        <f t="shared" si="252"/>
        <v>6.3</v>
      </c>
      <c r="CS187" s="176">
        <f>IF('Indicator Data'!AC187="No data","x",ROUND(IF('Indicator Data'!AC187&gt;CS$3,0,IF('Indicator Data'!AC187&lt;CS$4,10,(CS$3-'Indicator Data'!AC187)/(CS$3-CS$4)*10)),1))</f>
        <v>0</v>
      </c>
      <c r="CT187" s="172">
        <f t="shared" si="220"/>
        <v>3.2</v>
      </c>
      <c r="CU187" s="174">
        <f t="shared" si="221"/>
        <v>2.2000000000000002</v>
      </c>
      <c r="CV187" s="175">
        <f t="shared" si="253"/>
        <v>1.5</v>
      </c>
      <c r="CW187" s="177">
        <f t="shared" si="254"/>
        <v>3.4</v>
      </c>
      <c r="CX187" s="175">
        <f>ROUND(IF('Indicator Data'!AF187=0,0,IF('Indicator Data'!AF187&gt;CX$3,10,IF('Indicator Data'!AF187&lt;CX$4,0,10-(CX$3-'Indicator Data'!AF187)/(CX$3-CX$4)*10))),1)</f>
        <v>0.2</v>
      </c>
      <c r="CY187" s="175">
        <f>(ROUND(IF('Indicator Data'!AG187=0,0,IF(LOG('Indicator Data'!AG187)&gt;CY$3,10,IF(LOG('Indicator Data'!AG187)&lt;CY$4,0,10-(CY$3-LOG('Indicator Data'!AG187))/(CY$3-CY$4)*10))),1))</f>
        <v>0</v>
      </c>
      <c r="CZ187" s="177">
        <f t="shared" si="222"/>
        <v>0.1</v>
      </c>
      <c r="DA187" s="11"/>
      <c r="DB187" s="22"/>
    </row>
    <row r="188" spans="1:106">
      <c r="A188" s="179" t="str">
        <f>'Indicator Data'!A188</f>
        <v>United States of America</v>
      </c>
      <c r="B188" s="180" t="str">
        <f>'Indicator Data'!B188</f>
        <v>USA</v>
      </c>
      <c r="C188" s="178">
        <f>ROUND(IF('Indicator Data'!C188=0,0.1,IF(LOG('Indicator Data'!C188)&gt;C$3,10,IF(LOG('Indicator Data'!C188)&lt;C$4,0,10-(C$3-LOG('Indicator Data'!C188))/(C$3-C$4)*10))),1)</f>
        <v>9.8000000000000007</v>
      </c>
      <c r="D188" s="171">
        <f>ROUND(IF('Indicator Data'!D188=0,0.1,IF(LOG('Indicator Data'!D188)&gt;D$3,10,IF(LOG('Indicator Data'!D188)&lt;D$4,0,10-(D$3-LOG('Indicator Data'!D188))/(D$3-D$4)*10))),1)</f>
        <v>10</v>
      </c>
      <c r="E188" s="172">
        <f t="shared" si="223"/>
        <v>9.9</v>
      </c>
      <c r="F188" s="172">
        <f>(ROUND(IF('Indicator Data'!E188=0,0,IF(LOG('Indicator Data'!E188)&gt;F$3,10,IF(LOG('Indicator Data'!E188)&lt;F$4,0,10-(F$3-LOG('Indicator Data'!E188))/(F$3-F$4)*10))),1))</f>
        <v>8.8000000000000007</v>
      </c>
      <c r="G188" s="172">
        <f>ROUND(IF('Indicator Data'!F188=0,0,IF(LOG('Indicator Data'!F188)&gt;G$3,10,IF(LOG('Indicator Data'!F188)&lt;G$4,0,10-(G$3-LOG('Indicator Data'!F188))/(G$3-G$4)*10))),1)</f>
        <v>8.5</v>
      </c>
      <c r="H188" s="171">
        <f>ROUND(IF('Indicator Data'!G188=0,0,IF(LOG('Indicator Data'!G188)&gt;H$3,10,IF(LOG('Indicator Data'!G188)&lt;H$4,0,10-(H$3-LOG('Indicator Data'!G188))/(H$3-H$4)*10))),1)</f>
        <v>10</v>
      </c>
      <c r="I188" s="171">
        <f>ROUND(IF('Indicator Data'!H188=0,0,IF(LOG('Indicator Data'!H188)&gt;I$3,10,IF(LOG('Indicator Data'!H188)&lt;I$4,0,10-(I$3-LOG('Indicator Data'!H188))/(I$3-I$4)*10))),1)</f>
        <v>10</v>
      </c>
      <c r="J188" s="171">
        <f t="shared" si="224"/>
        <v>10</v>
      </c>
      <c r="K188" s="171">
        <f>ROUND(IF('Indicator Data'!I188=0,0,IF(LOG('Indicator Data'!I188)&gt;K$3,10,IF(LOG('Indicator Data'!I188)&lt;K$4,0,10-(K$3-LOG('Indicator Data'!I188))/(K$3-K$4)*10))),1)</f>
        <v>9.8000000000000007</v>
      </c>
      <c r="L188" s="172">
        <f>ROUND(IF('Indicator Data'!J188=0,0,IF(LOG('Indicator Data'!J188)&gt;L$3,10,IF(LOG('Indicator Data'!J188)&lt;L$4,0,10-(L$3-LOG('Indicator Data'!J188))/(L$3-L$4)*10))),1)</f>
        <v>0</v>
      </c>
      <c r="M188" s="173">
        <f>'Indicator Data'!C188/HLOOKUP('Indicator Data'!$C$3,'Population Data'!$C$3:$M$194,ROW()-4,FALSE)</f>
        <v>3.9337240182845415E-4</v>
      </c>
      <c r="N188" s="173">
        <f>'Indicator Data'!D188/HLOOKUP('Indicator Data'!$D$3,'Population Data'!$C$3:$M$194,ROW()-4,FALSE)</f>
        <v>1.7515635750533872E-4</v>
      </c>
      <c r="O188" s="245">
        <f>'Indicator Data'!E188/HLOOKUP('Indicator Data'!$E$3,'Population Data'!$C$3:$M$194,ROW()-4,FALSE)</f>
        <v>2.7668981533897838E-3</v>
      </c>
      <c r="P188" s="173">
        <f>'Indicator Data'!F188/HLOOKUP('Indicator Data'!$F$3,'Population Data'!$C$3:$M$194,ROW()-4,FALSE)</f>
        <v>1.9750518316022551E-6</v>
      </c>
      <c r="Q188" s="173">
        <f>'Indicator Data'!G188/HLOOKUP('Indicator Data'!$G$3,'Population Data'!$C$3:$M$194,ROW()-4,FALSE)</f>
        <v>8.4144058346046369E-3</v>
      </c>
      <c r="R188" s="173">
        <f>'Indicator Data'!H188/HLOOKUP('Indicator Data'!$H$3,'Population Data'!$C$3:$M$194,ROW()-4,FALSE)</f>
        <v>6.1918471907943494E-4</v>
      </c>
      <c r="S188" s="173">
        <f>'Indicator Data'!I188/HLOOKUP('Indicator Data'!$I$3,'Population Data'!$C$3:$M$194,ROW()-4,FALSE)</f>
        <v>1.0941839251544742E-3</v>
      </c>
      <c r="T188" s="173">
        <f>'Indicator Data'!J188/HLOOKUP('Indicator Date'!$J186,'Population Data'!$C$3:$M$194,ROW()-4,FALSE)</f>
        <v>0</v>
      </c>
      <c r="U188" s="171">
        <f t="shared" si="225"/>
        <v>2</v>
      </c>
      <c r="V188" s="171">
        <f t="shared" si="226"/>
        <v>0.9</v>
      </c>
      <c r="W188" s="172">
        <f t="shared" si="227"/>
        <v>1.5</v>
      </c>
      <c r="X188" s="172">
        <f t="shared" si="203"/>
        <v>5.4</v>
      </c>
      <c r="Y188" s="172">
        <f t="shared" si="204"/>
        <v>5.4</v>
      </c>
      <c r="Z188" s="171">
        <f t="shared" si="228"/>
        <v>0.9</v>
      </c>
      <c r="AA188" s="171">
        <f t="shared" si="228"/>
        <v>0.3</v>
      </c>
      <c r="AB188" s="171">
        <f t="shared" si="229"/>
        <v>0.6</v>
      </c>
      <c r="AC188" s="172">
        <f t="shared" si="205"/>
        <v>5.4</v>
      </c>
      <c r="AD188" s="172">
        <f t="shared" si="206"/>
        <v>0</v>
      </c>
      <c r="AE188" s="171">
        <f>ROUND(IF('Indicator Data'!K188=0,0,IF('Indicator Data'!K188&gt;AE$3,10,IF('Indicator Data'!K188&lt;AE$4,0,10-(AE$3-'Indicator Data'!K188)/(AE$3-AE$4)*10))),1)</f>
        <v>10</v>
      </c>
      <c r="AF188" s="174">
        <f t="shared" si="230"/>
        <v>5.9</v>
      </c>
      <c r="AG188" s="174">
        <f t="shared" si="231"/>
        <v>5.5</v>
      </c>
      <c r="AH188" s="172">
        <f t="shared" si="232"/>
        <v>5.5</v>
      </c>
      <c r="AI188" s="172">
        <f t="shared" si="233"/>
        <v>5.2</v>
      </c>
      <c r="AJ188" s="174">
        <f t="shared" si="234"/>
        <v>5.4</v>
      </c>
      <c r="AK188" s="172">
        <f t="shared" si="235"/>
        <v>0</v>
      </c>
      <c r="AL188" s="175">
        <f t="shared" si="236"/>
        <v>7.7</v>
      </c>
      <c r="AM188" s="175">
        <f t="shared" si="237"/>
        <v>7.5</v>
      </c>
      <c r="AN188" s="175">
        <f t="shared" si="238"/>
        <v>7.2</v>
      </c>
      <c r="AO188" s="175">
        <f t="shared" si="239"/>
        <v>7.7</v>
      </c>
      <c r="AP188" s="175">
        <f t="shared" si="240"/>
        <v>8.4</v>
      </c>
      <c r="AQ188" s="174">
        <f t="shared" si="241"/>
        <v>5</v>
      </c>
      <c r="AR188" s="174">
        <f>IF('Indicator Data'!L188="No data","x",IF('Indicator Data'!BW188&lt;1000,"x",ROUND((IF('Indicator Data'!L188&gt;AR$3,10,IF('Indicator Data'!L188&lt;AR$4,0,10-(AR$3-'Indicator Data'!L188)/(AR$3-AR$4)*10))),1)))</f>
        <v>3.3</v>
      </c>
      <c r="AS188" s="175">
        <f t="shared" si="242"/>
        <v>4.2</v>
      </c>
      <c r="AT188" s="176" t="str">
        <f>IF('Indicator Data'!M188="No data","x",ROUND(IF('Indicator Data'!M188=0,0,IF(LOG('Indicator Data'!M188)&gt;AT$3,10,IF(LOG('Indicator Data'!M188)&lt;AT$4,0,10-(AT$3-LOG('Indicator Data'!M188))/(AT$3-AT$4)*10))),1))</f>
        <v>x</v>
      </c>
      <c r="AU188" s="246" t="str">
        <f>IF(AT188="x","x",'Indicator Data'!M188/HLOOKUP('Indicator Data'!$M$3,'Population Data'!$C$3:$M$194,ROW()-4,FALSE))</f>
        <v>x</v>
      </c>
      <c r="AV188" s="176" t="str">
        <f t="shared" si="243"/>
        <v>x</v>
      </c>
      <c r="AW188" s="172" t="str">
        <f t="shared" si="207"/>
        <v>x</v>
      </c>
      <c r="AX188" s="176" t="str">
        <f>IF('Indicator Data'!N188="No data","x",ROUND(IF('Indicator Data'!N188=0,0,IF(LOG('Indicator Data'!N188)&gt;AX$3,10,IF(LOG('Indicator Data'!N188)&lt;AX$4,0,10-(AX$3-LOG('Indicator Data'!N188))/(AX$3-AX$4)*10))),1))</f>
        <v>x</v>
      </c>
      <c r="AY188" s="246" t="str">
        <f>IF(AX188="x","x",'Indicator Data'!N188/HLOOKUP('Indicator Data'!$N$3,'Population Data'!$C$3:$M$194,ROW()-4,FALSE))</f>
        <v>x</v>
      </c>
      <c r="AZ188" s="176" t="str">
        <f t="shared" si="244"/>
        <v>x</v>
      </c>
      <c r="BA188" s="172" t="str">
        <f t="shared" si="208"/>
        <v>x</v>
      </c>
      <c r="BB188" s="176" t="str">
        <f>IF('Indicator Data'!O188="No data","x",ROUND(IF('Indicator Data'!O188=0,0,IF(LOG('Indicator Data'!O188)&gt;BB$3,10,IF(LOG('Indicator Data'!O188)&lt;BB$4,0,10-(BB$3-LOG('Indicator Data'!O188))/(BB$3-BB$4)*10))),1))</f>
        <v>x</v>
      </c>
      <c r="BC188" s="246" t="str">
        <f>IF(BB188="x","x",'Indicator Data'!O188/HLOOKUP('Indicator Data'!$O$3,'Population Data'!$C$3:$M$194,ROW()-4,FALSE))</f>
        <v>x</v>
      </c>
      <c r="BD188" s="176" t="str">
        <f t="shared" si="245"/>
        <v>x</v>
      </c>
      <c r="BE188" s="172" t="str">
        <f t="shared" si="209"/>
        <v>x</v>
      </c>
      <c r="BF188" s="176" t="str">
        <f>IF('Indicator Data'!P188="No data","x",ROUND(IF('Indicator Data'!P188=0,0,IF(LOG('Indicator Data'!P188)&gt;BF$3,10,IF(LOG('Indicator Data'!P188)&lt;BF$4,0,10-(BF$3-LOG('Indicator Data'!P188))/(BF$3-BF$4)*10))),1))</f>
        <v>x</v>
      </c>
      <c r="BG188" s="246" t="str">
        <f>IF(BF188="x","x",'Indicator Data'!P188/HLOOKUP('Indicator Data'!$P$3,'Population Data'!$C$3:$M$194,ROW()-4,FALSE))</f>
        <v>x</v>
      </c>
      <c r="BH188" s="176" t="str">
        <f t="shared" si="210"/>
        <v>x</v>
      </c>
      <c r="BI188" s="172" t="str">
        <f t="shared" si="211"/>
        <v>x</v>
      </c>
      <c r="BJ188" s="174" t="str">
        <f t="shared" si="212"/>
        <v>x</v>
      </c>
      <c r="BK188" s="176">
        <f>ROUND(IF('Indicator Data'!Q188=0,0,IF(LOG('Indicator Data'!Q188)&gt;BK$3,10,IF(LOG('Indicator Data'!Q188)&lt;BK$4,0,10-(BK$3-LOG('Indicator Data'!Q188))/(BK$3-BK$4)*10))),1)</f>
        <v>0</v>
      </c>
      <c r="BL188" s="224">
        <f>IF(BK188="x","x",'Indicator Data'!Q188/HLOOKUP('Indicator Data'!$Q$3,'Population Data'!$C$3:$M$194,ROW()-4,FALSE))</f>
        <v>0</v>
      </c>
      <c r="BM188" s="176">
        <f t="shared" si="246"/>
        <v>0</v>
      </c>
      <c r="BN188" s="172">
        <f t="shared" si="247"/>
        <v>0</v>
      </c>
      <c r="BO188" s="176">
        <f>ROUND(IF('Indicator Data'!S188=0,0,IF(LOG('Indicator Data'!S188)&gt;BO$3,10,IF(LOG('Indicator Data'!S188)&lt;BO$4,0,10-(BO$3-LOG('Indicator Data'!S188))/(BO$3-BO$4)*10))),1)</f>
        <v>9.6999999999999993</v>
      </c>
      <c r="BP188" s="246">
        <f>IF(BO188="x","x",'Indicator Data'!S188/HLOOKUP('Indicator Data'!$S$3,'Population Data'!$C$3:$M$194,ROW()-4,FALSE))</f>
        <v>0.17186688613078407</v>
      </c>
      <c r="BQ188" s="176">
        <f t="shared" si="248"/>
        <v>1.9</v>
      </c>
      <c r="BR188" s="172">
        <f t="shared" si="213"/>
        <v>7.5</v>
      </c>
      <c r="BS188" s="176">
        <f>ROUND(IF('Indicator Data'!T188=0,0,IF(LOG('Indicator Data'!T188)&gt;BS$3,10,IF(LOG('Indicator Data'!T188)&lt;BS$4,0,10-(BS$3-LOG('Indicator Data'!T188))/(BS$3-BS$4)*10))),1)</f>
        <v>10</v>
      </c>
      <c r="BT188" s="173">
        <f>IF('Indicator Data'!T188/HLOOKUP('Indicator Data'!$T$3,'Population Data'!$C$3:$M$194,ROW()-4,FALSE)&gt;1,1,'Indicator Data'!T188/HLOOKUP('Indicator Data'!$T$3,'Population Data'!$C$3:$M$194,ROW()-4,FALSE))</f>
        <v>0.52889649301512787</v>
      </c>
      <c r="BU188" s="176">
        <f t="shared" si="249"/>
        <v>5.3</v>
      </c>
      <c r="BV188" s="172">
        <f t="shared" si="214"/>
        <v>8.6</v>
      </c>
      <c r="BW188" s="176">
        <f>ROUND(IF('Indicator Data'!U188=0,0,IF(LOG('Indicator Data'!U188)&gt;BW$3,10,IF(LOG('Indicator Data'!U188)&lt;BW$4,0,10-(BW$3-LOG('Indicator Data'!U188))/(BW$3-BW$4)*10))),1)</f>
        <v>9.4</v>
      </c>
      <c r="BX188" s="246">
        <f>IF(BW188="x","x",'Indicator Data'!U188/HLOOKUP('Indicator Data'!$U$3,'Population Data'!$C$3:$M$194,ROW()-4,FALSE))</f>
        <v>0.11186588324740659</v>
      </c>
      <c r="BY188" s="176">
        <f t="shared" si="250"/>
        <v>1.1000000000000001</v>
      </c>
      <c r="BZ188" s="172">
        <f t="shared" si="215"/>
        <v>7</v>
      </c>
      <c r="CA188" s="174">
        <f t="shared" si="198"/>
        <v>6.6</v>
      </c>
      <c r="CB188" s="176">
        <f>IF('Indicator Data'!BN188="No data","x",ROUND(IF('Indicator Data'!BN188&gt;CB$3,0,IF('Indicator Data'!BN188&lt;CB$4,10,(CB$3-'Indicator Data'!BN188)/(CB$3-CB$4)*10)),1))</f>
        <v>0</v>
      </c>
      <c r="CC188" s="176">
        <f>IF('Indicator Data'!BO188="No data","x",ROUND(IF('Indicator Data'!BO188&gt;CC$3,0,IF('Indicator Data'!BO188&lt;CC$4,10,(CC$3-'Indicator Data'!BO188)/(CC$3-CC$4)*10)),1))</f>
        <v>0</v>
      </c>
      <c r="CD188" s="176" t="str">
        <f>IF('Indicator Data'!AA188="No data","x",ROUND(IF('Indicator Data'!AA188&gt;CD$3,0,IF('Indicator Data'!AA188&lt;CD$4,10,(CD$3-'Indicator Data'!AA188)/(CD$3-CD$4)*10)),1))</f>
        <v>x</v>
      </c>
      <c r="CE188" s="172">
        <f t="shared" si="251"/>
        <v>0</v>
      </c>
      <c r="CF188" s="176">
        <f>IF('Indicator Data'!V188="No data","x",ROUND(IF(LOG('Indicator Data'!V188)&gt;CF$3,10,IF(LOG('Indicator Data'!V188)&lt;CF$4,0,10-(CF$3-LOG('Indicator Data'!V188))/(CF$3-CF$4)*10)),1))</f>
        <v>5.2</v>
      </c>
      <c r="CG188" s="176">
        <f>IF('Indicator Data'!W188="No data","x",ROUND(IF('Indicator Data'!W188&gt;CG$3,10,IF('Indicator Data'!W188&lt;CG$4,0,10-(CG$3-'Indicator Data'!W188)/(CG$3-CG$4)*10)),1))</f>
        <v>1.5</v>
      </c>
      <c r="CH188" s="176">
        <f>IF('Indicator Data'!X188="No data","x",ROUND(IF('Indicator Data'!X188&gt;CH$3,10,IF('Indicator Data'!X188&lt;CH$4,0,10-(CH$3-'Indicator Data'!X188)/(CH$3-CH$4)*10)),1))</f>
        <v>8.3000000000000007</v>
      </c>
      <c r="CI188" s="176">
        <f>IF('Indicator Data'!Y188="No data","x",ROUND(IF('Indicator Data'!Y188&gt;CI$3,10,IF('Indicator Data'!Y188&lt;CI$4,0,10-(CI$3-'Indicator Data'!Y188)/(CI$3-CI$4)*10)),1))</f>
        <v>1.2</v>
      </c>
      <c r="CJ188" s="172">
        <f t="shared" si="216"/>
        <v>4.0999999999999996</v>
      </c>
      <c r="CK188" s="174">
        <f t="shared" si="217"/>
        <v>2.7</v>
      </c>
      <c r="CL188" s="176">
        <f>IF('Indicator Data'!AD188="No data","x",ROUND(IF('Indicator Data'!AD188&gt;CL$3,10,IF('Indicator Data'!AD188&lt;CL$4,0,10-(CL$3-'Indicator Data'!AD188)/(CL$3-CL$4)*10)),1))</f>
        <v>0</v>
      </c>
      <c r="CM188" s="176">
        <f>IF('Indicator Data'!AE188="No data","x",ROUND(IF('Indicator Data'!AE188&gt;CM$3,10,IF('Indicator Data'!AE188&lt;CM$4,0,10-(CM$3-'Indicator Data'!AE188)/(CM$3-CM$4)*10)),1))</f>
        <v>0.2</v>
      </c>
      <c r="CN188" s="172">
        <f t="shared" si="218"/>
        <v>2.7</v>
      </c>
      <c r="CO188" s="176">
        <f>IF('Indicator Data'!Z188="No data","x",ROUND(IF('Indicator Data'!Z188&gt;CO$3,10,IF('Indicator Data'!Z188&lt;CO$4,0,10-(CO$3-'Indicator Data'!Z188)/(CO$3-CO$4)*10)),1))</f>
        <v>0</v>
      </c>
      <c r="CP188" s="172">
        <f t="shared" si="219"/>
        <v>0</v>
      </c>
      <c r="CQ188" s="246">
        <f>IF('Indicator Data'!AB188="No data","x",'Indicator Data'!AB188/HLOOKUP('Indicator Date'!$AB186,'Population Data'!$C$3:$M$194,ROW()-4,FALSE))</f>
        <v>4.064490424561493E-4</v>
      </c>
      <c r="CR188" s="176">
        <f t="shared" si="252"/>
        <v>5.9</v>
      </c>
      <c r="CS188" s="176">
        <f>IF('Indicator Data'!AC188="No data","x",ROUND(IF('Indicator Data'!AC188&gt;CS$3,0,IF('Indicator Data'!AC188&lt;CS$4,10,(CS$3-'Indicator Data'!AC188)/(CS$3-CS$4)*10)),1))</f>
        <v>0</v>
      </c>
      <c r="CT188" s="172">
        <f t="shared" si="220"/>
        <v>3</v>
      </c>
      <c r="CU188" s="174">
        <f t="shared" si="221"/>
        <v>1.9</v>
      </c>
      <c r="CV188" s="175">
        <f t="shared" si="253"/>
        <v>4.0999999999999996</v>
      </c>
      <c r="CW188" s="177">
        <f t="shared" si="254"/>
        <v>7</v>
      </c>
      <c r="CX188" s="175">
        <f>ROUND(IF('Indicator Data'!AF188=0,0,IF('Indicator Data'!AF188&gt;CX$3,10,IF('Indicator Data'!AF188&lt;CX$4,0,10-(CX$3-'Indicator Data'!AF188)/(CX$3-CX$4)*10))),1)</f>
        <v>0.5</v>
      </c>
      <c r="CY188" s="175">
        <f>(ROUND(IF('Indicator Data'!AG188=0,0,IF(LOG('Indicator Data'!AG188)&gt;CY$3,10,IF(LOG('Indicator Data'!AG188)&lt;CY$4,0,10-(CY$3-LOG('Indicator Data'!AG188))/(CY$3-CY$4)*10))),1))</f>
        <v>0</v>
      </c>
      <c r="CZ188" s="177">
        <f t="shared" si="222"/>
        <v>0.3</v>
      </c>
      <c r="DA188" s="11"/>
      <c r="DB188" s="22"/>
    </row>
    <row r="189" spans="1:106">
      <c r="A189" s="179" t="str">
        <f>'Indicator Data'!A189</f>
        <v>Uruguay</v>
      </c>
      <c r="B189" s="180" t="str">
        <f>'Indicator Data'!B189</f>
        <v>URY</v>
      </c>
      <c r="C189" s="178">
        <f>ROUND(IF('Indicator Data'!C189=0,0.1,IF(LOG('Indicator Data'!C189)&gt;C$3,10,IF(LOG('Indicator Data'!C189)&lt;C$4,0,10-(C$3-LOG('Indicator Data'!C189))/(C$3-C$4)*10))),1)</f>
        <v>0</v>
      </c>
      <c r="D189" s="171">
        <f>ROUND(IF('Indicator Data'!D189=0,0.1,IF(LOG('Indicator Data'!D189)&gt;D$3,10,IF(LOG('Indicator Data'!D189)&lt;D$4,0,10-(D$3-LOG('Indicator Data'!D189))/(D$3-D$4)*10))),1)</f>
        <v>0.1</v>
      </c>
      <c r="E189" s="172">
        <f t="shared" si="223"/>
        <v>0.1</v>
      </c>
      <c r="F189" s="172">
        <f>(ROUND(IF('Indicator Data'!E189=0,0,IF(LOG('Indicator Data'!E189)&gt;F$3,10,IF(LOG('Indicator Data'!E189)&lt;F$4,0,10-(F$3-LOG('Indicator Data'!E189))/(F$3-F$4)*10))),1))</f>
        <v>3.5</v>
      </c>
      <c r="G189" s="172">
        <f>ROUND(IF('Indicator Data'!F189=0,0,IF(LOG('Indicator Data'!F189)&gt;G$3,10,IF(LOG('Indicator Data'!F189)&lt;G$4,0,10-(G$3-LOG('Indicator Data'!F189))/(G$3-G$4)*10))),1)</f>
        <v>0</v>
      </c>
      <c r="H189" s="171">
        <f>ROUND(IF('Indicator Data'!G189=0,0,IF(LOG('Indicator Data'!G189)&gt;H$3,10,IF(LOG('Indicator Data'!G189)&lt;H$4,0,10-(H$3-LOG('Indicator Data'!G189))/(H$3-H$4)*10))),1)</f>
        <v>0</v>
      </c>
      <c r="I189" s="171">
        <f>ROUND(IF('Indicator Data'!H189=0,0,IF(LOG('Indicator Data'!H189)&gt;I$3,10,IF(LOG('Indicator Data'!H189)&lt;I$4,0,10-(I$3-LOG('Indicator Data'!H189))/(I$3-I$4)*10))),1)</f>
        <v>0</v>
      </c>
      <c r="J189" s="171">
        <f t="shared" si="224"/>
        <v>0</v>
      </c>
      <c r="K189" s="171">
        <f>ROUND(IF('Indicator Data'!I189=0,0,IF(LOG('Indicator Data'!I189)&gt;K$3,10,IF(LOG('Indicator Data'!I189)&lt;K$4,0,10-(K$3-LOG('Indicator Data'!I189))/(K$3-K$4)*10))),1)</f>
        <v>3.9</v>
      </c>
      <c r="L189" s="172">
        <f>ROUND(IF('Indicator Data'!J189=0,0,IF(LOG('Indicator Data'!J189)&gt;L$3,10,IF(LOG('Indicator Data'!J189)&lt;L$4,0,10-(L$3-LOG('Indicator Data'!J189))/(L$3-L$4)*10))),1)</f>
        <v>8.5</v>
      </c>
      <c r="M189" s="173">
        <f>'Indicator Data'!C189/HLOOKUP('Indicator Data'!$C$3,'Population Data'!$C$3:$M$194,ROW()-4,FALSE)</f>
        <v>8.3747151196817463E-6</v>
      </c>
      <c r="N189" s="173">
        <f>'Indicator Data'!D189/HLOOKUP('Indicator Data'!$D$3,'Population Data'!$C$3:$M$194,ROW()-4,FALSE)</f>
        <v>0</v>
      </c>
      <c r="O189" s="245">
        <f>'Indicator Data'!E189/HLOOKUP('Indicator Data'!$E$3,'Population Data'!$C$3:$M$194,ROW()-4,FALSE)</f>
        <v>1.4200532511824792E-3</v>
      </c>
      <c r="P189" s="173">
        <f>'Indicator Data'!F189/HLOOKUP('Indicator Data'!$F$3,'Population Data'!$C$3:$M$194,ROW()-4,FALSE)</f>
        <v>0</v>
      </c>
      <c r="Q189" s="173">
        <f>'Indicator Data'!G189/HLOOKUP('Indicator Data'!$G$3,'Population Data'!$C$3:$M$194,ROW()-4,FALSE)</f>
        <v>0</v>
      </c>
      <c r="R189" s="173">
        <f>'Indicator Data'!H189/HLOOKUP('Indicator Data'!$H$3,'Population Data'!$C$3:$M$194,ROW()-4,FALSE)</f>
        <v>0</v>
      </c>
      <c r="S189" s="173">
        <f>'Indicator Data'!I189/HLOOKUP('Indicator Data'!$I$3,'Population Data'!$C$3:$M$194,ROW()-4,FALSE)</f>
        <v>2.774566465216036E-4</v>
      </c>
      <c r="T189" s="173">
        <f>'Indicator Data'!J189/HLOOKUP('Indicator Date'!$J187,'Population Data'!$C$3:$M$194,ROW()-4,FALSE)</f>
        <v>7.4550107036204082E-3</v>
      </c>
      <c r="U189" s="171">
        <f t="shared" si="225"/>
        <v>0</v>
      </c>
      <c r="V189" s="171">
        <f t="shared" si="226"/>
        <v>0</v>
      </c>
      <c r="W189" s="172">
        <f t="shared" si="227"/>
        <v>0</v>
      </c>
      <c r="X189" s="172">
        <f t="shared" si="203"/>
        <v>4.2</v>
      </c>
      <c r="Y189" s="172">
        <f t="shared" si="204"/>
        <v>0</v>
      </c>
      <c r="Z189" s="171">
        <f t="shared" si="228"/>
        <v>0</v>
      </c>
      <c r="AA189" s="171">
        <f t="shared" si="228"/>
        <v>0</v>
      </c>
      <c r="AB189" s="171">
        <f t="shared" si="229"/>
        <v>0</v>
      </c>
      <c r="AC189" s="172">
        <f t="shared" si="205"/>
        <v>3.6</v>
      </c>
      <c r="AD189" s="172">
        <f t="shared" si="206"/>
        <v>2.5</v>
      </c>
      <c r="AE189" s="171">
        <f>ROUND(IF('Indicator Data'!K189=0,0,IF('Indicator Data'!K189&gt;AE$3,10,IF('Indicator Data'!K189&lt;AE$4,0,10-(AE$3-'Indicator Data'!K189)/(AE$3-AE$4)*10))),1)</f>
        <v>3.8</v>
      </c>
      <c r="AF189" s="174">
        <f t="shared" si="230"/>
        <v>0</v>
      </c>
      <c r="AG189" s="174">
        <f t="shared" si="231"/>
        <v>0.1</v>
      </c>
      <c r="AH189" s="172">
        <f t="shared" si="232"/>
        <v>0</v>
      </c>
      <c r="AI189" s="172">
        <f t="shared" si="233"/>
        <v>0</v>
      </c>
      <c r="AJ189" s="174">
        <f t="shared" si="234"/>
        <v>0</v>
      </c>
      <c r="AK189" s="172">
        <f t="shared" si="235"/>
        <v>6.4</v>
      </c>
      <c r="AL189" s="175">
        <f t="shared" si="236"/>
        <v>0.1</v>
      </c>
      <c r="AM189" s="175">
        <f t="shared" si="237"/>
        <v>3.9</v>
      </c>
      <c r="AN189" s="175">
        <f t="shared" si="238"/>
        <v>0</v>
      </c>
      <c r="AO189" s="175">
        <f t="shared" si="239"/>
        <v>0</v>
      </c>
      <c r="AP189" s="175">
        <f t="shared" si="240"/>
        <v>3.8</v>
      </c>
      <c r="AQ189" s="174">
        <f t="shared" si="241"/>
        <v>5.0999999999999996</v>
      </c>
      <c r="AR189" s="174">
        <f>IF('Indicator Data'!L189="No data","x",IF('Indicator Data'!BW189&lt;1000,"x",ROUND((IF('Indicator Data'!L189&gt;AR$3,10,IF('Indicator Data'!L189&lt;AR$4,0,10-(AR$3-'Indicator Data'!L189)/(AR$3-AR$4)*10))),1)))</f>
        <v>2.5</v>
      </c>
      <c r="AS189" s="175">
        <f t="shared" si="242"/>
        <v>3.8</v>
      </c>
      <c r="AT189" s="176" t="str">
        <f>IF('Indicator Data'!M189="No data","x",ROUND(IF('Indicator Data'!M189=0,0,IF(LOG('Indicator Data'!M189)&gt;AT$3,10,IF(LOG('Indicator Data'!M189)&lt;AT$4,0,10-(AT$3-LOG('Indicator Data'!M189))/(AT$3-AT$4)*10))),1))</f>
        <v>x</v>
      </c>
      <c r="AU189" s="246" t="str">
        <f>IF(AT189="x","x",'Indicator Data'!M189/HLOOKUP('Indicator Data'!$M$3,'Population Data'!$C$3:$M$194,ROW()-4,FALSE))</f>
        <v>x</v>
      </c>
      <c r="AV189" s="176" t="str">
        <f t="shared" si="243"/>
        <v>x</v>
      </c>
      <c r="AW189" s="172" t="str">
        <f t="shared" si="207"/>
        <v>x</v>
      </c>
      <c r="AX189" s="176" t="str">
        <f>IF('Indicator Data'!N189="No data","x",ROUND(IF('Indicator Data'!N189=0,0,IF(LOG('Indicator Data'!N189)&gt;AX$3,10,IF(LOG('Indicator Data'!N189)&lt;AX$4,0,10-(AX$3-LOG('Indicator Data'!N189))/(AX$3-AX$4)*10))),1))</f>
        <v>x</v>
      </c>
      <c r="AY189" s="246" t="str">
        <f>IF(AX189="x","x",'Indicator Data'!N189/HLOOKUP('Indicator Data'!$N$3,'Population Data'!$C$3:$M$194,ROW()-4,FALSE))</f>
        <v>x</v>
      </c>
      <c r="AZ189" s="176" t="str">
        <f t="shared" si="244"/>
        <v>x</v>
      </c>
      <c r="BA189" s="172" t="str">
        <f t="shared" si="208"/>
        <v>x</v>
      </c>
      <c r="BB189" s="176" t="str">
        <f>IF('Indicator Data'!O189="No data","x",ROUND(IF('Indicator Data'!O189=0,0,IF(LOG('Indicator Data'!O189)&gt;BB$3,10,IF(LOG('Indicator Data'!O189)&lt;BB$4,0,10-(BB$3-LOG('Indicator Data'!O189))/(BB$3-BB$4)*10))),1))</f>
        <v>x</v>
      </c>
      <c r="BC189" s="246" t="str">
        <f>IF(BB189="x","x",'Indicator Data'!O189/HLOOKUP('Indicator Data'!$O$3,'Population Data'!$C$3:$M$194,ROW()-4,FALSE))</f>
        <v>x</v>
      </c>
      <c r="BD189" s="176" t="str">
        <f t="shared" si="245"/>
        <v>x</v>
      </c>
      <c r="BE189" s="172" t="str">
        <f t="shared" si="209"/>
        <v>x</v>
      </c>
      <c r="BF189" s="176" t="str">
        <f>IF('Indicator Data'!P189="No data","x",ROUND(IF('Indicator Data'!P189=0,0,IF(LOG('Indicator Data'!P189)&gt;BF$3,10,IF(LOG('Indicator Data'!P189)&lt;BF$4,0,10-(BF$3-LOG('Indicator Data'!P189))/(BF$3-BF$4)*10))),1))</f>
        <v>x</v>
      </c>
      <c r="BG189" s="246" t="str">
        <f>IF(BF189="x","x",'Indicator Data'!P189/HLOOKUP('Indicator Data'!$P$3,'Population Data'!$C$3:$M$194,ROW()-4,FALSE))</f>
        <v>x</v>
      </c>
      <c r="BH189" s="176" t="str">
        <f t="shared" si="210"/>
        <v>x</v>
      </c>
      <c r="BI189" s="172" t="str">
        <f t="shared" si="211"/>
        <v>x</v>
      </c>
      <c r="BJ189" s="174" t="str">
        <f t="shared" si="212"/>
        <v>x</v>
      </c>
      <c r="BK189" s="176">
        <f>ROUND(IF('Indicator Data'!Q189=0,0,IF(LOG('Indicator Data'!Q189)&gt;BK$3,10,IF(LOG('Indicator Data'!Q189)&lt;BK$4,0,10-(BK$3-LOG('Indicator Data'!Q189))/(BK$3-BK$4)*10))),1)</f>
        <v>0</v>
      </c>
      <c r="BL189" s="224">
        <f>IF(BK189="x","x",'Indicator Data'!Q189/HLOOKUP('Indicator Data'!$Q$3,'Population Data'!$C$3:$M$194,ROW()-4,FALSE))</f>
        <v>0</v>
      </c>
      <c r="BM189" s="176">
        <f t="shared" si="246"/>
        <v>0</v>
      </c>
      <c r="BN189" s="172">
        <f t="shared" si="247"/>
        <v>0</v>
      </c>
      <c r="BO189" s="176">
        <f>ROUND(IF('Indicator Data'!S189=0,0,IF(LOG('Indicator Data'!S189)&gt;BO$3,10,IF(LOG('Indicator Data'!S189)&lt;BO$4,0,10-(BO$3-LOG('Indicator Data'!S189))/(BO$3-BO$4)*10))),1)</f>
        <v>5.8</v>
      </c>
      <c r="BP189" s="246">
        <f>IF(BO189="x","x",'Indicator Data'!S189/HLOOKUP('Indicator Data'!$S$3,'Population Data'!$C$3:$M$194,ROW()-4,FALSE))</f>
        <v>3.1342200898923735E-2</v>
      </c>
      <c r="BQ189" s="176">
        <f t="shared" si="248"/>
        <v>0.3</v>
      </c>
      <c r="BR189" s="172">
        <f t="shared" si="213"/>
        <v>3.5</v>
      </c>
      <c r="BS189" s="176">
        <f>ROUND(IF('Indicator Data'!T189=0,0,IF(LOG('Indicator Data'!T189)&gt;BS$3,10,IF(LOG('Indicator Data'!T189)&lt;BS$4,0,10-(BS$3-LOG('Indicator Data'!T189))/(BS$3-BS$4)*10))),1)</f>
        <v>7.7</v>
      </c>
      <c r="BT189" s="173">
        <f>IF('Indicator Data'!T189/HLOOKUP('Indicator Data'!$T$3,'Population Data'!$C$3:$M$194,ROW()-4,FALSE)&gt;1,1,'Indicator Data'!T189/HLOOKUP('Indicator Data'!$T$3,'Population Data'!$C$3:$M$194,ROW()-4,FALSE))</f>
        <v>0.68527569467732452</v>
      </c>
      <c r="BU189" s="176">
        <f t="shared" si="249"/>
        <v>6.9</v>
      </c>
      <c r="BV189" s="172">
        <f t="shared" si="214"/>
        <v>7.3</v>
      </c>
      <c r="BW189" s="176">
        <f>ROUND(IF('Indicator Data'!U189=0,0,IF(LOG('Indicator Data'!U189)&gt;BW$3,10,IF(LOG('Indicator Data'!U189)&lt;BW$4,0,10-(BW$3-LOG('Indicator Data'!U189))/(BW$3-BW$4)*10))),1)</f>
        <v>6</v>
      </c>
      <c r="BX189" s="246">
        <f>IF(BW189="x","x",'Indicator Data'!U189/HLOOKUP('Indicator Data'!$U$3,'Population Data'!$C$3:$M$194,ROW()-4,FALSE))</f>
        <v>4.969468473696264E-2</v>
      </c>
      <c r="BY189" s="176">
        <f t="shared" si="250"/>
        <v>0.5</v>
      </c>
      <c r="BZ189" s="172">
        <f t="shared" si="215"/>
        <v>3.7</v>
      </c>
      <c r="CA189" s="174">
        <f t="shared" si="198"/>
        <v>4.0999999999999996</v>
      </c>
      <c r="CB189" s="176">
        <f>IF('Indicator Data'!BN189="No data","x",ROUND(IF('Indicator Data'!BN189&gt;CB$3,0,IF('Indicator Data'!BN189&lt;CB$4,10,(CB$3-'Indicator Data'!BN189)/(CB$3-CB$4)*10)),1))</f>
        <v>0.2</v>
      </c>
      <c r="CC189" s="176">
        <f>IF('Indicator Data'!BO189="No data","x",ROUND(IF('Indicator Data'!BO189&gt;CC$3,0,IF('Indicator Data'!BO189&lt;CC$4,10,(CC$3-'Indicator Data'!BO189)/(CC$3-CC$4)*10)),1))</f>
        <v>0.1</v>
      </c>
      <c r="CD189" s="176" t="str">
        <f>IF('Indicator Data'!AA189="No data","x",ROUND(IF('Indicator Data'!AA189&gt;CD$3,0,IF('Indicator Data'!AA189&lt;CD$4,10,(CD$3-'Indicator Data'!AA189)/(CD$3-CD$4)*10)),1))</f>
        <v>x</v>
      </c>
      <c r="CE189" s="172">
        <f t="shared" si="251"/>
        <v>0.2</v>
      </c>
      <c r="CF189" s="176">
        <f>IF('Indicator Data'!V189="No data","x",ROUND(IF(LOG('Indicator Data'!V189)&gt;CF$3,10,IF(LOG('Indicator Data'!V189)&lt;CF$4,0,10-(CF$3-LOG('Indicator Data'!V189))/(CF$3-CF$4)*10)),1))</f>
        <v>4.3</v>
      </c>
      <c r="CG189" s="176">
        <f>IF('Indicator Data'!W189="No data","x",ROUND(IF('Indicator Data'!W189&gt;CG$3,10,IF('Indicator Data'!W189&lt;CG$4,0,10-(CG$3-'Indicator Data'!W189)/(CG$3-CG$4)*10)),1))</f>
        <v>0.2</v>
      </c>
      <c r="CH189" s="176">
        <f>IF('Indicator Data'!X189="No data","x",ROUND(IF('Indicator Data'!X189&gt;CH$3,10,IF('Indicator Data'!X189&lt;CH$4,0,10-(CH$3-'Indicator Data'!X189)/(CH$3-CH$4)*10)),1))</f>
        <v>9.6</v>
      </c>
      <c r="CI189" s="176">
        <f>IF('Indicator Data'!Y189="No data","x",ROUND(IF('Indicator Data'!Y189&gt;CI$3,10,IF('Indicator Data'!Y189&lt;CI$4,0,10-(CI$3-'Indicator Data'!Y189)/(CI$3-CI$4)*10)),1))</f>
        <v>2.5</v>
      </c>
      <c r="CJ189" s="172">
        <f t="shared" si="216"/>
        <v>4.2</v>
      </c>
      <c r="CK189" s="174">
        <f t="shared" si="217"/>
        <v>2.9</v>
      </c>
      <c r="CL189" s="176">
        <f>IF('Indicator Data'!AD189="No data","x",ROUND(IF('Indicator Data'!AD189&gt;CL$3,10,IF('Indicator Data'!AD189&lt;CL$4,0,10-(CL$3-'Indicator Data'!AD189)/(CL$3-CL$4)*10)),1))</f>
        <v>0.1</v>
      </c>
      <c r="CM189" s="176">
        <f>IF('Indicator Data'!AE189="No data","x",ROUND(IF('Indicator Data'!AE189&gt;CM$3,10,IF('Indicator Data'!AE189&lt;CM$4,0,10-(CM$3-'Indicator Data'!AE189)/(CM$3-CM$4)*10)),1))</f>
        <v>0</v>
      </c>
      <c r="CN189" s="172">
        <f t="shared" si="218"/>
        <v>2.8</v>
      </c>
      <c r="CO189" s="176">
        <f>IF('Indicator Data'!Z189="No data","x",ROUND(IF('Indicator Data'!Z189&gt;CO$3,10,IF('Indicator Data'!Z189&lt;CO$4,0,10-(CO$3-'Indicator Data'!Z189)/(CO$3-CO$4)*10)),1))</f>
        <v>0.1</v>
      </c>
      <c r="CP189" s="172">
        <f t="shared" si="219"/>
        <v>0.1</v>
      </c>
      <c r="CQ189" s="246">
        <f>IF('Indicator Data'!AB189="No data","x",'Indicator Data'!AB189/HLOOKUP('Indicator Date'!$AB187,'Population Data'!$C$3:$M$194,ROW()-4,FALSE))</f>
        <v>7.9191274784098042E-4</v>
      </c>
      <c r="CR189" s="176">
        <f t="shared" si="252"/>
        <v>2.1</v>
      </c>
      <c r="CS189" s="176">
        <f>IF('Indicator Data'!AC189="No data","x",ROUND(IF('Indicator Data'!AC189&gt;CS$3,0,IF('Indicator Data'!AC189&lt;CS$4,10,(CS$3-'Indicator Data'!AC189)/(CS$3-CS$4)*10)),1))</f>
        <v>2</v>
      </c>
      <c r="CT189" s="172">
        <f t="shared" si="220"/>
        <v>2.1</v>
      </c>
      <c r="CU189" s="174">
        <f t="shared" si="221"/>
        <v>1.7</v>
      </c>
      <c r="CV189" s="175">
        <f t="shared" si="253"/>
        <v>3</v>
      </c>
      <c r="CW189" s="177">
        <f t="shared" si="254"/>
        <v>2.2999999999999998</v>
      </c>
      <c r="CX189" s="175">
        <f>ROUND(IF('Indicator Data'!AF189=0,0,IF('Indicator Data'!AF189&gt;CX$3,10,IF('Indicator Data'!AF189&lt;CX$4,0,10-(CX$3-'Indicator Data'!AF189)/(CX$3-CX$4)*10))),1)</f>
        <v>0.1</v>
      </c>
      <c r="CY189" s="175">
        <f>(ROUND(IF('Indicator Data'!AG189=0,0,IF(LOG('Indicator Data'!AG189)&gt;CY$3,10,IF(LOG('Indicator Data'!AG189)&lt;CY$4,0,10-(CY$3-LOG('Indicator Data'!AG189))/(CY$3-CY$4)*10))),1))</f>
        <v>0</v>
      </c>
      <c r="CZ189" s="177">
        <f t="shared" si="222"/>
        <v>0.1</v>
      </c>
      <c r="DA189" s="11"/>
      <c r="DB189" s="22"/>
    </row>
    <row r="190" spans="1:106">
      <c r="A190" s="179" t="str">
        <f>'Indicator Data'!A190</f>
        <v>Uzbekistan</v>
      </c>
      <c r="B190" s="180" t="str">
        <f>'Indicator Data'!B190</f>
        <v>UZB</v>
      </c>
      <c r="C190" s="178">
        <f>ROUND(IF('Indicator Data'!C190=0,0.1,IF(LOG('Indicator Data'!C190)&gt;C$3,10,IF(LOG('Indicator Data'!C190)&lt;C$4,0,10-(C$3-LOG('Indicator Data'!C190))/(C$3-C$4)*10))),1)</f>
        <v>8.6</v>
      </c>
      <c r="D190" s="171">
        <f>ROUND(IF('Indicator Data'!D190=0,0.1,IF(LOG('Indicator Data'!D190)&gt;D$3,10,IF(LOG('Indicator Data'!D190)&lt;D$4,0,10-(D$3-LOG('Indicator Data'!D190))/(D$3-D$4)*10))),1)</f>
        <v>8</v>
      </c>
      <c r="E190" s="172">
        <f t="shared" si="223"/>
        <v>8.3000000000000007</v>
      </c>
      <c r="F190" s="172">
        <f>(ROUND(IF('Indicator Data'!E190=0,0,IF(LOG('Indicator Data'!E190)&gt;F$3,10,IF(LOG('Indicator Data'!E190)&lt;F$4,0,10-(F$3-LOG('Indicator Data'!E190))/(F$3-F$4)*10))),1))</f>
        <v>8.3000000000000007</v>
      </c>
      <c r="G190" s="172">
        <f>ROUND(IF('Indicator Data'!F190=0,0,IF(LOG('Indicator Data'!F190)&gt;G$3,10,IF(LOG('Indicator Data'!F190)&lt;G$4,0,10-(G$3-LOG('Indicator Data'!F190))/(G$3-G$4)*10))),1)</f>
        <v>0</v>
      </c>
      <c r="H190" s="171">
        <f>ROUND(IF('Indicator Data'!G190=0,0,IF(LOG('Indicator Data'!G190)&gt;H$3,10,IF(LOG('Indicator Data'!G190)&lt;H$4,0,10-(H$3-LOG('Indicator Data'!G190))/(H$3-H$4)*10))),1)</f>
        <v>0</v>
      </c>
      <c r="I190" s="171">
        <f>ROUND(IF('Indicator Data'!H190=0,0,IF(LOG('Indicator Data'!H190)&gt;I$3,10,IF(LOG('Indicator Data'!H190)&lt;I$4,0,10-(I$3-LOG('Indicator Data'!H190))/(I$3-I$4)*10))),1)</f>
        <v>0</v>
      </c>
      <c r="J190" s="171">
        <f t="shared" si="224"/>
        <v>0</v>
      </c>
      <c r="K190" s="171">
        <f>ROUND(IF('Indicator Data'!I190=0,0,IF(LOG('Indicator Data'!I190)&gt;K$3,10,IF(LOG('Indicator Data'!I190)&lt;K$4,0,10-(K$3-LOG('Indicator Data'!I190))/(K$3-K$4)*10))),1)</f>
        <v>0</v>
      </c>
      <c r="L190" s="172">
        <f>ROUND(IF('Indicator Data'!J190=0,0,IF(LOG('Indicator Data'!J190)&gt;L$3,10,IF(LOG('Indicator Data'!J190)&lt;L$4,0,10-(L$3-LOG('Indicator Data'!J190))/(L$3-L$4)*10))),1)</f>
        <v>8.1</v>
      </c>
      <c r="M190" s="173">
        <f>'Indicator Data'!C190/HLOOKUP('Indicator Data'!$C$3,'Population Data'!$C$3:$M$194,ROW()-4,FALSE)</f>
        <v>1.4971737472263961E-3</v>
      </c>
      <c r="N190" s="173">
        <f>'Indicator Data'!D190/HLOOKUP('Indicator Data'!$D$3,'Population Data'!$C$3:$M$194,ROW()-4,FALSE)</f>
        <v>2.7896134386698712E-4</v>
      </c>
      <c r="O190" s="245">
        <f>'Indicator Data'!E190/HLOOKUP('Indicator Data'!$E$3,'Population Data'!$C$3:$M$194,ROW()-4,FALSE)</f>
        <v>1.6342180665678378E-2</v>
      </c>
      <c r="P190" s="173">
        <f>'Indicator Data'!F190/HLOOKUP('Indicator Data'!$F$3,'Population Data'!$C$3:$M$194,ROW()-4,FALSE)</f>
        <v>0</v>
      </c>
      <c r="Q190" s="173">
        <f>'Indicator Data'!G190/HLOOKUP('Indicator Data'!$G$3,'Population Data'!$C$3:$M$194,ROW()-4,FALSE)</f>
        <v>0</v>
      </c>
      <c r="R190" s="173">
        <f>'Indicator Data'!H190/HLOOKUP('Indicator Data'!$H$3,'Population Data'!$C$3:$M$194,ROW()-4,FALSE)</f>
        <v>0</v>
      </c>
      <c r="S190" s="173">
        <f>'Indicator Data'!I190/HLOOKUP('Indicator Data'!$I$3,'Population Data'!$C$3:$M$194,ROW()-4,FALSE)</f>
        <v>0</v>
      </c>
      <c r="T190" s="173">
        <f>'Indicator Data'!J190/HLOOKUP('Indicator Date'!$J188,'Population Data'!$C$3:$M$194,ROW()-4,FALSE)</f>
        <v>4.8054469946280469E-4</v>
      </c>
      <c r="U190" s="171">
        <f t="shared" si="225"/>
        <v>7.5</v>
      </c>
      <c r="V190" s="171">
        <f t="shared" si="226"/>
        <v>1.4</v>
      </c>
      <c r="W190" s="172">
        <f t="shared" si="227"/>
        <v>5.2</v>
      </c>
      <c r="X190" s="172">
        <f t="shared" si="203"/>
        <v>8.3000000000000007</v>
      </c>
      <c r="Y190" s="172">
        <f t="shared" si="204"/>
        <v>0</v>
      </c>
      <c r="Z190" s="171">
        <f t="shared" si="228"/>
        <v>0</v>
      </c>
      <c r="AA190" s="171">
        <f t="shared" si="228"/>
        <v>0</v>
      </c>
      <c r="AB190" s="171">
        <f t="shared" si="229"/>
        <v>0</v>
      </c>
      <c r="AC190" s="172">
        <f t="shared" si="205"/>
        <v>0</v>
      </c>
      <c r="AD190" s="172">
        <f t="shared" si="206"/>
        <v>0.2</v>
      </c>
      <c r="AE190" s="171">
        <f>ROUND(IF('Indicator Data'!K190=0,0,IF('Indicator Data'!K190&gt;AE$3,10,IF('Indicator Data'!K190&lt;AE$4,0,10-(AE$3-'Indicator Data'!K190)/(AE$3-AE$4)*10))),1)</f>
        <v>1</v>
      </c>
      <c r="AF190" s="174">
        <f t="shared" si="230"/>
        <v>8.1</v>
      </c>
      <c r="AG190" s="174">
        <f t="shared" si="231"/>
        <v>4.7</v>
      </c>
      <c r="AH190" s="172">
        <f t="shared" si="232"/>
        <v>0</v>
      </c>
      <c r="AI190" s="172">
        <f t="shared" si="233"/>
        <v>0</v>
      </c>
      <c r="AJ190" s="174">
        <f t="shared" si="234"/>
        <v>0</v>
      </c>
      <c r="AK190" s="172">
        <f t="shared" si="235"/>
        <v>5.4</v>
      </c>
      <c r="AL190" s="175">
        <f t="shared" si="236"/>
        <v>7</v>
      </c>
      <c r="AM190" s="175">
        <f t="shared" si="237"/>
        <v>8.3000000000000007</v>
      </c>
      <c r="AN190" s="175">
        <f t="shared" si="238"/>
        <v>0</v>
      </c>
      <c r="AO190" s="175">
        <f t="shared" si="239"/>
        <v>0</v>
      </c>
      <c r="AP190" s="175">
        <f t="shared" si="240"/>
        <v>0</v>
      </c>
      <c r="AQ190" s="174">
        <f t="shared" si="241"/>
        <v>3.2</v>
      </c>
      <c r="AR190" s="174">
        <f>IF('Indicator Data'!L190="No data","x",IF('Indicator Data'!BW190&lt;1000,"x",ROUND((IF('Indicator Data'!L190&gt;AR$3,10,IF('Indicator Data'!L190&lt;AR$4,0,10-(AR$3-'Indicator Data'!L190)/(AR$3-AR$4)*10))),1)))</f>
        <v>10</v>
      </c>
      <c r="AS190" s="175">
        <f t="shared" si="242"/>
        <v>6.6</v>
      </c>
      <c r="AT190" s="176">
        <f>IF('Indicator Data'!M190="No data","x",ROUND(IF('Indicator Data'!M190=0,0,IF(LOG('Indicator Data'!M190)&gt;AT$3,10,IF(LOG('Indicator Data'!M190)&lt;AT$4,0,10-(AT$3-LOG('Indicator Data'!M190))/(AT$3-AT$4)*10))),1))</f>
        <v>9.3000000000000007</v>
      </c>
      <c r="AU190" s="246">
        <f>IF(AT190="x","x",'Indicator Data'!M190/HLOOKUP('Indicator Data'!$M$3,'Population Data'!$C$3:$M$194,ROW()-4,FALSE))</f>
        <v>0.89111298587613474</v>
      </c>
      <c r="AV190" s="176">
        <f t="shared" si="243"/>
        <v>9.9</v>
      </c>
      <c r="AW190" s="172">
        <f t="shared" si="207"/>
        <v>9.6</v>
      </c>
      <c r="AX190" s="176" t="str">
        <f>IF('Indicator Data'!N190="No data","x",ROUND(IF('Indicator Data'!N190=0,0,IF(LOG('Indicator Data'!N190)&gt;AX$3,10,IF(LOG('Indicator Data'!N190)&lt;AX$4,0,10-(AX$3-LOG('Indicator Data'!N190))/(AX$3-AX$4)*10))),1))</f>
        <v>x</v>
      </c>
      <c r="AY190" s="246" t="str">
        <f>IF(AX190="x","x",'Indicator Data'!N190/HLOOKUP('Indicator Data'!$N$3,'Population Data'!$C$3:$M$194,ROW()-4,FALSE))</f>
        <v>x</v>
      </c>
      <c r="AZ190" s="176" t="str">
        <f t="shared" si="244"/>
        <v>x</v>
      </c>
      <c r="BA190" s="172" t="str">
        <f t="shared" si="208"/>
        <v>x</v>
      </c>
      <c r="BB190" s="176" t="str">
        <f>IF('Indicator Data'!O190="No data","x",ROUND(IF('Indicator Data'!O190=0,0,IF(LOG('Indicator Data'!O190)&gt;BB$3,10,IF(LOG('Indicator Data'!O190)&lt;BB$4,0,10-(BB$3-LOG('Indicator Data'!O190))/(BB$3-BB$4)*10))),1))</f>
        <v>x</v>
      </c>
      <c r="BC190" s="246" t="str">
        <f>IF(BB190="x","x",'Indicator Data'!O190/HLOOKUP('Indicator Data'!$O$3,'Population Data'!$C$3:$M$194,ROW()-4,FALSE))</f>
        <v>x</v>
      </c>
      <c r="BD190" s="176" t="str">
        <f t="shared" si="245"/>
        <v>x</v>
      </c>
      <c r="BE190" s="172" t="str">
        <f t="shared" si="209"/>
        <v>x</v>
      </c>
      <c r="BF190" s="176" t="str">
        <f>IF('Indicator Data'!P190="No data","x",ROUND(IF('Indicator Data'!P190=0,0,IF(LOG('Indicator Data'!P190)&gt;BF$3,10,IF(LOG('Indicator Data'!P190)&lt;BF$4,0,10-(BF$3-LOG('Indicator Data'!P190))/(BF$3-BF$4)*10))),1))</f>
        <v>x</v>
      </c>
      <c r="BG190" s="246" t="str">
        <f>IF(BF190="x","x",'Indicator Data'!P190/HLOOKUP('Indicator Data'!$P$3,'Population Data'!$C$3:$M$194,ROW()-4,FALSE))</f>
        <v>x</v>
      </c>
      <c r="BH190" s="176" t="str">
        <f t="shared" si="210"/>
        <v>x</v>
      </c>
      <c r="BI190" s="172" t="str">
        <f t="shared" si="211"/>
        <v>x</v>
      </c>
      <c r="BJ190" s="174">
        <f t="shared" si="212"/>
        <v>9.6</v>
      </c>
      <c r="BK190" s="176">
        <f>ROUND(IF('Indicator Data'!Q190=0,0,IF(LOG('Indicator Data'!Q190)&gt;BK$3,10,IF(LOG('Indicator Data'!Q190)&lt;BK$4,0,10-(BK$3-LOG('Indicator Data'!Q190))/(BK$3-BK$4)*10))),1)</f>
        <v>0</v>
      </c>
      <c r="BL190" s="224">
        <f>IF(BK190="x","x",'Indicator Data'!Q190/HLOOKUP('Indicator Data'!$Q$3,'Population Data'!$C$3:$M$194,ROW()-4,FALSE))</f>
        <v>0</v>
      </c>
      <c r="BM190" s="176">
        <f t="shared" si="246"/>
        <v>0</v>
      </c>
      <c r="BN190" s="172">
        <f t="shared" si="247"/>
        <v>0</v>
      </c>
      <c r="BO190" s="176">
        <f>ROUND(IF('Indicator Data'!S190=0,0,IF(LOG('Indicator Data'!S190)&gt;BO$3,10,IF(LOG('Indicator Data'!S190)&lt;BO$4,0,10-(BO$3-LOG('Indicator Data'!S190))/(BO$3-BO$4)*10))),1)</f>
        <v>0</v>
      </c>
      <c r="BP190" s="246">
        <f>IF(BO190="x","x",'Indicator Data'!S190/HLOOKUP('Indicator Data'!$S$3,'Population Data'!$C$3:$M$194,ROW()-4,FALSE))</f>
        <v>0</v>
      </c>
      <c r="BQ190" s="176">
        <f t="shared" si="248"/>
        <v>0</v>
      </c>
      <c r="BR190" s="172">
        <f t="shared" si="213"/>
        <v>0</v>
      </c>
      <c r="BS190" s="176">
        <f>ROUND(IF('Indicator Data'!T190=0,0,IF(LOG('Indicator Data'!T190)&gt;BS$3,10,IF(LOG('Indicator Data'!T190)&lt;BS$4,0,10-(BS$3-LOG('Indicator Data'!T190))/(BS$3-BS$4)*10))),1)</f>
        <v>8.9</v>
      </c>
      <c r="BT190" s="173">
        <f>IF('Indicator Data'!T190/HLOOKUP('Indicator Data'!$T$3,'Population Data'!$C$3:$M$194,ROW()-4,FALSE)&gt;1,1,'Indicator Data'!T190/HLOOKUP('Indicator Data'!$T$3,'Population Data'!$C$3:$M$194,ROW()-4,FALSE))</f>
        <v>0.45680855901994638</v>
      </c>
      <c r="BU190" s="176">
        <f t="shared" si="249"/>
        <v>4.5999999999999996</v>
      </c>
      <c r="BV190" s="172">
        <f t="shared" si="214"/>
        <v>7.3</v>
      </c>
      <c r="BW190" s="176">
        <f>ROUND(IF('Indicator Data'!U190=0,0,IF(LOG('Indicator Data'!U190)&gt;BW$3,10,IF(LOG('Indicator Data'!U190)&lt;BW$4,0,10-(BW$3-LOG('Indicator Data'!U190))/(BW$3-BW$4)*10))),1)</f>
        <v>6.3</v>
      </c>
      <c r="BX190" s="246">
        <f>IF(BW190="x","x",'Indicator Data'!U190/HLOOKUP('Indicator Data'!$U$3,'Population Data'!$C$3:$M$194,ROW()-4,FALSE))</f>
        <v>7.1076712725954318E-3</v>
      </c>
      <c r="BY190" s="176">
        <f t="shared" si="250"/>
        <v>0.1</v>
      </c>
      <c r="BZ190" s="172">
        <f t="shared" si="215"/>
        <v>3.8</v>
      </c>
      <c r="CA190" s="174">
        <f t="shared" si="198"/>
        <v>3.5</v>
      </c>
      <c r="CB190" s="176">
        <f>IF('Indicator Data'!BN190="No data","x",ROUND(IF('Indicator Data'!BN190&gt;CB$3,0,IF('Indicator Data'!BN190&lt;CB$4,10,(CB$3-'Indicator Data'!BN190)/(CB$3-CB$4)*10)),1))</f>
        <v>0.4</v>
      </c>
      <c r="CC190" s="176">
        <f>IF('Indicator Data'!BO190="No data","x",ROUND(IF('Indicator Data'!BO190&gt;CC$3,0,IF('Indicator Data'!BO190&lt;CC$4,10,(CC$3-'Indicator Data'!BO190)/(CC$3-CC$4)*10)),1))</f>
        <v>0.6</v>
      </c>
      <c r="CD190" s="176">
        <f>IF('Indicator Data'!AA190="No data","x",ROUND(IF('Indicator Data'!AA190&gt;CD$3,0,IF('Indicator Data'!AA190&lt;CD$4,10,(CD$3-'Indicator Data'!AA190)/(CD$3-CD$4)*10)),1))</f>
        <v>1.8</v>
      </c>
      <c r="CE190" s="172">
        <f t="shared" si="251"/>
        <v>0.9</v>
      </c>
      <c r="CF190" s="176">
        <f>IF('Indicator Data'!V190="No data","x",ROUND(IF(LOG('Indicator Data'!V190)&gt;CF$3,10,IF(LOG('Indicator Data'!V190)&lt;CF$4,0,10-(CF$3-LOG('Indicator Data'!V190))/(CF$3-CF$4)*10)),1))</f>
        <v>6.3</v>
      </c>
      <c r="CG190" s="176">
        <f>IF('Indicator Data'!W190="No data","x",ROUND(IF('Indicator Data'!W190&gt;CG$3,10,IF('Indicator Data'!W190&lt;CG$4,0,10-(CG$3-'Indicator Data'!W190)/(CG$3-CG$4)*10)),1))</f>
        <v>4.5</v>
      </c>
      <c r="CH190" s="176">
        <f>IF('Indicator Data'!X190="No data","x",ROUND(IF('Indicator Data'!X190&gt;CH$3,10,IF('Indicator Data'!X190&lt;CH$4,0,10-(CH$3-'Indicator Data'!X190)/(CH$3-CH$4)*10)),1))</f>
        <v>5.0999999999999996</v>
      </c>
      <c r="CI190" s="176">
        <f>IF('Indicator Data'!Y190="No data","x",ROUND(IF('Indicator Data'!Y190&gt;CI$3,10,IF('Indicator Data'!Y190&lt;CI$4,0,10-(CI$3-'Indicator Data'!Y190)/(CI$3-CI$4)*10)),1))</f>
        <v>8</v>
      </c>
      <c r="CJ190" s="172">
        <f t="shared" si="216"/>
        <v>6</v>
      </c>
      <c r="CK190" s="174">
        <f t="shared" si="217"/>
        <v>4.3</v>
      </c>
      <c r="CL190" s="176">
        <f>IF('Indicator Data'!AD190="No data","x",ROUND(IF('Indicator Data'!AD190&gt;CL$3,10,IF('Indicator Data'!AD190&lt;CL$4,0,10-(CL$3-'Indicator Data'!AD190)/(CL$3-CL$4)*10)),1))</f>
        <v>0.8</v>
      </c>
      <c r="CM190" s="176">
        <f>IF('Indicator Data'!AE190="No data","x",ROUND(IF('Indicator Data'!AE190&gt;CM$3,10,IF('Indicator Data'!AE190&lt;CM$4,0,10-(CM$3-'Indicator Data'!AE190)/(CM$3-CM$4)*10)),1))</f>
        <v>4.8</v>
      </c>
      <c r="CN190" s="172">
        <f t="shared" si="218"/>
        <v>4.9000000000000004</v>
      </c>
      <c r="CO190" s="176">
        <f>IF('Indicator Data'!Z190="No data","x",ROUND(IF('Indicator Data'!Z190&gt;CO$3,10,IF('Indicator Data'!Z190&lt;CO$4,0,10-(CO$3-'Indicator Data'!Z190)/(CO$3-CO$4)*10)),1))</f>
        <v>0</v>
      </c>
      <c r="CP190" s="172">
        <f t="shared" si="219"/>
        <v>0.7</v>
      </c>
      <c r="CQ190" s="246">
        <f>IF('Indicator Data'!AB190="No data","x",'Indicator Data'!AB190/HLOOKUP('Indicator Date'!$AB188,'Population Data'!$C$3:$M$194,ROW()-4,FALSE))</f>
        <v>4.8582421878458863E-4</v>
      </c>
      <c r="CR190" s="176">
        <f t="shared" si="252"/>
        <v>5.0999999999999996</v>
      </c>
      <c r="CS190" s="176">
        <f>IF('Indicator Data'!AC190="No data","x",ROUND(IF('Indicator Data'!AC190&gt;CS$3,0,IF('Indicator Data'!AC190&lt;CS$4,10,(CS$3-'Indicator Data'!AC190)/(CS$3-CS$4)*10)),1))</f>
        <v>8</v>
      </c>
      <c r="CT190" s="172">
        <f t="shared" si="220"/>
        <v>6.6</v>
      </c>
      <c r="CU190" s="174">
        <f t="shared" si="221"/>
        <v>4.0999999999999996</v>
      </c>
      <c r="CV190" s="175">
        <f t="shared" si="253"/>
        <v>6.3</v>
      </c>
      <c r="CW190" s="177">
        <f t="shared" si="254"/>
        <v>4.9000000000000004</v>
      </c>
      <c r="CX190" s="175">
        <f>ROUND(IF('Indicator Data'!AF190=0,0,IF('Indicator Data'!AF190&gt;CX$3,10,IF('Indicator Data'!AF190&lt;CX$4,0,10-(CX$3-'Indicator Data'!AF190)/(CX$3-CX$4)*10))),1)</f>
        <v>0.6</v>
      </c>
      <c r="CY190" s="175">
        <f>(ROUND(IF('Indicator Data'!AG190=0,0,IF(LOG('Indicator Data'!AG190)&gt;CY$3,10,IF(LOG('Indicator Data'!AG190)&lt;CY$4,0,10-(CY$3-LOG('Indicator Data'!AG190))/(CY$3-CY$4)*10))),1))</f>
        <v>0</v>
      </c>
      <c r="CZ190" s="177">
        <f t="shared" si="222"/>
        <v>0.3</v>
      </c>
      <c r="DA190" s="11"/>
      <c r="DB190" s="22"/>
    </row>
    <row r="191" spans="1:106">
      <c r="A191" s="179" t="str">
        <f>'Indicator Data'!A191</f>
        <v>Vanuatu</v>
      </c>
      <c r="B191" s="180" t="str">
        <f>'Indicator Data'!B191</f>
        <v>VUT</v>
      </c>
      <c r="C191" s="178">
        <f>ROUND(IF('Indicator Data'!C191=0,0.1,IF(LOG('Indicator Data'!C191)&gt;C$3,10,IF(LOG('Indicator Data'!C191)&lt;C$4,0,10-(C$3-LOG('Indicator Data'!C191))/(C$3-C$4)*10))),1)</f>
        <v>2.8</v>
      </c>
      <c r="D191" s="171">
        <f>ROUND(IF('Indicator Data'!D191=0,0.1,IF(LOG('Indicator Data'!D191)&gt;D$3,10,IF(LOG('Indicator Data'!D191)&lt;D$4,0,10-(D$3-LOG('Indicator Data'!D191))/(D$3-D$4)*10))),1)</f>
        <v>4.8</v>
      </c>
      <c r="E191" s="172">
        <f t="shared" si="223"/>
        <v>3.9</v>
      </c>
      <c r="F191" s="172">
        <f>(ROUND(IF('Indicator Data'!E191=0,0,IF(LOG('Indicator Data'!E191)&gt;F$3,10,IF(LOG('Indicator Data'!E191)&lt;F$4,0,10-(F$3-LOG('Indicator Data'!E191))/(F$3-F$4)*10))),1))</f>
        <v>0</v>
      </c>
      <c r="G191" s="172">
        <f>ROUND(IF('Indicator Data'!F191=0,0,IF(LOG('Indicator Data'!F191)&gt;G$3,10,IF(LOG('Indicator Data'!F191)&lt;G$4,0,10-(G$3-LOG('Indicator Data'!F191))/(G$3-G$4)*10))),1)</f>
        <v>4.5</v>
      </c>
      <c r="H191" s="171">
        <f>ROUND(IF('Indicator Data'!G191=0,0,IF(LOG('Indicator Data'!G191)&gt;H$3,10,IF(LOG('Indicator Data'!G191)&lt;H$4,0,10-(H$3-LOG('Indicator Data'!G191))/(H$3-H$4)*10))),1)</f>
        <v>6.1</v>
      </c>
      <c r="I191" s="171">
        <f>ROUND(IF('Indicator Data'!H191=0,0,IF(LOG('Indicator Data'!H191)&gt;I$3,10,IF(LOG('Indicator Data'!H191)&lt;I$4,0,10-(I$3-LOG('Indicator Data'!H191))/(I$3-I$4)*10))),1)</f>
        <v>6.9</v>
      </c>
      <c r="J191" s="171">
        <f t="shared" si="224"/>
        <v>6.5</v>
      </c>
      <c r="K191" s="171">
        <f>ROUND(IF('Indicator Data'!I191=0,0,IF(LOG('Indicator Data'!I191)&gt;K$3,10,IF(LOG('Indicator Data'!I191)&lt;K$4,0,10-(K$3-LOG('Indicator Data'!I191))/(K$3-K$4)*10))),1)</f>
        <v>3.5</v>
      </c>
      <c r="L191" s="172">
        <f>ROUND(IF('Indicator Data'!J191=0,0,IF(LOG('Indicator Data'!J191)&gt;L$3,10,IF(LOG('Indicator Data'!J191)&lt;L$4,0,10-(L$3-LOG('Indicator Data'!J191))/(L$3-L$4)*10))),1)</f>
        <v>0</v>
      </c>
      <c r="M191" s="173">
        <f>'Indicator Data'!C191/HLOOKUP('Indicator Data'!$C$3,'Population Data'!$C$3:$M$194,ROW()-4,FALSE)</f>
        <v>1.5512542362667568E-3</v>
      </c>
      <c r="N191" s="173">
        <f>'Indicator Data'!D191/HLOOKUP('Indicator Data'!$D$3,'Population Data'!$C$3:$M$194,ROW()-4,FALSE)</f>
        <v>1.5512542362667568E-3</v>
      </c>
      <c r="O191" s="245">
        <f>'Indicator Data'!E191/HLOOKUP('Indicator Data'!$E$3,'Population Data'!$C$3:$M$194,ROW()-4,FALSE)</f>
        <v>0</v>
      </c>
      <c r="P191" s="173">
        <f>'Indicator Data'!F191/HLOOKUP('Indicator Data'!$F$3,'Population Data'!$C$3:$M$194,ROW()-4,FALSE)</f>
        <v>3.3877847868325788E-5</v>
      </c>
      <c r="Q191" s="173">
        <f>'Indicator Data'!G191/HLOOKUP('Indicator Data'!$G$3,'Population Data'!$C$3:$M$194,ROW()-4,FALSE)</f>
        <v>7.3999699252389556E-2</v>
      </c>
      <c r="R191" s="173">
        <f>'Indicator Data'!H191/HLOOKUP('Indicator Data'!$H$3,'Population Data'!$C$3:$M$194,ROW()-4,FALSE)</f>
        <v>5.7823391631310903E-3</v>
      </c>
      <c r="S191" s="173">
        <f>'Indicator Data'!I191/HLOOKUP('Indicator Data'!$I$3,'Population Data'!$C$3:$M$194,ROW()-4,FALSE)</f>
        <v>1.8662270512205725E-3</v>
      </c>
      <c r="T191" s="173">
        <f>'Indicator Data'!J191/HLOOKUP('Indicator Date'!$J189,'Population Data'!$C$3:$M$194,ROW()-4,FALSE)</f>
        <v>0</v>
      </c>
      <c r="U191" s="171">
        <f t="shared" si="225"/>
        <v>7.8</v>
      </c>
      <c r="V191" s="171">
        <f t="shared" si="226"/>
        <v>7.8</v>
      </c>
      <c r="W191" s="172">
        <f t="shared" si="227"/>
        <v>7.8</v>
      </c>
      <c r="X191" s="172">
        <f t="shared" si="203"/>
        <v>0</v>
      </c>
      <c r="Y191" s="172">
        <f t="shared" si="204"/>
        <v>8.6</v>
      </c>
      <c r="Z191" s="171">
        <f t="shared" si="228"/>
        <v>8.1999999999999993</v>
      </c>
      <c r="AA191" s="171">
        <f t="shared" si="228"/>
        <v>2.9</v>
      </c>
      <c r="AB191" s="171">
        <f t="shared" si="229"/>
        <v>6.2</v>
      </c>
      <c r="AC191" s="172">
        <f t="shared" si="205"/>
        <v>6</v>
      </c>
      <c r="AD191" s="172">
        <f t="shared" si="206"/>
        <v>0</v>
      </c>
      <c r="AE191" s="171">
        <f>ROUND(IF('Indicator Data'!K191=0,0,IF('Indicator Data'!K191&gt;AE$3,10,IF('Indicator Data'!K191&lt;AE$4,0,10-(AE$3-'Indicator Data'!K191)/(AE$3-AE$4)*10))),1)</f>
        <v>0</v>
      </c>
      <c r="AF191" s="174">
        <f t="shared" si="230"/>
        <v>5.3</v>
      </c>
      <c r="AG191" s="174">
        <f t="shared" si="231"/>
        <v>6.3</v>
      </c>
      <c r="AH191" s="172">
        <f t="shared" si="232"/>
        <v>7.2</v>
      </c>
      <c r="AI191" s="172">
        <f t="shared" si="233"/>
        <v>4.9000000000000004</v>
      </c>
      <c r="AJ191" s="174">
        <f t="shared" si="234"/>
        <v>6.2</v>
      </c>
      <c r="AK191" s="172">
        <f t="shared" si="235"/>
        <v>0</v>
      </c>
      <c r="AL191" s="175">
        <f t="shared" si="236"/>
        <v>6.2</v>
      </c>
      <c r="AM191" s="175">
        <f t="shared" si="237"/>
        <v>0</v>
      </c>
      <c r="AN191" s="175">
        <f t="shared" si="238"/>
        <v>7</v>
      </c>
      <c r="AO191" s="175">
        <f t="shared" si="239"/>
        <v>6.4</v>
      </c>
      <c r="AP191" s="175">
        <f t="shared" si="240"/>
        <v>4.9000000000000004</v>
      </c>
      <c r="AQ191" s="174">
        <f t="shared" si="241"/>
        <v>0</v>
      </c>
      <c r="AR191" s="174">
        <f>IF('Indicator Data'!L191="No data","x",IF('Indicator Data'!BW191&lt;1000,"x",ROUND((IF('Indicator Data'!L191&gt;AR$3,10,IF('Indicator Data'!L191&lt;AR$4,0,10-(AR$3-'Indicator Data'!L191)/(AR$3-AR$4)*10))),1)))</f>
        <v>10</v>
      </c>
      <c r="AS191" s="175">
        <f t="shared" si="242"/>
        <v>5</v>
      </c>
      <c r="AT191" s="176">
        <f>IF('Indicator Data'!M191="No data","x",ROUND(IF('Indicator Data'!M191=0,0,IF(LOG('Indicator Data'!M191)&gt;AT$3,10,IF(LOG('Indicator Data'!M191)&lt;AT$4,0,10-(AT$3-LOG('Indicator Data'!M191))/(AT$3-AT$4)*10))),1))</f>
        <v>0</v>
      </c>
      <c r="AU191" s="246">
        <f>IF(AT191="x","x",'Indicator Data'!M191/HLOOKUP('Indicator Data'!$M$3,'Population Data'!$C$3:$M$194,ROW()-4,FALSE))</f>
        <v>0</v>
      </c>
      <c r="AV191" s="176">
        <f t="shared" si="243"/>
        <v>0</v>
      </c>
      <c r="AW191" s="172">
        <f t="shared" si="207"/>
        <v>0</v>
      </c>
      <c r="AX191" s="176" t="str">
        <f>IF('Indicator Data'!N191="No data","x",ROUND(IF('Indicator Data'!N191=0,0,IF(LOG('Indicator Data'!N191)&gt;AX$3,10,IF(LOG('Indicator Data'!N191)&lt;AX$4,0,10-(AX$3-LOG('Indicator Data'!N191))/(AX$3-AX$4)*10))),1))</f>
        <v>x</v>
      </c>
      <c r="AY191" s="246" t="str">
        <f>IF(AX191="x","x",'Indicator Data'!N191/HLOOKUP('Indicator Data'!$N$3,'Population Data'!$C$3:$M$194,ROW()-4,FALSE))</f>
        <v>x</v>
      </c>
      <c r="AZ191" s="176" t="str">
        <f t="shared" si="244"/>
        <v>x</v>
      </c>
      <c r="BA191" s="172" t="str">
        <f t="shared" si="208"/>
        <v>x</v>
      </c>
      <c r="BB191" s="176" t="str">
        <f>IF('Indicator Data'!O191="No data","x",ROUND(IF('Indicator Data'!O191=0,0,IF(LOG('Indicator Data'!O191)&gt;BB$3,10,IF(LOG('Indicator Data'!O191)&lt;BB$4,0,10-(BB$3-LOG('Indicator Data'!O191))/(BB$3-BB$4)*10))),1))</f>
        <v>x</v>
      </c>
      <c r="BC191" s="246" t="str">
        <f>IF(BB191="x","x",'Indicator Data'!O191/HLOOKUP('Indicator Data'!$O$3,'Population Data'!$C$3:$M$194,ROW()-4,FALSE))</f>
        <v>x</v>
      </c>
      <c r="BD191" s="176" t="str">
        <f t="shared" si="245"/>
        <v>x</v>
      </c>
      <c r="BE191" s="172" t="str">
        <f t="shared" si="209"/>
        <v>x</v>
      </c>
      <c r="BF191" s="176" t="str">
        <f>IF('Indicator Data'!P191="No data","x",ROUND(IF('Indicator Data'!P191=0,0,IF(LOG('Indicator Data'!P191)&gt;BF$3,10,IF(LOG('Indicator Data'!P191)&lt;BF$4,0,10-(BF$3-LOG('Indicator Data'!P191))/(BF$3-BF$4)*10))),1))</f>
        <v>x</v>
      </c>
      <c r="BG191" s="246" t="str">
        <f>IF(BF191="x","x",'Indicator Data'!P191/HLOOKUP('Indicator Data'!$P$3,'Population Data'!$C$3:$M$194,ROW()-4,FALSE))</f>
        <v>x</v>
      </c>
      <c r="BH191" s="176" t="str">
        <f t="shared" si="210"/>
        <v>x</v>
      </c>
      <c r="BI191" s="172" t="str">
        <f t="shared" si="211"/>
        <v>x</v>
      </c>
      <c r="BJ191" s="174">
        <f t="shared" si="212"/>
        <v>0</v>
      </c>
      <c r="BK191" s="176">
        <f>ROUND(IF('Indicator Data'!Q191=0,0,IF(LOG('Indicator Data'!Q191)&gt;BK$3,10,IF(LOG('Indicator Data'!Q191)&lt;BK$4,0,10-(BK$3-LOG('Indicator Data'!Q191))/(BK$3-BK$4)*10))),1)</f>
        <v>6.5</v>
      </c>
      <c r="BL191" s="224">
        <f>IF(BK191="x","x",'Indicator Data'!Q191/HLOOKUP('Indicator Data'!$Q$3,'Population Data'!$C$3:$M$194,ROW()-4,FALSE))</f>
        <v>1</v>
      </c>
      <c r="BM191" s="176">
        <f t="shared" si="246"/>
        <v>10</v>
      </c>
      <c r="BN191" s="172">
        <f t="shared" si="247"/>
        <v>8.8000000000000007</v>
      </c>
      <c r="BO191" s="176">
        <f>ROUND(IF('Indicator Data'!S191=0,0,IF(LOG('Indicator Data'!S191)&gt;BO$3,10,IF(LOG('Indicator Data'!S191)&lt;BO$4,0,10-(BO$3-LOG('Indicator Data'!S191))/(BO$3-BO$4)*10))),1)</f>
        <v>6</v>
      </c>
      <c r="BP191" s="246">
        <f>IF(BO191="x","x",'Indicator Data'!S191/HLOOKUP('Indicator Data'!$S$3,'Population Data'!$C$3:$M$194,ROW()-4,FALSE))</f>
        <v>0.43734125054042366</v>
      </c>
      <c r="BQ191" s="176">
        <f t="shared" si="248"/>
        <v>4.9000000000000004</v>
      </c>
      <c r="BR191" s="172">
        <f t="shared" si="213"/>
        <v>5.5</v>
      </c>
      <c r="BS191" s="176">
        <f>ROUND(IF('Indicator Data'!T191=0,0,IF(LOG('Indicator Data'!T191)&gt;BS$3,10,IF(LOG('Indicator Data'!T191)&lt;BS$4,0,10-(BS$3-LOG('Indicator Data'!T191))/(BS$3-BS$4)*10))),1)</f>
        <v>6.1</v>
      </c>
      <c r="BT191" s="173">
        <f>IF('Indicator Data'!T191/HLOOKUP('Indicator Data'!$T$3,'Population Data'!$C$3:$M$194,ROW()-4,FALSE)&gt;1,1,'Indicator Data'!T191/HLOOKUP('Indicator Data'!$T$3,'Population Data'!$C$3:$M$194,ROW()-4,FALSE))</f>
        <v>0.55012274555684093</v>
      </c>
      <c r="BU191" s="176">
        <f t="shared" si="249"/>
        <v>5.5</v>
      </c>
      <c r="BV191" s="172">
        <f t="shared" si="214"/>
        <v>5.8</v>
      </c>
      <c r="BW191" s="176">
        <f>ROUND(IF('Indicator Data'!U191=0,0,IF(LOG('Indicator Data'!U191)&gt;BW$3,10,IF(LOG('Indicator Data'!U191)&lt;BW$4,0,10-(BW$3-LOG('Indicator Data'!U191))/(BW$3-BW$4)*10))),1)</f>
        <v>6.2</v>
      </c>
      <c r="BX191" s="246">
        <f>IF(BW191="x","x",'Indicator Data'!U191/HLOOKUP('Indicator Data'!$U$3,'Population Data'!$C$3:$M$194,ROW()-4,FALSE))</f>
        <v>0.66333667081478365</v>
      </c>
      <c r="BY191" s="176">
        <f t="shared" si="250"/>
        <v>6.6</v>
      </c>
      <c r="BZ191" s="172">
        <f t="shared" si="215"/>
        <v>6.4</v>
      </c>
      <c r="CA191" s="174">
        <f t="shared" si="198"/>
        <v>6.9</v>
      </c>
      <c r="CB191" s="176">
        <f>IF('Indicator Data'!BN191="No data","x",ROUND(IF('Indicator Data'!BN191&gt;CB$3,0,IF('Indicator Data'!BN191&lt;CB$4,10,(CB$3-'Indicator Data'!BN191)/(CB$3-CB$4)*10)),1))</f>
        <v>5.9</v>
      </c>
      <c r="CC191" s="176">
        <f>IF('Indicator Data'!BO191="No data","x",ROUND(IF('Indicator Data'!BO191&gt;CC$3,0,IF('Indicator Data'!BO191&lt;CC$4,10,(CC$3-'Indicator Data'!BO191)/(CC$3-CC$4)*10)),1))</f>
        <v>1.4</v>
      </c>
      <c r="CD191" s="176">
        <f>IF('Indicator Data'!AA191="No data","x",ROUND(IF('Indicator Data'!AA191&gt;CD$3,0,IF('Indicator Data'!AA191&lt;CD$4,10,(CD$3-'Indicator Data'!AA191)/(CD$3-CD$4)*10)),1))</f>
        <v>2.4</v>
      </c>
      <c r="CE191" s="172">
        <f t="shared" si="251"/>
        <v>3.2</v>
      </c>
      <c r="CF191" s="176">
        <f>IF('Indicator Data'!V191="No data","x",ROUND(IF(LOG('Indicator Data'!V191)&gt;CF$3,10,IF(LOG('Indicator Data'!V191)&lt;CF$4,0,10-(CF$3-LOG('Indicator Data'!V191))/(CF$3-CF$4)*10)),1))</f>
        <v>4.7</v>
      </c>
      <c r="CG191" s="176">
        <f>IF('Indicator Data'!W191="No data","x",ROUND(IF('Indicator Data'!W191&gt;CG$3,10,IF('Indicator Data'!W191&lt;CG$4,0,10-(CG$3-'Indicator Data'!W191)/(CG$3-CG$4)*10)),1))</f>
        <v>5.9</v>
      </c>
      <c r="CH191" s="176">
        <f>IF('Indicator Data'!X191="No data","x",ROUND(IF('Indicator Data'!X191&gt;CH$3,10,IF('Indicator Data'!X191&lt;CH$4,0,10-(CH$3-'Indicator Data'!X191)/(CH$3-CH$4)*10)),1))</f>
        <v>2.6</v>
      </c>
      <c r="CI191" s="176">
        <f>IF('Indicator Data'!Y191="No data","x",ROUND(IF('Indicator Data'!Y191&gt;CI$3,10,IF('Indicator Data'!Y191&lt;CI$4,0,10-(CI$3-'Indicator Data'!Y191)/(CI$3-CI$4)*10)),1))</f>
        <v>7.7</v>
      </c>
      <c r="CJ191" s="172">
        <f t="shared" si="216"/>
        <v>5.2</v>
      </c>
      <c r="CK191" s="174">
        <f t="shared" si="217"/>
        <v>4.5</v>
      </c>
      <c r="CL191" s="176">
        <f>IF('Indicator Data'!AD191="No data","x",ROUND(IF('Indicator Data'!AD191&gt;CL$3,10,IF('Indicator Data'!AD191&lt;CL$4,0,10-(CL$3-'Indicator Data'!AD191)/(CL$3-CL$4)*10)),1))</f>
        <v>0.3</v>
      </c>
      <c r="CM191" s="176">
        <f>IF('Indicator Data'!AE191="No data","x",ROUND(IF('Indicator Data'!AE191&gt;CM$3,10,IF('Indicator Data'!AE191&lt;CM$4,0,10-(CM$3-'Indicator Data'!AE191)/(CM$3-CM$4)*10)),1))</f>
        <v>5.6</v>
      </c>
      <c r="CN191" s="172">
        <f t="shared" si="218"/>
        <v>4.5</v>
      </c>
      <c r="CO191" s="176">
        <f>IF('Indicator Data'!Z191="No data","x",ROUND(IF('Indicator Data'!Z191&gt;CO$3,10,IF('Indicator Data'!Z191&lt;CO$4,0,10-(CO$3-'Indicator Data'!Z191)/(CO$3-CO$4)*10)),1))</f>
        <v>0</v>
      </c>
      <c r="CP191" s="172">
        <f t="shared" si="219"/>
        <v>2.4</v>
      </c>
      <c r="CQ191" s="246">
        <f>IF('Indicator Data'!AB191="No data","x",'Indicator Data'!AB191/HLOOKUP('Indicator Date'!$AB189,'Population Data'!$C$3:$M$194,ROW()-4,FALSE))</f>
        <v>3.9791924409813412E-5</v>
      </c>
      <c r="CR191" s="176">
        <f t="shared" si="252"/>
        <v>9.6</v>
      </c>
      <c r="CS191" s="176">
        <f>IF('Indicator Data'!AC191="No data","x",ROUND(IF('Indicator Data'!AC191&gt;CS$3,0,IF('Indicator Data'!AC191&lt;CS$4,10,(CS$3-'Indicator Data'!AC191)/(CS$3-CS$4)*10)),1))</f>
        <v>2</v>
      </c>
      <c r="CT191" s="172">
        <f t="shared" si="220"/>
        <v>5.8</v>
      </c>
      <c r="CU191" s="174">
        <f t="shared" si="221"/>
        <v>4.2</v>
      </c>
      <c r="CV191" s="175">
        <f t="shared" si="253"/>
        <v>4.3</v>
      </c>
      <c r="CW191" s="177">
        <f t="shared" si="254"/>
        <v>5.0999999999999996</v>
      </c>
      <c r="CX191" s="175">
        <f>ROUND(IF('Indicator Data'!AF191=0,0,IF('Indicator Data'!AF191&gt;CX$3,10,IF('Indicator Data'!AF191&lt;CX$4,0,10-(CX$3-'Indicator Data'!AF191)/(CX$3-CX$4)*10))),1)</f>
        <v>0</v>
      </c>
      <c r="CY191" s="175">
        <f>(ROUND(IF('Indicator Data'!AG191=0,0,IF(LOG('Indicator Data'!AG191)&gt;CY$3,10,IF(LOG('Indicator Data'!AG191)&lt;CY$4,0,10-(CY$3-LOG('Indicator Data'!AG191))/(CY$3-CY$4)*10))),1))</f>
        <v>0</v>
      </c>
      <c r="CZ191" s="177">
        <f t="shared" si="222"/>
        <v>0</v>
      </c>
      <c r="DA191" s="11"/>
      <c r="DB191" s="22"/>
    </row>
    <row r="192" spans="1:106">
      <c r="A192" s="179" t="str">
        <f>'Indicator Data'!A192</f>
        <v>Venezuela</v>
      </c>
      <c r="B192" s="180" t="str">
        <f>'Indicator Data'!B192</f>
        <v>VEN</v>
      </c>
      <c r="C192" s="178">
        <f>ROUND(IF('Indicator Data'!C192=0,0.1,IF(LOG('Indicator Data'!C192)&gt;C$3,10,IF(LOG('Indicator Data'!C192)&lt;C$4,0,10-(C$3-LOG('Indicator Data'!C192))/(C$3-C$4)*10))),1)</f>
        <v>8.6999999999999993</v>
      </c>
      <c r="D192" s="171">
        <f>ROUND(IF('Indicator Data'!D192=0,0.1,IF(LOG('Indicator Data'!D192)&gt;D$3,10,IF(LOG('Indicator Data'!D192)&lt;D$4,0,10-(D$3-LOG('Indicator Data'!D192))/(D$3-D$4)*10))),1)</f>
        <v>8.6999999999999993</v>
      </c>
      <c r="E192" s="172">
        <f t="shared" si="223"/>
        <v>8.6999999999999993</v>
      </c>
      <c r="F192" s="172">
        <f>(ROUND(IF('Indicator Data'!E192=0,0,IF(LOG('Indicator Data'!E192)&gt;F$3,10,IF(LOG('Indicator Data'!E192)&lt;F$4,0,10-(F$3-LOG('Indicator Data'!E192))/(F$3-F$4)*10))),1))</f>
        <v>6.2</v>
      </c>
      <c r="G192" s="172">
        <f>ROUND(IF('Indicator Data'!F192=0,0,IF(LOG('Indicator Data'!F192)&gt;G$3,10,IF(LOG('Indicator Data'!F192)&lt;G$4,0,10-(G$3-LOG('Indicator Data'!F192))/(G$3-G$4)*10))),1)</f>
        <v>5.7</v>
      </c>
      <c r="H192" s="171">
        <f>ROUND(IF('Indicator Data'!G192=0,0,IF(LOG('Indicator Data'!G192)&gt;H$3,10,IF(LOG('Indicator Data'!G192)&lt;H$4,0,10-(H$3-LOG('Indicator Data'!G192))/(H$3-H$4)*10))),1)</f>
        <v>8.3000000000000007</v>
      </c>
      <c r="I192" s="171">
        <f>ROUND(IF('Indicator Data'!H192=0,0,IF(LOG('Indicator Data'!H192)&gt;I$3,10,IF(LOG('Indicator Data'!H192)&lt;I$4,0,10-(I$3-LOG('Indicator Data'!H192))/(I$3-I$4)*10))),1)</f>
        <v>8.1</v>
      </c>
      <c r="J192" s="171">
        <f t="shared" si="224"/>
        <v>8.1999999999999993</v>
      </c>
      <c r="K192" s="171">
        <f>ROUND(IF('Indicator Data'!I192=0,0,IF(LOG('Indicator Data'!I192)&gt;K$3,10,IF(LOG('Indicator Data'!I192)&lt;K$4,0,10-(K$3-LOG('Indicator Data'!I192))/(K$3-K$4)*10))),1)</f>
        <v>7.6</v>
      </c>
      <c r="L192" s="172">
        <f>ROUND(IF('Indicator Data'!J192=0,0,IF(LOG('Indicator Data'!J192)&gt;L$3,10,IF(LOG('Indicator Data'!J192)&lt;L$4,0,10-(L$3-LOG('Indicator Data'!J192))/(L$3-L$4)*10))),1)</f>
        <v>0</v>
      </c>
      <c r="M192" s="173">
        <f>'Indicator Data'!C192/HLOOKUP('Indicator Data'!$C$3,'Population Data'!$C$3:$M$194,ROW()-4,FALSE)</f>
        <v>1.8827916383770296E-3</v>
      </c>
      <c r="N192" s="173">
        <f>'Indicator Data'!D192/HLOOKUP('Indicator Data'!$D$3,'Population Data'!$C$3:$M$194,ROW()-4,FALSE)</f>
        <v>6.4893829110769757E-4</v>
      </c>
      <c r="O192" s="245">
        <f>'Indicator Data'!E192/HLOOKUP('Indicator Data'!$E$3,'Population Data'!$C$3:$M$194,ROW()-4,FALSE)</f>
        <v>2.4536302683276197E-3</v>
      </c>
      <c r="P192" s="173">
        <f>'Indicator Data'!F192/HLOOKUP('Indicator Data'!$F$3,'Population Data'!$C$3:$M$194,ROW()-4,FALSE)</f>
        <v>1.4262671124788461E-6</v>
      </c>
      <c r="Q192" s="173">
        <f>'Indicator Data'!G192/HLOOKUP('Indicator Data'!$G$3,'Population Data'!$C$3:$M$194,ROW()-4,FALSE)</f>
        <v>7.747883558662746E-3</v>
      </c>
      <c r="R192" s="173">
        <f>'Indicator Data'!H192/HLOOKUP('Indicator Data'!$H$3,'Population Data'!$C$3:$M$194,ROW()-4,FALSE)</f>
        <v>3.9782730829193843E-4</v>
      </c>
      <c r="S192" s="173">
        <f>'Indicator Data'!I192/HLOOKUP('Indicator Data'!$I$3,'Population Data'!$C$3:$M$194,ROW()-4,FALSE)</f>
        <v>1.3627783313756531E-3</v>
      </c>
      <c r="T192" s="173">
        <f>'Indicator Data'!J192/HLOOKUP('Indicator Date'!$J190,'Population Data'!$C$3:$M$194,ROW()-4,FALSE)</f>
        <v>0</v>
      </c>
      <c r="U192" s="171">
        <f t="shared" si="225"/>
        <v>9.4</v>
      </c>
      <c r="V192" s="171">
        <f t="shared" si="226"/>
        <v>3.2</v>
      </c>
      <c r="W192" s="172">
        <f t="shared" si="227"/>
        <v>7.4</v>
      </c>
      <c r="X192" s="172">
        <f t="shared" si="203"/>
        <v>5.2</v>
      </c>
      <c r="Y192" s="172">
        <f t="shared" si="204"/>
        <v>5</v>
      </c>
      <c r="Z192" s="171">
        <f t="shared" si="228"/>
        <v>0.9</v>
      </c>
      <c r="AA192" s="171">
        <f t="shared" si="228"/>
        <v>0.2</v>
      </c>
      <c r="AB192" s="171">
        <f t="shared" si="229"/>
        <v>0.6</v>
      </c>
      <c r="AC192" s="172">
        <f t="shared" si="205"/>
        <v>5.6</v>
      </c>
      <c r="AD192" s="172">
        <f t="shared" si="206"/>
        <v>0</v>
      </c>
      <c r="AE192" s="171">
        <f>ROUND(IF('Indicator Data'!K192=0,0,IF('Indicator Data'!K192&gt;AE$3,10,IF('Indicator Data'!K192&lt;AE$4,0,10-(AE$3-'Indicator Data'!K192)/(AE$3-AE$4)*10))),1)</f>
        <v>1</v>
      </c>
      <c r="AF192" s="174">
        <f t="shared" si="230"/>
        <v>9.1</v>
      </c>
      <c r="AG192" s="174">
        <f t="shared" si="231"/>
        <v>6</v>
      </c>
      <c r="AH192" s="172">
        <f t="shared" si="232"/>
        <v>4.5999999999999996</v>
      </c>
      <c r="AI192" s="172">
        <f t="shared" si="233"/>
        <v>4.2</v>
      </c>
      <c r="AJ192" s="174">
        <f t="shared" si="234"/>
        <v>4.4000000000000004</v>
      </c>
      <c r="AK192" s="172">
        <f t="shared" si="235"/>
        <v>0</v>
      </c>
      <c r="AL192" s="175">
        <f t="shared" si="236"/>
        <v>8.1</v>
      </c>
      <c r="AM192" s="175">
        <f t="shared" si="237"/>
        <v>5.7</v>
      </c>
      <c r="AN192" s="175">
        <f t="shared" si="238"/>
        <v>5.4</v>
      </c>
      <c r="AO192" s="175">
        <f t="shared" si="239"/>
        <v>5.6</v>
      </c>
      <c r="AP192" s="175">
        <f t="shared" si="240"/>
        <v>6.7</v>
      </c>
      <c r="AQ192" s="174">
        <f t="shared" si="241"/>
        <v>0.5</v>
      </c>
      <c r="AR192" s="174">
        <f>IF('Indicator Data'!L192="No data","x",IF('Indicator Data'!BW192&lt;1000,"x",ROUND((IF('Indicator Data'!L192&gt;AR$3,10,IF('Indicator Data'!L192&lt;AR$4,0,10-(AR$3-'Indicator Data'!L192)/(AR$3-AR$4)*10))),1)))</f>
        <v>3.3</v>
      </c>
      <c r="AS192" s="175">
        <f t="shared" si="242"/>
        <v>1.9</v>
      </c>
      <c r="AT192" s="176" t="str">
        <f>IF('Indicator Data'!M192="No data","x",ROUND(IF('Indicator Data'!M192=0,0,IF(LOG('Indicator Data'!M192)&gt;AT$3,10,IF(LOG('Indicator Data'!M192)&lt;AT$4,0,10-(AT$3-LOG('Indicator Data'!M192))/(AT$3-AT$4)*10))),1))</f>
        <v>x</v>
      </c>
      <c r="AU192" s="246" t="str">
        <f>IF(AT192="x","x",'Indicator Data'!M192/HLOOKUP('Indicator Data'!$M$3,'Population Data'!$C$3:$M$194,ROW()-4,FALSE))</f>
        <v>x</v>
      </c>
      <c r="AV192" s="176" t="str">
        <f t="shared" si="243"/>
        <v>x</v>
      </c>
      <c r="AW192" s="172" t="str">
        <f t="shared" si="207"/>
        <v>x</v>
      </c>
      <c r="AX192" s="176" t="str">
        <f>IF('Indicator Data'!N192="No data","x",ROUND(IF('Indicator Data'!N192=0,0,IF(LOG('Indicator Data'!N192)&gt;AX$3,10,IF(LOG('Indicator Data'!N192)&lt;AX$4,0,10-(AX$3-LOG('Indicator Data'!N192))/(AX$3-AX$4)*10))),1))</f>
        <v>x</v>
      </c>
      <c r="AY192" s="246" t="str">
        <f>IF(AX192="x","x",'Indicator Data'!N192/HLOOKUP('Indicator Data'!$N$3,'Population Data'!$C$3:$M$194,ROW()-4,FALSE))</f>
        <v>x</v>
      </c>
      <c r="AZ192" s="176" t="str">
        <f t="shared" si="244"/>
        <v>x</v>
      </c>
      <c r="BA192" s="172" t="str">
        <f t="shared" si="208"/>
        <v>x</v>
      </c>
      <c r="BB192" s="176" t="str">
        <f>IF('Indicator Data'!O192="No data","x",ROUND(IF('Indicator Data'!O192=0,0,IF(LOG('Indicator Data'!O192)&gt;BB$3,10,IF(LOG('Indicator Data'!O192)&lt;BB$4,0,10-(BB$3-LOG('Indicator Data'!O192))/(BB$3-BB$4)*10))),1))</f>
        <v>x</v>
      </c>
      <c r="BC192" s="246" t="str">
        <f>IF(BB192="x","x",'Indicator Data'!O192/HLOOKUP('Indicator Data'!$O$3,'Population Data'!$C$3:$M$194,ROW()-4,FALSE))</f>
        <v>x</v>
      </c>
      <c r="BD192" s="176" t="str">
        <f t="shared" si="245"/>
        <v>x</v>
      </c>
      <c r="BE192" s="172" t="str">
        <f t="shared" si="209"/>
        <v>x</v>
      </c>
      <c r="BF192" s="176" t="str">
        <f>IF('Indicator Data'!P192="No data","x",ROUND(IF('Indicator Data'!P192=0,0,IF(LOG('Indicator Data'!P192)&gt;BF$3,10,IF(LOG('Indicator Data'!P192)&lt;BF$4,0,10-(BF$3-LOG('Indicator Data'!P192))/(BF$3-BF$4)*10))),1))</f>
        <v>x</v>
      </c>
      <c r="BG192" s="246" t="str">
        <f>IF(BF192="x","x",'Indicator Data'!P192/HLOOKUP('Indicator Data'!$P$3,'Population Data'!$C$3:$M$194,ROW()-4,FALSE))</f>
        <v>x</v>
      </c>
      <c r="BH192" s="176" t="str">
        <f t="shared" si="210"/>
        <v>x</v>
      </c>
      <c r="BI192" s="172" t="str">
        <f t="shared" si="211"/>
        <v>x</v>
      </c>
      <c r="BJ192" s="174" t="str">
        <f t="shared" si="212"/>
        <v>x</v>
      </c>
      <c r="BK192" s="176">
        <f>ROUND(IF('Indicator Data'!Q192=0,0,IF(LOG('Indicator Data'!Q192)&gt;BK$3,10,IF(LOG('Indicator Data'!Q192)&lt;BK$4,0,10-(BK$3-LOG('Indicator Data'!Q192))/(BK$3-BK$4)*10))),1)</f>
        <v>8.8000000000000007</v>
      </c>
      <c r="BL192" s="224">
        <f>IF(BK192="x","x",'Indicator Data'!Q192/HLOOKUP('Indicator Data'!$Q$3,'Population Data'!$C$3:$M$194,ROW()-4,FALSE))</f>
        <v>0.5</v>
      </c>
      <c r="BM192" s="176">
        <f t="shared" si="246"/>
        <v>5</v>
      </c>
      <c r="BN192" s="172">
        <f t="shared" si="247"/>
        <v>7.4</v>
      </c>
      <c r="BO192" s="176">
        <f>ROUND(IF('Indicator Data'!S192=0,0,IF(LOG('Indicator Data'!S192)&gt;BO$3,10,IF(LOG('Indicator Data'!S192)&lt;BO$4,0,10-(BO$3-LOG('Indicator Data'!S192))/(BO$3-BO$4)*10))),1)</f>
        <v>9.1</v>
      </c>
      <c r="BP192" s="246">
        <f>IF(BO192="x","x",'Indicator Data'!S192/HLOOKUP('Indicator Data'!$S$3,'Population Data'!$C$3:$M$194,ROW()-4,FALSE))</f>
        <v>0.73810108774406169</v>
      </c>
      <c r="BQ192" s="176">
        <f t="shared" si="248"/>
        <v>8.1999999999999993</v>
      </c>
      <c r="BR192" s="172">
        <f t="shared" si="213"/>
        <v>8.6999999999999993</v>
      </c>
      <c r="BS192" s="176">
        <f>ROUND(IF('Indicator Data'!T192=0,0,IF(LOG('Indicator Data'!T192)&gt;BS$3,10,IF(LOG('Indicator Data'!T192)&lt;BS$4,0,10-(BS$3-LOG('Indicator Data'!T192))/(BS$3-BS$4)*10))),1)</f>
        <v>9.1999999999999993</v>
      </c>
      <c r="BT192" s="173">
        <f>IF('Indicator Data'!T192/HLOOKUP('Indicator Data'!$T$3,'Population Data'!$C$3:$M$194,ROW()-4,FALSE)&gt;1,1,'Indicator Data'!T192/HLOOKUP('Indicator Data'!$T$3,'Population Data'!$C$3:$M$194,ROW()-4,FALSE))</f>
        <v>0.90618075644250207</v>
      </c>
      <c r="BU192" s="176">
        <f t="shared" si="249"/>
        <v>9.1</v>
      </c>
      <c r="BV192" s="172">
        <f t="shared" si="214"/>
        <v>9.1999999999999993</v>
      </c>
      <c r="BW192" s="176">
        <f>ROUND(IF('Indicator Data'!U192=0,0,IF(LOG('Indicator Data'!U192)&gt;BW$3,10,IF(LOG('Indicator Data'!U192)&lt;BW$4,0,10-(BW$3-LOG('Indicator Data'!U192))/(BW$3-BW$4)*10))),1)</f>
        <v>9.1</v>
      </c>
      <c r="BX192" s="246">
        <f>IF(BW192="x","x",'Indicator Data'!U192/HLOOKUP('Indicator Data'!$U$3,'Population Data'!$C$3:$M$194,ROW()-4,FALSE))</f>
        <v>0.8162129404619114</v>
      </c>
      <c r="BY192" s="176">
        <f t="shared" si="250"/>
        <v>8.1999999999999993</v>
      </c>
      <c r="BZ192" s="172">
        <f t="shared" si="215"/>
        <v>8.6999999999999993</v>
      </c>
      <c r="CA192" s="174">
        <f>ROUND((10-GEOMEAN(((10-BV192)/10*9+1),((10-BN192)/10*9+1),((10-BR192)/10*9+1),((10-BZ192)/10*9+1)))/9*10,1)</f>
        <v>8.6</v>
      </c>
      <c r="CB192" s="176">
        <f>IF('Indicator Data'!BN192="No data","x",ROUND(IF('Indicator Data'!BN192&gt;CB$3,0,IF('Indicator Data'!BN192&lt;CB$4,10,(CB$3-'Indicator Data'!BN192)/(CB$3-CB$4)*10)),1))</f>
        <v>0.2</v>
      </c>
      <c r="CC192" s="176">
        <f>IF('Indicator Data'!BO192="No data","x",ROUND(IF('Indicator Data'!BO192&gt;CC$3,0,IF('Indicator Data'!BO192&lt;CC$4,10,(CC$3-'Indicator Data'!BO192)/(CC$3-CC$4)*10)),1))</f>
        <v>1.1000000000000001</v>
      </c>
      <c r="CD192" s="176" t="str">
        <f>IF('Indicator Data'!AA192="No data","x",ROUND(IF('Indicator Data'!AA192&gt;CD$3,0,IF('Indicator Data'!AA192&lt;CD$4,10,(CD$3-'Indicator Data'!AA192)/(CD$3-CD$4)*10)),1))</f>
        <v>x</v>
      </c>
      <c r="CE192" s="172">
        <f t="shared" si="251"/>
        <v>0.7</v>
      </c>
      <c r="CF192" s="176">
        <f>IF('Indicator Data'!V192="No data","x",ROUND(IF(LOG('Indicator Data'!V192)&gt;CF$3,10,IF(LOG('Indicator Data'!V192)&lt;CF$4,0,10-(CF$3-LOG('Indicator Data'!V192))/(CF$3-CF$4)*10)),1))</f>
        <v>5</v>
      </c>
      <c r="CG192" s="176">
        <f>IF('Indicator Data'!W192="No data","x",ROUND(IF('Indicator Data'!W192&gt;CG$3,10,IF('Indicator Data'!W192&lt;CG$4,0,10-(CG$3-'Indicator Data'!W192)/(CG$3-CG$4)*10)),1))</f>
        <v>3.9</v>
      </c>
      <c r="CH192" s="176">
        <f>IF('Indicator Data'!X192="No data","x",ROUND(IF('Indicator Data'!X192&gt;CH$3,10,IF('Indicator Data'!X192&lt;CH$4,0,10-(CH$3-'Indicator Data'!X192)/(CH$3-CH$4)*10)),1))</f>
        <v>8.8000000000000007</v>
      </c>
      <c r="CI192" s="176" t="str">
        <f>IF('Indicator Data'!Y192="No data","x",ROUND(IF('Indicator Data'!Y192&gt;CI$3,10,IF('Indicator Data'!Y192&lt;CI$4,0,10-(CI$3-'Indicator Data'!Y192)/(CI$3-CI$4)*10)),1))</f>
        <v>x</v>
      </c>
      <c r="CJ192" s="172">
        <f t="shared" si="216"/>
        <v>5.9</v>
      </c>
      <c r="CK192" s="174">
        <f t="shared" si="217"/>
        <v>4.2</v>
      </c>
      <c r="CL192" s="176">
        <f>IF('Indicator Data'!AD192="No data","x",ROUND(IF('Indicator Data'!AD192&gt;CL$3,10,IF('Indicator Data'!AD192&lt;CL$4,0,10-(CL$3-'Indicator Data'!AD192)/(CL$3-CL$4)*10)),1))</f>
        <v>2.9</v>
      </c>
      <c r="CM192" s="176">
        <f>IF('Indicator Data'!AE192="No data","x",ROUND(IF('Indicator Data'!AE192&gt;CM$3,10,IF('Indicator Data'!AE192&lt;CM$4,0,10-(CM$3-'Indicator Data'!AE192)/(CM$3-CM$4)*10)),1))</f>
        <v>1.6</v>
      </c>
      <c r="CN192" s="172">
        <f t="shared" si="218"/>
        <v>4.4000000000000004</v>
      </c>
      <c r="CO192" s="176">
        <f>IF('Indicator Data'!Z192="No data","x",ROUND(IF('Indicator Data'!Z192&gt;CO$3,10,IF('Indicator Data'!Z192&lt;CO$4,0,10-(CO$3-'Indicator Data'!Z192)/(CO$3-CO$4)*10)),1))</f>
        <v>1</v>
      </c>
      <c r="CP192" s="172">
        <f t="shared" si="219"/>
        <v>0.8</v>
      </c>
      <c r="CQ192" s="246">
        <f>IF('Indicator Data'!AB192="No data","x",'Indicator Data'!AB192/HLOOKUP('Indicator Date'!$AB190,'Population Data'!$C$3:$M$194,ROW()-4,FALSE))</f>
        <v>3.4275863130305982E-4</v>
      </c>
      <c r="CR192" s="176">
        <f t="shared" si="252"/>
        <v>6.6</v>
      </c>
      <c r="CS192" s="176">
        <f>IF('Indicator Data'!AC192="No data","x",ROUND(IF('Indicator Data'!AC192&gt;CS$3,0,IF('Indicator Data'!AC192&lt;CS$4,10,(CS$3-'Indicator Data'!AC192)/(CS$3-CS$4)*10)),1))</f>
        <v>2</v>
      </c>
      <c r="CT192" s="172">
        <f t="shared" si="220"/>
        <v>4.3</v>
      </c>
      <c r="CU192" s="174">
        <f t="shared" si="221"/>
        <v>3.2</v>
      </c>
      <c r="CV192" s="175">
        <f t="shared" si="253"/>
        <v>6</v>
      </c>
      <c r="CW192" s="177">
        <f t="shared" si="254"/>
        <v>5.9</v>
      </c>
      <c r="CX192" s="175">
        <f>ROUND(IF('Indicator Data'!AF192=0,0,IF('Indicator Data'!AF192&gt;CX$3,10,IF('Indicator Data'!AF192&lt;CX$4,0,10-(CX$3-'Indicator Data'!AF192)/(CX$3-CX$4)*10))),1)</f>
        <v>6.5</v>
      </c>
      <c r="CY192" s="175">
        <f>(ROUND(IF('Indicator Data'!AG192=0,0,IF(LOG('Indicator Data'!AG192)&gt;CY$3,10,IF(LOG('Indicator Data'!AG192)&lt;CY$4,0,10-(CY$3-LOG('Indicator Data'!AG192))/(CY$3-CY$4)*10))),1))</f>
        <v>3.4</v>
      </c>
      <c r="CZ192" s="177">
        <f t="shared" si="222"/>
        <v>5.0999999999999996</v>
      </c>
      <c r="DA192" s="11"/>
      <c r="DB192" s="22"/>
    </row>
    <row r="193" spans="1:106">
      <c r="A193" s="179" t="str">
        <f>'Indicator Data'!A193</f>
        <v>Viet Nam</v>
      </c>
      <c r="B193" s="180" t="str">
        <f>'Indicator Data'!B193</f>
        <v>VNM</v>
      </c>
      <c r="C193" s="178">
        <f>ROUND(IF('Indicator Data'!C193=0,0.1,IF(LOG('Indicator Data'!C193)&gt;C$3,10,IF(LOG('Indicator Data'!C193)&lt;C$4,0,10-(C$3-LOG('Indicator Data'!C193))/(C$3-C$4)*10))),1)</f>
        <v>8.1</v>
      </c>
      <c r="D193" s="171">
        <f>ROUND(IF('Indicator Data'!D193=0,0.1,IF(LOG('Indicator Data'!D193)&gt;D$3,10,IF(LOG('Indicator Data'!D193)&lt;D$4,0,10-(D$3-LOG('Indicator Data'!D193))/(D$3-D$4)*10))),1)</f>
        <v>0.1</v>
      </c>
      <c r="E193" s="172">
        <f t="shared" si="223"/>
        <v>5.4</v>
      </c>
      <c r="F193" s="172">
        <f>(ROUND(IF('Indicator Data'!E193=0,0,IF(LOG('Indicator Data'!E193)&gt;F$3,10,IF(LOG('Indicator Data'!E193)&lt;F$4,0,10-(F$3-LOG('Indicator Data'!E193))/(F$3-F$4)*10))),1))</f>
        <v>10</v>
      </c>
      <c r="G193" s="172">
        <f>ROUND(IF('Indicator Data'!F193=0,0,IF(LOG('Indicator Data'!F193)&gt;G$3,10,IF(LOG('Indicator Data'!F193)&lt;G$4,0,10-(G$3-LOG('Indicator Data'!F193))/(G$3-G$4)*10))),1)</f>
        <v>6.8</v>
      </c>
      <c r="H193" s="171">
        <f>ROUND(IF('Indicator Data'!G193=0,0,IF(LOG('Indicator Data'!G193)&gt;H$3,10,IF(LOG('Indicator Data'!G193)&lt;H$4,0,10-(H$3-LOG('Indicator Data'!G193))/(H$3-H$4)*10))),1)</f>
        <v>10</v>
      </c>
      <c r="I193" s="171">
        <f>ROUND(IF('Indicator Data'!H193=0,0,IF(LOG('Indicator Data'!H193)&gt;I$3,10,IF(LOG('Indicator Data'!H193)&lt;I$4,0,10-(I$3-LOG('Indicator Data'!H193))/(I$3-I$4)*10))),1)</f>
        <v>5</v>
      </c>
      <c r="J193" s="171">
        <f t="shared" si="224"/>
        <v>8.5</v>
      </c>
      <c r="K193" s="171">
        <f>ROUND(IF('Indicator Data'!I193=0,0,IF(LOG('Indicator Data'!I193)&gt;K$3,10,IF(LOG('Indicator Data'!I193)&lt;K$4,0,10-(K$3-LOG('Indicator Data'!I193))/(K$3-K$4)*10))),1)</f>
        <v>10</v>
      </c>
      <c r="L193" s="172">
        <f>ROUND(IF('Indicator Data'!J193=0,0,IF(LOG('Indicator Data'!J193)&gt;L$3,10,IF(LOG('Indicator Data'!J193)&lt;L$4,0,10-(L$3-LOG('Indicator Data'!J193))/(L$3-L$4)*10))),1)</f>
        <v>10</v>
      </c>
      <c r="M193" s="173">
        <f>'Indicator Data'!C193/HLOOKUP('Indicator Data'!$C$3,'Population Data'!$C$3:$M$194,ROW()-4,FALSE)</f>
        <v>3.5211358068851456E-4</v>
      </c>
      <c r="N193" s="173">
        <f>'Indicator Data'!D193/HLOOKUP('Indicator Data'!$D$3,'Population Data'!$C$3:$M$194,ROW()-4,FALSE)</f>
        <v>0</v>
      </c>
      <c r="O193" s="245">
        <f>'Indicator Data'!E193/HLOOKUP('Indicator Data'!$E$3,'Population Data'!$C$3:$M$194,ROW()-4,FALSE)</f>
        <v>3.8784758599396486E-2</v>
      </c>
      <c r="P193" s="173">
        <f>'Indicator Data'!F193/HLOOKUP('Indicator Data'!$F$3,'Population Data'!$C$3:$M$194,ROW()-4,FALSE)</f>
        <v>1.2343845356190482E-6</v>
      </c>
      <c r="Q193" s="173">
        <f>'Indicator Data'!G193/HLOOKUP('Indicator Data'!$G$3,'Population Data'!$C$3:$M$194,ROW()-4,FALSE)</f>
        <v>1.4450264066458635E-2</v>
      </c>
      <c r="R193" s="173">
        <f>'Indicator Data'!H193/HLOOKUP('Indicator Data'!$H$3,'Population Data'!$C$3:$M$194,ROW()-4,FALSE)</f>
        <v>1.4356864717301073E-6</v>
      </c>
      <c r="S193" s="173">
        <f>'Indicator Data'!I193/HLOOKUP('Indicator Data'!$I$3,'Population Data'!$C$3:$M$194,ROW()-4,FALSE)</f>
        <v>2.198792976881471E-2</v>
      </c>
      <c r="T193" s="173">
        <f>'Indicator Data'!J193/HLOOKUP('Indicator Date'!$J191,'Population Data'!$C$3:$M$194,ROW()-4,FALSE)</f>
        <v>2.4539144719253757E-3</v>
      </c>
      <c r="U193" s="171">
        <f t="shared" si="225"/>
        <v>1.8</v>
      </c>
      <c r="V193" s="171">
        <f t="shared" si="226"/>
        <v>0</v>
      </c>
      <c r="W193" s="172">
        <f t="shared" si="227"/>
        <v>0.9</v>
      </c>
      <c r="X193" s="172">
        <f t="shared" si="203"/>
        <v>9.8000000000000007</v>
      </c>
      <c r="Y193" s="172">
        <f t="shared" si="204"/>
        <v>4.9000000000000004</v>
      </c>
      <c r="Z193" s="171">
        <f t="shared" si="228"/>
        <v>1.6</v>
      </c>
      <c r="AA193" s="171">
        <f t="shared" si="228"/>
        <v>0</v>
      </c>
      <c r="AB193" s="171">
        <f t="shared" si="229"/>
        <v>0.8</v>
      </c>
      <c r="AC193" s="172">
        <f t="shared" si="205"/>
        <v>9.1</v>
      </c>
      <c r="AD193" s="172">
        <f t="shared" si="206"/>
        <v>0.8</v>
      </c>
      <c r="AE193" s="171">
        <f>ROUND(IF('Indicator Data'!K193=0,0,IF('Indicator Data'!K193&gt;AE$3,10,IF('Indicator Data'!K193&lt;AE$4,0,10-(AE$3-'Indicator Data'!K193)/(AE$3-AE$4)*10))),1)</f>
        <v>5.7</v>
      </c>
      <c r="AF193" s="174">
        <f t="shared" si="230"/>
        <v>5</v>
      </c>
      <c r="AG193" s="174">
        <f t="shared" si="231"/>
        <v>0.1</v>
      </c>
      <c r="AH193" s="172">
        <f t="shared" si="232"/>
        <v>5.8</v>
      </c>
      <c r="AI193" s="172">
        <f t="shared" si="233"/>
        <v>2.5</v>
      </c>
      <c r="AJ193" s="174">
        <f t="shared" si="234"/>
        <v>4.3</v>
      </c>
      <c r="AK193" s="172">
        <f t="shared" si="235"/>
        <v>7.7</v>
      </c>
      <c r="AL193" s="175">
        <f t="shared" si="236"/>
        <v>3.5</v>
      </c>
      <c r="AM193" s="175">
        <f t="shared" si="237"/>
        <v>9.9</v>
      </c>
      <c r="AN193" s="175">
        <f t="shared" si="238"/>
        <v>5.9</v>
      </c>
      <c r="AO193" s="175">
        <f t="shared" si="239"/>
        <v>5.9</v>
      </c>
      <c r="AP193" s="175">
        <f t="shared" si="240"/>
        <v>9.6</v>
      </c>
      <c r="AQ193" s="174">
        <f t="shared" si="241"/>
        <v>6.7</v>
      </c>
      <c r="AR193" s="174">
        <f>IF('Indicator Data'!L193="No data","x",IF('Indicator Data'!BW193&lt;1000,"x",ROUND((IF('Indicator Data'!L193&gt;AR$3,10,IF('Indicator Data'!L193&lt;AR$4,0,10-(AR$3-'Indicator Data'!L193)/(AR$3-AR$4)*10))),1)))</f>
        <v>1.7</v>
      </c>
      <c r="AS193" s="175">
        <f t="shared" si="242"/>
        <v>4.2</v>
      </c>
      <c r="AT193" s="176">
        <f>IF('Indicator Data'!M193="No data","x",ROUND(IF('Indicator Data'!M193=0,0,IF(LOG('Indicator Data'!M193)&gt;AT$3,10,IF(LOG('Indicator Data'!M193)&lt;AT$4,0,10-(AT$3-LOG('Indicator Data'!M193))/(AT$3-AT$4)*10))),1))</f>
        <v>9.5</v>
      </c>
      <c r="AU193" s="246">
        <f>IF(AT193="x","x",'Indicator Data'!M193/HLOOKUP('Indicator Data'!$M$3,'Population Data'!$C$3:$M$194,ROW()-4,FALSE))</f>
        <v>0.42102967626983867</v>
      </c>
      <c r="AV193" s="176">
        <f t="shared" si="243"/>
        <v>4.7</v>
      </c>
      <c r="AW193" s="172">
        <f t="shared" si="207"/>
        <v>7.9</v>
      </c>
      <c r="AX193" s="176" t="str">
        <f>IF('Indicator Data'!N193="No data","x",ROUND(IF('Indicator Data'!N193=0,0,IF(LOG('Indicator Data'!N193)&gt;AX$3,10,IF(LOG('Indicator Data'!N193)&lt;AX$4,0,10-(AX$3-LOG('Indicator Data'!N193))/(AX$3-AX$4)*10))),1))</f>
        <v>x</v>
      </c>
      <c r="AY193" s="246" t="str">
        <f>IF(AX193="x","x",'Indicator Data'!N193/HLOOKUP('Indicator Data'!$N$3,'Population Data'!$C$3:$M$194,ROW()-4,FALSE))</f>
        <v>x</v>
      </c>
      <c r="AZ193" s="176" t="str">
        <f t="shared" si="244"/>
        <v>x</v>
      </c>
      <c r="BA193" s="172" t="str">
        <f t="shared" si="208"/>
        <v>x</v>
      </c>
      <c r="BB193" s="176" t="str">
        <f>IF('Indicator Data'!O193="No data","x",ROUND(IF('Indicator Data'!O193=0,0,IF(LOG('Indicator Data'!O193)&gt;BB$3,10,IF(LOG('Indicator Data'!O193)&lt;BB$4,0,10-(BB$3-LOG('Indicator Data'!O193))/(BB$3-BB$4)*10))),1))</f>
        <v>x</v>
      </c>
      <c r="BC193" s="246" t="str">
        <f>IF(BB193="x","x",'Indicator Data'!O193/HLOOKUP('Indicator Data'!$O$3,'Population Data'!$C$3:$M$194,ROW()-4,FALSE))</f>
        <v>x</v>
      </c>
      <c r="BD193" s="176" t="str">
        <f t="shared" si="245"/>
        <v>x</v>
      </c>
      <c r="BE193" s="172" t="str">
        <f t="shared" si="209"/>
        <v>x</v>
      </c>
      <c r="BF193" s="176" t="str">
        <f>IF('Indicator Data'!P193="No data","x",ROUND(IF('Indicator Data'!P193=0,0,IF(LOG('Indicator Data'!P193)&gt;BF$3,10,IF(LOG('Indicator Data'!P193)&lt;BF$4,0,10-(BF$3-LOG('Indicator Data'!P193))/(BF$3-BF$4)*10))),1))</f>
        <v>x</v>
      </c>
      <c r="BG193" s="246" t="str">
        <f>IF(BF193="x","x",'Indicator Data'!P193/HLOOKUP('Indicator Data'!$P$3,'Population Data'!$C$3:$M$194,ROW()-4,FALSE))</f>
        <v>x</v>
      </c>
      <c r="BH193" s="176" t="str">
        <f t="shared" si="210"/>
        <v>x</v>
      </c>
      <c r="BI193" s="172" t="str">
        <f t="shared" si="211"/>
        <v>x</v>
      </c>
      <c r="BJ193" s="174">
        <f t="shared" si="212"/>
        <v>7.9</v>
      </c>
      <c r="BK193" s="176">
        <f>ROUND(IF('Indicator Data'!Q193=0,0,IF(LOG('Indicator Data'!Q193)&gt;BK$3,10,IF(LOG('Indicator Data'!Q193)&lt;BK$4,0,10-(BK$3-LOG('Indicator Data'!Q193))/(BK$3-BK$4)*10))),1)</f>
        <v>9.8000000000000007</v>
      </c>
      <c r="BL193" s="224">
        <f>IF(BK193="x","x",'Indicator Data'!Q193/HLOOKUP('Indicator Data'!$Q$3,'Population Data'!$C$3:$M$194,ROW()-4,FALSE))</f>
        <v>0.73700001849289354</v>
      </c>
      <c r="BM193" s="176">
        <f t="shared" si="246"/>
        <v>7.4</v>
      </c>
      <c r="BN193" s="172">
        <f t="shared" si="247"/>
        <v>8.9</v>
      </c>
      <c r="BO193" s="176">
        <f>ROUND(IF('Indicator Data'!S193=0,0,IF(LOG('Indicator Data'!S193)&gt;BO$3,10,IF(LOG('Indicator Data'!S193)&lt;BO$4,0,10-(BO$3-LOG('Indicator Data'!S193))/(BO$3-BO$4)*10))),1)</f>
        <v>9.9</v>
      </c>
      <c r="BP193" s="246">
        <f>IF(BO193="x","x",'Indicator Data'!S193/HLOOKUP('Indicator Data'!$S$3,'Population Data'!$C$3:$M$194,ROW()-4,FALSE))</f>
        <v>0.80369777466168058</v>
      </c>
      <c r="BQ193" s="176">
        <f t="shared" si="248"/>
        <v>8.9</v>
      </c>
      <c r="BR193" s="172">
        <f t="shared" si="213"/>
        <v>9.5</v>
      </c>
      <c r="BS193" s="176">
        <f>ROUND(IF('Indicator Data'!T193=0,0,IF(LOG('Indicator Data'!T193)&gt;BS$3,10,IF(LOG('Indicator Data'!T193)&lt;BS$4,0,10-(BS$3-LOG('Indicator Data'!T193))/(BS$3-BS$4)*10))),1)</f>
        <v>10</v>
      </c>
      <c r="BT193" s="173">
        <f>IF('Indicator Data'!T193/HLOOKUP('Indicator Data'!$T$3,'Population Data'!$C$3:$M$194,ROW()-4,FALSE)&gt;1,1,'Indicator Data'!T193/HLOOKUP('Indicator Data'!$T$3,'Population Data'!$C$3:$M$194,ROW()-4,FALSE))</f>
        <v>0.94413795376937437</v>
      </c>
      <c r="BU193" s="176">
        <f t="shared" si="249"/>
        <v>9.4</v>
      </c>
      <c r="BV193" s="172">
        <f t="shared" si="214"/>
        <v>9.6999999999999993</v>
      </c>
      <c r="BW193" s="176">
        <f>ROUND(IF('Indicator Data'!U193=0,0,IF(LOG('Indicator Data'!U193)&gt;BW$3,10,IF(LOG('Indicator Data'!U193)&lt;BW$4,0,10-(BW$3-LOG('Indicator Data'!U193))/(BW$3-BW$4)*10))),1)</f>
        <v>10</v>
      </c>
      <c r="BX193" s="246">
        <f>IF(BW193="x","x",'Indicator Data'!U193/HLOOKUP('Indicator Data'!$U$3,'Population Data'!$C$3:$M$194,ROW()-4,FALSE))</f>
        <v>0.96893314497383254</v>
      </c>
      <c r="BY193" s="176">
        <f t="shared" si="250"/>
        <v>9.6999999999999993</v>
      </c>
      <c r="BZ193" s="172">
        <f t="shared" si="215"/>
        <v>9.9</v>
      </c>
      <c r="CA193" s="174">
        <f t="shared" ref="CA193:CA196" si="255">ROUND((10-GEOMEAN(((10-BV193)/10*9+1),((10-BN193)/10*9+1),((10-BR193)/10*9+1),((10-BZ193)/10*9+1)))/9*10,1)</f>
        <v>9.5</v>
      </c>
      <c r="CB193" s="176">
        <f>IF('Indicator Data'!BN193="No data","x",ROUND(IF('Indicator Data'!BN193&gt;CB$3,0,IF('Indicator Data'!BN193&lt;CB$4,10,(CB$3-'Indicator Data'!BN193)/(CB$3-CB$4)*10)),1))</f>
        <v>0.9</v>
      </c>
      <c r="CC193" s="176">
        <f>IF('Indicator Data'!BO193="No data","x",ROUND(IF('Indicator Data'!BO193&gt;CC$3,0,IF('Indicator Data'!BO193&lt;CC$4,10,(CC$3-'Indicator Data'!BO193)/(CC$3-CC$4)*10)),1))</f>
        <v>0.3</v>
      </c>
      <c r="CD193" s="176">
        <f>IF('Indicator Data'!AA193="No data","x",ROUND(IF('Indicator Data'!AA193&gt;CD$3,0,IF('Indicator Data'!AA193&lt;CD$4,10,(CD$3-'Indicator Data'!AA193)/(CD$3-CD$4)*10)),1))</f>
        <v>1.1000000000000001</v>
      </c>
      <c r="CE193" s="172">
        <f t="shared" si="251"/>
        <v>0.8</v>
      </c>
      <c r="CF193" s="176">
        <f>IF('Indicator Data'!V193="No data","x",ROUND(IF(LOG('Indicator Data'!V193)&gt;CF$3,10,IF(LOG('Indicator Data'!V193)&lt;CF$4,0,10-(CF$3-LOG('Indicator Data'!V193))/(CF$3-CF$4)*10)),1))</f>
        <v>8.3000000000000007</v>
      </c>
      <c r="CG193" s="176">
        <f>IF('Indicator Data'!W193="No data","x",ROUND(IF('Indicator Data'!W193&gt;CG$3,10,IF('Indicator Data'!W193&lt;CG$4,0,10-(CG$3-'Indicator Data'!W193)/(CG$3-CG$4)*10)),1))</f>
        <v>5</v>
      </c>
      <c r="CH193" s="176">
        <f>IF('Indicator Data'!X193="No data","x",ROUND(IF('Indicator Data'!X193&gt;CH$3,10,IF('Indicator Data'!X193&lt;CH$4,0,10-(CH$3-'Indicator Data'!X193)/(CH$3-CH$4)*10)),1))</f>
        <v>3.9</v>
      </c>
      <c r="CI193" s="176">
        <f>IF('Indicator Data'!Y193="No data","x",ROUND(IF('Indicator Data'!Y193&gt;CI$3,10,IF('Indicator Data'!Y193&lt;CI$4,0,10-(CI$3-'Indicator Data'!Y193)/(CI$3-CI$4)*10)),1))</f>
        <v>3.6</v>
      </c>
      <c r="CJ193" s="172">
        <f t="shared" si="216"/>
        <v>5.2</v>
      </c>
      <c r="CK193" s="174">
        <f t="shared" si="217"/>
        <v>3.7</v>
      </c>
      <c r="CL193" s="176">
        <f>IF('Indicator Data'!AD193="No data","x",ROUND(IF('Indicator Data'!AD193&gt;CL$3,10,IF('Indicator Data'!AD193&lt;CL$4,0,10-(CL$3-'Indicator Data'!AD193)/(CL$3-CL$4)*10)),1))</f>
        <v>3.6</v>
      </c>
      <c r="CM193" s="176">
        <f>IF('Indicator Data'!AE193="No data","x",ROUND(IF('Indicator Data'!AE193&gt;CM$3,10,IF('Indicator Data'!AE193&lt;CM$4,0,10-(CM$3-'Indicator Data'!AE193)/(CM$3-CM$4)*10)),1))</f>
        <v>1.3</v>
      </c>
      <c r="CN193" s="172">
        <f t="shared" si="218"/>
        <v>4.3</v>
      </c>
      <c r="CO193" s="176">
        <f>IF('Indicator Data'!Z193="No data","x",ROUND(IF('Indicator Data'!Z193&gt;CO$3,10,IF('Indicator Data'!Z193&lt;CO$4,0,10-(CO$3-'Indicator Data'!Z193)/(CO$3-CO$4)*10)),1))</f>
        <v>0</v>
      </c>
      <c r="CP193" s="172">
        <f t="shared" si="219"/>
        <v>0.6</v>
      </c>
      <c r="CQ193" s="246">
        <f>IF('Indicator Data'!AB193="No data","x",'Indicator Data'!AB193/HLOOKUP('Indicator Date'!$AB191,'Population Data'!$C$3:$M$194,ROW()-4,FALSE))</f>
        <v>2.7972593811703673E-4</v>
      </c>
      <c r="CR193" s="176">
        <f t="shared" si="252"/>
        <v>7.2</v>
      </c>
      <c r="CS193" s="176">
        <f>IF('Indicator Data'!AC193="No data","x",ROUND(IF('Indicator Data'!AC193&gt;CS$3,0,IF('Indicator Data'!AC193&lt;CS$4,10,(CS$3-'Indicator Data'!AC193)/(CS$3-CS$4)*10)),1))</f>
        <v>2</v>
      </c>
      <c r="CT193" s="172">
        <f t="shared" si="220"/>
        <v>4.5999999999999996</v>
      </c>
      <c r="CU193" s="174">
        <f t="shared" si="221"/>
        <v>3.2</v>
      </c>
      <c r="CV193" s="175">
        <f t="shared" si="253"/>
        <v>6.9</v>
      </c>
      <c r="CW193" s="177">
        <f t="shared" si="254"/>
        <v>7.3</v>
      </c>
      <c r="CX193" s="175">
        <f>ROUND(IF('Indicator Data'!AF193=0,0,IF('Indicator Data'!AF193&gt;CX$3,10,IF('Indicator Data'!AF193&lt;CX$4,0,10-(CX$3-'Indicator Data'!AF193)/(CX$3-CX$4)*10))),1)</f>
        <v>0.2</v>
      </c>
      <c r="CY193" s="175">
        <f>(ROUND(IF('Indicator Data'!AG193=0,0,IF(LOG('Indicator Data'!AG193)&gt;CY$3,10,IF(LOG('Indicator Data'!AG193)&lt;CY$4,0,10-(CY$3-LOG('Indicator Data'!AG193))/(CY$3-CY$4)*10))),1))</f>
        <v>0</v>
      </c>
      <c r="CZ193" s="177">
        <f t="shared" si="222"/>
        <v>0.1</v>
      </c>
      <c r="DA193" s="11"/>
      <c r="DB193" s="22"/>
    </row>
    <row r="194" spans="1:106">
      <c r="A194" s="179" t="str">
        <f>'Indicator Data'!A194</f>
        <v>Yemen</v>
      </c>
      <c r="B194" s="180" t="str">
        <f>'Indicator Data'!B194</f>
        <v>YEM</v>
      </c>
      <c r="C194" s="178">
        <f>ROUND(IF('Indicator Data'!C194=0,0.1,IF(LOG('Indicator Data'!C194)&gt;C$3,10,IF(LOG('Indicator Data'!C194)&lt;C$4,0,10-(C$3-LOG('Indicator Data'!C194))/(C$3-C$4)*10))),1)</f>
        <v>5.2</v>
      </c>
      <c r="D194" s="171">
        <f>ROUND(IF('Indicator Data'!D194=0,0.1,IF(LOG('Indicator Data'!D194)&gt;D$3,10,IF(LOG('Indicator Data'!D194)&lt;D$4,0,10-(D$3-LOG('Indicator Data'!D194))/(D$3-D$4)*10))),1)</f>
        <v>0.1</v>
      </c>
      <c r="E194" s="172">
        <f t="shared" si="223"/>
        <v>3</v>
      </c>
      <c r="F194" s="172">
        <f>(ROUND(IF('Indicator Data'!E194=0,0,IF(LOG('Indicator Data'!E194)&gt;F$3,10,IF(LOG('Indicator Data'!E194)&lt;F$4,0,10-(F$3-LOG('Indicator Data'!E194))/(F$3-F$4)*10))),1))</f>
        <v>6.5</v>
      </c>
      <c r="G194" s="172">
        <f>ROUND(IF('Indicator Data'!F194=0,0,IF(LOG('Indicator Data'!F194)&gt;G$3,10,IF(LOG('Indicator Data'!F194)&lt;G$4,0,10-(G$3-LOG('Indicator Data'!F194))/(G$3-G$4)*10))),1)</f>
        <v>4.0999999999999996</v>
      </c>
      <c r="H194" s="171">
        <f>ROUND(IF('Indicator Data'!G194=0,0,IF(LOG('Indicator Data'!G194)&gt;H$3,10,IF(LOG('Indicator Data'!G194)&lt;H$4,0,10-(H$3-LOG('Indicator Data'!G194))/(H$3-H$4)*10))),1)</f>
        <v>5.8</v>
      </c>
      <c r="I194" s="171">
        <f>ROUND(IF('Indicator Data'!H194=0,0,IF(LOG('Indicator Data'!H194)&gt;I$3,10,IF(LOG('Indicator Data'!H194)&lt;I$4,0,10-(I$3-LOG('Indicator Data'!H194))/(I$3-I$4)*10))),1)</f>
        <v>5.9</v>
      </c>
      <c r="J194" s="171">
        <f t="shared" si="224"/>
        <v>5.9</v>
      </c>
      <c r="K194" s="171">
        <f>ROUND(IF('Indicator Data'!I194=0,0,IF(LOG('Indicator Data'!I194)&gt;K$3,10,IF(LOG('Indicator Data'!I194)&lt;K$4,0,10-(K$3-LOG('Indicator Data'!I194))/(K$3-K$4)*10))),1)</f>
        <v>6</v>
      </c>
      <c r="L194" s="172">
        <f>ROUND(IF('Indicator Data'!J194=0,0,IF(LOG('Indicator Data'!J194)&gt;L$3,10,IF(LOG('Indicator Data'!J194)&lt;L$4,0,10-(L$3-LOG('Indicator Data'!J194))/(L$3-L$4)*10))),1)</f>
        <v>0</v>
      </c>
      <c r="M194" s="173">
        <f>'Indicator Data'!C194/HLOOKUP('Indicator Data'!$C$3,'Population Data'!$C$3:$M$194,ROW()-4,FALSE)</f>
        <v>9.559150066443706E-5</v>
      </c>
      <c r="N194" s="173">
        <f>'Indicator Data'!D194/HLOOKUP('Indicator Data'!$D$3,'Population Data'!$C$3:$M$194,ROW()-4,FALSE)</f>
        <v>0</v>
      </c>
      <c r="O194" s="245">
        <f>'Indicator Data'!E194/HLOOKUP('Indicator Data'!$E$3,'Population Data'!$C$3:$M$194,ROW()-4,FALSE)</f>
        <v>2.7965773127751926E-3</v>
      </c>
      <c r="P194" s="173">
        <f>'Indicator Data'!F194/HLOOKUP('Indicator Data'!$F$3,'Population Data'!$C$3:$M$194,ROW()-4,FALSE)</f>
        <v>2.3457223899494095E-7</v>
      </c>
      <c r="Q194" s="173">
        <f>'Indicator Data'!G194/HLOOKUP('Indicator Data'!$G$3,'Population Data'!$C$3:$M$194,ROW()-4,FALSE)</f>
        <v>5.3487074163102678E-4</v>
      </c>
      <c r="R194" s="173">
        <f>'Indicator Data'!H194/HLOOKUP('Indicator Data'!$H$3,'Population Data'!$C$3:$M$194,ROW()-4,FALSE)</f>
        <v>1.4998679771234735E-5</v>
      </c>
      <c r="S194" s="173">
        <f>'Indicator Data'!I194/HLOOKUP('Indicator Data'!$I$3,'Population Data'!$C$3:$M$194,ROW()-4,FALSE)</f>
        <v>2.175096925361157E-4</v>
      </c>
      <c r="T194" s="173">
        <f>'Indicator Data'!J194/HLOOKUP('Indicator Date'!$J192,'Population Data'!$C$3:$M$194,ROW()-4,FALSE)</f>
        <v>0</v>
      </c>
      <c r="U194" s="171">
        <f t="shared" si="225"/>
        <v>0.5</v>
      </c>
      <c r="V194" s="171">
        <f t="shared" si="226"/>
        <v>0</v>
      </c>
      <c r="W194" s="172">
        <f t="shared" si="227"/>
        <v>0.3</v>
      </c>
      <c r="X194" s="172">
        <f t="shared" si="203"/>
        <v>5.4</v>
      </c>
      <c r="Y194" s="172">
        <f t="shared" si="204"/>
        <v>3</v>
      </c>
      <c r="Z194" s="171">
        <f t="shared" si="228"/>
        <v>0.1</v>
      </c>
      <c r="AA194" s="171">
        <f t="shared" si="228"/>
        <v>0</v>
      </c>
      <c r="AB194" s="171">
        <f t="shared" si="229"/>
        <v>0.1</v>
      </c>
      <c r="AC194" s="172">
        <f t="shared" si="205"/>
        <v>3.3</v>
      </c>
      <c r="AD194" s="172">
        <f t="shared" si="206"/>
        <v>0</v>
      </c>
      <c r="AE194" s="171">
        <f>ROUND(IF('Indicator Data'!K194=0,0,IF('Indicator Data'!K194&gt;AE$3,10,IF('Indicator Data'!K194&lt;AE$4,0,10-(AE$3-'Indicator Data'!K194)/(AE$3-AE$4)*10))),1)</f>
        <v>0</v>
      </c>
      <c r="AF194" s="174">
        <f t="shared" si="230"/>
        <v>2.9</v>
      </c>
      <c r="AG194" s="174">
        <f t="shared" si="231"/>
        <v>0.1</v>
      </c>
      <c r="AH194" s="172">
        <f t="shared" si="232"/>
        <v>3</v>
      </c>
      <c r="AI194" s="172">
        <f t="shared" si="233"/>
        <v>3</v>
      </c>
      <c r="AJ194" s="174">
        <f t="shared" si="234"/>
        <v>3</v>
      </c>
      <c r="AK194" s="172">
        <f t="shared" si="235"/>
        <v>0</v>
      </c>
      <c r="AL194" s="175">
        <f t="shared" si="236"/>
        <v>1.7</v>
      </c>
      <c r="AM194" s="175">
        <f t="shared" si="237"/>
        <v>6</v>
      </c>
      <c r="AN194" s="175">
        <f t="shared" si="238"/>
        <v>3.6</v>
      </c>
      <c r="AO194" s="175">
        <f t="shared" si="239"/>
        <v>3.5</v>
      </c>
      <c r="AP194" s="175">
        <f t="shared" si="240"/>
        <v>4.8</v>
      </c>
      <c r="AQ194" s="174">
        <f t="shared" si="241"/>
        <v>0</v>
      </c>
      <c r="AR194" s="174">
        <f>IF('Indicator Data'!L194="No data","x",IF('Indicator Data'!BW194&lt;1000,"x",ROUND((IF('Indicator Data'!L194&gt;AR$3,10,IF('Indicator Data'!L194&lt;AR$4,0,10-(AR$3-'Indicator Data'!L194)/(AR$3-AR$4)*10))),1)))</f>
        <v>9.1999999999999993</v>
      </c>
      <c r="AS194" s="175">
        <f t="shared" si="242"/>
        <v>4.5999999999999996</v>
      </c>
      <c r="AT194" s="176">
        <f>IF('Indicator Data'!M194="No data","x",ROUND(IF('Indicator Data'!M194=0,0,IF(LOG('Indicator Data'!M194)&gt;AT$3,10,IF(LOG('Indicator Data'!M194)&lt;AT$4,0,10-(AT$3-LOG('Indicator Data'!M194))/(AT$3-AT$4)*10))),1))</f>
        <v>9.1</v>
      </c>
      <c r="AU194" s="246">
        <f>IF(AT194="x","x",'Indicator Data'!M194/HLOOKUP('Indicator Data'!$M$3,'Population Data'!$C$3:$M$194,ROW()-4,FALSE))</f>
        <v>0.62963694452776231</v>
      </c>
      <c r="AV194" s="176">
        <f t="shared" si="243"/>
        <v>7</v>
      </c>
      <c r="AW194" s="172">
        <f t="shared" si="207"/>
        <v>8.1999999999999993</v>
      </c>
      <c r="AX194" s="176" t="str">
        <f>IF('Indicator Data'!N194="No data","x",ROUND(IF('Indicator Data'!N194=0,0,IF(LOG('Indicator Data'!N194)&gt;AX$3,10,IF(LOG('Indicator Data'!N194)&lt;AX$4,0,10-(AX$3-LOG('Indicator Data'!N194))/(AX$3-AX$4)*10))),1))</f>
        <v>x</v>
      </c>
      <c r="AY194" s="246" t="str">
        <f>IF(AX194="x","x",'Indicator Data'!N194/HLOOKUP('Indicator Data'!$N$3,'Population Data'!$C$3:$M$194,ROW()-4,FALSE))</f>
        <v>x</v>
      </c>
      <c r="AZ194" s="176" t="str">
        <f t="shared" si="244"/>
        <v>x</v>
      </c>
      <c r="BA194" s="172" t="str">
        <f t="shared" si="208"/>
        <v>x</v>
      </c>
      <c r="BB194" s="176" t="str">
        <f>IF('Indicator Data'!O194="No data","x",ROUND(IF('Indicator Data'!O194=0,0,IF(LOG('Indicator Data'!O194)&gt;BB$3,10,IF(LOG('Indicator Data'!O194)&lt;BB$4,0,10-(BB$3-LOG('Indicator Data'!O194))/(BB$3-BB$4)*10))),1))</f>
        <v>x</v>
      </c>
      <c r="BC194" s="246" t="str">
        <f>IF(BB194="x","x",'Indicator Data'!O194/HLOOKUP('Indicator Data'!$O$3,'Population Data'!$C$3:$M$194,ROW()-4,FALSE))</f>
        <v>x</v>
      </c>
      <c r="BD194" s="176" t="str">
        <f t="shared" si="245"/>
        <v>x</v>
      </c>
      <c r="BE194" s="172" t="str">
        <f t="shared" si="209"/>
        <v>x</v>
      </c>
      <c r="BF194" s="176" t="str">
        <f>IF('Indicator Data'!P194="No data","x",ROUND(IF('Indicator Data'!P194=0,0,IF(LOG('Indicator Data'!P194)&gt;BF$3,10,IF(LOG('Indicator Data'!P194)&lt;BF$4,0,10-(BF$3-LOG('Indicator Data'!P194))/(BF$3-BF$4)*10))),1))</f>
        <v>x</v>
      </c>
      <c r="BG194" s="246" t="str">
        <f>IF(BF194="x","x",'Indicator Data'!P194/HLOOKUP('Indicator Data'!$P$3,'Population Data'!$C$3:$M$194,ROW()-4,FALSE))</f>
        <v>x</v>
      </c>
      <c r="BH194" s="176" t="str">
        <f t="shared" si="210"/>
        <v>x</v>
      </c>
      <c r="BI194" s="172" t="str">
        <f t="shared" si="211"/>
        <v>x</v>
      </c>
      <c r="BJ194" s="174">
        <f t="shared" si="212"/>
        <v>8.1999999999999993</v>
      </c>
      <c r="BK194" s="176">
        <f>ROUND(IF('Indicator Data'!Q194=0,0,IF(LOG('Indicator Data'!Q194)&gt;BK$3,10,IF(LOG('Indicator Data'!Q194)&lt;BK$4,0,10-(BK$3-LOG('Indicator Data'!Q194))/(BK$3-BK$4)*10))),1)</f>
        <v>9.1</v>
      </c>
      <c r="BL194" s="224">
        <f>IF(BK194="x","x",'Indicator Data'!Q194/HLOOKUP('Indicator Data'!$Q$3,'Population Data'!$C$3:$M$194,ROW()-4,FALSE))</f>
        <v>0.64359997878469222</v>
      </c>
      <c r="BM194" s="176">
        <f t="shared" si="246"/>
        <v>6.4</v>
      </c>
      <c r="BN194" s="172">
        <f t="shared" si="247"/>
        <v>8</v>
      </c>
      <c r="BO194" s="176">
        <f>ROUND(IF('Indicator Data'!S194=0,0,IF(LOG('Indicator Data'!S194)&gt;BO$3,10,IF(LOG('Indicator Data'!S194)&lt;BO$4,0,10-(BO$3-LOG('Indicator Data'!S194))/(BO$3-BO$4)*10))),1)</f>
        <v>7.6</v>
      </c>
      <c r="BP194" s="246">
        <f>IF(BO194="x","x",'Indicator Data'!S194/HLOOKUP('Indicator Data'!$S$3,'Population Data'!$C$3:$M$194,ROW()-4,FALSE))</f>
        <v>5.8444137556285018E-2</v>
      </c>
      <c r="BQ194" s="176">
        <f t="shared" si="248"/>
        <v>0.6</v>
      </c>
      <c r="BR194" s="172">
        <f t="shared" si="213"/>
        <v>5</v>
      </c>
      <c r="BS194" s="176">
        <f>ROUND(IF('Indicator Data'!T194=0,0,IF(LOG('Indicator Data'!T194)&gt;BS$3,10,IF(LOG('Indicator Data'!T194)&lt;BS$4,0,10-(BS$3-LOG('Indicator Data'!T194))/(BS$3-BS$4)*10))),1)</f>
        <v>8.9</v>
      </c>
      <c r="BT194" s="173">
        <f>IF('Indicator Data'!T194/HLOOKUP('Indicator Data'!$T$3,'Population Data'!$C$3:$M$194,ROW()-4,FALSE)&gt;1,1,'Indicator Data'!T194/HLOOKUP('Indicator Data'!$T$3,'Population Data'!$C$3:$M$194,ROW()-4,FALSE))</f>
        <v>0.49403217253723836</v>
      </c>
      <c r="BU194" s="176">
        <f t="shared" si="249"/>
        <v>4.9000000000000004</v>
      </c>
      <c r="BV194" s="172">
        <f t="shared" si="214"/>
        <v>7.4</v>
      </c>
      <c r="BW194" s="176">
        <f>ROUND(IF('Indicator Data'!U194=0,0,IF(LOG('Indicator Data'!U194)&gt;BW$3,10,IF(LOG('Indicator Data'!U194)&lt;BW$4,0,10-(BW$3-LOG('Indicator Data'!U194))/(BW$3-BW$4)*10))),1)</f>
        <v>8.8000000000000007</v>
      </c>
      <c r="BX194" s="246">
        <f>IF(BW194="x","x",'Indicator Data'!U194/HLOOKUP('Indicator Data'!$U$3,'Population Data'!$C$3:$M$194,ROW()-4,FALSE))</f>
        <v>0.40247616599865327</v>
      </c>
      <c r="BY194" s="176">
        <f t="shared" si="250"/>
        <v>4</v>
      </c>
      <c r="BZ194" s="172">
        <f t="shared" si="215"/>
        <v>7.1</v>
      </c>
      <c r="CA194" s="174">
        <f t="shared" si="255"/>
        <v>7</v>
      </c>
      <c r="CB194" s="176">
        <f>IF('Indicator Data'!BN194="No data","x",ROUND(IF('Indicator Data'!BN194&gt;CB$3,0,IF('Indicator Data'!BN194&lt;CB$4,10,(CB$3-'Indicator Data'!BN194)/(CB$3-CB$4)*10)),1))</f>
        <v>5</v>
      </c>
      <c r="CC194" s="176">
        <f>IF('Indicator Data'!BO194="No data","x",ROUND(IF('Indicator Data'!BO194&gt;CC$3,0,IF('Indicator Data'!BO194&lt;CC$4,10,(CC$3-'Indicator Data'!BO194)/(CC$3-CC$4)*10)),1))</f>
        <v>6.4</v>
      </c>
      <c r="CD194" s="176">
        <f>IF('Indicator Data'!AA194="No data","x",ROUND(IF('Indicator Data'!AA194&gt;CD$3,0,IF('Indicator Data'!AA194&lt;CD$4,10,(CD$3-'Indicator Data'!AA194)/(CD$3-CD$4)*10)),1))</f>
        <v>5.0999999999999996</v>
      </c>
      <c r="CE194" s="172">
        <f t="shared" si="251"/>
        <v>5.5</v>
      </c>
      <c r="CF194" s="176">
        <f>IF('Indicator Data'!V194="No data","x",ROUND(IF(LOG('Indicator Data'!V194)&gt;CF$3,10,IF(LOG('Indicator Data'!V194)&lt;CF$4,0,10-(CF$3-LOG('Indicator Data'!V194))/(CF$3-CF$4)*10)),1))</f>
        <v>6</v>
      </c>
      <c r="CG194" s="176">
        <f>IF('Indicator Data'!W194="No data","x",ROUND(IF('Indicator Data'!W194&gt;CG$3,10,IF('Indicator Data'!W194&lt;CG$4,0,10-(CG$3-'Indicator Data'!W194)/(CG$3-CG$4)*10)),1))</f>
        <v>7.7</v>
      </c>
      <c r="CH194" s="176">
        <f>IF('Indicator Data'!X194="No data","x",ROUND(IF('Indicator Data'!X194&gt;CH$3,10,IF('Indicator Data'!X194&lt;CH$4,0,10-(CH$3-'Indicator Data'!X194)/(CH$3-CH$4)*10)),1))</f>
        <v>4</v>
      </c>
      <c r="CI194" s="176">
        <f>IF('Indicator Data'!Y194="No data","x",ROUND(IF('Indicator Data'!Y194&gt;CI$3,10,IF('Indicator Data'!Y194&lt;CI$4,0,10-(CI$3-'Indicator Data'!Y194)/(CI$3-CI$4)*10)),1))</f>
        <v>10</v>
      </c>
      <c r="CJ194" s="172">
        <f t="shared" si="216"/>
        <v>6.9</v>
      </c>
      <c r="CK194" s="174">
        <f t="shared" si="217"/>
        <v>6.4</v>
      </c>
      <c r="CL194" s="176">
        <f>IF('Indicator Data'!AD194="No data","x",ROUND(IF('Indicator Data'!AD194&gt;CL$3,10,IF('Indicator Data'!AD194&lt;CL$4,0,10-(CL$3-'Indicator Data'!AD194)/(CL$3-CL$4)*10)),1))</f>
        <v>4.9000000000000004</v>
      </c>
      <c r="CM194" s="176">
        <f>IF('Indicator Data'!AE194="No data","x",ROUND(IF('Indicator Data'!AE194&gt;CM$3,10,IF('Indicator Data'!AE194&lt;CM$4,0,10-(CM$3-'Indicator Data'!AE194)/(CM$3-CM$4)*10)),1))</f>
        <v>7.3</v>
      </c>
      <c r="CN194" s="172">
        <f t="shared" si="218"/>
        <v>6.7</v>
      </c>
      <c r="CO194" s="176">
        <f>IF('Indicator Data'!Z194="No data","x",ROUND(IF('Indicator Data'!Z194&gt;CO$3,10,IF('Indicator Data'!Z194&lt;CO$4,0,10-(CO$3-'Indicator Data'!Z194)/(CO$3-CO$4)*10)),1))</f>
        <v>2.9</v>
      </c>
      <c r="CP194" s="172">
        <f t="shared" si="219"/>
        <v>4.9000000000000004</v>
      </c>
      <c r="CQ194" s="246">
        <f>IF('Indicator Data'!AB194="No data","x",'Indicator Data'!AB194/HLOOKUP('Indicator Date'!$AB192,'Population Data'!$C$3:$M$194,ROW()-4,FALSE))</f>
        <v>1.7148321572158122E-5</v>
      </c>
      <c r="CR194" s="176">
        <f t="shared" si="252"/>
        <v>9.8000000000000007</v>
      </c>
      <c r="CS194" s="176">
        <f>IF('Indicator Data'!AC194="No data","x",ROUND(IF('Indicator Data'!AC194&gt;CS$3,0,IF('Indicator Data'!AC194&lt;CS$4,10,(CS$3-'Indicator Data'!AC194)/(CS$3-CS$4)*10)),1))</f>
        <v>6</v>
      </c>
      <c r="CT194" s="172">
        <f t="shared" si="220"/>
        <v>7.9</v>
      </c>
      <c r="CU194" s="174">
        <f t="shared" si="221"/>
        <v>6.5</v>
      </c>
      <c r="CV194" s="175">
        <f t="shared" si="253"/>
        <v>7.1</v>
      </c>
      <c r="CW194" s="177">
        <f t="shared" si="254"/>
        <v>4.7</v>
      </c>
      <c r="CX194" s="175">
        <f>ROUND(IF('Indicator Data'!AF194=0,0,IF('Indicator Data'!AF194&gt;CX$3,10,IF('Indicator Data'!AF194&lt;CX$4,0,10-(CX$3-'Indicator Data'!AF194)/(CX$3-CX$4)*10))),1)</f>
        <v>10</v>
      </c>
      <c r="CY194" s="175">
        <f>(ROUND(IF('Indicator Data'!AG194=0,0,IF(LOG('Indicator Data'!AG194)&gt;CY$3,10,IF(LOG('Indicator Data'!AG194)&lt;CY$4,0,10-(CY$3-LOG('Indicator Data'!AG194))/(CY$3-CY$4)*10))),1))</f>
        <v>8.5</v>
      </c>
      <c r="CZ194" s="177">
        <f t="shared" si="222"/>
        <v>9.4</v>
      </c>
      <c r="DA194" s="11"/>
      <c r="DB194" s="22"/>
    </row>
    <row r="195" spans="1:106">
      <c r="A195" s="179" t="str">
        <f>'Indicator Data'!A195</f>
        <v>Zambia</v>
      </c>
      <c r="B195" s="180" t="str">
        <f>'Indicator Data'!B195</f>
        <v>ZMB</v>
      </c>
      <c r="C195" s="178">
        <f>ROUND(IF('Indicator Data'!C195=0,0.1,IF(LOG('Indicator Data'!C195)&gt;C$3,10,IF(LOG('Indicator Data'!C195)&lt;C$4,0,10-(C$3-LOG('Indicator Data'!C195))/(C$3-C$4)*10))),1)</f>
        <v>6.2</v>
      </c>
      <c r="D195" s="171">
        <f>ROUND(IF('Indicator Data'!D195=0,0.1,IF(LOG('Indicator Data'!D195)&gt;D$3,10,IF(LOG('Indicator Data'!D195)&lt;D$4,0,10-(D$3-LOG('Indicator Data'!D195))/(D$3-D$4)*10))),1)</f>
        <v>0.1</v>
      </c>
      <c r="E195" s="172">
        <f t="shared" si="223"/>
        <v>3.8</v>
      </c>
      <c r="F195" s="172">
        <f>(ROUND(IF('Indicator Data'!E195=0,0,IF(LOG('Indicator Data'!E195)&gt;F$3,10,IF(LOG('Indicator Data'!E195)&lt;F$4,0,10-(F$3-LOG('Indicator Data'!E195))/(F$3-F$4)*10))),1))</f>
        <v>5.3</v>
      </c>
      <c r="G195" s="172">
        <f>ROUND(IF('Indicator Data'!F195=0,0,IF(LOG('Indicator Data'!F195)&gt;G$3,10,IF(LOG('Indicator Data'!F195)&lt;G$4,0,10-(G$3-LOG('Indicator Data'!F195))/(G$3-G$4)*10))),1)</f>
        <v>0</v>
      </c>
      <c r="H195" s="171">
        <f>ROUND(IF('Indicator Data'!G195=0,0,IF(LOG('Indicator Data'!G195)&gt;H$3,10,IF(LOG('Indicator Data'!G195)&lt;H$4,0,10-(H$3-LOG('Indicator Data'!G195))/(H$3-H$4)*10))),1)</f>
        <v>0</v>
      </c>
      <c r="I195" s="171">
        <f>ROUND(IF('Indicator Data'!H195=0,0,IF(LOG('Indicator Data'!H195)&gt;I$3,10,IF(LOG('Indicator Data'!H195)&lt;I$4,0,10-(I$3-LOG('Indicator Data'!H195))/(I$3-I$4)*10))),1)</f>
        <v>0</v>
      </c>
      <c r="J195" s="171">
        <f t="shared" si="224"/>
        <v>0</v>
      </c>
      <c r="K195" s="171">
        <f>ROUND(IF('Indicator Data'!I195=0,0,IF(LOG('Indicator Data'!I195)&gt;K$3,10,IF(LOG('Indicator Data'!I195)&lt;K$4,0,10-(K$3-LOG('Indicator Data'!I195))/(K$3-K$4)*10))),1)</f>
        <v>0</v>
      </c>
      <c r="L195" s="172">
        <f>ROUND(IF('Indicator Data'!J195=0,0,IF(LOG('Indicator Data'!J195)&gt;L$3,10,IF(LOG('Indicator Data'!J195)&lt;L$4,0,10-(L$3-LOG('Indicator Data'!J195))/(L$3-L$4)*10))),1)</f>
        <v>10</v>
      </c>
      <c r="M195" s="173">
        <f>'Indicator Data'!C195/HLOOKUP('Indicator Data'!$C$3,'Population Data'!$C$3:$M$194,ROW()-4,FALSE)</f>
        <v>3.5542390741414768E-4</v>
      </c>
      <c r="N195" s="173">
        <f>'Indicator Data'!D195/HLOOKUP('Indicator Data'!$D$3,'Population Data'!$C$3:$M$194,ROW()-4,FALSE)</f>
        <v>0</v>
      </c>
      <c r="O195" s="245">
        <f>'Indicator Data'!E195/HLOOKUP('Indicator Data'!$E$3,'Population Data'!$C$3:$M$194,ROW()-4,FALSE)</f>
        <v>1.3928185347304514E-3</v>
      </c>
      <c r="P195" s="173">
        <f>'Indicator Data'!F195/HLOOKUP('Indicator Data'!$F$3,'Population Data'!$C$3:$M$194,ROW()-4,FALSE)</f>
        <v>0</v>
      </c>
      <c r="Q195" s="173">
        <f>'Indicator Data'!G195/HLOOKUP('Indicator Data'!$G$3,'Population Data'!$C$3:$M$194,ROW()-4,FALSE)</f>
        <v>0</v>
      </c>
      <c r="R195" s="173">
        <f>'Indicator Data'!H195/HLOOKUP('Indicator Data'!$H$3,'Population Data'!$C$3:$M$194,ROW()-4,FALSE)</f>
        <v>0</v>
      </c>
      <c r="S195" s="173">
        <f>'Indicator Data'!I195/HLOOKUP('Indicator Data'!$I$3,'Population Data'!$C$3:$M$194,ROW()-4,FALSE)</f>
        <v>0</v>
      </c>
      <c r="T195" s="173">
        <f>'Indicator Data'!J195/HLOOKUP('Indicator Date'!$J193,'Population Data'!$C$3:$M$194,ROW()-4,FALSE)</f>
        <v>9.7107815490121811E-3</v>
      </c>
      <c r="U195" s="171">
        <f t="shared" si="225"/>
        <v>1.8</v>
      </c>
      <c r="V195" s="171">
        <f t="shared" si="226"/>
        <v>0</v>
      </c>
      <c r="W195" s="172">
        <f t="shared" si="227"/>
        <v>0.9</v>
      </c>
      <c r="X195" s="172">
        <f t="shared" si="203"/>
        <v>4.2</v>
      </c>
      <c r="Y195" s="172">
        <f t="shared" si="204"/>
        <v>0</v>
      </c>
      <c r="Z195" s="171">
        <f t="shared" si="228"/>
        <v>0</v>
      </c>
      <c r="AA195" s="171">
        <f t="shared" si="228"/>
        <v>0</v>
      </c>
      <c r="AB195" s="171">
        <f t="shared" si="229"/>
        <v>0</v>
      </c>
      <c r="AC195" s="172">
        <f t="shared" si="205"/>
        <v>0</v>
      </c>
      <c r="AD195" s="172">
        <f t="shared" si="206"/>
        <v>3.2</v>
      </c>
      <c r="AE195" s="171">
        <f>ROUND(IF('Indicator Data'!K195=0,0,IF('Indicator Data'!K195&gt;AE$3,10,IF('Indicator Data'!K195&lt;AE$4,0,10-(AE$3-'Indicator Data'!K195)/(AE$3-AE$4)*10))),1)</f>
        <v>4.8</v>
      </c>
      <c r="AF195" s="174">
        <f t="shared" si="230"/>
        <v>4</v>
      </c>
      <c r="AG195" s="174">
        <f t="shared" si="231"/>
        <v>0.1</v>
      </c>
      <c r="AH195" s="172">
        <f t="shared" si="232"/>
        <v>0</v>
      </c>
      <c r="AI195" s="172">
        <f t="shared" si="233"/>
        <v>0</v>
      </c>
      <c r="AJ195" s="174">
        <f t="shared" si="234"/>
        <v>0</v>
      </c>
      <c r="AK195" s="172">
        <f t="shared" si="235"/>
        <v>8.1</v>
      </c>
      <c r="AL195" s="175">
        <f t="shared" si="236"/>
        <v>2.5</v>
      </c>
      <c r="AM195" s="175">
        <f t="shared" si="237"/>
        <v>4.8</v>
      </c>
      <c r="AN195" s="175">
        <f t="shared" si="238"/>
        <v>0</v>
      </c>
      <c r="AO195" s="175">
        <f t="shared" si="239"/>
        <v>0</v>
      </c>
      <c r="AP195" s="175">
        <f t="shared" si="240"/>
        <v>0</v>
      </c>
      <c r="AQ195" s="174">
        <f t="shared" si="241"/>
        <v>6.5</v>
      </c>
      <c r="AR195" s="174">
        <f>IF('Indicator Data'!L195="No data","x",IF('Indicator Data'!BW195&lt;1000,"x",ROUND((IF('Indicator Data'!L195&gt;AR$3,10,IF('Indicator Data'!L195&lt;AR$4,0,10-(AR$3-'Indicator Data'!L195)/(AR$3-AR$4)*10))),1)))</f>
        <v>2.5</v>
      </c>
      <c r="AS195" s="175">
        <f t="shared" si="242"/>
        <v>4.5</v>
      </c>
      <c r="AT195" s="176">
        <f>IF('Indicator Data'!M195="No data","x",ROUND(IF('Indicator Data'!M195=0,0,IF(LOG('Indicator Data'!M195)&gt;AT$3,10,IF(LOG('Indicator Data'!M195)&lt;AT$4,0,10-(AT$3-LOG('Indicator Data'!M195))/(AT$3-AT$4)*10))),1))</f>
        <v>8.3000000000000007</v>
      </c>
      <c r="AU195" s="246">
        <f>IF(AT195="x","x",'Indicator Data'!M195/HLOOKUP('Indicator Data'!$M$3,'Population Data'!$C$3:$M$194,ROW()-4,FALSE))</f>
        <v>0.30623595467074399</v>
      </c>
      <c r="AV195" s="176">
        <f t="shared" si="243"/>
        <v>3.4</v>
      </c>
      <c r="AW195" s="172">
        <f t="shared" si="207"/>
        <v>6.5</v>
      </c>
      <c r="AX195" s="176">
        <f>IF('Indicator Data'!N195="No data","x",ROUND(IF('Indicator Data'!N195=0,0,IF(LOG('Indicator Data'!N195)&gt;AX$3,10,IF(LOG('Indicator Data'!N195)&lt;AX$4,0,10-(AX$3-LOG('Indicator Data'!N195))/(AX$3-AX$4)*10))),1))</f>
        <v>0</v>
      </c>
      <c r="AY195" s="246">
        <f>IF(AX195="x","x",'Indicator Data'!N195/HLOOKUP('Indicator Data'!$N$3,'Population Data'!$C$3:$M$194,ROW()-4,FALSE))</f>
        <v>0</v>
      </c>
      <c r="AZ195" s="176">
        <f t="shared" si="244"/>
        <v>0</v>
      </c>
      <c r="BA195" s="172">
        <f t="shared" si="208"/>
        <v>0</v>
      </c>
      <c r="BB195" s="176">
        <f>IF('Indicator Data'!O195="No data","x",ROUND(IF('Indicator Data'!O195=0,0,IF(LOG('Indicator Data'!O195)&gt;BB$3,10,IF(LOG('Indicator Data'!O195)&lt;BB$4,0,10-(BB$3-LOG('Indicator Data'!O195))/(BB$3-BB$4)*10))),1))</f>
        <v>0</v>
      </c>
      <c r="BC195" s="246">
        <f>IF(BB195="x","x",'Indicator Data'!O195/HLOOKUP('Indicator Data'!$O$3,'Population Data'!$C$3:$M$194,ROW()-4,FALSE))</f>
        <v>0</v>
      </c>
      <c r="BD195" s="176">
        <f t="shared" si="245"/>
        <v>0</v>
      </c>
      <c r="BE195" s="172">
        <f t="shared" si="209"/>
        <v>0</v>
      </c>
      <c r="BF195" s="176">
        <f>IF('Indicator Data'!P195="No data","x",ROUND(IF('Indicator Data'!P195=0,0,IF(LOG('Indicator Data'!P195)&gt;BF$3,10,IF(LOG('Indicator Data'!P195)&lt;BF$4,0,10-(BF$3-LOG('Indicator Data'!P195))/(BF$3-BF$4)*10))),1))</f>
        <v>7.8</v>
      </c>
      <c r="BG195" s="246">
        <f>IF(BF195="x","x",'Indicator Data'!P195/HLOOKUP('Indicator Data'!$P$3,'Population Data'!$C$3:$M$194,ROW()-4,FALSE))</f>
        <v>2.1743436858208742E-2</v>
      </c>
      <c r="BH195" s="176">
        <f t="shared" si="210"/>
        <v>6.7</v>
      </c>
      <c r="BI195" s="172">
        <f t="shared" si="211"/>
        <v>7.3</v>
      </c>
      <c r="BJ195" s="174">
        <f t="shared" si="212"/>
        <v>4.3</v>
      </c>
      <c r="BK195" s="176">
        <f>ROUND(IF('Indicator Data'!Q195=0,0,IF(LOG('Indicator Data'!Q195)&gt;BK$3,10,IF(LOG('Indicator Data'!Q195)&lt;BK$4,0,10-(BK$3-LOG('Indicator Data'!Q195))/(BK$3-BK$4)*10))),1)</f>
        <v>9</v>
      </c>
      <c r="BL195" s="224">
        <f>IF(BK195="x","x",'Indicator Data'!Q195/HLOOKUP('Indicator Data'!$Q$3,'Population Data'!$C$3:$M$194,ROW()-4,FALSE))</f>
        <v>1.0000000473155632</v>
      </c>
      <c r="BM195" s="176">
        <f t="shared" si="246"/>
        <v>10</v>
      </c>
      <c r="BN195" s="172">
        <f t="shared" si="247"/>
        <v>9.6</v>
      </c>
      <c r="BO195" s="176">
        <f>ROUND(IF('Indicator Data'!S195=0,0,IF(LOG('Indicator Data'!S195)&gt;BO$3,10,IF(LOG('Indicator Data'!S195)&lt;BO$4,0,10-(BO$3-LOG('Indicator Data'!S195))/(BO$3-BO$4)*10))),1)</f>
        <v>8.1999999999999993</v>
      </c>
      <c r="BP195" s="246">
        <f>IF(BO195="x","x",'Indicator Data'!S195/HLOOKUP('Indicator Data'!$S$3,'Population Data'!$C$3:$M$194,ROW()-4,FALSE))</f>
        <v>0.25053008808501848</v>
      </c>
      <c r="BQ195" s="176">
        <f t="shared" si="248"/>
        <v>2.8</v>
      </c>
      <c r="BR195" s="172">
        <f t="shared" si="213"/>
        <v>6.2</v>
      </c>
      <c r="BS195" s="176">
        <f>ROUND(IF('Indicator Data'!T195=0,0,IF(LOG('Indicator Data'!T195)&gt;BS$3,10,IF(LOG('Indicator Data'!T195)&lt;BS$4,0,10-(BS$3-LOG('Indicator Data'!T195))/(BS$3-BS$4)*10))),1)</f>
        <v>9</v>
      </c>
      <c r="BT195" s="173">
        <f>IF('Indicator Data'!T195/HLOOKUP('Indicator Data'!$T$3,'Population Data'!$C$3:$M$194,ROW()-4,FALSE)&gt;1,1,'Indicator Data'!T195/HLOOKUP('Indicator Data'!$T$3,'Population Data'!$C$3:$M$194,ROW()-4,FALSE))</f>
        <v>0.93196074038447207</v>
      </c>
      <c r="BU195" s="176">
        <f t="shared" si="249"/>
        <v>9.3000000000000007</v>
      </c>
      <c r="BV195" s="172">
        <f t="shared" si="214"/>
        <v>9.1999999999999993</v>
      </c>
      <c r="BW195" s="176">
        <f>ROUND(IF('Indicator Data'!U195=0,0,IF(LOG('Indicator Data'!U195)&gt;BW$3,10,IF(LOG('Indicator Data'!U195)&lt;BW$4,0,10-(BW$3-LOG('Indicator Data'!U195))/(BW$3-BW$4)*10))),1)</f>
        <v>8.6</v>
      </c>
      <c r="BX195" s="246">
        <f>IF(BW195="x","x",'Indicator Data'!U195/HLOOKUP('Indicator Data'!$U$3,'Population Data'!$C$3:$M$194,ROW()-4,FALSE))</f>
        <v>0.52950534654036885</v>
      </c>
      <c r="BY195" s="176">
        <f t="shared" si="250"/>
        <v>5.3</v>
      </c>
      <c r="BZ195" s="172">
        <f t="shared" si="215"/>
        <v>7.3</v>
      </c>
      <c r="CA195" s="174">
        <f t="shared" si="255"/>
        <v>8.4</v>
      </c>
      <c r="CB195" s="176">
        <f>IF('Indicator Data'!BN195="No data","x",ROUND(IF('Indicator Data'!BN195&gt;CB$3,0,IF('Indicator Data'!BN195&lt;CB$4,10,(CB$3-'Indicator Data'!BN195)/(CB$3-CB$4)*10)),1))</f>
        <v>7.1</v>
      </c>
      <c r="CC195" s="176">
        <f>IF('Indicator Data'!BO195="No data","x",ROUND(IF('Indicator Data'!BO195&gt;CC$3,0,IF('Indicator Data'!BO195&lt;CC$4,10,(CC$3-'Indicator Data'!BO195)/(CC$3-CC$4)*10)),1))</f>
        <v>5.3</v>
      </c>
      <c r="CD195" s="176">
        <f>IF('Indicator Data'!AA195="No data","x",ROUND(IF('Indicator Data'!AA195&gt;CD$3,0,IF('Indicator Data'!AA195&lt;CD$4,10,(CD$3-'Indicator Data'!AA195)/(CD$3-CD$4)*10)),1))</f>
        <v>8.1999999999999993</v>
      </c>
      <c r="CE195" s="172">
        <f t="shared" si="251"/>
        <v>6.9</v>
      </c>
      <c r="CF195" s="176">
        <f>IF('Indicator Data'!V195="No data","x",ROUND(IF(LOG('Indicator Data'!V195)&gt;CF$3,10,IF(LOG('Indicator Data'!V195)&lt;CF$4,0,10-(CF$3-LOG('Indicator Data'!V195))/(CF$3-CF$4)*10)),1))</f>
        <v>4.7</v>
      </c>
      <c r="CG195" s="176">
        <f>IF('Indicator Data'!W195="No data","x",ROUND(IF('Indicator Data'!W195&gt;CG$3,10,IF('Indicator Data'!W195&lt;CG$4,0,10-(CG$3-'Indicator Data'!W195)/(CG$3-CG$4)*10)),1))</f>
        <v>7.9</v>
      </c>
      <c r="CH195" s="176">
        <f>IF('Indicator Data'!X195="No data","x",ROUND(IF('Indicator Data'!X195&gt;CH$3,10,IF('Indicator Data'!X195&lt;CH$4,0,10-(CH$3-'Indicator Data'!X195)/(CH$3-CH$4)*10)),1))</f>
        <v>4.5999999999999996</v>
      </c>
      <c r="CI195" s="176">
        <f>IF('Indicator Data'!Y195="No data","x",ROUND(IF('Indicator Data'!Y195&gt;CI$3,10,IF('Indicator Data'!Y195&lt;CI$4,0,10-(CI$3-'Indicator Data'!Y195)/(CI$3-CI$4)*10)),1))</f>
        <v>7.5</v>
      </c>
      <c r="CJ195" s="172">
        <f t="shared" si="216"/>
        <v>6.2</v>
      </c>
      <c r="CK195" s="174">
        <f t="shared" si="217"/>
        <v>6.4</v>
      </c>
      <c r="CL195" s="176">
        <f>IF('Indicator Data'!AD195="No data","x",ROUND(IF('Indicator Data'!AD195&gt;CL$3,10,IF('Indicator Data'!AD195&lt;CL$4,0,10-(CL$3-'Indicator Data'!AD195)/(CL$3-CL$4)*10)),1))</f>
        <v>5.4</v>
      </c>
      <c r="CM195" s="176">
        <f>IF('Indicator Data'!AE195="No data","x",ROUND(IF('Indicator Data'!AE195&gt;CM$3,10,IF('Indicator Data'!AE195&lt;CM$4,0,10-(CM$3-'Indicator Data'!AE195)/(CM$3-CM$4)*10)),1))</f>
        <v>6.7</v>
      </c>
      <c r="CN195" s="172">
        <f t="shared" si="218"/>
        <v>6.1</v>
      </c>
      <c r="CO195" s="176">
        <f>IF('Indicator Data'!Z195="No data","x",ROUND(IF('Indicator Data'!Z195&gt;CO$3,10,IF('Indicator Data'!Z195&lt;CO$4,0,10-(CO$3-'Indicator Data'!Z195)/(CO$3-CO$4)*10)),1))</f>
        <v>2.1</v>
      </c>
      <c r="CP195" s="172">
        <f t="shared" si="219"/>
        <v>5.7</v>
      </c>
      <c r="CQ195" s="246">
        <f>IF('Indicator Data'!AB195="No data","x",'Indicator Data'!AB195/HLOOKUP('Indicator Date'!$AB193,'Population Data'!$C$3:$M$194,ROW()-4,FALSE))</f>
        <v>9.2081465140157959E-5</v>
      </c>
      <c r="CR195" s="176">
        <f t="shared" si="252"/>
        <v>9.1</v>
      </c>
      <c r="CS195" s="176">
        <f>IF('Indicator Data'!AC195="No data","x",ROUND(IF('Indicator Data'!AC195&gt;CS$3,0,IF('Indicator Data'!AC195&lt;CS$4,10,(CS$3-'Indicator Data'!AC195)/(CS$3-CS$4)*10)),1))</f>
        <v>2</v>
      </c>
      <c r="CT195" s="172">
        <f t="shared" si="220"/>
        <v>5.6</v>
      </c>
      <c r="CU195" s="174">
        <f t="shared" si="221"/>
        <v>5.8</v>
      </c>
      <c r="CV195" s="175">
        <f t="shared" si="253"/>
        <v>6.5</v>
      </c>
      <c r="CW195" s="177">
        <f t="shared" si="254"/>
        <v>3</v>
      </c>
      <c r="CX195" s="175">
        <f>ROUND(IF('Indicator Data'!AF195=0,0,IF('Indicator Data'!AF195&gt;CX$3,10,IF('Indicator Data'!AF195&lt;CX$4,0,10-(CX$3-'Indicator Data'!AF195)/(CX$3-CX$4)*10))),1)</f>
        <v>0.2</v>
      </c>
      <c r="CY195" s="175">
        <f>(ROUND(IF('Indicator Data'!AG195=0,0,IF(LOG('Indicator Data'!AG195)&gt;CY$3,10,IF(LOG('Indicator Data'!AG195)&lt;CY$4,0,10-(CY$3-LOG('Indicator Data'!AG195))/(CY$3-CY$4)*10))),1))</f>
        <v>0</v>
      </c>
      <c r="CZ195" s="177">
        <f t="shared" si="222"/>
        <v>0.1</v>
      </c>
      <c r="DA195" s="11"/>
      <c r="DB195" s="22"/>
    </row>
    <row r="196" spans="1:106">
      <c r="A196" s="179" t="str">
        <f>'Indicator Data'!A196</f>
        <v>Zimbabwe</v>
      </c>
      <c r="B196" s="180" t="str">
        <f>'Indicator Data'!B196</f>
        <v>ZWE</v>
      </c>
      <c r="C196" s="178">
        <f>ROUND(IF('Indicator Data'!C196=0,0.1,IF(LOG('Indicator Data'!C196)&gt;C$3,10,IF(LOG('Indicator Data'!C196)&lt;C$4,0,10-(C$3-LOG('Indicator Data'!C196))/(C$3-C$4)*10))),1)</f>
        <v>5.0999999999999996</v>
      </c>
      <c r="D196" s="171">
        <f>ROUND(IF('Indicator Data'!D196=0,0.1,IF(LOG('Indicator Data'!D196)&gt;D$3,10,IF(LOG('Indicator Data'!D196)&lt;D$4,0,10-(D$3-LOG('Indicator Data'!D196))/(D$3-D$4)*10))),1)</f>
        <v>0.1</v>
      </c>
      <c r="E196" s="172">
        <f t="shared" si="223"/>
        <v>3</v>
      </c>
      <c r="F196" s="172">
        <f>(ROUND(IF('Indicator Data'!E196=0,0,IF(LOG('Indicator Data'!E196)&gt;F$3,10,IF(LOG('Indicator Data'!E196)&lt;F$4,0,10-(F$3-LOG('Indicator Data'!E196))/(F$3-F$4)*10))),1))</f>
        <v>4.3</v>
      </c>
      <c r="G196" s="172">
        <f>ROUND(IF('Indicator Data'!F196=0,0,IF(LOG('Indicator Data'!F196)&gt;G$3,10,IF(LOG('Indicator Data'!F196)&lt;G$4,0,10-(G$3-LOG('Indicator Data'!F196))/(G$3-G$4)*10))),1)</f>
        <v>0</v>
      </c>
      <c r="H196" s="171">
        <f>ROUND(IF('Indicator Data'!G196=0,0,IF(LOG('Indicator Data'!G196)&gt;H$3,10,IF(LOG('Indicator Data'!G196)&lt;H$4,0,10-(H$3-LOG('Indicator Data'!G196))/(H$3-H$4)*10))),1)</f>
        <v>0</v>
      </c>
      <c r="I196" s="171">
        <f>ROUND(IF('Indicator Data'!H196=0,0,IF(LOG('Indicator Data'!H196)&gt;I$3,10,IF(LOG('Indicator Data'!H196)&lt;I$4,0,10-(I$3-LOG('Indicator Data'!H196))/(I$3-I$4)*10))),1)</f>
        <v>0</v>
      </c>
      <c r="J196" s="171">
        <f t="shared" si="224"/>
        <v>0</v>
      </c>
      <c r="K196" s="171">
        <f>ROUND(IF('Indicator Data'!I196=0,0,IF(LOG('Indicator Data'!I196)&gt;K$3,10,IF(LOG('Indicator Data'!I196)&lt;K$4,0,10-(K$3-LOG('Indicator Data'!I196))/(K$3-K$4)*10))),1)</f>
        <v>0</v>
      </c>
      <c r="L196" s="172">
        <f>ROUND(IF('Indicator Data'!J196=0,0,IF(LOG('Indicator Data'!J196)&gt;L$3,10,IF(LOG('Indicator Data'!J196)&lt;L$4,0,10-(L$3-LOG('Indicator Data'!J196))/(L$3-L$4)*10))),1)</f>
        <v>10</v>
      </c>
      <c r="M196" s="173">
        <f>'Indicator Data'!C196/HLOOKUP('Indicator Data'!$C$3,'Population Data'!$C$3:$M$194,ROW()-4,FALSE)</f>
        <v>1.9141015640583393E-4</v>
      </c>
      <c r="N196" s="173">
        <f>'Indicator Data'!D196/HLOOKUP('Indicator Data'!$D$3,'Population Data'!$C$3:$M$194,ROW()-4,FALSE)</f>
        <v>0</v>
      </c>
      <c r="O196" s="245">
        <f>'Indicator Data'!E196/HLOOKUP('Indicator Data'!$E$3,'Population Data'!$C$3:$M$194,ROW()-4,FALSE)</f>
        <v>6.2725928006146297E-4</v>
      </c>
      <c r="P196" s="173">
        <f>'Indicator Data'!F196/HLOOKUP('Indicator Data'!$F$3,'Population Data'!$C$3:$M$194,ROW()-4,FALSE)</f>
        <v>0</v>
      </c>
      <c r="Q196" s="173">
        <f>'Indicator Data'!G196/HLOOKUP('Indicator Data'!$G$3,'Population Data'!$C$3:$M$194,ROW()-4,FALSE)</f>
        <v>0</v>
      </c>
      <c r="R196" s="173">
        <f>'Indicator Data'!H196/HLOOKUP('Indicator Data'!$H$3,'Population Data'!$C$3:$M$194,ROW()-4,FALSE)</f>
        <v>0</v>
      </c>
      <c r="S196" s="173">
        <f>'Indicator Data'!I196/HLOOKUP('Indicator Data'!$I$3,'Population Data'!$C$3:$M$194,ROW()-4,FALSE)</f>
        <v>0</v>
      </c>
      <c r="T196" s="173">
        <f>'Indicator Data'!J196/HLOOKUP('Indicator Date'!$J194,'Population Data'!$C$3:$M$194,ROW()-4,FALSE)</f>
        <v>4.3964450641089552E-2</v>
      </c>
      <c r="U196" s="171">
        <f t="shared" si="225"/>
        <v>1</v>
      </c>
      <c r="V196" s="171">
        <f t="shared" si="226"/>
        <v>0</v>
      </c>
      <c r="W196" s="172">
        <f t="shared" si="227"/>
        <v>0.5</v>
      </c>
      <c r="X196" s="172">
        <f t="shared" si="203"/>
        <v>2.9</v>
      </c>
      <c r="Y196" s="172">
        <f t="shared" si="204"/>
        <v>0</v>
      </c>
      <c r="Z196" s="171">
        <f t="shared" si="228"/>
        <v>0</v>
      </c>
      <c r="AA196" s="171">
        <f t="shared" si="228"/>
        <v>0</v>
      </c>
      <c r="AB196" s="171">
        <f t="shared" si="229"/>
        <v>0</v>
      </c>
      <c r="AC196" s="172">
        <f t="shared" si="205"/>
        <v>0</v>
      </c>
      <c r="AD196" s="172">
        <f t="shared" si="206"/>
        <v>10</v>
      </c>
      <c r="AE196" s="171">
        <f>ROUND(IF('Indicator Data'!K196=0,0,IF('Indicator Data'!K196&gt;AE$3,10,IF('Indicator Data'!K196&lt;AE$4,0,10-(AE$3-'Indicator Data'!K196)/(AE$3-AE$4)*10))),1)</f>
        <v>7.6</v>
      </c>
      <c r="AF196" s="174">
        <f t="shared" si="230"/>
        <v>3.1</v>
      </c>
      <c r="AG196" s="174">
        <f t="shared" si="231"/>
        <v>0.1</v>
      </c>
      <c r="AH196" s="172">
        <f t="shared" si="232"/>
        <v>0</v>
      </c>
      <c r="AI196" s="172">
        <f t="shared" si="233"/>
        <v>0</v>
      </c>
      <c r="AJ196" s="174">
        <f t="shared" si="234"/>
        <v>0</v>
      </c>
      <c r="AK196" s="172">
        <f t="shared" si="235"/>
        <v>10</v>
      </c>
      <c r="AL196" s="175">
        <f t="shared" si="236"/>
        <v>1.8</v>
      </c>
      <c r="AM196" s="175">
        <f t="shared" si="237"/>
        <v>3.6</v>
      </c>
      <c r="AN196" s="175">
        <f t="shared" si="238"/>
        <v>0</v>
      </c>
      <c r="AO196" s="175">
        <f t="shared" si="239"/>
        <v>0</v>
      </c>
      <c r="AP196" s="175">
        <f t="shared" si="240"/>
        <v>0</v>
      </c>
      <c r="AQ196" s="174">
        <f t="shared" si="241"/>
        <v>8.8000000000000007</v>
      </c>
      <c r="AR196" s="174">
        <f>IF('Indicator Data'!L196="No data","x",IF('Indicator Data'!BW196&lt;1000,"x",ROUND((IF('Indicator Data'!L196&gt;AR$3,10,IF('Indicator Data'!L196&lt;AR$4,0,10-(AR$3-'Indicator Data'!L196)/(AR$3-AR$4)*10))),1)))</f>
        <v>10</v>
      </c>
      <c r="AS196" s="175">
        <f t="shared" si="242"/>
        <v>9.4</v>
      </c>
      <c r="AT196" s="176">
        <f>IF('Indicator Data'!M196="No data","x",ROUND(IF('Indicator Data'!M196=0,0,IF(LOG('Indicator Data'!M196)&gt;AT$3,10,IF(LOG('Indicator Data'!M196)&lt;AT$4,0,10-(AT$3-LOG('Indicator Data'!M196))/(AT$3-AT$4)*10))),1))</f>
        <v>8.1999999999999993</v>
      </c>
      <c r="AU196" s="246">
        <f>IF(AT196="x","x",'Indicator Data'!M196/HLOOKUP('Indicator Data'!$M$3,'Population Data'!$C$3:$M$194,ROW()-4,FALSE))</f>
        <v>0.31942969818254308</v>
      </c>
      <c r="AV196" s="176">
        <f t="shared" si="243"/>
        <v>3.5</v>
      </c>
      <c r="AW196" s="172">
        <f t="shared" si="207"/>
        <v>6.4</v>
      </c>
      <c r="AX196" s="176">
        <f>IF('Indicator Data'!N196="No data","x",ROUND(IF('Indicator Data'!N196=0,0,IF(LOG('Indicator Data'!N196)&gt;AX$3,10,IF(LOG('Indicator Data'!N196)&lt;AX$4,0,10-(AX$3-LOG('Indicator Data'!N196))/(AX$3-AX$4)*10))),1))</f>
        <v>0</v>
      </c>
      <c r="AY196" s="246">
        <f>IF(AX196="x","x",'Indicator Data'!N196/HLOOKUP('Indicator Data'!$N$3,'Population Data'!$C$3:$M$194,ROW()-4,FALSE))</f>
        <v>0</v>
      </c>
      <c r="AZ196" s="176">
        <f t="shared" si="244"/>
        <v>0</v>
      </c>
      <c r="BA196" s="172">
        <f t="shared" si="208"/>
        <v>0</v>
      </c>
      <c r="BB196" s="176">
        <f>IF('Indicator Data'!O196="No data","x",ROUND(IF('Indicator Data'!O196=0,0,IF(LOG('Indicator Data'!O196)&gt;BB$3,10,IF(LOG('Indicator Data'!O196)&lt;BB$4,0,10-(BB$3-LOG('Indicator Data'!O196))/(BB$3-BB$4)*10))),1))</f>
        <v>0</v>
      </c>
      <c r="BC196" s="246">
        <f>IF(BB196="x","x",'Indicator Data'!O196/HLOOKUP('Indicator Data'!$O$3,'Population Data'!$C$3:$M$194,ROW()-4,FALSE))</f>
        <v>0</v>
      </c>
      <c r="BD196" s="176">
        <f t="shared" si="245"/>
        <v>0</v>
      </c>
      <c r="BE196" s="172">
        <f t="shared" si="209"/>
        <v>0</v>
      </c>
      <c r="BF196" s="176">
        <f>IF('Indicator Data'!P196="No data","x",ROUND(IF('Indicator Data'!P196=0,0,IF(LOG('Indicator Data'!P196)&gt;BF$3,10,IF(LOG('Indicator Data'!P196)&lt;BF$4,0,10-(BF$3-LOG('Indicator Data'!P196))/(BF$3-BF$4)*10))),1))</f>
        <v>6.2</v>
      </c>
      <c r="BG196" s="246">
        <f>IF(BF196="x","x",'Indicator Data'!P196/HLOOKUP('Indicator Data'!$P$3,'Population Data'!$C$3:$M$194,ROW()-4,FALSE))</f>
        <v>3.2980236903287549E-3</v>
      </c>
      <c r="BH196" s="176">
        <f t="shared" si="210"/>
        <v>5</v>
      </c>
      <c r="BI196" s="172">
        <f t="shared" si="211"/>
        <v>5.6</v>
      </c>
      <c r="BJ196" s="174">
        <f t="shared" si="212"/>
        <v>3.6</v>
      </c>
      <c r="BK196" s="176">
        <f>ROUND(IF('Indicator Data'!Q196=0,0,IF(LOG('Indicator Data'!Q196)&gt;BK$3,10,IF(LOG('Indicator Data'!Q196)&lt;BK$4,0,10-(BK$3-LOG('Indicator Data'!Q196))/(BK$3-BK$4)*10))),1)</f>
        <v>8.8000000000000007</v>
      </c>
      <c r="BL196" s="224">
        <f>IF(BK196="x","x",'Indicator Data'!Q196/HLOOKUP('Indicator Data'!$Q$3,'Population Data'!$C$3:$M$194,ROW()-4,FALSE))</f>
        <v>0.78740001437105678</v>
      </c>
      <c r="BM196" s="176">
        <f t="shared" si="246"/>
        <v>7.9</v>
      </c>
      <c r="BN196" s="172">
        <f t="shared" si="247"/>
        <v>8.4</v>
      </c>
      <c r="BO196" s="176">
        <f>ROUND(IF('Indicator Data'!S196=0,0,IF(LOG('Indicator Data'!S196)&gt;BO$3,10,IF(LOG('Indicator Data'!S196)&lt;BO$4,0,10-(BO$3-LOG('Indicator Data'!S196))/(BO$3-BO$4)*10))),1)</f>
        <v>6.5</v>
      </c>
      <c r="BP196" s="246">
        <f>IF(BO196="x","x",'Indicator Data'!S196/HLOOKUP('Indicator Data'!$S$3,'Population Data'!$C$3:$M$194,ROW()-4,FALSE))</f>
        <v>2.2117655345630673E-2</v>
      </c>
      <c r="BQ196" s="176">
        <f t="shared" si="248"/>
        <v>0.2</v>
      </c>
      <c r="BR196" s="172">
        <f t="shared" si="213"/>
        <v>4</v>
      </c>
      <c r="BS196" s="176">
        <f>ROUND(IF('Indicator Data'!T196=0,0,IF(LOG('Indicator Data'!T196)&gt;BS$3,10,IF(LOG('Indicator Data'!T196)&lt;BS$4,0,10-(BS$3-LOG('Indicator Data'!T196))/(BS$3-BS$4)*10))),1)</f>
        <v>8.6999999999999993</v>
      </c>
      <c r="BT196" s="173">
        <f>IF('Indicator Data'!T196/HLOOKUP('Indicator Data'!$T$3,'Population Data'!$C$3:$M$194,ROW()-4,FALSE)&gt;1,1,'Indicator Data'!T196/HLOOKUP('Indicator Data'!$T$3,'Population Data'!$C$3:$M$194,ROW()-4,FALSE))</f>
        <v>0.77994351575390386</v>
      </c>
      <c r="BU196" s="176">
        <f t="shared" si="249"/>
        <v>7.8</v>
      </c>
      <c r="BV196" s="172">
        <f t="shared" si="214"/>
        <v>8.3000000000000007</v>
      </c>
      <c r="BW196" s="176">
        <f>ROUND(IF('Indicator Data'!U196=0,0,IF(LOG('Indicator Data'!U196)&gt;BW$3,10,IF(LOG('Indicator Data'!U196)&lt;BW$4,0,10-(BW$3-LOG('Indicator Data'!U196))/(BW$3-BW$4)*10))),1)</f>
        <v>7</v>
      </c>
      <c r="BX196" s="246">
        <f>IF(BW196="x","x",'Indicator Data'!U196/HLOOKUP('Indicator Data'!$U$3,'Population Data'!$C$3:$M$194,ROW()-4,FALSE))</f>
        <v>4.4781863250405209E-2</v>
      </c>
      <c r="BY196" s="176">
        <f t="shared" si="250"/>
        <v>0.4</v>
      </c>
      <c r="BZ196" s="172">
        <f t="shared" si="215"/>
        <v>4.5</v>
      </c>
      <c r="CA196" s="174">
        <f t="shared" si="255"/>
        <v>6.8</v>
      </c>
      <c r="CB196" s="176">
        <f>IF('Indicator Data'!BN196="No data","x",ROUND(IF('Indicator Data'!BN196&gt;CB$3,0,IF('Indicator Data'!BN196&lt;CB$4,10,(CB$3-'Indicator Data'!BN196)/(CB$3-CB$4)*10)),1))</f>
        <v>7.3</v>
      </c>
      <c r="CC196" s="176">
        <f>IF('Indicator Data'!BO196="No data","x",ROUND(IF('Indicator Data'!BO196&gt;CC$3,0,IF('Indicator Data'!BO196&lt;CC$4,10,(CC$3-'Indicator Data'!BO196)/(CC$3-CC$4)*10)),1))</f>
        <v>6.3</v>
      </c>
      <c r="CD196" s="176">
        <f>IF('Indicator Data'!AA196="No data","x",ROUND(IF('Indicator Data'!AA196&gt;CD$3,0,IF('Indicator Data'!AA196&lt;CD$4,10,(CD$3-'Indicator Data'!AA196)/(CD$3-CD$4)*10)),1))</f>
        <v>5.8</v>
      </c>
      <c r="CE196" s="172">
        <f t="shared" si="251"/>
        <v>6.5</v>
      </c>
      <c r="CF196" s="176">
        <f>IF('Indicator Data'!V196="No data","x",ROUND(IF(LOG('Indicator Data'!V196)&gt;CF$3,10,IF(LOG('Indicator Data'!V196)&lt;CF$4,0,10-(CF$3-LOG('Indicator Data'!V196))/(CF$3-CF$4)*10)),1))</f>
        <v>5.4</v>
      </c>
      <c r="CG196" s="176">
        <f>IF('Indicator Data'!W196="No data","x",ROUND(IF('Indicator Data'!W196&gt;CG$3,10,IF('Indicator Data'!W196&lt;CG$4,0,10-(CG$3-'Indicator Data'!W196)/(CG$3-CG$4)*10)),1))</f>
        <v>4.9000000000000004</v>
      </c>
      <c r="CH196" s="176">
        <f>IF('Indicator Data'!X196="No data","x",ROUND(IF('Indicator Data'!X196&gt;CH$3,10,IF('Indicator Data'!X196&lt;CH$4,0,10-(CH$3-'Indicator Data'!X196)/(CH$3-CH$4)*10)),1))</f>
        <v>3.3</v>
      </c>
      <c r="CI196" s="176">
        <f>IF('Indicator Data'!Y196="No data","x",ROUND(IF('Indicator Data'!Y196&gt;CI$3,10,IF('Indicator Data'!Y196&lt;CI$4,0,10-(CI$3-'Indicator Data'!Y196)/(CI$3-CI$4)*10)),1))</f>
        <v>5</v>
      </c>
      <c r="CJ196" s="172">
        <f t="shared" si="216"/>
        <v>4.7</v>
      </c>
      <c r="CK196" s="174">
        <f t="shared" si="217"/>
        <v>5.3</v>
      </c>
      <c r="CL196" s="176">
        <f>IF('Indicator Data'!AD196="No data","x",ROUND(IF('Indicator Data'!AD196&gt;CL$3,10,IF('Indicator Data'!AD196&lt;CL$4,0,10-(CL$3-'Indicator Data'!AD196)/(CL$3-CL$4)*10)),1))</f>
        <v>6.1</v>
      </c>
      <c r="CM196" s="176">
        <f>IF('Indicator Data'!AE196="No data","x",ROUND(IF('Indicator Data'!AE196&gt;CM$3,10,IF('Indicator Data'!AE196&lt;CM$4,0,10-(CM$3-'Indicator Data'!AE196)/(CM$3-CM$4)*10)),1))</f>
        <v>6</v>
      </c>
      <c r="CN196" s="172">
        <f t="shared" si="218"/>
        <v>5.0999999999999996</v>
      </c>
      <c r="CO196" s="176">
        <f>IF('Indicator Data'!Z196="No data","x",ROUND(IF('Indicator Data'!Z196&gt;CO$3,10,IF('Indicator Data'!Z196&lt;CO$4,0,10-(CO$3-'Indicator Data'!Z196)/(CO$3-CO$4)*10)),1))</f>
        <v>5.8</v>
      </c>
      <c r="CP196" s="172">
        <f t="shared" si="219"/>
        <v>6.3</v>
      </c>
      <c r="CQ196" s="246">
        <f>IF('Indicator Data'!AB196="No data","x",'Indicator Data'!AB196/HLOOKUP('Indicator Date'!$AB194,'Population Data'!$C$3:$M$194,ROW()-4,FALSE))</f>
        <v>3.3775829474314158E-4</v>
      </c>
      <c r="CR196" s="176">
        <f t="shared" si="252"/>
        <v>6.6</v>
      </c>
      <c r="CS196" s="176">
        <f>IF('Indicator Data'!AC196="No data","x",ROUND(IF('Indicator Data'!AC196&gt;CS$3,0,IF('Indicator Data'!AC196&lt;CS$4,10,(CS$3-'Indicator Data'!AC196)/(CS$3-CS$4)*10)),1))</f>
        <v>2</v>
      </c>
      <c r="CT196" s="172">
        <f t="shared" si="220"/>
        <v>4.3</v>
      </c>
      <c r="CU196" s="174">
        <f t="shared" si="221"/>
        <v>5.2</v>
      </c>
      <c r="CV196" s="175">
        <f t="shared" si="253"/>
        <v>5.3</v>
      </c>
      <c r="CW196" s="177">
        <f t="shared" si="254"/>
        <v>4</v>
      </c>
      <c r="CX196" s="175">
        <f>ROUND(IF('Indicator Data'!AF196=0,0,IF('Indicator Data'!AF196&gt;CX$3,10,IF('Indicator Data'!AF196&lt;CX$4,0,10-(CX$3-'Indicator Data'!AF196)/(CX$3-CX$4)*10))),1)</f>
        <v>0.5</v>
      </c>
      <c r="CY196" s="175">
        <f>(ROUND(IF('Indicator Data'!AG196=0,0,IF(LOG('Indicator Data'!AG196)&gt;CY$3,10,IF(LOG('Indicator Data'!AG196)&lt;CY$4,0,10-(CY$3-LOG('Indicator Data'!AG196))/(CY$3-CY$4)*10))),1))</f>
        <v>0</v>
      </c>
      <c r="CZ196" s="177">
        <f t="shared" si="222"/>
        <v>0.3</v>
      </c>
      <c r="DA196" s="11"/>
      <c r="DB196" s="22"/>
    </row>
  </sheetData>
  <sheetProtection formatCells="0" formatRows="0" insertColumns="0" insertRows="0" insertHyperlinks="0" deleteColumns="0" deleteRows="0" sort="0" autoFilter="0" pivotTables="0"/>
  <sortState ref="A6:B196">
    <sortCondition ref="A6:A196"/>
  </sortState>
  <mergeCells count="1">
    <mergeCell ref="A1:CZ1"/>
  </mergeCells>
  <pageMargins left="0.7" right="0.7" top="0.75" bottom="0.75" header="0.3" footer="0.3"/>
  <pageSetup paperSize="9" orientation="portrait" r:id="rId1"/>
  <ignoredErrors>
    <ignoredError sqref="AM6:AM196 AJ6:AJ19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AC0DF"/>
  </sheetPr>
  <dimension ref="A1:AM196"/>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1" customWidth="1"/>
    <col min="2" max="2" width="9.140625" style="1" customWidth="1"/>
    <col min="3" max="5" width="7.85546875" style="1" customWidth="1"/>
    <col min="6" max="6" width="7.85546875" style="5" customWidth="1"/>
    <col min="7" max="7" width="7.85546875" style="4" customWidth="1"/>
    <col min="8" max="8" width="7.85546875" style="3" customWidth="1"/>
    <col min="9" max="13" width="7.85546875" style="1" customWidth="1"/>
    <col min="14" max="15" width="7.85546875" style="3" customWidth="1"/>
    <col min="16" max="19" width="7.85546875" style="5" customWidth="1"/>
    <col min="20" max="20" width="7.85546875" style="3" customWidth="1"/>
    <col min="21" max="25" width="7.85546875" style="5" customWidth="1"/>
    <col min="26" max="26" width="8.85546875" style="5" customWidth="1"/>
    <col min="27" max="27" width="7.85546875" style="5" customWidth="1"/>
    <col min="28" max="28" width="7.85546875" style="3" customWidth="1"/>
    <col min="29" max="30" width="7.85546875" style="5" customWidth="1"/>
    <col min="31" max="31" width="7.85546875" style="3" customWidth="1"/>
    <col min="32" max="32" width="9.5703125" style="1" customWidth="1"/>
    <col min="33" max="34" width="7.85546875" style="1" customWidth="1"/>
    <col min="35" max="38" width="7.85546875" style="3" customWidth="1"/>
    <col min="39" max="39" width="7.85546875" style="7" customWidth="1"/>
    <col min="40" max="16384" width="9.140625" style="1"/>
  </cols>
  <sheetData>
    <row r="1" spans="1:39">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row>
    <row r="2" spans="1:39" s="8" customFormat="1" ht="114.75" customHeight="1" thickBot="1">
      <c r="A2" s="29"/>
      <c r="B2" s="18"/>
      <c r="C2" s="189" t="s">
        <v>385</v>
      </c>
      <c r="D2" s="189" t="s">
        <v>386</v>
      </c>
      <c r="E2" s="187" t="s">
        <v>414</v>
      </c>
      <c r="F2" s="189" t="s">
        <v>384</v>
      </c>
      <c r="G2" s="189" t="s">
        <v>399</v>
      </c>
      <c r="H2" s="187" t="s">
        <v>396</v>
      </c>
      <c r="I2" s="191" t="s">
        <v>689</v>
      </c>
      <c r="J2" s="192" t="s">
        <v>688</v>
      </c>
      <c r="K2" s="189" t="s">
        <v>688</v>
      </c>
      <c r="L2" s="189" t="s">
        <v>393</v>
      </c>
      <c r="M2" s="190" t="s">
        <v>1085</v>
      </c>
      <c r="N2" s="187" t="s">
        <v>1103</v>
      </c>
      <c r="O2" s="184" t="s">
        <v>752</v>
      </c>
      <c r="P2" s="191" t="s">
        <v>690</v>
      </c>
      <c r="Q2" s="189" t="s">
        <v>440</v>
      </c>
      <c r="R2" s="191" t="s">
        <v>383</v>
      </c>
      <c r="S2" s="189" t="s">
        <v>439</v>
      </c>
      <c r="T2" s="186" t="s">
        <v>395</v>
      </c>
      <c r="U2" s="193" t="s">
        <v>402</v>
      </c>
      <c r="V2" s="193" t="s">
        <v>1074</v>
      </c>
      <c r="W2" s="189" t="s">
        <v>942</v>
      </c>
      <c r="X2" s="189" t="s">
        <v>791</v>
      </c>
      <c r="Y2" s="190" t="s">
        <v>1076</v>
      </c>
      <c r="Z2" s="191" t="s">
        <v>1086</v>
      </c>
      <c r="AA2" s="190" t="s">
        <v>1087</v>
      </c>
      <c r="AB2" s="188" t="s">
        <v>441</v>
      </c>
      <c r="AC2" s="189" t="s">
        <v>358</v>
      </c>
      <c r="AD2" s="189" t="s">
        <v>398</v>
      </c>
      <c r="AE2" s="188" t="s">
        <v>397</v>
      </c>
      <c r="AF2" s="191" t="s">
        <v>691</v>
      </c>
      <c r="AG2" s="191" t="s">
        <v>413</v>
      </c>
      <c r="AH2" s="188" t="s">
        <v>405</v>
      </c>
      <c r="AI2" s="189" t="s">
        <v>708</v>
      </c>
      <c r="AJ2" s="189" t="s">
        <v>709</v>
      </c>
      <c r="AK2" s="188" t="s">
        <v>406</v>
      </c>
      <c r="AL2" s="185" t="s">
        <v>412</v>
      </c>
      <c r="AM2" s="183" t="s">
        <v>749</v>
      </c>
    </row>
    <row r="3" spans="1:39" s="14" customFormat="1">
      <c r="A3" s="197"/>
      <c r="B3" s="198" t="s">
        <v>389</v>
      </c>
      <c r="C3" s="252">
        <v>0.4</v>
      </c>
      <c r="D3" s="199">
        <v>0</v>
      </c>
      <c r="E3" s="199"/>
      <c r="F3" s="199">
        <v>0</v>
      </c>
      <c r="G3" s="199">
        <v>25</v>
      </c>
      <c r="H3" s="199"/>
      <c r="I3" s="199"/>
      <c r="J3" s="199"/>
      <c r="K3" s="199">
        <v>0</v>
      </c>
      <c r="L3" s="199">
        <v>0</v>
      </c>
      <c r="M3" s="199">
        <v>0</v>
      </c>
      <c r="N3" s="199"/>
      <c r="O3" s="199"/>
      <c r="P3" s="199"/>
      <c r="Q3" s="199">
        <v>3</v>
      </c>
      <c r="R3" s="199"/>
      <c r="S3" s="200">
        <v>5.0000000000000002E-5</v>
      </c>
      <c r="T3" s="199"/>
      <c r="U3" s="199">
        <v>0</v>
      </c>
      <c r="V3" s="199">
        <v>0</v>
      </c>
      <c r="W3" s="199"/>
      <c r="X3" s="199">
        <v>0</v>
      </c>
      <c r="Y3" s="199">
        <v>0</v>
      </c>
      <c r="Z3" s="199"/>
      <c r="AA3" s="199">
        <v>0</v>
      </c>
      <c r="AB3" s="199"/>
      <c r="AC3" s="199">
        <v>0</v>
      </c>
      <c r="AD3" s="199">
        <v>0</v>
      </c>
      <c r="AE3" s="199"/>
      <c r="AF3" s="199"/>
      <c r="AG3" s="199"/>
      <c r="AH3" s="201">
        <v>0</v>
      </c>
      <c r="AI3" s="199">
        <v>75</v>
      </c>
      <c r="AJ3" s="199">
        <v>5</v>
      </c>
      <c r="AK3" s="199"/>
      <c r="AL3" s="199"/>
      <c r="AM3" s="199"/>
    </row>
    <row r="4" spans="1:39" s="14" customFormat="1">
      <c r="A4" s="197"/>
      <c r="B4" s="198" t="s">
        <v>390</v>
      </c>
      <c r="C4" s="252">
        <v>0.9</v>
      </c>
      <c r="D4" s="199">
        <v>2.7</v>
      </c>
      <c r="E4" s="199"/>
      <c r="F4" s="199">
        <v>0.75</v>
      </c>
      <c r="G4" s="199">
        <v>65</v>
      </c>
      <c r="H4" s="199"/>
      <c r="I4" s="199"/>
      <c r="J4" s="199"/>
      <c r="K4" s="199">
        <v>500</v>
      </c>
      <c r="L4" s="199">
        <v>15</v>
      </c>
      <c r="M4" s="199">
        <v>30</v>
      </c>
      <c r="N4" s="199"/>
      <c r="O4" s="199"/>
      <c r="P4" s="199"/>
      <c r="Q4" s="199">
        <v>6</v>
      </c>
      <c r="R4" s="199"/>
      <c r="S4" s="201">
        <v>0.1</v>
      </c>
      <c r="T4" s="199"/>
      <c r="U4" s="199">
        <v>5</v>
      </c>
      <c r="V4" s="199">
        <v>3</v>
      </c>
      <c r="W4" s="199"/>
      <c r="X4" s="199">
        <v>550</v>
      </c>
      <c r="Y4" s="199">
        <v>400</v>
      </c>
      <c r="Z4" s="199"/>
      <c r="AA4" s="199">
        <v>0.9</v>
      </c>
      <c r="AB4" s="199"/>
      <c r="AC4" s="199">
        <v>130</v>
      </c>
      <c r="AD4" s="199">
        <v>45</v>
      </c>
      <c r="AE4" s="199"/>
      <c r="AF4" s="199"/>
      <c r="AG4" s="199"/>
      <c r="AH4" s="201">
        <v>0.1</v>
      </c>
      <c r="AI4" s="199">
        <v>150</v>
      </c>
      <c r="AJ4" s="199">
        <v>35</v>
      </c>
      <c r="AK4" s="199"/>
      <c r="AL4" s="199"/>
      <c r="AM4" s="199"/>
    </row>
    <row r="5" spans="1:39">
      <c r="A5" s="150" t="s">
        <v>379</v>
      </c>
      <c r="B5" s="196" t="s">
        <v>357</v>
      </c>
      <c r="C5" s="194"/>
      <c r="D5" s="194"/>
      <c r="E5" s="194"/>
      <c r="F5" s="194"/>
      <c r="G5" s="194"/>
      <c r="H5" s="194"/>
      <c r="I5" s="194"/>
      <c r="J5" s="194"/>
      <c r="K5" s="194"/>
      <c r="L5" s="194"/>
      <c r="M5" s="194"/>
      <c r="N5" s="194"/>
      <c r="O5" s="194"/>
      <c r="P5" s="194"/>
      <c r="Q5" s="194"/>
      <c r="R5" s="194"/>
      <c r="S5" s="195"/>
      <c r="T5" s="194"/>
      <c r="U5" s="194"/>
      <c r="V5" s="194"/>
      <c r="W5" s="194"/>
      <c r="X5" s="194"/>
      <c r="Y5" s="194"/>
      <c r="Z5" s="194"/>
      <c r="AA5" s="194"/>
      <c r="AB5" s="194"/>
      <c r="AC5" s="194"/>
      <c r="AD5" s="194"/>
      <c r="AE5" s="194"/>
      <c r="AF5" s="194"/>
      <c r="AG5" s="194"/>
      <c r="AH5" s="195"/>
      <c r="AI5" s="194"/>
      <c r="AJ5" s="194"/>
      <c r="AK5" s="194"/>
      <c r="AL5" s="194"/>
      <c r="AM5" s="194"/>
    </row>
    <row r="6" spans="1:39">
      <c r="A6" s="179" t="str">
        <f>'Indicator Data'!A6</f>
        <v>Afghanistan</v>
      </c>
      <c r="B6" s="180" t="str">
        <f>'Indicator Data'!B6</f>
        <v>AFG</v>
      </c>
      <c r="C6" s="213">
        <f>ROUND(IF('Indicator Data'!AH6="No data",IF((0.101*LN('Indicator Data'!BV6)-0.153)&gt;C$4,0,IF((0.101*LN('Indicator Data'!BV6)-0.153)&lt;C$3,10,(C$4-(0.101*LN('Indicator Data'!BV6)-0.153))/(C$4-C$3)*10)),IF('Indicator Data'!AH6&gt;C$4,0,IF('Indicator Data'!AH6&lt;C$3,10,(C$4-'Indicator Data'!AH6)/(C$4-C$3)*10))),1)</f>
        <v>8.8000000000000007</v>
      </c>
      <c r="D6" s="202">
        <f>IF('Indicator Data'!AI6="No data","x",ROUND((IF(LOG('Indicator Data'!AI6*1000)&gt;D$4,10,IF(LOG('Indicator Data'!AI6*1000)&lt;D$3,0,10-(D$4-LOG('Indicator Data'!AI6*1000))/(D$4-D$3)*10))),1))</f>
        <v>9</v>
      </c>
      <c r="E6" s="203">
        <f>ROUND(IF(D6="x",C6,(10-GEOMEAN(((10-C6)/10*9+1),((10-D6)/10*9+1)))/9*10),1)</f>
        <v>8.9</v>
      </c>
      <c r="F6" s="202">
        <f>IF('Indicator Data'!AV6="No data","x",ROUND(IF('Indicator Data'!AV6&gt;F$4,10,IF('Indicator Data'!AV6&lt;F$3,0,10-(F$4-'Indicator Data'!AV6)/(F$4-F$3)*10)),1))</f>
        <v>8.9</v>
      </c>
      <c r="G6" s="202" t="str">
        <f>IF('Indicator Data'!AW6="No data","x",ROUND(IF('Indicator Data'!AW6&gt;G$4,10,IF('Indicator Data'!AW6&lt;G$3,0,10-(G$4-'Indicator Data'!AW6)/(G$4-G$3)*10)),1))</f>
        <v>x</v>
      </c>
      <c r="H6" s="203">
        <f>IF(AND(F6="x",G6="x"),"x",ROUND(AVERAGE(F6,G6),1))</f>
        <v>8.9</v>
      </c>
      <c r="I6" s="204">
        <f>SUM(IF('Indicator Data'!AJ6=0,0,'Indicator Data'!AJ6),SUM('Indicator Data'!AK6:AL6))</f>
        <v>15045.713906484376</v>
      </c>
      <c r="J6" s="204">
        <f>I6/HLOOKUP('Indicator Date'!$AJ4,'Population Data'!$C$3:$M$194,ROW()-4,FALSE)*1000000</f>
        <v>346.89164344330686</v>
      </c>
      <c r="K6" s="202">
        <f t="shared" ref="K6:K37" si="0">IF(J6="x","x",ROUND(IF(J6&gt;K$4,10,IF(J6&lt;K$3,0,10-(K$4-J6)/(K$4-K$3)*10)),1))</f>
        <v>6.9</v>
      </c>
      <c r="L6" s="202">
        <f>IF('Indicator Data'!AM6="No data","x",ROUND(IF('Indicator Data'!AM6&gt;L$4,10,IF('Indicator Data'!AM6&lt;L$3,0,10-(L$4-'Indicator Data'!AM6)/(L$4-L$3)*10)),1))</f>
        <v>10</v>
      </c>
      <c r="M6" s="202">
        <f>IF('Indicator Data'!AN6="No data","x",IF('Indicator Data'!AN6=0,0,ROUND(IF('Indicator Data'!AN6&gt;M$4,10,IF('Indicator Data'!AN6&lt;M$3,0,10-(M$4-'Indicator Data'!AN6)/(M$4-M$3)*10)),1)))</f>
        <v>0.9</v>
      </c>
      <c r="N6" s="203">
        <f>ROUND(AVERAGE(K6,L6,M6),1)</f>
        <v>5.9</v>
      </c>
      <c r="O6" s="205">
        <f>ROUND(AVERAGE(E6,E6,H6,N6),1)</f>
        <v>8.1999999999999993</v>
      </c>
      <c r="P6" s="206">
        <f>IF(AND('Indicator Data'!BA6="No data",'Indicator Data'!BB6="No data"),0,SUM('Indicator Data'!BA6:BC6)/1000)</f>
        <v>4313.2</v>
      </c>
      <c r="Q6" s="202">
        <f t="shared" ref="Q6:Q37" si="1">ROUND(IF(P6=0,0,IF(LOG(P6*1000)&gt;$Q$4,10,IF(LOG(P6*1000)&lt;Q$3,0,10-(Q$4-LOG(P6*1000))/(Q$4-Q$3)*10))),1)</f>
        <v>10</v>
      </c>
      <c r="R6" s="207">
        <f>P6*1000/HLOOKUP('Indicator Data'!$BA$3,'Population Data'!$C$3:$M$194,ROW()-4,FALSE)</f>
        <v>9.9444469421609547E-2</v>
      </c>
      <c r="S6" s="202">
        <f t="shared" ref="S6:S37" si="2">IF(R6="x","x",ROUND(IF(R6&gt;$S$4,10,IF(R6&lt;$S$3,0,((R6*100)/0.0052)^(1/4.0545)/6.5*10)),1))</f>
        <v>9.9</v>
      </c>
      <c r="T6" s="208">
        <f>ROUND(AVERAGE(Q6,S6),1)</f>
        <v>10</v>
      </c>
      <c r="U6" s="209">
        <f>IF('Indicator Data'!AR6="No data","x",ROUND(IF('Indicator Data'!AR6&gt;U$4,10,IF('Indicator Data'!AR6&lt;U$3,0,10-(U$4-'Indicator Data'!AR6)/(U$4-U$3)*10)),1))</f>
        <v>0.2</v>
      </c>
      <c r="V6" s="209">
        <f>IF('Indicator Data'!AS6="No data","x",IF('Indicator Data'!AS6=0,0,ROUND(IF('Indicator Data'!AS6&gt;V$4,10,IF('Indicator Data'!AS6&lt;V$3,0,10-(V$4-'Indicator Data'!AS6)/(V$4-V$3)*10)),1)))</f>
        <v>0.2</v>
      </c>
      <c r="W6" s="202">
        <f>IF(AND(U6="x",V6="x"),"x",AVERAGE(U6,V6))</f>
        <v>0.2</v>
      </c>
      <c r="X6" s="202">
        <f>IF('Indicator Data'!AQ6="No data","x",ROUND(IF('Indicator Data'!AQ6&gt;X$4,10,IF('Indicator Data'!AQ6&lt;X$3,0,10-(X$4-'Indicator Data'!AQ6)/(X$4-X$3)*10)),1))</f>
        <v>3.4</v>
      </c>
      <c r="Y6" s="202">
        <f>IF('Indicator Data'!AT6="No data","x",ROUND(IF('Indicator Data'!AT6&gt;Y$4,10,IF('Indicator Data'!AT6&lt;Y$3,0,10-(Y$4-'Indicator Data'!AT6)/(Y$4-Y$3)*10)),1))</f>
        <v>0.2</v>
      </c>
      <c r="Z6" s="207">
        <f>IF('Indicator Data'!AU6="No data","x",IF(('Indicator Data'!AU6/HLOOKUP('Indicator Data'!$AU$3,'Population Data'!$C$3:$M$194,ROW()-4,FALSE))&gt;1,1,IF('Indicator Data'!AU6&gt;'Indicator Data'!AU6,1,'Indicator Data'!AU6/HLOOKUP('Indicator Data'!$AU$3,'Population Data'!$C$3:$M$194,ROW()-4,FALSE))))</f>
        <v>0.34932434523754674</v>
      </c>
      <c r="AA6" s="202">
        <f t="shared" ref="AA6:AA37" si="3">IF(Z6="x","x",ROUND(IF(Z6&gt;AA$4,10,IF(Z6&lt;AA$3,0,10-(AA$4-Z6)/(AA$4-AA$3)*10)),1))</f>
        <v>3.9</v>
      </c>
      <c r="AB6" s="210">
        <f t="shared" ref="AB6:AB37" si="4">IF(AND(W6="x",X6="x",Y6="x",AA6="x"),"x",ROUND(AVERAGE(W6,X6,Y6,AA6),1))</f>
        <v>1.9</v>
      </c>
      <c r="AC6" s="202">
        <f>IF('Indicator Data'!AO6="No data","x",ROUND(IF('Indicator Data'!AO6&gt;AC$4,10,IF('Indicator Data'!AO6&lt;AC$3,0,10-(AC$4-'Indicator Data'!AO6)/(AC$4-AC$3)*10)),1))</f>
        <v>4.4000000000000004</v>
      </c>
      <c r="AD6" s="202">
        <f>IF('Indicator Data'!AP6="No data","x",ROUND(IF('Indicator Data'!AP6&gt;AD$4,10,IF('Indicator Data'!AP6&lt;AD$3,0,10-(AD$4-'Indicator Data'!AP6)/(AD$4-AD$3)*10)),1))</f>
        <v>4.0999999999999996</v>
      </c>
      <c r="AE6" s="210">
        <f>IF(AND(AC6="x",AD6="x"),"x",ROUND(AVERAGE(AD6,AC6),1))</f>
        <v>4.3</v>
      </c>
      <c r="AF6" s="206">
        <f>('Indicator Data'!AZ6+'Indicator Data'!AY6*0.5+'Indicator Data'!AX6*0.25)/1000</f>
        <v>1061.5645</v>
      </c>
      <c r="AG6" s="211">
        <f>AF6*1000/HLOOKUP('Indicator Data'!$AZ$3,'Population Data'!$C$3:$M$194,ROW()-4,FALSE)</f>
        <v>2.4475266266186645E-2</v>
      </c>
      <c r="AH6" s="210">
        <f t="shared" ref="AH6:AH37" si="5">IF(AG6="x","x",ROUND(IF(AG6&gt;AH$4,10,IF(AG6&lt;AH$3,0,10-(AH$4-AG6)/(AH$4-AH$3)*10)),1))</f>
        <v>2.4</v>
      </c>
      <c r="AI6" s="202">
        <f>IF('Indicator Data'!BD6="No data","x",ROUND(IF('Indicator Data'!BD6&lt;$AI$3,10,IF('Indicator Data'!BD6&gt;$AI$4,0,($AI$4-'Indicator Data'!BD6)/($AI$4-$AI$3)*10)),1))</f>
        <v>6</v>
      </c>
      <c r="AJ6" s="202">
        <f>IF('Indicator Data'!BE6="No data","x",ROUND(IF('Indicator Data'!BE6&gt;$AJ$4,10,IF('Indicator Data'!BE6&lt;$AJ$3,0,10-($AJ$4-'Indicator Data'!BE6)/($AJ$4-$AJ$3)*10)),1))</f>
        <v>8.5</v>
      </c>
      <c r="AK6" s="210">
        <f t="shared" ref="AK6:AK37" si="6">ROUND(AVERAGE(AJ6,AI6),1)</f>
        <v>7.3</v>
      </c>
      <c r="AL6" s="208">
        <f t="shared" ref="AL6:AL37" si="7">ROUND(IF(AND(AB6="x",AE6="x",AK6="x"),AH6,IF(AND(AB6="x",AE6="x"),(10-GEOMEAN(((10-AK6)/10*9+1),((10-AH6)/10*9+1)))/9*10,IF(AK6="x",(10-GEOMEAN(((10-AB6)/10*9+1),((10-AE6)/10*9+1),((10-AH6)/10*9+1)))/9*10,IF(AB6="x",(10-GEOMEAN(((10-AK6)/10*9+1),((10-AE6)/10*9+1),((10-AH6)/10*9+1)))/9*10,(10-GEOMEAN(((10-AB6)/10*9+1),((10-AE6)/10*9+1),((10-AH6)/10*9+1),((10-AK6)/10*9+1)))/9*10)))),1)</f>
        <v>4.4000000000000004</v>
      </c>
      <c r="AM6" s="212">
        <f t="shared" ref="AM6:AM37" si="8">ROUND((10-GEOMEAN(((10-T6)/10*9+1),((10-AL6)/10*9+1)))/9*10,1)</f>
        <v>8.4</v>
      </c>
    </row>
    <row r="7" spans="1:39">
      <c r="A7" s="179" t="str">
        <f>'Indicator Data'!A7</f>
        <v>Albania</v>
      </c>
      <c r="B7" s="180" t="str">
        <f>'Indicator Data'!B7</f>
        <v>ALB</v>
      </c>
      <c r="C7" s="213">
        <f>ROUND(IF('Indicator Data'!AH7="No data",IF((0.101*LN('Indicator Data'!BV7)-0.153)&gt;C$4,0,IF((0.101*LN('Indicator Data'!BV7)-0.153)&lt;C$3,10,(C$4-(0.101*LN('Indicator Data'!BV7)-0.153))/(C$4-C$3)*10)),IF('Indicator Data'!AH7&gt;C$4,0,IF('Indicator Data'!AH7&lt;C$3,10,(C$4-'Indicator Data'!AH7)/(C$4-C$3)*10))),1)</f>
        <v>2.2000000000000002</v>
      </c>
      <c r="D7" s="202">
        <f>IF('Indicator Data'!AI7="No data","x",ROUND((IF(LOG('Indicator Data'!AI7*1000)&gt;D$4,10,IF(LOG('Indicator Data'!AI7*1000)&lt;D$3,0,10-(D$4-LOG('Indicator Data'!AI7*1000))/(D$4-D$3)*10))),1))</f>
        <v>1.6</v>
      </c>
      <c r="E7" s="203">
        <f t="shared" ref="E7:E70" si="9">ROUND(IF(D7="x",C7,(10-GEOMEAN(((10-C7)/10*9+1),((10-D7)/10*9+1)))/9*10),1)</f>
        <v>1.9</v>
      </c>
      <c r="F7" s="202">
        <f>IF('Indicator Data'!AV7="No data","x",ROUND(IF('Indicator Data'!AV7&gt;F$4,10,IF('Indicator Data'!AV7&lt;F$3,0,10-(F$4-'Indicator Data'!AV7)/(F$4-F$3)*10)),1))</f>
        <v>1.5</v>
      </c>
      <c r="G7" s="202">
        <f>IF('Indicator Data'!AW7="No data","x",ROUND(IF('Indicator Data'!AW7&gt;G$4,10,IF('Indicator Data'!AW7&lt;G$3,0,10-(G$4-'Indicator Data'!AW7)/(G$4-G$3)*10)),1))</f>
        <v>1.1000000000000001</v>
      </c>
      <c r="H7" s="203">
        <f t="shared" ref="H7:H70" si="10">IF(AND(F7="x",G7="x"),"x",ROUND(AVERAGE(F7,G7),1))</f>
        <v>1.3</v>
      </c>
      <c r="I7" s="204">
        <f>SUM(IF('Indicator Data'!AJ7=0,0,'Indicator Data'!AJ7),SUM('Indicator Data'!AK7:AL7))</f>
        <v>926.14496945507813</v>
      </c>
      <c r="J7" s="204">
        <f>I7/HLOOKUP('Indicator Date'!$AJ5,'Population Data'!$C$3:$M$194,ROW()-4,FALSE)*1000000</f>
        <v>327.72059980293068</v>
      </c>
      <c r="K7" s="202">
        <f t="shared" si="0"/>
        <v>6.6</v>
      </c>
      <c r="L7" s="202">
        <f>IF('Indicator Data'!AM7="No data","x",ROUND(IF('Indicator Data'!AM7&gt;L$4,10,IF('Indicator Data'!AM7&lt;L$3,0,10-(L$4-'Indicator Data'!AM7)/(L$4-L$3)*10)),1))</f>
        <v>1.1000000000000001</v>
      </c>
      <c r="M7" s="202">
        <f>IF('Indicator Data'!AN7="No data","x",IF('Indicator Data'!AN7=0,0,ROUND(IF('Indicator Data'!AN7&gt;M$4,10,IF('Indicator Data'!AN7&lt;M$3,0,10-(M$4-'Indicator Data'!AN7)/(M$4-M$3)*10)),1)))</f>
        <v>2.9</v>
      </c>
      <c r="N7" s="203">
        <f t="shared" ref="N7:N70" si="11">ROUND(AVERAGE(K7,L7,M7),1)</f>
        <v>3.5</v>
      </c>
      <c r="O7" s="205">
        <f t="shared" ref="O7:O70" si="12">ROUND(AVERAGE(E7,E7,H7,N7),1)</f>
        <v>2.2000000000000002</v>
      </c>
      <c r="P7" s="206">
        <f>IF(AND('Indicator Data'!BA7="No data",'Indicator Data'!BB7="No data"),0,SUM('Indicator Data'!BA7:BC7)/1000)</f>
        <v>7.1109999999999998</v>
      </c>
      <c r="Q7" s="202">
        <f t="shared" si="1"/>
        <v>2.8</v>
      </c>
      <c r="R7" s="207">
        <f>P7*1000/HLOOKUP('Indicator Data'!$BA$3,'Population Data'!$C$3:$M$194,ROW()-4,FALSE)</f>
        <v>2.5162596159970557E-3</v>
      </c>
      <c r="S7" s="202">
        <f t="shared" si="2"/>
        <v>4</v>
      </c>
      <c r="T7" s="208">
        <f t="shared" ref="T7:T70" si="13">ROUND(AVERAGE(Q7,S7),1)</f>
        <v>3.4</v>
      </c>
      <c r="U7" s="209">
        <f>IF('Indicator Data'!AR7="No data","x",ROUND(IF('Indicator Data'!AR7&gt;U$4,10,IF('Indicator Data'!AR7&lt;U$3,0,10-(U$4-'Indicator Data'!AR7)/(U$4-U$3)*10)),1))</f>
        <v>0.2</v>
      </c>
      <c r="V7" s="209">
        <f>IF('Indicator Data'!AS7="No data","x",IF('Indicator Data'!AS7=0,0,ROUND(IF('Indicator Data'!AS7&gt;V$4,10,IF('Indicator Data'!AS7&lt;V$3,0,10-(V$4-'Indicator Data'!AS7)/(V$4-V$3)*10)),1)))</f>
        <v>0.1</v>
      </c>
      <c r="W7" s="202">
        <f t="shared" ref="W7:W70" si="14">IF(AND(U7="x",V7="x"),"x",AVERAGE(U7,V7))</f>
        <v>0.15000000000000002</v>
      </c>
      <c r="X7" s="202">
        <f>IF('Indicator Data'!AQ7="No data","x",ROUND(IF('Indicator Data'!AQ7&gt;X$4,10,IF('Indicator Data'!AQ7&lt;X$3,0,10-(X$4-'Indicator Data'!AQ7)/(X$4-X$3)*10)),1))</f>
        <v>0.3</v>
      </c>
      <c r="Y7" s="202" t="str">
        <f>IF('Indicator Data'!AT7="No data","x",ROUND(IF('Indicator Data'!AT7&gt;Y$4,10,IF('Indicator Data'!AT7&lt;Y$3,0,10-(Y$4-'Indicator Data'!AT7)/(Y$4-Y$3)*10)),1))</f>
        <v>x</v>
      </c>
      <c r="Z7" s="207">
        <f>IF('Indicator Data'!AU7="No data","x",IF(('Indicator Data'!AU7/HLOOKUP('Indicator Data'!$AU$3,'Population Data'!$C$3:$M$194,ROW()-4,FALSE))&gt;1,1,IF('Indicator Data'!AU7&gt;'Indicator Data'!AU7,1,'Indicator Data'!AU7/HLOOKUP('Indicator Data'!$AU$3,'Population Data'!$C$3:$M$194,ROW()-4,FALSE))))</f>
        <v>0</v>
      </c>
      <c r="AA7" s="202">
        <f t="shared" si="3"/>
        <v>0</v>
      </c>
      <c r="AB7" s="210">
        <f t="shared" si="4"/>
        <v>0.2</v>
      </c>
      <c r="AC7" s="202">
        <f>IF('Indicator Data'!AO7="No data","x",ROUND(IF('Indicator Data'!AO7&gt;AC$4,10,IF('Indicator Data'!AO7&lt;AC$3,0,10-(AC$4-'Indicator Data'!AO7)/(AC$4-AC$3)*10)),1))</f>
        <v>0.7</v>
      </c>
      <c r="AD7" s="202">
        <f>IF('Indicator Data'!AP7="No data","x",ROUND(IF('Indicator Data'!AP7&gt;AD$4,10,IF('Indicator Data'!AP7&lt;AD$3,0,10-(AD$4-'Indicator Data'!AP7)/(AD$4-AD$3)*10)),1))</f>
        <v>0.3</v>
      </c>
      <c r="AE7" s="210">
        <f t="shared" ref="AE7:AE70" si="15">IF(AND(AC7="x",AD7="x"),"x",ROUND(AVERAGE(AD7,AC7),1))</f>
        <v>0.5</v>
      </c>
      <c r="AF7" s="206">
        <f>('Indicator Data'!AZ7+'Indicator Data'!AY7*0.5+'Indicator Data'!AX7*0.25)/1000</f>
        <v>0</v>
      </c>
      <c r="AG7" s="211">
        <f>AF7*1000/HLOOKUP('Indicator Data'!$AZ$3,'Population Data'!$C$3:$M$194,ROW()-4,FALSE)</f>
        <v>0</v>
      </c>
      <c r="AH7" s="210">
        <f t="shared" si="5"/>
        <v>0</v>
      </c>
      <c r="AI7" s="202">
        <f>IF('Indicator Data'!BD7="No data","x",ROUND(IF('Indicator Data'!BD7&lt;$AI$3,10,IF('Indicator Data'!BD7&gt;$AI$4,0,($AI$4-'Indicator Data'!BD7)/($AI$4-$AI$3)*10)),1))</f>
        <v>2.1</v>
      </c>
      <c r="AJ7" s="202">
        <f>IF('Indicator Data'!BE7="No data","x",ROUND(IF('Indicator Data'!BE7&gt;$AJ$4,10,IF('Indicator Data'!BE7&lt;$AJ$3,0,10-($AJ$4-'Indicator Data'!BE7)/($AJ$4-$AJ$3)*10)),1))</f>
        <v>0</v>
      </c>
      <c r="AK7" s="210">
        <f t="shared" si="6"/>
        <v>1.1000000000000001</v>
      </c>
      <c r="AL7" s="208">
        <f t="shared" si="7"/>
        <v>0.5</v>
      </c>
      <c r="AM7" s="212">
        <f t="shared" si="8"/>
        <v>2.1</v>
      </c>
    </row>
    <row r="8" spans="1:39">
      <c r="A8" s="179" t="str">
        <f>'Indicator Data'!A8</f>
        <v>Algeria</v>
      </c>
      <c r="B8" s="180" t="str">
        <f>'Indicator Data'!B8</f>
        <v>DZA</v>
      </c>
      <c r="C8" s="213">
        <f>ROUND(IF('Indicator Data'!AH8="No data",IF((0.101*LN('Indicator Data'!BV8)-0.153)&gt;C$4,0,IF((0.101*LN('Indicator Data'!BV8)-0.153)&lt;C$3,10,(C$4-(0.101*LN('Indicator Data'!BV8)-0.153))/(C$4-C$3)*10)),IF('Indicator Data'!AH8&gt;C$4,0,IF('Indicator Data'!AH8&lt;C$3,10,(C$4-'Indicator Data'!AH8)/(C$4-C$3)*10))),1)</f>
        <v>3.1</v>
      </c>
      <c r="D8" s="202">
        <f>IF('Indicator Data'!AI8="No data","x",ROUND((IF(LOG('Indicator Data'!AI8*1000)&gt;D$4,10,IF(LOG('Indicator Data'!AI8*1000)&lt;D$3,0,10-(D$4-LOG('Indicator Data'!AI8*1000))/(D$4-D$3)*10))),1))</f>
        <v>2.7</v>
      </c>
      <c r="E8" s="203">
        <f t="shared" si="9"/>
        <v>2.9</v>
      </c>
      <c r="F8" s="202">
        <f>IF('Indicator Data'!AV8="No data","x",ROUND(IF('Indicator Data'!AV8&gt;F$4,10,IF('Indicator Data'!AV8&lt;F$3,0,10-(F$4-'Indicator Data'!AV8)/(F$4-F$3)*10)),1))</f>
        <v>6.1</v>
      </c>
      <c r="G8" s="202">
        <f>IF('Indicator Data'!AW8="No data","x",ROUND(IF('Indicator Data'!AW8&gt;G$4,10,IF('Indicator Data'!AW8&lt;G$3,0,10-(G$4-'Indicator Data'!AW8)/(G$4-G$3)*10)),1))</f>
        <v>0.7</v>
      </c>
      <c r="H8" s="203">
        <f t="shared" si="10"/>
        <v>3.4</v>
      </c>
      <c r="I8" s="204">
        <f>SUM(IF('Indicator Data'!AJ8=0,0,'Indicator Data'!AJ8),SUM('Indicator Data'!AK8:AL8))</f>
        <v>505.16994516894533</v>
      </c>
      <c r="J8" s="204">
        <f>I8/HLOOKUP('Indicator Date'!$AJ6,'Population Data'!$C$3:$M$194,ROW()-4,FALSE)*1000000</f>
        <v>10.915807435104242</v>
      </c>
      <c r="K8" s="202">
        <f t="shared" si="0"/>
        <v>0.2</v>
      </c>
      <c r="L8" s="202">
        <f>IF('Indicator Data'!AM8="No data","x",ROUND(IF('Indicator Data'!AM8&gt;L$4,10,IF('Indicator Data'!AM8&lt;L$3,0,10-(L$4-'Indicator Data'!AM8)/(L$4-L$3)*10)),1))</f>
        <v>0.1</v>
      </c>
      <c r="M8" s="202">
        <f>IF('Indicator Data'!AN8="No data","x",IF('Indicator Data'!AN8=0,0,ROUND(IF('Indicator Data'!AN8&gt;M$4,10,IF('Indicator Data'!AN8&lt;M$3,0,10-(M$4-'Indicator Data'!AN8)/(M$4-M$3)*10)),1)))</f>
        <v>0.2</v>
      </c>
      <c r="N8" s="203">
        <f t="shared" si="11"/>
        <v>0.2</v>
      </c>
      <c r="O8" s="205">
        <f t="shared" si="12"/>
        <v>2.4</v>
      </c>
      <c r="P8" s="206">
        <f>IF(AND('Indicator Data'!BA8="No data",'Indicator Data'!BB8="No data"),0,SUM('Indicator Data'!BA8:BC8)/1000)</f>
        <v>102.191</v>
      </c>
      <c r="Q8" s="202">
        <f t="shared" si="1"/>
        <v>6.7</v>
      </c>
      <c r="R8" s="207">
        <f>P8*1000/HLOOKUP('Indicator Data'!$BA$3,'Population Data'!$C$3:$M$194,ROW()-4,FALSE)</f>
        <v>2.2081623981562858E-3</v>
      </c>
      <c r="S8" s="202">
        <f t="shared" si="2"/>
        <v>3.9</v>
      </c>
      <c r="T8" s="208">
        <f t="shared" si="13"/>
        <v>5.3</v>
      </c>
      <c r="U8" s="209">
        <f>IF('Indicator Data'!AR8="No data","x",ROUND(IF('Indicator Data'!AR8&gt;U$4,10,IF('Indicator Data'!AR8&lt;U$3,0,10-(U$4-'Indicator Data'!AR8)/(U$4-U$3)*10)),1))</f>
        <v>0.2</v>
      </c>
      <c r="V8" s="209">
        <f>IF('Indicator Data'!AS8="No data","x",IF('Indicator Data'!AS8=0,0,ROUND(IF('Indicator Data'!AS8&gt;V$4,10,IF('Indicator Data'!AS8&lt;V$3,0,10-(V$4-'Indicator Data'!AS8)/(V$4-V$3)*10)),1)))</f>
        <v>0.3</v>
      </c>
      <c r="W8" s="202">
        <f t="shared" si="14"/>
        <v>0.25</v>
      </c>
      <c r="X8" s="202">
        <f>IF('Indicator Data'!AQ8="No data","x",ROUND(IF('Indicator Data'!AQ8&gt;X$4,10,IF('Indicator Data'!AQ8&lt;X$3,0,10-(X$4-'Indicator Data'!AQ8)/(X$4-X$3)*10)),1))</f>
        <v>0.9</v>
      </c>
      <c r="Y8" s="202">
        <f>IF('Indicator Data'!AT8="No data","x",ROUND(IF('Indicator Data'!AT8&gt;Y$4,10,IF('Indicator Data'!AT8&lt;Y$3,0,10-(Y$4-'Indicator Data'!AT8)/(Y$4-Y$3)*10)),1))</f>
        <v>0</v>
      </c>
      <c r="Z8" s="207">
        <f>IF('Indicator Data'!AU8="No data","x",IF(('Indicator Data'!AU8/HLOOKUP('Indicator Data'!$AU$3,'Population Data'!$C$3:$M$194,ROW()-4,FALSE))&gt;1,1,IF('Indicator Data'!AU8&gt;'Indicator Data'!AU8,1,'Indicator Data'!AU8/HLOOKUP('Indicator Data'!$AU$3,'Population Data'!$C$3:$M$194,ROW()-4,FALSE))))</f>
        <v>1.2872126667962046E-4</v>
      </c>
      <c r="AA8" s="202">
        <f t="shared" si="3"/>
        <v>0</v>
      </c>
      <c r="AB8" s="210">
        <f t="shared" si="4"/>
        <v>0.3</v>
      </c>
      <c r="AC8" s="202">
        <f>IF('Indicator Data'!AO8="No data","x",ROUND(IF('Indicator Data'!AO8&gt;AC$4,10,IF('Indicator Data'!AO8&lt;AC$3,0,10-(AC$4-'Indicator Data'!AO8)/(AC$4-AC$3)*10)),1))</f>
        <v>1.7</v>
      </c>
      <c r="AD8" s="202">
        <f>IF('Indicator Data'!AP8="No data","x",ROUND(IF('Indicator Data'!AP8&gt;AD$4,10,IF('Indicator Data'!AP8&lt;AD$3,0,10-(AD$4-'Indicator Data'!AP8)/(AD$4-AD$3)*10)),1))</f>
        <v>0.6</v>
      </c>
      <c r="AE8" s="210">
        <f t="shared" si="15"/>
        <v>1.2</v>
      </c>
      <c r="AF8" s="206">
        <f>('Indicator Data'!AZ8+'Indicator Data'!AY8*0.5+'Indicator Data'!AX8*0.25)/1000</f>
        <v>18.539000000000001</v>
      </c>
      <c r="AG8" s="211">
        <f>AF8*1000/HLOOKUP('Indicator Data'!$AZ$3,'Population Data'!$C$3:$M$194,ROW()-4,FALSE)</f>
        <v>4.0059420789912396E-4</v>
      </c>
      <c r="AH8" s="210">
        <f t="shared" si="5"/>
        <v>0</v>
      </c>
      <c r="AI8" s="202">
        <f>IF('Indicator Data'!BD8="No data","x",ROUND(IF('Indicator Data'!BD8&lt;$AI$3,10,IF('Indicator Data'!BD8&gt;$AI$4,0,($AI$4-'Indicator Data'!BD8)/($AI$4-$AI$3)*10)),1))</f>
        <v>0</v>
      </c>
      <c r="AJ8" s="202">
        <f>IF('Indicator Data'!BE8="No data","x",ROUND(IF('Indicator Data'!BE8&gt;$AJ$4,10,IF('Indicator Data'!BE8&lt;$AJ$3,0,10-($AJ$4-'Indicator Data'!BE8)/($AJ$4-$AJ$3)*10)),1))</f>
        <v>0</v>
      </c>
      <c r="AK8" s="210">
        <f t="shared" si="6"/>
        <v>0</v>
      </c>
      <c r="AL8" s="208">
        <f t="shared" si="7"/>
        <v>0.4</v>
      </c>
      <c r="AM8" s="212">
        <f t="shared" si="8"/>
        <v>3.2</v>
      </c>
    </row>
    <row r="9" spans="1:39">
      <c r="A9" s="179" t="str">
        <f>'Indicator Data'!A9</f>
        <v>Angola</v>
      </c>
      <c r="B9" s="180" t="str">
        <f>'Indicator Data'!B9</f>
        <v>AGO</v>
      </c>
      <c r="C9" s="213">
        <f>ROUND(IF('Indicator Data'!AH9="No data",IF((0.101*LN('Indicator Data'!BV9)-0.153)&gt;C$4,0,IF((0.101*LN('Indicator Data'!BV9)-0.153)&lt;C$3,10,(C$4-(0.101*LN('Indicator Data'!BV9)-0.153))/(C$4-C$3)*10)),IF('Indicator Data'!AH9&gt;C$4,0,IF('Indicator Data'!AH9&lt;C$3,10,(C$4-'Indicator Data'!AH9)/(C$4-C$3)*10))),1)</f>
        <v>6.2</v>
      </c>
      <c r="D9" s="202">
        <f>IF('Indicator Data'!AI9="No data","x",ROUND((IF(LOG('Indicator Data'!AI9*1000)&gt;D$4,10,IF(LOG('Indicator Data'!AI9*1000)&lt;D$3,0,10-(D$4-LOG('Indicator Data'!AI9*1000))/(D$4-D$3)*10))),1))</f>
        <v>9.1</v>
      </c>
      <c r="E9" s="203">
        <f t="shared" si="9"/>
        <v>8</v>
      </c>
      <c r="F9" s="202">
        <f>IF('Indicator Data'!AV9="No data","x",ROUND(IF('Indicator Data'!AV9&gt;F$4,10,IF('Indicator Data'!AV9&lt;F$3,0,10-(F$4-'Indicator Data'!AV9)/(F$4-F$3)*10)),1))</f>
        <v>6.9</v>
      </c>
      <c r="G9" s="202">
        <f>IF('Indicator Data'!AW9="No data","x",ROUND(IF('Indicator Data'!AW9&gt;G$4,10,IF('Indicator Data'!AW9&lt;G$3,0,10-(G$4-'Indicator Data'!AW9)/(G$4-G$3)*10)),1))</f>
        <v>6.6</v>
      </c>
      <c r="H9" s="203">
        <f t="shared" si="10"/>
        <v>6.8</v>
      </c>
      <c r="I9" s="204">
        <f>SUM(IF('Indicator Data'!AJ9=0,0,'Indicator Data'!AJ9),SUM('Indicator Data'!AK9:AL9))</f>
        <v>383.72646379833986</v>
      </c>
      <c r="J9" s="204">
        <f>I9/HLOOKUP('Indicator Date'!$AJ7,'Population Data'!$C$3:$M$194,ROW()-4,FALSE)*1000000</f>
        <v>10.150249405888705</v>
      </c>
      <c r="K9" s="202">
        <f t="shared" si="0"/>
        <v>0.2</v>
      </c>
      <c r="L9" s="202">
        <f>IF('Indicator Data'!AM9="No data","x",ROUND(IF('Indicator Data'!AM9&gt;L$4,10,IF('Indicator Data'!AM9&lt;L$3,0,10-(L$4-'Indicator Data'!AM9)/(L$4-L$3)*10)),1))</f>
        <v>0.1</v>
      </c>
      <c r="M9" s="202">
        <f>IF('Indicator Data'!AN9="No data","x",IF('Indicator Data'!AN9=0,0,ROUND(IF('Indicator Data'!AN9&gt;M$4,10,IF('Indicator Data'!AN9&lt;M$3,0,10-(M$4-'Indicator Data'!AN9)/(M$4-M$3)*10)),1)))</f>
        <v>0</v>
      </c>
      <c r="N9" s="203">
        <f t="shared" si="11"/>
        <v>0.1</v>
      </c>
      <c r="O9" s="205">
        <f t="shared" si="12"/>
        <v>5.7</v>
      </c>
      <c r="P9" s="206">
        <f>IF(AND('Indicator Data'!BA9="No data",'Indicator Data'!BB9="No data"),0,SUM('Indicator Data'!BA9:BC9)/1000)</f>
        <v>55.640999999999998</v>
      </c>
      <c r="Q9" s="202">
        <f t="shared" si="1"/>
        <v>5.8</v>
      </c>
      <c r="R9" s="207">
        <f>P9*1000/HLOOKUP('Indicator Data'!$BA$3,'Population Data'!$C$3:$M$194,ROW()-4,FALSE)</f>
        <v>1.4718036947533998E-3</v>
      </c>
      <c r="S9" s="202">
        <f t="shared" si="2"/>
        <v>3.5</v>
      </c>
      <c r="T9" s="208">
        <f t="shared" si="13"/>
        <v>4.7</v>
      </c>
      <c r="U9" s="209">
        <f>IF('Indicator Data'!AR9="No data","x",ROUND(IF('Indicator Data'!AR9&gt;U$4,10,IF('Indicator Data'!AR9&lt;U$3,0,10-(U$4-'Indicator Data'!AR9)/(U$4-U$3)*10)),1))</f>
        <v>3</v>
      </c>
      <c r="V9" s="209">
        <f>IF('Indicator Data'!AS9="No data","x",IF('Indicator Data'!AS9=0,0,ROUND(IF('Indicator Data'!AS9&gt;V$4,10,IF('Indicator Data'!AS9&lt;V$3,0,10-(V$4-'Indicator Data'!AS9)/(V$4-V$3)*10)),1)))</f>
        <v>2.2999999999999998</v>
      </c>
      <c r="W9" s="202">
        <f t="shared" si="14"/>
        <v>2.65</v>
      </c>
      <c r="X9" s="202">
        <f>IF('Indicator Data'!AQ9="No data","x",ROUND(IF('Indicator Data'!AQ9&gt;X$4,10,IF('Indicator Data'!AQ9&lt;X$3,0,10-(X$4-'Indicator Data'!AQ9)/(X$4-X$3)*10)),1))</f>
        <v>6.1</v>
      </c>
      <c r="Y9" s="202">
        <f>IF('Indicator Data'!AT9="No data","x",ROUND(IF('Indicator Data'!AT9&gt;Y$4,10,IF('Indicator Data'!AT9&lt;Y$3,0,10-(Y$4-'Indicator Data'!AT9)/(Y$4-Y$3)*10)),1))</f>
        <v>5.9</v>
      </c>
      <c r="Z9" s="207">
        <f>IF('Indicator Data'!AU9="No data","x",IF(('Indicator Data'!AU9/HLOOKUP('Indicator Data'!$AU$3,'Population Data'!$C$3:$M$194,ROW()-4,FALSE))&gt;1,1,IF('Indicator Data'!AU9&gt;'Indicator Data'!AU9,1,'Indicator Data'!AU9/HLOOKUP('Indicator Data'!$AU$3,'Population Data'!$C$3:$M$194,ROW()-4,FALSE))))</f>
        <v>0.24368614369383426</v>
      </c>
      <c r="AA9" s="202">
        <f t="shared" si="3"/>
        <v>2.7</v>
      </c>
      <c r="AB9" s="210">
        <f t="shared" si="4"/>
        <v>4.3</v>
      </c>
      <c r="AC9" s="202">
        <f>IF('Indicator Data'!AO9="No data","x",ROUND(IF('Indicator Data'!AO9&gt;AC$4,10,IF('Indicator Data'!AO9&lt;AC$3,0,10-(AC$4-'Indicator Data'!AO9)/(AC$4-AC$3)*10)),1))</f>
        <v>5.0999999999999996</v>
      </c>
      <c r="AD9" s="202">
        <f>IF('Indicator Data'!AP9="No data","x",ROUND(IF('Indicator Data'!AP9&gt;AD$4,10,IF('Indicator Data'!AP9&lt;AD$3,0,10-(AD$4-'Indicator Data'!AP9)/(AD$4-AD$3)*10)),1))</f>
        <v>4.2</v>
      </c>
      <c r="AE9" s="210">
        <f t="shared" si="15"/>
        <v>4.7</v>
      </c>
      <c r="AF9" s="206">
        <f>('Indicator Data'!AZ9+'Indicator Data'!AY9*0.5+'Indicator Data'!AX9*0.25)/1000</f>
        <v>35.454999999999998</v>
      </c>
      <c r="AG9" s="211">
        <f>AF9*1000/HLOOKUP('Indicator Data'!$AZ$3,'Population Data'!$C$3:$M$194,ROW()-4,FALSE)</f>
        <v>9.3784798974644215E-4</v>
      </c>
      <c r="AH9" s="210">
        <f t="shared" si="5"/>
        <v>0.1</v>
      </c>
      <c r="AI9" s="202">
        <f>IF('Indicator Data'!BD9="No data","x",ROUND(IF('Indicator Data'!BD9&lt;$AI$3,10,IF('Indicator Data'!BD9&gt;$AI$4,0,($AI$4-'Indicator Data'!BD9)/($AI$4-$AI$3)*10)),1))</f>
        <v>5.2</v>
      </c>
      <c r="AJ9" s="202">
        <f>IF('Indicator Data'!BE9="No data","x",ROUND(IF('Indicator Data'!BE9&gt;$AJ$4,10,IF('Indicator Data'!BE9&lt;$AJ$3,0,10-($AJ$4-'Indicator Data'!BE9)/($AJ$4-$AJ$3)*10)),1))</f>
        <v>6.1</v>
      </c>
      <c r="AK9" s="210">
        <f t="shared" si="6"/>
        <v>5.7</v>
      </c>
      <c r="AL9" s="208">
        <f t="shared" si="7"/>
        <v>4</v>
      </c>
      <c r="AM9" s="212">
        <f t="shared" si="8"/>
        <v>4.4000000000000004</v>
      </c>
    </row>
    <row r="10" spans="1:39">
      <c r="A10" s="179" t="str">
        <f>'Indicator Data'!A10</f>
        <v>Antigua and Barbuda</v>
      </c>
      <c r="B10" s="180" t="str">
        <f>'Indicator Data'!B10</f>
        <v>ATG</v>
      </c>
      <c r="C10" s="213">
        <f>ROUND(IF('Indicator Data'!AH10="No data",IF((0.101*LN('Indicator Data'!BV10)-0.153)&gt;C$4,0,IF((0.101*LN('Indicator Data'!BV10)-0.153)&lt;C$3,10,(C$4-(0.101*LN('Indicator Data'!BV10)-0.153))/(C$4-C$3)*10)),IF('Indicator Data'!AH10&gt;C$4,0,IF('Indicator Data'!AH10&lt;C$3,10,(C$4-'Indicator Data'!AH10)/(C$4-C$3)*10))),1)</f>
        <v>1.5</v>
      </c>
      <c r="D10" s="202" t="str">
        <f>IF('Indicator Data'!AI10="No data","x",ROUND((IF(LOG('Indicator Data'!AI10*1000)&gt;D$4,10,IF(LOG('Indicator Data'!AI10*1000)&lt;D$3,0,10-(D$4-LOG('Indicator Data'!AI10*1000))/(D$4-D$3)*10))),1))</f>
        <v>x</v>
      </c>
      <c r="E10" s="203">
        <f t="shared" si="9"/>
        <v>1.5</v>
      </c>
      <c r="F10" s="202" t="str">
        <f>IF('Indicator Data'!AV10="No data","x",ROUND(IF('Indicator Data'!AV10&gt;F$4,10,IF('Indicator Data'!AV10&lt;F$3,0,10-(F$4-'Indicator Data'!AV10)/(F$4-F$3)*10)),1))</f>
        <v>x</v>
      </c>
      <c r="G10" s="202" t="str">
        <f>IF('Indicator Data'!AW10="No data","x",ROUND(IF('Indicator Data'!AW10&gt;G$4,10,IF('Indicator Data'!AW10&lt;G$3,0,10-(G$4-'Indicator Data'!AW10)/(G$4-G$3)*10)),1))</f>
        <v>x</v>
      </c>
      <c r="H10" s="203" t="str">
        <f t="shared" si="10"/>
        <v>x</v>
      </c>
      <c r="I10" s="204">
        <f>SUM(IF('Indicator Data'!AJ10=0,0,'Indicator Data'!AJ10),SUM('Indicator Data'!AK10:AL10))</f>
        <v>5.6700000762939453</v>
      </c>
      <c r="J10" s="204">
        <f>I10/HLOOKUP('Indicator Date'!$AJ8,'Population Data'!$C$3:$M$194,ROW()-4,FALSE)*1000000</f>
        <v>59.800034554230777</v>
      </c>
      <c r="K10" s="202">
        <f t="shared" si="0"/>
        <v>1.2</v>
      </c>
      <c r="L10" s="202">
        <f>IF('Indicator Data'!AM10="No data","x",ROUND(IF('Indicator Data'!AM10&gt;L$4,10,IF('Indicator Data'!AM10&lt;L$3,0,10-(L$4-'Indicator Data'!AM10)/(L$4-L$3)*10)),1))</f>
        <v>0.3</v>
      </c>
      <c r="M10" s="202">
        <f>IF('Indicator Data'!AN10="No data","x",IF('Indicator Data'!AN10=0,0,ROUND(IF('Indicator Data'!AN10&gt;M$4,10,IF('Indicator Data'!AN10&lt;M$3,0,10-(M$4-'Indicator Data'!AN10)/(M$4-M$3)*10)),1)))</f>
        <v>0.8</v>
      </c>
      <c r="N10" s="203">
        <f t="shared" si="11"/>
        <v>0.8</v>
      </c>
      <c r="O10" s="205">
        <f t="shared" si="12"/>
        <v>1.3</v>
      </c>
      <c r="P10" s="206">
        <f>IF(AND('Indicator Data'!BA10="No data",'Indicator Data'!BB10="No data"),0,SUM('Indicator Data'!BA10:BC10)/1000)</f>
        <v>0</v>
      </c>
      <c r="Q10" s="202">
        <f t="shared" si="1"/>
        <v>0</v>
      </c>
      <c r="R10" s="207">
        <f>P10*1000/HLOOKUP('Indicator Data'!$BA$3,'Population Data'!$C$3:$M$194,ROW()-4,FALSE)</f>
        <v>0</v>
      </c>
      <c r="S10" s="202">
        <f t="shared" si="2"/>
        <v>0</v>
      </c>
      <c r="T10" s="208">
        <f t="shared" si="13"/>
        <v>0</v>
      </c>
      <c r="U10" s="209" t="str">
        <f>IF('Indicator Data'!AR10="No data","x",ROUND(IF('Indicator Data'!AR10&gt;U$4,10,IF('Indicator Data'!AR10&lt;U$3,0,10-(U$4-'Indicator Data'!AR10)/(U$4-U$3)*10)),1))</f>
        <v>x</v>
      </c>
      <c r="V10" s="209" t="str">
        <f>IF('Indicator Data'!AS10="No data","x",IF('Indicator Data'!AS10=0,0,ROUND(IF('Indicator Data'!AS10&gt;V$4,10,IF('Indicator Data'!AS10&lt;V$3,0,10-(V$4-'Indicator Data'!AS10)/(V$4-V$3)*10)),1)))</f>
        <v>x</v>
      </c>
      <c r="W10" s="202" t="str">
        <f t="shared" si="14"/>
        <v>x</v>
      </c>
      <c r="X10" s="202">
        <f>IF('Indicator Data'!AQ10="No data","x",ROUND(IF('Indicator Data'!AQ10&gt;X$4,10,IF('Indicator Data'!AQ10&lt;X$3,0,10-(X$4-'Indicator Data'!AQ10)/(X$4-X$3)*10)),1))</f>
        <v>0</v>
      </c>
      <c r="Y10" s="202" t="str">
        <f>IF('Indicator Data'!AT10="No data","x",ROUND(IF('Indicator Data'!AT10&gt;Y$4,10,IF('Indicator Data'!AT10&lt;Y$3,0,10-(Y$4-'Indicator Data'!AT10)/(Y$4-Y$3)*10)),1))</f>
        <v>x</v>
      </c>
      <c r="Z10" s="207">
        <f>IF('Indicator Data'!AU10="No data","x",IF(('Indicator Data'!AU10/HLOOKUP('Indicator Data'!$AU$3,'Population Data'!$C$3:$M$194,ROW()-4,FALSE))&gt;1,1,IF('Indicator Data'!AU10&gt;'Indicator Data'!AU10,1,'Indicator Data'!AU10/HLOOKUP('Indicator Data'!$AU$3,'Population Data'!$C$3:$M$194,ROW()-4,FALSE))))</f>
        <v>5.1192901251026523E-4</v>
      </c>
      <c r="AA10" s="202">
        <f t="shared" si="3"/>
        <v>0</v>
      </c>
      <c r="AB10" s="210">
        <f t="shared" si="4"/>
        <v>0</v>
      </c>
      <c r="AC10" s="202">
        <f>IF('Indicator Data'!AO10="No data","x",ROUND(IF('Indicator Data'!AO10&gt;AC$4,10,IF('Indicator Data'!AO10&lt;AC$3,0,10-(AC$4-'Indicator Data'!AO10)/(AC$4-AC$3)*10)),1))</f>
        <v>0.7</v>
      </c>
      <c r="AD10" s="202" t="str">
        <f>IF('Indicator Data'!AP10="No data","x",ROUND(IF('Indicator Data'!AP10&gt;AD$4,10,IF('Indicator Data'!AP10&lt;AD$3,0,10-(AD$4-'Indicator Data'!AP10)/(AD$4-AD$3)*10)),1))</f>
        <v>x</v>
      </c>
      <c r="AE10" s="210">
        <f t="shared" si="15"/>
        <v>0.7</v>
      </c>
      <c r="AF10" s="206">
        <f>('Indicator Data'!AZ10+'Indicator Data'!AY10*0.5+'Indicator Data'!AX10*0.25)/1000</f>
        <v>0</v>
      </c>
      <c r="AG10" s="211">
        <f>AF10*1000/HLOOKUP('Indicator Data'!$AZ$3,'Population Data'!$C$3:$M$194,ROW()-4,FALSE)</f>
        <v>0</v>
      </c>
      <c r="AH10" s="210">
        <f t="shared" si="5"/>
        <v>0</v>
      </c>
      <c r="AI10" s="202">
        <f>IF('Indicator Data'!BD10="No data","x",ROUND(IF('Indicator Data'!BD10&lt;$AI$3,10,IF('Indicator Data'!BD10&gt;$AI$4,0,($AI$4-'Indicator Data'!BD10)/($AI$4-$AI$3)*10)),1))</f>
        <v>6.4</v>
      </c>
      <c r="AJ10" s="202">
        <f>IF('Indicator Data'!BE10="No data","x",ROUND(IF('Indicator Data'!BE10&gt;$AJ$4,10,IF('Indicator Data'!BE10&lt;$AJ$3,0,10-($AJ$4-'Indicator Data'!BE10)/($AJ$4-$AJ$3)*10)),1))</f>
        <v>3.8</v>
      </c>
      <c r="AK10" s="210">
        <f t="shared" si="6"/>
        <v>5.0999999999999996</v>
      </c>
      <c r="AL10" s="208">
        <f t="shared" si="7"/>
        <v>1.7</v>
      </c>
      <c r="AM10" s="212">
        <f t="shared" si="8"/>
        <v>0.9</v>
      </c>
    </row>
    <row r="11" spans="1:39">
      <c r="A11" s="179" t="str">
        <f>'Indicator Data'!A11</f>
        <v>Argentina</v>
      </c>
      <c r="B11" s="180" t="str">
        <f>'Indicator Data'!B11</f>
        <v>ARG</v>
      </c>
      <c r="C11" s="213">
        <f>ROUND(IF('Indicator Data'!AH11="No data",IF((0.101*LN('Indicator Data'!BV11)-0.153)&gt;C$4,0,IF((0.101*LN('Indicator Data'!BV11)-0.153)&lt;C$3,10,(C$4-(0.101*LN('Indicator Data'!BV11)-0.153))/(C$4-C$3)*10)),IF('Indicator Data'!AH11&gt;C$4,0,IF('Indicator Data'!AH11&lt;C$3,10,(C$4-'Indicator Data'!AH11)/(C$4-C$3)*10))),1)</f>
        <v>1</v>
      </c>
      <c r="D11" s="202">
        <f>IF('Indicator Data'!AI11="No data","x",ROUND((IF(LOG('Indicator Data'!AI11*1000)&gt;D$4,10,IF(LOG('Indicator Data'!AI11*1000)&lt;D$3,0,10-(D$4-LOG('Indicator Data'!AI11*1000))/(D$4-D$3)*10))),1))</f>
        <v>0.6</v>
      </c>
      <c r="E11" s="203">
        <f t="shared" si="9"/>
        <v>0.8</v>
      </c>
      <c r="F11" s="202">
        <f>IF('Indicator Data'!AV11="No data","x",ROUND(IF('Indicator Data'!AV11&gt;F$4,10,IF('Indicator Data'!AV11&lt;F$3,0,10-(F$4-'Indicator Data'!AV11)/(F$4-F$3)*10)),1))</f>
        <v>3.9</v>
      </c>
      <c r="G11" s="202">
        <f>IF('Indicator Data'!AW11="No data","x",ROUND(IF('Indicator Data'!AW11&gt;G$4,10,IF('Indicator Data'!AW11&lt;G$3,0,10-(G$4-'Indicator Data'!AW11)/(G$4-G$3)*10)),1))</f>
        <v>3.9</v>
      </c>
      <c r="H11" s="203">
        <f t="shared" si="10"/>
        <v>3.9</v>
      </c>
      <c r="I11" s="204">
        <f>SUM(IF('Indicator Data'!AJ11=0,0,'Indicator Data'!AJ11),SUM('Indicator Data'!AK11:AL11))</f>
        <v>545.56704266210943</v>
      </c>
      <c r="J11" s="204">
        <f>I11/HLOOKUP('Indicator Date'!$AJ9,'Population Data'!$C$3:$M$194,ROW()-4,FALSE)*1000000</f>
        <v>11.845252288981635</v>
      </c>
      <c r="K11" s="202">
        <f t="shared" si="0"/>
        <v>0.2</v>
      </c>
      <c r="L11" s="202">
        <f>IF('Indicator Data'!AM11="No data","x",ROUND(IF('Indicator Data'!AM11&gt;L$4,10,IF('Indicator Data'!AM11&lt;L$3,0,10-(L$4-'Indicator Data'!AM11)/(L$4-L$3)*10)),1))</f>
        <v>0</v>
      </c>
      <c r="M11" s="202">
        <f>IF('Indicator Data'!AN11="No data","x",IF('Indicator Data'!AN11=0,0,ROUND(IF('Indicator Data'!AN11&gt;M$4,10,IF('Indicator Data'!AN11&lt;M$3,0,10-(M$4-'Indicator Data'!AN11)/(M$4-M$3)*10)),1)))</f>
        <v>0.1</v>
      </c>
      <c r="N11" s="203">
        <f t="shared" si="11"/>
        <v>0.1</v>
      </c>
      <c r="O11" s="205">
        <f t="shared" si="12"/>
        <v>1.4</v>
      </c>
      <c r="P11" s="206">
        <f>IF(AND('Indicator Data'!BA11="No data",'Indicator Data'!BB11="No data"),0,SUM('Indicator Data'!BA11:BC11)/1000)</f>
        <v>227.27099999999999</v>
      </c>
      <c r="Q11" s="202">
        <f t="shared" si="1"/>
        <v>7.9</v>
      </c>
      <c r="R11" s="207">
        <f>P11*1000/HLOOKUP('Indicator Data'!$BA$3,'Population Data'!$C$3:$M$194,ROW()-4,FALSE)</f>
        <v>4.9344665686421509E-3</v>
      </c>
      <c r="S11" s="202">
        <f t="shared" si="2"/>
        <v>4.7</v>
      </c>
      <c r="T11" s="208">
        <f t="shared" si="13"/>
        <v>6.3</v>
      </c>
      <c r="U11" s="209">
        <f>IF('Indicator Data'!AR11="No data","x",ROUND(IF('Indicator Data'!AR11&gt;U$4,10,IF('Indicator Data'!AR11&lt;U$3,0,10-(U$4-'Indicator Data'!AR11)/(U$4-U$3)*10)),1))</f>
        <v>0.8</v>
      </c>
      <c r="V11" s="209">
        <f>IF('Indicator Data'!AS11="No data","x",IF('Indicator Data'!AS11=0,0,ROUND(IF('Indicator Data'!AS11&gt;V$4,10,IF('Indicator Data'!AS11&lt;V$3,0,10-(V$4-'Indicator Data'!AS11)/(V$4-V$3)*10)),1)))</f>
        <v>0.5</v>
      </c>
      <c r="W11" s="202">
        <f t="shared" si="14"/>
        <v>0.65</v>
      </c>
      <c r="X11" s="202">
        <f>IF('Indicator Data'!AQ11="No data","x",ROUND(IF('Indicator Data'!AQ11&gt;X$4,10,IF('Indicator Data'!AQ11&lt;X$3,0,10-(X$4-'Indicator Data'!AQ11)/(X$4-X$3)*10)),1))</f>
        <v>0.5</v>
      </c>
      <c r="Y11" s="202">
        <f>IF('Indicator Data'!AT11="No data","x",ROUND(IF('Indicator Data'!AT11&gt;Y$4,10,IF('Indicator Data'!AT11&lt;Y$3,0,10-(Y$4-'Indicator Data'!AT11)/(Y$4-Y$3)*10)),1))</f>
        <v>0</v>
      </c>
      <c r="Z11" s="207">
        <f>IF('Indicator Data'!AU11="No data","x",IF(('Indicator Data'!AU11/HLOOKUP('Indicator Data'!$AU$3,'Population Data'!$C$3:$M$194,ROW()-4,FALSE))&gt;1,1,IF('Indicator Data'!AU11&gt;'Indicator Data'!AU11,1,'Indicator Data'!AU11/HLOOKUP('Indicator Data'!$AU$3,'Population Data'!$C$3:$M$194,ROW()-4,FALSE))))</f>
        <v>2.2412499952208639E-5</v>
      </c>
      <c r="AA11" s="202">
        <f t="shared" si="3"/>
        <v>0</v>
      </c>
      <c r="AB11" s="210">
        <f t="shared" si="4"/>
        <v>0.3</v>
      </c>
      <c r="AC11" s="202">
        <f>IF('Indicator Data'!AO11="No data","x",ROUND(IF('Indicator Data'!AO11&gt;AC$4,10,IF('Indicator Data'!AO11&lt;AC$3,0,10-(AC$4-'Indicator Data'!AO11)/(AC$4-AC$3)*10)),1))</f>
        <v>0.7</v>
      </c>
      <c r="AD11" s="202">
        <f>IF('Indicator Data'!AP11="No data","x",ROUND(IF('Indicator Data'!AP11&gt;AD$4,10,IF('Indicator Data'!AP11&lt;AD$3,0,10-(AD$4-'Indicator Data'!AP11)/(AD$4-AD$3)*10)),1))</f>
        <v>0.4</v>
      </c>
      <c r="AE11" s="210">
        <f t="shared" si="15"/>
        <v>0.6</v>
      </c>
      <c r="AF11" s="206">
        <f>('Indicator Data'!AZ11+'Indicator Data'!AY11*0.5+'Indicator Data'!AX11*0.25)/1000</f>
        <v>855.98424999999997</v>
      </c>
      <c r="AG11" s="211">
        <f>AF11*1000/HLOOKUP('Indicator Data'!$AZ$3,'Population Data'!$C$3:$M$194,ROW()-4,FALSE)</f>
        <v>1.8584974171404294E-2</v>
      </c>
      <c r="AH11" s="210">
        <f t="shared" si="5"/>
        <v>1.9</v>
      </c>
      <c r="AI11" s="202">
        <f>IF('Indicator Data'!BD11="No data","x",ROUND(IF('Indicator Data'!BD11&lt;$AI$3,10,IF('Indicator Data'!BD11&gt;$AI$4,0,($AI$4-'Indicator Data'!BD11)/($AI$4-$AI$3)*10)),1))</f>
        <v>1.7</v>
      </c>
      <c r="AJ11" s="202">
        <f>IF('Indicator Data'!BE11="No data","x",ROUND(IF('Indicator Data'!BE11&gt;$AJ$4,10,IF('Indicator Data'!BE11&lt;$AJ$3,0,10-($AJ$4-'Indicator Data'!BE11)/($AJ$4-$AJ$3)*10)),1))</f>
        <v>0</v>
      </c>
      <c r="AK11" s="210">
        <f t="shared" si="6"/>
        <v>0.9</v>
      </c>
      <c r="AL11" s="208">
        <f t="shared" si="7"/>
        <v>0.9</v>
      </c>
      <c r="AM11" s="212">
        <f t="shared" si="8"/>
        <v>4.0999999999999996</v>
      </c>
    </row>
    <row r="12" spans="1:39">
      <c r="A12" s="179" t="str">
        <f>'Indicator Data'!A12</f>
        <v>Armenia</v>
      </c>
      <c r="B12" s="180" t="str">
        <f>'Indicator Data'!B12</f>
        <v>ARM</v>
      </c>
      <c r="C12" s="213">
        <f>ROUND(IF('Indicator Data'!AH12="No data",IF((0.101*LN('Indicator Data'!BV12)-0.153)&gt;C$4,0,IF((0.101*LN('Indicator Data'!BV12)-0.153)&lt;C$3,10,(C$4-(0.101*LN('Indicator Data'!BV12)-0.153))/(C$4-C$3)*10)),IF('Indicator Data'!AH12&gt;C$4,0,IF('Indicator Data'!AH12&lt;C$3,10,(C$4-'Indicator Data'!AH12)/(C$4-C$3)*10))),1)</f>
        <v>2.2999999999999998</v>
      </c>
      <c r="D12" s="202">
        <f>IF('Indicator Data'!AI12="No data","x",ROUND((IF(LOG('Indicator Data'!AI12*1000)&gt;D$4,10,IF(LOG('Indicator Data'!AI12*1000)&lt;D$3,0,10-(D$4-LOG('Indicator Data'!AI12*1000))/(D$4-D$3)*10))),1))</f>
        <v>0</v>
      </c>
      <c r="E12" s="203">
        <f t="shared" si="9"/>
        <v>1.2</v>
      </c>
      <c r="F12" s="202">
        <f>IF('Indicator Data'!AV12="No data","x",ROUND(IF('Indicator Data'!AV12&gt;F$4,10,IF('Indicator Data'!AV12&lt;F$3,0,10-(F$4-'Indicator Data'!AV12)/(F$4-F$3)*10)),1))</f>
        <v>2.6</v>
      </c>
      <c r="G12" s="202">
        <f>IF('Indicator Data'!AW12="No data","x",ROUND(IF('Indicator Data'!AW12&gt;G$4,10,IF('Indicator Data'!AW12&lt;G$3,0,10-(G$4-'Indicator Data'!AW12)/(G$4-G$3)*10)),1))</f>
        <v>0.7</v>
      </c>
      <c r="H12" s="203">
        <f t="shared" si="10"/>
        <v>1.7</v>
      </c>
      <c r="I12" s="204">
        <f>SUM(IF('Indicator Data'!AJ12=0,0,'Indicator Data'!AJ12),SUM('Indicator Data'!AK12:AL12))</f>
        <v>539.65747896191408</v>
      </c>
      <c r="J12" s="204">
        <f>I12/HLOOKUP('Indicator Date'!$AJ10,'Population Data'!$C$3:$M$194,ROW()-4,FALSE)*1000000</f>
        <v>194.26262004209323</v>
      </c>
      <c r="K12" s="202">
        <f t="shared" si="0"/>
        <v>3.9</v>
      </c>
      <c r="L12" s="202">
        <f>IF('Indicator Data'!AM12="No data","x",ROUND(IF('Indicator Data'!AM12&gt;L$4,10,IF('Indicator Data'!AM12&lt;L$3,0,10-(L$4-'Indicator Data'!AM12)/(L$4-L$3)*10)),1))</f>
        <v>1.1000000000000001</v>
      </c>
      <c r="M12" s="202">
        <f>IF('Indicator Data'!AN12="No data","x",IF('Indicator Data'!AN12=0,0,ROUND(IF('Indicator Data'!AN12&gt;M$4,10,IF('Indicator Data'!AN12&lt;M$3,0,10-(M$4-'Indicator Data'!AN12)/(M$4-M$3)*10)),1)))</f>
        <v>2.5</v>
      </c>
      <c r="N12" s="203">
        <f t="shared" si="11"/>
        <v>2.5</v>
      </c>
      <c r="O12" s="205">
        <f t="shared" si="12"/>
        <v>1.7</v>
      </c>
      <c r="P12" s="206">
        <f>IF(AND('Indicator Data'!BA12="No data",'Indicator Data'!BB12="No data"),0,SUM('Indicator Data'!BA12:BC12)/1000)</f>
        <v>158.815</v>
      </c>
      <c r="Q12" s="202">
        <f t="shared" si="1"/>
        <v>7.3</v>
      </c>
      <c r="R12" s="207">
        <f>P12*1000/HLOOKUP('Indicator Data'!$BA$3,'Population Data'!$C$3:$M$194,ROW()-4,FALSE)</f>
        <v>5.7169258658902752E-2</v>
      </c>
      <c r="S12" s="202">
        <f t="shared" si="2"/>
        <v>8.6999999999999993</v>
      </c>
      <c r="T12" s="208">
        <f t="shared" si="13"/>
        <v>8</v>
      </c>
      <c r="U12" s="209">
        <f>IF('Indicator Data'!AR12="No data","x",ROUND(IF('Indicator Data'!AR12&gt;U$4,10,IF('Indicator Data'!AR12&lt;U$3,0,10-(U$4-'Indicator Data'!AR12)/(U$4-U$3)*10)),1))</f>
        <v>0.6</v>
      </c>
      <c r="V12" s="209">
        <f>IF('Indicator Data'!AS12="No data","x",IF('Indicator Data'!AS12=0,0,ROUND(IF('Indicator Data'!AS12&gt;V$4,10,IF('Indicator Data'!AS12&lt;V$3,0,10-(V$4-'Indicator Data'!AS12)/(V$4-V$3)*10)),1)))</f>
        <v>1.2</v>
      </c>
      <c r="W12" s="202">
        <f t="shared" si="14"/>
        <v>0.89999999999999991</v>
      </c>
      <c r="X12" s="202">
        <f>IF('Indicator Data'!AQ12="No data","x",ROUND(IF('Indicator Data'!AQ12&gt;X$4,10,IF('Indicator Data'!AQ12&lt;X$3,0,10-(X$4-'Indicator Data'!AQ12)/(X$4-X$3)*10)),1))</f>
        <v>0.5</v>
      </c>
      <c r="Y12" s="202">
        <f>IF('Indicator Data'!AT12="No data","x",ROUND(IF('Indicator Data'!AT12&gt;Y$4,10,IF('Indicator Data'!AT12&lt;Y$3,0,10-(Y$4-'Indicator Data'!AT12)/(Y$4-Y$3)*10)),1))</f>
        <v>0</v>
      </c>
      <c r="Z12" s="207">
        <f>IF('Indicator Data'!AU12="No data","x",IF(('Indicator Data'!AU12/HLOOKUP('Indicator Data'!$AU$3,'Population Data'!$C$3:$M$194,ROW()-4,FALSE))&gt;1,1,IF('Indicator Data'!AU12&gt;'Indicator Data'!AU12,1,'Indicator Data'!AU12/HLOOKUP('Indicator Data'!$AU$3,'Population Data'!$C$3:$M$194,ROW()-4,FALSE))))</f>
        <v>5.0351217726218129E-6</v>
      </c>
      <c r="AA12" s="202">
        <f t="shared" si="3"/>
        <v>0</v>
      </c>
      <c r="AB12" s="210">
        <f t="shared" si="4"/>
        <v>0.4</v>
      </c>
      <c r="AC12" s="202">
        <f>IF('Indicator Data'!AO12="No data","x",ROUND(IF('Indicator Data'!AO12&gt;AC$4,10,IF('Indicator Data'!AO12&lt;AC$3,0,10-(AC$4-'Indicator Data'!AO12)/(AC$4-AC$3)*10)),1))</f>
        <v>0.8</v>
      </c>
      <c r="AD12" s="202">
        <f>IF('Indicator Data'!AP12="No data","x",ROUND(IF('Indicator Data'!AP12&gt;AD$4,10,IF('Indicator Data'!AP12&lt;AD$3,0,10-(AD$4-'Indicator Data'!AP12)/(AD$4-AD$3)*10)),1))</f>
        <v>0.6</v>
      </c>
      <c r="AE12" s="210">
        <f t="shared" si="15"/>
        <v>0.7</v>
      </c>
      <c r="AF12" s="206">
        <f>('Indicator Data'!AZ12+'Indicator Data'!AY12*0.5+'Indicator Data'!AX12*0.25)/1000</f>
        <v>9.4290000000000003</v>
      </c>
      <c r="AG12" s="211">
        <f>AF12*1000/HLOOKUP('Indicator Data'!$AZ$3,'Population Data'!$C$3:$M$194,ROW()-4,FALSE)</f>
        <v>3.3941941245776157E-3</v>
      </c>
      <c r="AH12" s="210">
        <f t="shared" si="5"/>
        <v>0.3</v>
      </c>
      <c r="AI12" s="202">
        <f>IF('Indicator Data'!BD12="No data","x",ROUND(IF('Indicator Data'!BD12&lt;$AI$3,10,IF('Indicator Data'!BD12&gt;$AI$4,0,($AI$4-'Indicator Data'!BD12)/($AI$4-$AI$3)*10)),1))</f>
        <v>2</v>
      </c>
      <c r="AJ12" s="202">
        <f>IF('Indicator Data'!BE12="No data","x",ROUND(IF('Indicator Data'!BE12&gt;$AJ$4,10,IF('Indicator Data'!BE12&lt;$AJ$3,0,10-($AJ$4-'Indicator Data'!BE12)/($AJ$4-$AJ$3)*10)),1))</f>
        <v>0</v>
      </c>
      <c r="AK12" s="210">
        <f t="shared" si="6"/>
        <v>1</v>
      </c>
      <c r="AL12" s="208">
        <f t="shared" si="7"/>
        <v>0.6</v>
      </c>
      <c r="AM12" s="212">
        <f t="shared" si="8"/>
        <v>5.4</v>
      </c>
    </row>
    <row r="13" spans="1:39">
      <c r="A13" s="179" t="str">
        <f>'Indicator Data'!A13</f>
        <v>Australia</v>
      </c>
      <c r="B13" s="180" t="str">
        <f>'Indicator Data'!B13</f>
        <v>AUS</v>
      </c>
      <c r="C13" s="213">
        <f>ROUND(IF('Indicator Data'!AH13="No data",IF((0.101*LN('Indicator Data'!BV13)-0.153)&gt;C$4,0,IF((0.101*LN('Indicator Data'!BV13)-0.153)&lt;C$3,10,(C$4-(0.101*LN('Indicator Data'!BV13)-0.153))/(C$4-C$3)*10)),IF('Indicator Data'!AH13&gt;C$4,0,IF('Indicator Data'!AH13&lt;C$3,10,(C$4-'Indicator Data'!AH13)/(C$4-C$3)*10))),1)</f>
        <v>0</v>
      </c>
      <c r="D13" s="202" t="str">
        <f>IF('Indicator Data'!AI13="No data","x",ROUND((IF(LOG('Indicator Data'!AI13*1000)&gt;D$4,10,IF(LOG('Indicator Data'!AI13*1000)&lt;D$3,0,10-(D$4-LOG('Indicator Data'!AI13*1000))/(D$4-D$3)*10))),1))</f>
        <v>x</v>
      </c>
      <c r="E13" s="203">
        <f t="shared" si="9"/>
        <v>0</v>
      </c>
      <c r="F13" s="202">
        <f>IF('Indicator Data'!AV13="No data","x",ROUND(IF('Indicator Data'!AV13&gt;F$4,10,IF('Indicator Data'!AV13&lt;F$3,0,10-(F$4-'Indicator Data'!AV13)/(F$4-F$3)*10)),1))</f>
        <v>0.8</v>
      </c>
      <c r="G13" s="202">
        <f>IF('Indicator Data'!AW13="No data","x",ROUND(IF('Indicator Data'!AW13&gt;G$4,10,IF('Indicator Data'!AW13&lt;G$3,0,10-(G$4-'Indicator Data'!AW13)/(G$4-G$3)*10)),1))</f>
        <v>2.2999999999999998</v>
      </c>
      <c r="H13" s="203">
        <f t="shared" si="10"/>
        <v>1.6</v>
      </c>
      <c r="I13" s="204">
        <f>SUM(IF('Indicator Data'!AJ13=0,0,'Indicator Data'!AJ13),SUM('Indicator Data'!AK13:AL13))</f>
        <v>-3</v>
      </c>
      <c r="J13" s="204">
        <f>I13/HLOOKUP('Indicator Date'!$AJ11,'Population Data'!$C$3:$M$194,ROW()-4,FALSE)*1000000</f>
        <v>-0.11236173046353483</v>
      </c>
      <c r="K13" s="202">
        <f t="shared" si="0"/>
        <v>0</v>
      </c>
      <c r="L13" s="202" t="str">
        <f>IF('Indicator Data'!AM13="No data","x",ROUND(IF('Indicator Data'!AM13&gt;L$4,10,IF('Indicator Data'!AM13&lt;L$3,0,10-(L$4-'Indicator Data'!AM13)/(L$4-L$3)*10)),1))</f>
        <v>x</v>
      </c>
      <c r="M13" s="202">
        <f>IF('Indicator Data'!AN13="No data","x",IF('Indicator Data'!AN13=0,0,ROUND(IF('Indicator Data'!AN13&gt;M$4,10,IF('Indicator Data'!AN13&lt;M$3,0,10-(M$4-'Indicator Data'!AN13)/(M$4-M$3)*10)),1)))</f>
        <v>0</v>
      </c>
      <c r="N13" s="203">
        <f t="shared" si="11"/>
        <v>0</v>
      </c>
      <c r="O13" s="205">
        <f t="shared" si="12"/>
        <v>0.4</v>
      </c>
      <c r="P13" s="206">
        <f>IF(AND('Indicator Data'!BA13="No data",'Indicator Data'!BB13="No data"),0,SUM('Indicator Data'!BA13:BC13)/1000)</f>
        <v>126.714</v>
      </c>
      <c r="Q13" s="202">
        <f t="shared" si="1"/>
        <v>7</v>
      </c>
      <c r="R13" s="207">
        <f>P13*1000/HLOOKUP('Indicator Data'!$BA$3,'Population Data'!$C$3:$M$194,ROW()-4,FALSE)</f>
        <v>4.7459347713187843E-3</v>
      </c>
      <c r="S13" s="202">
        <f t="shared" si="2"/>
        <v>4.7</v>
      </c>
      <c r="T13" s="208">
        <f t="shared" si="13"/>
        <v>5.9</v>
      </c>
      <c r="U13" s="209">
        <f>IF('Indicator Data'!AR13="No data","x",ROUND(IF('Indicator Data'!AR13&gt;U$4,10,IF('Indicator Data'!AR13&lt;U$3,0,10-(U$4-'Indicator Data'!AR13)/(U$4-U$3)*10)),1))</f>
        <v>0.2</v>
      </c>
      <c r="V13" s="209">
        <f>IF('Indicator Data'!AS13="No data","x",IF('Indicator Data'!AS13=0,0,ROUND(IF('Indicator Data'!AS13&gt;V$4,10,IF('Indicator Data'!AS13&lt;V$3,0,10-(V$4-'Indicator Data'!AS13)/(V$4-V$3)*10)),1)))</f>
        <v>0.1</v>
      </c>
      <c r="W13" s="202">
        <f t="shared" si="14"/>
        <v>0.15000000000000002</v>
      </c>
      <c r="X13" s="202">
        <f>IF('Indicator Data'!AQ13="No data","x",ROUND(IF('Indicator Data'!AQ13&gt;X$4,10,IF('Indicator Data'!AQ13&lt;X$3,0,10-(X$4-'Indicator Data'!AQ13)/(X$4-X$3)*10)),1))</f>
        <v>0.1</v>
      </c>
      <c r="Y13" s="202" t="str">
        <f>IF('Indicator Data'!AT13="No data","x",ROUND(IF('Indicator Data'!AT13&gt;Y$4,10,IF('Indicator Data'!AT13&lt;Y$3,0,10-(Y$4-'Indicator Data'!AT13)/(Y$4-Y$3)*10)),1))</f>
        <v>x</v>
      </c>
      <c r="Z13" s="207">
        <f>IF('Indicator Data'!AU13="No data","x",IF(('Indicator Data'!AU13/HLOOKUP('Indicator Data'!$AU$3,'Population Data'!$C$3:$M$194,ROW()-4,FALSE))&gt;1,1,IF('Indicator Data'!AU13&gt;'Indicator Data'!AU13,1,'Indicator Data'!AU13/HLOOKUP('Indicator Data'!$AU$3,'Population Data'!$C$3:$M$194,ROW()-4,FALSE))))</f>
        <v>1.3282443150513002E-4</v>
      </c>
      <c r="AA13" s="202">
        <f t="shared" si="3"/>
        <v>0</v>
      </c>
      <c r="AB13" s="210">
        <f t="shared" si="4"/>
        <v>0.1</v>
      </c>
      <c r="AC13" s="202">
        <f>IF('Indicator Data'!AO13="No data","x",ROUND(IF('Indicator Data'!AO13&gt;AC$4,10,IF('Indicator Data'!AO13&lt;AC$3,0,10-(AC$4-'Indicator Data'!AO13)/(AC$4-AC$3)*10)),1))</f>
        <v>0.3</v>
      </c>
      <c r="AD13" s="202" t="str">
        <f>IF('Indicator Data'!AP13="No data","x",ROUND(IF('Indicator Data'!AP13&gt;AD$4,10,IF('Indicator Data'!AP13&lt;AD$3,0,10-(AD$4-'Indicator Data'!AP13)/(AD$4-AD$3)*10)),1))</f>
        <v>x</v>
      </c>
      <c r="AE13" s="210">
        <f t="shared" si="15"/>
        <v>0.3</v>
      </c>
      <c r="AF13" s="206">
        <f>('Indicator Data'!AZ13+'Indicator Data'!AY13*0.5+'Indicator Data'!AX13*0.25)/1000</f>
        <v>64.077500000000001</v>
      </c>
      <c r="AG13" s="211">
        <f>AF13*1000/HLOOKUP('Indicator Data'!$AZ$3,'Population Data'!$C$3:$M$194,ROW()-4,FALSE)</f>
        <v>2.3999529279257179E-3</v>
      </c>
      <c r="AH13" s="210">
        <f t="shared" si="5"/>
        <v>0.2</v>
      </c>
      <c r="AI13" s="202">
        <f>IF('Indicator Data'!BD13="No data","x",ROUND(IF('Indicator Data'!BD13&lt;$AI$3,10,IF('Indicator Data'!BD13&gt;$AI$4,0,($AI$4-'Indicator Data'!BD13)/($AI$4-$AI$3)*10)),1))</f>
        <v>1.6</v>
      </c>
      <c r="AJ13" s="202">
        <f>IF('Indicator Data'!BE13="No data","x",ROUND(IF('Indicator Data'!BE13&gt;$AJ$4,10,IF('Indicator Data'!BE13&lt;$AJ$3,0,10-($AJ$4-'Indicator Data'!BE13)/($AJ$4-$AJ$3)*10)),1))</f>
        <v>0</v>
      </c>
      <c r="AK13" s="210">
        <f t="shared" si="6"/>
        <v>0.8</v>
      </c>
      <c r="AL13" s="208">
        <f t="shared" si="7"/>
        <v>0.4</v>
      </c>
      <c r="AM13" s="212">
        <f t="shared" si="8"/>
        <v>3.6</v>
      </c>
    </row>
    <row r="14" spans="1:39">
      <c r="A14" s="179" t="str">
        <f>'Indicator Data'!A14</f>
        <v>Austria</v>
      </c>
      <c r="B14" s="180" t="str">
        <f>'Indicator Data'!B14</f>
        <v>AUT</v>
      </c>
      <c r="C14" s="213">
        <f>ROUND(IF('Indicator Data'!AH14="No data",IF((0.101*LN('Indicator Data'!BV14)-0.153)&gt;C$4,0,IF((0.101*LN('Indicator Data'!BV14)-0.153)&lt;C$3,10,(C$4-(0.101*LN('Indicator Data'!BV14)-0.153))/(C$4-C$3)*10)),IF('Indicator Data'!AH14&gt;C$4,0,IF('Indicator Data'!AH14&lt;C$3,10,(C$4-'Indicator Data'!AH14)/(C$4-C$3)*10))),1)</f>
        <v>0</v>
      </c>
      <c r="D14" s="202" t="str">
        <f>IF('Indicator Data'!AI14="No data","x",ROUND((IF(LOG('Indicator Data'!AI14*1000)&gt;D$4,10,IF(LOG('Indicator Data'!AI14*1000)&lt;D$3,0,10-(D$4-LOG('Indicator Data'!AI14*1000))/(D$4-D$3)*10))),1))</f>
        <v>x</v>
      </c>
      <c r="E14" s="203">
        <f t="shared" si="9"/>
        <v>0</v>
      </c>
      <c r="F14" s="202">
        <f>IF('Indicator Data'!AV14="No data","x",ROUND(IF('Indicator Data'!AV14&gt;F$4,10,IF('Indicator Data'!AV14&lt;F$3,0,10-(F$4-'Indicator Data'!AV14)/(F$4-F$3)*10)),1))</f>
        <v>0.6</v>
      </c>
      <c r="G14" s="202">
        <f>IF('Indicator Data'!AW14="No data","x",ROUND(IF('Indicator Data'!AW14&gt;G$4,10,IF('Indicator Data'!AW14&lt;G$3,0,10-(G$4-'Indicator Data'!AW14)/(G$4-G$3)*10)),1))</f>
        <v>1.4</v>
      </c>
      <c r="H14" s="203">
        <f t="shared" si="10"/>
        <v>1</v>
      </c>
      <c r="I14" s="204">
        <f>SUM(IF('Indicator Data'!AJ14=0,0,'Indicator Data'!AJ14),SUM('Indicator Data'!AK14:AL14))</f>
        <v>0.03</v>
      </c>
      <c r="J14" s="204">
        <f>I14/HLOOKUP('Indicator Date'!$AJ12,'Population Data'!$C$3:$M$194,ROW()-4,FALSE)*1000000</f>
        <v>3.341821932355063E-3</v>
      </c>
      <c r="K14" s="202">
        <f t="shared" si="0"/>
        <v>0</v>
      </c>
      <c r="L14" s="202" t="str">
        <f>IF('Indicator Data'!AM14="No data","x",ROUND(IF('Indicator Data'!AM14&gt;L$4,10,IF('Indicator Data'!AM14&lt;L$3,0,10-(L$4-'Indicator Data'!AM14)/(L$4-L$3)*10)),1))</f>
        <v>x</v>
      </c>
      <c r="M14" s="202">
        <f>IF('Indicator Data'!AN14="No data","x",IF('Indicator Data'!AN14=0,0,ROUND(IF('Indicator Data'!AN14&gt;M$4,10,IF('Indicator Data'!AN14&lt;M$3,0,10-(M$4-'Indicator Data'!AN14)/(M$4-M$3)*10)),1)))</f>
        <v>0.2</v>
      </c>
      <c r="N14" s="203">
        <f t="shared" si="11"/>
        <v>0.1</v>
      </c>
      <c r="O14" s="205">
        <f t="shared" si="12"/>
        <v>0.3</v>
      </c>
      <c r="P14" s="206">
        <f>IF(AND('Indicator Data'!BA14="No data",'Indicator Data'!BB14="No data"),0,SUM('Indicator Data'!BA14:BC14)/1000)</f>
        <v>299.04399999999998</v>
      </c>
      <c r="Q14" s="202">
        <f t="shared" si="1"/>
        <v>8.3000000000000007</v>
      </c>
      <c r="R14" s="207">
        <f>P14*1000/HLOOKUP('Indicator Data'!$BA$3,'Population Data'!$C$3:$M$194,ROW()-4,FALSE)</f>
        <v>3.3311726597972921E-2</v>
      </c>
      <c r="S14" s="202">
        <f t="shared" si="2"/>
        <v>7.6</v>
      </c>
      <c r="T14" s="208">
        <f t="shared" si="13"/>
        <v>8</v>
      </c>
      <c r="U14" s="209" t="str">
        <f>IF('Indicator Data'!AR14="No data","x",ROUND(IF('Indicator Data'!AR14&gt;U$4,10,IF('Indicator Data'!AR14&lt;U$3,0,10-(U$4-'Indicator Data'!AR14)/(U$4-U$3)*10)),1))</f>
        <v>x</v>
      </c>
      <c r="V14" s="209" t="str">
        <f>IF('Indicator Data'!AS14="No data","x",IF('Indicator Data'!AS14=0,0,ROUND(IF('Indicator Data'!AS14&gt;V$4,10,IF('Indicator Data'!AS14&lt;V$3,0,10-(V$4-'Indicator Data'!AS14)/(V$4-V$3)*10)),1)))</f>
        <v>x</v>
      </c>
      <c r="W14" s="202" t="str">
        <f t="shared" si="14"/>
        <v>x</v>
      </c>
      <c r="X14" s="202">
        <f>IF('Indicator Data'!AQ14="No data","x",ROUND(IF('Indicator Data'!AQ14&gt;X$4,10,IF('Indicator Data'!AQ14&lt;X$3,0,10-(X$4-'Indicator Data'!AQ14)/(X$4-X$3)*10)),1))</f>
        <v>0.1</v>
      </c>
      <c r="Y14" s="202" t="str">
        <f>IF('Indicator Data'!AT14="No data","x",ROUND(IF('Indicator Data'!AT14&gt;Y$4,10,IF('Indicator Data'!AT14&lt;Y$3,0,10-(Y$4-'Indicator Data'!AT14)/(Y$4-Y$3)*10)),1))</f>
        <v>x</v>
      </c>
      <c r="Z14" s="207">
        <f>IF('Indicator Data'!AU14="No data","x",IF(('Indicator Data'!AU14/HLOOKUP('Indicator Data'!$AU$3,'Population Data'!$C$3:$M$194,ROW()-4,FALSE))&gt;1,1,IF('Indicator Data'!AU14&gt;'Indicator Data'!AU14,1,'Indicator Data'!AU14/HLOOKUP('Indicator Data'!$AU$3,'Population Data'!$C$3:$M$194,ROW()-4,FALSE))))</f>
        <v>6.0405272395897944E-6</v>
      </c>
      <c r="AA14" s="202">
        <f t="shared" si="3"/>
        <v>0</v>
      </c>
      <c r="AB14" s="210">
        <f t="shared" si="4"/>
        <v>0.1</v>
      </c>
      <c r="AC14" s="202">
        <f>IF('Indicator Data'!AO14="No data","x",ROUND(IF('Indicator Data'!AO14&gt;AC$4,10,IF('Indicator Data'!AO14&lt;AC$3,0,10-(AC$4-'Indicator Data'!AO14)/(AC$4-AC$3)*10)),1))</f>
        <v>0.2</v>
      </c>
      <c r="AD14" s="202" t="str">
        <f>IF('Indicator Data'!AP14="No data","x",ROUND(IF('Indicator Data'!AP14&gt;AD$4,10,IF('Indicator Data'!AP14&lt;AD$3,0,10-(AD$4-'Indicator Data'!AP14)/(AD$4-AD$3)*10)),1))</f>
        <v>x</v>
      </c>
      <c r="AE14" s="210">
        <f t="shared" si="15"/>
        <v>0.2</v>
      </c>
      <c r="AF14" s="206">
        <f>('Indicator Data'!AZ14+'Indicator Data'!AY14*0.5+'Indicator Data'!AX14*0.25)/1000</f>
        <v>3.2499999999999999E-3</v>
      </c>
      <c r="AG14" s="211">
        <f>AF14*1000/HLOOKUP('Indicator Data'!$AZ$3,'Population Data'!$C$3:$M$194,ROW()-4,FALSE)</f>
        <v>3.620307093384652E-7</v>
      </c>
      <c r="AH14" s="210">
        <f t="shared" si="5"/>
        <v>0</v>
      </c>
      <c r="AI14" s="202">
        <f>IF('Indicator Data'!BD14="No data","x",ROUND(IF('Indicator Data'!BD14&lt;$AI$3,10,IF('Indicator Data'!BD14&gt;$AI$4,0,($AI$4-'Indicator Data'!BD14)/($AI$4-$AI$3)*10)),1))</f>
        <v>0</v>
      </c>
      <c r="AJ14" s="202">
        <f>IF('Indicator Data'!BE14="No data","x",ROUND(IF('Indicator Data'!BE14&gt;$AJ$4,10,IF('Indicator Data'!BE14&lt;$AJ$3,0,10-($AJ$4-'Indicator Data'!BE14)/($AJ$4-$AJ$3)*10)),1))</f>
        <v>0</v>
      </c>
      <c r="AK14" s="210">
        <f t="shared" si="6"/>
        <v>0</v>
      </c>
      <c r="AL14" s="208">
        <f t="shared" si="7"/>
        <v>0.1</v>
      </c>
      <c r="AM14" s="212">
        <f t="shared" si="8"/>
        <v>5.3</v>
      </c>
    </row>
    <row r="15" spans="1:39">
      <c r="A15" s="179" t="str">
        <f>'Indicator Data'!A15</f>
        <v>Azerbaijan</v>
      </c>
      <c r="B15" s="180" t="str">
        <f>'Indicator Data'!B15</f>
        <v>AZE</v>
      </c>
      <c r="C15" s="213">
        <f>ROUND(IF('Indicator Data'!AH15="No data",IF((0.101*LN('Indicator Data'!BV15)-0.153)&gt;C$4,0,IF((0.101*LN('Indicator Data'!BV15)-0.153)&lt;C$3,10,(C$4-(0.101*LN('Indicator Data'!BV15)-0.153))/(C$4-C$3)*10)),IF('Indicator Data'!AH15&gt;C$4,0,IF('Indicator Data'!AH15&lt;C$3,10,(C$4-'Indicator Data'!AH15)/(C$4-C$3)*10))),1)</f>
        <v>2.8</v>
      </c>
      <c r="D15" s="202" t="str">
        <f>IF('Indicator Data'!AI15="No data","x",ROUND((IF(LOG('Indicator Data'!AI15*1000)&gt;D$4,10,IF(LOG('Indicator Data'!AI15*1000)&lt;D$3,0,10-(D$4-LOG('Indicator Data'!AI15*1000))/(D$4-D$3)*10))),1))</f>
        <v>x</v>
      </c>
      <c r="E15" s="203">
        <f t="shared" si="9"/>
        <v>2.8</v>
      </c>
      <c r="F15" s="202">
        <f>IF('Indicator Data'!AV15="No data","x",ROUND(IF('Indicator Data'!AV15&gt;F$4,10,IF('Indicator Data'!AV15&lt;F$3,0,10-(F$4-'Indicator Data'!AV15)/(F$4-F$3)*10)),1))</f>
        <v>4.4000000000000004</v>
      </c>
      <c r="G15" s="202" t="str">
        <f>IF('Indicator Data'!AW15="No data","x",ROUND(IF('Indicator Data'!AW15&gt;G$4,10,IF('Indicator Data'!AW15&lt;G$3,0,10-(G$4-'Indicator Data'!AW15)/(G$4-G$3)*10)),1))</f>
        <v>x</v>
      </c>
      <c r="H15" s="203">
        <f t="shared" si="10"/>
        <v>4.4000000000000004</v>
      </c>
      <c r="I15" s="204">
        <f>SUM(IF('Indicator Data'!AJ15=0,0,'Indicator Data'!AJ15),SUM('Indicator Data'!AK15:AL15))</f>
        <v>79.564041457763665</v>
      </c>
      <c r="J15" s="204">
        <f>I15/HLOOKUP('Indicator Date'!$AJ13,'Population Data'!$C$3:$M$194,ROW()-4,FALSE)*1000000</f>
        <v>7.6043937187767057</v>
      </c>
      <c r="K15" s="202">
        <f t="shared" si="0"/>
        <v>0.2</v>
      </c>
      <c r="L15" s="202">
        <f>IF('Indicator Data'!AM15="No data","x",ROUND(IF('Indicator Data'!AM15&gt;L$4,10,IF('Indicator Data'!AM15&lt;L$3,0,10-(L$4-'Indicator Data'!AM15)/(L$4-L$3)*10)),1))</f>
        <v>0</v>
      </c>
      <c r="M15" s="202">
        <f>IF('Indicator Data'!AN15="No data","x",IF('Indicator Data'!AN15=0,0,ROUND(IF('Indicator Data'!AN15&gt;M$4,10,IF('Indicator Data'!AN15&lt;M$3,0,10-(M$4-'Indicator Data'!AN15)/(M$4-M$3)*10)),1)))</f>
        <v>1.3</v>
      </c>
      <c r="N15" s="203">
        <f t="shared" si="11"/>
        <v>0.5</v>
      </c>
      <c r="O15" s="205">
        <f t="shared" si="12"/>
        <v>2.6</v>
      </c>
      <c r="P15" s="206">
        <f>IF(AND('Indicator Data'!BA15="No data",'Indicator Data'!BB15="No data"),0,SUM('Indicator Data'!BA15:BC15)/1000)</f>
        <v>664.20100000000002</v>
      </c>
      <c r="Q15" s="202">
        <f t="shared" si="1"/>
        <v>9.4</v>
      </c>
      <c r="R15" s="207">
        <f>P15*1000/HLOOKUP('Indicator Data'!$BA$3,'Population Data'!$C$3:$M$194,ROW()-4,FALSE)</f>
        <v>6.3481515265742666E-2</v>
      </c>
      <c r="S15" s="202">
        <f t="shared" si="2"/>
        <v>8.9</v>
      </c>
      <c r="T15" s="208">
        <f t="shared" si="13"/>
        <v>9.1999999999999993</v>
      </c>
      <c r="U15" s="209">
        <f>IF('Indicator Data'!AR15="No data","x",ROUND(IF('Indicator Data'!AR15&gt;U$4,10,IF('Indicator Data'!AR15&lt;U$3,0,10-(U$4-'Indicator Data'!AR15)/(U$4-U$3)*10)),1))</f>
        <v>0.2</v>
      </c>
      <c r="V15" s="209">
        <f>IF('Indicator Data'!AS15="No data","x",IF('Indicator Data'!AS15=0,0,ROUND(IF('Indicator Data'!AS15&gt;V$4,10,IF('Indicator Data'!AS15&lt;V$3,0,10-(V$4-'Indicator Data'!AS15)/(V$4-V$3)*10)),1)))</f>
        <v>0.3</v>
      </c>
      <c r="W15" s="202">
        <f t="shared" si="14"/>
        <v>0.25</v>
      </c>
      <c r="X15" s="202">
        <f>IF('Indicator Data'!AQ15="No data","x",ROUND(IF('Indicator Data'!AQ15&gt;X$4,10,IF('Indicator Data'!AQ15&lt;X$3,0,10-(X$4-'Indicator Data'!AQ15)/(X$4-X$3)*10)),1))</f>
        <v>1.2</v>
      </c>
      <c r="Y15" s="202">
        <f>IF('Indicator Data'!AT15="No data","x",ROUND(IF('Indicator Data'!AT15&gt;Y$4,10,IF('Indicator Data'!AT15&lt;Y$3,0,10-(Y$4-'Indicator Data'!AT15)/(Y$4-Y$3)*10)),1))</f>
        <v>0</v>
      </c>
      <c r="Z15" s="207">
        <f>IF('Indicator Data'!AU15="No data","x",IF(('Indicator Data'!AU15/HLOOKUP('Indicator Data'!$AU$3,'Population Data'!$C$3:$M$194,ROW()-4,FALSE))&gt;1,1,IF('Indicator Data'!AU15&gt;'Indicator Data'!AU15,1,'Indicator Data'!AU15/HLOOKUP('Indicator Data'!$AU$3,'Population Data'!$C$3:$M$194,ROW()-4,FALSE))))</f>
        <v>0</v>
      </c>
      <c r="AA15" s="202">
        <f t="shared" si="3"/>
        <v>0</v>
      </c>
      <c r="AB15" s="210">
        <f t="shared" si="4"/>
        <v>0.4</v>
      </c>
      <c r="AC15" s="202">
        <f>IF('Indicator Data'!AO15="No data","x",ROUND(IF('Indicator Data'!AO15&gt;AC$4,10,IF('Indicator Data'!AO15&lt;AC$3,0,10-(AC$4-'Indicator Data'!AO15)/(AC$4-AC$3)*10)),1))</f>
        <v>1.4</v>
      </c>
      <c r="AD15" s="202">
        <f>IF('Indicator Data'!AP15="No data","x",ROUND(IF('Indicator Data'!AP15&gt;AD$4,10,IF('Indicator Data'!AP15&lt;AD$3,0,10-(AD$4-'Indicator Data'!AP15)/(AD$4-AD$3)*10)),1))</f>
        <v>1.1000000000000001</v>
      </c>
      <c r="AE15" s="210">
        <f t="shared" si="15"/>
        <v>1.3</v>
      </c>
      <c r="AF15" s="206">
        <f>('Indicator Data'!AZ15+'Indicator Data'!AY15*0.5+'Indicator Data'!AX15*0.25)/1000</f>
        <v>0</v>
      </c>
      <c r="AG15" s="211">
        <f>AF15*1000/HLOOKUP('Indicator Data'!$AZ$3,'Population Data'!$C$3:$M$194,ROW()-4,FALSE)</f>
        <v>0</v>
      </c>
      <c r="AH15" s="210">
        <f t="shared" si="5"/>
        <v>0</v>
      </c>
      <c r="AI15" s="202">
        <f>IF('Indicator Data'!BD15="No data","x",ROUND(IF('Indicator Data'!BD15&lt;$AI$3,10,IF('Indicator Data'!BD15&gt;$AI$4,0,($AI$4-'Indicator Data'!BD15)/($AI$4-$AI$3)*10)),1))</f>
        <v>1.2</v>
      </c>
      <c r="AJ15" s="202">
        <f>IF('Indicator Data'!BE15="No data","x",ROUND(IF('Indicator Data'!BE15&gt;$AJ$4,10,IF('Indicator Data'!BE15&lt;$AJ$3,0,10-($AJ$4-'Indicator Data'!BE15)/($AJ$4-$AJ$3)*10)),1))</f>
        <v>0</v>
      </c>
      <c r="AK15" s="210">
        <f t="shared" si="6"/>
        <v>0.6</v>
      </c>
      <c r="AL15" s="208">
        <f t="shared" si="7"/>
        <v>0.6</v>
      </c>
      <c r="AM15" s="212">
        <f t="shared" si="8"/>
        <v>6.6</v>
      </c>
    </row>
    <row r="16" spans="1:39">
      <c r="A16" s="179" t="str">
        <f>'Indicator Data'!A16</f>
        <v>Bahamas</v>
      </c>
      <c r="B16" s="180" t="str">
        <f>'Indicator Data'!B16</f>
        <v>BHS</v>
      </c>
      <c r="C16" s="213">
        <f>ROUND(IF('Indicator Data'!AH16="No data",IF((0.101*LN('Indicator Data'!BV16)-0.153)&gt;C$4,0,IF((0.101*LN('Indicator Data'!BV16)-0.153)&lt;C$3,10,(C$4-(0.101*LN('Indicator Data'!BV16)-0.153))/(C$4-C$3)*10)),IF('Indicator Data'!AH16&gt;C$4,0,IF('Indicator Data'!AH16&lt;C$3,10,(C$4-'Indicator Data'!AH16)/(C$4-C$3)*10))),1)</f>
        <v>1.6</v>
      </c>
      <c r="D16" s="202" t="str">
        <f>IF('Indicator Data'!AI16="No data","x",ROUND((IF(LOG('Indicator Data'!AI16*1000)&gt;D$4,10,IF(LOG('Indicator Data'!AI16*1000)&lt;D$3,0,10-(D$4-LOG('Indicator Data'!AI16*1000))/(D$4-D$3)*10))),1))</f>
        <v>x</v>
      </c>
      <c r="E16" s="203">
        <f t="shared" si="9"/>
        <v>1.6</v>
      </c>
      <c r="F16" s="202">
        <f>IF('Indicator Data'!AV16="No data","x",ROUND(IF('Indicator Data'!AV16&gt;F$4,10,IF('Indicator Data'!AV16&lt;F$3,0,10-(F$4-'Indicator Data'!AV16)/(F$4-F$3)*10)),1))</f>
        <v>4.4000000000000004</v>
      </c>
      <c r="G16" s="202" t="str">
        <f>IF('Indicator Data'!AW16="No data","x",ROUND(IF('Indicator Data'!AW16&gt;G$4,10,IF('Indicator Data'!AW16&lt;G$3,0,10-(G$4-'Indicator Data'!AW16)/(G$4-G$3)*10)),1))</f>
        <v>x</v>
      </c>
      <c r="H16" s="203">
        <f t="shared" si="10"/>
        <v>4.4000000000000004</v>
      </c>
      <c r="I16" s="204">
        <f>SUM(IF('Indicator Data'!AJ16=0,0,'Indicator Data'!AJ16),SUM('Indicator Data'!AK16:AL16))</f>
        <v>0</v>
      </c>
      <c r="J16" s="204">
        <f>I16/HLOOKUP('Indicator Date'!$AJ14,'Population Data'!$C$3:$M$194,ROW()-4,FALSE)*1000000</f>
        <v>0</v>
      </c>
      <c r="K16" s="202">
        <f t="shared" si="0"/>
        <v>0</v>
      </c>
      <c r="L16" s="202" t="str">
        <f>IF('Indicator Data'!AM16="No data","x",ROUND(IF('Indicator Data'!AM16&gt;L$4,10,IF('Indicator Data'!AM16&lt;L$3,0,10-(L$4-'Indicator Data'!AM16)/(L$4-L$3)*10)),1))</f>
        <v>x</v>
      </c>
      <c r="M16" s="202">
        <f>IF('Indicator Data'!AN16="No data","x",IF('Indicator Data'!AN16=0,0,ROUND(IF('Indicator Data'!AN16&gt;M$4,10,IF('Indicator Data'!AN16&lt;M$3,0,10-(M$4-'Indicator Data'!AN16)/(M$4-M$3)*10)),1)))</f>
        <v>0.1</v>
      </c>
      <c r="N16" s="203">
        <f t="shared" si="11"/>
        <v>0.1</v>
      </c>
      <c r="O16" s="205">
        <f t="shared" si="12"/>
        <v>1.9</v>
      </c>
      <c r="P16" s="206">
        <f>IF(AND('Indicator Data'!BA16="No data",'Indicator Data'!BB16="No data"),0,SUM('Indicator Data'!BA16:BC16)/1000)</f>
        <v>0.754</v>
      </c>
      <c r="Q16" s="202">
        <f t="shared" si="1"/>
        <v>0</v>
      </c>
      <c r="R16" s="207">
        <f>P16*1000/HLOOKUP('Indicator Data'!$BA$3,'Population Data'!$C$3:$M$194,ROW()-4,FALSE)</f>
        <v>1.8158917015675914E-3</v>
      </c>
      <c r="S16" s="202">
        <f t="shared" si="2"/>
        <v>3.7</v>
      </c>
      <c r="T16" s="208">
        <f t="shared" si="13"/>
        <v>1.9</v>
      </c>
      <c r="U16" s="209">
        <f>IF('Indicator Data'!AR16="No data","x",ROUND(IF('Indicator Data'!AR16&gt;U$4,10,IF('Indicator Data'!AR16&lt;U$3,0,10-(U$4-'Indicator Data'!AR16)/(U$4-U$3)*10)),1))</f>
        <v>1.8</v>
      </c>
      <c r="V16" s="209">
        <f>IF('Indicator Data'!AS16="No data","x",IF('Indicator Data'!AS16=0,0,ROUND(IF('Indicator Data'!AS16&gt;V$4,10,IF('Indicator Data'!AS16&lt;V$3,0,10-(V$4-'Indicator Data'!AS16)/(V$4-V$3)*10)),1)))</f>
        <v>0.7</v>
      </c>
      <c r="W16" s="202">
        <f t="shared" si="14"/>
        <v>1.25</v>
      </c>
      <c r="X16" s="202">
        <f>IF('Indicator Data'!AQ16="No data","x",ROUND(IF('Indicator Data'!AQ16&gt;X$4,10,IF('Indicator Data'!AQ16&lt;X$3,0,10-(X$4-'Indicator Data'!AQ16)/(X$4-X$3)*10)),1))</f>
        <v>0.2</v>
      </c>
      <c r="Y16" s="202" t="str">
        <f>IF('Indicator Data'!AT16="No data","x",ROUND(IF('Indicator Data'!AT16&gt;Y$4,10,IF('Indicator Data'!AT16&lt;Y$3,0,10-(Y$4-'Indicator Data'!AT16)/(Y$4-Y$3)*10)),1))</f>
        <v>x</v>
      </c>
      <c r="Z16" s="207">
        <f>IF('Indicator Data'!AU16="No data","x",IF(('Indicator Data'!AU16/HLOOKUP('Indicator Data'!$AU$3,'Population Data'!$C$3:$M$194,ROW()-4,FALSE))&gt;1,1,IF('Indicator Data'!AU16&gt;'Indicator Data'!AU16,1,'Indicator Data'!AU16/HLOOKUP('Indicator Data'!$AU$3,'Population Data'!$C$3:$M$194,ROW()-4,FALSE))))</f>
        <v>2.4391195753980644E-6</v>
      </c>
      <c r="AA16" s="202">
        <f t="shared" si="3"/>
        <v>0</v>
      </c>
      <c r="AB16" s="210">
        <f t="shared" si="4"/>
        <v>0.5</v>
      </c>
      <c r="AC16" s="202">
        <f>IF('Indicator Data'!AO16="No data","x",ROUND(IF('Indicator Data'!AO16&gt;AC$4,10,IF('Indicator Data'!AO16&lt;AC$3,0,10-(AC$4-'Indicator Data'!AO16)/(AC$4-AC$3)*10)),1))</f>
        <v>1</v>
      </c>
      <c r="AD16" s="202" t="str">
        <f>IF('Indicator Data'!AP16="No data","x",ROUND(IF('Indicator Data'!AP16&gt;AD$4,10,IF('Indicator Data'!AP16&lt;AD$3,0,10-(AD$4-'Indicator Data'!AP16)/(AD$4-AD$3)*10)),1))</f>
        <v>x</v>
      </c>
      <c r="AE16" s="210">
        <f t="shared" si="15"/>
        <v>1</v>
      </c>
      <c r="AF16" s="206">
        <f>('Indicator Data'!AZ16+'Indicator Data'!AY16*0.5+'Indicator Data'!AX16*0.25)/1000</f>
        <v>0</v>
      </c>
      <c r="AG16" s="211">
        <f>AF16*1000/HLOOKUP('Indicator Data'!$AZ$3,'Population Data'!$C$3:$M$194,ROW()-4,FALSE)</f>
        <v>0</v>
      </c>
      <c r="AH16" s="210">
        <f t="shared" si="5"/>
        <v>0</v>
      </c>
      <c r="AI16" s="202">
        <f>IF('Indicator Data'!BD16="No data","x",ROUND(IF('Indicator Data'!BD16&lt;$AI$3,10,IF('Indicator Data'!BD16&gt;$AI$4,0,($AI$4-'Indicator Data'!BD16)/($AI$4-$AI$3)*10)),1))</f>
        <v>6.4</v>
      </c>
      <c r="AJ16" s="202">
        <f>IF('Indicator Data'!BE16="No data","x",ROUND(IF('Indicator Data'!BE16&gt;$AJ$4,10,IF('Indicator Data'!BE16&lt;$AJ$3,0,10-($AJ$4-'Indicator Data'!BE16)/($AJ$4-$AJ$3)*10)),1))</f>
        <v>3.8</v>
      </c>
      <c r="AK16" s="210">
        <f t="shared" si="6"/>
        <v>5.0999999999999996</v>
      </c>
      <c r="AL16" s="208">
        <f t="shared" si="7"/>
        <v>1.9</v>
      </c>
      <c r="AM16" s="212">
        <f t="shared" si="8"/>
        <v>1.9</v>
      </c>
    </row>
    <row r="17" spans="1:39">
      <c r="A17" s="179" t="str">
        <f>'Indicator Data'!A17</f>
        <v>Bahrain</v>
      </c>
      <c r="B17" s="180" t="str">
        <f>'Indicator Data'!B17</f>
        <v>BHR</v>
      </c>
      <c r="C17" s="213">
        <f>ROUND(IF('Indicator Data'!AH17="No data",IF((0.101*LN('Indicator Data'!BV17)-0.153)&gt;C$4,0,IF((0.101*LN('Indicator Data'!BV17)-0.153)&lt;C$3,10,(C$4-(0.101*LN('Indicator Data'!BV17)-0.153))/(C$4-C$3)*10)),IF('Indicator Data'!AH17&gt;C$4,0,IF('Indicator Data'!AH17&lt;C$3,10,(C$4-'Indicator Data'!AH17)/(C$4-C$3)*10))),1)</f>
        <v>0.2</v>
      </c>
      <c r="D17" s="202" t="str">
        <f>IF('Indicator Data'!AI17="No data","x",ROUND((IF(LOG('Indicator Data'!AI17*1000)&gt;D$4,10,IF(LOG('Indicator Data'!AI17*1000)&lt;D$3,0,10-(D$4-LOG('Indicator Data'!AI17*1000))/(D$4-D$3)*10))),1))</f>
        <v>x</v>
      </c>
      <c r="E17" s="203">
        <f t="shared" si="9"/>
        <v>0.2</v>
      </c>
      <c r="F17" s="202">
        <f>IF('Indicator Data'!AV17="No data","x",ROUND(IF('Indicator Data'!AV17&gt;F$4,10,IF('Indicator Data'!AV17&lt;F$3,0,10-(F$4-'Indicator Data'!AV17)/(F$4-F$3)*10)),1))</f>
        <v>2.4</v>
      </c>
      <c r="G17" s="202" t="str">
        <f>IF('Indicator Data'!AW17="No data","x",ROUND(IF('Indicator Data'!AW17&gt;G$4,10,IF('Indicator Data'!AW17&lt;G$3,0,10-(G$4-'Indicator Data'!AW17)/(G$4-G$3)*10)),1))</f>
        <v>x</v>
      </c>
      <c r="H17" s="203">
        <f t="shared" si="10"/>
        <v>2.4</v>
      </c>
      <c r="I17" s="204">
        <f>SUM(IF('Indicator Data'!AJ17=0,0,'Indicator Data'!AJ17),SUM('Indicator Data'!AK17:AL17))</f>
        <v>0</v>
      </c>
      <c r="J17" s="204">
        <f>I17/HLOOKUP('Indicator Date'!$AJ15,'Population Data'!$C$3:$M$194,ROW()-4,FALSE)*1000000</f>
        <v>0</v>
      </c>
      <c r="K17" s="202">
        <f t="shared" si="0"/>
        <v>0</v>
      </c>
      <c r="L17" s="202" t="str">
        <f>IF('Indicator Data'!AM17="No data","x",ROUND(IF('Indicator Data'!AM17&gt;L$4,10,IF('Indicator Data'!AM17&lt;L$3,0,10-(L$4-'Indicator Data'!AM17)/(L$4-L$3)*10)),1))</f>
        <v>x</v>
      </c>
      <c r="M17" s="202">
        <f>IF('Indicator Data'!AN17="No data","x",IF('Indicator Data'!AN17=0,0,ROUND(IF('Indicator Data'!AN17&gt;M$4,10,IF('Indicator Data'!AN17&lt;M$3,0,10-(M$4-'Indicator Data'!AN17)/(M$4-M$3)*10)),1)))</f>
        <v>0</v>
      </c>
      <c r="N17" s="203">
        <f t="shared" si="11"/>
        <v>0</v>
      </c>
      <c r="O17" s="205">
        <f t="shared" si="12"/>
        <v>0.7</v>
      </c>
      <c r="P17" s="206">
        <f>IF(AND('Indicator Data'!BA17="No data",'Indicator Data'!BB17="No data"),0,SUM('Indicator Data'!BA17:BC17)/1000)</f>
        <v>0.376</v>
      </c>
      <c r="Q17" s="202">
        <f t="shared" si="1"/>
        <v>0</v>
      </c>
      <c r="R17" s="207">
        <f>P17*1000/HLOOKUP('Indicator Data'!$BA$3,'Population Data'!$C$3:$M$194,ROW()-4,FALSE)</f>
        <v>2.5088209075526183E-4</v>
      </c>
      <c r="S17" s="202">
        <f t="shared" si="2"/>
        <v>2.2999999999999998</v>
      </c>
      <c r="T17" s="208">
        <f t="shared" si="13"/>
        <v>1.2</v>
      </c>
      <c r="U17" s="209">
        <f>IF('Indicator Data'!AR17="No data","x",ROUND(IF('Indicator Data'!AR17&gt;U$4,10,IF('Indicator Data'!AR17&lt;U$3,0,10-(U$4-'Indicator Data'!AR17)/(U$4-U$3)*10)),1))</f>
        <v>0.2</v>
      </c>
      <c r="V17" s="209" t="str">
        <f>IF('Indicator Data'!AS17="No data","x",IF('Indicator Data'!AS17=0,0,ROUND(IF('Indicator Data'!AS17&gt;V$4,10,IF('Indicator Data'!AS17&lt;V$3,0,10-(V$4-'Indicator Data'!AS17)/(V$4-V$3)*10)),1)))</f>
        <v>x</v>
      </c>
      <c r="W17" s="202">
        <f t="shared" si="14"/>
        <v>0.2</v>
      </c>
      <c r="X17" s="202">
        <f>IF('Indicator Data'!AQ17="No data","x",ROUND(IF('Indicator Data'!AQ17&gt;X$4,10,IF('Indicator Data'!AQ17&lt;X$3,0,10-(X$4-'Indicator Data'!AQ17)/(X$4-X$3)*10)),1))</f>
        <v>0.3</v>
      </c>
      <c r="Y17" s="202" t="str">
        <f>IF('Indicator Data'!AT17="No data","x",ROUND(IF('Indicator Data'!AT17&gt;Y$4,10,IF('Indicator Data'!AT17&lt;Y$3,0,10-(Y$4-'Indicator Data'!AT17)/(Y$4-Y$3)*10)),1))</f>
        <v>x</v>
      </c>
      <c r="Z17" s="207">
        <f>IF('Indicator Data'!AU17="No data","x",IF(('Indicator Data'!AU17/HLOOKUP('Indicator Data'!$AU$3,'Population Data'!$C$3:$M$194,ROW()-4,FALSE))&gt;1,1,IF('Indicator Data'!AU17&gt;'Indicator Data'!AU17,1,'Indicator Data'!AU17/HLOOKUP('Indicator Data'!$AU$3,'Population Data'!$C$3:$M$194,ROW()-4,FALSE))))</f>
        <v>6.7924031046716112E-7</v>
      </c>
      <c r="AA17" s="202">
        <f t="shared" si="3"/>
        <v>0</v>
      </c>
      <c r="AB17" s="210">
        <f t="shared" si="4"/>
        <v>0.2</v>
      </c>
      <c r="AC17" s="202">
        <f>IF('Indicator Data'!AO17="No data","x",ROUND(IF('Indicator Data'!AO17&gt;AC$4,10,IF('Indicator Data'!AO17&lt;AC$3,0,10-(AC$4-'Indicator Data'!AO17)/(AC$4-AC$3)*10)),1))</f>
        <v>0.5</v>
      </c>
      <c r="AD17" s="202" t="str">
        <f>IF('Indicator Data'!AP17="No data","x",ROUND(IF('Indicator Data'!AP17&gt;AD$4,10,IF('Indicator Data'!AP17&lt;AD$3,0,10-(AD$4-'Indicator Data'!AP17)/(AD$4-AD$3)*10)),1))</f>
        <v>x</v>
      </c>
      <c r="AE17" s="210">
        <f t="shared" si="15"/>
        <v>0.5</v>
      </c>
      <c r="AF17" s="206">
        <f>('Indicator Data'!AZ17+'Indicator Data'!AY17*0.5+'Indicator Data'!AX17*0.25)/1000</f>
        <v>0</v>
      </c>
      <c r="AG17" s="211">
        <f>AF17*1000/HLOOKUP('Indicator Data'!$AZ$3,'Population Data'!$C$3:$M$194,ROW()-4,FALSE)</f>
        <v>0</v>
      </c>
      <c r="AH17" s="210">
        <f t="shared" si="5"/>
        <v>0</v>
      </c>
      <c r="AI17" s="202">
        <f>IF('Indicator Data'!BD17="No data","x",ROUND(IF('Indicator Data'!BD17&lt;$AI$3,10,IF('Indicator Data'!BD17&gt;$AI$4,0,($AI$4-'Indicator Data'!BD17)/($AI$4-$AI$3)*10)),1))</f>
        <v>2.2999999999999998</v>
      </c>
      <c r="AJ17" s="202">
        <f>IF('Indicator Data'!BE17="No data","x",ROUND(IF('Indicator Data'!BE17&gt;$AJ$4,10,IF('Indicator Data'!BE17&lt;$AJ$3,0,10-($AJ$4-'Indicator Data'!BE17)/($AJ$4-$AJ$3)*10)),1))</f>
        <v>0</v>
      </c>
      <c r="AK17" s="210">
        <f t="shared" si="6"/>
        <v>1.2</v>
      </c>
      <c r="AL17" s="208">
        <f t="shared" si="7"/>
        <v>0.5</v>
      </c>
      <c r="AM17" s="212">
        <f t="shared" si="8"/>
        <v>0.9</v>
      </c>
    </row>
    <row r="18" spans="1:39">
      <c r="A18" s="179" t="str">
        <f>'Indicator Data'!A18</f>
        <v>Bangladesh</v>
      </c>
      <c r="B18" s="180" t="str">
        <f>'Indicator Data'!B18</f>
        <v>BGD</v>
      </c>
      <c r="C18" s="213">
        <f>ROUND(IF('Indicator Data'!AH18="No data",IF((0.101*LN('Indicator Data'!BV18)-0.153)&gt;C$4,0,IF((0.101*LN('Indicator Data'!BV18)-0.153)&lt;C$3,10,(C$4-(0.101*LN('Indicator Data'!BV18)-0.153))/(C$4-C$3)*10)),IF('Indicator Data'!AH18&gt;C$4,0,IF('Indicator Data'!AH18&lt;C$3,10,(C$4-'Indicator Data'!AH18)/(C$4-C$3)*10))),1)</f>
        <v>4.5999999999999996</v>
      </c>
      <c r="D18" s="202">
        <f>IF('Indicator Data'!AI18="No data","x",ROUND((IF(LOG('Indicator Data'!AI18*1000)&gt;D$4,10,IF(LOG('Indicator Data'!AI18*1000)&lt;D$3,0,10-(D$4-LOG('Indicator Data'!AI18*1000))/(D$4-D$3)*10))),1))</f>
        <v>7.5</v>
      </c>
      <c r="E18" s="203">
        <f t="shared" si="9"/>
        <v>6.3</v>
      </c>
      <c r="F18" s="202">
        <f>IF('Indicator Data'!AV18="No data","x",ROUND(IF('Indicator Data'!AV18&gt;F$4,10,IF('Indicator Data'!AV18&lt;F$3,0,10-(F$4-'Indicator Data'!AV18)/(F$4-F$3)*10)),1))</f>
        <v>6.6</v>
      </c>
      <c r="G18" s="202">
        <f>IF('Indicator Data'!AW18="No data","x",ROUND(IF('Indicator Data'!AW18&gt;G$4,10,IF('Indicator Data'!AW18&lt;G$3,0,10-(G$4-'Indicator Data'!AW18)/(G$4-G$3)*10)),1))</f>
        <v>2.1</v>
      </c>
      <c r="H18" s="203">
        <f t="shared" si="10"/>
        <v>4.4000000000000004</v>
      </c>
      <c r="I18" s="204">
        <f>SUM(IF('Indicator Data'!AJ18=0,0,'Indicator Data'!AJ18),SUM('Indicator Data'!AK18:AL18))</f>
        <v>11566.7417190625</v>
      </c>
      <c r="J18" s="204">
        <f>I18/HLOOKUP('Indicator Date'!$AJ16,'Population Data'!$C$3:$M$194,ROW()-4,FALSE)*1000000</f>
        <v>66.208709446567596</v>
      </c>
      <c r="K18" s="202">
        <f t="shared" si="0"/>
        <v>1.3</v>
      </c>
      <c r="L18" s="202">
        <f>IF('Indicator Data'!AM18="No data","x",ROUND(IF('Indicator Data'!AM18&gt;L$4,10,IF('Indicator Data'!AM18&lt;L$3,0,10-(L$4-'Indicator Data'!AM18)/(L$4-L$3)*10)),1))</f>
        <v>0.7</v>
      </c>
      <c r="M18" s="202">
        <f>IF('Indicator Data'!AN18="No data","x",IF('Indicator Data'!AN18=0,0,ROUND(IF('Indicator Data'!AN18&gt;M$4,10,IF('Indicator Data'!AN18&lt;M$3,0,10-(M$4-'Indicator Data'!AN18)/(M$4-M$3)*10)),1)))</f>
        <v>1.8</v>
      </c>
      <c r="N18" s="203">
        <f t="shared" si="11"/>
        <v>1.3</v>
      </c>
      <c r="O18" s="205">
        <f t="shared" si="12"/>
        <v>4.5999999999999996</v>
      </c>
      <c r="P18" s="206">
        <f>IF(AND('Indicator Data'!BA18="No data",'Indicator Data'!BB18="No data"),0,SUM('Indicator Data'!BA18:BC18)/1000)</f>
        <v>2370.1619999999998</v>
      </c>
      <c r="Q18" s="202">
        <f t="shared" si="1"/>
        <v>10</v>
      </c>
      <c r="R18" s="207">
        <f>P18*1000/HLOOKUP('Indicator Data'!$BA$3,'Population Data'!$C$3:$M$194,ROW()-4,FALSE)</f>
        <v>1.3566946596609453E-2</v>
      </c>
      <c r="S18" s="202">
        <f t="shared" si="2"/>
        <v>6.1</v>
      </c>
      <c r="T18" s="208">
        <f t="shared" si="13"/>
        <v>8.1</v>
      </c>
      <c r="U18" s="209">
        <f>IF('Indicator Data'!AR18="No data","x",ROUND(IF('Indicator Data'!AR18&gt;U$4,10,IF('Indicator Data'!AR18&lt;U$3,0,10-(U$4-'Indicator Data'!AR18)/(U$4-U$3)*10)),1))</f>
        <v>0.2</v>
      </c>
      <c r="V18" s="209">
        <f>IF('Indicator Data'!AS18="No data","x",IF('Indicator Data'!AS18=0,0,ROUND(IF('Indicator Data'!AS18&gt;V$4,10,IF('Indicator Data'!AS18&lt;V$3,0,10-(V$4-'Indicator Data'!AS18)/(V$4-V$3)*10)),1)))</f>
        <v>0</v>
      </c>
      <c r="W18" s="202">
        <f t="shared" si="14"/>
        <v>0.1</v>
      </c>
      <c r="X18" s="202">
        <f>IF('Indicator Data'!AQ18="No data","x",ROUND(IF('Indicator Data'!AQ18&gt;X$4,10,IF('Indicator Data'!AQ18&lt;X$3,0,10-(X$4-'Indicator Data'!AQ18)/(X$4-X$3)*10)),1))</f>
        <v>4</v>
      </c>
      <c r="Y18" s="202">
        <f>IF('Indicator Data'!AT18="No data","x",ROUND(IF('Indicator Data'!AT18&gt;Y$4,10,IF('Indicator Data'!AT18&lt;Y$3,0,10-(Y$4-'Indicator Data'!AT18)/(Y$4-Y$3)*10)),1))</f>
        <v>0</v>
      </c>
      <c r="Z18" s="207">
        <f>IF('Indicator Data'!AU18="No data","x",IF(('Indicator Data'!AU18/HLOOKUP('Indicator Data'!$AU$3,'Population Data'!$C$3:$M$194,ROW()-4,FALSE))&gt;1,1,IF('Indicator Data'!AU18&gt;'Indicator Data'!AU18,1,'Indicator Data'!AU18/HLOOKUP('Indicator Data'!$AU$3,'Population Data'!$C$3:$M$194,ROW()-4,FALSE))))</f>
        <v>0.31471397734861745</v>
      </c>
      <c r="AA18" s="202">
        <f t="shared" si="3"/>
        <v>3.5</v>
      </c>
      <c r="AB18" s="210">
        <f t="shared" si="4"/>
        <v>1.9</v>
      </c>
      <c r="AC18" s="202">
        <f>IF('Indicator Data'!AO18="No data","x",ROUND(IF('Indicator Data'!AO18&gt;AC$4,10,IF('Indicator Data'!AO18&lt;AC$3,0,10-(AC$4-'Indicator Data'!AO18)/(AC$4-AC$3)*10)),1))</f>
        <v>2.2000000000000002</v>
      </c>
      <c r="AD18" s="202">
        <f>IF('Indicator Data'!AP18="No data","x",ROUND(IF('Indicator Data'!AP18&gt;AD$4,10,IF('Indicator Data'!AP18&lt;AD$3,0,10-(AD$4-'Indicator Data'!AP18)/(AD$4-AD$3)*10)),1))</f>
        <v>5</v>
      </c>
      <c r="AE18" s="210">
        <f t="shared" si="15"/>
        <v>3.6</v>
      </c>
      <c r="AF18" s="206">
        <f>('Indicator Data'!AZ18+'Indicator Data'!AY18*0.5+'Indicator Data'!AX18*0.25)/1000</f>
        <v>43765.021000000001</v>
      </c>
      <c r="AG18" s="211">
        <f>AF18*1000/HLOOKUP('Indicator Data'!$AZ$3,'Population Data'!$C$3:$M$194,ROW()-4,FALSE)</f>
        <v>0.25051355253627866</v>
      </c>
      <c r="AH18" s="210">
        <f t="shared" si="5"/>
        <v>10</v>
      </c>
      <c r="AI18" s="202">
        <f>IF('Indicator Data'!BD18="No data","x",ROUND(IF('Indicator Data'!BD18&lt;$AI$3,10,IF('Indicator Data'!BD18&gt;$AI$4,0,($AI$4-'Indicator Data'!BD18)/($AI$4-$AI$3)*10)),1))</f>
        <v>5.0999999999999996</v>
      </c>
      <c r="AJ18" s="202">
        <f>IF('Indicator Data'!BE18="No data","x",ROUND(IF('Indicator Data'!BE18&gt;$AJ$4,10,IF('Indicator Data'!BE18&lt;$AJ$3,0,10-($AJ$4-'Indicator Data'!BE18)/($AJ$4-$AJ$3)*10)),1))</f>
        <v>2.2999999999999998</v>
      </c>
      <c r="AK18" s="210">
        <f t="shared" si="6"/>
        <v>3.7</v>
      </c>
      <c r="AL18" s="208">
        <f t="shared" si="7"/>
        <v>6.2</v>
      </c>
      <c r="AM18" s="212">
        <f t="shared" si="8"/>
        <v>7.3</v>
      </c>
    </row>
    <row r="19" spans="1:39">
      <c r="A19" s="179" t="str">
        <f>'Indicator Data'!A19</f>
        <v>Barbados</v>
      </c>
      <c r="B19" s="180" t="str">
        <f>'Indicator Data'!B19</f>
        <v>BRB</v>
      </c>
      <c r="C19" s="213">
        <f>ROUND(IF('Indicator Data'!AH19="No data",IF((0.101*LN('Indicator Data'!BV19)-0.153)&gt;C$4,0,IF((0.101*LN('Indicator Data'!BV19)-0.153)&lt;C$3,10,(C$4-(0.101*LN('Indicator Data'!BV19)-0.153))/(C$4-C$3)*10)),IF('Indicator Data'!AH19&gt;C$4,0,IF('Indicator Data'!AH19&lt;C$3,10,(C$4-'Indicator Data'!AH19)/(C$4-C$3)*10))),1)</f>
        <v>1.8</v>
      </c>
      <c r="D19" s="202">
        <f>IF('Indicator Data'!AI19="No data","x",ROUND((IF(LOG('Indicator Data'!AI19*1000)&gt;D$4,10,IF(LOG('Indicator Data'!AI19*1000)&lt;D$3,0,10-(D$4-LOG('Indicator Data'!AI19*1000))/(D$4-D$3)*10))),1))</f>
        <v>3.4</v>
      </c>
      <c r="E19" s="203">
        <f t="shared" si="9"/>
        <v>2.6</v>
      </c>
      <c r="F19" s="202">
        <f>IF('Indicator Data'!AV19="No data","x",ROUND(IF('Indicator Data'!AV19&gt;F$4,10,IF('Indicator Data'!AV19&lt;F$3,0,10-(F$4-'Indicator Data'!AV19)/(F$4-F$3)*10)),1))</f>
        <v>3.9</v>
      </c>
      <c r="G19" s="202" t="str">
        <f>IF('Indicator Data'!AW19="No data","x",ROUND(IF('Indicator Data'!AW19&gt;G$4,10,IF('Indicator Data'!AW19&lt;G$3,0,10-(G$4-'Indicator Data'!AW19)/(G$4-G$3)*10)),1))</f>
        <v>x</v>
      </c>
      <c r="H19" s="203">
        <f t="shared" si="10"/>
        <v>3.9</v>
      </c>
      <c r="I19" s="204">
        <f>SUM(IF('Indicator Data'!AJ19=0,0,'Indicator Data'!AJ19),SUM('Indicator Data'!AK19:AL19))</f>
        <v>2.7454809999999998</v>
      </c>
      <c r="J19" s="204">
        <f>I19/HLOOKUP('Indicator Date'!$AJ17,'Population Data'!$C$3:$M$194,ROW()-4,FALSE)*1000000</f>
        <v>9.7250920091105844</v>
      </c>
      <c r="K19" s="202">
        <f t="shared" si="0"/>
        <v>0.2</v>
      </c>
      <c r="L19" s="202" t="str">
        <f>IF('Indicator Data'!AM19="No data","x",ROUND(IF('Indicator Data'!AM19&gt;L$4,10,IF('Indicator Data'!AM19&lt;L$3,0,10-(L$4-'Indicator Data'!AM19)/(L$4-L$3)*10)),1))</f>
        <v>x</v>
      </c>
      <c r="M19" s="202">
        <f>IF('Indicator Data'!AN19="No data","x",IF('Indicator Data'!AN19=0,0,ROUND(IF('Indicator Data'!AN19&gt;M$4,10,IF('Indicator Data'!AN19&lt;M$3,0,10-(M$4-'Indicator Data'!AN19)/(M$4-M$3)*10)),1)))</f>
        <v>0.4</v>
      </c>
      <c r="N19" s="203">
        <f t="shared" si="11"/>
        <v>0.3</v>
      </c>
      <c r="O19" s="205">
        <f t="shared" si="12"/>
        <v>2.4</v>
      </c>
      <c r="P19" s="206">
        <f>IF(AND('Indicator Data'!BA19="No data",'Indicator Data'!BB19="No data"),0,SUM('Indicator Data'!BA19:BC19)/1000)</f>
        <v>1.4999999999999999E-2</v>
      </c>
      <c r="Q19" s="202">
        <f t="shared" si="1"/>
        <v>0</v>
      </c>
      <c r="R19" s="207">
        <f>P19*1000/HLOOKUP('Indicator Data'!$BA$3,'Population Data'!$C$3:$M$194,ROW()-4,FALSE)</f>
        <v>5.3133268864967109E-5</v>
      </c>
      <c r="S19" s="202">
        <f t="shared" si="2"/>
        <v>1.5</v>
      </c>
      <c r="T19" s="208">
        <f t="shared" si="13"/>
        <v>0.8</v>
      </c>
      <c r="U19" s="209">
        <f>IF('Indicator Data'!AR19="No data","x",ROUND(IF('Indicator Data'!AR19&gt;U$4,10,IF('Indicator Data'!AR19&lt;U$3,0,10-(U$4-'Indicator Data'!AR19)/(U$4-U$3)*10)),1))</f>
        <v>2</v>
      </c>
      <c r="V19" s="209">
        <f>IF('Indicator Data'!AS19="No data","x",IF('Indicator Data'!AS19=0,0,ROUND(IF('Indicator Data'!AS19&gt;V$4,10,IF('Indicator Data'!AS19&lt;V$3,0,10-(V$4-'Indicator Data'!AS19)/(V$4-V$3)*10)),1)))</f>
        <v>1.4</v>
      </c>
      <c r="W19" s="202">
        <f t="shared" si="14"/>
        <v>1.7</v>
      </c>
      <c r="X19" s="202">
        <f>IF('Indicator Data'!AQ19="No data","x",ROUND(IF('Indicator Data'!AQ19&gt;X$4,10,IF('Indicator Data'!AQ19&lt;X$3,0,10-(X$4-'Indicator Data'!AQ19)/(X$4-X$3)*10)),1))</f>
        <v>0</v>
      </c>
      <c r="Y19" s="202" t="str">
        <f>IF('Indicator Data'!AT19="No data","x",ROUND(IF('Indicator Data'!AT19&gt;Y$4,10,IF('Indicator Data'!AT19&lt;Y$3,0,10-(Y$4-'Indicator Data'!AT19)/(Y$4-Y$3)*10)),1))</f>
        <v>x</v>
      </c>
      <c r="Z19" s="207">
        <f>IF('Indicator Data'!AU19="No data","x",IF(('Indicator Data'!AU19/HLOOKUP('Indicator Data'!$AU$3,'Population Data'!$C$3:$M$194,ROW()-4,FALSE))&gt;1,1,IF('Indicator Data'!AU19&gt;'Indicator Data'!AU19,1,'Indicator Data'!AU19/HLOOKUP('Indicator Data'!$AU$3,'Population Data'!$C$3:$M$194,ROW()-4,FALSE))))</f>
        <v>1.2072363165089566E-3</v>
      </c>
      <c r="AA19" s="202">
        <f t="shared" si="3"/>
        <v>0</v>
      </c>
      <c r="AB19" s="210">
        <f t="shared" si="4"/>
        <v>0.6</v>
      </c>
      <c r="AC19" s="202">
        <f>IF('Indicator Data'!AO19="No data","x",ROUND(IF('Indicator Data'!AO19&gt;AC$4,10,IF('Indicator Data'!AO19&lt;AC$3,0,10-(AC$4-'Indicator Data'!AO19)/(AC$4-AC$3)*10)),1))</f>
        <v>0.8</v>
      </c>
      <c r="AD19" s="202">
        <f>IF('Indicator Data'!AP19="No data","x",ROUND(IF('Indicator Data'!AP19&gt;AD$4,10,IF('Indicator Data'!AP19&lt;AD$3,0,10-(AD$4-'Indicator Data'!AP19)/(AD$4-AD$3)*10)),1))</f>
        <v>0.8</v>
      </c>
      <c r="AE19" s="210">
        <f t="shared" si="15"/>
        <v>0.8</v>
      </c>
      <c r="AF19" s="206">
        <f>('Indicator Data'!AZ19+'Indicator Data'!AY19*0.5+'Indicator Data'!AX19*0.25)/1000</f>
        <v>8.9499999999999996E-2</v>
      </c>
      <c r="AG19" s="211">
        <f>AF19*1000/HLOOKUP('Indicator Data'!$AZ$3,'Population Data'!$C$3:$M$194,ROW()-4,FALSE)</f>
        <v>3.1702850422763709E-4</v>
      </c>
      <c r="AH19" s="210">
        <f t="shared" si="5"/>
        <v>0</v>
      </c>
      <c r="AI19" s="202">
        <f>IF('Indicator Data'!BD19="No data","x",ROUND(IF('Indicator Data'!BD19&lt;$AI$3,10,IF('Indicator Data'!BD19&gt;$AI$4,0,($AI$4-'Indicator Data'!BD19)/($AI$4-$AI$3)*10)),1))</f>
        <v>2.5</v>
      </c>
      <c r="AJ19" s="202">
        <f>IF('Indicator Data'!BE19="No data","x",ROUND(IF('Indicator Data'!BE19&gt;$AJ$4,10,IF('Indicator Data'!BE19&lt;$AJ$3,0,10-($AJ$4-'Indicator Data'!BE19)/($AJ$4-$AJ$3)*10)),1))</f>
        <v>0</v>
      </c>
      <c r="AK19" s="210">
        <f t="shared" si="6"/>
        <v>1.3</v>
      </c>
      <c r="AL19" s="208">
        <f t="shared" si="7"/>
        <v>0.7</v>
      </c>
      <c r="AM19" s="212">
        <f t="shared" si="8"/>
        <v>0.8</v>
      </c>
    </row>
    <row r="20" spans="1:39">
      <c r="A20" s="179" t="str">
        <f>'Indicator Data'!A20</f>
        <v>Belarus</v>
      </c>
      <c r="B20" s="180" t="str">
        <f>'Indicator Data'!B20</f>
        <v>BLR</v>
      </c>
      <c r="C20" s="213">
        <f>ROUND(IF('Indicator Data'!AH20="No data",IF((0.101*LN('Indicator Data'!BV20)-0.153)&gt;C$4,0,IF((0.101*LN('Indicator Data'!BV20)-0.153)&lt;C$3,10,(C$4-(0.101*LN('Indicator Data'!BV20)-0.153))/(C$4-C$3)*10)),IF('Indicator Data'!AH20&gt;C$4,0,IF('Indicator Data'!AH20&lt;C$3,10,(C$4-'Indicator Data'!AH20)/(C$4-C$3)*10))),1)</f>
        <v>2</v>
      </c>
      <c r="D20" s="202" t="str">
        <f>IF('Indicator Data'!AI20="No data","x",ROUND((IF(LOG('Indicator Data'!AI20*1000)&gt;D$4,10,IF(LOG('Indicator Data'!AI20*1000)&lt;D$3,0,10-(D$4-LOG('Indicator Data'!AI20*1000))/(D$4-D$3)*10))),1))</f>
        <v>x</v>
      </c>
      <c r="E20" s="203">
        <f t="shared" si="9"/>
        <v>2</v>
      </c>
      <c r="F20" s="202">
        <f>IF('Indicator Data'!AV20="No data","x",ROUND(IF('Indicator Data'!AV20&gt;F$4,10,IF('Indicator Data'!AV20&lt;F$3,0,10-(F$4-'Indicator Data'!AV20)/(F$4-F$3)*10)),1))</f>
        <v>1.3</v>
      </c>
      <c r="G20" s="202">
        <f>IF('Indicator Data'!AW20="No data","x",ROUND(IF('Indicator Data'!AW20&gt;G$4,10,IF('Indicator Data'!AW20&lt;G$3,0,10-(G$4-'Indicator Data'!AW20)/(G$4-G$3)*10)),1))</f>
        <v>0</v>
      </c>
      <c r="H20" s="203">
        <f t="shared" si="10"/>
        <v>0.7</v>
      </c>
      <c r="I20" s="204">
        <f>SUM(IF('Indicator Data'!AJ20=0,0,'Indicator Data'!AJ20),SUM('Indicator Data'!AK20:AL20))</f>
        <v>179.82894645776366</v>
      </c>
      <c r="J20" s="204">
        <f>I20/HLOOKUP('Indicator Date'!$AJ18,'Population Data'!$C$3:$M$194,ROW()-4,FALSE)*1000000</f>
        <v>19.019382523531764</v>
      </c>
      <c r="K20" s="202">
        <f t="shared" si="0"/>
        <v>0.4</v>
      </c>
      <c r="L20" s="202">
        <f>IF('Indicator Data'!AM20="No data","x",ROUND(IF('Indicator Data'!AM20&gt;L$4,10,IF('Indicator Data'!AM20&lt;L$3,0,10-(L$4-'Indicator Data'!AM20)/(L$4-L$3)*10)),1))</f>
        <v>0</v>
      </c>
      <c r="M20" s="202">
        <f>IF('Indicator Data'!AN20="No data","x",IF('Indicator Data'!AN20=0,0,ROUND(IF('Indicator Data'!AN20&gt;M$4,10,IF('Indicator Data'!AN20&lt;M$3,0,10-(M$4-'Indicator Data'!AN20)/(M$4-M$3)*10)),1)))</f>
        <v>0.6</v>
      </c>
      <c r="N20" s="203">
        <f t="shared" si="11"/>
        <v>0.3</v>
      </c>
      <c r="O20" s="205">
        <f t="shared" si="12"/>
        <v>1.3</v>
      </c>
      <c r="P20" s="206">
        <f>IF(AND('Indicator Data'!BA20="No data",'Indicator Data'!BB20="No data"),0,SUM('Indicator Data'!BA20:BC20)/1000)</f>
        <v>45.953000000000003</v>
      </c>
      <c r="Q20" s="202">
        <f t="shared" si="1"/>
        <v>5.5</v>
      </c>
      <c r="R20" s="207">
        <f>P20*1000/HLOOKUP('Indicator Data'!$BA$3,'Population Data'!$C$3:$M$194,ROW()-4,FALSE)</f>
        <v>4.8601612939390181E-3</v>
      </c>
      <c r="S20" s="202">
        <f t="shared" si="2"/>
        <v>4.7</v>
      </c>
      <c r="T20" s="208">
        <f t="shared" si="13"/>
        <v>5.0999999999999996</v>
      </c>
      <c r="U20" s="209">
        <f>IF('Indicator Data'!AR20="No data","x",ROUND(IF('Indicator Data'!AR20&gt;U$4,10,IF('Indicator Data'!AR20&lt;U$3,0,10-(U$4-'Indicator Data'!AR20)/(U$4-U$3)*10)),1))</f>
        <v>0.8</v>
      </c>
      <c r="V20" s="209">
        <f>IF('Indicator Data'!AS20="No data","x",IF('Indicator Data'!AS20=0,0,ROUND(IF('Indicator Data'!AS20&gt;V$4,10,IF('Indicator Data'!AS20&lt;V$3,0,10-(V$4-'Indicator Data'!AS20)/(V$4-V$3)*10)),1)))</f>
        <v>0.7</v>
      </c>
      <c r="W20" s="202">
        <f t="shared" si="14"/>
        <v>0.75</v>
      </c>
      <c r="X20" s="202">
        <f>IF('Indicator Data'!AQ20="No data","x",ROUND(IF('Indicator Data'!AQ20&gt;X$4,10,IF('Indicator Data'!AQ20&lt;X$3,0,10-(X$4-'Indicator Data'!AQ20)/(X$4-X$3)*10)),1))</f>
        <v>0.5</v>
      </c>
      <c r="Y20" s="202" t="str">
        <f>IF('Indicator Data'!AT20="No data","x",ROUND(IF('Indicator Data'!AT20&gt;Y$4,10,IF('Indicator Data'!AT20&lt;Y$3,0,10-(Y$4-'Indicator Data'!AT20)/(Y$4-Y$3)*10)),1))</f>
        <v>x</v>
      </c>
      <c r="Z20" s="207">
        <f>IF('Indicator Data'!AU20="No data","x",IF(('Indicator Data'!AU20/HLOOKUP('Indicator Data'!$AU$3,'Population Data'!$C$3:$M$194,ROW()-4,FALSE))&gt;1,1,IF('Indicator Data'!AU20&gt;'Indicator Data'!AU20,1,'Indicator Data'!AU20/HLOOKUP('Indicator Data'!$AU$3,'Population Data'!$C$3:$M$194,ROW()-4,FALSE))))</f>
        <v>0</v>
      </c>
      <c r="AA20" s="202">
        <f t="shared" si="3"/>
        <v>0</v>
      </c>
      <c r="AB20" s="210">
        <f t="shared" si="4"/>
        <v>0.4</v>
      </c>
      <c r="AC20" s="202">
        <f>IF('Indicator Data'!AO20="No data","x",ROUND(IF('Indicator Data'!AO20&gt;AC$4,10,IF('Indicator Data'!AO20&lt;AC$3,0,10-(AC$4-'Indicator Data'!AO20)/(AC$4-AC$3)*10)),1))</f>
        <v>0.2</v>
      </c>
      <c r="AD20" s="202" t="str">
        <f>IF('Indicator Data'!AP20="No data","x",ROUND(IF('Indicator Data'!AP20&gt;AD$4,10,IF('Indicator Data'!AP20&lt;AD$3,0,10-(AD$4-'Indicator Data'!AP20)/(AD$4-AD$3)*10)),1))</f>
        <v>x</v>
      </c>
      <c r="AE20" s="210">
        <f t="shared" si="15"/>
        <v>0.2</v>
      </c>
      <c r="AF20" s="206">
        <f>('Indicator Data'!AZ20+'Indicator Data'!AY20*0.5+'Indicator Data'!AX20*0.25)/1000</f>
        <v>0.21</v>
      </c>
      <c r="AG20" s="211">
        <f>AF20*1000/HLOOKUP('Indicator Data'!$AZ$3,'Population Data'!$C$3:$M$194,ROW()-4,FALSE)</f>
        <v>2.2210386084198939E-5</v>
      </c>
      <c r="AH20" s="210">
        <f t="shared" si="5"/>
        <v>0</v>
      </c>
      <c r="AI20" s="202">
        <f>IF('Indicator Data'!BD20="No data","x",ROUND(IF('Indicator Data'!BD20&lt;$AI$3,10,IF('Indicator Data'!BD20&gt;$AI$4,0,($AI$4-'Indicator Data'!BD20)/($AI$4-$AI$3)*10)),1))</f>
        <v>1.6</v>
      </c>
      <c r="AJ20" s="202">
        <f>IF('Indicator Data'!BE20="No data","x",ROUND(IF('Indicator Data'!BE20&gt;$AJ$4,10,IF('Indicator Data'!BE20&lt;$AJ$3,0,10-($AJ$4-'Indicator Data'!BE20)/($AJ$4-$AJ$3)*10)),1))</f>
        <v>0</v>
      </c>
      <c r="AK20" s="210">
        <f t="shared" si="6"/>
        <v>0.8</v>
      </c>
      <c r="AL20" s="208">
        <f t="shared" si="7"/>
        <v>0.4</v>
      </c>
      <c r="AM20" s="212">
        <f t="shared" si="8"/>
        <v>3.1</v>
      </c>
    </row>
    <row r="21" spans="1:39">
      <c r="A21" s="179" t="str">
        <f>'Indicator Data'!A21</f>
        <v>Belgium</v>
      </c>
      <c r="B21" s="180" t="str">
        <f>'Indicator Data'!B21</f>
        <v>BEL</v>
      </c>
      <c r="C21" s="213">
        <f>ROUND(IF('Indicator Data'!AH21="No data",IF((0.101*LN('Indicator Data'!BV21)-0.153)&gt;C$4,0,IF((0.101*LN('Indicator Data'!BV21)-0.153)&lt;C$3,10,(C$4-(0.101*LN('Indicator Data'!BV21)-0.153))/(C$4-C$3)*10)),IF('Indicator Data'!AH21&gt;C$4,0,IF('Indicator Data'!AH21&lt;C$3,10,(C$4-'Indicator Data'!AH21)/(C$4-C$3)*10))),1)</f>
        <v>0</v>
      </c>
      <c r="D21" s="202" t="str">
        <f>IF('Indicator Data'!AI21="No data","x",ROUND((IF(LOG('Indicator Data'!AI21*1000)&gt;D$4,10,IF(LOG('Indicator Data'!AI21*1000)&lt;D$3,0,10-(D$4-LOG('Indicator Data'!AI21*1000))/(D$4-D$3)*10))),1))</f>
        <v>x</v>
      </c>
      <c r="E21" s="203">
        <f t="shared" si="9"/>
        <v>0</v>
      </c>
      <c r="F21" s="202">
        <f>IF('Indicator Data'!AV21="No data","x",ROUND(IF('Indicator Data'!AV21&gt;F$4,10,IF('Indicator Data'!AV21&lt;F$3,0,10-(F$4-'Indicator Data'!AV21)/(F$4-F$3)*10)),1))</f>
        <v>0.6</v>
      </c>
      <c r="G21" s="202">
        <f>IF('Indicator Data'!AW21="No data","x",ROUND(IF('Indicator Data'!AW21&gt;G$4,10,IF('Indicator Data'!AW21&lt;G$3,0,10-(G$4-'Indicator Data'!AW21)/(G$4-G$3)*10)),1))</f>
        <v>0.4</v>
      </c>
      <c r="H21" s="203">
        <f t="shared" si="10"/>
        <v>0.5</v>
      </c>
      <c r="I21" s="204">
        <f>SUM(IF('Indicator Data'!AJ21=0,0,'Indicator Data'!AJ21),SUM('Indicator Data'!AK21:AL21))</f>
        <v>-1.972424</v>
      </c>
      <c r="J21" s="204">
        <f>I21/HLOOKUP('Indicator Date'!$AJ19,'Population Data'!$C$3:$M$194,ROW()-4,FALSE)*1000000</f>
        <v>-0.16835626907791154</v>
      </c>
      <c r="K21" s="202">
        <f t="shared" si="0"/>
        <v>0</v>
      </c>
      <c r="L21" s="202" t="str">
        <f>IF('Indicator Data'!AM21="No data","x",ROUND(IF('Indicator Data'!AM21&gt;L$4,10,IF('Indicator Data'!AM21&lt;L$3,0,10-(L$4-'Indicator Data'!AM21)/(L$4-L$3)*10)),1))</f>
        <v>x</v>
      </c>
      <c r="M21" s="202">
        <f>IF('Indicator Data'!AN21="No data","x",IF('Indicator Data'!AN21=0,0,ROUND(IF('Indicator Data'!AN21&gt;M$4,10,IF('Indicator Data'!AN21&lt;M$3,0,10-(M$4-'Indicator Data'!AN21)/(M$4-M$3)*10)),1)))</f>
        <v>0.8</v>
      </c>
      <c r="N21" s="203">
        <f t="shared" si="11"/>
        <v>0.4</v>
      </c>
      <c r="O21" s="205">
        <f t="shared" si="12"/>
        <v>0.2</v>
      </c>
      <c r="P21" s="206">
        <f>IF(AND('Indicator Data'!BA21="No data",'Indicator Data'!BB21="No data"),0,SUM('Indicator Data'!BA21:BC21)/1000)</f>
        <v>214.04599999999999</v>
      </c>
      <c r="Q21" s="202">
        <f t="shared" si="1"/>
        <v>7.8</v>
      </c>
      <c r="R21" s="207">
        <f>P21*1000/HLOOKUP('Indicator Data'!$BA$3,'Population Data'!$C$3:$M$194,ROW()-4,FALSE)</f>
        <v>1.8269898343890895E-2</v>
      </c>
      <c r="S21" s="202">
        <f t="shared" si="2"/>
        <v>6.5</v>
      </c>
      <c r="T21" s="208">
        <f t="shared" si="13"/>
        <v>7.2</v>
      </c>
      <c r="U21" s="209">
        <f>IF('Indicator Data'!AR21="No data","x",ROUND(IF('Indicator Data'!AR21&gt;U$4,10,IF('Indicator Data'!AR21&lt;U$3,0,10-(U$4-'Indicator Data'!AR21)/(U$4-U$3)*10)),1))</f>
        <v>0.4</v>
      </c>
      <c r="V21" s="209">
        <f>IF('Indicator Data'!AS21="No data","x",IF('Indicator Data'!AS21=0,0,ROUND(IF('Indicator Data'!AS21&gt;V$4,10,IF('Indicator Data'!AS21&lt;V$3,0,10-(V$4-'Indicator Data'!AS21)/(V$4-V$3)*10)),1)))</f>
        <v>0.3</v>
      </c>
      <c r="W21" s="202">
        <f t="shared" si="14"/>
        <v>0.35</v>
      </c>
      <c r="X21" s="202">
        <f>IF('Indicator Data'!AQ21="No data","x",ROUND(IF('Indicator Data'!AQ21&gt;X$4,10,IF('Indicator Data'!AQ21&lt;X$3,0,10-(X$4-'Indicator Data'!AQ21)/(X$4-X$3)*10)),1))</f>
        <v>0.1</v>
      </c>
      <c r="Y21" s="202" t="str">
        <f>IF('Indicator Data'!AT21="No data","x",ROUND(IF('Indicator Data'!AT21&gt;Y$4,10,IF('Indicator Data'!AT21&lt;Y$3,0,10-(Y$4-'Indicator Data'!AT21)/(Y$4-Y$3)*10)),1))</f>
        <v>x</v>
      </c>
      <c r="Z21" s="207">
        <f>IF('Indicator Data'!AU21="No data","x",IF(('Indicator Data'!AU21/HLOOKUP('Indicator Data'!$AU$3,'Population Data'!$C$3:$M$194,ROW()-4,FALSE))&gt;1,1,IF('Indicator Data'!AU21&gt;'Indicator Data'!AU21,1,'Indicator Data'!AU21/HLOOKUP('Indicator Data'!$AU$3,'Population Data'!$C$3:$M$194,ROW()-4,FALSE))))</f>
        <v>4.7186282004095767E-6</v>
      </c>
      <c r="AA21" s="202">
        <f t="shared" si="3"/>
        <v>0</v>
      </c>
      <c r="AB21" s="210">
        <f t="shared" si="4"/>
        <v>0.2</v>
      </c>
      <c r="AC21" s="202">
        <f>IF('Indicator Data'!AO21="No data","x",ROUND(IF('Indicator Data'!AO21&gt;AC$4,10,IF('Indicator Data'!AO21&lt;AC$3,0,10-(AC$4-'Indicator Data'!AO21)/(AC$4-AC$3)*10)),1))</f>
        <v>0.3</v>
      </c>
      <c r="AD21" s="202">
        <f>IF('Indicator Data'!AP21="No data","x",ROUND(IF('Indicator Data'!AP21&gt;AD$4,10,IF('Indicator Data'!AP21&lt;AD$3,0,10-(AD$4-'Indicator Data'!AP21)/(AD$4-AD$3)*10)),1))</f>
        <v>0.2</v>
      </c>
      <c r="AE21" s="210">
        <f t="shared" si="15"/>
        <v>0.3</v>
      </c>
      <c r="AF21" s="206">
        <f>('Indicator Data'!AZ21+'Indicator Data'!AY21*0.5+'Indicator Data'!AX21*0.25)/1000</f>
        <v>1.5</v>
      </c>
      <c r="AG21" s="211">
        <f>AF21*1000/HLOOKUP('Indicator Data'!$AZ$3,'Population Data'!$C$3:$M$194,ROW()-4,FALSE)</f>
        <v>1.2803251411302403E-4</v>
      </c>
      <c r="AH21" s="210">
        <f t="shared" si="5"/>
        <v>0</v>
      </c>
      <c r="AI21" s="202">
        <f>IF('Indicator Data'!BD21="No data","x",ROUND(IF('Indicator Data'!BD21&lt;$AI$3,10,IF('Indicator Data'!BD21&gt;$AI$4,0,($AI$4-'Indicator Data'!BD21)/($AI$4-$AI$3)*10)),1))</f>
        <v>0</v>
      </c>
      <c r="AJ21" s="202">
        <f>IF('Indicator Data'!BE21="No data","x",ROUND(IF('Indicator Data'!BE21&gt;$AJ$4,10,IF('Indicator Data'!BE21&lt;$AJ$3,0,10-($AJ$4-'Indicator Data'!BE21)/($AJ$4-$AJ$3)*10)),1))</f>
        <v>0</v>
      </c>
      <c r="AK21" s="210">
        <f t="shared" si="6"/>
        <v>0</v>
      </c>
      <c r="AL21" s="208">
        <f t="shared" si="7"/>
        <v>0.1</v>
      </c>
      <c r="AM21" s="212">
        <f t="shared" si="8"/>
        <v>4.5</v>
      </c>
    </row>
    <row r="22" spans="1:39">
      <c r="A22" s="179" t="str">
        <f>'Indicator Data'!A22</f>
        <v>Belize</v>
      </c>
      <c r="B22" s="180" t="str">
        <f>'Indicator Data'!B22</f>
        <v>BLZ</v>
      </c>
      <c r="C22" s="213">
        <f>ROUND(IF('Indicator Data'!AH22="No data",IF((0.101*LN('Indicator Data'!BV22)-0.153)&gt;C$4,0,IF((0.101*LN('Indicator Data'!BV22)-0.153)&lt;C$3,10,(C$4-(0.101*LN('Indicator Data'!BV22)-0.153))/(C$4-C$3)*10)),IF('Indicator Data'!AH22&gt;C$4,0,IF('Indicator Data'!AH22&lt;C$3,10,(C$4-'Indicator Data'!AH22)/(C$4-C$3)*10))),1)</f>
        <v>4</v>
      </c>
      <c r="D22" s="202">
        <f>IF('Indicator Data'!AI22="No data","x",ROUND((IF(LOG('Indicator Data'!AI22*1000)&gt;D$4,10,IF(LOG('Indicator Data'!AI22*1000)&lt;D$3,0,10-(D$4-LOG('Indicator Data'!AI22*1000))/(D$4-D$3)*10))),1))</f>
        <v>4.5999999999999996</v>
      </c>
      <c r="E22" s="203">
        <f t="shared" si="9"/>
        <v>4.3</v>
      </c>
      <c r="F22" s="202">
        <f>IF('Indicator Data'!AV22="No data","x",ROUND(IF('Indicator Data'!AV22&gt;F$4,10,IF('Indicator Data'!AV22&lt;F$3,0,10-(F$4-'Indicator Data'!AV22)/(F$4-F$3)*10)),1))</f>
        <v>6.1</v>
      </c>
      <c r="G22" s="202" t="str">
        <f>IF('Indicator Data'!AW22="No data","x",ROUND(IF('Indicator Data'!AW22&gt;G$4,10,IF('Indicator Data'!AW22&lt;G$3,0,10-(G$4-'Indicator Data'!AW22)/(G$4-G$3)*10)),1))</f>
        <v>x</v>
      </c>
      <c r="H22" s="203">
        <f t="shared" si="10"/>
        <v>6.1</v>
      </c>
      <c r="I22" s="204">
        <f>SUM(IF('Indicator Data'!AJ22=0,0,'Indicator Data'!AJ22),SUM('Indicator Data'!AK22:AL22))</f>
        <v>105.28653761853028</v>
      </c>
      <c r="J22" s="204">
        <f>I22/HLOOKUP('Indicator Date'!$AJ20,'Population Data'!$C$3:$M$194,ROW()-4,FALSE)*1000000</f>
        <v>252.6941592549496</v>
      </c>
      <c r="K22" s="202">
        <f t="shared" si="0"/>
        <v>5.0999999999999996</v>
      </c>
      <c r="L22" s="202">
        <f>IF('Indicator Data'!AM22="No data","x",ROUND(IF('Indicator Data'!AM22&gt;L$4,10,IF('Indicator Data'!AM22&lt;L$3,0,10-(L$4-'Indicator Data'!AM22)/(L$4-L$3)*10)),1))</f>
        <v>0.5</v>
      </c>
      <c r="M22" s="202">
        <f>IF('Indicator Data'!AN22="No data","x",IF('Indicator Data'!AN22=0,0,ROUND(IF('Indicator Data'!AN22&gt;M$4,10,IF('Indicator Data'!AN22&lt;M$3,0,10-(M$4-'Indicator Data'!AN22)/(M$4-M$3)*10)),1)))</f>
        <v>1.5</v>
      </c>
      <c r="N22" s="203">
        <f t="shared" si="11"/>
        <v>2.4</v>
      </c>
      <c r="O22" s="205">
        <f t="shared" si="12"/>
        <v>4.3</v>
      </c>
      <c r="P22" s="206">
        <f>IF(AND('Indicator Data'!BA22="No data",'Indicator Data'!BB22="No data"),0,SUM('Indicator Data'!BA22:BC22)/1000)</f>
        <v>11.638999999999999</v>
      </c>
      <c r="Q22" s="202">
        <f t="shared" si="1"/>
        <v>3.6</v>
      </c>
      <c r="R22" s="207">
        <f>P22*1000/HLOOKUP('Indicator Data'!$BA$3,'Population Data'!$C$3:$M$194,ROW()-4,FALSE)</f>
        <v>2.7934315118467033E-2</v>
      </c>
      <c r="S22" s="202">
        <f t="shared" si="2"/>
        <v>7.3</v>
      </c>
      <c r="T22" s="208">
        <f t="shared" si="13"/>
        <v>5.5</v>
      </c>
      <c r="U22" s="209">
        <f>IF('Indicator Data'!AR22="No data","x",ROUND(IF('Indicator Data'!AR22&gt;U$4,10,IF('Indicator Data'!AR22&lt;U$3,0,10-(U$4-'Indicator Data'!AR22)/(U$4-U$3)*10)),1))</f>
        <v>2.6</v>
      </c>
      <c r="V22" s="209">
        <f>IF('Indicator Data'!AS22="No data","x",IF('Indicator Data'!AS22=0,0,ROUND(IF('Indicator Data'!AS22&gt;V$4,10,IF('Indicator Data'!AS22&lt;V$3,0,10-(V$4-'Indicator Data'!AS22)/(V$4-V$3)*10)),1)))</f>
        <v>1.9</v>
      </c>
      <c r="W22" s="202">
        <f t="shared" si="14"/>
        <v>2.25</v>
      </c>
      <c r="X22" s="202">
        <f>IF('Indicator Data'!AQ22="No data","x",ROUND(IF('Indicator Data'!AQ22&gt;X$4,10,IF('Indicator Data'!AQ22&lt;X$3,0,10-(X$4-'Indicator Data'!AQ22)/(X$4-X$3)*10)),1))</f>
        <v>0.5</v>
      </c>
      <c r="Y22" s="202">
        <f>IF('Indicator Data'!AT22="No data","x",ROUND(IF('Indicator Data'!AT22&gt;Y$4,10,IF('Indicator Data'!AT22&lt;Y$3,0,10-(Y$4-'Indicator Data'!AT22)/(Y$4-Y$3)*10)),1))</f>
        <v>0</v>
      </c>
      <c r="Z22" s="207">
        <f>IF('Indicator Data'!AU22="No data","x",IF(('Indicator Data'!AU22/HLOOKUP('Indicator Data'!$AU$3,'Population Data'!$C$3:$M$194,ROW()-4,FALSE))&gt;1,1,IF('Indicator Data'!AU22&gt;'Indicator Data'!AU22,1,'Indicator Data'!AU22/HLOOKUP('Indicator Data'!$AU$3,'Population Data'!$C$3:$M$194,ROW()-4,FALSE))))</f>
        <v>1.2534791448706055E-2</v>
      </c>
      <c r="AA22" s="202">
        <f t="shared" si="3"/>
        <v>0.1</v>
      </c>
      <c r="AB22" s="210">
        <f t="shared" si="4"/>
        <v>0.7</v>
      </c>
      <c r="AC22" s="202">
        <f>IF('Indicator Data'!AO22="No data","x",ROUND(IF('Indicator Data'!AO22&gt;AC$4,10,IF('Indicator Data'!AO22&lt;AC$3,0,10-(AC$4-'Indicator Data'!AO22)/(AC$4-AC$3)*10)),1))</f>
        <v>0.8</v>
      </c>
      <c r="AD22" s="202">
        <f>IF('Indicator Data'!AP22="No data","x",ROUND(IF('Indicator Data'!AP22&gt;AD$4,10,IF('Indicator Data'!AP22&lt;AD$3,0,10-(AD$4-'Indicator Data'!AP22)/(AD$4-AD$3)*10)),1))</f>
        <v>1</v>
      </c>
      <c r="AE22" s="210">
        <f t="shared" si="15"/>
        <v>0.9</v>
      </c>
      <c r="AF22" s="206">
        <f>('Indicator Data'!AZ22+'Indicator Data'!AY22*0.5+'Indicator Data'!AX22*0.25)/1000</f>
        <v>43.837499999999999</v>
      </c>
      <c r="AG22" s="211">
        <f>AF22*1000/HLOOKUP('Indicator Data'!$AZ$3,'Population Data'!$C$3:$M$194,ROW()-4,FALSE)</f>
        <v>0.1052126934449522</v>
      </c>
      <c r="AH22" s="210">
        <f t="shared" si="5"/>
        <v>10</v>
      </c>
      <c r="AI22" s="202">
        <f>IF('Indicator Data'!BD22="No data","x",ROUND(IF('Indicator Data'!BD22&lt;$AI$3,10,IF('Indicator Data'!BD22&gt;$AI$4,0,($AI$4-'Indicator Data'!BD22)/($AI$4-$AI$3)*10)),1))</f>
        <v>3.5</v>
      </c>
      <c r="AJ22" s="202">
        <f>IF('Indicator Data'!BE22="No data","x",ROUND(IF('Indicator Data'!BE22&gt;$AJ$4,10,IF('Indicator Data'!BE22&lt;$AJ$3,0,10-($AJ$4-'Indicator Data'!BE22)/($AJ$4-$AJ$3)*10)),1))</f>
        <v>0</v>
      </c>
      <c r="AK22" s="210">
        <f t="shared" si="6"/>
        <v>1.8</v>
      </c>
      <c r="AL22" s="208">
        <f t="shared" si="7"/>
        <v>5.4</v>
      </c>
      <c r="AM22" s="212">
        <f t="shared" si="8"/>
        <v>5.5</v>
      </c>
    </row>
    <row r="23" spans="1:39">
      <c r="A23" s="179" t="str">
        <f>'Indicator Data'!A23</f>
        <v>Benin</v>
      </c>
      <c r="B23" s="180" t="str">
        <f>'Indicator Data'!B23</f>
        <v>BEN</v>
      </c>
      <c r="C23" s="213">
        <f>ROUND(IF('Indicator Data'!AH23="No data",IF((0.101*LN('Indicator Data'!BV23)-0.153)&gt;C$4,0,IF((0.101*LN('Indicator Data'!BV23)-0.153)&lt;C$3,10,(C$4-(0.101*LN('Indicator Data'!BV23)-0.153))/(C$4-C$3)*10)),IF('Indicator Data'!AH23&gt;C$4,0,IF('Indicator Data'!AH23&lt;C$3,10,(C$4-'Indicator Data'!AH23)/(C$4-C$3)*10))),1)</f>
        <v>7.9</v>
      </c>
      <c r="D23" s="202">
        <f>IF('Indicator Data'!AI23="No data","x",ROUND((IF(LOG('Indicator Data'!AI23*1000)&gt;D$4,10,IF(LOG('Indicator Data'!AI23*1000)&lt;D$3,0,10-(D$4-LOG('Indicator Data'!AI23*1000))/(D$4-D$3)*10))),1))</f>
        <v>9.5</v>
      </c>
      <c r="E23" s="203">
        <f t="shared" si="9"/>
        <v>8.8000000000000007</v>
      </c>
      <c r="F23" s="202">
        <f>IF('Indicator Data'!AV23="No data","x",ROUND(IF('Indicator Data'!AV23&gt;F$4,10,IF('Indicator Data'!AV23&lt;F$3,0,10-(F$4-'Indicator Data'!AV23)/(F$4-F$3)*10)),1))</f>
        <v>8.6999999999999993</v>
      </c>
      <c r="G23" s="202">
        <f>IF('Indicator Data'!AW23="No data","x",ROUND(IF('Indicator Data'!AW23&gt;G$4,10,IF('Indicator Data'!AW23&lt;G$3,0,10-(G$4-'Indicator Data'!AW23)/(G$4-G$3)*10)),1))</f>
        <v>2.4</v>
      </c>
      <c r="H23" s="203">
        <f t="shared" si="10"/>
        <v>5.6</v>
      </c>
      <c r="I23" s="204">
        <f>SUM(IF('Indicator Data'!AJ23=0,0,'Indicator Data'!AJ23),SUM('Indicator Data'!AK23:AL23))</f>
        <v>1694.2778976757813</v>
      </c>
      <c r="J23" s="204">
        <f>I23/HLOOKUP('Indicator Date'!$AJ21,'Population Data'!$C$3:$M$194,ROW()-4,FALSE)*1000000</f>
        <v>120.33162171868022</v>
      </c>
      <c r="K23" s="202">
        <f t="shared" si="0"/>
        <v>2.4</v>
      </c>
      <c r="L23" s="202">
        <f>IF('Indicator Data'!AM23="No data","x",ROUND(IF('Indicator Data'!AM23&gt;L$4,10,IF('Indicator Data'!AM23&lt;L$3,0,10-(L$4-'Indicator Data'!AM23)/(L$4-L$3)*10)),1))</f>
        <v>3.3</v>
      </c>
      <c r="M23" s="202">
        <f>IF('Indicator Data'!AN23="No data","x",IF('Indicator Data'!AN23=0,0,ROUND(IF('Indicator Data'!AN23&gt;M$4,10,IF('Indicator Data'!AN23&lt;M$3,0,10-(M$4-'Indicator Data'!AN23)/(M$4-M$3)*10)),1)))</f>
        <v>0.4</v>
      </c>
      <c r="N23" s="203">
        <f t="shared" si="11"/>
        <v>2</v>
      </c>
      <c r="O23" s="205">
        <f t="shared" si="12"/>
        <v>6.3</v>
      </c>
      <c r="P23" s="206">
        <f>IF(AND('Indicator Data'!BA23="No data",'Indicator Data'!BB23="No data"),0,SUM('Indicator Data'!BA23:BC23)/1000)</f>
        <v>21.742999999999999</v>
      </c>
      <c r="Q23" s="202">
        <f t="shared" si="1"/>
        <v>4.5</v>
      </c>
      <c r="R23" s="207">
        <f>P23*1000/HLOOKUP('Indicator Data'!$BA$3,'Population Data'!$C$3:$M$194,ROW()-4,FALSE)</f>
        <v>1.5442392624128627E-3</v>
      </c>
      <c r="S23" s="202">
        <f t="shared" si="2"/>
        <v>3.6</v>
      </c>
      <c r="T23" s="208">
        <f t="shared" si="13"/>
        <v>4.0999999999999996</v>
      </c>
      <c r="U23" s="209">
        <f>IF('Indicator Data'!AR23="No data","x",ROUND(IF('Indicator Data'!AR23&gt;U$4,10,IF('Indicator Data'!AR23&lt;U$3,0,10-(U$4-'Indicator Data'!AR23)/(U$4-U$3)*10)),1))</f>
        <v>1.6</v>
      </c>
      <c r="V23" s="209">
        <f>IF('Indicator Data'!AS23="No data","x",IF('Indicator Data'!AS23=0,0,ROUND(IF('Indicator Data'!AS23&gt;V$4,10,IF('Indicator Data'!AS23&lt;V$3,0,10-(V$4-'Indicator Data'!AS23)/(V$4-V$3)*10)),1)))</f>
        <v>0.4</v>
      </c>
      <c r="W23" s="202">
        <f t="shared" si="14"/>
        <v>1</v>
      </c>
      <c r="X23" s="202">
        <f>IF('Indicator Data'!AQ23="No data","x",ROUND(IF('Indicator Data'!AQ23&gt;X$4,10,IF('Indicator Data'!AQ23&lt;X$3,0,10-(X$4-'Indicator Data'!AQ23)/(X$4-X$3)*10)),1))</f>
        <v>0.9</v>
      </c>
      <c r="Y23" s="202">
        <f>IF('Indicator Data'!AT23="No data","x",ROUND(IF('Indicator Data'!AT23&gt;Y$4,10,IF('Indicator Data'!AT23&lt;Y$3,0,10-(Y$4-'Indicator Data'!AT23)/(Y$4-Y$3)*10)),1))</f>
        <v>9.6</v>
      </c>
      <c r="Z23" s="207">
        <f>IF('Indicator Data'!AU23="No data","x",IF(('Indicator Data'!AU23/HLOOKUP('Indicator Data'!$AU$3,'Population Data'!$C$3:$M$194,ROW()-4,FALSE))&gt;1,1,IF('Indicator Data'!AU23&gt;'Indicator Data'!AU23,1,'Indicator Data'!AU23/HLOOKUP('Indicator Data'!$AU$3,'Population Data'!$C$3:$M$194,ROW()-4,FALSE))))</f>
        <v>0.46547647006664639</v>
      </c>
      <c r="AA23" s="202">
        <f t="shared" si="3"/>
        <v>5.2</v>
      </c>
      <c r="AB23" s="210">
        <f t="shared" si="4"/>
        <v>4.2</v>
      </c>
      <c r="AC23" s="202">
        <f>IF('Indicator Data'!AO23="No data","x",ROUND(IF('Indicator Data'!AO23&gt;AC$4,10,IF('Indicator Data'!AO23&lt;AC$3,0,10-(AC$4-'Indicator Data'!AO23)/(AC$4-AC$3)*10)),1))</f>
        <v>6.2</v>
      </c>
      <c r="AD23" s="202">
        <f>IF('Indicator Data'!AP23="No data","x",ROUND(IF('Indicator Data'!AP23&gt;AD$4,10,IF('Indicator Data'!AP23&lt;AD$3,0,10-(AD$4-'Indicator Data'!AP23)/(AD$4-AD$3)*10)),1))</f>
        <v>4.4000000000000004</v>
      </c>
      <c r="AE23" s="210">
        <f t="shared" si="15"/>
        <v>5.3</v>
      </c>
      <c r="AF23" s="206">
        <f>('Indicator Data'!AZ23+'Indicator Data'!AY23*0.5+'Indicator Data'!AX23*0.25)/1000</f>
        <v>18.25</v>
      </c>
      <c r="AG23" s="211">
        <f>AF23*1000/HLOOKUP('Indicator Data'!$AZ$3,'Population Data'!$C$3:$M$194,ROW()-4,FALSE)</f>
        <v>1.2961581446458512E-3</v>
      </c>
      <c r="AH23" s="210">
        <f t="shared" si="5"/>
        <v>0.1</v>
      </c>
      <c r="AI23" s="202">
        <f>IF('Indicator Data'!BD23="No data","x",ROUND(IF('Indicator Data'!BD23&lt;$AI$3,10,IF('Indicator Data'!BD23&gt;$AI$4,0,($AI$4-'Indicator Data'!BD23)/($AI$4-$AI$3)*10)),1))</f>
        <v>3.2</v>
      </c>
      <c r="AJ23" s="202">
        <f>IF('Indicator Data'!BE23="No data","x",ROUND(IF('Indicator Data'!BE23&gt;$AJ$4,10,IF('Indicator Data'!BE23&lt;$AJ$3,0,10-($AJ$4-'Indicator Data'!BE23)/($AJ$4-$AJ$3)*10)),1))</f>
        <v>1.8</v>
      </c>
      <c r="AK23" s="210">
        <f t="shared" si="6"/>
        <v>2.5</v>
      </c>
      <c r="AL23" s="208">
        <f t="shared" si="7"/>
        <v>3.3</v>
      </c>
      <c r="AM23" s="212">
        <f t="shared" si="8"/>
        <v>3.7</v>
      </c>
    </row>
    <row r="24" spans="1:39">
      <c r="A24" s="179" t="str">
        <f>'Indicator Data'!A24</f>
        <v>Bhutan</v>
      </c>
      <c r="B24" s="180" t="str">
        <f>'Indicator Data'!B24</f>
        <v>BTN</v>
      </c>
      <c r="C24" s="213">
        <f>ROUND(IF('Indicator Data'!AH24="No data",IF((0.101*LN('Indicator Data'!BV24)-0.153)&gt;C$4,0,IF((0.101*LN('Indicator Data'!BV24)-0.153)&lt;C$3,10,(C$4-(0.101*LN('Indicator Data'!BV24)-0.153))/(C$4-C$3)*10)),IF('Indicator Data'!AH24&gt;C$4,0,IF('Indicator Data'!AH24&lt;C$3,10,(C$4-'Indicator Data'!AH24)/(C$4-C$3)*10))),1)</f>
        <v>4.4000000000000004</v>
      </c>
      <c r="D24" s="202" t="str">
        <f>IF('Indicator Data'!AI24="No data","x",ROUND((IF(LOG('Indicator Data'!AI24*1000)&gt;D$4,10,IF(LOG('Indicator Data'!AI24*1000)&lt;D$3,0,10-(D$4-LOG('Indicator Data'!AI24*1000))/(D$4-D$3)*10))),1))</f>
        <v>x</v>
      </c>
      <c r="E24" s="203">
        <f t="shared" si="9"/>
        <v>4.4000000000000004</v>
      </c>
      <c r="F24" s="202">
        <f>IF('Indicator Data'!AV24="No data","x",ROUND(IF('Indicator Data'!AV24&gt;F$4,10,IF('Indicator Data'!AV24&lt;F$3,0,10-(F$4-'Indicator Data'!AV24)/(F$4-F$3)*10)),1))</f>
        <v>4.5</v>
      </c>
      <c r="G24" s="202">
        <f>IF('Indicator Data'!AW24="No data","x",ROUND(IF('Indicator Data'!AW24&gt;G$4,10,IF('Indicator Data'!AW24&lt;G$3,0,10-(G$4-'Indicator Data'!AW24)/(G$4-G$3)*10)),1))</f>
        <v>0.9</v>
      </c>
      <c r="H24" s="203">
        <f t="shared" si="10"/>
        <v>2.7</v>
      </c>
      <c r="I24" s="204">
        <f>SUM(IF('Indicator Data'!AJ24=0,0,'Indicator Data'!AJ24),SUM('Indicator Data'!AK24:AL24))</f>
        <v>318.34999084472656</v>
      </c>
      <c r="J24" s="204">
        <f>I24/HLOOKUP('Indicator Date'!$AJ22,'Population Data'!$C$3:$M$194,ROW()-4,FALSE)*1000000</f>
        <v>401.76327938384082</v>
      </c>
      <c r="K24" s="202">
        <f t="shared" si="0"/>
        <v>8</v>
      </c>
      <c r="L24" s="202">
        <f>IF('Indicator Data'!AM24="No data","x",ROUND(IF('Indicator Data'!AM24&gt;L$4,10,IF('Indicator Data'!AM24&lt;L$3,0,10-(L$4-'Indicator Data'!AM24)/(L$4-L$3)*10)),1))</f>
        <v>4.7</v>
      </c>
      <c r="M24" s="202">
        <f>IF('Indicator Data'!AN24="No data","x",IF('Indicator Data'!AN24=0,0,ROUND(IF('Indicator Data'!AN24&gt;M$4,10,IF('Indicator Data'!AN24&lt;M$3,0,10-(M$4-'Indicator Data'!AN24)/(M$4-M$3)*10)),1)))</f>
        <v>1.1000000000000001</v>
      </c>
      <c r="N24" s="203">
        <f t="shared" si="11"/>
        <v>4.5999999999999996</v>
      </c>
      <c r="O24" s="205">
        <f t="shared" si="12"/>
        <v>4</v>
      </c>
      <c r="P24" s="206">
        <f>IF(AND('Indicator Data'!BA24="No data",'Indicator Data'!BB24="No data"),0,SUM('Indicator Data'!BA24:BC24)/1000)</f>
        <v>0</v>
      </c>
      <c r="Q24" s="202">
        <f t="shared" si="1"/>
        <v>0</v>
      </c>
      <c r="R24" s="207">
        <f>P24*1000/HLOOKUP('Indicator Data'!$BA$3,'Population Data'!$C$3:$M$194,ROW()-4,FALSE)</f>
        <v>0</v>
      </c>
      <c r="S24" s="202">
        <f t="shared" si="2"/>
        <v>0</v>
      </c>
      <c r="T24" s="208">
        <f t="shared" si="13"/>
        <v>0</v>
      </c>
      <c r="U24" s="209">
        <f>IF('Indicator Data'!AR24="No data","x",ROUND(IF('Indicator Data'!AR24&gt;U$4,10,IF('Indicator Data'!AR24&lt;U$3,0,10-(U$4-'Indicator Data'!AR24)/(U$4-U$3)*10)),1))</f>
        <v>0.4</v>
      </c>
      <c r="V24" s="209">
        <f>IF('Indicator Data'!AS24="No data","x",IF('Indicator Data'!AS24=0,0,ROUND(IF('Indicator Data'!AS24&gt;V$4,10,IF('Indicator Data'!AS24&lt;V$3,0,10-(V$4-'Indicator Data'!AS24)/(V$4-V$3)*10)),1)))</f>
        <v>0.4</v>
      </c>
      <c r="W24" s="202">
        <f t="shared" si="14"/>
        <v>0.4</v>
      </c>
      <c r="X24" s="202">
        <f>IF('Indicator Data'!AQ24="No data","x",ROUND(IF('Indicator Data'!AQ24&gt;X$4,10,IF('Indicator Data'!AQ24&lt;X$3,0,10-(X$4-'Indicator Data'!AQ24)/(X$4-X$3)*10)),1))</f>
        <v>3</v>
      </c>
      <c r="Y24" s="202">
        <f>IF('Indicator Data'!AT24="No data","x",ROUND(IF('Indicator Data'!AT24&gt;Y$4,10,IF('Indicator Data'!AT24&lt;Y$3,0,10-(Y$4-'Indicator Data'!AT24)/(Y$4-Y$3)*10)),1))</f>
        <v>0</v>
      </c>
      <c r="Z24" s="207">
        <f>IF('Indicator Data'!AU24="No data","x",IF(('Indicator Data'!AU24/HLOOKUP('Indicator Data'!$AU$3,'Population Data'!$C$3:$M$194,ROW()-4,FALSE))&gt;1,1,IF('Indicator Data'!AU24&gt;'Indicator Data'!AU24,1,'Indicator Data'!AU24/HLOOKUP('Indicator Data'!$AU$3,'Population Data'!$C$3:$M$194,ROW()-4,FALSE))))</f>
        <v>0.22183767756612202</v>
      </c>
      <c r="AA24" s="202">
        <f t="shared" si="3"/>
        <v>2.5</v>
      </c>
      <c r="AB24" s="210">
        <f t="shared" si="4"/>
        <v>1.5</v>
      </c>
      <c r="AC24" s="202">
        <f>IF('Indicator Data'!AO24="No data","x",ROUND(IF('Indicator Data'!AO24&gt;AC$4,10,IF('Indicator Data'!AO24&lt;AC$3,0,10-(AC$4-'Indicator Data'!AO24)/(AC$4-AC$3)*10)),1))</f>
        <v>1.8</v>
      </c>
      <c r="AD24" s="202">
        <f>IF('Indicator Data'!AP24="No data","x",ROUND(IF('Indicator Data'!AP24&gt;AD$4,10,IF('Indicator Data'!AP24&lt;AD$3,0,10-(AD$4-'Indicator Data'!AP24)/(AD$4-AD$3)*10)),1))</f>
        <v>2.8</v>
      </c>
      <c r="AE24" s="210">
        <f t="shared" si="15"/>
        <v>2.2999999999999998</v>
      </c>
      <c r="AF24" s="206">
        <f>('Indicator Data'!AZ24+'Indicator Data'!AY24*0.5+'Indicator Data'!AX24*0.25)/1000</f>
        <v>0</v>
      </c>
      <c r="AG24" s="211">
        <f>AF24*1000/HLOOKUP('Indicator Data'!$AZ$3,'Population Data'!$C$3:$M$194,ROW()-4,FALSE)</f>
        <v>0</v>
      </c>
      <c r="AH24" s="210">
        <f t="shared" si="5"/>
        <v>0</v>
      </c>
      <c r="AI24" s="202">
        <f>IF('Indicator Data'!BD24="No data","x",ROUND(IF('Indicator Data'!BD24&lt;$AI$3,10,IF('Indicator Data'!BD24&gt;$AI$4,0,($AI$4-'Indicator Data'!BD24)/($AI$4-$AI$3)*10)),1))</f>
        <v>5.2</v>
      </c>
      <c r="AJ24" s="202">
        <f>IF('Indicator Data'!BE24="No data","x",ROUND(IF('Indicator Data'!BE24&gt;$AJ$4,10,IF('Indicator Data'!BE24&lt;$AJ$3,0,10-($AJ$4-'Indicator Data'!BE24)/($AJ$4-$AJ$3)*10)),1))</f>
        <v>3.1</v>
      </c>
      <c r="AK24" s="210">
        <f t="shared" si="6"/>
        <v>4.2</v>
      </c>
      <c r="AL24" s="208">
        <f t="shared" si="7"/>
        <v>2.1</v>
      </c>
      <c r="AM24" s="212">
        <f t="shared" si="8"/>
        <v>1.1000000000000001</v>
      </c>
    </row>
    <row r="25" spans="1:39">
      <c r="A25" s="179" t="str">
        <f>'Indicator Data'!A25</f>
        <v>Bolivia</v>
      </c>
      <c r="B25" s="180" t="str">
        <f>'Indicator Data'!B25</f>
        <v>BOL</v>
      </c>
      <c r="C25" s="213">
        <f>ROUND(IF('Indicator Data'!AH25="No data",IF((0.101*LN('Indicator Data'!BV25)-0.153)&gt;C$4,0,IF((0.101*LN('Indicator Data'!BV25)-0.153)&lt;C$3,10,(C$4-(0.101*LN('Indicator Data'!BV25)-0.153))/(C$4-C$3)*10)),IF('Indicator Data'!AH25&gt;C$4,0,IF('Indicator Data'!AH25&lt;C$3,10,(C$4-'Indicator Data'!AH25)/(C$4-C$3)*10))),1)</f>
        <v>4</v>
      </c>
      <c r="D25" s="202">
        <f>IF('Indicator Data'!AI25="No data","x",ROUND((IF(LOG('Indicator Data'!AI25*1000)&gt;D$4,10,IF(LOG('Indicator Data'!AI25*1000)&lt;D$3,0,10-(D$4-LOG('Indicator Data'!AI25*1000))/(D$4-D$3)*10))),1))</f>
        <v>5.8</v>
      </c>
      <c r="E25" s="203">
        <f t="shared" si="9"/>
        <v>5</v>
      </c>
      <c r="F25" s="202">
        <f>IF('Indicator Data'!AV25="No data","x",ROUND(IF('Indicator Data'!AV25&gt;F$4,10,IF('Indicator Data'!AV25&lt;F$3,0,10-(F$4-'Indicator Data'!AV25)/(F$4-F$3)*10)),1))</f>
        <v>5.6</v>
      </c>
      <c r="G25" s="202">
        <f>IF('Indicator Data'!AW25="No data","x",ROUND(IF('Indicator Data'!AW25&gt;G$4,10,IF('Indicator Data'!AW25&lt;G$3,0,10-(G$4-'Indicator Data'!AW25)/(G$4-G$3)*10)),1))</f>
        <v>4</v>
      </c>
      <c r="H25" s="203">
        <f t="shared" si="10"/>
        <v>4.8</v>
      </c>
      <c r="I25" s="204">
        <f>SUM(IF('Indicator Data'!AJ25=0,0,'Indicator Data'!AJ25),SUM('Indicator Data'!AK25:AL25))</f>
        <v>820.19748266210934</v>
      </c>
      <c r="J25" s="204">
        <f>I25/HLOOKUP('Indicator Date'!$AJ23,'Population Data'!$C$3:$M$194,ROW()-4,FALSE)*1000000</f>
        <v>65.26422804818057</v>
      </c>
      <c r="K25" s="202">
        <f t="shared" si="0"/>
        <v>1.3</v>
      </c>
      <c r="L25" s="202">
        <f>IF('Indicator Data'!AM25="No data","x",ROUND(IF('Indicator Data'!AM25&gt;L$4,10,IF('Indicator Data'!AM25&lt;L$3,0,10-(L$4-'Indicator Data'!AM25)/(L$4-L$3)*10)),1))</f>
        <v>0.5</v>
      </c>
      <c r="M25" s="202">
        <f>IF('Indicator Data'!AN25="No data","x",IF('Indicator Data'!AN25=0,0,ROUND(IF('Indicator Data'!AN25&gt;M$4,10,IF('Indicator Data'!AN25&lt;M$3,0,10-(M$4-'Indicator Data'!AN25)/(M$4-M$3)*10)),1)))</f>
        <v>1.1000000000000001</v>
      </c>
      <c r="N25" s="203">
        <f t="shared" si="11"/>
        <v>1</v>
      </c>
      <c r="O25" s="205">
        <f t="shared" si="12"/>
        <v>4</v>
      </c>
      <c r="P25" s="206">
        <f>IF(AND('Indicator Data'!BA25="No data",'Indicator Data'!BB25="No data"),0,SUM('Indicator Data'!BA25:BC25)/1000)</f>
        <v>17.295999999999999</v>
      </c>
      <c r="Q25" s="202">
        <f t="shared" si="1"/>
        <v>4.0999999999999996</v>
      </c>
      <c r="R25" s="207">
        <f>P25*1000/HLOOKUP('Indicator Data'!$BA$3,'Population Data'!$C$3:$M$194,ROW()-4,FALSE)</f>
        <v>1.3762662190300314E-3</v>
      </c>
      <c r="S25" s="202">
        <f t="shared" si="2"/>
        <v>3.5</v>
      </c>
      <c r="T25" s="208">
        <f t="shared" si="13"/>
        <v>3.8</v>
      </c>
      <c r="U25" s="209">
        <f>IF('Indicator Data'!AR25="No data","x",ROUND(IF('Indicator Data'!AR25&gt;U$4,10,IF('Indicator Data'!AR25&lt;U$3,0,10-(U$4-'Indicator Data'!AR25)/(U$4-U$3)*10)),1))</f>
        <v>0.8</v>
      </c>
      <c r="V25" s="209">
        <f>IF('Indicator Data'!AS25="No data","x",IF('Indicator Data'!AS25=0,0,ROUND(IF('Indicator Data'!AS25&gt;V$4,10,IF('Indicator Data'!AS25&lt;V$3,0,10-(V$4-'Indicator Data'!AS25)/(V$4-V$3)*10)),1)))</f>
        <v>0.9</v>
      </c>
      <c r="W25" s="202">
        <f t="shared" si="14"/>
        <v>0.85000000000000009</v>
      </c>
      <c r="X25" s="202">
        <f>IF('Indicator Data'!AQ25="No data","x",ROUND(IF('Indicator Data'!AQ25&gt;X$4,10,IF('Indicator Data'!AQ25&lt;X$3,0,10-(X$4-'Indicator Data'!AQ25)/(X$4-X$3)*10)),1))</f>
        <v>2</v>
      </c>
      <c r="Y25" s="202">
        <f>IF('Indicator Data'!AT25="No data","x",ROUND(IF('Indicator Data'!AT25&gt;Y$4,10,IF('Indicator Data'!AT25&lt;Y$3,0,10-(Y$4-'Indicator Data'!AT25)/(Y$4-Y$3)*10)),1))</f>
        <v>0.1</v>
      </c>
      <c r="Z25" s="207">
        <f>IF('Indicator Data'!AU25="No data","x",IF(('Indicator Data'!AU25/HLOOKUP('Indicator Data'!$AU$3,'Population Data'!$C$3:$M$194,ROW()-4,FALSE))&gt;1,1,IF('Indicator Data'!AU25&gt;'Indicator Data'!AU25,1,'Indicator Data'!AU25/HLOOKUP('Indicator Data'!$AU$3,'Population Data'!$C$3:$M$194,ROW()-4,FALSE))))</f>
        <v>1.6184000307588854E-2</v>
      </c>
      <c r="AA25" s="202">
        <f t="shared" si="3"/>
        <v>0.2</v>
      </c>
      <c r="AB25" s="210">
        <f t="shared" si="4"/>
        <v>0.8</v>
      </c>
      <c r="AC25" s="202">
        <f>IF('Indicator Data'!AO25="No data","x",ROUND(IF('Indicator Data'!AO25&gt;AC$4,10,IF('Indicator Data'!AO25&lt;AC$3,0,10-(AC$4-'Indicator Data'!AO25)/(AC$4-AC$3)*10)),1))</f>
        <v>1.8</v>
      </c>
      <c r="AD25" s="202">
        <f>IF('Indicator Data'!AP25="No data","x",ROUND(IF('Indicator Data'!AP25&gt;AD$4,10,IF('Indicator Data'!AP25&lt;AD$3,0,10-(AD$4-'Indicator Data'!AP25)/(AD$4-AD$3)*10)),1))</f>
        <v>0.8</v>
      </c>
      <c r="AE25" s="210">
        <f t="shared" si="15"/>
        <v>1.3</v>
      </c>
      <c r="AF25" s="206">
        <f>('Indicator Data'!AZ25+'Indicator Data'!AY25*0.5+'Indicator Data'!AX25*0.25)/1000</f>
        <v>1178.9090000000001</v>
      </c>
      <c r="AG25" s="211">
        <f>AF25*1000/HLOOKUP('Indicator Data'!$AZ$3,'Population Data'!$C$3:$M$194,ROW()-4,FALSE)</f>
        <v>9.3807390842418792E-2</v>
      </c>
      <c r="AH25" s="210">
        <f t="shared" si="5"/>
        <v>9.4</v>
      </c>
      <c r="AI25" s="202">
        <f>IF('Indicator Data'!BD25="No data","x",ROUND(IF('Indicator Data'!BD25&lt;$AI$3,10,IF('Indicator Data'!BD25&gt;$AI$4,0,($AI$4-'Indicator Data'!BD25)/($AI$4-$AI$3)*10)),1))</f>
        <v>6.3</v>
      </c>
      <c r="AJ25" s="202">
        <f>IF('Indicator Data'!BE25="No data","x",ROUND(IF('Indicator Data'!BE25&gt;$AJ$4,10,IF('Indicator Data'!BE25&lt;$AJ$3,0,10-($AJ$4-'Indicator Data'!BE25)/($AJ$4-$AJ$3)*10)),1))</f>
        <v>6</v>
      </c>
      <c r="AK25" s="210">
        <f t="shared" si="6"/>
        <v>6.2</v>
      </c>
      <c r="AL25" s="208">
        <f t="shared" si="7"/>
        <v>5.7</v>
      </c>
      <c r="AM25" s="212">
        <f t="shared" si="8"/>
        <v>4.8</v>
      </c>
    </row>
    <row r="26" spans="1:39">
      <c r="A26" s="179" t="str">
        <f>'Indicator Data'!A26</f>
        <v>Bosnia and Herzegovina</v>
      </c>
      <c r="B26" s="180" t="str">
        <f>'Indicator Data'!B26</f>
        <v>BIH</v>
      </c>
      <c r="C26" s="213">
        <f>ROUND(IF('Indicator Data'!AH26="No data",IF((0.101*LN('Indicator Data'!BV26)-0.153)&gt;C$4,0,IF((0.101*LN('Indicator Data'!BV26)-0.153)&lt;C$3,10,(C$4-(0.101*LN('Indicator Data'!BV26)-0.153))/(C$4-C$3)*10)),IF('Indicator Data'!AH26&gt;C$4,0,IF('Indicator Data'!AH26&lt;C$3,10,(C$4-'Indicator Data'!AH26)/(C$4-C$3)*10))),1)</f>
        <v>2.4</v>
      </c>
      <c r="D26" s="202">
        <f>IF('Indicator Data'!AI26="No data","x",ROUND((IF(LOG('Indicator Data'!AI26*1000)&gt;D$4,10,IF(LOG('Indicator Data'!AI26*1000)&lt;D$3,0,10-(D$4-LOG('Indicator Data'!AI26*1000))/(D$4-D$3)*10))),1))</f>
        <v>3.4</v>
      </c>
      <c r="E26" s="203">
        <f t="shared" si="9"/>
        <v>2.9</v>
      </c>
      <c r="F26" s="202">
        <f>IF('Indicator Data'!AV26="No data","x",ROUND(IF('Indicator Data'!AV26&gt;F$4,10,IF('Indicator Data'!AV26&lt;F$3,0,10-(F$4-'Indicator Data'!AV26)/(F$4-F$3)*10)),1))</f>
        <v>2</v>
      </c>
      <c r="G26" s="202">
        <f>IF('Indicator Data'!AW26="No data","x",ROUND(IF('Indicator Data'!AW26&gt;G$4,10,IF('Indicator Data'!AW26&lt;G$3,0,10-(G$4-'Indicator Data'!AW26)/(G$4-G$3)*10)),1))</f>
        <v>2</v>
      </c>
      <c r="H26" s="203">
        <f t="shared" si="10"/>
        <v>2</v>
      </c>
      <c r="I26" s="204">
        <f>SUM(IF('Indicator Data'!AJ26=0,0,'Indicator Data'!AJ26),SUM('Indicator Data'!AK26:AL26))</f>
        <v>895.05393708984377</v>
      </c>
      <c r="J26" s="204">
        <f>I26/HLOOKUP('Indicator Date'!$AJ24,'Population Data'!$C$3:$M$194,ROW()-4,FALSE)*1000000</f>
        <v>280.1966257875066</v>
      </c>
      <c r="K26" s="202">
        <f t="shared" si="0"/>
        <v>5.6</v>
      </c>
      <c r="L26" s="202">
        <f>IF('Indicator Data'!AM26="No data","x",ROUND(IF('Indicator Data'!AM26&gt;L$4,10,IF('Indicator Data'!AM26&lt;L$3,0,10-(L$4-'Indicator Data'!AM26)/(L$4-L$3)*10)),1))</f>
        <v>0.8</v>
      </c>
      <c r="M26" s="202">
        <f>IF('Indicator Data'!AN26="No data","x",IF('Indicator Data'!AN26=0,0,ROUND(IF('Indicator Data'!AN26&gt;M$4,10,IF('Indicator Data'!AN26&lt;M$3,0,10-(M$4-'Indicator Data'!AN26)/(M$4-M$3)*10)),1)))</f>
        <v>3.5</v>
      </c>
      <c r="N26" s="203">
        <f t="shared" si="11"/>
        <v>3.3</v>
      </c>
      <c r="O26" s="205">
        <f t="shared" si="12"/>
        <v>2.8</v>
      </c>
      <c r="P26" s="206">
        <f>IF(AND('Indicator Data'!BA26="No data",'Indicator Data'!BB26="No data"),0,SUM('Indicator Data'!BA26:BC26)/1000)</f>
        <v>94.218000000000004</v>
      </c>
      <c r="Q26" s="202">
        <f t="shared" si="1"/>
        <v>6.6</v>
      </c>
      <c r="R26" s="207">
        <f>P26*1000/HLOOKUP('Indicator Data'!$BA$3,'Population Data'!$C$3:$M$194,ROW()-4,FALSE)</f>
        <v>2.9494943929616345E-2</v>
      </c>
      <c r="S26" s="202">
        <f t="shared" si="2"/>
        <v>7.3</v>
      </c>
      <c r="T26" s="208">
        <f t="shared" si="13"/>
        <v>7</v>
      </c>
      <c r="U26" s="209" t="str">
        <f>IF('Indicator Data'!AR26="No data","x",ROUND(IF('Indicator Data'!AR26&gt;U$4,10,IF('Indicator Data'!AR26&lt;U$3,0,10-(U$4-'Indicator Data'!AR26)/(U$4-U$3)*10)),1))</f>
        <v>x</v>
      </c>
      <c r="V26" s="209" t="str">
        <f>IF('Indicator Data'!AS26="No data","x",IF('Indicator Data'!AS26=0,0,ROUND(IF('Indicator Data'!AS26&gt;V$4,10,IF('Indicator Data'!AS26&lt;V$3,0,10-(V$4-'Indicator Data'!AS26)/(V$4-V$3)*10)),1)))</f>
        <v>x</v>
      </c>
      <c r="W26" s="202" t="str">
        <f t="shared" si="14"/>
        <v>x</v>
      </c>
      <c r="X26" s="202">
        <f>IF('Indicator Data'!AQ26="No data","x",ROUND(IF('Indicator Data'!AQ26&gt;X$4,10,IF('Indicator Data'!AQ26&lt;X$3,0,10-(X$4-'Indicator Data'!AQ26)/(X$4-X$3)*10)),1))</f>
        <v>0.4</v>
      </c>
      <c r="Y26" s="202" t="str">
        <f>IF('Indicator Data'!AT26="No data","x",ROUND(IF('Indicator Data'!AT26&gt;Y$4,10,IF('Indicator Data'!AT26&lt;Y$3,0,10-(Y$4-'Indicator Data'!AT26)/(Y$4-Y$3)*10)),1))</f>
        <v>x</v>
      </c>
      <c r="Z26" s="207">
        <f>IF('Indicator Data'!AU26="No data","x",IF(('Indicator Data'!AU26/HLOOKUP('Indicator Data'!$AU$3,'Population Data'!$C$3:$M$194,ROW()-4,FALSE))&gt;1,1,IF('Indicator Data'!AU26&gt;'Indicator Data'!AU26,1,'Indicator Data'!AU26/HLOOKUP('Indicator Data'!$AU$3,'Population Data'!$C$3:$M$194,ROW()-4,FALSE))))</f>
        <v>0</v>
      </c>
      <c r="AA26" s="202">
        <f t="shared" si="3"/>
        <v>0</v>
      </c>
      <c r="AB26" s="210">
        <f t="shared" si="4"/>
        <v>0.2</v>
      </c>
      <c r="AC26" s="202">
        <f>IF('Indicator Data'!AO26="No data","x",ROUND(IF('Indicator Data'!AO26&gt;AC$4,10,IF('Indicator Data'!AO26&lt;AC$3,0,10-(AC$4-'Indicator Data'!AO26)/(AC$4-AC$3)*10)),1))</f>
        <v>0.5</v>
      </c>
      <c r="AD26" s="202">
        <f>IF('Indicator Data'!AP26="No data","x",ROUND(IF('Indicator Data'!AP26&gt;AD$4,10,IF('Indicator Data'!AP26&lt;AD$3,0,10-(AD$4-'Indicator Data'!AP26)/(AD$4-AD$3)*10)),1))</f>
        <v>0.4</v>
      </c>
      <c r="AE26" s="210">
        <f t="shared" si="15"/>
        <v>0.5</v>
      </c>
      <c r="AF26" s="206">
        <f>('Indicator Data'!AZ26+'Indicator Data'!AY26*0.5+'Indicator Data'!AX26*0.25)/1000</f>
        <v>6.0229999999999997</v>
      </c>
      <c r="AG26" s="211">
        <f>AF26*1000/HLOOKUP('Indicator Data'!$AZ$3,'Population Data'!$C$3:$M$194,ROW()-4,FALSE)</f>
        <v>1.8855000879670471E-3</v>
      </c>
      <c r="AH26" s="210">
        <f t="shared" si="5"/>
        <v>0.2</v>
      </c>
      <c r="AI26" s="202">
        <f>IF('Indicator Data'!BD26="No data","x",ROUND(IF('Indicator Data'!BD26&lt;$AI$3,10,IF('Indicator Data'!BD26&gt;$AI$4,0,($AI$4-'Indicator Data'!BD26)/($AI$4-$AI$3)*10)),1))</f>
        <v>2</v>
      </c>
      <c r="AJ26" s="202">
        <f>IF('Indicator Data'!BE26="No data","x",ROUND(IF('Indicator Data'!BE26&gt;$AJ$4,10,IF('Indicator Data'!BE26&lt;$AJ$3,0,10-($AJ$4-'Indicator Data'!BE26)/($AJ$4-$AJ$3)*10)),1))</f>
        <v>0</v>
      </c>
      <c r="AK26" s="210">
        <f t="shared" si="6"/>
        <v>1</v>
      </c>
      <c r="AL26" s="208">
        <f t="shared" si="7"/>
        <v>0.5</v>
      </c>
      <c r="AM26" s="212">
        <f t="shared" si="8"/>
        <v>4.5</v>
      </c>
    </row>
    <row r="27" spans="1:39">
      <c r="A27" s="179" t="str">
        <f>'Indicator Data'!A27</f>
        <v>Botswana</v>
      </c>
      <c r="B27" s="180" t="str">
        <f>'Indicator Data'!B27</f>
        <v>BWA</v>
      </c>
      <c r="C27" s="213">
        <f>ROUND(IF('Indicator Data'!AH27="No data",IF((0.101*LN('Indicator Data'!BV27)-0.153)&gt;C$4,0,IF((0.101*LN('Indicator Data'!BV27)-0.153)&lt;C$3,10,(C$4-(0.101*LN('Indicator Data'!BV27)-0.153))/(C$4-C$3)*10)),IF('Indicator Data'!AH27&gt;C$4,0,IF('Indicator Data'!AH27&lt;C$3,10,(C$4-'Indicator Data'!AH27)/(C$4-C$3)*10))),1)</f>
        <v>3.8</v>
      </c>
      <c r="D27" s="202">
        <f>IF('Indicator Data'!AI27="No data","x",ROUND((IF(LOG('Indicator Data'!AI27*1000)&gt;D$4,10,IF(LOG('Indicator Data'!AI27*1000)&lt;D$3,0,10-(D$4-LOG('Indicator Data'!AI27*1000))/(D$4-D$3)*10))),1))</f>
        <v>6.9</v>
      </c>
      <c r="E27" s="203">
        <f t="shared" si="9"/>
        <v>5.6</v>
      </c>
      <c r="F27" s="202">
        <f>IF('Indicator Data'!AV27="No data","x",ROUND(IF('Indicator Data'!AV27&gt;F$4,10,IF('Indicator Data'!AV27&lt;F$3,0,10-(F$4-'Indicator Data'!AV27)/(F$4-F$3)*10)),1))</f>
        <v>6.4</v>
      </c>
      <c r="G27" s="202">
        <f>IF('Indicator Data'!AW27="No data","x",ROUND(IF('Indicator Data'!AW27&gt;G$4,10,IF('Indicator Data'!AW27&lt;G$3,0,10-(G$4-'Indicator Data'!AW27)/(G$4-G$3)*10)),1))</f>
        <v>7.1</v>
      </c>
      <c r="H27" s="203">
        <f t="shared" si="10"/>
        <v>6.8</v>
      </c>
      <c r="I27" s="204">
        <f>SUM(IF('Indicator Data'!AJ27=0,0,'Indicator Data'!AJ27),SUM('Indicator Data'!AK27:AL27))</f>
        <v>192.25185569482423</v>
      </c>
      <c r="J27" s="204">
        <f>I27/HLOOKUP('Indicator Date'!$AJ25,'Population Data'!$C$3:$M$194,ROW()-4,FALSE)*1000000</f>
        <v>70.68878178751882</v>
      </c>
      <c r="K27" s="202">
        <f t="shared" si="0"/>
        <v>1.4</v>
      </c>
      <c r="L27" s="202">
        <f>IF('Indicator Data'!AM27="No data","x",ROUND(IF('Indicator Data'!AM27&gt;L$4,10,IF('Indicator Data'!AM27&lt;L$3,0,10-(L$4-'Indicator Data'!AM27)/(L$4-L$3)*10)),1))</f>
        <v>0.3</v>
      </c>
      <c r="M27" s="202">
        <f>IF('Indicator Data'!AN27="No data","x",IF('Indicator Data'!AN27=0,0,ROUND(IF('Indicator Data'!AN27&gt;M$4,10,IF('Indicator Data'!AN27&lt;M$3,0,10-(M$4-'Indicator Data'!AN27)/(M$4-M$3)*10)),1)))</f>
        <v>0.1</v>
      </c>
      <c r="N27" s="203">
        <f t="shared" si="11"/>
        <v>0.6</v>
      </c>
      <c r="O27" s="205">
        <f t="shared" si="12"/>
        <v>4.7</v>
      </c>
      <c r="P27" s="206">
        <f>IF(AND('Indicator Data'!BA27="No data",'Indicator Data'!BB27="No data"),0,SUM('Indicator Data'!BA27:BC27)/1000)</f>
        <v>0.92900000000000005</v>
      </c>
      <c r="Q27" s="202">
        <f t="shared" si="1"/>
        <v>0</v>
      </c>
      <c r="R27" s="207">
        <f>P27*1000/HLOOKUP('Indicator Data'!$BA$3,'Population Data'!$C$3:$M$194,ROW()-4,FALSE)</f>
        <v>3.4158254568344819E-4</v>
      </c>
      <c r="S27" s="202">
        <f t="shared" si="2"/>
        <v>2.4</v>
      </c>
      <c r="T27" s="208">
        <f t="shared" si="13"/>
        <v>1.2</v>
      </c>
      <c r="U27" s="209">
        <f>IF('Indicator Data'!AR27="No data","x",ROUND(IF('Indicator Data'!AR27&gt;U$4,10,IF('Indicator Data'!AR27&lt;U$3,0,10-(U$4-'Indicator Data'!AR27)/(U$4-U$3)*10)),1))</f>
        <v>10</v>
      </c>
      <c r="V27" s="209">
        <f>IF('Indicator Data'!AS27="No data","x",IF('Indicator Data'!AS27=0,0,ROUND(IF('Indicator Data'!AS27&gt;V$4,10,IF('Indicator Data'!AS27&lt;V$3,0,10-(V$4-'Indicator Data'!AS27)/(V$4-V$3)*10)),1)))</f>
        <v>10</v>
      </c>
      <c r="W27" s="202">
        <f t="shared" si="14"/>
        <v>10</v>
      </c>
      <c r="X27" s="202">
        <f>IF('Indicator Data'!AQ27="No data","x",ROUND(IF('Indicator Data'!AQ27&gt;X$4,10,IF('Indicator Data'!AQ27&lt;X$3,0,10-(X$4-'Indicator Data'!AQ27)/(X$4-X$3)*10)),1))</f>
        <v>4.2</v>
      </c>
      <c r="Y27" s="202">
        <f>IF('Indicator Data'!AT27="No data","x",ROUND(IF('Indicator Data'!AT27&gt;Y$4,10,IF('Indicator Data'!AT27&lt;Y$3,0,10-(Y$4-'Indicator Data'!AT27)/(Y$4-Y$3)*10)),1))</f>
        <v>0</v>
      </c>
      <c r="Z27" s="207">
        <f>IF('Indicator Data'!AU27="No data","x",IF(('Indicator Data'!AU27/HLOOKUP('Indicator Data'!$AU$3,'Population Data'!$C$3:$M$194,ROW()-4,FALSE))&gt;1,1,IF('Indicator Data'!AU27&gt;'Indicator Data'!AU27,1,'Indicator Data'!AU27/HLOOKUP('Indicator Data'!$AU$3,'Population Data'!$C$3:$M$194,ROW()-4,FALSE))))</f>
        <v>0.55674722540733057</v>
      </c>
      <c r="AA27" s="202">
        <f t="shared" si="3"/>
        <v>6.2</v>
      </c>
      <c r="AB27" s="210">
        <f t="shared" si="4"/>
        <v>5.0999999999999996</v>
      </c>
      <c r="AC27" s="202">
        <f>IF('Indicator Data'!AO27="No data","x",ROUND(IF('Indicator Data'!AO27&gt;AC$4,10,IF('Indicator Data'!AO27&lt;AC$3,0,10-(AC$4-'Indicator Data'!AO27)/(AC$4-AC$3)*10)),1))</f>
        <v>3</v>
      </c>
      <c r="AD27" s="202" t="str">
        <f>IF('Indicator Data'!AP27="No data","x",ROUND(IF('Indicator Data'!AP27&gt;AD$4,10,IF('Indicator Data'!AP27&lt;AD$3,0,10-(AD$4-'Indicator Data'!AP27)/(AD$4-AD$3)*10)),1))</f>
        <v>x</v>
      </c>
      <c r="AE27" s="210">
        <f t="shared" si="15"/>
        <v>3</v>
      </c>
      <c r="AF27" s="206">
        <f>('Indicator Data'!AZ27+'Indicator Data'!AY27*0.5+'Indicator Data'!AX27*0.25)/1000</f>
        <v>18.5</v>
      </c>
      <c r="AG27" s="211">
        <f>AF27*1000/HLOOKUP('Indicator Data'!$AZ$3,'Population Data'!$C$3:$M$194,ROW()-4,FALSE)</f>
        <v>6.8022358397672681E-3</v>
      </c>
      <c r="AH27" s="210">
        <f t="shared" si="5"/>
        <v>0.7</v>
      </c>
      <c r="AI27" s="202">
        <f>IF('Indicator Data'!BD27="No data","x",ROUND(IF('Indicator Data'!BD27&lt;$AI$3,10,IF('Indicator Data'!BD27&gt;$AI$4,0,($AI$4-'Indicator Data'!BD27)/($AI$4-$AI$3)*10)),1))</f>
        <v>5.5</v>
      </c>
      <c r="AJ27" s="202">
        <f>IF('Indicator Data'!BE27="No data","x",ROUND(IF('Indicator Data'!BE27&gt;$AJ$4,10,IF('Indicator Data'!BE27&lt;$AJ$3,0,10-($AJ$4-'Indicator Data'!BE27)/($AJ$4-$AJ$3)*10)),1))</f>
        <v>6.4</v>
      </c>
      <c r="AK27" s="210">
        <f t="shared" si="6"/>
        <v>6</v>
      </c>
      <c r="AL27" s="208">
        <f t="shared" si="7"/>
        <v>4</v>
      </c>
      <c r="AM27" s="212">
        <f t="shared" si="8"/>
        <v>2.7</v>
      </c>
    </row>
    <row r="28" spans="1:39">
      <c r="A28" s="179" t="str">
        <f>'Indicator Data'!A28</f>
        <v>Brazil</v>
      </c>
      <c r="B28" s="180" t="str">
        <f>'Indicator Data'!B28</f>
        <v>BRA</v>
      </c>
      <c r="C28" s="213">
        <f>ROUND(IF('Indicator Data'!AH28="No data",IF((0.101*LN('Indicator Data'!BV28)-0.153)&gt;C$4,0,IF((0.101*LN('Indicator Data'!BV28)-0.153)&lt;C$3,10,(C$4-(0.101*LN('Indicator Data'!BV28)-0.153))/(C$4-C$3)*10)),IF('Indicator Data'!AH28&gt;C$4,0,IF('Indicator Data'!AH28&lt;C$3,10,(C$4-'Indicator Data'!AH28)/(C$4-C$3)*10))),1)</f>
        <v>2.8</v>
      </c>
      <c r="D28" s="202">
        <f>IF('Indicator Data'!AI28="No data","x",ROUND((IF(LOG('Indicator Data'!AI28*1000)&gt;D$4,10,IF(LOG('Indicator Data'!AI28*1000)&lt;D$3,0,10-(D$4-LOG('Indicator Data'!AI28*1000))/(D$4-D$3)*10))),1))</f>
        <v>4.5</v>
      </c>
      <c r="E28" s="203">
        <f t="shared" si="9"/>
        <v>3.7</v>
      </c>
      <c r="F28" s="202">
        <f>IF('Indicator Data'!AV28="No data","x",ROUND(IF('Indicator Data'!AV28&gt;F$4,10,IF('Indicator Data'!AV28&lt;F$3,0,10-(F$4-'Indicator Data'!AV28)/(F$4-F$3)*10)),1))</f>
        <v>5.2</v>
      </c>
      <c r="G28" s="202">
        <f>IF('Indicator Data'!AW28="No data","x",ROUND(IF('Indicator Data'!AW28&gt;G$4,10,IF('Indicator Data'!AW28&lt;G$3,0,10-(G$4-'Indicator Data'!AW28)/(G$4-G$3)*10)),1))</f>
        <v>6.8</v>
      </c>
      <c r="H28" s="203">
        <f t="shared" si="10"/>
        <v>6</v>
      </c>
      <c r="I28" s="204">
        <f>SUM(IF('Indicator Data'!AJ28=0,0,'Indicator Data'!AJ28),SUM('Indicator Data'!AK28:AL28))</f>
        <v>1688.2941900273438</v>
      </c>
      <c r="J28" s="204">
        <f>I28/HLOOKUP('Indicator Date'!$AJ26,'Population Data'!$C$3:$M$194,ROW()-4,FALSE)*1000000</f>
        <v>7.7573752904463982</v>
      </c>
      <c r="K28" s="202">
        <f t="shared" si="0"/>
        <v>0.2</v>
      </c>
      <c r="L28" s="202">
        <f>IF('Indicator Data'!AM28="No data","x",ROUND(IF('Indicator Data'!AM28&gt;L$4,10,IF('Indicator Data'!AM28&lt;L$3,0,10-(L$4-'Indicator Data'!AM28)/(L$4-L$3)*10)),1))</f>
        <v>0</v>
      </c>
      <c r="M28" s="202">
        <f>IF('Indicator Data'!AN28="No data","x",IF('Indicator Data'!AN28=0,0,ROUND(IF('Indicator Data'!AN28&gt;M$4,10,IF('Indicator Data'!AN28&lt;M$3,0,10-(M$4-'Indicator Data'!AN28)/(M$4-M$3)*10)),1)))</f>
        <v>0.1</v>
      </c>
      <c r="N28" s="203">
        <f t="shared" si="11"/>
        <v>0.1</v>
      </c>
      <c r="O28" s="205">
        <f t="shared" si="12"/>
        <v>3.4</v>
      </c>
      <c r="P28" s="206">
        <f>IF(AND('Indicator Data'!BA28="No data",'Indicator Data'!BB28="No data"),0,SUM('Indicator Data'!BA28:BC28)/1000)</f>
        <v>682.55399999999997</v>
      </c>
      <c r="Q28" s="202">
        <f t="shared" si="1"/>
        <v>9.4</v>
      </c>
      <c r="R28" s="207">
        <f>P28*1000/HLOOKUP('Indicator Data'!$BA$3,'Population Data'!$C$3:$M$194,ROW()-4,FALSE)</f>
        <v>3.1361995825559255E-3</v>
      </c>
      <c r="S28" s="202">
        <f t="shared" si="2"/>
        <v>4.2</v>
      </c>
      <c r="T28" s="208">
        <f t="shared" si="13"/>
        <v>6.8</v>
      </c>
      <c r="U28" s="209">
        <f>IF('Indicator Data'!AR28="No data","x",ROUND(IF('Indicator Data'!AR28&gt;U$4,10,IF('Indicator Data'!AR28&lt;U$3,0,10-(U$4-'Indicator Data'!AR28)/(U$4-U$3)*10)),1))</f>
        <v>1.2</v>
      </c>
      <c r="V28" s="209">
        <f>IF('Indicator Data'!AS28="No data","x",IF('Indicator Data'!AS28=0,0,ROUND(IF('Indicator Data'!AS28&gt;V$4,10,IF('Indicator Data'!AS28&lt;V$3,0,10-(V$4-'Indicator Data'!AS28)/(V$4-V$3)*10)),1)))</f>
        <v>1.3</v>
      </c>
      <c r="W28" s="202">
        <f t="shared" si="14"/>
        <v>1.25</v>
      </c>
      <c r="X28" s="202">
        <f>IF('Indicator Data'!AQ28="No data","x",ROUND(IF('Indicator Data'!AQ28&gt;X$4,10,IF('Indicator Data'!AQ28&lt;X$3,0,10-(X$4-'Indicator Data'!AQ28)/(X$4-X$3)*10)),1))</f>
        <v>0.9</v>
      </c>
      <c r="Y28" s="202">
        <f>IF('Indicator Data'!AT28="No data","x",ROUND(IF('Indicator Data'!AT28&gt;Y$4,10,IF('Indicator Data'!AT28&lt;Y$3,0,10-(Y$4-'Indicator Data'!AT28)/(Y$4-Y$3)*10)),1))</f>
        <v>0.1</v>
      </c>
      <c r="Z28" s="207">
        <f>IF('Indicator Data'!AU28="No data","x",IF(('Indicator Data'!AU28/HLOOKUP('Indicator Data'!$AU$3,'Population Data'!$C$3:$M$194,ROW()-4,FALSE))&gt;1,1,IF('Indicator Data'!AU28&gt;'Indicator Data'!AU28,1,'Indicator Data'!AU28/HLOOKUP('Indicator Data'!$AU$3,'Population Data'!$C$3:$M$194,ROW()-4,FALSE))))</f>
        <v>2.4364050785148639E-2</v>
      </c>
      <c r="AA28" s="202">
        <f t="shared" si="3"/>
        <v>0.3</v>
      </c>
      <c r="AB28" s="210">
        <f t="shared" si="4"/>
        <v>0.6</v>
      </c>
      <c r="AC28" s="202">
        <f>IF('Indicator Data'!AO28="No data","x",ROUND(IF('Indicator Data'!AO28&gt;AC$4,10,IF('Indicator Data'!AO28&lt;AC$3,0,10-(AC$4-'Indicator Data'!AO28)/(AC$4-AC$3)*10)),1))</f>
        <v>1.1000000000000001</v>
      </c>
      <c r="AD28" s="202">
        <f>IF('Indicator Data'!AP28="No data","x",ROUND(IF('Indicator Data'!AP28&gt;AD$4,10,IF('Indicator Data'!AP28&lt;AD$3,0,10-(AD$4-'Indicator Data'!AP28)/(AD$4-AD$3)*10)),1))</f>
        <v>0.8</v>
      </c>
      <c r="AE28" s="210">
        <f t="shared" si="15"/>
        <v>1</v>
      </c>
      <c r="AF28" s="206">
        <f>('Indicator Data'!AZ28+'Indicator Data'!AY28*0.5+'Indicator Data'!AX28*0.25)/1000</f>
        <v>3195.9132500000001</v>
      </c>
      <c r="AG28" s="211">
        <f>AF28*1000/HLOOKUP('Indicator Data'!$AZ$3,'Population Data'!$C$3:$M$194,ROW()-4,FALSE)</f>
        <v>1.4684584370665107E-2</v>
      </c>
      <c r="AH28" s="210">
        <f t="shared" si="5"/>
        <v>1.5</v>
      </c>
      <c r="AI28" s="202">
        <f>IF('Indicator Data'!BD28="No data","x",ROUND(IF('Indicator Data'!BD28&lt;$AI$3,10,IF('Indicator Data'!BD28&gt;$AI$4,0,($AI$4-'Indicator Data'!BD28)/($AI$4-$AI$3)*10)),1))</f>
        <v>1.9</v>
      </c>
      <c r="AJ28" s="202">
        <f>IF('Indicator Data'!BE28="No data","x",ROUND(IF('Indicator Data'!BE28&gt;$AJ$4,10,IF('Indicator Data'!BE28&lt;$AJ$3,0,10-($AJ$4-'Indicator Data'!BE28)/($AJ$4-$AJ$3)*10)),1))</f>
        <v>0</v>
      </c>
      <c r="AK28" s="210">
        <f t="shared" si="6"/>
        <v>1</v>
      </c>
      <c r="AL28" s="208">
        <f t="shared" si="7"/>
        <v>1</v>
      </c>
      <c r="AM28" s="212">
        <f t="shared" si="8"/>
        <v>4.5</v>
      </c>
    </row>
    <row r="29" spans="1:39">
      <c r="A29" s="179" t="str">
        <f>'Indicator Data'!A29</f>
        <v>Brunei Darussalam</v>
      </c>
      <c r="B29" s="180" t="str">
        <f>'Indicator Data'!B29</f>
        <v>BRN</v>
      </c>
      <c r="C29" s="213">
        <f>ROUND(IF('Indicator Data'!AH29="No data",IF((0.101*LN('Indicator Data'!BV29)-0.153)&gt;C$4,0,IF((0.101*LN('Indicator Data'!BV29)-0.153)&lt;C$3,10,(C$4-(0.101*LN('Indicator Data'!BV29)-0.153))/(C$4-C$3)*10)),IF('Indicator Data'!AH29&gt;C$4,0,IF('Indicator Data'!AH29&lt;C$3,10,(C$4-'Indicator Data'!AH29)/(C$4-C$3)*10))),1)</f>
        <v>1.5</v>
      </c>
      <c r="D29" s="202" t="str">
        <f>IF('Indicator Data'!AI29="No data","x",ROUND((IF(LOG('Indicator Data'!AI29*1000)&gt;D$4,10,IF(LOG('Indicator Data'!AI29*1000)&lt;D$3,0,10-(D$4-LOG('Indicator Data'!AI29*1000))/(D$4-D$3)*10))),1))</f>
        <v>x</v>
      </c>
      <c r="E29" s="203">
        <f t="shared" si="9"/>
        <v>1.5</v>
      </c>
      <c r="F29" s="202">
        <f>IF('Indicator Data'!AV29="No data","x",ROUND(IF('Indicator Data'!AV29&gt;F$4,10,IF('Indicator Data'!AV29&lt;F$3,0,10-(F$4-'Indicator Data'!AV29)/(F$4-F$3)*10)),1))</f>
        <v>3.7</v>
      </c>
      <c r="G29" s="202" t="str">
        <f>IF('Indicator Data'!AW29="No data","x",ROUND(IF('Indicator Data'!AW29&gt;G$4,10,IF('Indicator Data'!AW29&lt;G$3,0,10-(G$4-'Indicator Data'!AW29)/(G$4-G$3)*10)),1))</f>
        <v>x</v>
      </c>
      <c r="H29" s="203">
        <f t="shared" si="10"/>
        <v>3.7</v>
      </c>
      <c r="I29" s="204">
        <f>SUM(IF('Indicator Data'!AJ29=0,0,'Indicator Data'!AJ29),SUM('Indicator Data'!AK29:AL29))</f>
        <v>0</v>
      </c>
      <c r="J29" s="204">
        <f>I29/HLOOKUP('Indicator Date'!$AJ27,'Population Data'!$C$3:$M$194,ROW()-4,FALSE)*1000000</f>
        <v>0</v>
      </c>
      <c r="K29" s="202">
        <f t="shared" si="0"/>
        <v>0</v>
      </c>
      <c r="L29" s="202" t="str">
        <f>IF('Indicator Data'!AM29="No data","x",ROUND(IF('Indicator Data'!AM29&gt;L$4,10,IF('Indicator Data'!AM29&lt;L$3,0,10-(L$4-'Indicator Data'!AM29)/(L$4-L$3)*10)),1))</f>
        <v>x</v>
      </c>
      <c r="M29" s="202">
        <f>IF('Indicator Data'!AN29="No data","x",IF('Indicator Data'!AN29=0,0,ROUND(IF('Indicator Data'!AN29&gt;M$4,10,IF('Indicator Data'!AN29&lt;M$3,0,10-(M$4-'Indicator Data'!AN29)/(M$4-M$3)*10)),1)))</f>
        <v>0</v>
      </c>
      <c r="N29" s="203">
        <f t="shared" si="11"/>
        <v>0</v>
      </c>
      <c r="O29" s="205">
        <f t="shared" si="12"/>
        <v>1.7</v>
      </c>
      <c r="P29" s="206">
        <f>IF(AND('Indicator Data'!BA29="No data",'Indicator Data'!BB29="No data"),0,SUM('Indicator Data'!BA29:BC29)/1000)</f>
        <v>20.863</v>
      </c>
      <c r="Q29" s="202">
        <f t="shared" si="1"/>
        <v>4.4000000000000004</v>
      </c>
      <c r="R29" s="207">
        <f>P29*1000/HLOOKUP('Indicator Data'!$BA$3,'Population Data'!$C$3:$M$194,ROW()-4,FALSE)</f>
        <v>4.5766444813955226E-2</v>
      </c>
      <c r="S29" s="202">
        <f t="shared" si="2"/>
        <v>8.1999999999999993</v>
      </c>
      <c r="T29" s="208">
        <f t="shared" si="13"/>
        <v>6.3</v>
      </c>
      <c r="U29" s="209" t="str">
        <f>IF('Indicator Data'!AR29="No data","x",ROUND(IF('Indicator Data'!AR29&gt;U$4,10,IF('Indicator Data'!AR29&lt;U$3,0,10-(U$4-'Indicator Data'!AR29)/(U$4-U$3)*10)),1))</f>
        <v>x</v>
      </c>
      <c r="V29" s="209" t="str">
        <f>IF('Indicator Data'!AS29="No data","x",IF('Indicator Data'!AS29=0,0,ROUND(IF('Indicator Data'!AS29&gt;V$4,10,IF('Indicator Data'!AS29&lt;V$3,0,10-(V$4-'Indicator Data'!AS29)/(V$4-V$3)*10)),1)))</f>
        <v>x</v>
      </c>
      <c r="W29" s="202" t="str">
        <f t="shared" si="14"/>
        <v>x</v>
      </c>
      <c r="X29" s="202">
        <f>IF('Indicator Data'!AQ29="No data","x",ROUND(IF('Indicator Data'!AQ29&gt;X$4,10,IF('Indicator Data'!AQ29&lt;X$3,0,10-(X$4-'Indicator Data'!AQ29)/(X$4-X$3)*10)),1))</f>
        <v>1</v>
      </c>
      <c r="Y29" s="202" t="str">
        <f>IF('Indicator Data'!AT29="No data","x",ROUND(IF('Indicator Data'!AT29&gt;Y$4,10,IF('Indicator Data'!AT29&lt;Y$3,0,10-(Y$4-'Indicator Data'!AT29)/(Y$4-Y$3)*10)),1))</f>
        <v>x</v>
      </c>
      <c r="Z29" s="207">
        <f>IF('Indicator Data'!AU29="No data","x",IF(('Indicator Data'!AU29/HLOOKUP('Indicator Data'!$AU$3,'Population Data'!$C$3:$M$194,ROW()-4,FALSE))&gt;1,1,IF('Indicator Data'!AU29&gt;'Indicator Data'!AU29,1,'Indicator Data'!AU29/HLOOKUP('Indicator Data'!$AU$3,'Population Data'!$C$3:$M$194,ROW()-4,FALSE))))</f>
        <v>0</v>
      </c>
      <c r="AA29" s="202">
        <f t="shared" si="3"/>
        <v>0</v>
      </c>
      <c r="AB29" s="210">
        <f t="shared" si="4"/>
        <v>0.5</v>
      </c>
      <c r="AC29" s="202">
        <f>IF('Indicator Data'!AO29="No data","x",ROUND(IF('Indicator Data'!AO29&gt;AC$4,10,IF('Indicator Data'!AO29&lt;AC$3,0,10-(AC$4-'Indicator Data'!AO29)/(AC$4-AC$3)*10)),1))</f>
        <v>0.7</v>
      </c>
      <c r="AD29" s="202" t="str">
        <f>IF('Indicator Data'!AP29="No data","x",ROUND(IF('Indicator Data'!AP29&gt;AD$4,10,IF('Indicator Data'!AP29&lt;AD$3,0,10-(AD$4-'Indicator Data'!AP29)/(AD$4-AD$3)*10)),1))</f>
        <v>x</v>
      </c>
      <c r="AE29" s="210">
        <f t="shared" si="15"/>
        <v>0.7</v>
      </c>
      <c r="AF29" s="206">
        <f>('Indicator Data'!AZ29+'Indicator Data'!AY29*0.5+'Indicator Data'!AX29*0.25)/1000</f>
        <v>0</v>
      </c>
      <c r="AG29" s="211">
        <f>AF29*1000/HLOOKUP('Indicator Data'!$AZ$3,'Population Data'!$C$3:$M$194,ROW()-4,FALSE)</f>
        <v>0</v>
      </c>
      <c r="AH29" s="210">
        <f t="shared" si="5"/>
        <v>0</v>
      </c>
      <c r="AI29" s="202">
        <f>IF('Indicator Data'!BD29="No data","x",ROUND(IF('Indicator Data'!BD29&lt;$AI$3,10,IF('Indicator Data'!BD29&gt;$AI$4,0,($AI$4-'Indicator Data'!BD29)/($AI$4-$AI$3)*10)),1))</f>
        <v>3.6</v>
      </c>
      <c r="AJ29" s="202">
        <f>IF('Indicator Data'!BE29="No data","x",ROUND(IF('Indicator Data'!BE29&gt;$AJ$4,10,IF('Indicator Data'!BE29&lt;$AJ$3,0,10-($AJ$4-'Indicator Data'!BE29)/($AJ$4-$AJ$3)*10)),1))</f>
        <v>0.3</v>
      </c>
      <c r="AK29" s="210">
        <f t="shared" si="6"/>
        <v>2</v>
      </c>
      <c r="AL29" s="208">
        <f t="shared" si="7"/>
        <v>0.8</v>
      </c>
      <c r="AM29" s="212">
        <f t="shared" si="8"/>
        <v>4.0999999999999996</v>
      </c>
    </row>
    <row r="30" spans="1:39">
      <c r="A30" s="179" t="str">
        <f>'Indicator Data'!A30</f>
        <v>Bulgaria</v>
      </c>
      <c r="B30" s="180" t="str">
        <f>'Indicator Data'!B30</f>
        <v>BGR</v>
      </c>
      <c r="C30" s="213">
        <f>ROUND(IF('Indicator Data'!AH30="No data",IF((0.101*LN('Indicator Data'!BV30)-0.153)&gt;C$4,0,IF((0.101*LN('Indicator Data'!BV30)-0.153)&lt;C$3,10,(C$4-(0.101*LN('Indicator Data'!BV30)-0.153))/(C$4-C$3)*10)),IF('Indicator Data'!AH30&gt;C$4,0,IF('Indicator Data'!AH30&lt;C$3,10,(C$4-'Indicator Data'!AH30)/(C$4-C$3)*10))),1)</f>
        <v>2</v>
      </c>
      <c r="D30" s="202" t="str">
        <f>IF('Indicator Data'!AI30="No data","x",ROUND((IF(LOG('Indicator Data'!AI30*1000)&gt;D$4,10,IF(LOG('Indicator Data'!AI30*1000)&lt;D$3,0,10-(D$4-LOG('Indicator Data'!AI30*1000))/(D$4-D$3)*10))),1))</f>
        <v>x</v>
      </c>
      <c r="E30" s="203">
        <f t="shared" si="9"/>
        <v>2</v>
      </c>
      <c r="F30" s="202">
        <f>IF('Indicator Data'!AV30="No data","x",ROUND(IF('Indicator Data'!AV30&gt;F$4,10,IF('Indicator Data'!AV30&lt;F$3,0,10-(F$4-'Indicator Data'!AV30)/(F$4-F$3)*10)),1))</f>
        <v>2.7</v>
      </c>
      <c r="G30" s="202">
        <f>IF('Indicator Data'!AW30="No data","x",ROUND(IF('Indicator Data'!AW30&gt;G$4,10,IF('Indicator Data'!AW30&lt;G$3,0,10-(G$4-'Indicator Data'!AW30)/(G$4-G$3)*10)),1))</f>
        <v>3.5</v>
      </c>
      <c r="H30" s="203">
        <f t="shared" si="10"/>
        <v>3.1</v>
      </c>
      <c r="I30" s="204">
        <f>SUM(IF('Indicator Data'!AJ30=0,0,'Indicator Data'!AJ30),SUM('Indicator Data'!AK30:AL30))</f>
        <v>20.487286999999998</v>
      </c>
      <c r="J30" s="204">
        <f>I30/HLOOKUP('Indicator Date'!$AJ28,'Population Data'!$C$3:$M$194,ROW()-4,FALSE)*1000000</f>
        <v>3.0954039478047899</v>
      </c>
      <c r="K30" s="202">
        <f t="shared" si="0"/>
        <v>0.1</v>
      </c>
      <c r="L30" s="202" t="str">
        <f>IF('Indicator Data'!AM30="No data","x",ROUND(IF('Indicator Data'!AM30&gt;L$4,10,IF('Indicator Data'!AM30&lt;L$3,0,10-(L$4-'Indicator Data'!AM30)/(L$4-L$3)*10)),1))</f>
        <v>x</v>
      </c>
      <c r="M30" s="202">
        <f>IF('Indicator Data'!AN30="No data","x",IF('Indicator Data'!AN30=0,0,ROUND(IF('Indicator Data'!AN30&gt;M$4,10,IF('Indicator Data'!AN30&lt;M$3,0,10-(M$4-'Indicator Data'!AN30)/(M$4-M$3)*10)),1)))</f>
        <v>0.8</v>
      </c>
      <c r="N30" s="203">
        <f t="shared" si="11"/>
        <v>0.5</v>
      </c>
      <c r="O30" s="205">
        <f t="shared" si="12"/>
        <v>1.9</v>
      </c>
      <c r="P30" s="206">
        <f>IF(AND('Indicator Data'!BA30="No data",'Indicator Data'!BB30="No data"),0,SUM('Indicator Data'!BA30:BC30)/1000)</f>
        <v>110.376</v>
      </c>
      <c r="Q30" s="202">
        <f t="shared" si="1"/>
        <v>6.8</v>
      </c>
      <c r="R30" s="207">
        <f>P30*1000/HLOOKUP('Indicator Data'!$BA$3,'Population Data'!$C$3:$M$194,ROW()-4,FALSE)</f>
        <v>1.667660076919416E-2</v>
      </c>
      <c r="S30" s="202">
        <f t="shared" si="2"/>
        <v>6.4</v>
      </c>
      <c r="T30" s="208">
        <f t="shared" si="13"/>
        <v>6.6</v>
      </c>
      <c r="U30" s="209">
        <f>IF('Indicator Data'!AR30="No data","x",ROUND(IF('Indicator Data'!AR30&gt;U$4,10,IF('Indicator Data'!AR30&lt;U$3,0,10-(U$4-'Indicator Data'!AR30)/(U$4-U$3)*10)),1))</f>
        <v>0.2</v>
      </c>
      <c r="V30" s="209">
        <f>IF('Indicator Data'!AS30="No data","x",IF('Indicator Data'!AS30=0,0,ROUND(IF('Indicator Data'!AS30&gt;V$4,10,IF('Indicator Data'!AS30&lt;V$3,0,10-(V$4-'Indicator Data'!AS30)/(V$4-V$3)*10)),1)))</f>
        <v>0.2</v>
      </c>
      <c r="W30" s="202">
        <f t="shared" si="14"/>
        <v>0.2</v>
      </c>
      <c r="X30" s="202">
        <f>IF('Indicator Data'!AQ30="No data","x",ROUND(IF('Indicator Data'!AQ30&gt;X$4,10,IF('Indicator Data'!AQ30&lt;X$3,0,10-(X$4-'Indicator Data'!AQ30)/(X$4-X$3)*10)),1))</f>
        <v>0.3</v>
      </c>
      <c r="Y30" s="202" t="str">
        <f>IF('Indicator Data'!AT30="No data","x",ROUND(IF('Indicator Data'!AT30&gt;Y$4,10,IF('Indicator Data'!AT30&lt;Y$3,0,10-(Y$4-'Indicator Data'!AT30)/(Y$4-Y$3)*10)),1))</f>
        <v>x</v>
      </c>
      <c r="Z30" s="207">
        <f>IF('Indicator Data'!AU30="No data","x",IF(('Indicator Data'!AU30/HLOOKUP('Indicator Data'!$AU$3,'Population Data'!$C$3:$M$194,ROW()-4,FALSE))&gt;1,1,IF('Indicator Data'!AU30&gt;'Indicator Data'!AU30,1,'Indicator Data'!AU30/HLOOKUP('Indicator Data'!$AU$3,'Population Data'!$C$3:$M$194,ROW()-4,FALSE))))</f>
        <v>1.3123063518723883E-5</v>
      </c>
      <c r="AA30" s="202">
        <f t="shared" si="3"/>
        <v>0</v>
      </c>
      <c r="AB30" s="210">
        <f t="shared" si="4"/>
        <v>0.2</v>
      </c>
      <c r="AC30" s="202">
        <f>IF('Indicator Data'!AO30="No data","x",ROUND(IF('Indicator Data'!AO30&gt;AC$4,10,IF('Indicator Data'!AO30&lt;AC$3,0,10-(AC$4-'Indicator Data'!AO30)/(AC$4-AC$3)*10)),1))</f>
        <v>0.5</v>
      </c>
      <c r="AD30" s="202">
        <f>IF('Indicator Data'!AP30="No data","x",ROUND(IF('Indicator Data'!AP30&gt;AD$4,10,IF('Indicator Data'!AP30&lt;AD$3,0,10-(AD$4-'Indicator Data'!AP30)/(AD$4-AD$3)*10)),1))</f>
        <v>0.4</v>
      </c>
      <c r="AE30" s="210">
        <f t="shared" si="15"/>
        <v>0.5</v>
      </c>
      <c r="AF30" s="206">
        <f>('Indicator Data'!AZ30+'Indicator Data'!AY30*0.5+'Indicator Data'!AX30*0.25)/1000</f>
        <v>4.7522498779296871</v>
      </c>
      <c r="AG30" s="211">
        <f>AF30*1000/HLOOKUP('Indicator Data'!$AZ$3,'Population Data'!$C$3:$M$194,ROW()-4,FALSE)</f>
        <v>7.1801273800178552E-4</v>
      </c>
      <c r="AH30" s="210">
        <f t="shared" si="5"/>
        <v>0.1</v>
      </c>
      <c r="AI30" s="202">
        <f>IF('Indicator Data'!BD30="No data","x",ROUND(IF('Indicator Data'!BD30&lt;$AI$3,10,IF('Indicator Data'!BD30&gt;$AI$4,0,($AI$4-'Indicator Data'!BD30)/($AI$4-$AI$3)*10)),1))</f>
        <v>3.9</v>
      </c>
      <c r="AJ30" s="202">
        <f>IF('Indicator Data'!BE30="No data","x",ROUND(IF('Indicator Data'!BE30&gt;$AJ$4,10,IF('Indicator Data'!BE30&lt;$AJ$3,0,10-($AJ$4-'Indicator Data'!BE30)/($AJ$4-$AJ$3)*10)),1))</f>
        <v>0</v>
      </c>
      <c r="AK30" s="210">
        <f t="shared" si="6"/>
        <v>2</v>
      </c>
      <c r="AL30" s="208">
        <f t="shared" si="7"/>
        <v>0.7</v>
      </c>
      <c r="AM30" s="212">
        <f t="shared" si="8"/>
        <v>4.3</v>
      </c>
    </row>
    <row r="31" spans="1:39">
      <c r="A31" s="179" t="str">
        <f>'Indicator Data'!A31</f>
        <v>Burkina Faso</v>
      </c>
      <c r="B31" s="180" t="str">
        <f>'Indicator Data'!B31</f>
        <v>BFA</v>
      </c>
      <c r="C31" s="213">
        <f>ROUND(IF('Indicator Data'!AH31="No data",IF((0.101*LN('Indicator Data'!BV31)-0.153)&gt;C$4,0,IF((0.101*LN('Indicator Data'!BV31)-0.153)&lt;C$3,10,(C$4-(0.101*LN('Indicator Data'!BV31)-0.153))/(C$4-C$3)*10)),IF('Indicator Data'!AH31&gt;C$4,0,IF('Indicator Data'!AH31&lt;C$3,10,(C$4-'Indicator Data'!AH31)/(C$4-C$3)*10))),1)</f>
        <v>9.1999999999999993</v>
      </c>
      <c r="D31" s="202" t="str">
        <f>IF('Indicator Data'!AI31="No data","x",ROUND((IF(LOG('Indicator Data'!AI31*1000)&gt;D$4,10,IF(LOG('Indicator Data'!AI31*1000)&lt;D$3,0,10-(D$4-LOG('Indicator Data'!AI31*1000))/(D$4-D$3)*10))),1))</f>
        <v>x</v>
      </c>
      <c r="E31" s="203">
        <f t="shared" si="9"/>
        <v>9.1999999999999993</v>
      </c>
      <c r="F31" s="202">
        <f>IF('Indicator Data'!AV31="No data","x",ROUND(IF('Indicator Data'!AV31&gt;F$4,10,IF('Indicator Data'!AV31&lt;F$3,0,10-(F$4-'Indicator Data'!AV31)/(F$4-F$3)*10)),1))</f>
        <v>7.7</v>
      </c>
      <c r="G31" s="202">
        <f>IF('Indicator Data'!AW31="No data","x",ROUND(IF('Indicator Data'!AW31&gt;G$4,10,IF('Indicator Data'!AW31&lt;G$3,0,10-(G$4-'Indicator Data'!AW31)/(G$4-G$3)*10)),1))</f>
        <v>3.1</v>
      </c>
      <c r="H31" s="203">
        <f t="shared" si="10"/>
        <v>5.4</v>
      </c>
      <c r="I31" s="204">
        <f>SUM(IF('Indicator Data'!AJ31=0,0,'Indicator Data'!AJ31),SUM('Indicator Data'!AK31:AL31))</f>
        <v>4037.8471680000002</v>
      </c>
      <c r="J31" s="204">
        <f>I31/HLOOKUP('Indicator Date'!$AJ29,'Population Data'!$C$3:$M$194,ROW()-4,FALSE)*1000000</f>
        <v>169.37102908371713</v>
      </c>
      <c r="K31" s="202">
        <f t="shared" si="0"/>
        <v>3.4</v>
      </c>
      <c r="L31" s="202">
        <f>IF('Indicator Data'!AM31="No data","x",ROUND(IF('Indicator Data'!AM31&gt;L$4,10,IF('Indicator Data'!AM31&lt;L$3,0,10-(L$4-'Indicator Data'!AM31)/(L$4-L$3)*10)),1))</f>
        <v>5.2</v>
      </c>
      <c r="M31" s="202">
        <f>IF('Indicator Data'!AN31="No data","x",IF('Indicator Data'!AN31=0,0,ROUND(IF('Indicator Data'!AN31&gt;M$4,10,IF('Indicator Data'!AN31&lt;M$3,0,10-(M$4-'Indicator Data'!AN31)/(M$4-M$3)*10)),1)))</f>
        <v>0.9</v>
      </c>
      <c r="N31" s="203">
        <f t="shared" si="11"/>
        <v>3.2</v>
      </c>
      <c r="O31" s="205">
        <f t="shared" si="12"/>
        <v>6.8</v>
      </c>
      <c r="P31" s="206">
        <f>IF(AND('Indicator Data'!BA31="No data",'Indicator Data'!BB31="No data"),0,SUM('Indicator Data'!BA31:BC31)/1000)</f>
        <v>2101.415</v>
      </c>
      <c r="Q31" s="202">
        <f t="shared" si="1"/>
        <v>10</v>
      </c>
      <c r="R31" s="207">
        <f>P31*1000/HLOOKUP('Indicator Data'!$BA$3,'Population Data'!$C$3:$M$194,ROW()-4,FALSE)</f>
        <v>8.8145689094580273E-2</v>
      </c>
      <c r="S31" s="202">
        <f t="shared" si="2"/>
        <v>9.6</v>
      </c>
      <c r="T31" s="208">
        <f t="shared" si="13"/>
        <v>9.8000000000000007</v>
      </c>
      <c r="U31" s="209">
        <f>IF('Indicator Data'!AR31="No data","x",ROUND(IF('Indicator Data'!AR31&gt;U$4,10,IF('Indicator Data'!AR31&lt;U$3,0,10-(U$4-'Indicator Data'!AR31)/(U$4-U$3)*10)),1))</f>
        <v>1.2</v>
      </c>
      <c r="V31" s="209">
        <f>IF('Indicator Data'!AS31="No data","x",IF('Indicator Data'!AS31=0,0,ROUND(IF('Indicator Data'!AS31&gt;V$4,10,IF('Indicator Data'!AS31&lt;V$3,0,10-(V$4-'Indicator Data'!AS31)/(V$4-V$3)*10)),1)))</f>
        <v>0.3</v>
      </c>
      <c r="W31" s="202">
        <f t="shared" si="14"/>
        <v>0.75</v>
      </c>
      <c r="X31" s="202">
        <f>IF('Indicator Data'!AQ31="No data","x",ROUND(IF('Indicator Data'!AQ31&gt;X$4,10,IF('Indicator Data'!AQ31&lt;X$3,0,10-(X$4-'Indicator Data'!AQ31)/(X$4-X$3)*10)),1))</f>
        <v>0.8</v>
      </c>
      <c r="Y31" s="202">
        <f>IF('Indicator Data'!AT31="No data","x",ROUND(IF('Indicator Data'!AT31&gt;Y$4,10,IF('Indicator Data'!AT31&lt;Y$3,0,10-(Y$4-'Indicator Data'!AT31)/(Y$4-Y$3)*10)),1))</f>
        <v>8.8000000000000007</v>
      </c>
      <c r="Z31" s="207">
        <f>IF('Indicator Data'!AU31="No data","x",IF(('Indicator Data'!AU31/HLOOKUP('Indicator Data'!$AU$3,'Population Data'!$C$3:$M$194,ROW()-4,FALSE))&gt;1,1,IF('Indicator Data'!AU31&gt;'Indicator Data'!AU31,1,'Indicator Data'!AU31/HLOOKUP('Indicator Data'!$AU$3,'Population Data'!$C$3:$M$194,ROW()-4,FALSE))))</f>
        <v>0.16358979158376982</v>
      </c>
      <c r="AA31" s="202">
        <f t="shared" si="3"/>
        <v>1.8</v>
      </c>
      <c r="AB31" s="210">
        <f t="shared" si="4"/>
        <v>3</v>
      </c>
      <c r="AC31" s="202">
        <f>IF('Indicator Data'!AO31="No data","x",ROUND(IF('Indicator Data'!AO31&gt;AC$4,10,IF('Indicator Data'!AO31&lt;AC$3,0,10-(AC$4-'Indicator Data'!AO31)/(AC$4-AC$3)*10)),1))</f>
        <v>6.1</v>
      </c>
      <c r="AD31" s="202">
        <f>IF('Indicator Data'!AP31="No data","x",ROUND(IF('Indicator Data'!AP31&gt;AD$4,10,IF('Indicator Data'!AP31&lt;AD$3,0,10-(AD$4-'Indicator Data'!AP31)/(AD$4-AD$3)*10)),1))</f>
        <v>3.9</v>
      </c>
      <c r="AE31" s="210">
        <f t="shared" si="15"/>
        <v>5</v>
      </c>
      <c r="AF31" s="206">
        <f>('Indicator Data'!AZ31+'Indicator Data'!AY31*0.5+'Indicator Data'!AX31*0.25)/1000</f>
        <v>875.23199999999997</v>
      </c>
      <c r="AG31" s="211">
        <f>AF31*1000/HLOOKUP('Indicator Data'!$AZ$3,'Population Data'!$C$3:$M$194,ROW()-4,FALSE)</f>
        <v>3.6712371310582477E-2</v>
      </c>
      <c r="AH31" s="210">
        <f t="shared" si="5"/>
        <v>3.7</v>
      </c>
      <c r="AI31" s="202">
        <f>IF('Indicator Data'!BD31="No data","x",ROUND(IF('Indicator Data'!BD31&lt;$AI$3,10,IF('Indicator Data'!BD31&gt;$AI$4,0,($AI$4-'Indicator Data'!BD31)/($AI$4-$AI$3)*10)),1))</f>
        <v>4.0999999999999996</v>
      </c>
      <c r="AJ31" s="202">
        <f>IF('Indicator Data'!BE31="No data","x",ROUND(IF('Indicator Data'!BE31&gt;$AJ$4,10,IF('Indicator Data'!BE31&lt;$AJ$3,0,10-($AJ$4-'Indicator Data'!BE31)/($AJ$4-$AJ$3)*10)),1))</f>
        <v>3.5</v>
      </c>
      <c r="AK31" s="210">
        <f t="shared" si="6"/>
        <v>3.8</v>
      </c>
      <c r="AL31" s="208">
        <f t="shared" si="7"/>
        <v>3.9</v>
      </c>
      <c r="AM31" s="212">
        <f t="shared" si="8"/>
        <v>8</v>
      </c>
    </row>
    <row r="32" spans="1:39">
      <c r="A32" s="179" t="str">
        <f>'Indicator Data'!A32</f>
        <v>Burundi</v>
      </c>
      <c r="B32" s="180" t="str">
        <f>'Indicator Data'!B32</f>
        <v>BDI</v>
      </c>
      <c r="C32" s="213">
        <f>ROUND(IF('Indicator Data'!AH32="No data",IF((0.101*LN('Indicator Data'!BV32)-0.153)&gt;C$4,0,IF((0.101*LN('Indicator Data'!BV32)-0.153)&lt;C$3,10,(C$4-(0.101*LN('Indicator Data'!BV32)-0.153))/(C$4-C$3)*10)),IF('Indicator Data'!AH32&gt;C$4,0,IF('Indicator Data'!AH32&lt;C$3,10,(C$4-'Indicator Data'!AH32)/(C$4-C$3)*10))),1)</f>
        <v>9.6</v>
      </c>
      <c r="D32" s="202">
        <f>IF('Indicator Data'!AI32="No data","x",ROUND((IF(LOG('Indicator Data'!AI32*1000)&gt;D$4,10,IF(LOG('Indicator Data'!AI32*1000)&lt;D$3,0,10-(D$4-LOG('Indicator Data'!AI32*1000))/(D$4-D$3)*10))),1))</f>
        <v>9.6999999999999993</v>
      </c>
      <c r="E32" s="203">
        <f t="shared" si="9"/>
        <v>9.6999999999999993</v>
      </c>
      <c r="F32" s="202">
        <f>IF('Indicator Data'!AV32="No data","x",ROUND(IF('Indicator Data'!AV32&gt;F$4,10,IF('Indicator Data'!AV32&lt;F$3,0,10-(F$4-'Indicator Data'!AV32)/(F$4-F$3)*10)),1))</f>
        <v>6.7</v>
      </c>
      <c r="G32" s="202">
        <f>IF('Indicator Data'!AW32="No data","x",ROUND(IF('Indicator Data'!AW32&gt;G$4,10,IF('Indicator Data'!AW32&lt;G$3,0,10-(G$4-'Indicator Data'!AW32)/(G$4-G$3)*10)),1))</f>
        <v>3.1</v>
      </c>
      <c r="H32" s="203">
        <f t="shared" si="10"/>
        <v>4.9000000000000004</v>
      </c>
      <c r="I32" s="204">
        <f>SUM(IF('Indicator Data'!AJ32=0,0,'Indicator Data'!AJ32),SUM('Indicator Data'!AK32:AL32))</f>
        <v>1424.8180597929688</v>
      </c>
      <c r="J32" s="204">
        <f>I32/HLOOKUP('Indicator Date'!$AJ30,'Population Data'!$C$3:$M$194,ROW()-4,FALSE)*1000000</f>
        <v>104.83033488577838</v>
      </c>
      <c r="K32" s="202">
        <f t="shared" si="0"/>
        <v>2.1</v>
      </c>
      <c r="L32" s="202">
        <f>IF('Indicator Data'!AM32="No data","x",ROUND(IF('Indicator Data'!AM32&gt;L$4,10,IF('Indicator Data'!AM32&lt;L$3,0,10-(L$4-'Indicator Data'!AM32)/(L$4-L$3)*10)),1))</f>
        <v>10</v>
      </c>
      <c r="M32" s="202">
        <f>IF('Indicator Data'!AN32="No data","x",IF('Indicator Data'!AN32=0,0,ROUND(IF('Indicator Data'!AN32&gt;M$4,10,IF('Indicator Data'!AN32&lt;M$3,0,10-(M$4-'Indicator Data'!AN32)/(M$4-M$3)*10)),1)))</f>
        <v>0.6</v>
      </c>
      <c r="N32" s="203">
        <f t="shared" si="11"/>
        <v>4.2</v>
      </c>
      <c r="O32" s="205">
        <f t="shared" si="12"/>
        <v>7.1</v>
      </c>
      <c r="P32" s="206">
        <f>IF(AND('Indicator Data'!BA32="No data",'Indicator Data'!BB32="No data"),0,SUM('Indicator Data'!BA32:BC32)/1000)</f>
        <v>124.369</v>
      </c>
      <c r="Q32" s="202">
        <f t="shared" si="1"/>
        <v>7</v>
      </c>
      <c r="R32" s="207">
        <f>P32*1000/HLOOKUP('Indicator Data'!$BA$3,'Population Data'!$C$3:$M$194,ROW()-4,FALSE)</f>
        <v>9.1503921008018307E-3</v>
      </c>
      <c r="S32" s="202">
        <f t="shared" si="2"/>
        <v>5.5</v>
      </c>
      <c r="T32" s="208">
        <f t="shared" si="13"/>
        <v>6.3</v>
      </c>
      <c r="U32" s="209">
        <f>IF('Indicator Data'!AR32="No data","x",ROUND(IF('Indicator Data'!AR32&gt;U$4,10,IF('Indicator Data'!AR32&lt;U$3,0,10-(U$4-'Indicator Data'!AR32)/(U$4-U$3)*10)),1))</f>
        <v>1.8</v>
      </c>
      <c r="V32" s="209">
        <f>IF('Indicator Data'!AS32="No data","x",IF('Indicator Data'!AS32=0,0,ROUND(IF('Indicator Data'!AS32&gt;V$4,10,IF('Indicator Data'!AS32&lt;V$3,0,10-(V$4-'Indicator Data'!AS32)/(V$4-V$3)*10)),1)))</f>
        <v>0.5</v>
      </c>
      <c r="W32" s="202">
        <f t="shared" si="14"/>
        <v>1.1499999999999999</v>
      </c>
      <c r="X32" s="202">
        <f>IF('Indicator Data'!AQ32="No data","x",ROUND(IF('Indicator Data'!AQ32&gt;X$4,10,IF('Indicator Data'!AQ32&lt;X$3,0,10-(X$4-'Indicator Data'!AQ32)/(X$4-X$3)*10)),1))</f>
        <v>1.8</v>
      </c>
      <c r="Y32" s="202">
        <f>IF('Indicator Data'!AT32="No data","x",ROUND(IF('Indicator Data'!AT32&gt;Y$4,10,IF('Indicator Data'!AT32&lt;Y$3,0,10-(Y$4-'Indicator Data'!AT32)/(Y$4-Y$3)*10)),1))</f>
        <v>6.5</v>
      </c>
      <c r="Z32" s="207">
        <f>IF('Indicator Data'!AU32="No data","x",IF(('Indicator Data'!AU32/HLOOKUP('Indicator Data'!$AU$3,'Population Data'!$C$3:$M$194,ROW()-4,FALSE))&gt;1,1,IF('Indicator Data'!AU32&gt;'Indicator Data'!AU32,1,'Indicator Data'!AU32/HLOOKUP('Indicator Data'!$AU$3,'Population Data'!$C$3:$M$194,ROW()-4,FALSE))))</f>
        <v>0.17697292758117103</v>
      </c>
      <c r="AA32" s="202">
        <f t="shared" si="3"/>
        <v>2</v>
      </c>
      <c r="AB32" s="210">
        <f t="shared" si="4"/>
        <v>2.9</v>
      </c>
      <c r="AC32" s="202">
        <f>IF('Indicator Data'!AO32="No data","x",ROUND(IF('Indicator Data'!AO32&gt;AC$4,10,IF('Indicator Data'!AO32&lt;AC$3,0,10-(AC$4-'Indicator Data'!AO32)/(AC$4-AC$3)*10)),1))</f>
        <v>3.9</v>
      </c>
      <c r="AD32" s="202">
        <f>IF('Indicator Data'!AP32="No data","x",ROUND(IF('Indicator Data'!AP32&gt;AD$4,10,IF('Indicator Data'!AP32&lt;AD$3,0,10-(AD$4-'Indicator Data'!AP32)/(AD$4-AD$3)*10)),1))</f>
        <v>6.1</v>
      </c>
      <c r="AE32" s="210">
        <f t="shared" si="15"/>
        <v>5</v>
      </c>
      <c r="AF32" s="206">
        <f>('Indicator Data'!AZ32+'Indicator Data'!AY32*0.5+'Indicator Data'!AX32*0.25)/1000</f>
        <v>242.60550000000001</v>
      </c>
      <c r="AG32" s="211">
        <f>AF32*1000/HLOOKUP('Indicator Data'!$AZ$3,'Population Data'!$C$3:$M$194,ROW()-4,FALSE)</f>
        <v>1.784958832837024E-2</v>
      </c>
      <c r="AH32" s="210">
        <f t="shared" si="5"/>
        <v>1.8</v>
      </c>
      <c r="AI32" s="202">
        <f>IF('Indicator Data'!BD32="No data","x",ROUND(IF('Indicator Data'!BD32&lt;$AI$3,10,IF('Indicator Data'!BD32&gt;$AI$4,0,($AI$4-'Indicator Data'!BD32)/($AI$4-$AI$3)*10)),1))</f>
        <v>6.8</v>
      </c>
      <c r="AJ32" s="202">
        <f>IF('Indicator Data'!BE32="No data","x",ROUND(IF('Indicator Data'!BE32&gt;$AJ$4,10,IF('Indicator Data'!BE32&lt;$AJ$3,0,10-($AJ$4-'Indicator Data'!BE32)/($AJ$4-$AJ$3)*10)),1))</f>
        <v>8</v>
      </c>
      <c r="AK32" s="210">
        <f t="shared" si="6"/>
        <v>7.4</v>
      </c>
      <c r="AL32" s="208">
        <f t="shared" si="7"/>
        <v>4.7</v>
      </c>
      <c r="AM32" s="212">
        <f t="shared" si="8"/>
        <v>5.6</v>
      </c>
    </row>
    <row r="33" spans="1:39">
      <c r="A33" s="179" t="str">
        <f>'Indicator Data'!A33</f>
        <v>Cabo Verde</v>
      </c>
      <c r="B33" s="180" t="str">
        <f>'Indicator Data'!B33</f>
        <v>CPV</v>
      </c>
      <c r="C33" s="213">
        <f>ROUND(IF('Indicator Data'!AH33="No data",IF((0.101*LN('Indicator Data'!BV33)-0.153)&gt;C$4,0,IF((0.101*LN('Indicator Data'!BV33)-0.153)&lt;C$3,10,(C$4-(0.101*LN('Indicator Data'!BV33)-0.153))/(C$4-C$3)*10)),IF('Indicator Data'!AH33&gt;C$4,0,IF('Indicator Data'!AH33&lt;C$3,10,(C$4-'Indicator Data'!AH33)/(C$4-C$3)*10))),1)</f>
        <v>4.8</v>
      </c>
      <c r="D33" s="202" t="str">
        <f>IF('Indicator Data'!AI33="No data","x",ROUND((IF(LOG('Indicator Data'!AI33*1000)&gt;D$4,10,IF(LOG('Indicator Data'!AI33*1000)&lt;D$3,0,10-(D$4-LOG('Indicator Data'!AI33*1000))/(D$4-D$3)*10))),1))</f>
        <v>x</v>
      </c>
      <c r="E33" s="203">
        <f t="shared" si="9"/>
        <v>4.8</v>
      </c>
      <c r="F33" s="202">
        <f>IF('Indicator Data'!AV33="No data","x",ROUND(IF('Indicator Data'!AV33&gt;F$4,10,IF('Indicator Data'!AV33&lt;F$3,0,10-(F$4-'Indicator Data'!AV33)/(F$4-F$3)*10)),1))</f>
        <v>4.3</v>
      </c>
      <c r="G33" s="202">
        <f>IF('Indicator Data'!AW33="No data","x",ROUND(IF('Indicator Data'!AW33&gt;G$4,10,IF('Indicator Data'!AW33&lt;G$3,0,10-(G$4-'Indicator Data'!AW33)/(G$4-G$3)*10)),1))</f>
        <v>4.4000000000000004</v>
      </c>
      <c r="H33" s="203">
        <f t="shared" si="10"/>
        <v>4.4000000000000004</v>
      </c>
      <c r="I33" s="204">
        <f>SUM(IF('Indicator Data'!AJ33=0,0,'Indicator Data'!AJ33),SUM('Indicator Data'!AK33:AL33))</f>
        <v>227.03804916894532</v>
      </c>
      <c r="J33" s="204">
        <f>I33/HLOOKUP('Indicator Date'!$AJ31,'Population Data'!$C$3:$M$194,ROW()-4,FALSE)*1000000</f>
        <v>375.60413189427493</v>
      </c>
      <c r="K33" s="202">
        <f t="shared" si="0"/>
        <v>7.5</v>
      </c>
      <c r="L33" s="202">
        <f>IF('Indicator Data'!AM33="No data","x",ROUND(IF('Indicator Data'!AM33&gt;L$4,10,IF('Indicator Data'!AM33&lt;L$3,0,10-(L$4-'Indicator Data'!AM33)/(L$4-L$3)*10)),1))</f>
        <v>2.4</v>
      </c>
      <c r="M33" s="202">
        <f>IF('Indicator Data'!AN33="No data","x",IF('Indicator Data'!AN33=0,0,ROUND(IF('Indicator Data'!AN33&gt;M$4,10,IF('Indicator Data'!AN33&lt;M$3,0,10-(M$4-'Indicator Data'!AN33)/(M$4-M$3)*10)),1)))</f>
        <v>4.0999999999999996</v>
      </c>
      <c r="N33" s="203">
        <f t="shared" si="11"/>
        <v>4.7</v>
      </c>
      <c r="O33" s="205">
        <f t="shared" si="12"/>
        <v>4.7</v>
      </c>
      <c r="P33" s="206">
        <f>IF(AND('Indicator Data'!BA33="No data",'Indicator Data'!BB33="No data"),0,SUM('Indicator Data'!BA33:BC33)/1000)</f>
        <v>0.115</v>
      </c>
      <c r="Q33" s="202">
        <f t="shared" si="1"/>
        <v>0</v>
      </c>
      <c r="R33" s="207">
        <f>P33*1000/HLOOKUP('Indicator Data'!$BA$3,'Population Data'!$C$3:$M$194,ROW()-4,FALSE)</f>
        <v>1.9025214199096385E-4</v>
      </c>
      <c r="S33" s="202">
        <f t="shared" si="2"/>
        <v>2.1</v>
      </c>
      <c r="T33" s="208">
        <f t="shared" si="13"/>
        <v>1.1000000000000001</v>
      </c>
      <c r="U33" s="209">
        <f>IF('Indicator Data'!AR33="No data","x",ROUND(IF('Indicator Data'!AR33&gt;U$4,10,IF('Indicator Data'!AR33&lt;U$3,0,10-(U$4-'Indicator Data'!AR33)/(U$4-U$3)*10)),1))</f>
        <v>1.8</v>
      </c>
      <c r="V33" s="209">
        <f>IF('Indicator Data'!AS33="No data","x",IF('Indicator Data'!AS33=0,0,ROUND(IF('Indicator Data'!AS33&gt;V$4,10,IF('Indicator Data'!AS33&lt;V$3,0,10-(V$4-'Indicator Data'!AS33)/(V$4-V$3)*10)),1)))</f>
        <v>1.8</v>
      </c>
      <c r="W33" s="202">
        <f t="shared" si="14"/>
        <v>1.8</v>
      </c>
      <c r="X33" s="202">
        <f>IF('Indicator Data'!AQ33="No data","x",ROUND(IF('Indicator Data'!AQ33&gt;X$4,10,IF('Indicator Data'!AQ33&lt;X$3,0,10-(X$4-'Indicator Data'!AQ33)/(X$4-X$3)*10)),1))</f>
        <v>0.6</v>
      </c>
      <c r="Y33" s="202">
        <f>IF('Indicator Data'!AT33="No data","x",ROUND(IF('Indicator Data'!AT33&gt;Y$4,10,IF('Indicator Data'!AT33&lt;Y$3,0,10-(Y$4-'Indicator Data'!AT33)/(Y$4-Y$3)*10)),1))</f>
        <v>0</v>
      </c>
      <c r="Z33" s="207">
        <f>IF('Indicator Data'!AU33="No data","x",IF(('Indicator Data'!AU33/HLOOKUP('Indicator Data'!$AU$3,'Population Data'!$C$3:$M$194,ROW()-4,FALSE))&gt;1,1,IF('Indicator Data'!AU33&gt;'Indicator Data'!AU33,1,'Indicator Data'!AU33/HLOOKUP('Indicator Data'!$AU$3,'Population Data'!$C$3:$M$194,ROW()-4,FALSE))))</f>
        <v>0.24117676810250357</v>
      </c>
      <c r="AA33" s="202">
        <f t="shared" si="3"/>
        <v>2.7</v>
      </c>
      <c r="AB33" s="210">
        <f t="shared" si="4"/>
        <v>1.3</v>
      </c>
      <c r="AC33" s="202">
        <f>IF('Indicator Data'!AO33="No data","x",ROUND(IF('Indicator Data'!AO33&gt;AC$4,10,IF('Indicator Data'!AO33&lt;AC$3,0,10-(AC$4-'Indicator Data'!AO33)/(AC$4-AC$3)*10)),1))</f>
        <v>0.9</v>
      </c>
      <c r="AD33" s="202" t="str">
        <f>IF('Indicator Data'!AP33="No data","x",ROUND(IF('Indicator Data'!AP33&gt;AD$4,10,IF('Indicator Data'!AP33&lt;AD$3,0,10-(AD$4-'Indicator Data'!AP33)/(AD$4-AD$3)*10)),1))</f>
        <v>x</v>
      </c>
      <c r="AE33" s="210">
        <f t="shared" si="15"/>
        <v>0.9</v>
      </c>
      <c r="AF33" s="206">
        <f>('Indicator Data'!AZ33+'Indicator Data'!AY33*0.5+'Indicator Data'!AX33*0.25)/1000</f>
        <v>11.523250000000001</v>
      </c>
      <c r="AG33" s="211">
        <f>AF33*1000/HLOOKUP('Indicator Data'!$AZ$3,'Population Data'!$C$3:$M$194,ROW()-4,FALSE)</f>
        <v>1.9063678219107601E-2</v>
      </c>
      <c r="AH33" s="210">
        <f t="shared" si="5"/>
        <v>1.9</v>
      </c>
      <c r="AI33" s="202">
        <f>IF('Indicator Data'!BD33="No data","x",ROUND(IF('Indicator Data'!BD33&lt;$AI$3,10,IF('Indicator Data'!BD33&gt;$AI$4,0,($AI$4-'Indicator Data'!BD33)/($AI$4-$AI$3)*10)),1))</f>
        <v>5.5</v>
      </c>
      <c r="AJ33" s="202">
        <f>IF('Indicator Data'!BE33="No data","x",ROUND(IF('Indicator Data'!BE33&gt;$AJ$4,10,IF('Indicator Data'!BE33&lt;$AJ$3,0,10-($AJ$4-'Indicator Data'!BE33)/($AJ$4-$AJ$3)*10)),1))</f>
        <v>2.5</v>
      </c>
      <c r="AK33" s="210">
        <f t="shared" si="6"/>
        <v>4</v>
      </c>
      <c r="AL33" s="208">
        <f t="shared" si="7"/>
        <v>2.1</v>
      </c>
      <c r="AM33" s="212">
        <f t="shared" si="8"/>
        <v>1.6</v>
      </c>
    </row>
    <row r="34" spans="1:39">
      <c r="A34" s="179" t="str">
        <f>'Indicator Data'!A34</f>
        <v>Cambodia</v>
      </c>
      <c r="B34" s="180" t="str">
        <f>'Indicator Data'!B34</f>
        <v>KHM</v>
      </c>
      <c r="C34" s="213">
        <f>ROUND(IF('Indicator Data'!AH34="No data",IF((0.101*LN('Indicator Data'!BV34)-0.153)&gt;C$4,0,IF((0.101*LN('Indicator Data'!BV34)-0.153)&lt;C$3,10,(C$4-(0.101*LN('Indicator Data'!BV34)-0.153))/(C$4-C$3)*10)),IF('Indicator Data'!AH34&gt;C$4,0,IF('Indicator Data'!AH34&lt;C$3,10,(C$4-'Indicator Data'!AH34)/(C$4-C$3)*10))),1)</f>
        <v>6</v>
      </c>
      <c r="D34" s="202">
        <f>IF('Indicator Data'!AI34="No data","x",ROUND((IF(LOG('Indicator Data'!AI34*1000)&gt;D$4,10,IF(LOG('Indicator Data'!AI34*1000)&lt;D$3,0,10-(D$4-LOG('Indicator Data'!AI34*1000))/(D$4-D$3)*10))),1))</f>
        <v>6.8</v>
      </c>
      <c r="E34" s="203">
        <f t="shared" si="9"/>
        <v>6.4</v>
      </c>
      <c r="F34" s="202">
        <f>IF('Indicator Data'!AV34="No data","x",ROUND(IF('Indicator Data'!AV34&gt;F$4,10,IF('Indicator Data'!AV34&lt;F$3,0,10-(F$4-'Indicator Data'!AV34)/(F$4-F$3)*10)),1))</f>
        <v>6.5</v>
      </c>
      <c r="G34" s="202" t="str">
        <f>IF('Indicator Data'!AW34="No data","x",ROUND(IF('Indicator Data'!AW34&gt;G$4,10,IF('Indicator Data'!AW34&lt;G$3,0,10-(G$4-'Indicator Data'!AW34)/(G$4-G$3)*10)),1))</f>
        <v>x</v>
      </c>
      <c r="H34" s="203">
        <f t="shared" si="10"/>
        <v>6.5</v>
      </c>
      <c r="I34" s="204">
        <f>SUM(IF('Indicator Data'!AJ34=0,0,'Indicator Data'!AJ34),SUM('Indicator Data'!AK34:AL34))</f>
        <v>2839.1597131171875</v>
      </c>
      <c r="J34" s="204">
        <f>I34/HLOOKUP('Indicator Date'!$AJ32,'Population Data'!$C$3:$M$194,ROW()-4,FALSE)*1000000</f>
        <v>165.82087861883053</v>
      </c>
      <c r="K34" s="202">
        <f t="shared" si="0"/>
        <v>3.3</v>
      </c>
      <c r="L34" s="202">
        <f>IF('Indicator Data'!AM34="No data","x",ROUND(IF('Indicator Data'!AM34&gt;L$4,10,IF('Indicator Data'!AM34&lt;L$3,0,10-(L$4-'Indicator Data'!AM34)/(L$4-L$3)*10)),1))</f>
        <v>3.7</v>
      </c>
      <c r="M34" s="202">
        <f>IF('Indicator Data'!AN34="No data","x",IF('Indicator Data'!AN34=0,0,ROUND(IF('Indicator Data'!AN34&gt;M$4,10,IF('Indicator Data'!AN34&lt;M$3,0,10-(M$4-'Indicator Data'!AN34)/(M$4-M$3)*10)),1)))</f>
        <v>2.9</v>
      </c>
      <c r="N34" s="203">
        <f t="shared" si="11"/>
        <v>3.3</v>
      </c>
      <c r="O34" s="205">
        <f t="shared" si="12"/>
        <v>5.7</v>
      </c>
      <c r="P34" s="206">
        <f>IF(AND('Indicator Data'!BA34="No data",'Indicator Data'!BB34="No data"),0,SUM('Indicator Data'!BA34:BC34)/1000)</f>
        <v>75.028999999999996</v>
      </c>
      <c r="Q34" s="202">
        <f t="shared" si="1"/>
        <v>6.3</v>
      </c>
      <c r="R34" s="207">
        <f>P34*1000/HLOOKUP('Indicator Data'!$BA$3,'Population Data'!$C$3:$M$194,ROW()-4,FALSE)</f>
        <v>4.3820622856868188E-3</v>
      </c>
      <c r="S34" s="202">
        <f t="shared" si="2"/>
        <v>4.5999999999999996</v>
      </c>
      <c r="T34" s="208">
        <f t="shared" si="13"/>
        <v>5.5</v>
      </c>
      <c r="U34" s="209">
        <f>IF('Indicator Data'!AR34="No data","x",ROUND(IF('Indicator Data'!AR34&gt;U$4,10,IF('Indicator Data'!AR34&lt;U$3,0,10-(U$4-'Indicator Data'!AR34)/(U$4-U$3)*10)),1))</f>
        <v>1</v>
      </c>
      <c r="V34" s="209">
        <f>IF('Indicator Data'!AS34="No data","x",IF('Indicator Data'!AS34=0,0,ROUND(IF('Indicator Data'!AS34&gt;V$4,10,IF('Indicator Data'!AS34&lt;V$3,0,10-(V$4-'Indicator Data'!AS34)/(V$4-V$3)*10)),1)))</f>
        <v>0.5</v>
      </c>
      <c r="W34" s="202">
        <f t="shared" si="14"/>
        <v>0.75</v>
      </c>
      <c r="X34" s="202">
        <f>IF('Indicator Data'!AQ34="No data","x",ROUND(IF('Indicator Data'!AQ34&gt;X$4,10,IF('Indicator Data'!AQ34&lt;X$3,0,10-(X$4-'Indicator Data'!AQ34)/(X$4-X$3)*10)),1))</f>
        <v>5.8</v>
      </c>
      <c r="Y34" s="202">
        <f>IF('Indicator Data'!AT34="No data","x",ROUND(IF('Indicator Data'!AT34&gt;Y$4,10,IF('Indicator Data'!AT34&lt;Y$3,0,10-(Y$4-'Indicator Data'!AT34)/(Y$4-Y$3)*10)),1))</f>
        <v>0</v>
      </c>
      <c r="Z34" s="207">
        <f>IF('Indicator Data'!AU34="No data","x",IF(('Indicator Data'!AU34/HLOOKUP('Indicator Data'!$AU$3,'Population Data'!$C$3:$M$194,ROW()-4,FALSE))&gt;1,1,IF('Indicator Data'!AU34&gt;'Indicator Data'!AU34,1,'Indicator Data'!AU34/HLOOKUP('Indicator Data'!$AU$3,'Population Data'!$C$3:$M$194,ROW()-4,FALSE))))</f>
        <v>0.28808411959034441</v>
      </c>
      <c r="AA34" s="202">
        <f t="shared" si="3"/>
        <v>3.2</v>
      </c>
      <c r="AB34" s="210">
        <f t="shared" si="4"/>
        <v>2.4</v>
      </c>
      <c r="AC34" s="202">
        <f>IF('Indicator Data'!AO34="No data","x",ROUND(IF('Indicator Data'!AO34&gt;AC$4,10,IF('Indicator Data'!AO34&lt;AC$3,0,10-(AC$4-'Indicator Data'!AO34)/(AC$4-AC$3)*10)),1))</f>
        <v>1.8</v>
      </c>
      <c r="AD34" s="202">
        <f>IF('Indicator Data'!AP34="No data","x",ROUND(IF('Indicator Data'!AP34&gt;AD$4,10,IF('Indicator Data'!AP34&lt;AD$3,0,10-(AD$4-'Indicator Data'!AP34)/(AD$4-AD$3)*10)),1))</f>
        <v>3.6</v>
      </c>
      <c r="AE34" s="210">
        <f t="shared" si="15"/>
        <v>2.7</v>
      </c>
      <c r="AF34" s="206">
        <f>('Indicator Data'!AZ34+'Indicator Data'!AY34*0.5+'Indicator Data'!AX34*0.25)/1000</f>
        <v>48.9925</v>
      </c>
      <c r="AG34" s="211">
        <f>AF34*1000/HLOOKUP('Indicator Data'!$AZ$3,'Population Data'!$C$3:$M$194,ROW()-4,FALSE)</f>
        <v>2.8614027446922053E-3</v>
      </c>
      <c r="AH34" s="210">
        <f t="shared" si="5"/>
        <v>0.3</v>
      </c>
      <c r="AI34" s="202">
        <f>IF('Indicator Data'!BD34="No data","x",ROUND(IF('Indicator Data'!BD34&lt;$AI$3,10,IF('Indicator Data'!BD34&gt;$AI$4,0,($AI$4-'Indicator Data'!BD34)/($AI$4-$AI$3)*10)),1))</f>
        <v>3.7</v>
      </c>
      <c r="AJ34" s="202">
        <f>IF('Indicator Data'!BE34="No data","x",ROUND(IF('Indicator Data'!BE34&gt;$AJ$4,10,IF('Indicator Data'!BE34&lt;$AJ$3,0,10-($AJ$4-'Indicator Data'!BE34)/($AJ$4-$AJ$3)*10)),1))</f>
        <v>0</v>
      </c>
      <c r="AK34" s="210">
        <f t="shared" si="6"/>
        <v>1.9</v>
      </c>
      <c r="AL34" s="208">
        <f t="shared" si="7"/>
        <v>1.9</v>
      </c>
      <c r="AM34" s="212">
        <f t="shared" si="8"/>
        <v>3.9</v>
      </c>
    </row>
    <row r="35" spans="1:39">
      <c r="A35" s="179" t="str">
        <f>'Indicator Data'!A35</f>
        <v>Cameroon</v>
      </c>
      <c r="B35" s="180" t="str">
        <f>'Indicator Data'!B35</f>
        <v>CMR</v>
      </c>
      <c r="C35" s="213">
        <f>ROUND(IF('Indicator Data'!AH35="No data",IF((0.101*LN('Indicator Data'!BV35)-0.153)&gt;C$4,0,IF((0.101*LN('Indicator Data'!BV35)-0.153)&lt;C$3,10,(C$4-(0.101*LN('Indicator Data'!BV35)-0.153))/(C$4-C$3)*10)),IF('Indicator Data'!AH35&gt;C$4,0,IF('Indicator Data'!AH35&lt;C$3,10,(C$4-'Indicator Data'!AH35)/(C$4-C$3)*10))),1)</f>
        <v>6.3</v>
      </c>
      <c r="D35" s="202">
        <f>IF('Indicator Data'!AI35="No data","x",ROUND((IF(LOG('Indicator Data'!AI35*1000)&gt;D$4,10,IF(LOG('Indicator Data'!AI35*1000)&lt;D$3,0,10-(D$4-LOG('Indicator Data'!AI35*1000))/(D$4-D$3)*10))),1))</f>
        <v>8.8000000000000007</v>
      </c>
      <c r="E35" s="203">
        <f t="shared" si="9"/>
        <v>7.8</v>
      </c>
      <c r="F35" s="202">
        <f>IF('Indicator Data'!AV35="No data","x",ROUND(IF('Indicator Data'!AV35&gt;F$4,10,IF('Indicator Data'!AV35&lt;F$3,0,10-(F$4-'Indicator Data'!AV35)/(F$4-F$3)*10)),1))</f>
        <v>7.4</v>
      </c>
      <c r="G35" s="202">
        <f>IF('Indicator Data'!AW35="No data","x",ROUND(IF('Indicator Data'!AW35&gt;G$4,10,IF('Indicator Data'!AW35&lt;G$3,0,10-(G$4-'Indicator Data'!AW35)/(G$4-G$3)*10)),1))</f>
        <v>4.3</v>
      </c>
      <c r="H35" s="203">
        <f t="shared" si="10"/>
        <v>5.9</v>
      </c>
      <c r="I35" s="204">
        <f>SUM(IF('Indicator Data'!AJ35=0,0,'Indicator Data'!AJ35),SUM('Indicator Data'!AK35:AL35))</f>
        <v>2842.7166976562498</v>
      </c>
      <c r="J35" s="204">
        <f>I35/HLOOKUP('Indicator Date'!$AJ33,'Population Data'!$C$3:$M$194,ROW()-4,FALSE)*1000000</f>
        <v>96.709356416442873</v>
      </c>
      <c r="K35" s="202">
        <f t="shared" si="0"/>
        <v>1.9</v>
      </c>
      <c r="L35" s="202">
        <f>IF('Indicator Data'!AM35="No data","x",ROUND(IF('Indicator Data'!AM35&gt;L$4,10,IF('Indicator Data'!AM35&lt;L$3,0,10-(L$4-'Indicator Data'!AM35)/(L$4-L$3)*10)),1))</f>
        <v>1.8</v>
      </c>
      <c r="M35" s="202">
        <f>IF('Indicator Data'!AN35="No data","x",IF('Indicator Data'!AN35=0,0,ROUND(IF('Indicator Data'!AN35&gt;M$4,10,IF('Indicator Data'!AN35&lt;M$3,0,10-(M$4-'Indicator Data'!AN35)/(M$4-M$3)*10)),1)))</f>
        <v>0.3</v>
      </c>
      <c r="N35" s="203">
        <f t="shared" si="11"/>
        <v>1.3</v>
      </c>
      <c r="O35" s="205">
        <f t="shared" si="12"/>
        <v>5.7</v>
      </c>
      <c r="P35" s="206">
        <f>IF(AND('Indicator Data'!BA35="No data",'Indicator Data'!BB35="No data"),0,SUM('Indicator Data'!BA35:BC35)/1000)</f>
        <v>1555.3820000000001</v>
      </c>
      <c r="Q35" s="202">
        <f t="shared" si="1"/>
        <v>10</v>
      </c>
      <c r="R35" s="207">
        <f>P35*1000/HLOOKUP('Indicator Data'!$BA$3,'Population Data'!$C$3:$M$194,ROW()-4,FALSE)</f>
        <v>5.2914169155771774E-2</v>
      </c>
      <c r="S35" s="202">
        <f t="shared" si="2"/>
        <v>8.5</v>
      </c>
      <c r="T35" s="208">
        <f t="shared" si="13"/>
        <v>9.3000000000000007</v>
      </c>
      <c r="U35" s="209">
        <f>IF('Indicator Data'!AR35="No data","x",ROUND(IF('Indicator Data'!AR35&gt;U$4,10,IF('Indicator Data'!AR35&lt;U$3,0,10-(U$4-'Indicator Data'!AR35)/(U$4-U$3)*10)),1))</f>
        <v>5.2</v>
      </c>
      <c r="V35" s="209">
        <f>IF('Indicator Data'!AS35="No data","x",IF('Indicator Data'!AS35=0,0,ROUND(IF('Indicator Data'!AS35&gt;V$4,10,IF('Indicator Data'!AS35&lt;V$3,0,10-(V$4-'Indicator Data'!AS35)/(V$4-V$3)*10)),1)))</f>
        <v>1.5</v>
      </c>
      <c r="W35" s="202">
        <f t="shared" si="14"/>
        <v>3.35</v>
      </c>
      <c r="X35" s="202">
        <f>IF('Indicator Data'!AQ35="No data","x",ROUND(IF('Indicator Data'!AQ35&gt;X$4,10,IF('Indicator Data'!AQ35&lt;X$3,0,10-(X$4-'Indicator Data'!AQ35)/(X$4-X$3)*10)),1))</f>
        <v>2.9</v>
      </c>
      <c r="Y35" s="202">
        <f>IF('Indicator Data'!AT35="No data","x",ROUND(IF('Indicator Data'!AT35&gt;Y$4,10,IF('Indicator Data'!AT35&lt;Y$3,0,10-(Y$4-'Indicator Data'!AT35)/(Y$4-Y$3)*10)),1))</f>
        <v>5.8</v>
      </c>
      <c r="Z35" s="207">
        <f>IF('Indicator Data'!AU35="No data","x",IF(('Indicator Data'!AU35/HLOOKUP('Indicator Data'!$AU$3,'Population Data'!$C$3:$M$194,ROW()-4,FALSE))&gt;1,1,IF('Indicator Data'!AU35&gt;'Indicator Data'!AU35,1,'Indicator Data'!AU35/HLOOKUP('Indicator Data'!$AU$3,'Population Data'!$C$3:$M$194,ROW()-4,FALSE))))</f>
        <v>0.40446249939458068</v>
      </c>
      <c r="AA35" s="202">
        <f t="shared" si="3"/>
        <v>4.5</v>
      </c>
      <c r="AB35" s="210">
        <f t="shared" si="4"/>
        <v>4.0999999999999996</v>
      </c>
      <c r="AC35" s="202">
        <f>IF('Indicator Data'!AO35="No data","x",ROUND(IF('Indicator Data'!AO35&gt;AC$4,10,IF('Indicator Data'!AO35&lt;AC$3,0,10-(AC$4-'Indicator Data'!AO35)/(AC$4-AC$3)*10)),1))</f>
        <v>5.4</v>
      </c>
      <c r="AD35" s="202">
        <f>IF('Indicator Data'!AP35="No data","x",ROUND(IF('Indicator Data'!AP35&gt;AD$4,10,IF('Indicator Data'!AP35&lt;AD$3,0,10-(AD$4-'Indicator Data'!AP35)/(AD$4-AD$3)*10)),1))</f>
        <v>2.4</v>
      </c>
      <c r="AE35" s="210">
        <f t="shared" si="15"/>
        <v>3.9</v>
      </c>
      <c r="AF35" s="206">
        <f>('Indicator Data'!AZ35+'Indicator Data'!AY35*0.5+'Indicator Data'!AX35*0.25)/1000</f>
        <v>686.68050000000005</v>
      </c>
      <c r="AG35" s="211">
        <f>AF35*1000/HLOOKUP('Indicator Data'!$AZ$3,'Population Data'!$C$3:$M$194,ROW()-4,FALSE)</f>
        <v>2.3360903066237067E-2</v>
      </c>
      <c r="AH35" s="210">
        <f t="shared" si="5"/>
        <v>2.2999999999999998</v>
      </c>
      <c r="AI35" s="202">
        <f>IF('Indicator Data'!BD35="No data","x",ROUND(IF('Indicator Data'!BD35&lt;$AI$3,10,IF('Indicator Data'!BD35&gt;$AI$4,0,($AI$4-'Indicator Data'!BD35)/($AI$4-$AI$3)*10)),1))</f>
        <v>3.2</v>
      </c>
      <c r="AJ35" s="202">
        <f>IF('Indicator Data'!BE35="No data","x",ROUND(IF('Indicator Data'!BE35&gt;$AJ$4,10,IF('Indicator Data'!BE35&lt;$AJ$3,0,10-($AJ$4-'Indicator Data'!BE35)/($AJ$4-$AJ$3)*10)),1))</f>
        <v>0.2</v>
      </c>
      <c r="AK35" s="210">
        <f t="shared" si="6"/>
        <v>1.7</v>
      </c>
      <c r="AL35" s="208">
        <f t="shared" si="7"/>
        <v>3.1</v>
      </c>
      <c r="AM35" s="212">
        <f t="shared" si="8"/>
        <v>7.3</v>
      </c>
    </row>
    <row r="36" spans="1:39">
      <c r="A36" s="179" t="str">
        <f>'Indicator Data'!A36</f>
        <v>Canada</v>
      </c>
      <c r="B36" s="180" t="str">
        <f>'Indicator Data'!B36</f>
        <v>CAN</v>
      </c>
      <c r="C36" s="213">
        <f>ROUND(IF('Indicator Data'!AH36="No data",IF((0.101*LN('Indicator Data'!BV36)-0.153)&gt;C$4,0,IF((0.101*LN('Indicator Data'!BV36)-0.153)&lt;C$3,10,(C$4-(0.101*LN('Indicator Data'!BV36)-0.153))/(C$4-C$3)*10)),IF('Indicator Data'!AH36&gt;C$4,0,IF('Indicator Data'!AH36&lt;C$3,10,(C$4-'Indicator Data'!AH36)/(C$4-C$3)*10))),1)</f>
        <v>0</v>
      </c>
      <c r="D36" s="202" t="str">
        <f>IF('Indicator Data'!AI36="No data","x",ROUND((IF(LOG('Indicator Data'!AI36*1000)&gt;D$4,10,IF(LOG('Indicator Data'!AI36*1000)&lt;D$3,0,10-(D$4-LOG('Indicator Data'!AI36*1000))/(D$4-D$3)*10))),1))</f>
        <v>x</v>
      </c>
      <c r="E36" s="203">
        <f t="shared" si="9"/>
        <v>0</v>
      </c>
      <c r="F36" s="202">
        <f>IF('Indicator Data'!AV36="No data","x",ROUND(IF('Indicator Data'!AV36&gt;F$4,10,IF('Indicator Data'!AV36&lt;F$3,0,10-(F$4-'Indicator Data'!AV36)/(F$4-F$3)*10)),1))</f>
        <v>0.9</v>
      </c>
      <c r="G36" s="202">
        <f>IF('Indicator Data'!AW36="No data","x",ROUND(IF('Indicator Data'!AW36&gt;G$4,10,IF('Indicator Data'!AW36&lt;G$3,0,10-(G$4-'Indicator Data'!AW36)/(G$4-G$3)*10)),1))</f>
        <v>1.7</v>
      </c>
      <c r="H36" s="203">
        <f t="shared" si="10"/>
        <v>1.3</v>
      </c>
      <c r="I36" s="204">
        <f>SUM(IF('Indicator Data'!AJ36=0,0,'Indicator Data'!AJ36),SUM('Indicator Data'!AK36:AL36))</f>
        <v>0.57375500000000001</v>
      </c>
      <c r="J36" s="204">
        <f>I36/HLOOKUP('Indicator Date'!$AJ34,'Population Data'!$C$3:$M$194,ROW()-4,FALSE)*1000000</f>
        <v>1.4671397067423604E-2</v>
      </c>
      <c r="K36" s="202">
        <f t="shared" si="0"/>
        <v>0</v>
      </c>
      <c r="L36" s="202" t="str">
        <f>IF('Indicator Data'!AM36="No data","x",ROUND(IF('Indicator Data'!AM36&gt;L$4,10,IF('Indicator Data'!AM36&lt;L$3,0,10-(L$4-'Indicator Data'!AM36)/(L$4-L$3)*10)),1))</f>
        <v>x</v>
      </c>
      <c r="M36" s="202">
        <f>IF('Indicator Data'!AN36="No data","x",IF('Indicator Data'!AN36=0,0,ROUND(IF('Indicator Data'!AN36&gt;M$4,10,IF('Indicator Data'!AN36&lt;M$3,0,10-(M$4-'Indicator Data'!AN36)/(M$4-M$3)*10)),1)))</f>
        <v>0</v>
      </c>
      <c r="N36" s="203">
        <f t="shared" si="11"/>
        <v>0</v>
      </c>
      <c r="O36" s="205">
        <f t="shared" si="12"/>
        <v>0.3</v>
      </c>
      <c r="P36" s="206">
        <f>IF(AND('Indicator Data'!BA36="No data",'Indicator Data'!BB36="No data"),0,SUM('Indicator Data'!BA36:BC36)/1000)</f>
        <v>372.63099999999997</v>
      </c>
      <c r="Q36" s="202">
        <f t="shared" si="1"/>
        <v>8.6</v>
      </c>
      <c r="R36" s="207">
        <f>P36*1000/HLOOKUP('Indicator Data'!$BA$3,'Population Data'!$C$3:$M$194,ROW()-4,FALSE)</f>
        <v>9.5284875262631706E-3</v>
      </c>
      <c r="S36" s="202">
        <f t="shared" si="2"/>
        <v>5.6</v>
      </c>
      <c r="T36" s="208">
        <f t="shared" si="13"/>
        <v>7.1</v>
      </c>
      <c r="U36" s="209">
        <f>IF('Indicator Data'!AR36="No data","x",ROUND(IF('Indicator Data'!AR36&gt;U$4,10,IF('Indicator Data'!AR36&lt;U$3,0,10-(U$4-'Indicator Data'!AR36)/(U$4-U$3)*10)),1))</f>
        <v>0.4</v>
      </c>
      <c r="V36" s="209">
        <f>IF('Indicator Data'!AS36="No data","x",IF('Indicator Data'!AS36=0,0,ROUND(IF('Indicator Data'!AS36&gt;V$4,10,IF('Indicator Data'!AS36&lt;V$3,0,10-(V$4-'Indicator Data'!AS36)/(V$4-V$3)*10)),1)))</f>
        <v>0.3</v>
      </c>
      <c r="W36" s="202">
        <f t="shared" si="14"/>
        <v>0.35</v>
      </c>
      <c r="X36" s="202">
        <f>IF('Indicator Data'!AQ36="No data","x",ROUND(IF('Indicator Data'!AQ36&gt;X$4,10,IF('Indicator Data'!AQ36&lt;X$3,0,10-(X$4-'Indicator Data'!AQ36)/(X$4-X$3)*10)),1))</f>
        <v>0.1</v>
      </c>
      <c r="Y36" s="202" t="str">
        <f>IF('Indicator Data'!AT36="No data","x",ROUND(IF('Indicator Data'!AT36&gt;Y$4,10,IF('Indicator Data'!AT36&lt;Y$3,0,10-(Y$4-'Indicator Data'!AT36)/(Y$4-Y$3)*10)),1))</f>
        <v>x</v>
      </c>
      <c r="Z36" s="207">
        <f>IF('Indicator Data'!AU36="No data","x",IF(('Indicator Data'!AU36/HLOOKUP('Indicator Data'!$AU$3,'Population Data'!$C$3:$M$194,ROW()-4,FALSE))&gt;1,1,IF('Indicator Data'!AU36&gt;'Indicator Data'!AU36,1,'Indicator Data'!AU36/HLOOKUP('Indicator Data'!$AU$3,'Population Data'!$C$3:$M$194,ROW()-4,FALSE))))</f>
        <v>0</v>
      </c>
      <c r="AA36" s="202">
        <f t="shared" si="3"/>
        <v>0</v>
      </c>
      <c r="AB36" s="210">
        <f t="shared" si="4"/>
        <v>0.2</v>
      </c>
      <c r="AC36" s="202">
        <f>IF('Indicator Data'!AO36="No data","x",ROUND(IF('Indicator Data'!AO36&gt;AC$4,10,IF('Indicator Data'!AO36&lt;AC$3,0,10-(AC$4-'Indicator Data'!AO36)/(AC$4-AC$3)*10)),1))</f>
        <v>0.4</v>
      </c>
      <c r="AD36" s="202" t="str">
        <f>IF('Indicator Data'!AP36="No data","x",ROUND(IF('Indicator Data'!AP36&gt;AD$4,10,IF('Indicator Data'!AP36&lt;AD$3,0,10-(AD$4-'Indicator Data'!AP36)/(AD$4-AD$3)*10)),1))</f>
        <v>x</v>
      </c>
      <c r="AE36" s="210">
        <f t="shared" si="15"/>
        <v>0.4</v>
      </c>
      <c r="AF36" s="206">
        <f>('Indicator Data'!AZ36+'Indicator Data'!AY36*0.5+'Indicator Data'!AX36*0.25)/1000</f>
        <v>20.725000000000001</v>
      </c>
      <c r="AG36" s="211">
        <f>AF36*1000/HLOOKUP('Indicator Data'!$AZ$3,'Population Data'!$C$3:$M$194,ROW()-4,FALSE)</f>
        <v>5.2995565044723658E-4</v>
      </c>
      <c r="AH36" s="210">
        <f t="shared" si="5"/>
        <v>0.1</v>
      </c>
      <c r="AI36" s="202">
        <f>IF('Indicator Data'!BD36="No data","x",ROUND(IF('Indicator Data'!BD36&lt;$AI$3,10,IF('Indicator Data'!BD36&gt;$AI$4,0,($AI$4-'Indicator Data'!BD36)/($AI$4-$AI$3)*10)),1))</f>
        <v>0.7</v>
      </c>
      <c r="AJ36" s="202">
        <f>IF('Indicator Data'!BE36="No data","x",ROUND(IF('Indicator Data'!BE36&gt;$AJ$4,10,IF('Indicator Data'!BE36&lt;$AJ$3,0,10-($AJ$4-'Indicator Data'!BE36)/($AJ$4-$AJ$3)*10)),1))</f>
        <v>0</v>
      </c>
      <c r="AK36" s="210">
        <f t="shared" si="6"/>
        <v>0.4</v>
      </c>
      <c r="AL36" s="208">
        <f t="shared" si="7"/>
        <v>0.3</v>
      </c>
      <c r="AM36" s="212">
        <f t="shared" si="8"/>
        <v>4.5</v>
      </c>
    </row>
    <row r="37" spans="1:39">
      <c r="A37" s="179" t="str">
        <f>'Indicator Data'!A37</f>
        <v>Central African Republic</v>
      </c>
      <c r="B37" s="180" t="str">
        <f>'Indicator Data'!B37</f>
        <v>CAF</v>
      </c>
      <c r="C37" s="213">
        <f>ROUND(IF('Indicator Data'!AH37="No data",IF((0.101*LN('Indicator Data'!BV37)-0.153)&gt;C$4,0,IF((0.101*LN('Indicator Data'!BV37)-0.153)&lt;C$3,10,(C$4-(0.101*LN('Indicator Data'!BV37)-0.153))/(C$4-C$3)*10)),IF('Indicator Data'!AH37&gt;C$4,0,IF('Indicator Data'!AH37&lt;C$3,10,(C$4-'Indicator Data'!AH37)/(C$4-C$3)*10))),1)</f>
        <v>10</v>
      </c>
      <c r="D37" s="202">
        <f>IF('Indicator Data'!AI37="No data","x",ROUND((IF(LOG('Indicator Data'!AI37*1000)&gt;D$4,10,IF(LOG('Indicator Data'!AI37*1000)&lt;D$3,0,10-(D$4-LOG('Indicator Data'!AI37*1000))/(D$4-D$3)*10))),1))</f>
        <v>9.9</v>
      </c>
      <c r="E37" s="203">
        <f t="shared" si="9"/>
        <v>10</v>
      </c>
      <c r="F37" s="202">
        <f>IF('Indicator Data'!AV37="No data","x",ROUND(IF('Indicator Data'!AV37&gt;F$4,10,IF('Indicator Data'!AV37&lt;F$3,0,10-(F$4-'Indicator Data'!AV37)/(F$4-F$3)*10)),1))</f>
        <v>9</v>
      </c>
      <c r="G37" s="202">
        <f>IF('Indicator Data'!AW37="No data","x",ROUND(IF('Indicator Data'!AW37&gt;G$4,10,IF('Indicator Data'!AW37&lt;G$3,0,10-(G$4-'Indicator Data'!AW37)/(G$4-G$3)*10)),1))</f>
        <v>4.5</v>
      </c>
      <c r="H37" s="203">
        <f t="shared" si="10"/>
        <v>6.8</v>
      </c>
      <c r="I37" s="204">
        <f>SUM(IF('Indicator Data'!AJ37=0,0,'Indicator Data'!AJ37),SUM('Indicator Data'!AK37:AL37))</f>
        <v>2407.035757558594</v>
      </c>
      <c r="J37" s="204">
        <f>I37/HLOOKUP('Indicator Date'!$AJ35,'Population Data'!$C$3:$M$194,ROW()-4,FALSE)*1000000</f>
        <v>406.89444374342639</v>
      </c>
      <c r="K37" s="202">
        <f t="shared" si="0"/>
        <v>8.1</v>
      </c>
      <c r="L37" s="202">
        <f>IF('Indicator Data'!AM37="No data","x",ROUND(IF('Indicator Data'!AM37&gt;L$4,10,IF('Indicator Data'!AM37&lt;L$3,0,10-(L$4-'Indicator Data'!AM37)/(L$4-L$3)*10)),1))</f>
        <v>10</v>
      </c>
      <c r="M37" s="202">
        <f>IF('Indicator Data'!AN37="No data","x",IF('Indicator Data'!AN37=0,0,ROUND(IF('Indicator Data'!AN37&gt;M$4,10,IF('Indicator Data'!AN37&lt;M$3,0,10-(M$4-'Indicator Data'!AN37)/(M$4-M$3)*10)),1)))</f>
        <v>0</v>
      </c>
      <c r="N37" s="203">
        <f t="shared" si="11"/>
        <v>6</v>
      </c>
      <c r="O37" s="205">
        <f t="shared" si="12"/>
        <v>8.1999999999999993</v>
      </c>
      <c r="P37" s="206">
        <f>IF(AND('Indicator Data'!BA37="No data",'Indicator Data'!BB37="No data"),0,SUM('Indicator Data'!BA37:BC37)/1000)</f>
        <v>591.67100000000005</v>
      </c>
      <c r="Q37" s="202">
        <f t="shared" si="1"/>
        <v>9.1999999999999993</v>
      </c>
      <c r="R37" s="207">
        <f>P37*1000/HLOOKUP('Indicator Data'!$BA$3,'Population Data'!$C$3:$M$194,ROW()-4,FALSE)</f>
        <v>0.10001830744230493</v>
      </c>
      <c r="S37" s="202">
        <f t="shared" si="2"/>
        <v>10</v>
      </c>
      <c r="T37" s="208">
        <f t="shared" si="13"/>
        <v>9.6</v>
      </c>
      <c r="U37" s="209">
        <f>IF('Indicator Data'!AR37="No data","x",ROUND(IF('Indicator Data'!AR37&gt;U$4,10,IF('Indicator Data'!AR37&lt;U$3,0,10-(U$4-'Indicator Data'!AR37)/(U$4-U$3)*10)),1))</f>
        <v>6.8</v>
      </c>
      <c r="V37" s="209">
        <f>IF('Indicator Data'!AS37="No data","x",IF('Indicator Data'!AS37=0,0,ROUND(IF('Indicator Data'!AS37&gt;V$4,10,IF('Indicator Data'!AS37&lt;V$3,0,10-(V$4-'Indicator Data'!AS37)/(V$4-V$3)*10)),1)))</f>
        <v>8.8000000000000007</v>
      </c>
      <c r="W37" s="202">
        <f t="shared" si="14"/>
        <v>7.8000000000000007</v>
      </c>
      <c r="X37" s="202">
        <f>IF('Indicator Data'!AQ37="No data","x",ROUND(IF('Indicator Data'!AQ37&gt;X$4,10,IF('Indicator Data'!AQ37&lt;X$3,0,10-(X$4-'Indicator Data'!AQ37)/(X$4-X$3)*10)),1))</f>
        <v>9.8000000000000007</v>
      </c>
      <c r="Y37" s="202">
        <f>IF('Indicator Data'!AT37="No data","x",ROUND(IF('Indicator Data'!AT37&gt;Y$4,10,IF('Indicator Data'!AT37&lt;Y$3,0,10-(Y$4-'Indicator Data'!AT37)/(Y$4-Y$3)*10)),1))</f>
        <v>7.8</v>
      </c>
      <c r="Z37" s="207">
        <f>IF('Indicator Data'!AU37="No data","x",IF(('Indicator Data'!AU37/HLOOKUP('Indicator Data'!$AU$3,'Population Data'!$C$3:$M$194,ROW()-4,FALSE))&gt;1,1,IF('Indicator Data'!AU37&gt;'Indicator Data'!AU37,1,'Indicator Data'!AU37/HLOOKUP('Indicator Data'!$AU$3,'Population Data'!$C$3:$M$194,ROW()-4,FALSE))))</f>
        <v>1</v>
      </c>
      <c r="AA37" s="202">
        <f t="shared" si="3"/>
        <v>10</v>
      </c>
      <c r="AB37" s="210">
        <f t="shared" si="4"/>
        <v>8.9</v>
      </c>
      <c r="AC37" s="202">
        <f>IF('Indicator Data'!AO37="No data","x",ROUND(IF('Indicator Data'!AO37&gt;AC$4,10,IF('Indicator Data'!AO37&lt;AC$3,0,10-(AC$4-'Indicator Data'!AO37)/(AC$4-AC$3)*10)),1))</f>
        <v>7.4</v>
      </c>
      <c r="AD37" s="202">
        <f>IF('Indicator Data'!AP37="No data","x",ROUND(IF('Indicator Data'!AP37&gt;AD$4,10,IF('Indicator Data'!AP37&lt;AD$3,0,10-(AD$4-'Indicator Data'!AP37)/(AD$4-AD$3)*10)),1))</f>
        <v>4.8</v>
      </c>
      <c r="AE37" s="210">
        <f t="shared" si="15"/>
        <v>6.1</v>
      </c>
      <c r="AF37" s="206">
        <f>('Indicator Data'!AZ37+'Indicator Data'!AY37*0.5+'Indicator Data'!AX37*0.25)/1000</f>
        <v>595.45675000000006</v>
      </c>
      <c r="AG37" s="211">
        <f>AF37*1000/HLOOKUP('Indicator Data'!$AZ$3,'Population Data'!$C$3:$M$194,ROW()-4,FALSE)</f>
        <v>0.10065826496498173</v>
      </c>
      <c r="AH37" s="210">
        <f t="shared" si="5"/>
        <v>10</v>
      </c>
      <c r="AI37" s="202">
        <f>IF('Indicator Data'!BD37="No data","x",ROUND(IF('Indicator Data'!BD37&lt;$AI$3,10,IF('Indicator Data'!BD37&gt;$AI$4,0,($AI$4-'Indicator Data'!BD37)/($AI$4-$AI$3)*10)),1))</f>
        <v>6.1</v>
      </c>
      <c r="AJ37" s="202">
        <f>IF('Indicator Data'!BE37="No data","x",ROUND(IF('Indicator Data'!BE37&gt;$AJ$4,10,IF('Indicator Data'!BE37&lt;$AJ$3,0,10-($AJ$4-'Indicator Data'!BE37)/($AJ$4-$AJ$3)*10)),1))</f>
        <v>6.2</v>
      </c>
      <c r="AK37" s="210">
        <f t="shared" si="6"/>
        <v>6.2</v>
      </c>
      <c r="AL37" s="208">
        <f t="shared" si="7"/>
        <v>8.3000000000000007</v>
      </c>
      <c r="AM37" s="212">
        <f t="shared" si="8"/>
        <v>9.1</v>
      </c>
    </row>
    <row r="38" spans="1:39">
      <c r="A38" s="179" t="str">
        <f>'Indicator Data'!A38</f>
        <v>Chad</v>
      </c>
      <c r="B38" s="180" t="str">
        <f>'Indicator Data'!B38</f>
        <v>TCD</v>
      </c>
      <c r="C38" s="213">
        <f>ROUND(IF('Indicator Data'!AH38="No data",IF((0.101*LN('Indicator Data'!BV38)-0.153)&gt;C$4,0,IF((0.101*LN('Indicator Data'!BV38)-0.153)&lt;C$3,10,(C$4-(0.101*LN('Indicator Data'!BV38)-0.153))/(C$4-C$3)*10)),IF('Indicator Data'!AH38&gt;C$4,0,IF('Indicator Data'!AH38&lt;C$3,10,(C$4-'Indicator Data'!AH38)/(C$4-C$3)*10))),1)</f>
        <v>10</v>
      </c>
      <c r="D38" s="202">
        <f>IF('Indicator Data'!AI38="No data","x",ROUND((IF(LOG('Indicator Data'!AI38*1000)&gt;D$4,10,IF(LOG('Indicator Data'!AI38*1000)&lt;D$3,0,10-(D$4-LOG('Indicator Data'!AI38*1000))/(D$4-D$3)*10))),1))</f>
        <v>10</v>
      </c>
      <c r="E38" s="203">
        <f t="shared" si="9"/>
        <v>10</v>
      </c>
      <c r="F38" s="202">
        <f>IF('Indicator Data'!AV38="No data","x",ROUND(IF('Indicator Data'!AV38&gt;F$4,10,IF('Indicator Data'!AV38&lt;F$3,0,10-(F$4-'Indicator Data'!AV38)/(F$4-F$3)*10)),1))</f>
        <v>8.9</v>
      </c>
      <c r="G38" s="202">
        <f>IF('Indicator Data'!AW38="No data","x",ROUND(IF('Indicator Data'!AW38&gt;G$4,10,IF('Indicator Data'!AW38&lt;G$3,0,10-(G$4-'Indicator Data'!AW38)/(G$4-G$3)*10)),1))</f>
        <v>3.1</v>
      </c>
      <c r="H38" s="203">
        <f t="shared" si="10"/>
        <v>6</v>
      </c>
      <c r="I38" s="204">
        <f>SUM(IF('Indicator Data'!AJ38=0,0,'Indicator Data'!AJ38),SUM('Indicator Data'!AK38:AL38))</f>
        <v>2641.6788233242187</v>
      </c>
      <c r="J38" s="204">
        <f>I38/HLOOKUP('Indicator Date'!$AJ36,'Population Data'!$C$3:$M$194,ROW()-4,FALSE)*1000000</f>
        <v>140.16331931622858</v>
      </c>
      <c r="K38" s="202">
        <f t="shared" ref="K38:K69" si="16">IF(J38="x","x",ROUND(IF(J38&gt;K$4,10,IF(J38&lt;K$3,0,10-(K$4-J38)/(K$4-K$3)*10)),1))</f>
        <v>2.8</v>
      </c>
      <c r="L38" s="202">
        <f>IF('Indicator Data'!AM38="No data","x",ROUND(IF('Indicator Data'!AM38&gt;L$4,10,IF('Indicator Data'!AM38&lt;L$3,0,10-(L$4-'Indicator Data'!AM38)/(L$4-L$3)*10)),1))</f>
        <v>3.8</v>
      </c>
      <c r="M38" s="202">
        <f>IF('Indicator Data'!AN38="No data","x",IF('Indicator Data'!AN38=0,0,ROUND(IF('Indicator Data'!AN38&gt;M$4,10,IF('Indicator Data'!AN38&lt;M$3,0,10-(M$4-'Indicator Data'!AN38)/(M$4-M$3)*10)),1)))</f>
        <v>0</v>
      </c>
      <c r="N38" s="203">
        <f t="shared" si="11"/>
        <v>2.2000000000000002</v>
      </c>
      <c r="O38" s="205">
        <f t="shared" si="12"/>
        <v>7.1</v>
      </c>
      <c r="P38" s="206">
        <f>IF(AND('Indicator Data'!BA38="No data",'Indicator Data'!BB38="No data"),0,SUM('Indicator Data'!BA38:BC38)/1000)</f>
        <v>1658.19</v>
      </c>
      <c r="Q38" s="202">
        <f t="shared" ref="Q38:Q69" si="17">ROUND(IF(P38=0,0,IF(LOG(P38*1000)&gt;$Q$4,10,IF(LOG(P38*1000)&lt;Q$3,0,10-(Q$4-LOG(P38*1000))/(Q$4-Q$3)*10))),1)</f>
        <v>10</v>
      </c>
      <c r="R38" s="207">
        <f>P38*1000/HLOOKUP('Indicator Data'!$BA$3,'Population Data'!$C$3:$M$194,ROW()-4,FALSE)</f>
        <v>8.798095075180605E-2</v>
      </c>
      <c r="S38" s="202">
        <f t="shared" ref="S38:S69" si="18">IF(R38="x","x",ROUND(IF(R38&gt;$S$4,10,IF(R38&lt;$S$3,0,((R38*100)/0.0052)^(1/4.0545)/6.5*10)),1))</f>
        <v>9.6</v>
      </c>
      <c r="T38" s="208">
        <f t="shared" si="13"/>
        <v>9.8000000000000007</v>
      </c>
      <c r="U38" s="209">
        <f>IF('Indicator Data'!AR38="No data","x",ROUND(IF('Indicator Data'!AR38&gt;U$4,10,IF('Indicator Data'!AR38&lt;U$3,0,10-(U$4-'Indicator Data'!AR38)/(U$4-U$3)*10)),1))</f>
        <v>2</v>
      </c>
      <c r="V38" s="209">
        <f>IF('Indicator Data'!AS38="No data","x",IF('Indicator Data'!AS38=0,0,ROUND(IF('Indicator Data'!AS38&gt;V$4,10,IF('Indicator Data'!AS38&lt;V$3,0,10-(V$4-'Indicator Data'!AS38)/(V$4-V$3)*10)),1)))</f>
        <v>0.9</v>
      </c>
      <c r="W38" s="202">
        <f t="shared" si="14"/>
        <v>1.45</v>
      </c>
      <c r="X38" s="202">
        <f>IF('Indicator Data'!AQ38="No data","x",ROUND(IF('Indicator Data'!AQ38&gt;X$4,10,IF('Indicator Data'!AQ38&lt;X$3,0,10-(X$4-'Indicator Data'!AQ38)/(X$4-X$3)*10)),1))</f>
        <v>2.5</v>
      </c>
      <c r="Y38" s="202">
        <f>IF('Indicator Data'!AT38="No data","x",ROUND(IF('Indicator Data'!AT38&gt;Y$4,10,IF('Indicator Data'!AT38&lt;Y$3,0,10-(Y$4-'Indicator Data'!AT38)/(Y$4-Y$3)*10)),1))</f>
        <v>5.2</v>
      </c>
      <c r="Z38" s="207">
        <f>IF('Indicator Data'!AU38="No data","x",IF(('Indicator Data'!AU38/HLOOKUP('Indicator Data'!$AU$3,'Population Data'!$C$3:$M$194,ROW()-4,FALSE))&gt;1,1,IF('Indicator Data'!AU38&gt;'Indicator Data'!AU38,1,'Indicator Data'!AU38/HLOOKUP('Indicator Data'!$AU$3,'Population Data'!$C$3:$M$194,ROW()-4,FALSE))))</f>
        <v>0.38407013586340932</v>
      </c>
      <c r="AA38" s="202">
        <f t="shared" ref="AA38:AA69" si="19">IF(Z38="x","x",ROUND(IF(Z38&gt;AA$4,10,IF(Z38&lt;AA$3,0,10-(AA$4-Z38)/(AA$4-AA$3)*10)),1))</f>
        <v>4.3</v>
      </c>
      <c r="AB38" s="210">
        <f t="shared" ref="AB38:AB69" si="20">IF(AND(W38="x",X38="x",Y38="x",AA38="x"),"x",ROUND(AVERAGE(W38,X38,Y38,AA38),1))</f>
        <v>3.4</v>
      </c>
      <c r="AC38" s="202">
        <f>IF('Indicator Data'!AO38="No data","x",ROUND(IF('Indicator Data'!AO38&gt;AC$4,10,IF('Indicator Data'!AO38&lt;AC$3,0,10-(AC$4-'Indicator Data'!AO38)/(AC$4-AC$3)*10)),1))</f>
        <v>7.9</v>
      </c>
      <c r="AD38" s="202">
        <f>IF('Indicator Data'!AP38="No data","x",ROUND(IF('Indicator Data'!AP38&gt;AD$4,10,IF('Indicator Data'!AP38&lt;AD$3,0,10-(AD$4-'Indicator Data'!AP38)/(AD$4-AD$3)*10)),1))</f>
        <v>4</v>
      </c>
      <c r="AE38" s="210">
        <f t="shared" si="15"/>
        <v>6</v>
      </c>
      <c r="AF38" s="206">
        <f>('Indicator Data'!AZ38+'Indicator Data'!AY38*0.5+'Indicator Data'!AX38*0.25)/1000</f>
        <v>812.70275000000004</v>
      </c>
      <c r="AG38" s="211">
        <f>AF38*1000/HLOOKUP('Indicator Data'!$AZ$3,'Population Data'!$C$3:$M$194,ROW()-4,FALSE)</f>
        <v>4.3120728398800712E-2</v>
      </c>
      <c r="AH38" s="210">
        <f t="shared" ref="AH38:AH69" si="21">IF(AG38="x","x",ROUND(IF(AG38&gt;AH$4,10,IF(AG38&lt;AH$3,0,10-(AH$4-AG38)/(AH$4-AH$3)*10)),1))</f>
        <v>4.3</v>
      </c>
      <c r="AI38" s="202">
        <f>IF('Indicator Data'!BD38="No data","x",ROUND(IF('Indicator Data'!BD38&lt;$AI$3,10,IF('Indicator Data'!BD38&gt;$AI$4,0,($AI$4-'Indicator Data'!BD38)/($AI$4-$AI$3)*10)),1))</f>
        <v>6.7</v>
      </c>
      <c r="AJ38" s="202">
        <f>IF('Indicator Data'!BE38="No data","x",ROUND(IF('Indicator Data'!BE38&gt;$AJ$4,10,IF('Indicator Data'!BE38&lt;$AJ$3,0,10-($AJ$4-'Indicator Data'!BE38)/($AJ$4-$AJ$3)*10)),1))</f>
        <v>10</v>
      </c>
      <c r="AK38" s="210">
        <f t="shared" ref="AK38:AK69" si="22">ROUND(AVERAGE(AJ38,AI38),1)</f>
        <v>8.4</v>
      </c>
      <c r="AL38" s="208">
        <f t="shared" ref="AL38:AL69" si="23">ROUND(IF(AND(AB38="x",AE38="x",AK38="x"),AH38,IF(AND(AB38="x",AE38="x"),(10-GEOMEAN(((10-AK38)/10*9+1),((10-AH38)/10*9+1)))/9*10,IF(AK38="x",(10-GEOMEAN(((10-AB38)/10*9+1),((10-AE38)/10*9+1),((10-AH38)/10*9+1)))/9*10,IF(AB38="x",(10-GEOMEAN(((10-AK38)/10*9+1),((10-AE38)/10*9+1),((10-AH38)/10*9+1)))/9*10,(10-GEOMEAN(((10-AB38)/10*9+1),((10-AE38)/10*9+1),((10-AH38)/10*9+1),((10-AK38)/10*9+1)))/9*10)))),1)</f>
        <v>5.9</v>
      </c>
      <c r="AM38" s="212">
        <f t="shared" ref="AM38:AM69" si="24">ROUND((10-GEOMEAN(((10-T38)/10*9+1),((10-AL38)/10*9+1)))/9*10,1)</f>
        <v>8.5</v>
      </c>
    </row>
    <row r="39" spans="1:39">
      <c r="A39" s="179" t="str">
        <f>'Indicator Data'!A39</f>
        <v>Chile</v>
      </c>
      <c r="B39" s="180" t="str">
        <f>'Indicator Data'!B39</f>
        <v>CHL</v>
      </c>
      <c r="C39" s="213">
        <f>ROUND(IF('Indicator Data'!AH39="No data",IF((0.101*LN('Indicator Data'!BV39)-0.153)&gt;C$4,0,IF((0.101*LN('Indicator Data'!BV39)-0.153)&lt;C$3,10,(C$4-(0.101*LN('Indicator Data'!BV39)-0.153))/(C$4-C$3)*10)),IF('Indicator Data'!AH39&gt;C$4,0,IF('Indicator Data'!AH39&lt;C$3,10,(C$4-'Indicator Data'!AH39)/(C$4-C$3)*10))),1)</f>
        <v>0.8</v>
      </c>
      <c r="D39" s="202" t="str">
        <f>IF('Indicator Data'!AI39="No data","x",ROUND((IF(LOG('Indicator Data'!AI39*1000)&gt;D$4,10,IF(LOG('Indicator Data'!AI39*1000)&lt;D$3,0,10-(D$4-LOG('Indicator Data'!AI39*1000))/(D$4-D$3)*10))),1))</f>
        <v>x</v>
      </c>
      <c r="E39" s="203">
        <f t="shared" si="9"/>
        <v>0.8</v>
      </c>
      <c r="F39" s="202">
        <f>IF('Indicator Data'!AV39="No data","x",ROUND(IF('Indicator Data'!AV39&gt;F$4,10,IF('Indicator Data'!AV39&lt;F$3,0,10-(F$4-'Indicator Data'!AV39)/(F$4-F$3)*10)),1))</f>
        <v>2.5</v>
      </c>
      <c r="G39" s="202">
        <f>IF('Indicator Data'!AW39="No data","x",ROUND(IF('Indicator Data'!AW39&gt;G$4,10,IF('Indicator Data'!AW39&lt;G$3,0,10-(G$4-'Indicator Data'!AW39)/(G$4-G$3)*10)),1))</f>
        <v>4.5</v>
      </c>
      <c r="H39" s="203">
        <f t="shared" si="10"/>
        <v>3.5</v>
      </c>
      <c r="I39" s="204">
        <f>SUM(IF('Indicator Data'!AJ39=0,0,'Indicator Data'!AJ39),SUM('Indicator Data'!AK39:AL39))</f>
        <v>25.874479000000001</v>
      </c>
      <c r="J39" s="204">
        <f>I39/HLOOKUP('Indicator Date'!$AJ37,'Population Data'!$C$3:$M$194,ROW()-4,FALSE)*1000000</f>
        <v>1.3161753346675253</v>
      </c>
      <c r="K39" s="202">
        <f t="shared" si="16"/>
        <v>0</v>
      </c>
      <c r="L39" s="202" t="str">
        <f>IF('Indicator Data'!AM39="No data","x",ROUND(IF('Indicator Data'!AM39&gt;L$4,10,IF('Indicator Data'!AM39&lt;L$3,0,10-(L$4-'Indicator Data'!AM39)/(L$4-L$3)*10)),1))</f>
        <v>x</v>
      </c>
      <c r="M39" s="202">
        <f>IF('Indicator Data'!AN39="No data","x",IF('Indicator Data'!AN39=0,0,ROUND(IF('Indicator Data'!AN39&gt;M$4,10,IF('Indicator Data'!AN39&lt;M$3,0,10-(M$4-'Indicator Data'!AN39)/(M$4-M$3)*10)),1)))</f>
        <v>0</v>
      </c>
      <c r="N39" s="203">
        <f t="shared" si="11"/>
        <v>0</v>
      </c>
      <c r="O39" s="205">
        <f t="shared" si="12"/>
        <v>1.3</v>
      </c>
      <c r="P39" s="206">
        <f>IF(AND('Indicator Data'!BA39="No data",'Indicator Data'!BB39="No data"),0,SUM('Indicator Data'!BA39:BC39)/1000)</f>
        <v>454.17599999999999</v>
      </c>
      <c r="Q39" s="202">
        <f t="shared" si="17"/>
        <v>8.9</v>
      </c>
      <c r="R39" s="207">
        <f>P39*1000/HLOOKUP('Indicator Data'!$BA$3,'Population Data'!$C$3:$M$194,ROW()-4,FALSE)</f>
        <v>2.3102890257150996E-2</v>
      </c>
      <c r="S39" s="202">
        <f t="shared" si="18"/>
        <v>6.9</v>
      </c>
      <c r="T39" s="208">
        <f t="shared" si="13"/>
        <v>7.9</v>
      </c>
      <c r="U39" s="209">
        <f>IF('Indicator Data'!AR39="No data","x",ROUND(IF('Indicator Data'!AR39&gt;U$4,10,IF('Indicator Data'!AR39&lt;U$3,0,10-(U$4-'Indicator Data'!AR39)/(U$4-U$3)*10)),1))</f>
        <v>1.2</v>
      </c>
      <c r="V39" s="209">
        <f>IF('Indicator Data'!AS39="No data","x",IF('Indicator Data'!AS39=0,0,ROUND(IF('Indicator Data'!AS39&gt;V$4,10,IF('Indicator Data'!AS39&lt;V$3,0,10-(V$4-'Indicator Data'!AS39)/(V$4-V$3)*10)),1)))</f>
        <v>1.5</v>
      </c>
      <c r="W39" s="202">
        <f t="shared" si="14"/>
        <v>1.35</v>
      </c>
      <c r="X39" s="202">
        <f>IF('Indicator Data'!AQ39="No data","x",ROUND(IF('Indicator Data'!AQ39&gt;X$4,10,IF('Indicator Data'!AQ39&lt;X$3,0,10-(X$4-'Indicator Data'!AQ39)/(X$4-X$3)*10)),1))</f>
        <v>0.3</v>
      </c>
      <c r="Y39" s="202" t="str">
        <f>IF('Indicator Data'!AT39="No data","x",ROUND(IF('Indicator Data'!AT39&gt;Y$4,10,IF('Indicator Data'!AT39&lt;Y$3,0,10-(Y$4-'Indicator Data'!AT39)/(Y$4-Y$3)*10)),1))</f>
        <v>x</v>
      </c>
      <c r="Z39" s="207">
        <f>IF('Indicator Data'!AU39="No data","x",IF(('Indicator Data'!AU39/HLOOKUP('Indicator Data'!$AU$3,'Population Data'!$C$3:$M$194,ROW()-4,FALSE))&gt;1,1,IF('Indicator Data'!AU39&gt;'Indicator Data'!AU39,1,'Indicator Data'!AU39/HLOOKUP('Indicator Data'!$AU$3,'Population Data'!$C$3:$M$194,ROW()-4,FALSE))))</f>
        <v>1.020213854167469E-7</v>
      </c>
      <c r="AA39" s="202">
        <f t="shared" si="19"/>
        <v>0</v>
      </c>
      <c r="AB39" s="210">
        <f t="shared" si="20"/>
        <v>0.6</v>
      </c>
      <c r="AC39" s="202">
        <f>IF('Indicator Data'!AO39="No data","x",ROUND(IF('Indicator Data'!AO39&gt;AC$4,10,IF('Indicator Data'!AO39&lt;AC$3,0,10-(AC$4-'Indicator Data'!AO39)/(AC$4-AC$3)*10)),1))</f>
        <v>0.5</v>
      </c>
      <c r="AD39" s="202">
        <f>IF('Indicator Data'!AP39="No data","x",ROUND(IF('Indicator Data'!AP39&gt;AD$4,10,IF('Indicator Data'!AP39&lt;AD$3,0,10-(AD$4-'Indicator Data'!AP39)/(AD$4-AD$3)*10)),1))</f>
        <v>0.1</v>
      </c>
      <c r="AE39" s="210">
        <f t="shared" si="15"/>
        <v>0.3</v>
      </c>
      <c r="AF39" s="206">
        <f>('Indicator Data'!AZ39+'Indicator Data'!AY39*0.5+'Indicator Data'!AX39*0.25)/1000</f>
        <v>90.237998046875006</v>
      </c>
      <c r="AG39" s="211">
        <f>AF39*1000/HLOOKUP('Indicator Data'!$AZ$3,'Population Data'!$C$3:$M$194,ROW()-4,FALSE)</f>
        <v>4.5901997593487086E-3</v>
      </c>
      <c r="AH39" s="210">
        <f t="shared" si="21"/>
        <v>0.5</v>
      </c>
      <c r="AI39" s="202">
        <f>IF('Indicator Data'!BD39="No data","x",ROUND(IF('Indicator Data'!BD39&lt;$AI$3,10,IF('Indicator Data'!BD39&gt;$AI$4,0,($AI$4-'Indicator Data'!BD39)/($AI$4-$AI$3)*10)),1))</f>
        <v>3.1</v>
      </c>
      <c r="AJ39" s="202">
        <f>IF('Indicator Data'!BE39="No data","x",ROUND(IF('Indicator Data'!BE39&gt;$AJ$4,10,IF('Indicator Data'!BE39&lt;$AJ$3,0,10-($AJ$4-'Indicator Data'!BE39)/($AJ$4-$AJ$3)*10)),1))</f>
        <v>0</v>
      </c>
      <c r="AK39" s="210">
        <f t="shared" si="22"/>
        <v>1.6</v>
      </c>
      <c r="AL39" s="208">
        <f t="shared" si="23"/>
        <v>0.8</v>
      </c>
      <c r="AM39" s="212">
        <f t="shared" si="24"/>
        <v>5.4</v>
      </c>
    </row>
    <row r="40" spans="1:39">
      <c r="A40" s="179" t="str">
        <f>'Indicator Data'!A40</f>
        <v>China</v>
      </c>
      <c r="B40" s="180" t="str">
        <f>'Indicator Data'!B40</f>
        <v>CHN</v>
      </c>
      <c r="C40" s="213">
        <f>ROUND(IF('Indicator Data'!AH40="No data",IF((0.101*LN('Indicator Data'!BV40)-0.153)&gt;C$4,0,IF((0.101*LN('Indicator Data'!BV40)-0.153)&lt;C$3,10,(C$4-(0.101*LN('Indicator Data'!BV40)-0.153))/(C$4-C$3)*10)),IF('Indicator Data'!AH40&gt;C$4,0,IF('Indicator Data'!AH40&lt;C$3,10,(C$4-'Indicator Data'!AH40)/(C$4-C$3)*10))),1)</f>
        <v>2.2000000000000002</v>
      </c>
      <c r="D40" s="202">
        <f>IF('Indicator Data'!AI40="No data","x",ROUND((IF(LOG('Indicator Data'!AI40*1000)&gt;D$4,10,IF(LOG('Indicator Data'!AI40*1000)&lt;D$3,0,10-(D$4-LOG('Indicator Data'!AI40*1000))/(D$4-D$3)*10))),1))</f>
        <v>4.5</v>
      </c>
      <c r="E40" s="203">
        <f t="shared" si="9"/>
        <v>3.4</v>
      </c>
      <c r="F40" s="202">
        <f>IF('Indicator Data'!AV40="No data","x",ROUND(IF('Indicator Data'!AV40&gt;F$4,10,IF('Indicator Data'!AV40&lt;F$3,0,10-(F$4-'Indicator Data'!AV40)/(F$4-F$3)*10)),1))</f>
        <v>2.5</v>
      </c>
      <c r="G40" s="202">
        <f>IF('Indicator Data'!AW40="No data","x",ROUND(IF('Indicator Data'!AW40&gt;G$4,10,IF('Indicator Data'!AW40&lt;G$3,0,10-(G$4-'Indicator Data'!AW40)/(G$4-G$3)*10)),1))</f>
        <v>3</v>
      </c>
      <c r="H40" s="203">
        <f t="shared" si="10"/>
        <v>2.8</v>
      </c>
      <c r="I40" s="204">
        <f>SUM(IF('Indicator Data'!AJ40=0,0,'Indicator Data'!AJ40),SUM('Indicator Data'!AK40:AL40))</f>
        <v>-728.97897475195316</v>
      </c>
      <c r="J40" s="204">
        <f>I40/HLOOKUP('Indicator Date'!$AJ38,'Population Data'!$C$3:$M$194,ROW()-4,FALSE)*1000000</f>
        <v>-0.51150001947752344</v>
      </c>
      <c r="K40" s="202">
        <f t="shared" si="16"/>
        <v>0</v>
      </c>
      <c r="L40" s="202">
        <f>IF('Indicator Data'!AM40="No data","x",ROUND(IF('Indicator Data'!AM40&gt;L$4,10,IF('Indicator Data'!AM40&lt;L$3,0,10-(L$4-'Indicator Data'!AM40)/(L$4-L$3)*10)),1))</f>
        <v>0</v>
      </c>
      <c r="M40" s="202">
        <f>IF('Indicator Data'!AN40="No data","x",IF('Indicator Data'!AN40=0,0,ROUND(IF('Indicator Data'!AN40&gt;M$4,10,IF('Indicator Data'!AN40&lt;M$3,0,10-(M$4-'Indicator Data'!AN40)/(M$4-M$3)*10)),1)))</f>
        <v>0.1</v>
      </c>
      <c r="N40" s="203">
        <f t="shared" si="11"/>
        <v>0</v>
      </c>
      <c r="O40" s="205">
        <f t="shared" si="12"/>
        <v>2.4</v>
      </c>
      <c r="P40" s="206">
        <f>IF(AND('Indicator Data'!BA40="No data",'Indicator Data'!BB40="No data"),0,SUM('Indicator Data'!BA40:BC40)/1000)</f>
        <v>0.995</v>
      </c>
      <c r="Q40" s="202">
        <f t="shared" si="17"/>
        <v>0</v>
      </c>
      <c r="R40" s="207">
        <f>P40*1000/HLOOKUP('Indicator Data'!$BA$3,'Population Data'!$C$3:$M$194,ROW()-4,FALSE)</f>
        <v>6.9815802239469493E-7</v>
      </c>
      <c r="S40" s="202">
        <f t="shared" si="18"/>
        <v>0</v>
      </c>
      <c r="T40" s="208">
        <f t="shared" si="13"/>
        <v>0</v>
      </c>
      <c r="U40" s="209" t="str">
        <f>IF('Indicator Data'!AR40="No data","x",ROUND(IF('Indicator Data'!AR40&gt;U$4,10,IF('Indicator Data'!AR40&lt;U$3,0,10-(U$4-'Indicator Data'!AR40)/(U$4-U$3)*10)),1))</f>
        <v>x</v>
      </c>
      <c r="V40" s="209" t="str">
        <f>IF('Indicator Data'!AS40="No data","x",IF('Indicator Data'!AS40=0,0,ROUND(IF('Indicator Data'!AS40&gt;V$4,10,IF('Indicator Data'!AS40&lt;V$3,0,10-(V$4-'Indicator Data'!AS40)/(V$4-V$3)*10)),1)))</f>
        <v>x</v>
      </c>
      <c r="W40" s="202" t="str">
        <f t="shared" si="14"/>
        <v>x</v>
      </c>
      <c r="X40" s="202">
        <f>IF('Indicator Data'!AQ40="No data","x",ROUND(IF('Indicator Data'!AQ40&gt;X$4,10,IF('Indicator Data'!AQ40&lt;X$3,0,10-(X$4-'Indicator Data'!AQ40)/(X$4-X$3)*10)),1))</f>
        <v>0.9</v>
      </c>
      <c r="Y40" s="202">
        <f>IF('Indicator Data'!AT40="No data","x",ROUND(IF('Indicator Data'!AT40&gt;Y$4,10,IF('Indicator Data'!AT40&lt;Y$3,0,10-(Y$4-'Indicator Data'!AT40)/(Y$4-Y$3)*10)),1))</f>
        <v>0</v>
      </c>
      <c r="Z40" s="207">
        <f>IF('Indicator Data'!AU40="No data","x",IF(('Indicator Data'!AU40/HLOOKUP('Indicator Data'!$AU$3,'Population Data'!$C$3:$M$194,ROW()-4,FALSE))&gt;1,1,IF('Indicator Data'!AU40&gt;'Indicator Data'!AU40,1,'Indicator Data'!AU40/HLOOKUP('Indicator Data'!$AU$3,'Population Data'!$C$3:$M$194,ROW()-4,FALSE))))</f>
        <v>7.5882573042304817E-7</v>
      </c>
      <c r="AA40" s="202">
        <f t="shared" si="19"/>
        <v>0</v>
      </c>
      <c r="AB40" s="210">
        <f t="shared" si="20"/>
        <v>0.3</v>
      </c>
      <c r="AC40" s="202">
        <f>IF('Indicator Data'!AO40="No data","x",ROUND(IF('Indicator Data'!AO40&gt;AC$4,10,IF('Indicator Data'!AO40&lt;AC$3,0,10-(AC$4-'Indicator Data'!AO40)/(AC$4-AC$3)*10)),1))</f>
        <v>0.5</v>
      </c>
      <c r="AD40" s="202">
        <f>IF('Indicator Data'!AP40="No data","x",ROUND(IF('Indicator Data'!AP40&gt;AD$4,10,IF('Indicator Data'!AP40&lt;AD$3,0,10-(AD$4-'Indicator Data'!AP40)/(AD$4-AD$3)*10)),1))</f>
        <v>0.5</v>
      </c>
      <c r="AE40" s="210">
        <f t="shared" si="15"/>
        <v>0.5</v>
      </c>
      <c r="AF40" s="206">
        <f>('Indicator Data'!AZ40+'Indicator Data'!AY40*0.5+'Indicator Data'!AX40*0.25)/1000</f>
        <v>2843.7487500000002</v>
      </c>
      <c r="AG40" s="211">
        <f>AF40*1000/HLOOKUP('Indicator Data'!$AZ$3,'Population Data'!$C$3:$M$194,ROW()-4,FALSE)</f>
        <v>1.9953628175752619E-3</v>
      </c>
      <c r="AH40" s="210">
        <f t="shared" si="21"/>
        <v>0.2</v>
      </c>
      <c r="AI40" s="202">
        <f>IF('Indicator Data'!BD40="No data","x",ROUND(IF('Indicator Data'!BD40&lt;$AI$3,10,IF('Indicator Data'!BD40&gt;$AI$4,0,($AI$4-'Indicator Data'!BD40)/($AI$4-$AI$3)*10)),1))</f>
        <v>1.5</v>
      </c>
      <c r="AJ40" s="202">
        <f>IF('Indicator Data'!BE40="No data","x",ROUND(IF('Indicator Data'!BE40&gt;$AJ$4,10,IF('Indicator Data'!BE40&lt;$AJ$3,0,10-($AJ$4-'Indicator Data'!BE40)/($AJ$4-$AJ$3)*10)),1))</f>
        <v>0</v>
      </c>
      <c r="AK40" s="210">
        <f t="shared" si="22"/>
        <v>0.8</v>
      </c>
      <c r="AL40" s="208">
        <f t="shared" si="23"/>
        <v>0.5</v>
      </c>
      <c r="AM40" s="212">
        <f t="shared" si="24"/>
        <v>0.3</v>
      </c>
    </row>
    <row r="41" spans="1:39">
      <c r="A41" s="179" t="str">
        <f>'Indicator Data'!A41</f>
        <v>Colombia</v>
      </c>
      <c r="B41" s="180" t="str">
        <f>'Indicator Data'!B41</f>
        <v>COL</v>
      </c>
      <c r="C41" s="213">
        <f>ROUND(IF('Indicator Data'!AH41="No data",IF((0.101*LN('Indicator Data'!BV41)-0.153)&gt;C$4,0,IF((0.101*LN('Indicator Data'!BV41)-0.153)&lt;C$3,10,(C$4-(0.101*LN('Indicator Data'!BV41)-0.153))/(C$4-C$3)*10)),IF('Indicator Data'!AH41&gt;C$4,0,IF('Indicator Data'!AH41&lt;C$3,10,(C$4-'Indicator Data'!AH41)/(C$4-C$3)*10))),1)</f>
        <v>2.8</v>
      </c>
      <c r="D41" s="202">
        <f>IF('Indicator Data'!AI41="No data","x",ROUND((IF(LOG('Indicator Data'!AI41*1000)&gt;D$4,10,IF(LOG('Indicator Data'!AI41*1000)&lt;D$3,0,10-(D$4-LOG('Indicator Data'!AI41*1000))/(D$4-D$3)*10))),1))</f>
        <v>4.8</v>
      </c>
      <c r="E41" s="203">
        <f t="shared" si="9"/>
        <v>3.9</v>
      </c>
      <c r="F41" s="202">
        <f>IF('Indicator Data'!AV41="No data","x",ROUND(IF('Indicator Data'!AV41&gt;F$4,10,IF('Indicator Data'!AV41&lt;F$3,0,10-(F$4-'Indicator Data'!AV41)/(F$4-F$3)*10)),1))</f>
        <v>5.2</v>
      </c>
      <c r="G41" s="202">
        <f>IF('Indicator Data'!AW41="No data","x",ROUND(IF('Indicator Data'!AW41&gt;G$4,10,IF('Indicator Data'!AW41&lt;G$3,0,10-(G$4-'Indicator Data'!AW41)/(G$4-G$3)*10)),1))</f>
        <v>7.4</v>
      </c>
      <c r="H41" s="203">
        <f t="shared" si="10"/>
        <v>6.3</v>
      </c>
      <c r="I41" s="204">
        <f>SUM(IF('Indicator Data'!AJ41=0,0,'Indicator Data'!AJ41),SUM('Indicator Data'!AK41:AL41))</f>
        <v>4870.6554590078122</v>
      </c>
      <c r="J41" s="204">
        <f>I41/HLOOKUP('Indicator Date'!$AJ39,'Population Data'!$C$3:$M$194,ROW()-4,FALSE)*1000000</f>
        <v>93.056618899212523</v>
      </c>
      <c r="K41" s="202">
        <f t="shared" si="16"/>
        <v>1.9</v>
      </c>
      <c r="L41" s="202">
        <f>IF('Indicator Data'!AM41="No data","x",ROUND(IF('Indicator Data'!AM41&gt;L$4,10,IF('Indicator Data'!AM41&lt;L$3,0,10-(L$4-'Indicator Data'!AM41)/(L$4-L$3)*10)),1))</f>
        <v>0.4</v>
      </c>
      <c r="M41" s="202">
        <f>IF('Indicator Data'!AN41="No data","x",IF('Indicator Data'!AN41=0,0,ROUND(IF('Indicator Data'!AN41&gt;M$4,10,IF('Indicator Data'!AN41&lt;M$3,0,10-(M$4-'Indicator Data'!AN41)/(M$4-M$3)*10)),1)))</f>
        <v>0.9</v>
      </c>
      <c r="N41" s="203">
        <f t="shared" si="11"/>
        <v>1.1000000000000001</v>
      </c>
      <c r="O41" s="205">
        <f t="shared" si="12"/>
        <v>3.8</v>
      </c>
      <c r="P41" s="206">
        <f>IF(AND('Indicator Data'!BA41="No data",'Indicator Data'!BB41="No data"),0,SUM('Indicator Data'!BA41:BC41)/1000)</f>
        <v>8470.1530000000002</v>
      </c>
      <c r="Q41" s="202">
        <f t="shared" si="17"/>
        <v>10</v>
      </c>
      <c r="R41" s="207">
        <f>P41*1000/HLOOKUP('Indicator Data'!$BA$3,'Population Data'!$C$3:$M$194,ROW()-4,FALSE)</f>
        <v>0.16182704902300452</v>
      </c>
      <c r="S41" s="202">
        <f t="shared" si="18"/>
        <v>10</v>
      </c>
      <c r="T41" s="208">
        <f t="shared" si="13"/>
        <v>10</v>
      </c>
      <c r="U41" s="209">
        <f>IF('Indicator Data'!AR41="No data","x",ROUND(IF('Indicator Data'!AR41&gt;U$4,10,IF('Indicator Data'!AR41&lt;U$3,0,10-(U$4-'Indicator Data'!AR41)/(U$4-U$3)*10)),1))</f>
        <v>1</v>
      </c>
      <c r="V41" s="209">
        <f>IF('Indicator Data'!AS41="No data","x",IF('Indicator Data'!AS41=0,0,ROUND(IF('Indicator Data'!AS41&gt;V$4,10,IF('Indicator Data'!AS41&lt;V$3,0,10-(V$4-'Indicator Data'!AS41)/(V$4-V$3)*10)),1)))</f>
        <v>1</v>
      </c>
      <c r="W41" s="202">
        <f t="shared" si="14"/>
        <v>1</v>
      </c>
      <c r="X41" s="202">
        <f>IF('Indicator Data'!AQ41="No data","x",ROUND(IF('Indicator Data'!AQ41&gt;X$4,10,IF('Indicator Data'!AQ41&lt;X$3,0,10-(X$4-'Indicator Data'!AQ41)/(X$4-X$3)*10)),1))</f>
        <v>0.9</v>
      </c>
      <c r="Y41" s="202">
        <f>IF('Indicator Data'!AT41="No data","x",ROUND(IF('Indicator Data'!AT41&gt;Y$4,10,IF('Indicator Data'!AT41&lt;Y$3,0,10-(Y$4-'Indicator Data'!AT41)/(Y$4-Y$3)*10)),1))</f>
        <v>0.2</v>
      </c>
      <c r="Z41" s="207">
        <f>IF('Indicator Data'!AU41="No data","x",IF(('Indicator Data'!AU41/HLOOKUP('Indicator Data'!$AU$3,'Population Data'!$C$3:$M$194,ROW()-4,FALSE))&gt;1,1,IF('Indicator Data'!AU41&gt;'Indicator Data'!AU41,1,'Indicator Data'!AU41/HLOOKUP('Indicator Data'!$AU$3,'Population Data'!$C$3:$M$194,ROW()-4,FALSE))))</f>
        <v>6.3512655197136822E-2</v>
      </c>
      <c r="AA41" s="202">
        <f t="shared" si="19"/>
        <v>0.7</v>
      </c>
      <c r="AB41" s="210">
        <f t="shared" si="20"/>
        <v>0.7</v>
      </c>
      <c r="AC41" s="202">
        <f>IF('Indicator Data'!AO41="No data","x",ROUND(IF('Indicator Data'!AO41&gt;AC$4,10,IF('Indicator Data'!AO41&lt;AC$3,0,10-(AC$4-'Indicator Data'!AO41)/(AC$4-AC$3)*10)),1))</f>
        <v>1</v>
      </c>
      <c r="AD41" s="202">
        <f>IF('Indicator Data'!AP41="No data","x",ROUND(IF('Indicator Data'!AP41&gt;AD$4,10,IF('Indicator Data'!AP41&lt;AD$3,0,10-(AD$4-'Indicator Data'!AP41)/(AD$4-AD$3)*10)),1))</f>
        <v>0.8</v>
      </c>
      <c r="AE41" s="210">
        <f t="shared" si="15"/>
        <v>0.9</v>
      </c>
      <c r="AF41" s="206">
        <f>('Indicator Data'!AZ41+'Indicator Data'!AY41*0.5+'Indicator Data'!AX41*0.25)/1000</f>
        <v>1241.461</v>
      </c>
      <c r="AG41" s="211">
        <f>AF41*1000/HLOOKUP('Indicator Data'!$AZ$3,'Population Data'!$C$3:$M$194,ROW()-4,FALSE)</f>
        <v>2.3718812411906633E-2</v>
      </c>
      <c r="AH41" s="210">
        <f t="shared" si="21"/>
        <v>2.4</v>
      </c>
      <c r="AI41" s="202">
        <f>IF('Indicator Data'!BD41="No data","x",ROUND(IF('Indicator Data'!BD41&lt;$AI$3,10,IF('Indicator Data'!BD41&gt;$AI$4,0,($AI$4-'Indicator Data'!BD41)/($AI$4-$AI$3)*10)),1))</f>
        <v>2.5</v>
      </c>
      <c r="AJ41" s="202">
        <f>IF('Indicator Data'!BE41="No data","x",ROUND(IF('Indicator Data'!BE41&gt;$AJ$4,10,IF('Indicator Data'!BE41&lt;$AJ$3,0,10-($AJ$4-'Indicator Data'!BE41)/($AJ$4-$AJ$3)*10)),1))</f>
        <v>0</v>
      </c>
      <c r="AK41" s="210">
        <f t="shared" si="22"/>
        <v>1.3</v>
      </c>
      <c r="AL41" s="208">
        <f t="shared" si="23"/>
        <v>1.3</v>
      </c>
      <c r="AM41" s="212">
        <f t="shared" si="24"/>
        <v>7.8</v>
      </c>
    </row>
    <row r="42" spans="1:39">
      <c r="A42" s="179" t="str">
        <f>'Indicator Data'!A42</f>
        <v>Comoros</v>
      </c>
      <c r="B42" s="180" t="str">
        <f>'Indicator Data'!B42</f>
        <v>COM</v>
      </c>
      <c r="C42" s="213">
        <f>ROUND(IF('Indicator Data'!AH42="No data",IF((0.101*LN('Indicator Data'!BV42)-0.153)&gt;C$4,0,IF((0.101*LN('Indicator Data'!BV42)-0.153)&lt;C$3,10,(C$4-(0.101*LN('Indicator Data'!BV42)-0.153))/(C$4-C$3)*10)),IF('Indicator Data'!AH42&gt;C$4,0,IF('Indicator Data'!AH42&lt;C$3,10,(C$4-'Indicator Data'!AH42)/(C$4-C$3)*10))),1)</f>
        <v>6.3</v>
      </c>
      <c r="D42" s="202">
        <f>IF('Indicator Data'!AI42="No data","x",ROUND((IF(LOG('Indicator Data'!AI42*1000)&gt;D$4,10,IF(LOG('Indicator Data'!AI42*1000)&lt;D$3,0,10-(D$4-LOG('Indicator Data'!AI42*1000))/(D$4-D$3)*10))),1))</f>
        <v>8.4</v>
      </c>
      <c r="E42" s="203">
        <f t="shared" si="9"/>
        <v>7.5</v>
      </c>
      <c r="F42" s="202" t="str">
        <f>IF('Indicator Data'!AV42="No data","x",ROUND(IF('Indicator Data'!AV42&gt;F$4,10,IF('Indicator Data'!AV42&lt;F$3,0,10-(F$4-'Indicator Data'!AV42)/(F$4-F$3)*10)),1))</f>
        <v>x</v>
      </c>
      <c r="G42" s="202">
        <f>IF('Indicator Data'!AW42="No data","x",ROUND(IF('Indicator Data'!AW42&gt;G$4,10,IF('Indicator Data'!AW42&lt;G$3,0,10-(G$4-'Indicator Data'!AW42)/(G$4-G$3)*10)),1))</f>
        <v>5.0999999999999996</v>
      </c>
      <c r="H42" s="203">
        <f t="shared" si="10"/>
        <v>5.0999999999999996</v>
      </c>
      <c r="I42" s="204">
        <f>SUM(IF('Indicator Data'!AJ42=0,0,'Indicator Data'!AJ42),SUM('Indicator Data'!AK42:AL42))</f>
        <v>294.13917915527344</v>
      </c>
      <c r="J42" s="204">
        <f>I42/HLOOKUP('Indicator Date'!$AJ40,'Population Data'!$C$3:$M$194,ROW()-4,FALSE)*1000000</f>
        <v>339.02469231962215</v>
      </c>
      <c r="K42" s="202">
        <f t="shared" si="16"/>
        <v>6.8</v>
      </c>
      <c r="L42" s="202">
        <f>IF('Indicator Data'!AM42="No data","x",ROUND(IF('Indicator Data'!AM42&gt;L$4,10,IF('Indicator Data'!AM42&lt;L$3,0,10-(L$4-'Indicator Data'!AM42)/(L$4-L$3)*10)),1))</f>
        <v>7.3</v>
      </c>
      <c r="M42" s="202">
        <f>IF('Indicator Data'!AN42="No data","x",IF('Indicator Data'!AN42=0,0,ROUND(IF('Indicator Data'!AN42&gt;M$4,10,IF('Indicator Data'!AN42&lt;M$3,0,10-(M$4-'Indicator Data'!AN42)/(M$4-M$3)*10)),1)))</f>
        <v>6.9</v>
      </c>
      <c r="N42" s="203">
        <f t="shared" si="11"/>
        <v>7</v>
      </c>
      <c r="O42" s="205">
        <f t="shared" si="12"/>
        <v>6.8</v>
      </c>
      <c r="P42" s="206">
        <f>IF(AND('Indicator Data'!BA42="No data",'Indicator Data'!BB42="No data"),0,SUM('Indicator Data'!BA42:BC42)/1000)</f>
        <v>0.01</v>
      </c>
      <c r="Q42" s="202">
        <f t="shared" si="17"/>
        <v>0</v>
      </c>
      <c r="R42" s="207">
        <f>P42*1000/HLOOKUP('Indicator Data'!$BA$3,'Population Data'!$C$3:$M$194,ROW()-4,FALSE)</f>
        <v>1.1525995730771181E-5</v>
      </c>
      <c r="S42" s="202">
        <f t="shared" si="18"/>
        <v>0</v>
      </c>
      <c r="T42" s="208">
        <f t="shared" si="13"/>
        <v>0</v>
      </c>
      <c r="U42" s="209">
        <f>IF('Indicator Data'!AR42="No data","x",ROUND(IF('Indicator Data'!AR42&gt;U$4,10,IF('Indicator Data'!AR42&lt;U$3,0,10-(U$4-'Indicator Data'!AR42)/(U$4-U$3)*10)),1))</f>
        <v>0.2</v>
      </c>
      <c r="V42" s="209" t="str">
        <f>IF('Indicator Data'!AS42="No data","x",IF('Indicator Data'!AS42=0,0,ROUND(IF('Indicator Data'!AS42&gt;V$4,10,IF('Indicator Data'!AS42&lt;V$3,0,10-(V$4-'Indicator Data'!AS42)/(V$4-V$3)*10)),1)))</f>
        <v>x</v>
      </c>
      <c r="W42" s="202">
        <f t="shared" si="14"/>
        <v>0.2</v>
      </c>
      <c r="X42" s="202">
        <f>IF('Indicator Data'!AQ42="No data","x",ROUND(IF('Indicator Data'!AQ42&gt;X$4,10,IF('Indicator Data'!AQ42&lt;X$3,0,10-(X$4-'Indicator Data'!AQ42)/(X$4-X$3)*10)),1))</f>
        <v>0.6</v>
      </c>
      <c r="Y42" s="202">
        <f>IF('Indicator Data'!AT42="No data","x",ROUND(IF('Indicator Data'!AT42&gt;Y$4,10,IF('Indicator Data'!AT42&lt;Y$3,0,10-(Y$4-'Indicator Data'!AT42)/(Y$4-Y$3)*10)),1))</f>
        <v>0.6</v>
      </c>
      <c r="Z42" s="207">
        <f>IF('Indicator Data'!AU42="No data","x",IF(('Indicator Data'!AU42/HLOOKUP('Indicator Data'!$AU$3,'Population Data'!$C$3:$M$194,ROW()-4,FALSE))&gt;1,1,IF('Indicator Data'!AU42&gt;'Indicator Data'!AU42,1,'Indicator Data'!AU42/HLOOKUP('Indicator Data'!$AU$3,'Population Data'!$C$3:$M$194,ROW()-4,FALSE))))</f>
        <v>0.62661363761302336</v>
      </c>
      <c r="AA42" s="202">
        <f t="shared" si="19"/>
        <v>7</v>
      </c>
      <c r="AB42" s="210">
        <f t="shared" si="20"/>
        <v>2.1</v>
      </c>
      <c r="AC42" s="202">
        <f>IF('Indicator Data'!AO42="No data","x",ROUND(IF('Indicator Data'!AO42&gt;AC$4,10,IF('Indicator Data'!AO42&lt;AC$3,0,10-(AC$4-'Indicator Data'!AO42)/(AC$4-AC$3)*10)),1))</f>
        <v>3.7</v>
      </c>
      <c r="AD42" s="202">
        <f>IF('Indicator Data'!AP42="No data","x",ROUND(IF('Indicator Data'!AP42&gt;AD$4,10,IF('Indicator Data'!AP42&lt;AD$3,0,10-(AD$4-'Indicator Data'!AP42)/(AD$4-AD$3)*10)),1))</f>
        <v>3.8</v>
      </c>
      <c r="AE42" s="210">
        <f t="shared" si="15"/>
        <v>3.8</v>
      </c>
      <c r="AF42" s="206">
        <f>('Indicator Data'!AZ42+'Indicator Data'!AY42*0.5+'Indicator Data'!AX42*0.25)/1000</f>
        <v>0</v>
      </c>
      <c r="AG42" s="211">
        <f>AF42*1000/HLOOKUP('Indicator Data'!$AZ$3,'Population Data'!$C$3:$M$194,ROW()-4,FALSE)</f>
        <v>0</v>
      </c>
      <c r="AH42" s="210">
        <f t="shared" si="21"/>
        <v>0</v>
      </c>
      <c r="AI42" s="202">
        <f>IF('Indicator Data'!BD42="No data","x",ROUND(IF('Indicator Data'!BD42&lt;$AI$3,10,IF('Indicator Data'!BD42&gt;$AI$4,0,($AI$4-'Indicator Data'!BD42)/($AI$4-$AI$3)*10)),1))</f>
        <v>5.6</v>
      </c>
      <c r="AJ42" s="202">
        <f>IF('Indicator Data'!BE42="No data","x",ROUND(IF('Indicator Data'!BE42&gt;$AJ$4,10,IF('Indicator Data'!BE42&lt;$AJ$3,0,10-($AJ$4-'Indicator Data'!BE42)/($AJ$4-$AJ$3)*10)),1))</f>
        <v>4</v>
      </c>
      <c r="AK42" s="210">
        <f t="shared" si="22"/>
        <v>4.8</v>
      </c>
      <c r="AL42" s="208">
        <f t="shared" si="23"/>
        <v>2.9</v>
      </c>
      <c r="AM42" s="212">
        <f t="shared" si="24"/>
        <v>1.6</v>
      </c>
    </row>
    <row r="43" spans="1:39">
      <c r="A43" s="179" t="str">
        <f>'Indicator Data'!A43</f>
        <v>Congo</v>
      </c>
      <c r="B43" s="180" t="str">
        <f>'Indicator Data'!B43</f>
        <v>COG</v>
      </c>
      <c r="C43" s="213">
        <f>ROUND(IF('Indicator Data'!AH43="No data",IF((0.101*LN('Indicator Data'!BV43)-0.153)&gt;C$4,0,IF((0.101*LN('Indicator Data'!BV43)-0.153)&lt;C$3,10,(C$4-(0.101*LN('Indicator Data'!BV43)-0.153))/(C$4-C$3)*10)),IF('Indicator Data'!AH43&gt;C$4,0,IF('Indicator Data'!AH43&lt;C$3,10,(C$4-'Indicator Data'!AH43)/(C$4-C$3)*10))),1)</f>
        <v>6.1</v>
      </c>
      <c r="D43" s="202">
        <f>IF('Indicator Data'!AI43="No data","x",ROUND((IF(LOG('Indicator Data'!AI43*1000)&gt;D$4,10,IF(LOG('Indicator Data'!AI43*1000)&lt;D$3,0,10-(D$4-LOG('Indicator Data'!AI43*1000))/(D$4-D$3)*10))),1))</f>
        <v>7.6</v>
      </c>
      <c r="E43" s="203">
        <f t="shared" si="9"/>
        <v>6.9</v>
      </c>
      <c r="F43" s="202">
        <f>IF('Indicator Data'!AV43="No data","x",ROUND(IF('Indicator Data'!AV43&gt;F$4,10,IF('Indicator Data'!AV43&lt;F$3,0,10-(F$4-'Indicator Data'!AV43)/(F$4-F$3)*10)),1))</f>
        <v>7.6</v>
      </c>
      <c r="G43" s="202">
        <f>IF('Indicator Data'!AW43="No data","x",ROUND(IF('Indicator Data'!AW43&gt;G$4,10,IF('Indicator Data'!AW43&lt;G$3,0,10-(G$4-'Indicator Data'!AW43)/(G$4-G$3)*10)),1))</f>
        <v>6</v>
      </c>
      <c r="H43" s="203">
        <f t="shared" si="10"/>
        <v>6.8</v>
      </c>
      <c r="I43" s="204">
        <f>SUM(IF('Indicator Data'!AJ43=0,0,'Indicator Data'!AJ43),SUM('Indicator Data'!AK43:AL43))</f>
        <v>951.71412036523441</v>
      </c>
      <c r="J43" s="204">
        <f>I43/HLOOKUP('Indicator Date'!$AJ41,'Population Data'!$C$3:$M$194,ROW()-4,FALSE)*1000000</f>
        <v>152.40720711334663</v>
      </c>
      <c r="K43" s="202">
        <f t="shared" si="16"/>
        <v>3</v>
      </c>
      <c r="L43" s="202">
        <f>IF('Indicator Data'!AM43="No data","x",ROUND(IF('Indicator Data'!AM43&gt;L$4,10,IF('Indicator Data'!AM43&lt;L$3,0,10-(L$4-'Indicator Data'!AM43)/(L$4-L$3)*10)),1))</f>
        <v>3.2</v>
      </c>
      <c r="M43" s="202">
        <f>IF('Indicator Data'!AN43="No data","x",IF('Indicator Data'!AN43=0,0,ROUND(IF('Indicator Data'!AN43&gt;M$4,10,IF('Indicator Data'!AN43&lt;M$3,0,10-(M$4-'Indicator Data'!AN43)/(M$4-M$3)*10)),1)))</f>
        <v>0</v>
      </c>
      <c r="N43" s="203">
        <f t="shared" si="11"/>
        <v>2.1</v>
      </c>
      <c r="O43" s="205">
        <f t="shared" si="12"/>
        <v>5.7</v>
      </c>
      <c r="P43" s="206">
        <f>IF(AND('Indicator Data'!BA43="No data",'Indicator Data'!BB43="No data"),0,SUM('Indicator Data'!BA43:BC43)/1000)</f>
        <v>79.766999999999996</v>
      </c>
      <c r="Q43" s="202">
        <f t="shared" si="17"/>
        <v>6.3</v>
      </c>
      <c r="R43" s="207">
        <f>P43*1000/HLOOKUP('Indicator Data'!$BA$3,'Population Data'!$C$3:$M$194,ROW()-4,FALSE)</f>
        <v>1.277386289608151E-2</v>
      </c>
      <c r="S43" s="202">
        <f t="shared" si="18"/>
        <v>6</v>
      </c>
      <c r="T43" s="208">
        <f t="shared" si="13"/>
        <v>6.2</v>
      </c>
      <c r="U43" s="209">
        <f>IF('Indicator Data'!AR43="No data","x",ROUND(IF('Indicator Data'!AR43&gt;U$4,10,IF('Indicator Data'!AR43&lt;U$3,0,10-(U$4-'Indicator Data'!AR43)/(U$4-U$3)*10)),1))</f>
        <v>8.1999999999999993</v>
      </c>
      <c r="V43" s="209">
        <f>IF('Indicator Data'!AS43="No data","x",IF('Indicator Data'!AS43=0,0,ROUND(IF('Indicator Data'!AS43&gt;V$4,10,IF('Indicator Data'!AS43&lt;V$3,0,10-(V$4-'Indicator Data'!AS43)/(V$4-V$3)*10)),1)))</f>
        <v>10</v>
      </c>
      <c r="W43" s="202">
        <f t="shared" si="14"/>
        <v>9.1</v>
      </c>
      <c r="X43" s="202">
        <f>IF('Indicator Data'!AQ43="No data","x",ROUND(IF('Indicator Data'!AQ43&gt;X$4,10,IF('Indicator Data'!AQ43&lt;X$3,0,10-(X$4-'Indicator Data'!AQ43)/(X$4-X$3)*10)),1))</f>
        <v>6.7</v>
      </c>
      <c r="Y43" s="202">
        <f>IF('Indicator Data'!AT43="No data","x",ROUND(IF('Indicator Data'!AT43&gt;Y$4,10,IF('Indicator Data'!AT43&lt;Y$3,0,10-(Y$4-'Indicator Data'!AT43)/(Y$4-Y$3)*10)),1))</f>
        <v>5.3</v>
      </c>
      <c r="Z43" s="207">
        <f>IF('Indicator Data'!AU43="No data","x",IF(('Indicator Data'!AU43/HLOOKUP('Indicator Data'!$AU$3,'Population Data'!$C$3:$M$194,ROW()-4,FALSE))&gt;1,1,IF('Indicator Data'!AU43&gt;'Indicator Data'!AU43,1,'Indicator Data'!AU43/HLOOKUP('Indicator Data'!$AU$3,'Population Data'!$C$3:$M$194,ROW()-4,FALSE))))</f>
        <v>0.25265994508932699</v>
      </c>
      <c r="AA43" s="202">
        <f t="shared" si="19"/>
        <v>2.8</v>
      </c>
      <c r="AB43" s="210">
        <f t="shared" si="20"/>
        <v>6</v>
      </c>
      <c r="AC43" s="202">
        <f>IF('Indicator Data'!AO43="No data","x",ROUND(IF('Indicator Data'!AO43&gt;AC$4,10,IF('Indicator Data'!AO43&lt;AC$3,0,10-(AC$4-'Indicator Data'!AO43)/(AC$4-AC$3)*10)),1))</f>
        <v>3.2</v>
      </c>
      <c r="AD43" s="202">
        <f>IF('Indicator Data'!AP43="No data","x",ROUND(IF('Indicator Data'!AP43&gt;AD$4,10,IF('Indicator Data'!AP43&lt;AD$3,0,10-(AD$4-'Indicator Data'!AP43)/(AD$4-AD$3)*10)),1))</f>
        <v>2.7</v>
      </c>
      <c r="AE43" s="210">
        <f t="shared" si="15"/>
        <v>3</v>
      </c>
      <c r="AF43" s="206">
        <f>('Indicator Data'!AZ43+'Indicator Data'!AY43*0.5+'Indicator Data'!AX43*0.25)/1000</f>
        <v>84.165750000000003</v>
      </c>
      <c r="AG43" s="211">
        <f>AF43*1000/HLOOKUP('Indicator Data'!$AZ$3,'Population Data'!$C$3:$M$194,ROW()-4,FALSE)</f>
        <v>1.3478277370916197E-2</v>
      </c>
      <c r="AH43" s="210">
        <f t="shared" si="21"/>
        <v>1.3</v>
      </c>
      <c r="AI43" s="202">
        <f>IF('Indicator Data'!BD43="No data","x",ROUND(IF('Indicator Data'!BD43&lt;$AI$3,10,IF('Indicator Data'!BD43&gt;$AI$4,0,($AI$4-'Indicator Data'!BD43)/($AI$4-$AI$3)*10)),1))</f>
        <v>6.9</v>
      </c>
      <c r="AJ43" s="202">
        <f>IF('Indicator Data'!BE43="No data","x",ROUND(IF('Indicator Data'!BE43&gt;$AJ$4,10,IF('Indicator Data'!BE43&lt;$AJ$3,0,10-($AJ$4-'Indicator Data'!BE43)/($AJ$4-$AJ$3)*10)),1))</f>
        <v>7.3</v>
      </c>
      <c r="AK43" s="210">
        <f t="shared" si="22"/>
        <v>7.1</v>
      </c>
      <c r="AL43" s="208">
        <f t="shared" si="23"/>
        <v>4.8</v>
      </c>
      <c r="AM43" s="212">
        <f t="shared" si="24"/>
        <v>5.5</v>
      </c>
    </row>
    <row r="44" spans="1:39">
      <c r="A44" s="179" t="str">
        <f>'Indicator Data'!A44</f>
        <v>Congo DR</v>
      </c>
      <c r="B44" s="180" t="str">
        <f>'Indicator Data'!B44</f>
        <v>COD</v>
      </c>
      <c r="C44" s="213">
        <f>ROUND(IF('Indicator Data'!AH44="No data",IF((0.101*LN('Indicator Data'!BV44)-0.153)&gt;C$4,0,IF((0.101*LN('Indicator Data'!BV44)-0.153)&lt;C$3,10,(C$4-(0.101*LN('Indicator Data'!BV44)-0.153))/(C$4-C$3)*10)),IF('Indicator Data'!AH44&gt;C$4,0,IF('Indicator Data'!AH44&lt;C$3,10,(C$4-'Indicator Data'!AH44)/(C$4-C$3)*10))),1)</f>
        <v>8.4</v>
      </c>
      <c r="D44" s="202">
        <f>IF('Indicator Data'!AI44="No data","x",ROUND((IF(LOG('Indicator Data'!AI44*1000)&gt;D$4,10,IF(LOG('Indicator Data'!AI44*1000)&lt;D$3,0,10-(D$4-LOG('Indicator Data'!AI44*1000))/(D$4-D$3)*10))),1))</f>
        <v>9.3000000000000007</v>
      </c>
      <c r="E44" s="203">
        <f t="shared" si="9"/>
        <v>8.9</v>
      </c>
      <c r="F44" s="202">
        <f>IF('Indicator Data'!AV44="No data","x",ROUND(IF('Indicator Data'!AV44&gt;F$4,10,IF('Indicator Data'!AV44&lt;F$3,0,10-(F$4-'Indicator Data'!AV44)/(F$4-F$3)*10)),1))</f>
        <v>8.1</v>
      </c>
      <c r="G44" s="202">
        <f>IF('Indicator Data'!AW44="No data","x",ROUND(IF('Indicator Data'!AW44&gt;G$4,10,IF('Indicator Data'!AW44&lt;G$3,0,10-(G$4-'Indicator Data'!AW44)/(G$4-G$3)*10)),1))</f>
        <v>4.9000000000000004</v>
      </c>
      <c r="H44" s="203">
        <f t="shared" si="10"/>
        <v>6.5</v>
      </c>
      <c r="I44" s="204">
        <f>SUM(IF('Indicator Data'!AJ44=0,0,'Indicator Data'!AJ44),SUM('Indicator Data'!AK44:AL44))</f>
        <v>9906.8552650468755</v>
      </c>
      <c r="J44" s="204">
        <f>I44/HLOOKUP('Indicator Date'!$AJ42,'Population Data'!$C$3:$M$194,ROW()-4,FALSE)*1000000</f>
        <v>93.792611339069182</v>
      </c>
      <c r="K44" s="202">
        <f t="shared" si="16"/>
        <v>1.9</v>
      </c>
      <c r="L44" s="202">
        <f>IF('Indicator Data'!AM44="No data","x",ROUND(IF('Indicator Data'!AM44&gt;L$4,10,IF('Indicator Data'!AM44&lt;L$3,0,10-(L$4-'Indicator Data'!AM44)/(L$4-L$3)*10)),1))</f>
        <v>3.5</v>
      </c>
      <c r="M44" s="202">
        <f>IF('Indicator Data'!AN44="No data","x",IF('Indicator Data'!AN44=0,0,ROUND(IF('Indicator Data'!AN44&gt;M$4,10,IF('Indicator Data'!AN44&lt;M$3,0,10-(M$4-'Indicator Data'!AN44)/(M$4-M$3)*10)),1)))</f>
        <v>0.7</v>
      </c>
      <c r="N44" s="203">
        <f t="shared" si="11"/>
        <v>2</v>
      </c>
      <c r="O44" s="205">
        <f t="shared" si="12"/>
        <v>6.6</v>
      </c>
      <c r="P44" s="206">
        <f>IF(AND('Indicator Data'!BA44="No data",'Indicator Data'!BB44="No data"),0,SUM('Indicator Data'!BA44:BC44)/1000)</f>
        <v>7262.6620000000003</v>
      </c>
      <c r="Q44" s="202">
        <f t="shared" si="17"/>
        <v>10</v>
      </c>
      <c r="R44" s="207">
        <f>P44*1000/HLOOKUP('Indicator Data'!$BA$3,'Population Data'!$C$3:$M$194,ROW()-4,FALSE)</f>
        <v>6.8758855966773211E-2</v>
      </c>
      <c r="S44" s="202">
        <f t="shared" si="18"/>
        <v>9.1</v>
      </c>
      <c r="T44" s="208">
        <f t="shared" si="13"/>
        <v>9.6</v>
      </c>
      <c r="U44" s="209">
        <f>IF('Indicator Data'!AR44="No data","x",ROUND(IF('Indicator Data'!AR44&gt;U$4,10,IF('Indicator Data'!AR44&lt;U$3,0,10-(U$4-'Indicator Data'!AR44)/(U$4-U$3)*10)),1))</f>
        <v>1.2</v>
      </c>
      <c r="V44" s="209">
        <f>IF('Indicator Data'!AS44="No data","x",IF('Indicator Data'!AS44=0,0,ROUND(IF('Indicator Data'!AS44&gt;V$4,10,IF('Indicator Data'!AS44&lt;V$3,0,10-(V$4-'Indicator Data'!AS44)/(V$4-V$3)*10)),1)))</f>
        <v>0.5</v>
      </c>
      <c r="W44" s="202">
        <f t="shared" si="14"/>
        <v>0.85</v>
      </c>
      <c r="X44" s="202">
        <f>IF('Indicator Data'!AQ44="No data","x",ROUND(IF('Indicator Data'!AQ44&gt;X$4,10,IF('Indicator Data'!AQ44&lt;X$3,0,10-(X$4-'Indicator Data'!AQ44)/(X$4-X$3)*10)),1))</f>
        <v>5.8</v>
      </c>
      <c r="Y44" s="202">
        <f>IF('Indicator Data'!AT44="No data","x",ROUND(IF('Indicator Data'!AT44&gt;Y$4,10,IF('Indicator Data'!AT44&lt;Y$3,0,10-(Y$4-'Indicator Data'!AT44)/(Y$4-Y$3)*10)),1))</f>
        <v>7.7</v>
      </c>
      <c r="Z44" s="207">
        <f>IF('Indicator Data'!AU44="No data","x",IF(('Indicator Data'!AU44/HLOOKUP('Indicator Data'!$AU$3,'Population Data'!$C$3:$M$194,ROW()-4,FALSE))&gt;1,1,IF('Indicator Data'!AU44&gt;'Indicator Data'!AU44,1,'Indicator Data'!AU44/HLOOKUP('Indicator Data'!$AU$3,'Population Data'!$C$3:$M$194,ROW()-4,FALSE))))</f>
        <v>0.55488563139325464</v>
      </c>
      <c r="AA44" s="202">
        <f t="shared" si="19"/>
        <v>6.2</v>
      </c>
      <c r="AB44" s="210">
        <f t="shared" si="20"/>
        <v>5.0999999999999996</v>
      </c>
      <c r="AC44" s="202">
        <f>IF('Indicator Data'!AO44="No data","x",ROUND(IF('Indicator Data'!AO44&gt;AC$4,10,IF('Indicator Data'!AO44&lt;AC$3,0,10-(AC$4-'Indicator Data'!AO44)/(AC$4-AC$3)*10)),1))</f>
        <v>5.8</v>
      </c>
      <c r="AD44" s="202">
        <f>IF('Indicator Data'!AP44="No data","x",ROUND(IF('Indicator Data'!AP44&gt;AD$4,10,IF('Indicator Data'!AP44&lt;AD$3,0,10-(AD$4-'Indicator Data'!AP44)/(AD$4-AD$3)*10)),1))</f>
        <v>5.0999999999999996</v>
      </c>
      <c r="AE44" s="210">
        <f t="shared" si="15"/>
        <v>5.5</v>
      </c>
      <c r="AF44" s="206">
        <f>('Indicator Data'!AZ44+'Indicator Data'!AY44*0.5+'Indicator Data'!AX44*0.25)/1000</f>
        <v>6586.0159999999996</v>
      </c>
      <c r="AG44" s="211">
        <f>AF44*1000/HLOOKUP('Indicator Data'!$AZ$3,'Population Data'!$C$3:$M$194,ROW()-4,FALSE)</f>
        <v>6.2352746904490913E-2</v>
      </c>
      <c r="AH44" s="210">
        <f t="shared" si="21"/>
        <v>6.2</v>
      </c>
      <c r="AI44" s="202">
        <f>IF('Indicator Data'!BD44="No data","x",ROUND(IF('Indicator Data'!BD44&lt;$AI$3,10,IF('Indicator Data'!BD44&gt;$AI$4,0,($AI$4-'Indicator Data'!BD44)/($AI$4-$AI$3)*10)),1))</f>
        <v>6.8</v>
      </c>
      <c r="AJ44" s="202">
        <f>IF('Indicator Data'!BE44="No data","x",ROUND(IF('Indicator Data'!BE44&gt;$AJ$4,10,IF('Indicator Data'!BE44&lt;$AJ$3,0,10-($AJ$4-'Indicator Data'!BE44)/($AJ$4-$AJ$3)*10)),1))</f>
        <v>10</v>
      </c>
      <c r="AK44" s="210">
        <f t="shared" si="22"/>
        <v>8.4</v>
      </c>
      <c r="AL44" s="208">
        <f t="shared" si="23"/>
        <v>6.5</v>
      </c>
      <c r="AM44" s="212">
        <f t="shared" si="24"/>
        <v>8.5</v>
      </c>
    </row>
    <row r="45" spans="1:39">
      <c r="A45" s="179" t="str">
        <f>'Indicator Data'!A45</f>
        <v>Costa Rica</v>
      </c>
      <c r="B45" s="180" t="str">
        <f>'Indicator Data'!B45</f>
        <v>CRI</v>
      </c>
      <c r="C45" s="213">
        <f>ROUND(IF('Indicator Data'!AH45="No data",IF((0.101*LN('Indicator Data'!BV45)-0.153)&gt;C$4,0,IF((0.101*LN('Indicator Data'!BV45)-0.153)&lt;C$3,10,(C$4-(0.101*LN('Indicator Data'!BV45)-0.153))/(C$4-C$3)*10)),IF('Indicator Data'!AH45&gt;C$4,0,IF('Indicator Data'!AH45&lt;C$3,10,(C$4-'Indicator Data'!AH45)/(C$4-C$3)*10))),1)</f>
        <v>1.9</v>
      </c>
      <c r="D45" s="202">
        <f>IF('Indicator Data'!AI45="No data","x",ROUND((IF(LOG('Indicator Data'!AI45*1000)&gt;D$4,10,IF(LOG('Indicator Data'!AI45*1000)&lt;D$3,0,10-(D$4-LOG('Indicator Data'!AI45*1000))/(D$4-D$3)*10))),1))</f>
        <v>1.1000000000000001</v>
      </c>
      <c r="E45" s="203">
        <f t="shared" si="9"/>
        <v>1.5</v>
      </c>
      <c r="F45" s="202">
        <f>IF('Indicator Data'!AV45="No data","x",ROUND(IF('Indicator Data'!AV45&gt;F$4,10,IF('Indicator Data'!AV45&lt;F$3,0,10-(F$4-'Indicator Data'!AV45)/(F$4-F$3)*10)),1))</f>
        <v>3.1</v>
      </c>
      <c r="G45" s="202">
        <f>IF('Indicator Data'!AW45="No data","x",ROUND(IF('Indicator Data'!AW45&gt;G$4,10,IF('Indicator Data'!AW45&lt;G$3,0,10-(G$4-'Indicator Data'!AW45)/(G$4-G$3)*10)),1))</f>
        <v>5.6</v>
      </c>
      <c r="H45" s="203">
        <f t="shared" si="10"/>
        <v>4.4000000000000004</v>
      </c>
      <c r="I45" s="204">
        <f>SUM(IF('Indicator Data'!AJ45=0,0,'Indicator Data'!AJ45),SUM('Indicator Data'!AK45:AL45))</f>
        <v>767.47236864306637</v>
      </c>
      <c r="J45" s="204">
        <f>I45/HLOOKUP('Indicator Date'!$AJ43,'Population Data'!$C$3:$M$194,ROW()-4,FALSE)*1000000</f>
        <v>146.27676840076785</v>
      </c>
      <c r="K45" s="202">
        <f t="shared" si="16"/>
        <v>2.9</v>
      </c>
      <c r="L45" s="202">
        <f>IF('Indicator Data'!AM45="No data","x",ROUND(IF('Indicator Data'!AM45&gt;L$4,10,IF('Indicator Data'!AM45&lt;L$3,0,10-(L$4-'Indicator Data'!AM45)/(L$4-L$3)*10)),1))</f>
        <v>0.7</v>
      </c>
      <c r="M45" s="202">
        <f>IF('Indicator Data'!AN45="No data","x",IF('Indicator Data'!AN45=0,0,ROUND(IF('Indicator Data'!AN45&gt;M$4,10,IF('Indicator Data'!AN45&lt;M$3,0,10-(M$4-'Indicator Data'!AN45)/(M$4-M$3)*10)),1)))</f>
        <v>0.2</v>
      </c>
      <c r="N45" s="203">
        <f t="shared" si="11"/>
        <v>1.3</v>
      </c>
      <c r="O45" s="205">
        <f t="shared" si="12"/>
        <v>2.2000000000000002</v>
      </c>
      <c r="P45" s="206">
        <f>IF(AND('Indicator Data'!BA45="No data",'Indicator Data'!BB45="No data"),0,SUM('Indicator Data'!BA45:BC45)/1000)</f>
        <v>268.76799999999997</v>
      </c>
      <c r="Q45" s="202">
        <f t="shared" si="17"/>
        <v>8.1</v>
      </c>
      <c r="R45" s="207">
        <f>P45*1000/HLOOKUP('Indicator Data'!$BA$3,'Population Data'!$C$3:$M$194,ROW()-4,FALSE)</f>
        <v>5.1225967338795295E-2</v>
      </c>
      <c r="S45" s="202">
        <f t="shared" si="18"/>
        <v>8.4</v>
      </c>
      <c r="T45" s="208">
        <f t="shared" si="13"/>
        <v>8.3000000000000007</v>
      </c>
      <c r="U45" s="209">
        <f>IF('Indicator Data'!AR45="No data","x",ROUND(IF('Indicator Data'!AR45&gt;U$4,10,IF('Indicator Data'!AR45&lt;U$3,0,10-(U$4-'Indicator Data'!AR45)/(U$4-U$3)*10)),1))</f>
        <v>1</v>
      </c>
      <c r="V45" s="209">
        <f>IF('Indicator Data'!AS45="No data","x",IF('Indicator Data'!AS45=0,0,ROUND(IF('Indicator Data'!AS45&gt;V$4,10,IF('Indicator Data'!AS45&lt;V$3,0,10-(V$4-'Indicator Data'!AS45)/(V$4-V$3)*10)),1)))</f>
        <v>0.8</v>
      </c>
      <c r="W45" s="202">
        <f t="shared" si="14"/>
        <v>0.9</v>
      </c>
      <c r="X45" s="202">
        <f>IF('Indicator Data'!AQ45="No data","x",ROUND(IF('Indicator Data'!AQ45&gt;X$4,10,IF('Indicator Data'!AQ45&lt;X$3,0,10-(X$4-'Indicator Data'!AQ45)/(X$4-X$3)*10)),1))</f>
        <v>0.2</v>
      </c>
      <c r="Y45" s="202">
        <f>IF('Indicator Data'!AT45="No data","x",ROUND(IF('Indicator Data'!AT45&gt;Y$4,10,IF('Indicator Data'!AT45&lt;Y$3,0,10-(Y$4-'Indicator Data'!AT45)/(Y$4-Y$3)*10)),1))</f>
        <v>0</v>
      </c>
      <c r="Z45" s="207">
        <f>IF('Indicator Data'!AU45="No data","x",IF(('Indicator Data'!AU45/HLOOKUP('Indicator Data'!$AU$3,'Population Data'!$C$3:$M$194,ROW()-4,FALSE))&gt;1,1,IF('Indicator Data'!AU45&gt;'Indicator Data'!AU45,1,'Indicator Data'!AU45/HLOOKUP('Indicator Data'!$AU$3,'Population Data'!$C$3:$M$194,ROW()-4,FALSE))))</f>
        <v>1.5416451691418497E-3</v>
      </c>
      <c r="AA45" s="202">
        <f t="shared" si="19"/>
        <v>0</v>
      </c>
      <c r="AB45" s="210">
        <f t="shared" si="20"/>
        <v>0.3</v>
      </c>
      <c r="AC45" s="202">
        <f>IF('Indicator Data'!AO45="No data","x",ROUND(IF('Indicator Data'!AO45&gt;AC$4,10,IF('Indicator Data'!AO45&lt;AC$3,0,10-(AC$4-'Indicator Data'!AO45)/(AC$4-AC$3)*10)),1))</f>
        <v>0.6</v>
      </c>
      <c r="AD45" s="202">
        <f>IF('Indicator Data'!AP45="No data","x",ROUND(IF('Indicator Data'!AP45&gt;AD$4,10,IF('Indicator Data'!AP45&lt;AD$3,0,10-(AD$4-'Indicator Data'!AP45)/(AD$4-AD$3)*10)),1))</f>
        <v>0.6</v>
      </c>
      <c r="AE45" s="210">
        <f t="shared" si="15"/>
        <v>0.6</v>
      </c>
      <c r="AF45" s="206">
        <f>('Indicator Data'!AZ45+'Indicator Data'!AY45*0.5+'Indicator Data'!AX45*0.25)/1000</f>
        <v>82.201499999999996</v>
      </c>
      <c r="AG45" s="211">
        <f>AF45*1000/HLOOKUP('Indicator Data'!$AZ$3,'Population Data'!$C$3:$M$194,ROW()-4,FALSE)</f>
        <v>1.5667234768275914E-2</v>
      </c>
      <c r="AH45" s="210">
        <f t="shared" si="21"/>
        <v>1.6</v>
      </c>
      <c r="AI45" s="202">
        <f>IF('Indicator Data'!BD45="No data","x",ROUND(IF('Indicator Data'!BD45&lt;$AI$3,10,IF('Indicator Data'!BD45&gt;$AI$4,0,($AI$4-'Indicator Data'!BD45)/($AI$4-$AI$3)*10)),1))</f>
        <v>3.9</v>
      </c>
      <c r="AJ45" s="202">
        <f>IF('Indicator Data'!BE45="No data","x",ROUND(IF('Indicator Data'!BE45&gt;$AJ$4,10,IF('Indicator Data'!BE45&lt;$AJ$3,0,10-($AJ$4-'Indicator Data'!BE45)/($AJ$4-$AJ$3)*10)),1))</f>
        <v>0</v>
      </c>
      <c r="AK45" s="210">
        <f t="shared" si="22"/>
        <v>2</v>
      </c>
      <c r="AL45" s="208">
        <f t="shared" si="23"/>
        <v>1.1000000000000001</v>
      </c>
      <c r="AM45" s="212">
        <f t="shared" si="24"/>
        <v>5.8</v>
      </c>
    </row>
    <row r="46" spans="1:39">
      <c r="A46" s="179" t="str">
        <f>'Indicator Data'!A46</f>
        <v>Côte d'Ivoire</v>
      </c>
      <c r="B46" s="180" t="str">
        <f>'Indicator Data'!B46</f>
        <v>CIV</v>
      </c>
      <c r="C46" s="213">
        <f>ROUND(IF('Indicator Data'!AH46="No data",IF((0.101*LN('Indicator Data'!BV46)-0.153)&gt;C$4,0,IF((0.101*LN('Indicator Data'!BV46)-0.153)&lt;C$3,10,(C$4-(0.101*LN('Indicator Data'!BV46)-0.153))/(C$4-C$3)*10)),IF('Indicator Data'!AH46&gt;C$4,0,IF('Indicator Data'!AH46&lt;C$3,10,(C$4-'Indicator Data'!AH46)/(C$4-C$3)*10))),1)</f>
        <v>7.3</v>
      </c>
      <c r="D46" s="202">
        <f>IF('Indicator Data'!AI46="No data","x",ROUND((IF(LOG('Indicator Data'!AI46*1000)&gt;D$4,10,IF(LOG('Indicator Data'!AI46*1000)&lt;D$3,0,10-(D$4-LOG('Indicator Data'!AI46*1000))/(D$4-D$3)*10))),1))</f>
        <v>8.8000000000000007</v>
      </c>
      <c r="E46" s="203">
        <f t="shared" si="9"/>
        <v>8.1</v>
      </c>
      <c r="F46" s="202">
        <f>IF('Indicator Data'!AV46="No data","x",ROUND(IF('Indicator Data'!AV46&gt;F$4,10,IF('Indicator Data'!AV46&lt;F$3,0,10-(F$4-'Indicator Data'!AV46)/(F$4-F$3)*10)),1))</f>
        <v>8.1999999999999993</v>
      </c>
      <c r="G46" s="202">
        <f>IF('Indicator Data'!AW46="No data","x",ROUND(IF('Indicator Data'!AW46&gt;G$4,10,IF('Indicator Data'!AW46&lt;G$3,0,10-(G$4-'Indicator Data'!AW46)/(G$4-G$3)*10)),1))</f>
        <v>2.6</v>
      </c>
      <c r="H46" s="203">
        <f t="shared" si="10"/>
        <v>5.4</v>
      </c>
      <c r="I46" s="204">
        <f>SUM(IF('Indicator Data'!AJ46=0,0,'Indicator Data'!AJ46),SUM('Indicator Data'!AK46:AL46))</f>
        <v>3502.1134548828127</v>
      </c>
      <c r="J46" s="204">
        <f>I46/HLOOKUP('Indicator Date'!$AJ44,'Population Data'!$C$3:$M$194,ROW()-4,FALSE)*1000000</f>
        <v>118.30144674005666</v>
      </c>
      <c r="K46" s="202">
        <f t="shared" si="16"/>
        <v>2.4</v>
      </c>
      <c r="L46" s="202">
        <f>IF('Indicator Data'!AM46="No data","x",ROUND(IF('Indicator Data'!AM46&gt;L$4,10,IF('Indicator Data'!AM46&lt;L$3,0,10-(L$4-'Indicator Data'!AM46)/(L$4-L$3)*10)),1))</f>
        <v>1.9</v>
      </c>
      <c r="M46" s="202">
        <f>IF('Indicator Data'!AN46="No data","x",IF('Indicator Data'!AN46=0,0,ROUND(IF('Indicator Data'!AN46&gt;M$4,10,IF('Indicator Data'!AN46&lt;M$3,0,10-(M$4-'Indicator Data'!AN46)/(M$4-M$3)*10)),1)))</f>
        <v>0.2</v>
      </c>
      <c r="N46" s="203">
        <f t="shared" si="11"/>
        <v>1.5</v>
      </c>
      <c r="O46" s="205">
        <f t="shared" si="12"/>
        <v>5.8</v>
      </c>
      <c r="P46" s="206">
        <f>IF(AND('Indicator Data'!BA46="No data",'Indicator Data'!BB46="No data"),0,SUM('Indicator Data'!BA46:BC46)/1000)</f>
        <v>970.83500000000004</v>
      </c>
      <c r="Q46" s="202">
        <f t="shared" si="17"/>
        <v>10</v>
      </c>
      <c r="R46" s="207">
        <f>P46*1000/HLOOKUP('Indicator Data'!$BA$3,'Population Data'!$C$3:$M$194,ROW()-4,FALSE)</f>
        <v>3.2794821334457894E-2</v>
      </c>
      <c r="S46" s="202">
        <f t="shared" si="18"/>
        <v>7.5</v>
      </c>
      <c r="T46" s="208">
        <f t="shared" si="13"/>
        <v>8.8000000000000007</v>
      </c>
      <c r="U46" s="209">
        <f>IF('Indicator Data'!AR46="No data","x",ROUND(IF('Indicator Data'!AR46&gt;U$4,10,IF('Indicator Data'!AR46&lt;U$3,0,10-(U$4-'Indicator Data'!AR46)/(U$4-U$3)*10)),1))</f>
        <v>3.6</v>
      </c>
      <c r="V46" s="209">
        <f>IF('Indicator Data'!AS46="No data","x",IF('Indicator Data'!AS46=0,0,ROUND(IF('Indicator Data'!AS46&gt;V$4,10,IF('Indicator Data'!AS46&lt;V$3,0,10-(V$4-'Indicator Data'!AS46)/(V$4-V$3)*10)),1)))</f>
        <v>1.5</v>
      </c>
      <c r="W46" s="202">
        <f t="shared" si="14"/>
        <v>2.5499999999999998</v>
      </c>
      <c r="X46" s="202">
        <f>IF('Indicator Data'!AQ46="No data","x",ROUND(IF('Indicator Data'!AQ46&gt;X$4,10,IF('Indicator Data'!AQ46&lt;X$3,0,10-(X$4-'Indicator Data'!AQ46)/(X$4-X$3)*10)),1))</f>
        <v>2.2000000000000002</v>
      </c>
      <c r="Y46" s="202">
        <f>IF('Indicator Data'!AT46="No data","x",ROUND(IF('Indicator Data'!AT46&gt;Y$4,10,IF('Indicator Data'!AT46&lt;Y$3,0,10-(Y$4-'Indicator Data'!AT46)/(Y$4-Y$3)*10)),1))</f>
        <v>6.5</v>
      </c>
      <c r="Z46" s="207">
        <f>IF('Indicator Data'!AU46="No data","x",IF(('Indicator Data'!AU46/HLOOKUP('Indicator Data'!$AU$3,'Population Data'!$C$3:$M$194,ROW()-4,FALSE))&gt;1,1,IF('Indicator Data'!AU46&gt;'Indicator Data'!AU46,1,'Indicator Data'!AU46/HLOOKUP('Indicator Data'!$AU$3,'Population Data'!$C$3:$M$194,ROW()-4,FALSE))))</f>
        <v>0.71226029669457358</v>
      </c>
      <c r="AA46" s="202">
        <f t="shared" si="19"/>
        <v>7.9</v>
      </c>
      <c r="AB46" s="210">
        <f t="shared" si="20"/>
        <v>4.8</v>
      </c>
      <c r="AC46" s="202">
        <f>IF('Indicator Data'!AO46="No data","x",ROUND(IF('Indicator Data'!AO46&gt;AC$4,10,IF('Indicator Data'!AO46&lt;AC$3,0,10-(AC$4-'Indicator Data'!AO46)/(AC$4-AC$3)*10)),1))</f>
        <v>5.3</v>
      </c>
      <c r="AD46" s="202">
        <f>IF('Indicator Data'!AP46="No data","x",ROUND(IF('Indicator Data'!AP46&gt;AD$4,10,IF('Indicator Data'!AP46&lt;AD$3,0,10-(AD$4-'Indicator Data'!AP46)/(AD$4-AD$3)*10)),1))</f>
        <v>3</v>
      </c>
      <c r="AE46" s="210">
        <f t="shared" si="15"/>
        <v>4.2</v>
      </c>
      <c r="AF46" s="206">
        <f>('Indicator Data'!AZ46+'Indicator Data'!AY46*0.5+'Indicator Data'!AX46*0.25)/1000</f>
        <v>3.125</v>
      </c>
      <c r="AG46" s="211">
        <f>AF46*1000/HLOOKUP('Indicator Data'!$AZ$3,'Population Data'!$C$3:$M$194,ROW()-4,FALSE)</f>
        <v>1.0556254839409469E-4</v>
      </c>
      <c r="AH46" s="210">
        <f t="shared" si="21"/>
        <v>0</v>
      </c>
      <c r="AI46" s="202">
        <f>IF('Indicator Data'!BD46="No data","x",ROUND(IF('Indicator Data'!BD46&lt;$AI$3,10,IF('Indicator Data'!BD46&gt;$AI$4,0,($AI$4-'Indicator Data'!BD46)/($AI$4-$AI$3)*10)),1))</f>
        <v>2.4</v>
      </c>
      <c r="AJ46" s="202">
        <f>IF('Indicator Data'!BE46="No data","x",ROUND(IF('Indicator Data'!BE46&gt;$AJ$4,10,IF('Indicator Data'!BE46&lt;$AJ$3,0,10-($AJ$4-'Indicator Data'!BE46)/($AJ$4-$AJ$3)*10)),1))</f>
        <v>1.5</v>
      </c>
      <c r="AK46" s="210">
        <f t="shared" si="22"/>
        <v>2</v>
      </c>
      <c r="AL46" s="208">
        <f t="shared" si="23"/>
        <v>3</v>
      </c>
      <c r="AM46" s="212">
        <f t="shared" si="24"/>
        <v>6.8</v>
      </c>
    </row>
    <row r="47" spans="1:39">
      <c r="A47" s="179" t="str">
        <f>'Indicator Data'!A47</f>
        <v>Croatia</v>
      </c>
      <c r="B47" s="180" t="str">
        <f>'Indicator Data'!B47</f>
        <v>HRV</v>
      </c>
      <c r="C47" s="213">
        <f>ROUND(IF('Indicator Data'!AH47="No data",IF((0.101*LN('Indicator Data'!BV47)-0.153)&gt;C$4,0,IF((0.101*LN('Indicator Data'!BV47)-0.153)&lt;C$3,10,(C$4-(0.101*LN('Indicator Data'!BV47)-0.153))/(C$4-C$3)*10)),IF('Indicator Data'!AH47&gt;C$4,0,IF('Indicator Data'!AH47&lt;C$3,10,(C$4-'Indicator Data'!AH47)/(C$4-C$3)*10))),1)</f>
        <v>0.4</v>
      </c>
      <c r="D47" s="202" t="str">
        <f>IF('Indicator Data'!AI47="No data","x",ROUND((IF(LOG('Indicator Data'!AI47*1000)&gt;D$4,10,IF(LOG('Indicator Data'!AI47*1000)&lt;D$3,0,10-(D$4-LOG('Indicator Data'!AI47*1000))/(D$4-D$3)*10))),1))</f>
        <v>x</v>
      </c>
      <c r="E47" s="203">
        <f t="shared" si="9"/>
        <v>0.4</v>
      </c>
      <c r="F47" s="202">
        <f>IF('Indicator Data'!AV47="No data","x",ROUND(IF('Indicator Data'!AV47&gt;F$4,10,IF('Indicator Data'!AV47&lt;F$3,0,10-(F$4-'Indicator Data'!AV47)/(F$4-F$3)*10)),1))</f>
        <v>1.2</v>
      </c>
      <c r="G47" s="202">
        <f>IF('Indicator Data'!AW47="No data","x",ROUND(IF('Indicator Data'!AW47&gt;G$4,10,IF('Indicator Data'!AW47&lt;G$3,0,10-(G$4-'Indicator Data'!AW47)/(G$4-G$3)*10)),1))</f>
        <v>1</v>
      </c>
      <c r="H47" s="203">
        <f t="shared" si="10"/>
        <v>1.1000000000000001</v>
      </c>
      <c r="I47" s="204">
        <f>SUM(IF('Indicator Data'!AJ47=0,0,'Indicator Data'!AJ47),SUM('Indicator Data'!AK47:AL47))</f>
        <v>1.7704850000000001</v>
      </c>
      <c r="J47" s="204">
        <f>I47/HLOOKUP('Indicator Date'!$AJ45,'Population Data'!$C$3:$M$194,ROW()-4,FALSE)*1000000</f>
        <v>0.44410600740927109</v>
      </c>
      <c r="K47" s="202">
        <f t="shared" si="16"/>
        <v>0</v>
      </c>
      <c r="L47" s="202" t="str">
        <f>IF('Indicator Data'!AM47="No data","x",ROUND(IF('Indicator Data'!AM47&gt;L$4,10,IF('Indicator Data'!AM47&lt;L$3,0,10-(L$4-'Indicator Data'!AM47)/(L$4-L$3)*10)),1))</f>
        <v>x</v>
      </c>
      <c r="M47" s="202">
        <f>IF('Indicator Data'!AN47="No data","x",IF('Indicator Data'!AN47=0,0,ROUND(IF('Indicator Data'!AN47&gt;M$4,10,IF('Indicator Data'!AN47&lt;M$3,0,10-(M$4-'Indicator Data'!AN47)/(M$4-M$3)*10)),1)))</f>
        <v>2.2999999999999998</v>
      </c>
      <c r="N47" s="203">
        <f t="shared" si="11"/>
        <v>1.2</v>
      </c>
      <c r="O47" s="205">
        <f t="shared" si="12"/>
        <v>0.8</v>
      </c>
      <c r="P47" s="206">
        <f>IF(AND('Indicator Data'!BA47="No data",'Indicator Data'!BB47="No data"),0,SUM('Indicator Data'!BA47:BC47)/1000)</f>
        <v>27.57</v>
      </c>
      <c r="Q47" s="202">
        <f t="shared" si="17"/>
        <v>4.8</v>
      </c>
      <c r="R47" s="207">
        <f>P47*1000/HLOOKUP('Indicator Data'!$BA$3,'Population Data'!$C$3:$M$194,ROW()-4,FALSE)</f>
        <v>6.9156206487338799E-3</v>
      </c>
      <c r="S47" s="202">
        <f t="shared" si="18"/>
        <v>5.0999999999999996</v>
      </c>
      <c r="T47" s="208">
        <f t="shared" si="13"/>
        <v>5</v>
      </c>
      <c r="U47" s="209">
        <f>IF('Indicator Data'!AR47="No data","x",ROUND(IF('Indicator Data'!AR47&gt;U$4,10,IF('Indicator Data'!AR47&lt;U$3,0,10-(U$4-'Indicator Data'!AR47)/(U$4-U$3)*10)),1))</f>
        <v>0.2</v>
      </c>
      <c r="V47" s="209">
        <f>IF('Indicator Data'!AS47="No data","x",IF('Indicator Data'!AS47=0,0,ROUND(IF('Indicator Data'!AS47&gt;V$4,10,IF('Indicator Data'!AS47&lt;V$3,0,10-(V$4-'Indicator Data'!AS47)/(V$4-V$3)*10)),1)))</f>
        <v>0.1</v>
      </c>
      <c r="W47" s="202">
        <f t="shared" si="14"/>
        <v>0.15000000000000002</v>
      </c>
      <c r="X47" s="202">
        <f>IF('Indicator Data'!AQ47="No data","x",ROUND(IF('Indicator Data'!AQ47&gt;X$4,10,IF('Indicator Data'!AQ47&lt;X$3,0,10-(X$4-'Indicator Data'!AQ47)/(X$4-X$3)*10)),1))</f>
        <v>0</v>
      </c>
      <c r="Y47" s="202" t="str">
        <f>IF('Indicator Data'!AT47="No data","x",ROUND(IF('Indicator Data'!AT47&gt;Y$4,10,IF('Indicator Data'!AT47&lt;Y$3,0,10-(Y$4-'Indicator Data'!AT47)/(Y$4-Y$3)*10)),1))</f>
        <v>x</v>
      </c>
      <c r="Z47" s="207">
        <f>IF('Indicator Data'!AU47="No data","x",IF(('Indicator Data'!AU47/HLOOKUP('Indicator Data'!$AU$3,'Population Data'!$C$3:$M$194,ROW()-4,FALSE))&gt;1,1,IF('Indicator Data'!AU47&gt;'Indicator Data'!AU47,1,'Indicator Data'!AU47/HLOOKUP('Indicator Data'!$AU$3,'Population Data'!$C$3:$M$194,ROW()-4,FALSE))))</f>
        <v>1.2405845833050067E-6</v>
      </c>
      <c r="AA47" s="202">
        <f t="shared" si="19"/>
        <v>0</v>
      </c>
      <c r="AB47" s="210">
        <f t="shared" si="20"/>
        <v>0.1</v>
      </c>
      <c r="AC47" s="202">
        <f>IF('Indicator Data'!AO47="No data","x",ROUND(IF('Indicator Data'!AO47&gt;AC$4,10,IF('Indicator Data'!AO47&lt;AC$3,0,10-(AC$4-'Indicator Data'!AO47)/(AC$4-AC$3)*10)),1))</f>
        <v>0.4</v>
      </c>
      <c r="AD47" s="202" t="str">
        <f>IF('Indicator Data'!AP47="No data","x",ROUND(IF('Indicator Data'!AP47&gt;AD$4,10,IF('Indicator Data'!AP47&lt;AD$3,0,10-(AD$4-'Indicator Data'!AP47)/(AD$4-AD$3)*10)),1))</f>
        <v>x</v>
      </c>
      <c r="AE47" s="210">
        <f t="shared" si="15"/>
        <v>0.4</v>
      </c>
      <c r="AF47" s="206">
        <f>('Indicator Data'!AZ47+'Indicator Data'!AY47*0.5+'Indicator Data'!AX47*0.25)/1000</f>
        <v>3.1385000000000001</v>
      </c>
      <c r="AG47" s="211">
        <f>AF47*1000/HLOOKUP('Indicator Data'!$AZ$3,'Population Data'!$C$3:$M$194,ROW()-4,FALSE)</f>
        <v>7.8725699695507E-4</v>
      </c>
      <c r="AH47" s="210">
        <f t="shared" si="21"/>
        <v>0.1</v>
      </c>
      <c r="AI47" s="202">
        <f>IF('Indicator Data'!BD47="No data","x",ROUND(IF('Indicator Data'!BD47&lt;$AI$3,10,IF('Indicator Data'!BD47&gt;$AI$4,0,($AI$4-'Indicator Data'!BD47)/($AI$4-$AI$3)*10)),1))</f>
        <v>2.4</v>
      </c>
      <c r="AJ47" s="202">
        <f>IF('Indicator Data'!BE47="No data","x",ROUND(IF('Indicator Data'!BE47&gt;$AJ$4,10,IF('Indicator Data'!BE47&lt;$AJ$3,0,10-($AJ$4-'Indicator Data'!BE47)/($AJ$4-$AJ$3)*10)),1))</f>
        <v>0</v>
      </c>
      <c r="AK47" s="210">
        <f t="shared" si="22"/>
        <v>1.2</v>
      </c>
      <c r="AL47" s="208">
        <f t="shared" si="23"/>
        <v>0.5</v>
      </c>
      <c r="AM47" s="212">
        <f t="shared" si="24"/>
        <v>3.1</v>
      </c>
    </row>
    <row r="48" spans="1:39">
      <c r="A48" s="179" t="str">
        <f>'Indicator Data'!A48</f>
        <v>Cuba</v>
      </c>
      <c r="B48" s="180" t="str">
        <f>'Indicator Data'!B48</f>
        <v>CUB</v>
      </c>
      <c r="C48" s="213">
        <f>ROUND(IF('Indicator Data'!AH48="No data",IF((0.101*LN('Indicator Data'!BV48)-0.153)&gt;C$4,0,IF((0.101*LN('Indicator Data'!BV48)-0.153)&lt;C$3,10,(C$4-(0.101*LN('Indicator Data'!BV48)-0.153))/(C$4-C$3)*10)),IF('Indicator Data'!AH48&gt;C$4,0,IF('Indicator Data'!AH48&lt;C$3,10,(C$4-'Indicator Data'!AH48)/(C$4-C$3)*10))),1)</f>
        <v>2.7</v>
      </c>
      <c r="D48" s="202">
        <f>IF('Indicator Data'!AI48="No data","x",ROUND((IF(LOG('Indicator Data'!AI48*1000)&gt;D$4,10,IF(LOG('Indicator Data'!AI48*1000)&lt;D$3,0,10-(D$4-LOG('Indicator Data'!AI48*1000))/(D$4-D$3)*10))),1))</f>
        <v>1.6</v>
      </c>
      <c r="E48" s="203">
        <f t="shared" si="9"/>
        <v>2.2000000000000002</v>
      </c>
      <c r="F48" s="202">
        <f>IF('Indicator Data'!AV48="No data","x",ROUND(IF('Indicator Data'!AV48&gt;F$4,10,IF('Indicator Data'!AV48&lt;F$3,0,10-(F$4-'Indicator Data'!AV48)/(F$4-F$3)*10)),1))</f>
        <v>4</v>
      </c>
      <c r="G48" s="202" t="str">
        <f>IF('Indicator Data'!AW48="No data","x",ROUND(IF('Indicator Data'!AW48&gt;G$4,10,IF('Indicator Data'!AW48&lt;G$3,0,10-(G$4-'Indicator Data'!AW48)/(G$4-G$3)*10)),1))</f>
        <v>x</v>
      </c>
      <c r="H48" s="203">
        <f t="shared" si="10"/>
        <v>4</v>
      </c>
      <c r="I48" s="204">
        <f>SUM(IF('Indicator Data'!AJ48=0,0,'Indicator Data'!AJ48),SUM('Indicator Data'!AK48:AL48))</f>
        <v>306.49092567578123</v>
      </c>
      <c r="J48" s="204">
        <f>I48/HLOOKUP('Indicator Date'!$AJ46,'Population Data'!$C$3:$M$194,ROW()-4,FALSE)*1000000</f>
        <v>27.427492241842049</v>
      </c>
      <c r="K48" s="202">
        <f t="shared" si="16"/>
        <v>0.5</v>
      </c>
      <c r="L48" s="202">
        <f>IF('Indicator Data'!AM48="No data","x",ROUND(IF('Indicator Data'!AM48&gt;L$4,10,IF('Indicator Data'!AM48&lt;L$3,0,10-(L$4-'Indicator Data'!AM48)/(L$4-L$3)*10)),1))</f>
        <v>0.3</v>
      </c>
      <c r="M48" s="202" t="str">
        <f>IF('Indicator Data'!AN48="No data","x",IF('Indicator Data'!AN48=0,0,ROUND(IF('Indicator Data'!AN48&gt;M$4,10,IF('Indicator Data'!AN48&lt;M$3,0,10-(M$4-'Indicator Data'!AN48)/(M$4-M$3)*10)),1)))</f>
        <v>x</v>
      </c>
      <c r="N48" s="203">
        <f t="shared" si="11"/>
        <v>0.4</v>
      </c>
      <c r="O48" s="205">
        <f t="shared" si="12"/>
        <v>2.2000000000000002</v>
      </c>
      <c r="P48" s="206">
        <f>IF(AND('Indicator Data'!BA48="No data",'Indicator Data'!BB48="No data"),0,SUM('Indicator Data'!BA48:BC48)/1000)</f>
        <v>0.16700000000000001</v>
      </c>
      <c r="Q48" s="202">
        <f t="shared" si="17"/>
        <v>0</v>
      </c>
      <c r="R48" s="207">
        <f>P48*1000/HLOOKUP('Indicator Data'!$BA$3,'Population Data'!$C$3:$M$194,ROW()-4,FALSE)</f>
        <v>1.4944622566845417E-5</v>
      </c>
      <c r="S48" s="202">
        <f t="shared" si="18"/>
        <v>0</v>
      </c>
      <c r="T48" s="208">
        <f t="shared" si="13"/>
        <v>0</v>
      </c>
      <c r="U48" s="209">
        <f>IF('Indicator Data'!AR48="No data","x",ROUND(IF('Indicator Data'!AR48&gt;U$4,10,IF('Indicator Data'!AR48&lt;U$3,0,10-(U$4-'Indicator Data'!AR48)/(U$4-U$3)*10)),1))</f>
        <v>1.2</v>
      </c>
      <c r="V48" s="209">
        <f>IF('Indicator Data'!AS48="No data","x",IF('Indicator Data'!AS48=0,0,ROUND(IF('Indicator Data'!AS48&gt;V$4,10,IF('Indicator Data'!AS48&lt;V$3,0,10-(V$4-'Indicator Data'!AS48)/(V$4-V$3)*10)),1)))</f>
        <v>1.2</v>
      </c>
      <c r="W48" s="202">
        <f t="shared" si="14"/>
        <v>1.2</v>
      </c>
      <c r="X48" s="202">
        <f>IF('Indicator Data'!AQ48="No data","x",ROUND(IF('Indicator Data'!AQ48&gt;X$4,10,IF('Indicator Data'!AQ48&lt;X$3,0,10-(X$4-'Indicator Data'!AQ48)/(X$4-X$3)*10)),1))</f>
        <v>0.1</v>
      </c>
      <c r="Y48" s="202" t="str">
        <f>IF('Indicator Data'!AT48="No data","x",ROUND(IF('Indicator Data'!AT48&gt;Y$4,10,IF('Indicator Data'!AT48&lt;Y$3,0,10-(Y$4-'Indicator Data'!AT48)/(Y$4-Y$3)*10)),1))</f>
        <v>x</v>
      </c>
      <c r="Z48" s="207">
        <f>IF('Indicator Data'!AU48="No data","x",IF(('Indicator Data'!AU48/HLOOKUP('Indicator Data'!$AU$3,'Population Data'!$C$3:$M$194,ROW()-4,FALSE))&gt;1,1,IF('Indicator Data'!AU48&gt;'Indicator Data'!AU48,1,'Indicator Data'!AU48/HLOOKUP('Indicator Data'!$AU$3,'Population Data'!$C$3:$M$194,ROW()-4,FALSE))))</f>
        <v>2.8326310174345049E-4</v>
      </c>
      <c r="AA48" s="202">
        <f t="shared" si="19"/>
        <v>0</v>
      </c>
      <c r="AB48" s="210">
        <f t="shared" si="20"/>
        <v>0.4</v>
      </c>
      <c r="AC48" s="202">
        <f>IF('Indicator Data'!AO48="No data","x",ROUND(IF('Indicator Data'!AO48&gt;AC$4,10,IF('Indicator Data'!AO48&lt;AC$3,0,10-(AC$4-'Indicator Data'!AO48)/(AC$4-AC$3)*10)),1))</f>
        <v>0.6</v>
      </c>
      <c r="AD48" s="202">
        <f>IF('Indicator Data'!AP48="No data","x",ROUND(IF('Indicator Data'!AP48&gt;AD$4,10,IF('Indicator Data'!AP48&lt;AD$3,0,10-(AD$4-'Indicator Data'!AP48)/(AD$4-AD$3)*10)),1))</f>
        <v>0.5</v>
      </c>
      <c r="AE48" s="210">
        <f t="shared" si="15"/>
        <v>0.6</v>
      </c>
      <c r="AF48" s="206">
        <f>('Indicator Data'!AZ48+'Indicator Data'!AY48*0.5+'Indicator Data'!AX48*0.25)/1000</f>
        <v>811.52</v>
      </c>
      <c r="AG48" s="211">
        <f>AF48*1000/HLOOKUP('Indicator Data'!$AZ$3,'Population Data'!$C$3:$M$194,ROW()-4,FALSE)</f>
        <v>7.2621916799080199E-2</v>
      </c>
      <c r="AH48" s="210">
        <f t="shared" si="21"/>
        <v>7.3</v>
      </c>
      <c r="AI48" s="202">
        <f>IF('Indicator Data'!BD48="No data","x",ROUND(IF('Indicator Data'!BD48&lt;$AI$3,10,IF('Indicator Data'!BD48&gt;$AI$4,0,($AI$4-'Indicator Data'!BD48)/($AI$4-$AI$3)*10)),1))</f>
        <v>2.5</v>
      </c>
      <c r="AJ48" s="202">
        <f>IF('Indicator Data'!BE48="No data","x",ROUND(IF('Indicator Data'!BE48&gt;$AJ$4,10,IF('Indicator Data'!BE48&lt;$AJ$3,0,10-($AJ$4-'Indicator Data'!BE48)/($AJ$4-$AJ$3)*10)),1))</f>
        <v>0</v>
      </c>
      <c r="AK48" s="210">
        <f t="shared" si="22"/>
        <v>1.3</v>
      </c>
      <c r="AL48" s="208">
        <f t="shared" si="23"/>
        <v>3.1</v>
      </c>
      <c r="AM48" s="212">
        <f t="shared" si="24"/>
        <v>1.7</v>
      </c>
    </row>
    <row r="49" spans="1:39">
      <c r="A49" s="179" t="str">
        <f>'Indicator Data'!A49</f>
        <v>Cyprus</v>
      </c>
      <c r="B49" s="180" t="str">
        <f>'Indicator Data'!B49</f>
        <v>CYP</v>
      </c>
      <c r="C49" s="213">
        <f>ROUND(IF('Indicator Data'!AH49="No data",IF((0.101*LN('Indicator Data'!BV49)-0.153)&gt;C$4,0,IF((0.101*LN('Indicator Data'!BV49)-0.153)&lt;C$3,10,(C$4-(0.101*LN('Indicator Data'!BV49)-0.153))/(C$4-C$3)*10)),IF('Indicator Data'!AH49&gt;C$4,0,IF('Indicator Data'!AH49&lt;C$3,10,(C$4-'Indicator Data'!AH49)/(C$4-C$3)*10))),1)</f>
        <v>0</v>
      </c>
      <c r="D49" s="202" t="str">
        <f>IF('Indicator Data'!AI49="No data","x",ROUND((IF(LOG('Indicator Data'!AI49*1000)&gt;D$4,10,IF(LOG('Indicator Data'!AI49*1000)&lt;D$3,0,10-(D$4-LOG('Indicator Data'!AI49*1000))/(D$4-D$3)*10))),1))</f>
        <v>x</v>
      </c>
      <c r="E49" s="203">
        <f t="shared" si="9"/>
        <v>0</v>
      </c>
      <c r="F49" s="202">
        <f>IF('Indicator Data'!AV49="No data","x",ROUND(IF('Indicator Data'!AV49&gt;F$4,10,IF('Indicator Data'!AV49&lt;F$3,0,10-(F$4-'Indicator Data'!AV49)/(F$4-F$3)*10)),1))</f>
        <v>3.4</v>
      </c>
      <c r="G49" s="202">
        <f>IF('Indicator Data'!AW49="No data","x",ROUND(IF('Indicator Data'!AW49&gt;G$4,10,IF('Indicator Data'!AW49&lt;G$3,0,10-(G$4-'Indicator Data'!AW49)/(G$4-G$3)*10)),1))</f>
        <v>1.6</v>
      </c>
      <c r="H49" s="203">
        <f t="shared" si="10"/>
        <v>2.5</v>
      </c>
      <c r="I49" s="204">
        <f>SUM(IF('Indicator Data'!AJ49=0,0,'Indicator Data'!AJ49),SUM('Indicator Data'!AK49:AL49))</f>
        <v>1.1000000000000001</v>
      </c>
      <c r="J49" s="204">
        <f>I49/HLOOKUP('Indicator Date'!$AJ47,'Population Data'!$C$3:$M$194,ROW()-4,FALSE)*1000000</f>
        <v>0.86718850391850955</v>
      </c>
      <c r="K49" s="202">
        <f t="shared" si="16"/>
        <v>0</v>
      </c>
      <c r="L49" s="202" t="str">
        <f>IF('Indicator Data'!AM49="No data","x",ROUND(IF('Indicator Data'!AM49&gt;L$4,10,IF('Indicator Data'!AM49&lt;L$3,0,10-(L$4-'Indicator Data'!AM49)/(L$4-L$3)*10)),1))</f>
        <v>x</v>
      </c>
      <c r="M49" s="202">
        <f>IF('Indicator Data'!AN49="No data","x",IF('Indicator Data'!AN49=0,0,ROUND(IF('Indicator Data'!AN49&gt;M$4,10,IF('Indicator Data'!AN49&lt;M$3,0,10-(M$4-'Indicator Data'!AN49)/(M$4-M$3)*10)),1)))</f>
        <v>0.6</v>
      </c>
      <c r="N49" s="203">
        <f t="shared" si="11"/>
        <v>0.3</v>
      </c>
      <c r="O49" s="205">
        <f t="shared" si="12"/>
        <v>0.7</v>
      </c>
      <c r="P49" s="206">
        <f>IF(AND('Indicator Data'!BA49="No data",'Indicator Data'!BB49="No data"),0,SUM('Indicator Data'!BA49:BC49)/1000)</f>
        <v>319.11900000000003</v>
      </c>
      <c r="Q49" s="202">
        <f t="shared" si="17"/>
        <v>8.3000000000000007</v>
      </c>
      <c r="R49" s="207">
        <f>P49*1000/HLOOKUP('Indicator Data'!$BA$3,'Population Data'!$C$3:$M$194,ROW()-4,FALSE)</f>
        <v>0.25157848016542805</v>
      </c>
      <c r="S49" s="202">
        <f t="shared" si="18"/>
        <v>10</v>
      </c>
      <c r="T49" s="208">
        <f t="shared" si="13"/>
        <v>9.1999999999999993</v>
      </c>
      <c r="U49" s="209">
        <f>IF('Indicator Data'!AR49="No data","x",ROUND(IF('Indicator Data'!AR49&gt;U$4,10,IF('Indicator Data'!AR49&lt;U$3,0,10-(U$4-'Indicator Data'!AR49)/(U$4-U$3)*10)),1))</f>
        <v>0.2</v>
      </c>
      <c r="V49" s="209">
        <f>IF('Indicator Data'!AS49="No data","x",IF('Indicator Data'!AS49=0,0,ROUND(IF('Indicator Data'!AS49&gt;V$4,10,IF('Indicator Data'!AS49&lt;V$3,0,10-(V$4-'Indicator Data'!AS49)/(V$4-V$3)*10)),1)))</f>
        <v>0.2</v>
      </c>
      <c r="W49" s="202">
        <f t="shared" si="14"/>
        <v>0.2</v>
      </c>
      <c r="X49" s="202">
        <f>IF('Indicator Data'!AQ49="No data","x",ROUND(IF('Indicator Data'!AQ49&gt;X$4,10,IF('Indicator Data'!AQ49&lt;X$3,0,10-(X$4-'Indicator Data'!AQ49)/(X$4-X$3)*10)),1))</f>
        <v>0.2</v>
      </c>
      <c r="Y49" s="202" t="str">
        <f>IF('Indicator Data'!AT49="No data","x",ROUND(IF('Indicator Data'!AT49&gt;Y$4,10,IF('Indicator Data'!AT49&lt;Y$3,0,10-(Y$4-'Indicator Data'!AT49)/(Y$4-Y$3)*10)),1))</f>
        <v>x</v>
      </c>
      <c r="Z49" s="207">
        <f>IF('Indicator Data'!AU49="No data","x",IF(('Indicator Data'!AU49/HLOOKUP('Indicator Data'!$AU$3,'Population Data'!$C$3:$M$194,ROW()-4,FALSE))&gt;1,1,IF('Indicator Data'!AU49&gt;'Indicator Data'!AU49,1,'Indicator Data'!AU49/HLOOKUP('Indicator Data'!$AU$3,'Population Data'!$C$3:$M$194,ROW()-4,FALSE))))</f>
        <v>0</v>
      </c>
      <c r="AA49" s="202">
        <f t="shared" si="19"/>
        <v>0</v>
      </c>
      <c r="AB49" s="210">
        <f t="shared" si="20"/>
        <v>0.1</v>
      </c>
      <c r="AC49" s="202">
        <f>IF('Indicator Data'!AO49="No data","x",ROUND(IF('Indicator Data'!AO49&gt;AC$4,10,IF('Indicator Data'!AO49&lt;AC$3,0,10-(AC$4-'Indicator Data'!AO49)/(AC$4-AC$3)*10)),1))</f>
        <v>0.3</v>
      </c>
      <c r="AD49" s="202" t="str">
        <f>IF('Indicator Data'!AP49="No data","x",ROUND(IF('Indicator Data'!AP49&gt;AD$4,10,IF('Indicator Data'!AP49&lt;AD$3,0,10-(AD$4-'Indicator Data'!AP49)/(AD$4-AD$3)*10)),1))</f>
        <v>x</v>
      </c>
      <c r="AE49" s="210">
        <f t="shared" si="15"/>
        <v>0.3</v>
      </c>
      <c r="AF49" s="206">
        <f>('Indicator Data'!AZ49+'Indicator Data'!AY49*0.5+'Indicator Data'!AX49*0.25)/1000</f>
        <v>0.46899999999999997</v>
      </c>
      <c r="AG49" s="211">
        <f>AF49*1000/HLOOKUP('Indicator Data'!$AZ$3,'Population Data'!$C$3:$M$194,ROW()-4,FALSE)</f>
        <v>3.6973764394343723E-4</v>
      </c>
      <c r="AH49" s="210">
        <f t="shared" si="21"/>
        <v>0</v>
      </c>
      <c r="AI49" s="202">
        <f>IF('Indicator Data'!BD49="No data","x",ROUND(IF('Indicator Data'!BD49&lt;$AI$3,10,IF('Indicator Data'!BD49&gt;$AI$4,0,($AI$4-'Indicator Data'!BD49)/($AI$4-$AI$3)*10)),1))</f>
        <v>4</v>
      </c>
      <c r="AJ49" s="202">
        <f>IF('Indicator Data'!BE49="No data","x",ROUND(IF('Indicator Data'!BE49&gt;$AJ$4,10,IF('Indicator Data'!BE49&lt;$AJ$3,0,10-($AJ$4-'Indicator Data'!BE49)/($AJ$4-$AJ$3)*10)),1))</f>
        <v>0</v>
      </c>
      <c r="AK49" s="210">
        <f t="shared" si="22"/>
        <v>2</v>
      </c>
      <c r="AL49" s="208">
        <f t="shared" si="23"/>
        <v>0.6</v>
      </c>
      <c r="AM49" s="212">
        <f t="shared" si="24"/>
        <v>6.6</v>
      </c>
    </row>
    <row r="50" spans="1:39">
      <c r="A50" s="179" t="str">
        <f>'Indicator Data'!A50</f>
        <v>Czech Republic</v>
      </c>
      <c r="B50" s="180" t="str">
        <f>'Indicator Data'!B50</f>
        <v>CZE</v>
      </c>
      <c r="C50" s="213">
        <f>ROUND(IF('Indicator Data'!AH50="No data",IF((0.101*LN('Indicator Data'!BV50)-0.153)&gt;C$4,0,IF((0.101*LN('Indicator Data'!BV50)-0.153)&lt;C$3,10,(C$4-(0.101*LN('Indicator Data'!BV50)-0.153))/(C$4-C$3)*10)),IF('Indicator Data'!AH50&gt;C$4,0,IF('Indicator Data'!AH50&lt;C$3,10,(C$4-'Indicator Data'!AH50)/(C$4-C$3)*10))),1)</f>
        <v>0.1</v>
      </c>
      <c r="D50" s="202" t="str">
        <f>IF('Indicator Data'!AI50="No data","x",ROUND((IF(LOG('Indicator Data'!AI50*1000)&gt;D$4,10,IF(LOG('Indicator Data'!AI50*1000)&lt;D$3,0,10-(D$4-LOG('Indicator Data'!AI50*1000))/(D$4-D$3)*10))),1))</f>
        <v>x</v>
      </c>
      <c r="E50" s="203">
        <f t="shared" si="9"/>
        <v>0.1</v>
      </c>
      <c r="F50" s="202">
        <f>IF('Indicator Data'!AV50="No data","x",ROUND(IF('Indicator Data'!AV50&gt;F$4,10,IF('Indicator Data'!AV50&lt;F$3,0,10-(F$4-'Indicator Data'!AV50)/(F$4-F$3)*10)),1))</f>
        <v>1.5</v>
      </c>
      <c r="G50" s="202">
        <f>IF('Indicator Data'!AW50="No data","x",ROUND(IF('Indicator Data'!AW50&gt;G$4,10,IF('Indicator Data'!AW50&lt;G$3,0,10-(G$4-'Indicator Data'!AW50)/(G$4-G$3)*10)),1))</f>
        <v>0.3</v>
      </c>
      <c r="H50" s="203">
        <f t="shared" si="10"/>
        <v>0.9</v>
      </c>
      <c r="I50" s="204">
        <f>SUM(IF('Indicator Data'!AJ50=0,0,'Indicator Data'!AJ50),SUM('Indicator Data'!AK50:AL50))</f>
        <v>42.016682000000003</v>
      </c>
      <c r="J50" s="204">
        <f>I50/HLOOKUP('Indicator Date'!$AJ48,'Population Data'!$C$3:$M$194,ROW()-4,FALSE)*1000000</f>
        <v>4.0001662266009408</v>
      </c>
      <c r="K50" s="202">
        <f t="shared" si="16"/>
        <v>0.1</v>
      </c>
      <c r="L50" s="202" t="str">
        <f>IF('Indicator Data'!AM50="No data","x",ROUND(IF('Indicator Data'!AM50&gt;L$4,10,IF('Indicator Data'!AM50&lt;L$3,0,10-(L$4-'Indicator Data'!AM50)/(L$4-L$3)*10)),1))</f>
        <v>x</v>
      </c>
      <c r="M50" s="202">
        <f>IF('Indicator Data'!AN50="No data","x",IF('Indicator Data'!AN50=0,0,ROUND(IF('Indicator Data'!AN50&gt;M$4,10,IF('Indicator Data'!AN50&lt;M$3,0,10-(M$4-'Indicator Data'!AN50)/(M$4-M$3)*10)),1)))</f>
        <v>0.4</v>
      </c>
      <c r="N50" s="203">
        <f t="shared" si="11"/>
        <v>0.3</v>
      </c>
      <c r="O50" s="205">
        <f t="shared" si="12"/>
        <v>0.4</v>
      </c>
      <c r="P50" s="206">
        <f>IF(AND('Indicator Data'!BA50="No data",'Indicator Data'!BB50="No data"),0,SUM('Indicator Data'!BA50:BC50)/1000)</f>
        <v>380.50700000000001</v>
      </c>
      <c r="Q50" s="202">
        <f t="shared" si="17"/>
        <v>8.6</v>
      </c>
      <c r="R50" s="207">
        <f>P50*1000/HLOOKUP('Indicator Data'!$BA$3,'Population Data'!$C$3:$M$194,ROW()-4,FALSE)</f>
        <v>3.6225879292068899E-2</v>
      </c>
      <c r="S50" s="202">
        <f t="shared" si="18"/>
        <v>7.7</v>
      </c>
      <c r="T50" s="208">
        <f t="shared" si="13"/>
        <v>8.1999999999999993</v>
      </c>
      <c r="U50" s="209">
        <f>IF('Indicator Data'!AR50="No data","x",ROUND(IF('Indicator Data'!AR50&gt;U$4,10,IF('Indicator Data'!AR50&lt;U$3,0,10-(U$4-'Indicator Data'!AR50)/(U$4-U$3)*10)),1))</f>
        <v>0.2</v>
      </c>
      <c r="V50" s="209">
        <f>IF('Indicator Data'!AS50="No data","x",IF('Indicator Data'!AS50=0,0,ROUND(IF('Indicator Data'!AS50&gt;V$4,10,IF('Indicator Data'!AS50&lt;V$3,0,10-(V$4-'Indicator Data'!AS50)/(V$4-V$3)*10)),1)))</f>
        <v>0.1</v>
      </c>
      <c r="W50" s="202">
        <f t="shared" si="14"/>
        <v>0.15000000000000002</v>
      </c>
      <c r="X50" s="202">
        <f>IF('Indicator Data'!AQ50="No data","x",ROUND(IF('Indicator Data'!AQ50&gt;X$4,10,IF('Indicator Data'!AQ50&lt;X$3,0,10-(X$4-'Indicator Data'!AQ50)/(X$4-X$3)*10)),1))</f>
        <v>0.1</v>
      </c>
      <c r="Y50" s="202" t="str">
        <f>IF('Indicator Data'!AT50="No data","x",ROUND(IF('Indicator Data'!AT50&gt;Y$4,10,IF('Indicator Data'!AT50&lt;Y$3,0,10-(Y$4-'Indicator Data'!AT50)/(Y$4-Y$3)*10)),1))</f>
        <v>x</v>
      </c>
      <c r="Z50" s="207">
        <f>IF('Indicator Data'!AU50="No data","x",IF(('Indicator Data'!AU50/HLOOKUP('Indicator Data'!$AU$3,'Population Data'!$C$3:$M$194,ROW()-4,FALSE))&gt;1,1,IF('Indicator Data'!AU50&gt;'Indicator Data'!AU50,1,'Indicator Data'!AU50/HLOOKUP('Indicator Data'!$AU$3,'Population Data'!$C$3:$M$194,ROW()-4,FALSE))))</f>
        <v>9.5292675252282597E-7</v>
      </c>
      <c r="AA50" s="202">
        <f t="shared" si="19"/>
        <v>0</v>
      </c>
      <c r="AB50" s="210">
        <f t="shared" si="20"/>
        <v>0.1</v>
      </c>
      <c r="AC50" s="202">
        <f>IF('Indicator Data'!AO50="No data","x",ROUND(IF('Indicator Data'!AO50&gt;AC$4,10,IF('Indicator Data'!AO50&lt;AC$3,0,10-(AC$4-'Indicator Data'!AO50)/(AC$4-AC$3)*10)),1))</f>
        <v>0.2</v>
      </c>
      <c r="AD50" s="202" t="str">
        <f>IF('Indicator Data'!AP50="No data","x",ROUND(IF('Indicator Data'!AP50&gt;AD$4,10,IF('Indicator Data'!AP50&lt;AD$3,0,10-(AD$4-'Indicator Data'!AP50)/(AD$4-AD$3)*10)),1))</f>
        <v>x</v>
      </c>
      <c r="AE50" s="210">
        <f t="shared" si="15"/>
        <v>0.2</v>
      </c>
      <c r="AF50" s="206">
        <f>('Indicator Data'!AZ50+'Indicator Data'!AY50*0.5+'Indicator Data'!AX50*0.25)/1000</f>
        <v>7.5000000000000002E-4</v>
      </c>
      <c r="AG50" s="211">
        <f>AF50*1000/HLOOKUP('Indicator Data'!$AZ$3,'Population Data'!$C$3:$M$194,ROW()-4,FALSE)</f>
        <v>7.1403179098023611E-8</v>
      </c>
      <c r="AH50" s="210">
        <f t="shared" si="21"/>
        <v>0</v>
      </c>
      <c r="AI50" s="202">
        <f>IF('Indicator Data'!BD50="No data","x",ROUND(IF('Indicator Data'!BD50&lt;$AI$3,10,IF('Indicator Data'!BD50&gt;$AI$4,0,($AI$4-'Indicator Data'!BD50)/($AI$4-$AI$3)*10)),1))</f>
        <v>1.9</v>
      </c>
      <c r="AJ50" s="202">
        <f>IF('Indicator Data'!BE50="No data","x",ROUND(IF('Indicator Data'!BE50&gt;$AJ$4,10,IF('Indicator Data'!BE50&lt;$AJ$3,0,10-($AJ$4-'Indicator Data'!BE50)/($AJ$4-$AJ$3)*10)),1))</f>
        <v>0</v>
      </c>
      <c r="AK50" s="210">
        <f t="shared" si="22"/>
        <v>1</v>
      </c>
      <c r="AL50" s="208">
        <f t="shared" si="23"/>
        <v>0.3</v>
      </c>
      <c r="AM50" s="212">
        <f t="shared" si="24"/>
        <v>5.5</v>
      </c>
    </row>
    <row r="51" spans="1:39">
      <c r="A51" s="179" t="str">
        <f>'Indicator Data'!A51</f>
        <v>Denmark</v>
      </c>
      <c r="B51" s="180" t="str">
        <f>'Indicator Data'!B51</f>
        <v>DNK</v>
      </c>
      <c r="C51" s="213">
        <f>ROUND(IF('Indicator Data'!AH51="No data",IF((0.101*LN('Indicator Data'!BV51)-0.153)&gt;C$4,0,IF((0.101*LN('Indicator Data'!BV51)-0.153)&lt;C$3,10,(C$4-(0.101*LN('Indicator Data'!BV51)-0.153))/(C$4-C$3)*10)),IF('Indicator Data'!AH51&gt;C$4,0,IF('Indicator Data'!AH51&lt;C$3,10,(C$4-'Indicator Data'!AH51)/(C$4-C$3)*10))),1)</f>
        <v>0</v>
      </c>
      <c r="D51" s="202" t="str">
        <f>IF('Indicator Data'!AI51="No data","x",ROUND((IF(LOG('Indicator Data'!AI51*1000)&gt;D$4,10,IF(LOG('Indicator Data'!AI51*1000)&lt;D$3,0,10-(D$4-LOG('Indicator Data'!AI51*1000))/(D$4-D$3)*10))),1))</f>
        <v>x</v>
      </c>
      <c r="E51" s="203">
        <f t="shared" si="9"/>
        <v>0</v>
      </c>
      <c r="F51" s="202">
        <f>IF('Indicator Data'!AV51="No data","x",ROUND(IF('Indicator Data'!AV51&gt;F$4,10,IF('Indicator Data'!AV51&lt;F$3,0,10-(F$4-'Indicator Data'!AV51)/(F$4-F$3)*10)),1))</f>
        <v>0.1</v>
      </c>
      <c r="G51" s="202">
        <f>IF('Indicator Data'!AW51="No data","x",ROUND(IF('Indicator Data'!AW51&gt;G$4,10,IF('Indicator Data'!AW51&lt;G$3,0,10-(G$4-'Indicator Data'!AW51)/(G$4-G$3)*10)),1))</f>
        <v>0.8</v>
      </c>
      <c r="H51" s="203">
        <f t="shared" si="10"/>
        <v>0.5</v>
      </c>
      <c r="I51" s="204">
        <f>SUM(IF('Indicator Data'!AJ51=0,0,'Indicator Data'!AJ51),SUM('Indicator Data'!AK51:AL51))</f>
        <v>2.75346</v>
      </c>
      <c r="J51" s="204">
        <f>I51/HLOOKUP('Indicator Date'!$AJ49,'Population Data'!$C$3:$M$194,ROW()-4,FALSE)*1000000</f>
        <v>0.46356917929806507</v>
      </c>
      <c r="K51" s="202">
        <f t="shared" si="16"/>
        <v>0</v>
      </c>
      <c r="L51" s="202" t="str">
        <f>IF('Indicator Data'!AM51="No data","x",ROUND(IF('Indicator Data'!AM51&gt;L$4,10,IF('Indicator Data'!AM51&lt;L$3,0,10-(L$4-'Indicator Data'!AM51)/(L$4-L$3)*10)),1))</f>
        <v>x</v>
      </c>
      <c r="M51" s="202">
        <f>IF('Indicator Data'!AN51="No data","x",IF('Indicator Data'!AN51=0,0,ROUND(IF('Indicator Data'!AN51&gt;M$4,10,IF('Indicator Data'!AN51&lt;M$3,0,10-(M$4-'Indicator Data'!AN51)/(M$4-M$3)*10)),1)))</f>
        <v>0.1</v>
      </c>
      <c r="N51" s="203">
        <f t="shared" si="11"/>
        <v>0.1</v>
      </c>
      <c r="O51" s="205">
        <f t="shared" si="12"/>
        <v>0.2</v>
      </c>
      <c r="P51" s="206">
        <f>IF(AND('Indicator Data'!BA51="No data",'Indicator Data'!BB51="No data"),0,SUM('Indicator Data'!BA51:BC51)/1000)</f>
        <v>79.924999999999997</v>
      </c>
      <c r="Q51" s="202">
        <f t="shared" si="17"/>
        <v>6.3</v>
      </c>
      <c r="R51" s="207">
        <f>P51*1000/HLOOKUP('Indicator Data'!$BA$3,'Population Data'!$C$3:$M$194,ROW()-4,FALSE)</f>
        <v>1.3456075866508993E-2</v>
      </c>
      <c r="S51" s="202">
        <f t="shared" si="18"/>
        <v>6.1</v>
      </c>
      <c r="T51" s="208">
        <f t="shared" si="13"/>
        <v>6.2</v>
      </c>
      <c r="U51" s="209">
        <f>IF('Indicator Data'!AR51="No data","x",ROUND(IF('Indicator Data'!AR51&gt;U$4,10,IF('Indicator Data'!AR51&lt;U$3,0,10-(U$4-'Indicator Data'!AR51)/(U$4-U$3)*10)),1))</f>
        <v>0.2</v>
      </c>
      <c r="V51" s="209">
        <f>IF('Indicator Data'!AS51="No data","x",IF('Indicator Data'!AS51=0,0,ROUND(IF('Indicator Data'!AS51&gt;V$4,10,IF('Indicator Data'!AS51&lt;V$3,0,10-(V$4-'Indicator Data'!AS51)/(V$4-V$3)*10)),1)))</f>
        <v>0.1</v>
      </c>
      <c r="W51" s="202">
        <f t="shared" si="14"/>
        <v>0.15000000000000002</v>
      </c>
      <c r="X51" s="202">
        <f>IF('Indicator Data'!AQ51="No data","x",ROUND(IF('Indicator Data'!AQ51&gt;X$4,10,IF('Indicator Data'!AQ51&lt;X$3,0,10-(X$4-'Indicator Data'!AQ51)/(X$4-X$3)*10)),1))</f>
        <v>0.1</v>
      </c>
      <c r="Y51" s="202" t="str">
        <f>IF('Indicator Data'!AT51="No data","x",ROUND(IF('Indicator Data'!AT51&gt;Y$4,10,IF('Indicator Data'!AT51&lt;Y$3,0,10-(Y$4-'Indicator Data'!AT51)/(Y$4-Y$3)*10)),1))</f>
        <v>x</v>
      </c>
      <c r="Z51" s="207">
        <f>IF('Indicator Data'!AU51="No data","x",IF(('Indicator Data'!AU51/HLOOKUP('Indicator Data'!$AU$3,'Population Data'!$C$3:$M$194,ROW()-4,FALSE))&gt;1,1,IF('Indicator Data'!AU51&gt;'Indicator Data'!AU51,1,'Indicator Data'!AU51/HLOOKUP('Indicator Data'!$AU$3,'Population Data'!$C$3:$M$194,ROW()-4,FALSE))))</f>
        <v>0</v>
      </c>
      <c r="AA51" s="202">
        <f t="shared" si="19"/>
        <v>0</v>
      </c>
      <c r="AB51" s="210">
        <f t="shared" si="20"/>
        <v>0.1</v>
      </c>
      <c r="AC51" s="202">
        <f>IF('Indicator Data'!AO51="No data","x",ROUND(IF('Indicator Data'!AO51&gt;AC$4,10,IF('Indicator Data'!AO51&lt;AC$3,0,10-(AC$4-'Indicator Data'!AO51)/(AC$4-AC$3)*10)),1))</f>
        <v>0.3</v>
      </c>
      <c r="AD51" s="202" t="str">
        <f>IF('Indicator Data'!AP51="No data","x",ROUND(IF('Indicator Data'!AP51&gt;AD$4,10,IF('Indicator Data'!AP51&lt;AD$3,0,10-(AD$4-'Indicator Data'!AP51)/(AD$4-AD$3)*10)),1))</f>
        <v>x</v>
      </c>
      <c r="AE51" s="210">
        <f t="shared" si="15"/>
        <v>0.3</v>
      </c>
      <c r="AF51" s="206">
        <f>('Indicator Data'!AZ51+'Indicator Data'!AY51*0.5+'Indicator Data'!AX51*0.25)/1000</f>
        <v>7.5000000000000002E-4</v>
      </c>
      <c r="AG51" s="211">
        <f>AF51*1000/HLOOKUP('Indicator Data'!$AZ$3,'Population Data'!$C$3:$M$194,ROW()-4,FALSE)</f>
        <v>1.2626908851900838E-7</v>
      </c>
      <c r="AH51" s="210">
        <f t="shared" si="21"/>
        <v>0</v>
      </c>
      <c r="AI51" s="202">
        <f>IF('Indicator Data'!BD51="No data","x",ROUND(IF('Indicator Data'!BD51&lt;$AI$3,10,IF('Indicator Data'!BD51&gt;$AI$4,0,($AI$4-'Indicator Data'!BD51)/($AI$4-$AI$3)*10)),1))</f>
        <v>1.2</v>
      </c>
      <c r="AJ51" s="202">
        <f>IF('Indicator Data'!BE51="No data","x",ROUND(IF('Indicator Data'!BE51&gt;$AJ$4,10,IF('Indicator Data'!BE51&lt;$AJ$3,0,10-($AJ$4-'Indicator Data'!BE51)/($AJ$4-$AJ$3)*10)),1))</f>
        <v>0</v>
      </c>
      <c r="AK51" s="210">
        <f t="shared" si="22"/>
        <v>0.6</v>
      </c>
      <c r="AL51" s="208">
        <f t="shared" si="23"/>
        <v>0.3</v>
      </c>
      <c r="AM51" s="212">
        <f t="shared" si="24"/>
        <v>3.8</v>
      </c>
    </row>
    <row r="52" spans="1:39">
      <c r="A52" s="179" t="str">
        <f>'Indicator Data'!A52</f>
        <v>Djibouti</v>
      </c>
      <c r="B52" s="180" t="str">
        <f>'Indicator Data'!B52</f>
        <v>DJI</v>
      </c>
      <c r="C52" s="213">
        <f>ROUND(IF('Indicator Data'!AH52="No data",IF((0.101*LN('Indicator Data'!BV52)-0.153)&gt;C$4,0,IF((0.101*LN('Indicator Data'!BV52)-0.153)&lt;C$3,10,(C$4-(0.101*LN('Indicator Data'!BV52)-0.153))/(C$4-C$3)*10)),IF('Indicator Data'!AH52&gt;C$4,0,IF('Indicator Data'!AH52&lt;C$3,10,(C$4-'Indicator Data'!AH52)/(C$4-C$3)*10))),1)</f>
        <v>7.7</v>
      </c>
      <c r="D52" s="202" t="str">
        <f>IF('Indicator Data'!AI52="No data","x",ROUND((IF(LOG('Indicator Data'!AI52*1000)&gt;D$4,10,IF(LOG('Indicator Data'!AI52*1000)&lt;D$3,0,10-(D$4-LOG('Indicator Data'!AI52*1000))/(D$4-D$3)*10))),1))</f>
        <v>x</v>
      </c>
      <c r="E52" s="203">
        <f t="shared" si="9"/>
        <v>7.7</v>
      </c>
      <c r="F52" s="202" t="str">
        <f>IF('Indicator Data'!AV52="No data","x",ROUND(IF('Indicator Data'!AV52&gt;F$4,10,IF('Indicator Data'!AV52&lt;F$3,0,10-(F$4-'Indicator Data'!AV52)/(F$4-F$3)*10)),1))</f>
        <v>x</v>
      </c>
      <c r="G52" s="202">
        <f>IF('Indicator Data'!AW52="No data","x",ROUND(IF('Indicator Data'!AW52&gt;G$4,10,IF('Indicator Data'!AW52&lt;G$3,0,10-(G$4-'Indicator Data'!AW52)/(G$4-G$3)*10)),1))</f>
        <v>4.0999999999999996</v>
      </c>
      <c r="H52" s="203">
        <f t="shared" si="10"/>
        <v>4.0999999999999996</v>
      </c>
      <c r="I52" s="204">
        <f>SUM(IF('Indicator Data'!AJ52=0,0,'Indicator Data'!AJ52),SUM('Indicator Data'!AK52:AL52))</f>
        <v>332.81863889648434</v>
      </c>
      <c r="J52" s="204">
        <f>I52/HLOOKUP('Indicator Date'!$AJ50,'Population Data'!$C$3:$M$194,ROW()-4,FALSE)*1000000</f>
        <v>288.82258356466286</v>
      </c>
      <c r="K52" s="202">
        <f t="shared" si="16"/>
        <v>5.8</v>
      </c>
      <c r="L52" s="202">
        <f>IF('Indicator Data'!AM52="No data","x",ROUND(IF('Indicator Data'!AM52&gt;L$4,10,IF('Indicator Data'!AM52&lt;L$3,0,10-(L$4-'Indicator Data'!AM52)/(L$4-L$3)*10)),1))</f>
        <v>1.1000000000000001</v>
      </c>
      <c r="M52" s="202">
        <f>IF('Indicator Data'!AN52="No data","x",IF('Indicator Data'!AN52=0,0,ROUND(IF('Indicator Data'!AN52&gt;M$4,10,IF('Indicator Data'!AN52&lt;M$3,0,10-(M$4-'Indicator Data'!AN52)/(M$4-M$3)*10)),1)))</f>
        <v>0.5</v>
      </c>
      <c r="N52" s="203">
        <f t="shared" si="11"/>
        <v>2.5</v>
      </c>
      <c r="O52" s="205">
        <f t="shared" si="12"/>
        <v>5.5</v>
      </c>
      <c r="P52" s="206">
        <f>IF(AND('Indicator Data'!BA52="No data",'Indicator Data'!BB52="No data"),0,SUM('Indicator Data'!BA52:BC52)/1000)</f>
        <v>31.504999999999999</v>
      </c>
      <c r="Q52" s="202">
        <f t="shared" si="17"/>
        <v>5</v>
      </c>
      <c r="R52" s="207">
        <f>P52*1000/HLOOKUP('Indicator Data'!$BA$3,'Population Data'!$C$3:$M$194,ROW()-4,FALSE)</f>
        <v>2.7340282159001465E-2</v>
      </c>
      <c r="S52" s="202">
        <f t="shared" si="18"/>
        <v>7.2</v>
      </c>
      <c r="T52" s="208">
        <f t="shared" si="13"/>
        <v>6.1</v>
      </c>
      <c r="U52" s="209">
        <f>IF('Indicator Data'!AR52="No data","x",ROUND(IF('Indicator Data'!AR52&gt;U$4,10,IF('Indicator Data'!AR52&lt;U$3,0,10-(U$4-'Indicator Data'!AR52)/(U$4-U$3)*10)),1))</f>
        <v>1.4</v>
      </c>
      <c r="V52" s="209" t="str">
        <f>IF('Indicator Data'!AS52="No data","x",IF('Indicator Data'!AS52=0,0,ROUND(IF('Indicator Data'!AS52&gt;V$4,10,IF('Indicator Data'!AS52&lt;V$3,0,10-(V$4-'Indicator Data'!AS52)/(V$4-V$3)*10)),1)))</f>
        <v>x</v>
      </c>
      <c r="W52" s="202">
        <f t="shared" si="14"/>
        <v>1.4</v>
      </c>
      <c r="X52" s="202">
        <f>IF('Indicator Data'!AQ52="No data","x",ROUND(IF('Indicator Data'!AQ52&gt;X$4,10,IF('Indicator Data'!AQ52&lt;X$3,0,10-(X$4-'Indicator Data'!AQ52)/(X$4-X$3)*10)),1))</f>
        <v>4.4000000000000004</v>
      </c>
      <c r="Y52" s="202">
        <f>IF('Indicator Data'!AT52="No data","x",ROUND(IF('Indicator Data'!AT52&gt;Y$4,10,IF('Indicator Data'!AT52&lt;Y$3,0,10-(Y$4-'Indicator Data'!AT52)/(Y$4-Y$3)*10)),1))</f>
        <v>1.2</v>
      </c>
      <c r="Z52" s="207">
        <f>IF('Indicator Data'!AU52="No data","x",IF(('Indicator Data'!AU52/HLOOKUP('Indicator Data'!$AU$3,'Population Data'!$C$3:$M$194,ROW()-4,FALSE))&gt;1,1,IF('Indicator Data'!AU52&gt;'Indicator Data'!AU52,1,'Indicator Data'!AU52/HLOOKUP('Indicator Data'!$AU$3,'Population Data'!$C$3:$M$194,ROW()-4,FALSE))))</f>
        <v>9.8640405621096147E-2</v>
      </c>
      <c r="AA52" s="202">
        <f t="shared" si="19"/>
        <v>1.1000000000000001</v>
      </c>
      <c r="AB52" s="210">
        <f t="shared" si="20"/>
        <v>2</v>
      </c>
      <c r="AC52" s="202">
        <f>IF('Indicator Data'!AO52="No data","x",ROUND(IF('Indicator Data'!AO52&gt;AC$4,10,IF('Indicator Data'!AO52&lt;AC$3,0,10-(AC$4-'Indicator Data'!AO52)/(AC$4-AC$3)*10)),1))</f>
        <v>4</v>
      </c>
      <c r="AD52" s="202">
        <f>IF('Indicator Data'!AP52="No data","x",ROUND(IF('Indicator Data'!AP52&gt;AD$4,10,IF('Indicator Data'!AP52&lt;AD$3,0,10-(AD$4-'Indicator Data'!AP52)/(AD$4-AD$3)*10)),1))</f>
        <v>3.6</v>
      </c>
      <c r="AE52" s="210">
        <f t="shared" si="15"/>
        <v>3.8</v>
      </c>
      <c r="AF52" s="206">
        <f>('Indicator Data'!AZ52+'Indicator Data'!AY52*0.5+'Indicator Data'!AX52*0.25)/1000</f>
        <v>48.042000000000002</v>
      </c>
      <c r="AG52" s="211">
        <f>AF52*1000/HLOOKUP('Indicator Data'!$AZ$3,'Population Data'!$C$3:$M$194,ROW()-4,FALSE)</f>
        <v>4.1691218393358147E-2</v>
      </c>
      <c r="AH52" s="210">
        <f t="shared" si="21"/>
        <v>4.2</v>
      </c>
      <c r="AI52" s="202">
        <f>IF('Indicator Data'!BD52="No data","x",ROUND(IF('Indicator Data'!BD52&lt;$AI$3,10,IF('Indicator Data'!BD52&gt;$AI$4,0,($AI$4-'Indicator Data'!BD52)/($AI$4-$AI$3)*10)),1))</f>
        <v>4.5</v>
      </c>
      <c r="AJ52" s="202">
        <f>IF('Indicator Data'!BE52="No data","x",ROUND(IF('Indicator Data'!BE52&gt;$AJ$4,10,IF('Indicator Data'!BE52&lt;$AJ$3,0,10-($AJ$4-'Indicator Data'!BE52)/($AJ$4-$AJ$3)*10)),1))</f>
        <v>2.6</v>
      </c>
      <c r="AK52" s="210">
        <f t="shared" si="22"/>
        <v>3.6</v>
      </c>
      <c r="AL52" s="208">
        <f t="shared" si="23"/>
        <v>3.4</v>
      </c>
      <c r="AM52" s="212">
        <f t="shared" si="24"/>
        <v>4.9000000000000004</v>
      </c>
    </row>
    <row r="53" spans="1:39">
      <c r="A53" s="179" t="str">
        <f>'Indicator Data'!A53</f>
        <v>Dominica</v>
      </c>
      <c r="B53" s="180" t="str">
        <f>'Indicator Data'!B53</f>
        <v>DMA</v>
      </c>
      <c r="C53" s="213">
        <f>ROUND(IF('Indicator Data'!AH53="No data",IF((0.101*LN('Indicator Data'!BV53)-0.153)&gt;C$4,0,IF((0.101*LN('Indicator Data'!BV53)-0.153)&lt;C$3,10,(C$4-(0.101*LN('Indicator Data'!BV53)-0.153))/(C$4-C$3)*10)),IF('Indicator Data'!AH53&gt;C$4,0,IF('Indicator Data'!AH53&lt;C$3,10,(C$4-'Indicator Data'!AH53)/(C$4-C$3)*10))),1)</f>
        <v>3.2</v>
      </c>
      <c r="D53" s="202" t="str">
        <f>IF('Indicator Data'!AI53="No data","x",ROUND((IF(LOG('Indicator Data'!AI53*1000)&gt;D$4,10,IF(LOG('Indicator Data'!AI53*1000)&lt;D$3,0,10-(D$4-LOG('Indicator Data'!AI53*1000))/(D$4-D$3)*10))),1))</f>
        <v>x</v>
      </c>
      <c r="E53" s="203">
        <f t="shared" si="9"/>
        <v>3.2</v>
      </c>
      <c r="F53" s="202" t="str">
        <f>IF('Indicator Data'!AV53="No data","x",ROUND(IF('Indicator Data'!AV53&gt;F$4,10,IF('Indicator Data'!AV53&lt;F$3,0,10-(F$4-'Indicator Data'!AV53)/(F$4-F$3)*10)),1))</f>
        <v>x</v>
      </c>
      <c r="G53" s="202" t="str">
        <f>IF('Indicator Data'!AW53="No data","x",ROUND(IF('Indicator Data'!AW53&gt;G$4,10,IF('Indicator Data'!AW53&lt;G$3,0,10-(G$4-'Indicator Data'!AW53)/(G$4-G$3)*10)),1))</f>
        <v>x</v>
      </c>
      <c r="H53" s="203" t="str">
        <f t="shared" si="10"/>
        <v>x</v>
      </c>
      <c r="I53" s="204">
        <f>SUM(IF('Indicator Data'!AJ53=0,0,'Indicator Data'!AJ53),SUM('Indicator Data'!AK53:AL53))</f>
        <v>136.0099983215332</v>
      </c>
      <c r="J53" s="204">
        <f>I53/HLOOKUP('Indicator Date'!$AJ51,'Population Data'!$C$3:$M$194,ROW()-4,FALSE)*1000000</f>
        <v>1853.8054508986643</v>
      </c>
      <c r="K53" s="202">
        <f t="shared" si="16"/>
        <v>10</v>
      </c>
      <c r="L53" s="202">
        <f>IF('Indicator Data'!AM53="No data","x",ROUND(IF('Indicator Data'!AM53&gt;L$4,10,IF('Indicator Data'!AM53&lt;L$3,0,10-(L$4-'Indicator Data'!AM53)/(L$4-L$3)*10)),1))</f>
        <v>6.5</v>
      </c>
      <c r="M53" s="202">
        <f>IF('Indicator Data'!AN53="No data","x",IF('Indicator Data'!AN53=0,0,ROUND(IF('Indicator Data'!AN53&gt;M$4,10,IF('Indicator Data'!AN53&lt;M$3,0,10-(M$4-'Indicator Data'!AN53)/(M$4-M$3)*10)),1)))</f>
        <v>3</v>
      </c>
      <c r="N53" s="203">
        <f t="shared" si="11"/>
        <v>6.5</v>
      </c>
      <c r="O53" s="205">
        <f t="shared" si="12"/>
        <v>4.3</v>
      </c>
      <c r="P53" s="206">
        <f>IF(AND('Indicator Data'!BA53="No data",'Indicator Data'!BB53="No data"),0,SUM('Indicator Data'!BA53:BC53)/1000)</f>
        <v>0</v>
      </c>
      <c r="Q53" s="202">
        <f t="shared" si="17"/>
        <v>0</v>
      </c>
      <c r="R53" s="207">
        <f>P53*1000/HLOOKUP('Indicator Data'!$BA$3,'Population Data'!$C$3:$M$194,ROW()-4,FALSE)</f>
        <v>0</v>
      </c>
      <c r="S53" s="202">
        <f t="shared" si="18"/>
        <v>0</v>
      </c>
      <c r="T53" s="208">
        <f t="shared" si="13"/>
        <v>0</v>
      </c>
      <c r="U53" s="209" t="str">
        <f>IF('Indicator Data'!AR53="No data","x",ROUND(IF('Indicator Data'!AR53&gt;U$4,10,IF('Indicator Data'!AR53&lt;U$3,0,10-(U$4-'Indicator Data'!AR53)/(U$4-U$3)*10)),1))</f>
        <v>x</v>
      </c>
      <c r="V53" s="209" t="str">
        <f>IF('Indicator Data'!AS53="No data","x",IF('Indicator Data'!AS53=0,0,ROUND(IF('Indicator Data'!AS53&gt;V$4,10,IF('Indicator Data'!AS53&lt;V$3,0,10-(V$4-'Indicator Data'!AS53)/(V$4-V$3)*10)),1)))</f>
        <v>x</v>
      </c>
      <c r="W53" s="202" t="str">
        <f t="shared" si="14"/>
        <v>x</v>
      </c>
      <c r="X53" s="202">
        <f>IF('Indicator Data'!AQ53="No data","x",ROUND(IF('Indicator Data'!AQ53&gt;X$4,10,IF('Indicator Data'!AQ53&lt;X$3,0,10-(X$4-'Indicator Data'!AQ53)/(X$4-X$3)*10)),1))</f>
        <v>0.3</v>
      </c>
      <c r="Y53" s="202" t="str">
        <f>IF('Indicator Data'!AT53="No data","x",ROUND(IF('Indicator Data'!AT53&gt;Y$4,10,IF('Indicator Data'!AT53&lt;Y$3,0,10-(Y$4-'Indicator Data'!AT53)/(Y$4-Y$3)*10)),1))</f>
        <v>x</v>
      </c>
      <c r="Z53" s="207">
        <f>IF('Indicator Data'!AU53="No data","x",IF(('Indicator Data'!AU53/HLOOKUP('Indicator Data'!$AU$3,'Population Data'!$C$3:$M$194,ROW()-4,FALSE))&gt;1,1,IF('Indicator Data'!AU53&gt;'Indicator Data'!AU53,1,'Indicator Data'!AU53/HLOOKUP('Indicator Data'!$AU$3,'Population Data'!$C$3:$M$194,ROW()-4,FALSE))))</f>
        <v>5.6779125079050837E-3</v>
      </c>
      <c r="AA53" s="202">
        <f t="shared" si="19"/>
        <v>0.1</v>
      </c>
      <c r="AB53" s="210">
        <f t="shared" si="20"/>
        <v>0.2</v>
      </c>
      <c r="AC53" s="202">
        <f>IF('Indicator Data'!AO53="No data","x",ROUND(IF('Indicator Data'!AO53&gt;AC$4,10,IF('Indicator Data'!AO53&lt;AC$3,0,10-(AC$4-'Indicator Data'!AO53)/(AC$4-AC$3)*10)),1))</f>
        <v>2.5</v>
      </c>
      <c r="AD53" s="202" t="str">
        <f>IF('Indicator Data'!AP53="No data","x",ROUND(IF('Indicator Data'!AP53&gt;AD$4,10,IF('Indicator Data'!AP53&lt;AD$3,0,10-(AD$4-'Indicator Data'!AP53)/(AD$4-AD$3)*10)),1))</f>
        <v>x</v>
      </c>
      <c r="AE53" s="210">
        <f t="shared" si="15"/>
        <v>2.5</v>
      </c>
      <c r="AF53" s="206">
        <f>('Indicator Data'!AZ53+'Indicator Data'!AY53*0.5+'Indicator Data'!AX53*0.25)/1000</f>
        <v>0</v>
      </c>
      <c r="AG53" s="211">
        <f>AF53*1000/HLOOKUP('Indicator Data'!$AZ$3,'Population Data'!$C$3:$M$194,ROW()-4,FALSE)</f>
        <v>0</v>
      </c>
      <c r="AH53" s="210">
        <f t="shared" si="21"/>
        <v>0</v>
      </c>
      <c r="AI53" s="202">
        <f>IF('Indicator Data'!BD53="No data","x",ROUND(IF('Indicator Data'!BD53&lt;$AI$3,10,IF('Indicator Data'!BD53&gt;$AI$4,0,($AI$4-'Indicator Data'!BD53)/($AI$4-$AI$3)*10)),1))</f>
        <v>5.2</v>
      </c>
      <c r="AJ53" s="202">
        <f>IF('Indicator Data'!BE53="No data","x",ROUND(IF('Indicator Data'!BE53&gt;$AJ$4,10,IF('Indicator Data'!BE53&lt;$AJ$3,0,10-($AJ$4-'Indicator Data'!BE53)/($AJ$4-$AJ$3)*10)),1))</f>
        <v>2.8</v>
      </c>
      <c r="AK53" s="210">
        <f t="shared" si="22"/>
        <v>4</v>
      </c>
      <c r="AL53" s="208">
        <f t="shared" si="23"/>
        <v>1.8</v>
      </c>
      <c r="AM53" s="212">
        <f t="shared" si="24"/>
        <v>0.9</v>
      </c>
    </row>
    <row r="54" spans="1:39">
      <c r="A54" s="179" t="str">
        <f>'Indicator Data'!A54</f>
        <v>Dominican Republic</v>
      </c>
      <c r="B54" s="180" t="str">
        <f>'Indicator Data'!B54</f>
        <v>DOM</v>
      </c>
      <c r="C54" s="213">
        <f>ROUND(IF('Indicator Data'!AH54="No data",IF((0.101*LN('Indicator Data'!BV54)-0.153)&gt;C$4,0,IF((0.101*LN('Indicator Data'!BV54)-0.153)&lt;C$3,10,(C$4-(0.101*LN('Indicator Data'!BV54)-0.153))/(C$4-C$3)*10)),IF('Indicator Data'!AH54&gt;C$4,0,IF('Indicator Data'!AH54&lt;C$3,10,(C$4-'Indicator Data'!AH54)/(C$4-C$3)*10))),1)</f>
        <v>2.7</v>
      </c>
      <c r="D54" s="202">
        <f>IF('Indicator Data'!AI54="No data","x",ROUND((IF(LOG('Indicator Data'!AI54*1000)&gt;D$4,10,IF(LOG('Indicator Data'!AI54*1000)&lt;D$3,0,10-(D$4-LOG('Indicator Data'!AI54*1000))/(D$4-D$3)*10))),1))</f>
        <v>3.5</v>
      </c>
      <c r="E54" s="203">
        <f t="shared" si="9"/>
        <v>3.1</v>
      </c>
      <c r="F54" s="202">
        <f>IF('Indicator Data'!AV54="No data","x",ROUND(IF('Indicator Data'!AV54&gt;F$4,10,IF('Indicator Data'!AV54&lt;F$3,0,10-(F$4-'Indicator Data'!AV54)/(F$4-F$3)*10)),1))</f>
        <v>5.8</v>
      </c>
      <c r="G54" s="202">
        <f>IF('Indicator Data'!AW54="No data","x",ROUND(IF('Indicator Data'!AW54&gt;G$4,10,IF('Indicator Data'!AW54&lt;G$3,0,10-(G$4-'Indicator Data'!AW54)/(G$4-G$3)*10)),1))</f>
        <v>3</v>
      </c>
      <c r="H54" s="203">
        <f t="shared" si="10"/>
        <v>4.4000000000000004</v>
      </c>
      <c r="I54" s="204">
        <f>SUM(IF('Indicator Data'!AJ54=0,0,'Indicator Data'!AJ54),SUM('Indicator Data'!AK54:AL54))</f>
        <v>813.22492780664061</v>
      </c>
      <c r="J54" s="204">
        <f>I54/HLOOKUP('Indicator Date'!$AJ52,'Population Data'!$C$3:$M$194,ROW()-4,FALSE)*1000000</f>
        <v>71.1233602471995</v>
      </c>
      <c r="K54" s="202">
        <f t="shared" si="16"/>
        <v>1.4</v>
      </c>
      <c r="L54" s="202">
        <f>IF('Indicator Data'!AM54="No data","x",ROUND(IF('Indicator Data'!AM54&gt;L$4,10,IF('Indicator Data'!AM54&lt;L$3,0,10-(L$4-'Indicator Data'!AM54)/(L$4-L$3)*10)),1))</f>
        <v>0.2</v>
      </c>
      <c r="M54" s="202">
        <f>IF('Indicator Data'!AN54="No data","x",IF('Indicator Data'!AN54=0,0,ROUND(IF('Indicator Data'!AN54&gt;M$4,10,IF('Indicator Data'!AN54&lt;M$3,0,10-(M$4-'Indicator Data'!AN54)/(M$4-M$3)*10)),1)))</f>
        <v>2.9</v>
      </c>
      <c r="N54" s="203">
        <f t="shared" si="11"/>
        <v>1.5</v>
      </c>
      <c r="O54" s="205">
        <f t="shared" si="12"/>
        <v>3</v>
      </c>
      <c r="P54" s="206">
        <f>IF(AND('Indicator Data'!BA54="No data",'Indicator Data'!BB54="No data"),0,SUM('Indicator Data'!BA54:BC54)/1000)</f>
        <v>126.804</v>
      </c>
      <c r="Q54" s="202">
        <f t="shared" si="17"/>
        <v>7</v>
      </c>
      <c r="R54" s="207">
        <f>P54*1000/HLOOKUP('Indicator Data'!$BA$3,'Population Data'!$C$3:$M$194,ROW()-4,FALSE)</f>
        <v>1.1090076391423969E-2</v>
      </c>
      <c r="S54" s="202">
        <f t="shared" si="18"/>
        <v>5.8</v>
      </c>
      <c r="T54" s="208">
        <f t="shared" si="13"/>
        <v>6.4</v>
      </c>
      <c r="U54" s="209">
        <f>IF('Indicator Data'!AR54="No data","x",ROUND(IF('Indicator Data'!AR54&gt;U$4,10,IF('Indicator Data'!AR54&lt;U$3,0,10-(U$4-'Indicator Data'!AR54)/(U$4-U$3)*10)),1))</f>
        <v>2</v>
      </c>
      <c r="V54" s="209">
        <f>IF('Indicator Data'!AS54="No data","x",IF('Indicator Data'!AS54=0,0,ROUND(IF('Indicator Data'!AS54&gt;V$4,10,IF('Indicator Data'!AS54&lt;V$3,0,10-(V$4-'Indicator Data'!AS54)/(V$4-V$3)*10)),1)))</f>
        <v>2</v>
      </c>
      <c r="W54" s="202">
        <f t="shared" si="14"/>
        <v>2</v>
      </c>
      <c r="X54" s="202">
        <f>IF('Indicator Data'!AQ54="No data","x",ROUND(IF('Indicator Data'!AQ54&gt;X$4,10,IF('Indicator Data'!AQ54&lt;X$3,0,10-(X$4-'Indicator Data'!AQ54)/(X$4-X$3)*10)),1))</f>
        <v>0.8</v>
      </c>
      <c r="Y54" s="202">
        <f>IF('Indicator Data'!AT54="No data","x",ROUND(IF('Indicator Data'!AT54&gt;Y$4,10,IF('Indicator Data'!AT54&lt;Y$3,0,10-(Y$4-'Indicator Data'!AT54)/(Y$4-Y$3)*10)),1))</f>
        <v>0</v>
      </c>
      <c r="Z54" s="207">
        <f>IF('Indicator Data'!AU54="No data","x",IF(('Indicator Data'!AU54/HLOOKUP('Indicator Data'!$AU$3,'Population Data'!$C$3:$M$194,ROW()-4,FALSE))&gt;1,1,IF('Indicator Data'!AU54&gt;'Indicator Data'!AU54,1,'Indicator Data'!AU54/HLOOKUP('Indicator Data'!$AU$3,'Population Data'!$C$3:$M$194,ROW()-4,FALSE))))</f>
        <v>0.24035684601259563</v>
      </c>
      <c r="AA54" s="202">
        <f t="shared" si="19"/>
        <v>2.7</v>
      </c>
      <c r="AB54" s="210">
        <f t="shared" si="20"/>
        <v>1.4</v>
      </c>
      <c r="AC54" s="202">
        <f>IF('Indicator Data'!AO54="No data","x",ROUND(IF('Indicator Data'!AO54&gt;AC$4,10,IF('Indicator Data'!AO54&lt;AC$3,0,10-(AC$4-'Indicator Data'!AO54)/(AC$4-AC$3)*10)),1))</f>
        <v>2.5</v>
      </c>
      <c r="AD54" s="202">
        <f>IF('Indicator Data'!AP54="No data","x",ROUND(IF('Indicator Data'!AP54&gt;AD$4,10,IF('Indicator Data'!AP54&lt;AD$3,0,10-(AD$4-'Indicator Data'!AP54)/(AD$4-AD$3)*10)),1))</f>
        <v>0.7</v>
      </c>
      <c r="AE54" s="210">
        <f t="shared" si="15"/>
        <v>1.6</v>
      </c>
      <c r="AF54" s="206">
        <f>('Indicator Data'!AZ54+'Indicator Data'!AY54*0.5+'Indicator Data'!AX54*0.25)/1000</f>
        <v>659.01824999999997</v>
      </c>
      <c r="AG54" s="211">
        <f>AF54*1000/HLOOKUP('Indicator Data'!$AZ$3,'Population Data'!$C$3:$M$194,ROW()-4,FALSE)</f>
        <v>5.7636689188373696E-2</v>
      </c>
      <c r="AH54" s="210">
        <f t="shared" si="21"/>
        <v>5.8</v>
      </c>
      <c r="AI54" s="202">
        <f>IF('Indicator Data'!BD54="No data","x",ROUND(IF('Indicator Data'!BD54&lt;$AI$3,10,IF('Indicator Data'!BD54&gt;$AI$4,0,($AI$4-'Indicator Data'!BD54)/($AI$4-$AI$3)*10)),1))</f>
        <v>2.1</v>
      </c>
      <c r="AJ54" s="202">
        <f>IF('Indicator Data'!BE54="No data","x",ROUND(IF('Indicator Data'!BE54&gt;$AJ$4,10,IF('Indicator Data'!BE54&lt;$AJ$3,0,10-($AJ$4-'Indicator Data'!BE54)/($AJ$4-$AJ$3)*10)),1))</f>
        <v>0</v>
      </c>
      <c r="AK54" s="210">
        <f t="shared" si="22"/>
        <v>1.1000000000000001</v>
      </c>
      <c r="AL54" s="208">
        <f t="shared" si="23"/>
        <v>2.7</v>
      </c>
      <c r="AM54" s="212">
        <f t="shared" si="24"/>
        <v>4.8</v>
      </c>
    </row>
    <row r="55" spans="1:39">
      <c r="A55" s="179" t="str">
        <f>'Indicator Data'!A55</f>
        <v>Ecuador</v>
      </c>
      <c r="B55" s="180" t="str">
        <f>'Indicator Data'!B55</f>
        <v>ECU</v>
      </c>
      <c r="C55" s="213">
        <f>ROUND(IF('Indicator Data'!AH55="No data",IF((0.101*LN('Indicator Data'!BV55)-0.153)&gt;C$4,0,IF((0.101*LN('Indicator Data'!BV55)-0.153)&lt;C$3,10,(C$4-(0.101*LN('Indicator Data'!BV55)-0.153))/(C$4-C$3)*10)),IF('Indicator Data'!AH55&gt;C$4,0,IF('Indicator Data'!AH55&lt;C$3,10,(C$4-'Indicator Data'!AH55)/(C$4-C$3)*10))),1)</f>
        <v>2.7</v>
      </c>
      <c r="D55" s="202">
        <f>IF('Indicator Data'!AI55="No data","x",ROUND((IF(LOG('Indicator Data'!AI55*1000)&gt;D$4,10,IF(LOG('Indicator Data'!AI55*1000)&lt;D$3,0,10-(D$4-LOG('Indicator Data'!AI55*1000))/(D$4-D$3)*10))),1))</f>
        <v>3.3</v>
      </c>
      <c r="E55" s="203">
        <f t="shared" si="9"/>
        <v>3</v>
      </c>
      <c r="F55" s="202">
        <f>IF('Indicator Data'!AV55="No data","x",ROUND(IF('Indicator Data'!AV55&gt;F$4,10,IF('Indicator Data'!AV55&lt;F$3,0,10-(F$4-'Indicator Data'!AV55)/(F$4-F$3)*10)),1))</f>
        <v>4.9000000000000004</v>
      </c>
      <c r="G55" s="202">
        <f>IF('Indicator Data'!AW55="No data","x",ROUND(IF('Indicator Data'!AW55&gt;G$4,10,IF('Indicator Data'!AW55&lt;G$3,0,10-(G$4-'Indicator Data'!AW55)/(G$4-G$3)*10)),1))</f>
        <v>5.0999999999999996</v>
      </c>
      <c r="H55" s="203">
        <f t="shared" si="10"/>
        <v>5</v>
      </c>
      <c r="I55" s="204">
        <f>SUM(IF('Indicator Data'!AJ55=0,0,'Indicator Data'!AJ55),SUM('Indicator Data'!AK55:AL55))</f>
        <v>818.48654513085944</v>
      </c>
      <c r="J55" s="204">
        <f>I55/HLOOKUP('Indicator Date'!$AJ53,'Population Data'!$C$3:$M$194,ROW()-4,FALSE)*1000000</f>
        <v>44.537750683686632</v>
      </c>
      <c r="K55" s="202">
        <f t="shared" si="16"/>
        <v>0.9</v>
      </c>
      <c r="L55" s="202">
        <f>IF('Indicator Data'!AM55="No data","x",ROUND(IF('Indicator Data'!AM55&gt;L$4,10,IF('Indicator Data'!AM55&lt;L$3,0,10-(L$4-'Indicator Data'!AM55)/(L$4-L$3)*10)),1))</f>
        <v>0.2</v>
      </c>
      <c r="M55" s="202">
        <f>IF('Indicator Data'!AN55="No data","x",IF('Indicator Data'!AN55=0,0,ROUND(IF('Indicator Data'!AN55&gt;M$4,10,IF('Indicator Data'!AN55&lt;M$3,0,10-(M$4-'Indicator Data'!AN55)/(M$4-M$3)*10)),1)))</f>
        <v>1.4</v>
      </c>
      <c r="N55" s="203">
        <f t="shared" si="11"/>
        <v>0.8</v>
      </c>
      <c r="O55" s="205">
        <f t="shared" si="12"/>
        <v>3</v>
      </c>
      <c r="P55" s="206">
        <f>IF(AND('Indicator Data'!BA55="No data",'Indicator Data'!BB55="No data"),0,SUM('Indicator Data'!BA55:BC55)/1000)</f>
        <v>540.04</v>
      </c>
      <c r="Q55" s="202">
        <f t="shared" si="17"/>
        <v>9.1</v>
      </c>
      <c r="R55" s="207">
        <f>P55*1000/HLOOKUP('Indicator Data'!$BA$3,'Population Data'!$C$3:$M$194,ROW()-4,FALSE)</f>
        <v>2.9386148156378886E-2</v>
      </c>
      <c r="S55" s="202">
        <f t="shared" si="18"/>
        <v>7.3</v>
      </c>
      <c r="T55" s="208">
        <f t="shared" si="13"/>
        <v>8.1999999999999993</v>
      </c>
      <c r="U55" s="209">
        <f>IF('Indicator Data'!AR55="No data","x",ROUND(IF('Indicator Data'!AR55&gt;U$4,10,IF('Indicator Data'!AR55&lt;U$3,0,10-(U$4-'Indicator Data'!AR55)/(U$4-U$3)*10)),1))</f>
        <v>0.8</v>
      </c>
      <c r="V55" s="209">
        <f>IF('Indicator Data'!AS55="No data","x",IF('Indicator Data'!AS55=0,0,ROUND(IF('Indicator Data'!AS55&gt;V$4,10,IF('Indicator Data'!AS55&lt;V$3,0,10-(V$4-'Indicator Data'!AS55)/(V$4-V$3)*10)),1)))</f>
        <v>0.6</v>
      </c>
      <c r="W55" s="202">
        <f t="shared" si="14"/>
        <v>0.7</v>
      </c>
      <c r="X55" s="202">
        <f>IF('Indicator Data'!AQ55="No data","x",ROUND(IF('Indicator Data'!AQ55&gt;X$4,10,IF('Indicator Data'!AQ55&lt;X$3,0,10-(X$4-'Indicator Data'!AQ55)/(X$4-X$3)*10)),1))</f>
        <v>0.8</v>
      </c>
      <c r="Y55" s="202">
        <f>IF('Indicator Data'!AT55="No data","x",ROUND(IF('Indicator Data'!AT55&gt;Y$4,10,IF('Indicator Data'!AT55&lt;Y$3,0,10-(Y$4-'Indicator Data'!AT55)/(Y$4-Y$3)*10)),1))</f>
        <v>0</v>
      </c>
      <c r="Z55" s="207">
        <f>IF('Indicator Data'!AU55="No data","x",IF(('Indicator Data'!AU55/HLOOKUP('Indicator Data'!$AU$3,'Population Data'!$C$3:$M$194,ROW()-4,FALSE))&gt;1,1,IF('Indicator Data'!AU55&gt;'Indicator Data'!AU55,1,'Indicator Data'!AU55/HLOOKUP('Indicator Data'!$AU$3,'Population Data'!$C$3:$M$194,ROW()-4,FALSE))))</f>
        <v>9.4066996277984553E-4</v>
      </c>
      <c r="AA55" s="202">
        <f t="shared" si="19"/>
        <v>0</v>
      </c>
      <c r="AB55" s="210">
        <f t="shared" si="20"/>
        <v>0.4</v>
      </c>
      <c r="AC55" s="202">
        <f>IF('Indicator Data'!AO55="No data","x",ROUND(IF('Indicator Data'!AO55&gt;AC$4,10,IF('Indicator Data'!AO55&lt;AC$3,0,10-(AC$4-'Indicator Data'!AO55)/(AC$4-AC$3)*10)),1))</f>
        <v>0.9</v>
      </c>
      <c r="AD55" s="202">
        <f>IF('Indicator Data'!AP55="No data","x",ROUND(IF('Indicator Data'!AP55&gt;AD$4,10,IF('Indicator Data'!AP55&lt;AD$3,0,10-(AD$4-'Indicator Data'!AP55)/(AD$4-AD$3)*10)),1))</f>
        <v>1.2</v>
      </c>
      <c r="AE55" s="210">
        <f t="shared" si="15"/>
        <v>1.1000000000000001</v>
      </c>
      <c r="AF55" s="206">
        <f>('Indicator Data'!AZ55+'Indicator Data'!AY55*0.5+'Indicator Data'!AX55*0.25)/1000</f>
        <v>296.22575000000001</v>
      </c>
      <c r="AG55" s="211">
        <f>AF55*1000/HLOOKUP('Indicator Data'!$AZ$3,'Population Data'!$C$3:$M$194,ROW()-4,FALSE)</f>
        <v>1.6119053731639237E-2</v>
      </c>
      <c r="AH55" s="210">
        <f t="shared" si="21"/>
        <v>1.6</v>
      </c>
      <c r="AI55" s="202">
        <f>IF('Indicator Data'!BD55="No data","x",ROUND(IF('Indicator Data'!BD55&lt;$AI$3,10,IF('Indicator Data'!BD55&gt;$AI$4,0,($AI$4-'Indicator Data'!BD55)/($AI$4-$AI$3)*10)),1))</f>
        <v>5.3</v>
      </c>
      <c r="AJ55" s="202">
        <f>IF('Indicator Data'!BE55="No data","x",ROUND(IF('Indicator Data'!BE55&gt;$AJ$4,10,IF('Indicator Data'!BE55&lt;$AJ$3,0,10-($AJ$4-'Indicator Data'!BE55)/($AJ$4-$AJ$3)*10)),1))</f>
        <v>3</v>
      </c>
      <c r="AK55" s="210">
        <f t="shared" si="22"/>
        <v>4.2</v>
      </c>
      <c r="AL55" s="208">
        <f t="shared" si="23"/>
        <v>1.9</v>
      </c>
      <c r="AM55" s="212">
        <f t="shared" si="24"/>
        <v>5.9</v>
      </c>
    </row>
    <row r="56" spans="1:39">
      <c r="A56" s="179" t="str">
        <f>'Indicator Data'!A56</f>
        <v>Egypt</v>
      </c>
      <c r="B56" s="180" t="str">
        <f>'Indicator Data'!B56</f>
        <v>EGY</v>
      </c>
      <c r="C56" s="213">
        <f>ROUND(IF('Indicator Data'!AH56="No data",IF((0.101*LN('Indicator Data'!BV56)-0.153)&gt;C$4,0,IF((0.101*LN('Indicator Data'!BV56)-0.153)&lt;C$3,10,(C$4-(0.101*LN('Indicator Data'!BV56)-0.153))/(C$4-C$3)*10)),IF('Indicator Data'!AH56&gt;C$4,0,IF('Indicator Data'!AH56&lt;C$3,10,(C$4-'Indicator Data'!AH56)/(C$4-C$3)*10))),1)</f>
        <v>3.4</v>
      </c>
      <c r="D56" s="202">
        <f>IF('Indicator Data'!AI56="No data","x",ROUND((IF(LOG('Indicator Data'!AI56*1000)&gt;D$4,10,IF(LOG('Indicator Data'!AI56*1000)&lt;D$3,0,10-(D$4-LOG('Indicator Data'!AI56*1000))/(D$4-D$3)*10))),1))</f>
        <v>4.8</v>
      </c>
      <c r="E56" s="203">
        <f t="shared" si="9"/>
        <v>4.0999999999999996</v>
      </c>
      <c r="F56" s="202">
        <f>IF('Indicator Data'!AV56="No data","x",ROUND(IF('Indicator Data'!AV56&gt;F$4,10,IF('Indicator Data'!AV56&lt;F$3,0,10-(F$4-'Indicator Data'!AV56)/(F$4-F$3)*10)),1))</f>
        <v>5.2</v>
      </c>
      <c r="G56" s="202">
        <f>IF('Indicator Data'!AW56="No data","x",ROUND(IF('Indicator Data'!AW56&gt;G$4,10,IF('Indicator Data'!AW56&lt;G$3,0,10-(G$4-'Indicator Data'!AW56)/(G$4-G$3)*10)),1))</f>
        <v>1.7</v>
      </c>
      <c r="H56" s="203">
        <f t="shared" si="10"/>
        <v>3.5</v>
      </c>
      <c r="I56" s="204">
        <f>SUM(IF('Indicator Data'!AJ56=0,0,'Indicator Data'!AJ56),SUM('Indicator Data'!AK56:AL56))</f>
        <v>13749.614867281251</v>
      </c>
      <c r="J56" s="204">
        <f>I56/HLOOKUP('Indicator Date'!$AJ54,'Population Data'!$C$3:$M$194,ROW()-4,FALSE)*1000000</f>
        <v>120.10049091539027</v>
      </c>
      <c r="K56" s="202">
        <f t="shared" si="16"/>
        <v>2.4</v>
      </c>
      <c r="L56" s="202">
        <f>IF('Indicator Data'!AM56="No data","x",ROUND(IF('Indicator Data'!AM56&gt;L$4,10,IF('Indicator Data'!AM56&lt;L$3,0,10-(L$4-'Indicator Data'!AM56)/(L$4-L$3)*10)),1))</f>
        <v>0.8</v>
      </c>
      <c r="M56" s="202">
        <f>IF('Indicator Data'!AN56="No data","x",IF('Indicator Data'!AN56=0,0,ROUND(IF('Indicator Data'!AN56&gt;M$4,10,IF('Indicator Data'!AN56&lt;M$3,0,10-(M$4-'Indicator Data'!AN56)/(M$4-M$3)*10)),1)))</f>
        <v>2</v>
      </c>
      <c r="N56" s="203">
        <f t="shared" si="11"/>
        <v>1.7</v>
      </c>
      <c r="O56" s="205">
        <f t="shared" si="12"/>
        <v>3.4</v>
      </c>
      <c r="P56" s="206">
        <f>IF(AND('Indicator Data'!BA56="No data",'Indicator Data'!BB56="No data"),0,SUM('Indicator Data'!BA56:BC56)/1000)</f>
        <v>472.76100000000002</v>
      </c>
      <c r="Q56" s="202">
        <f t="shared" si="17"/>
        <v>8.9</v>
      </c>
      <c r="R56" s="207">
        <f>P56*1000/HLOOKUP('Indicator Data'!$BA$3,'Population Data'!$C$3:$M$194,ROW()-4,FALSE)</f>
        <v>4.1294849880313669E-3</v>
      </c>
      <c r="S56" s="202">
        <f t="shared" si="18"/>
        <v>4.5</v>
      </c>
      <c r="T56" s="208">
        <f t="shared" si="13"/>
        <v>6.7</v>
      </c>
      <c r="U56" s="209">
        <f>IF('Indicator Data'!AR56="No data","x",ROUND(IF('Indicator Data'!AR56&gt;U$4,10,IF('Indicator Data'!AR56&lt;U$3,0,10-(U$4-'Indicator Data'!AR56)/(U$4-U$3)*10)),1))</f>
        <v>0.2</v>
      </c>
      <c r="V56" s="209">
        <f>IF('Indicator Data'!AS56="No data","x",IF('Indicator Data'!AS56=0,0,ROUND(IF('Indicator Data'!AS56&gt;V$4,10,IF('Indicator Data'!AS56&lt;V$3,0,10-(V$4-'Indicator Data'!AS56)/(V$4-V$3)*10)),1)))</f>
        <v>0.3</v>
      </c>
      <c r="W56" s="202">
        <f t="shared" si="14"/>
        <v>0.25</v>
      </c>
      <c r="X56" s="202">
        <f>IF('Indicator Data'!AQ56="No data","x",ROUND(IF('Indicator Data'!AQ56&gt;X$4,10,IF('Indicator Data'!AQ56&lt;X$3,0,10-(X$4-'Indicator Data'!AQ56)/(X$4-X$3)*10)),1))</f>
        <v>0.2</v>
      </c>
      <c r="Y56" s="202">
        <f>IF('Indicator Data'!AT56="No data","x",ROUND(IF('Indicator Data'!AT56&gt;Y$4,10,IF('Indicator Data'!AT56&lt;Y$3,0,10-(Y$4-'Indicator Data'!AT56)/(Y$4-Y$3)*10)),1))</f>
        <v>0</v>
      </c>
      <c r="Z56" s="207">
        <f>IF('Indicator Data'!AU56="No data","x",IF(('Indicator Data'!AU56/HLOOKUP('Indicator Data'!$AU$3,'Population Data'!$C$3:$M$194,ROW()-4,FALSE))&gt;1,1,IF('Indicator Data'!AU56&gt;'Indicator Data'!AU56,1,'Indicator Data'!AU56/HLOOKUP('Indicator Data'!$AU$3,'Population Data'!$C$3:$M$194,ROW()-4,FALSE))))</f>
        <v>2.6424112787786131E-2</v>
      </c>
      <c r="AA56" s="202">
        <f t="shared" si="19"/>
        <v>0.3</v>
      </c>
      <c r="AB56" s="210">
        <f t="shared" si="20"/>
        <v>0.2</v>
      </c>
      <c r="AC56" s="202">
        <f>IF('Indicator Data'!AO56="No data","x",ROUND(IF('Indicator Data'!AO56&gt;AC$4,10,IF('Indicator Data'!AO56&lt;AC$3,0,10-(AC$4-'Indicator Data'!AO56)/(AC$4-AC$3)*10)),1))</f>
        <v>1.4</v>
      </c>
      <c r="AD56" s="202">
        <f>IF('Indicator Data'!AP56="No data","x",ROUND(IF('Indicator Data'!AP56&gt;AD$4,10,IF('Indicator Data'!AP56&lt;AD$3,0,10-(AD$4-'Indicator Data'!AP56)/(AD$4-AD$3)*10)),1))</f>
        <v>1.6</v>
      </c>
      <c r="AE56" s="210">
        <f t="shared" si="15"/>
        <v>1.5</v>
      </c>
      <c r="AF56" s="206">
        <f>('Indicator Data'!AZ56+'Indicator Data'!AY56*0.5+'Indicator Data'!AX56*0.25)/1000</f>
        <v>0</v>
      </c>
      <c r="AG56" s="211">
        <f>AF56*1000/HLOOKUP('Indicator Data'!$AZ$3,'Population Data'!$C$3:$M$194,ROW()-4,FALSE)</f>
        <v>0</v>
      </c>
      <c r="AH56" s="210">
        <f t="shared" si="21"/>
        <v>0</v>
      </c>
      <c r="AI56" s="202">
        <f>IF('Indicator Data'!BD56="No data","x",ROUND(IF('Indicator Data'!BD56&lt;$AI$3,10,IF('Indicator Data'!BD56&gt;$AI$4,0,($AI$4-'Indicator Data'!BD56)/($AI$4-$AI$3)*10)),1))</f>
        <v>2.2999999999999998</v>
      </c>
      <c r="AJ56" s="202">
        <f>IF('Indicator Data'!BE56="No data","x",ROUND(IF('Indicator Data'!BE56&gt;$AJ$4,10,IF('Indicator Data'!BE56&lt;$AJ$3,0,10-($AJ$4-'Indicator Data'!BE56)/($AJ$4-$AJ$3)*10)),1))</f>
        <v>1.2</v>
      </c>
      <c r="AK56" s="210">
        <f t="shared" si="22"/>
        <v>1.8</v>
      </c>
      <c r="AL56" s="208">
        <f t="shared" si="23"/>
        <v>0.9</v>
      </c>
      <c r="AM56" s="212">
        <f t="shared" si="24"/>
        <v>4.4000000000000004</v>
      </c>
    </row>
    <row r="57" spans="1:39">
      <c r="A57" s="179" t="str">
        <f>'Indicator Data'!A57</f>
        <v>El Salvador</v>
      </c>
      <c r="B57" s="180" t="str">
        <f>'Indicator Data'!B57</f>
        <v>SLV</v>
      </c>
      <c r="C57" s="213">
        <f>ROUND(IF('Indicator Data'!AH57="No data",IF((0.101*LN('Indicator Data'!BV57)-0.153)&gt;C$4,0,IF((0.101*LN('Indicator Data'!BV57)-0.153)&lt;C$3,10,(C$4-(0.101*LN('Indicator Data'!BV57)-0.153))/(C$4-C$3)*10)),IF('Indicator Data'!AH57&gt;C$4,0,IF('Indicator Data'!AH57&lt;C$3,10,(C$4-'Indicator Data'!AH57)/(C$4-C$3)*10))),1)</f>
        <v>4.5</v>
      </c>
      <c r="D57" s="202">
        <f>IF('Indicator Data'!AI57="No data","x",ROUND((IF(LOG('Indicator Data'!AI57*1000)&gt;D$4,10,IF(LOG('Indicator Data'!AI57*1000)&lt;D$3,0,10-(D$4-LOG('Indicator Data'!AI57*1000))/(D$4-D$3)*10))),1))</f>
        <v>5.6</v>
      </c>
      <c r="E57" s="203">
        <f t="shared" si="9"/>
        <v>5.0999999999999996</v>
      </c>
      <c r="F57" s="202">
        <f>IF('Indicator Data'!AV57="No data","x",ROUND(IF('Indicator Data'!AV57&gt;F$4,10,IF('Indicator Data'!AV57&lt;F$3,0,10-(F$4-'Indicator Data'!AV57)/(F$4-F$3)*10)),1))</f>
        <v>4.9000000000000004</v>
      </c>
      <c r="G57" s="202">
        <f>IF('Indicator Data'!AW57="No data","x",ROUND(IF('Indicator Data'!AW57&gt;G$4,10,IF('Indicator Data'!AW57&lt;G$3,0,10-(G$4-'Indicator Data'!AW57)/(G$4-G$3)*10)),1))</f>
        <v>3.4</v>
      </c>
      <c r="H57" s="203">
        <f t="shared" si="10"/>
        <v>4.2</v>
      </c>
      <c r="I57" s="204">
        <f>SUM(IF('Indicator Data'!AJ57=0,0,'Indicator Data'!AJ57),SUM('Indicator Data'!AK57:AL57))</f>
        <v>1025.1190955205079</v>
      </c>
      <c r="J57" s="204">
        <f>I57/HLOOKUP('Indicator Date'!$AJ55,'Population Data'!$C$3:$M$194,ROW()-4,FALSE)*1000000</f>
        <v>160.26778895082882</v>
      </c>
      <c r="K57" s="202">
        <f t="shared" si="16"/>
        <v>3.2</v>
      </c>
      <c r="L57" s="202">
        <f>IF('Indicator Data'!AM57="No data","x",ROUND(IF('Indicator Data'!AM57&gt;L$4,10,IF('Indicator Data'!AM57&lt;L$3,0,10-(L$4-'Indicator Data'!AM57)/(L$4-L$3)*10)),1))</f>
        <v>1.6</v>
      </c>
      <c r="M57" s="202">
        <f>IF('Indicator Data'!AN57="No data","x",IF('Indicator Data'!AN57=0,0,ROUND(IF('Indicator Data'!AN57&gt;M$4,10,IF('Indicator Data'!AN57&lt;M$3,0,10-(M$4-'Indicator Data'!AN57)/(M$4-M$3)*10)),1)))</f>
        <v>8</v>
      </c>
      <c r="N57" s="203">
        <f t="shared" si="11"/>
        <v>4.3</v>
      </c>
      <c r="O57" s="205">
        <f t="shared" si="12"/>
        <v>4.7</v>
      </c>
      <c r="P57" s="206">
        <f>IF(AND('Indicator Data'!BA57="No data",'Indicator Data'!BB57="No data"),0,SUM('Indicator Data'!BA57:BC57)/1000)</f>
        <v>167.59299999999999</v>
      </c>
      <c r="Q57" s="202">
        <f t="shared" si="17"/>
        <v>7.4</v>
      </c>
      <c r="R57" s="207">
        <f>P57*1000/HLOOKUP('Indicator Data'!$BA$3,'Population Data'!$C$3:$M$194,ROW()-4,FALSE)</f>
        <v>2.6201599083468554E-2</v>
      </c>
      <c r="S57" s="202">
        <f t="shared" si="18"/>
        <v>7.1</v>
      </c>
      <c r="T57" s="208">
        <f t="shared" si="13"/>
        <v>7.3</v>
      </c>
      <c r="U57" s="209">
        <f>IF('Indicator Data'!AR57="No data","x",ROUND(IF('Indicator Data'!AR57&gt;U$4,10,IF('Indicator Data'!AR57&lt;U$3,0,10-(U$4-'Indicator Data'!AR57)/(U$4-U$3)*10)),1))</f>
        <v>1</v>
      </c>
      <c r="V57" s="209">
        <f>IF('Indicator Data'!AS57="No data","x",IF('Indicator Data'!AS57=0,0,ROUND(IF('Indicator Data'!AS57&gt;V$4,10,IF('Indicator Data'!AS57&lt;V$3,0,10-(V$4-'Indicator Data'!AS57)/(V$4-V$3)*10)),1)))</f>
        <v>0.8</v>
      </c>
      <c r="W57" s="202">
        <f t="shared" si="14"/>
        <v>0.9</v>
      </c>
      <c r="X57" s="202">
        <f>IF('Indicator Data'!AQ57="No data","x",ROUND(IF('Indicator Data'!AQ57&gt;X$4,10,IF('Indicator Data'!AQ57&lt;X$3,0,10-(X$4-'Indicator Data'!AQ57)/(X$4-X$3)*10)),1))</f>
        <v>0.9</v>
      </c>
      <c r="Y57" s="202">
        <f>IF('Indicator Data'!AT57="No data","x",ROUND(IF('Indicator Data'!AT57&gt;Y$4,10,IF('Indicator Data'!AT57&lt;Y$3,0,10-(Y$4-'Indicator Data'!AT57)/(Y$4-Y$3)*10)),1))</f>
        <v>0</v>
      </c>
      <c r="Z57" s="207">
        <f>IF('Indicator Data'!AU57="No data","x",IF(('Indicator Data'!AU57/HLOOKUP('Indicator Data'!$AU$3,'Population Data'!$C$3:$M$194,ROW()-4,FALSE))&gt;1,1,IF('Indicator Data'!AU57&gt;'Indicator Data'!AU57,1,'Indicator Data'!AU57/HLOOKUP('Indicator Data'!$AU$3,'Population Data'!$C$3:$M$194,ROW()-4,FALSE))))</f>
        <v>0.21072212704012</v>
      </c>
      <c r="AA57" s="202">
        <f t="shared" si="19"/>
        <v>2.2999999999999998</v>
      </c>
      <c r="AB57" s="210">
        <f t="shared" si="20"/>
        <v>1</v>
      </c>
      <c r="AC57" s="202">
        <f>IF('Indicator Data'!AO57="No data","x",ROUND(IF('Indicator Data'!AO57&gt;AC$4,10,IF('Indicator Data'!AO57&lt;AC$3,0,10-(AC$4-'Indicator Data'!AO57)/(AC$4-AC$3)*10)),1))</f>
        <v>0.9</v>
      </c>
      <c r="AD57" s="202">
        <f>IF('Indicator Data'!AP57="No data","x",ROUND(IF('Indicator Data'!AP57&gt;AD$4,10,IF('Indicator Data'!AP57&lt;AD$3,0,10-(AD$4-'Indicator Data'!AP57)/(AD$4-AD$3)*10)),1))</f>
        <v>1.1000000000000001</v>
      </c>
      <c r="AE57" s="210">
        <f t="shared" si="15"/>
        <v>1</v>
      </c>
      <c r="AF57" s="206">
        <f>('Indicator Data'!AZ57+'Indicator Data'!AY57*0.5+'Indicator Data'!AX57*0.25)/1000</f>
        <v>6.5172499999999998</v>
      </c>
      <c r="AG57" s="211">
        <f>AF57*1000/HLOOKUP('Indicator Data'!$AZ$3,'Population Data'!$C$3:$M$194,ROW()-4,FALSE)</f>
        <v>1.0189111217457497E-3</v>
      </c>
      <c r="AH57" s="210">
        <f t="shared" si="21"/>
        <v>0.1</v>
      </c>
      <c r="AI57" s="202">
        <f>IF('Indicator Data'!BD57="No data","x",ROUND(IF('Indicator Data'!BD57&lt;$AI$3,10,IF('Indicator Data'!BD57&gt;$AI$4,0,($AI$4-'Indicator Data'!BD57)/($AI$4-$AI$3)*10)),1))</f>
        <v>3.7</v>
      </c>
      <c r="AJ57" s="202">
        <f>IF('Indicator Data'!BE57="No data","x",ROUND(IF('Indicator Data'!BE57&gt;$AJ$4,10,IF('Indicator Data'!BE57&lt;$AJ$3,0,10-($AJ$4-'Indicator Data'!BE57)/($AJ$4-$AJ$3)*10)),1))</f>
        <v>0.6</v>
      </c>
      <c r="AK57" s="210">
        <f t="shared" si="22"/>
        <v>2.2000000000000002</v>
      </c>
      <c r="AL57" s="208">
        <f t="shared" si="23"/>
        <v>1.1000000000000001</v>
      </c>
      <c r="AM57" s="212">
        <f t="shared" si="24"/>
        <v>4.9000000000000004</v>
      </c>
    </row>
    <row r="58" spans="1:39">
      <c r="A58" s="179" t="str">
        <f>'Indicator Data'!A58</f>
        <v>Equatorial Guinea</v>
      </c>
      <c r="B58" s="180" t="str">
        <f>'Indicator Data'!B58</f>
        <v>GNQ</v>
      </c>
      <c r="C58" s="213">
        <f>ROUND(IF('Indicator Data'!AH58="No data",IF((0.101*LN('Indicator Data'!BV58)-0.153)&gt;C$4,0,IF((0.101*LN('Indicator Data'!BV58)-0.153)&lt;C$3,10,(C$4-(0.101*LN('Indicator Data'!BV58)-0.153))/(C$4-C$3)*10)),IF('Indicator Data'!AH58&gt;C$4,0,IF('Indicator Data'!AH58&lt;C$3,10,(C$4-'Indicator Data'!AH58)/(C$4-C$3)*10))),1)</f>
        <v>5</v>
      </c>
      <c r="D58" s="202" t="str">
        <f>IF('Indicator Data'!AI58="No data","x",ROUND((IF(LOG('Indicator Data'!AI58*1000)&gt;D$4,10,IF(LOG('Indicator Data'!AI58*1000)&lt;D$3,0,10-(D$4-LOG('Indicator Data'!AI58*1000))/(D$4-D$3)*10))),1))</f>
        <v>x</v>
      </c>
      <c r="E58" s="203">
        <f t="shared" si="9"/>
        <v>5</v>
      </c>
      <c r="F58" s="202" t="str">
        <f>IF('Indicator Data'!AV58="No data","x",ROUND(IF('Indicator Data'!AV58&gt;F$4,10,IF('Indicator Data'!AV58&lt;F$3,0,10-(F$4-'Indicator Data'!AV58)/(F$4-F$3)*10)),1))</f>
        <v>x</v>
      </c>
      <c r="G58" s="202" t="str">
        <f>IF('Indicator Data'!AW58="No data","x",ROUND(IF('Indicator Data'!AW58&gt;G$4,10,IF('Indicator Data'!AW58&lt;G$3,0,10-(G$4-'Indicator Data'!AW58)/(G$4-G$3)*10)),1))</f>
        <v>x</v>
      </c>
      <c r="H58" s="203" t="str">
        <f t="shared" si="10"/>
        <v>x</v>
      </c>
      <c r="I58" s="204">
        <f>SUM(IF('Indicator Data'!AJ58=0,0,'Indicator Data'!AJ58),SUM('Indicator Data'!AK58:AL58))</f>
        <v>28.046297038146975</v>
      </c>
      <c r="J58" s="204">
        <f>I58/HLOOKUP('Indicator Date'!$AJ56,'Population Data'!$C$3:$M$194,ROW()-4,FALSE)*1000000</f>
        <v>15.980859774453217</v>
      </c>
      <c r="K58" s="202">
        <f t="shared" si="16"/>
        <v>0.3</v>
      </c>
      <c r="L58" s="202">
        <f>IF('Indicator Data'!AM58="No data","x",ROUND(IF('Indicator Data'!AM58&gt;L$4,10,IF('Indicator Data'!AM58&lt;L$3,0,10-(L$4-'Indicator Data'!AM58)/(L$4-L$3)*10)),1))</f>
        <v>0.1</v>
      </c>
      <c r="M58" s="202">
        <f>IF('Indicator Data'!AN58="No data","x",IF('Indicator Data'!AN58=0,0,ROUND(IF('Indicator Data'!AN58&gt;M$4,10,IF('Indicator Data'!AN58&lt;M$3,0,10-(M$4-'Indicator Data'!AN58)/(M$4-M$3)*10)),1)))</f>
        <v>0</v>
      </c>
      <c r="N58" s="203">
        <f t="shared" si="11"/>
        <v>0.1</v>
      </c>
      <c r="O58" s="205">
        <f t="shared" si="12"/>
        <v>3.4</v>
      </c>
      <c r="P58" s="206">
        <f>IF(AND('Indicator Data'!BA58="No data",'Indicator Data'!BB58="No data"),0,SUM('Indicator Data'!BA58:BC58)/1000)</f>
        <v>0</v>
      </c>
      <c r="Q58" s="202">
        <f t="shared" si="17"/>
        <v>0</v>
      </c>
      <c r="R58" s="207">
        <f>P58*1000/HLOOKUP('Indicator Data'!$BA$3,'Population Data'!$C$3:$M$194,ROW()-4,FALSE)</f>
        <v>0</v>
      </c>
      <c r="S58" s="202">
        <f t="shared" si="18"/>
        <v>0</v>
      </c>
      <c r="T58" s="208">
        <f t="shared" si="13"/>
        <v>0</v>
      </c>
      <c r="U58" s="209">
        <f>IF('Indicator Data'!AR58="No data","x",ROUND(IF('Indicator Data'!AR58&gt;U$4,10,IF('Indicator Data'!AR58&lt;U$3,0,10-(U$4-'Indicator Data'!AR58)/(U$4-U$3)*10)),1))</f>
        <v>10</v>
      </c>
      <c r="V58" s="209">
        <f>IF('Indicator Data'!AS58="No data","x",IF('Indicator Data'!AS58=0,0,ROUND(IF('Indicator Data'!AS58&gt;V$4,10,IF('Indicator Data'!AS58&lt;V$3,0,10-(V$4-'Indicator Data'!AS58)/(V$4-V$3)*10)),1)))</f>
        <v>10</v>
      </c>
      <c r="W58" s="202">
        <f t="shared" si="14"/>
        <v>10</v>
      </c>
      <c r="X58" s="202">
        <f>IF('Indicator Data'!AQ58="No data","x",ROUND(IF('Indicator Data'!AQ58&gt;X$4,10,IF('Indicator Data'!AQ58&lt;X$3,0,10-(X$4-'Indicator Data'!AQ58)/(X$4-X$3)*10)),1))</f>
        <v>5</v>
      </c>
      <c r="Y58" s="202">
        <f>IF('Indicator Data'!AT58="No data","x",ROUND(IF('Indicator Data'!AT58&gt;Y$4,10,IF('Indicator Data'!AT58&lt;Y$3,0,10-(Y$4-'Indicator Data'!AT58)/(Y$4-Y$3)*10)),1))</f>
        <v>5.8</v>
      </c>
      <c r="Z58" s="207">
        <f>IF('Indicator Data'!AU58="No data","x",IF(('Indicator Data'!AU58/HLOOKUP('Indicator Data'!$AU$3,'Population Data'!$C$3:$M$194,ROW()-4,FALSE))&gt;1,1,IF('Indicator Data'!AU58&gt;'Indicator Data'!AU58,1,'Indicator Data'!AU58/HLOOKUP('Indicator Data'!$AU$3,'Population Data'!$C$3:$M$194,ROW()-4,FALSE))))</f>
        <v>0.39913296730327874</v>
      </c>
      <c r="AA58" s="202">
        <f t="shared" si="19"/>
        <v>4.4000000000000004</v>
      </c>
      <c r="AB58" s="210">
        <f t="shared" si="20"/>
        <v>6.3</v>
      </c>
      <c r="AC58" s="202">
        <f>IF('Indicator Data'!AO58="No data","x",ROUND(IF('Indicator Data'!AO58&gt;AC$4,10,IF('Indicator Data'!AO58&lt;AC$3,0,10-(AC$4-'Indicator Data'!AO58)/(AC$4-AC$3)*10)),1))</f>
        <v>5.6</v>
      </c>
      <c r="AD58" s="202">
        <f>IF('Indicator Data'!AP58="No data","x",ROUND(IF('Indicator Data'!AP58&gt;AD$4,10,IF('Indicator Data'!AP58&lt;AD$3,0,10-(AD$4-'Indicator Data'!AP58)/(AD$4-AD$3)*10)),1))</f>
        <v>1.2</v>
      </c>
      <c r="AE58" s="210">
        <f t="shared" si="15"/>
        <v>3.4</v>
      </c>
      <c r="AF58" s="206">
        <f>('Indicator Data'!AZ58+'Indicator Data'!AY58*0.5+'Indicator Data'!AX58*0.25)/1000</f>
        <v>8.0000000000000002E-3</v>
      </c>
      <c r="AG58" s="211">
        <f>AF58*1000/HLOOKUP('Indicator Data'!$AZ$3,'Population Data'!$C$3:$M$194,ROW()-4,FALSE)</f>
        <v>4.5584227401476812E-6</v>
      </c>
      <c r="AH58" s="210">
        <f t="shared" si="21"/>
        <v>0</v>
      </c>
      <c r="AI58" s="202">
        <f>IF('Indicator Data'!BD58="No data","x",ROUND(IF('Indicator Data'!BD58&lt;$AI$3,10,IF('Indicator Data'!BD58&gt;$AI$4,0,($AI$4-'Indicator Data'!BD58)/($AI$4-$AI$3)*10)),1))</f>
        <v>6</v>
      </c>
      <c r="AJ58" s="202">
        <f>IF('Indicator Data'!BE58="No data","x",ROUND(IF('Indicator Data'!BE58&gt;$AJ$4,10,IF('Indicator Data'!BE58&lt;$AJ$3,0,10-($AJ$4-'Indicator Data'!BE58)/($AJ$4-$AJ$3)*10)),1))</f>
        <v>5</v>
      </c>
      <c r="AK58" s="210">
        <f t="shared" si="22"/>
        <v>5.5</v>
      </c>
      <c r="AL58" s="208">
        <f t="shared" si="23"/>
        <v>4.2</v>
      </c>
      <c r="AM58" s="212">
        <f t="shared" si="24"/>
        <v>2.2999999999999998</v>
      </c>
    </row>
    <row r="59" spans="1:39">
      <c r="A59" s="179" t="str">
        <f>'Indicator Data'!A59</f>
        <v>Eritrea</v>
      </c>
      <c r="B59" s="180" t="str">
        <f>'Indicator Data'!B59</f>
        <v>ERI</v>
      </c>
      <c r="C59" s="213">
        <f>ROUND(IF('Indicator Data'!AH59="No data",IF((0.101*LN('Indicator Data'!BV59)-0.153)&gt;C$4,0,IF((0.101*LN('Indicator Data'!BV59)-0.153)&lt;C$3,10,(C$4-(0.101*LN('Indicator Data'!BV59)-0.153))/(C$4-C$3)*10)),IF('Indicator Data'!AH59&gt;C$4,0,IF('Indicator Data'!AH59&lt;C$3,10,(C$4-'Indicator Data'!AH59)/(C$4-C$3)*10))),1)</f>
        <v>8.1</v>
      </c>
      <c r="D59" s="202" t="str">
        <f>IF('Indicator Data'!AI59="No data","x",ROUND((IF(LOG('Indicator Data'!AI59*1000)&gt;D$4,10,IF(LOG('Indicator Data'!AI59*1000)&lt;D$3,0,10-(D$4-LOG('Indicator Data'!AI59*1000))/(D$4-D$3)*10))),1))</f>
        <v>x</v>
      </c>
      <c r="E59" s="203">
        <f t="shared" si="9"/>
        <v>8.1</v>
      </c>
      <c r="F59" s="202" t="str">
        <f>IF('Indicator Data'!AV59="No data","x",ROUND(IF('Indicator Data'!AV59&gt;F$4,10,IF('Indicator Data'!AV59&lt;F$3,0,10-(F$4-'Indicator Data'!AV59)/(F$4-F$3)*10)),1))</f>
        <v>x</v>
      </c>
      <c r="G59" s="202" t="str">
        <f>IF('Indicator Data'!AW59="No data","x",ROUND(IF('Indicator Data'!AW59&gt;G$4,10,IF('Indicator Data'!AW59&lt;G$3,0,10-(G$4-'Indicator Data'!AW59)/(G$4-G$3)*10)),1))</f>
        <v>x</v>
      </c>
      <c r="H59" s="203" t="str">
        <f t="shared" si="10"/>
        <v>x</v>
      </c>
      <c r="I59" s="204">
        <f>SUM(IF('Indicator Data'!AJ59=0,0,'Indicator Data'!AJ59),SUM('Indicator Data'!AK59:AL59))</f>
        <v>127.56150744140625</v>
      </c>
      <c r="J59" s="204">
        <f>I59/HLOOKUP('Indicator Date'!$AJ57,'Population Data'!$C$3:$M$194,ROW()-4,FALSE)*1000000</f>
        <v>33.413611522217785</v>
      </c>
      <c r="K59" s="202">
        <f t="shared" si="16"/>
        <v>0.7</v>
      </c>
      <c r="L59" s="202" t="str">
        <f>IF('Indicator Data'!AM59="No data","x",ROUND(IF('Indicator Data'!AM59&gt;L$4,10,IF('Indicator Data'!AM59&lt;L$3,0,10-(L$4-'Indicator Data'!AM59)/(L$4-L$3)*10)),1))</f>
        <v>x</v>
      </c>
      <c r="M59" s="202" t="str">
        <f>IF('Indicator Data'!AN59="No data","x",IF('Indicator Data'!AN59=0,0,ROUND(IF('Indicator Data'!AN59&gt;M$4,10,IF('Indicator Data'!AN59&lt;M$3,0,10-(M$4-'Indicator Data'!AN59)/(M$4-M$3)*10)),1)))</f>
        <v>x</v>
      </c>
      <c r="N59" s="203">
        <f t="shared" si="11"/>
        <v>0.7</v>
      </c>
      <c r="O59" s="205">
        <f t="shared" si="12"/>
        <v>5.6</v>
      </c>
      <c r="P59" s="206">
        <f>IF(AND('Indicator Data'!BA59="No data",'Indicator Data'!BB59="No data"),0,SUM('Indicator Data'!BA59:BC59)/1000)</f>
        <v>0.13700000000000001</v>
      </c>
      <c r="Q59" s="202">
        <f t="shared" si="17"/>
        <v>0</v>
      </c>
      <c r="R59" s="207">
        <f>P59*1000/HLOOKUP('Indicator Data'!$BA$3,'Population Data'!$C$3:$M$194,ROW()-4,FALSE)</f>
        <v>3.5885941381231546E-5</v>
      </c>
      <c r="S59" s="202">
        <f t="shared" si="18"/>
        <v>0</v>
      </c>
      <c r="T59" s="208">
        <f t="shared" si="13"/>
        <v>0</v>
      </c>
      <c r="U59" s="209">
        <f>IF('Indicator Data'!AR59="No data","x",ROUND(IF('Indicator Data'!AR59&gt;U$4,10,IF('Indicator Data'!AR59&lt;U$3,0,10-(U$4-'Indicator Data'!AR59)/(U$4-U$3)*10)),1))</f>
        <v>0.8</v>
      </c>
      <c r="V59" s="209">
        <f>IF('Indicator Data'!AS59="No data","x",IF('Indicator Data'!AS59=0,0,ROUND(IF('Indicator Data'!AS59&gt;V$4,10,IF('Indicator Data'!AS59&lt;V$3,0,10-(V$4-'Indicator Data'!AS59)/(V$4-V$3)*10)),1)))</f>
        <v>0.3</v>
      </c>
      <c r="W59" s="202">
        <f t="shared" si="14"/>
        <v>0.55000000000000004</v>
      </c>
      <c r="X59" s="202">
        <f>IF('Indicator Data'!AQ59="No data","x",ROUND(IF('Indicator Data'!AQ59&gt;X$4,10,IF('Indicator Data'!AQ59&lt;X$3,0,10-(X$4-'Indicator Data'!AQ59)/(X$4-X$3)*10)),1))</f>
        <v>1.3</v>
      </c>
      <c r="Y59" s="202">
        <f>IF('Indicator Data'!AT59="No data","x",ROUND(IF('Indicator Data'!AT59&gt;Y$4,10,IF('Indicator Data'!AT59&lt;Y$3,0,10-(Y$4-'Indicator Data'!AT59)/(Y$4-Y$3)*10)),1))</f>
        <v>0.9</v>
      </c>
      <c r="Z59" s="207">
        <f>IF('Indicator Data'!AU59="No data","x",IF(('Indicator Data'!AU59/HLOOKUP('Indicator Data'!$AU$3,'Population Data'!$C$3:$M$194,ROW()-4,FALSE))&gt;1,1,IF('Indicator Data'!AU59&gt;'Indicator Data'!AU59,1,'Indicator Data'!AU59/HLOOKUP('Indicator Data'!$AU$3,'Population Data'!$C$3:$M$194,ROW()-4,FALSE))))</f>
        <v>7.6574524868405047E-2</v>
      </c>
      <c r="AA59" s="202">
        <f t="shared" si="19"/>
        <v>0.9</v>
      </c>
      <c r="AB59" s="210">
        <f t="shared" si="20"/>
        <v>0.9</v>
      </c>
      <c r="AC59" s="202">
        <f>IF('Indicator Data'!AO59="No data","x",ROUND(IF('Indicator Data'!AO59&gt;AC$4,10,IF('Indicator Data'!AO59&lt;AC$3,0,10-(AC$4-'Indicator Data'!AO59)/(AC$4-AC$3)*10)),1))</f>
        <v>2.8</v>
      </c>
      <c r="AD59" s="202">
        <f>IF('Indicator Data'!AP59="No data","x",ROUND(IF('Indicator Data'!AP59&gt;AD$4,10,IF('Indicator Data'!AP59&lt;AD$3,0,10-(AD$4-'Indicator Data'!AP59)/(AD$4-AD$3)*10)),1))</f>
        <v>8.8000000000000007</v>
      </c>
      <c r="AE59" s="210">
        <f t="shared" si="15"/>
        <v>5.8</v>
      </c>
      <c r="AF59" s="206">
        <f>('Indicator Data'!AZ59+'Indicator Data'!AY59*0.5+'Indicator Data'!AX59*0.25)/1000</f>
        <v>0</v>
      </c>
      <c r="AG59" s="211">
        <f>AF59*1000/HLOOKUP('Indicator Data'!$AZ$3,'Population Data'!$C$3:$M$194,ROW()-4,FALSE)</f>
        <v>0</v>
      </c>
      <c r="AH59" s="210">
        <f t="shared" si="21"/>
        <v>0</v>
      </c>
      <c r="AI59" s="202">
        <f>IF('Indicator Data'!BD59="No data","x",ROUND(IF('Indicator Data'!BD59&lt;$AI$3,10,IF('Indicator Data'!BD59&gt;$AI$4,0,($AI$4-'Indicator Data'!BD59)/($AI$4-$AI$3)*10)),1))</f>
        <v>6.8</v>
      </c>
      <c r="AJ59" s="202">
        <f>IF('Indicator Data'!BE59="No data","x",ROUND(IF('Indicator Data'!BE59&gt;$AJ$4,10,IF('Indicator Data'!BE59&lt;$AJ$3,0,10-($AJ$4-'Indicator Data'!BE59)/($AJ$4-$AJ$3)*10)),1))</f>
        <v>5.7</v>
      </c>
      <c r="AK59" s="210">
        <f t="shared" si="22"/>
        <v>6.3</v>
      </c>
      <c r="AL59" s="208">
        <f t="shared" si="23"/>
        <v>3.8</v>
      </c>
      <c r="AM59" s="212">
        <f t="shared" si="24"/>
        <v>2.1</v>
      </c>
    </row>
    <row r="60" spans="1:39">
      <c r="A60" s="179" t="str">
        <f>'Indicator Data'!A60</f>
        <v>Estonia</v>
      </c>
      <c r="B60" s="180" t="str">
        <f>'Indicator Data'!B60</f>
        <v>EST</v>
      </c>
      <c r="C60" s="213">
        <f>ROUND(IF('Indicator Data'!AH60="No data",IF((0.101*LN('Indicator Data'!BV60)-0.153)&gt;C$4,0,IF((0.101*LN('Indicator Data'!BV60)-0.153)&lt;C$3,10,(C$4-(0.101*LN('Indicator Data'!BV60)-0.153))/(C$4-C$3)*10)),IF('Indicator Data'!AH60&gt;C$4,0,IF('Indicator Data'!AH60&lt;C$3,10,(C$4-'Indicator Data'!AH60)/(C$4-C$3)*10))),1)</f>
        <v>0</v>
      </c>
      <c r="D60" s="202" t="str">
        <f>IF('Indicator Data'!AI60="No data","x",ROUND((IF(LOG('Indicator Data'!AI60*1000)&gt;D$4,10,IF(LOG('Indicator Data'!AI60*1000)&lt;D$3,0,10-(D$4-LOG('Indicator Data'!AI60*1000))/(D$4-D$3)*10))),1))</f>
        <v>x</v>
      </c>
      <c r="E60" s="203">
        <f t="shared" si="9"/>
        <v>0</v>
      </c>
      <c r="F60" s="202">
        <f>IF('Indicator Data'!AV60="No data","x",ROUND(IF('Indicator Data'!AV60&gt;F$4,10,IF('Indicator Data'!AV60&lt;F$3,0,10-(F$4-'Indicator Data'!AV60)/(F$4-F$3)*10)),1))</f>
        <v>1.2</v>
      </c>
      <c r="G60" s="202">
        <f>IF('Indicator Data'!AW60="No data","x",ROUND(IF('Indicator Data'!AW60&gt;G$4,10,IF('Indicator Data'!AW60&lt;G$3,0,10-(G$4-'Indicator Data'!AW60)/(G$4-G$3)*10)),1))</f>
        <v>1.7</v>
      </c>
      <c r="H60" s="203">
        <f t="shared" si="10"/>
        <v>1.5</v>
      </c>
      <c r="I60" s="204">
        <f>SUM(IF('Indicator Data'!AJ60=0,0,'Indicator Data'!AJ60),SUM('Indicator Data'!AK60:AL60))</f>
        <v>0.76834000000000002</v>
      </c>
      <c r="J60" s="204">
        <f>I60/HLOOKUP('Indicator Date'!$AJ58,'Population Data'!$C$3:$M$194,ROW()-4,FALSE)*1000000</f>
        <v>0.58249895189004741</v>
      </c>
      <c r="K60" s="202">
        <f t="shared" si="16"/>
        <v>0</v>
      </c>
      <c r="L60" s="202" t="str">
        <f>IF('Indicator Data'!AM60="No data","x",ROUND(IF('Indicator Data'!AM60&gt;L$4,10,IF('Indicator Data'!AM60&lt;L$3,0,10-(L$4-'Indicator Data'!AM60)/(L$4-L$3)*10)),1))</f>
        <v>x</v>
      </c>
      <c r="M60" s="202">
        <f>IF('Indicator Data'!AN60="No data","x",IF('Indicator Data'!AN60=0,0,ROUND(IF('Indicator Data'!AN60&gt;M$4,10,IF('Indicator Data'!AN60&lt;M$3,0,10-(M$4-'Indicator Data'!AN60)/(M$4-M$3)*10)),1)))</f>
        <v>0.4</v>
      </c>
      <c r="N60" s="203">
        <f t="shared" si="11"/>
        <v>0.2</v>
      </c>
      <c r="O60" s="205">
        <f t="shared" si="12"/>
        <v>0.4</v>
      </c>
      <c r="P60" s="206">
        <f>IF(AND('Indicator Data'!BA60="No data",'Indicator Data'!BB60="No data"),0,SUM('Indicator Data'!BA60:BC60)/1000)</f>
        <v>108.295</v>
      </c>
      <c r="Q60" s="202">
        <f t="shared" si="17"/>
        <v>6.8</v>
      </c>
      <c r="R60" s="207">
        <f>P60*1000/HLOOKUP('Indicator Data'!$BA$3,'Population Data'!$C$3:$M$194,ROW()-4,FALSE)</f>
        <v>8.2101314515621582E-2</v>
      </c>
      <c r="S60" s="202">
        <f t="shared" si="18"/>
        <v>9.5</v>
      </c>
      <c r="T60" s="208">
        <f t="shared" si="13"/>
        <v>8.1999999999999993</v>
      </c>
      <c r="U60" s="209">
        <f>IF('Indicator Data'!AR60="No data","x",ROUND(IF('Indicator Data'!AR60&gt;U$4,10,IF('Indicator Data'!AR60&lt;U$3,0,10-(U$4-'Indicator Data'!AR60)/(U$4-U$3)*10)),1))</f>
        <v>1.4</v>
      </c>
      <c r="V60" s="209">
        <f>IF('Indicator Data'!AS60="No data","x",IF('Indicator Data'!AS60=0,0,ROUND(IF('Indicator Data'!AS60&gt;V$4,10,IF('Indicator Data'!AS60&lt;V$3,0,10-(V$4-'Indicator Data'!AS60)/(V$4-V$3)*10)),1)))</f>
        <v>0.6</v>
      </c>
      <c r="W60" s="202">
        <f t="shared" si="14"/>
        <v>1</v>
      </c>
      <c r="X60" s="202">
        <f>IF('Indicator Data'!AQ60="No data","x",ROUND(IF('Indicator Data'!AQ60&gt;X$4,10,IF('Indicator Data'!AQ60&lt;X$3,0,10-(X$4-'Indicator Data'!AQ60)/(X$4-X$3)*10)),1))</f>
        <v>0.2</v>
      </c>
      <c r="Y60" s="202" t="str">
        <f>IF('Indicator Data'!AT60="No data","x",ROUND(IF('Indicator Data'!AT60&gt;Y$4,10,IF('Indicator Data'!AT60&lt;Y$3,0,10-(Y$4-'Indicator Data'!AT60)/(Y$4-Y$3)*10)),1))</f>
        <v>x</v>
      </c>
      <c r="Z60" s="207">
        <f>IF('Indicator Data'!AU60="No data","x",IF(('Indicator Data'!AU60/HLOOKUP('Indicator Data'!$AU$3,'Population Data'!$C$3:$M$194,ROW()-4,FALSE))&gt;1,1,IF('Indicator Data'!AU60&gt;'Indicator Data'!AU60,1,'Indicator Data'!AU60/HLOOKUP('Indicator Data'!$AU$3,'Population Data'!$C$3:$M$194,ROW()-4,FALSE))))</f>
        <v>7.5411255280673156E-7</v>
      </c>
      <c r="AA60" s="202">
        <f t="shared" si="19"/>
        <v>0</v>
      </c>
      <c r="AB60" s="210">
        <f t="shared" si="20"/>
        <v>0.4</v>
      </c>
      <c r="AC60" s="202">
        <f>IF('Indicator Data'!AO60="No data","x",ROUND(IF('Indicator Data'!AO60&gt;AC$4,10,IF('Indicator Data'!AO60&lt;AC$3,0,10-(AC$4-'Indicator Data'!AO60)/(AC$4-AC$3)*10)),1))</f>
        <v>0.1</v>
      </c>
      <c r="AD60" s="202">
        <f>IF('Indicator Data'!AP60="No data","x",ROUND(IF('Indicator Data'!AP60&gt;AD$4,10,IF('Indicator Data'!AP60&lt;AD$3,0,10-(AD$4-'Indicator Data'!AP60)/(AD$4-AD$3)*10)),1))</f>
        <v>0.1</v>
      </c>
      <c r="AE60" s="210">
        <f t="shared" si="15"/>
        <v>0.1</v>
      </c>
      <c r="AF60" s="206">
        <f>('Indicator Data'!AZ60+'Indicator Data'!AY60*0.5+'Indicator Data'!AX60*0.25)/1000</f>
        <v>0</v>
      </c>
      <c r="AG60" s="211">
        <f>AF60*1000/HLOOKUP('Indicator Data'!$AZ$3,'Population Data'!$C$3:$M$194,ROW()-4,FALSE)</f>
        <v>0</v>
      </c>
      <c r="AH60" s="210">
        <f t="shared" si="21"/>
        <v>0</v>
      </c>
      <c r="AI60" s="202">
        <f>IF('Indicator Data'!BD60="No data","x",ROUND(IF('Indicator Data'!BD60&lt;$AI$3,10,IF('Indicator Data'!BD60&gt;$AI$4,0,($AI$4-'Indicator Data'!BD60)/($AI$4-$AI$3)*10)),1))</f>
        <v>2.5</v>
      </c>
      <c r="AJ60" s="202">
        <f>IF('Indicator Data'!BE60="No data","x",ROUND(IF('Indicator Data'!BE60&gt;$AJ$4,10,IF('Indicator Data'!BE60&lt;$AJ$3,0,10-($AJ$4-'Indicator Data'!BE60)/($AJ$4-$AJ$3)*10)),1))</f>
        <v>0</v>
      </c>
      <c r="AK60" s="210">
        <f t="shared" si="22"/>
        <v>1.3</v>
      </c>
      <c r="AL60" s="208">
        <f t="shared" si="23"/>
        <v>0.5</v>
      </c>
      <c r="AM60" s="212">
        <f t="shared" si="24"/>
        <v>5.6</v>
      </c>
    </row>
    <row r="61" spans="1:39">
      <c r="A61" s="179" t="str">
        <f>'Indicator Data'!A61</f>
        <v>Eswatini</v>
      </c>
      <c r="B61" s="180" t="str">
        <f>'Indicator Data'!B61</f>
        <v>SWZ</v>
      </c>
      <c r="C61" s="213">
        <f>ROUND(IF('Indicator Data'!AH61="No data",IF((0.101*LN('Indicator Data'!BV61)-0.153)&gt;C$4,0,IF((0.101*LN('Indicator Data'!BV61)-0.153)&lt;C$3,10,(C$4-(0.101*LN('Indicator Data'!BV61)-0.153))/(C$4-C$3)*10)),IF('Indicator Data'!AH61&gt;C$4,0,IF('Indicator Data'!AH61&lt;C$3,10,(C$4-'Indicator Data'!AH61)/(C$4-C$3)*10))),1)</f>
        <v>5.8</v>
      </c>
      <c r="D61" s="202">
        <f>IF('Indicator Data'!AI61="No data","x",ROUND((IF(LOG('Indicator Data'!AI61*1000)&gt;D$4,10,IF(LOG('Indicator Data'!AI61*1000)&lt;D$3,0,10-(D$4-LOG('Indicator Data'!AI61*1000))/(D$4-D$3)*10))),1))</f>
        <v>7.1</v>
      </c>
      <c r="E61" s="203">
        <f t="shared" si="9"/>
        <v>6.5</v>
      </c>
      <c r="F61" s="202">
        <f>IF('Indicator Data'!AV61="No data","x",ROUND(IF('Indicator Data'!AV61&gt;F$4,10,IF('Indicator Data'!AV61&lt;F$3,0,10-(F$4-'Indicator Data'!AV61)/(F$4-F$3)*10)),1))</f>
        <v>6.5</v>
      </c>
      <c r="G61" s="202">
        <f>IF('Indicator Data'!AW61="No data","x",ROUND(IF('Indicator Data'!AW61&gt;G$4,10,IF('Indicator Data'!AW61&lt;G$3,0,10-(G$4-'Indicator Data'!AW61)/(G$4-G$3)*10)),1))</f>
        <v>7.4</v>
      </c>
      <c r="H61" s="203">
        <f t="shared" si="10"/>
        <v>7</v>
      </c>
      <c r="I61" s="204">
        <f>SUM(IF('Indicator Data'!AJ61=0,0,'Indicator Data'!AJ61),SUM('Indicator Data'!AK61:AL61))</f>
        <v>234.92664269482421</v>
      </c>
      <c r="J61" s="204">
        <f>I61/HLOOKUP('Indicator Date'!$AJ59,'Population Data'!$C$3:$M$194,ROW()-4,FALSE)*1000000</f>
        <v>192.23586334294066</v>
      </c>
      <c r="K61" s="202">
        <f t="shared" si="16"/>
        <v>3.8</v>
      </c>
      <c r="L61" s="202">
        <f>IF('Indicator Data'!AM61="No data","x",ROUND(IF('Indicator Data'!AM61&gt;L$4,10,IF('Indicator Data'!AM61&lt;L$3,0,10-(L$4-'Indicator Data'!AM61)/(L$4-L$3)*10)),1))</f>
        <v>1.2</v>
      </c>
      <c r="M61" s="202">
        <f>IF('Indicator Data'!AN61="No data","x",IF('Indicator Data'!AN61=0,0,ROUND(IF('Indicator Data'!AN61&gt;M$4,10,IF('Indicator Data'!AN61&lt;M$3,0,10-(M$4-'Indicator Data'!AN61)/(M$4-M$3)*10)),1)))</f>
        <v>0.9</v>
      </c>
      <c r="N61" s="203">
        <f t="shared" si="11"/>
        <v>2</v>
      </c>
      <c r="O61" s="205">
        <f t="shared" si="12"/>
        <v>5.5</v>
      </c>
      <c r="P61" s="206">
        <f>IF(AND('Indicator Data'!BA61="No data",'Indicator Data'!BB61="No data"),0,SUM('Indicator Data'!BA61:BC61)/1000)</f>
        <v>2.9860000000000002</v>
      </c>
      <c r="Q61" s="202">
        <f t="shared" si="17"/>
        <v>1.6</v>
      </c>
      <c r="R61" s="207">
        <f>P61*1000/HLOOKUP('Indicator Data'!$BA$3,'Population Data'!$C$3:$M$194,ROW()-4,FALSE)</f>
        <v>2.4433852259476709E-3</v>
      </c>
      <c r="S61" s="202">
        <f t="shared" si="18"/>
        <v>4</v>
      </c>
      <c r="T61" s="208">
        <f t="shared" si="13"/>
        <v>2.8</v>
      </c>
      <c r="U61" s="209">
        <f>IF('Indicator Data'!AR61="No data","x",ROUND(IF('Indicator Data'!AR61&gt;U$4,10,IF('Indicator Data'!AR61&lt;U$3,0,10-(U$4-'Indicator Data'!AR61)/(U$4-U$3)*10)),1))</f>
        <v>10</v>
      </c>
      <c r="V61" s="209">
        <f>IF('Indicator Data'!AS61="No data","x",IF('Indicator Data'!AS61=0,0,ROUND(IF('Indicator Data'!AS61&gt;V$4,10,IF('Indicator Data'!AS61&lt;V$3,0,10-(V$4-'Indicator Data'!AS61)/(V$4-V$3)*10)),1)))</f>
        <v>10</v>
      </c>
      <c r="W61" s="202">
        <f t="shared" si="14"/>
        <v>10</v>
      </c>
      <c r="X61" s="202">
        <f>IF('Indicator Data'!AQ61="No data","x",ROUND(IF('Indicator Data'!AQ61&gt;X$4,10,IF('Indicator Data'!AQ61&lt;X$3,0,10-(X$4-'Indicator Data'!AQ61)/(X$4-X$3)*10)),1))</f>
        <v>5.9</v>
      </c>
      <c r="Y61" s="202">
        <f>IF('Indicator Data'!AT61="No data","x",ROUND(IF('Indicator Data'!AT61&gt;Y$4,10,IF('Indicator Data'!AT61&lt;Y$3,0,10-(Y$4-'Indicator Data'!AT61)/(Y$4-Y$3)*10)),1))</f>
        <v>0</v>
      </c>
      <c r="Z61" s="207">
        <f>IF('Indicator Data'!AU61="No data","x",IF(('Indicator Data'!AU61/HLOOKUP('Indicator Data'!$AU$3,'Population Data'!$C$3:$M$194,ROW()-4,FALSE))&gt;1,1,IF('Indicator Data'!AU61&gt;'Indicator Data'!AU61,1,'Indicator Data'!AU61/HLOOKUP('Indicator Data'!$AU$3,'Population Data'!$C$3:$M$194,ROW()-4,FALSE))))</f>
        <v>0.20569956810105935</v>
      </c>
      <c r="AA61" s="202">
        <f t="shared" si="19"/>
        <v>2.2999999999999998</v>
      </c>
      <c r="AB61" s="210">
        <f t="shared" si="20"/>
        <v>4.5999999999999996</v>
      </c>
      <c r="AC61" s="202">
        <f>IF('Indicator Data'!AO61="No data","x",ROUND(IF('Indicator Data'!AO61&gt;AC$4,10,IF('Indicator Data'!AO61&lt;AC$3,0,10-(AC$4-'Indicator Data'!AO61)/(AC$4-AC$3)*10)),1))</f>
        <v>3.8</v>
      </c>
      <c r="AD61" s="202">
        <f>IF('Indicator Data'!AP61="No data","x",ROUND(IF('Indicator Data'!AP61&gt;AD$4,10,IF('Indicator Data'!AP61&lt;AD$3,0,10-(AD$4-'Indicator Data'!AP61)/(AD$4-AD$3)*10)),1))</f>
        <v>1.3</v>
      </c>
      <c r="AE61" s="210">
        <f t="shared" si="15"/>
        <v>2.6</v>
      </c>
      <c r="AF61" s="206">
        <f>('Indicator Data'!AZ61+'Indicator Data'!AY61*0.5+'Indicator Data'!AX61*0.25)/1000</f>
        <v>0.26450000000000001</v>
      </c>
      <c r="AG61" s="211">
        <f>AF61*1000/HLOOKUP('Indicator Data'!$AZ$3,'Population Data'!$C$3:$M$194,ROW()-4,FALSE)</f>
        <v>2.1643516150809074E-4</v>
      </c>
      <c r="AH61" s="210">
        <f t="shared" si="21"/>
        <v>0</v>
      </c>
      <c r="AI61" s="202">
        <f>IF('Indicator Data'!BD61="No data","x",ROUND(IF('Indicator Data'!BD61&lt;$AI$3,10,IF('Indicator Data'!BD61&gt;$AI$4,0,($AI$4-'Indicator Data'!BD61)/($AI$4-$AI$3)*10)),1))</f>
        <v>5.3</v>
      </c>
      <c r="AJ61" s="202">
        <f>IF('Indicator Data'!BE61="No data","x",ROUND(IF('Indicator Data'!BE61&gt;$AJ$4,10,IF('Indicator Data'!BE61&lt;$AJ$3,0,10-($AJ$4-'Indicator Data'!BE61)/($AJ$4-$AJ$3)*10)),1))</f>
        <v>2.5</v>
      </c>
      <c r="AK61" s="210">
        <f t="shared" si="22"/>
        <v>3.9</v>
      </c>
      <c r="AL61" s="208">
        <f t="shared" si="23"/>
        <v>2.9</v>
      </c>
      <c r="AM61" s="212">
        <f t="shared" si="24"/>
        <v>2.9</v>
      </c>
    </row>
    <row r="62" spans="1:39">
      <c r="A62" s="179" t="str">
        <f>'Indicator Data'!A62</f>
        <v>Ethiopia</v>
      </c>
      <c r="B62" s="180" t="str">
        <f>'Indicator Data'!B62</f>
        <v>ETH</v>
      </c>
      <c r="C62" s="213">
        <f>ROUND(IF('Indicator Data'!AH62="No data",IF((0.101*LN('Indicator Data'!BV62)-0.153)&gt;C$4,0,IF((0.101*LN('Indicator Data'!BV62)-0.153)&lt;C$3,10,(C$4-(0.101*LN('Indicator Data'!BV62)-0.153))/(C$4-C$3)*10)),IF('Indicator Data'!AH62&gt;C$4,0,IF('Indicator Data'!AH62&lt;C$3,10,(C$4-'Indicator Data'!AH62)/(C$4-C$3)*10))),1)</f>
        <v>8.1999999999999993</v>
      </c>
      <c r="D62" s="202">
        <f>IF('Indicator Data'!AI62="No data","x",ROUND((IF(LOG('Indicator Data'!AI62*1000)&gt;D$4,10,IF(LOG('Indicator Data'!AI62*1000)&lt;D$3,0,10-(D$4-LOG('Indicator Data'!AI62*1000))/(D$4-D$3)*10))),1))</f>
        <v>9.5</v>
      </c>
      <c r="E62" s="203">
        <f t="shared" si="9"/>
        <v>8.9</v>
      </c>
      <c r="F62" s="202">
        <f>IF('Indicator Data'!AV62="No data","x",ROUND(IF('Indicator Data'!AV62&gt;F$4,10,IF('Indicator Data'!AV62&lt;F$3,0,10-(F$4-'Indicator Data'!AV62)/(F$4-F$3)*10)),1))</f>
        <v>6.6</v>
      </c>
      <c r="G62" s="202">
        <f>IF('Indicator Data'!AW62="No data","x",ROUND(IF('Indicator Data'!AW62&gt;G$4,10,IF('Indicator Data'!AW62&lt;G$3,0,10-(G$4-'Indicator Data'!AW62)/(G$4-G$3)*10)),1))</f>
        <v>2.5</v>
      </c>
      <c r="H62" s="203">
        <f t="shared" si="10"/>
        <v>4.5999999999999996</v>
      </c>
      <c r="I62" s="204">
        <f>SUM(IF('Indicator Data'!AJ62=0,0,'Indicator Data'!AJ62),SUM('Indicator Data'!AK62:AL62))</f>
        <v>13635.663813625</v>
      </c>
      <c r="J62" s="204">
        <f>I62/HLOOKUP('Indicator Date'!$AJ60,'Population Data'!$C$3:$M$194,ROW()-4,FALSE)*1000000</f>
        <v>105.11635330959204</v>
      </c>
      <c r="K62" s="202">
        <f t="shared" si="16"/>
        <v>2.1</v>
      </c>
      <c r="L62" s="202">
        <f>IF('Indicator Data'!AM62="No data","x",ROUND(IF('Indicator Data'!AM62&gt;L$4,10,IF('Indicator Data'!AM62&lt;L$3,0,10-(L$4-'Indicator Data'!AM62)/(L$4-L$3)*10)),1))</f>
        <v>2.6</v>
      </c>
      <c r="M62" s="202">
        <f>IF('Indicator Data'!AN62="No data","x",IF('Indicator Data'!AN62=0,0,ROUND(IF('Indicator Data'!AN62&gt;M$4,10,IF('Indicator Data'!AN62&lt;M$3,0,10-(M$4-'Indicator Data'!AN62)/(M$4-M$3)*10)),1)))</f>
        <v>0.1</v>
      </c>
      <c r="N62" s="203">
        <f t="shared" si="11"/>
        <v>1.6</v>
      </c>
      <c r="O62" s="205">
        <f t="shared" si="12"/>
        <v>6</v>
      </c>
      <c r="P62" s="206">
        <f>IF(AND('Indicator Data'!BA62="No data",'Indicator Data'!BB62="No data"),0,SUM('Indicator Data'!BA62:BC62)/1000)</f>
        <v>3902.877</v>
      </c>
      <c r="Q62" s="202">
        <f t="shared" si="17"/>
        <v>10</v>
      </c>
      <c r="R62" s="207">
        <f>P62*1000/HLOOKUP('Indicator Data'!$BA$3,'Population Data'!$C$3:$M$194,ROW()-4,FALSE)</f>
        <v>3.0086998569585247E-2</v>
      </c>
      <c r="S62" s="202">
        <f t="shared" si="18"/>
        <v>7.4</v>
      </c>
      <c r="T62" s="208">
        <f t="shared" si="13"/>
        <v>8.6999999999999993</v>
      </c>
      <c r="U62" s="209">
        <f>IF('Indicator Data'!AR62="No data","x",ROUND(IF('Indicator Data'!AR62&gt;U$4,10,IF('Indicator Data'!AR62&lt;U$3,0,10-(U$4-'Indicator Data'!AR62)/(U$4-U$3)*10)),1))</f>
        <v>1.6</v>
      </c>
      <c r="V62" s="209">
        <f>IF('Indicator Data'!AS62="No data","x",IF('Indicator Data'!AS62=0,0,ROUND(IF('Indicator Data'!AS62&gt;V$4,10,IF('Indicator Data'!AS62&lt;V$3,0,10-(V$4-'Indicator Data'!AS62)/(V$4-V$3)*10)),1)))</f>
        <v>0.4</v>
      </c>
      <c r="W62" s="202">
        <f t="shared" si="14"/>
        <v>1</v>
      </c>
      <c r="X62" s="202">
        <f>IF('Indicator Data'!AQ62="No data","x",ROUND(IF('Indicator Data'!AQ62&gt;X$4,10,IF('Indicator Data'!AQ62&lt;X$3,0,10-(X$4-'Indicator Data'!AQ62)/(X$4-X$3)*10)),1))</f>
        <v>2.2999999999999998</v>
      </c>
      <c r="Y62" s="202">
        <f>IF('Indicator Data'!AT62="No data","x",ROUND(IF('Indicator Data'!AT62&gt;Y$4,10,IF('Indicator Data'!AT62&lt;Y$3,0,10-(Y$4-'Indicator Data'!AT62)/(Y$4-Y$3)*10)),1))</f>
        <v>1.5</v>
      </c>
      <c r="Z62" s="207">
        <f>IF('Indicator Data'!AU62="No data","x",IF(('Indicator Data'!AU62/HLOOKUP('Indicator Data'!$AU$3,'Population Data'!$C$3:$M$194,ROW()-4,FALSE))&gt;1,1,IF('Indicator Data'!AU62&gt;'Indicator Data'!AU62,1,'Indicator Data'!AU62/HLOOKUP('Indicator Data'!$AU$3,'Population Data'!$C$3:$M$194,ROW()-4,FALSE))))</f>
        <v>0.54964378159286276</v>
      </c>
      <c r="AA62" s="202">
        <f t="shared" si="19"/>
        <v>6.1</v>
      </c>
      <c r="AB62" s="210">
        <f t="shared" si="20"/>
        <v>2.7</v>
      </c>
      <c r="AC62" s="202">
        <f>IF('Indicator Data'!AO62="No data","x",ROUND(IF('Indicator Data'!AO62&gt;AC$4,10,IF('Indicator Data'!AO62&lt;AC$3,0,10-(AC$4-'Indicator Data'!AO62)/(AC$4-AC$3)*10)),1))</f>
        <v>3.6</v>
      </c>
      <c r="AD62" s="202">
        <f>IF('Indicator Data'!AP62="No data","x",ROUND(IF('Indicator Data'!AP62&gt;AD$4,10,IF('Indicator Data'!AP62&lt;AD$3,0,10-(AD$4-'Indicator Data'!AP62)/(AD$4-AD$3)*10)),1))</f>
        <v>4.7</v>
      </c>
      <c r="AE62" s="210">
        <f t="shared" si="15"/>
        <v>4.2</v>
      </c>
      <c r="AF62" s="206">
        <f>('Indicator Data'!AZ62+'Indicator Data'!AY62*0.5+'Indicator Data'!AX62*0.25)/1000</f>
        <v>6356.7344999999996</v>
      </c>
      <c r="AG62" s="211">
        <f>AF62*1000/HLOOKUP('Indicator Data'!$AZ$3,'Population Data'!$C$3:$M$194,ROW()-4,FALSE)</f>
        <v>4.9003609852099665E-2</v>
      </c>
      <c r="AH62" s="210">
        <f t="shared" si="21"/>
        <v>4.9000000000000004</v>
      </c>
      <c r="AI62" s="202">
        <f>IF('Indicator Data'!BD62="No data","x",ROUND(IF('Indicator Data'!BD62&lt;$AI$3,10,IF('Indicator Data'!BD62&gt;$AI$4,0,($AI$4-'Indicator Data'!BD62)/($AI$4-$AI$3)*10)),1))</f>
        <v>5.0999999999999996</v>
      </c>
      <c r="AJ62" s="202">
        <f>IF('Indicator Data'!BE62="No data","x",ROUND(IF('Indicator Data'!BE62&gt;$AJ$4,10,IF('Indicator Data'!BE62&lt;$AJ$3,0,10-($AJ$4-'Indicator Data'!BE62)/($AJ$4-$AJ$3)*10)),1))</f>
        <v>5.7</v>
      </c>
      <c r="AK62" s="210">
        <f t="shared" si="22"/>
        <v>5.4</v>
      </c>
      <c r="AL62" s="208">
        <f t="shared" si="23"/>
        <v>4.4000000000000004</v>
      </c>
      <c r="AM62" s="212">
        <f t="shared" si="24"/>
        <v>7.1</v>
      </c>
    </row>
    <row r="63" spans="1:39">
      <c r="A63" s="179" t="str">
        <f>'Indicator Data'!A63</f>
        <v>Fiji</v>
      </c>
      <c r="B63" s="180" t="str">
        <f>'Indicator Data'!B63</f>
        <v>FJI</v>
      </c>
      <c r="C63" s="213">
        <f>ROUND(IF('Indicator Data'!AH63="No data",IF((0.101*LN('Indicator Data'!BV63)-0.153)&gt;C$4,0,IF((0.101*LN('Indicator Data'!BV63)-0.153)&lt;C$3,10,(C$4-(0.101*LN('Indicator Data'!BV63)-0.153))/(C$4-C$3)*10)),IF('Indicator Data'!AH63&gt;C$4,0,IF('Indicator Data'!AH63&lt;C$3,10,(C$4-'Indicator Data'!AH63)/(C$4-C$3)*10))),1)</f>
        <v>3.4</v>
      </c>
      <c r="D63" s="202">
        <f>IF('Indicator Data'!AI63="No data","x",ROUND((IF(LOG('Indicator Data'!AI63*1000)&gt;D$4,10,IF(LOG('Indicator Data'!AI63*1000)&lt;D$3,0,10-(D$4-LOG('Indicator Data'!AI63*1000))/(D$4-D$3)*10))),1))</f>
        <v>2.8</v>
      </c>
      <c r="E63" s="203">
        <f t="shared" si="9"/>
        <v>3.1</v>
      </c>
      <c r="F63" s="202">
        <f>IF('Indicator Data'!AV63="No data","x",ROUND(IF('Indicator Data'!AV63&gt;F$4,10,IF('Indicator Data'!AV63&lt;F$3,0,10-(F$4-'Indicator Data'!AV63)/(F$4-F$3)*10)),1))</f>
        <v>4.4000000000000004</v>
      </c>
      <c r="G63" s="202">
        <f>IF('Indicator Data'!AW63="No data","x",ROUND(IF('Indicator Data'!AW63&gt;G$4,10,IF('Indicator Data'!AW63&lt;G$3,0,10-(G$4-'Indicator Data'!AW63)/(G$4-G$3)*10)),1))</f>
        <v>1.4</v>
      </c>
      <c r="H63" s="203">
        <f t="shared" si="10"/>
        <v>2.9</v>
      </c>
      <c r="I63" s="204">
        <f>SUM(IF('Indicator Data'!AJ63=0,0,'Indicator Data'!AJ63),SUM('Indicator Data'!AK63:AL63))</f>
        <v>958.97182855859376</v>
      </c>
      <c r="J63" s="204">
        <f>I63/HLOOKUP('Indicator Date'!$AJ61,'Population Data'!$C$3:$M$194,ROW()-4,FALSE)*1000000</f>
        <v>1016.8596125837621</v>
      </c>
      <c r="K63" s="202">
        <f t="shared" si="16"/>
        <v>10</v>
      </c>
      <c r="L63" s="202">
        <f>IF('Indicator Data'!AM63="No data","x",ROUND(IF('Indicator Data'!AM63&gt;L$4,10,IF('Indicator Data'!AM63&lt;L$3,0,10-(L$4-'Indicator Data'!AM63)/(L$4-L$3)*10)),1))</f>
        <v>5.0999999999999996</v>
      </c>
      <c r="M63" s="202">
        <f>IF('Indicator Data'!AN63="No data","x",IF('Indicator Data'!AN63=0,0,ROUND(IF('Indicator Data'!AN63&gt;M$4,10,IF('Indicator Data'!AN63&lt;M$3,0,10-(M$4-'Indicator Data'!AN63)/(M$4-M$3)*10)),1)))</f>
        <v>3</v>
      </c>
      <c r="N63" s="203">
        <f t="shared" si="11"/>
        <v>6</v>
      </c>
      <c r="O63" s="205">
        <f t="shared" si="12"/>
        <v>3.8</v>
      </c>
      <c r="P63" s="206">
        <f>IF(AND('Indicator Data'!BA63="No data",'Indicator Data'!BB63="No data"),0,SUM('Indicator Data'!BA63:BC63)/1000)</f>
        <v>1.4999999999999999E-2</v>
      </c>
      <c r="Q63" s="202">
        <f t="shared" si="17"/>
        <v>0</v>
      </c>
      <c r="R63" s="207">
        <f>P63*1000/HLOOKUP('Indicator Data'!$BA$3,'Population Data'!$C$3:$M$194,ROW()-4,FALSE)</f>
        <v>1.5905466390689152E-5</v>
      </c>
      <c r="S63" s="202">
        <f t="shared" si="18"/>
        <v>0</v>
      </c>
      <c r="T63" s="208">
        <f t="shared" si="13"/>
        <v>0</v>
      </c>
      <c r="U63" s="209">
        <f>IF('Indicator Data'!AR63="No data","x",ROUND(IF('Indicator Data'!AR63&gt;U$4,10,IF('Indicator Data'!AR63&lt;U$3,0,10-(U$4-'Indicator Data'!AR63)/(U$4-U$3)*10)),1))</f>
        <v>0.6</v>
      </c>
      <c r="V63" s="209">
        <f>IF('Indicator Data'!AS63="No data","x",IF('Indicator Data'!AS63=0,0,ROUND(IF('Indicator Data'!AS63&gt;V$4,10,IF('Indicator Data'!AS63&lt;V$3,0,10-(V$4-'Indicator Data'!AS63)/(V$4-V$3)*10)),1)))</f>
        <v>1.8</v>
      </c>
      <c r="W63" s="202">
        <f t="shared" si="14"/>
        <v>1.2</v>
      </c>
      <c r="X63" s="202">
        <f>IF('Indicator Data'!AQ63="No data","x",ROUND(IF('Indicator Data'!AQ63&gt;X$4,10,IF('Indicator Data'!AQ63&lt;X$3,0,10-(X$4-'Indicator Data'!AQ63)/(X$4-X$3)*10)),1))</f>
        <v>1.2</v>
      </c>
      <c r="Y63" s="202" t="str">
        <f>IF('Indicator Data'!AT63="No data","x",ROUND(IF('Indicator Data'!AT63&gt;Y$4,10,IF('Indicator Data'!AT63&lt;Y$3,0,10-(Y$4-'Indicator Data'!AT63)/(Y$4-Y$3)*10)),1))</f>
        <v>x</v>
      </c>
      <c r="Z63" s="207">
        <f>IF('Indicator Data'!AU63="No data","x",IF(('Indicator Data'!AU63/HLOOKUP('Indicator Data'!$AU$3,'Population Data'!$C$3:$M$194,ROW()-4,FALSE))&gt;1,1,IF('Indicator Data'!AU63&gt;'Indicator Data'!AU63,1,'Indicator Data'!AU63/HLOOKUP('Indicator Data'!$AU$3,'Population Data'!$C$3:$M$194,ROW()-4,FALSE))))</f>
        <v>1</v>
      </c>
      <c r="AA63" s="202">
        <f t="shared" si="19"/>
        <v>10</v>
      </c>
      <c r="AB63" s="210">
        <f t="shared" si="20"/>
        <v>4.0999999999999996</v>
      </c>
      <c r="AC63" s="202">
        <f>IF('Indicator Data'!AO63="No data","x",ROUND(IF('Indicator Data'!AO63&gt;AC$4,10,IF('Indicator Data'!AO63&lt;AC$3,0,10-(AC$4-'Indicator Data'!AO63)/(AC$4-AC$3)*10)),1))</f>
        <v>2.2000000000000002</v>
      </c>
      <c r="AD63" s="202">
        <f>IF('Indicator Data'!AP63="No data","x",ROUND(IF('Indicator Data'!AP63&gt;AD$4,10,IF('Indicator Data'!AP63&lt;AD$3,0,10-(AD$4-'Indicator Data'!AP63)/(AD$4-AD$3)*10)),1))</f>
        <v>1</v>
      </c>
      <c r="AE63" s="210">
        <f t="shared" si="15"/>
        <v>1.6</v>
      </c>
      <c r="AF63" s="206">
        <f>('Indicator Data'!AZ63+'Indicator Data'!AY63*0.5+'Indicator Data'!AX63*0.25)/1000</f>
        <v>132.39099999999999</v>
      </c>
      <c r="AG63" s="211">
        <f>AF63*1000/HLOOKUP('Indicator Data'!$AZ$3,'Population Data'!$C$3:$M$194,ROW()-4,FALSE)</f>
        <v>0.1403827067286485</v>
      </c>
      <c r="AH63" s="210">
        <f t="shared" si="21"/>
        <v>10</v>
      </c>
      <c r="AI63" s="202">
        <f>IF('Indicator Data'!BD63="No data","x",ROUND(IF('Indicator Data'!BD63&lt;$AI$3,10,IF('Indicator Data'!BD63&gt;$AI$4,0,($AI$4-'Indicator Data'!BD63)/($AI$4-$AI$3)*10)),1))</f>
        <v>3.7</v>
      </c>
      <c r="AJ63" s="202">
        <f>IF('Indicator Data'!BE63="No data","x",ROUND(IF('Indicator Data'!BE63&gt;$AJ$4,10,IF('Indicator Data'!BE63&lt;$AJ$3,0,10-($AJ$4-'Indicator Data'!BE63)/($AJ$4-$AJ$3)*10)),1))</f>
        <v>0.9</v>
      </c>
      <c r="AK63" s="210">
        <f t="shared" si="22"/>
        <v>2.2999999999999998</v>
      </c>
      <c r="AL63" s="208">
        <f t="shared" si="23"/>
        <v>6.1</v>
      </c>
      <c r="AM63" s="212">
        <f t="shared" si="24"/>
        <v>3.6</v>
      </c>
    </row>
    <row r="64" spans="1:39">
      <c r="A64" s="179" t="str">
        <f>'Indicator Data'!A64</f>
        <v>Finland</v>
      </c>
      <c r="B64" s="180" t="str">
        <f>'Indicator Data'!B64</f>
        <v>FIN</v>
      </c>
      <c r="C64" s="213">
        <f>ROUND(IF('Indicator Data'!AH64="No data",IF((0.101*LN('Indicator Data'!BV64)-0.153)&gt;C$4,0,IF((0.101*LN('Indicator Data'!BV64)-0.153)&lt;C$3,10,(C$4-(0.101*LN('Indicator Data'!BV64)-0.153))/(C$4-C$3)*10)),IF('Indicator Data'!AH64&gt;C$4,0,IF('Indicator Data'!AH64&lt;C$3,10,(C$4-'Indicator Data'!AH64)/(C$4-C$3)*10))),1)</f>
        <v>0</v>
      </c>
      <c r="D64" s="202" t="str">
        <f>IF('Indicator Data'!AI64="No data","x",ROUND((IF(LOG('Indicator Data'!AI64*1000)&gt;D$4,10,IF(LOG('Indicator Data'!AI64*1000)&lt;D$3,0,10-(D$4-LOG('Indicator Data'!AI64*1000))/(D$4-D$3)*10))),1))</f>
        <v>x</v>
      </c>
      <c r="E64" s="203">
        <f t="shared" si="9"/>
        <v>0</v>
      </c>
      <c r="F64" s="202">
        <f>IF('Indicator Data'!AV64="No data","x",ROUND(IF('Indicator Data'!AV64&gt;F$4,10,IF('Indicator Data'!AV64&lt;F$3,0,10-(F$4-'Indicator Data'!AV64)/(F$4-F$3)*10)),1))</f>
        <v>0.4</v>
      </c>
      <c r="G64" s="202">
        <f>IF('Indicator Data'!AW64="No data","x",ROUND(IF('Indicator Data'!AW64&gt;G$4,10,IF('Indicator Data'!AW64&lt;G$3,0,10-(G$4-'Indicator Data'!AW64)/(G$4-G$3)*10)),1))</f>
        <v>0.7</v>
      </c>
      <c r="H64" s="203">
        <f t="shared" si="10"/>
        <v>0.6</v>
      </c>
      <c r="I64" s="204">
        <f>SUM(IF('Indicator Data'!AJ64=0,0,'Indicator Data'!AJ64),SUM('Indicator Data'!AK64:AL64))</f>
        <v>-4.1365049999999997</v>
      </c>
      <c r="J64" s="204">
        <f>I64/HLOOKUP('Indicator Date'!$AJ62,'Population Data'!$C$3:$M$194,ROW()-4,FALSE)*1000000</f>
        <v>-0.74533152572863659</v>
      </c>
      <c r="K64" s="202">
        <f t="shared" si="16"/>
        <v>0</v>
      </c>
      <c r="L64" s="202" t="str">
        <f>IF('Indicator Data'!AM64="No data","x",ROUND(IF('Indicator Data'!AM64&gt;L$4,10,IF('Indicator Data'!AM64&lt;L$3,0,10-(L$4-'Indicator Data'!AM64)/(L$4-L$3)*10)),1))</f>
        <v>x</v>
      </c>
      <c r="M64" s="202">
        <f>IF('Indicator Data'!AN64="No data","x",IF('Indicator Data'!AN64=0,0,ROUND(IF('Indicator Data'!AN64&gt;M$4,10,IF('Indicator Data'!AN64&lt;M$3,0,10-(M$4-'Indicator Data'!AN64)/(M$4-M$3)*10)),1)))</f>
        <v>0.1</v>
      </c>
      <c r="N64" s="203">
        <f t="shared" si="11"/>
        <v>0.1</v>
      </c>
      <c r="O64" s="205">
        <f t="shared" si="12"/>
        <v>0.2</v>
      </c>
      <c r="P64" s="206">
        <f>IF(AND('Indicator Data'!BA64="No data",'Indicator Data'!BB64="No data"),0,SUM('Indicator Data'!BA64:BC64)/1000)</f>
        <v>100.253</v>
      </c>
      <c r="Q64" s="202">
        <f t="shared" si="17"/>
        <v>6.7</v>
      </c>
      <c r="R64" s="207">
        <f>P64*1000/HLOOKUP('Indicator Data'!$BA$3,'Population Data'!$C$3:$M$194,ROW()-4,FALSE)</f>
        <v>1.8063974647407173E-2</v>
      </c>
      <c r="S64" s="202">
        <f t="shared" si="18"/>
        <v>6.5</v>
      </c>
      <c r="T64" s="208">
        <f t="shared" si="13"/>
        <v>6.6</v>
      </c>
      <c r="U64" s="209" t="str">
        <f>IF('Indicator Data'!AR64="No data","x",ROUND(IF('Indicator Data'!AR64&gt;U$4,10,IF('Indicator Data'!AR64&lt;U$3,0,10-(U$4-'Indicator Data'!AR64)/(U$4-U$3)*10)),1))</f>
        <v>x</v>
      </c>
      <c r="V64" s="209" t="str">
        <f>IF('Indicator Data'!AS64="No data","x",IF('Indicator Data'!AS64=0,0,ROUND(IF('Indicator Data'!AS64&gt;V$4,10,IF('Indicator Data'!AS64&lt;V$3,0,10-(V$4-'Indicator Data'!AS64)/(V$4-V$3)*10)),1)))</f>
        <v>x</v>
      </c>
      <c r="W64" s="202" t="str">
        <f t="shared" si="14"/>
        <v>x</v>
      </c>
      <c r="X64" s="202">
        <f>IF('Indicator Data'!AQ64="No data","x",ROUND(IF('Indicator Data'!AQ64&gt;X$4,10,IF('Indicator Data'!AQ64&lt;X$3,0,10-(X$4-'Indicator Data'!AQ64)/(X$4-X$3)*10)),1))</f>
        <v>0.1</v>
      </c>
      <c r="Y64" s="202" t="str">
        <f>IF('Indicator Data'!AT64="No data","x",ROUND(IF('Indicator Data'!AT64&gt;Y$4,10,IF('Indicator Data'!AT64&lt;Y$3,0,10-(Y$4-'Indicator Data'!AT64)/(Y$4-Y$3)*10)),1))</f>
        <v>x</v>
      </c>
      <c r="Z64" s="207">
        <f>IF('Indicator Data'!AU64="No data","x",IF(('Indicator Data'!AU64/HLOOKUP('Indicator Data'!$AU$3,'Population Data'!$C$3:$M$194,ROW()-4,FALSE))&gt;1,1,IF('Indicator Data'!AU64&gt;'Indicator Data'!AU64,1,'Indicator Data'!AU64/HLOOKUP('Indicator Data'!$AU$3,'Population Data'!$C$3:$M$194,ROW()-4,FALSE))))</f>
        <v>3.6096222422034868E-7</v>
      </c>
      <c r="AA64" s="202">
        <f t="shared" si="19"/>
        <v>0</v>
      </c>
      <c r="AB64" s="210">
        <f t="shared" si="20"/>
        <v>0.1</v>
      </c>
      <c r="AC64" s="202">
        <f>IF('Indicator Data'!AO64="No data","x",ROUND(IF('Indicator Data'!AO64&gt;AC$4,10,IF('Indicator Data'!AO64&lt;AC$3,0,10-(AC$4-'Indicator Data'!AO64)/(AC$4-AC$3)*10)),1))</f>
        <v>0.2</v>
      </c>
      <c r="AD64" s="202" t="str">
        <f>IF('Indicator Data'!AP64="No data","x",ROUND(IF('Indicator Data'!AP64&gt;AD$4,10,IF('Indicator Data'!AP64&lt;AD$3,0,10-(AD$4-'Indicator Data'!AP64)/(AD$4-AD$3)*10)),1))</f>
        <v>x</v>
      </c>
      <c r="AE64" s="210">
        <f t="shared" si="15"/>
        <v>0.2</v>
      </c>
      <c r="AF64" s="206">
        <f>('Indicator Data'!AZ64+'Indicator Data'!AY64*0.5+'Indicator Data'!AX64*0.25)/1000</f>
        <v>0</v>
      </c>
      <c r="AG64" s="211">
        <f>AF64*1000/HLOOKUP('Indicator Data'!$AZ$3,'Population Data'!$C$3:$M$194,ROW()-4,FALSE)</f>
        <v>0</v>
      </c>
      <c r="AH64" s="210">
        <f t="shared" si="21"/>
        <v>0</v>
      </c>
      <c r="AI64" s="202">
        <f>IF('Indicator Data'!BD64="No data","x",ROUND(IF('Indicator Data'!BD64&lt;$AI$3,10,IF('Indicator Data'!BD64&gt;$AI$4,0,($AI$4-'Indicator Data'!BD64)/($AI$4-$AI$3)*10)),1))</f>
        <v>2.7</v>
      </c>
      <c r="AJ64" s="202">
        <f>IF('Indicator Data'!BE64="No data","x",ROUND(IF('Indicator Data'!BE64&gt;$AJ$4,10,IF('Indicator Data'!BE64&lt;$AJ$3,0,10-($AJ$4-'Indicator Data'!BE64)/($AJ$4-$AJ$3)*10)),1))</f>
        <v>0</v>
      </c>
      <c r="AK64" s="210">
        <f t="shared" si="22"/>
        <v>1.4</v>
      </c>
      <c r="AL64" s="208">
        <f t="shared" si="23"/>
        <v>0.4</v>
      </c>
      <c r="AM64" s="212">
        <f t="shared" si="24"/>
        <v>4.2</v>
      </c>
    </row>
    <row r="65" spans="1:39">
      <c r="A65" s="179" t="str">
        <f>'Indicator Data'!A65</f>
        <v>France</v>
      </c>
      <c r="B65" s="180" t="str">
        <f>'Indicator Data'!B65</f>
        <v>FRA</v>
      </c>
      <c r="C65" s="213">
        <f>ROUND(IF('Indicator Data'!AH65="No data",IF((0.101*LN('Indicator Data'!BV65)-0.153)&gt;C$4,0,IF((0.101*LN('Indicator Data'!BV65)-0.153)&lt;C$3,10,(C$4-(0.101*LN('Indicator Data'!BV65)-0.153))/(C$4-C$3)*10)),IF('Indicator Data'!AH65&gt;C$4,0,IF('Indicator Data'!AH65&lt;C$3,10,(C$4-'Indicator Data'!AH65)/(C$4-C$3)*10))),1)</f>
        <v>0</v>
      </c>
      <c r="D65" s="202" t="str">
        <f>IF('Indicator Data'!AI65="No data","x",ROUND((IF(LOG('Indicator Data'!AI65*1000)&gt;D$4,10,IF(LOG('Indicator Data'!AI65*1000)&lt;D$3,0,10-(D$4-LOG('Indicator Data'!AI65*1000))/(D$4-D$3)*10))),1))</f>
        <v>x</v>
      </c>
      <c r="E65" s="203">
        <f t="shared" si="9"/>
        <v>0</v>
      </c>
      <c r="F65" s="202">
        <f>IF('Indicator Data'!AV65="No data","x",ROUND(IF('Indicator Data'!AV65&gt;F$4,10,IF('Indicator Data'!AV65&lt;F$3,0,10-(F$4-'Indicator Data'!AV65)/(F$4-F$3)*10)),1))</f>
        <v>1.1000000000000001</v>
      </c>
      <c r="G65" s="202">
        <f>IF('Indicator Data'!AW65="No data","x",ROUND(IF('Indicator Data'!AW65&gt;G$4,10,IF('Indicator Data'!AW65&lt;G$3,0,10-(G$4-'Indicator Data'!AW65)/(G$4-G$3)*10)),1))</f>
        <v>1.6</v>
      </c>
      <c r="H65" s="203">
        <f t="shared" si="10"/>
        <v>1.4</v>
      </c>
      <c r="I65" s="204">
        <f>SUM(IF('Indicator Data'!AJ65=0,0,'Indicator Data'!AJ65),SUM('Indicator Data'!AK65:AL65))</f>
        <v>-0.197933</v>
      </c>
      <c r="J65" s="204">
        <f>I65/HLOOKUP('Indicator Date'!$AJ63,'Population Data'!$C$3:$M$194,ROW()-4,FALSE)*1000000</f>
        <v>-3.0506691935168902E-3</v>
      </c>
      <c r="K65" s="202">
        <f t="shared" si="16"/>
        <v>0</v>
      </c>
      <c r="L65" s="202" t="str">
        <f>IF('Indicator Data'!AM65="No data","x",ROUND(IF('Indicator Data'!AM65&gt;L$4,10,IF('Indicator Data'!AM65&lt;L$3,0,10-(L$4-'Indicator Data'!AM65)/(L$4-L$3)*10)),1))</f>
        <v>x</v>
      </c>
      <c r="M65" s="202">
        <f>IF('Indicator Data'!AN65="No data","x",IF('Indicator Data'!AN65=0,0,ROUND(IF('Indicator Data'!AN65&gt;M$4,10,IF('Indicator Data'!AN65&lt;M$3,0,10-(M$4-'Indicator Data'!AN65)/(M$4-M$3)*10)),1)))</f>
        <v>0.4</v>
      </c>
      <c r="N65" s="203">
        <f t="shared" si="11"/>
        <v>0.2</v>
      </c>
      <c r="O65" s="205">
        <f t="shared" si="12"/>
        <v>0.4</v>
      </c>
      <c r="P65" s="206">
        <f>IF(AND('Indicator Data'!BA65="No data",'Indicator Data'!BB65="No data"),0,SUM('Indicator Data'!BA65:BC65)/1000)</f>
        <v>749.89800000000002</v>
      </c>
      <c r="Q65" s="202">
        <f t="shared" si="17"/>
        <v>9.6</v>
      </c>
      <c r="R65" s="207">
        <f>P65*1000/HLOOKUP('Indicator Data'!$BA$3,'Population Data'!$C$3:$M$194,ROW()-4,FALSE)</f>
        <v>1.1557904578215504E-2</v>
      </c>
      <c r="S65" s="202">
        <f t="shared" si="18"/>
        <v>5.8</v>
      </c>
      <c r="T65" s="208">
        <f t="shared" si="13"/>
        <v>7.7</v>
      </c>
      <c r="U65" s="209">
        <f>IF('Indicator Data'!AR65="No data","x",ROUND(IF('Indicator Data'!AR65&gt;U$4,10,IF('Indicator Data'!AR65&lt;U$3,0,10-(U$4-'Indicator Data'!AR65)/(U$4-U$3)*10)),1))</f>
        <v>0.6</v>
      </c>
      <c r="V65" s="209">
        <f>IF('Indicator Data'!AS65="No data","x",IF('Indicator Data'!AS65=0,0,ROUND(IF('Indicator Data'!AS65&gt;V$4,10,IF('Indicator Data'!AS65&lt;V$3,0,10-(V$4-'Indicator Data'!AS65)/(V$4-V$3)*10)),1)))</f>
        <v>0.7</v>
      </c>
      <c r="W65" s="202">
        <f t="shared" si="14"/>
        <v>0.64999999999999991</v>
      </c>
      <c r="X65" s="202">
        <f>IF('Indicator Data'!AQ65="No data","x",ROUND(IF('Indicator Data'!AQ65&gt;X$4,10,IF('Indicator Data'!AQ65&lt;X$3,0,10-(X$4-'Indicator Data'!AQ65)/(X$4-X$3)*10)),1))</f>
        <v>0.1</v>
      </c>
      <c r="Y65" s="202" t="str">
        <f>IF('Indicator Data'!AT65="No data","x",ROUND(IF('Indicator Data'!AT65&gt;Y$4,10,IF('Indicator Data'!AT65&lt;Y$3,0,10-(Y$4-'Indicator Data'!AT65)/(Y$4-Y$3)*10)),1))</f>
        <v>x</v>
      </c>
      <c r="Z65" s="207">
        <f>IF('Indicator Data'!AU65="No data","x",IF(('Indicator Data'!AU65/HLOOKUP('Indicator Data'!$AU$3,'Population Data'!$C$3:$M$194,ROW()-4,FALSE))&gt;1,1,IF('Indicator Data'!AU65&gt;'Indicator Data'!AU65,1,'Indicator Data'!AU65/HLOOKUP('Indicator Data'!$AU$3,'Population Data'!$C$3:$M$194,ROW()-4,FALSE))))</f>
        <v>1.500929307343716E-6</v>
      </c>
      <c r="AA65" s="202">
        <f t="shared" si="19"/>
        <v>0</v>
      </c>
      <c r="AB65" s="210">
        <f t="shared" si="20"/>
        <v>0.3</v>
      </c>
      <c r="AC65" s="202">
        <f>IF('Indicator Data'!AO65="No data","x",ROUND(IF('Indicator Data'!AO65&gt;AC$4,10,IF('Indicator Data'!AO65&lt;AC$3,0,10-(AC$4-'Indicator Data'!AO65)/(AC$4-AC$3)*10)),1))</f>
        <v>0.3</v>
      </c>
      <c r="AD65" s="202" t="str">
        <f>IF('Indicator Data'!AP65="No data","x",ROUND(IF('Indicator Data'!AP65&gt;AD$4,10,IF('Indicator Data'!AP65&lt;AD$3,0,10-(AD$4-'Indicator Data'!AP65)/(AD$4-AD$3)*10)),1))</f>
        <v>x</v>
      </c>
      <c r="AE65" s="210">
        <f t="shared" si="15"/>
        <v>0.3</v>
      </c>
      <c r="AF65" s="206">
        <f>('Indicator Data'!AZ65+'Indicator Data'!AY65*0.5+'Indicator Data'!AX65*0.25)/1000</f>
        <v>279.60000000000002</v>
      </c>
      <c r="AG65" s="211">
        <f>AF65*1000/HLOOKUP('Indicator Data'!$AZ$3,'Population Data'!$C$3:$M$194,ROW()-4,FALSE)</f>
        <v>4.3093729014733401E-3</v>
      </c>
      <c r="AH65" s="210">
        <f t="shared" si="21"/>
        <v>0.4</v>
      </c>
      <c r="AI65" s="202">
        <f>IF('Indicator Data'!BD65="No data","x",ROUND(IF('Indicator Data'!BD65&lt;$AI$3,10,IF('Indicator Data'!BD65&gt;$AI$4,0,($AI$4-'Indicator Data'!BD65)/($AI$4-$AI$3)*10)),1))</f>
        <v>0.7</v>
      </c>
      <c r="AJ65" s="202">
        <f>IF('Indicator Data'!BE65="No data","x",ROUND(IF('Indicator Data'!BE65&gt;$AJ$4,10,IF('Indicator Data'!BE65&lt;$AJ$3,0,10-($AJ$4-'Indicator Data'!BE65)/($AJ$4-$AJ$3)*10)),1))</f>
        <v>0</v>
      </c>
      <c r="AK65" s="210">
        <f t="shared" si="22"/>
        <v>0.4</v>
      </c>
      <c r="AL65" s="208">
        <f t="shared" si="23"/>
        <v>0.4</v>
      </c>
      <c r="AM65" s="212">
        <f t="shared" si="24"/>
        <v>5.0999999999999996</v>
      </c>
    </row>
    <row r="66" spans="1:39">
      <c r="A66" s="179" t="str">
        <f>'Indicator Data'!A66</f>
        <v>Gabon</v>
      </c>
      <c r="B66" s="180" t="str">
        <f>'Indicator Data'!B66</f>
        <v>GAB</v>
      </c>
      <c r="C66" s="213">
        <f>ROUND(IF('Indicator Data'!AH66="No data",IF((0.101*LN('Indicator Data'!BV66)-0.153)&gt;C$4,0,IF((0.101*LN('Indicator Data'!BV66)-0.153)&lt;C$3,10,(C$4-(0.101*LN('Indicator Data'!BV66)-0.153))/(C$4-C$3)*10)),IF('Indicator Data'!AH66&gt;C$4,0,IF('Indicator Data'!AH66&lt;C$3,10,(C$4-'Indicator Data'!AH66)/(C$4-C$3)*10))),1)</f>
        <v>4.0999999999999996</v>
      </c>
      <c r="D66" s="202">
        <f>IF('Indicator Data'!AI66="No data","x",ROUND((IF(LOG('Indicator Data'!AI66*1000)&gt;D$4,10,IF(LOG('Indicator Data'!AI66*1000)&lt;D$3,0,10-(D$4-LOG('Indicator Data'!AI66*1000))/(D$4-D$3)*10))),1))</f>
        <v>6.8</v>
      </c>
      <c r="E66" s="203">
        <f t="shared" si="9"/>
        <v>5.6</v>
      </c>
      <c r="F66" s="202">
        <f>IF('Indicator Data'!AV66="No data","x",ROUND(IF('Indicator Data'!AV66&gt;F$4,10,IF('Indicator Data'!AV66&lt;F$3,0,10-(F$4-'Indicator Data'!AV66)/(F$4-F$3)*10)),1))</f>
        <v>7</v>
      </c>
      <c r="G66" s="202">
        <f>IF('Indicator Data'!AW66="No data","x",ROUND(IF('Indicator Data'!AW66&gt;G$4,10,IF('Indicator Data'!AW66&lt;G$3,0,10-(G$4-'Indicator Data'!AW66)/(G$4-G$3)*10)),1))</f>
        <v>3.3</v>
      </c>
      <c r="H66" s="203">
        <f t="shared" si="10"/>
        <v>5.2</v>
      </c>
      <c r="I66" s="204">
        <f>SUM(IF('Indicator Data'!AJ66=0,0,'Indicator Data'!AJ66),SUM('Indicator Data'!AK66:AL66))</f>
        <v>234.28495377929687</v>
      </c>
      <c r="J66" s="204">
        <f>I66/HLOOKUP('Indicator Date'!$AJ64,'Population Data'!$C$3:$M$194,ROW()-4,FALSE)*1000000</f>
        <v>94.29643171111195</v>
      </c>
      <c r="K66" s="202">
        <f t="shared" si="16"/>
        <v>1.9</v>
      </c>
      <c r="L66" s="202">
        <f>IF('Indicator Data'!AM66="No data","x",ROUND(IF('Indicator Data'!AM66&gt;L$4,10,IF('Indicator Data'!AM66&lt;L$3,0,10-(L$4-'Indicator Data'!AM66)/(L$4-L$3)*10)),1))</f>
        <v>0.5</v>
      </c>
      <c r="M66" s="202">
        <f>IF('Indicator Data'!AN66="No data","x",IF('Indicator Data'!AN66=0,0,ROUND(IF('Indicator Data'!AN66&gt;M$4,10,IF('Indicator Data'!AN66&lt;M$3,0,10-(M$4-'Indicator Data'!AN66)/(M$4-M$3)*10)),1)))</f>
        <v>0</v>
      </c>
      <c r="N66" s="203">
        <f t="shared" si="11"/>
        <v>0.8</v>
      </c>
      <c r="O66" s="205">
        <f t="shared" si="12"/>
        <v>4.3</v>
      </c>
      <c r="P66" s="206">
        <f>IF(AND('Indicator Data'!BA66="No data",'Indicator Data'!BB66="No data"),0,SUM('Indicator Data'!BA66:BC66)/1000)</f>
        <v>0.29899999999999999</v>
      </c>
      <c r="Q66" s="202">
        <f t="shared" si="17"/>
        <v>0</v>
      </c>
      <c r="R66" s="207">
        <f>P66*1000/HLOOKUP('Indicator Data'!$BA$3,'Population Data'!$C$3:$M$194,ROW()-4,FALSE)</f>
        <v>1.2034333672226609E-4</v>
      </c>
      <c r="S66" s="202">
        <f t="shared" si="18"/>
        <v>1.9</v>
      </c>
      <c r="T66" s="208">
        <f t="shared" si="13"/>
        <v>1</v>
      </c>
      <c r="U66" s="209">
        <f>IF('Indicator Data'!AR66="No data","x",ROUND(IF('Indicator Data'!AR66&gt;U$4,10,IF('Indicator Data'!AR66&lt;U$3,0,10-(U$4-'Indicator Data'!AR66)/(U$4-U$3)*10)),1))</f>
        <v>5.8</v>
      </c>
      <c r="V66" s="209">
        <f>IF('Indicator Data'!AS66="No data","x",IF('Indicator Data'!AS66=0,0,ROUND(IF('Indicator Data'!AS66&gt;V$4,10,IF('Indicator Data'!AS66&lt;V$3,0,10-(V$4-'Indicator Data'!AS66)/(V$4-V$3)*10)),1)))</f>
        <v>4.3</v>
      </c>
      <c r="W66" s="202">
        <f t="shared" si="14"/>
        <v>5.05</v>
      </c>
      <c r="X66" s="202">
        <f>IF('Indicator Data'!AQ66="No data","x",ROUND(IF('Indicator Data'!AQ66&gt;X$4,10,IF('Indicator Data'!AQ66&lt;X$3,0,10-(X$4-'Indicator Data'!AQ66)/(X$4-X$3)*10)),1))</f>
        <v>9.3000000000000007</v>
      </c>
      <c r="Y66" s="202">
        <f>IF('Indicator Data'!AT66="No data","x",ROUND(IF('Indicator Data'!AT66&gt;Y$4,10,IF('Indicator Data'!AT66&lt;Y$3,0,10-(Y$4-'Indicator Data'!AT66)/(Y$4-Y$3)*10)),1))</f>
        <v>5.8</v>
      </c>
      <c r="Z66" s="207">
        <f>IF('Indicator Data'!AU66="No data","x",IF(('Indicator Data'!AU66/HLOOKUP('Indicator Data'!$AU$3,'Population Data'!$C$3:$M$194,ROW()-4,FALSE))&gt;1,1,IF('Indicator Data'!AU66&gt;'Indicator Data'!AU66,1,'Indicator Data'!AU66/HLOOKUP('Indicator Data'!$AU$3,'Population Data'!$C$3:$M$194,ROW()-4,FALSE))))</f>
        <v>0.3994697345156451</v>
      </c>
      <c r="AA66" s="202">
        <f t="shared" si="19"/>
        <v>4.4000000000000004</v>
      </c>
      <c r="AB66" s="210">
        <f t="shared" si="20"/>
        <v>6.1</v>
      </c>
      <c r="AC66" s="202">
        <f>IF('Indicator Data'!AO66="No data","x",ROUND(IF('Indicator Data'!AO66&gt;AC$4,10,IF('Indicator Data'!AO66&lt;AC$3,0,10-(AC$4-'Indicator Data'!AO66)/(AC$4-AC$3)*10)),1))</f>
        <v>3</v>
      </c>
      <c r="AD66" s="202">
        <f>IF('Indicator Data'!AP66="No data","x",ROUND(IF('Indicator Data'!AP66&gt;AD$4,10,IF('Indicator Data'!AP66&lt;AD$3,0,10-(AD$4-'Indicator Data'!AP66)/(AD$4-AD$3)*10)),1))</f>
        <v>1.2</v>
      </c>
      <c r="AE66" s="210">
        <f t="shared" si="15"/>
        <v>2.1</v>
      </c>
      <c r="AF66" s="206">
        <f>('Indicator Data'!AZ66+'Indicator Data'!AY66*0.5+'Indicator Data'!AX66*0.25)/1000</f>
        <v>1.5</v>
      </c>
      <c r="AG66" s="211">
        <f>AF66*1000/HLOOKUP('Indicator Data'!$AZ$3,'Population Data'!$C$3:$M$194,ROW()-4,FALSE)</f>
        <v>6.0372911399130143E-4</v>
      </c>
      <c r="AH66" s="210">
        <f t="shared" si="21"/>
        <v>0.1</v>
      </c>
      <c r="AI66" s="202">
        <f>IF('Indicator Data'!BD66="No data","x",ROUND(IF('Indicator Data'!BD66&lt;$AI$3,10,IF('Indicator Data'!BD66&gt;$AI$4,0,($AI$4-'Indicator Data'!BD66)/($AI$4-$AI$3)*10)),1))</f>
        <v>4.8</v>
      </c>
      <c r="AJ66" s="202">
        <f>IF('Indicator Data'!BE66="No data","x",ROUND(IF('Indicator Data'!BE66&gt;$AJ$4,10,IF('Indicator Data'!BE66&lt;$AJ$3,0,10-($AJ$4-'Indicator Data'!BE66)/($AJ$4-$AJ$3)*10)),1))</f>
        <v>5</v>
      </c>
      <c r="AK66" s="210">
        <f t="shared" si="22"/>
        <v>4.9000000000000004</v>
      </c>
      <c r="AL66" s="208">
        <f t="shared" si="23"/>
        <v>3.7</v>
      </c>
      <c r="AM66" s="212">
        <f t="shared" si="24"/>
        <v>2.5</v>
      </c>
    </row>
    <row r="67" spans="1:39">
      <c r="A67" s="179" t="str">
        <f>'Indicator Data'!A67</f>
        <v>Gambia</v>
      </c>
      <c r="B67" s="180" t="str">
        <f>'Indicator Data'!B67</f>
        <v>GMB</v>
      </c>
      <c r="C67" s="213">
        <f>ROUND(IF('Indicator Data'!AH67="No data",IF((0.101*LN('Indicator Data'!BV67)-0.153)&gt;C$4,0,IF((0.101*LN('Indicator Data'!BV67)-0.153)&lt;C$3,10,(C$4-(0.101*LN('Indicator Data'!BV67)-0.153))/(C$4-C$3)*10)),IF('Indicator Data'!AH67&gt;C$4,0,IF('Indicator Data'!AH67&lt;C$3,10,(C$4-'Indicator Data'!AH67)/(C$4-C$3)*10))),1)</f>
        <v>8.1</v>
      </c>
      <c r="D67" s="202">
        <f>IF('Indicator Data'!AI67="No data","x",ROUND((IF(LOG('Indicator Data'!AI67*1000)&gt;D$4,10,IF(LOG('Indicator Data'!AI67*1000)&lt;D$3,0,10-(D$4-LOG('Indicator Data'!AI67*1000))/(D$4-D$3)*10))),1))</f>
        <v>8.5</v>
      </c>
      <c r="E67" s="203">
        <f t="shared" si="9"/>
        <v>8.3000000000000007</v>
      </c>
      <c r="F67" s="202">
        <f>IF('Indicator Data'!AV67="No data","x",ROUND(IF('Indicator Data'!AV67&gt;F$4,10,IF('Indicator Data'!AV67&lt;F$3,0,10-(F$4-'Indicator Data'!AV67)/(F$4-F$3)*10)),1))</f>
        <v>7.8</v>
      </c>
      <c r="G67" s="202">
        <f>IF('Indicator Data'!AW67="No data","x",ROUND(IF('Indicator Data'!AW67&gt;G$4,10,IF('Indicator Data'!AW67&lt;G$3,0,10-(G$4-'Indicator Data'!AW67)/(G$4-G$3)*10)),1))</f>
        <v>3.4</v>
      </c>
      <c r="H67" s="203">
        <f t="shared" si="10"/>
        <v>5.6</v>
      </c>
      <c r="I67" s="204">
        <f>SUM(IF('Indicator Data'!AJ67=0,0,'Indicator Data'!AJ67),SUM('Indicator Data'!AK67:AL67))</f>
        <v>531.19140777929692</v>
      </c>
      <c r="J67" s="204">
        <f>I67/HLOOKUP('Indicator Date'!$AJ65,'Population Data'!$C$3:$M$194,ROW()-4,FALSE)*1000000</f>
        <v>186.92049408731106</v>
      </c>
      <c r="K67" s="202">
        <f t="shared" si="16"/>
        <v>3.7</v>
      </c>
      <c r="L67" s="202">
        <f>IF('Indicator Data'!AM67="No data","x",ROUND(IF('Indicator Data'!AM67&gt;L$4,10,IF('Indicator Data'!AM67&lt;L$3,0,10-(L$4-'Indicator Data'!AM67)/(L$4-L$3)*10)),1))</f>
        <v>8.5</v>
      </c>
      <c r="M67" s="202">
        <f>IF('Indicator Data'!AN67="No data","x",IF('Indicator Data'!AN67=0,0,ROUND(IF('Indicator Data'!AN67&gt;M$4,10,IF('Indicator Data'!AN67&lt;M$3,0,10-(M$4-'Indicator Data'!AN67)/(M$4-M$3)*10)),1)))</f>
        <v>8.9</v>
      </c>
      <c r="N67" s="203">
        <f t="shared" si="11"/>
        <v>7</v>
      </c>
      <c r="O67" s="205">
        <f t="shared" si="12"/>
        <v>7.3</v>
      </c>
      <c r="P67" s="206">
        <f>IF(AND('Indicator Data'!BA67="No data",'Indicator Data'!BB67="No data"),0,SUM('Indicator Data'!BA67:BC67)/1000)</f>
        <v>9.9090000000000007</v>
      </c>
      <c r="Q67" s="202">
        <f t="shared" si="17"/>
        <v>3.3</v>
      </c>
      <c r="R67" s="207">
        <f>P67*1000/HLOOKUP('Indicator Data'!$BA$3,'Population Data'!$C$3:$M$194,ROW()-4,FALSE)</f>
        <v>3.4868696081784669E-3</v>
      </c>
      <c r="S67" s="202">
        <f t="shared" si="18"/>
        <v>4.3</v>
      </c>
      <c r="T67" s="208">
        <f t="shared" si="13"/>
        <v>3.8</v>
      </c>
      <c r="U67" s="209">
        <f>IF('Indicator Data'!AR67="No data","x",ROUND(IF('Indicator Data'!AR67&gt;U$4,10,IF('Indicator Data'!AR67&lt;U$3,0,10-(U$4-'Indicator Data'!AR67)/(U$4-U$3)*10)),1))</f>
        <v>2.8</v>
      </c>
      <c r="V67" s="209">
        <f>IF('Indicator Data'!AS67="No data","x",IF('Indicator Data'!AS67=0,0,ROUND(IF('Indicator Data'!AS67&gt;V$4,10,IF('Indicator Data'!AS67&lt;V$3,0,10-(V$4-'Indicator Data'!AS67)/(V$4-V$3)*10)),1)))</f>
        <v>3.2</v>
      </c>
      <c r="W67" s="202">
        <f t="shared" si="14"/>
        <v>3</v>
      </c>
      <c r="X67" s="202">
        <f>IF('Indicator Data'!AQ67="No data","x",ROUND(IF('Indicator Data'!AQ67&gt;X$4,10,IF('Indicator Data'!AQ67&lt;X$3,0,10-(X$4-'Indicator Data'!AQ67)/(X$4-X$3)*10)),1))</f>
        <v>2.6</v>
      </c>
      <c r="Y67" s="202">
        <f>IF('Indicator Data'!AT67="No data","x",ROUND(IF('Indicator Data'!AT67&gt;Y$4,10,IF('Indicator Data'!AT67&lt;Y$3,0,10-(Y$4-'Indicator Data'!AT67)/(Y$4-Y$3)*10)),1))</f>
        <v>2.2999999999999998</v>
      </c>
      <c r="Z67" s="207">
        <f>IF('Indicator Data'!AU67="No data","x",IF(('Indicator Data'!AU67/HLOOKUP('Indicator Data'!$AU$3,'Population Data'!$C$3:$M$194,ROW()-4,FALSE))&gt;1,1,IF('Indicator Data'!AU67&gt;'Indicator Data'!AU67,1,'Indicator Data'!AU67/HLOOKUP('Indicator Data'!$AU$3,'Population Data'!$C$3:$M$194,ROW()-4,FALSE))))</f>
        <v>0.17685861598999553</v>
      </c>
      <c r="AA67" s="202">
        <f t="shared" si="19"/>
        <v>2</v>
      </c>
      <c r="AB67" s="210">
        <f t="shared" si="20"/>
        <v>2.5</v>
      </c>
      <c r="AC67" s="202">
        <f>IF('Indicator Data'!AO67="No data","x",ROUND(IF('Indicator Data'!AO67&gt;AC$4,10,IF('Indicator Data'!AO67&lt;AC$3,0,10-(AC$4-'Indicator Data'!AO67)/(AC$4-AC$3)*10)),1))</f>
        <v>3.5</v>
      </c>
      <c r="AD67" s="202">
        <f>IF('Indicator Data'!AP67="No data","x",ROUND(IF('Indicator Data'!AP67&gt;AD$4,10,IF('Indicator Data'!AP67&lt;AD$3,0,10-(AD$4-'Indicator Data'!AP67)/(AD$4-AD$3)*10)),1))</f>
        <v>2.6</v>
      </c>
      <c r="AE67" s="210">
        <f t="shared" si="15"/>
        <v>3.1</v>
      </c>
      <c r="AF67" s="206">
        <f>('Indicator Data'!AZ67+'Indicator Data'!AY67*0.5+'Indicator Data'!AX67*0.25)/1000</f>
        <v>4.3002500000000001</v>
      </c>
      <c r="AG67" s="211">
        <f>AF67*1000/HLOOKUP('Indicator Data'!$AZ$3,'Population Data'!$C$3:$M$194,ROW()-4,FALSE)</f>
        <v>1.5132113263265166E-3</v>
      </c>
      <c r="AH67" s="210">
        <f t="shared" si="21"/>
        <v>0.2</v>
      </c>
      <c r="AI67" s="202">
        <f>IF('Indicator Data'!BD67="No data","x",ROUND(IF('Indicator Data'!BD67&lt;$AI$3,10,IF('Indicator Data'!BD67&gt;$AI$4,0,($AI$4-'Indicator Data'!BD67)/($AI$4-$AI$3)*10)),1))</f>
        <v>6</v>
      </c>
      <c r="AJ67" s="202">
        <f>IF('Indicator Data'!BE67="No data","x",ROUND(IF('Indicator Data'!BE67&gt;$AJ$4,10,IF('Indicator Data'!BE67&lt;$AJ$3,0,10-($AJ$4-'Indicator Data'!BE67)/($AJ$4-$AJ$3)*10)),1))</f>
        <v>5.2</v>
      </c>
      <c r="AK67" s="210">
        <f t="shared" si="22"/>
        <v>5.6</v>
      </c>
      <c r="AL67" s="208">
        <f t="shared" si="23"/>
        <v>3.1</v>
      </c>
      <c r="AM67" s="212">
        <f t="shared" si="24"/>
        <v>3.5</v>
      </c>
    </row>
    <row r="68" spans="1:39">
      <c r="A68" s="179" t="str">
        <f>'Indicator Data'!A68</f>
        <v>Georgia</v>
      </c>
      <c r="B68" s="180" t="str">
        <f>'Indicator Data'!B68</f>
        <v>GEO</v>
      </c>
      <c r="C68" s="213">
        <f>ROUND(IF('Indicator Data'!AH68="No data",IF((0.101*LN('Indicator Data'!BV68)-0.153)&gt;C$4,0,IF((0.101*LN('Indicator Data'!BV68)-0.153)&lt;C$3,10,(C$4-(0.101*LN('Indicator Data'!BV68)-0.153))/(C$4-C$3)*10)),IF('Indicator Data'!AH68&gt;C$4,0,IF('Indicator Data'!AH68&lt;C$3,10,(C$4-'Indicator Data'!AH68)/(C$4-C$3)*10))),1)</f>
        <v>1.7</v>
      </c>
      <c r="D68" s="202">
        <f>IF('Indicator Data'!AI68="No data","x",ROUND((IF(LOG('Indicator Data'!AI68*1000)&gt;D$4,10,IF(LOG('Indicator Data'!AI68*1000)&lt;D$3,0,10-(D$4-LOG('Indicator Data'!AI68*1000))/(D$4-D$3)*10))),1))</f>
        <v>0.4</v>
      </c>
      <c r="E68" s="203">
        <f t="shared" si="9"/>
        <v>1.1000000000000001</v>
      </c>
      <c r="F68" s="202">
        <f>IF('Indicator Data'!AV68="No data","x",ROUND(IF('Indicator Data'!AV68&gt;F$4,10,IF('Indicator Data'!AV68&lt;F$3,0,10-(F$4-'Indicator Data'!AV68)/(F$4-F$3)*10)),1))</f>
        <v>3.8</v>
      </c>
      <c r="G68" s="202">
        <f>IF('Indicator Data'!AW68="No data","x",ROUND(IF('Indicator Data'!AW68&gt;G$4,10,IF('Indicator Data'!AW68&lt;G$3,0,10-(G$4-'Indicator Data'!AW68)/(G$4-G$3)*10)),1))</f>
        <v>2.2999999999999998</v>
      </c>
      <c r="H68" s="203">
        <f t="shared" si="10"/>
        <v>3.1</v>
      </c>
      <c r="I68" s="204">
        <f>SUM(IF('Indicator Data'!AJ68=0,0,'Indicator Data'!AJ68),SUM('Indicator Data'!AK68:AL68))</f>
        <v>1115.989527</v>
      </c>
      <c r="J68" s="204">
        <f>I68/HLOOKUP('Indicator Date'!$AJ66,'Population Data'!$C$3:$M$194,ROW()-4,FALSE)*1000000</f>
        <v>300.20498786122113</v>
      </c>
      <c r="K68" s="202">
        <f t="shared" si="16"/>
        <v>6</v>
      </c>
      <c r="L68" s="202">
        <f>IF('Indicator Data'!AM68="No data","x",ROUND(IF('Indicator Data'!AM68&gt;L$4,10,IF('Indicator Data'!AM68&lt;L$3,0,10-(L$4-'Indicator Data'!AM68)/(L$4-L$3)*10)),1))</f>
        <v>1.1000000000000001</v>
      </c>
      <c r="M68" s="202">
        <f>IF('Indicator Data'!AN68="No data","x",IF('Indicator Data'!AN68=0,0,ROUND(IF('Indicator Data'!AN68&gt;M$4,10,IF('Indicator Data'!AN68&lt;M$3,0,10-(M$4-'Indicator Data'!AN68)/(M$4-M$3)*10)),1)))</f>
        <v>4.9000000000000004</v>
      </c>
      <c r="N68" s="203">
        <f t="shared" si="11"/>
        <v>4</v>
      </c>
      <c r="O68" s="205">
        <f t="shared" si="12"/>
        <v>2.2999999999999998</v>
      </c>
      <c r="P68" s="206">
        <f>IF(AND('Indicator Data'!BA68="No data",'Indicator Data'!BB68="No data"),0,SUM('Indicator Data'!BA68:BC68)/1000)</f>
        <v>338.47199999999998</v>
      </c>
      <c r="Q68" s="202">
        <f t="shared" si="17"/>
        <v>8.4</v>
      </c>
      <c r="R68" s="207">
        <f>P68*1000/HLOOKUP('Indicator Data'!$BA$3,'Population Data'!$C$3:$M$194,ROW()-4,FALSE)</f>
        <v>9.1050122060297112E-2</v>
      </c>
      <c r="S68" s="202">
        <f t="shared" si="18"/>
        <v>9.6999999999999993</v>
      </c>
      <c r="T68" s="208">
        <f t="shared" si="13"/>
        <v>9.1</v>
      </c>
      <c r="U68" s="209">
        <f>IF('Indicator Data'!AR68="No data","x",ROUND(IF('Indicator Data'!AR68&gt;U$4,10,IF('Indicator Data'!AR68&lt;U$3,0,10-(U$4-'Indicator Data'!AR68)/(U$4-U$3)*10)),1))</f>
        <v>0.6</v>
      </c>
      <c r="V68" s="209">
        <f>IF('Indicator Data'!AS68="No data","x",IF('Indicator Data'!AS68=0,0,ROUND(IF('Indicator Data'!AS68&gt;V$4,10,IF('Indicator Data'!AS68&lt;V$3,0,10-(V$4-'Indicator Data'!AS68)/(V$4-V$3)*10)),1)))</f>
        <v>0.9</v>
      </c>
      <c r="W68" s="202">
        <f t="shared" si="14"/>
        <v>0.75</v>
      </c>
      <c r="X68" s="202">
        <f>IF('Indicator Data'!AQ68="No data","x",ROUND(IF('Indicator Data'!AQ68&gt;X$4,10,IF('Indicator Data'!AQ68&lt;X$3,0,10-(X$4-'Indicator Data'!AQ68)/(X$4-X$3)*10)),1))</f>
        <v>1.1000000000000001</v>
      </c>
      <c r="Y68" s="202">
        <f>IF('Indicator Data'!AT68="No data","x",ROUND(IF('Indicator Data'!AT68&gt;Y$4,10,IF('Indicator Data'!AT68&lt;Y$3,0,10-(Y$4-'Indicator Data'!AT68)/(Y$4-Y$3)*10)),1))</f>
        <v>0</v>
      </c>
      <c r="Z68" s="207">
        <f>IF('Indicator Data'!AU68="No data","x",IF(('Indicator Data'!AU68/HLOOKUP('Indicator Data'!$AU$3,'Population Data'!$C$3:$M$194,ROW()-4,FALSE))&gt;1,1,IF('Indicator Data'!AU68&gt;'Indicator Data'!AU68,1,'Indicator Data'!AU68/HLOOKUP('Indicator Data'!$AU$3,'Population Data'!$C$3:$M$194,ROW()-4,FALSE))))</f>
        <v>2.6706655432066948E-7</v>
      </c>
      <c r="AA68" s="202">
        <f t="shared" si="19"/>
        <v>0</v>
      </c>
      <c r="AB68" s="210">
        <f t="shared" si="20"/>
        <v>0.5</v>
      </c>
      <c r="AC68" s="202">
        <f>IF('Indicator Data'!AO68="No data","x",ROUND(IF('Indicator Data'!AO68&gt;AC$4,10,IF('Indicator Data'!AO68&lt;AC$3,0,10-(AC$4-'Indicator Data'!AO68)/(AC$4-AC$3)*10)),1))</f>
        <v>0.7</v>
      </c>
      <c r="AD68" s="202">
        <f>IF('Indicator Data'!AP68="No data","x",ROUND(IF('Indicator Data'!AP68&gt;AD$4,10,IF('Indicator Data'!AP68&lt;AD$3,0,10-(AD$4-'Indicator Data'!AP68)/(AD$4-AD$3)*10)),1))</f>
        <v>0.5</v>
      </c>
      <c r="AE68" s="210">
        <f t="shared" si="15"/>
        <v>0.6</v>
      </c>
      <c r="AF68" s="206">
        <f>('Indicator Data'!AZ68+'Indicator Data'!AY68*0.5+'Indicator Data'!AX68*0.25)/1000</f>
        <v>176.3</v>
      </c>
      <c r="AG68" s="211">
        <f>AF68*1000/HLOOKUP('Indicator Data'!$AZ$3,'Population Data'!$C$3:$M$194,ROW()-4,FALSE)</f>
        <v>4.742530111569164E-2</v>
      </c>
      <c r="AH68" s="210">
        <f t="shared" si="21"/>
        <v>4.7</v>
      </c>
      <c r="AI68" s="202">
        <f>IF('Indicator Data'!BD68="No data","x",ROUND(IF('Indicator Data'!BD68&lt;$AI$3,10,IF('Indicator Data'!BD68&gt;$AI$4,0,($AI$4-'Indicator Data'!BD68)/($AI$4-$AI$3)*10)),1))</f>
        <v>3.2</v>
      </c>
      <c r="AJ68" s="202">
        <f>IF('Indicator Data'!BE68="No data","x",ROUND(IF('Indicator Data'!BE68&gt;$AJ$4,10,IF('Indicator Data'!BE68&lt;$AJ$3,0,10-($AJ$4-'Indicator Data'!BE68)/($AJ$4-$AJ$3)*10)),1))</f>
        <v>0</v>
      </c>
      <c r="AK68" s="210">
        <f t="shared" si="22"/>
        <v>1.6</v>
      </c>
      <c r="AL68" s="208">
        <f t="shared" si="23"/>
        <v>2</v>
      </c>
      <c r="AM68" s="212">
        <f t="shared" si="24"/>
        <v>6.8</v>
      </c>
    </row>
    <row r="69" spans="1:39">
      <c r="A69" s="179" t="str">
        <f>'Indicator Data'!A69</f>
        <v>Germany</v>
      </c>
      <c r="B69" s="180" t="str">
        <f>'Indicator Data'!B69</f>
        <v>DEU</v>
      </c>
      <c r="C69" s="213">
        <f>ROUND(IF('Indicator Data'!AH69="No data",IF((0.101*LN('Indicator Data'!BV69)-0.153)&gt;C$4,0,IF((0.101*LN('Indicator Data'!BV69)-0.153)&lt;C$3,10,(C$4-(0.101*LN('Indicator Data'!BV69)-0.153))/(C$4-C$3)*10)),IF('Indicator Data'!AH69&gt;C$4,0,IF('Indicator Data'!AH69&lt;C$3,10,(C$4-'Indicator Data'!AH69)/(C$4-C$3)*10))),1)</f>
        <v>0</v>
      </c>
      <c r="D69" s="202" t="str">
        <f>IF('Indicator Data'!AI69="No data","x",ROUND((IF(LOG('Indicator Data'!AI69*1000)&gt;D$4,10,IF(LOG('Indicator Data'!AI69*1000)&lt;D$3,0,10-(D$4-LOG('Indicator Data'!AI69*1000))/(D$4-D$3)*10))),1))</f>
        <v>x</v>
      </c>
      <c r="E69" s="203">
        <f t="shared" si="9"/>
        <v>0</v>
      </c>
      <c r="F69" s="202">
        <f>IF('Indicator Data'!AV69="No data","x",ROUND(IF('Indicator Data'!AV69&gt;F$4,10,IF('Indicator Data'!AV69&lt;F$3,0,10-(F$4-'Indicator Data'!AV69)/(F$4-F$3)*10)),1))</f>
        <v>0.9</v>
      </c>
      <c r="G69" s="202">
        <f>IF('Indicator Data'!AW69="No data","x",ROUND(IF('Indicator Data'!AW69&gt;G$4,10,IF('Indicator Data'!AW69&lt;G$3,0,10-(G$4-'Indicator Data'!AW69)/(G$4-G$3)*10)),1))</f>
        <v>1.7</v>
      </c>
      <c r="H69" s="203">
        <f t="shared" si="10"/>
        <v>1.3</v>
      </c>
      <c r="I69" s="204">
        <f>SUM(IF('Indicator Data'!AJ69=0,0,'Indicator Data'!AJ69),SUM('Indicator Data'!AK69:AL69))</f>
        <v>-3.072978</v>
      </c>
      <c r="J69" s="204">
        <f>I69/HLOOKUP('Indicator Date'!$AJ67,'Population Data'!$C$3:$M$194,ROW()-4,FALSE)*1000000</f>
        <v>-3.6911551721574065E-2</v>
      </c>
      <c r="K69" s="202">
        <f t="shared" si="16"/>
        <v>0</v>
      </c>
      <c r="L69" s="202" t="str">
        <f>IF('Indicator Data'!AM69="No data","x",ROUND(IF('Indicator Data'!AM69&gt;L$4,10,IF('Indicator Data'!AM69&lt;L$3,0,10-(L$4-'Indicator Data'!AM69)/(L$4-L$3)*10)),1))</f>
        <v>x</v>
      </c>
      <c r="M69" s="202">
        <f>IF('Indicator Data'!AN69="No data","x",IF('Indicator Data'!AN69=0,0,ROUND(IF('Indicator Data'!AN69&gt;M$4,10,IF('Indicator Data'!AN69&lt;M$3,0,10-(M$4-'Indicator Data'!AN69)/(M$4-M$3)*10)),1)))</f>
        <v>0.2</v>
      </c>
      <c r="N69" s="203">
        <f t="shared" si="11"/>
        <v>0.1</v>
      </c>
      <c r="O69" s="205">
        <f t="shared" si="12"/>
        <v>0.4</v>
      </c>
      <c r="P69" s="206">
        <f>IF(AND('Indicator Data'!BA69="No data",'Indicator Data'!BB69="No data"),0,SUM('Indicator Data'!BA69:BC69)/1000)</f>
        <v>2983.4639999999999</v>
      </c>
      <c r="Q69" s="202">
        <f t="shared" si="17"/>
        <v>10</v>
      </c>
      <c r="R69" s="207">
        <f>P69*1000/HLOOKUP('Indicator Data'!$BA$3,'Population Data'!$C$3:$M$194,ROW()-4,FALSE)</f>
        <v>3.5836340431156438E-2</v>
      </c>
      <c r="S69" s="202">
        <f t="shared" si="18"/>
        <v>7.7</v>
      </c>
      <c r="T69" s="208">
        <f t="shared" si="13"/>
        <v>8.9</v>
      </c>
      <c r="U69" s="209">
        <f>IF('Indicator Data'!AR69="No data","x",ROUND(IF('Indicator Data'!AR69&gt;U$4,10,IF('Indicator Data'!AR69&lt;U$3,0,10-(U$4-'Indicator Data'!AR69)/(U$4-U$3)*10)),1))</f>
        <v>0.2</v>
      </c>
      <c r="V69" s="209">
        <f>IF('Indicator Data'!AS69="No data","x",IF('Indicator Data'!AS69=0,0,ROUND(IF('Indicator Data'!AS69&gt;V$4,10,IF('Indicator Data'!AS69&lt;V$3,0,10-(V$4-'Indicator Data'!AS69)/(V$4-V$3)*10)),1)))</f>
        <v>0.2</v>
      </c>
      <c r="W69" s="202">
        <f t="shared" si="14"/>
        <v>0.2</v>
      </c>
      <c r="X69" s="202">
        <f>IF('Indicator Data'!AQ69="No data","x",ROUND(IF('Indicator Data'!AQ69&gt;X$4,10,IF('Indicator Data'!AQ69&lt;X$3,0,10-(X$4-'Indicator Data'!AQ69)/(X$4-X$3)*10)),1))</f>
        <v>0.1</v>
      </c>
      <c r="Y69" s="202" t="str">
        <f>IF('Indicator Data'!AT69="No data","x",ROUND(IF('Indicator Data'!AT69&gt;Y$4,10,IF('Indicator Data'!AT69&lt;Y$3,0,10-(Y$4-'Indicator Data'!AT69)/(Y$4-Y$3)*10)),1))</f>
        <v>x</v>
      </c>
      <c r="Z69" s="207">
        <f>IF('Indicator Data'!AU69="No data","x",IF(('Indicator Data'!AU69/HLOOKUP('Indicator Data'!$AU$3,'Population Data'!$C$3:$M$194,ROW()-4,FALSE))&gt;1,1,IF('Indicator Data'!AU69&gt;'Indicator Data'!AU69,1,'Indicator Data'!AU69/HLOOKUP('Indicator Data'!$AU$3,'Population Data'!$C$3:$M$194,ROW()-4,FALSE))))</f>
        <v>2.0750908694886233E-6</v>
      </c>
      <c r="AA69" s="202">
        <f t="shared" si="19"/>
        <v>0</v>
      </c>
      <c r="AB69" s="210">
        <f t="shared" si="20"/>
        <v>0.1</v>
      </c>
      <c r="AC69" s="202">
        <f>IF('Indicator Data'!AO69="No data","x",ROUND(IF('Indicator Data'!AO69&gt;AC$4,10,IF('Indicator Data'!AO69&lt;AC$3,0,10-(AC$4-'Indicator Data'!AO69)/(AC$4-AC$3)*10)),1))</f>
        <v>0.3</v>
      </c>
      <c r="AD69" s="202">
        <f>IF('Indicator Data'!AP69="No data","x",ROUND(IF('Indicator Data'!AP69&gt;AD$4,10,IF('Indicator Data'!AP69&lt;AD$3,0,10-(AD$4-'Indicator Data'!AP69)/(AD$4-AD$3)*10)),1))</f>
        <v>0.1</v>
      </c>
      <c r="AE69" s="210">
        <f t="shared" si="15"/>
        <v>0.2</v>
      </c>
      <c r="AF69" s="206">
        <f>('Indicator Data'!AZ69+'Indicator Data'!AY69*0.5+'Indicator Data'!AX69*0.25)/1000</f>
        <v>3.4075000000000002</v>
      </c>
      <c r="AG69" s="211">
        <f>AF69*1000/HLOOKUP('Indicator Data'!$AZ$3,'Population Data'!$C$3:$M$194,ROW()-4,FALSE)</f>
        <v>4.0929714593226383E-5</v>
      </c>
      <c r="AH69" s="210">
        <f t="shared" si="21"/>
        <v>0</v>
      </c>
      <c r="AI69" s="202">
        <f>IF('Indicator Data'!BD69="No data","x",ROUND(IF('Indicator Data'!BD69&lt;$AI$3,10,IF('Indicator Data'!BD69&gt;$AI$4,0,($AI$4-'Indicator Data'!BD69)/($AI$4-$AI$3)*10)),1))</f>
        <v>0.8</v>
      </c>
      <c r="AJ69" s="202">
        <f>IF('Indicator Data'!BE69="No data","x",ROUND(IF('Indicator Data'!BE69&gt;$AJ$4,10,IF('Indicator Data'!BE69&lt;$AJ$3,0,10-($AJ$4-'Indicator Data'!BE69)/($AJ$4-$AJ$3)*10)),1))</f>
        <v>0</v>
      </c>
      <c r="AK69" s="210">
        <f t="shared" si="22"/>
        <v>0.4</v>
      </c>
      <c r="AL69" s="208">
        <f t="shared" si="23"/>
        <v>0.2</v>
      </c>
      <c r="AM69" s="212">
        <f t="shared" si="24"/>
        <v>6.2</v>
      </c>
    </row>
    <row r="70" spans="1:39">
      <c r="A70" s="179" t="str">
        <f>'Indicator Data'!A70</f>
        <v>Ghana</v>
      </c>
      <c r="B70" s="180" t="str">
        <f>'Indicator Data'!B70</f>
        <v>GHA</v>
      </c>
      <c r="C70" s="213">
        <f>ROUND(IF('Indicator Data'!AH70="No data",IF((0.101*LN('Indicator Data'!BV70)-0.153)&gt;C$4,0,IF((0.101*LN('Indicator Data'!BV70)-0.153)&lt;C$3,10,(C$4-(0.101*LN('Indicator Data'!BV70)-0.153))/(C$4-C$3)*10)),IF('Indicator Data'!AH70&gt;C$4,0,IF('Indicator Data'!AH70&lt;C$3,10,(C$4-'Indicator Data'!AH70)/(C$4-C$3)*10))),1)</f>
        <v>6</v>
      </c>
      <c r="D70" s="202">
        <f>IF('Indicator Data'!AI70="No data","x",ROUND((IF(LOG('Indicator Data'!AI70*1000)&gt;D$4,10,IF(LOG('Indicator Data'!AI70*1000)&lt;D$3,0,10-(D$4-LOG('Indicator Data'!AI70*1000))/(D$4-D$3)*10))),1))</f>
        <v>7.6</v>
      </c>
      <c r="E70" s="203">
        <f t="shared" si="9"/>
        <v>6.9</v>
      </c>
      <c r="F70" s="202">
        <f>IF('Indicator Data'!AV70="No data","x",ROUND(IF('Indicator Data'!AV70&gt;F$4,10,IF('Indicator Data'!AV70&lt;F$3,0,10-(F$4-'Indicator Data'!AV70)/(F$4-F$3)*10)),1))</f>
        <v>6.8</v>
      </c>
      <c r="G70" s="202">
        <f>IF('Indicator Data'!AW70="No data","x",ROUND(IF('Indicator Data'!AW70&gt;G$4,10,IF('Indicator Data'!AW70&lt;G$3,0,10-(G$4-'Indicator Data'!AW70)/(G$4-G$3)*10)),1))</f>
        <v>4.5999999999999996</v>
      </c>
      <c r="H70" s="203">
        <f t="shared" si="10"/>
        <v>5.7</v>
      </c>
      <c r="I70" s="204">
        <f>SUM(IF('Indicator Data'!AJ70=0,0,'Indicator Data'!AJ70),SUM('Indicator Data'!AK70:AL70))</f>
        <v>2277.4909654062499</v>
      </c>
      <c r="J70" s="204">
        <f>I70/HLOOKUP('Indicator Date'!$AJ68,'Population Data'!$C$3:$M$194,ROW()-4,FALSE)*1000000</f>
        <v>65.487442302710647</v>
      </c>
      <c r="K70" s="202">
        <f t="shared" ref="K70:K101" si="25">IF(J70="x","x",ROUND(IF(J70&gt;K$4,10,IF(J70&lt;K$3,0,10-(K$4-J70)/(K$4-K$3)*10)),1))</f>
        <v>1.3</v>
      </c>
      <c r="L70" s="202">
        <f>IF('Indicator Data'!AM70="No data","x",ROUND(IF('Indicator Data'!AM70&gt;L$4,10,IF('Indicator Data'!AM70&lt;L$3,0,10-(L$4-'Indicator Data'!AM70)/(L$4-L$3)*10)),1))</f>
        <v>1</v>
      </c>
      <c r="M70" s="202">
        <f>IF('Indicator Data'!AN70="No data","x",IF('Indicator Data'!AN70=0,0,ROUND(IF('Indicator Data'!AN70&gt;M$4,10,IF('Indicator Data'!AN70&lt;M$3,0,10-(M$4-'Indicator Data'!AN70)/(M$4-M$3)*10)),1)))</f>
        <v>2.1</v>
      </c>
      <c r="N70" s="203">
        <f t="shared" si="11"/>
        <v>1.5</v>
      </c>
      <c r="O70" s="205">
        <f t="shared" si="12"/>
        <v>5.3</v>
      </c>
      <c r="P70" s="206">
        <f>IF(AND('Indicator Data'!BA70="No data",'Indicator Data'!BB70="No data"),0,SUM('Indicator Data'!BA70:BC70)/1000)</f>
        <v>15.103</v>
      </c>
      <c r="Q70" s="202">
        <f t="shared" ref="Q70:Q101" si="26">ROUND(IF(P70=0,0,IF(LOG(P70*1000)&gt;$Q$4,10,IF(LOG(P70*1000)&lt;Q$3,0,10-(Q$4-LOG(P70*1000))/(Q$4-Q$3)*10))),1)</f>
        <v>3.9</v>
      </c>
      <c r="R70" s="207">
        <f>P70*1000/HLOOKUP('Indicator Data'!$BA$3,'Population Data'!$C$3:$M$194,ROW()-4,FALSE)</f>
        <v>4.3427475942650541E-4</v>
      </c>
      <c r="S70" s="202">
        <f t="shared" ref="S70:S101" si="27">IF(R70="x","x",ROUND(IF(R70&gt;$S$4,10,IF(R70&lt;$S$3,0,((R70*100)/0.0052)^(1/4.0545)/6.5*10)),1))</f>
        <v>2.6</v>
      </c>
      <c r="T70" s="208">
        <f t="shared" si="13"/>
        <v>3.3</v>
      </c>
      <c r="U70" s="209">
        <f>IF('Indicator Data'!AR70="No data","x",ROUND(IF('Indicator Data'!AR70&gt;U$4,10,IF('Indicator Data'!AR70&lt;U$3,0,10-(U$4-'Indicator Data'!AR70)/(U$4-U$3)*10)),1))</f>
        <v>3.4</v>
      </c>
      <c r="V70" s="209">
        <f>IF('Indicator Data'!AS70="No data","x",IF('Indicator Data'!AS70=0,0,ROUND(IF('Indicator Data'!AS70&gt;V$4,10,IF('Indicator Data'!AS70&lt;V$3,0,10-(V$4-'Indicator Data'!AS70)/(V$4-V$3)*10)),1)))</f>
        <v>2.7</v>
      </c>
      <c r="W70" s="202">
        <f t="shared" si="14"/>
        <v>3.05</v>
      </c>
      <c r="X70" s="202">
        <f>IF('Indicator Data'!AQ70="No data","x",ROUND(IF('Indicator Data'!AQ70&gt;X$4,10,IF('Indicator Data'!AQ70&lt;X$3,0,10-(X$4-'Indicator Data'!AQ70)/(X$4-X$3)*10)),1))</f>
        <v>2.4</v>
      </c>
      <c r="Y70" s="202">
        <f>IF('Indicator Data'!AT70="No data","x",ROUND(IF('Indicator Data'!AT70&gt;Y$4,10,IF('Indicator Data'!AT70&lt;Y$3,0,10-(Y$4-'Indicator Data'!AT70)/(Y$4-Y$3)*10)),1))</f>
        <v>4</v>
      </c>
      <c r="Z70" s="207">
        <f>IF('Indicator Data'!AU70="No data","x",IF(('Indicator Data'!AU70/HLOOKUP('Indicator Data'!$AU$3,'Population Data'!$C$3:$M$194,ROW()-4,FALSE))&gt;1,1,IF('Indicator Data'!AU70&gt;'Indicator Data'!AU70,1,'Indicator Data'!AU70/HLOOKUP('Indicator Data'!$AU$3,'Population Data'!$C$3:$M$194,ROW()-4,FALSE))))</f>
        <v>0.38239152559739292</v>
      </c>
      <c r="AA70" s="202">
        <f t="shared" ref="AA70:AA101" si="28">IF(Z70="x","x",ROUND(IF(Z70&gt;AA$4,10,IF(Z70&lt;AA$3,0,10-(AA$4-Z70)/(AA$4-AA$3)*10)),1))</f>
        <v>4.2</v>
      </c>
      <c r="AB70" s="210">
        <f t="shared" ref="AB70:AB101" si="29">IF(AND(W70="x",X70="x",Y70="x",AA70="x"),"x",ROUND(AVERAGE(W70,X70,Y70,AA70),1))</f>
        <v>3.4</v>
      </c>
      <c r="AC70" s="202">
        <f>IF('Indicator Data'!AO70="No data","x",ROUND(IF('Indicator Data'!AO70&gt;AC$4,10,IF('Indicator Data'!AO70&lt;AC$3,0,10-(AC$4-'Indicator Data'!AO70)/(AC$4-AC$3)*10)),1))</f>
        <v>3.3</v>
      </c>
      <c r="AD70" s="202">
        <f>IF('Indicator Data'!AP70="No data","x",ROUND(IF('Indicator Data'!AP70&gt;AD$4,10,IF('Indicator Data'!AP70&lt;AD$3,0,10-(AD$4-'Indicator Data'!AP70)/(AD$4-AD$3)*10)),1))</f>
        <v>2.7</v>
      </c>
      <c r="AE70" s="210">
        <f t="shared" si="15"/>
        <v>3</v>
      </c>
      <c r="AF70" s="206">
        <f>('Indicator Data'!AZ70+'Indicator Data'!AY70*0.5+'Indicator Data'!AX70*0.25)/1000</f>
        <v>21.806999999999999</v>
      </c>
      <c r="AG70" s="211">
        <f>AF70*1000/HLOOKUP('Indicator Data'!$AZ$3,'Population Data'!$C$3:$M$194,ROW()-4,FALSE)</f>
        <v>6.2704295032866349E-4</v>
      </c>
      <c r="AH70" s="210">
        <f t="shared" ref="AH70:AH101" si="30">IF(AG70="x","x",ROUND(IF(AG70&gt;AH$4,10,IF(AG70&lt;AH$3,0,10-(AH$4-AG70)/(AH$4-AH$3)*10)),1))</f>
        <v>0.1</v>
      </c>
      <c r="AI70" s="202">
        <f>IF('Indicator Data'!BD70="No data","x",ROUND(IF('Indicator Data'!BD70&lt;$AI$3,10,IF('Indicator Data'!BD70&gt;$AI$4,0,($AI$4-'Indicator Data'!BD70)/($AI$4-$AI$3)*10)),1))</f>
        <v>2</v>
      </c>
      <c r="AJ70" s="202">
        <f>IF('Indicator Data'!BE70="No data","x",ROUND(IF('Indicator Data'!BE70&gt;$AJ$4,10,IF('Indicator Data'!BE70&lt;$AJ$3,0,10-($AJ$4-'Indicator Data'!BE70)/($AJ$4-$AJ$3)*10)),1))</f>
        <v>0.4</v>
      </c>
      <c r="AK70" s="210">
        <f t="shared" ref="AK70:AK101" si="31">ROUND(AVERAGE(AJ70,AI70),1)</f>
        <v>1.2</v>
      </c>
      <c r="AL70" s="208">
        <f t="shared" ref="AL70:AL101" si="32">ROUND(IF(AND(AB70="x",AE70="x",AK70="x"),AH70,IF(AND(AB70="x",AE70="x"),(10-GEOMEAN(((10-AK70)/10*9+1),((10-AH70)/10*9+1)))/9*10,IF(AK70="x",(10-GEOMEAN(((10-AB70)/10*9+1),((10-AE70)/10*9+1),((10-AH70)/10*9+1)))/9*10,IF(AB70="x",(10-GEOMEAN(((10-AK70)/10*9+1),((10-AE70)/10*9+1),((10-AH70)/10*9+1)))/9*10,(10-GEOMEAN(((10-AB70)/10*9+1),((10-AE70)/10*9+1),((10-AH70)/10*9+1),((10-AK70)/10*9+1)))/9*10)))),1)</f>
        <v>2</v>
      </c>
      <c r="AM70" s="212">
        <f t="shared" ref="AM70:AM101" si="33">ROUND((10-GEOMEAN(((10-T70)/10*9+1),((10-AL70)/10*9+1)))/9*10,1)</f>
        <v>2.7</v>
      </c>
    </row>
    <row r="71" spans="1:39">
      <c r="A71" s="179" t="str">
        <f>'Indicator Data'!A71</f>
        <v>Greece</v>
      </c>
      <c r="B71" s="180" t="str">
        <f>'Indicator Data'!B71</f>
        <v>GRC</v>
      </c>
      <c r="C71" s="213">
        <f>ROUND(IF('Indicator Data'!AH71="No data",IF((0.101*LN('Indicator Data'!BV71)-0.153)&gt;C$4,0,IF((0.101*LN('Indicator Data'!BV71)-0.153)&lt;C$3,10,(C$4-(0.101*LN('Indicator Data'!BV71)-0.153))/(C$4-C$3)*10)),IF('Indicator Data'!AH71&gt;C$4,0,IF('Indicator Data'!AH71&lt;C$3,10,(C$4-'Indicator Data'!AH71)/(C$4-C$3)*10))),1)</f>
        <v>0.1</v>
      </c>
      <c r="D71" s="202" t="str">
        <f>IF('Indicator Data'!AI71="No data","x",ROUND((IF(LOG('Indicator Data'!AI71*1000)&gt;D$4,10,IF(LOG('Indicator Data'!AI71*1000)&lt;D$3,0,10-(D$4-LOG('Indicator Data'!AI71*1000))/(D$4-D$3)*10))),1))</f>
        <v>x</v>
      </c>
      <c r="E71" s="203">
        <f t="shared" ref="E71:E134" si="34">ROUND(IF(D71="x",C71,(10-GEOMEAN(((10-C71)/10*9+1),((10-D71)/10*9+1)))/9*10),1)</f>
        <v>0.1</v>
      </c>
      <c r="F71" s="202">
        <f>IF('Indicator Data'!AV71="No data","x",ROUND(IF('Indicator Data'!AV71&gt;F$4,10,IF('Indicator Data'!AV71&lt;F$3,0,10-(F$4-'Indicator Data'!AV71)/(F$4-F$3)*10)),1))</f>
        <v>1.6</v>
      </c>
      <c r="G71" s="202">
        <f>IF('Indicator Data'!AW71="No data","x",ROUND(IF('Indicator Data'!AW71&gt;G$4,10,IF('Indicator Data'!AW71&lt;G$3,0,10-(G$4-'Indicator Data'!AW71)/(G$4-G$3)*10)),1))</f>
        <v>2</v>
      </c>
      <c r="H71" s="203">
        <f t="shared" ref="H71:H134" si="35">IF(AND(F71="x",G71="x"),"x",ROUND(AVERAGE(F71,G71),1))</f>
        <v>1.8</v>
      </c>
      <c r="I71" s="204">
        <f>SUM(IF('Indicator Data'!AJ71=0,0,'Indicator Data'!AJ71),SUM('Indicator Data'!AK71:AL71))</f>
        <v>3.8291900000000001</v>
      </c>
      <c r="J71" s="204">
        <f>I71/HLOOKUP('Indicator Date'!$AJ69,'Population Data'!$C$3:$M$194,ROW()-4,FALSE)*1000000</f>
        <v>0.371667870232327</v>
      </c>
      <c r="K71" s="202">
        <f t="shared" si="25"/>
        <v>0</v>
      </c>
      <c r="L71" s="202" t="str">
        <f>IF('Indicator Data'!AM71="No data","x",ROUND(IF('Indicator Data'!AM71&gt;L$4,10,IF('Indicator Data'!AM71&lt;L$3,0,10-(L$4-'Indicator Data'!AM71)/(L$4-L$3)*10)),1))</f>
        <v>x</v>
      </c>
      <c r="M71" s="202">
        <f>IF('Indicator Data'!AN71="No data","x",IF('Indicator Data'!AN71=0,0,ROUND(IF('Indicator Data'!AN71&gt;M$4,10,IF('Indicator Data'!AN71&lt;M$3,0,10-(M$4-'Indicator Data'!AN71)/(M$4-M$3)*10)),1)))</f>
        <v>0.1</v>
      </c>
      <c r="N71" s="203">
        <f t="shared" ref="N71:N134" si="36">ROUND(AVERAGE(K71,L71,M71),1)</f>
        <v>0.1</v>
      </c>
      <c r="O71" s="205">
        <f t="shared" ref="O71:O134" si="37">ROUND(AVERAGE(E71,E71,H71,N71),1)</f>
        <v>0.5</v>
      </c>
      <c r="P71" s="206">
        <f>IF(AND('Indicator Data'!BA71="No data",'Indicator Data'!BB71="No data"),0,SUM('Indicator Data'!BA71:BC71)/1000)</f>
        <v>231.536</v>
      </c>
      <c r="Q71" s="202">
        <f t="shared" si="26"/>
        <v>7.9</v>
      </c>
      <c r="R71" s="207">
        <f>P71*1000/HLOOKUP('Indicator Data'!$BA$3,'Population Data'!$C$3:$M$194,ROW()-4,FALSE)</f>
        <v>2.2473288607280408E-2</v>
      </c>
      <c r="S71" s="202">
        <f t="shared" si="27"/>
        <v>6.9</v>
      </c>
      <c r="T71" s="208">
        <f t="shared" ref="T71:T134" si="38">ROUND(AVERAGE(Q71,S71),1)</f>
        <v>7.4</v>
      </c>
      <c r="U71" s="209">
        <f>IF('Indicator Data'!AR71="No data","x",ROUND(IF('Indicator Data'!AR71&gt;U$4,10,IF('Indicator Data'!AR71&lt;U$3,0,10-(U$4-'Indicator Data'!AR71)/(U$4-U$3)*10)),1))</f>
        <v>0.4</v>
      </c>
      <c r="V71" s="209">
        <f>IF('Indicator Data'!AS71="No data","x",IF('Indicator Data'!AS71=0,0,ROUND(IF('Indicator Data'!AS71&gt;V$4,10,IF('Indicator Data'!AS71&lt;V$3,0,10-(V$4-'Indicator Data'!AS71)/(V$4-V$3)*10)),1)))</f>
        <v>0.6</v>
      </c>
      <c r="W71" s="202">
        <f t="shared" ref="W71:W134" si="39">IF(AND(U71="x",V71="x"),"x",AVERAGE(U71,V71))</f>
        <v>0.5</v>
      </c>
      <c r="X71" s="202">
        <f>IF('Indicator Data'!AQ71="No data","x",ROUND(IF('Indicator Data'!AQ71&gt;X$4,10,IF('Indicator Data'!AQ71&lt;X$3,0,10-(X$4-'Indicator Data'!AQ71)/(X$4-X$3)*10)),1))</f>
        <v>0</v>
      </c>
      <c r="Y71" s="202" t="str">
        <f>IF('Indicator Data'!AT71="No data","x",ROUND(IF('Indicator Data'!AT71&gt;Y$4,10,IF('Indicator Data'!AT71&lt;Y$3,0,10-(Y$4-'Indicator Data'!AT71)/(Y$4-Y$3)*10)),1))</f>
        <v>x</v>
      </c>
      <c r="Z71" s="207">
        <f>IF('Indicator Data'!AU71="No data","x",IF(('Indicator Data'!AU71/HLOOKUP('Indicator Data'!$AU$3,'Population Data'!$C$3:$M$194,ROW()-4,FALSE))&gt;1,1,IF('Indicator Data'!AU71&gt;'Indicator Data'!AU71,1,'Indicator Data'!AU71/HLOOKUP('Indicator Data'!$AU$3,'Population Data'!$C$3:$M$194,ROW()-4,FALSE))))</f>
        <v>4.814649939802432E-7</v>
      </c>
      <c r="AA71" s="202">
        <f t="shared" si="28"/>
        <v>0</v>
      </c>
      <c r="AB71" s="210">
        <f t="shared" si="29"/>
        <v>0.2</v>
      </c>
      <c r="AC71" s="202">
        <f>IF('Indicator Data'!AO71="No data","x",ROUND(IF('Indicator Data'!AO71&gt;AC$4,10,IF('Indicator Data'!AO71&lt;AC$3,0,10-(AC$4-'Indicator Data'!AO71)/(AC$4-AC$3)*10)),1))</f>
        <v>0.3</v>
      </c>
      <c r="AD71" s="202" t="str">
        <f>IF('Indicator Data'!AP71="No data","x",ROUND(IF('Indicator Data'!AP71&gt;AD$4,10,IF('Indicator Data'!AP71&lt;AD$3,0,10-(AD$4-'Indicator Data'!AP71)/(AD$4-AD$3)*10)),1))</f>
        <v>x</v>
      </c>
      <c r="AE71" s="210">
        <f t="shared" ref="AE71:AE134" si="40">IF(AND(AC71="x",AD71="x"),"x",ROUND(AVERAGE(AD71,AC71),1))</f>
        <v>0.3</v>
      </c>
      <c r="AF71" s="206">
        <f>('Indicator Data'!AZ71+'Indicator Data'!AY71*0.5+'Indicator Data'!AX71*0.25)/1000</f>
        <v>26.0105</v>
      </c>
      <c r="AG71" s="211">
        <f>AF71*1000/HLOOKUP('Indicator Data'!$AZ$3,'Population Data'!$C$3:$M$194,ROW()-4,FALSE)</f>
        <v>2.5246245651633745E-3</v>
      </c>
      <c r="AH71" s="210">
        <f t="shared" si="30"/>
        <v>0.3</v>
      </c>
      <c r="AI71" s="202">
        <f>IF('Indicator Data'!BD71="No data","x",ROUND(IF('Indicator Data'!BD71&lt;$AI$3,10,IF('Indicator Data'!BD71&gt;$AI$4,0,($AI$4-'Indicator Data'!BD71)/($AI$4-$AI$3)*10)),1))</f>
        <v>2.1</v>
      </c>
      <c r="AJ71" s="202">
        <f>IF('Indicator Data'!BE71="No data","x",ROUND(IF('Indicator Data'!BE71&gt;$AJ$4,10,IF('Indicator Data'!BE71&lt;$AJ$3,0,10-($AJ$4-'Indicator Data'!BE71)/($AJ$4-$AJ$3)*10)),1))</f>
        <v>0</v>
      </c>
      <c r="AK71" s="210">
        <f t="shared" si="31"/>
        <v>1.1000000000000001</v>
      </c>
      <c r="AL71" s="208">
        <f t="shared" si="32"/>
        <v>0.5</v>
      </c>
      <c r="AM71" s="212">
        <f t="shared" si="33"/>
        <v>4.8</v>
      </c>
    </row>
    <row r="72" spans="1:39">
      <c r="A72" s="179" t="str">
        <f>'Indicator Data'!A72</f>
        <v>Grenada</v>
      </c>
      <c r="B72" s="180" t="str">
        <f>'Indicator Data'!B72</f>
        <v>GRD</v>
      </c>
      <c r="C72" s="213">
        <f>ROUND(IF('Indicator Data'!AH72="No data",IF((0.101*LN('Indicator Data'!BV72)-0.153)&gt;C$4,0,IF((0.101*LN('Indicator Data'!BV72)-0.153)&lt;C$3,10,(C$4-(0.101*LN('Indicator Data'!BV72)-0.153))/(C$4-C$3)*10)),IF('Indicator Data'!AH72&gt;C$4,0,IF('Indicator Data'!AH72&lt;C$3,10,(C$4-'Indicator Data'!AH72)/(C$4-C$3)*10))),1)</f>
        <v>2.1</v>
      </c>
      <c r="D72" s="202" t="str">
        <f>IF('Indicator Data'!AI72="No data","x",ROUND((IF(LOG('Indicator Data'!AI72*1000)&gt;D$4,10,IF(LOG('Indicator Data'!AI72*1000)&lt;D$3,0,10-(D$4-LOG('Indicator Data'!AI72*1000))/(D$4-D$3)*10))),1))</f>
        <v>x</v>
      </c>
      <c r="E72" s="203">
        <f t="shared" si="34"/>
        <v>2.1</v>
      </c>
      <c r="F72" s="202" t="str">
        <f>IF('Indicator Data'!AV72="No data","x",ROUND(IF('Indicator Data'!AV72&gt;F$4,10,IF('Indicator Data'!AV72&lt;F$3,0,10-(F$4-'Indicator Data'!AV72)/(F$4-F$3)*10)),1))</f>
        <v>x</v>
      </c>
      <c r="G72" s="202">
        <f>IF('Indicator Data'!AW72="No data","x",ROUND(IF('Indicator Data'!AW72&gt;G$4,10,IF('Indicator Data'!AW72&lt;G$3,0,10-(G$4-'Indicator Data'!AW72)/(G$4-G$3)*10)),1))</f>
        <v>4.7</v>
      </c>
      <c r="H72" s="203">
        <f t="shared" si="35"/>
        <v>4.7</v>
      </c>
      <c r="I72" s="204">
        <f>SUM(IF('Indicator Data'!AJ72=0,0,'Indicator Data'!AJ72),SUM('Indicator Data'!AK72:AL72))</f>
        <v>-27.425663915527345</v>
      </c>
      <c r="J72" s="204">
        <f>I72/HLOOKUP('Indicator Date'!$AJ70,'Population Data'!$C$3:$M$194,ROW()-4,FALSE)*1000000</f>
        <v>-216.14242527230797</v>
      </c>
      <c r="K72" s="202">
        <f t="shared" si="25"/>
        <v>0</v>
      </c>
      <c r="L72" s="202">
        <f>IF('Indicator Data'!AM72="No data","x",ROUND(IF('Indicator Data'!AM72&gt;L$4,10,IF('Indicator Data'!AM72&lt;L$3,0,10-(L$4-'Indicator Data'!AM72)/(L$4-L$3)*10)),1))</f>
        <v>0</v>
      </c>
      <c r="M72" s="202">
        <f>IF('Indicator Data'!AN72="No data","x",IF('Indicator Data'!AN72=0,0,ROUND(IF('Indicator Data'!AN72&gt;M$4,10,IF('Indicator Data'!AN72&lt;M$3,0,10-(M$4-'Indicator Data'!AN72)/(M$4-M$3)*10)),1)))</f>
        <v>1.2</v>
      </c>
      <c r="N72" s="203">
        <f t="shared" si="36"/>
        <v>0.4</v>
      </c>
      <c r="O72" s="205">
        <f t="shared" si="37"/>
        <v>2.2999999999999998</v>
      </c>
      <c r="P72" s="206">
        <f>IF(AND('Indicator Data'!BA72="No data",'Indicator Data'!BB72="No data"),0,SUM('Indicator Data'!BA72:BC72)/1000)</f>
        <v>0</v>
      </c>
      <c r="Q72" s="202">
        <f t="shared" si="26"/>
        <v>0</v>
      </c>
      <c r="R72" s="207">
        <f>P72*1000/HLOOKUP('Indicator Data'!$BA$3,'Population Data'!$C$3:$M$194,ROW()-4,FALSE)</f>
        <v>0</v>
      </c>
      <c r="S72" s="202">
        <f t="shared" si="27"/>
        <v>0</v>
      </c>
      <c r="T72" s="208">
        <f t="shared" si="38"/>
        <v>0</v>
      </c>
      <c r="U72" s="209" t="str">
        <f>IF('Indicator Data'!AR72="No data","x",ROUND(IF('Indicator Data'!AR72&gt;U$4,10,IF('Indicator Data'!AR72&lt;U$3,0,10-(U$4-'Indicator Data'!AR72)/(U$4-U$3)*10)),1))</f>
        <v>x</v>
      </c>
      <c r="V72" s="209" t="str">
        <f>IF('Indicator Data'!AS72="No data","x",IF('Indicator Data'!AS72=0,0,ROUND(IF('Indicator Data'!AS72&gt;V$4,10,IF('Indicator Data'!AS72&lt;V$3,0,10-(V$4-'Indicator Data'!AS72)/(V$4-V$3)*10)),1)))</f>
        <v>x</v>
      </c>
      <c r="W72" s="202" t="str">
        <f t="shared" si="39"/>
        <v>x</v>
      </c>
      <c r="X72" s="202">
        <f>IF('Indicator Data'!AQ72="No data","x",ROUND(IF('Indicator Data'!AQ72&gt;X$4,10,IF('Indicator Data'!AQ72&lt;X$3,0,10-(X$4-'Indicator Data'!AQ72)/(X$4-X$3)*10)),1))</f>
        <v>0.1</v>
      </c>
      <c r="Y72" s="202" t="str">
        <f>IF('Indicator Data'!AT72="No data","x",ROUND(IF('Indicator Data'!AT72&gt;Y$4,10,IF('Indicator Data'!AT72&lt;Y$3,0,10-(Y$4-'Indicator Data'!AT72)/(Y$4-Y$3)*10)),1))</f>
        <v>x</v>
      </c>
      <c r="Z72" s="207">
        <f>IF('Indicator Data'!AU72="No data","x",IF(('Indicator Data'!AU72/HLOOKUP('Indicator Data'!$AU$3,'Population Data'!$C$3:$M$194,ROW()-4,FALSE))&gt;1,1,IF('Indicator Data'!AU72&gt;'Indicator Data'!AU72,1,'Indicator Data'!AU72/HLOOKUP('Indicator Data'!$AU$3,'Population Data'!$C$3:$M$194,ROW()-4,FALSE))))</f>
        <v>2.2800108420095982E-3</v>
      </c>
      <c r="AA72" s="202">
        <f t="shared" si="28"/>
        <v>0</v>
      </c>
      <c r="AB72" s="210">
        <f t="shared" si="29"/>
        <v>0.1</v>
      </c>
      <c r="AC72" s="202">
        <f>IF('Indicator Data'!AO72="No data","x",ROUND(IF('Indicator Data'!AO72&gt;AC$4,10,IF('Indicator Data'!AO72&lt;AC$3,0,10-(AC$4-'Indicator Data'!AO72)/(AC$4-AC$3)*10)),1))</f>
        <v>1.2</v>
      </c>
      <c r="AD72" s="202" t="str">
        <f>IF('Indicator Data'!AP72="No data","x",ROUND(IF('Indicator Data'!AP72&gt;AD$4,10,IF('Indicator Data'!AP72&lt;AD$3,0,10-(AD$4-'Indicator Data'!AP72)/(AD$4-AD$3)*10)),1))</f>
        <v>x</v>
      </c>
      <c r="AE72" s="210">
        <f t="shared" si="40"/>
        <v>1.2</v>
      </c>
      <c r="AF72" s="206">
        <f>('Indicator Data'!AZ72+'Indicator Data'!AY72*0.5+'Indicator Data'!AX72*0.25)/1000</f>
        <v>100</v>
      </c>
      <c r="AG72" s="211">
        <f>AF72*1000/HLOOKUP('Indicator Data'!$AZ$3,'Population Data'!$C$3:$M$194,ROW()-4,FALSE)</f>
        <v>0.78810280012924883</v>
      </c>
      <c r="AH72" s="210">
        <f t="shared" si="30"/>
        <v>10</v>
      </c>
      <c r="AI72" s="202">
        <f>IF('Indicator Data'!BD72="No data","x",ROUND(IF('Indicator Data'!BD72&lt;$AI$3,10,IF('Indicator Data'!BD72&gt;$AI$4,0,($AI$4-'Indicator Data'!BD72)/($AI$4-$AI$3)*10)),1))</f>
        <v>6.4</v>
      </c>
      <c r="AJ72" s="202">
        <f>IF('Indicator Data'!BE72="No data","x",ROUND(IF('Indicator Data'!BE72&gt;$AJ$4,10,IF('Indicator Data'!BE72&lt;$AJ$3,0,10-($AJ$4-'Indicator Data'!BE72)/($AJ$4-$AJ$3)*10)),1))</f>
        <v>3.8</v>
      </c>
      <c r="AK72" s="210">
        <f t="shared" si="31"/>
        <v>5.0999999999999996</v>
      </c>
      <c r="AL72" s="208">
        <f t="shared" si="32"/>
        <v>5.9</v>
      </c>
      <c r="AM72" s="212">
        <f t="shared" si="33"/>
        <v>3.5</v>
      </c>
    </row>
    <row r="73" spans="1:39">
      <c r="A73" s="179" t="str">
        <f>'Indicator Data'!A73</f>
        <v>Guatemala</v>
      </c>
      <c r="B73" s="180" t="str">
        <f>'Indicator Data'!B73</f>
        <v>GTM</v>
      </c>
      <c r="C73" s="213">
        <f>ROUND(IF('Indicator Data'!AH73="No data",IF((0.101*LN('Indicator Data'!BV73)-0.153)&gt;C$4,0,IF((0.101*LN('Indicator Data'!BV73)-0.153)&lt;C$3,10,(C$4-(0.101*LN('Indicator Data'!BV73)-0.153))/(C$4-C$3)*10)),IF('Indicator Data'!AH73&gt;C$4,0,IF('Indicator Data'!AH73&lt;C$3,10,(C$4-'Indicator Data'!AH73)/(C$4-C$3)*10))),1)</f>
        <v>5.4</v>
      </c>
      <c r="D73" s="202">
        <f>IF('Indicator Data'!AI73="No data","x",ROUND((IF(LOG('Indicator Data'!AI73*1000)&gt;D$4,10,IF(LOG('Indicator Data'!AI73*1000)&lt;D$3,0,10-(D$4-LOG('Indicator Data'!AI73*1000))/(D$4-D$3)*10))),1))</f>
        <v>7.9</v>
      </c>
      <c r="E73" s="203">
        <f t="shared" si="34"/>
        <v>6.8</v>
      </c>
      <c r="F73" s="202">
        <f>IF('Indicator Data'!AV73="No data","x",ROUND(IF('Indicator Data'!AV73&gt;F$4,10,IF('Indicator Data'!AV73&lt;F$3,0,10-(F$4-'Indicator Data'!AV73)/(F$4-F$3)*10)),1))</f>
        <v>6.3</v>
      </c>
      <c r="G73" s="202">
        <f>IF('Indicator Data'!AW73="No data","x",ROUND(IF('Indicator Data'!AW73&gt;G$4,10,IF('Indicator Data'!AW73&lt;G$3,0,10-(G$4-'Indicator Data'!AW73)/(G$4-G$3)*10)),1))</f>
        <v>5.8</v>
      </c>
      <c r="H73" s="203">
        <f t="shared" si="35"/>
        <v>6.1</v>
      </c>
      <c r="I73" s="204">
        <f>SUM(IF('Indicator Data'!AJ73=0,0,'Indicator Data'!AJ73),SUM('Indicator Data'!AK73:AL73))</f>
        <v>1152.9131504414063</v>
      </c>
      <c r="J73" s="204">
        <f>I73/HLOOKUP('Indicator Date'!$AJ71,'Population Data'!$C$3:$M$194,ROW()-4,FALSE)*1000000</f>
        <v>62.800204071993427</v>
      </c>
      <c r="K73" s="202">
        <f t="shared" si="25"/>
        <v>1.3</v>
      </c>
      <c r="L73" s="202">
        <f>IF('Indicator Data'!AM73="No data","x",ROUND(IF('Indicator Data'!AM73&gt;L$4,10,IF('Indicator Data'!AM73&lt;L$3,0,10-(L$4-'Indicator Data'!AM73)/(L$4-L$3)*10)),1))</f>
        <v>0.3</v>
      </c>
      <c r="M73" s="202">
        <f>IF('Indicator Data'!AN73="No data","x",IF('Indicator Data'!AN73=0,0,ROUND(IF('Indicator Data'!AN73&gt;M$4,10,IF('Indicator Data'!AN73&lt;M$3,0,10-(M$4-'Indicator Data'!AN73)/(M$4-M$3)*10)),1)))</f>
        <v>6.5</v>
      </c>
      <c r="N73" s="203">
        <f t="shared" si="36"/>
        <v>2.7</v>
      </c>
      <c r="O73" s="205">
        <f t="shared" si="37"/>
        <v>5.6</v>
      </c>
      <c r="P73" s="206">
        <f>IF(AND('Indicator Data'!BA73="No data",'Indicator Data'!BB73="No data"),0,SUM('Indicator Data'!BA73:BC73)/1000)</f>
        <v>393.452</v>
      </c>
      <c r="Q73" s="202">
        <f t="shared" si="26"/>
        <v>8.6</v>
      </c>
      <c r="R73" s="207">
        <f>P73*1000/HLOOKUP('Indicator Data'!$BA$3,'Population Data'!$C$3:$M$194,ROW()-4,FALSE)</f>
        <v>2.1431680160013684E-2</v>
      </c>
      <c r="S73" s="202">
        <f t="shared" si="27"/>
        <v>6.8</v>
      </c>
      <c r="T73" s="208">
        <f t="shared" si="38"/>
        <v>7.7</v>
      </c>
      <c r="U73" s="209">
        <f>IF('Indicator Data'!AR73="No data","x",ROUND(IF('Indicator Data'!AR73&gt;U$4,10,IF('Indicator Data'!AR73&lt;U$3,0,10-(U$4-'Indicator Data'!AR73)/(U$4-U$3)*10)),1))</f>
        <v>0.4</v>
      </c>
      <c r="V73" s="209">
        <f>IF('Indicator Data'!AS73="No data","x",IF('Indicator Data'!AS73=0,0,ROUND(IF('Indicator Data'!AS73&gt;V$4,10,IF('Indicator Data'!AS73&lt;V$3,0,10-(V$4-'Indicator Data'!AS73)/(V$4-V$3)*10)),1)))</f>
        <v>0.3</v>
      </c>
      <c r="W73" s="202">
        <f t="shared" si="39"/>
        <v>0.35</v>
      </c>
      <c r="X73" s="202">
        <f>IF('Indicator Data'!AQ73="No data","x",ROUND(IF('Indicator Data'!AQ73&gt;X$4,10,IF('Indicator Data'!AQ73&lt;X$3,0,10-(X$4-'Indicator Data'!AQ73)/(X$4-X$3)*10)),1))</f>
        <v>0.5</v>
      </c>
      <c r="Y73" s="202">
        <f>IF('Indicator Data'!AT73="No data","x",ROUND(IF('Indicator Data'!AT73&gt;Y$4,10,IF('Indicator Data'!AT73&lt;Y$3,0,10-(Y$4-'Indicator Data'!AT73)/(Y$4-Y$3)*10)),1))</f>
        <v>0</v>
      </c>
      <c r="Z73" s="207">
        <f>IF('Indicator Data'!AU73="No data","x",IF(('Indicator Data'!AU73/HLOOKUP('Indicator Data'!$AU$3,'Population Data'!$C$3:$M$194,ROW()-4,FALSE))&gt;1,1,IF('Indicator Data'!AU73&gt;'Indicator Data'!AU73,1,'Indicator Data'!AU73/HLOOKUP('Indicator Data'!$AU$3,'Population Data'!$C$3:$M$194,ROW()-4,FALSE))))</f>
        <v>4.2201237531599017E-2</v>
      </c>
      <c r="AA73" s="202">
        <f t="shared" si="28"/>
        <v>0.5</v>
      </c>
      <c r="AB73" s="210">
        <f t="shared" si="29"/>
        <v>0.3</v>
      </c>
      <c r="AC73" s="202">
        <f>IF('Indicator Data'!AO73="No data","x",ROUND(IF('Indicator Data'!AO73&gt;AC$4,10,IF('Indicator Data'!AO73&lt;AC$3,0,10-(AC$4-'Indicator Data'!AO73)/(AC$4-AC$3)*10)),1))</f>
        <v>1.7</v>
      </c>
      <c r="AD73" s="202">
        <f>IF('Indicator Data'!AP73="No data","x",ROUND(IF('Indicator Data'!AP73&gt;AD$4,10,IF('Indicator Data'!AP73&lt;AD$3,0,10-(AD$4-'Indicator Data'!AP73)/(AD$4-AD$3)*10)),1))</f>
        <v>3.2</v>
      </c>
      <c r="AE73" s="210">
        <f t="shared" si="40"/>
        <v>2.5</v>
      </c>
      <c r="AF73" s="206">
        <f>('Indicator Data'!AZ73+'Indicator Data'!AY73*0.5+'Indicator Data'!AX73*0.25)/1000</f>
        <v>3713.1660000000002</v>
      </c>
      <c r="AG73" s="211">
        <f>AF73*1000/HLOOKUP('Indicator Data'!$AZ$3,'Population Data'!$C$3:$M$194,ROW()-4,FALSE)</f>
        <v>0.20225945246951946</v>
      </c>
      <c r="AH73" s="210">
        <f t="shared" si="30"/>
        <v>10</v>
      </c>
      <c r="AI73" s="202">
        <f>IF('Indicator Data'!BD73="No data","x",ROUND(IF('Indicator Data'!BD73&lt;$AI$3,10,IF('Indicator Data'!BD73&gt;$AI$4,0,($AI$4-'Indicator Data'!BD73)/($AI$4-$AI$3)*10)),1))</f>
        <v>3.3</v>
      </c>
      <c r="AJ73" s="202">
        <f>IF('Indicator Data'!BE73="No data","x",ROUND(IF('Indicator Data'!BE73&gt;$AJ$4,10,IF('Indicator Data'!BE73&lt;$AJ$3,0,10-($AJ$4-'Indicator Data'!BE73)/($AJ$4-$AJ$3)*10)),1))</f>
        <v>2.5</v>
      </c>
      <c r="AK73" s="210">
        <f t="shared" si="31"/>
        <v>2.9</v>
      </c>
      <c r="AL73" s="208">
        <f t="shared" si="32"/>
        <v>5.7</v>
      </c>
      <c r="AM73" s="212">
        <f t="shared" si="33"/>
        <v>6.8</v>
      </c>
    </row>
    <row r="74" spans="1:39">
      <c r="A74" s="179" t="str">
        <f>'Indicator Data'!A74</f>
        <v>Guinea</v>
      </c>
      <c r="B74" s="180" t="str">
        <f>'Indicator Data'!B74</f>
        <v>GIN</v>
      </c>
      <c r="C74" s="213">
        <f>ROUND(IF('Indicator Data'!AH74="No data",IF((0.101*LN('Indicator Data'!BV74)-0.153)&gt;C$4,0,IF((0.101*LN('Indicator Data'!BV74)-0.153)&lt;C$3,10,(C$4-(0.101*LN('Indicator Data'!BV74)-0.153))/(C$4-C$3)*10)),IF('Indicator Data'!AH74&gt;C$4,0,IF('Indicator Data'!AH74&lt;C$3,10,(C$4-'Indicator Data'!AH74)/(C$4-C$3)*10))),1)</f>
        <v>8.6</v>
      </c>
      <c r="D74" s="202">
        <f>IF('Indicator Data'!AI74="No data","x",ROUND((IF(LOG('Indicator Data'!AI74*1000)&gt;D$4,10,IF(LOG('Indicator Data'!AI74*1000)&lt;D$3,0,10-(D$4-LOG('Indicator Data'!AI74*1000))/(D$4-D$3)*10))),1))</f>
        <v>9.5</v>
      </c>
      <c r="E74" s="203">
        <f t="shared" si="34"/>
        <v>9.1</v>
      </c>
      <c r="F74" s="202">
        <f>IF('Indicator Data'!AV74="No data","x",ROUND(IF('Indicator Data'!AV74&gt;F$4,10,IF('Indicator Data'!AV74&lt;F$3,0,10-(F$4-'Indicator Data'!AV74)/(F$4-F$3)*10)),1))</f>
        <v>8.1</v>
      </c>
      <c r="G74" s="202">
        <f>IF('Indicator Data'!AW74="No data","x",ROUND(IF('Indicator Data'!AW74&gt;G$4,10,IF('Indicator Data'!AW74&lt;G$3,0,10-(G$4-'Indicator Data'!AW74)/(G$4-G$3)*10)),1))</f>
        <v>1.2</v>
      </c>
      <c r="H74" s="203">
        <f t="shared" si="35"/>
        <v>4.7</v>
      </c>
      <c r="I74" s="204">
        <f>SUM(IF('Indicator Data'!AJ74=0,0,'Indicator Data'!AJ74),SUM('Indicator Data'!AK74:AL74))</f>
        <v>1109.5177952207032</v>
      </c>
      <c r="J74" s="204">
        <f>I74/HLOOKUP('Indicator Date'!$AJ72,'Population Data'!$C$3:$M$194,ROW()-4,FALSE)*1000000</f>
        <v>76.366946081512964</v>
      </c>
      <c r="K74" s="202">
        <f t="shared" si="25"/>
        <v>1.5</v>
      </c>
      <c r="L74" s="202">
        <f>IF('Indicator Data'!AM74="No data","x",ROUND(IF('Indicator Data'!AM74&gt;L$4,10,IF('Indicator Data'!AM74&lt;L$3,0,10-(L$4-'Indicator Data'!AM74)/(L$4-L$3)*10)),1))</f>
        <v>1.8</v>
      </c>
      <c r="M74" s="202">
        <f>IF('Indicator Data'!AN74="No data","x",IF('Indicator Data'!AN74=0,0,ROUND(IF('Indicator Data'!AN74&gt;M$4,10,IF('Indicator Data'!AN74&lt;M$3,0,10-(M$4-'Indicator Data'!AN74)/(M$4-M$3)*10)),1)))</f>
        <v>0.8</v>
      </c>
      <c r="N74" s="203">
        <f t="shared" si="36"/>
        <v>1.4</v>
      </c>
      <c r="O74" s="205">
        <f t="shared" si="37"/>
        <v>6.1</v>
      </c>
      <c r="P74" s="206">
        <f>IF(AND('Indicator Data'!BA74="No data",'Indicator Data'!BB74="No data"),0,SUM('Indicator Data'!BA74:BC74)/1000)</f>
        <v>2.2450000000000001</v>
      </c>
      <c r="Q74" s="202">
        <f t="shared" si="26"/>
        <v>1.2</v>
      </c>
      <c r="R74" s="207">
        <f>P74*1000/HLOOKUP('Indicator Data'!$BA$3,'Population Data'!$C$3:$M$194,ROW()-4,FALSE)</f>
        <v>1.5452099523910145E-4</v>
      </c>
      <c r="S74" s="202">
        <f t="shared" si="27"/>
        <v>2</v>
      </c>
      <c r="T74" s="208">
        <f t="shared" si="38"/>
        <v>1.6</v>
      </c>
      <c r="U74" s="209">
        <f>IF('Indicator Data'!AR74="No data","x",ROUND(IF('Indicator Data'!AR74&gt;U$4,10,IF('Indicator Data'!AR74&lt;U$3,0,10-(U$4-'Indicator Data'!AR74)/(U$4-U$3)*10)),1))</f>
        <v>2.8</v>
      </c>
      <c r="V74" s="209">
        <f>IF('Indicator Data'!AS74="No data","x",IF('Indicator Data'!AS74=0,0,ROUND(IF('Indicator Data'!AS74&gt;V$4,10,IF('Indicator Data'!AS74&lt;V$3,0,10-(V$4-'Indicator Data'!AS74)/(V$4-V$3)*10)),1)))</f>
        <v>2.1</v>
      </c>
      <c r="W74" s="202">
        <f t="shared" si="39"/>
        <v>2.4500000000000002</v>
      </c>
      <c r="X74" s="202">
        <f>IF('Indicator Data'!AQ74="No data","x",ROUND(IF('Indicator Data'!AQ74&gt;X$4,10,IF('Indicator Data'!AQ74&lt;X$3,0,10-(X$4-'Indicator Data'!AQ74)/(X$4-X$3)*10)),1))</f>
        <v>3.2</v>
      </c>
      <c r="Y74" s="202">
        <f>IF('Indicator Data'!AT74="No data","x",ROUND(IF('Indicator Data'!AT74&gt;Y$4,10,IF('Indicator Data'!AT74&lt;Y$3,0,10-(Y$4-'Indicator Data'!AT74)/(Y$4-Y$3)*10)),1))</f>
        <v>7.9</v>
      </c>
      <c r="Z74" s="207">
        <f>IF('Indicator Data'!AU74="No data","x",IF(('Indicator Data'!AU74/HLOOKUP('Indicator Data'!$AU$3,'Population Data'!$C$3:$M$194,ROW()-4,FALSE))&gt;1,1,IF('Indicator Data'!AU74&gt;'Indicator Data'!AU74,1,'Indicator Data'!AU74/HLOOKUP('Indicator Data'!$AU$3,'Population Data'!$C$3:$M$194,ROW()-4,FALSE))))</f>
        <v>0.62324583998949445</v>
      </c>
      <c r="AA74" s="202">
        <f t="shared" si="28"/>
        <v>6.9</v>
      </c>
      <c r="AB74" s="210">
        <f t="shared" si="29"/>
        <v>5.0999999999999996</v>
      </c>
      <c r="AC74" s="202">
        <f>IF('Indicator Data'!AO74="No data","x",ROUND(IF('Indicator Data'!AO74&gt;AC$4,10,IF('Indicator Data'!AO74&lt;AC$3,0,10-(AC$4-'Indicator Data'!AO74)/(AC$4-AC$3)*10)),1))</f>
        <v>7.4</v>
      </c>
      <c r="AD74" s="202">
        <f>IF('Indicator Data'!AP74="No data","x",ROUND(IF('Indicator Data'!AP74&gt;AD$4,10,IF('Indicator Data'!AP74&lt;AD$3,0,10-(AD$4-'Indicator Data'!AP74)/(AD$4-AD$3)*10)),1))</f>
        <v>3.3</v>
      </c>
      <c r="AE74" s="210">
        <f t="shared" si="40"/>
        <v>5.4</v>
      </c>
      <c r="AF74" s="206">
        <f>('Indicator Data'!AZ74+'Indicator Data'!AY74*0.5+'Indicator Data'!AX74*0.25)/1000</f>
        <v>24.92</v>
      </c>
      <c r="AG74" s="211">
        <f>AF74*1000/HLOOKUP('Indicator Data'!$AZ$3,'Population Data'!$C$3:$M$194,ROW()-4,FALSE)</f>
        <v>1.7152174616295805E-3</v>
      </c>
      <c r="AH74" s="210">
        <f t="shared" si="30"/>
        <v>0.2</v>
      </c>
      <c r="AI74" s="202">
        <f>IF('Indicator Data'!BD74="No data","x",ROUND(IF('Indicator Data'!BD74&lt;$AI$3,10,IF('Indicator Data'!BD74&gt;$AI$4,0,($AI$4-'Indicator Data'!BD74)/($AI$4-$AI$3)*10)),1))</f>
        <v>2.5</v>
      </c>
      <c r="AJ74" s="202">
        <f>IF('Indicator Data'!BE74="No data","x",ROUND(IF('Indicator Data'!BE74&gt;$AJ$4,10,IF('Indicator Data'!BE74&lt;$AJ$3,0,10-($AJ$4-'Indicator Data'!BE74)/($AJ$4-$AJ$3)*10)),1))</f>
        <v>1.8</v>
      </c>
      <c r="AK74" s="210">
        <f t="shared" si="31"/>
        <v>2.2000000000000002</v>
      </c>
      <c r="AL74" s="208">
        <f t="shared" si="32"/>
        <v>3.5</v>
      </c>
      <c r="AM74" s="212">
        <f t="shared" si="33"/>
        <v>2.6</v>
      </c>
    </row>
    <row r="75" spans="1:39">
      <c r="A75" s="179" t="str">
        <f>'Indicator Data'!A75</f>
        <v>Guinea-Bissau</v>
      </c>
      <c r="B75" s="180" t="str">
        <f>'Indicator Data'!B75</f>
        <v>GNB</v>
      </c>
      <c r="C75" s="213">
        <f>ROUND(IF('Indicator Data'!AH75="No data",IF((0.101*LN('Indicator Data'!BV75)-0.153)&gt;C$4,0,IF((0.101*LN('Indicator Data'!BV75)-0.153)&lt;C$3,10,(C$4-(0.101*LN('Indicator Data'!BV75)-0.153))/(C$4-C$3)*10)),IF('Indicator Data'!AH75&gt;C$4,0,IF('Indicator Data'!AH75&lt;C$3,10,(C$4-'Indicator Data'!AH75)/(C$4-C$3)*10))),1)</f>
        <v>8.3000000000000007</v>
      </c>
      <c r="D75" s="202">
        <f>IF('Indicator Data'!AI75="No data","x",ROUND((IF(LOG('Indicator Data'!AI75*1000)&gt;D$4,10,IF(LOG('Indicator Data'!AI75*1000)&lt;D$3,0,10-(D$4-LOG('Indicator Data'!AI75*1000))/(D$4-D$3)*10))),1))</f>
        <v>9.4</v>
      </c>
      <c r="E75" s="203">
        <f t="shared" si="34"/>
        <v>8.9</v>
      </c>
      <c r="F75" s="202">
        <f>IF('Indicator Data'!AV75="No data","x",ROUND(IF('Indicator Data'!AV75&gt;F$4,10,IF('Indicator Data'!AV75&lt;F$3,0,10-(F$4-'Indicator Data'!AV75)/(F$4-F$3)*10)),1))</f>
        <v>8.4</v>
      </c>
      <c r="G75" s="202">
        <f>IF('Indicator Data'!AW75="No data","x",ROUND(IF('Indicator Data'!AW75&gt;G$4,10,IF('Indicator Data'!AW75&lt;G$3,0,10-(G$4-'Indicator Data'!AW75)/(G$4-G$3)*10)),1))</f>
        <v>2.1</v>
      </c>
      <c r="H75" s="203">
        <f t="shared" si="35"/>
        <v>5.3</v>
      </c>
      <c r="I75" s="204">
        <f>SUM(IF('Indicator Data'!AJ75=0,0,'Indicator Data'!AJ75),SUM('Indicator Data'!AK75:AL75))</f>
        <v>322.30874998632811</v>
      </c>
      <c r="J75" s="204">
        <f>I75/HLOOKUP('Indicator Date'!$AJ73,'Population Data'!$C$3:$M$194,ROW()-4,FALSE)*1000000</f>
        <v>146.69407945766451</v>
      </c>
      <c r="K75" s="202">
        <f t="shared" si="25"/>
        <v>2.9</v>
      </c>
      <c r="L75" s="202">
        <f>IF('Indicator Data'!AM75="No data","x",ROUND(IF('Indicator Data'!AM75&gt;L$4,10,IF('Indicator Data'!AM75&lt;L$3,0,10-(L$4-'Indicator Data'!AM75)/(L$4-L$3)*10)),1))</f>
        <v>5.7</v>
      </c>
      <c r="M75" s="202">
        <f>IF('Indicator Data'!AN75="No data","x",IF('Indicator Data'!AN75=0,0,ROUND(IF('Indicator Data'!AN75&gt;M$4,10,IF('Indicator Data'!AN75&lt;M$3,0,10-(M$4-'Indicator Data'!AN75)/(M$4-M$3)*10)),1)))</f>
        <v>3.1</v>
      </c>
      <c r="N75" s="203">
        <f t="shared" si="36"/>
        <v>3.9</v>
      </c>
      <c r="O75" s="205">
        <f t="shared" si="37"/>
        <v>6.8</v>
      </c>
      <c r="P75" s="206">
        <f>IF(AND('Indicator Data'!BA75="No data",'Indicator Data'!BB75="No data"),0,SUM('Indicator Data'!BA75:BC75)/1000)</f>
        <v>5.3999999999999999E-2</v>
      </c>
      <c r="Q75" s="202">
        <f t="shared" si="26"/>
        <v>0</v>
      </c>
      <c r="R75" s="207">
        <f>P75*1000/HLOOKUP('Indicator Data'!$BA$3,'Population Data'!$C$3:$M$194,ROW()-4,FALSE)</f>
        <v>2.4577304497783262E-5</v>
      </c>
      <c r="S75" s="202">
        <f t="shared" si="27"/>
        <v>0</v>
      </c>
      <c r="T75" s="208">
        <f t="shared" si="38"/>
        <v>0</v>
      </c>
      <c r="U75" s="209">
        <f>IF('Indicator Data'!AR75="No data","x",ROUND(IF('Indicator Data'!AR75&gt;U$4,10,IF('Indicator Data'!AR75&lt;U$3,0,10-(U$4-'Indicator Data'!AR75)/(U$4-U$3)*10)),1))</f>
        <v>4.8</v>
      </c>
      <c r="V75" s="209">
        <f>IF('Indicator Data'!AS75="No data","x",IF('Indicator Data'!AS75=0,0,ROUND(IF('Indicator Data'!AS75&gt;V$4,10,IF('Indicator Data'!AS75&lt;V$3,0,10-(V$4-'Indicator Data'!AS75)/(V$4-V$3)*10)),1)))</f>
        <v>2.8</v>
      </c>
      <c r="W75" s="202">
        <f t="shared" si="39"/>
        <v>3.8</v>
      </c>
      <c r="X75" s="202">
        <f>IF('Indicator Data'!AQ75="No data","x",ROUND(IF('Indicator Data'!AQ75&gt;X$4,10,IF('Indicator Data'!AQ75&lt;X$3,0,10-(X$4-'Indicator Data'!AQ75)/(X$4-X$3)*10)),1))</f>
        <v>6.6</v>
      </c>
      <c r="Y75" s="202">
        <f>IF('Indicator Data'!AT75="No data","x",ROUND(IF('Indicator Data'!AT75&gt;Y$4,10,IF('Indicator Data'!AT75&lt;Y$3,0,10-(Y$4-'Indicator Data'!AT75)/(Y$4-Y$3)*10)),1))</f>
        <v>2.7</v>
      </c>
      <c r="Z75" s="207">
        <f>IF('Indicator Data'!AU75="No data","x",IF(('Indicator Data'!AU75/HLOOKUP('Indicator Data'!$AU$3,'Population Data'!$C$3:$M$194,ROW()-4,FALSE))&gt;1,1,IF('Indicator Data'!AU75&gt;'Indicator Data'!AU75,1,'Indicator Data'!AU75/HLOOKUP('Indicator Data'!$AU$3,'Population Data'!$C$3:$M$194,ROW()-4,FALSE))))</f>
        <v>0.94648849762961595</v>
      </c>
      <c r="AA75" s="202">
        <f t="shared" si="28"/>
        <v>10</v>
      </c>
      <c r="AB75" s="210">
        <f t="shared" si="29"/>
        <v>5.8</v>
      </c>
      <c r="AC75" s="202">
        <f>IF('Indicator Data'!AO75="No data","x",ROUND(IF('Indicator Data'!AO75&gt;AC$4,10,IF('Indicator Data'!AO75&lt;AC$3,0,10-(AC$4-'Indicator Data'!AO75)/(AC$4-AC$3)*10)),1))</f>
        <v>5.5</v>
      </c>
      <c r="AD75" s="202">
        <f>IF('Indicator Data'!AP75="No data","x",ROUND(IF('Indicator Data'!AP75&gt;AD$4,10,IF('Indicator Data'!AP75&lt;AD$3,0,10-(AD$4-'Indicator Data'!AP75)/(AD$4-AD$3)*10)),1))</f>
        <v>3.6</v>
      </c>
      <c r="AE75" s="210">
        <f t="shared" si="40"/>
        <v>4.5999999999999996</v>
      </c>
      <c r="AF75" s="206">
        <f>('Indicator Data'!AZ75+'Indicator Data'!AY75*0.5+'Indicator Data'!AX75*0.25)/1000</f>
        <v>0</v>
      </c>
      <c r="AG75" s="211">
        <f>AF75*1000/HLOOKUP('Indicator Data'!$AZ$3,'Population Data'!$C$3:$M$194,ROW()-4,FALSE)</f>
        <v>0</v>
      </c>
      <c r="AH75" s="210">
        <f t="shared" si="30"/>
        <v>0</v>
      </c>
      <c r="AI75" s="202">
        <f>IF('Indicator Data'!BD75="No data","x",ROUND(IF('Indicator Data'!BD75&lt;$AI$3,10,IF('Indicator Data'!BD75&gt;$AI$4,0,($AI$4-'Indicator Data'!BD75)/($AI$4-$AI$3)*10)),1))</f>
        <v>7.2</v>
      </c>
      <c r="AJ75" s="202">
        <f>IF('Indicator Data'!BE75="No data","x",ROUND(IF('Indicator Data'!BE75&gt;$AJ$4,10,IF('Indicator Data'!BE75&lt;$AJ$3,0,10-($AJ$4-'Indicator Data'!BE75)/($AJ$4-$AJ$3)*10)),1))</f>
        <v>9.1</v>
      </c>
      <c r="AK75" s="210">
        <f t="shared" si="31"/>
        <v>8.1999999999999993</v>
      </c>
      <c r="AL75" s="208">
        <f t="shared" si="32"/>
        <v>5.3</v>
      </c>
      <c r="AM75" s="212">
        <f t="shared" si="33"/>
        <v>3.1</v>
      </c>
    </row>
    <row r="76" spans="1:39">
      <c r="A76" s="179" t="str">
        <f>'Indicator Data'!A76</f>
        <v>Guyana</v>
      </c>
      <c r="B76" s="180" t="str">
        <f>'Indicator Data'!B76</f>
        <v>GUY</v>
      </c>
      <c r="C76" s="213">
        <f>ROUND(IF('Indicator Data'!AH76="No data",IF((0.101*LN('Indicator Data'!BV76)-0.153)&gt;C$4,0,IF((0.101*LN('Indicator Data'!BV76)-0.153)&lt;C$3,10,(C$4-(0.101*LN('Indicator Data'!BV76)-0.153))/(C$4-C$3)*10)),IF('Indicator Data'!AH76&gt;C$4,0,IF('Indicator Data'!AH76&lt;C$3,10,(C$4-'Indicator Data'!AH76)/(C$4-C$3)*10))),1)</f>
        <v>3.2</v>
      </c>
      <c r="D76" s="202">
        <f>IF('Indicator Data'!AI76="No data","x",ROUND((IF(LOG('Indicator Data'!AI76*1000)&gt;D$4,10,IF(LOG('Indicator Data'!AI76*1000)&lt;D$3,0,10-(D$4-LOG('Indicator Data'!AI76*1000))/(D$4-D$3)*10))),1))</f>
        <v>3</v>
      </c>
      <c r="E76" s="203">
        <f t="shared" si="34"/>
        <v>3.1</v>
      </c>
      <c r="F76" s="202">
        <f>IF('Indicator Data'!AV76="No data","x",ROUND(IF('Indicator Data'!AV76&gt;F$4,10,IF('Indicator Data'!AV76&lt;F$3,0,10-(F$4-'Indicator Data'!AV76)/(F$4-F$3)*10)),1))</f>
        <v>5.5</v>
      </c>
      <c r="G76" s="202" t="str">
        <f>IF('Indicator Data'!AW76="No data","x",ROUND(IF('Indicator Data'!AW76&gt;G$4,10,IF('Indicator Data'!AW76&lt;G$3,0,10-(G$4-'Indicator Data'!AW76)/(G$4-G$3)*10)),1))</f>
        <v>x</v>
      </c>
      <c r="H76" s="203">
        <f t="shared" si="35"/>
        <v>5.5</v>
      </c>
      <c r="I76" s="204">
        <f>SUM(IF('Indicator Data'!AJ76=0,0,'Indicator Data'!AJ76),SUM('Indicator Data'!AK76:AL76))</f>
        <v>343.24774488281253</v>
      </c>
      <c r="J76" s="204">
        <f>I76/HLOOKUP('Indicator Date'!$AJ74,'Population Data'!$C$3:$M$194,ROW()-4,FALSE)*1000000</f>
        <v>418.80216897977846</v>
      </c>
      <c r="K76" s="202">
        <f t="shared" si="25"/>
        <v>8.4</v>
      </c>
      <c r="L76" s="202">
        <f>IF('Indicator Data'!AM76="No data","x",ROUND(IF('Indicator Data'!AM76&gt;L$4,10,IF('Indicator Data'!AM76&lt;L$3,0,10-(L$4-'Indicator Data'!AM76)/(L$4-L$3)*10)),1))</f>
        <v>1</v>
      </c>
      <c r="M76" s="202">
        <f>IF('Indicator Data'!AN76="No data","x",IF('Indicator Data'!AN76=0,0,ROUND(IF('Indicator Data'!AN76&gt;M$4,10,IF('Indicator Data'!AN76&lt;M$3,0,10-(M$4-'Indicator Data'!AN76)/(M$4-M$3)*10)),1)))</f>
        <v>1.1000000000000001</v>
      </c>
      <c r="N76" s="203">
        <f t="shared" si="36"/>
        <v>3.5</v>
      </c>
      <c r="O76" s="205">
        <f t="shared" si="37"/>
        <v>3.8</v>
      </c>
      <c r="P76" s="206">
        <f>IF(AND('Indicator Data'!BA76="No data",'Indicator Data'!BB76="No data"),0,SUM('Indicator Data'!BA76:BC76)/1000)</f>
        <v>21.75</v>
      </c>
      <c r="Q76" s="202">
        <f t="shared" si="26"/>
        <v>4.5</v>
      </c>
      <c r="R76" s="207">
        <f>P76*1000/HLOOKUP('Indicator Data'!$BA$3,'Population Data'!$C$3:$M$194,ROW()-4,FALSE)</f>
        <v>2.6537529557317405E-2</v>
      </c>
      <c r="S76" s="202">
        <f t="shared" si="27"/>
        <v>7.2</v>
      </c>
      <c r="T76" s="208">
        <f t="shared" si="38"/>
        <v>5.9</v>
      </c>
      <c r="U76" s="209">
        <f>IF('Indicator Data'!AR76="No data","x",ROUND(IF('Indicator Data'!AR76&gt;U$4,10,IF('Indicator Data'!AR76&lt;U$3,0,10-(U$4-'Indicator Data'!AR76)/(U$4-U$3)*10)),1))</f>
        <v>3</v>
      </c>
      <c r="V76" s="209">
        <f>IF('Indicator Data'!AS76="No data","x",IF('Indicator Data'!AS76=0,0,ROUND(IF('Indicator Data'!AS76&gt;V$4,10,IF('Indicator Data'!AS76&lt;V$3,0,10-(V$4-'Indicator Data'!AS76)/(V$4-V$3)*10)),1)))</f>
        <v>3.5</v>
      </c>
      <c r="W76" s="202">
        <f t="shared" si="39"/>
        <v>3.25</v>
      </c>
      <c r="X76" s="202">
        <f>IF('Indicator Data'!AQ76="No data","x",ROUND(IF('Indicator Data'!AQ76&gt;X$4,10,IF('Indicator Data'!AQ76&lt;X$3,0,10-(X$4-'Indicator Data'!AQ76)/(X$4-X$3)*10)),1))</f>
        <v>1.1000000000000001</v>
      </c>
      <c r="Y76" s="202">
        <f>IF('Indicator Data'!AT76="No data","x",ROUND(IF('Indicator Data'!AT76&gt;Y$4,10,IF('Indicator Data'!AT76&lt;Y$3,0,10-(Y$4-'Indicator Data'!AT76)/(Y$4-Y$3)*10)),1))</f>
        <v>0.8</v>
      </c>
      <c r="Z76" s="207">
        <f>IF('Indicator Data'!AU76="No data","x",IF(('Indicator Data'!AU76/HLOOKUP('Indicator Data'!$AU$3,'Population Data'!$C$3:$M$194,ROW()-4,FALSE))&gt;1,1,IF('Indicator Data'!AU76&gt;'Indicator Data'!AU76,1,'Indicator Data'!AU76/HLOOKUP('Indicator Data'!$AU$3,'Population Data'!$C$3:$M$194,ROW()-4,FALSE))))</f>
        <v>0.2542195997160967</v>
      </c>
      <c r="AA76" s="202">
        <f t="shared" si="28"/>
        <v>2.8</v>
      </c>
      <c r="AB76" s="210">
        <f t="shared" si="29"/>
        <v>2</v>
      </c>
      <c r="AC76" s="202">
        <f>IF('Indicator Data'!AO76="No data","x",ROUND(IF('Indicator Data'!AO76&gt;AC$4,10,IF('Indicator Data'!AO76&lt;AC$3,0,10-(AC$4-'Indicator Data'!AO76)/(AC$4-AC$3)*10)),1))</f>
        <v>2</v>
      </c>
      <c r="AD76" s="202">
        <f>IF('Indicator Data'!AP76="No data","x",ROUND(IF('Indicator Data'!AP76&gt;AD$4,10,IF('Indicator Data'!AP76&lt;AD$3,0,10-(AD$4-'Indicator Data'!AP76)/(AD$4-AD$3)*10)),1))</f>
        <v>2.1</v>
      </c>
      <c r="AE76" s="210">
        <f t="shared" si="40"/>
        <v>2.1</v>
      </c>
      <c r="AF76" s="206">
        <f>('Indicator Data'!AZ76+'Indicator Data'!AY76*0.5+'Indicator Data'!AX76*0.25)/1000</f>
        <v>0.125</v>
      </c>
      <c r="AG76" s="211">
        <f>AF76*1000/HLOOKUP('Indicator Data'!$AZ$3,'Population Data'!$C$3:$M$194,ROW()-4,FALSE)</f>
        <v>1.525145376857322E-4</v>
      </c>
      <c r="AH76" s="210">
        <f t="shared" si="30"/>
        <v>0</v>
      </c>
      <c r="AI76" s="202">
        <f>IF('Indicator Data'!BD76="No data","x",ROUND(IF('Indicator Data'!BD76&lt;$AI$3,10,IF('Indicator Data'!BD76&gt;$AI$4,0,($AI$4-'Indicator Data'!BD76)/($AI$4-$AI$3)*10)),1))</f>
        <v>1.1000000000000001</v>
      </c>
      <c r="AJ76" s="202">
        <f>IF('Indicator Data'!BE76="No data","x",ROUND(IF('Indicator Data'!BE76&gt;$AJ$4,10,IF('Indicator Data'!BE76&lt;$AJ$3,0,10-($AJ$4-'Indicator Data'!BE76)/($AJ$4-$AJ$3)*10)),1))</f>
        <v>0</v>
      </c>
      <c r="AK76" s="210">
        <f t="shared" si="31"/>
        <v>0.6</v>
      </c>
      <c r="AL76" s="208">
        <f t="shared" si="32"/>
        <v>1.2</v>
      </c>
      <c r="AM76" s="212">
        <f t="shared" si="33"/>
        <v>3.9</v>
      </c>
    </row>
    <row r="77" spans="1:39">
      <c r="A77" s="179" t="str">
        <f>'Indicator Data'!A77</f>
        <v>Haiti</v>
      </c>
      <c r="B77" s="180" t="str">
        <f>'Indicator Data'!B77</f>
        <v>HTI</v>
      </c>
      <c r="C77" s="213">
        <f>ROUND(IF('Indicator Data'!AH77="No data",IF((0.101*LN('Indicator Data'!BV77)-0.153)&gt;C$4,0,IF((0.101*LN('Indicator Data'!BV77)-0.153)&lt;C$3,10,(C$4-(0.101*LN('Indicator Data'!BV77)-0.153))/(C$4-C$3)*10)),IF('Indicator Data'!AH77&gt;C$4,0,IF('Indicator Data'!AH77&lt;C$3,10,(C$4-'Indicator Data'!AH77)/(C$4-C$3)*10))),1)</f>
        <v>7</v>
      </c>
      <c r="D77" s="202">
        <f>IF('Indicator Data'!AI77="No data","x",ROUND((IF(LOG('Indicator Data'!AI77*1000)&gt;D$4,10,IF(LOG('Indicator Data'!AI77*1000)&lt;D$3,0,10-(D$4-LOG('Indicator Data'!AI77*1000))/(D$4-D$3)*10))),1))</f>
        <v>8.5</v>
      </c>
      <c r="E77" s="203">
        <f t="shared" si="34"/>
        <v>7.8</v>
      </c>
      <c r="F77" s="202">
        <f>IF('Indicator Data'!AV77="No data","x",ROUND(IF('Indicator Data'!AV77&gt;F$4,10,IF('Indicator Data'!AV77&lt;F$3,0,10-(F$4-'Indicator Data'!AV77)/(F$4-F$3)*10)),1))</f>
        <v>8.3000000000000007</v>
      </c>
      <c r="G77" s="202">
        <f>IF('Indicator Data'!AW77="No data","x",ROUND(IF('Indicator Data'!AW77&gt;G$4,10,IF('Indicator Data'!AW77&lt;G$3,0,10-(G$4-'Indicator Data'!AW77)/(G$4-G$3)*10)),1))</f>
        <v>4</v>
      </c>
      <c r="H77" s="203">
        <f t="shared" si="35"/>
        <v>6.2</v>
      </c>
      <c r="I77" s="204">
        <f>SUM(IF('Indicator Data'!AJ77=0,0,'Indicator Data'!AJ77),SUM('Indicator Data'!AK77:AL77))</f>
        <v>2635.0584442070312</v>
      </c>
      <c r="J77" s="204">
        <f>I77/HLOOKUP('Indicator Date'!$AJ75,'Population Data'!$C$3:$M$194,ROW()-4,FALSE)*1000000</f>
        <v>222.04868818963391</v>
      </c>
      <c r="K77" s="202">
        <f t="shared" si="25"/>
        <v>4.4000000000000004</v>
      </c>
      <c r="L77" s="202">
        <f>IF('Indicator Data'!AM77="No data","x",ROUND(IF('Indicator Data'!AM77&gt;L$4,10,IF('Indicator Data'!AM77&lt;L$3,0,10-(L$4-'Indicator Data'!AM77)/(L$4-L$3)*10)),1))</f>
        <v>2.9</v>
      </c>
      <c r="M77" s="202">
        <f>IF('Indicator Data'!AN77="No data","x",IF('Indicator Data'!AN77=0,0,ROUND(IF('Indicator Data'!AN77&gt;M$4,10,IF('Indicator Data'!AN77&lt;M$3,0,10-(M$4-'Indicator Data'!AN77)/(M$4-M$3)*10)),1)))</f>
        <v>7.1</v>
      </c>
      <c r="N77" s="203">
        <f t="shared" si="36"/>
        <v>4.8</v>
      </c>
      <c r="O77" s="205">
        <f t="shared" si="37"/>
        <v>6.7</v>
      </c>
      <c r="P77" s="206">
        <f>IF(AND('Indicator Data'!BA77="No data",'Indicator Data'!BB77="No data"),0,SUM('Indicator Data'!BA77:BC77)/1000)</f>
        <v>310.66399999999999</v>
      </c>
      <c r="Q77" s="202">
        <f t="shared" si="26"/>
        <v>8.3000000000000007</v>
      </c>
      <c r="R77" s="207">
        <f>P77*1000/HLOOKUP('Indicator Data'!$BA$3,'Population Data'!$C$3:$M$194,ROW()-4,FALSE)</f>
        <v>2.61787490214485E-2</v>
      </c>
      <c r="S77" s="202">
        <f t="shared" si="27"/>
        <v>7.1</v>
      </c>
      <c r="T77" s="208">
        <f t="shared" si="38"/>
        <v>7.7</v>
      </c>
      <c r="U77" s="209">
        <f>IF('Indicator Data'!AR77="No data","x",ROUND(IF('Indicator Data'!AR77&gt;U$4,10,IF('Indicator Data'!AR77&lt;U$3,0,10-(U$4-'Indicator Data'!AR77)/(U$4-U$3)*10)),1))</f>
        <v>3.4</v>
      </c>
      <c r="V77" s="209">
        <f>IF('Indicator Data'!AS77="No data","x",IF('Indicator Data'!AS77=0,0,ROUND(IF('Indicator Data'!AS77&gt;V$4,10,IF('Indicator Data'!AS77&lt;V$3,0,10-(V$4-'Indicator Data'!AS77)/(V$4-V$3)*10)),1)))</f>
        <v>2.7</v>
      </c>
      <c r="W77" s="202">
        <f t="shared" si="39"/>
        <v>3.05</v>
      </c>
      <c r="X77" s="202">
        <f>IF('Indicator Data'!AQ77="No data","x",ROUND(IF('Indicator Data'!AQ77&gt;X$4,10,IF('Indicator Data'!AQ77&lt;X$3,0,10-(X$4-'Indicator Data'!AQ77)/(X$4-X$3)*10)),1))</f>
        <v>2.8</v>
      </c>
      <c r="Y77" s="202">
        <f>IF('Indicator Data'!AT77="No data","x",ROUND(IF('Indicator Data'!AT77&gt;Y$4,10,IF('Indicator Data'!AT77&lt;Y$3,0,10-(Y$4-'Indicator Data'!AT77)/(Y$4-Y$3)*10)),1))</f>
        <v>0.1</v>
      </c>
      <c r="Z77" s="207">
        <f>IF('Indicator Data'!AU77="No data","x",IF(('Indicator Data'!AU77/HLOOKUP('Indicator Data'!$AU$3,'Population Data'!$C$3:$M$194,ROW()-4,FALSE))&gt;1,1,IF('Indicator Data'!AU77&gt;'Indicator Data'!AU77,1,'Indicator Data'!AU77/HLOOKUP('Indicator Data'!$AU$3,'Population Data'!$C$3:$M$194,ROW()-4,FALSE))))</f>
        <v>0.38421187197647716</v>
      </c>
      <c r="AA77" s="202">
        <f t="shared" si="28"/>
        <v>4.3</v>
      </c>
      <c r="AB77" s="210">
        <f t="shared" si="29"/>
        <v>2.6</v>
      </c>
      <c r="AC77" s="202">
        <f>IF('Indicator Data'!AO77="No data","x",ROUND(IF('Indicator Data'!AO77&gt;AC$4,10,IF('Indicator Data'!AO77&lt;AC$3,0,10-(AC$4-'Indicator Data'!AO77)/(AC$4-AC$3)*10)),1))</f>
        <v>4.3</v>
      </c>
      <c r="AD77" s="202">
        <f>IF('Indicator Data'!AP77="No data","x",ROUND(IF('Indicator Data'!AP77&gt;AD$4,10,IF('Indicator Data'!AP77&lt;AD$3,0,10-(AD$4-'Indicator Data'!AP77)/(AD$4-AD$3)*10)),1))</f>
        <v>2.1</v>
      </c>
      <c r="AE77" s="210">
        <f t="shared" si="40"/>
        <v>3.2</v>
      </c>
      <c r="AF77" s="206">
        <f>('Indicator Data'!AZ77+'Indicator Data'!AY77*0.5+'Indicator Data'!AX77*0.25)/1000</f>
        <v>15.428750000000001</v>
      </c>
      <c r="AG77" s="211">
        <f>AF77*1000/HLOOKUP('Indicator Data'!$AZ$3,'Population Data'!$C$3:$M$194,ROW()-4,FALSE)</f>
        <v>1.3001357542704452E-3</v>
      </c>
      <c r="AH77" s="210">
        <f t="shared" si="30"/>
        <v>0.1</v>
      </c>
      <c r="AI77" s="202">
        <f>IF('Indicator Data'!BD77="No data","x",ROUND(IF('Indicator Data'!BD77&lt;$AI$3,10,IF('Indicator Data'!BD77&gt;$AI$4,0,($AI$4-'Indicator Data'!BD77)/($AI$4-$AI$3)*10)),1))</f>
        <v>8.6999999999999993</v>
      </c>
      <c r="AJ77" s="202">
        <f>IF('Indicator Data'!BE77="No data","x",ROUND(IF('Indicator Data'!BE77&gt;$AJ$4,10,IF('Indicator Data'!BE77&lt;$AJ$3,0,10-($AJ$4-'Indicator Data'!BE77)/($AJ$4-$AJ$3)*10)),1))</f>
        <v>10</v>
      </c>
      <c r="AK77" s="210">
        <f t="shared" si="31"/>
        <v>9.4</v>
      </c>
      <c r="AL77" s="208">
        <f t="shared" si="32"/>
        <v>5.0999999999999996</v>
      </c>
      <c r="AM77" s="212">
        <f t="shared" si="33"/>
        <v>6.6</v>
      </c>
    </row>
    <row r="78" spans="1:39">
      <c r="A78" s="179" t="str">
        <f>'Indicator Data'!A78</f>
        <v>Honduras</v>
      </c>
      <c r="B78" s="180" t="str">
        <f>'Indicator Data'!B78</f>
        <v>HND</v>
      </c>
      <c r="C78" s="213">
        <f>ROUND(IF('Indicator Data'!AH78="No data",IF((0.101*LN('Indicator Data'!BV78)-0.153)&gt;C$4,0,IF((0.101*LN('Indicator Data'!BV78)-0.153)&lt;C$3,10,(C$4-(0.101*LN('Indicator Data'!BV78)-0.153))/(C$4-C$3)*10)),IF('Indicator Data'!AH78&gt;C$4,0,IF('Indicator Data'!AH78&lt;C$3,10,(C$4-'Indicator Data'!AH78)/(C$4-C$3)*10))),1)</f>
        <v>5.5</v>
      </c>
      <c r="D78" s="202">
        <f>IF('Indicator Data'!AI78="No data","x",ROUND((IF(LOG('Indicator Data'!AI78*1000)&gt;D$4,10,IF(LOG('Indicator Data'!AI78*1000)&lt;D$3,0,10-(D$4-LOG('Indicator Data'!AI78*1000))/(D$4-D$3)*10))),1))</f>
        <v>6.3</v>
      </c>
      <c r="E78" s="203">
        <f t="shared" si="34"/>
        <v>5.9</v>
      </c>
      <c r="F78" s="202">
        <f>IF('Indicator Data'!AV78="No data","x",ROUND(IF('Indicator Data'!AV78&gt;F$4,10,IF('Indicator Data'!AV78&lt;F$3,0,10-(F$4-'Indicator Data'!AV78)/(F$4-F$3)*10)),1))</f>
        <v>5.5</v>
      </c>
      <c r="G78" s="202">
        <f>IF('Indicator Data'!AW78="No data","x",ROUND(IF('Indicator Data'!AW78&gt;G$4,10,IF('Indicator Data'!AW78&lt;G$3,0,10-(G$4-'Indicator Data'!AW78)/(G$4-G$3)*10)),1))</f>
        <v>5.8</v>
      </c>
      <c r="H78" s="203">
        <f t="shared" si="35"/>
        <v>5.7</v>
      </c>
      <c r="I78" s="204">
        <f>SUM(IF('Indicator Data'!AJ78=0,0,'Indicator Data'!AJ78),SUM('Indicator Data'!AK78:AL78))</f>
        <v>1708.3458006757812</v>
      </c>
      <c r="J78" s="204">
        <f>I78/HLOOKUP('Indicator Date'!$AJ76,'Population Data'!$C$3:$M$194,ROW()-4,FALSE)*1000000</f>
        <v>158.77696228544414</v>
      </c>
      <c r="K78" s="202">
        <f t="shared" si="25"/>
        <v>3.2</v>
      </c>
      <c r="L78" s="202">
        <f>IF('Indicator Data'!AM78="No data","x",ROUND(IF('Indicator Data'!AM78&gt;L$4,10,IF('Indicator Data'!AM78&lt;L$3,0,10-(L$4-'Indicator Data'!AM78)/(L$4-L$3)*10)),1))</f>
        <v>1.8</v>
      </c>
      <c r="M78" s="202">
        <f>IF('Indicator Data'!AN78="No data","x",IF('Indicator Data'!AN78=0,0,ROUND(IF('Indicator Data'!AN78&gt;M$4,10,IF('Indicator Data'!AN78&lt;M$3,0,10-(M$4-'Indicator Data'!AN78)/(M$4-M$3)*10)),1)))</f>
        <v>8.5</v>
      </c>
      <c r="N78" s="203">
        <f t="shared" si="36"/>
        <v>4.5</v>
      </c>
      <c r="O78" s="205">
        <f t="shared" si="37"/>
        <v>5.5</v>
      </c>
      <c r="P78" s="206">
        <f>IF(AND('Indicator Data'!BA78="No data",'Indicator Data'!BB78="No data"),0,SUM('Indicator Data'!BA78:BC78)/1000)</f>
        <v>274.48899999999998</v>
      </c>
      <c r="Q78" s="202">
        <f t="shared" si="26"/>
        <v>8.1</v>
      </c>
      <c r="R78" s="207">
        <f>P78*1000/HLOOKUP('Indicator Data'!$BA$3,'Population Data'!$C$3:$M$194,ROW()-4,FALSE)</f>
        <v>2.5511538462253399E-2</v>
      </c>
      <c r="S78" s="202">
        <f t="shared" si="27"/>
        <v>7.1</v>
      </c>
      <c r="T78" s="208">
        <f t="shared" si="38"/>
        <v>7.6</v>
      </c>
      <c r="U78" s="209">
        <f>IF('Indicator Data'!AR78="No data","x",ROUND(IF('Indicator Data'!AR78&gt;U$4,10,IF('Indicator Data'!AR78&lt;U$3,0,10-(U$4-'Indicator Data'!AR78)/(U$4-U$3)*10)),1))</f>
        <v>0.4</v>
      </c>
      <c r="V78" s="209">
        <f>IF('Indicator Data'!AS78="No data","x",IF('Indicator Data'!AS78=0,0,ROUND(IF('Indicator Data'!AS78&gt;V$4,10,IF('Indicator Data'!AS78&lt;V$3,0,10-(V$4-'Indicator Data'!AS78)/(V$4-V$3)*10)),1)))</f>
        <v>0.3</v>
      </c>
      <c r="W78" s="202">
        <f t="shared" si="39"/>
        <v>0.35</v>
      </c>
      <c r="X78" s="202">
        <f>IF('Indicator Data'!AQ78="No data","x",ROUND(IF('Indicator Data'!AQ78&gt;X$4,10,IF('Indicator Data'!AQ78&lt;X$3,0,10-(X$4-'Indicator Data'!AQ78)/(X$4-X$3)*10)),1))</f>
        <v>0.6</v>
      </c>
      <c r="Y78" s="202">
        <f>IF('Indicator Data'!AT78="No data","x",ROUND(IF('Indicator Data'!AT78&gt;Y$4,10,IF('Indicator Data'!AT78&lt;Y$3,0,10-(Y$4-'Indicator Data'!AT78)/(Y$4-Y$3)*10)),1))</f>
        <v>0</v>
      </c>
      <c r="Z78" s="207">
        <f>IF('Indicator Data'!AU78="No data","x",IF(('Indicator Data'!AU78/HLOOKUP('Indicator Data'!$AU$3,'Population Data'!$C$3:$M$194,ROW()-4,FALSE))&gt;1,1,IF('Indicator Data'!AU78&gt;'Indicator Data'!AU78,1,'Indicator Data'!AU78/HLOOKUP('Indicator Data'!$AU$3,'Population Data'!$C$3:$M$194,ROW()-4,FALSE))))</f>
        <v>0.2124688723897378</v>
      </c>
      <c r="AA78" s="202">
        <f t="shared" si="28"/>
        <v>2.4</v>
      </c>
      <c r="AB78" s="210">
        <f t="shared" si="29"/>
        <v>0.8</v>
      </c>
      <c r="AC78" s="202">
        <f>IF('Indicator Data'!AO78="No data","x",ROUND(IF('Indicator Data'!AO78&gt;AC$4,10,IF('Indicator Data'!AO78&lt;AC$3,0,10-(AC$4-'Indicator Data'!AO78)/(AC$4-AC$3)*10)),1))</f>
        <v>1.2</v>
      </c>
      <c r="AD78" s="202">
        <f>IF('Indicator Data'!AP78="No data","x",ROUND(IF('Indicator Data'!AP78&gt;AD$4,10,IF('Indicator Data'!AP78&lt;AD$3,0,10-(AD$4-'Indicator Data'!AP78)/(AD$4-AD$3)*10)),1))</f>
        <v>1.6</v>
      </c>
      <c r="AE78" s="210">
        <f t="shared" si="40"/>
        <v>1.4</v>
      </c>
      <c r="AF78" s="206">
        <f>('Indicator Data'!AZ78+'Indicator Data'!AY78*0.5+'Indicator Data'!AX78*0.25)/1000</f>
        <v>87.593249999999998</v>
      </c>
      <c r="AG78" s="211">
        <f>AF78*1000/HLOOKUP('Indicator Data'!$AZ$3,'Population Data'!$C$3:$M$194,ROW()-4,FALSE)</f>
        <v>8.1410860413669676E-3</v>
      </c>
      <c r="AH78" s="210">
        <f t="shared" si="30"/>
        <v>0.8</v>
      </c>
      <c r="AI78" s="202">
        <f>IF('Indicator Data'!BD78="No data","x",ROUND(IF('Indicator Data'!BD78&lt;$AI$3,10,IF('Indicator Data'!BD78&gt;$AI$4,0,($AI$4-'Indicator Data'!BD78)/($AI$4-$AI$3)*10)),1))</f>
        <v>4.7</v>
      </c>
      <c r="AJ78" s="202">
        <f>IF('Indicator Data'!BE78="No data","x",ROUND(IF('Indicator Data'!BE78&gt;$AJ$4,10,IF('Indicator Data'!BE78&lt;$AJ$3,0,10-($AJ$4-'Indicator Data'!BE78)/($AJ$4-$AJ$3)*10)),1))</f>
        <v>5.0999999999999996</v>
      </c>
      <c r="AK78" s="210">
        <f t="shared" si="31"/>
        <v>4.9000000000000004</v>
      </c>
      <c r="AL78" s="208">
        <f t="shared" si="32"/>
        <v>2.2000000000000002</v>
      </c>
      <c r="AM78" s="212">
        <f t="shared" si="33"/>
        <v>5.5</v>
      </c>
    </row>
    <row r="79" spans="1:39">
      <c r="A79" s="179" t="str">
        <f>'Indicator Data'!A79</f>
        <v>Hungary</v>
      </c>
      <c r="B79" s="180" t="str">
        <f>'Indicator Data'!B79</f>
        <v>HUN</v>
      </c>
      <c r="C79" s="213">
        <f>ROUND(IF('Indicator Data'!AH79="No data",IF((0.101*LN('Indicator Data'!BV79)-0.153)&gt;C$4,0,IF((0.101*LN('Indicator Data'!BV79)-0.153)&lt;C$3,10,(C$4-(0.101*LN('Indicator Data'!BV79)-0.153))/(C$4-C$3)*10)),IF('Indicator Data'!AH79&gt;C$4,0,IF('Indicator Data'!AH79&lt;C$3,10,(C$4-'Indicator Data'!AH79)/(C$4-C$3)*10))),1)</f>
        <v>1</v>
      </c>
      <c r="D79" s="202" t="str">
        <f>IF('Indicator Data'!AI79="No data","x",ROUND((IF(LOG('Indicator Data'!AI79*1000)&gt;D$4,10,IF(LOG('Indicator Data'!AI79*1000)&lt;D$3,0,10-(D$4-LOG('Indicator Data'!AI79*1000))/(D$4-D$3)*10))),1))</f>
        <v>x</v>
      </c>
      <c r="E79" s="203">
        <f t="shared" si="34"/>
        <v>1</v>
      </c>
      <c r="F79" s="202">
        <f>IF('Indicator Data'!AV79="No data","x",ROUND(IF('Indicator Data'!AV79&gt;F$4,10,IF('Indicator Data'!AV79&lt;F$3,0,10-(F$4-'Indicator Data'!AV79)/(F$4-F$3)*10)),1))</f>
        <v>3.1</v>
      </c>
      <c r="G79" s="202">
        <f>IF('Indicator Data'!AW79="No data","x",ROUND(IF('Indicator Data'!AW79&gt;G$4,10,IF('Indicator Data'!AW79&lt;G$3,0,10-(G$4-'Indicator Data'!AW79)/(G$4-G$3)*10)),1))</f>
        <v>1.1000000000000001</v>
      </c>
      <c r="H79" s="203">
        <f t="shared" si="35"/>
        <v>2.1</v>
      </c>
      <c r="I79" s="204">
        <f>SUM(IF('Indicator Data'!AJ79=0,0,'Indicator Data'!AJ79),SUM('Indicator Data'!AK79:AL79))</f>
        <v>43.136809999999997</v>
      </c>
      <c r="J79" s="204">
        <f>I79/HLOOKUP('Indicator Date'!$AJ77,'Population Data'!$C$3:$M$194,ROW()-4,FALSE)*1000000</f>
        <v>4.3158423738608294</v>
      </c>
      <c r="K79" s="202">
        <f t="shared" si="25"/>
        <v>0.1</v>
      </c>
      <c r="L79" s="202" t="str">
        <f>IF('Indicator Data'!AM79="No data","x",ROUND(IF('Indicator Data'!AM79&gt;L$4,10,IF('Indicator Data'!AM79&lt;L$3,0,10-(L$4-'Indicator Data'!AM79)/(L$4-L$3)*10)),1))</f>
        <v>x</v>
      </c>
      <c r="M79" s="202">
        <f>IF('Indicator Data'!AN79="No data","x",IF('Indicator Data'!AN79=0,0,ROUND(IF('Indicator Data'!AN79&gt;M$4,10,IF('Indicator Data'!AN79&lt;M$3,0,10-(M$4-'Indicator Data'!AN79)/(M$4-M$3)*10)),1)))</f>
        <v>0.6</v>
      </c>
      <c r="N79" s="203">
        <f t="shared" si="36"/>
        <v>0.4</v>
      </c>
      <c r="O79" s="205">
        <f t="shared" si="37"/>
        <v>1.1000000000000001</v>
      </c>
      <c r="P79" s="206">
        <f>IF(AND('Indicator Data'!BA79="No data",'Indicator Data'!BB79="No data"),0,SUM('Indicator Data'!BA79:BC79)/1000)</f>
        <v>63.328000000000003</v>
      </c>
      <c r="Q79" s="202">
        <f t="shared" si="26"/>
        <v>6</v>
      </c>
      <c r="R79" s="207">
        <f>P79*1000/HLOOKUP('Indicator Data'!$BA$3,'Population Data'!$C$3:$M$194,ROW()-4,FALSE)</f>
        <v>6.3359730553060973E-3</v>
      </c>
      <c r="S79" s="202">
        <f t="shared" si="27"/>
        <v>5</v>
      </c>
      <c r="T79" s="208">
        <f t="shared" si="38"/>
        <v>5.5</v>
      </c>
      <c r="U79" s="209" t="str">
        <f>IF('Indicator Data'!AR79="No data","x",ROUND(IF('Indicator Data'!AR79&gt;U$4,10,IF('Indicator Data'!AR79&lt;U$3,0,10-(U$4-'Indicator Data'!AR79)/(U$4-U$3)*10)),1))</f>
        <v>x</v>
      </c>
      <c r="V79" s="209" t="str">
        <f>IF('Indicator Data'!AS79="No data","x",IF('Indicator Data'!AS79=0,0,ROUND(IF('Indicator Data'!AS79&gt;V$4,10,IF('Indicator Data'!AS79&lt;V$3,0,10-(V$4-'Indicator Data'!AS79)/(V$4-V$3)*10)),1)))</f>
        <v>x</v>
      </c>
      <c r="W79" s="202" t="str">
        <f t="shared" si="39"/>
        <v>x</v>
      </c>
      <c r="X79" s="202">
        <f>IF('Indicator Data'!AQ79="No data","x",ROUND(IF('Indicator Data'!AQ79&gt;X$4,10,IF('Indicator Data'!AQ79&lt;X$3,0,10-(X$4-'Indicator Data'!AQ79)/(X$4-X$3)*10)),1))</f>
        <v>0.1</v>
      </c>
      <c r="Y79" s="202" t="str">
        <f>IF('Indicator Data'!AT79="No data","x",ROUND(IF('Indicator Data'!AT79&gt;Y$4,10,IF('Indicator Data'!AT79&lt;Y$3,0,10-(Y$4-'Indicator Data'!AT79)/(Y$4-Y$3)*10)),1))</f>
        <v>x</v>
      </c>
      <c r="Z79" s="207">
        <f>IF('Indicator Data'!AU79="No data","x",IF(('Indicator Data'!AU79/HLOOKUP('Indicator Data'!$AU$3,'Population Data'!$C$3:$M$194,ROW()-4,FALSE))&gt;1,1,IF('Indicator Data'!AU79&gt;'Indicator Data'!AU79,1,'Indicator Data'!AU79/HLOOKUP('Indicator Data'!$AU$3,'Population Data'!$C$3:$M$194,ROW()-4,FALSE))))</f>
        <v>9.0295193045103052E-7</v>
      </c>
      <c r="AA79" s="202">
        <f t="shared" si="28"/>
        <v>0</v>
      </c>
      <c r="AB79" s="210">
        <f t="shared" si="29"/>
        <v>0.1</v>
      </c>
      <c r="AC79" s="202">
        <f>IF('Indicator Data'!AO79="No data","x",ROUND(IF('Indicator Data'!AO79&gt;AC$4,10,IF('Indicator Data'!AO79&lt;AC$3,0,10-(AC$4-'Indicator Data'!AO79)/(AC$4-AC$3)*10)),1))</f>
        <v>0.3</v>
      </c>
      <c r="AD79" s="202" t="str">
        <f>IF('Indicator Data'!AP79="No data","x",ROUND(IF('Indicator Data'!AP79&gt;AD$4,10,IF('Indicator Data'!AP79&lt;AD$3,0,10-(AD$4-'Indicator Data'!AP79)/(AD$4-AD$3)*10)),1))</f>
        <v>x</v>
      </c>
      <c r="AE79" s="210">
        <f t="shared" si="40"/>
        <v>0.3</v>
      </c>
      <c r="AF79" s="206">
        <f>('Indicator Data'!AZ79+'Indicator Data'!AY79*0.5+'Indicator Data'!AX79*0.25)/1000</f>
        <v>0</v>
      </c>
      <c r="AG79" s="211">
        <f>AF79*1000/HLOOKUP('Indicator Data'!$AZ$3,'Population Data'!$C$3:$M$194,ROW()-4,FALSE)</f>
        <v>0</v>
      </c>
      <c r="AH79" s="210">
        <f t="shared" si="30"/>
        <v>0</v>
      </c>
      <c r="AI79" s="202">
        <f>IF('Indicator Data'!BD79="No data","x",ROUND(IF('Indicator Data'!BD79&lt;$AI$3,10,IF('Indicator Data'!BD79&gt;$AI$4,0,($AI$4-'Indicator Data'!BD79)/($AI$4-$AI$3)*10)),1))</f>
        <v>2.4</v>
      </c>
      <c r="AJ79" s="202">
        <f>IF('Indicator Data'!BE79="No data","x",ROUND(IF('Indicator Data'!BE79&gt;$AJ$4,10,IF('Indicator Data'!BE79&lt;$AJ$3,0,10-($AJ$4-'Indicator Data'!BE79)/($AJ$4-$AJ$3)*10)),1))</f>
        <v>0</v>
      </c>
      <c r="AK79" s="210">
        <f t="shared" si="31"/>
        <v>1.2</v>
      </c>
      <c r="AL79" s="208">
        <f t="shared" si="32"/>
        <v>0.4</v>
      </c>
      <c r="AM79" s="212">
        <f t="shared" si="33"/>
        <v>3.4</v>
      </c>
    </row>
    <row r="80" spans="1:39">
      <c r="A80" s="179" t="str">
        <f>'Indicator Data'!A80</f>
        <v>Iceland</v>
      </c>
      <c r="B80" s="180" t="str">
        <f>'Indicator Data'!B80</f>
        <v>ISL</v>
      </c>
      <c r="C80" s="213">
        <f>ROUND(IF('Indicator Data'!AH80="No data",IF((0.101*LN('Indicator Data'!BV80)-0.153)&gt;C$4,0,IF((0.101*LN('Indicator Data'!BV80)-0.153)&lt;C$3,10,(C$4-(0.101*LN('Indicator Data'!BV80)-0.153))/(C$4-C$3)*10)),IF('Indicator Data'!AH80&gt;C$4,0,IF('Indicator Data'!AH80&lt;C$3,10,(C$4-'Indicator Data'!AH80)/(C$4-C$3)*10))),1)</f>
        <v>0</v>
      </c>
      <c r="D80" s="202" t="str">
        <f>IF('Indicator Data'!AI80="No data","x",ROUND((IF(LOG('Indicator Data'!AI80*1000)&gt;D$4,10,IF(LOG('Indicator Data'!AI80*1000)&lt;D$3,0,10-(D$4-LOG('Indicator Data'!AI80*1000))/(D$4-D$3)*10))),1))</f>
        <v>x</v>
      </c>
      <c r="E80" s="203">
        <f t="shared" si="34"/>
        <v>0</v>
      </c>
      <c r="F80" s="202">
        <f>IF('Indicator Data'!AV80="No data","x",ROUND(IF('Indicator Data'!AV80&gt;F$4,10,IF('Indicator Data'!AV80&lt;F$3,0,10-(F$4-'Indicator Data'!AV80)/(F$4-F$3)*10)),1))</f>
        <v>0.5</v>
      </c>
      <c r="G80" s="202">
        <f>IF('Indicator Data'!AW80="No data","x",ROUND(IF('Indicator Data'!AW80&gt;G$4,10,IF('Indicator Data'!AW80&lt;G$3,0,10-(G$4-'Indicator Data'!AW80)/(G$4-G$3)*10)),1))</f>
        <v>0.3</v>
      </c>
      <c r="H80" s="203">
        <f t="shared" si="35"/>
        <v>0.4</v>
      </c>
      <c r="I80" s="204">
        <f>SUM(IF('Indicator Data'!AJ80=0,0,'Indicator Data'!AJ80),SUM('Indicator Data'!AK80:AL80))</f>
        <v>0.01</v>
      </c>
      <c r="J80" s="204">
        <f>I80/HLOOKUP('Indicator Date'!$AJ78,'Population Data'!$C$3:$M$194,ROW()-4,FALSE)*1000000</f>
        <v>2.647681028571126E-2</v>
      </c>
      <c r="K80" s="202">
        <f t="shared" si="25"/>
        <v>0</v>
      </c>
      <c r="L80" s="202" t="str">
        <f>IF('Indicator Data'!AM80="No data","x",ROUND(IF('Indicator Data'!AM80&gt;L$4,10,IF('Indicator Data'!AM80&lt;L$3,0,10-(L$4-'Indicator Data'!AM80)/(L$4-L$3)*10)),1))</f>
        <v>x</v>
      </c>
      <c r="M80" s="202">
        <f>IF('Indicator Data'!AN80="No data","x",IF('Indicator Data'!AN80=0,0,ROUND(IF('Indicator Data'!AN80&gt;M$4,10,IF('Indicator Data'!AN80&lt;M$3,0,10-(M$4-'Indicator Data'!AN80)/(M$4-M$3)*10)),1)))</f>
        <v>0.2</v>
      </c>
      <c r="N80" s="203">
        <f t="shared" si="36"/>
        <v>0.1</v>
      </c>
      <c r="O80" s="205">
        <f t="shared" si="37"/>
        <v>0.1</v>
      </c>
      <c r="P80" s="206">
        <f>IF(AND('Indicator Data'!BA80="No data",'Indicator Data'!BB80="No data"),0,SUM('Indicator Data'!BA80:BC80)/1000)</f>
        <v>11.596</v>
      </c>
      <c r="Q80" s="202">
        <f t="shared" si="26"/>
        <v>3.5</v>
      </c>
      <c r="R80" s="207">
        <f>P80*1000/HLOOKUP('Indicator Data'!$BA$3,'Population Data'!$C$3:$M$194,ROW()-4,FALSE)</f>
        <v>3.0702509207310776E-2</v>
      </c>
      <c r="S80" s="202">
        <f t="shared" si="27"/>
        <v>7.4</v>
      </c>
      <c r="T80" s="208">
        <f t="shared" si="38"/>
        <v>5.5</v>
      </c>
      <c r="U80" s="209">
        <f>IF('Indicator Data'!AR80="No data","x",ROUND(IF('Indicator Data'!AR80&gt;U$4,10,IF('Indicator Data'!AR80&lt;U$3,0,10-(U$4-'Indicator Data'!AR80)/(U$4-U$3)*10)),1))</f>
        <v>0.2</v>
      </c>
      <c r="V80" s="209">
        <f>IF('Indicator Data'!AS80="No data","x",IF('Indicator Data'!AS80=0,0,ROUND(IF('Indicator Data'!AS80&gt;V$4,10,IF('Indicator Data'!AS80&lt;V$3,0,10-(V$4-'Indicator Data'!AS80)/(V$4-V$3)*10)),1)))</f>
        <v>0.3</v>
      </c>
      <c r="W80" s="202">
        <f t="shared" si="39"/>
        <v>0.25</v>
      </c>
      <c r="X80" s="202">
        <f>IF('Indicator Data'!AQ80="No data","x",ROUND(IF('Indicator Data'!AQ80&gt;X$4,10,IF('Indicator Data'!AQ80&lt;X$3,0,10-(X$4-'Indicator Data'!AQ80)/(X$4-X$3)*10)),1))</f>
        <v>0.1</v>
      </c>
      <c r="Y80" s="202" t="str">
        <f>IF('Indicator Data'!AT80="No data","x",ROUND(IF('Indicator Data'!AT80&gt;Y$4,10,IF('Indicator Data'!AT80&lt;Y$3,0,10-(Y$4-'Indicator Data'!AT80)/(Y$4-Y$3)*10)),1))</f>
        <v>x</v>
      </c>
      <c r="Z80" s="207">
        <f>IF('Indicator Data'!AU80="No data","x",IF(('Indicator Data'!AU80/HLOOKUP('Indicator Data'!$AU$3,'Population Data'!$C$3:$M$194,ROW()-4,FALSE))&gt;1,1,IF('Indicator Data'!AU80&gt;'Indicator Data'!AU80,1,'Indicator Data'!AU80/HLOOKUP('Indicator Data'!$AU$3,'Population Data'!$C$3:$M$194,ROW()-4,FALSE))))</f>
        <v>0</v>
      </c>
      <c r="AA80" s="202">
        <f t="shared" si="28"/>
        <v>0</v>
      </c>
      <c r="AB80" s="210">
        <f t="shared" si="29"/>
        <v>0.1</v>
      </c>
      <c r="AC80" s="202">
        <f>IF('Indicator Data'!AO80="No data","x",ROUND(IF('Indicator Data'!AO80&gt;AC$4,10,IF('Indicator Data'!AO80&lt;AC$3,0,10-(AC$4-'Indicator Data'!AO80)/(AC$4-AC$3)*10)),1))</f>
        <v>0.2</v>
      </c>
      <c r="AD80" s="202" t="str">
        <f>IF('Indicator Data'!AP80="No data","x",ROUND(IF('Indicator Data'!AP80&gt;AD$4,10,IF('Indicator Data'!AP80&lt;AD$3,0,10-(AD$4-'Indicator Data'!AP80)/(AD$4-AD$3)*10)),1))</f>
        <v>x</v>
      </c>
      <c r="AE80" s="210">
        <f t="shared" si="40"/>
        <v>0.2</v>
      </c>
      <c r="AF80" s="206">
        <f>('Indicator Data'!AZ80+'Indicator Data'!AY80*0.5+'Indicator Data'!AX80*0.25)/1000</f>
        <v>1.8325</v>
      </c>
      <c r="AG80" s="211">
        <f>AF80*1000/HLOOKUP('Indicator Data'!$AZ$3,'Population Data'!$C$3:$M$194,ROW()-4,FALSE)</f>
        <v>4.8518754848565883E-3</v>
      </c>
      <c r="AH80" s="210">
        <f t="shared" si="30"/>
        <v>0.5</v>
      </c>
      <c r="AI80" s="202">
        <f>IF('Indicator Data'!BD80="No data","x",ROUND(IF('Indicator Data'!BD80&lt;$AI$3,10,IF('Indicator Data'!BD80&gt;$AI$4,0,($AI$4-'Indicator Data'!BD80)/($AI$4-$AI$3)*10)),1))</f>
        <v>0.8</v>
      </c>
      <c r="AJ80" s="202">
        <f>IF('Indicator Data'!BE80="No data","x",ROUND(IF('Indicator Data'!BE80&gt;$AJ$4,10,IF('Indicator Data'!BE80&lt;$AJ$3,0,10-($AJ$4-'Indicator Data'!BE80)/($AJ$4-$AJ$3)*10)),1))</f>
        <v>0</v>
      </c>
      <c r="AK80" s="210">
        <f t="shared" si="31"/>
        <v>0.4</v>
      </c>
      <c r="AL80" s="208">
        <f t="shared" si="32"/>
        <v>0.3</v>
      </c>
      <c r="AM80" s="212">
        <f t="shared" si="33"/>
        <v>3.3</v>
      </c>
    </row>
    <row r="81" spans="1:39">
      <c r="A81" s="179" t="str">
        <f>'Indicator Data'!A81</f>
        <v>India</v>
      </c>
      <c r="B81" s="180" t="str">
        <f>'Indicator Data'!B81</f>
        <v>IND</v>
      </c>
      <c r="C81" s="213">
        <f>ROUND(IF('Indicator Data'!AH81="No data",IF((0.101*LN('Indicator Data'!BV81)-0.153)&gt;C$4,0,IF((0.101*LN('Indicator Data'!BV81)-0.153)&lt;C$3,10,(C$4-(0.101*LN('Indicator Data'!BV81)-0.153))/(C$4-C$3)*10)),IF('Indicator Data'!AH81&gt;C$4,0,IF('Indicator Data'!AH81&lt;C$3,10,(C$4-'Indicator Data'!AH81)/(C$4-C$3)*10))),1)</f>
        <v>5.0999999999999996</v>
      </c>
      <c r="D81" s="202">
        <f>IF('Indicator Data'!AI81="No data","x",ROUND((IF(LOG('Indicator Data'!AI81*1000)&gt;D$4,10,IF(LOG('Indicator Data'!AI81*1000)&lt;D$3,0,10-(D$4-LOG('Indicator Data'!AI81*1000))/(D$4-D$3)*10))),1))</f>
        <v>6.8</v>
      </c>
      <c r="E81" s="203">
        <f t="shared" si="34"/>
        <v>6</v>
      </c>
      <c r="F81" s="202">
        <f>IF('Indicator Data'!AV81="No data","x",ROUND(IF('Indicator Data'!AV81&gt;F$4,10,IF('Indicator Data'!AV81&lt;F$3,0,10-(F$4-'Indicator Data'!AV81)/(F$4-F$3)*10)),1))</f>
        <v>5.8</v>
      </c>
      <c r="G81" s="202">
        <f>IF('Indicator Data'!AW81="No data","x",ROUND(IF('Indicator Data'!AW81&gt;G$4,10,IF('Indicator Data'!AW81&lt;G$3,0,10-(G$4-'Indicator Data'!AW81)/(G$4-G$3)*10)),1))</f>
        <v>1.9</v>
      </c>
      <c r="H81" s="203">
        <f t="shared" si="35"/>
        <v>3.9</v>
      </c>
      <c r="I81" s="204">
        <f>SUM(IF('Indicator Data'!AJ81=0,0,'Indicator Data'!AJ81),SUM('Indicator Data'!AK81:AL81))</f>
        <v>5562.4212402343746</v>
      </c>
      <c r="J81" s="204">
        <f>I81/HLOOKUP('Indicator Date'!$AJ79,'Population Data'!$C$3:$M$194,ROW()-4,FALSE)*1000000</f>
        <v>3.8581845373898442</v>
      </c>
      <c r="K81" s="202">
        <f t="shared" si="25"/>
        <v>0.1</v>
      </c>
      <c r="L81" s="202">
        <f>IF('Indicator Data'!AM81="No data","x",ROUND(IF('Indicator Data'!AM81&gt;L$4,10,IF('Indicator Data'!AM81&lt;L$3,0,10-(L$4-'Indicator Data'!AM81)/(L$4-L$3)*10)),1))</f>
        <v>0.1</v>
      </c>
      <c r="M81" s="202">
        <f>IF('Indicator Data'!AN81="No data","x",IF('Indicator Data'!AN81=0,0,ROUND(IF('Indicator Data'!AN81&gt;M$4,10,IF('Indicator Data'!AN81&lt;M$3,0,10-(M$4-'Indicator Data'!AN81)/(M$4-M$3)*10)),1)))</f>
        <v>1.2</v>
      </c>
      <c r="N81" s="203">
        <f t="shared" si="36"/>
        <v>0.5</v>
      </c>
      <c r="O81" s="205">
        <f t="shared" si="37"/>
        <v>4.0999999999999996</v>
      </c>
      <c r="P81" s="206">
        <f>IF(AND('Indicator Data'!BA81="No data",'Indicator Data'!BB81="No data"),0,SUM('Indicator Data'!BA81:BC81)/1000)</f>
        <v>900.84199999999998</v>
      </c>
      <c r="Q81" s="202">
        <f t="shared" si="26"/>
        <v>9.8000000000000007</v>
      </c>
      <c r="R81" s="207">
        <f>P81*1000/HLOOKUP('Indicator Data'!$BA$3,'Population Data'!$C$3:$M$194,ROW()-4,FALSE)</f>
        <v>6.2483845162451162E-4</v>
      </c>
      <c r="S81" s="202">
        <f t="shared" si="27"/>
        <v>2.8</v>
      </c>
      <c r="T81" s="208">
        <f t="shared" si="38"/>
        <v>6.3</v>
      </c>
      <c r="U81" s="209">
        <f>IF('Indicator Data'!AR81="No data","x",ROUND(IF('Indicator Data'!AR81&gt;U$4,10,IF('Indicator Data'!AR81&lt;U$3,0,10-(U$4-'Indicator Data'!AR81)/(U$4-U$3)*10)),1))</f>
        <v>0.4</v>
      </c>
      <c r="V81" s="209" t="str">
        <f>IF('Indicator Data'!AS81="No data","x",IF('Indicator Data'!AS81=0,0,ROUND(IF('Indicator Data'!AS81&gt;V$4,10,IF('Indicator Data'!AS81&lt;V$3,0,10-(V$4-'Indicator Data'!AS81)/(V$4-V$3)*10)),1)))</f>
        <v>x</v>
      </c>
      <c r="W81" s="202">
        <f t="shared" si="39"/>
        <v>0.4</v>
      </c>
      <c r="X81" s="202">
        <f>IF('Indicator Data'!AQ81="No data","x",ROUND(IF('Indicator Data'!AQ81&gt;X$4,10,IF('Indicator Data'!AQ81&lt;X$3,0,10-(X$4-'Indicator Data'!AQ81)/(X$4-X$3)*10)),1))</f>
        <v>3.6</v>
      </c>
      <c r="Y81" s="202">
        <f>IF('Indicator Data'!AT81="No data","x",ROUND(IF('Indicator Data'!AT81&gt;Y$4,10,IF('Indicator Data'!AT81&lt;Y$3,0,10-(Y$4-'Indicator Data'!AT81)/(Y$4-Y$3)*10)),1))</f>
        <v>0.1</v>
      </c>
      <c r="Z81" s="207">
        <f>IF('Indicator Data'!AU81="No data","x",IF(('Indicator Data'!AU81/HLOOKUP('Indicator Data'!$AU$3,'Population Data'!$C$3:$M$194,ROW()-4,FALSE))&gt;1,1,IF('Indicator Data'!AU81&gt;'Indicator Data'!AU81,1,'Indicator Data'!AU81/HLOOKUP('Indicator Data'!$AU$3,'Population Data'!$C$3:$M$194,ROW()-4,FALSE))))</f>
        <v>0.46342775075943382</v>
      </c>
      <c r="AA81" s="202">
        <f t="shared" si="28"/>
        <v>5.0999999999999996</v>
      </c>
      <c r="AB81" s="210">
        <f t="shared" si="29"/>
        <v>2.2999999999999998</v>
      </c>
      <c r="AC81" s="202">
        <f>IF('Indicator Data'!AO81="No data","x",ROUND(IF('Indicator Data'!AO81&gt;AC$4,10,IF('Indicator Data'!AO81&lt;AC$3,0,10-(AC$4-'Indicator Data'!AO81)/(AC$4-AC$3)*10)),1))</f>
        <v>2.2000000000000002</v>
      </c>
      <c r="AD81" s="202">
        <f>IF('Indicator Data'!AP81="No data","x",ROUND(IF('Indicator Data'!AP81&gt;AD$4,10,IF('Indicator Data'!AP81&lt;AD$3,0,10-(AD$4-'Indicator Data'!AP81)/(AD$4-AD$3)*10)),1))</f>
        <v>7</v>
      </c>
      <c r="AE81" s="210">
        <f t="shared" si="40"/>
        <v>4.5999999999999996</v>
      </c>
      <c r="AF81" s="206">
        <f>('Indicator Data'!AZ81+'Indicator Data'!AY81*0.5+'Indicator Data'!AX81*0.25)/1000</f>
        <v>13479.717500000001</v>
      </c>
      <c r="AG81" s="211">
        <f>AF81*1000/HLOOKUP('Indicator Data'!$AZ$3,'Population Data'!$C$3:$M$194,ROW()-4,FALSE)</f>
        <v>9.3497481367829562E-3</v>
      </c>
      <c r="AH81" s="210">
        <f t="shared" si="30"/>
        <v>0.9</v>
      </c>
      <c r="AI81" s="202">
        <f>IF('Indicator Data'!BD81="No data","x",ROUND(IF('Indicator Data'!BD81&lt;$AI$3,10,IF('Indicator Data'!BD81&gt;$AI$4,0,($AI$4-'Indicator Data'!BD81)/($AI$4-$AI$3)*10)),1))</f>
        <v>5.2</v>
      </c>
      <c r="AJ81" s="202">
        <f>IF('Indicator Data'!BE81="No data","x",ROUND(IF('Indicator Data'!BE81&gt;$AJ$4,10,IF('Indicator Data'!BE81&lt;$AJ$3,0,10-($AJ$4-'Indicator Data'!BE81)/($AJ$4-$AJ$3)*10)),1))</f>
        <v>2.9</v>
      </c>
      <c r="AK81" s="210">
        <f t="shared" si="31"/>
        <v>4.0999999999999996</v>
      </c>
      <c r="AL81" s="208">
        <f t="shared" si="32"/>
        <v>3.1</v>
      </c>
      <c r="AM81" s="212">
        <f t="shared" si="33"/>
        <v>4.9000000000000004</v>
      </c>
    </row>
    <row r="82" spans="1:39">
      <c r="A82" s="179" t="str">
        <f>'Indicator Data'!A82</f>
        <v>Indonesia</v>
      </c>
      <c r="B82" s="180" t="str">
        <f>'Indicator Data'!B82</f>
        <v>IDN</v>
      </c>
      <c r="C82" s="213">
        <f>ROUND(IF('Indicator Data'!AH82="No data",IF((0.101*LN('Indicator Data'!BV82)-0.153)&gt;C$4,0,IF((0.101*LN('Indicator Data'!BV82)-0.153)&lt;C$3,10,(C$4-(0.101*LN('Indicator Data'!BV82)-0.153))/(C$4-C$3)*10)),IF('Indicator Data'!AH82&gt;C$4,0,IF('Indicator Data'!AH82&lt;C$3,10,(C$4-'Indicator Data'!AH82)/(C$4-C$3)*10))),1)</f>
        <v>3.7</v>
      </c>
      <c r="D82" s="202">
        <f>IF('Indicator Data'!AI82="No data","x",ROUND((IF(LOG('Indicator Data'!AI82*1000)&gt;D$4,10,IF(LOG('Indicator Data'!AI82*1000)&lt;D$3,0,10-(D$4-LOG('Indicator Data'!AI82*1000))/(D$4-D$3)*10))),1))</f>
        <v>4.2</v>
      </c>
      <c r="E82" s="203">
        <f t="shared" si="34"/>
        <v>4</v>
      </c>
      <c r="F82" s="202">
        <f>IF('Indicator Data'!AV82="No data","x",ROUND(IF('Indicator Data'!AV82&gt;F$4,10,IF('Indicator Data'!AV82&lt;F$3,0,10-(F$4-'Indicator Data'!AV82)/(F$4-F$3)*10)),1))</f>
        <v>5.9</v>
      </c>
      <c r="G82" s="202">
        <f>IF('Indicator Data'!AW82="No data","x",ROUND(IF('Indicator Data'!AW82&gt;G$4,10,IF('Indicator Data'!AW82&lt;G$3,0,10-(G$4-'Indicator Data'!AW82)/(G$4-G$3)*10)),1))</f>
        <v>3.3</v>
      </c>
      <c r="H82" s="203">
        <f t="shared" si="35"/>
        <v>4.5999999999999996</v>
      </c>
      <c r="I82" s="204">
        <f>SUM(IF('Indicator Data'!AJ82=0,0,'Indicator Data'!AJ82),SUM('Indicator Data'!AK82:AL82))</f>
        <v>1402.2517212343751</v>
      </c>
      <c r="J82" s="204">
        <f>I82/HLOOKUP('Indicator Date'!$AJ80,'Population Data'!$C$3:$M$194,ROW()-4,FALSE)*1000000</f>
        <v>5.0116565367272274</v>
      </c>
      <c r="K82" s="202">
        <f t="shared" si="25"/>
        <v>0.1</v>
      </c>
      <c r="L82" s="202">
        <f>IF('Indicator Data'!AM82="No data","x",ROUND(IF('Indicator Data'!AM82&gt;L$4,10,IF('Indicator Data'!AM82&lt;L$3,0,10-(L$4-'Indicator Data'!AM82)/(L$4-L$3)*10)),1))</f>
        <v>0</v>
      </c>
      <c r="M82" s="202">
        <f>IF('Indicator Data'!AN82="No data","x",IF('Indicator Data'!AN82=0,0,ROUND(IF('Indicator Data'!AN82&gt;M$4,10,IF('Indicator Data'!AN82&lt;M$3,0,10-(M$4-'Indicator Data'!AN82)/(M$4-M$3)*10)),1)))</f>
        <v>0.4</v>
      </c>
      <c r="N82" s="203">
        <f t="shared" si="36"/>
        <v>0.2</v>
      </c>
      <c r="O82" s="205">
        <f t="shared" si="37"/>
        <v>3.2</v>
      </c>
      <c r="P82" s="206">
        <f>IF(AND('Indicator Data'!BA82="No data",'Indicator Data'!BB82="No data"),0,SUM('Indicator Data'!BA82:BC82)/1000)</f>
        <v>69.89</v>
      </c>
      <c r="Q82" s="202">
        <f t="shared" si="26"/>
        <v>6.1</v>
      </c>
      <c r="R82" s="207">
        <f>P82*1000/HLOOKUP('Indicator Data'!$BA$3,'Population Data'!$C$3:$M$194,ROW()-4,FALSE)</f>
        <v>2.4978730284141472E-4</v>
      </c>
      <c r="S82" s="202">
        <f t="shared" si="27"/>
        <v>2.2999999999999998</v>
      </c>
      <c r="T82" s="208">
        <f t="shared" si="38"/>
        <v>4.2</v>
      </c>
      <c r="U82" s="209">
        <f>IF('Indicator Data'!AR82="No data","x",ROUND(IF('Indicator Data'!AR82&gt;U$4,10,IF('Indicator Data'!AR82&lt;U$3,0,10-(U$4-'Indicator Data'!AR82)/(U$4-U$3)*10)),1))</f>
        <v>0.6</v>
      </c>
      <c r="V82" s="209">
        <f>IF('Indicator Data'!AS82="No data","x",IF('Indicator Data'!AS82=0,0,ROUND(IF('Indicator Data'!AS82&gt;V$4,10,IF('Indicator Data'!AS82&lt;V$3,0,10-(V$4-'Indicator Data'!AS82)/(V$4-V$3)*10)),1)))</f>
        <v>0.5</v>
      </c>
      <c r="W82" s="202">
        <f t="shared" si="39"/>
        <v>0.55000000000000004</v>
      </c>
      <c r="X82" s="202">
        <f>IF('Indicator Data'!AQ82="No data","x",ROUND(IF('Indicator Data'!AQ82&gt;X$4,10,IF('Indicator Data'!AQ82&lt;X$3,0,10-(X$4-'Indicator Data'!AQ82)/(X$4-X$3)*10)),1))</f>
        <v>7</v>
      </c>
      <c r="Y82" s="202">
        <f>IF('Indicator Data'!AT82="No data","x",ROUND(IF('Indicator Data'!AT82&gt;Y$4,10,IF('Indicator Data'!AT82&lt;Y$3,0,10-(Y$4-'Indicator Data'!AT82)/(Y$4-Y$3)*10)),1))</f>
        <v>0.1</v>
      </c>
      <c r="Z82" s="207">
        <f>IF('Indicator Data'!AU82="No data","x",IF(('Indicator Data'!AU82/HLOOKUP('Indicator Data'!$AU$3,'Population Data'!$C$3:$M$194,ROW()-4,FALSE))&gt;1,1,IF('Indicator Data'!AU82&gt;'Indicator Data'!AU82,1,'Indicator Data'!AU82/HLOOKUP('Indicator Data'!$AU$3,'Population Data'!$C$3:$M$194,ROW()-4,FALSE))))</f>
        <v>0.28282319165062209</v>
      </c>
      <c r="AA82" s="202">
        <f t="shared" si="28"/>
        <v>3.1</v>
      </c>
      <c r="AB82" s="210">
        <f t="shared" si="29"/>
        <v>2.7</v>
      </c>
      <c r="AC82" s="202">
        <f>IF('Indicator Data'!AO82="No data","x",ROUND(IF('Indicator Data'!AO82&gt;AC$4,10,IF('Indicator Data'!AO82&lt;AC$3,0,10-(AC$4-'Indicator Data'!AO82)/(AC$4-AC$3)*10)),1))</f>
        <v>1.6</v>
      </c>
      <c r="AD82" s="202">
        <f>IF('Indicator Data'!AP82="No data","x",ROUND(IF('Indicator Data'!AP82&gt;AD$4,10,IF('Indicator Data'!AP82&lt;AD$3,0,10-(AD$4-'Indicator Data'!AP82)/(AD$4-AD$3)*10)),1))</f>
        <v>3.9</v>
      </c>
      <c r="AE82" s="210">
        <f t="shared" si="40"/>
        <v>2.8</v>
      </c>
      <c r="AF82" s="206">
        <f>('Indicator Data'!AZ82+'Indicator Data'!AY82*0.5+'Indicator Data'!AX82*0.25)/1000</f>
        <v>10873.70775</v>
      </c>
      <c r="AG82" s="211">
        <f>AF82*1000/HLOOKUP('Indicator Data'!$AZ$3,'Population Data'!$C$3:$M$194,ROW()-4,FALSE)</f>
        <v>3.8862700397171102E-2</v>
      </c>
      <c r="AH82" s="210">
        <f t="shared" si="30"/>
        <v>3.9</v>
      </c>
      <c r="AI82" s="202">
        <f>IF('Indicator Data'!BD82="No data","x",ROUND(IF('Indicator Data'!BD82&lt;$AI$3,10,IF('Indicator Data'!BD82&gt;$AI$4,0,($AI$4-'Indicator Data'!BD82)/($AI$4-$AI$3)*10)),1))</f>
        <v>3.6</v>
      </c>
      <c r="AJ82" s="202">
        <f>IF('Indicator Data'!BE82="No data","x",ROUND(IF('Indicator Data'!BE82&gt;$AJ$4,10,IF('Indicator Data'!BE82&lt;$AJ$3,0,10-($AJ$4-'Indicator Data'!BE82)/($AJ$4-$AJ$3)*10)),1))</f>
        <v>0.7</v>
      </c>
      <c r="AK82" s="210">
        <f t="shared" si="31"/>
        <v>2.2000000000000002</v>
      </c>
      <c r="AL82" s="208">
        <f t="shared" si="32"/>
        <v>2.9</v>
      </c>
      <c r="AM82" s="212">
        <f t="shared" si="33"/>
        <v>3.6</v>
      </c>
    </row>
    <row r="83" spans="1:39">
      <c r="A83" s="179" t="str">
        <f>'Indicator Data'!A83</f>
        <v>Iran</v>
      </c>
      <c r="B83" s="180" t="str">
        <f>'Indicator Data'!B83</f>
        <v>IRN</v>
      </c>
      <c r="C83" s="213">
        <f>ROUND(IF('Indicator Data'!AH83="No data",IF((0.101*LN('Indicator Data'!BV83)-0.153)&gt;C$4,0,IF((0.101*LN('Indicator Data'!BV83)-0.153)&lt;C$3,10,(C$4-(0.101*LN('Indicator Data'!BV83)-0.153))/(C$4-C$3)*10)),IF('Indicator Data'!AH83&gt;C$4,0,IF('Indicator Data'!AH83&lt;C$3,10,(C$4-'Indicator Data'!AH83)/(C$4-C$3)*10))),1)</f>
        <v>2.4</v>
      </c>
      <c r="D83" s="202" t="str">
        <f>IF('Indicator Data'!AI83="No data","x",ROUND((IF(LOG('Indicator Data'!AI83*1000)&gt;D$4,10,IF(LOG('Indicator Data'!AI83*1000)&lt;D$3,0,10-(D$4-LOG('Indicator Data'!AI83*1000))/(D$4-D$3)*10))),1))</f>
        <v>x</v>
      </c>
      <c r="E83" s="203">
        <f t="shared" si="34"/>
        <v>2.4</v>
      </c>
      <c r="F83" s="202">
        <f>IF('Indicator Data'!AV83="No data","x",ROUND(IF('Indicator Data'!AV83&gt;F$4,10,IF('Indicator Data'!AV83&lt;F$3,0,10-(F$4-'Indicator Data'!AV83)/(F$4-F$3)*10)),1))</f>
        <v>6.5</v>
      </c>
      <c r="G83" s="202">
        <f>IF('Indicator Data'!AW83="No data","x",ROUND(IF('Indicator Data'!AW83&gt;G$4,10,IF('Indicator Data'!AW83&lt;G$3,0,10-(G$4-'Indicator Data'!AW83)/(G$4-G$3)*10)),1))</f>
        <v>2.4</v>
      </c>
      <c r="H83" s="203">
        <f t="shared" si="35"/>
        <v>4.5</v>
      </c>
      <c r="I83" s="204">
        <f>SUM(IF('Indicator Data'!AJ83=0,0,'Indicator Data'!AJ83),SUM('Indicator Data'!AK83:AL83))</f>
        <v>669.37605855859374</v>
      </c>
      <c r="J83" s="204">
        <f>I83/HLOOKUP('Indicator Date'!$AJ81,'Population Data'!$C$3:$M$194,ROW()-4,FALSE)*1000000</f>
        <v>7.4532645676821518</v>
      </c>
      <c r="K83" s="202">
        <f t="shared" si="25"/>
        <v>0.1</v>
      </c>
      <c r="L83" s="202">
        <f>IF('Indicator Data'!AM83="No data","x",ROUND(IF('Indicator Data'!AM83&gt;L$4,10,IF('Indicator Data'!AM83&lt;L$3,0,10-(L$4-'Indicator Data'!AM83)/(L$4-L$3)*10)),1))</f>
        <v>0</v>
      </c>
      <c r="M83" s="202">
        <f>IF('Indicator Data'!AN83="No data","x",IF('Indicator Data'!AN83=0,0,ROUND(IF('Indicator Data'!AN83&gt;M$4,10,IF('Indicator Data'!AN83&lt;M$3,0,10-(M$4-'Indicator Data'!AN83)/(M$4-M$3)*10)),1)))</f>
        <v>0.2</v>
      </c>
      <c r="N83" s="203">
        <f t="shared" si="36"/>
        <v>0.1</v>
      </c>
      <c r="O83" s="205">
        <f t="shared" si="37"/>
        <v>2.4</v>
      </c>
      <c r="P83" s="206">
        <f>IF(AND('Indicator Data'!BA83="No data",'Indicator Data'!BB83="No data"),0,SUM('Indicator Data'!BA83:BC83)/1000)</f>
        <v>3764.5410000000002</v>
      </c>
      <c r="Q83" s="202">
        <f t="shared" si="26"/>
        <v>10</v>
      </c>
      <c r="R83" s="207">
        <f>P83*1000/HLOOKUP('Indicator Data'!$BA$3,'Population Data'!$C$3:$M$194,ROW()-4,FALSE)</f>
        <v>4.1916826408918646E-2</v>
      </c>
      <c r="S83" s="202">
        <f t="shared" si="27"/>
        <v>8</v>
      </c>
      <c r="T83" s="208">
        <f t="shared" si="38"/>
        <v>9</v>
      </c>
      <c r="U83" s="209">
        <f>IF('Indicator Data'!AR83="No data","x",ROUND(IF('Indicator Data'!AR83&gt;U$4,10,IF('Indicator Data'!AR83&lt;U$3,0,10-(U$4-'Indicator Data'!AR83)/(U$4-U$3)*10)),1))</f>
        <v>0.2</v>
      </c>
      <c r="V83" s="209">
        <f>IF('Indicator Data'!AS83="No data","x",IF('Indicator Data'!AS83=0,0,ROUND(IF('Indicator Data'!AS83&gt;V$4,10,IF('Indicator Data'!AS83&lt;V$3,0,10-(V$4-'Indicator Data'!AS83)/(V$4-V$3)*10)),1)))</f>
        <v>0.2</v>
      </c>
      <c r="W83" s="202">
        <f t="shared" si="39"/>
        <v>0.2</v>
      </c>
      <c r="X83" s="202">
        <f>IF('Indicator Data'!AQ83="No data","x",ROUND(IF('Indicator Data'!AQ83&gt;X$4,10,IF('Indicator Data'!AQ83&lt;X$3,0,10-(X$4-'Indicator Data'!AQ83)/(X$4-X$3)*10)),1))</f>
        <v>0.2</v>
      </c>
      <c r="Y83" s="202">
        <f>IF('Indicator Data'!AT83="No data","x",ROUND(IF('Indicator Data'!AT83&gt;Y$4,10,IF('Indicator Data'!AT83&lt;Y$3,0,10-(Y$4-'Indicator Data'!AT83)/(Y$4-Y$3)*10)),1))</f>
        <v>0</v>
      </c>
      <c r="Z83" s="207">
        <f>IF('Indicator Data'!AU83="No data","x",IF(('Indicator Data'!AU83/HLOOKUP('Indicator Data'!$AU$3,'Population Data'!$C$3:$M$194,ROW()-4,FALSE))&gt;1,1,IF('Indicator Data'!AU83&gt;'Indicator Data'!AU83,1,'Indicator Data'!AU83/HLOOKUP('Indicator Data'!$AU$3,'Population Data'!$C$3:$M$194,ROW()-4,FALSE))))</f>
        <v>1.2313867657768888E-4</v>
      </c>
      <c r="AA83" s="202">
        <f t="shared" si="28"/>
        <v>0</v>
      </c>
      <c r="AB83" s="210">
        <f t="shared" si="29"/>
        <v>0.1</v>
      </c>
      <c r="AC83" s="202">
        <f>IF('Indicator Data'!AO83="No data","x",ROUND(IF('Indicator Data'!AO83&gt;AC$4,10,IF('Indicator Data'!AO83&lt;AC$3,0,10-(AC$4-'Indicator Data'!AO83)/(AC$4-AC$3)*10)),1))</f>
        <v>0.9</v>
      </c>
      <c r="AD83" s="202">
        <f>IF('Indicator Data'!AP83="No data","x",ROUND(IF('Indicator Data'!AP83&gt;AD$4,10,IF('Indicator Data'!AP83&lt;AD$3,0,10-(AD$4-'Indicator Data'!AP83)/(AD$4-AD$3)*10)),1))</f>
        <v>1</v>
      </c>
      <c r="AE83" s="210">
        <f t="shared" si="40"/>
        <v>1</v>
      </c>
      <c r="AF83" s="206">
        <f>('Indicator Data'!AZ83+'Indicator Data'!AY83*0.5+'Indicator Data'!AX83*0.25)/1000</f>
        <v>508.76474999999999</v>
      </c>
      <c r="AG83" s="211">
        <f>AF83*1000/HLOOKUP('Indicator Data'!$AZ$3,'Population Data'!$C$3:$M$194,ROW()-4,FALSE)</f>
        <v>5.6649147156922694E-3</v>
      </c>
      <c r="AH83" s="210">
        <f t="shared" si="30"/>
        <v>0.6</v>
      </c>
      <c r="AI83" s="202">
        <f>IF('Indicator Data'!BD83="No data","x",ROUND(IF('Indicator Data'!BD83&lt;$AI$3,10,IF('Indicator Data'!BD83&gt;$AI$4,0,($AI$4-'Indicator Data'!BD83)/($AI$4-$AI$3)*10)),1))</f>
        <v>3.9</v>
      </c>
      <c r="AJ83" s="202">
        <f>IF('Indicator Data'!BE83="No data","x",ROUND(IF('Indicator Data'!BE83&gt;$AJ$4,10,IF('Indicator Data'!BE83&lt;$AJ$3,0,10-($AJ$4-'Indicator Data'!BE83)/($AJ$4-$AJ$3)*10)),1))</f>
        <v>0.5</v>
      </c>
      <c r="AK83" s="210">
        <f t="shared" si="31"/>
        <v>2.2000000000000002</v>
      </c>
      <c r="AL83" s="208">
        <f t="shared" si="32"/>
        <v>1</v>
      </c>
      <c r="AM83" s="212">
        <f t="shared" si="33"/>
        <v>6.5</v>
      </c>
    </row>
    <row r="84" spans="1:39">
      <c r="A84" s="179" t="str">
        <f>'Indicator Data'!A84</f>
        <v>Iraq</v>
      </c>
      <c r="B84" s="180" t="str">
        <f>'Indicator Data'!B84</f>
        <v>IRQ</v>
      </c>
      <c r="C84" s="213">
        <f>ROUND(IF('Indicator Data'!AH84="No data",IF((0.101*LN('Indicator Data'!BV84)-0.153)&gt;C$4,0,IF((0.101*LN('Indicator Data'!BV84)-0.153)&lt;C$3,10,(C$4-(0.101*LN('Indicator Data'!BV84)-0.153))/(C$4-C$3)*10)),IF('Indicator Data'!AH84&gt;C$4,0,IF('Indicator Data'!AH84&lt;C$3,10,(C$4-'Indicator Data'!AH84)/(C$4-C$3)*10))),1)</f>
        <v>4.5</v>
      </c>
      <c r="D84" s="202">
        <f>IF('Indicator Data'!AI84="No data","x",ROUND((IF(LOG('Indicator Data'!AI84*1000)&gt;D$4,10,IF(LOG('Indicator Data'!AI84*1000)&lt;D$3,0,10-(D$4-LOG('Indicator Data'!AI84*1000))/(D$4-D$3)*10))),1))</f>
        <v>5.6</v>
      </c>
      <c r="E84" s="203">
        <f t="shared" si="34"/>
        <v>5.0999999999999996</v>
      </c>
      <c r="F84" s="202">
        <f>IF('Indicator Data'!AV84="No data","x",ROUND(IF('Indicator Data'!AV84&gt;F$4,10,IF('Indicator Data'!AV84&lt;F$3,0,10-(F$4-'Indicator Data'!AV84)/(F$4-F$3)*10)),1))</f>
        <v>7.5</v>
      </c>
      <c r="G84" s="202">
        <f>IF('Indicator Data'!AW84="No data","x",ROUND(IF('Indicator Data'!AW84&gt;G$4,10,IF('Indicator Data'!AW84&lt;G$3,0,10-(G$4-'Indicator Data'!AW84)/(G$4-G$3)*10)),1))</f>
        <v>1.1000000000000001</v>
      </c>
      <c r="H84" s="203">
        <f t="shared" si="35"/>
        <v>4.3</v>
      </c>
      <c r="I84" s="204">
        <f>SUM(IF('Indicator Data'!AJ84=0,0,'Indicator Data'!AJ84),SUM('Indicator Data'!AK84:AL84))</f>
        <v>4079.6135061796876</v>
      </c>
      <c r="J84" s="204">
        <f>I84/HLOOKUP('Indicator Date'!$AJ82,'Population Data'!$C$3:$M$194,ROW()-4,FALSE)*1000000</f>
        <v>87.689011768350184</v>
      </c>
      <c r="K84" s="202">
        <f t="shared" si="25"/>
        <v>1.8</v>
      </c>
      <c r="L84" s="202">
        <f>IF('Indicator Data'!AM84="No data","x",ROUND(IF('Indicator Data'!AM84&gt;L$4,10,IF('Indicator Data'!AM84&lt;L$3,0,10-(L$4-'Indicator Data'!AM84)/(L$4-L$3)*10)),1))</f>
        <v>0.4</v>
      </c>
      <c r="M84" s="202">
        <f>IF('Indicator Data'!AN84="No data","x",IF('Indicator Data'!AN84=0,0,ROUND(IF('Indicator Data'!AN84&gt;M$4,10,IF('Indicator Data'!AN84&lt;M$3,0,10-(M$4-'Indicator Data'!AN84)/(M$4-M$3)*10)),1)))</f>
        <v>0.1</v>
      </c>
      <c r="N84" s="203">
        <f t="shared" si="36"/>
        <v>0.8</v>
      </c>
      <c r="O84" s="205">
        <f t="shared" si="37"/>
        <v>3.8</v>
      </c>
      <c r="P84" s="206">
        <f>IF(AND('Indicator Data'!BA84="No data",'Indicator Data'!BB84="No data"),0,SUM('Indicator Data'!BA84:BC84)/1000)</f>
        <v>1425.654</v>
      </c>
      <c r="Q84" s="202">
        <f t="shared" si="26"/>
        <v>10</v>
      </c>
      <c r="R84" s="207">
        <f>P84*1000/HLOOKUP('Indicator Data'!$BA$3,'Population Data'!$C$3:$M$194,ROW()-4,FALSE)</f>
        <v>3.0643635774376034E-2</v>
      </c>
      <c r="S84" s="202">
        <f t="shared" si="27"/>
        <v>7.4</v>
      </c>
      <c r="T84" s="208">
        <f t="shared" si="38"/>
        <v>8.6999999999999993</v>
      </c>
      <c r="U84" s="209">
        <f>IF('Indicator Data'!AR84="No data","x",ROUND(IF('Indicator Data'!AR84&gt;U$4,10,IF('Indicator Data'!AR84&lt;U$3,0,10-(U$4-'Indicator Data'!AR84)/(U$4-U$3)*10)),1))</f>
        <v>0.2</v>
      </c>
      <c r="V84" s="209">
        <f>IF('Indicator Data'!AS84="No data","x",IF('Indicator Data'!AS84=0,0,ROUND(IF('Indicator Data'!AS84&gt;V$4,10,IF('Indicator Data'!AS84&lt;V$3,0,10-(V$4-'Indicator Data'!AS84)/(V$4-V$3)*10)),1)))</f>
        <v>0.1</v>
      </c>
      <c r="W84" s="202">
        <f t="shared" si="39"/>
        <v>0.15000000000000002</v>
      </c>
      <c r="X84" s="202">
        <f>IF('Indicator Data'!AQ84="No data","x",ROUND(IF('Indicator Data'!AQ84&gt;X$4,10,IF('Indicator Data'!AQ84&lt;X$3,0,10-(X$4-'Indicator Data'!AQ84)/(X$4-X$3)*10)),1))</f>
        <v>0.4</v>
      </c>
      <c r="Y84" s="202">
        <f>IF('Indicator Data'!AT84="No data","x",ROUND(IF('Indicator Data'!AT84&gt;Y$4,10,IF('Indicator Data'!AT84&lt;Y$3,0,10-(Y$4-'Indicator Data'!AT84)/(Y$4-Y$3)*10)),1))</f>
        <v>0</v>
      </c>
      <c r="Z84" s="207">
        <f>IF('Indicator Data'!AU84="No data","x",IF(('Indicator Data'!AU84/HLOOKUP('Indicator Data'!$AU$3,'Population Data'!$C$3:$M$194,ROW()-4,FALSE))&gt;1,1,IF('Indicator Data'!AU84&gt;'Indicator Data'!AU84,1,'Indicator Data'!AU84/HLOOKUP('Indicator Data'!$AU$3,'Population Data'!$C$3:$M$194,ROW()-4,FALSE))))</f>
        <v>4.877921720908622E-2</v>
      </c>
      <c r="AA84" s="202">
        <f t="shared" si="28"/>
        <v>0.5</v>
      </c>
      <c r="AB84" s="210">
        <f t="shared" si="29"/>
        <v>0.3</v>
      </c>
      <c r="AC84" s="202">
        <f>IF('Indicator Data'!AO84="No data","x",ROUND(IF('Indicator Data'!AO84&gt;AC$4,10,IF('Indicator Data'!AO84&lt;AC$3,0,10-(AC$4-'Indicator Data'!AO84)/(AC$4-AC$3)*10)),1))</f>
        <v>1.8</v>
      </c>
      <c r="AD84" s="202">
        <f>IF('Indicator Data'!AP84="No data","x",ROUND(IF('Indicator Data'!AP84&gt;AD$4,10,IF('Indicator Data'!AP84&lt;AD$3,0,10-(AD$4-'Indicator Data'!AP84)/(AD$4-AD$3)*10)),1))</f>
        <v>0.9</v>
      </c>
      <c r="AE84" s="210">
        <f t="shared" si="40"/>
        <v>1.4</v>
      </c>
      <c r="AF84" s="206">
        <f>('Indicator Data'!AZ84+'Indicator Data'!AY84*0.5+'Indicator Data'!AX84*0.25)/1000</f>
        <v>19.266999999999999</v>
      </c>
      <c r="AG84" s="211">
        <f>AF84*1000/HLOOKUP('Indicator Data'!$AZ$3,'Population Data'!$C$3:$M$194,ROW()-4,FALSE)</f>
        <v>4.1413339454376941E-4</v>
      </c>
      <c r="AH84" s="210">
        <f t="shared" si="30"/>
        <v>0</v>
      </c>
      <c r="AI84" s="202">
        <f>IF('Indicator Data'!BD84="No data","x",ROUND(IF('Indicator Data'!BD84&lt;$AI$3,10,IF('Indicator Data'!BD84&gt;$AI$4,0,($AI$4-'Indicator Data'!BD84)/($AI$4-$AI$3)*10)),1))</f>
        <v>4.4000000000000004</v>
      </c>
      <c r="AJ84" s="202">
        <f>IF('Indicator Data'!BE84="No data","x",ROUND(IF('Indicator Data'!BE84&gt;$AJ$4,10,IF('Indicator Data'!BE84&lt;$AJ$3,0,10-($AJ$4-'Indicator Data'!BE84)/($AJ$4-$AJ$3)*10)),1))</f>
        <v>3.7</v>
      </c>
      <c r="AK84" s="210">
        <f t="shared" si="31"/>
        <v>4.0999999999999996</v>
      </c>
      <c r="AL84" s="208">
        <f t="shared" si="32"/>
        <v>1.6</v>
      </c>
      <c r="AM84" s="212">
        <f t="shared" si="33"/>
        <v>6.3</v>
      </c>
    </row>
    <row r="85" spans="1:39">
      <c r="A85" s="179" t="str">
        <f>'Indicator Data'!A85</f>
        <v>Ireland</v>
      </c>
      <c r="B85" s="180" t="str">
        <f>'Indicator Data'!B85</f>
        <v>IRL</v>
      </c>
      <c r="C85" s="213">
        <f>ROUND(IF('Indicator Data'!AH85="No data",IF((0.101*LN('Indicator Data'!BV85)-0.153)&gt;C$4,0,IF((0.101*LN('Indicator Data'!BV85)-0.153)&lt;C$3,10,(C$4-(0.101*LN('Indicator Data'!BV85)-0.153))/(C$4-C$3)*10)),IF('Indicator Data'!AH85&gt;C$4,0,IF('Indicator Data'!AH85&lt;C$3,10,(C$4-'Indicator Data'!AH85)/(C$4-C$3)*10))),1)</f>
        <v>0</v>
      </c>
      <c r="D85" s="202" t="str">
        <f>IF('Indicator Data'!AI85="No data","x",ROUND((IF(LOG('Indicator Data'!AI85*1000)&gt;D$4,10,IF(LOG('Indicator Data'!AI85*1000)&lt;D$3,0,10-(D$4-LOG('Indicator Data'!AI85*1000))/(D$4-D$3)*10))),1))</f>
        <v>x</v>
      </c>
      <c r="E85" s="203">
        <f t="shared" si="34"/>
        <v>0</v>
      </c>
      <c r="F85" s="202">
        <f>IF('Indicator Data'!AV85="No data","x",ROUND(IF('Indicator Data'!AV85&gt;F$4,10,IF('Indicator Data'!AV85&lt;F$3,0,10-(F$4-'Indicator Data'!AV85)/(F$4-F$3)*10)),1))</f>
        <v>1</v>
      </c>
      <c r="G85" s="202">
        <f>IF('Indicator Data'!AW85="No data","x",ROUND(IF('Indicator Data'!AW85&gt;G$4,10,IF('Indicator Data'!AW85&lt;G$3,0,10-(G$4-'Indicator Data'!AW85)/(G$4-G$3)*10)),1))</f>
        <v>1.3</v>
      </c>
      <c r="H85" s="203">
        <f t="shared" si="35"/>
        <v>1.2</v>
      </c>
      <c r="I85" s="204">
        <f>SUM(IF('Indicator Data'!AJ85=0,0,'Indicator Data'!AJ85),SUM('Indicator Data'!AK85:AL85))</f>
        <v>-7.8352000000000005E-2</v>
      </c>
      <c r="J85" s="204">
        <f>I85/HLOOKUP('Indicator Date'!$AJ83,'Population Data'!$C$3:$M$194,ROW()-4,FALSE)*1000000</f>
        <v>-1.5394899044656449E-2</v>
      </c>
      <c r="K85" s="202">
        <f t="shared" si="25"/>
        <v>0</v>
      </c>
      <c r="L85" s="202" t="str">
        <f>IF('Indicator Data'!AM85="No data","x",ROUND(IF('Indicator Data'!AM85&gt;L$4,10,IF('Indicator Data'!AM85&lt;L$3,0,10-(L$4-'Indicator Data'!AM85)/(L$4-L$3)*10)),1))</f>
        <v>x</v>
      </c>
      <c r="M85" s="202">
        <f>IF('Indicator Data'!AN85="No data","x",IF('Indicator Data'!AN85=0,0,ROUND(IF('Indicator Data'!AN85&gt;M$4,10,IF('Indicator Data'!AN85&lt;M$3,0,10-(M$4-'Indicator Data'!AN85)/(M$4-M$3)*10)),1)))</f>
        <v>0</v>
      </c>
      <c r="N85" s="203">
        <f t="shared" si="36"/>
        <v>0</v>
      </c>
      <c r="O85" s="205">
        <f t="shared" si="37"/>
        <v>0.3</v>
      </c>
      <c r="P85" s="206">
        <f>IF(AND('Indicator Data'!BA85="No data",'Indicator Data'!BB85="No data"),0,SUM('Indicator Data'!BA85:BC85)/1000)</f>
        <v>136.20500000000001</v>
      </c>
      <c r="Q85" s="202">
        <f t="shared" si="26"/>
        <v>7.1</v>
      </c>
      <c r="R85" s="207">
        <f>P85*1000/HLOOKUP('Indicator Data'!$BA$3,'Population Data'!$C$3:$M$194,ROW()-4,FALSE)</f>
        <v>2.6762076582313551E-2</v>
      </c>
      <c r="S85" s="202">
        <f t="shared" si="27"/>
        <v>7.2</v>
      </c>
      <c r="T85" s="208">
        <f t="shared" si="38"/>
        <v>7.2</v>
      </c>
      <c r="U85" s="209">
        <f>IF('Indicator Data'!AR85="No data","x",ROUND(IF('Indicator Data'!AR85&gt;U$4,10,IF('Indicator Data'!AR85&lt;U$3,0,10-(U$4-'Indicator Data'!AR85)/(U$4-U$3)*10)),1))</f>
        <v>0.4</v>
      </c>
      <c r="V85" s="209" t="str">
        <f>IF('Indicator Data'!AS85="No data","x",IF('Indicator Data'!AS85=0,0,ROUND(IF('Indicator Data'!AS85&gt;V$4,10,IF('Indicator Data'!AS85&lt;V$3,0,10-(V$4-'Indicator Data'!AS85)/(V$4-V$3)*10)),1)))</f>
        <v>x</v>
      </c>
      <c r="W85" s="202">
        <f t="shared" si="39"/>
        <v>0.4</v>
      </c>
      <c r="X85" s="202">
        <f>IF('Indicator Data'!AQ85="No data","x",ROUND(IF('Indicator Data'!AQ85&gt;X$4,10,IF('Indicator Data'!AQ85&lt;X$3,0,10-(X$4-'Indicator Data'!AQ85)/(X$4-X$3)*10)),1))</f>
        <v>0.1</v>
      </c>
      <c r="Y85" s="202" t="str">
        <f>IF('Indicator Data'!AT85="No data","x",ROUND(IF('Indicator Data'!AT85&gt;Y$4,10,IF('Indicator Data'!AT85&lt;Y$3,0,10-(Y$4-'Indicator Data'!AT85)/(Y$4-Y$3)*10)),1))</f>
        <v>x</v>
      </c>
      <c r="Z85" s="207">
        <f>IF('Indicator Data'!AU85="No data","x",IF(('Indicator Data'!AU85/HLOOKUP('Indicator Data'!$AU$3,'Population Data'!$C$3:$M$194,ROW()-4,FALSE))&gt;1,1,IF('Indicator Data'!AU85&gt;'Indicator Data'!AU85,1,'Indicator Data'!AU85/HLOOKUP('Indicator Data'!$AU$3,'Population Data'!$C$3:$M$194,ROW()-4,FALSE))))</f>
        <v>1.9907993218541191E-7</v>
      </c>
      <c r="AA85" s="202">
        <f t="shared" si="28"/>
        <v>0</v>
      </c>
      <c r="AB85" s="210">
        <f t="shared" si="29"/>
        <v>0.2</v>
      </c>
      <c r="AC85" s="202">
        <f>IF('Indicator Data'!AO85="No data","x",ROUND(IF('Indicator Data'!AO85&gt;AC$4,10,IF('Indicator Data'!AO85&lt;AC$3,0,10-(AC$4-'Indicator Data'!AO85)/(AC$4-AC$3)*10)),1))</f>
        <v>0.2</v>
      </c>
      <c r="AD85" s="202" t="str">
        <f>IF('Indicator Data'!AP85="No data","x",ROUND(IF('Indicator Data'!AP85&gt;AD$4,10,IF('Indicator Data'!AP85&lt;AD$3,0,10-(AD$4-'Indicator Data'!AP85)/(AD$4-AD$3)*10)),1))</f>
        <v>x</v>
      </c>
      <c r="AE85" s="210">
        <f t="shared" si="40"/>
        <v>0.2</v>
      </c>
      <c r="AF85" s="206">
        <f>('Indicator Data'!AZ85+'Indicator Data'!AY85*0.5+'Indicator Data'!AX85*0.25)/1000</f>
        <v>0</v>
      </c>
      <c r="AG85" s="211">
        <f>AF85*1000/HLOOKUP('Indicator Data'!$AZ$3,'Population Data'!$C$3:$M$194,ROW()-4,FALSE)</f>
        <v>0</v>
      </c>
      <c r="AH85" s="210">
        <f t="shared" si="30"/>
        <v>0</v>
      </c>
      <c r="AI85" s="202">
        <f>IF('Indicator Data'!BD85="No data","x",ROUND(IF('Indicator Data'!BD85&lt;$AI$3,10,IF('Indicator Data'!BD85&gt;$AI$4,0,($AI$4-'Indicator Data'!BD85)/($AI$4-$AI$3)*10)),1))</f>
        <v>0</v>
      </c>
      <c r="AJ85" s="202">
        <f>IF('Indicator Data'!BE85="No data","x",ROUND(IF('Indicator Data'!BE85&gt;$AJ$4,10,IF('Indicator Data'!BE85&lt;$AJ$3,0,10-($AJ$4-'Indicator Data'!BE85)/($AJ$4-$AJ$3)*10)),1))</f>
        <v>0</v>
      </c>
      <c r="AK85" s="210">
        <f t="shared" si="31"/>
        <v>0</v>
      </c>
      <c r="AL85" s="208">
        <f t="shared" si="32"/>
        <v>0.1</v>
      </c>
      <c r="AM85" s="212">
        <f t="shared" si="33"/>
        <v>4.5</v>
      </c>
    </row>
    <row r="86" spans="1:39">
      <c r="A86" s="179" t="str">
        <f>'Indicator Data'!A86</f>
        <v>Israel</v>
      </c>
      <c r="B86" s="180" t="str">
        <f>'Indicator Data'!B86</f>
        <v>ISR</v>
      </c>
      <c r="C86" s="213">
        <f>ROUND(IF('Indicator Data'!AH86="No data",IF((0.101*LN('Indicator Data'!BV86)-0.153)&gt;C$4,0,IF((0.101*LN('Indicator Data'!BV86)-0.153)&lt;C$3,10,(C$4-(0.101*LN('Indicator Data'!BV86)-0.153))/(C$4-C$3)*10)),IF('Indicator Data'!AH86&gt;C$4,0,IF('Indicator Data'!AH86&lt;C$3,10,(C$4-'Indicator Data'!AH86)/(C$4-C$3)*10))),1)</f>
        <v>0</v>
      </c>
      <c r="D86" s="202" t="str">
        <f>IF('Indicator Data'!AI86="No data","x",ROUND((IF(LOG('Indicator Data'!AI86*1000)&gt;D$4,10,IF(LOG('Indicator Data'!AI86*1000)&lt;D$3,0,10-(D$4-LOG('Indicator Data'!AI86*1000))/(D$4-D$3)*10))),1))</f>
        <v>x</v>
      </c>
      <c r="E86" s="203">
        <f t="shared" si="34"/>
        <v>0</v>
      </c>
      <c r="F86" s="202">
        <f>IF('Indicator Data'!AV86="No data","x",ROUND(IF('Indicator Data'!AV86&gt;F$4,10,IF('Indicator Data'!AV86&lt;F$3,0,10-(F$4-'Indicator Data'!AV86)/(F$4-F$3)*10)),1))</f>
        <v>1.2</v>
      </c>
      <c r="G86" s="202">
        <f>IF('Indicator Data'!AW86="No data","x",ROUND(IF('Indicator Data'!AW86&gt;G$4,10,IF('Indicator Data'!AW86&lt;G$3,0,10-(G$4-'Indicator Data'!AW86)/(G$4-G$3)*10)),1))</f>
        <v>3.2</v>
      </c>
      <c r="H86" s="203">
        <f t="shared" si="35"/>
        <v>2.2000000000000002</v>
      </c>
      <c r="I86" s="204">
        <f>SUM(IF('Indicator Data'!AJ86=0,0,'Indicator Data'!AJ86),SUM('Indicator Data'!AK86:AL86))</f>
        <v>2.3156720000000002</v>
      </c>
      <c r="J86" s="204">
        <f>I86/HLOOKUP('Indicator Date'!$AJ84,'Population Data'!$C$3:$M$194,ROW()-4,FALSE)*1000000</f>
        <v>0.24868541049429255</v>
      </c>
      <c r="K86" s="202">
        <f t="shared" si="25"/>
        <v>0</v>
      </c>
      <c r="L86" s="202" t="str">
        <f>IF('Indicator Data'!AM86="No data","x",ROUND(IF('Indicator Data'!AM86&gt;L$4,10,IF('Indicator Data'!AM86&lt;L$3,0,10-(L$4-'Indicator Data'!AM86)/(L$4-L$3)*10)),1))</f>
        <v>x</v>
      </c>
      <c r="M86" s="202">
        <f>IF('Indicator Data'!AN86="No data","x",IF('Indicator Data'!AN86=0,0,ROUND(IF('Indicator Data'!AN86&gt;M$4,10,IF('Indicator Data'!AN86&lt;M$3,0,10-(M$4-'Indicator Data'!AN86)/(M$4-M$3)*10)),1)))</f>
        <v>0.1</v>
      </c>
      <c r="N86" s="203">
        <f t="shared" si="36"/>
        <v>0.1</v>
      </c>
      <c r="O86" s="205">
        <f t="shared" si="37"/>
        <v>0.6</v>
      </c>
      <c r="P86" s="206">
        <f>IF(AND('Indicator Data'!BA86="No data",'Indicator Data'!BB86="No data"),0,SUM('Indicator Data'!BA86:BC86)/1000)</f>
        <v>267.21100000000001</v>
      </c>
      <c r="Q86" s="202">
        <f t="shared" si="26"/>
        <v>8.1</v>
      </c>
      <c r="R86" s="207">
        <f>P86*1000/HLOOKUP('Indicator Data'!$BA$3,'Population Data'!$C$3:$M$194,ROW()-4,FALSE)</f>
        <v>2.8696411764529001E-2</v>
      </c>
      <c r="S86" s="202">
        <f t="shared" si="27"/>
        <v>7.3</v>
      </c>
      <c r="T86" s="208">
        <f t="shared" si="38"/>
        <v>7.7</v>
      </c>
      <c r="U86" s="209" t="str">
        <f>IF('Indicator Data'!AR86="No data","x",ROUND(IF('Indicator Data'!AR86&gt;U$4,10,IF('Indicator Data'!AR86&lt;U$3,0,10-(U$4-'Indicator Data'!AR86)/(U$4-U$3)*10)),1))</f>
        <v>x</v>
      </c>
      <c r="V86" s="209" t="str">
        <f>IF('Indicator Data'!AS86="No data","x",IF('Indicator Data'!AS86=0,0,ROUND(IF('Indicator Data'!AS86&gt;V$4,10,IF('Indicator Data'!AS86&lt;V$3,0,10-(V$4-'Indicator Data'!AS86)/(V$4-V$3)*10)),1)))</f>
        <v>x</v>
      </c>
      <c r="W86" s="202" t="str">
        <f t="shared" si="39"/>
        <v>x</v>
      </c>
      <c r="X86" s="202">
        <f>IF('Indicator Data'!AQ86="No data","x",ROUND(IF('Indicator Data'!AQ86&gt;X$4,10,IF('Indicator Data'!AQ86&lt;X$3,0,10-(X$4-'Indicator Data'!AQ86)/(X$4-X$3)*10)),1))</f>
        <v>0</v>
      </c>
      <c r="Y86" s="202" t="str">
        <f>IF('Indicator Data'!AT86="No data","x",ROUND(IF('Indicator Data'!AT86&gt;Y$4,10,IF('Indicator Data'!AT86&lt;Y$3,0,10-(Y$4-'Indicator Data'!AT86)/(Y$4-Y$3)*10)),1))</f>
        <v>x</v>
      </c>
      <c r="Z86" s="207">
        <f>IF('Indicator Data'!AU86="No data","x",IF(('Indicator Data'!AU86/HLOOKUP('Indicator Data'!$AU$3,'Population Data'!$C$3:$M$194,ROW()-4,FALSE))&gt;1,1,IF('Indicator Data'!AU86&gt;'Indicator Data'!AU86,1,'Indicator Data'!AU86/HLOOKUP('Indicator Data'!$AU$3,'Population Data'!$C$3:$M$194,ROW()-4,FALSE))))</f>
        <v>0</v>
      </c>
      <c r="AA86" s="202">
        <f t="shared" si="28"/>
        <v>0</v>
      </c>
      <c r="AB86" s="210">
        <f t="shared" si="29"/>
        <v>0</v>
      </c>
      <c r="AC86" s="202">
        <f>IF('Indicator Data'!AO86="No data","x",ROUND(IF('Indicator Data'!AO86&gt;AC$4,10,IF('Indicator Data'!AO86&lt;AC$3,0,10-(AC$4-'Indicator Data'!AO86)/(AC$4-AC$3)*10)),1))</f>
        <v>0.3</v>
      </c>
      <c r="AD86" s="202" t="str">
        <f>IF('Indicator Data'!AP86="No data","x",ROUND(IF('Indicator Data'!AP86&gt;AD$4,10,IF('Indicator Data'!AP86&lt;AD$3,0,10-(AD$4-'Indicator Data'!AP86)/(AD$4-AD$3)*10)),1))</f>
        <v>x</v>
      </c>
      <c r="AE86" s="210">
        <f t="shared" si="40"/>
        <v>0.3</v>
      </c>
      <c r="AF86" s="206">
        <f>('Indicator Data'!AZ86+'Indicator Data'!AY86*0.5+'Indicator Data'!AX86*0.25)/1000</f>
        <v>0</v>
      </c>
      <c r="AG86" s="211">
        <f>AF86*1000/HLOOKUP('Indicator Data'!$AZ$3,'Population Data'!$C$3:$M$194,ROW()-4,FALSE)</f>
        <v>0</v>
      </c>
      <c r="AH86" s="210">
        <f t="shared" si="30"/>
        <v>0</v>
      </c>
      <c r="AI86" s="202">
        <f>IF('Indicator Data'!BD86="No data","x",ROUND(IF('Indicator Data'!BD86&lt;$AI$3,10,IF('Indicator Data'!BD86&gt;$AI$4,0,($AI$4-'Indicator Data'!BD86)/($AI$4-$AI$3)*10)),1))</f>
        <v>0</v>
      </c>
      <c r="AJ86" s="202">
        <f>IF('Indicator Data'!BE86="No data","x",ROUND(IF('Indicator Data'!BE86&gt;$AJ$4,10,IF('Indicator Data'!BE86&lt;$AJ$3,0,10-($AJ$4-'Indicator Data'!BE86)/($AJ$4-$AJ$3)*10)),1))</f>
        <v>0</v>
      </c>
      <c r="AK86" s="210">
        <f t="shared" si="31"/>
        <v>0</v>
      </c>
      <c r="AL86" s="208">
        <f t="shared" si="32"/>
        <v>0.1</v>
      </c>
      <c r="AM86" s="212">
        <f t="shared" si="33"/>
        <v>5</v>
      </c>
    </row>
    <row r="87" spans="1:39">
      <c r="A87" s="179" t="str">
        <f>'Indicator Data'!A87</f>
        <v>Italy</v>
      </c>
      <c r="B87" s="180" t="str">
        <f>'Indicator Data'!B87</f>
        <v>ITA</v>
      </c>
      <c r="C87" s="213">
        <f>ROUND(IF('Indicator Data'!AH87="No data",IF((0.101*LN('Indicator Data'!BV87)-0.153)&gt;C$4,0,IF((0.101*LN('Indicator Data'!BV87)-0.153)&lt;C$3,10,(C$4-(0.101*LN('Indicator Data'!BV87)-0.153))/(C$4-C$3)*10)),IF('Indicator Data'!AH87&gt;C$4,0,IF('Indicator Data'!AH87&lt;C$3,10,(C$4-'Indicator Data'!AH87)/(C$4-C$3)*10))),1)</f>
        <v>0</v>
      </c>
      <c r="D87" s="202" t="str">
        <f>IF('Indicator Data'!AI87="No data","x",ROUND((IF(LOG('Indicator Data'!AI87*1000)&gt;D$4,10,IF(LOG('Indicator Data'!AI87*1000)&lt;D$3,0,10-(D$4-LOG('Indicator Data'!AI87*1000))/(D$4-D$3)*10))),1))</f>
        <v>x</v>
      </c>
      <c r="E87" s="203">
        <f t="shared" si="34"/>
        <v>0</v>
      </c>
      <c r="F87" s="202">
        <f>IF('Indicator Data'!AV87="No data","x",ROUND(IF('Indicator Data'!AV87&gt;F$4,10,IF('Indicator Data'!AV87&lt;F$3,0,10-(F$4-'Indicator Data'!AV87)/(F$4-F$3)*10)),1))</f>
        <v>0.8</v>
      </c>
      <c r="G87" s="202">
        <f>IF('Indicator Data'!AW87="No data","x",ROUND(IF('Indicator Data'!AW87&gt;G$4,10,IF('Indicator Data'!AW87&lt;G$3,0,10-(G$4-'Indicator Data'!AW87)/(G$4-G$3)*10)),1))</f>
        <v>2.4</v>
      </c>
      <c r="H87" s="203">
        <f t="shared" si="35"/>
        <v>1.6</v>
      </c>
      <c r="I87" s="204">
        <f>SUM(IF('Indicator Data'!AJ87=0,0,'Indicator Data'!AJ87),SUM('Indicator Data'!AK87:AL87))</f>
        <v>-3.7808920000000001</v>
      </c>
      <c r="J87" s="204">
        <f>I87/HLOOKUP('Indicator Date'!$AJ85,'Population Data'!$C$3:$M$194,ROW()-4,FALSE)*1000000</f>
        <v>-6.4412901456655638E-2</v>
      </c>
      <c r="K87" s="202">
        <f t="shared" si="25"/>
        <v>0</v>
      </c>
      <c r="L87" s="202" t="str">
        <f>IF('Indicator Data'!AM87="No data","x",ROUND(IF('Indicator Data'!AM87&gt;L$4,10,IF('Indicator Data'!AM87&lt;L$3,0,10-(L$4-'Indicator Data'!AM87)/(L$4-L$3)*10)),1))</f>
        <v>x</v>
      </c>
      <c r="M87" s="202">
        <f>IF('Indicator Data'!AN87="No data","x",IF('Indicator Data'!AN87=0,0,ROUND(IF('Indicator Data'!AN87&gt;M$4,10,IF('Indicator Data'!AN87&lt;M$3,0,10-(M$4-'Indicator Data'!AN87)/(M$4-M$3)*10)),1)))</f>
        <v>0.2</v>
      </c>
      <c r="N87" s="203">
        <f t="shared" si="36"/>
        <v>0.1</v>
      </c>
      <c r="O87" s="205">
        <f t="shared" si="37"/>
        <v>0.4</v>
      </c>
      <c r="P87" s="206">
        <f>IF(AND('Indicator Data'!BA87="No data",'Indicator Data'!BB87="No data"),0,SUM('Indicator Data'!BA87:BC87)/1000)</f>
        <v>448.21800000000002</v>
      </c>
      <c r="Q87" s="202">
        <f t="shared" si="26"/>
        <v>8.8000000000000007</v>
      </c>
      <c r="R87" s="207">
        <f>P87*1000/HLOOKUP('Indicator Data'!$BA$3,'Population Data'!$C$3:$M$194,ROW()-4,FALSE)</f>
        <v>7.6360345297086718E-3</v>
      </c>
      <c r="S87" s="202">
        <f t="shared" si="27"/>
        <v>5.3</v>
      </c>
      <c r="T87" s="208">
        <f t="shared" si="38"/>
        <v>7.1</v>
      </c>
      <c r="U87" s="209">
        <f>IF('Indicator Data'!AR87="No data","x",ROUND(IF('Indicator Data'!AR87&gt;U$4,10,IF('Indicator Data'!AR87&lt;U$3,0,10-(U$4-'Indicator Data'!AR87)/(U$4-U$3)*10)),1))</f>
        <v>0.4</v>
      </c>
      <c r="V87" s="209">
        <f>IF('Indicator Data'!AS87="No data","x",IF('Indicator Data'!AS87=0,0,ROUND(IF('Indicator Data'!AS87&gt;V$4,10,IF('Indicator Data'!AS87&lt;V$3,0,10-(V$4-'Indicator Data'!AS87)/(V$4-V$3)*10)),1)))</f>
        <v>0.3</v>
      </c>
      <c r="W87" s="202">
        <f t="shared" si="39"/>
        <v>0.35</v>
      </c>
      <c r="X87" s="202">
        <f>IF('Indicator Data'!AQ87="No data","x",ROUND(IF('Indicator Data'!AQ87&gt;X$4,10,IF('Indicator Data'!AQ87&lt;X$3,0,10-(X$4-'Indicator Data'!AQ87)/(X$4-X$3)*10)),1))</f>
        <v>0.1</v>
      </c>
      <c r="Y87" s="202" t="str">
        <f>IF('Indicator Data'!AT87="No data","x",ROUND(IF('Indicator Data'!AT87&gt;Y$4,10,IF('Indicator Data'!AT87&lt;Y$3,0,10-(Y$4-'Indicator Data'!AT87)/(Y$4-Y$3)*10)),1))</f>
        <v>x</v>
      </c>
      <c r="Z87" s="207">
        <f>IF('Indicator Data'!AU87="No data","x",IF(('Indicator Data'!AU87/HLOOKUP('Indicator Data'!$AU$3,'Population Data'!$C$3:$M$194,ROW()-4,FALSE))&gt;1,1,IF('Indicator Data'!AU87&gt;'Indicator Data'!AU87,1,'Indicator Data'!AU87/HLOOKUP('Indicator Data'!$AU$3,'Population Data'!$C$3:$M$194,ROW()-4,FALSE))))</f>
        <v>1.6769010137527226E-6</v>
      </c>
      <c r="AA87" s="202">
        <f t="shared" si="28"/>
        <v>0</v>
      </c>
      <c r="AB87" s="210">
        <f t="shared" si="29"/>
        <v>0.2</v>
      </c>
      <c r="AC87" s="202">
        <f>IF('Indicator Data'!AO87="No data","x",ROUND(IF('Indicator Data'!AO87&gt;AC$4,10,IF('Indicator Data'!AO87&lt;AC$3,0,10-(AC$4-'Indicator Data'!AO87)/(AC$4-AC$3)*10)),1))</f>
        <v>0.2</v>
      </c>
      <c r="AD87" s="202" t="str">
        <f>IF('Indicator Data'!AP87="No data","x",ROUND(IF('Indicator Data'!AP87&gt;AD$4,10,IF('Indicator Data'!AP87&lt;AD$3,0,10-(AD$4-'Indicator Data'!AP87)/(AD$4-AD$3)*10)),1))</f>
        <v>x</v>
      </c>
      <c r="AE87" s="210">
        <f t="shared" si="40"/>
        <v>0.2</v>
      </c>
      <c r="AF87" s="206">
        <f>('Indicator Data'!AZ87+'Indicator Data'!AY87*0.5+'Indicator Data'!AX87*0.25)/1000</f>
        <v>23.991250000000001</v>
      </c>
      <c r="AG87" s="211">
        <f>AF87*1000/HLOOKUP('Indicator Data'!$AZ$3,'Population Data'!$C$3:$M$194,ROW()-4,FALSE)</f>
        <v>4.0872524845247883E-4</v>
      </c>
      <c r="AH87" s="210">
        <f t="shared" si="30"/>
        <v>0</v>
      </c>
      <c r="AI87" s="202">
        <f>IF('Indicator Data'!BD87="No data","x",ROUND(IF('Indicator Data'!BD87&lt;$AI$3,10,IF('Indicator Data'!BD87&gt;$AI$4,0,($AI$4-'Indicator Data'!BD87)/($AI$4-$AI$3)*10)),1))</f>
        <v>0.1</v>
      </c>
      <c r="AJ87" s="202">
        <f>IF('Indicator Data'!BE87="No data","x",ROUND(IF('Indicator Data'!BE87&gt;$AJ$4,10,IF('Indicator Data'!BE87&lt;$AJ$3,0,10-($AJ$4-'Indicator Data'!BE87)/($AJ$4-$AJ$3)*10)),1))</f>
        <v>0</v>
      </c>
      <c r="AK87" s="210">
        <f t="shared" si="31"/>
        <v>0.1</v>
      </c>
      <c r="AL87" s="208">
        <f t="shared" si="32"/>
        <v>0.1</v>
      </c>
      <c r="AM87" s="212">
        <f t="shared" si="33"/>
        <v>4.5</v>
      </c>
    </row>
    <row r="88" spans="1:39">
      <c r="A88" s="179" t="str">
        <f>'Indicator Data'!A88</f>
        <v>Jamaica</v>
      </c>
      <c r="B88" s="180" t="str">
        <f>'Indicator Data'!B88</f>
        <v>JAM</v>
      </c>
      <c r="C88" s="213">
        <f>ROUND(IF('Indicator Data'!AH88="No data",IF((0.101*LN('Indicator Data'!BV88)-0.153)&gt;C$4,0,IF((0.101*LN('Indicator Data'!BV88)-0.153)&lt;C$3,10,(C$4-(0.101*LN('Indicator Data'!BV88)-0.153))/(C$4-C$3)*10)),IF('Indicator Data'!AH88&gt;C$4,0,IF('Indicator Data'!AH88&lt;C$3,10,(C$4-'Indicator Data'!AH88)/(C$4-C$3)*10))),1)</f>
        <v>3.9</v>
      </c>
      <c r="D88" s="202">
        <f>IF('Indicator Data'!AI88="No data","x",ROUND((IF(LOG('Indicator Data'!AI88*1000)&gt;D$4,10,IF(LOG('Indicator Data'!AI88*1000)&lt;D$3,0,10-(D$4-LOG('Indicator Data'!AI88*1000))/(D$4-D$3)*10))),1))</f>
        <v>3.8</v>
      </c>
      <c r="E88" s="203">
        <f t="shared" si="34"/>
        <v>3.9</v>
      </c>
      <c r="F88" s="202">
        <f>IF('Indicator Data'!AV88="No data","x",ROUND(IF('Indicator Data'!AV88&gt;F$4,10,IF('Indicator Data'!AV88&lt;F$3,0,10-(F$4-'Indicator Data'!AV88)/(F$4-F$3)*10)),1))</f>
        <v>4.7</v>
      </c>
      <c r="G88" s="202">
        <f>IF('Indicator Data'!AW88="No data","x",ROUND(IF('Indicator Data'!AW88&gt;G$4,10,IF('Indicator Data'!AW88&lt;G$3,0,10-(G$4-'Indicator Data'!AW88)/(G$4-G$3)*10)),1))</f>
        <v>3.8</v>
      </c>
      <c r="H88" s="203">
        <f t="shared" si="35"/>
        <v>4.3</v>
      </c>
      <c r="I88" s="204">
        <f>SUM(IF('Indicator Data'!AJ88=0,0,'Indicator Data'!AJ88),SUM('Indicator Data'!AK88:AL88))</f>
        <v>159.92000122070311</v>
      </c>
      <c r="J88" s="204">
        <f>I88/HLOOKUP('Indicator Date'!$AJ86,'Population Data'!$C$3:$M$194,ROW()-4,FALSE)*1000000</f>
        <v>56.614100571700142</v>
      </c>
      <c r="K88" s="202">
        <f t="shared" si="25"/>
        <v>1.1000000000000001</v>
      </c>
      <c r="L88" s="202">
        <f>IF('Indicator Data'!AM88="No data","x",ROUND(IF('Indicator Data'!AM88&gt;L$4,10,IF('Indicator Data'!AM88&lt;L$3,0,10-(L$4-'Indicator Data'!AM88)/(L$4-L$3)*10)),1))</f>
        <v>0.4</v>
      </c>
      <c r="M88" s="202">
        <f>IF('Indicator Data'!AN88="No data","x",IF('Indicator Data'!AN88=0,0,ROUND(IF('Indicator Data'!AN88&gt;M$4,10,IF('Indicator Data'!AN88&lt;M$3,0,10-(M$4-'Indicator Data'!AN88)/(M$4-M$3)*10)),1)))</f>
        <v>6.4</v>
      </c>
      <c r="N88" s="203">
        <f t="shared" si="36"/>
        <v>2.6</v>
      </c>
      <c r="O88" s="205">
        <f t="shared" si="37"/>
        <v>3.7</v>
      </c>
      <c r="P88" s="206">
        <f>IF(AND('Indicator Data'!BA88="No data",'Indicator Data'!BB88="No data"),0,SUM('Indicator Data'!BA88:BC88)/1000)</f>
        <v>0</v>
      </c>
      <c r="Q88" s="202">
        <f t="shared" si="26"/>
        <v>0</v>
      </c>
      <c r="R88" s="207">
        <f>P88*1000/HLOOKUP('Indicator Data'!$BA$3,'Population Data'!$C$3:$M$194,ROW()-4,FALSE)</f>
        <v>0</v>
      </c>
      <c r="S88" s="202">
        <f t="shared" si="27"/>
        <v>0</v>
      </c>
      <c r="T88" s="208">
        <f t="shared" si="38"/>
        <v>0</v>
      </c>
      <c r="U88" s="209">
        <f>IF('Indicator Data'!AR88="No data","x",ROUND(IF('Indicator Data'!AR88&gt;U$4,10,IF('Indicator Data'!AR88&lt;U$3,0,10-(U$4-'Indicator Data'!AR88)/(U$4-U$3)*10)),1))</f>
        <v>2.6</v>
      </c>
      <c r="V88" s="209">
        <f>IF('Indicator Data'!AS88="No data","x",IF('Indicator Data'!AS88=0,0,ROUND(IF('Indicator Data'!AS88&gt;V$4,10,IF('Indicator Data'!AS88&lt;V$3,0,10-(V$4-'Indicator Data'!AS88)/(V$4-V$3)*10)),1)))</f>
        <v>2.5</v>
      </c>
      <c r="W88" s="202">
        <f t="shared" si="39"/>
        <v>2.5499999999999998</v>
      </c>
      <c r="X88" s="202">
        <f>IF('Indicator Data'!AQ88="No data","x",ROUND(IF('Indicator Data'!AQ88&gt;X$4,10,IF('Indicator Data'!AQ88&lt;X$3,0,10-(X$4-'Indicator Data'!AQ88)/(X$4-X$3)*10)),1))</f>
        <v>0.1</v>
      </c>
      <c r="Y88" s="202" t="str">
        <f>IF('Indicator Data'!AT88="No data","x",ROUND(IF('Indicator Data'!AT88&gt;Y$4,10,IF('Indicator Data'!AT88&lt;Y$3,0,10-(Y$4-'Indicator Data'!AT88)/(Y$4-Y$3)*10)),1))</f>
        <v>x</v>
      </c>
      <c r="Z88" s="207">
        <f>IF('Indicator Data'!AU88="No data","x",IF(('Indicator Data'!AU88/HLOOKUP('Indicator Data'!$AU$3,'Population Data'!$C$3:$M$194,ROW()-4,FALSE))&gt;1,1,IF('Indicator Data'!AU88&gt;'Indicator Data'!AU88,1,'Indicator Data'!AU88/HLOOKUP('Indicator Data'!$AU$3,'Population Data'!$C$3:$M$194,ROW()-4,FALSE))))</f>
        <v>3.6075839903910936E-5</v>
      </c>
      <c r="AA88" s="202">
        <f t="shared" si="28"/>
        <v>0</v>
      </c>
      <c r="AB88" s="210">
        <f t="shared" si="29"/>
        <v>0.9</v>
      </c>
      <c r="AC88" s="202">
        <f>IF('Indicator Data'!AO88="No data","x",ROUND(IF('Indicator Data'!AO88&gt;AC$4,10,IF('Indicator Data'!AO88&lt;AC$3,0,10-(AC$4-'Indicator Data'!AO88)/(AC$4-AC$3)*10)),1))</f>
        <v>1.4</v>
      </c>
      <c r="AD88" s="202">
        <f>IF('Indicator Data'!AP88="No data","x",ROUND(IF('Indicator Data'!AP88&gt;AD$4,10,IF('Indicator Data'!AP88&lt;AD$3,0,10-(AD$4-'Indicator Data'!AP88)/(AD$4-AD$3)*10)),1))</f>
        <v>0.6</v>
      </c>
      <c r="AE88" s="210">
        <f t="shared" si="40"/>
        <v>1</v>
      </c>
      <c r="AF88" s="206">
        <f>('Indicator Data'!AZ88+'Indicator Data'!AY88*0.5+'Indicator Data'!AX88*0.25)/1000</f>
        <v>0</v>
      </c>
      <c r="AG88" s="211">
        <f>AF88*1000/HLOOKUP('Indicator Data'!$AZ$3,'Population Data'!$C$3:$M$194,ROW()-4,FALSE)</f>
        <v>0</v>
      </c>
      <c r="AH88" s="210">
        <f t="shared" si="30"/>
        <v>0</v>
      </c>
      <c r="AI88" s="202">
        <f>IF('Indicator Data'!BD88="No data","x",ROUND(IF('Indicator Data'!BD88&lt;$AI$3,10,IF('Indicator Data'!BD88&gt;$AI$4,0,($AI$4-'Indicator Data'!BD88)/($AI$4-$AI$3)*10)),1))</f>
        <v>4.5</v>
      </c>
      <c r="AJ88" s="202">
        <f>IF('Indicator Data'!BE88="No data","x",ROUND(IF('Indicator Data'!BE88&gt;$AJ$4,10,IF('Indicator Data'!BE88&lt;$AJ$3,0,10-($AJ$4-'Indicator Data'!BE88)/($AJ$4-$AJ$3)*10)),1))</f>
        <v>0.8</v>
      </c>
      <c r="AK88" s="210">
        <f t="shared" si="31"/>
        <v>2.7</v>
      </c>
      <c r="AL88" s="208">
        <f t="shared" si="32"/>
        <v>1.2</v>
      </c>
      <c r="AM88" s="212">
        <f t="shared" si="33"/>
        <v>0.6</v>
      </c>
    </row>
    <row r="89" spans="1:39">
      <c r="A89" s="179" t="str">
        <f>'Indicator Data'!A89</f>
        <v>Japan</v>
      </c>
      <c r="B89" s="180" t="str">
        <f>'Indicator Data'!B89</f>
        <v>JPN</v>
      </c>
      <c r="C89" s="213">
        <f>ROUND(IF('Indicator Data'!AH89="No data",IF((0.101*LN('Indicator Data'!BV89)-0.153)&gt;C$4,0,IF((0.101*LN('Indicator Data'!BV89)-0.153)&lt;C$3,10,(C$4-(0.101*LN('Indicator Data'!BV89)-0.153))/(C$4-C$3)*10)),IF('Indicator Data'!AH89&gt;C$4,0,IF('Indicator Data'!AH89&lt;C$3,10,(C$4-'Indicator Data'!AH89)/(C$4-C$3)*10))),1)</f>
        <v>0</v>
      </c>
      <c r="D89" s="202" t="str">
        <f>IF('Indicator Data'!AI89="No data","x",ROUND((IF(LOG('Indicator Data'!AI89*1000)&gt;D$4,10,IF(LOG('Indicator Data'!AI89*1000)&lt;D$3,0,10-(D$4-LOG('Indicator Data'!AI89*1000))/(D$4-D$3)*10))),1))</f>
        <v>x</v>
      </c>
      <c r="E89" s="203">
        <f t="shared" si="34"/>
        <v>0</v>
      </c>
      <c r="F89" s="202">
        <f>IF('Indicator Data'!AV89="No data","x",ROUND(IF('Indicator Data'!AV89&gt;F$4,10,IF('Indicator Data'!AV89&lt;F$3,0,10-(F$4-'Indicator Data'!AV89)/(F$4-F$3)*10)),1))</f>
        <v>1</v>
      </c>
      <c r="G89" s="202">
        <f>IF('Indicator Data'!AW89="No data","x",ROUND(IF('Indicator Data'!AW89&gt;G$4,10,IF('Indicator Data'!AW89&lt;G$3,0,10-(G$4-'Indicator Data'!AW89)/(G$4-G$3)*10)),1))</f>
        <v>2</v>
      </c>
      <c r="H89" s="203">
        <f t="shared" si="35"/>
        <v>1.5</v>
      </c>
      <c r="I89" s="204">
        <f>SUM(IF('Indicator Data'!AJ89=0,0,'Indicator Data'!AJ89),SUM('Indicator Data'!AK89:AL89))</f>
        <v>1.0568059999999999</v>
      </c>
      <c r="J89" s="204">
        <f>I89/HLOOKUP('Indicator Date'!$AJ87,'Population Data'!$C$3:$M$194,ROW()-4,FALSE)*1000000</f>
        <v>8.6177416569676833E-3</v>
      </c>
      <c r="K89" s="202">
        <f t="shared" si="25"/>
        <v>0</v>
      </c>
      <c r="L89" s="202" t="str">
        <f>IF('Indicator Data'!AM89="No data","x",ROUND(IF('Indicator Data'!AM89&gt;L$4,10,IF('Indicator Data'!AM89&lt;L$3,0,10-(L$4-'Indicator Data'!AM89)/(L$4-L$3)*10)),1))</f>
        <v>x</v>
      </c>
      <c r="M89" s="202">
        <f>IF('Indicator Data'!AN89="No data","x",IF('Indicator Data'!AN89=0,0,ROUND(IF('Indicator Data'!AN89&gt;M$4,10,IF('Indicator Data'!AN89&lt;M$3,0,10-(M$4-'Indicator Data'!AN89)/(M$4-M$3)*10)),1)))</f>
        <v>0</v>
      </c>
      <c r="N89" s="203">
        <f t="shared" si="36"/>
        <v>0</v>
      </c>
      <c r="O89" s="205">
        <f t="shared" si="37"/>
        <v>0.4</v>
      </c>
      <c r="P89" s="206">
        <f>IF(AND('Indicator Data'!BA89="No data",'Indicator Data'!BB89="No data"),0,SUM('Indicator Data'!BA89:BC89)/1000)</f>
        <v>46.753999999999998</v>
      </c>
      <c r="Q89" s="202">
        <f t="shared" si="26"/>
        <v>5.6</v>
      </c>
      <c r="R89" s="207">
        <f>P89*1000/HLOOKUP('Indicator Data'!$BA$3,'Population Data'!$C$3:$M$194,ROW()-4,FALSE)</f>
        <v>3.8125625084440017E-4</v>
      </c>
      <c r="S89" s="202">
        <f t="shared" si="27"/>
        <v>2.5</v>
      </c>
      <c r="T89" s="208">
        <f t="shared" si="38"/>
        <v>4.0999999999999996</v>
      </c>
      <c r="U89" s="209">
        <f>IF('Indicator Data'!AR89="No data","x",ROUND(IF('Indicator Data'!AR89&gt;U$4,10,IF('Indicator Data'!AR89&lt;U$3,0,10-(U$4-'Indicator Data'!AR89)/(U$4-U$3)*10)),1))</f>
        <v>0.2</v>
      </c>
      <c r="V89" s="209" t="str">
        <f>IF('Indicator Data'!AS89="No data","x",IF('Indicator Data'!AS89=0,0,ROUND(IF('Indicator Data'!AS89&gt;V$4,10,IF('Indicator Data'!AS89&lt;V$3,0,10-(V$4-'Indicator Data'!AS89)/(V$4-V$3)*10)),1)))</f>
        <v>x</v>
      </c>
      <c r="W89" s="202">
        <f t="shared" si="39"/>
        <v>0.2</v>
      </c>
      <c r="X89" s="202">
        <f>IF('Indicator Data'!AQ89="No data","x",ROUND(IF('Indicator Data'!AQ89&gt;X$4,10,IF('Indicator Data'!AQ89&lt;X$3,0,10-(X$4-'Indicator Data'!AQ89)/(X$4-X$3)*10)),1))</f>
        <v>0.2</v>
      </c>
      <c r="Y89" s="202" t="str">
        <f>IF('Indicator Data'!AT89="No data","x",ROUND(IF('Indicator Data'!AT89&gt;Y$4,10,IF('Indicator Data'!AT89&lt;Y$3,0,10-(Y$4-'Indicator Data'!AT89)/(Y$4-Y$3)*10)),1))</f>
        <v>x</v>
      </c>
      <c r="Z89" s="207">
        <f>IF('Indicator Data'!AU89="No data","x",IF(('Indicator Data'!AU89/HLOOKUP('Indicator Data'!$AU$3,'Population Data'!$C$3:$M$194,ROW()-4,FALSE))&gt;1,1,IF('Indicator Data'!AU89&gt;'Indicator Data'!AU89,1,'Indicator Data'!AU89/HLOOKUP('Indicator Data'!$AU$3,'Population Data'!$C$3:$M$194,ROW()-4,FALSE))))</f>
        <v>4.0338295664410942E-8</v>
      </c>
      <c r="AA89" s="202">
        <f t="shared" si="28"/>
        <v>0</v>
      </c>
      <c r="AB89" s="210">
        <f t="shared" si="29"/>
        <v>0.1</v>
      </c>
      <c r="AC89" s="202">
        <f>IF('Indicator Data'!AO89="No data","x",ROUND(IF('Indicator Data'!AO89&gt;AC$4,10,IF('Indicator Data'!AO89&lt;AC$3,0,10-(AC$4-'Indicator Data'!AO89)/(AC$4-AC$3)*10)),1))</f>
        <v>0.2</v>
      </c>
      <c r="AD89" s="202">
        <f>IF('Indicator Data'!AP89="No data","x",ROUND(IF('Indicator Data'!AP89&gt;AD$4,10,IF('Indicator Data'!AP89&lt;AD$3,0,10-(AD$4-'Indicator Data'!AP89)/(AD$4-AD$3)*10)),1))</f>
        <v>0.8</v>
      </c>
      <c r="AE89" s="210">
        <f t="shared" si="40"/>
        <v>0.5</v>
      </c>
      <c r="AF89" s="206">
        <f>('Indicator Data'!AZ89+'Indicator Data'!AY89*0.5+'Indicator Data'!AX89*0.25)/1000</f>
        <v>49.0715</v>
      </c>
      <c r="AG89" s="211">
        <f>AF89*1000/HLOOKUP('Indicator Data'!$AZ$3,'Population Data'!$C$3:$M$194,ROW()-4,FALSE)</f>
        <v>4.0015434215919454E-4</v>
      </c>
      <c r="AH89" s="210">
        <f t="shared" si="30"/>
        <v>0</v>
      </c>
      <c r="AI89" s="202">
        <f>IF('Indicator Data'!BD89="No data","x",ROUND(IF('Indicator Data'!BD89&lt;$AI$3,10,IF('Indicator Data'!BD89&gt;$AI$4,0,($AI$4-'Indicator Data'!BD89)/($AI$4-$AI$3)*10)),1))</f>
        <v>5.3</v>
      </c>
      <c r="AJ89" s="202">
        <f>IF('Indicator Data'!BE89="No data","x",ROUND(IF('Indicator Data'!BE89&gt;$AJ$4,10,IF('Indicator Data'!BE89&lt;$AJ$3,0,10-($AJ$4-'Indicator Data'!BE89)/($AJ$4-$AJ$3)*10)),1))</f>
        <v>0</v>
      </c>
      <c r="AK89" s="210">
        <f t="shared" si="31"/>
        <v>2.7</v>
      </c>
      <c r="AL89" s="208">
        <f t="shared" si="32"/>
        <v>0.9</v>
      </c>
      <c r="AM89" s="212">
        <f t="shared" si="33"/>
        <v>2.6</v>
      </c>
    </row>
    <row r="90" spans="1:39">
      <c r="A90" s="179" t="str">
        <f>'Indicator Data'!A90</f>
        <v>Jordan</v>
      </c>
      <c r="B90" s="180" t="str">
        <f>'Indicator Data'!B90</f>
        <v>JOR</v>
      </c>
      <c r="C90" s="213">
        <f>ROUND(IF('Indicator Data'!AH90="No data",IF((0.101*LN('Indicator Data'!BV90)-0.153)&gt;C$4,0,IF((0.101*LN('Indicator Data'!BV90)-0.153)&lt;C$3,10,(C$4-(0.101*LN('Indicator Data'!BV90)-0.153))/(C$4-C$3)*10)),IF('Indicator Data'!AH90&gt;C$4,0,IF('Indicator Data'!AH90&lt;C$3,10,(C$4-'Indicator Data'!AH90)/(C$4-C$3)*10))),1)</f>
        <v>3.3</v>
      </c>
      <c r="D90" s="202">
        <f>IF('Indicator Data'!AI90="No data","x",ROUND((IF(LOG('Indicator Data'!AI90*1000)&gt;D$4,10,IF(LOG('Indicator Data'!AI90*1000)&lt;D$3,0,10-(D$4-LOG('Indicator Data'!AI90*1000))/(D$4-D$3)*10))),1))</f>
        <v>0.7</v>
      </c>
      <c r="E90" s="203">
        <f t="shared" si="34"/>
        <v>2.1</v>
      </c>
      <c r="F90" s="202">
        <f>IF('Indicator Data'!AV90="No data","x",ROUND(IF('Indicator Data'!AV90&gt;F$4,10,IF('Indicator Data'!AV90&lt;F$3,0,10-(F$4-'Indicator Data'!AV90)/(F$4-F$3)*10)),1))</f>
        <v>6</v>
      </c>
      <c r="G90" s="202">
        <f>IF('Indicator Data'!AW90="No data","x",ROUND(IF('Indicator Data'!AW90&gt;G$4,10,IF('Indicator Data'!AW90&lt;G$3,0,10-(G$4-'Indicator Data'!AW90)/(G$4-G$3)*10)),1))</f>
        <v>2.2000000000000002</v>
      </c>
      <c r="H90" s="203">
        <f t="shared" si="35"/>
        <v>4.0999999999999996</v>
      </c>
      <c r="I90" s="204">
        <f>SUM(IF('Indicator Data'!AJ90=0,0,'Indicator Data'!AJ90),SUM('Indicator Data'!AK90:AL90))</f>
        <v>6527.8399029531247</v>
      </c>
      <c r="J90" s="204">
        <f>I90/HLOOKUP('Indicator Date'!$AJ88,'Population Data'!$C$3:$M$194,ROW()-4,FALSE)*1000000</f>
        <v>573.37590041926728</v>
      </c>
      <c r="K90" s="202">
        <f t="shared" si="25"/>
        <v>10</v>
      </c>
      <c r="L90" s="202">
        <f>IF('Indicator Data'!AM90="No data","x",ROUND(IF('Indicator Data'!AM90&gt;L$4,10,IF('Indicator Data'!AM90&lt;L$3,0,10-(L$4-'Indicator Data'!AM90)/(L$4-L$3)*10)),1))</f>
        <v>2.7</v>
      </c>
      <c r="M90" s="202">
        <f>IF('Indicator Data'!AN90="No data","x",IF('Indicator Data'!AN90=0,0,ROUND(IF('Indicator Data'!AN90&gt;M$4,10,IF('Indicator Data'!AN90&lt;M$3,0,10-(M$4-'Indicator Data'!AN90)/(M$4-M$3)*10)),1)))</f>
        <v>3.2</v>
      </c>
      <c r="N90" s="203">
        <f t="shared" si="36"/>
        <v>5.3</v>
      </c>
      <c r="O90" s="205">
        <f t="shared" si="37"/>
        <v>3.4</v>
      </c>
      <c r="P90" s="206">
        <f>IF(AND('Indicator Data'!BA90="No data",'Indicator Data'!BB90="No data"),0,SUM('Indicator Data'!BA90:BC90)/1000)</f>
        <v>3117.7330000000002</v>
      </c>
      <c r="Q90" s="202">
        <f t="shared" si="26"/>
        <v>10</v>
      </c>
      <c r="R90" s="207">
        <f>P90*1000/HLOOKUP('Indicator Data'!$BA$3,'Population Data'!$C$3:$M$194,ROW()-4,FALSE)</f>
        <v>0.27384755029503055</v>
      </c>
      <c r="S90" s="202">
        <f t="shared" si="27"/>
        <v>10</v>
      </c>
      <c r="T90" s="208">
        <f t="shared" si="38"/>
        <v>10</v>
      </c>
      <c r="U90" s="209">
        <f>IF('Indicator Data'!AR90="No data","x",ROUND(IF('Indicator Data'!AR90&gt;U$4,10,IF('Indicator Data'!AR90&lt;U$3,0,10-(U$4-'Indicator Data'!AR90)/(U$4-U$3)*10)),1))</f>
        <v>0.2</v>
      </c>
      <c r="V90" s="209">
        <f>IF('Indicator Data'!AS90="No data","x",IF('Indicator Data'!AS90=0,0,ROUND(IF('Indicator Data'!AS90&gt;V$4,10,IF('Indicator Data'!AS90&lt;V$3,0,10-(V$4-'Indicator Data'!AS90)/(V$4-V$3)*10)),1)))</f>
        <v>0</v>
      </c>
      <c r="W90" s="202">
        <f t="shared" si="39"/>
        <v>0.1</v>
      </c>
      <c r="X90" s="202">
        <f>IF('Indicator Data'!AQ90="No data","x",ROUND(IF('Indicator Data'!AQ90&gt;X$4,10,IF('Indicator Data'!AQ90&lt;X$3,0,10-(X$4-'Indicator Data'!AQ90)/(X$4-X$3)*10)),1))</f>
        <v>0.1</v>
      </c>
      <c r="Y90" s="202" t="str">
        <f>IF('Indicator Data'!AT90="No data","x",ROUND(IF('Indicator Data'!AT90&gt;Y$4,10,IF('Indicator Data'!AT90&lt;Y$3,0,10-(Y$4-'Indicator Data'!AT90)/(Y$4-Y$3)*10)),1))</f>
        <v>x</v>
      </c>
      <c r="Z90" s="207">
        <f>IF('Indicator Data'!AU90="No data","x",IF(('Indicator Data'!AU90/HLOOKUP('Indicator Data'!$AU$3,'Population Data'!$C$3:$M$194,ROW()-4,FALSE))&gt;1,1,IF('Indicator Data'!AU90&gt;'Indicator Data'!AU90,1,'Indicator Data'!AU90/HLOOKUP('Indicator Data'!$AU$3,'Population Data'!$C$3:$M$194,ROW()-4,FALSE))))</f>
        <v>3.4556491357155692E-6</v>
      </c>
      <c r="AA90" s="202">
        <f t="shared" si="28"/>
        <v>0</v>
      </c>
      <c r="AB90" s="210">
        <f t="shared" si="29"/>
        <v>0.1</v>
      </c>
      <c r="AC90" s="202">
        <f>IF('Indicator Data'!AO90="No data","x",ROUND(IF('Indicator Data'!AO90&gt;AC$4,10,IF('Indicator Data'!AO90&lt;AC$3,0,10-(AC$4-'Indicator Data'!AO90)/(AC$4-AC$3)*10)),1))</f>
        <v>1.1000000000000001</v>
      </c>
      <c r="AD90" s="202">
        <f>IF('Indicator Data'!AP90="No data","x",ROUND(IF('Indicator Data'!AP90&gt;AD$4,10,IF('Indicator Data'!AP90&lt;AD$3,0,10-(AD$4-'Indicator Data'!AP90)/(AD$4-AD$3)*10)),1))</f>
        <v>0.6</v>
      </c>
      <c r="AE90" s="210">
        <f t="shared" si="40"/>
        <v>0.9</v>
      </c>
      <c r="AF90" s="206">
        <f>('Indicator Data'!AZ90+'Indicator Data'!AY90*0.5+'Indicator Data'!AX90*0.25)/1000</f>
        <v>1</v>
      </c>
      <c r="AG90" s="211">
        <f>AF90*1000/HLOOKUP('Indicator Data'!$AZ$3,'Population Data'!$C$3:$M$194,ROW()-4,FALSE)</f>
        <v>8.7835472214917236E-5</v>
      </c>
      <c r="AH90" s="210">
        <f t="shared" si="30"/>
        <v>0</v>
      </c>
      <c r="AI90" s="202">
        <f>IF('Indicator Data'!BD90="No data","x",ROUND(IF('Indicator Data'!BD90&lt;$AI$3,10,IF('Indicator Data'!BD90&gt;$AI$4,0,($AI$4-'Indicator Data'!BD90)/($AI$4-$AI$3)*10)),1))</f>
        <v>5.6</v>
      </c>
      <c r="AJ90" s="202">
        <f>IF('Indicator Data'!BE90="No data","x",ROUND(IF('Indicator Data'!BE90&gt;$AJ$4,10,IF('Indicator Data'!BE90&lt;$AJ$3,0,10-($AJ$4-'Indicator Data'!BE90)/($AJ$4-$AJ$3)*10)),1))</f>
        <v>4.3</v>
      </c>
      <c r="AK90" s="210">
        <f t="shared" si="31"/>
        <v>5</v>
      </c>
      <c r="AL90" s="208">
        <f t="shared" si="32"/>
        <v>1.8</v>
      </c>
      <c r="AM90" s="212">
        <f t="shared" si="33"/>
        <v>7.9</v>
      </c>
    </row>
    <row r="91" spans="1:39">
      <c r="A91" s="179" t="str">
        <f>'Indicator Data'!A91</f>
        <v>Kazakhstan</v>
      </c>
      <c r="B91" s="180" t="str">
        <f>'Indicator Data'!B91</f>
        <v>KAZ</v>
      </c>
      <c r="C91" s="213">
        <f>ROUND(IF('Indicator Data'!AH91="No data",IF((0.101*LN('Indicator Data'!BV91)-0.153)&gt;C$4,0,IF((0.101*LN('Indicator Data'!BV91)-0.153)&lt;C$3,10,(C$4-(0.101*LN('Indicator Data'!BV91)-0.153))/(C$4-C$3)*10)),IF('Indicator Data'!AH91&gt;C$4,0,IF('Indicator Data'!AH91&lt;C$3,10,(C$4-'Indicator Data'!AH91)/(C$4-C$3)*10))),1)</f>
        <v>2</v>
      </c>
      <c r="D91" s="202">
        <f>IF('Indicator Data'!AI91="No data","x",ROUND((IF(LOG('Indicator Data'!AI91*1000)&gt;D$4,10,IF(LOG('Indicator Data'!AI91*1000)&lt;D$3,0,10-(D$4-LOG('Indicator Data'!AI91*1000))/(D$4-D$3)*10))),1))</f>
        <v>0.8</v>
      </c>
      <c r="E91" s="203">
        <f t="shared" si="34"/>
        <v>1.4</v>
      </c>
      <c r="F91" s="202">
        <f>IF('Indicator Data'!AV91="No data","x",ROUND(IF('Indicator Data'!AV91&gt;F$4,10,IF('Indicator Data'!AV91&lt;F$3,0,10-(F$4-'Indicator Data'!AV91)/(F$4-F$3)*10)),1))</f>
        <v>2.4</v>
      </c>
      <c r="G91" s="202">
        <f>IF('Indicator Data'!AW91="No data","x",ROUND(IF('Indicator Data'!AW91&gt;G$4,10,IF('Indicator Data'!AW91&lt;G$3,0,10-(G$4-'Indicator Data'!AW91)/(G$4-G$3)*10)),1))</f>
        <v>1.1000000000000001</v>
      </c>
      <c r="H91" s="203">
        <f t="shared" si="35"/>
        <v>1.8</v>
      </c>
      <c r="I91" s="204">
        <f>SUM(IF('Indicator Data'!AJ91=0,0,'Indicator Data'!AJ91),SUM('Indicator Data'!AK91:AL91))</f>
        <v>140.20336862670899</v>
      </c>
      <c r="J91" s="204">
        <f>I91/HLOOKUP('Indicator Date'!$AJ89,'Population Data'!$C$3:$M$194,ROW()-4,FALSE)*1000000</f>
        <v>7.0709200083169064</v>
      </c>
      <c r="K91" s="202">
        <f t="shared" si="25"/>
        <v>0.1</v>
      </c>
      <c r="L91" s="202">
        <f>IF('Indicator Data'!AM91="No data","x",ROUND(IF('Indicator Data'!AM91&gt;L$4,10,IF('Indicator Data'!AM91&lt;L$3,0,10-(L$4-'Indicator Data'!AM91)/(L$4-L$3)*10)),1))</f>
        <v>0</v>
      </c>
      <c r="M91" s="202">
        <f>IF('Indicator Data'!AN91="No data","x",IF('Indicator Data'!AN91=0,0,ROUND(IF('Indicator Data'!AN91&gt;M$4,10,IF('Indicator Data'!AN91&lt;M$3,0,10-(M$4-'Indicator Data'!AN91)/(M$4-M$3)*10)),1)))</f>
        <v>0.1</v>
      </c>
      <c r="N91" s="203">
        <f t="shared" si="36"/>
        <v>0.1</v>
      </c>
      <c r="O91" s="205">
        <f t="shared" si="37"/>
        <v>1.2</v>
      </c>
      <c r="P91" s="206">
        <f>IF(AND('Indicator Data'!BA91="No data",'Indicator Data'!BB91="No data"),0,SUM('Indicator Data'!BA91:BC91)/1000)</f>
        <v>51.167999999999999</v>
      </c>
      <c r="Q91" s="202">
        <f t="shared" si="26"/>
        <v>5.7</v>
      </c>
      <c r="R91" s="207">
        <f>P91*1000/HLOOKUP('Indicator Data'!$BA$3,'Population Data'!$C$3:$M$194,ROW()-4,FALSE)</f>
        <v>2.5805716262700053E-3</v>
      </c>
      <c r="S91" s="202">
        <f t="shared" si="27"/>
        <v>4</v>
      </c>
      <c r="T91" s="208">
        <f t="shared" si="38"/>
        <v>4.9000000000000004</v>
      </c>
      <c r="U91" s="209">
        <f>IF('Indicator Data'!AR91="No data","x",ROUND(IF('Indicator Data'!AR91&gt;U$4,10,IF('Indicator Data'!AR91&lt;U$3,0,10-(U$4-'Indicator Data'!AR91)/(U$4-U$3)*10)),1))</f>
        <v>0.6</v>
      </c>
      <c r="V91" s="209" t="str">
        <f>IF('Indicator Data'!AS91="No data","x",IF('Indicator Data'!AS91=0,0,ROUND(IF('Indicator Data'!AS91&gt;V$4,10,IF('Indicator Data'!AS91&lt;V$3,0,10-(V$4-'Indicator Data'!AS91)/(V$4-V$3)*10)),1)))</f>
        <v>x</v>
      </c>
      <c r="W91" s="202">
        <f t="shared" si="39"/>
        <v>0.6</v>
      </c>
      <c r="X91" s="202">
        <f>IF('Indicator Data'!AQ91="No data","x",ROUND(IF('Indicator Data'!AQ91&gt;X$4,10,IF('Indicator Data'!AQ91&lt;X$3,0,10-(X$4-'Indicator Data'!AQ91)/(X$4-X$3)*10)),1))</f>
        <v>1.4</v>
      </c>
      <c r="Y91" s="202" t="str">
        <f>IF('Indicator Data'!AT91="No data","x",ROUND(IF('Indicator Data'!AT91&gt;Y$4,10,IF('Indicator Data'!AT91&lt;Y$3,0,10-(Y$4-'Indicator Data'!AT91)/(Y$4-Y$3)*10)),1))</f>
        <v>x</v>
      </c>
      <c r="Z91" s="207">
        <f>IF('Indicator Data'!AU91="No data","x",IF(('Indicator Data'!AU91/HLOOKUP('Indicator Data'!$AU$3,'Population Data'!$C$3:$M$194,ROW()-4,FALSE))&gt;1,1,IF('Indicator Data'!AU91&gt;'Indicator Data'!AU91,1,'Indicator Data'!AU91/HLOOKUP('Indicator Data'!$AU$3,'Population Data'!$C$3:$M$194,ROW()-4,FALSE))))</f>
        <v>0</v>
      </c>
      <c r="AA91" s="202">
        <f t="shared" si="28"/>
        <v>0</v>
      </c>
      <c r="AB91" s="210">
        <f t="shared" si="29"/>
        <v>0.7</v>
      </c>
      <c r="AC91" s="202">
        <f>IF('Indicator Data'!AO91="No data","x",ROUND(IF('Indicator Data'!AO91&gt;AC$4,10,IF('Indicator Data'!AO91&lt;AC$3,0,10-(AC$4-'Indicator Data'!AO91)/(AC$4-AC$3)*10)),1))</f>
        <v>0.7</v>
      </c>
      <c r="AD91" s="202">
        <f>IF('Indicator Data'!AP91="No data","x",ROUND(IF('Indicator Data'!AP91&gt;AD$4,10,IF('Indicator Data'!AP91&lt;AD$3,0,10-(AD$4-'Indicator Data'!AP91)/(AD$4-AD$3)*10)),1))</f>
        <v>0.4</v>
      </c>
      <c r="AE91" s="210">
        <f t="shared" si="40"/>
        <v>0.6</v>
      </c>
      <c r="AF91" s="206">
        <f>('Indicator Data'!AZ91+'Indicator Data'!AY91*0.5+'Indicator Data'!AX91*0.25)/1000</f>
        <v>120.217</v>
      </c>
      <c r="AG91" s="211">
        <f>AF91*1000/HLOOKUP('Indicator Data'!$AZ$3,'Population Data'!$C$3:$M$194,ROW()-4,FALSE)</f>
        <v>6.0629412757055431E-3</v>
      </c>
      <c r="AH91" s="210">
        <f t="shared" si="30"/>
        <v>0.6</v>
      </c>
      <c r="AI91" s="202">
        <f>IF('Indicator Data'!BD91="No data","x",ROUND(IF('Indicator Data'!BD91&lt;$AI$3,10,IF('Indicator Data'!BD91&gt;$AI$4,0,($AI$4-'Indicator Data'!BD91)/($AI$4-$AI$3)*10)),1))</f>
        <v>0.8</v>
      </c>
      <c r="AJ91" s="202">
        <f>IF('Indicator Data'!BE91="No data","x",ROUND(IF('Indicator Data'!BE91&gt;$AJ$4,10,IF('Indicator Data'!BE91&lt;$AJ$3,0,10-($AJ$4-'Indicator Data'!BE91)/($AJ$4-$AJ$3)*10)),1))</f>
        <v>0</v>
      </c>
      <c r="AK91" s="210">
        <f t="shared" si="31"/>
        <v>0.4</v>
      </c>
      <c r="AL91" s="208">
        <f t="shared" si="32"/>
        <v>0.6</v>
      </c>
      <c r="AM91" s="212">
        <f t="shared" si="33"/>
        <v>3</v>
      </c>
    </row>
    <row r="92" spans="1:39">
      <c r="A92" s="179" t="str">
        <f>'Indicator Data'!A92</f>
        <v>Kenya</v>
      </c>
      <c r="B92" s="180" t="str">
        <f>'Indicator Data'!B92</f>
        <v>KEN</v>
      </c>
      <c r="C92" s="213">
        <f>ROUND(IF('Indicator Data'!AH92="No data",IF((0.101*LN('Indicator Data'!BV92)-0.153)&gt;C$4,0,IF((0.101*LN('Indicator Data'!BV92)-0.153)&lt;C$3,10,(C$4-(0.101*LN('Indicator Data'!BV92)-0.153))/(C$4-C$3)*10)),IF('Indicator Data'!AH92&gt;C$4,0,IF('Indicator Data'!AH92&lt;C$3,10,(C$4-'Indicator Data'!AH92)/(C$4-C$3)*10))),1)</f>
        <v>6</v>
      </c>
      <c r="D92" s="202">
        <f>IF('Indicator Data'!AI92="No data","x",ROUND((IF(LOG('Indicator Data'!AI92*1000)&gt;D$4,10,IF(LOG('Indicator Data'!AI92*1000)&lt;D$3,0,10-(D$4-LOG('Indicator Data'!AI92*1000))/(D$4-D$3)*10))),1))</f>
        <v>8.3000000000000007</v>
      </c>
      <c r="E92" s="203">
        <f t="shared" si="34"/>
        <v>7.3</v>
      </c>
      <c r="F92" s="202">
        <f>IF('Indicator Data'!AV92="No data","x",ROUND(IF('Indicator Data'!AV92&gt;F$4,10,IF('Indicator Data'!AV92&lt;F$3,0,10-(F$4-'Indicator Data'!AV92)/(F$4-F$3)*10)),1))</f>
        <v>7.1</v>
      </c>
      <c r="G92" s="202">
        <f>IF('Indicator Data'!AW92="No data","x",ROUND(IF('Indicator Data'!AW92&gt;G$4,10,IF('Indicator Data'!AW92&lt;G$3,0,10-(G$4-'Indicator Data'!AW92)/(G$4-G$3)*10)),1))</f>
        <v>3.4</v>
      </c>
      <c r="H92" s="203">
        <f t="shared" si="35"/>
        <v>5.3</v>
      </c>
      <c r="I92" s="204">
        <f>SUM(IF('Indicator Data'!AJ92=0,0,'Indicator Data'!AJ92),SUM('Indicator Data'!AK92:AL92))</f>
        <v>6820.769071390625</v>
      </c>
      <c r="J92" s="204">
        <f>I92/HLOOKUP('Indicator Date'!$AJ90,'Population Data'!$C$3:$M$194,ROW()-4,FALSE)*1000000</f>
        <v>121.3594546662453</v>
      </c>
      <c r="K92" s="202">
        <f t="shared" si="25"/>
        <v>2.4</v>
      </c>
      <c r="L92" s="202">
        <f>IF('Indicator Data'!AM92="No data","x",ROUND(IF('Indicator Data'!AM92&gt;L$4,10,IF('Indicator Data'!AM92&lt;L$3,0,10-(L$4-'Indicator Data'!AM92)/(L$4-L$3)*10)),1))</f>
        <v>1.6</v>
      </c>
      <c r="M92" s="202">
        <f>IF('Indicator Data'!AN92="No data","x",IF('Indicator Data'!AN92=0,0,ROUND(IF('Indicator Data'!AN92&gt;M$4,10,IF('Indicator Data'!AN92&lt;M$3,0,10-(M$4-'Indicator Data'!AN92)/(M$4-M$3)*10)),1)))</f>
        <v>1.3</v>
      </c>
      <c r="N92" s="203">
        <f t="shared" si="36"/>
        <v>1.8</v>
      </c>
      <c r="O92" s="205">
        <f t="shared" si="37"/>
        <v>5.4</v>
      </c>
      <c r="P92" s="206">
        <f>IF(AND('Indicator Data'!BA92="No data",'Indicator Data'!BB92="No data"),0,SUM('Indicator Data'!BA92:BC92)/1000)</f>
        <v>806.97900000000004</v>
      </c>
      <c r="Q92" s="202">
        <f t="shared" si="26"/>
        <v>9.6999999999999993</v>
      </c>
      <c r="R92" s="207">
        <f>P92*1000/HLOOKUP('Indicator Data'!$BA$3,'Population Data'!$C$3:$M$194,ROW()-4,FALSE)</f>
        <v>1.4358282818559782E-2</v>
      </c>
      <c r="S92" s="202">
        <f t="shared" si="27"/>
        <v>6.2</v>
      </c>
      <c r="T92" s="208">
        <f t="shared" si="38"/>
        <v>8</v>
      </c>
      <c r="U92" s="209">
        <f>IF('Indicator Data'!AR92="No data","x",ROUND(IF('Indicator Data'!AR92&gt;U$4,10,IF('Indicator Data'!AR92&lt;U$3,0,10-(U$4-'Indicator Data'!AR92)/(U$4-U$3)*10)),1))</f>
        <v>7.4</v>
      </c>
      <c r="V92" s="209">
        <f>IF('Indicator Data'!AS92="No data","x",IF('Indicator Data'!AS92=0,0,ROUND(IF('Indicator Data'!AS92&gt;V$4,10,IF('Indicator Data'!AS92&lt;V$3,0,10-(V$4-'Indicator Data'!AS92)/(V$4-V$3)*10)),1)))</f>
        <v>2.2999999999999998</v>
      </c>
      <c r="W92" s="202">
        <f t="shared" si="39"/>
        <v>4.8499999999999996</v>
      </c>
      <c r="X92" s="202">
        <f>IF('Indicator Data'!AQ92="No data","x",ROUND(IF('Indicator Data'!AQ92&gt;X$4,10,IF('Indicator Data'!AQ92&lt;X$3,0,10-(X$4-'Indicator Data'!AQ92)/(X$4-X$3)*10)),1))</f>
        <v>4.3</v>
      </c>
      <c r="Y92" s="202">
        <f>IF('Indicator Data'!AT92="No data","x",ROUND(IF('Indicator Data'!AT92&gt;Y$4,10,IF('Indicator Data'!AT92&lt;Y$3,0,10-(Y$4-'Indicator Data'!AT92)/(Y$4-Y$3)*10)),1))</f>
        <v>1.6</v>
      </c>
      <c r="Z92" s="207">
        <f>IF('Indicator Data'!AU92="No data","x",IF(('Indicator Data'!AU92/HLOOKUP('Indicator Data'!$AU$3,'Population Data'!$C$3:$M$194,ROW()-4,FALSE))&gt;1,1,IF('Indicator Data'!AU92&gt;'Indicator Data'!AU92,1,'Indicator Data'!AU92/HLOOKUP('Indicator Data'!$AU$3,'Population Data'!$C$3:$M$194,ROW()-4,FALSE))))</f>
        <v>0.16038443542635991</v>
      </c>
      <c r="AA92" s="202">
        <f t="shared" si="28"/>
        <v>1.8</v>
      </c>
      <c r="AB92" s="210">
        <f t="shared" si="29"/>
        <v>3.1</v>
      </c>
      <c r="AC92" s="202">
        <f>IF('Indicator Data'!AO92="No data","x",ROUND(IF('Indicator Data'!AO92&gt;AC$4,10,IF('Indicator Data'!AO92&lt;AC$3,0,10-(AC$4-'Indicator Data'!AO92)/(AC$4-AC$3)*10)),1))</f>
        <v>3.2</v>
      </c>
      <c r="AD92" s="202">
        <f>IF('Indicator Data'!AP92="No data","x",ROUND(IF('Indicator Data'!AP92&gt;AD$4,10,IF('Indicator Data'!AP92&lt;AD$3,0,10-(AD$4-'Indicator Data'!AP92)/(AD$4-AD$3)*10)),1))</f>
        <v>2.2000000000000002</v>
      </c>
      <c r="AE92" s="210">
        <f t="shared" si="40"/>
        <v>2.7</v>
      </c>
      <c r="AF92" s="206">
        <f>('Indicator Data'!AZ92+'Indicator Data'!AY92*0.5+'Indicator Data'!AX92*0.25)/1000</f>
        <v>650.29875000000004</v>
      </c>
      <c r="AG92" s="211">
        <f>AF92*1000/HLOOKUP('Indicator Data'!$AZ$3,'Population Data'!$C$3:$M$194,ROW()-4,FALSE)</f>
        <v>1.1570528314932486E-2</v>
      </c>
      <c r="AH92" s="210">
        <f t="shared" si="30"/>
        <v>1.2</v>
      </c>
      <c r="AI92" s="202">
        <f>IF('Indicator Data'!BD92="No data","x",ROUND(IF('Indicator Data'!BD92&lt;$AI$3,10,IF('Indicator Data'!BD92&gt;$AI$4,0,($AI$4-'Indicator Data'!BD92)/($AI$4-$AI$3)*10)),1))</f>
        <v>7.5</v>
      </c>
      <c r="AJ92" s="202">
        <f>IF('Indicator Data'!BE92="No data","x",ROUND(IF('Indicator Data'!BE92&gt;$AJ$4,10,IF('Indicator Data'!BE92&lt;$AJ$3,0,10-($AJ$4-'Indicator Data'!BE92)/($AJ$4-$AJ$3)*10)),1))</f>
        <v>9.8000000000000007</v>
      </c>
      <c r="AK92" s="210">
        <f t="shared" si="31"/>
        <v>8.6999999999999993</v>
      </c>
      <c r="AL92" s="208">
        <f t="shared" si="32"/>
        <v>4.8</v>
      </c>
      <c r="AM92" s="212">
        <f t="shared" si="33"/>
        <v>6.7</v>
      </c>
    </row>
    <row r="93" spans="1:39">
      <c r="A93" s="179" t="str">
        <f>'Indicator Data'!A93</f>
        <v>Kiribati</v>
      </c>
      <c r="B93" s="180" t="str">
        <f>'Indicator Data'!B93</f>
        <v>KIR</v>
      </c>
      <c r="C93" s="213">
        <f>ROUND(IF('Indicator Data'!AH93="No data",IF((0.101*LN('Indicator Data'!BV93)-0.153)&gt;C$4,0,IF((0.101*LN('Indicator Data'!BV93)-0.153)&lt;C$3,10,(C$4-(0.101*LN('Indicator Data'!BV93)-0.153))/(C$4-C$3)*10)),IF('Indicator Data'!AH93&gt;C$4,0,IF('Indicator Data'!AH93&lt;C$3,10,(C$4-'Indicator Data'!AH93)/(C$4-C$3)*10))),1)</f>
        <v>5.4</v>
      </c>
      <c r="D93" s="202">
        <f>IF('Indicator Data'!AI93="No data","x",ROUND((IF(LOG('Indicator Data'!AI93*1000)&gt;D$4,10,IF(LOG('Indicator Data'!AI93*1000)&lt;D$3,0,10-(D$4-LOG('Indicator Data'!AI93*1000))/(D$4-D$3)*10))),1))</f>
        <v>7.1</v>
      </c>
      <c r="E93" s="203">
        <f t="shared" si="34"/>
        <v>6.3</v>
      </c>
      <c r="F93" s="202" t="str">
        <f>IF('Indicator Data'!AV93="No data","x",ROUND(IF('Indicator Data'!AV93&gt;F$4,10,IF('Indicator Data'!AV93&lt;F$3,0,10-(F$4-'Indicator Data'!AV93)/(F$4-F$3)*10)),1))</f>
        <v>x</v>
      </c>
      <c r="G93" s="202">
        <f>IF('Indicator Data'!AW93="No data","x",ROUND(IF('Indicator Data'!AW93&gt;G$4,10,IF('Indicator Data'!AW93&lt;G$3,0,10-(G$4-'Indicator Data'!AW93)/(G$4-G$3)*10)),1))</f>
        <v>0.7</v>
      </c>
      <c r="H93" s="203">
        <f t="shared" si="35"/>
        <v>0.7</v>
      </c>
      <c r="I93" s="204">
        <f>SUM(IF('Indicator Data'!AJ93=0,0,'Indicator Data'!AJ93),SUM('Indicator Data'!AK93:AL93))</f>
        <v>165.29216777929688</v>
      </c>
      <c r="J93" s="204">
        <f>I93/HLOOKUP('Indicator Date'!$AJ91,'Population Data'!$C$3:$M$194,ROW()-4,FALSE)*1000000</f>
        <v>1217.5052685878838</v>
      </c>
      <c r="K93" s="202">
        <f t="shared" si="25"/>
        <v>10</v>
      </c>
      <c r="L93" s="202">
        <f>IF('Indicator Data'!AM93="No data","x",ROUND(IF('Indicator Data'!AM93&gt;L$4,10,IF('Indicator Data'!AM93&lt;L$3,0,10-(L$4-'Indicator Data'!AM93)/(L$4-L$3)*10)),1))</f>
        <v>10</v>
      </c>
      <c r="M93" s="202">
        <f>IF('Indicator Data'!AN93="No data","x",IF('Indicator Data'!AN93=0,0,ROUND(IF('Indicator Data'!AN93&gt;M$4,10,IF('Indicator Data'!AN93&lt;M$3,0,10-(M$4-'Indicator Data'!AN93)/(M$4-M$3)*10)),1)))</f>
        <v>1.8</v>
      </c>
      <c r="N93" s="203">
        <f t="shared" si="36"/>
        <v>7.3</v>
      </c>
      <c r="O93" s="205">
        <f t="shared" si="37"/>
        <v>5.2</v>
      </c>
      <c r="P93" s="206">
        <f>IF(AND('Indicator Data'!BA93="No data",'Indicator Data'!BB93="No data"),0,SUM('Indicator Data'!BA93:BC93)/1000)</f>
        <v>0</v>
      </c>
      <c r="Q93" s="202">
        <f t="shared" si="26"/>
        <v>0</v>
      </c>
      <c r="R93" s="207">
        <f>P93*1000/HLOOKUP('Indicator Data'!$BA$3,'Population Data'!$C$3:$M$194,ROW()-4,FALSE)</f>
        <v>0</v>
      </c>
      <c r="S93" s="202">
        <f t="shared" si="27"/>
        <v>0</v>
      </c>
      <c r="T93" s="208">
        <f t="shared" si="38"/>
        <v>0</v>
      </c>
      <c r="U93" s="209" t="str">
        <f>IF('Indicator Data'!AR93="No data","x",ROUND(IF('Indicator Data'!AR93&gt;U$4,10,IF('Indicator Data'!AR93&lt;U$3,0,10-(U$4-'Indicator Data'!AR93)/(U$4-U$3)*10)),1))</f>
        <v>x</v>
      </c>
      <c r="V93" s="209" t="str">
        <f>IF('Indicator Data'!AS93="No data","x",IF('Indicator Data'!AS93=0,0,ROUND(IF('Indicator Data'!AS93&gt;V$4,10,IF('Indicator Data'!AS93&lt;V$3,0,10-(V$4-'Indicator Data'!AS93)/(V$4-V$3)*10)),1)))</f>
        <v>x</v>
      </c>
      <c r="W93" s="202" t="str">
        <f t="shared" si="39"/>
        <v>x</v>
      </c>
      <c r="X93" s="202">
        <f>IF('Indicator Data'!AQ93="No data","x",ROUND(IF('Indicator Data'!AQ93&gt;X$4,10,IF('Indicator Data'!AQ93&lt;X$3,0,10-(X$4-'Indicator Data'!AQ93)/(X$4-X$3)*10)),1))</f>
        <v>7.8</v>
      </c>
      <c r="Y93" s="202" t="str">
        <f>IF('Indicator Data'!AT93="No data","x",ROUND(IF('Indicator Data'!AT93&gt;Y$4,10,IF('Indicator Data'!AT93&lt;Y$3,0,10-(Y$4-'Indicator Data'!AT93)/(Y$4-Y$3)*10)),1))</f>
        <v>x</v>
      </c>
      <c r="Z93" s="207">
        <f>IF('Indicator Data'!AU93="No data","x",IF(('Indicator Data'!AU93/HLOOKUP('Indicator Data'!$AU$3,'Population Data'!$C$3:$M$194,ROW()-4,FALSE))&gt;1,1,IF('Indicator Data'!AU93&gt;'Indicator Data'!AU93,1,'Indicator Data'!AU93/HLOOKUP('Indicator Data'!$AU$3,'Population Data'!$C$3:$M$194,ROW()-4,FALSE))))</f>
        <v>0.96965679102657887</v>
      </c>
      <c r="AA93" s="202">
        <f t="shared" si="28"/>
        <v>10</v>
      </c>
      <c r="AB93" s="210">
        <f t="shared" si="29"/>
        <v>8.9</v>
      </c>
      <c r="AC93" s="202">
        <f>IF('Indicator Data'!AO93="No data","x",ROUND(IF('Indicator Data'!AO93&gt;AC$4,10,IF('Indicator Data'!AO93&lt;AC$3,0,10-(AC$4-'Indicator Data'!AO93)/(AC$4-AC$3)*10)),1))</f>
        <v>4.3</v>
      </c>
      <c r="AD93" s="202">
        <f>IF('Indicator Data'!AP93="No data","x",ROUND(IF('Indicator Data'!AP93&gt;AD$4,10,IF('Indicator Data'!AP93&lt;AD$3,0,10-(AD$4-'Indicator Data'!AP93)/(AD$4-AD$3)*10)),1))</f>
        <v>1.5</v>
      </c>
      <c r="AE93" s="210">
        <f t="shared" si="40"/>
        <v>2.9</v>
      </c>
      <c r="AF93" s="206">
        <f>('Indicator Data'!AZ93+'Indicator Data'!AY93*0.5+'Indicator Data'!AX93*0.25)/1000</f>
        <v>0</v>
      </c>
      <c r="AG93" s="211">
        <f>AF93*1000/HLOOKUP('Indicator Data'!$AZ$3,'Population Data'!$C$3:$M$194,ROW()-4,FALSE)</f>
        <v>0</v>
      </c>
      <c r="AH93" s="210">
        <f t="shared" si="30"/>
        <v>0</v>
      </c>
      <c r="AI93" s="202">
        <f>IF('Indicator Data'!BD93="No data","x",ROUND(IF('Indicator Data'!BD93&lt;$AI$3,10,IF('Indicator Data'!BD93&gt;$AI$4,0,($AI$4-'Indicator Data'!BD93)/($AI$4-$AI$3)*10)),1))</f>
        <v>1.3</v>
      </c>
      <c r="AJ93" s="202">
        <f>IF('Indicator Data'!BE93="No data","x",ROUND(IF('Indicator Data'!BE93&gt;$AJ$4,10,IF('Indicator Data'!BE93&lt;$AJ$3,0,10-($AJ$4-'Indicator Data'!BE93)/($AJ$4-$AJ$3)*10)),1))</f>
        <v>0</v>
      </c>
      <c r="AK93" s="210">
        <f t="shared" si="31"/>
        <v>0.7</v>
      </c>
      <c r="AL93" s="208">
        <f t="shared" si="32"/>
        <v>4.3</v>
      </c>
      <c r="AM93" s="212">
        <f t="shared" si="33"/>
        <v>2.4</v>
      </c>
    </row>
    <row r="94" spans="1:39">
      <c r="A94" s="179" t="str">
        <f>'Indicator Data'!A94</f>
        <v>Korea DPR</v>
      </c>
      <c r="B94" s="180" t="str">
        <f>'Indicator Data'!B94</f>
        <v>PRK</v>
      </c>
      <c r="C94" s="213">
        <f>ROUND(IF('Indicator Data'!AH94="No data",IF((0.101*LN('Indicator Data'!BV94)-0.153)&gt;C$4,0,IF((0.101*LN('Indicator Data'!BV94)-0.153)&lt;C$3,10,(C$4-(0.101*LN('Indicator Data'!BV94)-0.153))/(C$4-C$3)*10)),IF('Indicator Data'!AH94&gt;C$4,0,IF('Indicator Data'!AH94&lt;C$3,10,(C$4-'Indicator Data'!AH94)/(C$4-C$3)*10))),1)</f>
        <v>6.9</v>
      </c>
      <c r="D94" s="202" t="str">
        <f>IF('Indicator Data'!AI94="No data","x",ROUND((IF(LOG('Indicator Data'!AI94*1000)&gt;D$4,10,IF(LOG('Indicator Data'!AI94*1000)&lt;D$3,0,10-(D$4-LOG('Indicator Data'!AI94*1000))/(D$4-D$3)*10))),1))</f>
        <v>x</v>
      </c>
      <c r="E94" s="203">
        <f t="shared" si="34"/>
        <v>6.9</v>
      </c>
      <c r="F94" s="202" t="str">
        <f>IF('Indicator Data'!AV94="No data","x",ROUND(IF('Indicator Data'!AV94&gt;F$4,10,IF('Indicator Data'!AV94&lt;F$3,0,10-(F$4-'Indicator Data'!AV94)/(F$4-F$3)*10)),1))</f>
        <v>x</v>
      </c>
      <c r="G94" s="202" t="str">
        <f>IF('Indicator Data'!AW94="No data","x",ROUND(IF('Indicator Data'!AW94&gt;G$4,10,IF('Indicator Data'!AW94&lt;G$3,0,10-(G$4-'Indicator Data'!AW94)/(G$4-G$3)*10)),1))</f>
        <v>x</v>
      </c>
      <c r="H94" s="203" t="str">
        <f t="shared" si="35"/>
        <v>x</v>
      </c>
      <c r="I94" s="204">
        <f>SUM(IF('Indicator Data'!AJ94=0,0,'Indicator Data'!AJ94),SUM('Indicator Data'!AK94:AL94))</f>
        <v>40.436779152587889</v>
      </c>
      <c r="J94" s="204">
        <f>I94/HLOOKUP('Indicator Date'!$AJ92,'Population Data'!$C$3:$M$194,ROW()-4,FALSE)*1000000</f>
        <v>1.5407667438783321</v>
      </c>
      <c r="K94" s="202">
        <f t="shared" si="25"/>
        <v>0</v>
      </c>
      <c r="L94" s="202" t="str">
        <f>IF('Indicator Data'!AM94="No data","x",ROUND(IF('Indicator Data'!AM94&gt;L$4,10,IF('Indicator Data'!AM94&lt;L$3,0,10-(L$4-'Indicator Data'!AM94)/(L$4-L$3)*10)),1))</f>
        <v>x</v>
      </c>
      <c r="M94" s="202" t="str">
        <f>IF('Indicator Data'!AN94="No data","x",IF('Indicator Data'!AN94=0,0,ROUND(IF('Indicator Data'!AN94&gt;M$4,10,IF('Indicator Data'!AN94&lt;M$3,0,10-(M$4-'Indicator Data'!AN94)/(M$4-M$3)*10)),1)))</f>
        <v>x</v>
      </c>
      <c r="N94" s="203">
        <f t="shared" si="36"/>
        <v>0</v>
      </c>
      <c r="O94" s="205">
        <f t="shared" si="37"/>
        <v>4.5999999999999996</v>
      </c>
      <c r="P94" s="206">
        <f>IF(AND('Indicator Data'!BA94="No data",'Indicator Data'!BB94="No data"),0,SUM('Indicator Data'!BA94:BC94)/1000)</f>
        <v>0</v>
      </c>
      <c r="Q94" s="202">
        <f t="shared" si="26"/>
        <v>0</v>
      </c>
      <c r="R94" s="207">
        <f>P94*1000/HLOOKUP('Indicator Data'!$BA$3,'Population Data'!$C$3:$M$194,ROW()-4,FALSE)</f>
        <v>0</v>
      </c>
      <c r="S94" s="202">
        <f t="shared" si="27"/>
        <v>0</v>
      </c>
      <c r="T94" s="208">
        <f t="shared" si="38"/>
        <v>0</v>
      </c>
      <c r="U94" s="209" t="str">
        <f>IF('Indicator Data'!AR94="No data","x",ROUND(IF('Indicator Data'!AR94&gt;U$4,10,IF('Indicator Data'!AR94&lt;U$3,0,10-(U$4-'Indicator Data'!AR94)/(U$4-U$3)*10)),1))</f>
        <v>x</v>
      </c>
      <c r="V94" s="209" t="str">
        <f>IF('Indicator Data'!AS94="No data","x",IF('Indicator Data'!AS94=0,0,ROUND(IF('Indicator Data'!AS94&gt;V$4,10,IF('Indicator Data'!AS94&lt;V$3,0,10-(V$4-'Indicator Data'!AS94)/(V$4-V$3)*10)),1)))</f>
        <v>x</v>
      </c>
      <c r="W94" s="202" t="str">
        <f t="shared" si="39"/>
        <v>x</v>
      </c>
      <c r="X94" s="202">
        <f>IF('Indicator Data'!AQ94="No data","x",ROUND(IF('Indicator Data'!AQ94&gt;X$4,10,IF('Indicator Data'!AQ94&lt;X$3,0,10-(X$4-'Indicator Data'!AQ94)/(X$4-X$3)*10)),1))</f>
        <v>9.3000000000000007</v>
      </c>
      <c r="Y94" s="202">
        <f>IF('Indicator Data'!AT94="No data","x",ROUND(IF('Indicator Data'!AT94&gt;Y$4,10,IF('Indicator Data'!AT94&lt;Y$3,0,10-(Y$4-'Indicator Data'!AT94)/(Y$4-Y$3)*10)),1))</f>
        <v>0</v>
      </c>
      <c r="Z94" s="207">
        <f>IF('Indicator Data'!AU94="No data","x",IF(('Indicator Data'!AU94/HLOOKUP('Indicator Data'!$AU$3,'Population Data'!$C$3:$M$194,ROW()-4,FALSE))&gt;1,1,IF('Indicator Data'!AU94&gt;'Indicator Data'!AU94,1,'Indicator Data'!AU94/HLOOKUP('Indicator Data'!$AU$3,'Population Data'!$C$3:$M$194,ROW()-4,FALSE))))</f>
        <v>0.20473580996214108</v>
      </c>
      <c r="AA94" s="202">
        <f t="shared" si="28"/>
        <v>2.2999999999999998</v>
      </c>
      <c r="AB94" s="210">
        <f t="shared" si="29"/>
        <v>3.9</v>
      </c>
      <c r="AC94" s="202">
        <f>IF('Indicator Data'!AO94="No data","x",ROUND(IF('Indicator Data'!AO94&gt;AC$4,10,IF('Indicator Data'!AO94&lt;AC$3,0,10-(AC$4-'Indicator Data'!AO94)/(AC$4-AC$3)*10)),1))</f>
        <v>1.3</v>
      </c>
      <c r="AD94" s="202">
        <f>IF('Indicator Data'!AP94="No data","x",ROUND(IF('Indicator Data'!AP94&gt;AD$4,10,IF('Indicator Data'!AP94&lt;AD$3,0,10-(AD$4-'Indicator Data'!AP94)/(AD$4-AD$3)*10)),1))</f>
        <v>2.1</v>
      </c>
      <c r="AE94" s="210">
        <f t="shared" si="40"/>
        <v>1.7</v>
      </c>
      <c r="AF94" s="206">
        <f>('Indicator Data'!AZ94+'Indicator Data'!AY94*0.5+'Indicator Data'!AX94*0.25)/1000</f>
        <v>0</v>
      </c>
      <c r="AG94" s="211">
        <f>AF94*1000/HLOOKUP('Indicator Data'!$AZ$3,'Population Data'!$C$3:$M$194,ROW()-4,FALSE)</f>
        <v>0</v>
      </c>
      <c r="AH94" s="210">
        <f t="shared" si="30"/>
        <v>0</v>
      </c>
      <c r="AI94" s="202">
        <f>IF('Indicator Data'!BD94="No data","x",ROUND(IF('Indicator Data'!BD94&lt;$AI$3,10,IF('Indicator Data'!BD94&gt;$AI$4,0,($AI$4-'Indicator Data'!BD94)/($AI$4-$AI$3)*10)),1))</f>
        <v>9.1999999999999993</v>
      </c>
      <c r="AJ94" s="202">
        <f>IF('Indicator Data'!BE94="No data","x",ROUND(IF('Indicator Data'!BE94&gt;$AJ$4,10,IF('Indicator Data'!BE94&lt;$AJ$3,0,10-($AJ$4-'Indicator Data'!BE94)/($AJ$4-$AJ$3)*10)),1))</f>
        <v>10</v>
      </c>
      <c r="AK94" s="210">
        <f t="shared" si="31"/>
        <v>9.6</v>
      </c>
      <c r="AL94" s="208">
        <f t="shared" si="32"/>
        <v>5.3</v>
      </c>
      <c r="AM94" s="212">
        <f t="shared" si="33"/>
        <v>3.1</v>
      </c>
    </row>
    <row r="95" spans="1:39">
      <c r="A95" s="179" t="str">
        <f>'Indicator Data'!A95</f>
        <v>Korea Republic of</v>
      </c>
      <c r="B95" s="180" t="str">
        <f>'Indicator Data'!B95</f>
        <v>KOR</v>
      </c>
      <c r="C95" s="213">
        <f>ROUND(IF('Indicator Data'!AH95="No data",IF((0.101*LN('Indicator Data'!BV95)-0.153)&gt;C$4,0,IF((0.101*LN('Indicator Data'!BV95)-0.153)&lt;C$3,10,(C$4-(0.101*LN('Indicator Data'!BV95)-0.153))/(C$4-C$3)*10)),IF('Indicator Data'!AH95&gt;C$4,0,IF('Indicator Data'!AH95&lt;C$3,10,(C$4-'Indicator Data'!AH95)/(C$4-C$3)*10))),1)</f>
        <v>0</v>
      </c>
      <c r="D95" s="202" t="str">
        <f>IF('Indicator Data'!AI95="No data","x",ROUND((IF(LOG('Indicator Data'!AI95*1000)&gt;D$4,10,IF(LOG('Indicator Data'!AI95*1000)&lt;D$3,0,10-(D$4-LOG('Indicator Data'!AI95*1000))/(D$4-D$3)*10))),1))</f>
        <v>x</v>
      </c>
      <c r="E95" s="203">
        <f t="shared" si="34"/>
        <v>0</v>
      </c>
      <c r="F95" s="202">
        <f>IF('Indicator Data'!AV95="No data","x",ROUND(IF('Indicator Data'!AV95&gt;F$4,10,IF('Indicator Data'!AV95&lt;F$3,0,10-(F$4-'Indicator Data'!AV95)/(F$4-F$3)*10)),1))</f>
        <v>0.8</v>
      </c>
      <c r="G95" s="202">
        <f>IF('Indicator Data'!AW95="No data","x",ROUND(IF('Indicator Data'!AW95&gt;G$4,10,IF('Indicator Data'!AW95&lt;G$3,0,10-(G$4-'Indicator Data'!AW95)/(G$4-G$3)*10)),1))</f>
        <v>1.6</v>
      </c>
      <c r="H95" s="203">
        <f t="shared" si="35"/>
        <v>1.2</v>
      </c>
      <c r="I95" s="204">
        <f>SUM(IF('Indicator Data'!AJ95=0,0,'Indicator Data'!AJ95),SUM('Indicator Data'!AK95:AL95))</f>
        <v>0.64836300000000002</v>
      </c>
      <c r="J95" s="204">
        <f>I95/HLOOKUP('Indicator Date'!$AJ93,'Population Data'!$C$3:$M$194,ROW()-4,FALSE)*1000000</f>
        <v>1.2530699937509136E-2</v>
      </c>
      <c r="K95" s="202">
        <f t="shared" si="25"/>
        <v>0</v>
      </c>
      <c r="L95" s="202" t="str">
        <f>IF('Indicator Data'!AM95="No data","x",ROUND(IF('Indicator Data'!AM95&gt;L$4,10,IF('Indicator Data'!AM95&lt;L$3,0,10-(L$4-'Indicator Data'!AM95)/(L$4-L$3)*10)),1))</f>
        <v>x</v>
      </c>
      <c r="M95" s="202">
        <f>IF('Indicator Data'!AN95="No data","x",IF('Indicator Data'!AN95=0,0,ROUND(IF('Indicator Data'!AN95&gt;M$4,10,IF('Indicator Data'!AN95&lt;M$3,0,10-(M$4-'Indicator Data'!AN95)/(M$4-M$3)*10)),1)))</f>
        <v>0.1</v>
      </c>
      <c r="N95" s="203">
        <f t="shared" si="36"/>
        <v>0.1</v>
      </c>
      <c r="O95" s="205">
        <f t="shared" si="37"/>
        <v>0.3</v>
      </c>
      <c r="P95" s="206">
        <f>IF(AND('Indicator Data'!BA95="No data",'Indicator Data'!BB95="No data"),0,SUM('Indicator Data'!BA95:BC95)/1000)</f>
        <v>31.036999999999999</v>
      </c>
      <c r="Q95" s="202">
        <f t="shared" si="26"/>
        <v>5</v>
      </c>
      <c r="R95" s="207">
        <f>P95*1000/HLOOKUP('Indicator Data'!$BA$3,'Population Data'!$C$3:$M$194,ROW()-4,FALSE)</f>
        <v>5.9984196192637616E-4</v>
      </c>
      <c r="S95" s="202">
        <f t="shared" si="27"/>
        <v>2.8</v>
      </c>
      <c r="T95" s="208">
        <f t="shared" si="38"/>
        <v>3.9</v>
      </c>
      <c r="U95" s="209" t="str">
        <f>IF('Indicator Data'!AR95="No data","x",ROUND(IF('Indicator Data'!AR95&gt;U$4,10,IF('Indicator Data'!AR95&lt;U$3,0,10-(U$4-'Indicator Data'!AR95)/(U$4-U$3)*10)),1))</f>
        <v>x</v>
      </c>
      <c r="V95" s="209" t="str">
        <f>IF('Indicator Data'!AS95="No data","x",IF('Indicator Data'!AS95=0,0,ROUND(IF('Indicator Data'!AS95&gt;V$4,10,IF('Indicator Data'!AS95&lt;V$3,0,10-(V$4-'Indicator Data'!AS95)/(V$4-V$3)*10)),1)))</f>
        <v>x</v>
      </c>
      <c r="W95" s="202" t="str">
        <f t="shared" si="39"/>
        <v>x</v>
      </c>
      <c r="X95" s="202">
        <f>IF('Indicator Data'!AQ95="No data","x",ROUND(IF('Indicator Data'!AQ95&gt;X$4,10,IF('Indicator Data'!AQ95&lt;X$3,0,10-(X$4-'Indicator Data'!AQ95)/(X$4-X$3)*10)),1))</f>
        <v>0.7</v>
      </c>
      <c r="Y95" s="202">
        <f>IF('Indicator Data'!AT95="No data","x",ROUND(IF('Indicator Data'!AT95&gt;Y$4,10,IF('Indicator Data'!AT95&lt;Y$3,0,10-(Y$4-'Indicator Data'!AT95)/(Y$4-Y$3)*10)),1))</f>
        <v>0</v>
      </c>
      <c r="Z95" s="207">
        <f>IF('Indicator Data'!AU95="No data","x",IF(('Indicator Data'!AU95/HLOOKUP('Indicator Data'!$AU$3,'Population Data'!$C$3:$M$194,ROW()-4,FALSE))&gt;1,1,IF('Indicator Data'!AU95&gt;'Indicator Data'!AU95,1,'Indicator Data'!AU95/HLOOKUP('Indicator Data'!$AU$3,'Population Data'!$C$3:$M$194,ROW()-4,FALSE))))</f>
        <v>3.8598257944824177E-8</v>
      </c>
      <c r="AA95" s="202">
        <f t="shared" si="28"/>
        <v>0</v>
      </c>
      <c r="AB95" s="210">
        <f t="shared" si="29"/>
        <v>0.2</v>
      </c>
      <c r="AC95" s="202">
        <f>IF('Indicator Data'!AO95="No data","x",ROUND(IF('Indicator Data'!AO95&gt;AC$4,10,IF('Indicator Data'!AO95&lt;AC$3,0,10-(AC$4-'Indicator Data'!AO95)/(AC$4-AC$3)*10)),1))</f>
        <v>0.2</v>
      </c>
      <c r="AD95" s="202">
        <f>IF('Indicator Data'!AP95="No data","x",ROUND(IF('Indicator Data'!AP95&gt;AD$4,10,IF('Indicator Data'!AP95&lt;AD$3,0,10-(AD$4-'Indicator Data'!AP95)/(AD$4-AD$3)*10)),1))</f>
        <v>0.1</v>
      </c>
      <c r="AE95" s="210">
        <f t="shared" si="40"/>
        <v>0.2</v>
      </c>
      <c r="AF95" s="206">
        <f>('Indicator Data'!AZ95+'Indicator Data'!AY95*0.5+'Indicator Data'!AX95*0.25)/1000</f>
        <v>21.231000000000002</v>
      </c>
      <c r="AG95" s="211">
        <f>AF95*1000/HLOOKUP('Indicator Data'!$AZ$3,'Population Data'!$C$3:$M$194,ROW()-4,FALSE)</f>
        <v>4.1032460268901284E-4</v>
      </c>
      <c r="AH95" s="210">
        <f t="shared" si="30"/>
        <v>0</v>
      </c>
      <c r="AI95" s="202">
        <f>IF('Indicator Data'!BD95="No data","x",ROUND(IF('Indicator Data'!BD95&lt;$AI$3,10,IF('Indicator Data'!BD95&gt;$AI$4,0,($AI$4-'Indicator Data'!BD95)/($AI$4-$AI$3)*10)),1))</f>
        <v>1.6</v>
      </c>
      <c r="AJ95" s="202">
        <f>IF('Indicator Data'!BE95="No data","x",ROUND(IF('Indicator Data'!BE95&gt;$AJ$4,10,IF('Indicator Data'!BE95&lt;$AJ$3,0,10-($AJ$4-'Indicator Data'!BE95)/($AJ$4-$AJ$3)*10)),1))</f>
        <v>0</v>
      </c>
      <c r="AK95" s="210">
        <f t="shared" si="31"/>
        <v>0.8</v>
      </c>
      <c r="AL95" s="208">
        <f t="shared" si="32"/>
        <v>0.3</v>
      </c>
      <c r="AM95" s="212">
        <f t="shared" si="33"/>
        <v>2.2999999999999998</v>
      </c>
    </row>
    <row r="96" spans="1:39">
      <c r="A96" s="179" t="str">
        <f>'Indicator Data'!A96</f>
        <v>Kuwait</v>
      </c>
      <c r="B96" s="180" t="str">
        <f>'Indicator Data'!B96</f>
        <v>KWT</v>
      </c>
      <c r="C96" s="213">
        <f>ROUND(IF('Indicator Data'!AH96="No data",IF((0.101*LN('Indicator Data'!BV96)-0.153)&gt;C$4,0,IF((0.101*LN('Indicator Data'!BV96)-0.153)&lt;C$3,10,(C$4-(0.101*LN('Indicator Data'!BV96)-0.153))/(C$4-C$3)*10)),IF('Indicator Data'!AH96&gt;C$4,0,IF('Indicator Data'!AH96&lt;C$3,10,(C$4-'Indicator Data'!AH96)/(C$4-C$3)*10))),1)</f>
        <v>1.1000000000000001</v>
      </c>
      <c r="D96" s="202" t="str">
        <f>IF('Indicator Data'!AI96="No data","x",ROUND((IF(LOG('Indicator Data'!AI96*1000)&gt;D$4,10,IF(LOG('Indicator Data'!AI96*1000)&lt;D$3,0,10-(D$4-LOG('Indicator Data'!AI96*1000))/(D$4-D$3)*10))),1))</f>
        <v>x</v>
      </c>
      <c r="E96" s="203">
        <f t="shared" si="34"/>
        <v>1.1000000000000001</v>
      </c>
      <c r="F96" s="202">
        <f>IF('Indicator Data'!AV96="No data","x",ROUND(IF('Indicator Data'!AV96&gt;F$4,10,IF('Indicator Data'!AV96&lt;F$3,0,10-(F$4-'Indicator Data'!AV96)/(F$4-F$3)*10)),1))</f>
        <v>2.7</v>
      </c>
      <c r="G96" s="202" t="str">
        <f>IF('Indicator Data'!AW96="No data","x",ROUND(IF('Indicator Data'!AW96&gt;G$4,10,IF('Indicator Data'!AW96&lt;G$3,0,10-(G$4-'Indicator Data'!AW96)/(G$4-G$3)*10)),1))</f>
        <v>x</v>
      </c>
      <c r="H96" s="203">
        <f t="shared" si="35"/>
        <v>2.7</v>
      </c>
      <c r="I96" s="204">
        <f>SUM(IF('Indicator Data'!AJ96=0,0,'Indicator Data'!AJ96),SUM('Indicator Data'!AK96:AL96))</f>
        <v>-13.869522</v>
      </c>
      <c r="J96" s="204">
        <f>I96/HLOOKUP('Indicator Date'!$AJ94,'Population Data'!$C$3:$M$194,ROW()-4,FALSE)*1000000</f>
        <v>-3.1888503648795923</v>
      </c>
      <c r="K96" s="202">
        <f t="shared" si="25"/>
        <v>0</v>
      </c>
      <c r="L96" s="202" t="str">
        <f>IF('Indicator Data'!AM96="No data","x",ROUND(IF('Indicator Data'!AM96&gt;L$4,10,IF('Indicator Data'!AM96&lt;L$3,0,10-(L$4-'Indicator Data'!AM96)/(L$4-L$3)*10)),1))</f>
        <v>x</v>
      </c>
      <c r="M96" s="202">
        <f>IF('Indicator Data'!AN96="No data","x",IF('Indicator Data'!AN96=0,0,ROUND(IF('Indicator Data'!AN96&gt;M$4,10,IF('Indicator Data'!AN96&lt;M$3,0,10-(M$4-'Indicator Data'!AN96)/(M$4-M$3)*10)),1)))</f>
        <v>0</v>
      </c>
      <c r="N96" s="203">
        <f t="shared" si="36"/>
        <v>0</v>
      </c>
      <c r="O96" s="205">
        <f t="shared" si="37"/>
        <v>1.2</v>
      </c>
      <c r="P96" s="206">
        <f>IF(AND('Indicator Data'!BA96="No data",'Indicator Data'!BB96="No data"),0,SUM('Indicator Data'!BA96:BC96)/1000)</f>
        <v>93.463999999999999</v>
      </c>
      <c r="Q96" s="202">
        <f t="shared" si="26"/>
        <v>6.6</v>
      </c>
      <c r="R96" s="207">
        <f>P96*1000/HLOOKUP('Indicator Data'!$BA$3,'Population Data'!$C$3:$M$194,ROW()-4,FALSE)</f>
        <v>2.1489039817169344E-2</v>
      </c>
      <c r="S96" s="202">
        <f t="shared" si="27"/>
        <v>6.8</v>
      </c>
      <c r="T96" s="208">
        <f t="shared" si="38"/>
        <v>6.7</v>
      </c>
      <c r="U96" s="209">
        <f>IF('Indicator Data'!AR96="No data","x",ROUND(IF('Indicator Data'!AR96&gt;U$4,10,IF('Indicator Data'!AR96&lt;U$3,0,10-(U$4-'Indicator Data'!AR96)/(U$4-U$3)*10)),1))</f>
        <v>0.2</v>
      </c>
      <c r="V96" s="209" t="str">
        <f>IF('Indicator Data'!AS96="No data","x",IF('Indicator Data'!AS96=0,0,ROUND(IF('Indicator Data'!AS96&gt;V$4,10,IF('Indicator Data'!AS96&lt;V$3,0,10-(V$4-'Indicator Data'!AS96)/(V$4-V$3)*10)),1)))</f>
        <v>x</v>
      </c>
      <c r="W96" s="202">
        <f t="shared" si="39"/>
        <v>0.2</v>
      </c>
      <c r="X96" s="202">
        <f>IF('Indicator Data'!AQ96="No data","x",ROUND(IF('Indicator Data'!AQ96&gt;X$4,10,IF('Indicator Data'!AQ96&lt;X$3,0,10-(X$4-'Indicator Data'!AQ96)/(X$4-X$3)*10)),1))</f>
        <v>0.2</v>
      </c>
      <c r="Y96" s="202" t="str">
        <f>IF('Indicator Data'!AT96="No data","x",ROUND(IF('Indicator Data'!AT96&gt;Y$4,10,IF('Indicator Data'!AT96&lt;Y$3,0,10-(Y$4-'Indicator Data'!AT96)/(Y$4-Y$3)*10)),1))</f>
        <v>x</v>
      </c>
      <c r="Z96" s="207">
        <f>IF('Indicator Data'!AU96="No data","x",IF(('Indicator Data'!AU96/HLOOKUP('Indicator Data'!$AU$3,'Population Data'!$C$3:$M$194,ROW()-4,FALSE))&gt;1,1,IF('Indicator Data'!AU96&gt;'Indicator Data'!AU96,1,'Indicator Data'!AU96/HLOOKUP('Indicator Data'!$AU$3,'Population Data'!$C$3:$M$194,ROW()-4,FALSE))))</f>
        <v>3.2795541118229565E-6</v>
      </c>
      <c r="AA96" s="202">
        <f t="shared" si="28"/>
        <v>0</v>
      </c>
      <c r="AB96" s="210">
        <f t="shared" si="29"/>
        <v>0.1</v>
      </c>
      <c r="AC96" s="202">
        <f>IF('Indicator Data'!AO96="No data","x",ROUND(IF('Indicator Data'!AO96&gt;AC$4,10,IF('Indicator Data'!AO96&lt;AC$3,0,10-(AC$4-'Indicator Data'!AO96)/(AC$4-AC$3)*10)),1))</f>
        <v>0.7</v>
      </c>
      <c r="AD96" s="202">
        <f>IF('Indicator Data'!AP96="No data","x",ROUND(IF('Indicator Data'!AP96&gt;AD$4,10,IF('Indicator Data'!AP96&lt;AD$3,0,10-(AD$4-'Indicator Data'!AP96)/(AD$4-AD$3)*10)),1))</f>
        <v>0.7</v>
      </c>
      <c r="AE96" s="210">
        <f t="shared" si="40"/>
        <v>0.7</v>
      </c>
      <c r="AF96" s="206">
        <f>('Indicator Data'!AZ96+'Indicator Data'!AY96*0.5+'Indicator Data'!AX96*0.25)/1000</f>
        <v>0</v>
      </c>
      <c r="AG96" s="211">
        <f>AF96*1000/HLOOKUP('Indicator Data'!$AZ$3,'Population Data'!$C$3:$M$194,ROW()-4,FALSE)</f>
        <v>0</v>
      </c>
      <c r="AH96" s="210">
        <f t="shared" si="30"/>
        <v>0</v>
      </c>
      <c r="AI96" s="202">
        <f>IF('Indicator Data'!BD96="No data","x",ROUND(IF('Indicator Data'!BD96&lt;$AI$3,10,IF('Indicator Data'!BD96&gt;$AI$4,0,($AI$4-'Indicator Data'!BD96)/($AI$4-$AI$3)*10)),1))</f>
        <v>1.2</v>
      </c>
      <c r="AJ96" s="202">
        <f>IF('Indicator Data'!BE96="No data","x",ROUND(IF('Indicator Data'!BE96&gt;$AJ$4,10,IF('Indicator Data'!BE96&lt;$AJ$3,0,10-($AJ$4-'Indicator Data'!BE96)/($AJ$4-$AJ$3)*10)),1))</f>
        <v>0</v>
      </c>
      <c r="AK96" s="210">
        <f t="shared" si="31"/>
        <v>0.6</v>
      </c>
      <c r="AL96" s="208">
        <f t="shared" si="32"/>
        <v>0.4</v>
      </c>
      <c r="AM96" s="212">
        <f t="shared" si="33"/>
        <v>4.2</v>
      </c>
    </row>
    <row r="97" spans="1:39">
      <c r="A97" s="179" t="str">
        <f>'Indicator Data'!A97</f>
        <v>Kyrgyzstan</v>
      </c>
      <c r="B97" s="180" t="str">
        <f>'Indicator Data'!B97</f>
        <v>KGZ</v>
      </c>
      <c r="C97" s="213">
        <f>ROUND(IF('Indicator Data'!AH97="No data",IF((0.101*LN('Indicator Data'!BV97)-0.153)&gt;C$4,0,IF((0.101*LN('Indicator Data'!BV97)-0.153)&lt;C$3,10,(C$4-(0.101*LN('Indicator Data'!BV97)-0.153))/(C$4-C$3)*10)),IF('Indicator Data'!AH97&gt;C$4,0,IF('Indicator Data'!AH97&lt;C$3,10,(C$4-'Indicator Data'!AH97)/(C$4-C$3)*10))),1)</f>
        <v>4</v>
      </c>
      <c r="D97" s="202">
        <f>IF('Indicator Data'!AI97="No data","x",ROUND((IF(LOG('Indicator Data'!AI97*1000)&gt;D$4,10,IF(LOG('Indicator Data'!AI97*1000)&lt;D$3,0,10-(D$4-LOG('Indicator Data'!AI97*1000))/(D$4-D$3)*10))),1))</f>
        <v>0.6</v>
      </c>
      <c r="E97" s="203">
        <f t="shared" si="34"/>
        <v>2.5</v>
      </c>
      <c r="F97" s="202">
        <f>IF('Indicator Data'!AV97="No data","x",ROUND(IF('Indicator Data'!AV97&gt;F$4,10,IF('Indicator Data'!AV97&lt;F$3,0,10-(F$4-'Indicator Data'!AV97)/(F$4-F$3)*10)),1))</f>
        <v>4.5999999999999996</v>
      </c>
      <c r="G97" s="202">
        <f>IF('Indicator Data'!AW97="No data","x",ROUND(IF('Indicator Data'!AW97&gt;G$4,10,IF('Indicator Data'!AW97&lt;G$3,0,10-(G$4-'Indicator Data'!AW97)/(G$4-G$3)*10)),1))</f>
        <v>0.9</v>
      </c>
      <c r="H97" s="203">
        <f t="shared" si="35"/>
        <v>2.8</v>
      </c>
      <c r="I97" s="204">
        <f>SUM(IF('Indicator Data'!AJ97=0,0,'Indicator Data'!AJ97),SUM('Indicator Data'!AK97:AL97))</f>
        <v>1190.136267765625</v>
      </c>
      <c r="J97" s="204">
        <f>I97/HLOOKUP('Indicator Date'!$AJ95,'Population Data'!$C$3:$M$194,ROW()-4,FALSE)*1000000</f>
        <v>174.00655355960927</v>
      </c>
      <c r="K97" s="202">
        <f t="shared" si="25"/>
        <v>3.5</v>
      </c>
      <c r="L97" s="202">
        <f>IF('Indicator Data'!AM97="No data","x",ROUND(IF('Indicator Data'!AM97&gt;L$4,10,IF('Indicator Data'!AM97&lt;L$3,0,10-(L$4-'Indicator Data'!AM97)/(L$4-L$3)*10)),1))</f>
        <v>4.2</v>
      </c>
      <c r="M97" s="202">
        <f>IF('Indicator Data'!AN97="No data","x",IF('Indicator Data'!AN97=0,0,ROUND(IF('Indicator Data'!AN97&gt;M$4,10,IF('Indicator Data'!AN97&lt;M$3,0,10-(M$4-'Indicator Data'!AN97)/(M$4-M$3)*10)),1)))</f>
        <v>6.2</v>
      </c>
      <c r="N97" s="203">
        <f t="shared" si="36"/>
        <v>4.5999999999999996</v>
      </c>
      <c r="O97" s="205">
        <f t="shared" si="37"/>
        <v>3.1</v>
      </c>
      <c r="P97" s="206">
        <f>IF(AND('Indicator Data'!BA97="No data",'Indicator Data'!BB97="No data"),0,SUM('Indicator Data'!BA97:BC97)/1000)</f>
        <v>33.015999999999998</v>
      </c>
      <c r="Q97" s="202">
        <f t="shared" si="26"/>
        <v>5.0999999999999996</v>
      </c>
      <c r="R97" s="207">
        <f>P97*1000/HLOOKUP('Indicator Data'!$BA$3,'Population Data'!$C$3:$M$194,ROW()-4,FALSE)</f>
        <v>4.827178641576722E-3</v>
      </c>
      <c r="S97" s="202">
        <f t="shared" si="27"/>
        <v>4.7</v>
      </c>
      <c r="T97" s="208">
        <f t="shared" si="38"/>
        <v>4.9000000000000004</v>
      </c>
      <c r="U97" s="209">
        <f>IF('Indicator Data'!AR97="No data","x",ROUND(IF('Indicator Data'!AR97&gt;U$4,10,IF('Indicator Data'!AR97&lt;U$3,0,10-(U$4-'Indicator Data'!AR97)/(U$4-U$3)*10)),1))</f>
        <v>0.6</v>
      </c>
      <c r="V97" s="209">
        <f>IF('Indicator Data'!AS97="No data","x",IF('Indicator Data'!AS97=0,0,ROUND(IF('Indicator Data'!AS97&gt;V$4,10,IF('Indicator Data'!AS97&lt;V$3,0,10-(V$4-'Indicator Data'!AS97)/(V$4-V$3)*10)),1)))</f>
        <v>0.7</v>
      </c>
      <c r="W97" s="202">
        <f t="shared" si="39"/>
        <v>0.64999999999999991</v>
      </c>
      <c r="X97" s="202">
        <f>IF('Indicator Data'!AQ97="No data","x",ROUND(IF('Indicator Data'!AQ97&gt;X$4,10,IF('Indicator Data'!AQ97&lt;X$3,0,10-(X$4-'Indicator Data'!AQ97)/(X$4-X$3)*10)),1))</f>
        <v>2.4</v>
      </c>
      <c r="Y97" s="202">
        <f>IF('Indicator Data'!AT97="No data","x",ROUND(IF('Indicator Data'!AT97&gt;Y$4,10,IF('Indicator Data'!AT97&lt;Y$3,0,10-(Y$4-'Indicator Data'!AT97)/(Y$4-Y$3)*10)),1))</f>
        <v>0</v>
      </c>
      <c r="Z97" s="207">
        <f>IF('Indicator Data'!AU97="No data","x",IF(('Indicator Data'!AU97/HLOOKUP('Indicator Data'!$AU$3,'Population Data'!$C$3:$M$194,ROW()-4,FALSE))&gt;1,1,IF('Indicator Data'!AU97&gt;'Indicator Data'!AU97,1,'Indicator Data'!AU97/HLOOKUP('Indicator Data'!$AU$3,'Population Data'!$C$3:$M$194,ROW()-4,FALSE))))</f>
        <v>0.32724737931865527</v>
      </c>
      <c r="AA97" s="202">
        <f t="shared" si="28"/>
        <v>3.6</v>
      </c>
      <c r="AB97" s="210">
        <f t="shared" si="29"/>
        <v>1.7</v>
      </c>
      <c r="AC97" s="202">
        <f>IF('Indicator Data'!AO97="No data","x",ROUND(IF('Indicator Data'!AO97&gt;AC$4,10,IF('Indicator Data'!AO97&lt;AC$3,0,10-(AC$4-'Indicator Data'!AO97)/(AC$4-AC$3)*10)),1))</f>
        <v>1.3</v>
      </c>
      <c r="AD97" s="202">
        <f>IF('Indicator Data'!AP97="No data","x",ROUND(IF('Indicator Data'!AP97&gt;AD$4,10,IF('Indicator Data'!AP97&lt;AD$3,0,10-(AD$4-'Indicator Data'!AP97)/(AD$4-AD$3)*10)),1))</f>
        <v>0.2</v>
      </c>
      <c r="AE97" s="210">
        <f t="shared" si="40"/>
        <v>0.8</v>
      </c>
      <c r="AF97" s="206">
        <f>('Indicator Data'!AZ97+'Indicator Data'!AY97*0.5+'Indicator Data'!AX97*0.25)/1000</f>
        <v>112.6725</v>
      </c>
      <c r="AG97" s="211">
        <f>AF97*1000/HLOOKUP('Indicator Data'!$AZ$3,'Population Data'!$C$3:$M$194,ROW()-4,FALSE)</f>
        <v>1.6473536633542927E-2</v>
      </c>
      <c r="AH97" s="210">
        <f t="shared" si="30"/>
        <v>1.6</v>
      </c>
      <c r="AI97" s="202">
        <f>IF('Indicator Data'!BD97="No data","x",ROUND(IF('Indicator Data'!BD97&lt;$AI$3,10,IF('Indicator Data'!BD97&gt;$AI$4,0,($AI$4-'Indicator Data'!BD97)/($AI$4-$AI$3)*10)),1))</f>
        <v>4.5</v>
      </c>
      <c r="AJ97" s="202">
        <f>IF('Indicator Data'!BE97="No data","x",ROUND(IF('Indicator Data'!BE97&gt;$AJ$4,10,IF('Indicator Data'!BE97&lt;$AJ$3,0,10-($AJ$4-'Indicator Data'!BE97)/($AJ$4-$AJ$3)*10)),1))</f>
        <v>0.4</v>
      </c>
      <c r="AK97" s="210">
        <f t="shared" si="31"/>
        <v>2.5</v>
      </c>
      <c r="AL97" s="208">
        <f t="shared" si="32"/>
        <v>1.7</v>
      </c>
      <c r="AM97" s="212">
        <f t="shared" si="33"/>
        <v>3.5</v>
      </c>
    </row>
    <row r="98" spans="1:39">
      <c r="A98" s="179" t="str">
        <f>'Indicator Data'!A98</f>
        <v>Lao PDR</v>
      </c>
      <c r="B98" s="180" t="str">
        <f>'Indicator Data'!B98</f>
        <v>LAO</v>
      </c>
      <c r="C98" s="213">
        <f>ROUND(IF('Indicator Data'!AH98="No data",IF((0.101*LN('Indicator Data'!BV98)-0.153)&gt;C$4,0,IF((0.101*LN('Indicator Data'!BV98)-0.153)&lt;C$3,10,(C$4-(0.101*LN('Indicator Data'!BV98)-0.153))/(C$4-C$3)*10)),IF('Indicator Data'!AH98&gt;C$4,0,IF('Indicator Data'!AH98&lt;C$3,10,(C$4-'Indicator Data'!AH98)/(C$4-C$3)*10))),1)</f>
        <v>5.6</v>
      </c>
      <c r="D98" s="202">
        <f>IF('Indicator Data'!AI98="No data","x",ROUND((IF(LOG('Indicator Data'!AI98*1000)&gt;D$4,10,IF(LOG('Indicator Data'!AI98*1000)&lt;D$3,0,10-(D$4-LOG('Indicator Data'!AI98*1000))/(D$4-D$3)*10))),1))</f>
        <v>7.5</v>
      </c>
      <c r="E98" s="203">
        <f t="shared" si="34"/>
        <v>6.7</v>
      </c>
      <c r="F98" s="202">
        <f>IF('Indicator Data'!AV98="No data","x",ROUND(IF('Indicator Data'!AV98&gt;F$4,10,IF('Indicator Data'!AV98&lt;F$3,0,10-(F$4-'Indicator Data'!AV98)/(F$4-F$3)*10)),1))</f>
        <v>6.2</v>
      </c>
      <c r="G98" s="202">
        <f>IF('Indicator Data'!AW98="No data","x",ROUND(IF('Indicator Data'!AW98&gt;G$4,10,IF('Indicator Data'!AW98&lt;G$3,0,10-(G$4-'Indicator Data'!AW98)/(G$4-G$3)*10)),1))</f>
        <v>3.4</v>
      </c>
      <c r="H98" s="203">
        <f t="shared" si="35"/>
        <v>4.8</v>
      </c>
      <c r="I98" s="204">
        <f>SUM(IF('Indicator Data'!AJ98=0,0,'Indicator Data'!AJ98),SUM('Indicator Data'!AK98:AL98))</f>
        <v>1115.4147887929687</v>
      </c>
      <c r="J98" s="204">
        <f>I98/HLOOKUP('Indicator Date'!$AJ96,'Population Data'!$C$3:$M$194,ROW()-4,FALSE)*1000000</f>
        <v>144.1722605330333</v>
      </c>
      <c r="K98" s="202">
        <f t="shared" si="25"/>
        <v>2.9</v>
      </c>
      <c r="L98" s="202">
        <f>IF('Indicator Data'!AM98="No data","x",ROUND(IF('Indicator Data'!AM98&gt;L$4,10,IF('Indicator Data'!AM98&lt;L$3,0,10-(L$4-'Indicator Data'!AM98)/(L$4-L$3)*10)),1))</f>
        <v>2.6</v>
      </c>
      <c r="M98" s="202">
        <f>IF('Indicator Data'!AN98="No data","x",IF('Indicator Data'!AN98=0,0,ROUND(IF('Indicator Data'!AN98&gt;M$4,10,IF('Indicator Data'!AN98&lt;M$3,0,10-(M$4-'Indicator Data'!AN98)/(M$4-M$3)*10)),1)))</f>
        <v>0.5</v>
      </c>
      <c r="N98" s="203">
        <f t="shared" si="36"/>
        <v>2</v>
      </c>
      <c r="O98" s="205">
        <f t="shared" si="37"/>
        <v>5.0999999999999996</v>
      </c>
      <c r="P98" s="206">
        <f>IF(AND('Indicator Data'!BA98="No data",'Indicator Data'!BB98="No data"),0,SUM('Indicator Data'!BA98:BC98)/1000)</f>
        <v>0</v>
      </c>
      <c r="Q98" s="202">
        <f t="shared" si="26"/>
        <v>0</v>
      </c>
      <c r="R98" s="207">
        <f>P98*1000/HLOOKUP('Indicator Data'!$BA$3,'Population Data'!$C$3:$M$194,ROW()-4,FALSE)</f>
        <v>0</v>
      </c>
      <c r="S98" s="202">
        <f t="shared" si="27"/>
        <v>0</v>
      </c>
      <c r="T98" s="208">
        <f t="shared" si="38"/>
        <v>0</v>
      </c>
      <c r="U98" s="209">
        <f>IF('Indicator Data'!AR98="No data","x",ROUND(IF('Indicator Data'!AR98&gt;U$4,10,IF('Indicator Data'!AR98&lt;U$3,0,10-(U$4-'Indicator Data'!AR98)/(U$4-U$3)*10)),1))</f>
        <v>0.8</v>
      </c>
      <c r="V98" s="209">
        <f>IF('Indicator Data'!AS98="No data","x",IF('Indicator Data'!AS98=0,0,ROUND(IF('Indicator Data'!AS98&gt;V$4,10,IF('Indicator Data'!AS98&lt;V$3,0,10-(V$4-'Indicator Data'!AS98)/(V$4-V$3)*10)),1)))</f>
        <v>0.8</v>
      </c>
      <c r="W98" s="202">
        <f t="shared" si="39"/>
        <v>0.8</v>
      </c>
      <c r="X98" s="202">
        <f>IF('Indicator Data'!AQ98="No data","x",ROUND(IF('Indicator Data'!AQ98&gt;X$4,10,IF('Indicator Data'!AQ98&lt;X$3,0,10-(X$4-'Indicator Data'!AQ98)/(X$4-X$3)*10)),1))</f>
        <v>2.5</v>
      </c>
      <c r="Y98" s="202">
        <f>IF('Indicator Data'!AT98="No data","x",ROUND(IF('Indicator Data'!AT98&gt;Y$4,10,IF('Indicator Data'!AT98&lt;Y$3,0,10-(Y$4-'Indicator Data'!AT98)/(Y$4-Y$3)*10)),1))</f>
        <v>0</v>
      </c>
      <c r="Z98" s="207">
        <f>IF('Indicator Data'!AU98="No data","x",IF(('Indicator Data'!AU98/HLOOKUP('Indicator Data'!$AU$3,'Population Data'!$C$3:$M$194,ROW()-4,FALSE))&gt;1,1,IF('Indicator Data'!AU98&gt;'Indicator Data'!AU98,1,'Indicator Data'!AU98/HLOOKUP('Indicator Data'!$AU$3,'Population Data'!$C$3:$M$194,ROW()-4,FALSE))))</f>
        <v>0.29120954648232444</v>
      </c>
      <c r="AA98" s="202">
        <f t="shared" si="28"/>
        <v>3.2</v>
      </c>
      <c r="AB98" s="210">
        <f t="shared" si="29"/>
        <v>1.6</v>
      </c>
      <c r="AC98" s="202">
        <f>IF('Indicator Data'!AO98="No data","x",ROUND(IF('Indicator Data'!AO98&gt;AC$4,10,IF('Indicator Data'!AO98&lt;AC$3,0,10-(AC$4-'Indicator Data'!AO98)/(AC$4-AC$3)*10)),1))</f>
        <v>3.1</v>
      </c>
      <c r="AD98" s="202">
        <f>IF('Indicator Data'!AP98="No data","x",ROUND(IF('Indicator Data'!AP98&gt;AD$4,10,IF('Indicator Data'!AP98&lt;AD$3,0,10-(AD$4-'Indicator Data'!AP98)/(AD$4-AD$3)*10)),1))</f>
        <v>4.7</v>
      </c>
      <c r="AE98" s="210">
        <f t="shared" si="40"/>
        <v>3.9</v>
      </c>
      <c r="AF98" s="206">
        <f>('Indicator Data'!AZ98+'Indicator Data'!AY98*0.5+'Indicator Data'!AX98*0.25)/1000</f>
        <v>65.702500000000001</v>
      </c>
      <c r="AG98" s="211">
        <f>AF98*1000/HLOOKUP('Indicator Data'!$AZ$3,'Population Data'!$C$3:$M$194,ROW()-4,FALSE)</f>
        <v>8.4923367009703508E-3</v>
      </c>
      <c r="AH98" s="210">
        <f t="shared" si="30"/>
        <v>0.8</v>
      </c>
      <c r="AI98" s="202">
        <f>IF('Indicator Data'!BD98="No data","x",ROUND(IF('Indicator Data'!BD98&lt;$AI$3,10,IF('Indicator Data'!BD98&gt;$AI$4,0,($AI$4-'Indicator Data'!BD98)/($AI$4-$AI$3)*10)),1))</f>
        <v>4.7</v>
      </c>
      <c r="AJ98" s="202">
        <f>IF('Indicator Data'!BE98="No data","x",ROUND(IF('Indicator Data'!BE98&gt;$AJ$4,10,IF('Indicator Data'!BE98&lt;$AJ$3,0,10-($AJ$4-'Indicator Data'!BE98)/($AJ$4-$AJ$3)*10)),1))</f>
        <v>0.1</v>
      </c>
      <c r="AK98" s="210">
        <f t="shared" si="31"/>
        <v>2.4</v>
      </c>
      <c r="AL98" s="208">
        <f t="shared" si="32"/>
        <v>2.2999999999999998</v>
      </c>
      <c r="AM98" s="212">
        <f t="shared" si="33"/>
        <v>1.2</v>
      </c>
    </row>
    <row r="99" spans="1:39">
      <c r="A99" s="179" t="str">
        <f>'Indicator Data'!A99</f>
        <v>Latvia</v>
      </c>
      <c r="B99" s="180" t="str">
        <f>'Indicator Data'!B99</f>
        <v>LVA</v>
      </c>
      <c r="C99" s="213">
        <f>ROUND(IF('Indicator Data'!AH99="No data",IF((0.101*LN('Indicator Data'!BV99)-0.153)&gt;C$4,0,IF((0.101*LN('Indicator Data'!BV99)-0.153)&lt;C$3,10,(C$4-(0.101*LN('Indicator Data'!BV99)-0.153))/(C$4-C$3)*10)),IF('Indicator Data'!AH99&gt;C$4,0,IF('Indicator Data'!AH99&lt;C$3,10,(C$4-'Indicator Data'!AH99)/(C$4-C$3)*10))),1)</f>
        <v>0.4</v>
      </c>
      <c r="D99" s="202" t="str">
        <f>IF('Indicator Data'!AI99="No data","x",ROUND((IF(LOG('Indicator Data'!AI99*1000)&gt;D$4,10,IF(LOG('Indicator Data'!AI99*1000)&lt;D$3,0,10-(D$4-LOG('Indicator Data'!AI99*1000))/(D$4-D$3)*10))),1))</f>
        <v>x</v>
      </c>
      <c r="E99" s="203">
        <f t="shared" si="34"/>
        <v>0.4</v>
      </c>
      <c r="F99" s="202">
        <f>IF('Indicator Data'!AV99="No data","x",ROUND(IF('Indicator Data'!AV99&gt;F$4,10,IF('Indicator Data'!AV99&lt;F$3,0,10-(F$4-'Indicator Data'!AV99)/(F$4-F$3)*10)),1))</f>
        <v>1.9</v>
      </c>
      <c r="G99" s="202">
        <f>IF('Indicator Data'!AW99="No data","x",ROUND(IF('Indicator Data'!AW99&gt;G$4,10,IF('Indicator Data'!AW99&lt;G$3,0,10-(G$4-'Indicator Data'!AW99)/(G$4-G$3)*10)),1))</f>
        <v>2.2999999999999998</v>
      </c>
      <c r="H99" s="203">
        <f t="shared" si="35"/>
        <v>2.1</v>
      </c>
      <c r="I99" s="204">
        <f>SUM(IF('Indicator Data'!AJ99=0,0,'Indicator Data'!AJ99),SUM('Indicator Data'!AK99:AL99))</f>
        <v>0.63</v>
      </c>
      <c r="J99" s="204">
        <f>I99/HLOOKUP('Indicator Date'!$AJ97,'Population Data'!$C$3:$M$194,ROW()-4,FALSE)*1000000</f>
        <v>0.34802015202404102</v>
      </c>
      <c r="K99" s="202">
        <f t="shared" si="25"/>
        <v>0</v>
      </c>
      <c r="L99" s="202" t="str">
        <f>IF('Indicator Data'!AM99="No data","x",ROUND(IF('Indicator Data'!AM99&gt;L$4,10,IF('Indicator Data'!AM99&lt;L$3,0,10-(L$4-'Indicator Data'!AM99)/(L$4-L$3)*10)),1))</f>
        <v>x</v>
      </c>
      <c r="M99" s="202">
        <f>IF('Indicator Data'!AN99="No data","x",IF('Indicator Data'!AN99=0,0,ROUND(IF('Indicator Data'!AN99&gt;M$4,10,IF('Indicator Data'!AN99&lt;M$3,0,10-(M$4-'Indicator Data'!AN99)/(M$4-M$3)*10)),1)))</f>
        <v>0.9</v>
      </c>
      <c r="N99" s="203">
        <f t="shared" si="36"/>
        <v>0.5</v>
      </c>
      <c r="O99" s="205">
        <f t="shared" si="37"/>
        <v>0.9</v>
      </c>
      <c r="P99" s="206">
        <f>IF(AND('Indicator Data'!BA99="No data",'Indicator Data'!BB99="No data"),0,SUM('Indicator Data'!BA99:BC99)/1000)</f>
        <v>226.92699999999999</v>
      </c>
      <c r="Q99" s="202">
        <f t="shared" si="26"/>
        <v>7.9</v>
      </c>
      <c r="R99" s="207">
        <f>P99*1000/HLOOKUP('Indicator Data'!$BA$3,'Population Data'!$C$3:$M$194,ROW()-4,FALSE)</f>
        <v>0.12535741117199931</v>
      </c>
      <c r="S99" s="202">
        <f t="shared" si="27"/>
        <v>10</v>
      </c>
      <c r="T99" s="208">
        <f t="shared" si="38"/>
        <v>9</v>
      </c>
      <c r="U99" s="209">
        <f>IF('Indicator Data'!AR99="No data","x",ROUND(IF('Indicator Data'!AR99&gt;U$4,10,IF('Indicator Data'!AR99&lt;U$3,0,10-(U$4-'Indicator Data'!AR99)/(U$4-U$3)*10)),1))</f>
        <v>1.4</v>
      </c>
      <c r="V99" s="209">
        <f>IF('Indicator Data'!AS99="No data","x",IF('Indicator Data'!AS99=0,0,ROUND(IF('Indicator Data'!AS99&gt;V$4,10,IF('Indicator Data'!AS99&lt;V$3,0,10-(V$4-'Indicator Data'!AS99)/(V$4-V$3)*10)),1)))</f>
        <v>1.3</v>
      </c>
      <c r="W99" s="202">
        <f t="shared" si="39"/>
        <v>1.35</v>
      </c>
      <c r="X99" s="202">
        <f>IF('Indicator Data'!AQ99="No data","x",ROUND(IF('Indicator Data'!AQ99&gt;X$4,10,IF('Indicator Data'!AQ99&lt;X$3,0,10-(X$4-'Indicator Data'!AQ99)/(X$4-X$3)*10)),1))</f>
        <v>0.3</v>
      </c>
      <c r="Y99" s="202" t="str">
        <f>IF('Indicator Data'!AT99="No data","x",ROUND(IF('Indicator Data'!AT99&gt;Y$4,10,IF('Indicator Data'!AT99&lt;Y$3,0,10-(Y$4-'Indicator Data'!AT99)/(Y$4-Y$3)*10)),1))</f>
        <v>x</v>
      </c>
      <c r="Z99" s="207">
        <f>IF('Indicator Data'!AU99="No data","x",IF(('Indicator Data'!AU99/HLOOKUP('Indicator Data'!$AU$3,'Population Data'!$C$3:$M$194,ROW()-4,FALSE))&gt;1,1,IF('Indicator Data'!AU99&gt;'Indicator Data'!AU99,1,'Indicator Data'!AU99/HLOOKUP('Indicator Data'!$AU$3,'Population Data'!$C$3:$M$194,ROW()-4,FALSE))))</f>
        <v>2.1614015824701687E-6</v>
      </c>
      <c r="AA99" s="202">
        <f t="shared" si="28"/>
        <v>0</v>
      </c>
      <c r="AB99" s="210">
        <f t="shared" si="29"/>
        <v>0.6</v>
      </c>
      <c r="AC99" s="202">
        <f>IF('Indicator Data'!AO99="No data","x",ROUND(IF('Indicator Data'!AO99&gt;AC$4,10,IF('Indicator Data'!AO99&lt;AC$3,0,10-(AC$4-'Indicator Data'!AO99)/(AC$4-AC$3)*10)),1))</f>
        <v>0.2</v>
      </c>
      <c r="AD99" s="202">
        <f>IF('Indicator Data'!AP99="No data","x",ROUND(IF('Indicator Data'!AP99&gt;AD$4,10,IF('Indicator Data'!AP99&lt;AD$3,0,10-(AD$4-'Indicator Data'!AP99)/(AD$4-AD$3)*10)),1))</f>
        <v>0.1</v>
      </c>
      <c r="AE99" s="210">
        <f t="shared" si="40"/>
        <v>0.2</v>
      </c>
      <c r="AF99" s="206">
        <f>('Indicator Data'!AZ99+'Indicator Data'!AY99*0.5+'Indicator Data'!AX99*0.25)/1000</f>
        <v>0.1</v>
      </c>
      <c r="AG99" s="211">
        <f>AF99*1000/HLOOKUP('Indicator Data'!$AZ$3,'Population Data'!$C$3:$M$194,ROW()-4,FALSE)</f>
        <v>5.5241293972070003E-5</v>
      </c>
      <c r="AH99" s="210">
        <f t="shared" si="30"/>
        <v>0</v>
      </c>
      <c r="AI99" s="202">
        <f>IF('Indicator Data'!BD99="No data","x",ROUND(IF('Indicator Data'!BD99&lt;$AI$3,10,IF('Indicator Data'!BD99&gt;$AI$4,0,($AI$4-'Indicator Data'!BD99)/($AI$4-$AI$3)*10)),1))</f>
        <v>1.9</v>
      </c>
      <c r="AJ99" s="202">
        <f>IF('Indicator Data'!BE99="No data","x",ROUND(IF('Indicator Data'!BE99&gt;$AJ$4,10,IF('Indicator Data'!BE99&lt;$AJ$3,0,10-($AJ$4-'Indicator Data'!BE99)/($AJ$4-$AJ$3)*10)),1))</f>
        <v>0</v>
      </c>
      <c r="AK99" s="210">
        <f t="shared" si="31"/>
        <v>1</v>
      </c>
      <c r="AL99" s="208">
        <f t="shared" si="32"/>
        <v>0.5</v>
      </c>
      <c r="AM99" s="212">
        <f t="shared" si="33"/>
        <v>6.4</v>
      </c>
    </row>
    <row r="100" spans="1:39">
      <c r="A100" s="179" t="str">
        <f>'Indicator Data'!A100</f>
        <v>Lebanon</v>
      </c>
      <c r="B100" s="180" t="str">
        <f>'Indicator Data'!B100</f>
        <v>LBN</v>
      </c>
      <c r="C100" s="213">
        <f>ROUND(IF('Indicator Data'!AH100="No data",IF((0.101*LN('Indicator Data'!BV100)-0.153)&gt;C$4,0,IF((0.101*LN('Indicator Data'!BV100)-0.153)&lt;C$3,10,(C$4-(0.101*LN('Indicator Data'!BV100)-0.153))/(C$4-C$3)*10)),IF('Indicator Data'!AH100&gt;C$4,0,IF('Indicator Data'!AH100&lt;C$3,10,(C$4-'Indicator Data'!AH100)/(C$4-C$3)*10))),1)</f>
        <v>3.5</v>
      </c>
      <c r="D100" s="202" t="str">
        <f>IF('Indicator Data'!AI100="No data","x",ROUND((IF(LOG('Indicator Data'!AI100*1000)&gt;D$4,10,IF(LOG('Indicator Data'!AI100*1000)&lt;D$3,0,10-(D$4-LOG('Indicator Data'!AI100*1000))/(D$4-D$3)*10))),1))</f>
        <v>x</v>
      </c>
      <c r="E100" s="203">
        <f t="shared" si="34"/>
        <v>3.5</v>
      </c>
      <c r="F100" s="202">
        <f>IF('Indicator Data'!AV100="No data","x",ROUND(IF('Indicator Data'!AV100&gt;F$4,10,IF('Indicator Data'!AV100&lt;F$3,0,10-(F$4-'Indicator Data'!AV100)/(F$4-F$3)*10)),1))</f>
        <v>4.9000000000000004</v>
      </c>
      <c r="G100" s="202">
        <f>IF('Indicator Data'!AW100="No data","x",ROUND(IF('Indicator Data'!AW100&gt;G$4,10,IF('Indicator Data'!AW100&lt;G$3,0,10-(G$4-'Indicator Data'!AW100)/(G$4-G$3)*10)),1))</f>
        <v>1.7</v>
      </c>
      <c r="H100" s="203">
        <f t="shared" si="35"/>
        <v>3.3</v>
      </c>
      <c r="I100" s="204">
        <f>SUM(IF('Indicator Data'!AJ100=0,0,'Indicator Data'!AJ100),SUM('Indicator Data'!AK100:AL100))</f>
        <v>5166.6335324687498</v>
      </c>
      <c r="J100" s="204">
        <f>I100/HLOOKUP('Indicator Date'!$AJ98,'Population Data'!$C$3:$M$194,ROW()-4,FALSE)*1000000</f>
        <v>989.95784141094623</v>
      </c>
      <c r="K100" s="202">
        <f t="shared" si="25"/>
        <v>10</v>
      </c>
      <c r="L100" s="202">
        <f>IF('Indicator Data'!AM100="No data","x",ROUND(IF('Indicator Data'!AM100&gt;L$4,10,IF('Indicator Data'!AM100&lt;L$3,0,10-(L$4-'Indicator Data'!AM100)/(L$4-L$3)*10)),1))</f>
        <v>4.7</v>
      </c>
      <c r="M100" s="202">
        <f>IF('Indicator Data'!AN100="No data","x",IF('Indicator Data'!AN100=0,0,ROUND(IF('Indicator Data'!AN100&gt;M$4,10,IF('Indicator Data'!AN100&lt;M$3,0,10-(M$4-'Indicator Data'!AN100)/(M$4-M$3)*10)),1)))</f>
        <v>10</v>
      </c>
      <c r="N100" s="203">
        <f t="shared" si="36"/>
        <v>8.1999999999999993</v>
      </c>
      <c r="O100" s="205">
        <f t="shared" si="37"/>
        <v>4.5999999999999996</v>
      </c>
      <c r="P100" s="206">
        <f>IF(AND('Indicator Data'!BA100="No data",'Indicator Data'!BB100="No data"),0,SUM('Indicator Data'!BA100:BC100)/1000)</f>
        <v>1393.443</v>
      </c>
      <c r="Q100" s="202">
        <f t="shared" si="26"/>
        <v>10</v>
      </c>
      <c r="R100" s="207">
        <f>P100*1000/HLOOKUP('Indicator Data'!$BA$3,'Population Data'!$C$3:$M$194,ROW()-4,FALSE)</f>
        <v>0.2669920008338692</v>
      </c>
      <c r="S100" s="202">
        <f t="shared" si="27"/>
        <v>10</v>
      </c>
      <c r="T100" s="208">
        <f t="shared" si="38"/>
        <v>10</v>
      </c>
      <c r="U100" s="209">
        <f>IF('Indicator Data'!AR100="No data","x",ROUND(IF('Indicator Data'!AR100&gt;U$4,10,IF('Indicator Data'!AR100&lt;U$3,0,10-(U$4-'Indicator Data'!AR100)/(U$4-U$3)*10)),1))</f>
        <v>0.2</v>
      </c>
      <c r="V100" s="209" t="str">
        <f>IF('Indicator Data'!AS100="No data","x",IF('Indicator Data'!AS100=0,0,ROUND(IF('Indicator Data'!AS100&gt;V$4,10,IF('Indicator Data'!AS100&lt;V$3,0,10-(V$4-'Indicator Data'!AS100)/(V$4-V$3)*10)),1)))</f>
        <v>x</v>
      </c>
      <c r="W100" s="202">
        <f t="shared" si="39"/>
        <v>0.2</v>
      </c>
      <c r="X100" s="202">
        <f>IF('Indicator Data'!AQ100="No data","x",ROUND(IF('Indicator Data'!AQ100&gt;X$4,10,IF('Indicator Data'!AQ100&lt;X$3,0,10-(X$4-'Indicator Data'!AQ100)/(X$4-X$3)*10)),1))</f>
        <v>0.2</v>
      </c>
      <c r="Y100" s="202" t="str">
        <f>IF('Indicator Data'!AT100="No data","x",ROUND(IF('Indicator Data'!AT100&gt;Y$4,10,IF('Indicator Data'!AT100&lt;Y$3,0,10-(Y$4-'Indicator Data'!AT100)/(Y$4-Y$3)*10)),1))</f>
        <v>x</v>
      </c>
      <c r="Z100" s="207">
        <f>IF('Indicator Data'!AU100="No data","x",IF(('Indicator Data'!AU100/HLOOKUP('Indicator Data'!$AU$3,'Population Data'!$C$3:$M$194,ROW()-4,FALSE))&gt;1,1,IF('Indicator Data'!AU100&gt;'Indicator Data'!AU100,1,'Indicator Data'!AU100/HLOOKUP('Indicator Data'!$AU$3,'Population Data'!$C$3:$M$194,ROW()-4,FALSE))))</f>
        <v>4.0074757638795281E-6</v>
      </c>
      <c r="AA100" s="202">
        <f t="shared" si="28"/>
        <v>0</v>
      </c>
      <c r="AB100" s="210">
        <f t="shared" si="29"/>
        <v>0.1</v>
      </c>
      <c r="AC100" s="202">
        <f>IF('Indicator Data'!AO100="No data","x",ROUND(IF('Indicator Data'!AO100&gt;AC$4,10,IF('Indicator Data'!AO100&lt;AC$3,0,10-(AC$4-'Indicator Data'!AO100)/(AC$4-AC$3)*10)),1))</f>
        <v>1.3</v>
      </c>
      <c r="AD100" s="202">
        <f>IF('Indicator Data'!AP100="No data","x",ROUND(IF('Indicator Data'!AP100&gt;AD$4,10,IF('Indicator Data'!AP100&lt;AD$3,0,10-(AD$4-'Indicator Data'!AP100)/(AD$4-AD$3)*10)),1))</f>
        <v>0.8</v>
      </c>
      <c r="AE100" s="210">
        <f t="shared" si="40"/>
        <v>1.1000000000000001</v>
      </c>
      <c r="AF100" s="206">
        <f>('Indicator Data'!AZ100+'Indicator Data'!AY100*0.5+'Indicator Data'!AX100*0.25)/1000</f>
        <v>3487.3007187500002</v>
      </c>
      <c r="AG100" s="211">
        <f>AF100*1000/HLOOKUP('Indicator Data'!$AZ$3,'Population Data'!$C$3:$M$194,ROW()-4,FALSE)</f>
        <v>0.66818764485411508</v>
      </c>
      <c r="AH100" s="210">
        <f t="shared" si="30"/>
        <v>10</v>
      </c>
      <c r="AI100" s="202">
        <f>IF('Indicator Data'!BD100="No data","x",ROUND(IF('Indicator Data'!BD100&lt;$AI$3,10,IF('Indicator Data'!BD100&gt;$AI$4,0,($AI$4-'Indicator Data'!BD100)/($AI$4-$AI$3)*10)),1))</f>
        <v>3.5</v>
      </c>
      <c r="AJ100" s="202">
        <f>IF('Indicator Data'!BE100="No data","x",ROUND(IF('Indicator Data'!BE100&gt;$AJ$4,10,IF('Indicator Data'!BE100&lt;$AJ$3,0,10-($AJ$4-'Indicator Data'!BE100)/($AJ$4-$AJ$3)*10)),1))</f>
        <v>1.5</v>
      </c>
      <c r="AK100" s="210">
        <f t="shared" si="31"/>
        <v>2.5</v>
      </c>
      <c r="AL100" s="208">
        <f t="shared" si="32"/>
        <v>5.4</v>
      </c>
      <c r="AM100" s="212">
        <f t="shared" si="33"/>
        <v>8.6</v>
      </c>
    </row>
    <row r="101" spans="1:39">
      <c r="A101" s="179" t="str">
        <f>'Indicator Data'!A101</f>
        <v>Lesotho</v>
      </c>
      <c r="B101" s="180" t="str">
        <f>'Indicator Data'!B101</f>
        <v>LSO</v>
      </c>
      <c r="C101" s="213">
        <f>ROUND(IF('Indicator Data'!AH101="No data",IF((0.101*LN('Indicator Data'!BV101)-0.153)&gt;C$4,0,IF((0.101*LN('Indicator Data'!BV101)-0.153)&lt;C$3,10,(C$4-(0.101*LN('Indicator Data'!BV101)-0.153))/(C$4-C$3)*10)),IF('Indicator Data'!AH101&gt;C$4,0,IF('Indicator Data'!AH101&lt;C$3,10,(C$4-'Indicator Data'!AH101)/(C$4-C$3)*10))),1)</f>
        <v>7.6</v>
      </c>
      <c r="D101" s="202">
        <f>IF('Indicator Data'!AI101="No data","x",ROUND((IF(LOG('Indicator Data'!AI101*1000)&gt;D$4,10,IF(LOG('Indicator Data'!AI101*1000)&lt;D$3,0,10-(D$4-LOG('Indicator Data'!AI101*1000))/(D$4-D$3)*10))),1))</f>
        <v>7.1</v>
      </c>
      <c r="E101" s="203">
        <f t="shared" si="34"/>
        <v>7.4</v>
      </c>
      <c r="F101" s="202">
        <f>IF('Indicator Data'!AV101="No data","x",ROUND(IF('Indicator Data'!AV101&gt;F$4,10,IF('Indicator Data'!AV101&lt;F$3,0,10-(F$4-'Indicator Data'!AV101)/(F$4-F$3)*10)),1))</f>
        <v>7.4</v>
      </c>
      <c r="G101" s="202">
        <f>IF('Indicator Data'!AW101="No data","x",ROUND(IF('Indicator Data'!AW101&gt;G$4,10,IF('Indicator Data'!AW101&lt;G$3,0,10-(G$4-'Indicator Data'!AW101)/(G$4-G$3)*10)),1))</f>
        <v>5</v>
      </c>
      <c r="H101" s="203">
        <f t="shared" si="35"/>
        <v>6.2</v>
      </c>
      <c r="I101" s="204">
        <f>SUM(IF('Indicator Data'!AJ101=0,0,'Indicator Data'!AJ101),SUM('Indicator Data'!AK101:AL101))</f>
        <v>355.78992784472655</v>
      </c>
      <c r="J101" s="204">
        <f>I101/HLOOKUP('Indicator Date'!$AJ99,'Population Data'!$C$3:$M$194,ROW()-4,FALSE)*1000000</f>
        <v>151.00908068379871</v>
      </c>
      <c r="K101" s="202">
        <f t="shared" si="25"/>
        <v>3</v>
      </c>
      <c r="L101" s="202">
        <f>IF('Indicator Data'!AM101="No data","x",ROUND(IF('Indicator Data'!AM101&gt;L$4,10,IF('Indicator Data'!AM101&lt;L$3,0,10-(L$4-'Indicator Data'!AM101)/(L$4-L$3)*10)),1))</f>
        <v>3.8</v>
      </c>
      <c r="M101" s="202">
        <f>IF('Indicator Data'!AN101="No data","x",IF('Indicator Data'!AN101=0,0,ROUND(IF('Indicator Data'!AN101&gt;M$4,10,IF('Indicator Data'!AN101&lt;M$3,0,10-(M$4-'Indicator Data'!AN101)/(M$4-M$3)*10)),1)))</f>
        <v>8</v>
      </c>
      <c r="N101" s="203">
        <f t="shared" si="36"/>
        <v>4.9000000000000004</v>
      </c>
      <c r="O101" s="205">
        <f t="shared" si="37"/>
        <v>6.5</v>
      </c>
      <c r="P101" s="206">
        <f>IF(AND('Indicator Data'!BA101="No data",'Indicator Data'!BB101="No data"),0,SUM('Indicator Data'!BA101:BC101)/1000)</f>
        <v>0.68799999999999994</v>
      </c>
      <c r="Q101" s="202">
        <f t="shared" si="26"/>
        <v>0</v>
      </c>
      <c r="R101" s="207">
        <f>P101*1000/HLOOKUP('Indicator Data'!$BA$3,'Population Data'!$C$3:$M$194,ROW()-4,FALSE)</f>
        <v>2.9201008623210641E-4</v>
      </c>
      <c r="S101" s="202">
        <f t="shared" si="27"/>
        <v>2.4</v>
      </c>
      <c r="T101" s="208">
        <f t="shared" si="38"/>
        <v>1.2</v>
      </c>
      <c r="U101" s="209">
        <f>IF('Indicator Data'!AR101="No data","x",ROUND(IF('Indicator Data'!AR101&gt;U$4,10,IF('Indicator Data'!AR101&lt;U$3,0,10-(U$4-'Indicator Data'!AR101)/(U$4-U$3)*10)),1))</f>
        <v>10</v>
      </c>
      <c r="V101" s="209">
        <f>IF('Indicator Data'!AS101="No data","x",IF('Indicator Data'!AS101=0,0,ROUND(IF('Indicator Data'!AS101&gt;V$4,10,IF('Indicator Data'!AS101&lt;V$3,0,10-(V$4-'Indicator Data'!AS101)/(V$4-V$3)*10)),1)))</f>
        <v>10</v>
      </c>
      <c r="W101" s="202">
        <f t="shared" si="39"/>
        <v>10</v>
      </c>
      <c r="X101" s="202">
        <f>IF('Indicator Data'!AQ101="No data","x",ROUND(IF('Indicator Data'!AQ101&gt;X$4,10,IF('Indicator Data'!AQ101&lt;X$3,0,10-(X$4-'Indicator Data'!AQ101)/(X$4-X$3)*10)),1))</f>
        <v>10</v>
      </c>
      <c r="Y101" s="202" t="str">
        <f>IF('Indicator Data'!AT101="No data","x",ROUND(IF('Indicator Data'!AT101&gt;Y$4,10,IF('Indicator Data'!AT101&lt;Y$3,0,10-(Y$4-'Indicator Data'!AT101)/(Y$4-Y$3)*10)),1))</f>
        <v>x</v>
      </c>
      <c r="Z101" s="207">
        <f>IF('Indicator Data'!AU101="No data","x",IF(('Indicator Data'!AU101/HLOOKUP('Indicator Data'!$AU$3,'Population Data'!$C$3:$M$194,ROW()-4,FALSE))&gt;1,1,IF('Indicator Data'!AU101&gt;'Indicator Data'!AU101,1,'Indicator Data'!AU101/HLOOKUP('Indicator Data'!$AU$3,'Population Data'!$C$3:$M$194,ROW()-4,FALSE))))</f>
        <v>0.1680183153455638</v>
      </c>
      <c r="AA101" s="202">
        <f t="shared" si="28"/>
        <v>1.9</v>
      </c>
      <c r="AB101" s="210">
        <f t="shared" si="29"/>
        <v>7.3</v>
      </c>
      <c r="AC101" s="202">
        <f>IF('Indicator Data'!AO101="No data","x",ROUND(IF('Indicator Data'!AO101&gt;AC$4,10,IF('Indicator Data'!AO101&lt;AC$3,0,10-(AC$4-'Indicator Data'!AO101)/(AC$4-AC$3)*10)),1))</f>
        <v>5.6</v>
      </c>
      <c r="AD101" s="202">
        <f>IF('Indicator Data'!AP101="No data","x",ROUND(IF('Indicator Data'!AP101&gt;AD$4,10,IF('Indicator Data'!AP101&lt;AD$3,0,10-(AD$4-'Indicator Data'!AP101)/(AD$4-AD$3)*10)),1))</f>
        <v>2.2999999999999998</v>
      </c>
      <c r="AE101" s="210">
        <f t="shared" si="40"/>
        <v>4</v>
      </c>
      <c r="AF101" s="206">
        <f>('Indicator Data'!AZ101+'Indicator Data'!AY101*0.5+'Indicator Data'!AX101*0.25)/1000</f>
        <v>291.34899999999999</v>
      </c>
      <c r="AG101" s="211">
        <f>AF101*1000/HLOOKUP('Indicator Data'!$AZ$3,'Population Data'!$C$3:$M$194,ROW()-4,FALSE)</f>
        <v>0.1236582072872645</v>
      </c>
      <c r="AH101" s="210">
        <f t="shared" si="30"/>
        <v>10</v>
      </c>
      <c r="AI101" s="202">
        <f>IF('Indicator Data'!BD101="No data","x",ROUND(IF('Indicator Data'!BD101&lt;$AI$3,10,IF('Indicator Data'!BD101&gt;$AI$4,0,($AI$4-'Indicator Data'!BD101)/($AI$4-$AI$3)*10)),1))</f>
        <v>5.2</v>
      </c>
      <c r="AJ101" s="202">
        <f>IF('Indicator Data'!BE101="No data","x",ROUND(IF('Indicator Data'!BE101&gt;$AJ$4,10,IF('Indicator Data'!BE101&lt;$AJ$3,0,10-($AJ$4-'Indicator Data'!BE101)/($AJ$4-$AJ$3)*10)),1))</f>
        <v>10</v>
      </c>
      <c r="AK101" s="210">
        <f t="shared" si="31"/>
        <v>7.6</v>
      </c>
      <c r="AL101" s="208">
        <f t="shared" si="32"/>
        <v>7.9</v>
      </c>
      <c r="AM101" s="212">
        <f t="shared" si="33"/>
        <v>5.5</v>
      </c>
    </row>
    <row r="102" spans="1:39">
      <c r="A102" s="179" t="str">
        <f>'Indicator Data'!A102</f>
        <v>Liberia</v>
      </c>
      <c r="B102" s="180" t="str">
        <f>'Indicator Data'!B102</f>
        <v>LBR</v>
      </c>
      <c r="C102" s="213">
        <f>ROUND(IF('Indicator Data'!AH102="No data",IF((0.101*LN('Indicator Data'!BV102)-0.153)&gt;C$4,0,IF((0.101*LN('Indicator Data'!BV102)-0.153)&lt;C$3,10,(C$4-(0.101*LN('Indicator Data'!BV102)-0.153))/(C$4-C$3)*10)),IF('Indicator Data'!AH102&gt;C$4,0,IF('Indicator Data'!AH102&lt;C$3,10,(C$4-'Indicator Data'!AH102)/(C$4-C$3)*10))),1)</f>
        <v>8.3000000000000007</v>
      </c>
      <c r="D102" s="202">
        <f>IF('Indicator Data'!AI102="No data","x",ROUND((IF(LOG('Indicator Data'!AI102*1000)&gt;D$4,10,IF(LOG('Indicator Data'!AI102*1000)&lt;D$3,0,10-(D$4-LOG('Indicator Data'!AI102*1000))/(D$4-D$3)*10))),1))</f>
        <v>8.9</v>
      </c>
      <c r="E102" s="203">
        <f t="shared" si="34"/>
        <v>8.6</v>
      </c>
      <c r="F102" s="202">
        <f>IF('Indicator Data'!AV102="No data","x",ROUND(IF('Indicator Data'!AV102&gt;F$4,10,IF('Indicator Data'!AV102&lt;F$3,0,10-(F$4-'Indicator Data'!AV102)/(F$4-F$3)*10)),1))</f>
        <v>8.6999999999999993</v>
      </c>
      <c r="G102" s="202">
        <f>IF('Indicator Data'!AW102="No data","x",ROUND(IF('Indicator Data'!AW102&gt;G$4,10,IF('Indicator Data'!AW102&lt;G$3,0,10-(G$4-'Indicator Data'!AW102)/(G$4-G$3)*10)),1))</f>
        <v>2.6</v>
      </c>
      <c r="H102" s="203">
        <f t="shared" si="35"/>
        <v>5.7</v>
      </c>
      <c r="I102" s="204">
        <f>SUM(IF('Indicator Data'!AJ102=0,0,'Indicator Data'!AJ102),SUM('Indicator Data'!AK102:AL102))</f>
        <v>1097.2081461035157</v>
      </c>
      <c r="J102" s="204">
        <f>I102/HLOOKUP('Indicator Date'!$AJ100,'Population Data'!$C$3:$M$194,ROW()-4,FALSE)*1000000</f>
        <v>198.16114363768125</v>
      </c>
      <c r="K102" s="202">
        <f t="shared" ref="K102:K133" si="41">IF(J102="x","x",ROUND(IF(J102&gt;K$4,10,IF(J102&lt;K$3,0,10-(K$4-J102)/(K$4-K$3)*10)),1))</f>
        <v>4</v>
      </c>
      <c r="L102" s="202">
        <f>IF('Indicator Data'!AM102="No data","x",ROUND(IF('Indicator Data'!AM102&gt;L$4,10,IF('Indicator Data'!AM102&lt;L$3,0,10-(L$4-'Indicator Data'!AM102)/(L$4-L$3)*10)),1))</f>
        <v>8.6</v>
      </c>
      <c r="M102" s="202">
        <f>IF('Indicator Data'!AN102="No data","x",IF('Indicator Data'!AN102=0,0,ROUND(IF('Indicator Data'!AN102&gt;M$4,10,IF('Indicator Data'!AN102&lt;M$3,0,10-(M$4-'Indicator Data'!AN102)/(M$4-M$3)*10)),1)))</f>
        <v>6.2</v>
      </c>
      <c r="N102" s="203">
        <f t="shared" si="36"/>
        <v>6.3</v>
      </c>
      <c r="O102" s="205">
        <f t="shared" si="37"/>
        <v>7.3</v>
      </c>
      <c r="P102" s="206">
        <f>IF(AND('Indicator Data'!BA102="No data",'Indicator Data'!BB102="No data"),0,SUM('Indicator Data'!BA102:BC102)/1000)</f>
        <v>1.782</v>
      </c>
      <c r="Q102" s="202">
        <f t="shared" ref="Q102:Q133" si="42">ROUND(IF(P102=0,0,IF(LOG(P102*1000)&gt;$Q$4,10,IF(LOG(P102*1000)&lt;Q$3,0,10-(Q$4-LOG(P102*1000))/(Q$4-Q$3)*10))),1)</f>
        <v>0.8</v>
      </c>
      <c r="R102" s="207">
        <f>P102*1000/HLOOKUP('Indicator Data'!$BA$3,'Population Data'!$C$3:$M$194,ROW()-4,FALSE)</f>
        <v>3.218378930345936E-4</v>
      </c>
      <c r="S102" s="202">
        <f t="shared" ref="S102:S133" si="43">IF(R102="x","x",ROUND(IF(R102&gt;$S$4,10,IF(R102&lt;$S$3,0,((R102*100)/0.0052)^(1/4.0545)/6.5*10)),1))</f>
        <v>2.4</v>
      </c>
      <c r="T102" s="208">
        <f t="shared" si="38"/>
        <v>1.6</v>
      </c>
      <c r="U102" s="209">
        <f>IF('Indicator Data'!AR102="No data","x",ROUND(IF('Indicator Data'!AR102&gt;U$4,10,IF('Indicator Data'!AR102&lt;U$3,0,10-(U$4-'Indicator Data'!AR102)/(U$4-U$3)*10)),1))</f>
        <v>2</v>
      </c>
      <c r="V102" s="209">
        <f>IF('Indicator Data'!AS102="No data","x",IF('Indicator Data'!AS102=0,0,ROUND(IF('Indicator Data'!AS102&gt;V$4,10,IF('Indicator Data'!AS102&lt;V$3,0,10-(V$4-'Indicator Data'!AS102)/(V$4-V$3)*10)),1)))</f>
        <v>1.2</v>
      </c>
      <c r="W102" s="202">
        <f t="shared" si="39"/>
        <v>1.6</v>
      </c>
      <c r="X102" s="202">
        <f>IF('Indicator Data'!AQ102="No data","x",ROUND(IF('Indicator Data'!AQ102&gt;X$4,10,IF('Indicator Data'!AQ102&lt;X$3,0,10-(X$4-'Indicator Data'!AQ102)/(X$4-X$3)*10)),1))</f>
        <v>5.6</v>
      </c>
      <c r="Y102" s="202">
        <f>IF('Indicator Data'!AT102="No data","x",ROUND(IF('Indicator Data'!AT102&gt;Y$4,10,IF('Indicator Data'!AT102&lt;Y$3,0,10-(Y$4-'Indicator Data'!AT102)/(Y$4-Y$3)*10)),1))</f>
        <v>8.6999999999999993</v>
      </c>
      <c r="Z102" s="207">
        <f>IF('Indicator Data'!AU102="No data","x",IF(('Indicator Data'!AU102/HLOOKUP('Indicator Data'!$AU$3,'Population Data'!$C$3:$M$194,ROW()-4,FALSE))&gt;1,1,IF('Indicator Data'!AU102&gt;'Indicator Data'!AU102,1,'Indicator Data'!AU102/HLOOKUP('Indicator Data'!$AU$3,'Population Data'!$C$3:$M$194,ROW()-4,FALSE))))</f>
        <v>0.68562562975219521</v>
      </c>
      <c r="AA102" s="202">
        <f t="shared" ref="AA102:AA133" si="44">IF(Z102="x","x",ROUND(IF(Z102&gt;AA$4,10,IF(Z102&lt;AA$3,0,10-(AA$4-Z102)/(AA$4-AA$3)*10)),1))</f>
        <v>7.6</v>
      </c>
      <c r="AB102" s="210">
        <f t="shared" ref="AB102:AB133" si="45">IF(AND(W102="x",X102="x",Y102="x",AA102="x"),"x",ROUND(AVERAGE(W102,X102,Y102,AA102),1))</f>
        <v>5.9</v>
      </c>
      <c r="AC102" s="202">
        <f>IF('Indicator Data'!AO102="No data","x",ROUND(IF('Indicator Data'!AO102&gt;AC$4,10,IF('Indicator Data'!AO102&lt;AC$3,0,10-(AC$4-'Indicator Data'!AO102)/(AC$4-AC$3)*10)),1))</f>
        <v>5.6</v>
      </c>
      <c r="AD102" s="202">
        <f>IF('Indicator Data'!AP102="No data","x",ROUND(IF('Indicator Data'!AP102&gt;AD$4,10,IF('Indicator Data'!AP102&lt;AD$3,0,10-(AD$4-'Indicator Data'!AP102)/(AD$4-AD$3)*10)),1))</f>
        <v>2.4</v>
      </c>
      <c r="AE102" s="210">
        <f t="shared" si="40"/>
        <v>4</v>
      </c>
      <c r="AF102" s="206">
        <f>('Indicator Data'!AZ102+'Indicator Data'!AY102*0.5+'Indicator Data'!AX102*0.25)/1000</f>
        <v>52.381999999999998</v>
      </c>
      <c r="AG102" s="211">
        <f>AF102*1000/HLOOKUP('Indicator Data'!$AZ$3,'Population Data'!$C$3:$M$194,ROW()-4,FALSE)</f>
        <v>9.4604447322884852E-3</v>
      </c>
      <c r="AH102" s="210">
        <f t="shared" ref="AH102:AH133" si="46">IF(AG102="x","x",ROUND(IF(AG102&gt;AH$4,10,IF(AG102&lt;AH$3,0,10-(AH$4-AG102)/(AH$4-AH$3)*10)),1))</f>
        <v>0.9</v>
      </c>
      <c r="AI102" s="202">
        <f>IF('Indicator Data'!BD102="No data","x",ROUND(IF('Indicator Data'!BD102&lt;$AI$3,10,IF('Indicator Data'!BD102&gt;$AI$4,0,($AI$4-'Indicator Data'!BD102)/($AI$4-$AI$3)*10)),1))</f>
        <v>7.3</v>
      </c>
      <c r="AJ102" s="202">
        <f>IF('Indicator Data'!BE102="No data","x",ROUND(IF('Indicator Data'!BE102&gt;$AJ$4,10,IF('Indicator Data'!BE102&lt;$AJ$3,0,10-($AJ$4-'Indicator Data'!BE102)/($AJ$4-$AJ$3)*10)),1))</f>
        <v>10</v>
      </c>
      <c r="AK102" s="210">
        <f t="shared" ref="AK102:AK133" si="47">ROUND(AVERAGE(AJ102,AI102),1)</f>
        <v>8.6999999999999993</v>
      </c>
      <c r="AL102" s="208">
        <f t="shared" ref="AL102:AL133" si="48">ROUND(IF(AND(AB102="x",AE102="x",AK102="x"),AH102,IF(AND(AB102="x",AE102="x"),(10-GEOMEAN(((10-AK102)/10*9+1),((10-AH102)/10*9+1)))/9*10,IF(AK102="x",(10-GEOMEAN(((10-AB102)/10*9+1),((10-AE102)/10*9+1),((10-AH102)/10*9+1)))/9*10,IF(AB102="x",(10-GEOMEAN(((10-AK102)/10*9+1),((10-AE102)/10*9+1),((10-AH102)/10*9+1)))/9*10,(10-GEOMEAN(((10-AB102)/10*9+1),((10-AE102)/10*9+1),((10-AH102)/10*9+1),((10-AK102)/10*9+1)))/9*10)))),1)</f>
        <v>5.6</v>
      </c>
      <c r="AM102" s="212">
        <f t="shared" ref="AM102:AM133" si="49">ROUND((10-GEOMEAN(((10-T102)/10*9+1),((10-AL102)/10*9+1)))/9*10,1)</f>
        <v>3.9</v>
      </c>
    </row>
    <row r="103" spans="1:39">
      <c r="A103" s="179" t="str">
        <f>'Indicator Data'!A103</f>
        <v>Libya</v>
      </c>
      <c r="B103" s="180" t="str">
        <f>'Indicator Data'!B103</f>
        <v>LBY</v>
      </c>
      <c r="C103" s="213">
        <f>ROUND(IF('Indicator Data'!AH103="No data",IF((0.101*LN('Indicator Data'!BV103)-0.153)&gt;C$4,0,IF((0.101*LN('Indicator Data'!BV103)-0.153)&lt;C$3,10,(C$4-(0.101*LN('Indicator Data'!BV103)-0.153))/(C$4-C$3)*10)),IF('Indicator Data'!AH103&gt;C$4,0,IF('Indicator Data'!AH103&lt;C$3,10,(C$4-'Indicator Data'!AH103)/(C$4-C$3)*10))),1)</f>
        <v>3.1</v>
      </c>
      <c r="D103" s="202">
        <f>IF('Indicator Data'!AI103="No data","x",ROUND((IF(LOG('Indicator Data'!AI103*1000)&gt;D$4,10,IF(LOG('Indicator Data'!AI103*1000)&lt;D$3,0,10-(D$4-LOG('Indicator Data'!AI103*1000))/(D$4-D$3)*10))),1))</f>
        <v>3.2</v>
      </c>
      <c r="E103" s="203">
        <f t="shared" si="34"/>
        <v>3.2</v>
      </c>
      <c r="F103" s="202">
        <f>IF('Indicator Data'!AV103="No data","x",ROUND(IF('Indicator Data'!AV103&gt;F$4,10,IF('Indicator Data'!AV103&lt;F$3,0,10-(F$4-'Indicator Data'!AV103)/(F$4-F$3)*10)),1))</f>
        <v>3.5</v>
      </c>
      <c r="G103" s="202" t="str">
        <f>IF('Indicator Data'!AW103="No data","x",ROUND(IF('Indicator Data'!AW103&gt;G$4,10,IF('Indicator Data'!AW103&lt;G$3,0,10-(G$4-'Indicator Data'!AW103)/(G$4-G$3)*10)),1))</f>
        <v>x</v>
      </c>
      <c r="H103" s="203">
        <f t="shared" si="35"/>
        <v>3.5</v>
      </c>
      <c r="I103" s="204">
        <f>SUM(IF('Indicator Data'!AJ103=0,0,'Indicator Data'!AJ103),SUM('Indicator Data'!AK103:AL103))</f>
        <v>906.52450623437494</v>
      </c>
      <c r="J103" s="204">
        <f>I103/HLOOKUP('Indicator Date'!$AJ101,'Population Data'!$C$3:$M$194,ROW()-4,FALSE)*1000000</f>
        <v>130.16927956437402</v>
      </c>
      <c r="K103" s="202">
        <f t="shared" si="41"/>
        <v>2.6</v>
      </c>
      <c r="L103" s="202">
        <f>IF('Indicator Data'!AM103="No data","x",ROUND(IF('Indicator Data'!AM103&gt;L$4,10,IF('Indicator Data'!AM103&lt;L$3,0,10-(L$4-'Indicator Data'!AM103)/(L$4-L$3)*10)),1))</f>
        <v>0.3</v>
      </c>
      <c r="M103" s="202">
        <f>IF('Indicator Data'!AN103="No data","x",IF('Indicator Data'!AN103=0,0,ROUND(IF('Indicator Data'!AN103&gt;M$4,10,IF('Indicator Data'!AN103&lt;M$3,0,10-(M$4-'Indicator Data'!AN103)/(M$4-M$3)*10)),1)))</f>
        <v>0</v>
      </c>
      <c r="N103" s="203">
        <f t="shared" si="36"/>
        <v>1</v>
      </c>
      <c r="O103" s="205">
        <f t="shared" si="37"/>
        <v>2.7</v>
      </c>
      <c r="P103" s="206">
        <f>IF(AND('Indicator Data'!BA103="No data",'Indicator Data'!BB103="No data"),0,SUM('Indicator Data'!BA103:BC103)/1000)</f>
        <v>175.95400000000001</v>
      </c>
      <c r="Q103" s="202">
        <f t="shared" si="42"/>
        <v>7.5</v>
      </c>
      <c r="R103" s="207">
        <f>P103*1000/HLOOKUP('Indicator Data'!$BA$3,'Population Data'!$C$3:$M$194,ROW()-4,FALSE)</f>
        <v>2.526551158733735E-2</v>
      </c>
      <c r="S103" s="202">
        <f t="shared" si="43"/>
        <v>7.1</v>
      </c>
      <c r="T103" s="208">
        <f t="shared" si="38"/>
        <v>7.3</v>
      </c>
      <c r="U103" s="209">
        <f>IF('Indicator Data'!AR103="No data","x",ROUND(IF('Indicator Data'!AR103&gt;U$4,10,IF('Indicator Data'!AR103&lt;U$3,0,10-(U$4-'Indicator Data'!AR103)/(U$4-U$3)*10)),1))</f>
        <v>0.4</v>
      </c>
      <c r="V103" s="209" t="str">
        <f>IF('Indicator Data'!AS103="No data","x",IF('Indicator Data'!AS103=0,0,ROUND(IF('Indicator Data'!AS103&gt;V$4,10,IF('Indicator Data'!AS103&lt;V$3,0,10-(V$4-'Indicator Data'!AS103)/(V$4-V$3)*10)),1)))</f>
        <v>x</v>
      </c>
      <c r="W103" s="202">
        <f t="shared" si="39"/>
        <v>0.4</v>
      </c>
      <c r="X103" s="202">
        <f>IF('Indicator Data'!AQ103="No data","x",ROUND(IF('Indicator Data'!AQ103&gt;X$4,10,IF('Indicator Data'!AQ103&lt;X$3,0,10-(X$4-'Indicator Data'!AQ103)/(X$4-X$3)*10)),1))</f>
        <v>1.1000000000000001</v>
      </c>
      <c r="Y103" s="202" t="str">
        <f>IF('Indicator Data'!AT103="No data","x",ROUND(IF('Indicator Data'!AT103&gt;Y$4,10,IF('Indicator Data'!AT103&lt;Y$3,0,10-(Y$4-'Indicator Data'!AT103)/(Y$4-Y$3)*10)),1))</f>
        <v>x</v>
      </c>
      <c r="Z103" s="207">
        <f>IF('Indicator Data'!AU103="No data","x",IF(('Indicator Data'!AU103/HLOOKUP('Indicator Data'!$AU$3,'Population Data'!$C$3:$M$194,ROW()-4,FALSE))&gt;1,1,IF('Indicator Data'!AU103&gt;'Indicator Data'!AU103,1,'Indicator Data'!AU103/HLOOKUP('Indicator Data'!$AU$3,'Population Data'!$C$3:$M$194,ROW()-4,FALSE))))</f>
        <v>1.1743393350391592E-6</v>
      </c>
      <c r="AA103" s="202">
        <f t="shared" si="44"/>
        <v>0</v>
      </c>
      <c r="AB103" s="210">
        <f t="shared" si="45"/>
        <v>0.5</v>
      </c>
      <c r="AC103" s="202">
        <f>IF('Indicator Data'!AO103="No data","x",ROUND(IF('Indicator Data'!AO103&gt;AC$4,10,IF('Indicator Data'!AO103&lt;AC$3,0,10-(AC$4-'Indicator Data'!AO103)/(AC$4-AC$3)*10)),1))</f>
        <v>0.8</v>
      </c>
      <c r="AD103" s="202">
        <f>IF('Indicator Data'!AP103="No data","x",ROUND(IF('Indicator Data'!AP103&gt;AD$4,10,IF('Indicator Data'!AP103&lt;AD$3,0,10-(AD$4-'Indicator Data'!AP103)/(AD$4-AD$3)*10)),1))</f>
        <v>2.6</v>
      </c>
      <c r="AE103" s="210">
        <f t="shared" si="40"/>
        <v>1.7</v>
      </c>
      <c r="AF103" s="206">
        <f>('Indicator Data'!AZ103+'Indicator Data'!AY103*0.5+'Indicator Data'!AX103*0.25)/1000</f>
        <v>800</v>
      </c>
      <c r="AG103" s="211">
        <f>AF103*1000/HLOOKUP('Indicator Data'!$AZ$3,'Population Data'!$C$3:$M$194,ROW()-4,FALSE)</f>
        <v>0.114873258180376</v>
      </c>
      <c r="AH103" s="210">
        <f t="shared" si="46"/>
        <v>10</v>
      </c>
      <c r="AI103" s="202">
        <f>IF('Indicator Data'!BD103="No data","x",ROUND(IF('Indicator Data'!BD103&lt;$AI$3,10,IF('Indicator Data'!BD103&gt;$AI$4,0,($AI$4-'Indicator Data'!BD103)/($AI$4-$AI$3)*10)),1))</f>
        <v>2.1</v>
      </c>
      <c r="AJ103" s="202">
        <f>IF('Indicator Data'!BE103="No data","x",ROUND(IF('Indicator Data'!BE103&gt;$AJ$4,10,IF('Indicator Data'!BE103&lt;$AJ$3,0,10-($AJ$4-'Indicator Data'!BE103)/($AJ$4-$AJ$3)*10)),1))</f>
        <v>2.1</v>
      </c>
      <c r="AK103" s="210">
        <f t="shared" si="47"/>
        <v>2.1</v>
      </c>
      <c r="AL103" s="208">
        <f t="shared" si="48"/>
        <v>5.5</v>
      </c>
      <c r="AM103" s="212">
        <f t="shared" si="49"/>
        <v>6.5</v>
      </c>
    </row>
    <row r="104" spans="1:39">
      <c r="A104" s="179" t="str">
        <f>'Indicator Data'!A104</f>
        <v>Liechtenstein</v>
      </c>
      <c r="B104" s="180" t="str">
        <f>'Indicator Data'!B104</f>
        <v>LIE</v>
      </c>
      <c r="C104" s="213">
        <f>ROUND(IF('Indicator Data'!AH104="No data",IF((0.101*LN('Indicator Data'!BV104)-0.153)&gt;C$4,0,IF((0.101*LN('Indicator Data'!BV104)-0.153)&lt;C$3,10,(C$4-(0.101*LN('Indicator Data'!BV104)-0.153))/(C$4-C$3)*10)),IF('Indicator Data'!AH104&gt;C$4,0,IF('Indicator Data'!AH104&lt;C$3,10,(C$4-'Indicator Data'!AH104)/(C$4-C$3)*10))),1)</f>
        <v>0</v>
      </c>
      <c r="D104" s="202" t="str">
        <f>IF('Indicator Data'!AI104="No data","x",ROUND((IF(LOG('Indicator Data'!AI104*1000)&gt;D$4,10,IF(LOG('Indicator Data'!AI104*1000)&lt;D$3,0,10-(D$4-LOG('Indicator Data'!AI104*1000))/(D$4-D$3)*10))),1))</f>
        <v>x</v>
      </c>
      <c r="E104" s="203">
        <f t="shared" si="34"/>
        <v>0</v>
      </c>
      <c r="F104" s="202" t="str">
        <f>IF('Indicator Data'!AV104="No data","x",ROUND(IF('Indicator Data'!AV104&gt;F$4,10,IF('Indicator Data'!AV104&lt;F$3,0,10-(F$4-'Indicator Data'!AV104)/(F$4-F$3)*10)),1))</f>
        <v>x</v>
      </c>
      <c r="G104" s="202" t="str">
        <f>IF('Indicator Data'!AW104="No data","x",ROUND(IF('Indicator Data'!AW104&gt;G$4,10,IF('Indicator Data'!AW104&lt;G$3,0,10-(G$4-'Indicator Data'!AW104)/(G$4-G$3)*10)),1))</f>
        <v>x</v>
      </c>
      <c r="H104" s="203" t="str">
        <f t="shared" si="35"/>
        <v>x</v>
      </c>
      <c r="I104" s="204">
        <f>SUM(IF('Indicator Data'!AJ104=0,0,'Indicator Data'!AJ104),SUM('Indicator Data'!AK104:AL104))</f>
        <v>0</v>
      </c>
      <c r="J104" s="204">
        <f>I104/HLOOKUP('Indicator Date'!$AJ102,'Population Data'!$C$3:$M$194,ROW()-4,FALSE)*1000000</f>
        <v>0</v>
      </c>
      <c r="K104" s="202">
        <f t="shared" si="41"/>
        <v>0</v>
      </c>
      <c r="L104" s="202" t="str">
        <f>IF('Indicator Data'!AM104="No data","x",ROUND(IF('Indicator Data'!AM104&gt;L$4,10,IF('Indicator Data'!AM104&lt;L$3,0,10-(L$4-'Indicator Data'!AM104)/(L$4-L$3)*10)),1))</f>
        <v>x</v>
      </c>
      <c r="M104" s="202" t="str">
        <f>IF('Indicator Data'!AN104="No data","x",IF('Indicator Data'!AN104=0,0,ROUND(IF('Indicator Data'!AN104&gt;M$4,10,IF('Indicator Data'!AN104&lt;M$3,0,10-(M$4-'Indicator Data'!AN104)/(M$4-M$3)*10)),1)))</f>
        <v>x</v>
      </c>
      <c r="N104" s="203">
        <f t="shared" si="36"/>
        <v>0</v>
      </c>
      <c r="O104" s="205">
        <f t="shared" si="37"/>
        <v>0</v>
      </c>
      <c r="P104" s="206">
        <f>IF(AND('Indicator Data'!BA104="No data",'Indicator Data'!BB104="No data"),0,SUM('Indicator Data'!BA104:BC104)/1000)</f>
        <v>0.60699999999999998</v>
      </c>
      <c r="Q104" s="202">
        <f t="shared" si="42"/>
        <v>0</v>
      </c>
      <c r="R104" s="207">
        <f>P104*1000/HLOOKUP('Indicator Data'!$BA$3,'Population Data'!$C$3:$M$194,ROW()-4,FALSE)</f>
        <v>1.5242830596152881E-2</v>
      </c>
      <c r="S104" s="202">
        <f t="shared" si="43"/>
        <v>6.2</v>
      </c>
      <c r="T104" s="208">
        <f t="shared" si="38"/>
        <v>3.1</v>
      </c>
      <c r="U104" s="209" t="str">
        <f>IF('Indicator Data'!AR104="No data","x",ROUND(IF('Indicator Data'!AR104&gt;U$4,10,IF('Indicator Data'!AR104&lt;U$3,0,10-(U$4-'Indicator Data'!AR104)/(U$4-U$3)*10)),1))</f>
        <v>x</v>
      </c>
      <c r="V104" s="209" t="str">
        <f>IF('Indicator Data'!AS104="No data","x",IF('Indicator Data'!AS104=0,0,ROUND(IF('Indicator Data'!AS104&gt;V$4,10,IF('Indicator Data'!AS104&lt;V$3,0,10-(V$4-'Indicator Data'!AS104)/(V$4-V$3)*10)),1)))</f>
        <v>x</v>
      </c>
      <c r="W104" s="202" t="str">
        <f t="shared" si="39"/>
        <v>x</v>
      </c>
      <c r="X104" s="202" t="str">
        <f>IF('Indicator Data'!AQ104="No data","x",ROUND(IF('Indicator Data'!AQ104&gt;X$4,10,IF('Indicator Data'!AQ104&lt;X$3,0,10-(X$4-'Indicator Data'!AQ104)/(X$4-X$3)*10)),1))</f>
        <v>x</v>
      </c>
      <c r="Y104" s="202" t="str">
        <f>IF('Indicator Data'!AT104="No data","x",ROUND(IF('Indicator Data'!AT104&gt;Y$4,10,IF('Indicator Data'!AT104&lt;Y$3,0,10-(Y$4-'Indicator Data'!AT104)/(Y$4-Y$3)*10)),1))</f>
        <v>x</v>
      </c>
      <c r="Z104" s="207" t="str">
        <f>IF('Indicator Data'!AU104="No data","x",IF(('Indicator Data'!AU104/HLOOKUP('Indicator Data'!$AU$3,'Population Data'!$C$3:$M$194,ROW()-4,FALSE))&gt;1,1,IF('Indicator Data'!AU104&gt;'Indicator Data'!AU104,1,'Indicator Data'!AU104/HLOOKUP('Indicator Data'!$AU$3,'Population Data'!$C$3:$M$194,ROW()-4,FALSE))))</f>
        <v>x</v>
      </c>
      <c r="AA104" s="202" t="str">
        <f t="shared" si="44"/>
        <v>x</v>
      </c>
      <c r="AB104" s="210" t="str">
        <f t="shared" si="45"/>
        <v>x</v>
      </c>
      <c r="AC104" s="202" t="str">
        <f>IF('Indicator Data'!AO104="No data","x",ROUND(IF('Indicator Data'!AO104&gt;AC$4,10,IF('Indicator Data'!AO104&lt;AC$3,0,10-(AC$4-'Indicator Data'!AO104)/(AC$4-AC$3)*10)),1))</f>
        <v>x</v>
      </c>
      <c r="AD104" s="202" t="str">
        <f>IF('Indicator Data'!AP104="No data","x",ROUND(IF('Indicator Data'!AP104&gt;AD$4,10,IF('Indicator Data'!AP104&lt;AD$3,0,10-(AD$4-'Indicator Data'!AP104)/(AD$4-AD$3)*10)),1))</f>
        <v>x</v>
      </c>
      <c r="AE104" s="210" t="str">
        <f t="shared" si="40"/>
        <v>x</v>
      </c>
      <c r="AF104" s="206">
        <f>('Indicator Data'!AZ104+'Indicator Data'!AY104*0.5+'Indicator Data'!AX104*0.25)/1000</f>
        <v>0</v>
      </c>
      <c r="AG104" s="211">
        <f>AF104*1000/HLOOKUP('Indicator Data'!$AZ$3,'Population Data'!$C$3:$M$194,ROW()-4,FALSE)</f>
        <v>0</v>
      </c>
      <c r="AH104" s="210">
        <f t="shared" si="46"/>
        <v>0</v>
      </c>
      <c r="AI104" s="202">
        <f>IF('Indicator Data'!BD104="No data","x",ROUND(IF('Indicator Data'!BD104&lt;$AI$3,10,IF('Indicator Data'!BD104&gt;$AI$4,0,($AI$4-'Indicator Data'!BD104)/($AI$4-$AI$3)*10)),1))</f>
        <v>0.8</v>
      </c>
      <c r="AJ104" s="202">
        <f>IF('Indicator Data'!BE104="No data","x",ROUND(IF('Indicator Data'!BE104&gt;$AJ$4,10,IF('Indicator Data'!BE104&lt;$AJ$3,0,10-($AJ$4-'Indicator Data'!BE104)/($AJ$4-$AJ$3)*10)),1))</f>
        <v>0</v>
      </c>
      <c r="AK104" s="210">
        <f t="shared" si="47"/>
        <v>0.4</v>
      </c>
      <c r="AL104" s="208">
        <f t="shared" si="48"/>
        <v>0.2</v>
      </c>
      <c r="AM104" s="212">
        <f t="shared" si="49"/>
        <v>1.8</v>
      </c>
    </row>
    <row r="105" spans="1:39">
      <c r="A105" s="179" t="str">
        <f>'Indicator Data'!A105</f>
        <v>Lithuania</v>
      </c>
      <c r="B105" s="180" t="str">
        <f>'Indicator Data'!B105</f>
        <v>LTU</v>
      </c>
      <c r="C105" s="213">
        <f>ROUND(IF('Indicator Data'!AH105="No data",IF((0.101*LN('Indicator Data'!BV105)-0.153)&gt;C$4,0,IF((0.101*LN('Indicator Data'!BV105)-0.153)&lt;C$3,10,(C$4-(0.101*LN('Indicator Data'!BV105)-0.153))/(C$4-C$3)*10)),IF('Indicator Data'!AH105&gt;C$4,0,IF('Indicator Data'!AH105&lt;C$3,10,(C$4-'Indicator Data'!AH105)/(C$4-C$3)*10))),1)</f>
        <v>0.4</v>
      </c>
      <c r="D105" s="202" t="str">
        <f>IF('Indicator Data'!AI105="No data","x",ROUND((IF(LOG('Indicator Data'!AI105*1000)&gt;D$4,10,IF(LOG('Indicator Data'!AI105*1000)&lt;D$3,0,10-(D$4-LOG('Indicator Data'!AI105*1000))/(D$4-D$3)*10))),1))</f>
        <v>x</v>
      </c>
      <c r="E105" s="203">
        <f t="shared" si="34"/>
        <v>0.4</v>
      </c>
      <c r="F105" s="202">
        <f>IF('Indicator Data'!AV105="No data","x",ROUND(IF('Indicator Data'!AV105&gt;F$4,10,IF('Indicator Data'!AV105&lt;F$3,0,10-(F$4-'Indicator Data'!AV105)/(F$4-F$3)*10)),1))</f>
        <v>1.3</v>
      </c>
      <c r="G105" s="202">
        <f>IF('Indicator Data'!AW105="No data","x",ROUND(IF('Indicator Data'!AW105&gt;G$4,10,IF('Indicator Data'!AW105&lt;G$3,0,10-(G$4-'Indicator Data'!AW105)/(G$4-G$3)*10)),1))</f>
        <v>2.9</v>
      </c>
      <c r="H105" s="203">
        <f t="shared" si="35"/>
        <v>2.1</v>
      </c>
      <c r="I105" s="204">
        <f>SUM(IF('Indicator Data'!AJ105=0,0,'Indicator Data'!AJ105),SUM('Indicator Data'!AK105:AL105))</f>
        <v>4.1751050000000003</v>
      </c>
      <c r="J105" s="204">
        <f>I105/HLOOKUP('Indicator Date'!$AJ103,'Population Data'!$C$3:$M$194,ROW()-4,FALSE)*1000000</f>
        <v>1.5504709228096576</v>
      </c>
      <c r="K105" s="202">
        <f t="shared" si="41"/>
        <v>0</v>
      </c>
      <c r="L105" s="202" t="str">
        <f>IF('Indicator Data'!AM105="No data","x",ROUND(IF('Indicator Data'!AM105&gt;L$4,10,IF('Indicator Data'!AM105&lt;L$3,0,10-(L$4-'Indicator Data'!AM105)/(L$4-L$3)*10)),1))</f>
        <v>x</v>
      </c>
      <c r="M105" s="202">
        <f>IF('Indicator Data'!AN105="No data","x",IF('Indicator Data'!AN105=0,0,ROUND(IF('Indicator Data'!AN105&gt;M$4,10,IF('Indicator Data'!AN105&lt;M$3,0,10-(M$4-'Indicator Data'!AN105)/(M$4-M$3)*10)),1)))</f>
        <v>0.4</v>
      </c>
      <c r="N105" s="203">
        <f t="shared" si="36"/>
        <v>0.2</v>
      </c>
      <c r="O105" s="205">
        <f t="shared" si="37"/>
        <v>0.8</v>
      </c>
      <c r="P105" s="206">
        <f>IF(AND('Indicator Data'!BA105="No data",'Indicator Data'!BB105="No data"),0,SUM('Indicator Data'!BA105:BC105)/1000)</f>
        <v>82.888999999999996</v>
      </c>
      <c r="Q105" s="202">
        <f t="shared" si="42"/>
        <v>6.4</v>
      </c>
      <c r="R105" s="207">
        <f>P105*1000/HLOOKUP('Indicator Data'!$BA$3,'Population Data'!$C$3:$M$194,ROW()-4,FALSE)</f>
        <v>3.0781737063084569E-2</v>
      </c>
      <c r="S105" s="202">
        <f t="shared" si="43"/>
        <v>7.4</v>
      </c>
      <c r="T105" s="208">
        <f t="shared" si="38"/>
        <v>6.9</v>
      </c>
      <c r="U105" s="209">
        <f>IF('Indicator Data'!AR105="No data","x",ROUND(IF('Indicator Data'!AR105&gt;U$4,10,IF('Indicator Data'!AR105&lt;U$3,0,10-(U$4-'Indicator Data'!AR105)/(U$4-U$3)*10)),1))</f>
        <v>0.4</v>
      </c>
      <c r="V105" s="209">
        <f>IF('Indicator Data'!AS105="No data","x",IF('Indicator Data'!AS105=0,0,ROUND(IF('Indicator Data'!AS105&gt;V$4,10,IF('Indicator Data'!AS105&lt;V$3,0,10-(V$4-'Indicator Data'!AS105)/(V$4-V$3)*10)),1)))</f>
        <v>0.4</v>
      </c>
      <c r="W105" s="202">
        <f t="shared" si="39"/>
        <v>0.4</v>
      </c>
      <c r="X105" s="202">
        <f>IF('Indicator Data'!AQ105="No data","x",ROUND(IF('Indicator Data'!AQ105&gt;X$4,10,IF('Indicator Data'!AQ105&lt;X$3,0,10-(X$4-'Indicator Data'!AQ105)/(X$4-X$3)*10)),1))</f>
        <v>0.5</v>
      </c>
      <c r="Y105" s="202" t="str">
        <f>IF('Indicator Data'!AT105="No data","x",ROUND(IF('Indicator Data'!AT105&gt;Y$4,10,IF('Indicator Data'!AT105&lt;Y$3,0,10-(Y$4-'Indicator Data'!AT105)/(Y$4-Y$3)*10)),1))</f>
        <v>x</v>
      </c>
      <c r="Z105" s="207">
        <f>IF('Indicator Data'!AU105="No data","x",IF(('Indicator Data'!AU105/HLOOKUP('Indicator Data'!$AU$3,'Population Data'!$C$3:$M$194,ROW()-4,FALSE))&gt;1,1,IF('Indicator Data'!AU105&gt;'Indicator Data'!AU105,1,'Indicator Data'!AU105/HLOOKUP('Indicator Data'!$AU$3,'Population Data'!$C$3:$M$194,ROW()-4,FALSE))))</f>
        <v>2.6908552738036148E-5</v>
      </c>
      <c r="AA105" s="202">
        <f t="shared" si="44"/>
        <v>0</v>
      </c>
      <c r="AB105" s="210">
        <f t="shared" si="45"/>
        <v>0.3</v>
      </c>
      <c r="AC105" s="202">
        <f>IF('Indicator Data'!AO105="No data","x",ROUND(IF('Indicator Data'!AO105&gt;AC$4,10,IF('Indicator Data'!AO105&lt;AC$3,0,10-(AC$4-'Indicator Data'!AO105)/(AC$4-AC$3)*10)),1))</f>
        <v>0.3</v>
      </c>
      <c r="AD105" s="202">
        <f>IF('Indicator Data'!AP105="No data","x",ROUND(IF('Indicator Data'!AP105&gt;AD$4,10,IF('Indicator Data'!AP105&lt;AD$3,0,10-(AD$4-'Indicator Data'!AP105)/(AD$4-AD$3)*10)),1))</f>
        <v>0.2</v>
      </c>
      <c r="AE105" s="210">
        <f t="shared" si="40"/>
        <v>0.3</v>
      </c>
      <c r="AF105" s="206">
        <f>('Indicator Data'!AZ105+'Indicator Data'!AY105*0.5+'Indicator Data'!AX105*0.25)/1000</f>
        <v>0</v>
      </c>
      <c r="AG105" s="211">
        <f>AF105*1000/HLOOKUP('Indicator Data'!$AZ$3,'Population Data'!$C$3:$M$194,ROW()-4,FALSE)</f>
        <v>0</v>
      </c>
      <c r="AH105" s="210">
        <f t="shared" si="46"/>
        <v>0</v>
      </c>
      <c r="AI105" s="202">
        <f>IF('Indicator Data'!BD105="No data","x",ROUND(IF('Indicator Data'!BD105&lt;$AI$3,10,IF('Indicator Data'!BD105&gt;$AI$4,0,($AI$4-'Indicator Data'!BD105)/($AI$4-$AI$3)*10)),1))</f>
        <v>1.5</v>
      </c>
      <c r="AJ105" s="202">
        <f>IF('Indicator Data'!BE105="No data","x",ROUND(IF('Indicator Data'!BE105&gt;$AJ$4,10,IF('Indicator Data'!BE105&lt;$AJ$3,0,10-($AJ$4-'Indicator Data'!BE105)/($AJ$4-$AJ$3)*10)),1))</f>
        <v>0</v>
      </c>
      <c r="AK105" s="210">
        <f t="shared" si="47"/>
        <v>0.8</v>
      </c>
      <c r="AL105" s="208">
        <f t="shared" si="48"/>
        <v>0.4</v>
      </c>
      <c r="AM105" s="212">
        <f t="shared" si="49"/>
        <v>4.4000000000000004</v>
      </c>
    </row>
    <row r="106" spans="1:39">
      <c r="A106" s="179" t="str">
        <f>'Indicator Data'!A106</f>
        <v>Luxembourg</v>
      </c>
      <c r="B106" s="180" t="str">
        <f>'Indicator Data'!B106</f>
        <v>LUX</v>
      </c>
      <c r="C106" s="213">
        <f>ROUND(IF('Indicator Data'!AH106="No data",IF((0.101*LN('Indicator Data'!BV106)-0.153)&gt;C$4,0,IF((0.101*LN('Indicator Data'!BV106)-0.153)&lt;C$3,10,(C$4-(0.101*LN('Indicator Data'!BV106)-0.153))/(C$4-C$3)*10)),IF('Indicator Data'!AH106&gt;C$4,0,IF('Indicator Data'!AH106&lt;C$3,10,(C$4-'Indicator Data'!AH106)/(C$4-C$3)*10))),1)</f>
        <v>0</v>
      </c>
      <c r="D106" s="202" t="str">
        <f>IF('Indicator Data'!AI106="No data","x",ROUND((IF(LOG('Indicator Data'!AI106*1000)&gt;D$4,10,IF(LOG('Indicator Data'!AI106*1000)&lt;D$3,0,10-(D$4-LOG('Indicator Data'!AI106*1000))/(D$4-D$3)*10))),1))</f>
        <v>x</v>
      </c>
      <c r="E106" s="203">
        <f t="shared" si="34"/>
        <v>0</v>
      </c>
      <c r="F106" s="202">
        <f>IF('Indicator Data'!AV106="No data","x",ROUND(IF('Indicator Data'!AV106&gt;F$4,10,IF('Indicator Data'!AV106&lt;F$3,0,10-(F$4-'Indicator Data'!AV106)/(F$4-F$3)*10)),1))</f>
        <v>0.6</v>
      </c>
      <c r="G106" s="202">
        <f>IF('Indicator Data'!AW106="No data","x",ROUND(IF('Indicator Data'!AW106&gt;G$4,10,IF('Indicator Data'!AW106&lt;G$3,0,10-(G$4-'Indicator Data'!AW106)/(G$4-G$3)*10)),1))</f>
        <v>1.9</v>
      </c>
      <c r="H106" s="203">
        <f t="shared" si="35"/>
        <v>1.3</v>
      </c>
      <c r="I106" s="204">
        <f>SUM(IF('Indicator Data'!AJ106=0,0,'Indicator Data'!AJ106),SUM('Indicator Data'!AK106:AL106))</f>
        <v>-0.77105999999999997</v>
      </c>
      <c r="J106" s="204">
        <f>I106/HLOOKUP('Indicator Date'!$AJ104,'Population Data'!$C$3:$M$194,ROW()-4,FALSE)*1000000</f>
        <v>-1.1654579696913818</v>
      </c>
      <c r="K106" s="202">
        <f t="shared" si="41"/>
        <v>0</v>
      </c>
      <c r="L106" s="202" t="str">
        <f>IF('Indicator Data'!AM106="No data","x",ROUND(IF('Indicator Data'!AM106&gt;L$4,10,IF('Indicator Data'!AM106&lt;L$3,0,10-(L$4-'Indicator Data'!AM106)/(L$4-L$3)*10)),1))</f>
        <v>x</v>
      </c>
      <c r="M106" s="202">
        <f>IF('Indicator Data'!AN106="No data","x",IF('Indicator Data'!AN106=0,0,ROUND(IF('Indicator Data'!AN106&gt;M$4,10,IF('Indicator Data'!AN106&lt;M$3,0,10-(M$4-'Indicator Data'!AN106)/(M$4-M$3)*10)),1)))</f>
        <v>0.9</v>
      </c>
      <c r="N106" s="203">
        <f t="shared" si="36"/>
        <v>0.5</v>
      </c>
      <c r="O106" s="205">
        <f t="shared" si="37"/>
        <v>0.5</v>
      </c>
      <c r="P106" s="206">
        <f>IF(AND('Indicator Data'!BA106="No data",'Indicator Data'!BB106="No data"),0,SUM('Indicator Data'!BA106:BC106)/1000)</f>
        <v>17.760999999999999</v>
      </c>
      <c r="Q106" s="202">
        <f t="shared" si="42"/>
        <v>4.2</v>
      </c>
      <c r="R106" s="207">
        <f>P106*1000/HLOOKUP('Indicator Data'!$BA$3,'Population Data'!$C$3:$M$194,ROW()-4,FALSE)</f>
        <v>2.6845769459819768E-2</v>
      </c>
      <c r="S106" s="202">
        <f t="shared" si="43"/>
        <v>7.2</v>
      </c>
      <c r="T106" s="208">
        <f t="shared" si="38"/>
        <v>5.7</v>
      </c>
      <c r="U106" s="209">
        <f>IF('Indicator Data'!AR106="No data","x",ROUND(IF('Indicator Data'!AR106&gt;U$4,10,IF('Indicator Data'!AR106&lt;U$3,0,10-(U$4-'Indicator Data'!AR106)/(U$4-U$3)*10)),1))</f>
        <v>0.4</v>
      </c>
      <c r="V106" s="209">
        <f>IF('Indicator Data'!AS106="No data","x",IF('Indicator Data'!AS106=0,0,ROUND(IF('Indicator Data'!AS106&gt;V$4,10,IF('Indicator Data'!AS106&lt;V$3,0,10-(V$4-'Indicator Data'!AS106)/(V$4-V$3)*10)),1)))</f>
        <v>0.4</v>
      </c>
      <c r="W106" s="202">
        <f t="shared" si="39"/>
        <v>0.4</v>
      </c>
      <c r="X106" s="202">
        <f>IF('Indicator Data'!AQ106="No data","x",ROUND(IF('Indicator Data'!AQ106&gt;X$4,10,IF('Indicator Data'!AQ106&lt;X$3,0,10-(X$4-'Indicator Data'!AQ106)/(X$4-X$3)*10)),1))</f>
        <v>0.2</v>
      </c>
      <c r="Y106" s="202" t="str">
        <f>IF('Indicator Data'!AT106="No data","x",ROUND(IF('Indicator Data'!AT106&gt;Y$4,10,IF('Indicator Data'!AT106&lt;Y$3,0,10-(Y$4-'Indicator Data'!AT106)/(Y$4-Y$3)*10)),1))</f>
        <v>x</v>
      </c>
      <c r="Z106" s="207">
        <f>IF('Indicator Data'!AU106="No data","x",IF(('Indicator Data'!AU106/HLOOKUP('Indicator Data'!$AU$3,'Population Data'!$C$3:$M$194,ROW()-4,FALSE))&gt;1,1,IF('Indicator Data'!AU106&gt;'Indicator Data'!AU106,1,'Indicator Data'!AU106/HLOOKUP('Indicator Data'!$AU$3,'Population Data'!$C$3:$M$194,ROW()-4,FALSE))))</f>
        <v>1.5441654480627673E-6</v>
      </c>
      <c r="AA106" s="202">
        <f t="shared" si="44"/>
        <v>0</v>
      </c>
      <c r="AB106" s="210">
        <f t="shared" si="45"/>
        <v>0.2</v>
      </c>
      <c r="AC106" s="202">
        <f>IF('Indicator Data'!AO106="No data","x",ROUND(IF('Indicator Data'!AO106&gt;AC$4,10,IF('Indicator Data'!AO106&lt;AC$3,0,10-(AC$4-'Indicator Data'!AO106)/(AC$4-AC$3)*10)),1))</f>
        <v>0.2</v>
      </c>
      <c r="AD106" s="202" t="str">
        <f>IF('Indicator Data'!AP106="No data","x",ROUND(IF('Indicator Data'!AP106&gt;AD$4,10,IF('Indicator Data'!AP106&lt;AD$3,0,10-(AD$4-'Indicator Data'!AP106)/(AD$4-AD$3)*10)),1))</f>
        <v>x</v>
      </c>
      <c r="AE106" s="210">
        <f t="shared" si="40"/>
        <v>0.2</v>
      </c>
      <c r="AF106" s="206">
        <f>('Indicator Data'!AZ106+'Indicator Data'!AY106*0.5+'Indicator Data'!AX106*0.25)/1000</f>
        <v>0</v>
      </c>
      <c r="AG106" s="211">
        <f>AF106*1000/HLOOKUP('Indicator Data'!$AZ$3,'Population Data'!$C$3:$M$194,ROW()-4,FALSE)</f>
        <v>0</v>
      </c>
      <c r="AH106" s="210">
        <f t="shared" si="46"/>
        <v>0</v>
      </c>
      <c r="AI106" s="202">
        <f>IF('Indicator Data'!BD106="No data","x",ROUND(IF('Indicator Data'!BD106&lt;$AI$3,10,IF('Indicator Data'!BD106&gt;$AI$4,0,($AI$4-'Indicator Data'!BD106)/($AI$4-$AI$3)*10)),1))</f>
        <v>2.2999999999999998</v>
      </c>
      <c r="AJ106" s="202">
        <f>IF('Indicator Data'!BE106="No data","x",ROUND(IF('Indicator Data'!BE106&gt;$AJ$4,10,IF('Indicator Data'!BE106&lt;$AJ$3,0,10-($AJ$4-'Indicator Data'!BE106)/($AJ$4-$AJ$3)*10)),1))</f>
        <v>0</v>
      </c>
      <c r="AK106" s="210">
        <f t="shared" si="47"/>
        <v>1.2</v>
      </c>
      <c r="AL106" s="208">
        <f t="shared" si="48"/>
        <v>0.4</v>
      </c>
      <c r="AM106" s="212">
        <f t="shared" si="49"/>
        <v>3.5</v>
      </c>
    </row>
    <row r="107" spans="1:39">
      <c r="A107" s="179" t="str">
        <f>'Indicator Data'!A107</f>
        <v>Madagascar</v>
      </c>
      <c r="B107" s="180" t="str">
        <f>'Indicator Data'!B107</f>
        <v>MDG</v>
      </c>
      <c r="C107" s="213">
        <f>ROUND(IF('Indicator Data'!AH107="No data",IF((0.101*LN('Indicator Data'!BV107)-0.153)&gt;C$4,0,IF((0.101*LN('Indicator Data'!BV107)-0.153)&lt;C$3,10,(C$4-(0.101*LN('Indicator Data'!BV107)-0.153))/(C$4-C$3)*10)),IF('Indicator Data'!AH107&gt;C$4,0,IF('Indicator Data'!AH107&lt;C$3,10,(C$4-'Indicator Data'!AH107)/(C$4-C$3)*10))),1)</f>
        <v>8.3000000000000007</v>
      </c>
      <c r="D107" s="202">
        <f>IF('Indicator Data'!AI107="No data","x",ROUND((IF(LOG('Indicator Data'!AI107*1000)&gt;D$4,10,IF(LOG('Indicator Data'!AI107*1000)&lt;D$3,0,10-(D$4-LOG('Indicator Data'!AI107*1000))/(D$4-D$3)*10))),1))</f>
        <v>9.6</v>
      </c>
      <c r="E107" s="203">
        <f t="shared" si="34"/>
        <v>9.1</v>
      </c>
      <c r="F107" s="202">
        <f>IF('Indicator Data'!AV107="No data","x",ROUND(IF('Indicator Data'!AV107&gt;F$4,10,IF('Indicator Data'!AV107&lt;F$3,0,10-(F$4-'Indicator Data'!AV107)/(F$4-F$3)*10)),1))</f>
        <v>7.7</v>
      </c>
      <c r="G107" s="202">
        <f>IF('Indicator Data'!AW107="No data","x",ROUND(IF('Indicator Data'!AW107&gt;G$4,10,IF('Indicator Data'!AW107&lt;G$3,0,10-(G$4-'Indicator Data'!AW107)/(G$4-G$3)*10)),1))</f>
        <v>4.4000000000000004</v>
      </c>
      <c r="H107" s="203">
        <f t="shared" si="35"/>
        <v>6.1</v>
      </c>
      <c r="I107" s="204">
        <f>SUM(IF('Indicator Data'!AJ107=0,0,'Indicator Data'!AJ107),SUM('Indicator Data'!AK107:AL107))</f>
        <v>2502.6505344414063</v>
      </c>
      <c r="J107" s="204">
        <f>I107/HLOOKUP('Indicator Date'!$AJ105,'Population Data'!$C$3:$M$194,ROW()-4,FALSE)*1000000</f>
        <v>80.58350652055735</v>
      </c>
      <c r="K107" s="202">
        <f t="shared" si="41"/>
        <v>1.6</v>
      </c>
      <c r="L107" s="202">
        <f>IF('Indicator Data'!AM107="No data","x",ROUND(IF('Indicator Data'!AM107&gt;L$4,10,IF('Indicator Data'!AM107&lt;L$3,0,10-(L$4-'Indicator Data'!AM107)/(L$4-L$3)*10)),1))</f>
        <v>4.5</v>
      </c>
      <c r="M107" s="202">
        <f>IF('Indicator Data'!AN107="No data","x",IF('Indicator Data'!AN107=0,0,ROUND(IF('Indicator Data'!AN107&gt;M$4,10,IF('Indicator Data'!AN107&lt;M$3,0,10-(M$4-'Indicator Data'!AN107)/(M$4-M$3)*10)),1)))</f>
        <v>0.8</v>
      </c>
      <c r="N107" s="203">
        <f t="shared" si="36"/>
        <v>2.2999999999999998</v>
      </c>
      <c r="O107" s="205">
        <f t="shared" si="37"/>
        <v>6.7</v>
      </c>
      <c r="P107" s="206">
        <f>IF(AND('Indicator Data'!BA107="No data",'Indicator Data'!BB107="No data"),0,SUM('Indicator Data'!BA107:BC107)/1000)</f>
        <v>3.8130000000000002</v>
      </c>
      <c r="Q107" s="202">
        <f t="shared" si="42"/>
        <v>1.9</v>
      </c>
      <c r="R107" s="207">
        <f>P107*1000/HLOOKUP('Indicator Data'!$BA$3,'Population Data'!$C$3:$M$194,ROW()-4,FALSE)</f>
        <v>1.2277579555527792E-4</v>
      </c>
      <c r="S107" s="202">
        <f t="shared" si="43"/>
        <v>1.9</v>
      </c>
      <c r="T107" s="208">
        <f t="shared" si="38"/>
        <v>1.9</v>
      </c>
      <c r="U107" s="209">
        <f>IF('Indicator Data'!AR107="No data","x",ROUND(IF('Indicator Data'!AR107&gt;U$4,10,IF('Indicator Data'!AR107&lt;U$3,0,10-(U$4-'Indicator Data'!AR107)/(U$4-U$3)*10)),1))</f>
        <v>0.8</v>
      </c>
      <c r="V107" s="209">
        <f>IF('Indicator Data'!AS107="No data","x",IF('Indicator Data'!AS107=0,0,ROUND(IF('Indicator Data'!AS107&gt;V$4,10,IF('Indicator Data'!AS107&lt;V$3,0,10-(V$4-'Indicator Data'!AS107)/(V$4-V$3)*10)),1)))</f>
        <v>1.7</v>
      </c>
      <c r="W107" s="202">
        <f t="shared" si="39"/>
        <v>1.25</v>
      </c>
      <c r="X107" s="202">
        <f>IF('Indicator Data'!AQ107="No data","x",ROUND(IF('Indicator Data'!AQ107&gt;X$4,10,IF('Indicator Data'!AQ107&lt;X$3,0,10-(X$4-'Indicator Data'!AQ107)/(X$4-X$3)*10)),1))</f>
        <v>4.2</v>
      </c>
      <c r="Y107" s="202">
        <f>IF('Indicator Data'!AT107="No data","x",ROUND(IF('Indicator Data'!AT107&gt;Y$4,10,IF('Indicator Data'!AT107&lt;Y$3,0,10-(Y$4-'Indicator Data'!AT107)/(Y$4-Y$3)*10)),1))</f>
        <v>3</v>
      </c>
      <c r="Z107" s="207">
        <f>IF('Indicator Data'!AU107="No data","x",IF(('Indicator Data'!AU107/HLOOKUP('Indicator Data'!$AU$3,'Population Data'!$C$3:$M$194,ROW()-4,FALSE))&gt;1,1,IF('Indicator Data'!AU107&gt;'Indicator Data'!AU107,1,'Indicator Data'!AU107/HLOOKUP('Indicator Data'!$AU$3,'Population Data'!$C$3:$M$194,ROW()-4,FALSE))))</f>
        <v>0.77413215594342155</v>
      </c>
      <c r="AA107" s="202">
        <f t="shared" si="44"/>
        <v>8.6</v>
      </c>
      <c r="AB107" s="210">
        <f t="shared" si="45"/>
        <v>4.3</v>
      </c>
      <c r="AC107" s="202">
        <f>IF('Indicator Data'!AO107="No data","x",ROUND(IF('Indicator Data'!AO107&gt;AC$4,10,IF('Indicator Data'!AO107&lt;AC$3,0,10-(AC$4-'Indicator Data'!AO107)/(AC$4-AC$3)*10)),1))</f>
        <v>5.0999999999999996</v>
      </c>
      <c r="AD107" s="202">
        <f>IF('Indicator Data'!AP107="No data","x",ROUND(IF('Indicator Data'!AP107&gt;AD$4,10,IF('Indicator Data'!AP107&lt;AD$3,0,10-(AD$4-'Indicator Data'!AP107)/(AD$4-AD$3)*10)),1))</f>
        <v>5</v>
      </c>
      <c r="AE107" s="210">
        <f t="shared" si="40"/>
        <v>5.0999999999999996</v>
      </c>
      <c r="AF107" s="206">
        <f>('Indicator Data'!AZ107+'Indicator Data'!AY107*0.5+'Indicator Data'!AX107*0.25)/1000</f>
        <v>432.83699999999999</v>
      </c>
      <c r="AG107" s="211">
        <f>AF107*1000/HLOOKUP('Indicator Data'!$AZ$3,'Population Data'!$C$3:$M$194,ROW()-4,FALSE)</f>
        <v>1.3937033050291064E-2</v>
      </c>
      <c r="AH107" s="210">
        <f t="shared" si="46"/>
        <v>1.4</v>
      </c>
      <c r="AI107" s="202">
        <f>IF('Indicator Data'!BD107="No data","x",ROUND(IF('Indicator Data'!BD107&lt;$AI$3,10,IF('Indicator Data'!BD107&gt;$AI$4,0,($AI$4-'Indicator Data'!BD107)/($AI$4-$AI$3)*10)),1))</f>
        <v>8</v>
      </c>
      <c r="AJ107" s="202">
        <f>IF('Indicator Data'!BE107="No data","x",ROUND(IF('Indicator Data'!BE107&gt;$AJ$4,10,IF('Indicator Data'!BE107&lt;$AJ$3,0,10-($AJ$4-'Indicator Data'!BE107)/($AJ$4-$AJ$3)*10)),1))</f>
        <v>10</v>
      </c>
      <c r="AK107" s="210">
        <f t="shared" si="47"/>
        <v>9</v>
      </c>
      <c r="AL107" s="208">
        <f t="shared" si="48"/>
        <v>5.7</v>
      </c>
      <c r="AM107" s="212">
        <f t="shared" si="49"/>
        <v>4.0999999999999996</v>
      </c>
    </row>
    <row r="108" spans="1:39">
      <c r="A108" s="179" t="str">
        <f>'Indicator Data'!A108</f>
        <v>Malawi</v>
      </c>
      <c r="B108" s="180" t="str">
        <f>'Indicator Data'!B108</f>
        <v>MWI</v>
      </c>
      <c r="C108" s="213">
        <f>ROUND(IF('Indicator Data'!AH108="No data",IF((0.101*LN('Indicator Data'!BV108)-0.153)&gt;C$4,0,IF((0.101*LN('Indicator Data'!BV108)-0.153)&lt;C$3,10,(C$4-(0.101*LN('Indicator Data'!BV108)-0.153))/(C$4-C$3)*10)),IF('Indicator Data'!AH108&gt;C$4,0,IF('Indicator Data'!AH108&lt;C$3,10,(C$4-'Indicator Data'!AH108)/(C$4-C$3)*10))),1)</f>
        <v>7.8</v>
      </c>
      <c r="D108" s="202">
        <f>IF('Indicator Data'!AI108="No data","x",ROUND((IF(LOG('Indicator Data'!AI108*1000)&gt;D$4,10,IF(LOG('Indicator Data'!AI108*1000)&lt;D$3,0,10-(D$4-LOG('Indicator Data'!AI108*1000))/(D$4-D$3)*10))),1))</f>
        <v>8.8000000000000007</v>
      </c>
      <c r="E108" s="203">
        <f t="shared" si="34"/>
        <v>8.3000000000000007</v>
      </c>
      <c r="F108" s="202">
        <f>IF('Indicator Data'!AV108="No data","x",ROUND(IF('Indicator Data'!AV108&gt;F$4,10,IF('Indicator Data'!AV108&lt;F$3,0,10-(F$4-'Indicator Data'!AV108)/(F$4-F$3)*10)),1))</f>
        <v>7.7</v>
      </c>
      <c r="G108" s="202">
        <f>IF('Indicator Data'!AW108="No data","x",ROUND(IF('Indicator Data'!AW108&gt;G$4,10,IF('Indicator Data'!AW108&lt;G$3,0,10-(G$4-'Indicator Data'!AW108)/(G$4-G$3)*10)),1))</f>
        <v>3.4</v>
      </c>
      <c r="H108" s="203">
        <f t="shared" si="35"/>
        <v>5.6</v>
      </c>
      <c r="I108" s="204">
        <f>SUM(IF('Indicator Data'!AJ108=0,0,'Indicator Data'!AJ108),SUM('Indicator Data'!AK108:AL108))</f>
        <v>2685.5581299999999</v>
      </c>
      <c r="J108" s="204">
        <f>I108/HLOOKUP('Indicator Date'!$AJ106,'Population Data'!$C$3:$M$194,ROW()-4,FALSE)*1000000</f>
        <v>125.04949161299504</v>
      </c>
      <c r="K108" s="202">
        <f t="shared" si="41"/>
        <v>2.5</v>
      </c>
      <c r="L108" s="202">
        <f>IF('Indicator Data'!AM108="No data","x",ROUND(IF('Indicator Data'!AM108&gt;L$4,10,IF('Indicator Data'!AM108&lt;L$3,0,10-(L$4-'Indicator Data'!AM108)/(L$4-L$3)*10)),1))</f>
        <v>7</v>
      </c>
      <c r="M108" s="202">
        <f>IF('Indicator Data'!AN108="No data","x",IF('Indicator Data'!AN108=0,0,ROUND(IF('Indicator Data'!AN108&gt;M$4,10,IF('Indicator Data'!AN108&lt;M$3,0,10-(M$4-'Indicator Data'!AN108)/(M$4-M$3)*10)),1)))</f>
        <v>0.6</v>
      </c>
      <c r="N108" s="203">
        <f t="shared" si="36"/>
        <v>3.4</v>
      </c>
      <c r="O108" s="205">
        <f t="shared" si="37"/>
        <v>6.4</v>
      </c>
      <c r="P108" s="206">
        <f>IF(AND('Indicator Data'!BA108="No data",'Indicator Data'!BB108="No data"),0,SUM('Indicator Data'!BA108:BC108)/1000)</f>
        <v>52.901000000000003</v>
      </c>
      <c r="Q108" s="202">
        <f t="shared" si="42"/>
        <v>5.7</v>
      </c>
      <c r="R108" s="207">
        <f>P108*1000/HLOOKUP('Indicator Data'!$BA$3,'Population Data'!$C$3:$M$194,ROW()-4,FALSE)</f>
        <v>2.4632656735004469E-3</v>
      </c>
      <c r="S108" s="202">
        <f t="shared" si="43"/>
        <v>4</v>
      </c>
      <c r="T108" s="208">
        <f t="shared" si="38"/>
        <v>4.9000000000000004</v>
      </c>
      <c r="U108" s="209">
        <f>IF('Indicator Data'!AR108="No data","x",ROUND(IF('Indicator Data'!AR108&gt;U$4,10,IF('Indicator Data'!AR108&lt;U$3,0,10-(U$4-'Indicator Data'!AR108)/(U$4-U$3)*10)),1))</f>
        <v>10</v>
      </c>
      <c r="V108" s="209">
        <f>IF('Indicator Data'!AS108="No data","x",IF('Indicator Data'!AS108=0,0,ROUND(IF('Indicator Data'!AS108&gt;V$4,10,IF('Indicator Data'!AS108&lt;V$3,0,10-(V$4-'Indicator Data'!AS108)/(V$4-V$3)*10)),1)))</f>
        <v>4.3</v>
      </c>
      <c r="W108" s="202">
        <f t="shared" si="39"/>
        <v>7.15</v>
      </c>
      <c r="X108" s="202">
        <f>IF('Indicator Data'!AQ108="No data","x",ROUND(IF('Indicator Data'!AQ108&gt;X$4,10,IF('Indicator Data'!AQ108&lt;X$3,0,10-(X$4-'Indicator Data'!AQ108)/(X$4-X$3)*10)),1))</f>
        <v>2.2999999999999998</v>
      </c>
      <c r="Y108" s="202">
        <f>IF('Indicator Data'!AT108="No data","x",ROUND(IF('Indicator Data'!AT108&gt;Y$4,10,IF('Indicator Data'!AT108&lt;Y$3,0,10-(Y$4-'Indicator Data'!AT108)/(Y$4-Y$3)*10)),1))</f>
        <v>5.5</v>
      </c>
      <c r="Z108" s="207">
        <f>IF('Indicator Data'!AU108="No data","x",IF(('Indicator Data'!AU108/HLOOKUP('Indicator Data'!$AU$3,'Population Data'!$C$3:$M$194,ROW()-4,FALSE))&gt;1,1,IF('Indicator Data'!AU108&gt;'Indicator Data'!AU108,1,'Indicator Data'!AU108/HLOOKUP('Indicator Data'!$AU$3,'Population Data'!$C$3:$M$194,ROW()-4,FALSE))))</f>
        <v>0.652645435500953</v>
      </c>
      <c r="AA108" s="202">
        <f t="shared" si="44"/>
        <v>7.3</v>
      </c>
      <c r="AB108" s="210">
        <f t="shared" si="45"/>
        <v>5.6</v>
      </c>
      <c r="AC108" s="202">
        <f>IF('Indicator Data'!AO108="No data","x",ROUND(IF('Indicator Data'!AO108&gt;AC$4,10,IF('Indicator Data'!AO108&lt;AC$3,0,10-(AC$4-'Indicator Data'!AO108)/(AC$4-AC$3)*10)),1))</f>
        <v>3.1</v>
      </c>
      <c r="AD108" s="202">
        <f>IF('Indicator Data'!AP108="No data","x",ROUND(IF('Indicator Data'!AP108&gt;AD$4,10,IF('Indicator Data'!AP108&lt;AD$3,0,10-(AD$4-'Indicator Data'!AP108)/(AD$4-AD$3)*10)),1))</f>
        <v>2.8</v>
      </c>
      <c r="AE108" s="210">
        <f t="shared" si="40"/>
        <v>3</v>
      </c>
      <c r="AF108" s="206">
        <f>('Indicator Data'!AZ108+'Indicator Data'!AY108*0.5+'Indicator Data'!AX108*0.25)/1000</f>
        <v>6291.0174999999999</v>
      </c>
      <c r="AG108" s="211">
        <f>AF108*1000/HLOOKUP('Indicator Data'!$AZ$3,'Population Data'!$C$3:$M$194,ROW()-4,FALSE)</f>
        <v>0.29293297781026062</v>
      </c>
      <c r="AH108" s="210">
        <f t="shared" si="46"/>
        <v>10</v>
      </c>
      <c r="AI108" s="202">
        <f>IF('Indicator Data'!BD108="No data","x",ROUND(IF('Indicator Data'!BD108&lt;$AI$3,10,IF('Indicator Data'!BD108&gt;$AI$4,0,($AI$4-'Indicator Data'!BD108)/($AI$4-$AI$3)*10)),1))</f>
        <v>4</v>
      </c>
      <c r="AJ108" s="202">
        <f>IF('Indicator Data'!BE108="No data","x",ROUND(IF('Indicator Data'!BE108&gt;$AJ$4,10,IF('Indicator Data'!BE108&lt;$AJ$3,0,10-($AJ$4-'Indicator Data'!BE108)/($AJ$4-$AJ$3)*10)),1))</f>
        <v>5</v>
      </c>
      <c r="AK108" s="210">
        <f t="shared" si="47"/>
        <v>4.5</v>
      </c>
      <c r="AL108" s="208">
        <f t="shared" si="48"/>
        <v>6.9</v>
      </c>
      <c r="AM108" s="212">
        <f t="shared" si="49"/>
        <v>6</v>
      </c>
    </row>
    <row r="109" spans="1:39">
      <c r="A109" s="179" t="str">
        <f>'Indicator Data'!A109</f>
        <v>Malaysia</v>
      </c>
      <c r="B109" s="180" t="str">
        <f>'Indicator Data'!B109</f>
        <v>MYS</v>
      </c>
      <c r="C109" s="213">
        <f>ROUND(IF('Indicator Data'!AH109="No data",IF((0.101*LN('Indicator Data'!BV109)-0.153)&gt;C$4,0,IF((0.101*LN('Indicator Data'!BV109)-0.153)&lt;C$3,10,(C$4-(0.101*LN('Indicator Data'!BV109)-0.153))/(C$4-C$3)*10)),IF('Indicator Data'!AH109&gt;C$4,0,IF('Indicator Data'!AH109&lt;C$3,10,(C$4-'Indicator Data'!AH109)/(C$4-C$3)*10))),1)</f>
        <v>1.9</v>
      </c>
      <c r="D109" s="202" t="str">
        <f>IF('Indicator Data'!AI109="No data","x",ROUND((IF(LOG('Indicator Data'!AI109*1000)&gt;D$4,10,IF(LOG('Indicator Data'!AI109*1000)&lt;D$3,0,10-(D$4-LOG('Indicator Data'!AI109*1000))/(D$4-D$3)*10))),1))</f>
        <v>x</v>
      </c>
      <c r="E109" s="203">
        <f t="shared" si="34"/>
        <v>1.9</v>
      </c>
      <c r="F109" s="202">
        <f>IF('Indicator Data'!AV109="No data","x",ROUND(IF('Indicator Data'!AV109&gt;F$4,10,IF('Indicator Data'!AV109&lt;F$3,0,10-(F$4-'Indicator Data'!AV109)/(F$4-F$3)*10)),1))</f>
        <v>2.7</v>
      </c>
      <c r="G109" s="202">
        <f>IF('Indicator Data'!AW109="No data","x",ROUND(IF('Indicator Data'!AW109&gt;G$4,10,IF('Indicator Data'!AW109&lt;G$3,0,10-(G$4-'Indicator Data'!AW109)/(G$4-G$3)*10)),1))</f>
        <v>3.9</v>
      </c>
      <c r="H109" s="203">
        <f t="shared" si="35"/>
        <v>3.3</v>
      </c>
      <c r="I109" s="204">
        <f>SUM(IF('Indicator Data'!AJ109=0,0,'Indicator Data'!AJ109),SUM('Indicator Data'!AK109:AL109))</f>
        <v>36.865493362396236</v>
      </c>
      <c r="J109" s="204">
        <f>I109/HLOOKUP('Indicator Date'!$AJ107,'Population Data'!$C$3:$M$194,ROW()-4,FALSE)*1000000</f>
        <v>1.0632673033628226</v>
      </c>
      <c r="K109" s="202">
        <f t="shared" si="41"/>
        <v>0</v>
      </c>
      <c r="L109" s="202">
        <f>IF('Indicator Data'!AM109="No data","x",ROUND(IF('Indicator Data'!AM109&gt;L$4,10,IF('Indicator Data'!AM109&lt;L$3,0,10-(L$4-'Indicator Data'!AM109)/(L$4-L$3)*10)),1))</f>
        <v>0</v>
      </c>
      <c r="M109" s="202">
        <f>IF('Indicator Data'!AN109="No data","x",IF('Indicator Data'!AN109=0,0,ROUND(IF('Indicator Data'!AN109&gt;M$4,10,IF('Indicator Data'!AN109&lt;M$3,0,10-(M$4-'Indicator Data'!AN109)/(M$4-M$3)*10)),1)))</f>
        <v>0.1</v>
      </c>
      <c r="N109" s="203">
        <f t="shared" si="36"/>
        <v>0</v>
      </c>
      <c r="O109" s="205">
        <f t="shared" si="37"/>
        <v>1.8</v>
      </c>
      <c r="P109" s="206">
        <f>IF(AND('Indicator Data'!BA109="No data",'Indicator Data'!BB109="No data"),0,SUM('Indicator Data'!BA109:BC109)/1000)</f>
        <v>357.327</v>
      </c>
      <c r="Q109" s="202">
        <f t="shared" si="42"/>
        <v>8.5</v>
      </c>
      <c r="R109" s="207">
        <f>P109*1000/HLOOKUP('Indicator Data'!$BA$3,'Population Data'!$C$3:$M$194,ROW()-4,FALSE)</f>
        <v>1.0305955001710896E-2</v>
      </c>
      <c r="S109" s="202">
        <f t="shared" si="43"/>
        <v>5.7</v>
      </c>
      <c r="T109" s="208">
        <f t="shared" si="38"/>
        <v>7.1</v>
      </c>
      <c r="U109" s="209">
        <f>IF('Indicator Data'!AR109="No data","x",ROUND(IF('Indicator Data'!AR109&gt;U$4,10,IF('Indicator Data'!AR109&lt;U$3,0,10-(U$4-'Indicator Data'!AR109)/(U$4-U$3)*10)),1))</f>
        <v>0.6</v>
      </c>
      <c r="V109" s="209">
        <f>IF('Indicator Data'!AS109="No data","x",IF('Indicator Data'!AS109=0,0,ROUND(IF('Indicator Data'!AS109&gt;V$4,10,IF('Indicator Data'!AS109&lt;V$3,0,10-(V$4-'Indicator Data'!AS109)/(V$4-V$3)*10)),1)))</f>
        <v>0.5</v>
      </c>
      <c r="W109" s="202">
        <f t="shared" si="39"/>
        <v>0.55000000000000004</v>
      </c>
      <c r="X109" s="202">
        <f>IF('Indicator Data'!AQ109="No data","x",ROUND(IF('Indicator Data'!AQ109&gt;X$4,10,IF('Indicator Data'!AQ109&lt;X$3,0,10-(X$4-'Indicator Data'!AQ109)/(X$4-X$3)*10)),1))</f>
        <v>2.1</v>
      </c>
      <c r="Y109" s="202">
        <f>IF('Indicator Data'!AT109="No data","x",ROUND(IF('Indicator Data'!AT109&gt;Y$4,10,IF('Indicator Data'!AT109&lt;Y$3,0,10-(Y$4-'Indicator Data'!AT109)/(Y$4-Y$3)*10)),1))</f>
        <v>0</v>
      </c>
      <c r="Z109" s="207">
        <f>IF('Indicator Data'!AU109="No data","x",IF(('Indicator Data'!AU109/HLOOKUP('Indicator Data'!$AU$3,'Population Data'!$C$3:$M$194,ROW()-4,FALSE))&gt;1,1,IF('Indicator Data'!AU109&gt;'Indicator Data'!AU109,1,'Indicator Data'!AU109/HLOOKUP('Indicator Data'!$AU$3,'Population Data'!$C$3:$M$194,ROW()-4,FALSE))))</f>
        <v>1.8933814505662672E-3</v>
      </c>
      <c r="AA109" s="202">
        <f t="shared" si="44"/>
        <v>0</v>
      </c>
      <c r="AB109" s="210">
        <f t="shared" si="45"/>
        <v>0.7</v>
      </c>
      <c r="AC109" s="202">
        <f>IF('Indicator Data'!AO109="No data","x",ROUND(IF('Indicator Data'!AO109&gt;AC$4,10,IF('Indicator Data'!AO109&lt;AC$3,0,10-(AC$4-'Indicator Data'!AO109)/(AC$4-AC$3)*10)),1))</f>
        <v>0.6</v>
      </c>
      <c r="AD109" s="202">
        <f>IF('Indicator Data'!AP109="No data","x",ROUND(IF('Indicator Data'!AP109&gt;AD$4,10,IF('Indicator Data'!AP109&lt;AD$3,0,10-(AD$4-'Indicator Data'!AP109)/(AD$4-AD$3)*10)),1))</f>
        <v>3.4</v>
      </c>
      <c r="AE109" s="210">
        <f t="shared" si="40"/>
        <v>2</v>
      </c>
      <c r="AF109" s="206">
        <f>('Indicator Data'!AZ109+'Indicator Data'!AY109*0.5+'Indicator Data'!AX109*0.25)/1000</f>
        <v>63.996499999999997</v>
      </c>
      <c r="AG109" s="211">
        <f>AF109*1000/HLOOKUP('Indicator Data'!$AZ$3,'Population Data'!$C$3:$M$194,ROW()-4,FALSE)</f>
        <v>1.8457744566377334E-3</v>
      </c>
      <c r="AH109" s="210">
        <f t="shared" si="46"/>
        <v>0.2</v>
      </c>
      <c r="AI109" s="202">
        <f>IF('Indicator Data'!BD109="No data","x",ROUND(IF('Indicator Data'!BD109&lt;$AI$3,10,IF('Indicator Data'!BD109&gt;$AI$4,0,($AI$4-'Indicator Data'!BD109)/($AI$4-$AI$3)*10)),1))</f>
        <v>3.3</v>
      </c>
      <c r="AJ109" s="202">
        <f>IF('Indicator Data'!BE109="No data","x",ROUND(IF('Indicator Data'!BE109&gt;$AJ$4,10,IF('Indicator Data'!BE109&lt;$AJ$3,0,10-($AJ$4-'Indicator Data'!BE109)/($AJ$4-$AJ$3)*10)),1))</f>
        <v>0</v>
      </c>
      <c r="AK109" s="210">
        <f t="shared" si="47"/>
        <v>1.7</v>
      </c>
      <c r="AL109" s="208">
        <f t="shared" si="48"/>
        <v>1.2</v>
      </c>
      <c r="AM109" s="212">
        <f t="shared" si="49"/>
        <v>4.8</v>
      </c>
    </row>
    <row r="110" spans="1:39">
      <c r="A110" s="179" t="str">
        <f>'Indicator Data'!A110</f>
        <v>Maldives</v>
      </c>
      <c r="B110" s="180" t="str">
        <f>'Indicator Data'!B110</f>
        <v>MDV</v>
      </c>
      <c r="C110" s="213">
        <f>ROUND(IF('Indicator Data'!AH110="No data",IF((0.101*LN('Indicator Data'!BV110)-0.153)&gt;C$4,0,IF((0.101*LN('Indicator Data'!BV110)-0.153)&lt;C$3,10,(C$4-(0.101*LN('Indicator Data'!BV110)-0.153))/(C$4-C$3)*10)),IF('Indicator Data'!AH110&gt;C$4,0,IF('Indicator Data'!AH110&lt;C$3,10,(C$4-'Indicator Data'!AH110)/(C$4-C$3)*10))),1)</f>
        <v>2.8</v>
      </c>
      <c r="D110" s="202">
        <f>IF('Indicator Data'!AI110="No data","x",ROUND((IF(LOG('Indicator Data'!AI110*1000)&gt;D$4,10,IF(LOG('Indicator Data'!AI110*1000)&lt;D$3,0,10-(D$4-LOG('Indicator Data'!AI110*1000))/(D$4-D$3)*10))),1))</f>
        <v>1.6</v>
      </c>
      <c r="E110" s="203">
        <f t="shared" si="34"/>
        <v>2.2000000000000002</v>
      </c>
      <c r="F110" s="202">
        <f>IF('Indicator Data'!AV110="No data","x",ROUND(IF('Indicator Data'!AV110&gt;F$4,10,IF('Indicator Data'!AV110&lt;F$3,0,10-(F$4-'Indicator Data'!AV110)/(F$4-F$3)*10)),1))</f>
        <v>4.4000000000000004</v>
      </c>
      <c r="G110" s="202">
        <f>IF('Indicator Data'!AW110="No data","x",ROUND(IF('Indicator Data'!AW110&gt;G$4,10,IF('Indicator Data'!AW110&lt;G$3,0,10-(G$4-'Indicator Data'!AW110)/(G$4-G$3)*10)),1))</f>
        <v>1.1000000000000001</v>
      </c>
      <c r="H110" s="203">
        <f t="shared" si="35"/>
        <v>2.8</v>
      </c>
      <c r="I110" s="204">
        <f>SUM(IF('Indicator Data'!AJ110=0,0,'Indicator Data'!AJ110),SUM('Indicator Data'!AK110:AL110))</f>
        <v>229.05650866210937</v>
      </c>
      <c r="J110" s="204">
        <f>I110/HLOOKUP('Indicator Date'!$AJ108,'Population Data'!$C$3:$M$194,ROW()-4,FALSE)*1000000</f>
        <v>442.29051639085242</v>
      </c>
      <c r="K110" s="202">
        <f t="shared" si="41"/>
        <v>8.8000000000000007</v>
      </c>
      <c r="L110" s="202">
        <f>IF('Indicator Data'!AM110="No data","x",ROUND(IF('Indicator Data'!AM110&gt;L$4,10,IF('Indicator Data'!AM110&lt;L$3,0,10-(L$4-'Indicator Data'!AM110)/(L$4-L$3)*10)),1))</f>
        <v>1.4</v>
      </c>
      <c r="M110" s="202">
        <f>IF('Indicator Data'!AN110="No data","x",IF('Indicator Data'!AN110=0,0,ROUND(IF('Indicator Data'!AN110&gt;M$4,10,IF('Indicator Data'!AN110&lt;M$3,0,10-(M$4-'Indicator Data'!AN110)/(M$4-M$3)*10)),1)))</f>
        <v>0</v>
      </c>
      <c r="N110" s="203">
        <f t="shared" si="36"/>
        <v>3.4</v>
      </c>
      <c r="O110" s="205">
        <f t="shared" si="37"/>
        <v>2.7</v>
      </c>
      <c r="P110" s="206">
        <f>IF(AND('Indicator Data'!BA110="No data",'Indicator Data'!BB110="No data"),0,SUM('Indicator Data'!BA110:BC110)/1000)</f>
        <v>0</v>
      </c>
      <c r="Q110" s="202">
        <f t="shared" si="42"/>
        <v>0</v>
      </c>
      <c r="R110" s="207">
        <f>P110*1000/HLOOKUP('Indicator Data'!$BA$3,'Population Data'!$C$3:$M$194,ROW()-4,FALSE)</f>
        <v>0</v>
      </c>
      <c r="S110" s="202">
        <f t="shared" si="43"/>
        <v>0</v>
      </c>
      <c r="T110" s="208">
        <f t="shared" si="38"/>
        <v>0</v>
      </c>
      <c r="U110" s="209">
        <f>IF('Indicator Data'!AR110="No data","x",ROUND(IF('Indicator Data'!AR110&gt;U$4,10,IF('Indicator Data'!AR110&lt;U$3,0,10-(U$4-'Indicator Data'!AR110)/(U$4-U$3)*10)),1))</f>
        <v>0.2</v>
      </c>
      <c r="V110" s="209">
        <f>IF('Indicator Data'!AS110="No data","x",IF('Indicator Data'!AS110=0,0,ROUND(IF('Indicator Data'!AS110&gt;V$4,10,IF('Indicator Data'!AS110&lt;V$3,0,10-(V$4-'Indicator Data'!AS110)/(V$4-V$3)*10)),1)))</f>
        <v>0</v>
      </c>
      <c r="W110" s="202">
        <f t="shared" si="39"/>
        <v>0.1</v>
      </c>
      <c r="X110" s="202">
        <f>IF('Indicator Data'!AQ110="No data","x",ROUND(IF('Indicator Data'!AQ110&gt;X$4,10,IF('Indicator Data'!AQ110&lt;X$3,0,10-(X$4-'Indicator Data'!AQ110)/(X$4-X$3)*10)),1))</f>
        <v>0.7</v>
      </c>
      <c r="Y110" s="202" t="str">
        <f>IF('Indicator Data'!AT110="No data","x",ROUND(IF('Indicator Data'!AT110&gt;Y$4,10,IF('Indicator Data'!AT110&lt;Y$3,0,10-(Y$4-'Indicator Data'!AT110)/(Y$4-Y$3)*10)),1))</f>
        <v>x</v>
      </c>
      <c r="Z110" s="207">
        <f>IF('Indicator Data'!AU110="No data","x",IF(('Indicator Data'!AU110/HLOOKUP('Indicator Data'!$AU$3,'Population Data'!$C$3:$M$194,ROW()-4,FALSE))&gt;1,1,IF('Indicator Data'!AU110&gt;'Indicator Data'!AU110,1,'Indicator Data'!AU110/HLOOKUP('Indicator Data'!$AU$3,'Population Data'!$C$3:$M$194,ROW()-4,FALSE))))</f>
        <v>5.0688543243723114E-3</v>
      </c>
      <c r="AA110" s="202">
        <f t="shared" si="44"/>
        <v>0.1</v>
      </c>
      <c r="AB110" s="210">
        <f t="shared" si="45"/>
        <v>0.3</v>
      </c>
      <c r="AC110" s="202">
        <f>IF('Indicator Data'!AO110="No data","x",ROUND(IF('Indicator Data'!AO110&gt;AC$4,10,IF('Indicator Data'!AO110&lt;AC$3,0,10-(AC$4-'Indicator Data'!AO110)/(AC$4-AC$3)*10)),1))</f>
        <v>0.4</v>
      </c>
      <c r="AD110" s="202">
        <f>IF('Indicator Data'!AP110="No data","x",ROUND(IF('Indicator Data'!AP110&gt;AD$4,10,IF('Indicator Data'!AP110&lt;AD$3,0,10-(AD$4-'Indicator Data'!AP110)/(AD$4-AD$3)*10)),1))</f>
        <v>3.3</v>
      </c>
      <c r="AE110" s="210">
        <f t="shared" si="40"/>
        <v>1.9</v>
      </c>
      <c r="AF110" s="206">
        <f>('Indicator Data'!AZ110+'Indicator Data'!AY110*0.5+'Indicator Data'!AX110*0.25)/1000</f>
        <v>0.22750000000000001</v>
      </c>
      <c r="AG110" s="211">
        <f>AF110*1000/HLOOKUP('Indicator Data'!$AZ$3,'Population Data'!$C$3:$M$194,ROW()-4,FALSE)</f>
        <v>4.3928501777414769E-4</v>
      </c>
      <c r="AH110" s="210">
        <f t="shared" si="46"/>
        <v>0</v>
      </c>
      <c r="AI110" s="202">
        <f>IF('Indicator Data'!BD110="No data","x",ROUND(IF('Indicator Data'!BD110&lt;$AI$3,10,IF('Indicator Data'!BD110&gt;$AI$4,0,($AI$4-'Indicator Data'!BD110)/($AI$4-$AI$3)*10)),1))</f>
        <v>5.2</v>
      </c>
      <c r="AJ110" s="202">
        <f>IF('Indicator Data'!BE110="No data","x",ROUND(IF('Indicator Data'!BE110&gt;$AJ$4,10,IF('Indicator Data'!BE110&lt;$AJ$3,0,10-($AJ$4-'Indicator Data'!BE110)/($AJ$4-$AJ$3)*10)),1))</f>
        <v>3.1</v>
      </c>
      <c r="AK110" s="210">
        <f t="shared" si="47"/>
        <v>4.2</v>
      </c>
      <c r="AL110" s="208">
        <f t="shared" si="48"/>
        <v>1.8</v>
      </c>
      <c r="AM110" s="212">
        <f t="shared" si="49"/>
        <v>0.9</v>
      </c>
    </row>
    <row r="111" spans="1:39">
      <c r="A111" s="179" t="str">
        <f>'Indicator Data'!A111</f>
        <v>Mali</v>
      </c>
      <c r="B111" s="180" t="str">
        <f>'Indicator Data'!B111</f>
        <v>MLI</v>
      </c>
      <c r="C111" s="213">
        <f>ROUND(IF('Indicator Data'!AH111="No data",IF((0.101*LN('Indicator Data'!BV111)-0.153)&gt;C$4,0,IF((0.101*LN('Indicator Data'!BV111)-0.153)&lt;C$3,10,(C$4-(0.101*LN('Indicator Data'!BV111)-0.153))/(C$4-C$3)*10)),IF('Indicator Data'!AH111&gt;C$4,0,IF('Indicator Data'!AH111&lt;C$3,10,(C$4-'Indicator Data'!AH111)/(C$4-C$3)*10))),1)</f>
        <v>9.8000000000000007</v>
      </c>
      <c r="D111" s="202">
        <f>IF('Indicator Data'!AI111="No data","x",ROUND((IF(LOG('Indicator Data'!AI111*1000)&gt;D$4,10,IF(LOG('Indicator Data'!AI111*1000)&lt;D$3,0,10-(D$4-LOG('Indicator Data'!AI111*1000))/(D$4-D$3)*10))),1))</f>
        <v>9.5</v>
      </c>
      <c r="E111" s="203">
        <f t="shared" si="34"/>
        <v>9.6999999999999993</v>
      </c>
      <c r="F111" s="202">
        <f>IF('Indicator Data'!AV111="No data","x",ROUND(IF('Indicator Data'!AV111&gt;F$4,10,IF('Indicator Data'!AV111&lt;F$3,0,10-(F$4-'Indicator Data'!AV111)/(F$4-F$3)*10)),1))</f>
        <v>8.1</v>
      </c>
      <c r="G111" s="202">
        <f>IF('Indicator Data'!AW111="No data","x",ROUND(IF('Indicator Data'!AW111&gt;G$4,10,IF('Indicator Data'!AW111&lt;G$3,0,10-(G$4-'Indicator Data'!AW111)/(G$4-G$3)*10)),1))</f>
        <v>2.7</v>
      </c>
      <c r="H111" s="203">
        <f t="shared" si="35"/>
        <v>5.4</v>
      </c>
      <c r="I111" s="204">
        <f>SUM(IF('Indicator Data'!AJ111=0,0,'Indicator Data'!AJ111),SUM('Indicator Data'!AK111:AL111))</f>
        <v>3436.2531742343749</v>
      </c>
      <c r="J111" s="204">
        <f>I111/HLOOKUP('Indicator Date'!$AJ109,'Population Data'!$C$3:$M$194,ROW()-4,FALSE)*1000000</f>
        <v>143.08308480868044</v>
      </c>
      <c r="K111" s="202">
        <f t="shared" si="41"/>
        <v>2.9</v>
      </c>
      <c r="L111" s="202">
        <f>IF('Indicator Data'!AM111="No data","x",ROUND(IF('Indicator Data'!AM111&gt;L$4,10,IF('Indicator Data'!AM111&lt;L$3,0,10-(L$4-'Indicator Data'!AM111)/(L$4-L$3)*10)),1))</f>
        <v>4.4000000000000004</v>
      </c>
      <c r="M111" s="202">
        <f>IF('Indicator Data'!AN111="No data","x",IF('Indicator Data'!AN111=0,0,ROUND(IF('Indicator Data'!AN111&gt;M$4,10,IF('Indicator Data'!AN111&lt;M$3,0,10-(M$4-'Indicator Data'!AN111)/(M$4-M$3)*10)),1)))</f>
        <v>1.8</v>
      </c>
      <c r="N111" s="203">
        <f t="shared" si="36"/>
        <v>3</v>
      </c>
      <c r="O111" s="205">
        <f t="shared" si="37"/>
        <v>7</v>
      </c>
      <c r="P111" s="206">
        <f>IF(AND('Indicator Data'!BA111="No data",'Indicator Data'!BB111="No data"),0,SUM('Indicator Data'!BA111:BC111)/1000)</f>
        <v>411.351</v>
      </c>
      <c r="Q111" s="202">
        <f t="shared" si="42"/>
        <v>8.6999999999999993</v>
      </c>
      <c r="R111" s="207">
        <f>P111*1000/HLOOKUP('Indicator Data'!$BA$3,'Population Data'!$C$3:$M$194,ROW()-4,FALSE)</f>
        <v>1.7128356682347599E-2</v>
      </c>
      <c r="S111" s="202">
        <f t="shared" si="43"/>
        <v>6.4</v>
      </c>
      <c r="T111" s="208">
        <f t="shared" si="38"/>
        <v>7.6</v>
      </c>
      <c r="U111" s="209">
        <f>IF('Indicator Data'!AR111="No data","x",ROUND(IF('Indicator Data'!AR111&gt;U$4,10,IF('Indicator Data'!AR111&lt;U$3,0,10-(U$4-'Indicator Data'!AR111)/(U$4-U$3)*10)),1))</f>
        <v>1.8</v>
      </c>
      <c r="V111" s="209">
        <f>IF('Indicator Data'!AS111="No data","x",IF('Indicator Data'!AS111=0,0,ROUND(IF('Indicator Data'!AS111&gt;V$4,10,IF('Indicator Data'!AS111&lt;V$3,0,10-(V$4-'Indicator Data'!AS111)/(V$4-V$3)*10)),1)))</f>
        <v>1.4</v>
      </c>
      <c r="W111" s="202">
        <f t="shared" si="39"/>
        <v>1.6</v>
      </c>
      <c r="X111" s="202">
        <f>IF('Indicator Data'!AQ111="No data","x",ROUND(IF('Indicator Data'!AQ111&gt;X$4,10,IF('Indicator Data'!AQ111&lt;X$3,0,10-(X$4-'Indicator Data'!AQ111)/(X$4-X$3)*10)),1))</f>
        <v>0.9</v>
      </c>
      <c r="Y111" s="202">
        <f>IF('Indicator Data'!AT111="No data","x",ROUND(IF('Indicator Data'!AT111&gt;Y$4,10,IF('Indicator Data'!AT111&lt;Y$3,0,10-(Y$4-'Indicator Data'!AT111)/(Y$4-Y$3)*10)),1))</f>
        <v>8.8000000000000007</v>
      </c>
      <c r="Z111" s="207">
        <f>IF('Indicator Data'!AU111="No data","x",IF(('Indicator Data'!AU111/HLOOKUP('Indicator Data'!$AU$3,'Population Data'!$C$3:$M$194,ROW()-4,FALSE))&gt;1,1,IF('Indicator Data'!AU111&gt;'Indicator Data'!AU111,1,'Indicator Data'!AU111/HLOOKUP('Indicator Data'!$AU$3,'Population Data'!$C$3:$M$194,ROW()-4,FALSE))))</f>
        <v>0.47460009675310566</v>
      </c>
      <c r="AA111" s="202">
        <f t="shared" si="44"/>
        <v>5.3</v>
      </c>
      <c r="AB111" s="210">
        <f t="shared" si="45"/>
        <v>4.2</v>
      </c>
      <c r="AC111" s="202">
        <f>IF('Indicator Data'!AO111="No data","x",ROUND(IF('Indicator Data'!AO111&gt;AC$4,10,IF('Indicator Data'!AO111&lt;AC$3,0,10-(AC$4-'Indicator Data'!AO111)/(AC$4-AC$3)*10)),1))</f>
        <v>7.2</v>
      </c>
      <c r="AD111" s="202">
        <f>IF('Indicator Data'!AP111="No data","x",ROUND(IF('Indicator Data'!AP111&gt;AD$4,10,IF('Indicator Data'!AP111&lt;AD$3,0,10-(AD$4-'Indicator Data'!AP111)/(AD$4-AD$3)*10)),1))</f>
        <v>4.0999999999999996</v>
      </c>
      <c r="AE111" s="210">
        <f t="shared" si="40"/>
        <v>5.7</v>
      </c>
      <c r="AF111" s="206">
        <f>('Indicator Data'!AZ111+'Indicator Data'!AY111*0.5+'Indicator Data'!AX111*0.25)/1000</f>
        <v>453.69125000000003</v>
      </c>
      <c r="AG111" s="211">
        <f>AF111*1000/HLOOKUP('Indicator Data'!$AZ$3,'Population Data'!$C$3:$M$194,ROW()-4,FALSE)</f>
        <v>1.8891373920715243E-2</v>
      </c>
      <c r="AH111" s="210">
        <f t="shared" si="46"/>
        <v>1.9</v>
      </c>
      <c r="AI111" s="202">
        <f>IF('Indicator Data'!BD111="No data","x",ROUND(IF('Indicator Data'!BD111&lt;$AI$3,10,IF('Indicator Data'!BD111&gt;$AI$4,0,($AI$4-'Indicator Data'!BD111)/($AI$4-$AI$3)*10)),1))</f>
        <v>3.1</v>
      </c>
      <c r="AJ111" s="202">
        <f>IF('Indicator Data'!BE111="No data","x",ROUND(IF('Indicator Data'!BE111&gt;$AJ$4,10,IF('Indicator Data'!BE111&lt;$AJ$3,0,10-($AJ$4-'Indicator Data'!BE111)/($AJ$4-$AJ$3)*10)),1))</f>
        <v>1.5</v>
      </c>
      <c r="AK111" s="210">
        <f t="shared" si="47"/>
        <v>2.2999999999999998</v>
      </c>
      <c r="AL111" s="208">
        <f t="shared" si="48"/>
        <v>3.7</v>
      </c>
      <c r="AM111" s="212">
        <f t="shared" si="49"/>
        <v>6</v>
      </c>
    </row>
    <row r="112" spans="1:39">
      <c r="A112" s="179" t="str">
        <f>'Indicator Data'!A112</f>
        <v>Malta</v>
      </c>
      <c r="B112" s="180" t="str">
        <f>'Indicator Data'!B112</f>
        <v>MLT</v>
      </c>
      <c r="C112" s="213">
        <f>ROUND(IF('Indicator Data'!AH112="No data",IF((0.101*LN('Indicator Data'!BV112)-0.153)&gt;C$4,0,IF((0.101*LN('Indicator Data'!BV112)-0.153)&lt;C$3,10,(C$4-(0.101*LN('Indicator Data'!BV112)-0.153))/(C$4-C$3)*10)),IF('Indicator Data'!AH112&gt;C$4,0,IF('Indicator Data'!AH112&lt;C$3,10,(C$4-'Indicator Data'!AH112)/(C$4-C$3)*10))),1)</f>
        <v>0</v>
      </c>
      <c r="D112" s="202" t="str">
        <f>IF('Indicator Data'!AI112="No data","x",ROUND((IF(LOG('Indicator Data'!AI112*1000)&gt;D$4,10,IF(LOG('Indicator Data'!AI112*1000)&lt;D$3,0,10-(D$4-LOG('Indicator Data'!AI112*1000))/(D$4-D$3)*10))),1))</f>
        <v>x</v>
      </c>
      <c r="E112" s="203">
        <f t="shared" si="34"/>
        <v>0</v>
      </c>
      <c r="F112" s="202">
        <f>IF('Indicator Data'!AV112="No data","x",ROUND(IF('Indicator Data'!AV112&gt;F$4,10,IF('Indicator Data'!AV112&lt;F$3,0,10-(F$4-'Indicator Data'!AV112)/(F$4-F$3)*10)),1))</f>
        <v>1.6</v>
      </c>
      <c r="G112" s="202">
        <f>IF('Indicator Data'!AW112="No data","x",ROUND(IF('Indicator Data'!AW112&gt;G$4,10,IF('Indicator Data'!AW112&lt;G$3,0,10-(G$4-'Indicator Data'!AW112)/(G$4-G$3)*10)),1))</f>
        <v>1.6</v>
      </c>
      <c r="H112" s="203">
        <f t="shared" si="35"/>
        <v>1.6</v>
      </c>
      <c r="I112" s="204">
        <f>SUM(IF('Indicator Data'!AJ112=0,0,'Indicator Data'!AJ112),SUM('Indicator Data'!AK112:AL112))</f>
        <v>0.5</v>
      </c>
      <c r="J112" s="204">
        <f>I112/HLOOKUP('Indicator Date'!$AJ110,'Population Data'!$C$3:$M$194,ROW()-4,FALSE)*1000000</f>
        <v>0.93154972612438047</v>
      </c>
      <c r="K112" s="202">
        <f t="shared" si="41"/>
        <v>0</v>
      </c>
      <c r="L112" s="202" t="str">
        <f>IF('Indicator Data'!AM112="No data","x",ROUND(IF('Indicator Data'!AM112&gt;L$4,10,IF('Indicator Data'!AM112&lt;L$3,0,10-(L$4-'Indicator Data'!AM112)/(L$4-L$3)*10)),1))</f>
        <v>x</v>
      </c>
      <c r="M112" s="202">
        <f>IF('Indicator Data'!AN112="No data","x",IF('Indicator Data'!AN112=0,0,ROUND(IF('Indicator Data'!AN112&gt;M$4,10,IF('Indicator Data'!AN112&lt;M$3,0,10-(M$4-'Indicator Data'!AN112)/(M$4-M$3)*10)),1)))</f>
        <v>0.4</v>
      </c>
      <c r="N112" s="203">
        <f t="shared" si="36"/>
        <v>0.2</v>
      </c>
      <c r="O112" s="205">
        <f t="shared" si="37"/>
        <v>0.5</v>
      </c>
      <c r="P112" s="206">
        <f>IF(AND('Indicator Data'!BA112="No data",'Indicator Data'!BB112="No data"),0,SUM('Indicator Data'!BA112:BC112)/1000)</f>
        <v>12.539</v>
      </c>
      <c r="Q112" s="202">
        <f t="shared" si="42"/>
        <v>3.7</v>
      </c>
      <c r="R112" s="207">
        <f>P112*1000/HLOOKUP('Indicator Data'!$BA$3,'Population Data'!$C$3:$M$194,ROW()-4,FALSE)</f>
        <v>2.3361404031747215E-2</v>
      </c>
      <c r="S112" s="202">
        <f t="shared" si="43"/>
        <v>6.9</v>
      </c>
      <c r="T112" s="208">
        <f t="shared" si="38"/>
        <v>5.3</v>
      </c>
      <c r="U112" s="209">
        <f>IF('Indicator Data'!AR112="No data","x",ROUND(IF('Indicator Data'!AR112&gt;U$4,10,IF('Indicator Data'!AR112&lt;U$3,0,10-(U$4-'Indicator Data'!AR112)/(U$4-U$3)*10)),1))</f>
        <v>0.4</v>
      </c>
      <c r="V112" s="209">
        <f>IF('Indicator Data'!AS112="No data","x",IF('Indicator Data'!AS112=0,0,ROUND(IF('Indicator Data'!AS112&gt;V$4,10,IF('Indicator Data'!AS112&lt;V$3,0,10-(V$4-'Indicator Data'!AS112)/(V$4-V$3)*10)),1)))</f>
        <v>0.6</v>
      </c>
      <c r="W112" s="202">
        <f t="shared" si="39"/>
        <v>0.5</v>
      </c>
      <c r="X112" s="202">
        <f>IF('Indicator Data'!AQ112="No data","x",ROUND(IF('Indicator Data'!AQ112&gt;X$4,10,IF('Indicator Data'!AQ112&lt;X$3,0,10-(X$4-'Indicator Data'!AQ112)/(X$4-X$3)*10)),1))</f>
        <v>0.2</v>
      </c>
      <c r="Y112" s="202" t="str">
        <f>IF('Indicator Data'!AT112="No data","x",ROUND(IF('Indicator Data'!AT112&gt;Y$4,10,IF('Indicator Data'!AT112&lt;Y$3,0,10-(Y$4-'Indicator Data'!AT112)/(Y$4-Y$3)*10)),1))</f>
        <v>x</v>
      </c>
      <c r="Z112" s="207">
        <f>IF('Indicator Data'!AU112="No data","x",IF(('Indicator Data'!AU112/HLOOKUP('Indicator Data'!$AU$3,'Population Data'!$C$3:$M$194,ROW()-4,FALSE))&gt;1,1,IF('Indicator Data'!AU112&gt;'Indicator Data'!AU112,1,'Indicator Data'!AU112/HLOOKUP('Indicator Data'!$AU$3,'Population Data'!$C$3:$M$194,ROW()-4,FALSE))))</f>
        <v>0</v>
      </c>
      <c r="AA112" s="202">
        <f t="shared" si="44"/>
        <v>0</v>
      </c>
      <c r="AB112" s="210">
        <f t="shared" si="45"/>
        <v>0.2</v>
      </c>
      <c r="AC112" s="202">
        <f>IF('Indicator Data'!AO112="No data","x",ROUND(IF('Indicator Data'!AO112&gt;AC$4,10,IF('Indicator Data'!AO112&lt;AC$3,0,10-(AC$4-'Indicator Data'!AO112)/(AC$4-AC$3)*10)),1))</f>
        <v>0.4</v>
      </c>
      <c r="AD112" s="202" t="str">
        <f>IF('Indicator Data'!AP112="No data","x",ROUND(IF('Indicator Data'!AP112&gt;AD$4,10,IF('Indicator Data'!AP112&lt;AD$3,0,10-(AD$4-'Indicator Data'!AP112)/(AD$4-AD$3)*10)),1))</f>
        <v>x</v>
      </c>
      <c r="AE112" s="210">
        <f t="shared" si="40"/>
        <v>0.4</v>
      </c>
      <c r="AF112" s="206">
        <f>('Indicator Data'!AZ112+'Indicator Data'!AY112*0.5+'Indicator Data'!AX112*0.25)/1000</f>
        <v>0</v>
      </c>
      <c r="AG112" s="211">
        <f>AF112*1000/HLOOKUP('Indicator Data'!$AZ$3,'Population Data'!$C$3:$M$194,ROW()-4,FALSE)</f>
        <v>0</v>
      </c>
      <c r="AH112" s="210">
        <f t="shared" si="46"/>
        <v>0</v>
      </c>
      <c r="AI112" s="202">
        <f>IF('Indicator Data'!BD112="No data","x",ROUND(IF('Indicator Data'!BD112&lt;$AI$3,10,IF('Indicator Data'!BD112&gt;$AI$4,0,($AI$4-'Indicator Data'!BD112)/($AI$4-$AI$3)*10)),1))</f>
        <v>2.8</v>
      </c>
      <c r="AJ112" s="202">
        <f>IF('Indicator Data'!BE112="No data","x",ROUND(IF('Indicator Data'!BE112&gt;$AJ$4,10,IF('Indicator Data'!BE112&lt;$AJ$3,0,10-($AJ$4-'Indicator Data'!BE112)/($AJ$4-$AJ$3)*10)),1))</f>
        <v>0</v>
      </c>
      <c r="AK112" s="210">
        <f t="shared" si="47"/>
        <v>1.4</v>
      </c>
      <c r="AL112" s="208">
        <f t="shared" si="48"/>
        <v>0.5</v>
      </c>
      <c r="AM112" s="212">
        <f t="shared" si="49"/>
        <v>3.3</v>
      </c>
    </row>
    <row r="113" spans="1:39">
      <c r="A113" s="179" t="str">
        <f>'Indicator Data'!A113</f>
        <v>Marshall Islands</v>
      </c>
      <c r="B113" s="180" t="str">
        <f>'Indicator Data'!B113</f>
        <v>MHL</v>
      </c>
      <c r="C113" s="213">
        <f>ROUND(IF('Indicator Data'!AH113="No data",IF((0.101*LN('Indicator Data'!BV113)-0.153)&gt;C$4,0,IF((0.101*LN('Indicator Data'!BV113)-0.153)&lt;C$3,10,(C$4-(0.101*LN('Indicator Data'!BV113)-0.153))/(C$4-C$3)*10)),IF('Indicator Data'!AH113&gt;C$4,0,IF('Indicator Data'!AH113&lt;C$3,10,(C$4-'Indicator Data'!AH113)/(C$4-C$3)*10))),1)</f>
        <v>3.4</v>
      </c>
      <c r="D113" s="202" t="str">
        <f>IF('Indicator Data'!AI113="No data","x",ROUND((IF(LOG('Indicator Data'!AI113*1000)&gt;D$4,10,IF(LOG('Indicator Data'!AI113*1000)&lt;D$3,0,10-(D$4-LOG('Indicator Data'!AI113*1000))/(D$4-D$3)*10))),1))</f>
        <v>x</v>
      </c>
      <c r="E113" s="203">
        <f t="shared" si="34"/>
        <v>3.4</v>
      </c>
      <c r="F113" s="202" t="str">
        <f>IF('Indicator Data'!AV113="No data","x",ROUND(IF('Indicator Data'!AV113&gt;F$4,10,IF('Indicator Data'!AV113&lt;F$3,0,10-(F$4-'Indicator Data'!AV113)/(F$4-F$3)*10)),1))</f>
        <v>x</v>
      </c>
      <c r="G113" s="202">
        <f>IF('Indicator Data'!AW113="No data","x",ROUND(IF('Indicator Data'!AW113&gt;G$4,10,IF('Indicator Data'!AW113&lt;G$3,0,10-(G$4-'Indicator Data'!AW113)/(G$4-G$3)*10)),1))</f>
        <v>2.6</v>
      </c>
      <c r="H113" s="203">
        <f t="shared" si="35"/>
        <v>2.6</v>
      </c>
      <c r="I113" s="204">
        <f>SUM(IF('Indicator Data'!AJ113=0,0,'Indicator Data'!AJ113),SUM('Indicator Data'!AK113:AL113))</f>
        <v>256.77697042236326</v>
      </c>
      <c r="J113" s="204">
        <f>I113/HLOOKUP('Indicator Date'!$AJ111,'Population Data'!$C$3:$M$194,ROW()-4,FALSE)*1000000</f>
        <v>6053.9189065746377</v>
      </c>
      <c r="K113" s="202">
        <f t="shared" si="41"/>
        <v>10</v>
      </c>
      <c r="L113" s="202">
        <f>IF('Indicator Data'!AM113="No data","x",ROUND(IF('Indicator Data'!AM113&gt;L$4,10,IF('Indicator Data'!AM113&lt;L$3,0,10-(L$4-'Indicator Data'!AM113)/(L$4-L$3)*10)),1))</f>
        <v>10</v>
      </c>
      <c r="M113" s="202">
        <f>IF('Indicator Data'!AN113="No data","x",IF('Indicator Data'!AN113=0,0,ROUND(IF('Indicator Data'!AN113&gt;M$4,10,IF('Indicator Data'!AN113&lt;M$3,0,10-(M$4-'Indicator Data'!AN113)/(M$4-M$3)*10)),1)))</f>
        <v>3.5</v>
      </c>
      <c r="N113" s="203">
        <f t="shared" si="36"/>
        <v>7.8</v>
      </c>
      <c r="O113" s="205">
        <f t="shared" si="37"/>
        <v>4.3</v>
      </c>
      <c r="P113" s="206">
        <f>IF(AND('Indicator Data'!BA113="No data",'Indicator Data'!BB113="No data"),0,SUM('Indicator Data'!BA113:BC113)/1000)</f>
        <v>0</v>
      </c>
      <c r="Q113" s="202">
        <f t="shared" si="42"/>
        <v>0</v>
      </c>
      <c r="R113" s="207">
        <f>P113*1000/HLOOKUP('Indicator Data'!$BA$3,'Population Data'!$C$3:$M$194,ROW()-4,FALSE)</f>
        <v>0</v>
      </c>
      <c r="S113" s="202">
        <f t="shared" si="43"/>
        <v>0</v>
      </c>
      <c r="T113" s="208">
        <f t="shared" si="38"/>
        <v>0</v>
      </c>
      <c r="U113" s="209" t="str">
        <f>IF('Indicator Data'!AR113="No data","x",ROUND(IF('Indicator Data'!AR113&gt;U$4,10,IF('Indicator Data'!AR113&lt;U$3,0,10-(U$4-'Indicator Data'!AR113)/(U$4-U$3)*10)),1))</f>
        <v>x</v>
      </c>
      <c r="V113" s="209" t="str">
        <f>IF('Indicator Data'!AS113="No data","x",IF('Indicator Data'!AS113=0,0,ROUND(IF('Indicator Data'!AS113&gt;V$4,10,IF('Indicator Data'!AS113&lt;V$3,0,10-(V$4-'Indicator Data'!AS113)/(V$4-V$3)*10)),1)))</f>
        <v>x</v>
      </c>
      <c r="W113" s="202" t="str">
        <f t="shared" si="39"/>
        <v>x</v>
      </c>
      <c r="X113" s="202">
        <f>IF('Indicator Data'!AQ113="No data","x",ROUND(IF('Indicator Data'!AQ113&gt;X$4,10,IF('Indicator Data'!AQ113&lt;X$3,0,10-(X$4-'Indicator Data'!AQ113)/(X$4-X$3)*10)),1))</f>
        <v>8.8000000000000007</v>
      </c>
      <c r="Y113" s="202" t="str">
        <f>IF('Indicator Data'!AT113="No data","x",ROUND(IF('Indicator Data'!AT113&gt;Y$4,10,IF('Indicator Data'!AT113&lt;Y$3,0,10-(Y$4-'Indicator Data'!AT113)/(Y$4-Y$3)*10)),1))</f>
        <v>x</v>
      </c>
      <c r="Z113" s="207">
        <f>IF('Indicator Data'!AU113="No data","x",IF(('Indicator Data'!AU113/HLOOKUP('Indicator Data'!$AU$3,'Population Data'!$C$3:$M$194,ROW()-4,FALSE))&gt;1,1,IF('Indicator Data'!AU113&gt;'Indicator Data'!AU113,1,'Indicator Data'!AU113/HLOOKUP('Indicator Data'!$AU$3,'Population Data'!$C$3:$M$194,ROW()-4,FALSE))))</f>
        <v>0.47136086987899639</v>
      </c>
      <c r="AA113" s="202">
        <f t="shared" si="44"/>
        <v>5.2</v>
      </c>
      <c r="AB113" s="210">
        <f t="shared" si="45"/>
        <v>7</v>
      </c>
      <c r="AC113" s="202">
        <f>IF('Indicator Data'!AO113="No data","x",ROUND(IF('Indicator Data'!AO113&gt;AC$4,10,IF('Indicator Data'!AO113&lt;AC$3,0,10-(AC$4-'Indicator Data'!AO113)/(AC$4-AC$3)*10)),1))</f>
        <v>2.2000000000000002</v>
      </c>
      <c r="AD113" s="202">
        <f>IF('Indicator Data'!AP113="No data","x",ROUND(IF('Indicator Data'!AP113&gt;AD$4,10,IF('Indicator Data'!AP113&lt;AD$3,0,10-(AD$4-'Indicator Data'!AP113)/(AD$4-AD$3)*10)),1))</f>
        <v>2.6</v>
      </c>
      <c r="AE113" s="210">
        <f t="shared" si="40"/>
        <v>2.4</v>
      </c>
      <c r="AF113" s="206">
        <f>('Indicator Data'!AZ113+'Indicator Data'!AY113*0.5+'Indicator Data'!AX113*0.25)/1000</f>
        <v>34.576000000000001</v>
      </c>
      <c r="AG113" s="211">
        <f>AF113*1000/HLOOKUP('Indicator Data'!$AZ$3,'Population Data'!$C$3:$M$194,ROW()-4,FALSE)</f>
        <v>0.81518330779205472</v>
      </c>
      <c r="AH113" s="210">
        <f t="shared" si="46"/>
        <v>10</v>
      </c>
      <c r="AI113" s="202">
        <f>IF('Indicator Data'!BD113="No data","x",ROUND(IF('Indicator Data'!BD113&lt;$AI$3,10,IF('Indicator Data'!BD113&gt;$AI$4,0,($AI$4-'Indicator Data'!BD113)/($AI$4-$AI$3)*10)),1))</f>
        <v>10</v>
      </c>
      <c r="AJ113" s="202">
        <f>IF('Indicator Data'!BE113="No data","x",ROUND(IF('Indicator Data'!BE113&gt;$AJ$4,10,IF('Indicator Data'!BE113&lt;$AJ$3,0,10-($AJ$4-'Indicator Data'!BE113)/($AJ$4-$AJ$3)*10)),1))</f>
        <v>0</v>
      </c>
      <c r="AK113" s="210">
        <f t="shared" si="47"/>
        <v>5</v>
      </c>
      <c r="AL113" s="208">
        <f t="shared" si="48"/>
        <v>7.2</v>
      </c>
      <c r="AM113" s="212">
        <f t="shared" si="49"/>
        <v>4.5</v>
      </c>
    </row>
    <row r="114" spans="1:39">
      <c r="A114" s="179" t="str">
        <f>'Indicator Data'!A114</f>
        <v>Mauritania</v>
      </c>
      <c r="B114" s="180" t="str">
        <f>'Indicator Data'!B114</f>
        <v>MRT</v>
      </c>
      <c r="C114" s="213">
        <f>ROUND(IF('Indicator Data'!AH114="No data",IF((0.101*LN('Indicator Data'!BV114)-0.153)&gt;C$4,0,IF((0.101*LN('Indicator Data'!BV114)-0.153)&lt;C$3,10,(C$4-(0.101*LN('Indicator Data'!BV114)-0.153))/(C$4-C$3)*10)),IF('Indicator Data'!AH114&gt;C$4,0,IF('Indicator Data'!AH114&lt;C$3,10,(C$4-'Indicator Data'!AH114)/(C$4-C$3)*10))),1)</f>
        <v>7.2</v>
      </c>
      <c r="D114" s="202">
        <f>IF('Indicator Data'!AI114="No data","x",ROUND((IF(LOG('Indicator Data'!AI114*1000)&gt;D$4,10,IF(LOG('Indicator Data'!AI114*1000)&lt;D$3,0,10-(D$4-LOG('Indicator Data'!AI114*1000))/(D$4-D$3)*10))),1))</f>
        <v>9.3000000000000007</v>
      </c>
      <c r="E114" s="203">
        <f t="shared" si="34"/>
        <v>8.4</v>
      </c>
      <c r="F114" s="202">
        <f>IF('Indicator Data'!AV114="No data","x",ROUND(IF('Indicator Data'!AV114&gt;F$4,10,IF('Indicator Data'!AV114&lt;F$3,0,10-(F$4-'Indicator Data'!AV114)/(F$4-F$3)*10)),1))</f>
        <v>8</v>
      </c>
      <c r="G114" s="202">
        <f>IF('Indicator Data'!AW114="No data","x",ROUND(IF('Indicator Data'!AW114&gt;G$4,10,IF('Indicator Data'!AW114&lt;G$3,0,10-(G$4-'Indicator Data'!AW114)/(G$4-G$3)*10)),1))</f>
        <v>1.8</v>
      </c>
      <c r="H114" s="203">
        <f t="shared" si="35"/>
        <v>4.9000000000000004</v>
      </c>
      <c r="I114" s="204">
        <f>SUM(IF('Indicator Data'!AJ114=0,0,'Indicator Data'!AJ114),SUM('Indicator Data'!AK114:AL114))</f>
        <v>869.57742211718755</v>
      </c>
      <c r="J114" s="204">
        <f>I114/HLOOKUP('Indicator Date'!$AJ112,'Population Data'!$C$3:$M$194,ROW()-4,FALSE)*1000000</f>
        <v>174.12715339109974</v>
      </c>
      <c r="K114" s="202">
        <f t="shared" si="41"/>
        <v>3.5</v>
      </c>
      <c r="L114" s="202">
        <f>IF('Indicator Data'!AM114="No data","x",ROUND(IF('Indicator Data'!AM114&gt;L$4,10,IF('Indicator Data'!AM114&lt;L$3,0,10-(L$4-'Indicator Data'!AM114)/(L$4-L$3)*10)),1))</f>
        <v>2.2999999999999998</v>
      </c>
      <c r="M114" s="202">
        <f>IF('Indicator Data'!AN114="No data","x",IF('Indicator Data'!AN114=0,0,ROUND(IF('Indicator Data'!AN114&gt;M$4,10,IF('Indicator Data'!AN114&lt;M$3,0,10-(M$4-'Indicator Data'!AN114)/(M$4-M$3)*10)),1)))</f>
        <v>0.2</v>
      </c>
      <c r="N114" s="203">
        <f t="shared" si="36"/>
        <v>2</v>
      </c>
      <c r="O114" s="205">
        <f t="shared" si="37"/>
        <v>5.9</v>
      </c>
      <c r="P114" s="206">
        <f>IF(AND('Indicator Data'!BA114="No data",'Indicator Data'!BB114="No data"),0,SUM('Indicator Data'!BA114:BC114)/1000)</f>
        <v>118.476</v>
      </c>
      <c r="Q114" s="202">
        <f t="shared" si="42"/>
        <v>6.9</v>
      </c>
      <c r="R114" s="207">
        <f>P114*1000/HLOOKUP('Indicator Data'!$BA$3,'Population Data'!$C$3:$M$194,ROW()-4,FALSE)</f>
        <v>2.3724038941737576E-2</v>
      </c>
      <c r="S114" s="202">
        <f t="shared" si="43"/>
        <v>7</v>
      </c>
      <c r="T114" s="208">
        <f t="shared" si="38"/>
        <v>7</v>
      </c>
      <c r="U114" s="209">
        <f>IF('Indicator Data'!AR114="No data","x",ROUND(IF('Indicator Data'!AR114&gt;U$4,10,IF('Indicator Data'!AR114&lt;U$3,0,10-(U$4-'Indicator Data'!AR114)/(U$4-U$3)*10)),1))</f>
        <v>0.6</v>
      </c>
      <c r="V114" s="209">
        <f>IF('Indicator Data'!AS114="No data","x",IF('Indicator Data'!AS114=0,0,ROUND(IF('Indicator Data'!AS114&gt;V$4,10,IF('Indicator Data'!AS114&lt;V$3,0,10-(V$4-'Indicator Data'!AS114)/(V$4-V$3)*10)),1)))</f>
        <v>0.6</v>
      </c>
      <c r="W114" s="202">
        <f t="shared" si="39"/>
        <v>0.6</v>
      </c>
      <c r="X114" s="202">
        <f>IF('Indicator Data'!AQ114="No data","x",ROUND(IF('Indicator Data'!AQ114&gt;X$4,10,IF('Indicator Data'!AQ114&lt;X$3,0,10-(X$4-'Indicator Data'!AQ114)/(X$4-X$3)*10)),1))</f>
        <v>1.4</v>
      </c>
      <c r="Y114" s="202">
        <f>IF('Indicator Data'!AT114="No data","x",ROUND(IF('Indicator Data'!AT114&gt;Y$4,10,IF('Indicator Data'!AT114&lt;Y$3,0,10-(Y$4-'Indicator Data'!AT114)/(Y$4-Y$3)*10)),1))</f>
        <v>1.1000000000000001</v>
      </c>
      <c r="Z114" s="207">
        <f>IF('Indicator Data'!AU114="No data","x",IF(('Indicator Data'!AU114/HLOOKUP('Indicator Data'!$AU$3,'Population Data'!$C$3:$M$194,ROW()-4,FALSE))&gt;1,1,IF('Indicator Data'!AU114&gt;'Indicator Data'!AU114,1,'Indicator Data'!AU114/HLOOKUP('Indicator Data'!$AU$3,'Population Data'!$C$3:$M$194,ROW()-4,FALSE))))</f>
        <v>0.1966654694889656</v>
      </c>
      <c r="AA114" s="202">
        <f t="shared" si="44"/>
        <v>2.2000000000000002</v>
      </c>
      <c r="AB114" s="210">
        <f t="shared" si="45"/>
        <v>1.3</v>
      </c>
      <c r="AC114" s="202">
        <f>IF('Indicator Data'!AO114="No data","x",ROUND(IF('Indicator Data'!AO114&gt;AC$4,10,IF('Indicator Data'!AO114&lt;AC$3,0,10-(AC$4-'Indicator Data'!AO114)/(AC$4-AC$3)*10)),1))</f>
        <v>3</v>
      </c>
      <c r="AD114" s="202">
        <f>IF('Indicator Data'!AP114="No data","x",ROUND(IF('Indicator Data'!AP114&gt;AD$4,10,IF('Indicator Data'!AP114&lt;AD$3,0,10-(AD$4-'Indicator Data'!AP114)/(AD$4-AD$3)*10)),1))</f>
        <v>5</v>
      </c>
      <c r="AE114" s="210">
        <f t="shared" si="40"/>
        <v>4</v>
      </c>
      <c r="AF114" s="206">
        <f>('Indicator Data'!AZ114+'Indicator Data'!AY114*0.5+'Indicator Data'!AX114*0.25)/1000</f>
        <v>10.8315</v>
      </c>
      <c r="AG114" s="211">
        <f>AF114*1000/HLOOKUP('Indicator Data'!$AZ$3,'Population Data'!$C$3:$M$194,ROW()-4,FALSE)</f>
        <v>2.1689365592814625E-3</v>
      </c>
      <c r="AH114" s="210">
        <f t="shared" si="46"/>
        <v>0.2</v>
      </c>
      <c r="AI114" s="202">
        <f>IF('Indicator Data'!BD114="No data","x",ROUND(IF('Indicator Data'!BD114&lt;$AI$3,10,IF('Indicator Data'!BD114&gt;$AI$4,0,($AI$4-'Indicator Data'!BD114)/($AI$4-$AI$3)*10)),1))</f>
        <v>2.4</v>
      </c>
      <c r="AJ114" s="202">
        <f>IF('Indicator Data'!BE114="No data","x",ROUND(IF('Indicator Data'!BE114&gt;$AJ$4,10,IF('Indicator Data'!BE114&lt;$AJ$3,0,10-($AJ$4-'Indicator Data'!BE114)/($AJ$4-$AJ$3)*10)),1))</f>
        <v>1.4</v>
      </c>
      <c r="AK114" s="210">
        <f t="shared" si="47"/>
        <v>1.9</v>
      </c>
      <c r="AL114" s="208">
        <f t="shared" si="48"/>
        <v>2</v>
      </c>
      <c r="AM114" s="212">
        <f t="shared" si="49"/>
        <v>5</v>
      </c>
    </row>
    <row r="115" spans="1:39">
      <c r="A115" s="179" t="str">
        <f>'Indicator Data'!A115</f>
        <v>Mauritius</v>
      </c>
      <c r="B115" s="180" t="str">
        <f>'Indicator Data'!B115</f>
        <v>MUS</v>
      </c>
      <c r="C115" s="213">
        <f>ROUND(IF('Indicator Data'!AH115="No data",IF((0.101*LN('Indicator Data'!BV115)-0.153)&gt;C$4,0,IF((0.101*LN('Indicator Data'!BV115)-0.153)&lt;C$3,10,(C$4-(0.101*LN('Indicator Data'!BV115)-0.153))/(C$4-C$3)*10)),IF('Indicator Data'!AH115&gt;C$4,0,IF('Indicator Data'!AH115&lt;C$3,10,(C$4-'Indicator Data'!AH115)/(C$4-C$3)*10))),1)</f>
        <v>2.1</v>
      </c>
      <c r="D115" s="202" t="str">
        <f>IF('Indicator Data'!AI115="No data","x",ROUND((IF(LOG('Indicator Data'!AI115*1000)&gt;D$4,10,IF(LOG('Indicator Data'!AI115*1000)&lt;D$3,0,10-(D$4-LOG('Indicator Data'!AI115*1000))/(D$4-D$3)*10))),1))</f>
        <v>x</v>
      </c>
      <c r="E115" s="203">
        <f t="shared" si="34"/>
        <v>2.1</v>
      </c>
      <c r="F115" s="202">
        <f>IF('Indicator Data'!AV115="No data","x",ROUND(IF('Indicator Data'!AV115&gt;F$4,10,IF('Indicator Data'!AV115&lt;F$3,0,10-(F$4-'Indicator Data'!AV115)/(F$4-F$3)*10)),1))</f>
        <v>4.9000000000000004</v>
      </c>
      <c r="G115" s="202">
        <f>IF('Indicator Data'!AW115="No data","x",ROUND(IF('Indicator Data'!AW115&gt;G$4,10,IF('Indicator Data'!AW115&lt;G$3,0,10-(G$4-'Indicator Data'!AW115)/(G$4-G$3)*10)),1))</f>
        <v>2.9</v>
      </c>
      <c r="H115" s="203">
        <f t="shared" si="35"/>
        <v>3.9</v>
      </c>
      <c r="I115" s="204">
        <f>SUM(IF('Indicator Data'!AJ115=0,0,'Indicator Data'!AJ115),SUM('Indicator Data'!AK115:AL115))</f>
        <v>329.10249805175783</v>
      </c>
      <c r="J115" s="204">
        <f>I115/HLOOKUP('Indicator Date'!$AJ113,'Population Data'!$C$3:$M$194,ROW()-4,FALSE)*1000000</f>
        <v>252.77116668004976</v>
      </c>
      <c r="K115" s="202">
        <f t="shared" si="41"/>
        <v>5.0999999999999996</v>
      </c>
      <c r="L115" s="202">
        <f>IF('Indicator Data'!AM115="No data","x",ROUND(IF('Indicator Data'!AM115&gt;L$4,10,IF('Indicator Data'!AM115&lt;L$3,0,10-(L$4-'Indicator Data'!AM115)/(L$4-L$3)*10)),1))</f>
        <v>0.4</v>
      </c>
      <c r="M115" s="202">
        <f>IF('Indicator Data'!AN115="No data","x",IF('Indicator Data'!AN115=0,0,ROUND(IF('Indicator Data'!AN115&gt;M$4,10,IF('Indicator Data'!AN115&lt;M$3,0,10-(M$4-'Indicator Data'!AN115)/(M$4-M$3)*10)),1)))</f>
        <v>0.6</v>
      </c>
      <c r="N115" s="203">
        <f t="shared" si="36"/>
        <v>2</v>
      </c>
      <c r="O115" s="205">
        <f t="shared" si="37"/>
        <v>2.5</v>
      </c>
      <c r="P115" s="206">
        <f>IF(AND('Indicator Data'!BA115="No data",'Indicator Data'!BB115="No data"),0,SUM('Indicator Data'!BA115:BC115)/1000)</f>
        <v>2.4E-2</v>
      </c>
      <c r="Q115" s="202">
        <f t="shared" si="42"/>
        <v>0</v>
      </c>
      <c r="R115" s="207">
        <f>P115*1000/HLOOKUP('Indicator Data'!$BA$3,'Population Data'!$C$3:$M$194,ROW()-4,FALSE)</f>
        <v>1.8433491195703768E-5</v>
      </c>
      <c r="S115" s="202">
        <f t="shared" si="43"/>
        <v>0</v>
      </c>
      <c r="T115" s="208">
        <f t="shared" si="38"/>
        <v>0</v>
      </c>
      <c r="U115" s="209">
        <f>IF('Indicator Data'!AR115="No data","x",ROUND(IF('Indicator Data'!AR115&gt;U$4,10,IF('Indicator Data'!AR115&lt;U$3,0,10-(U$4-'Indicator Data'!AR115)/(U$4-U$3)*10)),1))</f>
        <v>2.8</v>
      </c>
      <c r="V115" s="209" t="str">
        <f>IF('Indicator Data'!AS115="No data","x",IF('Indicator Data'!AS115=0,0,ROUND(IF('Indicator Data'!AS115&gt;V$4,10,IF('Indicator Data'!AS115&lt;V$3,0,10-(V$4-'Indicator Data'!AS115)/(V$4-V$3)*10)),1)))</f>
        <v>x</v>
      </c>
      <c r="W115" s="202">
        <f t="shared" si="39"/>
        <v>2.8</v>
      </c>
      <c r="X115" s="202">
        <f>IF('Indicator Data'!AQ115="No data","x",ROUND(IF('Indicator Data'!AQ115&gt;X$4,10,IF('Indicator Data'!AQ115&lt;X$3,0,10-(X$4-'Indicator Data'!AQ115)/(X$4-X$3)*10)),1))</f>
        <v>0.2</v>
      </c>
      <c r="Y115" s="202" t="str">
        <f>IF('Indicator Data'!AT115="No data","x",ROUND(IF('Indicator Data'!AT115&gt;Y$4,10,IF('Indicator Data'!AT115&lt;Y$3,0,10-(Y$4-'Indicator Data'!AT115)/(Y$4-Y$3)*10)),1))</f>
        <v>x</v>
      </c>
      <c r="Z115" s="207">
        <f>IF('Indicator Data'!AU115="No data","x",IF(('Indicator Data'!AU115/HLOOKUP('Indicator Data'!$AU$3,'Population Data'!$C$3:$M$194,ROW()-4,FALSE))&gt;1,1,IF('Indicator Data'!AU115&gt;'Indicator Data'!AU115,1,'Indicator Data'!AU115/HLOOKUP('Indicator Data'!$AU$3,'Population Data'!$C$3:$M$194,ROW()-4,FALSE))))</f>
        <v>7.6954509880574296E-7</v>
      </c>
      <c r="AA115" s="202">
        <f t="shared" si="44"/>
        <v>0</v>
      </c>
      <c r="AB115" s="210">
        <f t="shared" si="45"/>
        <v>1</v>
      </c>
      <c r="AC115" s="202">
        <f>IF('Indicator Data'!AO115="No data","x",ROUND(IF('Indicator Data'!AO115&gt;AC$4,10,IF('Indicator Data'!AO115&lt;AC$3,0,10-(AC$4-'Indicator Data'!AO115)/(AC$4-AC$3)*10)),1))</f>
        <v>1.2</v>
      </c>
      <c r="AD115" s="202" t="str">
        <f>IF('Indicator Data'!AP115="No data","x",ROUND(IF('Indicator Data'!AP115&gt;AD$4,10,IF('Indicator Data'!AP115&lt;AD$3,0,10-(AD$4-'Indicator Data'!AP115)/(AD$4-AD$3)*10)),1))</f>
        <v>x</v>
      </c>
      <c r="AE115" s="210">
        <f t="shared" si="40"/>
        <v>1.2</v>
      </c>
      <c r="AF115" s="206">
        <f>('Indicator Data'!AZ115+'Indicator Data'!AY115*0.5+'Indicator Data'!AX115*0.25)/1000</f>
        <v>101.28475</v>
      </c>
      <c r="AG115" s="211">
        <f>AF115*1000/HLOOKUP('Indicator Data'!$AZ$3,'Population Data'!$C$3:$M$194,ROW()-4,FALSE)</f>
        <v>7.7792981141002387E-2</v>
      </c>
      <c r="AH115" s="210">
        <f t="shared" si="46"/>
        <v>7.8</v>
      </c>
      <c r="AI115" s="202">
        <f>IF('Indicator Data'!BD115="No data","x",ROUND(IF('Indicator Data'!BD115&lt;$AI$3,10,IF('Indicator Data'!BD115&gt;$AI$4,0,($AI$4-'Indicator Data'!BD115)/($AI$4-$AI$3)*10)),1))</f>
        <v>2.7</v>
      </c>
      <c r="AJ115" s="202">
        <f>IF('Indicator Data'!BE115="No data","x",ROUND(IF('Indicator Data'!BE115&gt;$AJ$4,10,IF('Indicator Data'!BE115&lt;$AJ$3,0,10-($AJ$4-'Indicator Data'!BE115)/($AJ$4-$AJ$3)*10)),1))</f>
        <v>0.3</v>
      </c>
      <c r="AK115" s="210">
        <f t="shared" si="47"/>
        <v>1.5</v>
      </c>
      <c r="AL115" s="208">
        <f t="shared" si="48"/>
        <v>3.6</v>
      </c>
      <c r="AM115" s="212">
        <f t="shared" si="49"/>
        <v>2</v>
      </c>
    </row>
    <row r="116" spans="1:39">
      <c r="A116" s="179" t="str">
        <f>'Indicator Data'!A116</f>
        <v>Mexico</v>
      </c>
      <c r="B116" s="180" t="str">
        <f>'Indicator Data'!B116</f>
        <v>MEX</v>
      </c>
      <c r="C116" s="213">
        <f>ROUND(IF('Indicator Data'!AH116="No data",IF((0.101*LN('Indicator Data'!BV116)-0.153)&gt;C$4,0,IF((0.101*LN('Indicator Data'!BV116)-0.153)&lt;C$3,10,(C$4-(0.101*LN('Indicator Data'!BV116)-0.153))/(C$4-C$3)*10)),IF('Indicator Data'!AH116&gt;C$4,0,IF('Indicator Data'!AH116&lt;C$3,10,(C$4-'Indicator Data'!AH116)/(C$4-C$3)*10))),1)</f>
        <v>2.4</v>
      </c>
      <c r="D116" s="202">
        <f>IF('Indicator Data'!AI116="No data","x",ROUND((IF(LOG('Indicator Data'!AI116*1000)&gt;D$4,10,IF(LOG('Indicator Data'!AI116*1000)&lt;D$3,0,10-(D$4-LOG('Indicator Data'!AI116*1000))/(D$4-D$3)*10))),1))</f>
        <v>4.5</v>
      </c>
      <c r="E116" s="203">
        <f t="shared" si="34"/>
        <v>3.5</v>
      </c>
      <c r="F116" s="202">
        <f>IF('Indicator Data'!AV116="No data","x",ROUND(IF('Indicator Data'!AV116&gt;F$4,10,IF('Indicator Data'!AV116&lt;F$3,0,10-(F$4-'Indicator Data'!AV116)/(F$4-F$3)*10)),1))</f>
        <v>4.7</v>
      </c>
      <c r="G116" s="202">
        <f>IF('Indicator Data'!AW116="No data","x",ROUND(IF('Indicator Data'!AW116&gt;G$4,10,IF('Indicator Data'!AW116&lt;G$3,0,10-(G$4-'Indicator Data'!AW116)/(G$4-G$3)*10)),1))</f>
        <v>4.5999999999999996</v>
      </c>
      <c r="H116" s="203">
        <f t="shared" si="35"/>
        <v>4.7</v>
      </c>
      <c r="I116" s="204">
        <f>SUM(IF('Indicator Data'!AJ116=0,0,'Indicator Data'!AJ116),SUM('Indicator Data'!AK116:AL116))</f>
        <v>1193.112397703125</v>
      </c>
      <c r="J116" s="204">
        <f>I116/HLOOKUP('Indicator Date'!$AJ114,'Population Data'!$C$3:$M$194,ROW()-4,FALSE)*1000000</f>
        <v>9.2211648854450079</v>
      </c>
      <c r="K116" s="202">
        <f t="shared" si="41"/>
        <v>0.2</v>
      </c>
      <c r="L116" s="202">
        <f>IF('Indicator Data'!AM116="No data","x",ROUND(IF('Indicator Data'!AM116&gt;L$4,10,IF('Indicator Data'!AM116&lt;L$3,0,10-(L$4-'Indicator Data'!AM116)/(L$4-L$3)*10)),1))</f>
        <v>0</v>
      </c>
      <c r="M116" s="202">
        <f>IF('Indicator Data'!AN116="No data","x",IF('Indicator Data'!AN116=0,0,ROUND(IF('Indicator Data'!AN116&gt;M$4,10,IF('Indicator Data'!AN116&lt;M$3,0,10-(M$4-'Indicator Data'!AN116)/(M$4-M$3)*10)),1)))</f>
        <v>1.2</v>
      </c>
      <c r="N116" s="203">
        <f t="shared" si="36"/>
        <v>0.5</v>
      </c>
      <c r="O116" s="205">
        <f t="shared" si="37"/>
        <v>3.1</v>
      </c>
      <c r="P116" s="206">
        <f>IF(AND('Indicator Data'!BA116="No data",'Indicator Data'!BB116="No data"),0,SUM('Indicator Data'!BA116:BC116)/1000)</f>
        <v>916.99300000000005</v>
      </c>
      <c r="Q116" s="202">
        <f t="shared" si="42"/>
        <v>9.9</v>
      </c>
      <c r="R116" s="207">
        <f>P116*1000/HLOOKUP('Indicator Data'!$BA$3,'Population Data'!$C$3:$M$194,ROW()-4,FALSE)</f>
        <v>7.0871308252911693E-3</v>
      </c>
      <c r="S116" s="202">
        <f t="shared" si="43"/>
        <v>5.2</v>
      </c>
      <c r="T116" s="208">
        <f t="shared" si="38"/>
        <v>7.6</v>
      </c>
      <c r="U116" s="209">
        <f>IF('Indicator Data'!AR116="No data","x",ROUND(IF('Indicator Data'!AR116&gt;U$4,10,IF('Indicator Data'!AR116&lt;U$3,0,10-(U$4-'Indicator Data'!AR116)/(U$4-U$3)*10)),1))</f>
        <v>0.8</v>
      </c>
      <c r="V116" s="209">
        <f>IF('Indicator Data'!AS116="No data","x",IF('Indicator Data'!AS116=0,0,ROUND(IF('Indicator Data'!AS116&gt;V$4,10,IF('Indicator Data'!AS116&lt;V$3,0,10-(V$4-'Indicator Data'!AS116)/(V$4-V$3)*10)),1)))</f>
        <v>0.9</v>
      </c>
      <c r="W116" s="202">
        <f t="shared" si="39"/>
        <v>0.85000000000000009</v>
      </c>
      <c r="X116" s="202">
        <f>IF('Indicator Data'!AQ116="No data","x",ROUND(IF('Indicator Data'!AQ116&gt;X$4,10,IF('Indicator Data'!AQ116&lt;X$3,0,10-(X$4-'Indicator Data'!AQ116)/(X$4-X$3)*10)),1))</f>
        <v>0.5</v>
      </c>
      <c r="Y116" s="202">
        <f>IF('Indicator Data'!AT116="No data","x",ROUND(IF('Indicator Data'!AT116&gt;Y$4,10,IF('Indicator Data'!AT116&lt;Y$3,0,10-(Y$4-'Indicator Data'!AT116)/(Y$4-Y$3)*10)),1))</f>
        <v>0</v>
      </c>
      <c r="Z116" s="207">
        <f>IF('Indicator Data'!AU116="No data","x",IF(('Indicator Data'!AU116/HLOOKUP('Indicator Data'!$AU$3,'Population Data'!$C$3:$M$194,ROW()-4,FALSE))&gt;1,1,IF('Indicator Data'!AU116&gt;'Indicator Data'!AU116,1,'Indicator Data'!AU116/HLOOKUP('Indicator Data'!$AU$3,'Population Data'!$C$3:$M$194,ROW()-4,FALSE))))</f>
        <v>0.15646988675856566</v>
      </c>
      <c r="AA116" s="202">
        <f t="shared" si="44"/>
        <v>1.7</v>
      </c>
      <c r="AB116" s="210">
        <f t="shared" si="45"/>
        <v>0.8</v>
      </c>
      <c r="AC116" s="202">
        <f>IF('Indicator Data'!AO116="No data","x",ROUND(IF('Indicator Data'!AO116&gt;AC$4,10,IF('Indicator Data'!AO116&lt;AC$3,0,10-(AC$4-'Indicator Data'!AO116)/(AC$4-AC$3)*10)),1))</f>
        <v>1</v>
      </c>
      <c r="AD116" s="202">
        <f>IF('Indicator Data'!AP116="No data","x",ROUND(IF('Indicator Data'!AP116&gt;AD$4,10,IF('Indicator Data'!AP116&lt;AD$3,0,10-(AD$4-'Indicator Data'!AP116)/(AD$4-AD$3)*10)),1))</f>
        <v>0.9</v>
      </c>
      <c r="AE116" s="210">
        <f t="shared" si="40"/>
        <v>1</v>
      </c>
      <c r="AF116" s="206">
        <f>('Indicator Data'!AZ116+'Indicator Data'!AY116*0.5+'Indicator Data'!AX116*0.25)/1000</f>
        <v>507.76024999999998</v>
      </c>
      <c r="AG116" s="211">
        <f>AF116*1000/HLOOKUP('Indicator Data'!$AZ$3,'Population Data'!$C$3:$M$194,ROW()-4,FALSE)</f>
        <v>3.9243083858137963E-3</v>
      </c>
      <c r="AH116" s="210">
        <f t="shared" si="46"/>
        <v>0.4</v>
      </c>
      <c r="AI116" s="202">
        <f>IF('Indicator Data'!BD116="No data","x",ROUND(IF('Indicator Data'!BD116&lt;$AI$3,10,IF('Indicator Data'!BD116&gt;$AI$4,0,($AI$4-'Indicator Data'!BD116)/($AI$4-$AI$3)*10)),1))</f>
        <v>1.7</v>
      </c>
      <c r="AJ116" s="202">
        <f>IF('Indicator Data'!BE116="No data","x",ROUND(IF('Indicator Data'!BE116&gt;$AJ$4,10,IF('Indicator Data'!BE116&lt;$AJ$3,0,10-($AJ$4-'Indicator Data'!BE116)/($AJ$4-$AJ$3)*10)),1))</f>
        <v>0</v>
      </c>
      <c r="AK116" s="210">
        <f t="shared" si="47"/>
        <v>0.9</v>
      </c>
      <c r="AL116" s="208">
        <f t="shared" si="48"/>
        <v>0.8</v>
      </c>
      <c r="AM116" s="212">
        <f t="shared" si="49"/>
        <v>5.0999999999999996</v>
      </c>
    </row>
    <row r="117" spans="1:39">
      <c r="A117" s="179" t="str">
        <f>'Indicator Data'!A117</f>
        <v>Micronesia</v>
      </c>
      <c r="B117" s="180" t="str">
        <f>'Indicator Data'!B117</f>
        <v>FSM</v>
      </c>
      <c r="C117" s="213">
        <f>ROUND(IF('Indicator Data'!AH117="No data",IF((0.101*LN('Indicator Data'!BV117)-0.153)&gt;C$4,0,IF((0.101*LN('Indicator Data'!BV117)-0.153)&lt;C$3,10,(C$4-(0.101*LN('Indicator Data'!BV117)-0.153))/(C$4-C$3)*10)),IF('Indicator Data'!AH117&gt;C$4,0,IF('Indicator Data'!AH117&lt;C$3,10,(C$4-'Indicator Data'!AH117)/(C$4-C$3)*10))),1)</f>
        <v>5.3</v>
      </c>
      <c r="D117" s="202" t="str">
        <f>IF('Indicator Data'!AI117="No data","x",ROUND((IF(LOG('Indicator Data'!AI117*1000)&gt;D$4,10,IF(LOG('Indicator Data'!AI117*1000)&lt;D$3,0,10-(D$4-LOG('Indicator Data'!AI117*1000))/(D$4-D$3)*10))),1))</f>
        <v>x</v>
      </c>
      <c r="E117" s="203">
        <f t="shared" si="34"/>
        <v>5.3</v>
      </c>
      <c r="F117" s="202" t="str">
        <f>IF('Indicator Data'!AV117="No data","x",ROUND(IF('Indicator Data'!AV117&gt;F$4,10,IF('Indicator Data'!AV117&lt;F$3,0,10-(F$4-'Indicator Data'!AV117)/(F$4-F$3)*10)),1))</f>
        <v>x</v>
      </c>
      <c r="G117" s="202">
        <f>IF('Indicator Data'!AW117="No data","x",ROUND(IF('Indicator Data'!AW117&gt;G$4,10,IF('Indicator Data'!AW117&lt;G$3,0,10-(G$4-'Indicator Data'!AW117)/(G$4-G$3)*10)),1))</f>
        <v>3.8</v>
      </c>
      <c r="H117" s="203">
        <f t="shared" si="35"/>
        <v>3.8</v>
      </c>
      <c r="I117" s="204">
        <f>SUM(IF('Indicator Data'!AJ117=0,0,'Indicator Data'!AJ117),SUM('Indicator Data'!AK117:AL117))</f>
        <v>309.39599537597655</v>
      </c>
      <c r="J117" s="204">
        <f>I117/HLOOKUP('Indicator Date'!$AJ115,'Population Data'!$C$3:$M$194,ROW()-4,FALSE)*1000000</f>
        <v>2660.3267014271414</v>
      </c>
      <c r="K117" s="202">
        <f t="shared" si="41"/>
        <v>10</v>
      </c>
      <c r="L117" s="202">
        <f>IF('Indicator Data'!AM117="No data","x",ROUND(IF('Indicator Data'!AM117&gt;L$4,10,IF('Indicator Data'!AM117&lt;L$3,0,10-(L$4-'Indicator Data'!AM117)/(L$4-L$3)*10)),1))</f>
        <v>10</v>
      </c>
      <c r="M117" s="202">
        <f>IF('Indicator Data'!AN117="No data","x",IF('Indicator Data'!AN117=0,0,ROUND(IF('Indicator Data'!AN117&gt;M$4,10,IF('Indicator Data'!AN117&lt;M$3,0,10-(M$4-'Indicator Data'!AN117)/(M$4-M$3)*10)),1)))</f>
        <v>1.7</v>
      </c>
      <c r="N117" s="203">
        <f t="shared" si="36"/>
        <v>7.2</v>
      </c>
      <c r="O117" s="205">
        <f t="shared" si="37"/>
        <v>5.4</v>
      </c>
      <c r="P117" s="206">
        <f>IF(AND('Indicator Data'!BA117="No data",'Indicator Data'!BB117="No data"),0,SUM('Indicator Data'!BA117:BC117)/1000)</f>
        <v>0</v>
      </c>
      <c r="Q117" s="202">
        <f t="shared" si="42"/>
        <v>0</v>
      </c>
      <c r="R117" s="207">
        <f>P117*1000/HLOOKUP('Indicator Data'!$BA$3,'Population Data'!$C$3:$M$194,ROW()-4,FALSE)</f>
        <v>0</v>
      </c>
      <c r="S117" s="202">
        <f t="shared" si="43"/>
        <v>0</v>
      </c>
      <c r="T117" s="208">
        <f t="shared" si="38"/>
        <v>0</v>
      </c>
      <c r="U117" s="209" t="str">
        <f>IF('Indicator Data'!AR117="No data","x",ROUND(IF('Indicator Data'!AR117&gt;U$4,10,IF('Indicator Data'!AR117&lt;U$3,0,10-(U$4-'Indicator Data'!AR117)/(U$4-U$3)*10)),1))</f>
        <v>x</v>
      </c>
      <c r="V117" s="209" t="str">
        <f>IF('Indicator Data'!AS117="No data","x",IF('Indicator Data'!AS117=0,0,ROUND(IF('Indicator Data'!AS117&gt;V$4,10,IF('Indicator Data'!AS117&lt;V$3,0,10-(V$4-'Indicator Data'!AS117)/(V$4-V$3)*10)),1)))</f>
        <v>x</v>
      </c>
      <c r="W117" s="202" t="str">
        <f t="shared" si="39"/>
        <v>x</v>
      </c>
      <c r="X117" s="202">
        <f>IF('Indicator Data'!AQ117="No data","x",ROUND(IF('Indicator Data'!AQ117&gt;X$4,10,IF('Indicator Data'!AQ117&lt;X$3,0,10-(X$4-'Indicator Data'!AQ117)/(X$4-X$3)*10)),1))</f>
        <v>1</v>
      </c>
      <c r="Y117" s="202" t="str">
        <f>IF('Indicator Data'!AT117="No data","x",ROUND(IF('Indicator Data'!AT117&gt;Y$4,10,IF('Indicator Data'!AT117&lt;Y$3,0,10-(Y$4-'Indicator Data'!AT117)/(Y$4-Y$3)*10)),1))</f>
        <v>x</v>
      </c>
      <c r="Z117" s="207">
        <f>IF('Indicator Data'!AU117="No data","x",IF(('Indicator Data'!AU117/HLOOKUP('Indicator Data'!$AU$3,'Population Data'!$C$3:$M$194,ROW()-4,FALSE))&gt;1,1,IF('Indicator Data'!AU117&gt;'Indicator Data'!AU117,1,'Indicator Data'!AU117/HLOOKUP('Indicator Data'!$AU$3,'Population Data'!$C$3:$M$194,ROW()-4,FALSE))))</f>
        <v>0.322965207946463</v>
      </c>
      <c r="AA117" s="202">
        <f t="shared" si="44"/>
        <v>3.6</v>
      </c>
      <c r="AB117" s="210">
        <f t="shared" si="45"/>
        <v>2.2999999999999998</v>
      </c>
      <c r="AC117" s="202">
        <f>IF('Indicator Data'!AO117="No data","x",ROUND(IF('Indicator Data'!AO117&gt;AC$4,10,IF('Indicator Data'!AO117&lt;AC$3,0,10-(AC$4-'Indicator Data'!AO117)/(AC$4-AC$3)*10)),1))</f>
        <v>1.9</v>
      </c>
      <c r="AD117" s="202" t="str">
        <f>IF('Indicator Data'!AP117="No data","x",ROUND(IF('Indicator Data'!AP117&gt;AD$4,10,IF('Indicator Data'!AP117&lt;AD$3,0,10-(AD$4-'Indicator Data'!AP117)/(AD$4-AD$3)*10)),1))</f>
        <v>x</v>
      </c>
      <c r="AE117" s="210">
        <f t="shared" si="40"/>
        <v>1.9</v>
      </c>
      <c r="AF117" s="206">
        <f>('Indicator Data'!AZ117+'Indicator Data'!AY117*0.5+'Indicator Data'!AX117*0.25)/1000</f>
        <v>56.5</v>
      </c>
      <c r="AG117" s="211">
        <f>AF117*1000/HLOOKUP('Indicator Data'!$AZ$3,'Population Data'!$C$3:$M$194,ROW()-4,FALSE)</f>
        <v>0.48581255374032672</v>
      </c>
      <c r="AH117" s="210">
        <f t="shared" si="46"/>
        <v>10</v>
      </c>
      <c r="AI117" s="202">
        <f>IF('Indicator Data'!BD117="No data","x",ROUND(IF('Indicator Data'!BD117&lt;$AI$3,10,IF('Indicator Data'!BD117&gt;$AI$4,0,($AI$4-'Indicator Data'!BD117)/($AI$4-$AI$3)*10)),1))</f>
        <v>10</v>
      </c>
      <c r="AJ117" s="202">
        <f>IF('Indicator Data'!BE117="No data","x",ROUND(IF('Indicator Data'!BE117&gt;$AJ$4,10,IF('Indicator Data'!BE117&lt;$AJ$3,0,10-($AJ$4-'Indicator Data'!BE117)/($AJ$4-$AJ$3)*10)),1))</f>
        <v>0</v>
      </c>
      <c r="AK117" s="210">
        <f t="shared" si="47"/>
        <v>5</v>
      </c>
      <c r="AL117" s="208">
        <f t="shared" si="48"/>
        <v>6.3</v>
      </c>
      <c r="AM117" s="212">
        <f t="shared" si="49"/>
        <v>3.8</v>
      </c>
    </row>
    <row r="118" spans="1:39">
      <c r="A118" s="179" t="str">
        <f>'Indicator Data'!A118</f>
        <v>Moldova Republic of</v>
      </c>
      <c r="B118" s="180" t="str">
        <f>'Indicator Data'!B118</f>
        <v>MDA</v>
      </c>
      <c r="C118" s="213">
        <f>ROUND(IF('Indicator Data'!AH118="No data",IF((0.101*LN('Indicator Data'!BV118)-0.153)&gt;C$4,0,IF((0.101*LN('Indicator Data'!BV118)-0.153)&lt;C$3,10,(C$4-(0.101*LN('Indicator Data'!BV118)-0.153))/(C$4-C$3)*10)),IF('Indicator Data'!AH118&gt;C$4,0,IF('Indicator Data'!AH118&lt;C$3,10,(C$4-'Indicator Data'!AH118)/(C$4-C$3)*10))),1)</f>
        <v>2.7</v>
      </c>
      <c r="D118" s="202">
        <f>IF('Indicator Data'!AI118="No data","x",ROUND((IF(LOG('Indicator Data'!AI118*1000)&gt;D$4,10,IF(LOG('Indicator Data'!AI118*1000)&lt;D$3,0,10-(D$4-LOG('Indicator Data'!AI118*1000))/(D$4-D$3)*10))),1))</f>
        <v>2</v>
      </c>
      <c r="E118" s="203">
        <f t="shared" si="34"/>
        <v>2.4</v>
      </c>
      <c r="F118" s="202">
        <f>IF('Indicator Data'!AV118="No data","x",ROUND(IF('Indicator Data'!AV118&gt;F$4,10,IF('Indicator Data'!AV118&lt;F$3,0,10-(F$4-'Indicator Data'!AV118)/(F$4-F$3)*10)),1))</f>
        <v>2.1</v>
      </c>
      <c r="G118" s="202">
        <f>IF('Indicator Data'!AW118="No data","x",ROUND(IF('Indicator Data'!AW118&gt;G$4,10,IF('Indicator Data'!AW118&lt;G$3,0,10-(G$4-'Indicator Data'!AW118)/(G$4-G$3)*10)),1))</f>
        <v>0.2</v>
      </c>
      <c r="H118" s="203">
        <f t="shared" si="35"/>
        <v>1.2</v>
      </c>
      <c r="I118" s="204">
        <f>SUM(IF('Indicator Data'!AJ118=0,0,'Indicator Data'!AJ118),SUM('Indicator Data'!AK118:AL118))</f>
        <v>1878.2174713242189</v>
      </c>
      <c r="J118" s="204">
        <f>I118/HLOOKUP('Indicator Date'!$AJ116,'Population Data'!$C$3:$M$194,ROW()-4,FALSE)*1000000</f>
        <v>564.05213764648693</v>
      </c>
      <c r="K118" s="202">
        <f t="shared" si="41"/>
        <v>10</v>
      </c>
      <c r="L118" s="202">
        <f>IF('Indicator Data'!AM118="No data","x",ROUND(IF('Indicator Data'!AM118&gt;L$4,10,IF('Indicator Data'!AM118&lt;L$3,0,10-(L$4-'Indicator Data'!AM118)/(L$4-L$3)*10)),1))</f>
        <v>4</v>
      </c>
      <c r="M118" s="202">
        <f>IF('Indicator Data'!AN118="No data","x",IF('Indicator Data'!AN118=0,0,ROUND(IF('Indicator Data'!AN118&gt;M$4,10,IF('Indicator Data'!AN118&lt;M$3,0,10-(M$4-'Indicator Data'!AN118)/(M$4-M$3)*10)),1)))</f>
        <v>4.0999999999999996</v>
      </c>
      <c r="N118" s="203">
        <f t="shared" si="36"/>
        <v>6</v>
      </c>
      <c r="O118" s="205">
        <f t="shared" si="37"/>
        <v>3</v>
      </c>
      <c r="P118" s="206">
        <f>IF(AND('Indicator Data'!BA118="No data",'Indicator Data'!BB118="No data"),0,SUM('Indicator Data'!BA118:BC118)/1000)</f>
        <v>124.77</v>
      </c>
      <c r="Q118" s="202">
        <f t="shared" si="42"/>
        <v>7</v>
      </c>
      <c r="R118" s="207">
        <f>P118*1000/HLOOKUP('Indicator Data'!$BA$3,'Population Data'!$C$3:$M$194,ROW()-4,FALSE)</f>
        <v>3.7469987522016655E-2</v>
      </c>
      <c r="S118" s="202">
        <f t="shared" si="43"/>
        <v>7.8</v>
      </c>
      <c r="T118" s="208">
        <f t="shared" si="38"/>
        <v>7.4</v>
      </c>
      <c r="U118" s="209">
        <f>IF('Indicator Data'!AR118="No data","x",ROUND(IF('Indicator Data'!AR118&gt;U$4,10,IF('Indicator Data'!AR118&lt;U$3,0,10-(U$4-'Indicator Data'!AR118)/(U$4-U$3)*10)),1))</f>
        <v>1.8</v>
      </c>
      <c r="V118" s="209">
        <f>IF('Indicator Data'!AS118="No data","x",IF('Indicator Data'!AS118=0,0,ROUND(IF('Indicator Data'!AS118&gt;V$4,10,IF('Indicator Data'!AS118&lt;V$3,0,10-(V$4-'Indicator Data'!AS118)/(V$4-V$3)*10)),1)))</f>
        <v>2.2999999999999998</v>
      </c>
      <c r="W118" s="202">
        <f t="shared" si="39"/>
        <v>2.0499999999999998</v>
      </c>
      <c r="X118" s="202">
        <f>IF('Indicator Data'!AQ118="No data","x",ROUND(IF('Indicator Data'!AQ118&gt;X$4,10,IF('Indicator Data'!AQ118&lt;X$3,0,10-(X$4-'Indicator Data'!AQ118)/(X$4-X$3)*10)),1))</f>
        <v>1.3</v>
      </c>
      <c r="Y118" s="202" t="str">
        <f>IF('Indicator Data'!AT118="No data","x",ROUND(IF('Indicator Data'!AT118&gt;Y$4,10,IF('Indicator Data'!AT118&lt;Y$3,0,10-(Y$4-'Indicator Data'!AT118)/(Y$4-Y$3)*10)),1))</f>
        <v>x</v>
      </c>
      <c r="Z118" s="207">
        <f>IF('Indicator Data'!AU118="No data","x",IF(('Indicator Data'!AU118/HLOOKUP('Indicator Data'!$AU$3,'Population Data'!$C$3:$M$194,ROW()-4,FALSE))&gt;1,1,IF('Indicator Data'!AU118&gt;'Indicator Data'!AU118,1,'Indicator Data'!AU118/HLOOKUP('Indicator Data'!$AU$3,'Population Data'!$C$3:$M$194,ROW()-4,FALSE))))</f>
        <v>0</v>
      </c>
      <c r="AA118" s="202">
        <f t="shared" si="44"/>
        <v>0</v>
      </c>
      <c r="AB118" s="210">
        <f t="shared" si="45"/>
        <v>1.1000000000000001</v>
      </c>
      <c r="AC118" s="202">
        <f>IF('Indicator Data'!AO118="No data","x",ROUND(IF('Indicator Data'!AO118&gt;AC$4,10,IF('Indicator Data'!AO118&lt;AC$3,0,10-(AC$4-'Indicator Data'!AO118)/(AC$4-AC$3)*10)),1))</f>
        <v>1.1000000000000001</v>
      </c>
      <c r="AD118" s="202">
        <f>IF('Indicator Data'!AP118="No data","x",ROUND(IF('Indicator Data'!AP118&gt;AD$4,10,IF('Indicator Data'!AP118&lt;AD$3,0,10-(AD$4-'Indicator Data'!AP118)/(AD$4-AD$3)*10)),1))</f>
        <v>0.5</v>
      </c>
      <c r="AE118" s="210">
        <f t="shared" si="40"/>
        <v>0.8</v>
      </c>
      <c r="AF118" s="206">
        <f>('Indicator Data'!AZ118+'Indicator Data'!AY118*0.5+'Indicator Data'!AX118*0.25)/1000</f>
        <v>5.0000000000000001E-3</v>
      </c>
      <c r="AG118" s="211">
        <f>AF118*1000/HLOOKUP('Indicator Data'!$AZ$3,'Population Data'!$C$3:$M$194,ROW()-4,FALSE)</f>
        <v>1.5015623756518657E-6</v>
      </c>
      <c r="AH118" s="210">
        <f t="shared" si="46"/>
        <v>0</v>
      </c>
      <c r="AI118" s="202">
        <f>IF('Indicator Data'!BD118="No data","x",ROUND(IF('Indicator Data'!BD118&lt;$AI$3,10,IF('Indicator Data'!BD118&gt;$AI$4,0,($AI$4-'Indicator Data'!BD118)/($AI$4-$AI$3)*10)),1))</f>
        <v>3.9</v>
      </c>
      <c r="AJ118" s="202">
        <f>IF('Indicator Data'!BE118="No data","x",ROUND(IF('Indicator Data'!BE118&gt;$AJ$4,10,IF('Indicator Data'!BE118&lt;$AJ$3,0,10-($AJ$4-'Indicator Data'!BE118)/($AJ$4-$AJ$3)*10)),1))</f>
        <v>0</v>
      </c>
      <c r="AK118" s="210">
        <f t="shared" si="47"/>
        <v>2</v>
      </c>
      <c r="AL118" s="208">
        <f t="shared" si="48"/>
        <v>1</v>
      </c>
      <c r="AM118" s="212">
        <f t="shared" si="49"/>
        <v>5</v>
      </c>
    </row>
    <row r="119" spans="1:39">
      <c r="A119" s="179" t="str">
        <f>'Indicator Data'!A119</f>
        <v>Mongolia</v>
      </c>
      <c r="B119" s="180" t="str">
        <f>'Indicator Data'!B119</f>
        <v>MNG</v>
      </c>
      <c r="C119" s="213">
        <f>ROUND(IF('Indicator Data'!AH119="No data",IF((0.101*LN('Indicator Data'!BV119)-0.153)&gt;C$4,0,IF((0.101*LN('Indicator Data'!BV119)-0.153)&lt;C$3,10,(C$4-(0.101*LN('Indicator Data'!BV119)-0.153))/(C$4-C$3)*10)),IF('Indicator Data'!AH119&gt;C$4,0,IF('Indicator Data'!AH119&lt;C$3,10,(C$4-'Indicator Data'!AH119)/(C$4-C$3)*10))),1)</f>
        <v>3.2</v>
      </c>
      <c r="D119" s="202">
        <f>IF('Indicator Data'!AI119="No data","x",ROUND((IF(LOG('Indicator Data'!AI119*1000)&gt;D$4,10,IF(LOG('Indicator Data'!AI119*1000)&lt;D$3,0,10-(D$4-LOG('Indicator Data'!AI119*1000))/(D$4-D$3)*10))),1))</f>
        <v>5.4</v>
      </c>
      <c r="E119" s="203">
        <f t="shared" si="34"/>
        <v>4.4000000000000004</v>
      </c>
      <c r="F119" s="202">
        <f>IF('Indicator Data'!AV119="No data","x",ROUND(IF('Indicator Data'!AV119&gt;F$4,10,IF('Indicator Data'!AV119&lt;F$3,0,10-(F$4-'Indicator Data'!AV119)/(F$4-F$3)*10)),1))</f>
        <v>4</v>
      </c>
      <c r="G119" s="202">
        <f>IF('Indicator Data'!AW119="No data","x",ROUND(IF('Indicator Data'!AW119&gt;G$4,10,IF('Indicator Data'!AW119&lt;G$3,0,10-(G$4-'Indicator Data'!AW119)/(G$4-G$3)*10)),1))</f>
        <v>1.6</v>
      </c>
      <c r="H119" s="203">
        <f t="shared" si="35"/>
        <v>2.8</v>
      </c>
      <c r="I119" s="204">
        <f>SUM(IF('Indicator Data'!AJ119=0,0,'Indicator Data'!AJ119),SUM('Indicator Data'!AK119:AL119))</f>
        <v>571.48072298632815</v>
      </c>
      <c r="J119" s="204">
        <f>I119/HLOOKUP('Indicator Date'!$AJ117,'Population Data'!$C$3:$M$194,ROW()-4,FALSE)*1000000</f>
        <v>163.57796520074916</v>
      </c>
      <c r="K119" s="202">
        <f t="shared" si="41"/>
        <v>3.3</v>
      </c>
      <c r="L119" s="202">
        <f>IF('Indicator Data'!AM119="No data","x",ROUND(IF('Indicator Data'!AM119&gt;L$4,10,IF('Indicator Data'!AM119&lt;L$3,0,10-(L$4-'Indicator Data'!AM119)/(L$4-L$3)*10)),1))</f>
        <v>1.3</v>
      </c>
      <c r="M119" s="202">
        <f>IF('Indicator Data'!AN119="No data","x",IF('Indicator Data'!AN119=0,0,ROUND(IF('Indicator Data'!AN119&gt;M$4,10,IF('Indicator Data'!AN119&lt;M$3,0,10-(M$4-'Indicator Data'!AN119)/(M$4-M$3)*10)),1)))</f>
        <v>0.7</v>
      </c>
      <c r="N119" s="203">
        <f t="shared" si="36"/>
        <v>1.8</v>
      </c>
      <c r="O119" s="205">
        <f t="shared" si="37"/>
        <v>3.4</v>
      </c>
      <c r="P119" s="206">
        <f>IF(AND('Indicator Data'!BA119="No data",'Indicator Data'!BB119="No data"),0,SUM('Indicator Data'!BA119:BC119)/1000)</f>
        <v>3.2000000000000001E-2</v>
      </c>
      <c r="Q119" s="202">
        <f t="shared" si="42"/>
        <v>0</v>
      </c>
      <c r="R119" s="207">
        <f>P119*1000/HLOOKUP('Indicator Data'!$BA$3,'Population Data'!$C$3:$M$194,ROW()-4,FALSE)</f>
        <v>9.1595301046562177E-6</v>
      </c>
      <c r="S119" s="202">
        <f t="shared" si="43"/>
        <v>0</v>
      </c>
      <c r="T119" s="208">
        <f t="shared" si="38"/>
        <v>0</v>
      </c>
      <c r="U119" s="209">
        <f>IF('Indicator Data'!AR119="No data","x",ROUND(IF('Indicator Data'!AR119&gt;U$4,10,IF('Indicator Data'!AR119&lt;U$3,0,10-(U$4-'Indicator Data'!AR119)/(U$4-U$3)*10)),1))</f>
        <v>0.2</v>
      </c>
      <c r="V119" s="209">
        <f>IF('Indicator Data'!AS119="No data","x",IF('Indicator Data'!AS119=0,0,ROUND(IF('Indicator Data'!AS119&gt;V$4,10,IF('Indicator Data'!AS119&lt;V$3,0,10-(V$4-'Indicator Data'!AS119)/(V$4-V$3)*10)),1)))</f>
        <v>0.1</v>
      </c>
      <c r="W119" s="202">
        <f t="shared" si="39"/>
        <v>0.15000000000000002</v>
      </c>
      <c r="X119" s="202">
        <f>IF('Indicator Data'!AQ119="No data","x",ROUND(IF('Indicator Data'!AQ119&gt;X$4,10,IF('Indicator Data'!AQ119&lt;X$3,0,10-(X$4-'Indicator Data'!AQ119)/(X$4-X$3)*10)),1))</f>
        <v>8.1999999999999993</v>
      </c>
      <c r="Y119" s="202" t="str">
        <f>IF('Indicator Data'!AT119="No data","x",ROUND(IF('Indicator Data'!AT119&gt;Y$4,10,IF('Indicator Data'!AT119&lt;Y$3,0,10-(Y$4-'Indicator Data'!AT119)/(Y$4-Y$3)*10)),1))</f>
        <v>x</v>
      </c>
      <c r="Z119" s="207">
        <f>IF('Indicator Data'!AU119="No data","x",IF(('Indicator Data'!AU119/HLOOKUP('Indicator Data'!$AU$3,'Population Data'!$C$3:$M$194,ROW()-4,FALSE))&gt;1,1,IF('Indicator Data'!AU119&gt;'Indicator Data'!AU119,1,'Indicator Data'!AU119/HLOOKUP('Indicator Data'!$AU$3,'Population Data'!$C$3:$M$194,ROW()-4,FALSE))))</f>
        <v>0</v>
      </c>
      <c r="AA119" s="202">
        <f t="shared" si="44"/>
        <v>0</v>
      </c>
      <c r="AB119" s="210">
        <f t="shared" si="45"/>
        <v>2.8</v>
      </c>
      <c r="AC119" s="202">
        <f>IF('Indicator Data'!AO119="No data","x",ROUND(IF('Indicator Data'!AO119&gt;AC$4,10,IF('Indicator Data'!AO119&lt;AC$3,0,10-(AC$4-'Indicator Data'!AO119)/(AC$4-AC$3)*10)),1))</f>
        <v>1</v>
      </c>
      <c r="AD119" s="202">
        <f>IF('Indicator Data'!AP119="No data","x",ROUND(IF('Indicator Data'!AP119&gt;AD$4,10,IF('Indicator Data'!AP119&lt;AD$3,0,10-(AD$4-'Indicator Data'!AP119)/(AD$4-AD$3)*10)),1))</f>
        <v>0.4</v>
      </c>
      <c r="AE119" s="210">
        <f t="shared" si="40"/>
        <v>0.7</v>
      </c>
      <c r="AF119" s="206">
        <f>('Indicator Data'!AZ119+'Indicator Data'!AY119*0.5+'Indicator Data'!AX119*0.25)/1000</f>
        <v>490.70024999999998</v>
      </c>
      <c r="AG119" s="211">
        <f>AF119*1000/HLOOKUP('Indicator Data'!$AZ$3,'Population Data'!$C$3:$M$194,ROW()-4,FALSE)</f>
        <v>0.14045574100741665</v>
      </c>
      <c r="AH119" s="210">
        <f t="shared" si="46"/>
        <v>10</v>
      </c>
      <c r="AI119" s="202">
        <f>IF('Indicator Data'!BD119="No data","x",ROUND(IF('Indicator Data'!BD119&lt;$AI$3,10,IF('Indicator Data'!BD119&gt;$AI$4,0,($AI$4-'Indicator Data'!BD119)/($AI$4-$AI$3)*10)),1))</f>
        <v>2.4</v>
      </c>
      <c r="AJ119" s="202">
        <f>IF('Indicator Data'!BE119="No data","x",ROUND(IF('Indicator Data'!BE119&gt;$AJ$4,10,IF('Indicator Data'!BE119&lt;$AJ$3,0,10-($AJ$4-'Indicator Data'!BE119)/($AJ$4-$AJ$3)*10)),1))</f>
        <v>0</v>
      </c>
      <c r="AK119" s="210">
        <f t="shared" si="47"/>
        <v>1.2</v>
      </c>
      <c r="AL119" s="208">
        <f t="shared" si="48"/>
        <v>5.6</v>
      </c>
      <c r="AM119" s="212">
        <f t="shared" si="49"/>
        <v>3.3</v>
      </c>
    </row>
    <row r="120" spans="1:39">
      <c r="A120" s="179" t="str">
        <f>'Indicator Data'!A120</f>
        <v>Montenegro</v>
      </c>
      <c r="B120" s="180" t="str">
        <f>'Indicator Data'!B120</f>
        <v>MNE</v>
      </c>
      <c r="C120" s="213">
        <f>ROUND(IF('Indicator Data'!AH120="No data",IF((0.101*LN('Indicator Data'!BV120)-0.153)&gt;C$4,0,IF((0.101*LN('Indicator Data'!BV120)-0.153)&lt;C$3,10,(C$4-(0.101*LN('Indicator Data'!BV120)-0.153))/(C$4-C$3)*10)),IF('Indicator Data'!AH120&gt;C$4,0,IF('Indicator Data'!AH120&lt;C$3,10,(C$4-'Indicator Data'!AH120)/(C$4-C$3)*10))),1)</f>
        <v>1.1000000000000001</v>
      </c>
      <c r="D120" s="202">
        <f>IF('Indicator Data'!AI120="No data","x",ROUND((IF(LOG('Indicator Data'!AI120*1000)&gt;D$4,10,IF(LOG('Indicator Data'!AI120*1000)&lt;D$3,0,10-(D$4-LOG('Indicator Data'!AI120*1000))/(D$4-D$3)*10))),1))</f>
        <v>2.6</v>
      </c>
      <c r="E120" s="203">
        <f t="shared" si="34"/>
        <v>1.9</v>
      </c>
      <c r="F120" s="202">
        <f>IF('Indicator Data'!AV120="No data","x",ROUND(IF('Indicator Data'!AV120&gt;F$4,10,IF('Indicator Data'!AV120&lt;F$3,0,10-(F$4-'Indicator Data'!AV120)/(F$4-F$3)*10)),1))</f>
        <v>1.5</v>
      </c>
      <c r="G120" s="202">
        <f>IF('Indicator Data'!AW120="No data","x",ROUND(IF('Indicator Data'!AW120&gt;G$4,10,IF('Indicator Data'!AW120&lt;G$3,0,10-(G$4-'Indicator Data'!AW120)/(G$4-G$3)*10)),1))</f>
        <v>2.2999999999999998</v>
      </c>
      <c r="H120" s="203">
        <f t="shared" si="35"/>
        <v>1.9</v>
      </c>
      <c r="I120" s="204">
        <f>SUM(IF('Indicator Data'!AJ120=0,0,'Indicator Data'!AJ120),SUM('Indicator Data'!AK120:AL120))</f>
        <v>230.77188177929688</v>
      </c>
      <c r="J120" s="204">
        <f>I120/HLOOKUP('Indicator Date'!$AJ118,'Population Data'!$C$3:$M$194,ROW()-4,FALSE)*1000000</f>
        <v>368.58512156053945</v>
      </c>
      <c r="K120" s="202">
        <f t="shared" si="41"/>
        <v>7.4</v>
      </c>
      <c r="L120" s="202">
        <f>IF('Indicator Data'!AM120="No data","x",ROUND(IF('Indicator Data'!AM120&gt;L$4,10,IF('Indicator Data'!AM120&lt;L$3,0,10-(L$4-'Indicator Data'!AM120)/(L$4-L$3)*10)),1))</f>
        <v>1.1000000000000001</v>
      </c>
      <c r="M120" s="202">
        <f>IF('Indicator Data'!AN120="No data","x",IF('Indicator Data'!AN120=0,0,ROUND(IF('Indicator Data'!AN120&gt;M$4,10,IF('Indicator Data'!AN120&lt;M$3,0,10-(M$4-'Indicator Data'!AN120)/(M$4-M$3)*10)),1)))</f>
        <v>3.6</v>
      </c>
      <c r="N120" s="203">
        <f t="shared" si="36"/>
        <v>4</v>
      </c>
      <c r="O120" s="205">
        <f t="shared" si="37"/>
        <v>2.4</v>
      </c>
      <c r="P120" s="206">
        <f>IF(AND('Indicator Data'!BA120="No data",'Indicator Data'!BB120="No data"),0,SUM('Indicator Data'!BA120:BC120)/1000)</f>
        <v>65.536000000000001</v>
      </c>
      <c r="Q120" s="202">
        <f t="shared" si="42"/>
        <v>6.1</v>
      </c>
      <c r="R120" s="207">
        <f>P120*1000/HLOOKUP('Indicator Data'!$BA$3,'Population Data'!$C$3:$M$194,ROW()-4,FALSE)</f>
        <v>0.10467304049499922</v>
      </c>
      <c r="S120" s="202">
        <f t="shared" si="43"/>
        <v>10</v>
      </c>
      <c r="T120" s="208">
        <f t="shared" si="38"/>
        <v>8.1</v>
      </c>
      <c r="U120" s="209">
        <f>IF('Indicator Data'!AR120="No data","x",ROUND(IF('Indicator Data'!AR120&gt;U$4,10,IF('Indicator Data'!AR120&lt;U$3,0,10-(U$4-'Indicator Data'!AR120)/(U$4-U$3)*10)),1))</f>
        <v>0.2</v>
      </c>
      <c r="V120" s="209">
        <f>IF('Indicator Data'!AS120="No data","x",IF('Indicator Data'!AS120=0,0,ROUND(IF('Indicator Data'!AS120&gt;V$4,10,IF('Indicator Data'!AS120&lt;V$3,0,10-(V$4-'Indicator Data'!AS120)/(V$4-V$3)*10)),1)))</f>
        <v>0.2</v>
      </c>
      <c r="W120" s="202">
        <f t="shared" si="39"/>
        <v>0.2</v>
      </c>
      <c r="X120" s="202">
        <f>IF('Indicator Data'!AQ120="No data","x",ROUND(IF('Indicator Data'!AQ120&gt;X$4,10,IF('Indicator Data'!AQ120&lt;X$3,0,10-(X$4-'Indicator Data'!AQ120)/(X$4-X$3)*10)),1))</f>
        <v>0.3</v>
      </c>
      <c r="Y120" s="202" t="str">
        <f>IF('Indicator Data'!AT120="No data","x",ROUND(IF('Indicator Data'!AT120&gt;Y$4,10,IF('Indicator Data'!AT120&lt;Y$3,0,10-(Y$4-'Indicator Data'!AT120)/(Y$4-Y$3)*10)),1))</f>
        <v>x</v>
      </c>
      <c r="Z120" s="207">
        <f>IF('Indicator Data'!AU120="No data","x",IF(('Indicator Data'!AU120/HLOOKUP('Indicator Data'!$AU$3,'Population Data'!$C$3:$M$194,ROW()-4,FALSE))&gt;1,1,IF('Indicator Data'!AU120&gt;'Indicator Data'!AU120,1,'Indicator Data'!AU120/HLOOKUP('Indicator Data'!$AU$3,'Population Data'!$C$3:$M$194,ROW()-4,FALSE))))</f>
        <v>0</v>
      </c>
      <c r="AA120" s="202">
        <f t="shared" si="44"/>
        <v>0</v>
      </c>
      <c r="AB120" s="210">
        <f t="shared" si="45"/>
        <v>0.2</v>
      </c>
      <c r="AC120" s="202">
        <f>IF('Indicator Data'!AO120="No data","x",ROUND(IF('Indicator Data'!AO120&gt;AC$4,10,IF('Indicator Data'!AO120&lt;AC$3,0,10-(AC$4-'Indicator Data'!AO120)/(AC$4-AC$3)*10)),1))</f>
        <v>0.2</v>
      </c>
      <c r="AD120" s="202">
        <f>IF('Indicator Data'!AP120="No data","x",ROUND(IF('Indicator Data'!AP120&gt;AD$4,10,IF('Indicator Data'!AP120&lt;AD$3,0,10-(AD$4-'Indicator Data'!AP120)/(AD$4-AD$3)*10)),1))</f>
        <v>0.8</v>
      </c>
      <c r="AE120" s="210">
        <f t="shared" si="40"/>
        <v>0.5</v>
      </c>
      <c r="AF120" s="206">
        <f>('Indicator Data'!AZ120+'Indicator Data'!AY120*0.5+'Indicator Data'!AX120*0.25)/1000</f>
        <v>0</v>
      </c>
      <c r="AG120" s="211">
        <f>AF120*1000/HLOOKUP('Indicator Data'!$AZ$3,'Population Data'!$C$3:$M$194,ROW()-4,FALSE)</f>
        <v>0</v>
      </c>
      <c r="AH120" s="210">
        <f t="shared" si="46"/>
        <v>0</v>
      </c>
      <c r="AI120" s="202">
        <f>IF('Indicator Data'!BD120="No data","x",ROUND(IF('Indicator Data'!BD120&lt;$AI$3,10,IF('Indicator Data'!BD120&gt;$AI$4,0,($AI$4-'Indicator Data'!BD120)/($AI$4-$AI$3)*10)),1))</f>
        <v>0.7</v>
      </c>
      <c r="AJ120" s="202">
        <f>IF('Indicator Data'!BE120="No data","x",ROUND(IF('Indicator Data'!BE120&gt;$AJ$4,10,IF('Indicator Data'!BE120&lt;$AJ$3,0,10-($AJ$4-'Indicator Data'!BE120)/($AJ$4-$AJ$3)*10)),1))</f>
        <v>0</v>
      </c>
      <c r="AK120" s="210">
        <f t="shared" si="47"/>
        <v>0.4</v>
      </c>
      <c r="AL120" s="208">
        <f t="shared" si="48"/>
        <v>0.3</v>
      </c>
      <c r="AM120" s="212">
        <f t="shared" si="49"/>
        <v>5.4</v>
      </c>
    </row>
    <row r="121" spans="1:39">
      <c r="A121" s="179" t="str">
        <f>'Indicator Data'!A121</f>
        <v>Morocco</v>
      </c>
      <c r="B121" s="180" t="str">
        <f>'Indicator Data'!B121</f>
        <v>MAR</v>
      </c>
      <c r="C121" s="213">
        <f>ROUND(IF('Indicator Data'!AH121="No data",IF((0.101*LN('Indicator Data'!BV121)-0.153)&gt;C$4,0,IF((0.101*LN('Indicator Data'!BV121)-0.153)&lt;C$3,10,(C$4-(0.101*LN('Indicator Data'!BV121)-0.153))/(C$4-C$3)*10)),IF('Indicator Data'!AH121&gt;C$4,0,IF('Indicator Data'!AH121&lt;C$3,10,(C$4-'Indicator Data'!AH121)/(C$4-C$3)*10))),1)</f>
        <v>4</v>
      </c>
      <c r="D121" s="202">
        <f>IF('Indicator Data'!AI121="No data","x",ROUND((IF(LOG('Indicator Data'!AI121*1000)&gt;D$4,10,IF(LOG('Indicator Data'!AI121*1000)&lt;D$3,0,10-(D$4-LOG('Indicator Data'!AI121*1000))/(D$4-D$3)*10))),1))</f>
        <v>5.3</v>
      </c>
      <c r="E121" s="203">
        <f t="shared" si="34"/>
        <v>4.7</v>
      </c>
      <c r="F121" s="202">
        <f>IF('Indicator Data'!AV121="No data","x",ROUND(IF('Indicator Data'!AV121&gt;F$4,10,IF('Indicator Data'!AV121&lt;F$3,0,10-(F$4-'Indicator Data'!AV121)/(F$4-F$3)*10)),1))</f>
        <v>5.9</v>
      </c>
      <c r="G121" s="202">
        <f>IF('Indicator Data'!AW121="No data","x",ROUND(IF('Indicator Data'!AW121&gt;G$4,10,IF('Indicator Data'!AW121&lt;G$3,0,10-(G$4-'Indicator Data'!AW121)/(G$4-G$3)*10)),1))</f>
        <v>3.6</v>
      </c>
      <c r="H121" s="203">
        <f t="shared" si="35"/>
        <v>4.8</v>
      </c>
      <c r="I121" s="204">
        <f>SUM(IF('Indicator Data'!AJ121=0,0,'Indicator Data'!AJ121),SUM('Indicator Data'!AK121:AL121))</f>
        <v>2367.3672306484377</v>
      </c>
      <c r="J121" s="204">
        <f>I121/HLOOKUP('Indicator Date'!$AJ119,'Population Data'!$C$3:$M$194,ROW()-4,FALSE)*1000000</f>
        <v>61.95437946110453</v>
      </c>
      <c r="K121" s="202">
        <f t="shared" si="41"/>
        <v>1.2</v>
      </c>
      <c r="L121" s="202">
        <f>IF('Indicator Data'!AM121="No data","x",ROUND(IF('Indicator Data'!AM121&gt;L$4,10,IF('Indicator Data'!AM121&lt;L$3,0,10-(L$4-'Indicator Data'!AM121)/(L$4-L$3)*10)),1))</f>
        <v>0.7</v>
      </c>
      <c r="M121" s="202">
        <f>IF('Indicator Data'!AN121="No data","x",IF('Indicator Data'!AN121=0,0,ROUND(IF('Indicator Data'!AN121&gt;M$4,10,IF('Indicator Data'!AN121&lt;M$3,0,10-(M$4-'Indicator Data'!AN121)/(M$4-M$3)*10)),1)))</f>
        <v>2.9</v>
      </c>
      <c r="N121" s="203">
        <f t="shared" si="36"/>
        <v>1.6</v>
      </c>
      <c r="O121" s="205">
        <f t="shared" si="37"/>
        <v>4</v>
      </c>
      <c r="P121" s="206">
        <f>IF(AND('Indicator Data'!BA121="No data",'Indicator Data'!BB121="No data"),0,SUM('Indicator Data'!BA121:BC121)/1000)</f>
        <v>19.635000000000002</v>
      </c>
      <c r="Q121" s="202">
        <f t="shared" si="42"/>
        <v>4.3</v>
      </c>
      <c r="R121" s="207">
        <f>P121*1000/HLOOKUP('Indicator Data'!$BA$3,'Population Data'!$C$3:$M$194,ROW()-4,FALSE)</f>
        <v>5.1385109372557587E-4</v>
      </c>
      <c r="S121" s="202">
        <f t="shared" si="43"/>
        <v>2.7</v>
      </c>
      <c r="T121" s="208">
        <f t="shared" si="38"/>
        <v>3.5</v>
      </c>
      <c r="U121" s="209">
        <f>IF('Indicator Data'!AR121="No data","x",ROUND(IF('Indicator Data'!AR121&gt;U$4,10,IF('Indicator Data'!AR121&lt;U$3,0,10-(U$4-'Indicator Data'!AR121)/(U$4-U$3)*10)),1))</f>
        <v>0.2</v>
      </c>
      <c r="V121" s="209">
        <f>IF('Indicator Data'!AS121="No data","x",IF('Indicator Data'!AS121=0,0,ROUND(IF('Indicator Data'!AS121&gt;V$4,10,IF('Indicator Data'!AS121&lt;V$3,0,10-(V$4-'Indicator Data'!AS121)/(V$4-V$3)*10)),1)))</f>
        <v>0.1</v>
      </c>
      <c r="W121" s="202">
        <f t="shared" si="39"/>
        <v>0.15000000000000002</v>
      </c>
      <c r="X121" s="202">
        <f>IF('Indicator Data'!AQ121="No data","x",ROUND(IF('Indicator Data'!AQ121&gt;X$4,10,IF('Indicator Data'!AQ121&lt;X$3,0,10-(X$4-'Indicator Data'!AQ121)/(X$4-X$3)*10)),1))</f>
        <v>1.7</v>
      </c>
      <c r="Y121" s="202">
        <f>IF('Indicator Data'!AT121="No data","x",ROUND(IF('Indicator Data'!AT121&gt;Y$4,10,IF('Indicator Data'!AT121&lt;Y$3,0,10-(Y$4-'Indicator Data'!AT121)/(Y$4-Y$3)*10)),1))</f>
        <v>0</v>
      </c>
      <c r="Z121" s="207">
        <f>IF('Indicator Data'!AU121="No data","x",IF(('Indicator Data'!AU121/HLOOKUP('Indicator Data'!$AU$3,'Population Data'!$C$3:$M$194,ROW()-4,FALSE))&gt;1,1,IF('Indicator Data'!AU121&gt;'Indicator Data'!AU121,1,'Indicator Data'!AU121/HLOOKUP('Indicator Data'!$AU$3,'Population Data'!$C$3:$M$194,ROW()-4,FALSE))))</f>
        <v>6.3110732826398953E-5</v>
      </c>
      <c r="AA121" s="202">
        <f t="shared" si="44"/>
        <v>0</v>
      </c>
      <c r="AB121" s="210">
        <f t="shared" si="45"/>
        <v>0.5</v>
      </c>
      <c r="AC121" s="202">
        <f>IF('Indicator Data'!AO121="No data","x",ROUND(IF('Indicator Data'!AO121&gt;AC$4,10,IF('Indicator Data'!AO121&lt;AC$3,0,10-(AC$4-'Indicator Data'!AO121)/(AC$4-AC$3)*10)),1))</f>
        <v>1.3</v>
      </c>
      <c r="AD121" s="202">
        <f>IF('Indicator Data'!AP121="No data","x",ROUND(IF('Indicator Data'!AP121&gt;AD$4,10,IF('Indicator Data'!AP121&lt;AD$3,0,10-(AD$4-'Indicator Data'!AP121)/(AD$4-AD$3)*10)),1))</f>
        <v>0.6</v>
      </c>
      <c r="AE121" s="210">
        <f t="shared" si="40"/>
        <v>1</v>
      </c>
      <c r="AF121" s="206">
        <f>('Indicator Data'!AZ121+'Indicator Data'!AY121*0.5+'Indicator Data'!AX121*0.25)/1000</f>
        <v>422.83699999999999</v>
      </c>
      <c r="AG121" s="211">
        <f>AF121*1000/HLOOKUP('Indicator Data'!$AZ$3,'Population Data'!$C$3:$M$194,ROW()-4,FALSE)</f>
        <v>1.1065711989693982E-2</v>
      </c>
      <c r="AH121" s="210">
        <f t="shared" si="46"/>
        <v>1.1000000000000001</v>
      </c>
      <c r="AI121" s="202">
        <f>IF('Indicator Data'!BD121="No data","x",ROUND(IF('Indicator Data'!BD121&lt;$AI$3,10,IF('Indicator Data'!BD121&gt;$AI$4,0,($AI$4-'Indicator Data'!BD121)/($AI$4-$AI$3)*10)),1))</f>
        <v>1.3</v>
      </c>
      <c r="AJ121" s="202">
        <f>IF('Indicator Data'!BE121="No data","x",ROUND(IF('Indicator Data'!BE121&gt;$AJ$4,10,IF('Indicator Data'!BE121&lt;$AJ$3,0,10-($AJ$4-'Indicator Data'!BE121)/($AJ$4-$AJ$3)*10)),1))</f>
        <v>0.6</v>
      </c>
      <c r="AK121" s="210">
        <f t="shared" si="47"/>
        <v>1</v>
      </c>
      <c r="AL121" s="208">
        <f t="shared" si="48"/>
        <v>0.9</v>
      </c>
      <c r="AM121" s="212">
        <f t="shared" si="49"/>
        <v>2.2999999999999998</v>
      </c>
    </row>
    <row r="122" spans="1:39">
      <c r="A122" s="179" t="str">
        <f>'Indicator Data'!A122</f>
        <v>Mozambique</v>
      </c>
      <c r="B122" s="180" t="str">
        <f>'Indicator Data'!B122</f>
        <v>MOZ</v>
      </c>
      <c r="C122" s="213">
        <f>ROUND(IF('Indicator Data'!AH122="No data",IF((0.101*LN('Indicator Data'!BV122)-0.153)&gt;C$4,0,IF((0.101*LN('Indicator Data'!BV122)-0.153)&lt;C$3,10,(C$4-(0.101*LN('Indicator Data'!BV122)-0.153))/(C$4-C$3)*10)),IF('Indicator Data'!AH122&gt;C$4,0,IF('Indicator Data'!AH122&lt;C$3,10,(C$4-'Indicator Data'!AH122)/(C$4-C$3)*10))),1)</f>
        <v>8.8000000000000007</v>
      </c>
      <c r="D122" s="202">
        <f>IF('Indicator Data'!AI122="No data","x",ROUND((IF(LOG('Indicator Data'!AI122*1000)&gt;D$4,10,IF(LOG('Indicator Data'!AI122*1000)&lt;D$3,0,10-(D$4-LOG('Indicator Data'!AI122*1000))/(D$4-D$3)*10))),1))</f>
        <v>9.5</v>
      </c>
      <c r="E122" s="203">
        <f t="shared" si="34"/>
        <v>9.1999999999999993</v>
      </c>
      <c r="F122" s="202">
        <f>IF('Indicator Data'!AV122="No data","x",ROUND(IF('Indicator Data'!AV122&gt;F$4,10,IF('Indicator Data'!AV122&lt;F$3,0,10-(F$4-'Indicator Data'!AV122)/(F$4-F$3)*10)),1))</f>
        <v>6.4</v>
      </c>
      <c r="G122" s="202">
        <f>IF('Indicator Data'!AW122="No data","x",ROUND(IF('Indicator Data'!AW122&gt;G$4,10,IF('Indicator Data'!AW122&lt;G$3,0,10-(G$4-'Indicator Data'!AW122)/(G$4-G$3)*10)),1))</f>
        <v>6.4</v>
      </c>
      <c r="H122" s="203">
        <f t="shared" si="35"/>
        <v>6.4</v>
      </c>
      <c r="I122" s="204">
        <f>SUM(IF('Indicator Data'!AJ122=0,0,'Indicator Data'!AJ122),SUM('Indicator Data'!AK122:AL122))</f>
        <v>5594.6455707031255</v>
      </c>
      <c r="J122" s="204">
        <f>I122/HLOOKUP('Indicator Date'!$AJ120,'Population Data'!$C$3:$M$194,ROW()-4,FALSE)*1000000</f>
        <v>160.49632942735371</v>
      </c>
      <c r="K122" s="202">
        <f t="shared" si="41"/>
        <v>3.2</v>
      </c>
      <c r="L122" s="202">
        <f>IF('Indicator Data'!AM122="No data","x",ROUND(IF('Indicator Data'!AM122&gt;L$4,10,IF('Indicator Data'!AM122&lt;L$3,0,10-(L$4-'Indicator Data'!AM122)/(L$4-L$3)*10)),1))</f>
        <v>10</v>
      </c>
      <c r="M122" s="202">
        <f>IF('Indicator Data'!AN122="No data","x",IF('Indicator Data'!AN122=0,0,ROUND(IF('Indicator Data'!AN122&gt;M$4,10,IF('Indicator Data'!AN122&lt;M$3,0,10-(M$4-'Indicator Data'!AN122)/(M$4-M$3)*10)),1)))</f>
        <v>1.1000000000000001</v>
      </c>
      <c r="N122" s="203">
        <f t="shared" si="36"/>
        <v>4.8</v>
      </c>
      <c r="O122" s="205">
        <f t="shared" si="37"/>
        <v>7.4</v>
      </c>
      <c r="P122" s="206">
        <f>IF(AND('Indicator Data'!BA122="No data",'Indicator Data'!BB122="No data"),0,SUM('Indicator Data'!BA122:BC122)/1000)</f>
        <v>616.77499999999998</v>
      </c>
      <c r="Q122" s="202">
        <f t="shared" si="42"/>
        <v>9.3000000000000007</v>
      </c>
      <c r="R122" s="207">
        <f>P122*1000/HLOOKUP('Indicator Data'!$BA$3,'Population Data'!$C$3:$M$194,ROW()-4,FALSE)</f>
        <v>1.7693725604518533E-2</v>
      </c>
      <c r="S122" s="202">
        <f t="shared" si="43"/>
        <v>6.5</v>
      </c>
      <c r="T122" s="208">
        <f t="shared" si="38"/>
        <v>7.9</v>
      </c>
      <c r="U122" s="209">
        <f>IF('Indicator Data'!AR122="No data","x",ROUND(IF('Indicator Data'!AR122&gt;U$4,10,IF('Indicator Data'!AR122&lt;U$3,0,10-(U$4-'Indicator Data'!AR122)/(U$4-U$3)*10)),1))</f>
        <v>10</v>
      </c>
      <c r="V122" s="209">
        <f>IF('Indicator Data'!AS122="No data","x",IF('Indicator Data'!AS122=0,0,ROUND(IF('Indicator Data'!AS122&gt;V$4,10,IF('Indicator Data'!AS122&lt;V$3,0,10-(V$4-'Indicator Data'!AS122)/(V$4-V$3)*10)),1)))</f>
        <v>10</v>
      </c>
      <c r="W122" s="202">
        <f t="shared" si="39"/>
        <v>10</v>
      </c>
      <c r="X122" s="202">
        <f>IF('Indicator Data'!AQ122="No data","x",ROUND(IF('Indicator Data'!AQ122&gt;X$4,10,IF('Indicator Data'!AQ122&lt;X$3,0,10-(X$4-'Indicator Data'!AQ122)/(X$4-X$3)*10)),1))</f>
        <v>6.6</v>
      </c>
      <c r="Y122" s="202">
        <f>IF('Indicator Data'!AT122="No data","x",ROUND(IF('Indicator Data'!AT122&gt;Y$4,10,IF('Indicator Data'!AT122&lt;Y$3,0,10-(Y$4-'Indicator Data'!AT122)/(Y$4-Y$3)*10)),1))</f>
        <v>7.9</v>
      </c>
      <c r="Z122" s="207">
        <f>IF('Indicator Data'!AU122="No data","x",IF(('Indicator Data'!AU122/HLOOKUP('Indicator Data'!$AU$3,'Population Data'!$C$3:$M$194,ROW()-4,FALSE))&gt;1,1,IF('Indicator Data'!AU122&gt;'Indicator Data'!AU122,1,'Indicator Data'!AU122/HLOOKUP('Indicator Data'!$AU$3,'Population Data'!$C$3:$M$194,ROW()-4,FALSE))))</f>
        <v>0.73245135097213132</v>
      </c>
      <c r="AA122" s="202">
        <f t="shared" si="44"/>
        <v>8.1</v>
      </c>
      <c r="AB122" s="210">
        <f t="shared" si="45"/>
        <v>8.1999999999999993</v>
      </c>
      <c r="AC122" s="202">
        <f>IF('Indicator Data'!AO122="No data","x",ROUND(IF('Indicator Data'!AO122&gt;AC$4,10,IF('Indicator Data'!AO122&lt;AC$3,0,10-(AC$4-'Indicator Data'!AO122)/(AC$4-AC$3)*10)),1))</f>
        <v>5.0999999999999996</v>
      </c>
      <c r="AD122" s="202">
        <f>IF('Indicator Data'!AP122="No data","x",ROUND(IF('Indicator Data'!AP122&gt;AD$4,10,IF('Indicator Data'!AP122&lt;AD$3,0,10-(AD$4-'Indicator Data'!AP122)/(AD$4-AD$3)*10)),1))</f>
        <v>3.4</v>
      </c>
      <c r="AE122" s="210">
        <f t="shared" si="40"/>
        <v>4.3</v>
      </c>
      <c r="AF122" s="206">
        <f>('Indicator Data'!AZ122+'Indicator Data'!AY122*0.5+'Indicator Data'!AX122*0.25)/1000</f>
        <v>2659.50675</v>
      </c>
      <c r="AG122" s="211">
        <f>AF122*1000/HLOOKUP('Indicator Data'!$AZ$3,'Population Data'!$C$3:$M$194,ROW()-4,FALSE)</f>
        <v>7.629456881012503E-2</v>
      </c>
      <c r="AH122" s="210">
        <f t="shared" si="46"/>
        <v>7.6</v>
      </c>
      <c r="AI122" s="202">
        <f>IF('Indicator Data'!BD122="No data","x",ROUND(IF('Indicator Data'!BD122&lt;$AI$3,10,IF('Indicator Data'!BD122&gt;$AI$4,0,($AI$4-'Indicator Data'!BD122)/($AI$4-$AI$3)*10)),1))</f>
        <v>6.7</v>
      </c>
      <c r="AJ122" s="202">
        <f>IF('Indicator Data'!BE122="No data","x",ROUND(IF('Indicator Data'!BE122&gt;$AJ$4,10,IF('Indicator Data'!BE122&lt;$AJ$3,0,10-($AJ$4-'Indicator Data'!BE122)/($AJ$4-$AJ$3)*10)),1))</f>
        <v>6.6</v>
      </c>
      <c r="AK122" s="210">
        <f t="shared" si="47"/>
        <v>6.7</v>
      </c>
      <c r="AL122" s="208">
        <f t="shared" si="48"/>
        <v>6.9</v>
      </c>
      <c r="AM122" s="212">
        <f t="shared" si="49"/>
        <v>7.4</v>
      </c>
    </row>
    <row r="123" spans="1:39">
      <c r="A123" s="179" t="str">
        <f>'Indicator Data'!A123</f>
        <v>Myanmar</v>
      </c>
      <c r="B123" s="180" t="str">
        <f>'Indicator Data'!B123</f>
        <v>MMR</v>
      </c>
      <c r="C123" s="213">
        <f>ROUND(IF('Indicator Data'!AH123="No data",IF((0.101*LN('Indicator Data'!BV123)-0.153)&gt;C$4,0,IF((0.101*LN('Indicator Data'!BV123)-0.153)&lt;C$3,10,(C$4-(0.101*LN('Indicator Data'!BV123)-0.153))/(C$4-C$3)*10)),IF('Indicator Data'!AH123&gt;C$4,0,IF('Indicator Data'!AH123&lt;C$3,10,(C$4-'Indicator Data'!AH123)/(C$4-C$3)*10))),1)</f>
        <v>5.8</v>
      </c>
      <c r="D123" s="202">
        <f>IF('Indicator Data'!AI123="No data","x",ROUND((IF(LOG('Indicator Data'!AI123*1000)&gt;D$4,10,IF(LOG('Indicator Data'!AI123*1000)&lt;D$3,0,10-(D$4-LOG('Indicator Data'!AI123*1000))/(D$4-D$3)*10))),1))</f>
        <v>8.3000000000000007</v>
      </c>
      <c r="E123" s="203">
        <f t="shared" si="34"/>
        <v>7.2</v>
      </c>
      <c r="F123" s="202">
        <f>IF('Indicator Data'!AV123="No data","x",ROUND(IF('Indicator Data'!AV123&gt;F$4,10,IF('Indicator Data'!AV123&lt;F$3,0,10-(F$4-'Indicator Data'!AV123)/(F$4-F$3)*10)),1))</f>
        <v>6.4</v>
      </c>
      <c r="G123" s="202">
        <f>IF('Indicator Data'!AW123="No data","x",ROUND(IF('Indicator Data'!AW123&gt;G$4,10,IF('Indicator Data'!AW123&lt;G$3,0,10-(G$4-'Indicator Data'!AW123)/(G$4-G$3)*10)),1))</f>
        <v>1.4</v>
      </c>
      <c r="H123" s="203">
        <f t="shared" si="35"/>
        <v>3.9</v>
      </c>
      <c r="I123" s="204">
        <f>SUM(IF('Indicator Data'!AJ123=0,0,'Indicator Data'!AJ123),SUM('Indicator Data'!AK123:AL123))</f>
        <v>3537.6037670625001</v>
      </c>
      <c r="J123" s="204">
        <f>I123/HLOOKUP('Indicator Date'!$AJ121,'Population Data'!$C$3:$M$194,ROW()-4,FALSE)*1000000</f>
        <v>64.361383819629737</v>
      </c>
      <c r="K123" s="202">
        <f t="shared" si="41"/>
        <v>1.3</v>
      </c>
      <c r="L123" s="202">
        <f>IF('Indicator Data'!AM123="No data","x",ROUND(IF('Indicator Data'!AM123&gt;L$4,10,IF('Indicator Data'!AM123&lt;L$3,0,10-(L$4-'Indicator Data'!AM123)/(L$4-L$3)*10)),1))</f>
        <v>1.1000000000000001</v>
      </c>
      <c r="M123" s="202">
        <f>IF('Indicator Data'!AN123="No data","x",IF('Indicator Data'!AN123=0,0,ROUND(IF('Indicator Data'!AN123&gt;M$4,10,IF('Indicator Data'!AN123&lt;M$3,0,10-(M$4-'Indicator Data'!AN123)/(M$4-M$3)*10)),1)))</f>
        <v>0.8</v>
      </c>
      <c r="N123" s="203">
        <f t="shared" si="36"/>
        <v>1.1000000000000001</v>
      </c>
      <c r="O123" s="205">
        <f t="shared" si="37"/>
        <v>4.9000000000000004</v>
      </c>
      <c r="P123" s="206">
        <f>IF(AND('Indicator Data'!BA123="No data",'Indicator Data'!BB123="No data"),0,SUM('Indicator Data'!BA123:BC123)/1000)</f>
        <v>3257.799</v>
      </c>
      <c r="Q123" s="202">
        <f t="shared" si="42"/>
        <v>10</v>
      </c>
      <c r="R123" s="207">
        <f>P123*1000/HLOOKUP('Indicator Data'!$BA$3,'Population Data'!$C$3:$M$194,ROW()-4,FALSE)</f>
        <v>5.9270756606049697E-2</v>
      </c>
      <c r="S123" s="202">
        <f t="shared" si="43"/>
        <v>8.6999999999999993</v>
      </c>
      <c r="T123" s="208">
        <f t="shared" si="38"/>
        <v>9.4</v>
      </c>
      <c r="U123" s="209">
        <f>IF('Indicator Data'!AR123="No data","x",ROUND(IF('Indicator Data'!AR123&gt;U$4,10,IF('Indicator Data'!AR123&lt;U$3,0,10-(U$4-'Indicator Data'!AR123)/(U$4-U$3)*10)),1))</f>
        <v>1.8</v>
      </c>
      <c r="V123" s="209">
        <f>IF('Indicator Data'!AS123="No data","x",IF('Indicator Data'!AS123=0,0,ROUND(IF('Indicator Data'!AS123&gt;V$4,10,IF('Indicator Data'!AS123&lt;V$3,0,10-(V$4-'Indicator Data'!AS123)/(V$4-V$3)*10)),1)))</f>
        <v>1.2</v>
      </c>
      <c r="W123" s="202">
        <f t="shared" si="39"/>
        <v>1.5</v>
      </c>
      <c r="X123" s="202">
        <f>IF('Indicator Data'!AQ123="No data","x",ROUND(IF('Indicator Data'!AQ123&gt;X$4,10,IF('Indicator Data'!AQ123&lt;X$3,0,10-(X$4-'Indicator Data'!AQ123)/(X$4-X$3)*10)),1))</f>
        <v>8.6</v>
      </c>
      <c r="Y123" s="202">
        <f>IF('Indicator Data'!AT123="No data","x",ROUND(IF('Indicator Data'!AT123&gt;Y$4,10,IF('Indicator Data'!AT123&lt;Y$3,0,10-(Y$4-'Indicator Data'!AT123)/(Y$4-Y$3)*10)),1))</f>
        <v>0.3</v>
      </c>
      <c r="Z123" s="207">
        <f>IF('Indicator Data'!AU123="No data","x",IF(('Indicator Data'!AU123/HLOOKUP('Indicator Data'!$AU$3,'Population Data'!$C$3:$M$194,ROW()-4,FALSE))&gt;1,1,IF('Indicator Data'!AU123&gt;'Indicator Data'!AU123,1,'Indicator Data'!AU123/HLOOKUP('Indicator Data'!$AU$3,'Population Data'!$C$3:$M$194,ROW()-4,FALSE))))</f>
        <v>0.43959175113834054</v>
      </c>
      <c r="AA123" s="202">
        <f t="shared" si="44"/>
        <v>4.9000000000000004</v>
      </c>
      <c r="AB123" s="210">
        <f t="shared" si="45"/>
        <v>3.8</v>
      </c>
      <c r="AC123" s="202">
        <f>IF('Indicator Data'!AO123="No data","x",ROUND(IF('Indicator Data'!AO123&gt;AC$4,10,IF('Indicator Data'!AO123&lt;AC$3,0,10-(AC$4-'Indicator Data'!AO123)/(AC$4-AC$3)*10)),1))</f>
        <v>3.1</v>
      </c>
      <c r="AD123" s="202">
        <f>IF('Indicator Data'!AP123="No data","x",ROUND(IF('Indicator Data'!AP123&gt;AD$4,10,IF('Indicator Data'!AP123&lt;AD$3,0,10-(AD$4-'Indicator Data'!AP123)/(AD$4-AD$3)*10)),1))</f>
        <v>4.3</v>
      </c>
      <c r="AE123" s="210">
        <f t="shared" si="40"/>
        <v>3.7</v>
      </c>
      <c r="AF123" s="206">
        <f>('Indicator Data'!AZ123+'Indicator Data'!AY123*0.5+'Indicator Data'!AX123*0.25)/1000</f>
        <v>38.307499999999997</v>
      </c>
      <c r="AG123" s="211">
        <f>AF123*1000/HLOOKUP('Indicator Data'!$AZ$3,'Population Data'!$C$3:$M$194,ROW()-4,FALSE)</f>
        <v>6.9694738953699983E-4</v>
      </c>
      <c r="AH123" s="210">
        <f t="shared" si="46"/>
        <v>0.1</v>
      </c>
      <c r="AI123" s="202">
        <f>IF('Indicator Data'!BD123="No data","x",ROUND(IF('Indicator Data'!BD123&lt;$AI$3,10,IF('Indicator Data'!BD123&gt;$AI$4,0,($AI$4-'Indicator Data'!BD123)/($AI$4-$AI$3)*10)),1))</f>
        <v>3.9</v>
      </c>
      <c r="AJ123" s="202">
        <f>IF('Indicator Data'!BE123="No data","x",ROUND(IF('Indicator Data'!BE123&gt;$AJ$4,10,IF('Indicator Data'!BE123&lt;$AJ$3,0,10-($AJ$4-'Indicator Data'!BE123)/($AJ$4-$AJ$3)*10)),1))</f>
        <v>0.1</v>
      </c>
      <c r="AK123" s="210">
        <f t="shared" si="47"/>
        <v>2</v>
      </c>
      <c r="AL123" s="208">
        <f t="shared" si="48"/>
        <v>2.5</v>
      </c>
      <c r="AM123" s="212">
        <f t="shared" si="49"/>
        <v>7.3</v>
      </c>
    </row>
    <row r="124" spans="1:39">
      <c r="A124" s="179" t="str">
        <f>'Indicator Data'!A124</f>
        <v>Namibia</v>
      </c>
      <c r="B124" s="180" t="str">
        <f>'Indicator Data'!B124</f>
        <v>NAM</v>
      </c>
      <c r="C124" s="213">
        <f>ROUND(IF('Indicator Data'!AH124="No data",IF((0.101*LN('Indicator Data'!BV124)-0.153)&gt;C$4,0,IF((0.101*LN('Indicator Data'!BV124)-0.153)&lt;C$3,10,(C$4-(0.101*LN('Indicator Data'!BV124)-0.153))/(C$4-C$3)*10)),IF('Indicator Data'!AH124&gt;C$4,0,IF('Indicator Data'!AH124&lt;C$3,10,(C$4-'Indicator Data'!AH124)/(C$4-C$3)*10))),1)</f>
        <v>5.8</v>
      </c>
      <c r="D124" s="202">
        <f>IF('Indicator Data'!AI124="No data","x",ROUND((IF(LOG('Indicator Data'!AI124*1000)&gt;D$4,10,IF(LOG('Indicator Data'!AI124*1000)&lt;D$3,0,10-(D$4-LOG('Indicator Data'!AI124*1000))/(D$4-D$3)*10))),1))</f>
        <v>8.4</v>
      </c>
      <c r="E124" s="203">
        <f t="shared" si="34"/>
        <v>7.3</v>
      </c>
      <c r="F124" s="202">
        <f>IF('Indicator Data'!AV124="No data","x",ROUND(IF('Indicator Data'!AV124&gt;F$4,10,IF('Indicator Data'!AV124&lt;F$3,0,10-(F$4-'Indicator Data'!AV124)/(F$4-F$3)*10)),1))</f>
        <v>6</v>
      </c>
      <c r="G124" s="202">
        <f>IF('Indicator Data'!AW124="No data","x",ROUND(IF('Indicator Data'!AW124&gt;G$4,10,IF('Indicator Data'!AW124&lt;G$3,0,10-(G$4-'Indicator Data'!AW124)/(G$4-G$3)*10)),1))</f>
        <v>8.5</v>
      </c>
      <c r="H124" s="203">
        <f t="shared" si="35"/>
        <v>7.3</v>
      </c>
      <c r="I124" s="204">
        <f>SUM(IF('Indicator Data'!AJ124=0,0,'Indicator Data'!AJ124),SUM('Indicator Data'!AK124:AL124))</f>
        <v>516.58031985839841</v>
      </c>
      <c r="J124" s="204">
        <f>I124/HLOOKUP('Indicator Date'!$AJ122,'Population Data'!$C$3:$M$194,ROW()-4,FALSE)*1000000</f>
        <v>195.24504635012724</v>
      </c>
      <c r="K124" s="202">
        <f t="shared" si="41"/>
        <v>3.9</v>
      </c>
      <c r="L124" s="202">
        <f>IF('Indicator Data'!AM124="No data","x",ROUND(IF('Indicator Data'!AM124&gt;L$4,10,IF('Indicator Data'!AM124&lt;L$3,0,10-(L$4-'Indicator Data'!AM124)/(L$4-L$3)*10)),1))</f>
        <v>1.8</v>
      </c>
      <c r="M124" s="202">
        <f>IF('Indicator Data'!AN124="No data","x",IF('Indicator Data'!AN124=0,0,ROUND(IF('Indicator Data'!AN124&gt;M$4,10,IF('Indicator Data'!AN124&lt;M$3,0,10-(M$4-'Indicator Data'!AN124)/(M$4-M$3)*10)),1)))</f>
        <v>0.2</v>
      </c>
      <c r="N124" s="203">
        <f t="shared" si="36"/>
        <v>2</v>
      </c>
      <c r="O124" s="205">
        <f t="shared" si="37"/>
        <v>6</v>
      </c>
      <c r="P124" s="206">
        <f>IF(AND('Indicator Data'!BA124="No data",'Indicator Data'!BB124="No data"),0,SUM('Indicator Data'!BA124:BC124)/1000)</f>
        <v>7.2119999999999997</v>
      </c>
      <c r="Q124" s="202">
        <f t="shared" si="42"/>
        <v>2.9</v>
      </c>
      <c r="R124" s="207">
        <f>P124*1000/HLOOKUP('Indicator Data'!$BA$3,'Population Data'!$C$3:$M$194,ROW()-4,FALSE)</f>
        <v>2.7258244655218354E-3</v>
      </c>
      <c r="S124" s="202">
        <f t="shared" si="43"/>
        <v>4.0999999999999996</v>
      </c>
      <c r="T124" s="208">
        <f t="shared" si="38"/>
        <v>3.5</v>
      </c>
      <c r="U124" s="209">
        <f>IF('Indicator Data'!AR124="No data","x",ROUND(IF('Indicator Data'!AR124&gt;U$4,10,IF('Indicator Data'!AR124&lt;U$3,0,10-(U$4-'Indicator Data'!AR124)/(U$4-U$3)*10)),1))</f>
        <v>10</v>
      </c>
      <c r="V124" s="209">
        <f>IF('Indicator Data'!AS124="No data","x",IF('Indicator Data'!AS124=0,0,ROUND(IF('Indicator Data'!AS124&gt;V$4,10,IF('Indicator Data'!AS124&lt;V$3,0,10-(V$4-'Indicator Data'!AS124)/(V$4-V$3)*10)),1)))</f>
        <v>10</v>
      </c>
      <c r="W124" s="202">
        <f t="shared" si="39"/>
        <v>10</v>
      </c>
      <c r="X124" s="202">
        <f>IF('Indicator Data'!AQ124="No data","x",ROUND(IF('Indicator Data'!AQ124&gt;X$4,10,IF('Indicator Data'!AQ124&lt;X$3,0,10-(X$4-'Indicator Data'!AQ124)/(X$4-X$3)*10)),1))</f>
        <v>8.1999999999999993</v>
      </c>
      <c r="Y124" s="202">
        <f>IF('Indicator Data'!AT124="No data","x",ROUND(IF('Indicator Data'!AT124&gt;Y$4,10,IF('Indicator Data'!AT124&lt;Y$3,0,10-(Y$4-'Indicator Data'!AT124)/(Y$4-Y$3)*10)),1))</f>
        <v>0.2</v>
      </c>
      <c r="Z124" s="207">
        <f>IF('Indicator Data'!AU124="No data","x",IF(('Indicator Data'!AU124/HLOOKUP('Indicator Data'!$AU$3,'Population Data'!$C$3:$M$194,ROW()-4,FALSE))&gt;1,1,IF('Indicator Data'!AU124&gt;'Indicator Data'!AU124,1,'Indicator Data'!AU124/HLOOKUP('Indicator Data'!$AU$3,'Population Data'!$C$3:$M$194,ROW()-4,FALSE))))</f>
        <v>0.15081620187205982</v>
      </c>
      <c r="AA124" s="202">
        <f t="shared" si="44"/>
        <v>1.7</v>
      </c>
      <c r="AB124" s="210">
        <f t="shared" si="45"/>
        <v>5</v>
      </c>
      <c r="AC124" s="202">
        <f>IF('Indicator Data'!AO124="No data","x",ROUND(IF('Indicator Data'!AO124&gt;AC$4,10,IF('Indicator Data'!AO124&lt;AC$3,0,10-(AC$4-'Indicator Data'!AO124)/(AC$4-AC$3)*10)),1))</f>
        <v>2.9</v>
      </c>
      <c r="AD124" s="202">
        <f>IF('Indicator Data'!AP124="No data","x",ROUND(IF('Indicator Data'!AP124&gt;AD$4,10,IF('Indicator Data'!AP124&lt;AD$3,0,10-(AD$4-'Indicator Data'!AP124)/(AD$4-AD$3)*10)),1))</f>
        <v>2.9</v>
      </c>
      <c r="AE124" s="210">
        <f t="shared" si="40"/>
        <v>2.9</v>
      </c>
      <c r="AF124" s="206">
        <f>('Indicator Data'!AZ124+'Indicator Data'!AY124*0.5+'Indicator Data'!AX124*0.25)/1000</f>
        <v>1656.095</v>
      </c>
      <c r="AG124" s="211">
        <f>AF124*1000/HLOOKUP('Indicator Data'!$AZ$3,'Population Data'!$C$3:$M$194,ROW()-4,FALSE)</f>
        <v>0.62593237218918252</v>
      </c>
      <c r="AH124" s="210">
        <f t="shared" si="46"/>
        <v>10</v>
      </c>
      <c r="AI124" s="202">
        <f>IF('Indicator Data'!BD124="No data","x",ROUND(IF('Indicator Data'!BD124&lt;$AI$3,10,IF('Indicator Data'!BD124&gt;$AI$4,0,($AI$4-'Indicator Data'!BD124)/($AI$4-$AI$3)*10)),1))</f>
        <v>5.6</v>
      </c>
      <c r="AJ124" s="202">
        <f>IF('Indicator Data'!BE124="No data","x",ROUND(IF('Indicator Data'!BE124&gt;$AJ$4,10,IF('Indicator Data'!BE124&lt;$AJ$3,0,10-($AJ$4-'Indicator Data'!BE124)/($AJ$4-$AJ$3)*10)),1))</f>
        <v>5.7</v>
      </c>
      <c r="AK124" s="210">
        <f t="shared" si="47"/>
        <v>5.7</v>
      </c>
      <c r="AL124" s="208">
        <f t="shared" si="48"/>
        <v>6.9</v>
      </c>
      <c r="AM124" s="212">
        <f t="shared" si="49"/>
        <v>5.4</v>
      </c>
    </row>
    <row r="125" spans="1:39">
      <c r="A125" s="179" t="str">
        <f>'Indicator Data'!A125</f>
        <v>Nauru</v>
      </c>
      <c r="B125" s="180" t="str">
        <f>'Indicator Data'!B125</f>
        <v>NRU</v>
      </c>
      <c r="C125" s="213">
        <f>ROUND(IF('Indicator Data'!AH125="No data",IF((0.101*LN('Indicator Data'!BV125)-0.153)&gt;C$4,0,IF((0.101*LN('Indicator Data'!BV125)-0.153)&lt;C$3,10,(C$4-(0.101*LN('Indicator Data'!BV125)-0.153))/(C$4-C$3)*10)),IF('Indicator Data'!AH125&gt;C$4,0,IF('Indicator Data'!AH125&lt;C$3,10,(C$4-'Indicator Data'!AH125)/(C$4-C$3)*10))),1)</f>
        <v>4.0999999999999996</v>
      </c>
      <c r="D125" s="202" t="str">
        <f>IF('Indicator Data'!AI125="No data","x",ROUND((IF(LOG('Indicator Data'!AI125*1000)&gt;D$4,10,IF(LOG('Indicator Data'!AI125*1000)&lt;D$3,0,10-(D$4-LOG('Indicator Data'!AI125*1000))/(D$4-D$3)*10))),1))</f>
        <v>x</v>
      </c>
      <c r="E125" s="203">
        <f t="shared" si="34"/>
        <v>4.0999999999999996</v>
      </c>
      <c r="F125" s="202" t="str">
        <f>IF('Indicator Data'!AV125="No data","x",ROUND(IF('Indicator Data'!AV125&gt;F$4,10,IF('Indicator Data'!AV125&lt;F$3,0,10-(F$4-'Indicator Data'!AV125)/(F$4-F$3)*10)),1))</f>
        <v>x</v>
      </c>
      <c r="G125" s="202">
        <f>IF('Indicator Data'!AW125="No data","x",ROUND(IF('Indicator Data'!AW125&gt;G$4,10,IF('Indicator Data'!AW125&lt;G$3,0,10-(G$4-'Indicator Data'!AW125)/(G$4-G$3)*10)),1))</f>
        <v>1.9</v>
      </c>
      <c r="H125" s="203">
        <f t="shared" si="35"/>
        <v>1.9</v>
      </c>
      <c r="I125" s="204">
        <f>SUM(IF('Indicator Data'!AJ125=0,0,'Indicator Data'!AJ125),SUM('Indicator Data'!AK125:AL125))</f>
        <v>68.560001373291016</v>
      </c>
      <c r="J125" s="204">
        <f>I125/HLOOKUP('Indicator Date'!$AJ123,'Population Data'!$C$3:$M$194,ROW()-4,FALSE)*1000000</f>
        <v>5321.3288864708948</v>
      </c>
      <c r="K125" s="202">
        <f t="shared" si="41"/>
        <v>10</v>
      </c>
      <c r="L125" s="202">
        <f>IF('Indicator Data'!AM125="No data","x",ROUND(IF('Indicator Data'!AM125&gt;L$4,10,IF('Indicator Data'!AM125&lt;L$3,0,10-(L$4-'Indicator Data'!AM125)/(L$4-L$3)*10)),1))</f>
        <v>9.4</v>
      </c>
      <c r="M125" s="202" t="str">
        <f>IF('Indicator Data'!AN125="No data","x",IF('Indicator Data'!AN125=0,0,ROUND(IF('Indicator Data'!AN125&gt;M$4,10,IF('Indicator Data'!AN125&lt;M$3,0,10-(M$4-'Indicator Data'!AN125)/(M$4-M$3)*10)),1)))</f>
        <v>x</v>
      </c>
      <c r="N125" s="203">
        <f t="shared" si="36"/>
        <v>9.6999999999999993</v>
      </c>
      <c r="O125" s="205">
        <f t="shared" si="37"/>
        <v>5</v>
      </c>
      <c r="P125" s="206">
        <f>IF(AND('Indicator Data'!BA125="No data",'Indicator Data'!BB125="No data"),0,SUM('Indicator Data'!BA125:BC125)/1000)</f>
        <v>1.2999999999999999E-2</v>
      </c>
      <c r="Q125" s="202">
        <f t="shared" si="42"/>
        <v>0</v>
      </c>
      <c r="R125" s="207">
        <f>P125*1000/HLOOKUP('Indicator Data'!$BA$3,'Population Data'!$C$3:$M$194,ROW()-4,FALSE)</f>
        <v>1.0090034150884819E-3</v>
      </c>
      <c r="S125" s="202">
        <f t="shared" si="43"/>
        <v>3.2</v>
      </c>
      <c r="T125" s="208">
        <f t="shared" si="38"/>
        <v>1.6</v>
      </c>
      <c r="U125" s="209" t="str">
        <f>IF('Indicator Data'!AR125="No data","x",ROUND(IF('Indicator Data'!AR125&gt;U$4,10,IF('Indicator Data'!AR125&lt;U$3,0,10-(U$4-'Indicator Data'!AR125)/(U$4-U$3)*10)),1))</f>
        <v>x</v>
      </c>
      <c r="V125" s="209" t="str">
        <f>IF('Indicator Data'!AS125="No data","x",IF('Indicator Data'!AS125=0,0,ROUND(IF('Indicator Data'!AS125&gt;V$4,10,IF('Indicator Data'!AS125&lt;V$3,0,10-(V$4-'Indicator Data'!AS125)/(V$4-V$3)*10)),1)))</f>
        <v>x</v>
      </c>
      <c r="W125" s="202" t="str">
        <f t="shared" si="39"/>
        <v>x</v>
      </c>
      <c r="X125" s="202">
        <f>IF('Indicator Data'!AQ125="No data","x",ROUND(IF('Indicator Data'!AQ125&gt;X$4,10,IF('Indicator Data'!AQ125&lt;X$3,0,10-(X$4-'Indicator Data'!AQ125)/(X$4-X$3)*10)),1))</f>
        <v>3.1</v>
      </c>
      <c r="Y125" s="202" t="str">
        <f>IF('Indicator Data'!AT125="No data","x",ROUND(IF('Indicator Data'!AT125&gt;Y$4,10,IF('Indicator Data'!AT125&lt;Y$3,0,10-(Y$4-'Indicator Data'!AT125)/(Y$4-Y$3)*10)),1))</f>
        <v>x</v>
      </c>
      <c r="Z125" s="207">
        <f>IF('Indicator Data'!AU125="No data","x",IF(('Indicator Data'!AU125/HLOOKUP('Indicator Data'!$AU$3,'Population Data'!$C$3:$M$194,ROW()-4,FALSE))&gt;1,1,IF('Indicator Data'!AU125&gt;'Indicator Data'!AU125,1,'Indicator Data'!AU125/HLOOKUP('Indicator Data'!$AU$3,'Population Data'!$C$3:$M$194,ROW()-4,FALSE))))</f>
        <v>0.99036943479633721</v>
      </c>
      <c r="AA125" s="202">
        <f t="shared" si="44"/>
        <v>10</v>
      </c>
      <c r="AB125" s="210">
        <f t="shared" si="45"/>
        <v>6.6</v>
      </c>
      <c r="AC125" s="202">
        <f>IF('Indicator Data'!AO125="No data","x",ROUND(IF('Indicator Data'!AO125&gt;AC$4,10,IF('Indicator Data'!AO125&lt;AC$3,0,10-(AC$4-'Indicator Data'!AO125)/(AC$4-AC$3)*10)),1))</f>
        <v>2</v>
      </c>
      <c r="AD125" s="202" t="str">
        <f>IF('Indicator Data'!AP125="No data","x",ROUND(IF('Indicator Data'!AP125&gt;AD$4,10,IF('Indicator Data'!AP125&lt;AD$3,0,10-(AD$4-'Indicator Data'!AP125)/(AD$4-AD$3)*10)),1))</f>
        <v>x</v>
      </c>
      <c r="AE125" s="210">
        <f t="shared" si="40"/>
        <v>2</v>
      </c>
      <c r="AF125" s="206">
        <f>('Indicator Data'!AZ125+'Indicator Data'!AY125*0.5+'Indicator Data'!AX125*0.25)/1000</f>
        <v>0</v>
      </c>
      <c r="AG125" s="211">
        <f>AF125*1000/HLOOKUP('Indicator Data'!$AZ$3,'Population Data'!$C$3:$M$194,ROW()-4,FALSE)</f>
        <v>0</v>
      </c>
      <c r="AH125" s="210">
        <f t="shared" si="46"/>
        <v>0</v>
      </c>
      <c r="AI125" s="202">
        <f>IF('Indicator Data'!BD125="No data","x",ROUND(IF('Indicator Data'!BD125&lt;$AI$3,10,IF('Indicator Data'!BD125&gt;$AI$4,0,($AI$4-'Indicator Data'!BD125)/($AI$4-$AI$3)*10)),1))</f>
        <v>10</v>
      </c>
      <c r="AJ125" s="202">
        <f>IF('Indicator Data'!BE125="No data","x",ROUND(IF('Indicator Data'!BE125&gt;$AJ$4,10,IF('Indicator Data'!BE125&lt;$AJ$3,0,10-($AJ$4-'Indicator Data'!BE125)/($AJ$4-$AJ$3)*10)),1))</f>
        <v>0</v>
      </c>
      <c r="AK125" s="210">
        <f t="shared" si="47"/>
        <v>5</v>
      </c>
      <c r="AL125" s="208">
        <f t="shared" si="48"/>
        <v>3.8</v>
      </c>
      <c r="AM125" s="212">
        <f t="shared" si="49"/>
        <v>2.8</v>
      </c>
    </row>
    <row r="126" spans="1:39">
      <c r="A126" s="179" t="str">
        <f>'Indicator Data'!A126</f>
        <v>Nepal</v>
      </c>
      <c r="B126" s="180" t="str">
        <f>'Indicator Data'!B126</f>
        <v>NPL</v>
      </c>
      <c r="C126" s="213">
        <f>ROUND(IF('Indicator Data'!AH126="No data",IF((0.101*LN('Indicator Data'!BV126)-0.153)&gt;C$4,0,IF((0.101*LN('Indicator Data'!BV126)-0.153)&lt;C$3,10,(C$4-(0.101*LN('Indicator Data'!BV126)-0.153))/(C$4-C$3)*10)),IF('Indicator Data'!AH126&gt;C$4,0,IF('Indicator Data'!AH126&lt;C$3,10,(C$4-'Indicator Data'!AH126)/(C$4-C$3)*10))),1)</f>
        <v>6</v>
      </c>
      <c r="D126" s="202">
        <f>IF('Indicator Data'!AI126="No data","x",ROUND((IF(LOG('Indicator Data'!AI126*1000)&gt;D$4,10,IF(LOG('Indicator Data'!AI126*1000)&lt;D$3,0,10-(D$4-LOG('Indicator Data'!AI126*1000))/(D$4-D$3)*10))),1))</f>
        <v>6.9</v>
      </c>
      <c r="E126" s="203">
        <f t="shared" si="34"/>
        <v>6.5</v>
      </c>
      <c r="F126" s="202">
        <f>IF('Indicator Data'!AV126="No data","x",ROUND(IF('Indicator Data'!AV126&gt;F$4,10,IF('Indicator Data'!AV126&lt;F$3,0,10-(F$4-'Indicator Data'!AV126)/(F$4-F$3)*10)),1))</f>
        <v>6.6</v>
      </c>
      <c r="G126" s="202">
        <f>IF('Indicator Data'!AW126="No data","x",ROUND(IF('Indicator Data'!AW126&gt;G$4,10,IF('Indicator Data'!AW126&lt;G$3,0,10-(G$4-'Indicator Data'!AW126)/(G$4-G$3)*10)),1))</f>
        <v>1.9</v>
      </c>
      <c r="H126" s="203">
        <f t="shared" si="35"/>
        <v>4.3</v>
      </c>
      <c r="I126" s="204">
        <f>SUM(IF('Indicator Data'!AJ126=0,0,'Indicator Data'!AJ126),SUM('Indicator Data'!AK126:AL126))</f>
        <v>2806.968742</v>
      </c>
      <c r="J126" s="204">
        <f>I126/HLOOKUP('Indicator Date'!$AJ124,'Population Data'!$C$3:$M$194,ROW()-4,FALSE)*1000000</f>
        <v>89.850846318290962</v>
      </c>
      <c r="K126" s="202">
        <f t="shared" si="41"/>
        <v>1.8</v>
      </c>
      <c r="L126" s="202">
        <f>IF('Indicator Data'!AM126="No data","x",ROUND(IF('Indicator Data'!AM126&gt;L$4,10,IF('Indicator Data'!AM126&lt;L$3,0,10-(L$4-'Indicator Data'!AM126)/(L$4-L$3)*10)),1))</f>
        <v>1.9</v>
      </c>
      <c r="M126" s="202">
        <f>IF('Indicator Data'!AN126="No data","x",IF('Indicator Data'!AN126=0,0,ROUND(IF('Indicator Data'!AN126&gt;M$4,10,IF('Indicator Data'!AN126&lt;M$3,0,10-(M$4-'Indicator Data'!AN126)/(M$4-M$3)*10)),1)))</f>
        <v>9</v>
      </c>
      <c r="N126" s="203">
        <f t="shared" si="36"/>
        <v>4.2</v>
      </c>
      <c r="O126" s="205">
        <f t="shared" si="37"/>
        <v>5.4</v>
      </c>
      <c r="P126" s="206">
        <f>IF(AND('Indicator Data'!BA126="No data",'Indicator Data'!BB126="No data"),0,SUM('Indicator Data'!BA126:BC126)/1000)</f>
        <v>20.937999999999999</v>
      </c>
      <c r="Q126" s="202">
        <f t="shared" si="42"/>
        <v>4.4000000000000004</v>
      </c>
      <c r="R126" s="207">
        <f>P126*1000/HLOOKUP('Indicator Data'!$BA$3,'Population Data'!$C$3:$M$194,ROW()-4,FALSE)</f>
        <v>6.7022371573398029E-4</v>
      </c>
      <c r="S126" s="202">
        <f t="shared" si="43"/>
        <v>2.9</v>
      </c>
      <c r="T126" s="208">
        <f t="shared" si="38"/>
        <v>3.7</v>
      </c>
      <c r="U126" s="209">
        <f>IF('Indicator Data'!AR126="No data","x",ROUND(IF('Indicator Data'!AR126&gt;U$4,10,IF('Indicator Data'!AR126&lt;U$3,0,10-(U$4-'Indicator Data'!AR126)/(U$4-U$3)*10)),1))</f>
        <v>0.2</v>
      </c>
      <c r="V126" s="209">
        <f>IF('Indicator Data'!AS126="No data","x",IF('Indicator Data'!AS126=0,0,ROUND(IF('Indicator Data'!AS126&gt;V$4,10,IF('Indicator Data'!AS126&lt;V$3,0,10-(V$4-'Indicator Data'!AS126)/(V$4-V$3)*10)),1)))</f>
        <v>0.1</v>
      </c>
      <c r="W126" s="202">
        <f t="shared" si="39"/>
        <v>0.15000000000000002</v>
      </c>
      <c r="X126" s="202">
        <f>IF('Indicator Data'!AQ126="No data","x",ROUND(IF('Indicator Data'!AQ126&gt;X$4,10,IF('Indicator Data'!AQ126&lt;X$3,0,10-(X$4-'Indicator Data'!AQ126)/(X$4-X$3)*10)),1))</f>
        <v>4.2</v>
      </c>
      <c r="Y126" s="202">
        <f>IF('Indicator Data'!AT126="No data","x",ROUND(IF('Indicator Data'!AT126&gt;Y$4,10,IF('Indicator Data'!AT126&lt;Y$3,0,10-(Y$4-'Indicator Data'!AT126)/(Y$4-Y$3)*10)),1))</f>
        <v>0</v>
      </c>
      <c r="Z126" s="207">
        <f>IF('Indicator Data'!AU126="No data","x",IF(('Indicator Data'!AU126/HLOOKUP('Indicator Data'!$AU$3,'Population Data'!$C$3:$M$194,ROW()-4,FALSE))&gt;1,1,IF('Indicator Data'!AU126&gt;'Indicator Data'!AU126,1,'Indicator Data'!AU126/HLOOKUP('Indicator Data'!$AU$3,'Population Data'!$C$3:$M$194,ROW()-4,FALSE))))</f>
        <v>0.47876879281435714</v>
      </c>
      <c r="AA126" s="202">
        <f t="shared" si="44"/>
        <v>5.3</v>
      </c>
      <c r="AB126" s="210">
        <f t="shared" si="45"/>
        <v>2.4</v>
      </c>
      <c r="AC126" s="202">
        <f>IF('Indicator Data'!AO126="No data","x",ROUND(IF('Indicator Data'!AO126&gt;AC$4,10,IF('Indicator Data'!AO126&lt;AC$3,0,10-(AC$4-'Indicator Data'!AO126)/(AC$4-AC$3)*10)),1))</f>
        <v>2.1</v>
      </c>
      <c r="AD126" s="202">
        <f>IF('Indicator Data'!AP126="No data","x",ROUND(IF('Indicator Data'!AP126&gt;AD$4,10,IF('Indicator Data'!AP126&lt;AD$3,0,10-(AD$4-'Indicator Data'!AP126)/(AD$4-AD$3)*10)),1))</f>
        <v>4.0999999999999996</v>
      </c>
      <c r="AE126" s="210">
        <f t="shared" si="40"/>
        <v>3.1</v>
      </c>
      <c r="AF126" s="206">
        <f>('Indicator Data'!AZ126+'Indicator Data'!AY126*0.5+'Indicator Data'!AX126*0.25)/1000</f>
        <v>188.89775</v>
      </c>
      <c r="AG126" s="211">
        <f>AF126*1000/HLOOKUP('Indicator Data'!$AZ$3,'Population Data'!$C$3:$M$194,ROW()-4,FALSE)</f>
        <v>6.0466019628803358E-3</v>
      </c>
      <c r="AH126" s="210">
        <f t="shared" si="46"/>
        <v>0.6</v>
      </c>
      <c r="AI126" s="202">
        <f>IF('Indicator Data'!BD126="No data","x",ROUND(IF('Indicator Data'!BD126&lt;$AI$3,10,IF('Indicator Data'!BD126&gt;$AI$4,0,($AI$4-'Indicator Data'!BD126)/($AI$4-$AI$3)*10)),1))</f>
        <v>2.8</v>
      </c>
      <c r="AJ126" s="202">
        <f>IF('Indicator Data'!BE126="No data","x",ROUND(IF('Indicator Data'!BE126&gt;$AJ$4,10,IF('Indicator Data'!BE126&lt;$AJ$3,0,10-($AJ$4-'Indicator Data'!BE126)/($AJ$4-$AJ$3)*10)),1))</f>
        <v>0.2</v>
      </c>
      <c r="AK126" s="210">
        <f t="shared" si="47"/>
        <v>1.5</v>
      </c>
      <c r="AL126" s="208">
        <f t="shared" si="48"/>
        <v>1.9</v>
      </c>
      <c r="AM126" s="212">
        <f t="shared" si="49"/>
        <v>2.8</v>
      </c>
    </row>
    <row r="127" spans="1:39">
      <c r="A127" s="179" t="str">
        <f>'Indicator Data'!A127</f>
        <v>Netherlands</v>
      </c>
      <c r="B127" s="180" t="str">
        <f>'Indicator Data'!B127</f>
        <v>NLD</v>
      </c>
      <c r="C127" s="213">
        <f>ROUND(IF('Indicator Data'!AH127="No data",IF((0.101*LN('Indicator Data'!BV127)-0.153)&gt;C$4,0,IF((0.101*LN('Indicator Data'!BV127)-0.153)&lt;C$3,10,(C$4-(0.101*LN('Indicator Data'!BV127)-0.153))/(C$4-C$3)*10)),IF('Indicator Data'!AH127&gt;C$4,0,IF('Indicator Data'!AH127&lt;C$3,10,(C$4-'Indicator Data'!AH127)/(C$4-C$3)*10))),1)</f>
        <v>0</v>
      </c>
      <c r="D127" s="202" t="str">
        <f>IF('Indicator Data'!AI127="No data","x",ROUND((IF(LOG('Indicator Data'!AI127*1000)&gt;D$4,10,IF(LOG('Indicator Data'!AI127*1000)&lt;D$3,0,10-(D$4-LOG('Indicator Data'!AI127*1000))/(D$4-D$3)*10))),1))</f>
        <v>x</v>
      </c>
      <c r="E127" s="203">
        <f t="shared" si="34"/>
        <v>0</v>
      </c>
      <c r="F127" s="202">
        <f>IF('Indicator Data'!AV127="No data","x",ROUND(IF('Indicator Data'!AV127&gt;F$4,10,IF('Indicator Data'!AV127&lt;F$3,0,10-(F$4-'Indicator Data'!AV127)/(F$4-F$3)*10)),1))</f>
        <v>0.3</v>
      </c>
      <c r="G127" s="202">
        <f>IF('Indicator Data'!AW127="No data","x",ROUND(IF('Indicator Data'!AW127&gt;G$4,10,IF('Indicator Data'!AW127&lt;G$3,0,10-(G$4-'Indicator Data'!AW127)/(G$4-G$3)*10)),1))</f>
        <v>0.2</v>
      </c>
      <c r="H127" s="203">
        <f t="shared" si="35"/>
        <v>0.3</v>
      </c>
      <c r="I127" s="204">
        <f>SUM(IF('Indicator Data'!AJ127=0,0,'Indicator Data'!AJ127),SUM('Indicator Data'!AK127:AL127))</f>
        <v>8.8473290000000002</v>
      </c>
      <c r="J127" s="204">
        <f>I127/HLOOKUP('Indicator Date'!$AJ125,'Population Data'!$C$3:$M$194,ROW()-4,FALSE)*1000000</f>
        <v>0.50066586026639504</v>
      </c>
      <c r="K127" s="202">
        <f t="shared" si="41"/>
        <v>0</v>
      </c>
      <c r="L127" s="202" t="str">
        <f>IF('Indicator Data'!AM127="No data","x",ROUND(IF('Indicator Data'!AM127&gt;L$4,10,IF('Indicator Data'!AM127&lt;L$3,0,10-(L$4-'Indicator Data'!AM127)/(L$4-L$3)*10)),1))</f>
        <v>x</v>
      </c>
      <c r="M127" s="202">
        <f>IF('Indicator Data'!AN127="No data","x",IF('Indicator Data'!AN127=0,0,ROUND(IF('Indicator Data'!AN127&gt;M$4,10,IF('Indicator Data'!AN127&lt;M$3,0,10-(M$4-'Indicator Data'!AN127)/(M$4-M$3)*10)),1)))</f>
        <v>0.1</v>
      </c>
      <c r="N127" s="203">
        <f t="shared" si="36"/>
        <v>0.1</v>
      </c>
      <c r="O127" s="205">
        <f t="shared" si="37"/>
        <v>0.1</v>
      </c>
      <c r="P127" s="206">
        <f>IF(AND('Indicator Data'!BA127="No data",'Indicator Data'!BB127="No data"),0,SUM('Indicator Data'!BA127:BC127)/1000)</f>
        <v>286.49799999999999</v>
      </c>
      <c r="Q127" s="202">
        <f t="shared" si="42"/>
        <v>8.1999999999999993</v>
      </c>
      <c r="R127" s="207">
        <f>P127*1000/HLOOKUP('Indicator Data'!$BA$3,'Population Data'!$C$3:$M$194,ROW()-4,FALSE)</f>
        <v>1.6212776492724713E-2</v>
      </c>
      <c r="S127" s="202">
        <f t="shared" si="43"/>
        <v>6.3</v>
      </c>
      <c r="T127" s="208">
        <f t="shared" si="38"/>
        <v>7.3</v>
      </c>
      <c r="U127" s="209">
        <f>IF('Indicator Data'!AR127="No data","x",ROUND(IF('Indicator Data'!AR127&gt;U$4,10,IF('Indicator Data'!AR127&lt;U$3,0,10-(U$4-'Indicator Data'!AR127)/(U$4-U$3)*10)),1))</f>
        <v>0.4</v>
      </c>
      <c r="V127" s="209">
        <f>IF('Indicator Data'!AS127="No data","x",IF('Indicator Data'!AS127=0,0,ROUND(IF('Indicator Data'!AS127&gt;V$4,10,IF('Indicator Data'!AS127&lt;V$3,0,10-(V$4-'Indicator Data'!AS127)/(V$4-V$3)*10)),1)))</f>
        <v>0</v>
      </c>
      <c r="W127" s="202">
        <f t="shared" si="39"/>
        <v>0.2</v>
      </c>
      <c r="X127" s="202">
        <f>IF('Indicator Data'!AQ127="No data","x",ROUND(IF('Indicator Data'!AQ127&gt;X$4,10,IF('Indicator Data'!AQ127&lt;X$3,0,10-(X$4-'Indicator Data'!AQ127)/(X$4-X$3)*10)),1))</f>
        <v>0.1</v>
      </c>
      <c r="Y127" s="202" t="str">
        <f>IF('Indicator Data'!AT127="No data","x",ROUND(IF('Indicator Data'!AT127&gt;Y$4,10,IF('Indicator Data'!AT127&lt;Y$3,0,10-(Y$4-'Indicator Data'!AT127)/(Y$4-Y$3)*10)),1))</f>
        <v>x</v>
      </c>
      <c r="Z127" s="207">
        <f>IF('Indicator Data'!AU127="No data","x",IF(('Indicator Data'!AU127/HLOOKUP('Indicator Data'!$AU$3,'Population Data'!$C$3:$M$194,ROW()-4,FALSE))&gt;1,1,IF('Indicator Data'!AU127&gt;'Indicator Data'!AU127,1,'Indicator Data'!AU127/HLOOKUP('Indicator Data'!$AU$3,'Population Data'!$C$3:$M$194,ROW()-4,FALSE))))</f>
        <v>2.2773837461072394E-7</v>
      </c>
      <c r="AA127" s="202">
        <f t="shared" si="44"/>
        <v>0</v>
      </c>
      <c r="AB127" s="210">
        <f t="shared" si="45"/>
        <v>0.1</v>
      </c>
      <c r="AC127" s="202">
        <f>IF('Indicator Data'!AO127="No data","x",ROUND(IF('Indicator Data'!AO127&gt;AC$4,10,IF('Indicator Data'!AO127&lt;AC$3,0,10-(AC$4-'Indicator Data'!AO127)/(AC$4-AC$3)*10)),1))</f>
        <v>0.3</v>
      </c>
      <c r="AD127" s="202" t="str">
        <f>IF('Indicator Data'!AP127="No data","x",ROUND(IF('Indicator Data'!AP127&gt;AD$4,10,IF('Indicator Data'!AP127&lt;AD$3,0,10-(AD$4-'Indicator Data'!AP127)/(AD$4-AD$3)*10)),1))</f>
        <v>x</v>
      </c>
      <c r="AE127" s="210">
        <f t="shared" si="40"/>
        <v>0.3</v>
      </c>
      <c r="AF127" s="206">
        <f>('Indicator Data'!AZ127+'Indicator Data'!AY127*0.5+'Indicator Data'!AX127*0.25)/1000</f>
        <v>0</v>
      </c>
      <c r="AG127" s="211">
        <f>AF127*1000/HLOOKUP('Indicator Data'!$AZ$3,'Population Data'!$C$3:$M$194,ROW()-4,FALSE)</f>
        <v>0</v>
      </c>
      <c r="AH127" s="210">
        <f t="shared" si="46"/>
        <v>0</v>
      </c>
      <c r="AI127" s="202">
        <f>IF('Indicator Data'!BD127="No data","x",ROUND(IF('Indicator Data'!BD127&lt;$AI$3,10,IF('Indicator Data'!BD127&gt;$AI$4,0,($AI$4-'Indicator Data'!BD127)/($AI$4-$AI$3)*10)),1))</f>
        <v>2.1</v>
      </c>
      <c r="AJ127" s="202">
        <f>IF('Indicator Data'!BE127="No data","x",ROUND(IF('Indicator Data'!BE127&gt;$AJ$4,10,IF('Indicator Data'!BE127&lt;$AJ$3,0,10-($AJ$4-'Indicator Data'!BE127)/($AJ$4-$AJ$3)*10)),1))</f>
        <v>0</v>
      </c>
      <c r="AK127" s="210">
        <f t="shared" si="47"/>
        <v>1.1000000000000001</v>
      </c>
      <c r="AL127" s="208">
        <f t="shared" si="48"/>
        <v>0.4</v>
      </c>
      <c r="AM127" s="212">
        <f t="shared" si="49"/>
        <v>4.7</v>
      </c>
    </row>
    <row r="128" spans="1:39">
      <c r="A128" s="179" t="str">
        <f>'Indicator Data'!A128</f>
        <v>New Zealand</v>
      </c>
      <c r="B128" s="180" t="str">
        <f>'Indicator Data'!B128</f>
        <v>NZL</v>
      </c>
      <c r="C128" s="213">
        <f>ROUND(IF('Indicator Data'!AH128="No data",IF((0.101*LN('Indicator Data'!BV128)-0.153)&gt;C$4,0,IF((0.101*LN('Indicator Data'!BV128)-0.153)&lt;C$3,10,(C$4-(0.101*LN('Indicator Data'!BV128)-0.153))/(C$4-C$3)*10)),IF('Indicator Data'!AH128&gt;C$4,0,IF('Indicator Data'!AH128&lt;C$3,10,(C$4-'Indicator Data'!AH128)/(C$4-C$3)*10))),1)</f>
        <v>0</v>
      </c>
      <c r="D128" s="202" t="str">
        <f>IF('Indicator Data'!AI128="No data","x",ROUND((IF(LOG('Indicator Data'!AI128*1000)&gt;D$4,10,IF(LOG('Indicator Data'!AI128*1000)&lt;D$3,0,10-(D$4-LOG('Indicator Data'!AI128*1000))/(D$4-D$3)*10))),1))</f>
        <v>x</v>
      </c>
      <c r="E128" s="203">
        <f t="shared" si="34"/>
        <v>0</v>
      </c>
      <c r="F128" s="202">
        <f>IF('Indicator Data'!AV128="No data","x",ROUND(IF('Indicator Data'!AV128&gt;F$4,10,IF('Indicator Data'!AV128&lt;F$3,0,10-(F$4-'Indicator Data'!AV128)/(F$4-F$3)*10)),1))</f>
        <v>1.1000000000000001</v>
      </c>
      <c r="G128" s="202" t="str">
        <f>IF('Indicator Data'!AW128="No data","x",ROUND(IF('Indicator Data'!AW128&gt;G$4,10,IF('Indicator Data'!AW128&lt;G$3,0,10-(G$4-'Indicator Data'!AW128)/(G$4-G$3)*10)),1))</f>
        <v>x</v>
      </c>
      <c r="H128" s="203">
        <f t="shared" si="35"/>
        <v>1.1000000000000001</v>
      </c>
      <c r="I128" s="204">
        <f>SUM(IF('Indicator Data'!AJ128=0,0,'Indicator Data'!AJ128),SUM('Indicator Data'!AK128:AL128))</f>
        <v>0</v>
      </c>
      <c r="J128" s="204">
        <f>I128/HLOOKUP('Indicator Date'!$AJ126,'Population Data'!$C$3:$M$194,ROW()-4,FALSE)*1000000</f>
        <v>0</v>
      </c>
      <c r="K128" s="202">
        <f t="shared" si="41"/>
        <v>0</v>
      </c>
      <c r="L128" s="202" t="str">
        <f>IF('Indicator Data'!AM128="No data","x",ROUND(IF('Indicator Data'!AM128&gt;L$4,10,IF('Indicator Data'!AM128&lt;L$3,0,10-(L$4-'Indicator Data'!AM128)/(L$4-L$3)*10)),1))</f>
        <v>x</v>
      </c>
      <c r="M128" s="202">
        <f>IF('Indicator Data'!AN128="No data","x",IF('Indicator Data'!AN128=0,0,ROUND(IF('Indicator Data'!AN128&gt;M$4,10,IF('Indicator Data'!AN128&lt;M$3,0,10-(M$4-'Indicator Data'!AN128)/(M$4-M$3)*10)),1)))</f>
        <v>0.1</v>
      </c>
      <c r="N128" s="203">
        <f t="shared" si="36"/>
        <v>0.1</v>
      </c>
      <c r="O128" s="205">
        <f t="shared" si="37"/>
        <v>0.3</v>
      </c>
      <c r="P128" s="206">
        <f>IF(AND('Indicator Data'!BA128="No data",'Indicator Data'!BB128="No data"),0,SUM('Indicator Data'!BA128:BC128)/1000)</f>
        <v>3.7050000000000001</v>
      </c>
      <c r="Q128" s="202">
        <f t="shared" si="42"/>
        <v>1.9</v>
      </c>
      <c r="R128" s="207">
        <f>P128*1000/HLOOKUP('Indicator Data'!$BA$3,'Population Data'!$C$3:$M$194,ROW()-4,FALSE)</f>
        <v>7.0304432424062675E-4</v>
      </c>
      <c r="S128" s="202">
        <f t="shared" si="43"/>
        <v>2.9</v>
      </c>
      <c r="T128" s="208">
        <f t="shared" si="38"/>
        <v>2.4</v>
      </c>
      <c r="U128" s="209">
        <f>IF('Indicator Data'!AR128="No data","x",ROUND(IF('Indicator Data'!AR128&gt;U$4,10,IF('Indicator Data'!AR128&lt;U$3,0,10-(U$4-'Indicator Data'!AR128)/(U$4-U$3)*10)),1))</f>
        <v>0.2</v>
      </c>
      <c r="V128" s="209">
        <f>IF('Indicator Data'!AS128="No data","x",IF('Indicator Data'!AS128=0,0,ROUND(IF('Indicator Data'!AS128&gt;V$4,10,IF('Indicator Data'!AS128&lt;V$3,0,10-(V$4-'Indicator Data'!AS128)/(V$4-V$3)*10)),1)))</f>
        <v>0.1</v>
      </c>
      <c r="W128" s="202">
        <f t="shared" si="39"/>
        <v>0.15000000000000002</v>
      </c>
      <c r="X128" s="202">
        <f>IF('Indicator Data'!AQ128="No data","x",ROUND(IF('Indicator Data'!AQ128&gt;X$4,10,IF('Indicator Data'!AQ128&lt;X$3,0,10-(X$4-'Indicator Data'!AQ128)/(X$4-X$3)*10)),1))</f>
        <v>0.1</v>
      </c>
      <c r="Y128" s="202" t="str">
        <f>IF('Indicator Data'!AT128="No data","x",ROUND(IF('Indicator Data'!AT128&gt;Y$4,10,IF('Indicator Data'!AT128&lt;Y$3,0,10-(Y$4-'Indicator Data'!AT128)/(Y$4-Y$3)*10)),1))</f>
        <v>x</v>
      </c>
      <c r="Z128" s="207">
        <f>IF('Indicator Data'!AU128="No data","x",IF(('Indicator Data'!AU128/HLOOKUP('Indicator Data'!$AU$3,'Population Data'!$C$3:$M$194,ROW()-4,FALSE))&gt;1,1,IF('Indicator Data'!AU128&gt;'Indicator Data'!AU128,1,'Indicator Data'!AU128/HLOOKUP('Indicator Data'!$AU$3,'Population Data'!$C$3:$M$194,ROW()-4,FALSE))))</f>
        <v>7.7141327540533906E-7</v>
      </c>
      <c r="AA128" s="202">
        <f t="shared" si="44"/>
        <v>0</v>
      </c>
      <c r="AB128" s="210">
        <f t="shared" si="45"/>
        <v>0.1</v>
      </c>
      <c r="AC128" s="202">
        <f>IF('Indicator Data'!AO128="No data","x",ROUND(IF('Indicator Data'!AO128&gt;AC$4,10,IF('Indicator Data'!AO128&lt;AC$3,0,10-(AC$4-'Indicator Data'!AO128)/(AC$4-AC$3)*10)),1))</f>
        <v>0.4</v>
      </c>
      <c r="AD128" s="202" t="str">
        <f>IF('Indicator Data'!AP128="No data","x",ROUND(IF('Indicator Data'!AP128&gt;AD$4,10,IF('Indicator Data'!AP128&lt;AD$3,0,10-(AD$4-'Indicator Data'!AP128)/(AD$4-AD$3)*10)),1))</f>
        <v>x</v>
      </c>
      <c r="AE128" s="210">
        <f t="shared" si="40"/>
        <v>0.4</v>
      </c>
      <c r="AF128" s="206">
        <f>('Indicator Data'!AZ128+'Indicator Data'!AY128*0.5+'Indicator Data'!AX128*0.25)/1000</f>
        <v>9.4739995117187501</v>
      </c>
      <c r="AG128" s="211">
        <f>AF128*1000/HLOOKUP('Indicator Data'!$AZ$3,'Population Data'!$C$3:$M$194,ROW()-4,FALSE)</f>
        <v>1.7977440174284309E-3</v>
      </c>
      <c r="AH128" s="210">
        <f t="shared" si="46"/>
        <v>0.2</v>
      </c>
      <c r="AI128" s="202">
        <f>IF('Indicator Data'!BD128="No data","x",ROUND(IF('Indicator Data'!BD128&lt;$AI$3,10,IF('Indicator Data'!BD128&gt;$AI$4,0,($AI$4-'Indicator Data'!BD128)/($AI$4-$AI$3)*10)),1))</f>
        <v>1.7</v>
      </c>
      <c r="AJ128" s="202">
        <f>IF('Indicator Data'!BE128="No data","x",ROUND(IF('Indicator Data'!BE128&gt;$AJ$4,10,IF('Indicator Data'!BE128&lt;$AJ$3,0,10-($AJ$4-'Indicator Data'!BE128)/($AJ$4-$AJ$3)*10)),1))</f>
        <v>0</v>
      </c>
      <c r="AK128" s="210">
        <f t="shared" si="47"/>
        <v>0.9</v>
      </c>
      <c r="AL128" s="208">
        <f t="shared" si="48"/>
        <v>0.4</v>
      </c>
      <c r="AM128" s="212">
        <f t="shared" si="49"/>
        <v>1.5</v>
      </c>
    </row>
    <row r="129" spans="1:39">
      <c r="A129" s="179" t="str">
        <f>'Indicator Data'!A129</f>
        <v>Nicaragua</v>
      </c>
      <c r="B129" s="180" t="str">
        <f>'Indicator Data'!B129</f>
        <v>NIC</v>
      </c>
      <c r="C129" s="213">
        <f>ROUND(IF('Indicator Data'!AH129="No data",IF((0.101*LN('Indicator Data'!BV129)-0.153)&gt;C$4,0,IF((0.101*LN('Indicator Data'!BV129)-0.153)&lt;C$3,10,(C$4-(0.101*LN('Indicator Data'!BV129)-0.153))/(C$4-C$3)*10)),IF('Indicator Data'!AH129&gt;C$4,0,IF('Indicator Data'!AH129&lt;C$3,10,(C$4-'Indicator Data'!AH129)/(C$4-C$3)*10))),1)</f>
        <v>4.5999999999999996</v>
      </c>
      <c r="D129" s="202">
        <f>IF('Indicator Data'!AI129="No data","x",ROUND((IF(LOG('Indicator Data'!AI129*1000)&gt;D$4,10,IF(LOG('Indicator Data'!AI129*1000)&lt;D$3,0,10-(D$4-LOG('Indicator Data'!AI129*1000))/(D$4-D$3)*10))),1))</f>
        <v>6.9</v>
      </c>
      <c r="E129" s="203">
        <f t="shared" si="34"/>
        <v>5.9</v>
      </c>
      <c r="F129" s="202">
        <f>IF('Indicator Data'!AV129="No data","x",ROUND(IF('Indicator Data'!AV129&gt;F$4,10,IF('Indicator Data'!AV129&lt;F$3,0,10-(F$4-'Indicator Data'!AV129)/(F$4-F$3)*10)),1))</f>
        <v>5.3</v>
      </c>
      <c r="G129" s="202">
        <f>IF('Indicator Data'!AW129="No data","x",ROUND(IF('Indicator Data'!AW129&gt;G$4,10,IF('Indicator Data'!AW129&lt;G$3,0,10-(G$4-'Indicator Data'!AW129)/(G$4-G$3)*10)),1))</f>
        <v>5.3</v>
      </c>
      <c r="H129" s="203">
        <f t="shared" si="35"/>
        <v>5.3</v>
      </c>
      <c r="I129" s="204">
        <f>SUM(IF('Indicator Data'!AJ129=0,0,'Indicator Data'!AJ129),SUM('Indicator Data'!AK129:AL129))</f>
        <v>1892.3745589726564</v>
      </c>
      <c r="J129" s="204">
        <f>I129/HLOOKUP('Indicator Date'!$AJ127,'Population Data'!$C$3:$M$194,ROW()-4,FALSE)*1000000</f>
        <v>264.94460981154663</v>
      </c>
      <c r="K129" s="202">
        <f t="shared" si="41"/>
        <v>5.3</v>
      </c>
      <c r="L129" s="202">
        <f>IF('Indicator Data'!AM129="No data","x",ROUND(IF('Indicator Data'!AM129&gt;L$4,10,IF('Indicator Data'!AM129&lt;L$3,0,10-(L$4-'Indicator Data'!AM129)/(L$4-L$3)*10)),1))</f>
        <v>5.2</v>
      </c>
      <c r="M129" s="202">
        <f>IF('Indicator Data'!AN129="No data","x",IF('Indicator Data'!AN129=0,0,ROUND(IF('Indicator Data'!AN129&gt;M$4,10,IF('Indicator Data'!AN129&lt;M$3,0,10-(M$4-'Indicator Data'!AN129)/(M$4-M$3)*10)),1)))</f>
        <v>8.6999999999999993</v>
      </c>
      <c r="N129" s="203">
        <f t="shared" si="36"/>
        <v>6.4</v>
      </c>
      <c r="O129" s="205">
        <f t="shared" si="37"/>
        <v>5.9</v>
      </c>
      <c r="P129" s="206">
        <f>IF(AND('Indicator Data'!BA129="No data",'Indicator Data'!BB129="No data"),0,SUM('Indicator Data'!BA129:BC129)/1000)</f>
        <v>2.3010000000000002</v>
      </c>
      <c r="Q129" s="202">
        <f t="shared" si="42"/>
        <v>1.2</v>
      </c>
      <c r="R129" s="207">
        <f>P129*1000/HLOOKUP('Indicator Data'!$BA$3,'Population Data'!$C$3:$M$194,ROW()-4,FALSE)</f>
        <v>3.221547997915024E-4</v>
      </c>
      <c r="S129" s="202">
        <f t="shared" si="43"/>
        <v>2.4</v>
      </c>
      <c r="T129" s="208">
        <f t="shared" si="38"/>
        <v>1.8</v>
      </c>
      <c r="U129" s="209">
        <f>IF('Indicator Data'!AR129="No data","x",ROUND(IF('Indicator Data'!AR129&gt;U$4,10,IF('Indicator Data'!AR129&lt;U$3,0,10-(U$4-'Indicator Data'!AR129)/(U$4-U$3)*10)),1))</f>
        <v>0.6</v>
      </c>
      <c r="V129" s="209">
        <f>IF('Indicator Data'!AS129="No data","x",IF('Indicator Data'!AS129=0,0,ROUND(IF('Indicator Data'!AS129&gt;V$4,10,IF('Indicator Data'!AS129&lt;V$3,0,10-(V$4-'Indicator Data'!AS129)/(V$4-V$3)*10)),1)))</f>
        <v>0.4</v>
      </c>
      <c r="W129" s="202">
        <f t="shared" si="39"/>
        <v>0.5</v>
      </c>
      <c r="X129" s="202">
        <f>IF('Indicator Data'!AQ129="No data","x",ROUND(IF('Indicator Data'!AQ129&gt;X$4,10,IF('Indicator Data'!AQ129&lt;X$3,0,10-(X$4-'Indicator Data'!AQ129)/(X$4-X$3)*10)),1))</f>
        <v>0.8</v>
      </c>
      <c r="Y129" s="202">
        <f>IF('Indicator Data'!AT129="No data","x",ROUND(IF('Indicator Data'!AT129&gt;Y$4,10,IF('Indicator Data'!AT129&lt;Y$3,0,10-(Y$4-'Indicator Data'!AT129)/(Y$4-Y$3)*10)),1))</f>
        <v>0.1</v>
      </c>
      <c r="Z129" s="207">
        <f>IF('Indicator Data'!AU129="No data","x",IF(('Indicator Data'!AU129/HLOOKUP('Indicator Data'!$AU$3,'Population Data'!$C$3:$M$194,ROW()-4,FALSE))&gt;1,1,IF('Indicator Data'!AU129&gt;'Indicator Data'!AU129,1,'Indicator Data'!AU129/HLOOKUP('Indicator Data'!$AU$3,'Population Data'!$C$3:$M$194,ROW()-4,FALSE))))</f>
        <v>0.22912265168689389</v>
      </c>
      <c r="AA129" s="202">
        <f t="shared" si="44"/>
        <v>2.5</v>
      </c>
      <c r="AB129" s="210">
        <f t="shared" si="45"/>
        <v>1</v>
      </c>
      <c r="AC129" s="202">
        <f>IF('Indicator Data'!AO129="No data","x",ROUND(IF('Indicator Data'!AO129&gt;AC$4,10,IF('Indicator Data'!AO129&lt;AC$3,0,10-(AC$4-'Indicator Data'!AO129)/(AC$4-AC$3)*10)),1))</f>
        <v>1.2</v>
      </c>
      <c r="AD129" s="202">
        <f>IF('Indicator Data'!AP129="No data","x",ROUND(IF('Indicator Data'!AP129&gt;AD$4,10,IF('Indicator Data'!AP129&lt;AD$3,0,10-(AD$4-'Indicator Data'!AP129)/(AD$4-AD$3)*10)),1))</f>
        <v>1</v>
      </c>
      <c r="AE129" s="210">
        <f t="shared" si="40"/>
        <v>1.1000000000000001</v>
      </c>
      <c r="AF129" s="206">
        <f>('Indicator Data'!AZ129+'Indicator Data'!AY129*0.5+'Indicator Data'!AX129*0.25)/1000</f>
        <v>1.278</v>
      </c>
      <c r="AG129" s="211">
        <f>AF129*1000/HLOOKUP('Indicator Data'!$AZ$3,'Population Data'!$C$3:$M$194,ROW()-4,FALSE)</f>
        <v>1.7892821996242508E-4</v>
      </c>
      <c r="AH129" s="210">
        <f t="shared" si="46"/>
        <v>0</v>
      </c>
      <c r="AI129" s="202">
        <f>IF('Indicator Data'!BD129="No data","x",ROUND(IF('Indicator Data'!BD129&lt;$AI$3,10,IF('Indicator Data'!BD129&gt;$AI$4,0,($AI$4-'Indicator Data'!BD129)/($AI$4-$AI$3)*10)),1))</f>
        <v>4.5</v>
      </c>
      <c r="AJ129" s="202">
        <f>IF('Indicator Data'!BE129="No data","x",ROUND(IF('Indicator Data'!BE129&gt;$AJ$4,10,IF('Indicator Data'!BE129&lt;$AJ$3,0,10-($AJ$4-'Indicator Data'!BE129)/($AJ$4-$AJ$3)*10)),1))</f>
        <v>4.9000000000000004</v>
      </c>
      <c r="AK129" s="210">
        <f t="shared" si="47"/>
        <v>4.7</v>
      </c>
      <c r="AL129" s="208">
        <f t="shared" si="48"/>
        <v>1.9</v>
      </c>
      <c r="AM129" s="212">
        <f t="shared" si="49"/>
        <v>1.9</v>
      </c>
    </row>
    <row r="130" spans="1:39">
      <c r="A130" s="179" t="str">
        <f>'Indicator Data'!A130</f>
        <v>Niger</v>
      </c>
      <c r="B130" s="180" t="str">
        <f>'Indicator Data'!B130</f>
        <v>NER</v>
      </c>
      <c r="C130" s="213">
        <f>ROUND(IF('Indicator Data'!AH130="No data",IF((0.101*LN('Indicator Data'!BV130)-0.153)&gt;C$4,0,IF((0.101*LN('Indicator Data'!BV130)-0.153)&lt;C$3,10,(C$4-(0.101*LN('Indicator Data'!BV130)-0.153))/(C$4-C$3)*10)),IF('Indicator Data'!AH130&gt;C$4,0,IF('Indicator Data'!AH130&lt;C$3,10,(C$4-'Indicator Data'!AH130)/(C$4-C$3)*10))),1)</f>
        <v>10</v>
      </c>
      <c r="D130" s="202">
        <f>IF('Indicator Data'!AI130="No data","x",ROUND((IF(LOG('Indicator Data'!AI130*1000)&gt;D$4,10,IF(LOG('Indicator Data'!AI130*1000)&lt;D$3,0,10-(D$4-LOG('Indicator Data'!AI130*1000))/(D$4-D$3)*10))),1))</f>
        <v>10</v>
      </c>
      <c r="E130" s="203">
        <f t="shared" si="34"/>
        <v>10</v>
      </c>
      <c r="F130" s="202">
        <f>IF('Indicator Data'!AV130="No data","x",ROUND(IF('Indicator Data'!AV130&gt;F$4,10,IF('Indicator Data'!AV130&lt;F$3,0,10-(F$4-'Indicator Data'!AV130)/(F$4-F$3)*10)),1))</f>
        <v>8.1</v>
      </c>
      <c r="G130" s="202">
        <f>IF('Indicator Data'!AW130="No data","x",ROUND(IF('Indicator Data'!AW130&gt;G$4,10,IF('Indicator Data'!AW130&lt;G$3,0,10-(G$4-'Indicator Data'!AW130)/(G$4-G$3)*10)),1))</f>
        <v>2</v>
      </c>
      <c r="H130" s="203">
        <f t="shared" si="35"/>
        <v>5.0999999999999996</v>
      </c>
      <c r="I130" s="204">
        <f>SUM(IF('Indicator Data'!AJ130=0,0,'Indicator Data'!AJ130),SUM('Indicator Data'!AK130:AL130))</f>
        <v>4900.9233168828123</v>
      </c>
      <c r="J130" s="204">
        <f>I130/HLOOKUP('Indicator Date'!$AJ128,'Population Data'!$C$3:$M$194,ROW()-4,FALSE)*1000000</f>
        <v>173.55176090980976</v>
      </c>
      <c r="K130" s="202">
        <f t="shared" si="41"/>
        <v>3.5</v>
      </c>
      <c r="L130" s="202">
        <f>IF('Indicator Data'!AM130="No data","x",ROUND(IF('Indicator Data'!AM130&gt;L$4,10,IF('Indicator Data'!AM130&lt;L$3,0,10-(L$4-'Indicator Data'!AM130)/(L$4-L$3)*10)),1))</f>
        <v>9.6999999999999993</v>
      </c>
      <c r="M130" s="202">
        <f>IF('Indicator Data'!AN130="No data","x",IF('Indicator Data'!AN130=0,0,ROUND(IF('Indicator Data'!AN130&gt;M$4,10,IF('Indicator Data'!AN130&lt;M$3,0,10-(M$4-'Indicator Data'!AN130)/(M$4-M$3)*10)),1)))</f>
        <v>1.1000000000000001</v>
      </c>
      <c r="N130" s="203">
        <f t="shared" si="36"/>
        <v>4.8</v>
      </c>
      <c r="O130" s="205">
        <f t="shared" si="37"/>
        <v>7.5</v>
      </c>
      <c r="P130" s="206">
        <f>IF(AND('Indicator Data'!BA130="No data",'Indicator Data'!BB130="No data"),0,SUM('Indicator Data'!BA130:BC130)/1000)</f>
        <v>697.64800000000002</v>
      </c>
      <c r="Q130" s="202">
        <f t="shared" si="42"/>
        <v>9.5</v>
      </c>
      <c r="R130" s="207">
        <f>P130*1000/HLOOKUP('Indicator Data'!$BA$3,'Population Data'!$C$3:$M$194,ROW()-4,FALSE)</f>
        <v>2.47051486151833E-2</v>
      </c>
      <c r="S130" s="202">
        <f t="shared" si="43"/>
        <v>7</v>
      </c>
      <c r="T130" s="208">
        <f t="shared" si="38"/>
        <v>8.3000000000000007</v>
      </c>
      <c r="U130" s="209">
        <f>IF('Indicator Data'!AR130="No data","x",ROUND(IF('Indicator Data'!AR130&gt;U$4,10,IF('Indicator Data'!AR130&lt;U$3,0,10-(U$4-'Indicator Data'!AR130)/(U$4-U$3)*10)),1))</f>
        <v>0.4</v>
      </c>
      <c r="V130" s="209">
        <f>IF('Indicator Data'!AS130="No data","x",IF('Indicator Data'!AS130=0,0,ROUND(IF('Indicator Data'!AS130&gt;V$4,10,IF('Indicator Data'!AS130&lt;V$3,0,10-(V$4-'Indicator Data'!AS130)/(V$4-V$3)*10)),1)))</f>
        <v>0.3</v>
      </c>
      <c r="W130" s="202">
        <f t="shared" si="39"/>
        <v>0.35</v>
      </c>
      <c r="X130" s="202">
        <f>IF('Indicator Data'!AQ130="No data","x",ROUND(IF('Indicator Data'!AQ130&gt;X$4,10,IF('Indicator Data'!AQ130&lt;X$3,0,10-(X$4-'Indicator Data'!AQ130)/(X$4-X$3)*10)),1))</f>
        <v>1.4</v>
      </c>
      <c r="Y130" s="202">
        <f>IF('Indicator Data'!AT130="No data","x",ROUND(IF('Indicator Data'!AT130&gt;Y$4,10,IF('Indicator Data'!AT130&lt;Y$3,0,10-(Y$4-'Indicator Data'!AT130)/(Y$4-Y$3)*10)),1))</f>
        <v>7.4</v>
      </c>
      <c r="Z130" s="207">
        <f>IF('Indicator Data'!AU130="No data","x",IF(('Indicator Data'!AU130/HLOOKUP('Indicator Data'!$AU$3,'Population Data'!$C$3:$M$194,ROW()-4,FALSE))&gt;1,1,IF('Indicator Data'!AU130&gt;'Indicator Data'!AU130,1,'Indicator Data'!AU130/HLOOKUP('Indicator Data'!$AU$3,'Population Data'!$C$3:$M$194,ROW()-4,FALSE))))</f>
        <v>0.43390098365852503</v>
      </c>
      <c r="AA130" s="202">
        <f t="shared" si="44"/>
        <v>4.8</v>
      </c>
      <c r="AB130" s="210">
        <f t="shared" si="45"/>
        <v>3.5</v>
      </c>
      <c r="AC130" s="202">
        <f>IF('Indicator Data'!AO130="No data","x",ROUND(IF('Indicator Data'!AO130&gt;AC$4,10,IF('Indicator Data'!AO130&lt;AC$3,0,10-(AC$4-'Indicator Data'!AO130)/(AC$4-AC$3)*10)),1))</f>
        <v>9</v>
      </c>
      <c r="AD130" s="202">
        <f>IF('Indicator Data'!AP130="No data","x",ROUND(IF('Indicator Data'!AP130&gt;AD$4,10,IF('Indicator Data'!AP130&lt;AD$3,0,10-(AD$4-'Indicator Data'!AP130)/(AD$4-AD$3)*10)),1))</f>
        <v>7.7</v>
      </c>
      <c r="AE130" s="210">
        <f t="shared" si="40"/>
        <v>8.4</v>
      </c>
      <c r="AF130" s="206">
        <f>('Indicator Data'!AZ130+'Indicator Data'!AY130*0.5+'Indicator Data'!AX130*0.25)/1000</f>
        <v>1303.3077499999999</v>
      </c>
      <c r="AG130" s="211">
        <f>AF130*1000/HLOOKUP('Indicator Data'!$AZ$3,'Population Data'!$C$3:$M$194,ROW()-4,FALSE)</f>
        <v>4.6152804358458942E-2</v>
      </c>
      <c r="AH130" s="210">
        <f t="shared" si="46"/>
        <v>4.5999999999999996</v>
      </c>
      <c r="AI130" s="202">
        <f>IF('Indicator Data'!BD130="No data","x",ROUND(IF('Indicator Data'!BD130&lt;$AI$3,10,IF('Indicator Data'!BD130&gt;$AI$4,0,($AI$4-'Indicator Data'!BD130)/($AI$4-$AI$3)*10)),1))</f>
        <v>3.9</v>
      </c>
      <c r="AJ130" s="202">
        <f>IF('Indicator Data'!BE130="No data","x",ROUND(IF('Indicator Data'!BE130&gt;$AJ$4,10,IF('Indicator Data'!BE130&lt;$AJ$3,0,10-($AJ$4-'Indicator Data'!BE130)/($AJ$4-$AJ$3)*10)),1))</f>
        <v>2.8</v>
      </c>
      <c r="AK130" s="210">
        <f t="shared" si="47"/>
        <v>3.4</v>
      </c>
      <c r="AL130" s="208">
        <f t="shared" si="48"/>
        <v>5.4</v>
      </c>
      <c r="AM130" s="212">
        <f t="shared" si="49"/>
        <v>7.1</v>
      </c>
    </row>
    <row r="131" spans="1:39">
      <c r="A131" s="179" t="str">
        <f>'Indicator Data'!A131</f>
        <v>Nigeria</v>
      </c>
      <c r="B131" s="180" t="str">
        <f>'Indicator Data'!B131</f>
        <v>NGA</v>
      </c>
      <c r="C131" s="213">
        <f>ROUND(IF('Indicator Data'!AH131="No data",IF((0.101*LN('Indicator Data'!BV131)-0.153)&gt;C$4,0,IF((0.101*LN('Indicator Data'!BV131)-0.153)&lt;C$3,10,(C$4-(0.101*LN('Indicator Data'!BV131)-0.153))/(C$4-C$3)*10)),IF('Indicator Data'!AH131&gt;C$4,0,IF('Indicator Data'!AH131&lt;C$3,10,(C$4-'Indicator Data'!AH131)/(C$4-C$3)*10))),1)</f>
        <v>7</v>
      </c>
      <c r="D131" s="202">
        <f>IF('Indicator Data'!AI131="No data","x",ROUND((IF(LOG('Indicator Data'!AI131*1000)&gt;D$4,10,IF(LOG('Indicator Data'!AI131*1000)&lt;D$3,0,10-(D$4-LOG('Indicator Data'!AI131*1000))/(D$4-D$3)*10))),1))</f>
        <v>8.3000000000000007</v>
      </c>
      <c r="E131" s="203">
        <f t="shared" si="34"/>
        <v>7.7</v>
      </c>
      <c r="F131" s="202">
        <f>IF('Indicator Data'!AV131="No data","x",ROUND(IF('Indicator Data'!AV131&gt;F$4,10,IF('Indicator Data'!AV131&lt;F$3,0,10-(F$4-'Indicator Data'!AV131)/(F$4-F$3)*10)),1))</f>
        <v>9</v>
      </c>
      <c r="G131" s="202">
        <f>IF('Indicator Data'!AW131="No data","x",ROUND(IF('Indicator Data'!AW131&gt;G$4,10,IF('Indicator Data'!AW131&lt;G$3,0,10-(G$4-'Indicator Data'!AW131)/(G$4-G$3)*10)),1))</f>
        <v>2.5</v>
      </c>
      <c r="H131" s="203">
        <f t="shared" si="35"/>
        <v>5.8</v>
      </c>
      <c r="I131" s="204">
        <f>SUM(IF('Indicator Data'!AJ131=0,0,'Indicator Data'!AJ131),SUM('Indicator Data'!AK131:AL131))</f>
        <v>9661.3919289375008</v>
      </c>
      <c r="J131" s="204">
        <f>I131/HLOOKUP('Indicator Date'!$AJ129,'Population Data'!$C$3:$M$194,ROW()-4,FALSE)*1000000</f>
        <v>42.161459554796714</v>
      </c>
      <c r="K131" s="202">
        <f t="shared" si="41"/>
        <v>0.8</v>
      </c>
      <c r="L131" s="202">
        <f>IF('Indicator Data'!AM131="No data","x",ROUND(IF('Indicator Data'!AM131&gt;L$4,10,IF('Indicator Data'!AM131&lt;L$3,0,10-(L$4-'Indicator Data'!AM131)/(L$4-L$3)*10)),1))</f>
        <v>0.6</v>
      </c>
      <c r="M131" s="202">
        <f>IF('Indicator Data'!AN131="No data","x",IF('Indicator Data'!AN131=0,0,ROUND(IF('Indicator Data'!AN131&gt;M$4,10,IF('Indicator Data'!AN131&lt;M$3,0,10-(M$4-'Indicator Data'!AN131)/(M$4-M$3)*10)),1)))</f>
        <v>1.9</v>
      </c>
      <c r="N131" s="203">
        <f t="shared" si="36"/>
        <v>1.1000000000000001</v>
      </c>
      <c r="O131" s="205">
        <f t="shared" si="37"/>
        <v>5.6</v>
      </c>
      <c r="P131" s="206">
        <f>IF(AND('Indicator Data'!BA131="No data",'Indicator Data'!BB131="No data"),0,SUM('Indicator Data'!BA131:BC131)/1000)</f>
        <v>3476.134</v>
      </c>
      <c r="Q131" s="202">
        <f t="shared" si="42"/>
        <v>10</v>
      </c>
      <c r="R131" s="207">
        <f>P131*1000/HLOOKUP('Indicator Data'!$BA$3,'Population Data'!$C$3:$M$194,ROW()-4,FALSE)</f>
        <v>1.5169541213733926E-2</v>
      </c>
      <c r="S131" s="202">
        <f t="shared" si="43"/>
        <v>6.2</v>
      </c>
      <c r="T131" s="208">
        <f t="shared" si="38"/>
        <v>8.1</v>
      </c>
      <c r="U131" s="209">
        <f>IF('Indicator Data'!AR131="No data","x",ROUND(IF('Indicator Data'!AR131&gt;U$4,10,IF('Indicator Data'!AR131&lt;U$3,0,10-(U$4-'Indicator Data'!AR131)/(U$4-U$3)*10)),1))</f>
        <v>2.6</v>
      </c>
      <c r="V131" s="209" t="str">
        <f>IF('Indicator Data'!AS131="No data","x",IF('Indicator Data'!AS131=0,0,ROUND(IF('Indicator Data'!AS131&gt;V$4,10,IF('Indicator Data'!AS131&lt;V$3,0,10-(V$4-'Indicator Data'!AS131)/(V$4-V$3)*10)),1)))</f>
        <v>x</v>
      </c>
      <c r="W131" s="202">
        <f t="shared" si="39"/>
        <v>2.6</v>
      </c>
      <c r="X131" s="202">
        <f>IF('Indicator Data'!AQ131="No data","x",ROUND(IF('Indicator Data'!AQ131&gt;X$4,10,IF('Indicator Data'!AQ131&lt;X$3,0,10-(X$4-'Indicator Data'!AQ131)/(X$4-X$3)*10)),1))</f>
        <v>4</v>
      </c>
      <c r="Y131" s="202">
        <f>IF('Indicator Data'!AT131="No data","x",ROUND(IF('Indicator Data'!AT131&gt;Y$4,10,IF('Indicator Data'!AT131&lt;Y$3,0,10-(Y$4-'Indicator Data'!AT131)/(Y$4-Y$3)*10)),1))</f>
        <v>7.6</v>
      </c>
      <c r="Z131" s="207">
        <f>IF('Indicator Data'!AU131="No data","x",IF(('Indicator Data'!AU131/HLOOKUP('Indicator Data'!$AU$3,'Population Data'!$C$3:$M$194,ROW()-4,FALSE))&gt;1,1,IF('Indicator Data'!AU131&gt;'Indicator Data'!AU131,1,'Indicator Data'!AU131/HLOOKUP('Indicator Data'!$AU$3,'Population Data'!$C$3:$M$194,ROW()-4,FALSE))))</f>
        <v>0.63571072352248148</v>
      </c>
      <c r="AA131" s="202">
        <f t="shared" si="44"/>
        <v>7.1</v>
      </c>
      <c r="AB131" s="210">
        <f t="shared" si="45"/>
        <v>5.3</v>
      </c>
      <c r="AC131" s="202">
        <f>IF('Indicator Data'!AO131="No data","x",ROUND(IF('Indicator Data'!AO131&gt;AC$4,10,IF('Indicator Data'!AO131&lt;AC$3,0,10-(AC$4-'Indicator Data'!AO131)/(AC$4-AC$3)*10)),1))</f>
        <v>8.1999999999999993</v>
      </c>
      <c r="AD131" s="202">
        <f>IF('Indicator Data'!AP131="No data","x",ROUND(IF('Indicator Data'!AP131&gt;AD$4,10,IF('Indicator Data'!AP131&lt;AD$3,0,10-(AD$4-'Indicator Data'!AP131)/(AD$4-AD$3)*10)),1))</f>
        <v>4.0999999999999996</v>
      </c>
      <c r="AE131" s="210">
        <f t="shared" si="40"/>
        <v>6.2</v>
      </c>
      <c r="AF131" s="206">
        <f>('Indicator Data'!AZ131+'Indicator Data'!AY131*0.5+'Indicator Data'!AX131*0.25)/1000</f>
        <v>5500.767500030518</v>
      </c>
      <c r="AG131" s="211">
        <f>AF131*1000/HLOOKUP('Indicator Data'!$AZ$3,'Population Data'!$C$3:$M$194,ROW()-4,FALSE)</f>
        <v>2.4004862671830565E-2</v>
      </c>
      <c r="AH131" s="210">
        <f t="shared" si="46"/>
        <v>2.4</v>
      </c>
      <c r="AI131" s="202">
        <f>IF('Indicator Data'!BD131="No data","x",ROUND(IF('Indicator Data'!BD131&lt;$AI$3,10,IF('Indicator Data'!BD131&gt;$AI$4,0,($AI$4-'Indicator Data'!BD131)/($AI$4-$AI$3)*10)),1))</f>
        <v>4.9000000000000004</v>
      </c>
      <c r="AJ131" s="202">
        <f>IF('Indicator Data'!BE131="No data","x",ROUND(IF('Indicator Data'!BE131&gt;$AJ$4,10,IF('Indicator Data'!BE131&lt;$AJ$3,0,10-($AJ$4-'Indicator Data'!BE131)/($AJ$4-$AJ$3)*10)),1))</f>
        <v>4.3</v>
      </c>
      <c r="AK131" s="210">
        <f t="shared" si="47"/>
        <v>4.5999999999999996</v>
      </c>
      <c r="AL131" s="208">
        <f t="shared" si="48"/>
        <v>4.8</v>
      </c>
      <c r="AM131" s="212">
        <f t="shared" si="49"/>
        <v>6.8</v>
      </c>
    </row>
    <row r="132" spans="1:39">
      <c r="A132" s="179" t="str">
        <f>'Indicator Data'!A132</f>
        <v>North Macedonia</v>
      </c>
      <c r="B132" s="180" t="str">
        <f>'Indicator Data'!B132</f>
        <v>MKD</v>
      </c>
      <c r="C132" s="213">
        <f>ROUND(IF('Indicator Data'!AH132="No data",IF((0.101*LN('Indicator Data'!BV132)-0.153)&gt;C$4,0,IF((0.101*LN('Indicator Data'!BV132)-0.153)&lt;C$3,10,(C$4-(0.101*LN('Indicator Data'!BV132)-0.153))/(C$4-C$3)*10)),IF('Indicator Data'!AH132&gt;C$4,0,IF('Indicator Data'!AH132&lt;C$3,10,(C$4-'Indicator Data'!AH132)/(C$4-C$3)*10))),1)</f>
        <v>2.7</v>
      </c>
      <c r="D132" s="202">
        <f>IF('Indicator Data'!AI132="No data","x",ROUND((IF(LOG('Indicator Data'!AI132*1000)&gt;D$4,10,IF(LOG('Indicator Data'!AI132*1000)&lt;D$3,0,10-(D$4-LOG('Indicator Data'!AI132*1000))/(D$4-D$3)*10))),1))</f>
        <v>0.6</v>
      </c>
      <c r="E132" s="203">
        <f t="shared" si="34"/>
        <v>1.7</v>
      </c>
      <c r="F132" s="202">
        <f>IF('Indicator Data'!AV132="No data","x",ROUND(IF('Indicator Data'!AV132&gt;F$4,10,IF('Indicator Data'!AV132&lt;F$3,0,10-(F$4-'Indicator Data'!AV132)/(F$4-F$3)*10)),1))</f>
        <v>1.8</v>
      </c>
      <c r="G132" s="202">
        <f>IF('Indicator Data'!AW132="No data","x",ROUND(IF('Indicator Data'!AW132&gt;G$4,10,IF('Indicator Data'!AW132&lt;G$3,0,10-(G$4-'Indicator Data'!AW132)/(G$4-G$3)*10)),1))</f>
        <v>2.1</v>
      </c>
      <c r="H132" s="203">
        <f t="shared" si="35"/>
        <v>2</v>
      </c>
      <c r="I132" s="204">
        <f>SUM(IF('Indicator Data'!AJ132=0,0,'Indicator Data'!AJ132),SUM('Indicator Data'!AK132:AL132))</f>
        <v>547.75137057226561</v>
      </c>
      <c r="J132" s="204">
        <f>I132/HLOOKUP('Indicator Date'!$AJ130,'Population Data'!$C$3:$M$194,ROW()-4,FALSE)*1000000</f>
        <v>262.9998523902392</v>
      </c>
      <c r="K132" s="202">
        <f t="shared" si="41"/>
        <v>5.3</v>
      </c>
      <c r="L132" s="202">
        <f>IF('Indicator Data'!AM132="No data","x",ROUND(IF('Indicator Data'!AM132&gt;L$4,10,IF('Indicator Data'!AM132&lt;L$3,0,10-(L$4-'Indicator Data'!AM132)/(L$4-L$3)*10)),1))</f>
        <v>1.1000000000000001</v>
      </c>
      <c r="M132" s="202">
        <f>IF('Indicator Data'!AN132="No data","x",IF('Indicator Data'!AN132=0,0,ROUND(IF('Indicator Data'!AN132&gt;M$4,10,IF('Indicator Data'!AN132&lt;M$3,0,10-(M$4-'Indicator Data'!AN132)/(M$4-M$3)*10)),1)))</f>
        <v>1</v>
      </c>
      <c r="N132" s="203">
        <f t="shared" si="36"/>
        <v>2.5</v>
      </c>
      <c r="O132" s="205">
        <f t="shared" si="37"/>
        <v>2</v>
      </c>
      <c r="P132" s="206">
        <f>IF(AND('Indicator Data'!BA132="No data",'Indicator Data'!BB132="No data"),0,SUM('Indicator Data'!BA132:BC132)/1000)</f>
        <v>19.353000000000002</v>
      </c>
      <c r="Q132" s="202">
        <f t="shared" si="42"/>
        <v>4.3</v>
      </c>
      <c r="R132" s="207">
        <f>P132*1000/HLOOKUP('Indicator Data'!$BA$3,'Population Data'!$C$3:$M$194,ROW()-4,FALSE)</f>
        <v>9.2922380787302666E-3</v>
      </c>
      <c r="S132" s="202">
        <f t="shared" si="43"/>
        <v>5.5</v>
      </c>
      <c r="T132" s="208">
        <f t="shared" si="38"/>
        <v>4.9000000000000004</v>
      </c>
      <c r="U132" s="209">
        <f>IF('Indicator Data'!AR132="No data","x",ROUND(IF('Indicator Data'!AR132&gt;U$4,10,IF('Indicator Data'!AR132&lt;U$3,0,10-(U$4-'Indicator Data'!AR132)/(U$4-U$3)*10)),1))</f>
        <v>0.2</v>
      </c>
      <c r="V132" s="209">
        <f>IF('Indicator Data'!AS132="No data","x",IF('Indicator Data'!AS132=0,0,ROUND(IF('Indicator Data'!AS132&gt;V$4,10,IF('Indicator Data'!AS132&lt;V$3,0,10-(V$4-'Indicator Data'!AS132)/(V$4-V$3)*10)),1)))</f>
        <v>0.2</v>
      </c>
      <c r="W132" s="202">
        <f t="shared" si="39"/>
        <v>0.2</v>
      </c>
      <c r="X132" s="202">
        <f>IF('Indicator Data'!AQ132="No data","x",ROUND(IF('Indicator Data'!AQ132&gt;X$4,10,IF('Indicator Data'!AQ132&lt;X$3,0,10-(X$4-'Indicator Data'!AQ132)/(X$4-X$3)*10)),1))</f>
        <v>0.2</v>
      </c>
      <c r="Y132" s="202" t="str">
        <f>IF('Indicator Data'!AT132="No data","x",ROUND(IF('Indicator Data'!AT132&gt;Y$4,10,IF('Indicator Data'!AT132&lt;Y$3,0,10-(Y$4-'Indicator Data'!AT132)/(Y$4-Y$3)*10)),1))</f>
        <v>x</v>
      </c>
      <c r="Z132" s="207">
        <f>IF('Indicator Data'!AU132="No data","x",IF(('Indicator Data'!AU132/HLOOKUP('Indicator Data'!$AU$3,'Population Data'!$C$3:$M$194,ROW()-4,FALSE))&gt;1,1,IF('Indicator Data'!AU132&gt;'Indicator Data'!AU132,1,'Indicator Data'!AU132/HLOOKUP('Indicator Data'!$AU$3,'Population Data'!$C$3:$M$194,ROW()-4,FALSE))))</f>
        <v>0</v>
      </c>
      <c r="AA132" s="202">
        <f t="shared" si="44"/>
        <v>0</v>
      </c>
      <c r="AB132" s="210">
        <f t="shared" si="45"/>
        <v>0.1</v>
      </c>
      <c r="AC132" s="202">
        <f>IF('Indicator Data'!AO132="No data","x",ROUND(IF('Indicator Data'!AO132&gt;AC$4,10,IF('Indicator Data'!AO132&lt;AC$3,0,10-(AC$4-'Indicator Data'!AO132)/(AC$4-AC$3)*10)),1))</f>
        <v>0.4</v>
      </c>
      <c r="AD132" s="202">
        <f>IF('Indicator Data'!AP132="No data","x",ROUND(IF('Indicator Data'!AP132&gt;AD$4,10,IF('Indicator Data'!AP132&lt;AD$3,0,10-(AD$4-'Indicator Data'!AP132)/(AD$4-AD$3)*10)),1))</f>
        <v>0.2</v>
      </c>
      <c r="AE132" s="210">
        <f t="shared" si="40"/>
        <v>0.3</v>
      </c>
      <c r="AF132" s="206">
        <f>('Indicator Data'!AZ132+'Indicator Data'!AY132*0.5+'Indicator Data'!AX132*0.25)/1000</f>
        <v>0</v>
      </c>
      <c r="AG132" s="211">
        <f>AF132*1000/HLOOKUP('Indicator Data'!$AZ$3,'Population Data'!$C$3:$M$194,ROW()-4,FALSE)</f>
        <v>0</v>
      </c>
      <c r="AH132" s="210">
        <f t="shared" si="46"/>
        <v>0</v>
      </c>
      <c r="AI132" s="202">
        <f>IF('Indicator Data'!BD132="No data","x",ROUND(IF('Indicator Data'!BD132&lt;$AI$3,10,IF('Indicator Data'!BD132&gt;$AI$4,0,($AI$4-'Indicator Data'!BD132)/($AI$4-$AI$3)*10)),1))</f>
        <v>3.1</v>
      </c>
      <c r="AJ132" s="202">
        <f>IF('Indicator Data'!BE132="No data","x",ROUND(IF('Indicator Data'!BE132&gt;$AJ$4,10,IF('Indicator Data'!BE132&lt;$AJ$3,0,10-($AJ$4-'Indicator Data'!BE132)/($AJ$4-$AJ$3)*10)),1))</f>
        <v>0</v>
      </c>
      <c r="AK132" s="210">
        <f t="shared" si="47"/>
        <v>1.6</v>
      </c>
      <c r="AL132" s="208">
        <f t="shared" si="48"/>
        <v>0.5</v>
      </c>
      <c r="AM132" s="212">
        <f t="shared" si="49"/>
        <v>3</v>
      </c>
    </row>
    <row r="133" spans="1:39">
      <c r="A133" s="179" t="str">
        <f>'Indicator Data'!A133</f>
        <v>Norway</v>
      </c>
      <c r="B133" s="180" t="str">
        <f>'Indicator Data'!B133</f>
        <v>NOR</v>
      </c>
      <c r="C133" s="213">
        <f>ROUND(IF('Indicator Data'!AH133="No data",IF((0.101*LN('Indicator Data'!BV133)-0.153)&gt;C$4,0,IF((0.101*LN('Indicator Data'!BV133)-0.153)&lt;C$3,10,(C$4-(0.101*LN('Indicator Data'!BV133)-0.153))/(C$4-C$3)*10)),IF('Indicator Data'!AH133&gt;C$4,0,IF('Indicator Data'!AH133&lt;C$3,10,(C$4-'Indicator Data'!AH133)/(C$4-C$3)*10))),1)</f>
        <v>0</v>
      </c>
      <c r="D133" s="202" t="str">
        <f>IF('Indicator Data'!AI133="No data","x",ROUND((IF(LOG('Indicator Data'!AI133*1000)&gt;D$4,10,IF(LOG('Indicator Data'!AI133*1000)&lt;D$3,0,10-(D$4-LOG('Indicator Data'!AI133*1000))/(D$4-D$3)*10))),1))</f>
        <v>x</v>
      </c>
      <c r="E133" s="203">
        <f t="shared" si="34"/>
        <v>0</v>
      </c>
      <c r="F133" s="202">
        <f>IF('Indicator Data'!AV133="No data","x",ROUND(IF('Indicator Data'!AV133&gt;F$4,10,IF('Indicator Data'!AV133&lt;F$3,0,10-(F$4-'Indicator Data'!AV133)/(F$4-F$3)*10)),1))</f>
        <v>0.2</v>
      </c>
      <c r="G133" s="202">
        <f>IF('Indicator Data'!AW133="No data","x",ROUND(IF('Indicator Data'!AW133&gt;G$4,10,IF('Indicator Data'!AW133&lt;G$3,0,10-(G$4-'Indicator Data'!AW133)/(G$4-G$3)*10)),1))</f>
        <v>0.7</v>
      </c>
      <c r="H133" s="203">
        <f t="shared" si="35"/>
        <v>0.5</v>
      </c>
      <c r="I133" s="204">
        <f>SUM(IF('Indicator Data'!AJ133=0,0,'Indicator Data'!AJ133),SUM('Indicator Data'!AK133:AL133))</f>
        <v>-7.6456629999999999</v>
      </c>
      <c r="J133" s="204">
        <f>I133/HLOOKUP('Indicator Date'!$AJ131,'Population Data'!$C$3:$M$194,ROW()-4,FALSE)*1000000</f>
        <v>-1.3864711014299271</v>
      </c>
      <c r="K133" s="202">
        <f t="shared" si="41"/>
        <v>0</v>
      </c>
      <c r="L133" s="202" t="str">
        <f>IF('Indicator Data'!AM133="No data","x",ROUND(IF('Indicator Data'!AM133&gt;L$4,10,IF('Indicator Data'!AM133&lt;L$3,0,10-(L$4-'Indicator Data'!AM133)/(L$4-L$3)*10)),1))</f>
        <v>x</v>
      </c>
      <c r="M133" s="202">
        <f>IF('Indicator Data'!AN133="No data","x",IF('Indicator Data'!AN133=0,0,ROUND(IF('Indicator Data'!AN133&gt;M$4,10,IF('Indicator Data'!AN133&lt;M$3,0,10-(M$4-'Indicator Data'!AN133)/(M$4-M$3)*10)),1)))</f>
        <v>0</v>
      </c>
      <c r="N133" s="203">
        <f t="shared" si="36"/>
        <v>0</v>
      </c>
      <c r="O133" s="205">
        <f t="shared" si="37"/>
        <v>0.1</v>
      </c>
      <c r="P133" s="206">
        <f>IF(AND('Indicator Data'!BA133="No data",'Indicator Data'!BB133="No data"),0,SUM('Indicator Data'!BA133:BC133)/1000)</f>
        <v>110.619</v>
      </c>
      <c r="Q133" s="202">
        <f t="shared" si="42"/>
        <v>6.8</v>
      </c>
      <c r="R133" s="207">
        <f>P133*1000/HLOOKUP('Indicator Data'!$BA$3,'Population Data'!$C$3:$M$194,ROW()-4,FALSE)</f>
        <v>2.0059744559638205E-2</v>
      </c>
      <c r="S133" s="202">
        <f t="shared" si="43"/>
        <v>6.7</v>
      </c>
      <c r="T133" s="208">
        <f t="shared" si="38"/>
        <v>6.8</v>
      </c>
      <c r="U133" s="209">
        <f>IF('Indicator Data'!AR133="No data","x",ROUND(IF('Indicator Data'!AR133&gt;U$4,10,IF('Indicator Data'!AR133&lt;U$3,0,10-(U$4-'Indicator Data'!AR133)/(U$4-U$3)*10)),1))</f>
        <v>0.2</v>
      </c>
      <c r="V133" s="209" t="str">
        <f>IF('Indicator Data'!AS133="No data","x",IF('Indicator Data'!AS133=0,0,ROUND(IF('Indicator Data'!AS133&gt;V$4,10,IF('Indicator Data'!AS133&lt;V$3,0,10-(V$4-'Indicator Data'!AS133)/(V$4-V$3)*10)),1)))</f>
        <v>x</v>
      </c>
      <c r="W133" s="202">
        <f t="shared" si="39"/>
        <v>0.2</v>
      </c>
      <c r="X133" s="202">
        <f>IF('Indicator Data'!AQ133="No data","x",ROUND(IF('Indicator Data'!AQ133&gt;X$4,10,IF('Indicator Data'!AQ133&lt;X$3,0,10-(X$4-'Indicator Data'!AQ133)/(X$4-X$3)*10)),1))</f>
        <v>0.1</v>
      </c>
      <c r="Y133" s="202" t="str">
        <f>IF('Indicator Data'!AT133="No data","x",ROUND(IF('Indicator Data'!AT133&gt;Y$4,10,IF('Indicator Data'!AT133&lt;Y$3,0,10-(Y$4-'Indicator Data'!AT133)/(Y$4-Y$3)*10)),1))</f>
        <v>x</v>
      </c>
      <c r="Z133" s="207">
        <f>IF('Indicator Data'!AU133="No data","x",IF(('Indicator Data'!AU133/HLOOKUP('Indicator Data'!$AU$3,'Population Data'!$C$3:$M$194,ROW()-4,FALSE))&gt;1,1,IF('Indicator Data'!AU133&gt;'Indicator Data'!AU133,1,'Indicator Data'!AU133/HLOOKUP('Indicator Data'!$AU$3,'Population Data'!$C$3:$M$194,ROW()-4,FALSE))))</f>
        <v>1.8401569727504036E-6</v>
      </c>
      <c r="AA133" s="202">
        <f t="shared" si="44"/>
        <v>0</v>
      </c>
      <c r="AB133" s="210">
        <f t="shared" si="45"/>
        <v>0.1</v>
      </c>
      <c r="AC133" s="202">
        <f>IF('Indicator Data'!AO133="No data","x",ROUND(IF('Indicator Data'!AO133&gt;AC$4,10,IF('Indicator Data'!AO133&lt;AC$3,0,10-(AC$4-'Indicator Data'!AO133)/(AC$4-AC$3)*10)),1))</f>
        <v>0.2</v>
      </c>
      <c r="AD133" s="202" t="str">
        <f>IF('Indicator Data'!AP133="No data","x",ROUND(IF('Indicator Data'!AP133&gt;AD$4,10,IF('Indicator Data'!AP133&lt;AD$3,0,10-(AD$4-'Indicator Data'!AP133)/(AD$4-AD$3)*10)),1))</f>
        <v>x</v>
      </c>
      <c r="AE133" s="210">
        <f t="shared" si="40"/>
        <v>0.2</v>
      </c>
      <c r="AF133" s="206">
        <f>('Indicator Data'!AZ133+'Indicator Data'!AY133*0.5+'Indicator Data'!AX133*0.25)/1000</f>
        <v>0</v>
      </c>
      <c r="AG133" s="211">
        <f>AF133*1000/HLOOKUP('Indicator Data'!$AZ$3,'Population Data'!$C$3:$M$194,ROW()-4,FALSE)</f>
        <v>0</v>
      </c>
      <c r="AH133" s="210">
        <f t="shared" si="46"/>
        <v>0</v>
      </c>
      <c r="AI133" s="202">
        <f>IF('Indicator Data'!BD133="No data","x",ROUND(IF('Indicator Data'!BD133&lt;$AI$3,10,IF('Indicator Data'!BD133&gt;$AI$4,0,($AI$4-'Indicator Data'!BD133)/($AI$4-$AI$3)*10)),1))</f>
        <v>2.1</v>
      </c>
      <c r="AJ133" s="202">
        <f>IF('Indicator Data'!BE133="No data","x",ROUND(IF('Indicator Data'!BE133&gt;$AJ$4,10,IF('Indicator Data'!BE133&lt;$AJ$3,0,10-($AJ$4-'Indicator Data'!BE133)/($AJ$4-$AJ$3)*10)),1))</f>
        <v>0</v>
      </c>
      <c r="AK133" s="210">
        <f t="shared" si="47"/>
        <v>1.1000000000000001</v>
      </c>
      <c r="AL133" s="208">
        <f t="shared" si="48"/>
        <v>0.4</v>
      </c>
      <c r="AM133" s="212">
        <f t="shared" si="49"/>
        <v>4.3</v>
      </c>
    </row>
    <row r="134" spans="1:39">
      <c r="A134" s="179" t="str">
        <f>'Indicator Data'!A134</f>
        <v>Oman</v>
      </c>
      <c r="B134" s="180" t="str">
        <f>'Indicator Data'!B134</f>
        <v>OMN</v>
      </c>
      <c r="C134" s="213">
        <f>ROUND(IF('Indicator Data'!AH134="No data",IF((0.101*LN('Indicator Data'!BV134)-0.153)&gt;C$4,0,IF((0.101*LN('Indicator Data'!BV134)-0.153)&lt;C$3,10,(C$4-(0.101*LN('Indicator Data'!BV134)-0.153))/(C$4-C$3)*10)),IF('Indicator Data'!AH134&gt;C$4,0,IF('Indicator Data'!AH134&lt;C$3,10,(C$4-'Indicator Data'!AH134)/(C$4-C$3)*10))),1)</f>
        <v>1.6</v>
      </c>
      <c r="D134" s="202" t="str">
        <f>IF('Indicator Data'!AI134="No data","x",ROUND((IF(LOG('Indicator Data'!AI134*1000)&gt;D$4,10,IF(LOG('Indicator Data'!AI134*1000)&lt;D$3,0,10-(D$4-LOG('Indicator Data'!AI134*1000))/(D$4-D$3)*10))),1))</f>
        <v>x</v>
      </c>
      <c r="E134" s="203">
        <f t="shared" si="34"/>
        <v>1.6</v>
      </c>
      <c r="F134" s="202">
        <f>IF('Indicator Data'!AV134="No data","x",ROUND(IF('Indicator Data'!AV134&gt;F$4,10,IF('Indicator Data'!AV134&lt;F$3,0,10-(F$4-'Indicator Data'!AV134)/(F$4-F$3)*10)),1))</f>
        <v>3.6</v>
      </c>
      <c r="G134" s="202" t="str">
        <f>IF('Indicator Data'!AW134="No data","x",ROUND(IF('Indicator Data'!AW134&gt;G$4,10,IF('Indicator Data'!AW134&lt;G$3,0,10-(G$4-'Indicator Data'!AW134)/(G$4-G$3)*10)),1))</f>
        <v>x</v>
      </c>
      <c r="H134" s="203">
        <f t="shared" si="35"/>
        <v>3.6</v>
      </c>
      <c r="I134" s="204">
        <f>SUM(IF('Indicator Data'!AJ134=0,0,'Indicator Data'!AJ134),SUM('Indicator Data'!AK134:AL134))</f>
        <v>6.7829459999999999</v>
      </c>
      <c r="J134" s="204">
        <f>I134/HLOOKUP('Indicator Date'!$AJ132,'Population Data'!$C$3:$M$194,ROW()-4,FALSE)*1000000</f>
        <v>1.4390303874805268</v>
      </c>
      <c r="K134" s="202">
        <f t="shared" ref="K134:K165" si="50">IF(J134="x","x",ROUND(IF(J134&gt;K$4,10,IF(J134&lt;K$3,0,10-(K$4-J134)/(K$4-K$3)*10)),1))</f>
        <v>0</v>
      </c>
      <c r="L134" s="202" t="str">
        <f>IF('Indicator Data'!AM134="No data","x",ROUND(IF('Indicator Data'!AM134&gt;L$4,10,IF('Indicator Data'!AM134&lt;L$3,0,10-(L$4-'Indicator Data'!AM134)/(L$4-L$3)*10)),1))</f>
        <v>x</v>
      </c>
      <c r="M134" s="202">
        <f>IF('Indicator Data'!AN134="No data","x",IF('Indicator Data'!AN134=0,0,ROUND(IF('Indicator Data'!AN134&gt;M$4,10,IF('Indicator Data'!AN134&lt;M$3,0,10-(M$4-'Indicator Data'!AN134)/(M$4-M$3)*10)),1)))</f>
        <v>0</v>
      </c>
      <c r="N134" s="203">
        <f t="shared" si="36"/>
        <v>0</v>
      </c>
      <c r="O134" s="205">
        <f t="shared" si="37"/>
        <v>1.7</v>
      </c>
      <c r="P134" s="206">
        <f>IF(AND('Indicator Data'!BA134="No data",'Indicator Data'!BB134="No data"),0,SUM('Indicator Data'!BA134:BC134)/1000)</f>
        <v>0.72099999999999997</v>
      </c>
      <c r="Q134" s="202">
        <f t="shared" ref="Q134:Q165" si="51">ROUND(IF(P134=0,0,IF(LOG(P134*1000)&gt;$Q$4,10,IF(LOG(P134*1000)&lt;Q$3,0,10-(Q$4-LOG(P134*1000))/(Q$4-Q$3)*10))),1)</f>
        <v>0</v>
      </c>
      <c r="R134" s="207">
        <f>P134*1000/HLOOKUP('Indicator Data'!$BA$3,'Population Data'!$C$3:$M$194,ROW()-4,FALSE)</f>
        <v>1.529631681239184E-4</v>
      </c>
      <c r="S134" s="202">
        <f t="shared" ref="S134:S165" si="52">IF(R134="x","x",ROUND(IF(R134&gt;$S$4,10,IF(R134&lt;$S$3,0,((R134*100)/0.0052)^(1/4.0545)/6.5*10)),1))</f>
        <v>2</v>
      </c>
      <c r="T134" s="208">
        <f t="shared" si="38"/>
        <v>1</v>
      </c>
      <c r="U134" s="209">
        <f>IF('Indicator Data'!AR134="No data","x",ROUND(IF('Indicator Data'!AR134&gt;U$4,10,IF('Indicator Data'!AR134&lt;U$3,0,10-(U$4-'Indicator Data'!AR134)/(U$4-U$3)*10)),1))</f>
        <v>0.2</v>
      </c>
      <c r="V134" s="209">
        <f>IF('Indicator Data'!AS134="No data","x",IF('Indicator Data'!AS134=0,0,ROUND(IF('Indicator Data'!AS134&gt;V$4,10,IF('Indicator Data'!AS134&lt;V$3,0,10-(V$4-'Indicator Data'!AS134)/(V$4-V$3)*10)),1)))</f>
        <v>0.2</v>
      </c>
      <c r="W134" s="202">
        <f t="shared" si="39"/>
        <v>0.2</v>
      </c>
      <c r="X134" s="202">
        <f>IF('Indicator Data'!AQ134="No data","x",ROUND(IF('Indicator Data'!AQ134&gt;X$4,10,IF('Indicator Data'!AQ134&lt;X$3,0,10-(X$4-'Indicator Data'!AQ134)/(X$4-X$3)*10)),1))</f>
        <v>0.2</v>
      </c>
      <c r="Y134" s="202">
        <f>IF('Indicator Data'!AT134="No data","x",ROUND(IF('Indicator Data'!AT134&gt;Y$4,10,IF('Indicator Data'!AT134&lt;Y$3,0,10-(Y$4-'Indicator Data'!AT134)/(Y$4-Y$3)*10)),1))</f>
        <v>0</v>
      </c>
      <c r="Z134" s="207">
        <f>IF('Indicator Data'!AU134="No data","x",IF(('Indicator Data'!AU134/HLOOKUP('Indicator Data'!$AU$3,'Population Data'!$C$3:$M$194,ROW()-4,FALSE))&gt;1,1,IF('Indicator Data'!AU134&gt;'Indicator Data'!AU134,1,'Indicator Data'!AU134/HLOOKUP('Indicator Data'!$AU$3,'Population Data'!$C$3:$M$194,ROW()-4,FALSE))))</f>
        <v>2.7751689247509668E-5</v>
      </c>
      <c r="AA134" s="202">
        <f t="shared" ref="AA134:AA165" si="53">IF(Z134="x","x",ROUND(IF(Z134&gt;AA$4,10,IF(Z134&lt;AA$3,0,10-(AA$4-Z134)/(AA$4-AA$3)*10)),1))</f>
        <v>0</v>
      </c>
      <c r="AB134" s="210">
        <f t="shared" ref="AB134:AB165" si="54">IF(AND(W134="x",X134="x",Y134="x",AA134="x"),"x",ROUND(AVERAGE(W134,X134,Y134,AA134),1))</f>
        <v>0.1</v>
      </c>
      <c r="AC134" s="202">
        <f>IF('Indicator Data'!AO134="No data","x",ROUND(IF('Indicator Data'!AO134&gt;AC$4,10,IF('Indicator Data'!AO134&lt;AC$3,0,10-(AC$4-'Indicator Data'!AO134)/(AC$4-AC$3)*10)),1))</f>
        <v>0.8</v>
      </c>
      <c r="AD134" s="202">
        <f>IF('Indicator Data'!AP134="No data","x",ROUND(IF('Indicator Data'!AP134&gt;AD$4,10,IF('Indicator Data'!AP134&lt;AD$3,0,10-(AD$4-'Indicator Data'!AP134)/(AD$4-AD$3)*10)),1))</f>
        <v>2.5</v>
      </c>
      <c r="AE134" s="210">
        <f t="shared" si="40"/>
        <v>1.7</v>
      </c>
      <c r="AF134" s="206">
        <f>('Indicator Data'!AZ134+'Indicator Data'!AY134*0.5+'Indicator Data'!AX134*0.25)/1000</f>
        <v>1.391</v>
      </c>
      <c r="AG134" s="211">
        <f>AF134*1000/HLOOKUP('Indicator Data'!$AZ$3,'Population Data'!$C$3:$M$194,ROW()-4,FALSE)</f>
        <v>2.9510647276056936E-4</v>
      </c>
      <c r="AH134" s="210">
        <f t="shared" ref="AH134:AH165" si="55">IF(AG134="x","x",ROUND(IF(AG134&gt;AH$4,10,IF(AG134&lt;AH$3,0,10-(AH$4-AG134)/(AH$4-AH$3)*10)),1))</f>
        <v>0</v>
      </c>
      <c r="AI134" s="202">
        <f>IF('Indicator Data'!BD134="No data","x",ROUND(IF('Indicator Data'!BD134&lt;$AI$3,10,IF('Indicator Data'!BD134&gt;$AI$4,0,($AI$4-'Indicator Data'!BD134)/($AI$4-$AI$3)*10)),1))</f>
        <v>3.2</v>
      </c>
      <c r="AJ134" s="202">
        <f>IF('Indicator Data'!BE134="No data","x",ROUND(IF('Indicator Data'!BE134&gt;$AJ$4,10,IF('Indicator Data'!BE134&lt;$AJ$3,0,10-($AJ$4-'Indicator Data'!BE134)/($AJ$4-$AJ$3)*10)),1))</f>
        <v>0.2</v>
      </c>
      <c r="AK134" s="210">
        <f t="shared" ref="AK134:AK165" si="56">ROUND(AVERAGE(AJ134,AI134),1)</f>
        <v>1.7</v>
      </c>
      <c r="AL134" s="208">
        <f t="shared" ref="AL134:AL165" si="57">ROUND(IF(AND(AB134="x",AE134="x",AK134="x"),AH134,IF(AND(AB134="x",AE134="x"),(10-GEOMEAN(((10-AK134)/10*9+1),((10-AH134)/10*9+1)))/9*10,IF(AK134="x",(10-GEOMEAN(((10-AB134)/10*9+1),((10-AE134)/10*9+1),((10-AH134)/10*9+1)))/9*10,IF(AB134="x",(10-GEOMEAN(((10-AK134)/10*9+1),((10-AE134)/10*9+1),((10-AH134)/10*9+1)))/9*10,(10-GEOMEAN(((10-AB134)/10*9+1),((10-AE134)/10*9+1),((10-AH134)/10*9+1),((10-AK134)/10*9+1)))/9*10)))),1)</f>
        <v>0.9</v>
      </c>
      <c r="AM134" s="212">
        <f t="shared" ref="AM134:AM165" si="58">ROUND((10-GEOMEAN(((10-T134)/10*9+1),((10-AL134)/10*9+1)))/9*10,1)</f>
        <v>1</v>
      </c>
    </row>
    <row r="135" spans="1:39">
      <c r="A135" s="179" t="str">
        <f>'Indicator Data'!A135</f>
        <v>Pakistan</v>
      </c>
      <c r="B135" s="180" t="str">
        <f>'Indicator Data'!B135</f>
        <v>PAK</v>
      </c>
      <c r="C135" s="213">
        <f>ROUND(IF('Indicator Data'!AH135="No data",IF((0.101*LN('Indicator Data'!BV135)-0.153)&gt;C$4,0,IF((0.101*LN('Indicator Data'!BV135)-0.153)&lt;C$3,10,(C$4-(0.101*LN('Indicator Data'!BV135)-0.153))/(C$4-C$3)*10)),IF('Indicator Data'!AH135&gt;C$4,0,IF('Indicator Data'!AH135&lt;C$3,10,(C$4-'Indicator Data'!AH135)/(C$4-C$3)*10))),1)</f>
        <v>7.2</v>
      </c>
      <c r="D135" s="202">
        <f>IF('Indicator Data'!AI135="No data","x",ROUND((IF(LOG('Indicator Data'!AI135*1000)&gt;D$4,10,IF(LOG('Indicator Data'!AI135*1000)&lt;D$3,0,10-(D$4-LOG('Indicator Data'!AI135*1000))/(D$4-D$3)*10))),1))</f>
        <v>8.5</v>
      </c>
      <c r="E135" s="203">
        <f t="shared" ref="E135:E196" si="59">ROUND(IF(D135="x",C135,(10-GEOMEAN(((10-C135)/10*9+1),((10-D135)/10*9+1)))/9*10),1)</f>
        <v>7.9</v>
      </c>
      <c r="F135" s="202">
        <f>IF('Indicator Data'!AV135="No data","x",ROUND(IF('Indicator Data'!AV135&gt;F$4,10,IF('Indicator Data'!AV135&lt;F$3,0,10-(F$4-'Indicator Data'!AV135)/(F$4-F$3)*10)),1))</f>
        <v>7</v>
      </c>
      <c r="G135" s="202">
        <f>IF('Indicator Data'!AW135="No data","x",ROUND(IF('Indicator Data'!AW135&gt;G$4,10,IF('Indicator Data'!AW135&lt;G$3,0,10-(G$4-'Indicator Data'!AW135)/(G$4-G$3)*10)),1))</f>
        <v>1.2</v>
      </c>
      <c r="H135" s="203">
        <f t="shared" ref="H135:H196" si="60">IF(AND(F135="x",G135="x"),"x",ROUND(AVERAGE(F135,G135),1))</f>
        <v>4.0999999999999996</v>
      </c>
      <c r="I135" s="204">
        <f>SUM(IF('Indicator Data'!AJ135=0,0,'Indicator Data'!AJ135),SUM('Indicator Data'!AK135:AL135))</f>
        <v>5594.3265361093745</v>
      </c>
      <c r="J135" s="204">
        <f>I135/HLOOKUP('Indicator Date'!$AJ133,'Population Data'!$C$3:$M$194,ROW()-4,FALSE)*1000000</f>
        <v>22.814447754854051</v>
      </c>
      <c r="K135" s="202">
        <f t="shared" si="50"/>
        <v>0.5</v>
      </c>
      <c r="L135" s="202">
        <f>IF('Indicator Data'!AM135="No data","x",ROUND(IF('Indicator Data'!AM135&gt;L$4,10,IF('Indicator Data'!AM135&lt;L$3,0,10-(L$4-'Indicator Data'!AM135)/(L$4-L$3)*10)),1))</f>
        <v>0.3</v>
      </c>
      <c r="M135" s="202">
        <f>IF('Indicator Data'!AN135="No data","x",IF('Indicator Data'!AN135=0,0,ROUND(IF('Indicator Data'!AN135&gt;M$4,10,IF('Indicator Data'!AN135&lt;M$3,0,10-(M$4-'Indicator Data'!AN135)/(M$4-M$3)*10)),1)))</f>
        <v>2.6</v>
      </c>
      <c r="N135" s="203">
        <f t="shared" ref="N135:N196" si="61">ROUND(AVERAGE(K135,L135,M135),1)</f>
        <v>1.1000000000000001</v>
      </c>
      <c r="O135" s="205">
        <f t="shared" ref="O135:O196" si="62">ROUND(AVERAGE(E135,E135,H135,N135),1)</f>
        <v>5.3</v>
      </c>
      <c r="P135" s="206">
        <f>IF(AND('Indicator Data'!BA135="No data",'Indicator Data'!BB135="No data"),0,SUM('Indicator Data'!BA135:BC135)/1000)</f>
        <v>2072.7199999999998</v>
      </c>
      <c r="Q135" s="202">
        <f t="shared" si="51"/>
        <v>10</v>
      </c>
      <c r="R135" s="207">
        <f>P135*1000/HLOOKUP('Indicator Data'!$BA$3,'Population Data'!$C$3:$M$194,ROW()-4,FALSE)</f>
        <v>8.4528426871785575E-3</v>
      </c>
      <c r="S135" s="202">
        <f t="shared" si="52"/>
        <v>5.4</v>
      </c>
      <c r="T135" s="208">
        <f t="shared" ref="T135:T196" si="63">ROUND(AVERAGE(Q135,S135),1)</f>
        <v>7.7</v>
      </c>
      <c r="U135" s="209">
        <f>IF('Indicator Data'!AR135="No data","x",ROUND(IF('Indicator Data'!AR135&gt;U$4,10,IF('Indicator Data'!AR135&lt;U$3,0,10-(U$4-'Indicator Data'!AR135)/(U$4-U$3)*10)),1))</f>
        <v>0.4</v>
      </c>
      <c r="V135" s="209" t="str">
        <f>IF('Indicator Data'!AS135="No data","x",IF('Indicator Data'!AS135=0,0,ROUND(IF('Indicator Data'!AS135&gt;V$4,10,IF('Indicator Data'!AS135&lt;V$3,0,10-(V$4-'Indicator Data'!AS135)/(V$4-V$3)*10)),1)))</f>
        <v>x</v>
      </c>
      <c r="W135" s="202">
        <f t="shared" ref="W135:W196" si="64">IF(AND(U135="x",V135="x"),"x",AVERAGE(U135,V135))</f>
        <v>0.4</v>
      </c>
      <c r="X135" s="202">
        <f>IF('Indicator Data'!AQ135="No data","x",ROUND(IF('Indicator Data'!AQ135&gt;X$4,10,IF('Indicator Data'!AQ135&lt;X$3,0,10-(X$4-'Indicator Data'!AQ135)/(X$4-X$3)*10)),1))</f>
        <v>4.7</v>
      </c>
      <c r="Y135" s="202">
        <f>IF('Indicator Data'!AT135="No data","x",ROUND(IF('Indicator Data'!AT135&gt;Y$4,10,IF('Indicator Data'!AT135&lt;Y$3,0,10-(Y$4-'Indicator Data'!AT135)/(Y$4-Y$3)*10)),1))</f>
        <v>0.3</v>
      </c>
      <c r="Z135" s="207">
        <f>IF('Indicator Data'!AU135="No data","x",IF(('Indicator Data'!AU135/HLOOKUP('Indicator Data'!$AU$3,'Population Data'!$C$3:$M$194,ROW()-4,FALSE))&gt;1,1,IF('Indicator Data'!AU135&gt;'Indicator Data'!AU135,1,'Indicator Data'!AU135/HLOOKUP('Indicator Data'!$AU$3,'Population Data'!$C$3:$M$194,ROW()-4,FALSE))))</f>
        <v>0.11765329475736108</v>
      </c>
      <c r="AA135" s="202">
        <f t="shared" si="53"/>
        <v>1.3</v>
      </c>
      <c r="AB135" s="210">
        <f t="shared" si="54"/>
        <v>1.7</v>
      </c>
      <c r="AC135" s="202">
        <f>IF('Indicator Data'!AO135="No data","x",ROUND(IF('Indicator Data'!AO135&gt;AC$4,10,IF('Indicator Data'!AO135&lt;AC$3,0,10-(AC$4-'Indicator Data'!AO135)/(AC$4-AC$3)*10)),1))</f>
        <v>4.7</v>
      </c>
      <c r="AD135" s="202">
        <f>IF('Indicator Data'!AP135="No data","x",ROUND(IF('Indicator Data'!AP135&gt;AD$4,10,IF('Indicator Data'!AP135&lt;AD$3,0,10-(AD$4-'Indicator Data'!AP135)/(AD$4-AD$3)*10)),1))</f>
        <v>5.0999999999999996</v>
      </c>
      <c r="AE135" s="210">
        <f t="shared" ref="AE135:AE196" si="65">IF(AND(AC135="x",AD135="x"),"x",ROUND(AVERAGE(AD135,AC135),1))</f>
        <v>4.9000000000000004</v>
      </c>
      <c r="AF135" s="206">
        <f>('Indicator Data'!AZ135+'Indicator Data'!AY135*0.5+'Indicator Data'!AX135*0.25)/1000</f>
        <v>8335.7360000000008</v>
      </c>
      <c r="AG135" s="211">
        <f>AF135*1000/HLOOKUP('Indicator Data'!$AZ$3,'Population Data'!$C$3:$M$194,ROW()-4,FALSE)</f>
        <v>3.3994299804050263E-2</v>
      </c>
      <c r="AH135" s="210">
        <f t="shared" si="55"/>
        <v>3.4</v>
      </c>
      <c r="AI135" s="202">
        <f>IF('Indicator Data'!BD135="No data","x",ROUND(IF('Indicator Data'!BD135&lt;$AI$3,10,IF('Indicator Data'!BD135&gt;$AI$4,0,($AI$4-'Indicator Data'!BD135)/($AI$4-$AI$3)*10)),1))</f>
        <v>5.5</v>
      </c>
      <c r="AJ135" s="202">
        <f>IF('Indicator Data'!BE135="No data","x",ROUND(IF('Indicator Data'!BE135&gt;$AJ$4,10,IF('Indicator Data'!BE135&lt;$AJ$3,0,10-($AJ$4-'Indicator Data'!BE135)/($AJ$4-$AJ$3)*10)),1))</f>
        <v>5.2</v>
      </c>
      <c r="AK135" s="210">
        <f t="shared" si="56"/>
        <v>5.4</v>
      </c>
      <c r="AL135" s="208">
        <f t="shared" si="57"/>
        <v>4</v>
      </c>
      <c r="AM135" s="212">
        <f t="shared" si="58"/>
        <v>6.2</v>
      </c>
    </row>
    <row r="136" spans="1:39">
      <c r="A136" s="179" t="str">
        <f>'Indicator Data'!A136</f>
        <v>Palau</v>
      </c>
      <c r="B136" s="180" t="str">
        <f>'Indicator Data'!B136</f>
        <v>PLW</v>
      </c>
      <c r="C136" s="213">
        <f>ROUND(IF('Indicator Data'!AH136="No data",IF((0.101*LN('Indicator Data'!BV136)-0.153)&gt;C$4,0,IF((0.101*LN('Indicator Data'!BV136)-0.153)&lt;C$3,10,(C$4-(0.101*LN('Indicator Data'!BV136)-0.153))/(C$4-C$3)*10)),IF('Indicator Data'!AH136&gt;C$4,0,IF('Indicator Data'!AH136&lt;C$3,10,(C$4-'Indicator Data'!AH136)/(C$4-C$3)*10))),1)</f>
        <v>2.1</v>
      </c>
      <c r="D136" s="202" t="str">
        <f>IF('Indicator Data'!AI136="No data","x",ROUND((IF(LOG('Indicator Data'!AI136*1000)&gt;D$4,10,IF(LOG('Indicator Data'!AI136*1000)&lt;D$3,0,10-(D$4-LOG('Indicator Data'!AI136*1000))/(D$4-D$3)*10))),1))</f>
        <v>x</v>
      </c>
      <c r="E136" s="203">
        <f t="shared" si="59"/>
        <v>2.1</v>
      </c>
      <c r="F136" s="202" t="str">
        <f>IF('Indicator Data'!AV136="No data","x",ROUND(IF('Indicator Data'!AV136&gt;F$4,10,IF('Indicator Data'!AV136&lt;F$3,0,10-(F$4-'Indicator Data'!AV136)/(F$4-F$3)*10)),1))</f>
        <v>x</v>
      </c>
      <c r="G136" s="202" t="str">
        <f>IF('Indicator Data'!AW136="No data","x",ROUND(IF('Indicator Data'!AW136&gt;G$4,10,IF('Indicator Data'!AW136&lt;G$3,0,10-(G$4-'Indicator Data'!AW136)/(G$4-G$3)*10)),1))</f>
        <v>x</v>
      </c>
      <c r="H136" s="203" t="str">
        <f t="shared" si="60"/>
        <v>x</v>
      </c>
      <c r="I136" s="204">
        <f>SUM(IF('Indicator Data'!AJ136=0,0,'Indicator Data'!AJ136),SUM('Indicator Data'!AK136:AL136))</f>
        <v>104.69944923706055</v>
      </c>
      <c r="J136" s="204">
        <f>I136/HLOOKUP('Indicator Date'!$AJ134,'Population Data'!$C$3:$M$194,ROW()-4,FALSE)*1000000</f>
        <v>5800.2021625982252</v>
      </c>
      <c r="K136" s="202">
        <f t="shared" si="50"/>
        <v>10</v>
      </c>
      <c r="L136" s="202">
        <f>IF('Indicator Data'!AM136="No data","x",ROUND(IF('Indicator Data'!AM136&gt;L$4,10,IF('Indicator Data'!AM136&lt;L$3,0,10-(L$4-'Indicator Data'!AM136)/(L$4-L$3)*10)),1))</f>
        <v>10</v>
      </c>
      <c r="M136" s="202">
        <f>IF('Indicator Data'!AN136="No data","x",IF('Indicator Data'!AN136=0,0,ROUND(IF('Indicator Data'!AN136&gt;M$4,10,IF('Indicator Data'!AN136&lt;M$3,0,10-(M$4-'Indicator Data'!AN136)/(M$4-M$3)*10)),1)))</f>
        <v>0.1</v>
      </c>
      <c r="N136" s="203">
        <f t="shared" si="61"/>
        <v>6.7</v>
      </c>
      <c r="O136" s="205">
        <f t="shared" si="62"/>
        <v>3.6</v>
      </c>
      <c r="P136" s="206">
        <f>IF(AND('Indicator Data'!BA136="No data",'Indicator Data'!BB136="No data"),0,SUM('Indicator Data'!BA136:BC136)/1000)</f>
        <v>0</v>
      </c>
      <c r="Q136" s="202">
        <f t="shared" si="51"/>
        <v>0</v>
      </c>
      <c r="R136" s="207">
        <f>P136*1000/HLOOKUP('Indicator Data'!$BA$3,'Population Data'!$C$3:$M$194,ROW()-4,FALSE)</f>
        <v>0</v>
      </c>
      <c r="S136" s="202">
        <f t="shared" si="52"/>
        <v>0</v>
      </c>
      <c r="T136" s="208">
        <f t="shared" si="63"/>
        <v>0</v>
      </c>
      <c r="U136" s="209" t="str">
        <f>IF('Indicator Data'!AR136="No data","x",ROUND(IF('Indicator Data'!AR136&gt;U$4,10,IF('Indicator Data'!AR136&lt;U$3,0,10-(U$4-'Indicator Data'!AR136)/(U$4-U$3)*10)),1))</f>
        <v>x</v>
      </c>
      <c r="V136" s="209" t="str">
        <f>IF('Indicator Data'!AS136="No data","x",IF('Indicator Data'!AS136=0,0,ROUND(IF('Indicator Data'!AS136&gt;V$4,10,IF('Indicator Data'!AS136&lt;V$3,0,10-(V$4-'Indicator Data'!AS136)/(V$4-V$3)*10)),1)))</f>
        <v>x</v>
      </c>
      <c r="W136" s="202" t="str">
        <f t="shared" si="64"/>
        <v>x</v>
      </c>
      <c r="X136" s="202">
        <f>IF('Indicator Data'!AQ136="No data","x",ROUND(IF('Indicator Data'!AQ136&gt;X$4,10,IF('Indicator Data'!AQ136&lt;X$3,0,10-(X$4-'Indicator Data'!AQ136)/(X$4-X$3)*10)),1))</f>
        <v>0.8</v>
      </c>
      <c r="Y136" s="202" t="str">
        <f>IF('Indicator Data'!AT136="No data","x",ROUND(IF('Indicator Data'!AT136&gt;Y$4,10,IF('Indicator Data'!AT136&lt;Y$3,0,10-(Y$4-'Indicator Data'!AT136)/(Y$4-Y$3)*10)),1))</f>
        <v>x</v>
      </c>
      <c r="Z136" s="207">
        <f>IF('Indicator Data'!AU136="No data","x",IF(('Indicator Data'!AU136/HLOOKUP('Indicator Data'!$AU$3,'Population Data'!$C$3:$M$194,ROW()-4,FALSE))&gt;1,1,IF('Indicator Data'!AU136&gt;'Indicator Data'!AU136,1,'Indicator Data'!AU136/HLOOKUP('Indicator Data'!$AU$3,'Population Data'!$C$3:$M$194,ROW()-4,FALSE))))</f>
        <v>2.1600664635834949E-3</v>
      </c>
      <c r="AA136" s="202">
        <f t="shared" si="53"/>
        <v>0</v>
      </c>
      <c r="AB136" s="210">
        <f t="shared" si="54"/>
        <v>0.4</v>
      </c>
      <c r="AC136" s="202">
        <f>IF('Indicator Data'!AO136="No data","x",ROUND(IF('Indicator Data'!AO136&gt;AC$4,10,IF('Indicator Data'!AO136&lt;AC$3,0,10-(AC$4-'Indicator Data'!AO136)/(AC$4-AC$3)*10)),1))</f>
        <v>1.7</v>
      </c>
      <c r="AD136" s="202" t="str">
        <f>IF('Indicator Data'!AP136="No data","x",ROUND(IF('Indicator Data'!AP136&gt;AD$4,10,IF('Indicator Data'!AP136&lt;AD$3,0,10-(AD$4-'Indicator Data'!AP136)/(AD$4-AD$3)*10)),1))</f>
        <v>x</v>
      </c>
      <c r="AE136" s="210">
        <f t="shared" si="65"/>
        <v>1.7</v>
      </c>
      <c r="AF136" s="206">
        <f>('Indicator Data'!AZ136+'Indicator Data'!AY136*0.5+'Indicator Data'!AX136*0.25)/1000</f>
        <v>0</v>
      </c>
      <c r="AG136" s="211">
        <f>AF136*1000/HLOOKUP('Indicator Data'!$AZ$3,'Population Data'!$C$3:$M$194,ROW()-4,FALSE)</f>
        <v>0</v>
      </c>
      <c r="AH136" s="210">
        <f t="shared" si="55"/>
        <v>0</v>
      </c>
      <c r="AI136" s="202">
        <f>IF('Indicator Data'!BD136="No data","x",ROUND(IF('Indicator Data'!BD136&lt;$AI$3,10,IF('Indicator Data'!BD136&gt;$AI$4,0,($AI$4-'Indicator Data'!BD136)/($AI$4-$AI$3)*10)),1))</f>
        <v>10</v>
      </c>
      <c r="AJ136" s="202">
        <f>IF('Indicator Data'!BE136="No data","x",ROUND(IF('Indicator Data'!BE136&gt;$AJ$4,10,IF('Indicator Data'!BE136&lt;$AJ$3,0,10-($AJ$4-'Indicator Data'!BE136)/($AJ$4-$AJ$3)*10)),1))</f>
        <v>0</v>
      </c>
      <c r="AK136" s="210">
        <f t="shared" si="56"/>
        <v>5</v>
      </c>
      <c r="AL136" s="208">
        <f t="shared" si="57"/>
        <v>2</v>
      </c>
      <c r="AM136" s="212">
        <f t="shared" si="58"/>
        <v>1</v>
      </c>
    </row>
    <row r="137" spans="1:39">
      <c r="A137" s="179" t="str">
        <f>'Indicator Data'!A137</f>
        <v>Palestine</v>
      </c>
      <c r="B137" s="180" t="str">
        <f>'Indicator Data'!B137</f>
        <v>PSE</v>
      </c>
      <c r="C137" s="213">
        <f>ROUND(IF('Indicator Data'!AH137="No data",IF((0.101*LN('Indicator Data'!BV137)-0.153)&gt;C$4,0,IF((0.101*LN('Indicator Data'!BV137)-0.153)&lt;C$3,10,(C$4-(0.101*LN('Indicator Data'!BV137)-0.153))/(C$4-C$3)*10)),IF('Indicator Data'!AH137&gt;C$4,0,IF('Indicator Data'!AH137&lt;C$3,10,(C$4-'Indicator Data'!AH137)/(C$4-C$3)*10))),1)</f>
        <v>3.7</v>
      </c>
      <c r="D137" s="202">
        <f>IF('Indicator Data'!AI137="No data","x",ROUND((IF(LOG('Indicator Data'!AI137*1000)&gt;D$4,10,IF(LOG('Indicator Data'!AI137*1000)&lt;D$3,0,10-(D$4-LOG('Indicator Data'!AI137*1000))/(D$4-D$3)*10))),1))</f>
        <v>1.1000000000000001</v>
      </c>
      <c r="E137" s="203">
        <f t="shared" si="59"/>
        <v>2.5</v>
      </c>
      <c r="F137" s="202" t="str">
        <f>IF('Indicator Data'!AV137="No data","x",ROUND(IF('Indicator Data'!AV137&gt;F$4,10,IF('Indicator Data'!AV137&lt;F$3,0,10-(F$4-'Indicator Data'!AV137)/(F$4-F$3)*10)),1))</f>
        <v>x</v>
      </c>
      <c r="G137" s="202">
        <f>IF('Indicator Data'!AW137="No data","x",ROUND(IF('Indicator Data'!AW137&gt;G$4,10,IF('Indicator Data'!AW137&lt;G$3,0,10-(G$4-'Indicator Data'!AW137)/(G$4-G$3)*10)),1))</f>
        <v>2.2000000000000002</v>
      </c>
      <c r="H137" s="203">
        <f t="shared" si="60"/>
        <v>2.2000000000000002</v>
      </c>
      <c r="I137" s="204">
        <f>SUM(IF('Indicator Data'!AJ137=0,0,'Indicator Data'!AJ137),SUM('Indicator Data'!AK137:AL137))</f>
        <v>8264.5058300156252</v>
      </c>
      <c r="J137" s="204">
        <f>I137/HLOOKUP('Indicator Date'!$AJ135,'Population Data'!$C$3:$M$194,ROW()-4,FALSE)*1000000</f>
        <v>1504.0145540563369</v>
      </c>
      <c r="K137" s="202">
        <f t="shared" si="50"/>
        <v>10</v>
      </c>
      <c r="L137" s="202">
        <f>IF('Indicator Data'!AM137="No data","x",ROUND(IF('Indicator Data'!AM137&gt;L$4,10,IF('Indicator Data'!AM137&lt;L$3,0,10-(L$4-'Indicator Data'!AM137)/(L$4-L$3)*10)),1))</f>
        <v>6.3</v>
      </c>
      <c r="M137" s="202">
        <f>IF('Indicator Data'!AN137="No data","x",IF('Indicator Data'!AN137=0,0,ROUND(IF('Indicator Data'!AN137&gt;M$4,10,IF('Indicator Data'!AN137&lt;M$3,0,10-(M$4-'Indicator Data'!AN137)/(M$4-M$3)*10)),1)))</f>
        <v>7.3</v>
      </c>
      <c r="N137" s="203">
        <f t="shared" si="61"/>
        <v>7.9</v>
      </c>
      <c r="O137" s="205">
        <f t="shared" si="62"/>
        <v>3.8</v>
      </c>
      <c r="P137" s="206">
        <f>IF(AND('Indicator Data'!BA137="No data",'Indicator Data'!BB137="No data"),0,SUM('Indicator Data'!BA137:BC137)/1000)</f>
        <v>4206.6000000000004</v>
      </c>
      <c r="Q137" s="202">
        <f t="shared" si="51"/>
        <v>10</v>
      </c>
      <c r="R137" s="207">
        <f>P137*1000/HLOOKUP('Indicator Data'!$BA$3,'Population Data'!$C$3:$M$194,ROW()-4,FALSE)</f>
        <v>0.7655373174419341</v>
      </c>
      <c r="S137" s="202">
        <f t="shared" si="52"/>
        <v>10</v>
      </c>
      <c r="T137" s="208">
        <f t="shared" si="63"/>
        <v>10</v>
      </c>
      <c r="U137" s="209" t="str">
        <f>IF('Indicator Data'!AR137="No data","x",ROUND(IF('Indicator Data'!AR137&gt;U$4,10,IF('Indicator Data'!AR137&lt;U$3,0,10-(U$4-'Indicator Data'!AR137)/(U$4-U$3)*10)),1))</f>
        <v>x</v>
      </c>
      <c r="V137" s="209" t="str">
        <f>IF('Indicator Data'!AS137="No data","x",IF('Indicator Data'!AS137=0,0,ROUND(IF('Indicator Data'!AS137&gt;V$4,10,IF('Indicator Data'!AS137&lt;V$3,0,10-(V$4-'Indicator Data'!AS137)/(V$4-V$3)*10)),1)))</f>
        <v>x</v>
      </c>
      <c r="W137" s="202" t="str">
        <f t="shared" si="64"/>
        <v>x</v>
      </c>
      <c r="X137" s="202">
        <f>IF('Indicator Data'!AQ137="No data","x",ROUND(IF('Indicator Data'!AQ137&gt;X$4,10,IF('Indicator Data'!AQ137&lt;X$3,0,10-(X$4-'Indicator Data'!AQ137)/(X$4-X$3)*10)),1))</f>
        <v>0</v>
      </c>
      <c r="Y137" s="202" t="str">
        <f>IF('Indicator Data'!AT137="No data","x",ROUND(IF('Indicator Data'!AT137&gt;Y$4,10,IF('Indicator Data'!AT137&lt;Y$3,0,10-(Y$4-'Indicator Data'!AT137)/(Y$4-Y$3)*10)),1))</f>
        <v>x</v>
      </c>
      <c r="Z137" s="207" t="str">
        <f>IF('Indicator Data'!AU137="No data","x",IF(('Indicator Data'!AU137/HLOOKUP('Indicator Data'!$AU$3,'Population Data'!$C$3:$M$194,ROW()-4,FALSE))&gt;1,1,IF('Indicator Data'!AU137&gt;'Indicator Data'!AU137,1,'Indicator Data'!AU137/HLOOKUP('Indicator Data'!$AU$3,'Population Data'!$C$3:$M$194,ROW()-4,FALSE))))</f>
        <v>x</v>
      </c>
      <c r="AA137" s="202" t="str">
        <f t="shared" si="53"/>
        <v>x</v>
      </c>
      <c r="AB137" s="210">
        <f t="shared" si="54"/>
        <v>0</v>
      </c>
      <c r="AC137" s="202">
        <f>IF('Indicator Data'!AO137="No data","x",ROUND(IF('Indicator Data'!AO137&gt;AC$4,10,IF('Indicator Data'!AO137&lt;AC$3,0,10-(AC$4-'Indicator Data'!AO137)/(AC$4-AC$3)*10)),1))</f>
        <v>1.1000000000000001</v>
      </c>
      <c r="AD137" s="202">
        <f>IF('Indicator Data'!AP137="No data","x",ROUND(IF('Indicator Data'!AP137&gt;AD$4,10,IF('Indicator Data'!AP137&lt;AD$3,0,10-(AD$4-'Indicator Data'!AP137)/(AD$4-AD$3)*10)),1))</f>
        <v>0.5</v>
      </c>
      <c r="AE137" s="210">
        <f t="shared" si="65"/>
        <v>0.8</v>
      </c>
      <c r="AF137" s="206">
        <f>('Indicator Data'!AZ137+'Indicator Data'!AY137*0.5+'Indicator Data'!AX137*0.25)/1000</f>
        <v>0.875</v>
      </c>
      <c r="AG137" s="211">
        <f>AF137*1000/HLOOKUP('Indicator Data'!$AZ$3,'Population Data'!$C$3:$M$194,ROW()-4,FALSE)</f>
        <v>1.5923671201485578E-4</v>
      </c>
      <c r="AH137" s="210">
        <f t="shared" si="55"/>
        <v>0</v>
      </c>
      <c r="AI137" s="202">
        <f>IF('Indicator Data'!BD137="No data","x",ROUND(IF('Indicator Data'!BD137&lt;$AI$3,10,IF('Indicator Data'!BD137&gt;$AI$4,0,($AI$4-'Indicator Data'!BD137)/($AI$4-$AI$3)*10)),1))</f>
        <v>4</v>
      </c>
      <c r="AJ137" s="202">
        <f>IF('Indicator Data'!BE137="No data","x",ROUND(IF('Indicator Data'!BE137&gt;$AJ$4,10,IF('Indicator Data'!BE137&lt;$AJ$3,0,10-($AJ$4-'Indicator Data'!BE137)/($AJ$4-$AJ$3)*10)),1))</f>
        <v>2.2999999999999998</v>
      </c>
      <c r="AK137" s="210">
        <f t="shared" si="56"/>
        <v>3.2</v>
      </c>
      <c r="AL137" s="208">
        <f t="shared" si="57"/>
        <v>1.1000000000000001</v>
      </c>
      <c r="AM137" s="212">
        <f t="shared" si="58"/>
        <v>7.8</v>
      </c>
    </row>
    <row r="138" spans="1:39">
      <c r="A138" s="179" t="str">
        <f>'Indicator Data'!A138</f>
        <v>Panama</v>
      </c>
      <c r="B138" s="180" t="str">
        <f>'Indicator Data'!B138</f>
        <v>PAN</v>
      </c>
      <c r="C138" s="213">
        <f>ROUND(IF('Indicator Data'!AH138="No data",IF((0.101*LN('Indicator Data'!BV138)-0.153)&gt;C$4,0,IF((0.101*LN('Indicator Data'!BV138)-0.153)&lt;C$3,10,(C$4-(0.101*LN('Indicator Data'!BV138)-0.153))/(C$4-C$3)*10)),IF('Indicator Data'!AH138&gt;C$4,0,IF('Indicator Data'!AH138&lt;C$3,10,(C$4-'Indicator Data'!AH138)/(C$4-C$3)*10))),1)</f>
        <v>1.6</v>
      </c>
      <c r="D138" s="202" t="str">
        <f>IF('Indicator Data'!AI138="No data","x",ROUND((IF(LOG('Indicator Data'!AI138*1000)&gt;D$4,10,IF(LOG('Indicator Data'!AI138*1000)&lt;D$3,0,10-(D$4-LOG('Indicator Data'!AI138*1000))/(D$4-D$3)*10))),1))</f>
        <v>x</v>
      </c>
      <c r="E138" s="203">
        <f t="shared" si="59"/>
        <v>1.6</v>
      </c>
      <c r="F138" s="202">
        <f>IF('Indicator Data'!AV138="No data","x",ROUND(IF('Indicator Data'!AV138&gt;F$4,10,IF('Indicator Data'!AV138&lt;F$3,0,10-(F$4-'Indicator Data'!AV138)/(F$4-F$3)*10)),1))</f>
        <v>5.2</v>
      </c>
      <c r="G138" s="202">
        <f>IF('Indicator Data'!AW138="No data","x",ROUND(IF('Indicator Data'!AW138&gt;G$4,10,IF('Indicator Data'!AW138&lt;G$3,0,10-(G$4-'Indicator Data'!AW138)/(G$4-G$3)*10)),1))</f>
        <v>6</v>
      </c>
      <c r="H138" s="203">
        <f t="shared" si="60"/>
        <v>5.6</v>
      </c>
      <c r="I138" s="204">
        <f>SUM(IF('Indicator Data'!AJ138=0,0,'Indicator Data'!AJ138),SUM('Indicator Data'!AK138:AL138))</f>
        <v>272.11645389648436</v>
      </c>
      <c r="J138" s="204">
        <f>I138/HLOOKUP('Indicator Date'!$AJ136,'Population Data'!$C$3:$M$194,ROW()-4,FALSE)*1000000</f>
        <v>60.096907613931378</v>
      </c>
      <c r="K138" s="202">
        <f t="shared" si="50"/>
        <v>1.2</v>
      </c>
      <c r="L138" s="202">
        <f>IF('Indicator Data'!AM138="No data","x",ROUND(IF('Indicator Data'!AM138&gt;L$4,10,IF('Indicator Data'!AM138&lt;L$3,0,10-(L$4-'Indicator Data'!AM138)/(L$4-L$3)*10)),1))</f>
        <v>0.1</v>
      </c>
      <c r="M138" s="202">
        <f>IF('Indicator Data'!AN138="No data","x",IF('Indicator Data'!AN138=0,0,ROUND(IF('Indicator Data'!AN138&gt;M$4,10,IF('Indicator Data'!AN138&lt;M$3,0,10-(M$4-'Indicator Data'!AN138)/(M$4-M$3)*10)),1)))</f>
        <v>0.2</v>
      </c>
      <c r="N138" s="203">
        <f t="shared" si="61"/>
        <v>0.5</v>
      </c>
      <c r="O138" s="205">
        <f t="shared" si="62"/>
        <v>2.2999999999999998</v>
      </c>
      <c r="P138" s="206">
        <f>IF(AND('Indicator Data'!BA138="No data",'Indicator Data'!BB138="No data"),0,SUM('Indicator Data'!BA138:BC138)/1000)</f>
        <v>164.82499999999999</v>
      </c>
      <c r="Q138" s="202">
        <f t="shared" si="51"/>
        <v>7.4</v>
      </c>
      <c r="R138" s="207">
        <f>P138*1000/HLOOKUP('Indicator Data'!$BA$3,'Population Data'!$C$3:$M$194,ROW()-4,FALSE)</f>
        <v>3.6401594448362079E-2</v>
      </c>
      <c r="S138" s="202">
        <f t="shared" si="52"/>
        <v>7.7</v>
      </c>
      <c r="T138" s="208">
        <f t="shared" si="63"/>
        <v>7.6</v>
      </c>
      <c r="U138" s="209">
        <f>IF('Indicator Data'!AR138="No data","x",ROUND(IF('Indicator Data'!AR138&gt;U$4,10,IF('Indicator Data'!AR138&lt;U$3,0,10-(U$4-'Indicator Data'!AR138)/(U$4-U$3)*10)),1))</f>
        <v>2</v>
      </c>
      <c r="V138" s="209">
        <f>IF('Indicator Data'!AS138="No data","x",IF('Indicator Data'!AS138=0,0,ROUND(IF('Indicator Data'!AS138&gt;V$4,10,IF('Indicator Data'!AS138&lt;V$3,0,10-(V$4-'Indicator Data'!AS138)/(V$4-V$3)*10)),1)))</f>
        <v>2</v>
      </c>
      <c r="W138" s="202">
        <f t="shared" si="64"/>
        <v>2</v>
      </c>
      <c r="X138" s="202">
        <f>IF('Indicator Data'!AQ138="No data","x",ROUND(IF('Indicator Data'!AQ138&gt;X$4,10,IF('Indicator Data'!AQ138&lt;X$3,0,10-(X$4-'Indicator Data'!AQ138)/(X$4-X$3)*10)),1))</f>
        <v>0.9</v>
      </c>
      <c r="Y138" s="202">
        <f>IF('Indicator Data'!AT138="No data","x",ROUND(IF('Indicator Data'!AT138&gt;Y$4,10,IF('Indicator Data'!AT138&lt;Y$3,0,10-(Y$4-'Indicator Data'!AT138)/(Y$4-Y$3)*10)),1))</f>
        <v>0.1</v>
      </c>
      <c r="Z138" s="207">
        <f>IF('Indicator Data'!AU138="No data","x",IF(('Indicator Data'!AU138/HLOOKUP('Indicator Data'!$AU$3,'Population Data'!$C$3:$M$194,ROW()-4,FALSE))&gt;1,1,IF('Indicator Data'!AU138&gt;'Indicator Data'!AU138,1,'Indicator Data'!AU138/HLOOKUP('Indicator Data'!$AU$3,'Population Data'!$C$3:$M$194,ROW()-4,FALSE))))</f>
        <v>1.3575346256617778E-2</v>
      </c>
      <c r="AA138" s="202">
        <f t="shared" si="53"/>
        <v>0.2</v>
      </c>
      <c r="AB138" s="210">
        <f t="shared" si="54"/>
        <v>0.8</v>
      </c>
      <c r="AC138" s="202">
        <f>IF('Indicator Data'!AO138="No data","x",ROUND(IF('Indicator Data'!AO138&gt;AC$4,10,IF('Indicator Data'!AO138&lt;AC$3,0,10-(AC$4-'Indicator Data'!AO138)/(AC$4-AC$3)*10)),1))</f>
        <v>1</v>
      </c>
      <c r="AD138" s="202">
        <f>IF('Indicator Data'!AP138="No data","x",ROUND(IF('Indicator Data'!AP138&gt;AD$4,10,IF('Indicator Data'!AP138&lt;AD$3,0,10-(AD$4-'Indicator Data'!AP138)/(AD$4-AD$3)*10)),1))</f>
        <v>0.6</v>
      </c>
      <c r="AE138" s="210">
        <f t="shared" si="65"/>
        <v>0.8</v>
      </c>
      <c r="AF138" s="206">
        <f>('Indicator Data'!AZ138+'Indicator Data'!AY138*0.5+'Indicator Data'!AX138*0.25)/1000</f>
        <v>3.7499999999999999E-2</v>
      </c>
      <c r="AG138" s="211">
        <f>AF138*1000/HLOOKUP('Indicator Data'!$AZ$3,'Population Data'!$C$3:$M$194,ROW()-4,FALSE)</f>
        <v>8.2818734525319453E-6</v>
      </c>
      <c r="AH138" s="210">
        <f t="shared" si="55"/>
        <v>0</v>
      </c>
      <c r="AI138" s="202">
        <f>IF('Indicator Data'!BD138="No data","x",ROUND(IF('Indicator Data'!BD138&lt;$AI$3,10,IF('Indicator Data'!BD138&gt;$AI$4,0,($AI$4-'Indicator Data'!BD138)/($AI$4-$AI$3)*10)),1))</f>
        <v>2.4</v>
      </c>
      <c r="AJ138" s="202">
        <f>IF('Indicator Data'!BE138="No data","x",ROUND(IF('Indicator Data'!BE138&gt;$AJ$4,10,IF('Indicator Data'!BE138&lt;$AJ$3,0,10-($AJ$4-'Indicator Data'!BE138)/($AJ$4-$AJ$3)*10)),1))</f>
        <v>0.2</v>
      </c>
      <c r="AK138" s="210">
        <f t="shared" si="56"/>
        <v>1.3</v>
      </c>
      <c r="AL138" s="208">
        <f t="shared" si="57"/>
        <v>0.7</v>
      </c>
      <c r="AM138" s="212">
        <f t="shared" si="58"/>
        <v>5.0999999999999996</v>
      </c>
    </row>
    <row r="139" spans="1:39">
      <c r="A139" s="179" t="str">
        <f>'Indicator Data'!A139</f>
        <v>Papua New Guinea</v>
      </c>
      <c r="B139" s="180" t="str">
        <f>'Indicator Data'!B139</f>
        <v>PNG</v>
      </c>
      <c r="C139" s="213">
        <f>ROUND(IF('Indicator Data'!AH139="No data",IF((0.101*LN('Indicator Data'!BV139)-0.153)&gt;C$4,0,IF((0.101*LN('Indicator Data'!BV139)-0.153)&lt;C$3,10,(C$4-(0.101*LN('Indicator Data'!BV139)-0.153))/(C$4-C$3)*10)),IF('Indicator Data'!AH139&gt;C$4,0,IF('Indicator Data'!AH139&lt;C$3,10,(C$4-'Indicator Data'!AH139)/(C$4-C$3)*10))),1)</f>
        <v>6.6</v>
      </c>
      <c r="D139" s="202">
        <f>IF('Indicator Data'!AI139="No data","x",ROUND((IF(LOG('Indicator Data'!AI139*1000)&gt;D$4,10,IF(LOG('Indicator Data'!AI139*1000)&lt;D$3,0,10-(D$4-LOG('Indicator Data'!AI139*1000))/(D$4-D$3)*10))),1))</f>
        <v>9</v>
      </c>
      <c r="E139" s="203">
        <f t="shared" si="59"/>
        <v>8</v>
      </c>
      <c r="F139" s="202">
        <f>IF('Indicator Data'!AV139="No data","x",ROUND(IF('Indicator Data'!AV139&gt;F$4,10,IF('Indicator Data'!AV139&lt;F$3,0,10-(F$4-'Indicator Data'!AV139)/(F$4-F$3)*10)),1))</f>
        <v>8.1</v>
      </c>
      <c r="G139" s="202" t="str">
        <f>IF('Indicator Data'!AW139="No data","x",ROUND(IF('Indicator Data'!AW139&gt;G$4,10,IF('Indicator Data'!AW139&lt;G$3,0,10-(G$4-'Indicator Data'!AW139)/(G$4-G$3)*10)),1))</f>
        <v>x</v>
      </c>
      <c r="H139" s="203">
        <f t="shared" si="60"/>
        <v>8.1</v>
      </c>
      <c r="I139" s="204">
        <f>SUM(IF('Indicator Data'!AJ139=0,0,'Indicator Data'!AJ139),SUM('Indicator Data'!AK139:AL139))</f>
        <v>1808.1427593515625</v>
      </c>
      <c r="J139" s="204">
        <f>I139/HLOOKUP('Indicator Date'!$AJ137,'Population Data'!$C$3:$M$194,ROW()-4,FALSE)*1000000</f>
        <v>171.94553174251539</v>
      </c>
      <c r="K139" s="202">
        <f t="shared" si="50"/>
        <v>3.4</v>
      </c>
      <c r="L139" s="202">
        <f>IF('Indicator Data'!AM139="No data","x",ROUND(IF('Indicator Data'!AM139&gt;L$4,10,IF('Indicator Data'!AM139&lt;L$3,0,10-(L$4-'Indicator Data'!AM139)/(L$4-L$3)*10)),1))</f>
        <v>1.5</v>
      </c>
      <c r="M139" s="202">
        <f>IF('Indicator Data'!AN139="No data","x",IF('Indicator Data'!AN139=0,0,ROUND(IF('Indicator Data'!AN139&gt;M$4,10,IF('Indicator Data'!AN139&lt;M$3,0,10-(M$4-'Indicator Data'!AN139)/(M$4-M$3)*10)),1)))</f>
        <v>0</v>
      </c>
      <c r="N139" s="203">
        <f t="shared" si="61"/>
        <v>1.6</v>
      </c>
      <c r="O139" s="205">
        <f t="shared" si="62"/>
        <v>6.4</v>
      </c>
      <c r="P139" s="206">
        <f>IF(AND('Indicator Data'!BA139="No data",'Indicator Data'!BB139="No data"),0,SUM('Indicator Data'!BA139:BC139)/1000)</f>
        <v>102.705</v>
      </c>
      <c r="Q139" s="202">
        <f t="shared" si="51"/>
        <v>6.7</v>
      </c>
      <c r="R139" s="207">
        <f>P139*1000/HLOOKUP('Indicator Data'!$BA$3,'Population Data'!$C$3:$M$194,ROW()-4,FALSE)</f>
        <v>9.7667431104544906E-3</v>
      </c>
      <c r="S139" s="202">
        <f t="shared" si="52"/>
        <v>5.6</v>
      </c>
      <c r="T139" s="208">
        <f t="shared" si="63"/>
        <v>6.2</v>
      </c>
      <c r="U139" s="209">
        <f>IF('Indicator Data'!AR139="No data","x",ROUND(IF('Indicator Data'!AR139&gt;U$4,10,IF('Indicator Data'!AR139&lt;U$3,0,10-(U$4-'Indicator Data'!AR139)/(U$4-U$3)*10)),1))</f>
        <v>2</v>
      </c>
      <c r="V139" s="209">
        <f>IF('Indicator Data'!AS139="No data","x",IF('Indicator Data'!AS139=0,0,ROUND(IF('Indicator Data'!AS139&gt;V$4,10,IF('Indicator Data'!AS139&lt;V$3,0,10-(V$4-'Indicator Data'!AS139)/(V$4-V$3)*10)),1)))</f>
        <v>3.3</v>
      </c>
      <c r="W139" s="202">
        <f t="shared" si="64"/>
        <v>2.65</v>
      </c>
      <c r="X139" s="202">
        <f>IF('Indicator Data'!AQ139="No data","x",ROUND(IF('Indicator Data'!AQ139&gt;X$4,10,IF('Indicator Data'!AQ139&lt;X$3,0,10-(X$4-'Indicator Data'!AQ139)/(X$4-X$3)*10)),1))</f>
        <v>7.9</v>
      </c>
      <c r="Y139" s="202">
        <f>IF('Indicator Data'!AT139="No data","x",ROUND(IF('Indicator Data'!AT139&gt;Y$4,10,IF('Indicator Data'!AT139&lt;Y$3,0,10-(Y$4-'Indicator Data'!AT139)/(Y$4-Y$3)*10)),1))</f>
        <v>4.0999999999999996</v>
      </c>
      <c r="Z139" s="207">
        <f>IF('Indicator Data'!AU139="No data","x",IF(('Indicator Data'!AU139/HLOOKUP('Indicator Data'!$AU$3,'Population Data'!$C$3:$M$194,ROW()-4,FALSE))&gt;1,1,IF('Indicator Data'!AU139&gt;'Indicator Data'!AU139,1,'Indicator Data'!AU139/HLOOKUP('Indicator Data'!$AU$3,'Population Data'!$C$3:$M$194,ROW()-4,FALSE))))</f>
        <v>0.72250162630594983</v>
      </c>
      <c r="AA139" s="202">
        <f t="shared" si="53"/>
        <v>8</v>
      </c>
      <c r="AB139" s="210">
        <f t="shared" si="54"/>
        <v>5.7</v>
      </c>
      <c r="AC139" s="202">
        <f>IF('Indicator Data'!AO139="No data","x",ROUND(IF('Indicator Data'!AO139&gt;AC$4,10,IF('Indicator Data'!AO139&lt;AC$3,0,10-(AC$4-'Indicator Data'!AO139)/(AC$4-AC$3)*10)),1))</f>
        <v>3.2</v>
      </c>
      <c r="AD139" s="202">
        <f>IF('Indicator Data'!AP139="No data","x",ROUND(IF('Indicator Data'!AP139&gt;AD$4,10,IF('Indicator Data'!AP139&lt;AD$3,0,10-(AD$4-'Indicator Data'!AP139)/(AD$4-AD$3)*10)),1))</f>
        <v>6.2</v>
      </c>
      <c r="AE139" s="210">
        <f t="shared" si="65"/>
        <v>4.7</v>
      </c>
      <c r="AF139" s="206">
        <f>('Indicator Data'!AZ139+'Indicator Data'!AY139*0.5+'Indicator Data'!AX139*0.25)/1000</f>
        <v>21.478249999999999</v>
      </c>
      <c r="AG139" s="211">
        <f>AF139*1000/HLOOKUP('Indicator Data'!$AZ$3,'Population Data'!$C$3:$M$194,ROW()-4,FALSE)</f>
        <v>2.0424765124591711E-3</v>
      </c>
      <c r="AH139" s="210">
        <f t="shared" si="55"/>
        <v>0.2</v>
      </c>
      <c r="AI139" s="202">
        <f>IF('Indicator Data'!BD139="No data","x",ROUND(IF('Indicator Data'!BD139&lt;$AI$3,10,IF('Indicator Data'!BD139&gt;$AI$4,0,($AI$4-'Indicator Data'!BD139)/($AI$4-$AI$3)*10)),1))</f>
        <v>6.9</v>
      </c>
      <c r="AJ139" s="202">
        <f>IF('Indicator Data'!BE139="No data","x",ROUND(IF('Indicator Data'!BE139&gt;$AJ$4,10,IF('Indicator Data'!BE139&lt;$AJ$3,0,10-($AJ$4-'Indicator Data'!BE139)/($AJ$4-$AJ$3)*10)),1))</f>
        <v>7.6</v>
      </c>
      <c r="AK139" s="210">
        <f t="shared" si="56"/>
        <v>7.3</v>
      </c>
      <c r="AL139" s="208">
        <f t="shared" si="57"/>
        <v>4.9000000000000004</v>
      </c>
      <c r="AM139" s="212">
        <f t="shared" si="58"/>
        <v>5.6</v>
      </c>
    </row>
    <row r="140" spans="1:39">
      <c r="A140" s="179" t="str">
        <f>'Indicator Data'!A140</f>
        <v>Paraguay</v>
      </c>
      <c r="B140" s="180" t="str">
        <f>'Indicator Data'!B140</f>
        <v>PRY</v>
      </c>
      <c r="C140" s="213">
        <f>ROUND(IF('Indicator Data'!AH140="No data",IF((0.101*LN('Indicator Data'!BV140)-0.153)&gt;C$4,0,IF((0.101*LN('Indicator Data'!BV140)-0.153)&lt;C$3,10,(C$4-(0.101*LN('Indicator Data'!BV140)-0.153))/(C$4-C$3)*10)),IF('Indicator Data'!AH140&gt;C$4,0,IF('Indicator Data'!AH140&lt;C$3,10,(C$4-'Indicator Data'!AH140)/(C$4-C$3)*10))),1)</f>
        <v>3.4</v>
      </c>
      <c r="D140" s="202">
        <f>IF('Indicator Data'!AI140="No data","x",ROUND((IF(LOG('Indicator Data'!AI140*1000)&gt;D$4,10,IF(LOG('Indicator Data'!AI140*1000)&lt;D$3,0,10-(D$4-LOG('Indicator Data'!AI140*1000))/(D$4-D$3)*10))),1))</f>
        <v>4.7</v>
      </c>
      <c r="E140" s="203">
        <f t="shared" si="59"/>
        <v>4.0999999999999996</v>
      </c>
      <c r="F140" s="202">
        <f>IF('Indicator Data'!AV140="No data","x",ROUND(IF('Indicator Data'!AV140&gt;F$4,10,IF('Indicator Data'!AV140&lt;F$3,0,10-(F$4-'Indicator Data'!AV140)/(F$4-F$3)*10)),1))</f>
        <v>5.7</v>
      </c>
      <c r="G140" s="202">
        <f>IF('Indicator Data'!AW140="No data","x",ROUND(IF('Indicator Data'!AW140&gt;G$4,10,IF('Indicator Data'!AW140&lt;G$3,0,10-(G$4-'Indicator Data'!AW140)/(G$4-G$3)*10)),1))</f>
        <v>5</v>
      </c>
      <c r="H140" s="203">
        <f t="shared" si="60"/>
        <v>5.4</v>
      </c>
      <c r="I140" s="204">
        <f>SUM(IF('Indicator Data'!AJ140=0,0,'Indicator Data'!AJ140),SUM('Indicator Data'!AK140:AL140))</f>
        <v>267.50820491552736</v>
      </c>
      <c r="J140" s="204">
        <f>I140/HLOOKUP('Indicator Date'!$AJ138,'Population Data'!$C$3:$M$194,ROW()-4,FALSE)*1000000</f>
        <v>38.505514384143318</v>
      </c>
      <c r="K140" s="202">
        <f t="shared" si="50"/>
        <v>0.8</v>
      </c>
      <c r="L140" s="202">
        <f>IF('Indicator Data'!AM140="No data","x",ROUND(IF('Indicator Data'!AM140&gt;L$4,10,IF('Indicator Data'!AM140&lt;L$3,0,10-(L$4-'Indicator Data'!AM140)/(L$4-L$3)*10)),1))</f>
        <v>0.2</v>
      </c>
      <c r="M140" s="202">
        <f>IF('Indicator Data'!AN140="No data","x",IF('Indicator Data'!AN140=0,0,ROUND(IF('Indicator Data'!AN140&gt;M$4,10,IF('Indicator Data'!AN140&lt;M$3,0,10-(M$4-'Indicator Data'!AN140)/(M$4-M$3)*10)),1)))</f>
        <v>0.5</v>
      </c>
      <c r="N140" s="203">
        <f t="shared" si="61"/>
        <v>0.5</v>
      </c>
      <c r="O140" s="205">
        <f t="shared" si="62"/>
        <v>3.5</v>
      </c>
      <c r="P140" s="206">
        <f>IF(AND('Indicator Data'!BA140="No data",'Indicator Data'!BB140="No data"),0,SUM('Indicator Data'!BA140:BC140)/1000)</f>
        <v>7.5940000000000003</v>
      </c>
      <c r="Q140" s="202">
        <f t="shared" si="51"/>
        <v>2.9</v>
      </c>
      <c r="R140" s="207">
        <f>P140*1000/HLOOKUP('Indicator Data'!$BA$3,'Population Data'!$C$3:$M$194,ROW()-4,FALSE)</f>
        <v>1.093091243035034E-3</v>
      </c>
      <c r="S140" s="202">
        <f t="shared" si="52"/>
        <v>3.3</v>
      </c>
      <c r="T140" s="208">
        <f t="shared" si="63"/>
        <v>3.1</v>
      </c>
      <c r="U140" s="209">
        <f>IF('Indicator Data'!AR140="No data","x",ROUND(IF('Indicator Data'!AR140&gt;U$4,10,IF('Indicator Data'!AR140&lt;U$3,0,10-(U$4-'Indicator Data'!AR140)/(U$4-U$3)*10)),1))</f>
        <v>1</v>
      </c>
      <c r="V140" s="209" t="str">
        <f>IF('Indicator Data'!AS140="No data","x",IF('Indicator Data'!AS140=0,0,ROUND(IF('Indicator Data'!AS140&gt;V$4,10,IF('Indicator Data'!AS140&lt;V$3,0,10-(V$4-'Indicator Data'!AS140)/(V$4-V$3)*10)),1)))</f>
        <v>x</v>
      </c>
      <c r="W140" s="202">
        <f t="shared" si="64"/>
        <v>1</v>
      </c>
      <c r="X140" s="202">
        <f>IF('Indicator Data'!AQ140="No data","x",ROUND(IF('Indicator Data'!AQ140&gt;X$4,10,IF('Indicator Data'!AQ140&lt;X$3,0,10-(X$4-'Indicator Data'!AQ140)/(X$4-X$3)*10)),1))</f>
        <v>0.8</v>
      </c>
      <c r="Y140" s="202">
        <f>IF('Indicator Data'!AT140="No data","x",ROUND(IF('Indicator Data'!AT140&gt;Y$4,10,IF('Indicator Data'!AT140&lt;Y$3,0,10-(Y$4-'Indicator Data'!AT140)/(Y$4-Y$3)*10)),1))</f>
        <v>0</v>
      </c>
      <c r="Z140" s="207">
        <f>IF('Indicator Data'!AU140="No data","x",IF(('Indicator Data'!AU140/HLOOKUP('Indicator Data'!$AU$3,'Population Data'!$C$3:$M$194,ROW()-4,FALSE))&gt;1,1,IF('Indicator Data'!AU140&gt;'Indicator Data'!AU140,1,'Indicator Data'!AU140/HLOOKUP('Indicator Data'!$AU$3,'Population Data'!$C$3:$M$194,ROW()-4,FALSE))))</f>
        <v>0.26859677935046655</v>
      </c>
      <c r="AA140" s="202">
        <f t="shared" si="53"/>
        <v>3</v>
      </c>
      <c r="AB140" s="210">
        <f t="shared" si="54"/>
        <v>1.2</v>
      </c>
      <c r="AC140" s="202">
        <f>IF('Indicator Data'!AO140="No data","x",ROUND(IF('Indicator Data'!AO140&gt;AC$4,10,IF('Indicator Data'!AO140&lt;AC$3,0,10-(AC$4-'Indicator Data'!AO140)/(AC$4-AC$3)*10)),1))</f>
        <v>1.3</v>
      </c>
      <c r="AD140" s="202">
        <f>IF('Indicator Data'!AP140="No data","x",ROUND(IF('Indicator Data'!AP140&gt;AD$4,10,IF('Indicator Data'!AP140&lt;AD$3,0,10-(AD$4-'Indicator Data'!AP140)/(AD$4-AD$3)*10)),1))</f>
        <v>0.3</v>
      </c>
      <c r="AE140" s="210">
        <f t="shared" si="65"/>
        <v>0.8</v>
      </c>
      <c r="AF140" s="206">
        <f>('Indicator Data'!AZ140+'Indicator Data'!AY140*0.5+'Indicator Data'!AX140*0.25)/1000</f>
        <v>23.337499999999999</v>
      </c>
      <c r="AG140" s="211">
        <f>AF140*1000/HLOOKUP('Indicator Data'!$AZ$3,'Population Data'!$C$3:$M$194,ROW()-4,FALSE)</f>
        <v>3.3592331951975379E-3</v>
      </c>
      <c r="AH140" s="210">
        <f t="shared" si="55"/>
        <v>0.3</v>
      </c>
      <c r="AI140" s="202">
        <f>IF('Indicator Data'!BD140="No data","x",ROUND(IF('Indicator Data'!BD140&lt;$AI$3,10,IF('Indicator Data'!BD140&gt;$AI$4,0,($AI$4-'Indicator Data'!BD140)/($AI$4-$AI$3)*10)),1))</f>
        <v>2.8</v>
      </c>
      <c r="AJ140" s="202">
        <f>IF('Indicator Data'!BE140="No data","x",ROUND(IF('Indicator Data'!BE140&gt;$AJ$4,10,IF('Indicator Data'!BE140&lt;$AJ$3,0,10-($AJ$4-'Indicator Data'!BE140)/($AJ$4-$AJ$3)*10)),1))</f>
        <v>0</v>
      </c>
      <c r="AK140" s="210">
        <f t="shared" si="56"/>
        <v>1.4</v>
      </c>
      <c r="AL140" s="208">
        <f t="shared" si="57"/>
        <v>0.9</v>
      </c>
      <c r="AM140" s="212">
        <f t="shared" si="58"/>
        <v>2.1</v>
      </c>
    </row>
    <row r="141" spans="1:39">
      <c r="A141" s="179" t="str">
        <f>'Indicator Data'!A141</f>
        <v>Peru</v>
      </c>
      <c r="B141" s="180" t="str">
        <f>'Indicator Data'!B141</f>
        <v>PER</v>
      </c>
      <c r="C141" s="213">
        <f>ROUND(IF('Indicator Data'!AH141="No data",IF((0.101*LN('Indicator Data'!BV141)-0.153)&gt;C$4,0,IF((0.101*LN('Indicator Data'!BV141)-0.153)&lt;C$3,10,(C$4-(0.101*LN('Indicator Data'!BV141)-0.153))/(C$4-C$3)*10)),IF('Indicator Data'!AH141&gt;C$4,0,IF('Indicator Data'!AH141&lt;C$3,10,(C$4-'Indicator Data'!AH141)/(C$4-C$3)*10))),1)</f>
        <v>2.8</v>
      </c>
      <c r="D141" s="202">
        <f>IF('Indicator Data'!AI141="No data","x",ROUND((IF(LOG('Indicator Data'!AI141*1000)&gt;D$4,10,IF(LOG('Indicator Data'!AI141*1000)&lt;D$3,0,10-(D$4-LOG('Indicator Data'!AI141*1000))/(D$4-D$3)*10))),1))</f>
        <v>5.2</v>
      </c>
      <c r="E141" s="203">
        <f t="shared" si="59"/>
        <v>4.0999999999999996</v>
      </c>
      <c r="F141" s="202">
        <f>IF('Indicator Data'!AV141="No data","x",ROUND(IF('Indicator Data'!AV141&gt;F$4,10,IF('Indicator Data'!AV141&lt;F$3,0,10-(F$4-'Indicator Data'!AV141)/(F$4-F$3)*10)),1))</f>
        <v>4.8</v>
      </c>
      <c r="G141" s="202">
        <f>IF('Indicator Data'!AW141="No data","x",ROUND(IF('Indicator Data'!AW141&gt;G$4,10,IF('Indicator Data'!AW141&lt;G$3,0,10-(G$4-'Indicator Data'!AW141)/(G$4-G$3)*10)),1))</f>
        <v>3.8</v>
      </c>
      <c r="H141" s="203">
        <f t="shared" si="60"/>
        <v>4.3</v>
      </c>
      <c r="I141" s="204">
        <f>SUM(IF('Indicator Data'!AJ141=0,0,'Indicator Data'!AJ141),SUM('Indicator Data'!AK141:AL141))</f>
        <v>1387.4779697656249</v>
      </c>
      <c r="J141" s="204">
        <f>I141/HLOOKUP('Indicator Date'!$AJ139,'Population Data'!$C$3:$M$194,ROW()-4,FALSE)*1000000</f>
        <v>40.004042556028317</v>
      </c>
      <c r="K141" s="202">
        <f t="shared" si="50"/>
        <v>0.8</v>
      </c>
      <c r="L141" s="202">
        <f>IF('Indicator Data'!AM141="No data","x",ROUND(IF('Indicator Data'!AM141&gt;L$4,10,IF('Indicator Data'!AM141&lt;L$3,0,10-(L$4-'Indicator Data'!AM141)/(L$4-L$3)*10)),1))</f>
        <v>0.2</v>
      </c>
      <c r="M141" s="202">
        <f>IF('Indicator Data'!AN141="No data","x",IF('Indicator Data'!AN141=0,0,ROUND(IF('Indicator Data'!AN141&gt;M$4,10,IF('Indicator Data'!AN141&lt;M$3,0,10-(M$4-'Indicator Data'!AN141)/(M$4-M$3)*10)),1)))</f>
        <v>0.5</v>
      </c>
      <c r="N141" s="203">
        <f t="shared" si="61"/>
        <v>0.5</v>
      </c>
      <c r="O141" s="205">
        <f t="shared" si="62"/>
        <v>3.3</v>
      </c>
      <c r="P141" s="206">
        <f>IF(AND('Indicator Data'!BA141="No data",'Indicator Data'!BB141="No data"),0,SUM('Indicator Data'!BA141:BC141)/1000)</f>
        <v>1652.3710000000001</v>
      </c>
      <c r="Q141" s="202">
        <f t="shared" si="51"/>
        <v>10</v>
      </c>
      <c r="R141" s="207">
        <f>P141*1000/HLOOKUP('Indicator Data'!$BA$3,'Population Data'!$C$3:$M$194,ROW()-4,FALSE)</f>
        <v>4.7641491427437253E-2</v>
      </c>
      <c r="S141" s="202">
        <f t="shared" si="52"/>
        <v>8.3000000000000007</v>
      </c>
      <c r="T141" s="208">
        <f t="shared" si="63"/>
        <v>9.1999999999999993</v>
      </c>
      <c r="U141" s="209">
        <f>IF('Indicator Data'!AR141="No data","x",ROUND(IF('Indicator Data'!AR141&gt;U$4,10,IF('Indicator Data'!AR141&lt;U$3,0,10-(U$4-'Indicator Data'!AR141)/(U$4-U$3)*10)),1))</f>
        <v>0.8</v>
      </c>
      <c r="V141" s="209">
        <f>IF('Indicator Data'!AS141="No data","x",IF('Indicator Data'!AS141=0,0,ROUND(IF('Indicator Data'!AS141&gt;V$4,10,IF('Indicator Data'!AS141&lt;V$3,0,10-(V$4-'Indicator Data'!AS141)/(V$4-V$3)*10)),1)))</f>
        <v>1</v>
      </c>
      <c r="W141" s="202">
        <f t="shared" si="64"/>
        <v>0.9</v>
      </c>
      <c r="X141" s="202">
        <f>IF('Indicator Data'!AQ141="No data","x",ROUND(IF('Indicator Data'!AQ141&gt;X$4,10,IF('Indicator Data'!AQ141&lt;X$3,0,10-(X$4-'Indicator Data'!AQ141)/(X$4-X$3)*10)),1))</f>
        <v>2.7</v>
      </c>
      <c r="Y141" s="202">
        <f>IF('Indicator Data'!AT141="No data","x",ROUND(IF('Indicator Data'!AT141&gt;Y$4,10,IF('Indicator Data'!AT141&lt;Y$3,0,10-(Y$4-'Indicator Data'!AT141)/(Y$4-Y$3)*10)),1))</f>
        <v>0.1</v>
      </c>
      <c r="Z141" s="207">
        <f>IF('Indicator Data'!AU141="No data","x",IF(('Indicator Data'!AU141/HLOOKUP('Indicator Data'!$AU$3,'Population Data'!$C$3:$M$194,ROW()-4,FALSE))&gt;1,1,IF('Indicator Data'!AU141&gt;'Indicator Data'!AU141,1,'Indicator Data'!AU141/HLOOKUP('Indicator Data'!$AU$3,'Population Data'!$C$3:$M$194,ROW()-4,FALSE))))</f>
        <v>1.2619007313686145E-2</v>
      </c>
      <c r="AA141" s="202">
        <f t="shared" si="53"/>
        <v>0.1</v>
      </c>
      <c r="AB141" s="210">
        <f t="shared" si="54"/>
        <v>1</v>
      </c>
      <c r="AC141" s="202">
        <f>IF('Indicator Data'!AO141="No data","x",ROUND(IF('Indicator Data'!AO141&gt;AC$4,10,IF('Indicator Data'!AO141&lt;AC$3,0,10-(AC$4-'Indicator Data'!AO141)/(AC$4-AC$3)*10)),1))</f>
        <v>1.2</v>
      </c>
      <c r="AD141" s="202">
        <f>IF('Indicator Data'!AP141="No data","x",ROUND(IF('Indicator Data'!AP141&gt;AD$4,10,IF('Indicator Data'!AP141&lt;AD$3,0,10-(AD$4-'Indicator Data'!AP141)/(AD$4-AD$3)*10)),1))</f>
        <v>0.5</v>
      </c>
      <c r="AE141" s="210">
        <f t="shared" si="65"/>
        <v>0.9</v>
      </c>
      <c r="AF141" s="206">
        <f>('Indicator Data'!AZ141+'Indicator Data'!AY141*0.5+'Indicator Data'!AX141*0.25)/1000</f>
        <v>349.73275000000001</v>
      </c>
      <c r="AG141" s="211">
        <f>AF141*1000/HLOOKUP('Indicator Data'!$AZ$3,'Population Data'!$C$3:$M$194,ROW()-4,FALSE)</f>
        <v>1.0083564654075299E-2</v>
      </c>
      <c r="AH141" s="210">
        <f t="shared" si="55"/>
        <v>1</v>
      </c>
      <c r="AI141" s="202">
        <f>IF('Indicator Data'!BD141="No data","x",ROUND(IF('Indicator Data'!BD141&lt;$AI$3,10,IF('Indicator Data'!BD141&gt;$AI$4,0,($AI$4-'Indicator Data'!BD141)/($AI$4-$AI$3)*10)),1))</f>
        <v>3.9</v>
      </c>
      <c r="AJ141" s="202">
        <f>IF('Indicator Data'!BE141="No data","x",ROUND(IF('Indicator Data'!BE141&gt;$AJ$4,10,IF('Indicator Data'!BE141&lt;$AJ$3,0,10-($AJ$4-'Indicator Data'!BE141)/($AJ$4-$AJ$3)*10)),1))</f>
        <v>0.7</v>
      </c>
      <c r="AK141" s="210">
        <f t="shared" si="56"/>
        <v>2.2999999999999998</v>
      </c>
      <c r="AL141" s="208">
        <f t="shared" si="57"/>
        <v>1.3</v>
      </c>
      <c r="AM141" s="212">
        <f t="shared" si="58"/>
        <v>6.8</v>
      </c>
    </row>
    <row r="142" spans="1:39">
      <c r="A142" s="179" t="str">
        <f>'Indicator Data'!A142</f>
        <v>Philippines</v>
      </c>
      <c r="B142" s="180" t="str">
        <f>'Indicator Data'!B142</f>
        <v>PHL</v>
      </c>
      <c r="C142" s="213">
        <f>ROUND(IF('Indicator Data'!AH142="No data",IF((0.101*LN('Indicator Data'!BV142)-0.153)&gt;C$4,0,IF((0.101*LN('Indicator Data'!BV142)-0.153)&lt;C$3,10,(C$4-(0.101*LN('Indicator Data'!BV142)-0.153))/(C$4-C$3)*10)),IF('Indicator Data'!AH142&gt;C$4,0,IF('Indicator Data'!AH142&lt;C$3,10,(C$4-'Indicator Data'!AH142)/(C$4-C$3)*10))),1)</f>
        <v>3.8</v>
      </c>
      <c r="D142" s="202">
        <f>IF('Indicator Data'!AI142="No data","x",ROUND((IF(LOG('Indicator Data'!AI142*1000)&gt;D$4,10,IF(LOG('Indicator Data'!AI142*1000)&lt;D$3,0,10-(D$4-LOG('Indicator Data'!AI142*1000))/(D$4-D$3)*10))),1))</f>
        <v>5.0999999999999996</v>
      </c>
      <c r="E142" s="203">
        <f t="shared" si="59"/>
        <v>4.5</v>
      </c>
      <c r="F142" s="202">
        <f>IF('Indicator Data'!AV142="No data","x",ROUND(IF('Indicator Data'!AV142&gt;F$4,10,IF('Indicator Data'!AV142&lt;F$3,0,10-(F$4-'Indicator Data'!AV142)/(F$4-F$3)*10)),1))</f>
        <v>5.2</v>
      </c>
      <c r="G142" s="202">
        <f>IF('Indicator Data'!AW142="No data","x",ROUND(IF('Indicator Data'!AW142&gt;G$4,10,IF('Indicator Data'!AW142&lt;G$3,0,10-(G$4-'Indicator Data'!AW142)/(G$4-G$3)*10)),1))</f>
        <v>3.9</v>
      </c>
      <c r="H142" s="203">
        <f t="shared" si="60"/>
        <v>4.5999999999999996</v>
      </c>
      <c r="I142" s="204">
        <f>SUM(IF('Indicator Data'!AJ142=0,0,'Indicator Data'!AJ142),SUM('Indicator Data'!AK142:AL142))</f>
        <v>3236.2503228281248</v>
      </c>
      <c r="J142" s="204">
        <f>I142/HLOOKUP('Indicator Date'!$AJ140,'Population Data'!$C$3:$M$194,ROW()-4,FALSE)*1000000</f>
        <v>27.171126865948874</v>
      </c>
      <c r="K142" s="202">
        <f t="shared" si="50"/>
        <v>0.5</v>
      </c>
      <c r="L142" s="202">
        <f>IF('Indicator Data'!AM142="No data","x",ROUND(IF('Indicator Data'!AM142&gt;L$4,10,IF('Indicator Data'!AM142&lt;L$3,0,10-(L$4-'Indicator Data'!AM142)/(L$4-L$3)*10)),1))</f>
        <v>0.3</v>
      </c>
      <c r="M142" s="202">
        <f>IF('Indicator Data'!AN142="No data","x",IF('Indicator Data'!AN142=0,0,ROUND(IF('Indicator Data'!AN142&gt;M$4,10,IF('Indicator Data'!AN142&lt;M$3,0,10-(M$4-'Indicator Data'!AN142)/(M$4-M$3)*10)),1)))</f>
        <v>3</v>
      </c>
      <c r="N142" s="203">
        <f t="shared" si="61"/>
        <v>1.3</v>
      </c>
      <c r="O142" s="205">
        <f t="shared" si="62"/>
        <v>3.7</v>
      </c>
      <c r="P142" s="206">
        <f>IF(AND('Indicator Data'!BA142="No data",'Indicator Data'!BB142="No data"),0,SUM('Indicator Data'!BA142:BC142)/1000)</f>
        <v>241.59899999999999</v>
      </c>
      <c r="Q142" s="202">
        <f t="shared" si="51"/>
        <v>7.9</v>
      </c>
      <c r="R142" s="207">
        <f>P142*1000/HLOOKUP('Indicator Data'!$BA$3,'Population Data'!$C$3:$M$194,ROW()-4,FALSE)</f>
        <v>2.0284330397377049E-3</v>
      </c>
      <c r="S142" s="202">
        <f t="shared" si="52"/>
        <v>3.8</v>
      </c>
      <c r="T142" s="208">
        <f t="shared" si="63"/>
        <v>5.9</v>
      </c>
      <c r="U142" s="209">
        <f>IF('Indicator Data'!AR142="No data","x",ROUND(IF('Indicator Data'!AR142&gt;U$4,10,IF('Indicator Data'!AR142&lt;U$3,0,10-(U$4-'Indicator Data'!AR142)/(U$4-U$3)*10)),1))</f>
        <v>0.6</v>
      </c>
      <c r="V142" s="209">
        <f>IF('Indicator Data'!AS142="No data","x",IF('Indicator Data'!AS142=0,0,ROUND(IF('Indicator Data'!AS142&gt;V$4,10,IF('Indicator Data'!AS142&lt;V$3,0,10-(V$4-'Indicator Data'!AS142)/(V$4-V$3)*10)),1)))</f>
        <v>1.3</v>
      </c>
      <c r="W142" s="202">
        <f t="shared" si="64"/>
        <v>0.95</v>
      </c>
      <c r="X142" s="202">
        <f>IF('Indicator Data'!AQ142="No data","x",ROUND(IF('Indicator Data'!AQ142&gt;X$4,10,IF('Indicator Data'!AQ142&lt;X$3,0,10-(X$4-'Indicator Data'!AQ142)/(X$4-X$3)*10)),1))</f>
        <v>10</v>
      </c>
      <c r="Y142" s="202">
        <f>IF('Indicator Data'!AT142="No data","x",ROUND(IF('Indicator Data'!AT142&gt;Y$4,10,IF('Indicator Data'!AT142&lt;Y$3,0,10-(Y$4-'Indicator Data'!AT142)/(Y$4-Y$3)*10)),1))</f>
        <v>0</v>
      </c>
      <c r="Z142" s="207">
        <f>IF('Indicator Data'!AU142="No data","x",IF(('Indicator Data'!AU142/HLOOKUP('Indicator Data'!$AU$3,'Population Data'!$C$3:$M$194,ROW()-4,FALSE))&gt;1,1,IF('Indicator Data'!AU142&gt;'Indicator Data'!AU142,1,'Indicator Data'!AU142/HLOOKUP('Indicator Data'!$AU$3,'Population Data'!$C$3:$M$194,ROW()-4,FALSE))))</f>
        <v>0.42959049605556932</v>
      </c>
      <c r="AA142" s="202">
        <f t="shared" si="53"/>
        <v>4.8</v>
      </c>
      <c r="AB142" s="210">
        <f t="shared" si="54"/>
        <v>3.9</v>
      </c>
      <c r="AC142" s="202">
        <f>IF('Indicator Data'!AO142="No data","x",ROUND(IF('Indicator Data'!AO142&gt;AC$4,10,IF('Indicator Data'!AO142&lt;AC$3,0,10-(AC$4-'Indicator Data'!AO142)/(AC$4-AC$3)*10)),1))</f>
        <v>2.1</v>
      </c>
      <c r="AD142" s="202">
        <f>IF('Indicator Data'!AP142="No data","x",ROUND(IF('Indicator Data'!AP142&gt;AD$4,10,IF('Indicator Data'!AP142&lt;AD$3,0,10-(AD$4-'Indicator Data'!AP142)/(AD$4-AD$3)*10)),1))</f>
        <v>3.7</v>
      </c>
      <c r="AE142" s="210">
        <f t="shared" si="65"/>
        <v>2.9</v>
      </c>
      <c r="AF142" s="206">
        <f>('Indicator Data'!AZ142+'Indicator Data'!AY142*0.5+'Indicator Data'!AX142*0.25)/1000</f>
        <v>10570.420749999999</v>
      </c>
      <c r="AG142" s="211">
        <f>AF142*1000/HLOOKUP('Indicator Data'!$AZ$3,'Population Data'!$C$3:$M$194,ROW()-4,FALSE)</f>
        <v>8.8747845368685352E-2</v>
      </c>
      <c r="AH142" s="210">
        <f t="shared" si="55"/>
        <v>8.9</v>
      </c>
      <c r="AI142" s="202">
        <f>IF('Indicator Data'!BD142="No data","x",ROUND(IF('Indicator Data'!BD142&lt;$AI$3,10,IF('Indicator Data'!BD142&gt;$AI$4,0,($AI$4-'Indicator Data'!BD142)/($AI$4-$AI$3)*10)),1))</f>
        <v>3.3</v>
      </c>
      <c r="AJ142" s="202">
        <f>IF('Indicator Data'!BE142="No data","x",ROUND(IF('Indicator Data'!BE142&gt;$AJ$4,10,IF('Indicator Data'!BE142&lt;$AJ$3,0,10-($AJ$4-'Indicator Data'!BE142)/($AJ$4-$AJ$3)*10)),1))</f>
        <v>0.3</v>
      </c>
      <c r="AK142" s="210">
        <f t="shared" si="56"/>
        <v>1.8</v>
      </c>
      <c r="AL142" s="208">
        <f t="shared" si="57"/>
        <v>5.2</v>
      </c>
      <c r="AM142" s="212">
        <f t="shared" si="58"/>
        <v>5.6</v>
      </c>
    </row>
    <row r="143" spans="1:39">
      <c r="A143" s="179" t="str">
        <f>'Indicator Data'!A143</f>
        <v>Poland</v>
      </c>
      <c r="B143" s="180" t="str">
        <f>'Indicator Data'!B143</f>
        <v>POL</v>
      </c>
      <c r="C143" s="213">
        <f>ROUND(IF('Indicator Data'!AH143="No data",IF((0.101*LN('Indicator Data'!BV143)-0.153)&gt;C$4,0,IF((0.101*LN('Indicator Data'!BV143)-0.153)&lt;C$3,10,(C$4-(0.101*LN('Indicator Data'!BV143)-0.153))/(C$4-C$3)*10)),IF('Indicator Data'!AH143&gt;C$4,0,IF('Indicator Data'!AH143&lt;C$3,10,(C$4-'Indicator Data'!AH143)/(C$4-C$3)*10))),1)</f>
        <v>0.4</v>
      </c>
      <c r="D143" s="202" t="str">
        <f>IF('Indicator Data'!AI143="No data","x",ROUND((IF(LOG('Indicator Data'!AI143*1000)&gt;D$4,10,IF(LOG('Indicator Data'!AI143*1000)&lt;D$3,0,10-(D$4-LOG('Indicator Data'!AI143*1000))/(D$4-D$3)*10))),1))</f>
        <v>x</v>
      </c>
      <c r="E143" s="203">
        <f t="shared" si="59"/>
        <v>0.4</v>
      </c>
      <c r="F143" s="202">
        <f>IF('Indicator Data'!AV143="No data","x",ROUND(IF('Indicator Data'!AV143&gt;F$4,10,IF('Indicator Data'!AV143&lt;F$3,0,10-(F$4-'Indicator Data'!AV143)/(F$4-F$3)*10)),1))</f>
        <v>1.4</v>
      </c>
      <c r="G143" s="202">
        <f>IF('Indicator Data'!AW143="No data","x",ROUND(IF('Indicator Data'!AW143&gt;G$4,10,IF('Indicator Data'!AW143&lt;G$3,0,10-(G$4-'Indicator Data'!AW143)/(G$4-G$3)*10)),1))</f>
        <v>0.9</v>
      </c>
      <c r="H143" s="203">
        <f t="shared" si="60"/>
        <v>1.2</v>
      </c>
      <c r="I143" s="204">
        <f>SUM(IF('Indicator Data'!AJ143=0,0,'Indicator Data'!AJ143),SUM('Indicator Data'!AK143:AL143))</f>
        <v>448.96367099999998</v>
      </c>
      <c r="J143" s="204">
        <f>I143/HLOOKUP('Indicator Date'!$AJ141,'Population Data'!$C$3:$M$194,ROW()-4,FALSE)*1000000</f>
        <v>11.162217926699615</v>
      </c>
      <c r="K143" s="202">
        <f t="shared" si="50"/>
        <v>0.2</v>
      </c>
      <c r="L143" s="202" t="str">
        <f>IF('Indicator Data'!AM143="No data","x",ROUND(IF('Indicator Data'!AM143&gt;L$4,10,IF('Indicator Data'!AM143&lt;L$3,0,10-(L$4-'Indicator Data'!AM143)/(L$4-L$3)*10)),1))</f>
        <v>x</v>
      </c>
      <c r="M143" s="202">
        <f>IF('Indicator Data'!AN143="No data","x",IF('Indicator Data'!AN143=0,0,ROUND(IF('Indicator Data'!AN143&gt;M$4,10,IF('Indicator Data'!AN143&lt;M$3,0,10-(M$4-'Indicator Data'!AN143)/(M$4-M$3)*10)),1)))</f>
        <v>0.3</v>
      </c>
      <c r="N143" s="203">
        <f t="shared" si="61"/>
        <v>0.3</v>
      </c>
      <c r="O143" s="205">
        <f t="shared" si="62"/>
        <v>0.6</v>
      </c>
      <c r="P143" s="206">
        <f>IF(AND('Indicator Data'!BA143="No data",'Indicator Data'!BB143="No data"),0,SUM('Indicator Data'!BA143:BC143)/1000)</f>
        <v>981.32799999999997</v>
      </c>
      <c r="Q143" s="202">
        <f t="shared" si="51"/>
        <v>10</v>
      </c>
      <c r="R143" s="207">
        <f>P143*1000/HLOOKUP('Indicator Data'!$BA$3,'Population Data'!$C$3:$M$194,ROW()-4,FALSE)</f>
        <v>2.4397958456581402E-2</v>
      </c>
      <c r="S143" s="202">
        <f t="shared" si="52"/>
        <v>7</v>
      </c>
      <c r="T143" s="208">
        <f t="shared" si="63"/>
        <v>8.5</v>
      </c>
      <c r="U143" s="209">
        <f>IF('Indicator Data'!AR143="No data","x",ROUND(IF('Indicator Data'!AR143&gt;U$4,10,IF('Indicator Data'!AR143&lt;U$3,0,10-(U$4-'Indicator Data'!AR143)/(U$4-U$3)*10)),1))</f>
        <v>0.2</v>
      </c>
      <c r="V143" s="209">
        <f>IF('Indicator Data'!AS143="No data","x",IF('Indicator Data'!AS143=0,0,ROUND(IF('Indicator Data'!AS143&gt;V$4,10,IF('Indicator Data'!AS143&lt;V$3,0,10-(V$4-'Indicator Data'!AS143)/(V$4-V$3)*10)),1)))</f>
        <v>0.2</v>
      </c>
      <c r="W143" s="202">
        <f t="shared" si="64"/>
        <v>0.2</v>
      </c>
      <c r="X143" s="202">
        <f>IF('Indicator Data'!AQ143="No data","x",ROUND(IF('Indicator Data'!AQ143&gt;X$4,10,IF('Indicator Data'!AQ143&lt;X$3,0,10-(X$4-'Indicator Data'!AQ143)/(X$4-X$3)*10)),1))</f>
        <v>0.2</v>
      </c>
      <c r="Y143" s="202" t="str">
        <f>IF('Indicator Data'!AT143="No data","x",ROUND(IF('Indicator Data'!AT143&gt;Y$4,10,IF('Indicator Data'!AT143&lt;Y$3,0,10-(Y$4-'Indicator Data'!AT143)/(Y$4-Y$3)*10)),1))</f>
        <v>x</v>
      </c>
      <c r="Z143" s="207">
        <f>IF('Indicator Data'!AU143="No data","x",IF(('Indicator Data'!AU143/HLOOKUP('Indicator Data'!$AU$3,'Population Data'!$C$3:$M$194,ROW()-4,FALSE))&gt;1,1,IF('Indicator Data'!AU143&gt;'Indicator Data'!AU143,1,'Indicator Data'!AU143/HLOOKUP('Indicator Data'!$AU$3,'Population Data'!$C$3:$M$194,ROW()-4,FALSE))))</f>
        <v>1.1541217727932653E-6</v>
      </c>
      <c r="AA143" s="202">
        <f t="shared" si="53"/>
        <v>0</v>
      </c>
      <c r="AB143" s="210">
        <f t="shared" si="54"/>
        <v>0.1</v>
      </c>
      <c r="AC143" s="202">
        <f>IF('Indicator Data'!AO143="No data","x",ROUND(IF('Indicator Data'!AO143&gt;AC$4,10,IF('Indicator Data'!AO143&lt;AC$3,0,10-(AC$4-'Indicator Data'!AO143)/(AC$4-AC$3)*10)),1))</f>
        <v>0.3</v>
      </c>
      <c r="AD143" s="202">
        <f>IF('Indicator Data'!AP143="No data","x",ROUND(IF('Indicator Data'!AP143&gt;AD$4,10,IF('Indicator Data'!AP143&lt;AD$3,0,10-(AD$4-'Indicator Data'!AP143)/(AD$4-AD$3)*10)),1))</f>
        <v>0.2</v>
      </c>
      <c r="AE143" s="210">
        <f t="shared" si="65"/>
        <v>0.3</v>
      </c>
      <c r="AF143" s="206">
        <f>('Indicator Data'!AZ143+'Indicator Data'!AY143*0.5+'Indicator Data'!AX143*0.25)/1000</f>
        <v>0.378</v>
      </c>
      <c r="AG143" s="211">
        <f>AF143*1000/HLOOKUP('Indicator Data'!$AZ$3,'Population Data'!$C$3:$M$194,ROW()-4,FALSE)</f>
        <v>9.3979059973706742E-6</v>
      </c>
      <c r="AH143" s="210">
        <f t="shared" si="55"/>
        <v>0</v>
      </c>
      <c r="AI143" s="202">
        <f>IF('Indicator Data'!BD143="No data","x",ROUND(IF('Indicator Data'!BD143&lt;$AI$3,10,IF('Indicator Data'!BD143&gt;$AI$4,0,($AI$4-'Indicator Data'!BD143)/($AI$4-$AI$3)*10)),1))</f>
        <v>1.7</v>
      </c>
      <c r="AJ143" s="202">
        <f>IF('Indicator Data'!BE143="No data","x",ROUND(IF('Indicator Data'!BE143&gt;$AJ$4,10,IF('Indicator Data'!BE143&lt;$AJ$3,0,10-($AJ$4-'Indicator Data'!BE143)/($AJ$4-$AJ$3)*10)),1))</f>
        <v>0</v>
      </c>
      <c r="AK143" s="210">
        <f t="shared" si="56"/>
        <v>0.9</v>
      </c>
      <c r="AL143" s="208">
        <f t="shared" si="57"/>
        <v>0.3</v>
      </c>
      <c r="AM143" s="212">
        <f t="shared" si="58"/>
        <v>5.8</v>
      </c>
    </row>
    <row r="144" spans="1:39">
      <c r="A144" s="179" t="str">
        <f>'Indicator Data'!A144</f>
        <v>Portugal</v>
      </c>
      <c r="B144" s="180" t="str">
        <f>'Indicator Data'!B144</f>
        <v>PRT</v>
      </c>
      <c r="C144" s="213">
        <f>ROUND(IF('Indicator Data'!AH144="No data",IF((0.101*LN('Indicator Data'!BV144)-0.153)&gt;C$4,0,IF((0.101*LN('Indicator Data'!BV144)-0.153)&lt;C$3,10,(C$4-(0.101*LN('Indicator Data'!BV144)-0.153))/(C$4-C$3)*10)),IF('Indicator Data'!AH144&gt;C$4,0,IF('Indicator Data'!AH144&lt;C$3,10,(C$4-'Indicator Data'!AH144)/(C$4-C$3)*10))),1)</f>
        <v>0.5</v>
      </c>
      <c r="D144" s="202" t="str">
        <f>IF('Indicator Data'!AI144="No data","x",ROUND((IF(LOG('Indicator Data'!AI144*1000)&gt;D$4,10,IF(LOG('Indicator Data'!AI144*1000)&lt;D$3,0,10-(D$4-LOG('Indicator Data'!AI144*1000))/(D$4-D$3)*10))),1))</f>
        <v>x</v>
      </c>
      <c r="E144" s="203">
        <f t="shared" si="59"/>
        <v>0.5</v>
      </c>
      <c r="F144" s="202">
        <f>IF('Indicator Data'!AV144="No data","x",ROUND(IF('Indicator Data'!AV144&gt;F$4,10,IF('Indicator Data'!AV144&lt;F$3,0,10-(F$4-'Indicator Data'!AV144)/(F$4-F$3)*10)),1))</f>
        <v>1</v>
      </c>
      <c r="G144" s="202">
        <f>IF('Indicator Data'!AW144="No data","x",ROUND(IF('Indicator Data'!AW144&gt;G$4,10,IF('Indicator Data'!AW144&lt;G$3,0,10-(G$4-'Indicator Data'!AW144)/(G$4-G$3)*10)),1))</f>
        <v>2.4</v>
      </c>
      <c r="H144" s="203">
        <f t="shared" si="60"/>
        <v>1.7</v>
      </c>
      <c r="I144" s="204">
        <f>SUM(IF('Indicator Data'!AJ144=0,0,'Indicator Data'!AJ144),SUM('Indicator Data'!AK144:AL144))</f>
        <v>0</v>
      </c>
      <c r="J144" s="204">
        <f>I144/HLOOKUP('Indicator Date'!$AJ142,'Population Data'!$C$3:$M$194,ROW()-4,FALSE)*1000000</f>
        <v>0</v>
      </c>
      <c r="K144" s="202">
        <f t="shared" si="50"/>
        <v>0</v>
      </c>
      <c r="L144" s="202" t="str">
        <f>IF('Indicator Data'!AM144="No data","x",ROUND(IF('Indicator Data'!AM144&gt;L$4,10,IF('Indicator Data'!AM144&lt;L$3,0,10-(L$4-'Indicator Data'!AM144)/(L$4-L$3)*10)),1))</f>
        <v>x</v>
      </c>
      <c r="M144" s="202">
        <f>IF('Indicator Data'!AN144="No data","x",IF('Indicator Data'!AN144=0,0,ROUND(IF('Indicator Data'!AN144&gt;M$4,10,IF('Indicator Data'!AN144&lt;M$3,0,10-(M$4-'Indicator Data'!AN144)/(M$4-M$3)*10)),1)))</f>
        <v>0.2</v>
      </c>
      <c r="N144" s="203">
        <f t="shared" si="61"/>
        <v>0.1</v>
      </c>
      <c r="O144" s="205">
        <f t="shared" si="62"/>
        <v>0.7</v>
      </c>
      <c r="P144" s="206">
        <f>IF(AND('Indicator Data'!BA144="No data",'Indicator Data'!BB144="No data"),0,SUM('Indicator Data'!BA144:BC144)/1000)</f>
        <v>64.105000000000004</v>
      </c>
      <c r="Q144" s="202">
        <f t="shared" si="51"/>
        <v>6</v>
      </c>
      <c r="R144" s="207">
        <f>P144*1000/HLOOKUP('Indicator Data'!$BA$3,'Population Data'!$C$3:$M$194,ROW()-4,FALSE)</f>
        <v>6.2704507368818909E-3</v>
      </c>
      <c r="S144" s="202">
        <f t="shared" si="52"/>
        <v>5</v>
      </c>
      <c r="T144" s="208">
        <f t="shared" si="63"/>
        <v>5.5</v>
      </c>
      <c r="U144" s="209">
        <f>IF('Indicator Data'!AR144="No data","x",ROUND(IF('Indicator Data'!AR144&gt;U$4,10,IF('Indicator Data'!AR144&lt;U$3,0,10-(U$4-'Indicator Data'!AR144)/(U$4-U$3)*10)),1))</f>
        <v>1</v>
      </c>
      <c r="V144" s="209">
        <f>IF('Indicator Data'!AS144="No data","x",IF('Indicator Data'!AS144=0,0,ROUND(IF('Indicator Data'!AS144&gt;V$4,10,IF('Indicator Data'!AS144&lt;V$3,0,10-(V$4-'Indicator Data'!AS144)/(V$4-V$3)*10)),1)))</f>
        <v>0.5</v>
      </c>
      <c r="W144" s="202">
        <f t="shared" si="64"/>
        <v>0.75</v>
      </c>
      <c r="X144" s="202">
        <f>IF('Indicator Data'!AQ144="No data","x",ROUND(IF('Indicator Data'!AQ144&gt;X$4,10,IF('Indicator Data'!AQ144&lt;X$3,0,10-(X$4-'Indicator Data'!AQ144)/(X$4-X$3)*10)),1))</f>
        <v>0.3</v>
      </c>
      <c r="Y144" s="202" t="str">
        <f>IF('Indicator Data'!AT144="No data","x",ROUND(IF('Indicator Data'!AT144&gt;Y$4,10,IF('Indicator Data'!AT144&lt;Y$3,0,10-(Y$4-'Indicator Data'!AT144)/(Y$4-Y$3)*10)),1))</f>
        <v>x</v>
      </c>
      <c r="Z144" s="207">
        <f>IF('Indicator Data'!AU144="No data","x",IF(('Indicator Data'!AU144/HLOOKUP('Indicator Data'!$AU$3,'Population Data'!$C$3:$M$194,ROW()-4,FALSE))&gt;1,1,IF('Indicator Data'!AU144&gt;'Indicator Data'!AU144,1,'Indicator Data'!AU144/HLOOKUP('Indicator Data'!$AU$3,'Population Data'!$C$3:$M$194,ROW()-4,FALSE))))</f>
        <v>2.9208834893653067E-7</v>
      </c>
      <c r="AA144" s="202">
        <f t="shared" si="53"/>
        <v>0</v>
      </c>
      <c r="AB144" s="210">
        <f t="shared" si="54"/>
        <v>0.4</v>
      </c>
      <c r="AC144" s="202">
        <f>IF('Indicator Data'!AO144="No data","x",ROUND(IF('Indicator Data'!AO144&gt;AC$4,10,IF('Indicator Data'!AO144&lt;AC$3,0,10-(AC$4-'Indicator Data'!AO144)/(AC$4-AC$3)*10)),1))</f>
        <v>0.2</v>
      </c>
      <c r="AD144" s="202">
        <f>IF('Indicator Data'!AP144="No data","x",ROUND(IF('Indicator Data'!AP144&gt;AD$4,10,IF('Indicator Data'!AP144&lt;AD$3,0,10-(AD$4-'Indicator Data'!AP144)/(AD$4-AD$3)*10)),1))</f>
        <v>0.2</v>
      </c>
      <c r="AE144" s="210">
        <f t="shared" si="65"/>
        <v>0.2</v>
      </c>
      <c r="AF144" s="206">
        <f>('Indicator Data'!AZ144+'Indicator Data'!AY144*0.5+'Indicator Data'!AX144*0.25)/1000</f>
        <v>0.76424999999999998</v>
      </c>
      <c r="AG144" s="211">
        <f>AF144*1000/HLOOKUP('Indicator Data'!$AZ$3,'Population Data'!$C$3:$M$194,ROW()-4,FALSE)</f>
        <v>7.4755354116870523E-5</v>
      </c>
      <c r="AH144" s="210">
        <f t="shared" si="55"/>
        <v>0</v>
      </c>
      <c r="AI144" s="202">
        <f>IF('Indicator Data'!BD144="No data","x",ROUND(IF('Indicator Data'!BD144&lt;$AI$3,10,IF('Indicator Data'!BD144&gt;$AI$4,0,($AI$4-'Indicator Data'!BD144)/($AI$4-$AI$3)*10)),1))</f>
        <v>0.9</v>
      </c>
      <c r="AJ144" s="202">
        <f>IF('Indicator Data'!BE144="No data","x",ROUND(IF('Indicator Data'!BE144&gt;$AJ$4,10,IF('Indicator Data'!BE144&lt;$AJ$3,0,10-($AJ$4-'Indicator Data'!BE144)/($AJ$4-$AJ$3)*10)),1))</f>
        <v>0</v>
      </c>
      <c r="AK144" s="210">
        <f t="shared" si="56"/>
        <v>0.5</v>
      </c>
      <c r="AL144" s="208">
        <f t="shared" si="57"/>
        <v>0.3</v>
      </c>
      <c r="AM144" s="212">
        <f t="shared" si="58"/>
        <v>3.3</v>
      </c>
    </row>
    <row r="145" spans="1:39">
      <c r="A145" s="179" t="str">
        <f>'Indicator Data'!A145</f>
        <v>Qatar</v>
      </c>
      <c r="B145" s="180" t="str">
        <f>'Indicator Data'!B145</f>
        <v>QAT</v>
      </c>
      <c r="C145" s="213">
        <f>ROUND(IF('Indicator Data'!AH145="No data",IF((0.101*LN('Indicator Data'!BV145)-0.153)&gt;C$4,0,IF((0.101*LN('Indicator Data'!BV145)-0.153)&lt;C$3,10,(C$4-(0.101*LN('Indicator Data'!BV145)-0.153))/(C$4-C$3)*10)),IF('Indicator Data'!AH145&gt;C$4,0,IF('Indicator Data'!AH145&lt;C$3,10,(C$4-'Indicator Data'!AH145)/(C$4-C$3)*10))),1)</f>
        <v>0.5</v>
      </c>
      <c r="D145" s="202" t="str">
        <f>IF('Indicator Data'!AI145="No data","x",ROUND((IF(LOG('Indicator Data'!AI145*1000)&gt;D$4,10,IF(LOG('Indicator Data'!AI145*1000)&lt;D$3,0,10-(D$4-LOG('Indicator Data'!AI145*1000))/(D$4-D$3)*10))),1))</f>
        <v>x</v>
      </c>
      <c r="E145" s="203">
        <f t="shared" si="59"/>
        <v>0.5</v>
      </c>
      <c r="F145" s="202">
        <f>IF('Indicator Data'!AV145="No data","x",ROUND(IF('Indicator Data'!AV145&gt;F$4,10,IF('Indicator Data'!AV145&lt;F$3,0,10-(F$4-'Indicator Data'!AV145)/(F$4-F$3)*10)),1))</f>
        <v>2.8</v>
      </c>
      <c r="G145" s="202" t="str">
        <f>IF('Indicator Data'!AW145="No data","x",ROUND(IF('Indicator Data'!AW145&gt;G$4,10,IF('Indicator Data'!AW145&lt;G$3,0,10-(G$4-'Indicator Data'!AW145)/(G$4-G$3)*10)),1))</f>
        <v>x</v>
      </c>
      <c r="H145" s="203">
        <f t="shared" si="60"/>
        <v>2.8</v>
      </c>
      <c r="I145" s="204">
        <f>SUM(IF('Indicator Data'!AJ145=0,0,'Indicator Data'!AJ145),SUM('Indicator Data'!AK145:AL145))</f>
        <v>0.18392700000000001</v>
      </c>
      <c r="J145" s="204">
        <f>I145/HLOOKUP('Indicator Date'!$AJ143,'Population Data'!$C$3:$M$194,ROW()-4,FALSE)*1000000</f>
        <v>6.7198721548405393E-2</v>
      </c>
      <c r="K145" s="202">
        <f t="shared" si="50"/>
        <v>0</v>
      </c>
      <c r="L145" s="202" t="str">
        <f>IF('Indicator Data'!AM145="No data","x",ROUND(IF('Indicator Data'!AM145&gt;L$4,10,IF('Indicator Data'!AM145&lt;L$3,0,10-(L$4-'Indicator Data'!AM145)/(L$4-L$3)*10)),1))</f>
        <v>x</v>
      </c>
      <c r="M145" s="202">
        <f>IF('Indicator Data'!AN145="No data","x",IF('Indicator Data'!AN145=0,0,ROUND(IF('Indicator Data'!AN145&gt;M$4,10,IF('Indicator Data'!AN145&lt;M$3,0,10-(M$4-'Indicator Data'!AN145)/(M$4-M$3)*10)),1)))</f>
        <v>0.1</v>
      </c>
      <c r="N145" s="203">
        <f t="shared" si="61"/>
        <v>0.1</v>
      </c>
      <c r="O145" s="205">
        <f t="shared" si="62"/>
        <v>1</v>
      </c>
      <c r="P145" s="206">
        <f>IF(AND('Indicator Data'!BA145="No data",'Indicator Data'!BB145="No data"),0,SUM('Indicator Data'!BA145:BC145)/1000)</f>
        <v>1.5369999999999999</v>
      </c>
      <c r="Q145" s="202">
        <f t="shared" si="51"/>
        <v>0.6</v>
      </c>
      <c r="R145" s="207">
        <f>P145*1000/HLOOKUP('Indicator Data'!$BA$3,'Population Data'!$C$3:$M$194,ROW()-4,FALSE)</f>
        <v>5.6155124054597244E-4</v>
      </c>
      <c r="S145" s="202">
        <f t="shared" si="52"/>
        <v>2.8</v>
      </c>
      <c r="T145" s="208">
        <f t="shared" si="63"/>
        <v>1.7</v>
      </c>
      <c r="U145" s="209">
        <f>IF('Indicator Data'!AR145="No data","x",ROUND(IF('Indicator Data'!AR145&gt;U$4,10,IF('Indicator Data'!AR145&lt;U$3,0,10-(U$4-'Indicator Data'!AR145)/(U$4-U$3)*10)),1))</f>
        <v>0.2</v>
      </c>
      <c r="V145" s="209">
        <f>IF('Indicator Data'!AS145="No data","x",IF('Indicator Data'!AS145=0,0,ROUND(IF('Indicator Data'!AS145&gt;V$4,10,IF('Indicator Data'!AS145&lt;V$3,0,10-(V$4-'Indicator Data'!AS145)/(V$4-V$3)*10)),1)))</f>
        <v>0.2</v>
      </c>
      <c r="W145" s="202">
        <f t="shared" si="64"/>
        <v>0.2</v>
      </c>
      <c r="X145" s="202">
        <f>IF('Indicator Data'!AQ145="No data","x",ROUND(IF('Indicator Data'!AQ145&gt;X$4,10,IF('Indicator Data'!AQ145&lt;X$3,0,10-(X$4-'Indicator Data'!AQ145)/(X$4-X$3)*10)),1))</f>
        <v>0.7</v>
      </c>
      <c r="Y145" s="202" t="str">
        <f>IF('Indicator Data'!AT145="No data","x",ROUND(IF('Indicator Data'!AT145&gt;Y$4,10,IF('Indicator Data'!AT145&lt;Y$3,0,10-(Y$4-'Indicator Data'!AT145)/(Y$4-Y$3)*10)),1))</f>
        <v>x</v>
      </c>
      <c r="Z145" s="207">
        <f>IF('Indicator Data'!AU145="No data","x",IF(('Indicator Data'!AU145/HLOOKUP('Indicator Data'!$AU$3,'Population Data'!$C$3:$M$194,ROW()-4,FALSE))&gt;1,1,IF('Indicator Data'!AU145&gt;'Indicator Data'!AU145,1,'Indicator Data'!AU145/HLOOKUP('Indicator Data'!$AU$3,'Population Data'!$C$3:$M$194,ROW()-4,FALSE))))</f>
        <v>8.9049772143895522E-6</v>
      </c>
      <c r="AA145" s="202">
        <f t="shared" si="53"/>
        <v>0</v>
      </c>
      <c r="AB145" s="210">
        <f t="shared" si="54"/>
        <v>0.3</v>
      </c>
      <c r="AC145" s="202">
        <f>IF('Indicator Data'!AO145="No data","x",ROUND(IF('Indicator Data'!AO145&gt;AC$4,10,IF('Indicator Data'!AO145&lt;AC$3,0,10-(AC$4-'Indicator Data'!AO145)/(AC$4-AC$3)*10)),1))</f>
        <v>0.4</v>
      </c>
      <c r="AD145" s="202" t="str">
        <f>IF('Indicator Data'!AP145="No data","x",ROUND(IF('Indicator Data'!AP145&gt;AD$4,10,IF('Indicator Data'!AP145&lt;AD$3,0,10-(AD$4-'Indicator Data'!AP145)/(AD$4-AD$3)*10)),1))</f>
        <v>x</v>
      </c>
      <c r="AE145" s="210">
        <f t="shared" si="65"/>
        <v>0.4</v>
      </c>
      <c r="AF145" s="206">
        <f>('Indicator Data'!AZ145+'Indicator Data'!AY145*0.5+'Indicator Data'!AX145*0.25)/1000</f>
        <v>0</v>
      </c>
      <c r="AG145" s="211">
        <f>AF145*1000/HLOOKUP('Indicator Data'!$AZ$3,'Population Data'!$C$3:$M$194,ROW()-4,FALSE)</f>
        <v>0</v>
      </c>
      <c r="AH145" s="210">
        <f t="shared" si="55"/>
        <v>0</v>
      </c>
      <c r="AI145" s="202">
        <f>IF('Indicator Data'!BD145="No data","x",ROUND(IF('Indicator Data'!BD145&lt;$AI$3,10,IF('Indicator Data'!BD145&gt;$AI$4,0,($AI$4-'Indicator Data'!BD145)/($AI$4-$AI$3)*10)),1))</f>
        <v>2.2999999999999998</v>
      </c>
      <c r="AJ145" s="202">
        <f>IF('Indicator Data'!BE145="No data","x",ROUND(IF('Indicator Data'!BE145&gt;$AJ$4,10,IF('Indicator Data'!BE145&lt;$AJ$3,0,10-($AJ$4-'Indicator Data'!BE145)/($AJ$4-$AJ$3)*10)),1))</f>
        <v>0</v>
      </c>
      <c r="AK145" s="210">
        <f t="shared" si="56"/>
        <v>1.2</v>
      </c>
      <c r="AL145" s="208">
        <f t="shared" si="57"/>
        <v>0.5</v>
      </c>
      <c r="AM145" s="212">
        <f t="shared" si="58"/>
        <v>1.1000000000000001</v>
      </c>
    </row>
    <row r="146" spans="1:39">
      <c r="A146" s="179" t="str">
        <f>'Indicator Data'!A146</f>
        <v>Romania</v>
      </c>
      <c r="B146" s="180" t="str">
        <f>'Indicator Data'!B146</f>
        <v>ROU</v>
      </c>
      <c r="C146" s="213">
        <f>ROUND(IF('Indicator Data'!AH146="No data",IF((0.101*LN('Indicator Data'!BV146)-0.153)&gt;C$4,0,IF((0.101*LN('Indicator Data'!BV146)-0.153)&lt;C$3,10,(C$4-(0.101*LN('Indicator Data'!BV146)-0.153))/(C$4-C$3)*10)),IF('Indicator Data'!AH146&gt;C$4,0,IF('Indicator Data'!AH146&lt;C$3,10,(C$4-'Indicator Data'!AH146)/(C$4-C$3)*10))),1)</f>
        <v>1.5</v>
      </c>
      <c r="D146" s="202" t="str">
        <f>IF('Indicator Data'!AI146="No data","x",ROUND((IF(LOG('Indicator Data'!AI146*1000)&gt;D$4,10,IF(LOG('Indicator Data'!AI146*1000)&lt;D$3,0,10-(D$4-LOG('Indicator Data'!AI146*1000))/(D$4-D$3)*10))),1))</f>
        <v>x</v>
      </c>
      <c r="E146" s="203">
        <f t="shared" si="59"/>
        <v>1.5</v>
      </c>
      <c r="F146" s="202">
        <f>IF('Indicator Data'!AV146="No data","x",ROUND(IF('Indicator Data'!AV146&gt;F$4,10,IF('Indicator Data'!AV146&lt;F$3,0,10-(F$4-'Indicator Data'!AV146)/(F$4-F$3)*10)),1))</f>
        <v>3.1</v>
      </c>
      <c r="G146" s="202">
        <f>IF('Indicator Data'!AW146="No data","x",ROUND(IF('Indicator Data'!AW146&gt;G$4,10,IF('Indicator Data'!AW146&lt;G$3,0,10-(G$4-'Indicator Data'!AW146)/(G$4-G$3)*10)),1))</f>
        <v>2.2000000000000002</v>
      </c>
      <c r="H146" s="203">
        <f t="shared" si="60"/>
        <v>2.7</v>
      </c>
      <c r="I146" s="204">
        <f>SUM(IF('Indicator Data'!AJ146=0,0,'Indicator Data'!AJ146),SUM('Indicator Data'!AK146:AL146))</f>
        <v>178.79179099999999</v>
      </c>
      <c r="J146" s="204">
        <f>I146/HLOOKUP('Indicator Date'!$AJ144,'Population Data'!$C$3:$M$194,ROW()-4,FALSE)*1000000</f>
        <v>9.1131977905495258</v>
      </c>
      <c r="K146" s="202">
        <f t="shared" si="50"/>
        <v>0.2</v>
      </c>
      <c r="L146" s="202" t="str">
        <f>IF('Indicator Data'!AM146="No data","x",ROUND(IF('Indicator Data'!AM146&gt;L$4,10,IF('Indicator Data'!AM146&lt;L$3,0,10-(L$4-'Indicator Data'!AM146)/(L$4-L$3)*10)),1))</f>
        <v>x</v>
      </c>
      <c r="M146" s="202">
        <f>IF('Indicator Data'!AN146="No data","x",IF('Indicator Data'!AN146=0,0,ROUND(IF('Indicator Data'!AN146&gt;M$4,10,IF('Indicator Data'!AN146&lt;M$3,0,10-(M$4-'Indicator Data'!AN146)/(M$4-M$3)*10)),1)))</f>
        <v>0.9</v>
      </c>
      <c r="N146" s="203">
        <f t="shared" si="61"/>
        <v>0.6</v>
      </c>
      <c r="O146" s="205">
        <f t="shared" si="62"/>
        <v>1.6</v>
      </c>
      <c r="P146" s="206">
        <f>IF(AND('Indicator Data'!BA146="No data",'Indicator Data'!BB146="No data"),0,SUM('Indicator Data'!BA146:BC146)/1000)</f>
        <v>89.001000000000005</v>
      </c>
      <c r="Q146" s="202">
        <f t="shared" si="51"/>
        <v>6.5</v>
      </c>
      <c r="R146" s="207">
        <f>P146*1000/HLOOKUP('Indicator Data'!$BA$3,'Population Data'!$C$3:$M$194,ROW()-4,FALSE)</f>
        <v>4.5364706736267238E-3</v>
      </c>
      <c r="S146" s="202">
        <f t="shared" si="52"/>
        <v>4.5999999999999996</v>
      </c>
      <c r="T146" s="208">
        <f t="shared" si="63"/>
        <v>5.6</v>
      </c>
      <c r="U146" s="209">
        <f>IF('Indicator Data'!AR146="No data","x",ROUND(IF('Indicator Data'!AR146&gt;U$4,10,IF('Indicator Data'!AR146&lt;U$3,0,10-(U$4-'Indicator Data'!AR146)/(U$4-U$3)*10)),1))</f>
        <v>0.2</v>
      </c>
      <c r="V146" s="209">
        <f>IF('Indicator Data'!AS146="No data","x",IF('Indicator Data'!AS146=0,0,ROUND(IF('Indicator Data'!AS146&gt;V$4,10,IF('Indicator Data'!AS146&lt;V$3,0,10-(V$4-'Indicator Data'!AS146)/(V$4-V$3)*10)),1)))</f>
        <v>0.2</v>
      </c>
      <c r="W146" s="202">
        <f t="shared" si="64"/>
        <v>0.2</v>
      </c>
      <c r="X146" s="202">
        <f>IF('Indicator Data'!AQ146="No data","x",ROUND(IF('Indicator Data'!AQ146&gt;X$4,10,IF('Indicator Data'!AQ146&lt;X$3,0,10-(X$4-'Indicator Data'!AQ146)/(X$4-X$3)*10)),1))</f>
        <v>0.9</v>
      </c>
      <c r="Y146" s="202" t="str">
        <f>IF('Indicator Data'!AT146="No data","x",ROUND(IF('Indicator Data'!AT146&gt;Y$4,10,IF('Indicator Data'!AT146&lt;Y$3,0,10-(Y$4-'Indicator Data'!AT146)/(Y$4-Y$3)*10)),1))</f>
        <v>x</v>
      </c>
      <c r="Z146" s="207">
        <f>IF('Indicator Data'!AU146="No data","x",IF(('Indicator Data'!AU146/HLOOKUP('Indicator Data'!$AU$3,'Population Data'!$C$3:$M$194,ROW()-4,FALSE))&gt;1,1,IF('Indicator Data'!AU146&gt;'Indicator Data'!AU146,1,'Indicator Data'!AU146/HLOOKUP('Indicator Data'!$AU$3,'Population Data'!$C$3:$M$194,ROW()-4,FALSE))))</f>
        <v>2.0346638559820161E-7</v>
      </c>
      <c r="AA146" s="202">
        <f t="shared" si="53"/>
        <v>0</v>
      </c>
      <c r="AB146" s="210">
        <f t="shared" si="54"/>
        <v>0.4</v>
      </c>
      <c r="AC146" s="202">
        <f>IF('Indicator Data'!AO146="No data","x",ROUND(IF('Indicator Data'!AO146&gt;AC$4,10,IF('Indicator Data'!AO146&lt;AC$3,0,10-(AC$4-'Indicator Data'!AO146)/(AC$4-AC$3)*10)),1))</f>
        <v>0.5</v>
      </c>
      <c r="AD146" s="202" t="str">
        <f>IF('Indicator Data'!AP146="No data","x",ROUND(IF('Indicator Data'!AP146&gt;AD$4,10,IF('Indicator Data'!AP146&lt;AD$3,0,10-(AD$4-'Indicator Data'!AP146)/(AD$4-AD$3)*10)),1))</f>
        <v>x</v>
      </c>
      <c r="AE146" s="210">
        <f t="shared" si="65"/>
        <v>0.5</v>
      </c>
      <c r="AF146" s="206">
        <f>('Indicator Data'!AZ146+'Indicator Data'!AY146*0.5+'Indicator Data'!AX146*0.25)/1000</f>
        <v>0</v>
      </c>
      <c r="AG146" s="211">
        <f>AF146*1000/HLOOKUP('Indicator Data'!$AZ$3,'Population Data'!$C$3:$M$194,ROW()-4,FALSE)</f>
        <v>0</v>
      </c>
      <c r="AH146" s="210">
        <f t="shared" si="55"/>
        <v>0</v>
      </c>
      <c r="AI146" s="202">
        <f>IF('Indicator Data'!BD146="No data","x",ROUND(IF('Indicator Data'!BD146&lt;$AI$3,10,IF('Indicator Data'!BD146&gt;$AI$4,0,($AI$4-'Indicator Data'!BD146)/($AI$4-$AI$3)*10)),1))</f>
        <v>0.5</v>
      </c>
      <c r="AJ146" s="202">
        <f>IF('Indicator Data'!BE146="No data","x",ROUND(IF('Indicator Data'!BE146&gt;$AJ$4,10,IF('Indicator Data'!BE146&lt;$AJ$3,0,10-($AJ$4-'Indicator Data'!BE146)/($AJ$4-$AJ$3)*10)),1))</f>
        <v>0</v>
      </c>
      <c r="AK146" s="210">
        <f t="shared" si="56"/>
        <v>0.3</v>
      </c>
      <c r="AL146" s="208">
        <f t="shared" si="57"/>
        <v>0.3</v>
      </c>
      <c r="AM146" s="212">
        <f t="shared" si="58"/>
        <v>3.4</v>
      </c>
    </row>
    <row r="147" spans="1:39">
      <c r="A147" s="179" t="str">
        <f>'Indicator Data'!A147</f>
        <v>Russian Federation</v>
      </c>
      <c r="B147" s="180" t="str">
        <f>'Indicator Data'!B147</f>
        <v>RUS</v>
      </c>
      <c r="C147" s="213">
        <f>ROUND(IF('Indicator Data'!AH147="No data",IF((0.101*LN('Indicator Data'!BV147)-0.153)&gt;C$4,0,IF((0.101*LN('Indicator Data'!BV147)-0.153)&lt;C$3,10,(C$4-(0.101*LN('Indicator Data'!BV147)-0.153))/(C$4-C$3)*10)),IF('Indicator Data'!AH147&gt;C$4,0,IF('Indicator Data'!AH147&lt;C$3,10,(C$4-'Indicator Data'!AH147)/(C$4-C$3)*10))),1)</f>
        <v>1.6</v>
      </c>
      <c r="D147" s="202" t="str">
        <f>IF('Indicator Data'!AI147="No data","x",ROUND((IF(LOG('Indicator Data'!AI147*1000)&gt;D$4,10,IF(LOG('Indicator Data'!AI147*1000)&lt;D$3,0,10-(D$4-LOG('Indicator Data'!AI147*1000))/(D$4-D$3)*10))),1))</f>
        <v>x</v>
      </c>
      <c r="E147" s="203">
        <f t="shared" si="59"/>
        <v>1.6</v>
      </c>
      <c r="F147" s="202">
        <f>IF('Indicator Data'!AV147="No data","x",ROUND(IF('Indicator Data'!AV147&gt;F$4,10,IF('Indicator Data'!AV147&lt;F$3,0,10-(F$4-'Indicator Data'!AV147)/(F$4-F$3)*10)),1))</f>
        <v>2.4</v>
      </c>
      <c r="G147" s="202">
        <f>IF('Indicator Data'!AW147="No data","x",ROUND(IF('Indicator Data'!AW147&gt;G$4,10,IF('Indicator Data'!AW147&lt;G$3,0,10-(G$4-'Indicator Data'!AW147)/(G$4-G$3)*10)),1))</f>
        <v>2.8</v>
      </c>
      <c r="H147" s="203">
        <f t="shared" si="60"/>
        <v>2.6</v>
      </c>
      <c r="I147" s="204">
        <f>SUM(IF('Indicator Data'!AJ147=0,0,'Indicator Data'!AJ147),SUM('Indicator Data'!AK147:AL147))</f>
        <v>6.3730880000000001</v>
      </c>
      <c r="J147" s="204">
        <f>I147/HLOOKUP('Indicator Date'!$AJ145,'Population Data'!$C$3:$M$194,ROW()-4,FALSE)*1000000</f>
        <v>4.4270751313804799E-2</v>
      </c>
      <c r="K147" s="202">
        <f t="shared" si="50"/>
        <v>0</v>
      </c>
      <c r="L147" s="202" t="str">
        <f>IF('Indicator Data'!AM147="No data","x",ROUND(IF('Indicator Data'!AM147&gt;L$4,10,IF('Indicator Data'!AM147&lt;L$3,0,10-(L$4-'Indicator Data'!AM147)/(L$4-L$3)*10)),1))</f>
        <v>x</v>
      </c>
      <c r="M147" s="202">
        <f>IF('Indicator Data'!AN147="No data","x",IF('Indicator Data'!AN147=0,0,ROUND(IF('Indicator Data'!AN147&gt;M$4,10,IF('Indicator Data'!AN147&lt;M$3,0,10-(M$4-'Indicator Data'!AN147)/(M$4-M$3)*10)),1)))</f>
        <v>0.1</v>
      </c>
      <c r="N147" s="203">
        <f t="shared" si="61"/>
        <v>0.1</v>
      </c>
      <c r="O147" s="205">
        <f t="shared" si="62"/>
        <v>1.5</v>
      </c>
      <c r="P147" s="206">
        <f>IF(AND('Indicator Data'!BA147="No data",'Indicator Data'!BB147="No data"),0,SUM('Indicator Data'!BA147:BC147)/1000)</f>
        <v>1383.376</v>
      </c>
      <c r="Q147" s="202">
        <f t="shared" si="51"/>
        <v>10</v>
      </c>
      <c r="R147" s="207">
        <f>P147*1000/HLOOKUP('Indicator Data'!$BA$3,'Population Data'!$C$3:$M$194,ROW()-4,FALSE)</f>
        <v>9.6096421184653381E-3</v>
      </c>
      <c r="S147" s="202">
        <f t="shared" si="52"/>
        <v>5.6</v>
      </c>
      <c r="T147" s="208">
        <f t="shared" si="63"/>
        <v>7.8</v>
      </c>
      <c r="U147" s="209" t="str">
        <f>IF('Indicator Data'!AR147="No data","x",ROUND(IF('Indicator Data'!AR147&gt;U$4,10,IF('Indicator Data'!AR147&lt;U$3,0,10-(U$4-'Indicator Data'!AR147)/(U$4-U$3)*10)),1))</f>
        <v>x</v>
      </c>
      <c r="V147" s="209" t="str">
        <f>IF('Indicator Data'!AS147="No data","x",IF('Indicator Data'!AS147=0,0,ROUND(IF('Indicator Data'!AS147&gt;V$4,10,IF('Indicator Data'!AS147&lt;V$3,0,10-(V$4-'Indicator Data'!AS147)/(V$4-V$3)*10)),1)))</f>
        <v>x</v>
      </c>
      <c r="W147" s="202" t="str">
        <f t="shared" si="64"/>
        <v>x</v>
      </c>
      <c r="X147" s="202">
        <f>IF('Indicator Data'!AQ147="No data","x",ROUND(IF('Indicator Data'!AQ147&gt;X$4,10,IF('Indicator Data'!AQ147&lt;X$3,0,10-(X$4-'Indicator Data'!AQ147)/(X$4-X$3)*10)),1))</f>
        <v>0.7</v>
      </c>
      <c r="Y147" s="202" t="str">
        <f>IF('Indicator Data'!AT147="No data","x",ROUND(IF('Indicator Data'!AT147&gt;Y$4,10,IF('Indicator Data'!AT147&lt;Y$3,0,10-(Y$4-'Indicator Data'!AT147)/(Y$4-Y$3)*10)),1))</f>
        <v>x</v>
      </c>
      <c r="Z147" s="207">
        <f>IF('Indicator Data'!AU147="No data","x",IF(('Indicator Data'!AU147/HLOOKUP('Indicator Data'!$AU$3,'Population Data'!$C$3:$M$194,ROW()-4,FALSE))&gt;1,1,IF('Indicator Data'!AU147&gt;'Indicator Data'!AU147,1,'Indicator Data'!AU147/HLOOKUP('Indicator Data'!$AU$3,'Population Data'!$C$3:$M$194,ROW()-4,FALSE))))</f>
        <v>0</v>
      </c>
      <c r="AA147" s="202">
        <f t="shared" si="53"/>
        <v>0</v>
      </c>
      <c r="AB147" s="210">
        <f t="shared" si="54"/>
        <v>0.4</v>
      </c>
      <c r="AC147" s="202">
        <f>IF('Indicator Data'!AO147="No data","x",ROUND(IF('Indicator Data'!AO147&gt;AC$4,10,IF('Indicator Data'!AO147&lt;AC$3,0,10-(AC$4-'Indicator Data'!AO147)/(AC$4-AC$3)*10)),1))</f>
        <v>0.4</v>
      </c>
      <c r="AD147" s="202" t="str">
        <f>IF('Indicator Data'!AP147="No data","x",ROUND(IF('Indicator Data'!AP147&gt;AD$4,10,IF('Indicator Data'!AP147&lt;AD$3,0,10-(AD$4-'Indicator Data'!AP147)/(AD$4-AD$3)*10)),1))</f>
        <v>x</v>
      </c>
      <c r="AE147" s="210">
        <f t="shared" si="65"/>
        <v>0.4</v>
      </c>
      <c r="AF147" s="206">
        <f>('Indicator Data'!AZ147+'Indicator Data'!AY147*0.5+'Indicator Data'!AX147*0.25)/1000</f>
        <v>53.350999999999999</v>
      </c>
      <c r="AG147" s="211">
        <f>AF147*1000/HLOOKUP('Indicator Data'!$AZ$3,'Population Data'!$C$3:$M$194,ROW()-4,FALSE)</f>
        <v>3.706035211412113E-4</v>
      </c>
      <c r="AH147" s="210">
        <f t="shared" si="55"/>
        <v>0</v>
      </c>
      <c r="AI147" s="202">
        <f>IF('Indicator Data'!BD147="No data","x",ROUND(IF('Indicator Data'!BD147&lt;$AI$3,10,IF('Indicator Data'!BD147&gt;$AI$4,0,($AI$4-'Indicator Data'!BD147)/($AI$4-$AI$3)*10)),1))</f>
        <v>1.6</v>
      </c>
      <c r="AJ147" s="202">
        <f>IF('Indicator Data'!BE147="No data","x",ROUND(IF('Indicator Data'!BE147&gt;$AJ$4,10,IF('Indicator Data'!BE147&lt;$AJ$3,0,10-($AJ$4-'Indicator Data'!BE147)/($AJ$4-$AJ$3)*10)),1))</f>
        <v>0</v>
      </c>
      <c r="AK147" s="210">
        <f t="shared" si="56"/>
        <v>0.8</v>
      </c>
      <c r="AL147" s="208">
        <f t="shared" si="57"/>
        <v>0.4</v>
      </c>
      <c r="AM147" s="212">
        <f t="shared" si="58"/>
        <v>5.2</v>
      </c>
    </row>
    <row r="148" spans="1:39">
      <c r="A148" s="179" t="str">
        <f>'Indicator Data'!A148</f>
        <v>Rwanda</v>
      </c>
      <c r="B148" s="180" t="str">
        <f>'Indicator Data'!B148</f>
        <v>RWA</v>
      </c>
      <c r="C148" s="213">
        <f>ROUND(IF('Indicator Data'!AH148="No data",IF((0.101*LN('Indicator Data'!BV148)-0.153)&gt;C$4,0,IF((0.101*LN('Indicator Data'!BV148)-0.153)&lt;C$3,10,(C$4-(0.101*LN('Indicator Data'!BV148)-0.153))/(C$4-C$3)*10)),IF('Indicator Data'!AH148&gt;C$4,0,IF('Indicator Data'!AH148&lt;C$3,10,(C$4-'Indicator Data'!AH148)/(C$4-C$3)*10))),1)</f>
        <v>7</v>
      </c>
      <c r="D148" s="202">
        <f>IF('Indicator Data'!AI148="No data","x",ROUND((IF(LOG('Indicator Data'!AI148*1000)&gt;D$4,10,IF(LOG('Indicator Data'!AI148*1000)&lt;D$3,0,10-(D$4-LOG('Indicator Data'!AI148*1000))/(D$4-D$3)*10))),1))</f>
        <v>8.8000000000000007</v>
      </c>
      <c r="E148" s="203">
        <f t="shared" si="59"/>
        <v>8</v>
      </c>
      <c r="F148" s="202">
        <f>IF('Indicator Data'!AV148="No data","x",ROUND(IF('Indicator Data'!AV148&gt;F$4,10,IF('Indicator Data'!AV148&lt;F$3,0,10-(F$4-'Indicator Data'!AV148)/(F$4-F$3)*10)),1))</f>
        <v>5.3</v>
      </c>
      <c r="G148" s="202">
        <f>IF('Indicator Data'!AW148="No data","x",ROUND(IF('Indicator Data'!AW148&gt;G$4,10,IF('Indicator Data'!AW148&lt;G$3,0,10-(G$4-'Indicator Data'!AW148)/(G$4-G$3)*10)),1))</f>
        <v>4.7</v>
      </c>
      <c r="H148" s="203">
        <f t="shared" si="60"/>
        <v>5</v>
      </c>
      <c r="I148" s="204">
        <f>SUM(IF('Indicator Data'!AJ148=0,0,'Indicator Data'!AJ148),SUM('Indicator Data'!AK148:AL148))</f>
        <v>2463.4900911718751</v>
      </c>
      <c r="J148" s="204">
        <f>I148/HLOOKUP('Indicator Date'!$AJ146,'Population Data'!$C$3:$M$194,ROW()-4,FALSE)*1000000</f>
        <v>170.89874936242234</v>
      </c>
      <c r="K148" s="202">
        <f t="shared" si="50"/>
        <v>3.4</v>
      </c>
      <c r="L148" s="202">
        <f>IF('Indicator Data'!AM148="No data","x",ROUND(IF('Indicator Data'!AM148&gt;L$4,10,IF('Indicator Data'!AM148&lt;L$3,0,10-(L$4-'Indicator Data'!AM148)/(L$4-L$3)*10)),1))</f>
        <v>5.5</v>
      </c>
      <c r="M148" s="202">
        <f>IF('Indicator Data'!AN148="No data","x",IF('Indicator Data'!AN148=0,0,ROUND(IF('Indicator Data'!AN148&gt;M$4,10,IF('Indicator Data'!AN148&lt;M$3,0,10-(M$4-'Indicator Data'!AN148)/(M$4-M$3)*10)),1)))</f>
        <v>1.3</v>
      </c>
      <c r="N148" s="203">
        <f t="shared" si="61"/>
        <v>3.4</v>
      </c>
      <c r="O148" s="205">
        <f t="shared" si="62"/>
        <v>6.1</v>
      </c>
      <c r="P148" s="206">
        <f>IF(AND('Indicator Data'!BA148="No data",'Indicator Data'!BB148="No data"),0,SUM('Indicator Data'!BA148:BC148)/1000)</f>
        <v>146.82400000000001</v>
      </c>
      <c r="Q148" s="202">
        <f t="shared" si="51"/>
        <v>7.2</v>
      </c>
      <c r="R148" s="207">
        <f>P148*1000/HLOOKUP('Indicator Data'!$BA$3,'Population Data'!$C$3:$M$194,ROW()-4,FALSE)</f>
        <v>1.018556480754996E-2</v>
      </c>
      <c r="S148" s="202">
        <f t="shared" si="52"/>
        <v>5.7</v>
      </c>
      <c r="T148" s="208">
        <f t="shared" si="63"/>
        <v>6.5</v>
      </c>
      <c r="U148" s="209">
        <f>IF('Indicator Data'!AR148="No data","x",ROUND(IF('Indicator Data'!AR148&gt;U$4,10,IF('Indicator Data'!AR148&lt;U$3,0,10-(U$4-'Indicator Data'!AR148)/(U$4-U$3)*10)),1))</f>
        <v>4.5999999999999996</v>
      </c>
      <c r="V148" s="209">
        <f>IF('Indicator Data'!AS148="No data","x",IF('Indicator Data'!AS148=0,0,ROUND(IF('Indicator Data'!AS148&gt;V$4,10,IF('Indicator Data'!AS148&lt;V$3,0,10-(V$4-'Indicator Data'!AS148)/(V$4-V$3)*10)),1)))</f>
        <v>1.3</v>
      </c>
      <c r="W148" s="202">
        <f t="shared" si="64"/>
        <v>2.9499999999999997</v>
      </c>
      <c r="X148" s="202">
        <f>IF('Indicator Data'!AQ148="No data","x",ROUND(IF('Indicator Data'!AQ148&gt;X$4,10,IF('Indicator Data'!AQ148&lt;X$3,0,10-(X$4-'Indicator Data'!AQ148)/(X$4-X$3)*10)),1))</f>
        <v>1</v>
      </c>
      <c r="Y148" s="202">
        <f>IF('Indicator Data'!AT148="No data","x",ROUND(IF('Indicator Data'!AT148&gt;Y$4,10,IF('Indicator Data'!AT148&lt;Y$3,0,10-(Y$4-'Indicator Data'!AT148)/(Y$4-Y$3)*10)),1))</f>
        <v>2.1</v>
      </c>
      <c r="Z148" s="207">
        <f>IF('Indicator Data'!AU148="No data","x",IF(('Indicator Data'!AU148/HLOOKUP('Indicator Data'!$AU$3,'Population Data'!$C$3:$M$194,ROW()-4,FALSE))&gt;1,1,IF('Indicator Data'!AU148&gt;'Indicator Data'!AU148,1,'Indicator Data'!AU148/HLOOKUP('Indicator Data'!$AU$3,'Population Data'!$C$3:$M$194,ROW()-4,FALSE))))</f>
        <v>0.56531267506916394</v>
      </c>
      <c r="AA148" s="202">
        <f t="shared" si="53"/>
        <v>6.3</v>
      </c>
      <c r="AB148" s="210">
        <f t="shared" si="54"/>
        <v>3.1</v>
      </c>
      <c r="AC148" s="202">
        <f>IF('Indicator Data'!AO148="No data","x",ROUND(IF('Indicator Data'!AO148&gt;AC$4,10,IF('Indicator Data'!AO148&lt;AC$3,0,10-(AC$4-'Indicator Data'!AO148)/(AC$4-AC$3)*10)),1))</f>
        <v>2.9</v>
      </c>
      <c r="AD148" s="202">
        <f>IF('Indicator Data'!AP148="No data","x",ROUND(IF('Indicator Data'!AP148&gt;AD$4,10,IF('Indicator Data'!AP148&lt;AD$3,0,10-(AD$4-'Indicator Data'!AP148)/(AD$4-AD$3)*10)),1))</f>
        <v>1.7</v>
      </c>
      <c r="AE148" s="210">
        <f t="shared" si="65"/>
        <v>2.2999999999999998</v>
      </c>
      <c r="AF148" s="206">
        <f>('Indicator Data'!AZ148+'Indicator Data'!AY148*0.5+'Indicator Data'!AX148*0.25)/1000</f>
        <v>26.343</v>
      </c>
      <c r="AG148" s="211">
        <f>AF148*1000/HLOOKUP('Indicator Data'!$AZ$3,'Population Data'!$C$3:$M$194,ROW()-4,FALSE)</f>
        <v>1.8274827938571938E-3</v>
      </c>
      <c r="AH148" s="210">
        <f t="shared" si="55"/>
        <v>0.2</v>
      </c>
      <c r="AI148" s="202">
        <f>IF('Indicator Data'!BD148="No data","x",ROUND(IF('Indicator Data'!BD148&lt;$AI$3,10,IF('Indicator Data'!BD148&gt;$AI$4,0,($AI$4-'Indicator Data'!BD148)/($AI$4-$AI$3)*10)),1))</f>
        <v>6.4</v>
      </c>
      <c r="AJ148" s="202">
        <f>IF('Indicator Data'!BE148="No data","x",ROUND(IF('Indicator Data'!BE148&gt;$AJ$4,10,IF('Indicator Data'!BE148&lt;$AJ$3,0,10-($AJ$4-'Indicator Data'!BE148)/($AJ$4-$AJ$3)*10)),1))</f>
        <v>8.8000000000000007</v>
      </c>
      <c r="AK148" s="210">
        <f t="shared" si="56"/>
        <v>7.6</v>
      </c>
      <c r="AL148" s="208">
        <f t="shared" si="57"/>
        <v>3.9</v>
      </c>
      <c r="AM148" s="212">
        <f t="shared" si="58"/>
        <v>5.3</v>
      </c>
    </row>
    <row r="149" spans="1:39">
      <c r="A149" s="179" t="str">
        <f>'Indicator Data'!A149</f>
        <v>Saint Kitts and Nevis</v>
      </c>
      <c r="B149" s="180" t="str">
        <f>'Indicator Data'!B149</f>
        <v>KNA</v>
      </c>
      <c r="C149" s="213">
        <f>ROUND(IF('Indicator Data'!AH149="No data",IF((0.101*LN('Indicator Data'!BV149)-0.153)&gt;C$4,0,IF((0.101*LN('Indicator Data'!BV149)-0.153)&lt;C$3,10,(C$4-(0.101*LN('Indicator Data'!BV149)-0.153))/(C$4-C$3)*10)),IF('Indicator Data'!AH149&gt;C$4,0,IF('Indicator Data'!AH149&lt;C$3,10,(C$4-'Indicator Data'!AH149)/(C$4-C$3)*10))),1)</f>
        <v>1.2</v>
      </c>
      <c r="D149" s="202" t="str">
        <f>IF('Indicator Data'!AI149="No data","x",ROUND((IF(LOG('Indicator Data'!AI149*1000)&gt;D$4,10,IF(LOG('Indicator Data'!AI149*1000)&lt;D$3,0,10-(D$4-LOG('Indicator Data'!AI149*1000))/(D$4-D$3)*10))),1))</f>
        <v>x</v>
      </c>
      <c r="E149" s="203">
        <f t="shared" si="59"/>
        <v>1.2</v>
      </c>
      <c r="F149" s="202" t="str">
        <f>IF('Indicator Data'!AV149="No data","x",ROUND(IF('Indicator Data'!AV149&gt;F$4,10,IF('Indicator Data'!AV149&lt;F$3,0,10-(F$4-'Indicator Data'!AV149)/(F$4-F$3)*10)),1))</f>
        <v>x</v>
      </c>
      <c r="G149" s="202" t="str">
        <f>IF('Indicator Data'!AW149="No data","x",ROUND(IF('Indicator Data'!AW149&gt;G$4,10,IF('Indicator Data'!AW149&lt;G$3,0,10-(G$4-'Indicator Data'!AW149)/(G$4-G$3)*10)),1))</f>
        <v>x</v>
      </c>
      <c r="H149" s="203" t="str">
        <f t="shared" si="60"/>
        <v>x</v>
      </c>
      <c r="I149" s="204">
        <f>SUM(IF('Indicator Data'!AJ149=0,0,'Indicator Data'!AJ149),SUM('Indicator Data'!AK149:AL149))</f>
        <v>5.8600000000000004E-4</v>
      </c>
      <c r="J149" s="204">
        <f>I149/HLOOKUP('Indicator Date'!$AJ147,'Population Data'!$C$3:$M$194,ROW()-4,FALSE)*1000000</f>
        <v>1.224737183104479E-2</v>
      </c>
      <c r="K149" s="202">
        <f t="shared" si="50"/>
        <v>0</v>
      </c>
      <c r="L149" s="202" t="str">
        <f>IF('Indicator Data'!AM149="No data","x",ROUND(IF('Indicator Data'!AM149&gt;L$4,10,IF('Indicator Data'!AM149&lt;L$3,0,10-(L$4-'Indicator Data'!AM149)/(L$4-L$3)*10)),1))</f>
        <v>x</v>
      </c>
      <c r="M149" s="202">
        <f>IF('Indicator Data'!AN149="No data","x",IF('Indicator Data'!AN149=0,0,ROUND(IF('Indicator Data'!AN149&gt;M$4,10,IF('Indicator Data'!AN149&lt;M$3,0,10-(M$4-'Indicator Data'!AN149)/(M$4-M$3)*10)),1)))</f>
        <v>1.2</v>
      </c>
      <c r="N149" s="203">
        <f t="shared" si="61"/>
        <v>0.6</v>
      </c>
      <c r="O149" s="205">
        <f t="shared" si="62"/>
        <v>1</v>
      </c>
      <c r="P149" s="206">
        <f>IF(AND('Indicator Data'!BA149="No data",'Indicator Data'!BB149="No data"),0,SUM('Indicator Data'!BA149:BC149)/1000)</f>
        <v>1.9E-2</v>
      </c>
      <c r="Q149" s="202">
        <f t="shared" si="51"/>
        <v>0</v>
      </c>
      <c r="R149" s="207">
        <f>P149*1000/HLOOKUP('Indicator Data'!$BA$3,'Population Data'!$C$3:$M$194,ROW()-4,FALSE)</f>
        <v>3.9709908667210064E-4</v>
      </c>
      <c r="S149" s="202">
        <f t="shared" si="52"/>
        <v>2.5</v>
      </c>
      <c r="T149" s="208">
        <f t="shared" si="63"/>
        <v>1.3</v>
      </c>
      <c r="U149" s="209" t="str">
        <f>IF('Indicator Data'!AR149="No data","x",ROUND(IF('Indicator Data'!AR149&gt;U$4,10,IF('Indicator Data'!AR149&lt;U$3,0,10-(U$4-'Indicator Data'!AR149)/(U$4-U$3)*10)),1))</f>
        <v>x</v>
      </c>
      <c r="V149" s="209" t="str">
        <f>IF('Indicator Data'!AS149="No data","x",IF('Indicator Data'!AS149=0,0,ROUND(IF('Indicator Data'!AS149&gt;V$4,10,IF('Indicator Data'!AS149&lt;V$3,0,10-(V$4-'Indicator Data'!AS149)/(V$4-V$3)*10)),1)))</f>
        <v>x</v>
      </c>
      <c r="W149" s="202" t="str">
        <f t="shared" si="64"/>
        <v>x</v>
      </c>
      <c r="X149" s="202">
        <f>IF('Indicator Data'!AQ149="No data","x",ROUND(IF('Indicator Data'!AQ149&gt;X$4,10,IF('Indicator Data'!AQ149&lt;X$3,0,10-(X$4-'Indicator Data'!AQ149)/(X$4-X$3)*10)),1))</f>
        <v>0</v>
      </c>
      <c r="Y149" s="202" t="str">
        <f>IF('Indicator Data'!AT149="No data","x",ROUND(IF('Indicator Data'!AT149&gt;Y$4,10,IF('Indicator Data'!AT149&lt;Y$3,0,10-(Y$4-'Indicator Data'!AT149)/(Y$4-Y$3)*10)),1))</f>
        <v>x</v>
      </c>
      <c r="Z149" s="207">
        <f>IF('Indicator Data'!AU149="No data","x",IF(('Indicator Data'!AU149/HLOOKUP('Indicator Data'!$AU$3,'Population Data'!$C$3:$M$194,ROW()-4,FALSE))&gt;1,1,IF('Indicator Data'!AU149&gt;'Indicator Data'!AU149,1,'Indicator Data'!AU149/HLOOKUP('Indicator Data'!$AU$3,'Population Data'!$C$3:$M$194,ROW()-4,FALSE))))</f>
        <v>2.0982836040119184E-5</v>
      </c>
      <c r="AA149" s="202">
        <f t="shared" si="53"/>
        <v>0</v>
      </c>
      <c r="AB149" s="210">
        <f t="shared" si="54"/>
        <v>0</v>
      </c>
      <c r="AC149" s="202">
        <f>IF('Indicator Data'!AO149="No data","x",ROUND(IF('Indicator Data'!AO149&gt;AC$4,10,IF('Indicator Data'!AO149&lt;AC$3,0,10-(AC$4-'Indicator Data'!AO149)/(AC$4-AC$3)*10)),1))</f>
        <v>1.2</v>
      </c>
      <c r="AD149" s="202" t="str">
        <f>IF('Indicator Data'!AP149="No data","x",ROUND(IF('Indicator Data'!AP149&gt;AD$4,10,IF('Indicator Data'!AP149&lt;AD$3,0,10-(AD$4-'Indicator Data'!AP149)/(AD$4-AD$3)*10)),1))</f>
        <v>x</v>
      </c>
      <c r="AE149" s="210">
        <f t="shared" si="65"/>
        <v>1.2</v>
      </c>
      <c r="AF149" s="206">
        <f>('Indicator Data'!AZ149+'Indicator Data'!AY149*0.5+'Indicator Data'!AX149*0.25)/1000</f>
        <v>0</v>
      </c>
      <c r="AG149" s="211">
        <f>AF149*1000/HLOOKUP('Indicator Data'!$AZ$3,'Population Data'!$C$3:$M$194,ROW()-4,FALSE)</f>
        <v>0</v>
      </c>
      <c r="AH149" s="210">
        <f t="shared" si="55"/>
        <v>0</v>
      </c>
      <c r="AI149" s="202">
        <f>IF('Indicator Data'!BD149="No data","x",ROUND(IF('Indicator Data'!BD149&lt;$AI$3,10,IF('Indicator Data'!BD149&gt;$AI$4,0,($AI$4-'Indicator Data'!BD149)/($AI$4-$AI$3)*10)),1))</f>
        <v>6.4</v>
      </c>
      <c r="AJ149" s="202">
        <f>IF('Indicator Data'!BE149="No data","x",ROUND(IF('Indicator Data'!BE149&gt;$AJ$4,10,IF('Indicator Data'!BE149&lt;$AJ$3,0,10-($AJ$4-'Indicator Data'!BE149)/($AJ$4-$AJ$3)*10)),1))</f>
        <v>3.8</v>
      </c>
      <c r="AK149" s="210">
        <f t="shared" si="56"/>
        <v>5.0999999999999996</v>
      </c>
      <c r="AL149" s="208">
        <f t="shared" si="57"/>
        <v>1.9</v>
      </c>
      <c r="AM149" s="212">
        <f t="shared" si="58"/>
        <v>1.6</v>
      </c>
    </row>
    <row r="150" spans="1:39">
      <c r="A150" s="179" t="str">
        <f>'Indicator Data'!A150</f>
        <v>Saint Lucia</v>
      </c>
      <c r="B150" s="180" t="str">
        <f>'Indicator Data'!B150</f>
        <v>LCA</v>
      </c>
      <c r="C150" s="213">
        <f>ROUND(IF('Indicator Data'!AH150="No data",IF((0.101*LN('Indicator Data'!BV150)-0.153)&gt;C$4,0,IF((0.101*LN('Indicator Data'!BV150)-0.153)&lt;C$3,10,(C$4-(0.101*LN('Indicator Data'!BV150)-0.153))/(C$4-C$3)*10)),IF('Indicator Data'!AH150&gt;C$4,0,IF('Indicator Data'!AH150&lt;C$3,10,(C$4-'Indicator Data'!AH150)/(C$4-C$3)*10))),1)</f>
        <v>3.5</v>
      </c>
      <c r="D150" s="202">
        <f>IF('Indicator Data'!AI150="No data","x",ROUND((IF(LOG('Indicator Data'!AI150*1000)&gt;D$4,10,IF(LOG('Indicator Data'!AI150*1000)&lt;D$3,0,10-(D$4-LOG('Indicator Data'!AI150*1000))/(D$4-D$3)*10))),1))</f>
        <v>3.2</v>
      </c>
      <c r="E150" s="203">
        <f t="shared" si="59"/>
        <v>3.4</v>
      </c>
      <c r="F150" s="202">
        <f>IF('Indicator Data'!AV150="No data","x",ROUND(IF('Indicator Data'!AV150&gt;F$4,10,IF('Indicator Data'!AV150&lt;F$3,0,10-(F$4-'Indicator Data'!AV150)/(F$4-F$3)*10)),1))</f>
        <v>4.5999999999999996</v>
      </c>
      <c r="G150" s="202">
        <f>IF('Indicator Data'!AW150="No data","x",ROUND(IF('Indicator Data'!AW150&gt;G$4,10,IF('Indicator Data'!AW150&lt;G$3,0,10-(G$4-'Indicator Data'!AW150)/(G$4-G$3)*10)),1))</f>
        <v>4.7</v>
      </c>
      <c r="H150" s="203">
        <f t="shared" si="60"/>
        <v>4.7</v>
      </c>
      <c r="I150" s="204">
        <f>SUM(IF('Indicator Data'!AJ150=0,0,'Indicator Data'!AJ150),SUM('Indicator Data'!AK150:AL150))</f>
        <v>130.3750567956543</v>
      </c>
      <c r="J150" s="204">
        <f>I150/HLOOKUP('Indicator Date'!$AJ148,'Population Data'!$C$3:$M$194,ROW()-4,FALSE)*1000000</f>
        <v>721.08103645172594</v>
      </c>
      <c r="K150" s="202">
        <f t="shared" si="50"/>
        <v>10</v>
      </c>
      <c r="L150" s="202">
        <f>IF('Indicator Data'!AM150="No data","x",ROUND(IF('Indicator Data'!AM150&gt;L$4,10,IF('Indicator Data'!AM150&lt;L$3,0,10-(L$4-'Indicator Data'!AM150)/(L$4-L$3)*10)),1))</f>
        <v>1</v>
      </c>
      <c r="M150" s="202">
        <f>IF('Indicator Data'!AN150="No data","x",IF('Indicator Data'!AN150=0,0,ROUND(IF('Indicator Data'!AN150&gt;M$4,10,IF('Indicator Data'!AN150&lt;M$3,0,10-(M$4-'Indicator Data'!AN150)/(M$4-M$3)*10)),1)))</f>
        <v>0.8</v>
      </c>
      <c r="N150" s="203">
        <f t="shared" si="61"/>
        <v>3.9</v>
      </c>
      <c r="O150" s="205">
        <f t="shared" si="62"/>
        <v>3.9</v>
      </c>
      <c r="P150" s="206">
        <f>IF(AND('Indicator Data'!BA150="No data",'Indicator Data'!BB150="No data"),0,SUM('Indicator Data'!BA150:BC150)/1000)</f>
        <v>5.0000000000000001E-3</v>
      </c>
      <c r="Q150" s="202">
        <f t="shared" si="51"/>
        <v>0</v>
      </c>
      <c r="R150" s="207">
        <f>P150*1000/HLOOKUP('Indicator Data'!$BA$3,'Population Data'!$C$3:$M$194,ROW()-4,FALSE)</f>
        <v>2.7654102486103815E-5</v>
      </c>
      <c r="S150" s="202">
        <f t="shared" si="52"/>
        <v>0</v>
      </c>
      <c r="T150" s="208">
        <f t="shared" si="63"/>
        <v>0</v>
      </c>
      <c r="U150" s="209" t="str">
        <f>IF('Indicator Data'!AR150="No data","x",ROUND(IF('Indicator Data'!AR150&gt;U$4,10,IF('Indicator Data'!AR150&lt;U$3,0,10-(U$4-'Indicator Data'!AR150)/(U$4-U$3)*10)),1))</f>
        <v>x</v>
      </c>
      <c r="V150" s="209" t="str">
        <f>IF('Indicator Data'!AS150="No data","x",IF('Indicator Data'!AS150=0,0,ROUND(IF('Indicator Data'!AS150&gt;V$4,10,IF('Indicator Data'!AS150&lt;V$3,0,10-(V$4-'Indicator Data'!AS150)/(V$4-V$3)*10)),1)))</f>
        <v>x</v>
      </c>
      <c r="W150" s="202" t="str">
        <f t="shared" si="64"/>
        <v>x</v>
      </c>
      <c r="X150" s="202">
        <f>IF('Indicator Data'!AQ150="No data","x",ROUND(IF('Indicator Data'!AQ150&gt;X$4,10,IF('Indicator Data'!AQ150&lt;X$3,0,10-(X$4-'Indicator Data'!AQ150)/(X$4-X$3)*10)),1))</f>
        <v>0</v>
      </c>
      <c r="Y150" s="202" t="str">
        <f>IF('Indicator Data'!AT150="No data","x",ROUND(IF('Indicator Data'!AT150&gt;Y$4,10,IF('Indicator Data'!AT150&lt;Y$3,0,10-(Y$4-'Indicator Data'!AT150)/(Y$4-Y$3)*10)),1))</f>
        <v>x</v>
      </c>
      <c r="Z150" s="207">
        <f>IF('Indicator Data'!AU150="No data","x",IF(('Indicator Data'!AU150/HLOOKUP('Indicator Data'!$AU$3,'Population Data'!$C$3:$M$194,ROW()-4,FALSE))&gt;1,1,IF('Indicator Data'!AU150&gt;'Indicator Data'!AU150,1,'Indicator Data'!AU150/HLOOKUP('Indicator Data'!$AU$3,'Population Data'!$C$3:$M$194,ROW()-4,FALSE))))</f>
        <v>1.4455928876829925E-4</v>
      </c>
      <c r="AA150" s="202">
        <f t="shared" si="53"/>
        <v>0</v>
      </c>
      <c r="AB150" s="210">
        <f t="shared" si="54"/>
        <v>0</v>
      </c>
      <c r="AC150" s="202">
        <f>IF('Indicator Data'!AO150="No data","x",ROUND(IF('Indicator Data'!AO150&gt;AC$4,10,IF('Indicator Data'!AO150&lt;AC$3,0,10-(AC$4-'Indicator Data'!AO150)/(AC$4-AC$3)*10)),1))</f>
        <v>1.3</v>
      </c>
      <c r="AD150" s="202">
        <f>IF('Indicator Data'!AP150="No data","x",ROUND(IF('Indicator Data'!AP150&gt;AD$4,10,IF('Indicator Data'!AP150&lt;AD$3,0,10-(AD$4-'Indicator Data'!AP150)/(AD$4-AD$3)*10)),1))</f>
        <v>0.6</v>
      </c>
      <c r="AE150" s="210">
        <f t="shared" si="65"/>
        <v>1</v>
      </c>
      <c r="AF150" s="206">
        <f>('Indicator Data'!AZ150+'Indicator Data'!AY150*0.5+'Indicator Data'!AX150*0.25)/1000</f>
        <v>1.375</v>
      </c>
      <c r="AG150" s="211">
        <f>AF150*1000/HLOOKUP('Indicator Data'!$AZ$3,'Population Data'!$C$3:$M$194,ROW()-4,FALSE)</f>
        <v>7.6048781836785487E-3</v>
      </c>
      <c r="AH150" s="210">
        <f t="shared" si="55"/>
        <v>0.8</v>
      </c>
      <c r="AI150" s="202">
        <f>IF('Indicator Data'!BD150="No data","x",ROUND(IF('Indicator Data'!BD150&lt;$AI$3,10,IF('Indicator Data'!BD150&gt;$AI$4,0,($AI$4-'Indicator Data'!BD150)/($AI$4-$AI$3)*10)),1))</f>
        <v>6.4</v>
      </c>
      <c r="AJ150" s="202">
        <f>IF('Indicator Data'!BE150="No data","x",ROUND(IF('Indicator Data'!BE150&gt;$AJ$4,10,IF('Indicator Data'!BE150&lt;$AJ$3,0,10-($AJ$4-'Indicator Data'!BE150)/($AJ$4-$AJ$3)*10)),1))</f>
        <v>3.8</v>
      </c>
      <c r="AK150" s="210">
        <f t="shared" si="56"/>
        <v>5.0999999999999996</v>
      </c>
      <c r="AL150" s="208">
        <f t="shared" si="57"/>
        <v>2</v>
      </c>
      <c r="AM150" s="212">
        <f t="shared" si="58"/>
        <v>1</v>
      </c>
    </row>
    <row r="151" spans="1:39">
      <c r="A151" s="179" t="str">
        <f>'Indicator Data'!A151</f>
        <v>Saint Vincent and the Grenadines</v>
      </c>
      <c r="B151" s="180" t="str">
        <f>'Indicator Data'!B151</f>
        <v>VCT</v>
      </c>
      <c r="C151" s="213">
        <f>ROUND(IF('Indicator Data'!AH151="No data",IF((0.101*LN('Indicator Data'!BV151)-0.153)&gt;C$4,0,IF((0.101*LN('Indicator Data'!BV151)-0.153)&lt;C$3,10,(C$4-(0.101*LN('Indicator Data'!BV151)-0.153))/(C$4-C$3)*10)),IF('Indicator Data'!AH151&gt;C$4,0,IF('Indicator Data'!AH151&lt;C$3,10,(C$4-'Indicator Data'!AH151)/(C$4-C$3)*10))),1)</f>
        <v>2.6</v>
      </c>
      <c r="D151" s="202" t="str">
        <f>IF('Indicator Data'!AI151="No data","x",ROUND((IF(LOG('Indicator Data'!AI151*1000)&gt;D$4,10,IF(LOG('Indicator Data'!AI151*1000)&lt;D$3,0,10-(D$4-LOG('Indicator Data'!AI151*1000))/(D$4-D$3)*10))),1))</f>
        <v>x</v>
      </c>
      <c r="E151" s="203">
        <f t="shared" si="59"/>
        <v>2.6</v>
      </c>
      <c r="F151" s="202">
        <f>IF('Indicator Data'!AV151="No data","x",ROUND(IF('Indicator Data'!AV151&gt;F$4,10,IF('Indicator Data'!AV151&lt;F$3,0,10-(F$4-'Indicator Data'!AV151)/(F$4-F$3)*10)),1))</f>
        <v>5.2</v>
      </c>
      <c r="G151" s="202" t="str">
        <f>IF('Indicator Data'!AW151="No data","x",ROUND(IF('Indicator Data'!AW151&gt;G$4,10,IF('Indicator Data'!AW151&lt;G$3,0,10-(G$4-'Indicator Data'!AW151)/(G$4-G$3)*10)),1))</f>
        <v>x</v>
      </c>
      <c r="H151" s="203">
        <f t="shared" si="60"/>
        <v>5.2</v>
      </c>
      <c r="I151" s="204">
        <f>SUM(IF('Indicator Data'!AJ151=0,0,'Indicator Data'!AJ151),SUM('Indicator Data'!AK151:AL151))</f>
        <v>138.50736143322754</v>
      </c>
      <c r="J151" s="204">
        <f>I151/HLOOKUP('Indicator Date'!$AJ149,'Population Data'!$C$3:$M$194,ROW()-4,FALSE)*1000000</f>
        <v>1335.8733971164756</v>
      </c>
      <c r="K151" s="202">
        <f t="shared" si="50"/>
        <v>10</v>
      </c>
      <c r="L151" s="202">
        <f>IF('Indicator Data'!AM151="No data","x",ROUND(IF('Indicator Data'!AM151&gt;L$4,10,IF('Indicator Data'!AM151&lt;L$3,0,10-(L$4-'Indicator Data'!AM151)/(L$4-L$3)*10)),1))</f>
        <v>1.1000000000000001</v>
      </c>
      <c r="M151" s="202">
        <f>IF('Indicator Data'!AN151="No data","x",IF('Indicator Data'!AN151=0,0,ROUND(IF('Indicator Data'!AN151&gt;M$4,10,IF('Indicator Data'!AN151&lt;M$3,0,10-(M$4-'Indicator Data'!AN151)/(M$4-M$3)*10)),1)))</f>
        <v>2.2000000000000002</v>
      </c>
      <c r="N151" s="203">
        <f t="shared" si="61"/>
        <v>4.4000000000000004</v>
      </c>
      <c r="O151" s="205">
        <f t="shared" si="62"/>
        <v>3.7</v>
      </c>
      <c r="P151" s="206">
        <f>IF(AND('Indicator Data'!BA151="No data",'Indicator Data'!BB151="No data"),0,SUM('Indicator Data'!BA151:BC151)/1000)</f>
        <v>0</v>
      </c>
      <c r="Q151" s="202">
        <f t="shared" si="51"/>
        <v>0</v>
      </c>
      <c r="R151" s="207">
        <f>P151*1000/HLOOKUP('Indicator Data'!$BA$3,'Population Data'!$C$3:$M$194,ROW()-4,FALSE)</f>
        <v>0</v>
      </c>
      <c r="S151" s="202">
        <f t="shared" si="52"/>
        <v>0</v>
      </c>
      <c r="T151" s="208">
        <f t="shared" si="63"/>
        <v>0</v>
      </c>
      <c r="U151" s="209" t="str">
        <f>IF('Indicator Data'!AR151="No data","x",ROUND(IF('Indicator Data'!AR151&gt;U$4,10,IF('Indicator Data'!AR151&lt;U$3,0,10-(U$4-'Indicator Data'!AR151)/(U$4-U$3)*10)),1))</f>
        <v>x</v>
      </c>
      <c r="V151" s="209" t="str">
        <f>IF('Indicator Data'!AS151="No data","x",IF('Indicator Data'!AS151=0,0,ROUND(IF('Indicator Data'!AS151&gt;V$4,10,IF('Indicator Data'!AS151&lt;V$3,0,10-(V$4-'Indicator Data'!AS151)/(V$4-V$3)*10)),1)))</f>
        <v>x</v>
      </c>
      <c r="W151" s="202" t="str">
        <f t="shared" si="64"/>
        <v>x</v>
      </c>
      <c r="X151" s="202">
        <f>IF('Indicator Data'!AQ151="No data","x",ROUND(IF('Indicator Data'!AQ151&gt;X$4,10,IF('Indicator Data'!AQ151&lt;X$3,0,10-(X$4-'Indicator Data'!AQ151)/(X$4-X$3)*10)),1))</f>
        <v>0.2</v>
      </c>
      <c r="Y151" s="202" t="str">
        <f>IF('Indicator Data'!AT151="No data","x",ROUND(IF('Indicator Data'!AT151&gt;Y$4,10,IF('Indicator Data'!AT151&lt;Y$3,0,10-(Y$4-'Indicator Data'!AT151)/(Y$4-Y$3)*10)),1))</f>
        <v>x</v>
      </c>
      <c r="Z151" s="207">
        <f>IF('Indicator Data'!AU151="No data","x",IF(('Indicator Data'!AU151/HLOOKUP('Indicator Data'!$AU$3,'Population Data'!$C$3:$M$194,ROW()-4,FALSE))&gt;1,1,IF('Indicator Data'!AU151&gt;'Indicator Data'!AU151,1,'Indicator Data'!AU151/HLOOKUP('Indicator Data'!$AU$3,'Population Data'!$C$3:$M$194,ROW()-4,FALSE))))</f>
        <v>7.5229922653634509E-3</v>
      </c>
      <c r="AA151" s="202">
        <f t="shared" si="53"/>
        <v>0.1</v>
      </c>
      <c r="AB151" s="210">
        <f t="shared" si="54"/>
        <v>0.2</v>
      </c>
      <c r="AC151" s="202">
        <f>IF('Indicator Data'!AO151="No data","x",ROUND(IF('Indicator Data'!AO151&gt;AC$4,10,IF('Indicator Data'!AO151&lt;AC$3,0,10-(AC$4-'Indicator Data'!AO151)/(AC$4-AC$3)*10)),1))</f>
        <v>0.8</v>
      </c>
      <c r="AD151" s="202" t="str">
        <f>IF('Indicator Data'!AP151="No data","x",ROUND(IF('Indicator Data'!AP151&gt;AD$4,10,IF('Indicator Data'!AP151&lt;AD$3,0,10-(AD$4-'Indicator Data'!AP151)/(AD$4-AD$3)*10)),1))</f>
        <v>x</v>
      </c>
      <c r="AE151" s="210">
        <f t="shared" si="65"/>
        <v>0.8</v>
      </c>
      <c r="AF151" s="206">
        <f>('Indicator Data'!AZ151+'Indicator Data'!AY151*0.5+'Indicator Data'!AX151*0.25)/1000</f>
        <v>7.4999999999999997E-2</v>
      </c>
      <c r="AG151" s="211">
        <f>AF151*1000/HLOOKUP('Indicator Data'!$AZ$3,'Population Data'!$C$3:$M$194,ROW()-4,FALSE)</f>
        <v>7.2335869911171547E-4</v>
      </c>
      <c r="AH151" s="210">
        <f t="shared" si="55"/>
        <v>0.1</v>
      </c>
      <c r="AI151" s="202">
        <f>IF('Indicator Data'!BD151="No data","x",ROUND(IF('Indicator Data'!BD151&lt;$AI$3,10,IF('Indicator Data'!BD151&gt;$AI$4,0,($AI$4-'Indicator Data'!BD151)/($AI$4-$AI$3)*10)),1))</f>
        <v>3.6</v>
      </c>
      <c r="AJ151" s="202">
        <f>IF('Indicator Data'!BE151="No data","x",ROUND(IF('Indicator Data'!BE151&gt;$AJ$4,10,IF('Indicator Data'!BE151&lt;$AJ$3,0,10-($AJ$4-'Indicator Data'!BE151)/($AJ$4-$AJ$3)*10)),1))</f>
        <v>0</v>
      </c>
      <c r="AK151" s="210">
        <f t="shared" si="56"/>
        <v>1.8</v>
      </c>
      <c r="AL151" s="208">
        <f t="shared" si="57"/>
        <v>0.7</v>
      </c>
      <c r="AM151" s="212">
        <f t="shared" si="58"/>
        <v>0.4</v>
      </c>
    </row>
    <row r="152" spans="1:39">
      <c r="A152" s="179" t="str">
        <f>'Indicator Data'!A152</f>
        <v>Samoa</v>
      </c>
      <c r="B152" s="180" t="str">
        <f>'Indicator Data'!B152</f>
        <v>WSM</v>
      </c>
      <c r="C152" s="213">
        <f>ROUND(IF('Indicator Data'!AH152="No data",IF((0.101*LN('Indicator Data'!BV152)-0.153)&gt;C$4,0,IF((0.101*LN('Indicator Data'!BV152)-0.153)&lt;C$3,10,(C$4-(0.101*LN('Indicator Data'!BV152)-0.153))/(C$4-C$3)*10)),IF('Indicator Data'!AH152&gt;C$4,0,IF('Indicator Data'!AH152&lt;C$3,10,(C$4-'Indicator Data'!AH152)/(C$4-C$3)*10))),1)</f>
        <v>4</v>
      </c>
      <c r="D152" s="202">
        <f>IF('Indicator Data'!AI152="No data","x",ROUND((IF(LOG('Indicator Data'!AI152*1000)&gt;D$4,10,IF(LOG('Indicator Data'!AI152*1000)&lt;D$3,0,10-(D$4-LOG('Indicator Data'!AI152*1000))/(D$4-D$3)*10))),1))</f>
        <v>5.2</v>
      </c>
      <c r="E152" s="203">
        <f t="shared" si="59"/>
        <v>4.5999999999999996</v>
      </c>
      <c r="F152" s="202">
        <f>IF('Indicator Data'!AV152="No data","x",ROUND(IF('Indicator Data'!AV152&gt;F$4,10,IF('Indicator Data'!AV152&lt;F$3,0,10-(F$4-'Indicator Data'!AV152)/(F$4-F$3)*10)),1))</f>
        <v>5.4</v>
      </c>
      <c r="G152" s="202">
        <f>IF('Indicator Data'!AW152="No data","x",ROUND(IF('Indicator Data'!AW152&gt;G$4,10,IF('Indicator Data'!AW152&lt;G$3,0,10-(G$4-'Indicator Data'!AW152)/(G$4-G$3)*10)),1))</f>
        <v>3.4</v>
      </c>
      <c r="H152" s="203">
        <f t="shared" si="60"/>
        <v>4.4000000000000004</v>
      </c>
      <c r="I152" s="204">
        <f>SUM(IF('Indicator Data'!AJ152=0,0,'Indicator Data'!AJ152),SUM('Indicator Data'!AK152:AL152))</f>
        <v>210.38999938964844</v>
      </c>
      <c r="J152" s="204">
        <f>I152/HLOOKUP('Indicator Date'!$AJ150,'Population Data'!$C$3:$M$194,ROW()-4,FALSE)*1000000</f>
        <v>918.87004790950812</v>
      </c>
      <c r="K152" s="202">
        <f t="shared" si="50"/>
        <v>10</v>
      </c>
      <c r="L152" s="202">
        <f>IF('Indicator Data'!AM152="No data","x",ROUND(IF('Indicator Data'!AM152&gt;L$4,10,IF('Indicator Data'!AM152&lt;L$3,0,10-(L$4-'Indicator Data'!AM152)/(L$4-L$3)*10)),1))</f>
        <v>10</v>
      </c>
      <c r="M152" s="202">
        <f>IF('Indicator Data'!AN152="No data","x",IF('Indicator Data'!AN152=0,0,ROUND(IF('Indicator Data'!AN152&gt;M$4,10,IF('Indicator Data'!AN152&lt;M$3,0,10-(M$4-'Indicator Data'!AN152)/(M$4-M$3)*10)),1)))</f>
        <v>9.5</v>
      </c>
      <c r="N152" s="203">
        <f t="shared" si="61"/>
        <v>9.8000000000000007</v>
      </c>
      <c r="O152" s="205">
        <f t="shared" si="62"/>
        <v>5.9</v>
      </c>
      <c r="P152" s="206">
        <f>IF(AND('Indicator Data'!BA152="No data",'Indicator Data'!BB152="No data"),0,SUM('Indicator Data'!BA152:BC152)/1000)</f>
        <v>0</v>
      </c>
      <c r="Q152" s="202">
        <f t="shared" si="51"/>
        <v>0</v>
      </c>
      <c r="R152" s="207">
        <f>P152*1000/HLOOKUP('Indicator Data'!$BA$3,'Population Data'!$C$3:$M$194,ROW()-4,FALSE)</f>
        <v>0</v>
      </c>
      <c r="S152" s="202">
        <f t="shared" si="52"/>
        <v>0</v>
      </c>
      <c r="T152" s="208">
        <f t="shared" si="63"/>
        <v>0</v>
      </c>
      <c r="U152" s="209" t="str">
        <f>IF('Indicator Data'!AR152="No data","x",ROUND(IF('Indicator Data'!AR152&gt;U$4,10,IF('Indicator Data'!AR152&lt;U$3,0,10-(U$4-'Indicator Data'!AR152)/(U$4-U$3)*10)),1))</f>
        <v>x</v>
      </c>
      <c r="V152" s="209" t="str">
        <f>IF('Indicator Data'!AS152="No data","x",IF('Indicator Data'!AS152=0,0,ROUND(IF('Indicator Data'!AS152&gt;V$4,10,IF('Indicator Data'!AS152&lt;V$3,0,10-(V$4-'Indicator Data'!AS152)/(V$4-V$3)*10)),1)))</f>
        <v>x</v>
      </c>
      <c r="W152" s="202" t="str">
        <f t="shared" si="64"/>
        <v>x</v>
      </c>
      <c r="X152" s="202">
        <f>IF('Indicator Data'!AQ152="No data","x",ROUND(IF('Indicator Data'!AQ152&gt;X$4,10,IF('Indicator Data'!AQ152&lt;X$3,0,10-(X$4-'Indicator Data'!AQ152)/(X$4-X$3)*10)),1))</f>
        <v>0.1</v>
      </c>
      <c r="Y152" s="202" t="str">
        <f>IF('Indicator Data'!AT152="No data","x",ROUND(IF('Indicator Data'!AT152&gt;Y$4,10,IF('Indicator Data'!AT152&lt;Y$3,0,10-(Y$4-'Indicator Data'!AT152)/(Y$4-Y$3)*10)),1))</f>
        <v>x</v>
      </c>
      <c r="Z152" s="207">
        <f>IF('Indicator Data'!AU152="No data","x",IF(('Indicator Data'!AU152/HLOOKUP('Indicator Data'!$AU$3,'Population Data'!$C$3:$M$194,ROW()-4,FALSE))&gt;1,1,IF('Indicator Data'!AU152&gt;'Indicator Data'!AU152,1,'Indicator Data'!AU152/HLOOKUP('Indicator Data'!$AU$3,'Population Data'!$C$3:$M$194,ROW()-4,FALSE))))</f>
        <v>0.8598672554433362</v>
      </c>
      <c r="AA152" s="202">
        <f t="shared" si="53"/>
        <v>9.6</v>
      </c>
      <c r="AB152" s="210">
        <f t="shared" si="54"/>
        <v>4.9000000000000004</v>
      </c>
      <c r="AC152" s="202">
        <f>IF('Indicator Data'!AO152="No data","x",ROUND(IF('Indicator Data'!AO152&gt;AC$4,10,IF('Indicator Data'!AO152&lt;AC$3,0,10-(AC$4-'Indicator Data'!AO152)/(AC$4-AC$3)*10)),1))</f>
        <v>1.2</v>
      </c>
      <c r="AD152" s="202">
        <f>IF('Indicator Data'!AP152="No data","x",ROUND(IF('Indicator Data'!AP152&gt;AD$4,10,IF('Indicator Data'!AP152&lt;AD$3,0,10-(AD$4-'Indicator Data'!AP152)/(AD$4-AD$3)*10)),1))</f>
        <v>0.8</v>
      </c>
      <c r="AE152" s="210">
        <f t="shared" si="65"/>
        <v>1</v>
      </c>
      <c r="AF152" s="206">
        <f>('Indicator Data'!AZ152+'Indicator Data'!AY152*0.5+'Indicator Data'!AX152*0.25)/1000</f>
        <v>0</v>
      </c>
      <c r="AG152" s="211">
        <f>AF152*1000/HLOOKUP('Indicator Data'!$AZ$3,'Population Data'!$C$3:$M$194,ROW()-4,FALSE)</f>
        <v>0</v>
      </c>
      <c r="AH152" s="210">
        <f t="shared" si="55"/>
        <v>0</v>
      </c>
      <c r="AI152" s="202">
        <f>IF('Indicator Data'!BD152="No data","x",ROUND(IF('Indicator Data'!BD152&lt;$AI$3,10,IF('Indicator Data'!BD152&gt;$AI$4,0,($AI$4-'Indicator Data'!BD152)/($AI$4-$AI$3)*10)),1))</f>
        <v>2.9</v>
      </c>
      <c r="AJ152" s="202">
        <f>IF('Indicator Data'!BE152="No data","x",ROUND(IF('Indicator Data'!BE152&gt;$AJ$4,10,IF('Indicator Data'!BE152&lt;$AJ$3,0,10-($AJ$4-'Indicator Data'!BE152)/($AJ$4-$AJ$3)*10)),1))</f>
        <v>0.1</v>
      </c>
      <c r="AK152" s="210">
        <f t="shared" si="56"/>
        <v>1.5</v>
      </c>
      <c r="AL152" s="208">
        <f t="shared" si="57"/>
        <v>2.1</v>
      </c>
      <c r="AM152" s="212">
        <f t="shared" si="58"/>
        <v>1.1000000000000001</v>
      </c>
    </row>
    <row r="153" spans="1:39">
      <c r="A153" s="179" t="str">
        <f>'Indicator Data'!A153</f>
        <v>Sao Tome and Principe</v>
      </c>
      <c r="B153" s="180" t="str">
        <f>'Indicator Data'!B153</f>
        <v>STP</v>
      </c>
      <c r="C153" s="213">
        <f>ROUND(IF('Indicator Data'!AH153="No data",IF((0.101*LN('Indicator Data'!BV153)-0.153)&gt;C$4,0,IF((0.101*LN('Indicator Data'!BV153)-0.153)&lt;C$3,10,(C$4-(0.101*LN('Indicator Data'!BV153)-0.153))/(C$4-C$3)*10)),IF('Indicator Data'!AH153&gt;C$4,0,IF('Indicator Data'!AH153&lt;C$3,10,(C$4-'Indicator Data'!AH153)/(C$4-C$3)*10))),1)</f>
        <v>5.7</v>
      </c>
      <c r="D153" s="202">
        <f>IF('Indicator Data'!AI153="No data","x",ROUND((IF(LOG('Indicator Data'!AI153*1000)&gt;D$4,10,IF(LOG('Indicator Data'!AI153*1000)&lt;D$3,0,10-(D$4-LOG('Indicator Data'!AI153*1000))/(D$4-D$3)*10))),1))</f>
        <v>6.2</v>
      </c>
      <c r="E153" s="203">
        <f t="shared" si="59"/>
        <v>6</v>
      </c>
      <c r="F153" s="202">
        <f>IF('Indicator Data'!AV153="No data","x",ROUND(IF('Indicator Data'!AV153&gt;F$4,10,IF('Indicator Data'!AV153&lt;F$3,0,10-(F$4-'Indicator Data'!AV153)/(F$4-F$3)*10)),1))</f>
        <v>6.6</v>
      </c>
      <c r="G153" s="202">
        <f>IF('Indicator Data'!AW153="No data","x",ROUND(IF('Indicator Data'!AW153&gt;G$4,10,IF('Indicator Data'!AW153&lt;G$3,0,10-(G$4-'Indicator Data'!AW153)/(G$4-G$3)*10)),1))</f>
        <v>3.9</v>
      </c>
      <c r="H153" s="203">
        <f t="shared" si="60"/>
        <v>5.3</v>
      </c>
      <c r="I153" s="204">
        <f>SUM(IF('Indicator Data'!AJ153=0,0,'Indicator Data'!AJ153),SUM('Indicator Data'!AK153:AL153))</f>
        <v>125.15915108447265</v>
      </c>
      <c r="J153" s="204">
        <f>I153/HLOOKUP('Indicator Date'!$AJ151,'Population Data'!$C$3:$M$194,ROW()-4,FALSE)*1000000</f>
        <v>529.48058889873835</v>
      </c>
      <c r="K153" s="202">
        <f t="shared" si="50"/>
        <v>10</v>
      </c>
      <c r="L153" s="202">
        <f>IF('Indicator Data'!AM153="No data","x",ROUND(IF('Indicator Data'!AM153&gt;L$4,10,IF('Indicator Data'!AM153&lt;L$3,0,10-(L$4-'Indicator Data'!AM153)/(L$4-L$3)*10)),1))</f>
        <v>6.4</v>
      </c>
      <c r="M153" s="202">
        <f>IF('Indicator Data'!AN153="No data","x",IF('Indicator Data'!AN153=0,0,ROUND(IF('Indicator Data'!AN153&gt;M$4,10,IF('Indicator Data'!AN153&lt;M$3,0,10-(M$4-'Indicator Data'!AN153)/(M$4-M$3)*10)),1)))</f>
        <v>0.5</v>
      </c>
      <c r="N153" s="203">
        <f t="shared" si="61"/>
        <v>5.6</v>
      </c>
      <c r="O153" s="205">
        <f t="shared" si="62"/>
        <v>5.7</v>
      </c>
      <c r="P153" s="206">
        <f>IF(AND('Indicator Data'!BA153="No data",'Indicator Data'!BB153="No data"),0,SUM('Indicator Data'!BA153:BC153)/1000)</f>
        <v>0</v>
      </c>
      <c r="Q153" s="202">
        <f t="shared" si="51"/>
        <v>0</v>
      </c>
      <c r="R153" s="207">
        <f>P153*1000/HLOOKUP('Indicator Data'!$BA$3,'Population Data'!$C$3:$M$194,ROW()-4,FALSE)</f>
        <v>0</v>
      </c>
      <c r="S153" s="202">
        <f t="shared" si="52"/>
        <v>0</v>
      </c>
      <c r="T153" s="208">
        <f t="shared" si="63"/>
        <v>0</v>
      </c>
      <c r="U153" s="209">
        <f>IF('Indicator Data'!AR153="No data","x",ROUND(IF('Indicator Data'!AR153&gt;U$4,10,IF('Indicator Data'!AR153&lt;U$3,0,10-(U$4-'Indicator Data'!AR153)/(U$4-U$3)*10)),1))</f>
        <v>0.8</v>
      </c>
      <c r="V153" s="209">
        <f>IF('Indicator Data'!AS153="No data","x",IF('Indicator Data'!AS153=0,0,ROUND(IF('Indicator Data'!AS153&gt;V$4,10,IF('Indicator Data'!AS153&lt;V$3,0,10-(V$4-'Indicator Data'!AS153)/(V$4-V$3)*10)),1)))</f>
        <v>0.2</v>
      </c>
      <c r="W153" s="202">
        <f t="shared" si="64"/>
        <v>0.5</v>
      </c>
      <c r="X153" s="202">
        <f>IF('Indicator Data'!AQ153="No data","x",ROUND(IF('Indicator Data'!AQ153&gt;X$4,10,IF('Indicator Data'!AQ153&lt;X$3,0,10-(X$4-'Indicator Data'!AQ153)/(X$4-X$3)*10)),1))</f>
        <v>2.1</v>
      </c>
      <c r="Y153" s="202">
        <f>IF('Indicator Data'!AT153="No data","x",ROUND(IF('Indicator Data'!AT153&gt;Y$4,10,IF('Indicator Data'!AT153&lt;Y$3,0,10-(Y$4-'Indicator Data'!AT153)/(Y$4-Y$3)*10)),1))</f>
        <v>0.4</v>
      </c>
      <c r="Z153" s="207">
        <f>IF('Indicator Data'!AU153="No data","x",IF(('Indicator Data'!AU153/HLOOKUP('Indicator Data'!$AU$3,'Population Data'!$C$3:$M$194,ROW()-4,FALSE))&gt;1,1,IF('Indicator Data'!AU153&gt;'Indicator Data'!AU153,1,'Indicator Data'!AU153/HLOOKUP('Indicator Data'!$AU$3,'Population Data'!$C$3:$M$194,ROW()-4,FALSE))))</f>
        <v>0.44043891283314274</v>
      </c>
      <c r="AA153" s="202">
        <f t="shared" si="53"/>
        <v>4.9000000000000004</v>
      </c>
      <c r="AB153" s="210">
        <f t="shared" si="54"/>
        <v>2</v>
      </c>
      <c r="AC153" s="202">
        <f>IF('Indicator Data'!AO153="No data","x",ROUND(IF('Indicator Data'!AO153&gt;AC$4,10,IF('Indicator Data'!AO153&lt;AC$3,0,10-(AC$4-'Indicator Data'!AO153)/(AC$4-AC$3)*10)),1))</f>
        <v>1.1000000000000001</v>
      </c>
      <c r="AD153" s="202">
        <f>IF('Indicator Data'!AP153="No data","x",ROUND(IF('Indicator Data'!AP153&gt;AD$4,10,IF('Indicator Data'!AP153&lt;AD$3,0,10-(AD$4-'Indicator Data'!AP153)/(AD$4-AD$3)*10)),1))</f>
        <v>1.2</v>
      </c>
      <c r="AE153" s="210">
        <f t="shared" si="65"/>
        <v>1.2</v>
      </c>
      <c r="AF153" s="206">
        <f>('Indicator Data'!AZ153+'Indicator Data'!AY153*0.5+'Indicator Data'!AX153*0.25)/1000</f>
        <v>0.29675000000000001</v>
      </c>
      <c r="AG153" s="211">
        <f>AF153*1000/HLOOKUP('Indicator Data'!$AZ$3,'Population Data'!$C$3:$M$194,ROW()-4,FALSE)</f>
        <v>1.2553885464567794E-3</v>
      </c>
      <c r="AH153" s="210">
        <f t="shared" si="55"/>
        <v>0.1</v>
      </c>
      <c r="AI153" s="202">
        <f>IF('Indicator Data'!BD153="No data","x",ROUND(IF('Indicator Data'!BD153&lt;$AI$3,10,IF('Indicator Data'!BD153&gt;$AI$4,0,($AI$4-'Indicator Data'!BD153)/($AI$4-$AI$3)*10)),1))</f>
        <v>6</v>
      </c>
      <c r="AJ153" s="202">
        <f>IF('Indicator Data'!BE153="No data","x",ROUND(IF('Indicator Data'!BE153&gt;$AJ$4,10,IF('Indicator Data'!BE153&lt;$AJ$3,0,10-($AJ$4-'Indicator Data'!BE153)/($AJ$4-$AJ$3)*10)),1))</f>
        <v>3.8</v>
      </c>
      <c r="AK153" s="210">
        <f t="shared" si="56"/>
        <v>4.9000000000000004</v>
      </c>
      <c r="AL153" s="208">
        <f t="shared" si="57"/>
        <v>2.2000000000000002</v>
      </c>
      <c r="AM153" s="212">
        <f t="shared" si="58"/>
        <v>1.2</v>
      </c>
    </row>
    <row r="154" spans="1:39">
      <c r="A154" s="179" t="str">
        <f>'Indicator Data'!A154</f>
        <v>Saudi Arabia</v>
      </c>
      <c r="B154" s="180" t="str">
        <f>'Indicator Data'!B154</f>
        <v>SAU</v>
      </c>
      <c r="C154" s="213">
        <f>ROUND(IF('Indicator Data'!AH154="No data",IF((0.101*LN('Indicator Data'!BV154)-0.153)&gt;C$4,0,IF((0.101*LN('Indicator Data'!BV154)-0.153)&lt;C$3,10,(C$4-(0.101*LN('Indicator Data'!BV154)-0.153))/(C$4-C$3)*10)),IF('Indicator Data'!AH154&gt;C$4,0,IF('Indicator Data'!AH154&lt;C$3,10,(C$4-'Indicator Data'!AH154)/(C$4-C$3)*10))),1)</f>
        <v>0.5</v>
      </c>
      <c r="D154" s="202" t="str">
        <f>IF('Indicator Data'!AI154="No data","x",ROUND((IF(LOG('Indicator Data'!AI154*1000)&gt;D$4,10,IF(LOG('Indicator Data'!AI154*1000)&lt;D$3,0,10-(D$4-LOG('Indicator Data'!AI154*1000))/(D$4-D$3)*10))),1))</f>
        <v>x</v>
      </c>
      <c r="E154" s="203">
        <f t="shared" si="59"/>
        <v>0.5</v>
      </c>
      <c r="F154" s="202">
        <f>IF('Indicator Data'!AV154="No data","x",ROUND(IF('Indicator Data'!AV154&gt;F$4,10,IF('Indicator Data'!AV154&lt;F$3,0,10-(F$4-'Indicator Data'!AV154)/(F$4-F$3)*10)),1))</f>
        <v>3.1</v>
      </c>
      <c r="G154" s="202" t="str">
        <f>IF('Indicator Data'!AW154="No data","x",ROUND(IF('Indicator Data'!AW154&gt;G$4,10,IF('Indicator Data'!AW154&lt;G$3,0,10-(G$4-'Indicator Data'!AW154)/(G$4-G$3)*10)),1))</f>
        <v>x</v>
      </c>
      <c r="H154" s="203">
        <f t="shared" si="60"/>
        <v>3.1</v>
      </c>
      <c r="I154" s="204">
        <f>SUM(IF('Indicator Data'!AJ154=0,0,'Indicator Data'!AJ154),SUM('Indicator Data'!AK154:AL154))</f>
        <v>0.1</v>
      </c>
      <c r="J154" s="204">
        <f>I154/HLOOKUP('Indicator Date'!$AJ152,'Population Data'!$C$3:$M$194,ROW()-4,FALSE)*1000000</f>
        <v>2.6685218230380428E-3</v>
      </c>
      <c r="K154" s="202">
        <f t="shared" si="50"/>
        <v>0</v>
      </c>
      <c r="L154" s="202" t="str">
        <f>IF('Indicator Data'!AM154="No data","x",ROUND(IF('Indicator Data'!AM154&gt;L$4,10,IF('Indicator Data'!AM154&lt;L$3,0,10-(L$4-'Indicator Data'!AM154)/(L$4-L$3)*10)),1))</f>
        <v>x</v>
      </c>
      <c r="M154" s="202">
        <f>IF('Indicator Data'!AN154="No data","x",IF('Indicator Data'!AN154=0,0,ROUND(IF('Indicator Data'!AN154&gt;M$4,10,IF('Indicator Data'!AN154&lt;M$3,0,10-(M$4-'Indicator Data'!AN154)/(M$4-M$3)*10)),1)))</f>
        <v>0</v>
      </c>
      <c r="N154" s="203">
        <f t="shared" si="61"/>
        <v>0</v>
      </c>
      <c r="O154" s="205">
        <f t="shared" si="62"/>
        <v>1</v>
      </c>
      <c r="P154" s="206">
        <f>IF(AND('Indicator Data'!BA154="No data",'Indicator Data'!BB154="No data"),0,SUM('Indicator Data'!BA154:BC154)/1000)</f>
        <v>74.421999999999997</v>
      </c>
      <c r="Q154" s="202">
        <f t="shared" si="51"/>
        <v>6.2</v>
      </c>
      <c r="R154" s="207">
        <f>P154*1000/HLOOKUP('Indicator Data'!$BA$3,'Population Data'!$C$3:$M$194,ROW()-4,FALSE)</f>
        <v>1.9859673111413722E-3</v>
      </c>
      <c r="S154" s="202">
        <f t="shared" si="52"/>
        <v>3.8</v>
      </c>
      <c r="T154" s="208">
        <f t="shared" si="63"/>
        <v>5</v>
      </c>
      <c r="U154" s="209">
        <f>IF('Indicator Data'!AR154="No data","x",ROUND(IF('Indicator Data'!AR154&gt;U$4,10,IF('Indicator Data'!AR154&lt;U$3,0,10-(U$4-'Indicator Data'!AR154)/(U$4-U$3)*10)),1))</f>
        <v>0.2</v>
      </c>
      <c r="V154" s="209">
        <f>IF('Indicator Data'!AS154="No data","x",IF('Indicator Data'!AS154=0,0,ROUND(IF('Indicator Data'!AS154&gt;V$4,10,IF('Indicator Data'!AS154&lt;V$3,0,10-(V$4-'Indicator Data'!AS154)/(V$4-V$3)*10)),1)))</f>
        <v>0.2</v>
      </c>
      <c r="W154" s="202">
        <f t="shared" si="64"/>
        <v>0.2</v>
      </c>
      <c r="X154" s="202">
        <f>IF('Indicator Data'!AQ154="No data","x",ROUND(IF('Indicator Data'!AQ154&gt;X$4,10,IF('Indicator Data'!AQ154&lt;X$3,0,10-(X$4-'Indicator Data'!AQ154)/(X$4-X$3)*10)),1))</f>
        <v>0.1</v>
      </c>
      <c r="Y154" s="202">
        <f>IF('Indicator Data'!AT154="No data","x",ROUND(IF('Indicator Data'!AT154&gt;Y$4,10,IF('Indicator Data'!AT154&lt;Y$3,0,10-(Y$4-'Indicator Data'!AT154)/(Y$4-Y$3)*10)),1))</f>
        <v>0</v>
      </c>
      <c r="Z154" s="207">
        <f>IF('Indicator Data'!AU154="No data","x",IF(('Indicator Data'!AU154/HLOOKUP('Indicator Data'!$AU$3,'Population Data'!$C$3:$M$194,ROW()-4,FALSE))&gt;1,1,IF('Indicator Data'!AU154&gt;'Indicator Data'!AU154,1,'Indicator Data'!AU154/HLOOKUP('Indicator Data'!$AU$3,'Population Data'!$C$3:$M$194,ROW()-4,FALSE))))</f>
        <v>1.1598837864012072E-4</v>
      </c>
      <c r="AA154" s="202">
        <f t="shared" si="53"/>
        <v>0</v>
      </c>
      <c r="AB154" s="210">
        <f t="shared" si="54"/>
        <v>0.1</v>
      </c>
      <c r="AC154" s="202">
        <f>IF('Indicator Data'!AO154="No data","x",ROUND(IF('Indicator Data'!AO154&gt;AC$4,10,IF('Indicator Data'!AO154&lt;AC$3,0,10-(AC$4-'Indicator Data'!AO154)/(AC$4-AC$3)*10)),1))</f>
        <v>0.5</v>
      </c>
      <c r="AD154" s="202">
        <f>IF('Indicator Data'!AP154="No data","x",ROUND(IF('Indicator Data'!AP154&gt;AD$4,10,IF('Indicator Data'!AP154&lt;AD$3,0,10-(AD$4-'Indicator Data'!AP154)/(AD$4-AD$3)*10)),1))</f>
        <v>0.8</v>
      </c>
      <c r="AE154" s="210">
        <f t="shared" si="65"/>
        <v>0.7</v>
      </c>
      <c r="AF154" s="206">
        <f>('Indicator Data'!AZ154+'Indicator Data'!AY154*0.5+'Indicator Data'!AX154*0.25)/1000</f>
        <v>0</v>
      </c>
      <c r="AG154" s="211">
        <f>AF154*1000/HLOOKUP('Indicator Data'!$AZ$3,'Population Data'!$C$3:$M$194,ROW()-4,FALSE)</f>
        <v>0</v>
      </c>
      <c r="AH154" s="210">
        <f t="shared" si="55"/>
        <v>0</v>
      </c>
      <c r="AI154" s="202">
        <f>IF('Indicator Data'!BD154="No data","x",ROUND(IF('Indicator Data'!BD154&lt;$AI$3,10,IF('Indicator Data'!BD154&gt;$AI$4,0,($AI$4-'Indicator Data'!BD154)/($AI$4-$AI$3)*10)),1))</f>
        <v>1.9</v>
      </c>
      <c r="AJ154" s="202">
        <f>IF('Indicator Data'!BE154="No data","x",ROUND(IF('Indicator Data'!BE154&gt;$AJ$4,10,IF('Indicator Data'!BE154&lt;$AJ$3,0,10-($AJ$4-'Indicator Data'!BE154)/($AJ$4-$AJ$3)*10)),1))</f>
        <v>0</v>
      </c>
      <c r="AK154" s="210">
        <f t="shared" si="56"/>
        <v>1</v>
      </c>
      <c r="AL154" s="208">
        <f t="shared" si="57"/>
        <v>0.5</v>
      </c>
      <c r="AM154" s="212">
        <f t="shared" si="58"/>
        <v>3.1</v>
      </c>
    </row>
    <row r="155" spans="1:39">
      <c r="A155" s="179" t="str">
        <f>'Indicator Data'!A155</f>
        <v>Senegal</v>
      </c>
      <c r="B155" s="180" t="str">
        <f>'Indicator Data'!B155</f>
        <v>SEN</v>
      </c>
      <c r="C155" s="213">
        <f>ROUND(IF('Indicator Data'!AH155="No data",IF((0.101*LN('Indicator Data'!BV155)-0.153)&gt;C$4,0,IF((0.101*LN('Indicator Data'!BV155)-0.153)&lt;C$3,10,(C$4-(0.101*LN('Indicator Data'!BV155)-0.153))/(C$4-C$3)*10)),IF('Indicator Data'!AH155&gt;C$4,0,IF('Indicator Data'!AH155&lt;C$3,10,(C$4-'Indicator Data'!AH155)/(C$4-C$3)*10))),1)</f>
        <v>7.7</v>
      </c>
      <c r="D155" s="202">
        <f>IF('Indicator Data'!AI155="No data","x",ROUND((IF(LOG('Indicator Data'!AI155*1000)&gt;D$4,10,IF(LOG('Indicator Data'!AI155*1000)&lt;D$3,0,10-(D$4-LOG('Indicator Data'!AI155*1000))/(D$4-D$3)*10))),1))</f>
        <v>9</v>
      </c>
      <c r="E155" s="203">
        <f t="shared" si="59"/>
        <v>8.4</v>
      </c>
      <c r="F155" s="202">
        <f>IF('Indicator Data'!AV155="No data","x",ROUND(IF('Indicator Data'!AV155&gt;F$4,10,IF('Indicator Data'!AV155&lt;F$3,0,10-(F$4-'Indicator Data'!AV155)/(F$4-F$3)*10)),1))</f>
        <v>6.7</v>
      </c>
      <c r="G155" s="202">
        <f>IF('Indicator Data'!AW155="No data","x",ROUND(IF('Indicator Data'!AW155&gt;G$4,10,IF('Indicator Data'!AW155&lt;G$3,0,10-(G$4-'Indicator Data'!AW155)/(G$4-G$3)*10)),1))</f>
        <v>2.8</v>
      </c>
      <c r="H155" s="203">
        <f t="shared" si="60"/>
        <v>4.8</v>
      </c>
      <c r="I155" s="204">
        <f>SUM(IF('Indicator Data'!AJ155=0,0,'Indicator Data'!AJ155),SUM('Indicator Data'!AK155:AL155))</f>
        <v>2820.9401682343751</v>
      </c>
      <c r="J155" s="204">
        <f>I155/HLOOKUP('Indicator Date'!$AJ153,'Population Data'!$C$3:$M$194,ROW()-4,FALSE)*1000000</f>
        <v>154.81325882863834</v>
      </c>
      <c r="K155" s="202">
        <f t="shared" si="50"/>
        <v>3.1</v>
      </c>
      <c r="L155" s="202">
        <f>IF('Indicator Data'!AM155="No data","x",ROUND(IF('Indicator Data'!AM155&gt;L$4,10,IF('Indicator Data'!AM155&lt;L$3,0,10-(L$4-'Indicator Data'!AM155)/(L$4-L$3)*10)),1))</f>
        <v>3.6</v>
      </c>
      <c r="M155" s="202">
        <f>IF('Indicator Data'!AN155="No data","x",IF('Indicator Data'!AN155=0,0,ROUND(IF('Indicator Data'!AN155&gt;M$4,10,IF('Indicator Data'!AN155&lt;M$3,0,10-(M$4-'Indicator Data'!AN155)/(M$4-M$3)*10)),1)))</f>
        <v>3.2</v>
      </c>
      <c r="N155" s="203">
        <f t="shared" si="61"/>
        <v>3.3</v>
      </c>
      <c r="O155" s="205">
        <f t="shared" si="62"/>
        <v>6.2</v>
      </c>
      <c r="P155" s="206">
        <f>IF(AND('Indicator Data'!BA155="No data",'Indicator Data'!BB155="No data"),0,SUM('Indicator Data'!BA155:BC155)/1000)</f>
        <v>21.032</v>
      </c>
      <c r="Q155" s="202">
        <f t="shared" si="51"/>
        <v>4.4000000000000004</v>
      </c>
      <c r="R155" s="207">
        <f>P155*1000/HLOOKUP('Indicator Data'!$BA$3,'Population Data'!$C$3:$M$194,ROW()-4,FALSE)</f>
        <v>1.1542366252035295E-3</v>
      </c>
      <c r="S155" s="202">
        <f t="shared" si="52"/>
        <v>3.3</v>
      </c>
      <c r="T155" s="208">
        <f t="shared" si="63"/>
        <v>3.9</v>
      </c>
      <c r="U155" s="209">
        <f>IF('Indicator Data'!AR155="No data","x",ROUND(IF('Indicator Data'!AR155&gt;U$4,10,IF('Indicator Data'!AR155&lt;U$3,0,10-(U$4-'Indicator Data'!AR155)/(U$4-U$3)*10)),1))</f>
        <v>0.6</v>
      </c>
      <c r="V155" s="209">
        <f>IF('Indicator Data'!AS155="No data","x",IF('Indicator Data'!AS155=0,0,ROUND(IF('Indicator Data'!AS155&gt;V$4,10,IF('Indicator Data'!AS155&lt;V$3,0,10-(V$4-'Indicator Data'!AS155)/(V$4-V$3)*10)),1)))</f>
        <v>0.4</v>
      </c>
      <c r="W155" s="202">
        <f t="shared" si="64"/>
        <v>0.5</v>
      </c>
      <c r="X155" s="202">
        <f>IF('Indicator Data'!AQ155="No data","x",ROUND(IF('Indicator Data'!AQ155&gt;X$4,10,IF('Indicator Data'!AQ155&lt;X$3,0,10-(X$4-'Indicator Data'!AQ155)/(X$4-X$3)*10)),1))</f>
        <v>2</v>
      </c>
      <c r="Y155" s="202">
        <f>IF('Indicator Data'!AT155="No data","x",ROUND(IF('Indicator Data'!AT155&gt;Y$4,10,IF('Indicator Data'!AT155&lt;Y$3,0,10-(Y$4-'Indicator Data'!AT155)/(Y$4-Y$3)*10)),1))</f>
        <v>1.2</v>
      </c>
      <c r="Z155" s="207">
        <f>IF('Indicator Data'!AU155="No data","x",IF(('Indicator Data'!AU155/HLOOKUP('Indicator Data'!$AU$3,'Population Data'!$C$3:$M$194,ROW()-4,FALSE))&gt;1,1,IF('Indicator Data'!AU155&gt;'Indicator Data'!AU155,1,'Indicator Data'!AU155/HLOOKUP('Indicator Data'!$AU$3,'Population Data'!$C$3:$M$194,ROW()-4,FALSE))))</f>
        <v>0.19087521927850218</v>
      </c>
      <c r="AA155" s="202">
        <f t="shared" si="53"/>
        <v>2.1</v>
      </c>
      <c r="AB155" s="210">
        <f t="shared" si="54"/>
        <v>1.5</v>
      </c>
      <c r="AC155" s="202">
        <f>IF('Indicator Data'!AO155="No data","x",ROUND(IF('Indicator Data'!AO155&gt;AC$4,10,IF('Indicator Data'!AO155&lt;AC$3,0,10-(AC$4-'Indicator Data'!AO155)/(AC$4-AC$3)*10)),1))</f>
        <v>2.8</v>
      </c>
      <c r="AD155" s="202">
        <f>IF('Indicator Data'!AP155="No data","x",ROUND(IF('Indicator Data'!AP155&gt;AD$4,10,IF('Indicator Data'!AP155&lt;AD$3,0,10-(AD$4-'Indicator Data'!AP155)/(AD$4-AD$3)*10)),1))</f>
        <v>3.2</v>
      </c>
      <c r="AE155" s="210">
        <f t="shared" si="65"/>
        <v>3</v>
      </c>
      <c r="AF155" s="206">
        <f>('Indicator Data'!AZ155+'Indicator Data'!AY155*0.5+'Indicator Data'!AX155*0.25)/1000</f>
        <v>5.0025000000000004</v>
      </c>
      <c r="AG155" s="211">
        <f>AF155*1000/HLOOKUP('Indicator Data'!$AZ$3,'Population Data'!$C$3:$M$194,ROW()-4,FALSE)</f>
        <v>2.7453731064951771E-4</v>
      </c>
      <c r="AH155" s="210">
        <f t="shared" si="55"/>
        <v>0</v>
      </c>
      <c r="AI155" s="202">
        <f>IF('Indicator Data'!BD155="No data","x",ROUND(IF('Indicator Data'!BD155&lt;$AI$3,10,IF('Indicator Data'!BD155&gt;$AI$4,0,($AI$4-'Indicator Data'!BD155)/($AI$4-$AI$3)*10)),1))</f>
        <v>3.5</v>
      </c>
      <c r="AJ155" s="202">
        <f>IF('Indicator Data'!BE155="No data","x",ROUND(IF('Indicator Data'!BE155&gt;$AJ$4,10,IF('Indicator Data'!BE155&lt;$AJ$3,0,10-($AJ$4-'Indicator Data'!BE155)/($AJ$4-$AJ$3)*10)),1))</f>
        <v>0</v>
      </c>
      <c r="AK155" s="210">
        <f t="shared" si="56"/>
        <v>1.8</v>
      </c>
      <c r="AL155" s="208">
        <f t="shared" si="57"/>
        <v>1.6</v>
      </c>
      <c r="AM155" s="212">
        <f t="shared" si="58"/>
        <v>2.8</v>
      </c>
    </row>
    <row r="156" spans="1:39">
      <c r="A156" s="179" t="str">
        <f>'Indicator Data'!A156</f>
        <v>Serbia</v>
      </c>
      <c r="B156" s="180" t="str">
        <f>'Indicator Data'!B156</f>
        <v>SRB</v>
      </c>
      <c r="C156" s="213">
        <f>ROUND(IF('Indicator Data'!AH156="No data",IF((0.101*LN('Indicator Data'!BV156)-0.153)&gt;C$4,0,IF((0.101*LN('Indicator Data'!BV156)-0.153)&lt;C$3,10,(C$4-(0.101*LN('Indicator Data'!BV156)-0.153))/(C$4-C$3)*10)),IF('Indicator Data'!AH156&gt;C$4,0,IF('Indicator Data'!AH156&lt;C$3,10,(C$4-'Indicator Data'!AH156)/(C$4-C$3)*10))),1)</f>
        <v>1.9</v>
      </c>
      <c r="D156" s="202">
        <f>IF('Indicator Data'!AI156="No data","x",ROUND((IF(LOG('Indicator Data'!AI156*1000)&gt;D$4,10,IF(LOG('Indicator Data'!AI156*1000)&lt;D$3,0,10-(D$4-LOG('Indicator Data'!AI156*1000))/(D$4-D$3)*10))),1))</f>
        <v>0</v>
      </c>
      <c r="E156" s="203">
        <f t="shared" si="59"/>
        <v>1</v>
      </c>
      <c r="F156" s="202">
        <f>IF('Indicator Data'!AV156="No data","x",ROUND(IF('Indicator Data'!AV156&gt;F$4,10,IF('Indicator Data'!AV156&lt;F$3,0,10-(F$4-'Indicator Data'!AV156)/(F$4-F$3)*10)),1))</f>
        <v>1.6</v>
      </c>
      <c r="G156" s="202">
        <f>IF('Indicator Data'!AW156="No data","x",ROUND(IF('Indicator Data'!AW156&gt;G$4,10,IF('Indicator Data'!AW156&lt;G$3,0,10-(G$4-'Indicator Data'!AW156)/(G$4-G$3)*10)),1))</f>
        <v>2</v>
      </c>
      <c r="H156" s="203">
        <f t="shared" si="60"/>
        <v>1.8</v>
      </c>
      <c r="I156" s="204">
        <f>SUM(IF('Indicator Data'!AJ156=0,0,'Indicator Data'!AJ156),SUM('Indicator Data'!AK156:AL156))</f>
        <v>1006.8767901171875</v>
      </c>
      <c r="J156" s="204">
        <f>I156/HLOOKUP('Indicator Date'!$AJ154,'Population Data'!$C$3:$M$194,ROW()-4,FALSE)*1000000</f>
        <v>141.87301925780588</v>
      </c>
      <c r="K156" s="202">
        <f t="shared" si="50"/>
        <v>2.8</v>
      </c>
      <c r="L156" s="202">
        <f>IF('Indicator Data'!AM156="No data","x",ROUND(IF('Indicator Data'!AM156&gt;L$4,10,IF('Indicator Data'!AM156&lt;L$3,0,10-(L$4-'Indicator Data'!AM156)/(L$4-L$3)*10)),1))</f>
        <v>0.6</v>
      </c>
      <c r="M156" s="202">
        <f>IF('Indicator Data'!AN156="No data","x",IF('Indicator Data'!AN156=0,0,ROUND(IF('Indicator Data'!AN156&gt;M$4,10,IF('Indicator Data'!AN156&lt;M$3,0,10-(M$4-'Indicator Data'!AN156)/(M$4-M$3)*10)),1)))</f>
        <v>2.6</v>
      </c>
      <c r="N156" s="203">
        <f t="shared" si="61"/>
        <v>2</v>
      </c>
      <c r="O156" s="205">
        <f t="shared" si="62"/>
        <v>1.5</v>
      </c>
      <c r="P156" s="206">
        <f>IF(AND('Indicator Data'!BA156="No data",'Indicator Data'!BB156="No data"),0,SUM('Indicator Data'!BA156:BC156)/1000)</f>
        <v>229.06299999999999</v>
      </c>
      <c r="Q156" s="202">
        <f t="shared" si="51"/>
        <v>7.9</v>
      </c>
      <c r="R156" s="207">
        <f>P156*1000/HLOOKUP('Indicator Data'!$BA$3,'Population Data'!$C$3:$M$194,ROW()-4,FALSE)</f>
        <v>3.2275904787186976E-2</v>
      </c>
      <c r="S156" s="202">
        <f t="shared" si="52"/>
        <v>7.5</v>
      </c>
      <c r="T156" s="208">
        <f t="shared" si="63"/>
        <v>7.7</v>
      </c>
      <c r="U156" s="209">
        <f>IF('Indicator Data'!AR156="No data","x",ROUND(IF('Indicator Data'!AR156&gt;U$4,10,IF('Indicator Data'!AR156&lt;U$3,0,10-(U$4-'Indicator Data'!AR156)/(U$4-U$3)*10)),1))</f>
        <v>0.2</v>
      </c>
      <c r="V156" s="209">
        <f>IF('Indicator Data'!AS156="No data","x",IF('Indicator Data'!AS156=0,0,ROUND(IF('Indicator Data'!AS156&gt;V$4,10,IF('Indicator Data'!AS156&lt;V$3,0,10-(V$4-'Indicator Data'!AS156)/(V$4-V$3)*10)),1)))</f>
        <v>0.2</v>
      </c>
      <c r="W156" s="202">
        <f t="shared" si="64"/>
        <v>0.2</v>
      </c>
      <c r="X156" s="202">
        <f>IF('Indicator Data'!AQ156="No data","x",ROUND(IF('Indicator Data'!AQ156&gt;X$4,10,IF('Indicator Data'!AQ156&lt;X$3,0,10-(X$4-'Indicator Data'!AQ156)/(X$4-X$3)*10)),1))</f>
        <v>0.3</v>
      </c>
      <c r="Y156" s="202" t="str">
        <f>IF('Indicator Data'!AT156="No data","x",ROUND(IF('Indicator Data'!AT156&gt;Y$4,10,IF('Indicator Data'!AT156&lt;Y$3,0,10-(Y$4-'Indicator Data'!AT156)/(Y$4-Y$3)*10)),1))</f>
        <v>x</v>
      </c>
      <c r="Z156" s="207">
        <f>IF('Indicator Data'!AU156="No data","x",IF(('Indicator Data'!AU156/HLOOKUP('Indicator Data'!$AU$3,'Population Data'!$C$3:$M$194,ROW()-4,FALSE))&gt;1,1,IF('Indicator Data'!AU156&gt;'Indicator Data'!AU156,1,'Indicator Data'!AU156/HLOOKUP('Indicator Data'!$AU$3,'Population Data'!$C$3:$M$194,ROW()-4,FALSE))))</f>
        <v>0</v>
      </c>
      <c r="AA156" s="202">
        <f t="shared" si="53"/>
        <v>0</v>
      </c>
      <c r="AB156" s="210">
        <f t="shared" si="54"/>
        <v>0.2</v>
      </c>
      <c r="AC156" s="202">
        <f>IF('Indicator Data'!AO156="No data","x",ROUND(IF('Indicator Data'!AO156&gt;AC$4,10,IF('Indicator Data'!AO156&lt;AC$3,0,10-(AC$4-'Indicator Data'!AO156)/(AC$4-AC$3)*10)),1))</f>
        <v>0.4</v>
      </c>
      <c r="AD156" s="202">
        <f>IF('Indicator Data'!AP156="No data","x",ROUND(IF('Indicator Data'!AP156&gt;AD$4,10,IF('Indicator Data'!AP156&lt;AD$3,0,10-(AD$4-'Indicator Data'!AP156)/(AD$4-AD$3)*10)),1))</f>
        <v>0.2</v>
      </c>
      <c r="AE156" s="210">
        <f t="shared" si="65"/>
        <v>0.3</v>
      </c>
      <c r="AF156" s="206">
        <f>('Indicator Data'!AZ156+'Indicator Data'!AY156*0.5+'Indicator Data'!AX156*0.25)/1000</f>
        <v>7.8310000000000004</v>
      </c>
      <c r="AG156" s="211">
        <f>AF156*1000/HLOOKUP('Indicator Data'!$AZ$3,'Population Data'!$C$3:$M$194,ROW()-4,FALSE)</f>
        <v>1.1034196286107368E-3</v>
      </c>
      <c r="AH156" s="210">
        <f t="shared" si="55"/>
        <v>0.1</v>
      </c>
      <c r="AI156" s="202">
        <f>IF('Indicator Data'!BD156="No data","x",ROUND(IF('Indicator Data'!BD156&lt;$AI$3,10,IF('Indicator Data'!BD156&gt;$AI$4,0,($AI$4-'Indicator Data'!BD156)/($AI$4-$AI$3)*10)),1))</f>
        <v>0.5</v>
      </c>
      <c r="AJ156" s="202">
        <f>IF('Indicator Data'!BE156="No data","x",ROUND(IF('Indicator Data'!BE156&gt;$AJ$4,10,IF('Indicator Data'!BE156&lt;$AJ$3,0,10-($AJ$4-'Indicator Data'!BE156)/($AJ$4-$AJ$3)*10)),1))</f>
        <v>0</v>
      </c>
      <c r="AK156" s="210">
        <f t="shared" si="56"/>
        <v>0.3</v>
      </c>
      <c r="AL156" s="208">
        <f t="shared" si="57"/>
        <v>0.2</v>
      </c>
      <c r="AM156" s="212">
        <f t="shared" si="58"/>
        <v>5</v>
      </c>
    </row>
    <row r="157" spans="1:39">
      <c r="A157" s="179" t="str">
        <f>'Indicator Data'!A157</f>
        <v>Seychelles</v>
      </c>
      <c r="B157" s="180" t="str">
        <f>'Indicator Data'!B157</f>
        <v>SYC</v>
      </c>
      <c r="C157" s="213">
        <f>ROUND(IF('Indicator Data'!AH157="No data",IF((0.101*LN('Indicator Data'!BV157)-0.153)&gt;C$4,0,IF((0.101*LN('Indicator Data'!BV157)-0.153)&lt;C$3,10,(C$4-(0.101*LN('Indicator Data'!BV157)-0.153))/(C$4-C$3)*10)),IF('Indicator Data'!AH157&gt;C$4,0,IF('Indicator Data'!AH157&lt;C$3,10,(C$4-'Indicator Data'!AH157)/(C$4-C$3)*10))),1)</f>
        <v>2</v>
      </c>
      <c r="D157" s="202">
        <f>IF('Indicator Data'!AI157="No data","x",ROUND((IF(LOG('Indicator Data'!AI157*1000)&gt;D$4,10,IF(LOG('Indicator Data'!AI157*1000)&lt;D$3,0,10-(D$4-LOG('Indicator Data'!AI157*1000))/(D$4-D$3)*10))),1))</f>
        <v>1.7</v>
      </c>
      <c r="E157" s="203">
        <f t="shared" si="59"/>
        <v>1.9</v>
      </c>
      <c r="F157" s="202" t="str">
        <f>IF('Indicator Data'!AV157="No data","x",ROUND(IF('Indicator Data'!AV157&gt;F$4,10,IF('Indicator Data'!AV157&lt;F$3,0,10-(F$4-'Indicator Data'!AV157)/(F$4-F$3)*10)),1))</f>
        <v>x</v>
      </c>
      <c r="G157" s="202">
        <f>IF('Indicator Data'!AW157="No data","x",ROUND(IF('Indicator Data'!AW157&gt;G$4,10,IF('Indicator Data'!AW157&lt;G$3,0,10-(G$4-'Indicator Data'!AW157)/(G$4-G$3)*10)),1))</f>
        <v>1.8</v>
      </c>
      <c r="H157" s="203">
        <f t="shared" si="60"/>
        <v>1.8</v>
      </c>
      <c r="I157" s="204">
        <f>SUM(IF('Indicator Data'!AJ157=0,0,'Indicator Data'!AJ157),SUM('Indicator Data'!AK157:AL157))</f>
        <v>0.62970000000000004</v>
      </c>
      <c r="J157" s="204">
        <f>I157/HLOOKUP('Indicator Date'!$AJ155,'Population Data'!$C$3:$M$194,ROW()-4,FALSE)*1000000</f>
        <v>5.8163915649852678</v>
      </c>
      <c r="K157" s="202">
        <f t="shared" si="50"/>
        <v>0.1</v>
      </c>
      <c r="L157" s="202" t="str">
        <f>IF('Indicator Data'!AM157="No data","x",ROUND(IF('Indicator Data'!AM157&gt;L$4,10,IF('Indicator Data'!AM157&lt;L$3,0,10-(L$4-'Indicator Data'!AM157)/(L$4-L$3)*10)),1))</f>
        <v>x</v>
      </c>
      <c r="M157" s="202">
        <f>IF('Indicator Data'!AN157="No data","x",IF('Indicator Data'!AN157=0,0,ROUND(IF('Indicator Data'!AN157&gt;M$4,10,IF('Indicator Data'!AN157&lt;M$3,0,10-(M$4-'Indicator Data'!AN157)/(M$4-M$3)*10)),1)))</f>
        <v>0.2</v>
      </c>
      <c r="N157" s="203">
        <f t="shared" si="61"/>
        <v>0.2</v>
      </c>
      <c r="O157" s="205">
        <f t="shared" si="62"/>
        <v>1.5</v>
      </c>
      <c r="P157" s="206">
        <f>IF(AND('Indicator Data'!BA157="No data",'Indicator Data'!BB157="No data"),0,SUM('Indicator Data'!BA157:BC157)/1000)</f>
        <v>0</v>
      </c>
      <c r="Q157" s="202">
        <f t="shared" si="51"/>
        <v>0</v>
      </c>
      <c r="R157" s="207">
        <f>P157*1000/HLOOKUP('Indicator Data'!$BA$3,'Population Data'!$C$3:$M$194,ROW()-4,FALSE)</f>
        <v>0</v>
      </c>
      <c r="S157" s="202">
        <f t="shared" si="52"/>
        <v>0</v>
      </c>
      <c r="T157" s="208">
        <f t="shared" si="63"/>
        <v>0</v>
      </c>
      <c r="U157" s="209" t="str">
        <f>IF('Indicator Data'!AR157="No data","x",ROUND(IF('Indicator Data'!AR157&gt;U$4,10,IF('Indicator Data'!AR157&lt;U$3,0,10-(U$4-'Indicator Data'!AR157)/(U$4-U$3)*10)),1))</f>
        <v>x</v>
      </c>
      <c r="V157" s="209" t="str">
        <f>IF('Indicator Data'!AS157="No data","x",IF('Indicator Data'!AS157=0,0,ROUND(IF('Indicator Data'!AS157&gt;V$4,10,IF('Indicator Data'!AS157&lt;V$3,0,10-(V$4-'Indicator Data'!AS157)/(V$4-V$3)*10)),1)))</f>
        <v>x</v>
      </c>
      <c r="W157" s="202" t="str">
        <f t="shared" si="64"/>
        <v>x</v>
      </c>
      <c r="X157" s="202">
        <f>IF('Indicator Data'!AQ157="No data","x",ROUND(IF('Indicator Data'!AQ157&gt;X$4,10,IF('Indicator Data'!AQ157&lt;X$3,0,10-(X$4-'Indicator Data'!AQ157)/(X$4-X$3)*10)),1))</f>
        <v>0.3</v>
      </c>
      <c r="Y157" s="202" t="str">
        <f>IF('Indicator Data'!AT157="No data","x",ROUND(IF('Indicator Data'!AT157&gt;Y$4,10,IF('Indicator Data'!AT157&lt;Y$3,0,10-(Y$4-'Indicator Data'!AT157)/(Y$4-Y$3)*10)),1))</f>
        <v>x</v>
      </c>
      <c r="Z157" s="207">
        <f>IF('Indicator Data'!AU157="No data","x",IF(('Indicator Data'!AU157/HLOOKUP('Indicator Data'!$AU$3,'Population Data'!$C$3:$M$194,ROW()-4,FALSE))&gt;1,1,IF('Indicator Data'!AU157&gt;'Indicator Data'!AU157,1,'Indicator Data'!AU157/HLOOKUP('Indicator Data'!$AU$3,'Population Data'!$C$3:$M$194,ROW()-4,FALSE))))</f>
        <v>0</v>
      </c>
      <c r="AA157" s="202">
        <f t="shared" si="53"/>
        <v>0</v>
      </c>
      <c r="AB157" s="210">
        <f t="shared" si="54"/>
        <v>0.2</v>
      </c>
      <c r="AC157" s="202">
        <f>IF('Indicator Data'!AO157="No data","x",ROUND(IF('Indicator Data'!AO157&gt;AC$4,10,IF('Indicator Data'!AO157&lt;AC$3,0,10-(AC$4-'Indicator Data'!AO157)/(AC$4-AC$3)*10)),1))</f>
        <v>1.1000000000000001</v>
      </c>
      <c r="AD157" s="202">
        <f>IF('Indicator Data'!AP157="No data","x",ROUND(IF('Indicator Data'!AP157&gt;AD$4,10,IF('Indicator Data'!AP157&lt;AD$3,0,10-(AD$4-'Indicator Data'!AP157)/(AD$4-AD$3)*10)),1))</f>
        <v>0.8</v>
      </c>
      <c r="AE157" s="210">
        <f t="shared" si="65"/>
        <v>1</v>
      </c>
      <c r="AF157" s="206">
        <f>('Indicator Data'!AZ157+'Indicator Data'!AY157*0.5+'Indicator Data'!AX157*0.25)/1000</f>
        <v>0</v>
      </c>
      <c r="AG157" s="211">
        <f>AF157*1000/HLOOKUP('Indicator Data'!$AZ$3,'Population Data'!$C$3:$M$194,ROW()-4,FALSE)</f>
        <v>0</v>
      </c>
      <c r="AH157" s="210">
        <f t="shared" si="55"/>
        <v>0</v>
      </c>
      <c r="AI157" s="202">
        <f>IF('Indicator Data'!BD157="No data","x",ROUND(IF('Indicator Data'!BD157&lt;$AI$3,10,IF('Indicator Data'!BD157&gt;$AI$4,0,($AI$4-'Indicator Data'!BD157)/($AI$4-$AI$3)*10)),1))</f>
        <v>1.7</v>
      </c>
      <c r="AJ157" s="202">
        <f>IF('Indicator Data'!BE157="No data","x",ROUND(IF('Indicator Data'!BE157&gt;$AJ$4,10,IF('Indicator Data'!BE157&lt;$AJ$3,0,10-($AJ$4-'Indicator Data'!BE157)/($AJ$4-$AJ$3)*10)),1))</f>
        <v>0</v>
      </c>
      <c r="AK157" s="210">
        <f t="shared" si="56"/>
        <v>0.9</v>
      </c>
      <c r="AL157" s="208">
        <f t="shared" si="57"/>
        <v>0.5</v>
      </c>
      <c r="AM157" s="212">
        <f t="shared" si="58"/>
        <v>0.3</v>
      </c>
    </row>
    <row r="158" spans="1:39">
      <c r="A158" s="179" t="str">
        <f>'Indicator Data'!A158</f>
        <v>Sierra Leone</v>
      </c>
      <c r="B158" s="180" t="str">
        <f>'Indicator Data'!B158</f>
        <v>SLE</v>
      </c>
      <c r="C158" s="213">
        <f>ROUND(IF('Indicator Data'!AH158="No data",IF((0.101*LN('Indicator Data'!BV158)-0.153)&gt;C$4,0,IF((0.101*LN('Indicator Data'!BV158)-0.153)&lt;C$3,10,(C$4-(0.101*LN('Indicator Data'!BV158)-0.153))/(C$4-C$3)*10)),IF('Indicator Data'!AH158&gt;C$4,0,IF('Indicator Data'!AH158&lt;C$3,10,(C$4-'Indicator Data'!AH158)/(C$4-C$3)*10))),1)</f>
        <v>8.8000000000000007</v>
      </c>
      <c r="D158" s="202">
        <f>IF('Indicator Data'!AI158="No data","x",ROUND((IF(LOG('Indicator Data'!AI158*1000)&gt;D$4,10,IF(LOG('Indicator Data'!AI158*1000)&lt;D$3,0,10-(D$4-LOG('Indicator Data'!AI158*1000))/(D$4-D$3)*10))),1))</f>
        <v>9.1</v>
      </c>
      <c r="E158" s="203">
        <f t="shared" si="59"/>
        <v>9</v>
      </c>
      <c r="F158" s="202">
        <f>IF('Indicator Data'!AV158="No data","x",ROUND(IF('Indicator Data'!AV158&gt;F$4,10,IF('Indicator Data'!AV158&lt;F$3,0,10-(F$4-'Indicator Data'!AV158)/(F$4-F$3)*10)),1))</f>
        <v>8.1999999999999993</v>
      </c>
      <c r="G158" s="202">
        <f>IF('Indicator Data'!AW158="No data","x",ROUND(IF('Indicator Data'!AW158&gt;G$4,10,IF('Indicator Data'!AW158&lt;G$3,0,10-(G$4-'Indicator Data'!AW158)/(G$4-G$3)*10)),1))</f>
        <v>2.7</v>
      </c>
      <c r="H158" s="203">
        <f t="shared" si="60"/>
        <v>5.5</v>
      </c>
      <c r="I158" s="204">
        <f>SUM(IF('Indicator Data'!AJ158=0,0,'Indicator Data'!AJ158),SUM('Indicator Data'!AK158:AL158))</f>
        <v>1240.3793787929687</v>
      </c>
      <c r="J158" s="204">
        <f>I158/HLOOKUP('Indicator Date'!$AJ156,'Population Data'!$C$3:$M$194,ROW()-4,FALSE)*1000000</f>
        <v>138.15808055460283</v>
      </c>
      <c r="K158" s="202">
        <f t="shared" si="50"/>
        <v>2.8</v>
      </c>
      <c r="L158" s="202">
        <f>IF('Indicator Data'!AM158="No data","x",ROUND(IF('Indicator Data'!AM158&gt;L$4,10,IF('Indicator Data'!AM158&lt;L$3,0,10-(L$4-'Indicator Data'!AM158)/(L$4-L$3)*10)),1))</f>
        <v>7.3</v>
      </c>
      <c r="M158" s="202">
        <f>IF('Indicator Data'!AN158="No data","x",IF('Indicator Data'!AN158=0,0,ROUND(IF('Indicator Data'!AN158&gt;M$4,10,IF('Indicator Data'!AN158&lt;M$3,0,10-(M$4-'Indicator Data'!AN158)/(M$4-M$3)*10)),1)))</f>
        <v>2</v>
      </c>
      <c r="N158" s="203">
        <f t="shared" si="61"/>
        <v>4</v>
      </c>
      <c r="O158" s="205">
        <f t="shared" si="62"/>
        <v>6.9</v>
      </c>
      <c r="P158" s="206">
        <f>IF(AND('Indicator Data'!BA158="No data",'Indicator Data'!BB158="No data"),0,SUM('Indicator Data'!BA158:BC158)/1000)</f>
        <v>3.21</v>
      </c>
      <c r="Q158" s="202">
        <f t="shared" si="51"/>
        <v>1.7</v>
      </c>
      <c r="R158" s="207">
        <f>P158*1000/HLOOKUP('Indicator Data'!$BA$3,'Population Data'!$C$3:$M$194,ROW()-4,FALSE)</f>
        <v>3.5754177001220321E-4</v>
      </c>
      <c r="S158" s="202">
        <f t="shared" si="52"/>
        <v>2.5</v>
      </c>
      <c r="T158" s="208">
        <f t="shared" si="63"/>
        <v>2.1</v>
      </c>
      <c r="U158" s="209">
        <f>IF('Indicator Data'!AR158="No data","x",ROUND(IF('Indicator Data'!AR158&gt;U$4,10,IF('Indicator Data'!AR158&lt;U$3,0,10-(U$4-'Indicator Data'!AR158)/(U$4-U$3)*10)),1))</f>
        <v>2.8</v>
      </c>
      <c r="V158" s="209">
        <f>IF('Indicator Data'!AS158="No data","x",IF('Indicator Data'!AS158=0,0,ROUND(IF('Indicator Data'!AS158&gt;V$4,10,IF('Indicator Data'!AS158&lt;V$3,0,10-(V$4-'Indicator Data'!AS158)/(V$4-V$3)*10)),1)))</f>
        <v>1.8</v>
      </c>
      <c r="W158" s="202">
        <f t="shared" si="64"/>
        <v>2.2999999999999998</v>
      </c>
      <c r="X158" s="202">
        <f>IF('Indicator Data'!AQ158="No data","x",ROUND(IF('Indicator Data'!AQ158&gt;X$4,10,IF('Indicator Data'!AQ158&lt;X$3,0,10-(X$4-'Indicator Data'!AQ158)/(X$4-X$3)*10)),1))</f>
        <v>5.2</v>
      </c>
      <c r="Y158" s="202">
        <f>IF('Indicator Data'!AT158="No data","x",ROUND(IF('Indicator Data'!AT158&gt;Y$4,10,IF('Indicator Data'!AT158&lt;Y$3,0,10-(Y$4-'Indicator Data'!AT158)/(Y$4-Y$3)*10)),1))</f>
        <v>7.7</v>
      </c>
      <c r="Z158" s="207">
        <f>IF('Indicator Data'!AU158="No data","x",IF(('Indicator Data'!AU158/HLOOKUP('Indicator Data'!$AU$3,'Population Data'!$C$3:$M$194,ROW()-4,FALSE))&gt;1,1,IF('Indicator Data'!AU158&gt;'Indicator Data'!AU158,1,'Indicator Data'!AU158/HLOOKUP('Indicator Data'!$AU$3,'Population Data'!$C$3:$M$194,ROW()-4,FALSE))))</f>
        <v>0.85548922239840997</v>
      </c>
      <c r="AA158" s="202">
        <f t="shared" si="53"/>
        <v>9.5</v>
      </c>
      <c r="AB158" s="210">
        <f t="shared" si="54"/>
        <v>6.2</v>
      </c>
      <c r="AC158" s="202">
        <f>IF('Indicator Data'!AO158="No data","x",ROUND(IF('Indicator Data'!AO158&gt;AC$4,10,IF('Indicator Data'!AO158&lt;AC$3,0,10-(AC$4-'Indicator Data'!AO158)/(AC$4-AC$3)*10)),1))</f>
        <v>7.8</v>
      </c>
      <c r="AD158" s="202">
        <f>IF('Indicator Data'!AP158="No data","x",ROUND(IF('Indicator Data'!AP158&gt;AD$4,10,IF('Indicator Data'!AP158&lt;AD$3,0,10-(AD$4-'Indicator Data'!AP158)/(AD$4-AD$3)*10)),1))</f>
        <v>2.7</v>
      </c>
      <c r="AE158" s="210">
        <f t="shared" si="65"/>
        <v>5.3</v>
      </c>
      <c r="AF158" s="206">
        <f>('Indicator Data'!AZ158+'Indicator Data'!AY158*0.5+'Indicator Data'!AX158*0.25)/1000</f>
        <v>3.254</v>
      </c>
      <c r="AG158" s="211">
        <f>AF158*1000/HLOOKUP('Indicator Data'!$AZ$3,'Population Data'!$C$3:$M$194,ROW()-4,FALSE)</f>
        <v>3.6244265408713681E-4</v>
      </c>
      <c r="AH158" s="210">
        <f t="shared" si="55"/>
        <v>0</v>
      </c>
      <c r="AI158" s="202">
        <f>IF('Indicator Data'!BD158="No data","x",ROUND(IF('Indicator Data'!BD158&lt;$AI$3,10,IF('Indicator Data'!BD158&gt;$AI$4,0,($AI$4-'Indicator Data'!BD158)/($AI$4-$AI$3)*10)),1))</f>
        <v>6.3</v>
      </c>
      <c r="AJ158" s="202">
        <f>IF('Indicator Data'!BE158="No data","x",ROUND(IF('Indicator Data'!BE158&gt;$AJ$4,10,IF('Indicator Data'!BE158&lt;$AJ$3,0,10-($AJ$4-'Indicator Data'!BE158)/($AJ$4-$AJ$3)*10)),1))</f>
        <v>7.8</v>
      </c>
      <c r="AK158" s="210">
        <f t="shared" si="56"/>
        <v>7.1</v>
      </c>
      <c r="AL158" s="208">
        <f t="shared" si="57"/>
        <v>5.0999999999999996</v>
      </c>
      <c r="AM158" s="212">
        <f t="shared" si="58"/>
        <v>3.8</v>
      </c>
    </row>
    <row r="159" spans="1:39">
      <c r="A159" s="179" t="str">
        <f>'Indicator Data'!A159</f>
        <v>Singapore</v>
      </c>
      <c r="B159" s="180" t="str">
        <f>'Indicator Data'!B159</f>
        <v>SGP</v>
      </c>
      <c r="C159" s="213">
        <f>ROUND(IF('Indicator Data'!AH159="No data",IF((0.101*LN('Indicator Data'!BV159)-0.153)&gt;C$4,0,IF((0.101*LN('Indicator Data'!BV159)-0.153)&lt;C$3,10,(C$4-(0.101*LN('Indicator Data'!BV159)-0.153))/(C$4-C$3)*10)),IF('Indicator Data'!AH159&gt;C$4,0,IF('Indicator Data'!AH159&lt;C$3,10,(C$4-'Indicator Data'!AH159)/(C$4-C$3)*10))),1)</f>
        <v>0</v>
      </c>
      <c r="D159" s="202" t="str">
        <f>IF('Indicator Data'!AI159="No data","x",ROUND((IF(LOG('Indicator Data'!AI159*1000)&gt;D$4,10,IF(LOG('Indicator Data'!AI159*1000)&lt;D$3,0,10-(D$4-LOG('Indicator Data'!AI159*1000))/(D$4-D$3)*10))),1))</f>
        <v>x</v>
      </c>
      <c r="E159" s="203">
        <f t="shared" si="59"/>
        <v>0</v>
      </c>
      <c r="F159" s="202">
        <f>IF('Indicator Data'!AV159="No data","x",ROUND(IF('Indicator Data'!AV159&gt;F$4,10,IF('Indicator Data'!AV159&lt;F$3,0,10-(F$4-'Indicator Data'!AV159)/(F$4-F$3)*10)),1))</f>
        <v>0.5</v>
      </c>
      <c r="G159" s="202" t="str">
        <f>IF('Indicator Data'!AW159="No data","x",ROUND(IF('Indicator Data'!AW159&gt;G$4,10,IF('Indicator Data'!AW159&lt;G$3,0,10-(G$4-'Indicator Data'!AW159)/(G$4-G$3)*10)),1))</f>
        <v>x</v>
      </c>
      <c r="H159" s="203">
        <f t="shared" si="60"/>
        <v>0.5</v>
      </c>
      <c r="I159" s="204">
        <f>SUM(IF('Indicator Data'!AJ159=0,0,'Indicator Data'!AJ159),SUM('Indicator Data'!AK159:AL159))</f>
        <v>0.111485</v>
      </c>
      <c r="J159" s="204">
        <f>I159/HLOOKUP('Indicator Date'!$AJ157,'Population Data'!$C$3:$M$194,ROW()-4,FALSE)*1000000</f>
        <v>1.8419022223103373E-2</v>
      </c>
      <c r="K159" s="202">
        <f t="shared" si="50"/>
        <v>0</v>
      </c>
      <c r="L159" s="202" t="str">
        <f>IF('Indicator Data'!AM159="No data","x",ROUND(IF('Indicator Data'!AM159&gt;L$4,10,IF('Indicator Data'!AM159&lt;L$3,0,10-(L$4-'Indicator Data'!AM159)/(L$4-L$3)*10)),1))</f>
        <v>x</v>
      </c>
      <c r="M159" s="202">
        <f>IF('Indicator Data'!AN159="No data","x",IF('Indicator Data'!AN159=0,0,ROUND(IF('Indicator Data'!AN159&gt;M$4,10,IF('Indicator Data'!AN159&lt;M$3,0,10-(M$4-'Indicator Data'!AN159)/(M$4-M$3)*10)),1)))</f>
        <v>0</v>
      </c>
      <c r="N159" s="203">
        <f t="shared" si="61"/>
        <v>0</v>
      </c>
      <c r="O159" s="205">
        <f t="shared" si="62"/>
        <v>0.1</v>
      </c>
      <c r="P159" s="206">
        <f>IF(AND('Indicator Data'!BA159="No data",'Indicator Data'!BB159="No data"),0,SUM('Indicator Data'!BA159:BC159)/1000)</f>
        <v>1.109</v>
      </c>
      <c r="Q159" s="202">
        <f t="shared" si="51"/>
        <v>0.1</v>
      </c>
      <c r="R159" s="207">
        <f>P159*1000/HLOOKUP('Indicator Data'!$BA$3,'Population Data'!$C$3:$M$194,ROW()-4,FALSE)</f>
        <v>1.8322371301450095E-4</v>
      </c>
      <c r="S159" s="202">
        <f t="shared" si="52"/>
        <v>2.1</v>
      </c>
      <c r="T159" s="208">
        <f t="shared" si="63"/>
        <v>1.1000000000000001</v>
      </c>
      <c r="U159" s="209">
        <f>IF('Indicator Data'!AR159="No data","x",ROUND(IF('Indicator Data'!AR159&gt;U$4,10,IF('Indicator Data'!AR159&lt;U$3,0,10-(U$4-'Indicator Data'!AR159)/(U$4-U$3)*10)),1))</f>
        <v>0.4</v>
      </c>
      <c r="V159" s="209" t="str">
        <f>IF('Indicator Data'!AS159="No data","x",IF('Indicator Data'!AS159=0,0,ROUND(IF('Indicator Data'!AS159&gt;V$4,10,IF('Indicator Data'!AS159&lt;V$3,0,10-(V$4-'Indicator Data'!AS159)/(V$4-V$3)*10)),1)))</f>
        <v>x</v>
      </c>
      <c r="W159" s="202">
        <f t="shared" si="64"/>
        <v>0.4</v>
      </c>
      <c r="X159" s="202">
        <f>IF('Indicator Data'!AQ159="No data","x",ROUND(IF('Indicator Data'!AQ159&gt;X$4,10,IF('Indicator Data'!AQ159&lt;X$3,0,10-(X$4-'Indicator Data'!AQ159)/(X$4-X$3)*10)),1))</f>
        <v>0.9</v>
      </c>
      <c r="Y159" s="202" t="str">
        <f>IF('Indicator Data'!AT159="No data","x",ROUND(IF('Indicator Data'!AT159&gt;Y$4,10,IF('Indicator Data'!AT159&lt;Y$3,0,10-(Y$4-'Indicator Data'!AT159)/(Y$4-Y$3)*10)),1))</f>
        <v>x</v>
      </c>
      <c r="Z159" s="207">
        <f>IF('Indicator Data'!AU159="No data","x",IF(('Indicator Data'!AU159/HLOOKUP('Indicator Data'!$AU$3,'Population Data'!$C$3:$M$194,ROW()-4,FALSE))&gt;1,1,IF('Indicator Data'!AU159&gt;'Indicator Data'!AU159,1,'Indicator Data'!AU159/HLOOKUP('Indicator Data'!$AU$3,'Population Data'!$C$3:$M$194,ROW()-4,FALSE))))</f>
        <v>5.3377954136829102E-3</v>
      </c>
      <c r="AA159" s="202">
        <f t="shared" si="53"/>
        <v>0.1</v>
      </c>
      <c r="AB159" s="210">
        <f t="shared" si="54"/>
        <v>0.5</v>
      </c>
      <c r="AC159" s="202">
        <f>IF('Indicator Data'!AO159="No data","x",ROUND(IF('Indicator Data'!AO159&gt;AC$4,10,IF('Indicator Data'!AO159&lt;AC$3,0,10-(AC$4-'Indicator Data'!AO159)/(AC$4-AC$3)*10)),1))</f>
        <v>0.2</v>
      </c>
      <c r="AD159" s="202" t="str">
        <f>IF('Indicator Data'!AP159="No data","x",ROUND(IF('Indicator Data'!AP159&gt;AD$4,10,IF('Indicator Data'!AP159&lt;AD$3,0,10-(AD$4-'Indicator Data'!AP159)/(AD$4-AD$3)*10)),1))</f>
        <v>x</v>
      </c>
      <c r="AE159" s="210">
        <f t="shared" si="65"/>
        <v>0.2</v>
      </c>
      <c r="AF159" s="206">
        <f>('Indicator Data'!AZ159+'Indicator Data'!AY159*0.5+'Indicator Data'!AX159*0.25)/1000</f>
        <v>0</v>
      </c>
      <c r="AG159" s="211">
        <f>AF159*1000/HLOOKUP('Indicator Data'!$AZ$3,'Population Data'!$C$3:$M$194,ROW()-4,FALSE)</f>
        <v>0</v>
      </c>
      <c r="AH159" s="210">
        <f t="shared" si="55"/>
        <v>0</v>
      </c>
      <c r="AI159" s="202">
        <f>IF('Indicator Data'!BD159="No data","x",ROUND(IF('Indicator Data'!BD159&lt;$AI$3,10,IF('Indicator Data'!BD159&gt;$AI$4,0,($AI$4-'Indicator Data'!BD159)/($AI$4-$AI$3)*10)),1))</f>
        <v>3.6</v>
      </c>
      <c r="AJ159" s="202">
        <f>IF('Indicator Data'!BE159="No data","x",ROUND(IF('Indicator Data'!BE159&gt;$AJ$4,10,IF('Indicator Data'!BE159&lt;$AJ$3,0,10-($AJ$4-'Indicator Data'!BE159)/($AJ$4-$AJ$3)*10)),1))</f>
        <v>0.3</v>
      </c>
      <c r="AK159" s="210">
        <f t="shared" si="56"/>
        <v>2</v>
      </c>
      <c r="AL159" s="208">
        <f t="shared" si="57"/>
        <v>0.7</v>
      </c>
      <c r="AM159" s="212">
        <f t="shared" si="58"/>
        <v>0.9</v>
      </c>
    </row>
    <row r="160" spans="1:39">
      <c r="A160" s="179" t="str">
        <f>'Indicator Data'!A160</f>
        <v>Slovakia</v>
      </c>
      <c r="B160" s="180" t="str">
        <f>'Indicator Data'!B160</f>
        <v>SVK</v>
      </c>
      <c r="C160" s="213">
        <f>ROUND(IF('Indicator Data'!AH160="No data",IF((0.101*LN('Indicator Data'!BV160)-0.153)&gt;C$4,0,IF((0.101*LN('Indicator Data'!BV160)-0.153)&lt;C$3,10,(C$4-(0.101*LN('Indicator Data'!BV160)-0.153))/(C$4-C$3)*10)),IF('Indicator Data'!AH160&gt;C$4,0,IF('Indicator Data'!AH160&lt;C$3,10,(C$4-'Indicator Data'!AH160)/(C$4-C$3)*10))),1)</f>
        <v>0.9</v>
      </c>
      <c r="D160" s="202" t="str">
        <f>IF('Indicator Data'!AI160="No data","x",ROUND((IF(LOG('Indicator Data'!AI160*1000)&gt;D$4,10,IF(LOG('Indicator Data'!AI160*1000)&lt;D$3,0,10-(D$4-LOG('Indicator Data'!AI160*1000))/(D$4-D$3)*10))),1))</f>
        <v>x</v>
      </c>
      <c r="E160" s="203">
        <f t="shared" si="59"/>
        <v>0.9</v>
      </c>
      <c r="F160" s="202">
        <f>IF('Indicator Data'!AV160="No data","x",ROUND(IF('Indicator Data'!AV160&gt;F$4,10,IF('Indicator Data'!AV160&lt;F$3,0,10-(F$4-'Indicator Data'!AV160)/(F$4-F$3)*10)),1))</f>
        <v>2.5</v>
      </c>
      <c r="G160" s="202">
        <f>IF('Indicator Data'!AW160="No data","x",ROUND(IF('Indicator Data'!AW160&gt;G$4,10,IF('Indicator Data'!AW160&lt;G$3,0,10-(G$4-'Indicator Data'!AW160)/(G$4-G$3)*10)),1))</f>
        <v>0</v>
      </c>
      <c r="H160" s="203">
        <f t="shared" si="60"/>
        <v>1.3</v>
      </c>
      <c r="I160" s="204">
        <f>SUM(IF('Indicator Data'!AJ160=0,0,'Indicator Data'!AJ160),SUM('Indicator Data'!AK160:AL160))</f>
        <v>101.77598399999999</v>
      </c>
      <c r="J160" s="204">
        <f>I160/HLOOKUP('Indicator Date'!$AJ158,'Population Data'!$C$3:$M$194,ROW()-4,FALSE)*1000000</f>
        <v>17.846568862628253</v>
      </c>
      <c r="K160" s="202">
        <f t="shared" si="50"/>
        <v>0.4</v>
      </c>
      <c r="L160" s="202" t="str">
        <f>IF('Indicator Data'!AM160="No data","x",ROUND(IF('Indicator Data'!AM160&gt;L$4,10,IF('Indicator Data'!AM160&lt;L$3,0,10-(L$4-'Indicator Data'!AM160)/(L$4-L$3)*10)),1))</f>
        <v>x</v>
      </c>
      <c r="M160" s="202">
        <f>IF('Indicator Data'!AN160="No data","x",IF('Indicator Data'!AN160=0,0,ROUND(IF('Indicator Data'!AN160&gt;M$4,10,IF('Indicator Data'!AN160&lt;M$3,0,10-(M$4-'Indicator Data'!AN160)/(M$4-M$3)*10)),1)))</f>
        <v>0.6</v>
      </c>
      <c r="N160" s="203">
        <f t="shared" si="61"/>
        <v>0.5</v>
      </c>
      <c r="O160" s="205">
        <f t="shared" si="62"/>
        <v>0.9</v>
      </c>
      <c r="P160" s="206">
        <f>IF(AND('Indicator Data'!BA160="No data",'Indicator Data'!BB160="No data"),0,SUM('Indicator Data'!BA160:BC160)/1000)</f>
        <v>127.00700000000001</v>
      </c>
      <c r="Q160" s="202">
        <f t="shared" si="51"/>
        <v>7</v>
      </c>
      <c r="R160" s="207">
        <f>P160*1000/HLOOKUP('Indicator Data'!$BA$3,'Population Data'!$C$3:$M$194,ROW()-4,FALSE)</f>
        <v>2.2270864721247268E-2</v>
      </c>
      <c r="S160" s="202">
        <f t="shared" si="52"/>
        <v>6.9</v>
      </c>
      <c r="T160" s="208">
        <f t="shared" si="63"/>
        <v>7</v>
      </c>
      <c r="U160" s="209">
        <f>IF('Indicator Data'!AR160="No data","x",ROUND(IF('Indicator Data'!AR160&gt;U$4,10,IF('Indicator Data'!AR160&lt;U$3,0,10-(U$4-'Indicator Data'!AR160)/(U$4-U$3)*10)),1))</f>
        <v>0.2</v>
      </c>
      <c r="V160" s="209">
        <f>IF('Indicator Data'!AS160="No data","x",IF('Indicator Data'!AS160=0,0,ROUND(IF('Indicator Data'!AS160&gt;V$4,10,IF('Indicator Data'!AS160&lt;V$3,0,10-(V$4-'Indicator Data'!AS160)/(V$4-V$3)*10)),1)))</f>
        <v>0.1</v>
      </c>
      <c r="W160" s="202">
        <f t="shared" si="64"/>
        <v>0.15000000000000002</v>
      </c>
      <c r="X160" s="202">
        <f>IF('Indicator Data'!AQ160="No data","x",ROUND(IF('Indicator Data'!AQ160&gt;X$4,10,IF('Indicator Data'!AQ160&lt;X$3,0,10-(X$4-'Indicator Data'!AQ160)/(X$4-X$3)*10)),1))</f>
        <v>0.1</v>
      </c>
      <c r="Y160" s="202" t="str">
        <f>IF('Indicator Data'!AT160="No data","x",ROUND(IF('Indicator Data'!AT160&gt;Y$4,10,IF('Indicator Data'!AT160&lt;Y$3,0,10-(Y$4-'Indicator Data'!AT160)/(Y$4-Y$3)*10)),1))</f>
        <v>x</v>
      </c>
      <c r="Z160" s="207">
        <f>IF('Indicator Data'!AU160="No data","x",IF(('Indicator Data'!AU160/HLOOKUP('Indicator Data'!$AU$3,'Population Data'!$C$3:$M$194,ROW()-4,FALSE))&gt;1,1,IF('Indicator Data'!AU160&gt;'Indicator Data'!AU160,1,'Indicator Data'!AU160/HLOOKUP('Indicator Data'!$AU$3,'Population Data'!$C$3:$M$194,ROW()-4,FALSE))))</f>
        <v>1.0631788729347085E-6</v>
      </c>
      <c r="AA160" s="202">
        <f t="shared" si="53"/>
        <v>0</v>
      </c>
      <c r="AB160" s="210">
        <f t="shared" si="54"/>
        <v>0.1</v>
      </c>
      <c r="AC160" s="202">
        <f>IF('Indicator Data'!AO160="No data","x",ROUND(IF('Indicator Data'!AO160&gt;AC$4,10,IF('Indicator Data'!AO160&lt;AC$3,0,10-(AC$4-'Indicator Data'!AO160)/(AC$4-AC$3)*10)),1))</f>
        <v>0.5</v>
      </c>
      <c r="AD160" s="202" t="str">
        <f>IF('Indicator Data'!AP160="No data","x",ROUND(IF('Indicator Data'!AP160&gt;AD$4,10,IF('Indicator Data'!AP160&lt;AD$3,0,10-(AD$4-'Indicator Data'!AP160)/(AD$4-AD$3)*10)),1))</f>
        <v>x</v>
      </c>
      <c r="AE160" s="210">
        <f t="shared" si="65"/>
        <v>0.5</v>
      </c>
      <c r="AF160" s="206">
        <f>('Indicator Data'!AZ160+'Indicator Data'!AY160*0.5+'Indicator Data'!AX160*0.25)/1000</f>
        <v>0</v>
      </c>
      <c r="AG160" s="211">
        <f>AF160*1000/HLOOKUP('Indicator Data'!$AZ$3,'Population Data'!$C$3:$M$194,ROW()-4,FALSE)</f>
        <v>0</v>
      </c>
      <c r="AH160" s="210">
        <f t="shared" si="55"/>
        <v>0</v>
      </c>
      <c r="AI160" s="202">
        <f>IF('Indicator Data'!BD160="No data","x",ROUND(IF('Indicator Data'!BD160&lt;$AI$3,10,IF('Indicator Data'!BD160&gt;$AI$4,0,($AI$4-'Indicator Data'!BD160)/($AI$4-$AI$3)*10)),1))</f>
        <v>4.5</v>
      </c>
      <c r="AJ160" s="202">
        <f>IF('Indicator Data'!BE160="No data","x",ROUND(IF('Indicator Data'!BE160&gt;$AJ$4,10,IF('Indicator Data'!BE160&lt;$AJ$3,0,10-($AJ$4-'Indicator Data'!BE160)/($AJ$4-$AJ$3)*10)),1))</f>
        <v>0</v>
      </c>
      <c r="AK160" s="210">
        <f t="shared" si="56"/>
        <v>2.2999999999999998</v>
      </c>
      <c r="AL160" s="208">
        <f t="shared" si="57"/>
        <v>0.8</v>
      </c>
      <c r="AM160" s="212">
        <f t="shared" si="58"/>
        <v>4.5999999999999996</v>
      </c>
    </row>
    <row r="161" spans="1:39">
      <c r="A161" s="179" t="str">
        <f>'Indicator Data'!A161</f>
        <v>Slovenia</v>
      </c>
      <c r="B161" s="180" t="str">
        <f>'Indicator Data'!B161</f>
        <v>SVN</v>
      </c>
      <c r="C161" s="213">
        <f>ROUND(IF('Indicator Data'!AH161="No data",IF((0.101*LN('Indicator Data'!BV161)-0.153)&gt;C$4,0,IF((0.101*LN('Indicator Data'!BV161)-0.153)&lt;C$3,10,(C$4-(0.101*LN('Indicator Data'!BV161)-0.153))/(C$4-C$3)*10)),IF('Indicator Data'!AH161&gt;C$4,0,IF('Indicator Data'!AH161&lt;C$3,10,(C$4-'Indicator Data'!AH161)/(C$4-C$3)*10))),1)</f>
        <v>0</v>
      </c>
      <c r="D161" s="202" t="str">
        <f>IF('Indicator Data'!AI161="No data","x",ROUND((IF(LOG('Indicator Data'!AI161*1000)&gt;D$4,10,IF(LOG('Indicator Data'!AI161*1000)&lt;D$3,0,10-(D$4-LOG('Indicator Data'!AI161*1000))/(D$4-D$3)*10))),1))</f>
        <v>x</v>
      </c>
      <c r="E161" s="203">
        <f t="shared" si="59"/>
        <v>0</v>
      </c>
      <c r="F161" s="202">
        <f>IF('Indicator Data'!AV161="No data","x",ROUND(IF('Indicator Data'!AV161&gt;F$4,10,IF('Indicator Data'!AV161&lt;F$3,0,10-(F$4-'Indicator Data'!AV161)/(F$4-F$3)*10)),1))</f>
        <v>0.7</v>
      </c>
      <c r="G161" s="202">
        <f>IF('Indicator Data'!AW161="No data","x",ROUND(IF('Indicator Data'!AW161&gt;G$4,10,IF('Indicator Data'!AW161&lt;G$3,0,10-(G$4-'Indicator Data'!AW161)/(G$4-G$3)*10)),1))</f>
        <v>0</v>
      </c>
      <c r="H161" s="203">
        <f t="shared" si="60"/>
        <v>0.4</v>
      </c>
      <c r="I161" s="204">
        <f>SUM(IF('Indicator Data'!AJ161=0,0,'Indicator Data'!AJ161),SUM('Indicator Data'!AK161:AL161))</f>
        <v>0.51656800000000003</v>
      </c>
      <c r="J161" s="204">
        <f>I161/HLOOKUP('Indicator Date'!$AJ159,'Population Data'!$C$3:$M$194,ROW()-4,FALSE)*1000000</f>
        <v>0.2437831677257529</v>
      </c>
      <c r="K161" s="202">
        <f t="shared" si="50"/>
        <v>0</v>
      </c>
      <c r="L161" s="202" t="str">
        <f>IF('Indicator Data'!AM161="No data","x",ROUND(IF('Indicator Data'!AM161&gt;L$4,10,IF('Indicator Data'!AM161&lt;L$3,0,10-(L$4-'Indicator Data'!AM161)/(L$4-L$3)*10)),1))</f>
        <v>x</v>
      </c>
      <c r="M161" s="202">
        <f>IF('Indicator Data'!AN161="No data","x",IF('Indicator Data'!AN161=0,0,ROUND(IF('Indicator Data'!AN161&gt;M$4,10,IF('Indicator Data'!AN161&lt;M$3,0,10-(M$4-'Indicator Data'!AN161)/(M$4-M$3)*10)),1)))</f>
        <v>0.4</v>
      </c>
      <c r="N161" s="203">
        <f t="shared" si="61"/>
        <v>0.2</v>
      </c>
      <c r="O161" s="205">
        <f t="shared" si="62"/>
        <v>0.2</v>
      </c>
      <c r="P161" s="206">
        <f>IF(AND('Indicator Data'!BA161="No data",'Indicator Data'!BB161="No data"),0,SUM('Indicator Data'!BA161:BC161)/1000)</f>
        <v>11.683</v>
      </c>
      <c r="Q161" s="202">
        <f t="shared" si="51"/>
        <v>3.6</v>
      </c>
      <c r="R161" s="207">
        <f>P161*1000/HLOOKUP('Indicator Data'!$BA$3,'Population Data'!$C$3:$M$194,ROW()-4,FALSE)</f>
        <v>5.5135408088382775E-3</v>
      </c>
      <c r="S161" s="202">
        <f t="shared" si="52"/>
        <v>4.9000000000000004</v>
      </c>
      <c r="T161" s="208">
        <f t="shared" si="63"/>
        <v>4.3</v>
      </c>
      <c r="U161" s="209">
        <f>IF('Indicator Data'!AR161="No data","x",ROUND(IF('Indicator Data'!AR161&gt;U$4,10,IF('Indicator Data'!AR161&lt;U$3,0,10-(U$4-'Indicator Data'!AR161)/(U$4-U$3)*10)),1))</f>
        <v>0.2</v>
      </c>
      <c r="V161" s="209" t="str">
        <f>IF('Indicator Data'!AS161="No data","x",IF('Indicator Data'!AS161=0,0,ROUND(IF('Indicator Data'!AS161&gt;V$4,10,IF('Indicator Data'!AS161&lt;V$3,0,10-(V$4-'Indicator Data'!AS161)/(V$4-V$3)*10)),1)))</f>
        <v>x</v>
      </c>
      <c r="W161" s="202">
        <f t="shared" si="64"/>
        <v>0.2</v>
      </c>
      <c r="X161" s="202">
        <f>IF('Indicator Data'!AQ161="No data","x",ROUND(IF('Indicator Data'!AQ161&gt;X$4,10,IF('Indicator Data'!AQ161&lt;X$3,0,10-(X$4-'Indicator Data'!AQ161)/(X$4-X$3)*10)),1))</f>
        <v>0.1</v>
      </c>
      <c r="Y161" s="202" t="str">
        <f>IF('Indicator Data'!AT161="No data","x",ROUND(IF('Indicator Data'!AT161&gt;Y$4,10,IF('Indicator Data'!AT161&lt;Y$3,0,10-(Y$4-'Indicator Data'!AT161)/(Y$4-Y$3)*10)),1))</f>
        <v>x</v>
      </c>
      <c r="Z161" s="207">
        <f>IF('Indicator Data'!AU161="No data","x",IF(('Indicator Data'!AU161/HLOOKUP('Indicator Data'!$AU$3,'Population Data'!$C$3:$M$194,ROW()-4,FALSE))&gt;1,1,IF('Indicator Data'!AU161&gt;'Indicator Data'!AU161,1,'Indicator Data'!AU161/HLOOKUP('Indicator Data'!$AU$3,'Population Data'!$C$3:$M$194,ROW()-4,FALSE))))</f>
        <v>2.3586641281150879E-6</v>
      </c>
      <c r="AA161" s="202">
        <f t="shared" si="53"/>
        <v>0</v>
      </c>
      <c r="AB161" s="210">
        <f t="shared" si="54"/>
        <v>0.1</v>
      </c>
      <c r="AC161" s="202">
        <f>IF('Indicator Data'!AO161="No data","x",ROUND(IF('Indicator Data'!AO161&gt;AC$4,10,IF('Indicator Data'!AO161&lt;AC$3,0,10-(AC$4-'Indicator Data'!AO161)/(AC$4-AC$3)*10)),1))</f>
        <v>0.2</v>
      </c>
      <c r="AD161" s="202" t="str">
        <f>IF('Indicator Data'!AP161="No data","x",ROUND(IF('Indicator Data'!AP161&gt;AD$4,10,IF('Indicator Data'!AP161&lt;AD$3,0,10-(AD$4-'Indicator Data'!AP161)/(AD$4-AD$3)*10)),1))</f>
        <v>x</v>
      </c>
      <c r="AE161" s="210">
        <f t="shared" si="65"/>
        <v>0.2</v>
      </c>
      <c r="AF161" s="206">
        <f>('Indicator Data'!AZ161+'Indicator Data'!AY161*0.5+'Indicator Data'!AX161*0.25)/1000</f>
        <v>751.56150000000002</v>
      </c>
      <c r="AG161" s="211">
        <f>AF161*1000/HLOOKUP('Indicator Data'!$AZ$3,'Population Data'!$C$3:$M$194,ROW()-4,FALSE)</f>
        <v>0.35468330057362912</v>
      </c>
      <c r="AH161" s="210">
        <f t="shared" si="55"/>
        <v>10</v>
      </c>
      <c r="AI161" s="202">
        <f>IF('Indicator Data'!BD161="No data","x",ROUND(IF('Indicator Data'!BD161&lt;$AI$3,10,IF('Indicator Data'!BD161&gt;$AI$4,0,($AI$4-'Indicator Data'!BD161)/($AI$4-$AI$3)*10)),1))</f>
        <v>3.3</v>
      </c>
      <c r="AJ161" s="202">
        <f>IF('Indicator Data'!BE161="No data","x",ROUND(IF('Indicator Data'!BE161&gt;$AJ$4,10,IF('Indicator Data'!BE161&lt;$AJ$3,0,10-($AJ$4-'Indicator Data'!BE161)/($AJ$4-$AJ$3)*10)),1))</f>
        <v>0</v>
      </c>
      <c r="AK161" s="210">
        <f t="shared" si="56"/>
        <v>1.7</v>
      </c>
      <c r="AL161" s="208">
        <f t="shared" si="57"/>
        <v>5.2</v>
      </c>
      <c r="AM161" s="212">
        <f t="shared" si="58"/>
        <v>4.8</v>
      </c>
    </row>
    <row r="162" spans="1:39">
      <c r="A162" s="179" t="str">
        <f>'Indicator Data'!A162</f>
        <v>Solomon Islands</v>
      </c>
      <c r="B162" s="180" t="str">
        <f>'Indicator Data'!B162</f>
        <v>SLB</v>
      </c>
      <c r="C162" s="213">
        <f>ROUND(IF('Indicator Data'!AH162="No data",IF((0.101*LN('Indicator Data'!BV162)-0.153)&gt;C$4,0,IF((0.101*LN('Indicator Data'!BV162)-0.153)&lt;C$3,10,(C$4-(0.101*LN('Indicator Data'!BV162)-0.153))/(C$4-C$3)*10)),IF('Indicator Data'!AH162&gt;C$4,0,IF('Indicator Data'!AH162&lt;C$3,10,(C$4-'Indicator Data'!AH162)/(C$4-C$3)*10))),1)</f>
        <v>6.8</v>
      </c>
      <c r="D162" s="202" t="str">
        <f>IF('Indicator Data'!AI162="No data","x",ROUND((IF(LOG('Indicator Data'!AI162*1000)&gt;D$4,10,IF(LOG('Indicator Data'!AI162*1000)&lt;D$3,0,10-(D$4-LOG('Indicator Data'!AI162*1000))/(D$4-D$3)*10))),1))</f>
        <v>x</v>
      </c>
      <c r="E162" s="203">
        <f t="shared" si="59"/>
        <v>6.8</v>
      </c>
      <c r="F162" s="202" t="str">
        <f>IF('Indicator Data'!AV162="No data","x",ROUND(IF('Indicator Data'!AV162&gt;F$4,10,IF('Indicator Data'!AV162&lt;F$3,0,10-(F$4-'Indicator Data'!AV162)/(F$4-F$3)*10)),1))</f>
        <v>x</v>
      </c>
      <c r="G162" s="202">
        <f>IF('Indicator Data'!AW162="No data","x",ROUND(IF('Indicator Data'!AW162&gt;G$4,10,IF('Indicator Data'!AW162&lt;G$3,0,10-(G$4-'Indicator Data'!AW162)/(G$4-G$3)*10)),1))</f>
        <v>3</v>
      </c>
      <c r="H162" s="203">
        <f t="shared" si="60"/>
        <v>3</v>
      </c>
      <c r="I162" s="204">
        <f>SUM(IF('Indicator Data'!AJ162=0,0,'Indicator Data'!AJ162),SUM('Indicator Data'!AK162:AL162))</f>
        <v>511.56900450683594</v>
      </c>
      <c r="J162" s="204">
        <f>I162/HLOOKUP('Indicator Date'!$AJ160,'Population Data'!$C$3:$M$194,ROW()-4,FALSE)*1000000</f>
        <v>676.07583253400537</v>
      </c>
      <c r="K162" s="202">
        <f t="shared" si="50"/>
        <v>10</v>
      </c>
      <c r="L162" s="202">
        <f>IF('Indicator Data'!AM162="No data","x",ROUND(IF('Indicator Data'!AM162&gt;L$4,10,IF('Indicator Data'!AM162&lt;L$3,0,10-(L$4-'Indicator Data'!AM162)/(L$4-L$3)*10)),1))</f>
        <v>10</v>
      </c>
      <c r="M162" s="202">
        <f>IF('Indicator Data'!AN162="No data","x",IF('Indicator Data'!AN162=0,0,ROUND(IF('Indicator Data'!AN162&gt;M$4,10,IF('Indicator Data'!AN162&lt;M$3,0,10-(M$4-'Indicator Data'!AN162)/(M$4-M$3)*10)),1)))</f>
        <v>1.7</v>
      </c>
      <c r="N162" s="203">
        <f t="shared" si="61"/>
        <v>7.2</v>
      </c>
      <c r="O162" s="205">
        <f t="shared" si="62"/>
        <v>6</v>
      </c>
      <c r="P162" s="206">
        <f>IF(AND('Indicator Data'!BA162="No data",'Indicator Data'!BB162="No data"),0,SUM('Indicator Data'!BA162:BC162)/1000)</f>
        <v>1</v>
      </c>
      <c r="Q162" s="202">
        <f t="shared" si="51"/>
        <v>0</v>
      </c>
      <c r="R162" s="207">
        <f>P162*1000/HLOOKUP('Indicator Data'!$BA$3,'Population Data'!$C$3:$M$194,ROW()-4,FALSE)</f>
        <v>1.3215730948863051E-3</v>
      </c>
      <c r="S162" s="202">
        <f t="shared" si="52"/>
        <v>3.4</v>
      </c>
      <c r="T162" s="208">
        <f t="shared" si="63"/>
        <v>1.7</v>
      </c>
      <c r="U162" s="209" t="str">
        <f>IF('Indicator Data'!AR162="No data","x",ROUND(IF('Indicator Data'!AR162&gt;U$4,10,IF('Indicator Data'!AR162&lt;U$3,0,10-(U$4-'Indicator Data'!AR162)/(U$4-U$3)*10)),1))</f>
        <v>x</v>
      </c>
      <c r="V162" s="209" t="str">
        <f>IF('Indicator Data'!AS162="No data","x",IF('Indicator Data'!AS162=0,0,ROUND(IF('Indicator Data'!AS162&gt;V$4,10,IF('Indicator Data'!AS162&lt;V$3,0,10-(V$4-'Indicator Data'!AS162)/(V$4-V$3)*10)),1)))</f>
        <v>x</v>
      </c>
      <c r="W162" s="202" t="str">
        <f t="shared" si="64"/>
        <v>x</v>
      </c>
      <c r="X162" s="202">
        <f>IF('Indicator Data'!AQ162="No data","x",ROUND(IF('Indicator Data'!AQ162&gt;X$4,10,IF('Indicator Data'!AQ162&lt;X$3,0,10-(X$4-'Indicator Data'!AQ162)/(X$4-X$3)*10)),1))</f>
        <v>1.1000000000000001</v>
      </c>
      <c r="Y162" s="202">
        <f>IF('Indicator Data'!AT162="No data","x",ROUND(IF('Indicator Data'!AT162&gt;Y$4,10,IF('Indicator Data'!AT162&lt;Y$3,0,10-(Y$4-'Indicator Data'!AT162)/(Y$4-Y$3)*10)),1))</f>
        <v>5.6</v>
      </c>
      <c r="Z162" s="207">
        <f>IF('Indicator Data'!AU162="No data","x",IF(('Indicator Data'!AU162/HLOOKUP('Indicator Data'!$AU$3,'Population Data'!$C$3:$M$194,ROW()-4,FALSE))&gt;1,1,IF('Indicator Data'!AU162&gt;'Indicator Data'!AU162,1,'Indicator Data'!AU162/HLOOKUP('Indicator Data'!$AU$3,'Population Data'!$C$3:$M$194,ROW()-4,FALSE))))</f>
        <v>0.84265303642830314</v>
      </c>
      <c r="AA162" s="202">
        <f t="shared" si="53"/>
        <v>9.4</v>
      </c>
      <c r="AB162" s="210">
        <f t="shared" si="54"/>
        <v>5.4</v>
      </c>
      <c r="AC162" s="202">
        <f>IF('Indicator Data'!AO162="No data","x",ROUND(IF('Indicator Data'!AO162&gt;AC$4,10,IF('Indicator Data'!AO162&lt;AC$3,0,10-(AC$4-'Indicator Data'!AO162)/(AC$4-AC$3)*10)),1))</f>
        <v>1.4</v>
      </c>
      <c r="AD162" s="202">
        <f>IF('Indicator Data'!AP162="No data","x",ROUND(IF('Indicator Data'!AP162&gt;AD$4,10,IF('Indicator Data'!AP162&lt;AD$3,0,10-(AD$4-'Indicator Data'!AP162)/(AD$4-AD$3)*10)),1))</f>
        <v>3.6</v>
      </c>
      <c r="AE162" s="210">
        <f t="shared" si="65"/>
        <v>2.5</v>
      </c>
      <c r="AF162" s="206">
        <f>('Indicator Data'!AZ162+'Indicator Data'!AY162*0.5+'Indicator Data'!AX162*0.25)/1000</f>
        <v>11.1595</v>
      </c>
      <c r="AG162" s="211">
        <f>AF162*1000/HLOOKUP('Indicator Data'!$AZ$3,'Population Data'!$C$3:$M$194,ROW()-4,FALSE)</f>
        <v>1.4748094952383722E-2</v>
      </c>
      <c r="AH162" s="210">
        <f t="shared" si="55"/>
        <v>1.5</v>
      </c>
      <c r="AI162" s="202">
        <f>IF('Indicator Data'!BD162="No data","x",ROUND(IF('Indicator Data'!BD162&lt;$AI$3,10,IF('Indicator Data'!BD162&gt;$AI$4,0,($AI$4-'Indicator Data'!BD162)/($AI$4-$AI$3)*10)),1))</f>
        <v>5.6</v>
      </c>
      <c r="AJ162" s="202">
        <f>IF('Indicator Data'!BE162="No data","x",ROUND(IF('Indicator Data'!BE162&gt;$AJ$4,10,IF('Indicator Data'!BE162&lt;$AJ$3,0,10-($AJ$4-'Indicator Data'!BE162)/($AJ$4-$AJ$3)*10)),1))</f>
        <v>4.8</v>
      </c>
      <c r="AK162" s="210">
        <f t="shared" si="56"/>
        <v>5.2</v>
      </c>
      <c r="AL162" s="208">
        <f t="shared" si="57"/>
        <v>3.8</v>
      </c>
      <c r="AM162" s="212">
        <f t="shared" si="58"/>
        <v>2.8</v>
      </c>
    </row>
    <row r="163" spans="1:39">
      <c r="A163" s="179" t="str">
        <f>'Indicator Data'!A163</f>
        <v>Somalia</v>
      </c>
      <c r="B163" s="180" t="str">
        <f>'Indicator Data'!B163</f>
        <v>SOM</v>
      </c>
      <c r="C163" s="213">
        <f>ROUND(IF('Indicator Data'!AH163="No data",IF((0.101*LN('Indicator Data'!BV163)-0.153)&gt;C$4,0,IF((0.101*LN('Indicator Data'!BV163)-0.153)&lt;C$3,10,(C$4-(0.101*LN('Indicator Data'!BV163)-0.153))/(C$4-C$3)*10)),IF('Indicator Data'!AH163&gt;C$4,0,IF('Indicator Data'!AH163&lt;C$3,10,(C$4-'Indicator Data'!AH163)/(C$4-C$3)*10))),1)</f>
        <v>10</v>
      </c>
      <c r="D163" s="202" t="str">
        <f>IF('Indicator Data'!AI163="No data","x",ROUND((IF(LOG('Indicator Data'!AI163*1000)&gt;D$4,10,IF(LOG('Indicator Data'!AI163*1000)&lt;D$3,0,10-(D$4-LOG('Indicator Data'!AI163*1000))/(D$4-D$3)*10))),1))</f>
        <v>x</v>
      </c>
      <c r="E163" s="203">
        <f t="shared" si="59"/>
        <v>10</v>
      </c>
      <c r="F163" s="202">
        <f>IF('Indicator Data'!AV163="No data","x",ROUND(IF('Indicator Data'!AV163&gt;F$4,10,IF('Indicator Data'!AV163&lt;F$3,0,10-(F$4-'Indicator Data'!AV163)/(F$4-F$3)*10)),1))</f>
        <v>9</v>
      </c>
      <c r="G163" s="202" t="str">
        <f>IF('Indicator Data'!AW163="No data","x",ROUND(IF('Indicator Data'!AW163&gt;G$4,10,IF('Indicator Data'!AW163&lt;G$3,0,10-(G$4-'Indicator Data'!AW163)/(G$4-G$3)*10)),1))</f>
        <v>x</v>
      </c>
      <c r="H163" s="203">
        <f t="shared" si="60"/>
        <v>9</v>
      </c>
      <c r="I163" s="204">
        <f>SUM(IF('Indicator Data'!AJ163=0,0,'Indicator Data'!AJ163),SUM('Indicator Data'!AK163:AL163))</f>
        <v>8522.0339479453123</v>
      </c>
      <c r="J163" s="204">
        <f>I163/HLOOKUP('Indicator Date'!$AJ161,'Population Data'!$C$3:$M$194,ROW()-4,FALSE)*1000000</f>
        <v>455.55511205666608</v>
      </c>
      <c r="K163" s="202">
        <f t="shared" si="50"/>
        <v>9.1</v>
      </c>
      <c r="L163" s="202">
        <f>IF('Indicator Data'!AM163="No data","x",ROUND(IF('Indicator Data'!AM163&gt;L$4,10,IF('Indicator Data'!AM163&lt;L$3,0,10-(L$4-'Indicator Data'!AM163)/(L$4-L$3)*10)),1))</f>
        <v>10</v>
      </c>
      <c r="M163" s="202">
        <f>IF('Indicator Data'!AN163="No data","x",IF('Indicator Data'!AN163=0,0,ROUND(IF('Indicator Data'!AN163&gt;M$4,10,IF('Indicator Data'!AN163&lt;M$3,0,10-(M$4-'Indicator Data'!AN163)/(M$4-M$3)*10)),1)))</f>
        <v>5</v>
      </c>
      <c r="N163" s="203">
        <f t="shared" si="61"/>
        <v>8</v>
      </c>
      <c r="O163" s="205">
        <f t="shared" si="62"/>
        <v>9.3000000000000007</v>
      </c>
      <c r="P163" s="206">
        <f>IF(AND('Indicator Data'!BA163="No data",'Indicator Data'!BB163="No data"),0,SUM('Indicator Data'!BA163:BC163)/1000)</f>
        <v>3901.998</v>
      </c>
      <c r="Q163" s="202">
        <f t="shared" si="51"/>
        <v>10</v>
      </c>
      <c r="R163" s="207">
        <f>P163*1000/HLOOKUP('Indicator Data'!$BA$3,'Population Data'!$C$3:$M$194,ROW()-4,FALSE)</f>
        <v>0.20858578444920015</v>
      </c>
      <c r="S163" s="202">
        <f t="shared" si="52"/>
        <v>10</v>
      </c>
      <c r="T163" s="208">
        <f t="shared" si="63"/>
        <v>10</v>
      </c>
      <c r="U163" s="209">
        <f>IF('Indicator Data'!AR163="No data","x",ROUND(IF('Indicator Data'!AR163&gt;U$4,10,IF('Indicator Data'!AR163&lt;U$3,0,10-(U$4-'Indicator Data'!AR163)/(U$4-U$3)*10)),1))</f>
        <v>0.2</v>
      </c>
      <c r="V163" s="209" t="str">
        <f>IF('Indicator Data'!AS163="No data","x",IF('Indicator Data'!AS163=0,0,ROUND(IF('Indicator Data'!AS163&gt;V$4,10,IF('Indicator Data'!AS163&lt;V$3,0,10-(V$4-'Indicator Data'!AS163)/(V$4-V$3)*10)),1)))</f>
        <v>x</v>
      </c>
      <c r="W163" s="202">
        <f t="shared" si="64"/>
        <v>0.2</v>
      </c>
      <c r="X163" s="202">
        <f>IF('Indicator Data'!AQ163="No data","x",ROUND(IF('Indicator Data'!AQ163&gt;X$4,10,IF('Indicator Data'!AQ163&lt;X$3,0,10-(X$4-'Indicator Data'!AQ163)/(X$4-X$3)*10)),1))</f>
        <v>4.5</v>
      </c>
      <c r="Y163" s="202">
        <f>IF('Indicator Data'!AT163="No data","x",ROUND(IF('Indicator Data'!AT163&gt;Y$4,10,IF('Indicator Data'!AT163&lt;Y$3,0,10-(Y$4-'Indicator Data'!AT163)/(Y$4-Y$3)*10)),1))</f>
        <v>1.5</v>
      </c>
      <c r="Z163" s="207">
        <f>IF('Indicator Data'!AU163="No data","x",IF(('Indicator Data'!AU163/HLOOKUP('Indicator Data'!$AU$3,'Population Data'!$C$3:$M$194,ROW()-4,FALSE))&gt;1,1,IF('Indicator Data'!AU163&gt;'Indicator Data'!AU163,1,'Indicator Data'!AU163/HLOOKUP('Indicator Data'!$AU$3,'Population Data'!$C$3:$M$194,ROW()-4,FALSE))))</f>
        <v>0.1930870223635604</v>
      </c>
      <c r="AA163" s="202">
        <f t="shared" si="53"/>
        <v>2.1</v>
      </c>
      <c r="AB163" s="210">
        <f t="shared" si="54"/>
        <v>2.1</v>
      </c>
      <c r="AC163" s="202">
        <f>IF('Indicator Data'!AO163="No data","x",ROUND(IF('Indicator Data'!AO163&gt;AC$4,10,IF('Indicator Data'!AO163&lt;AC$3,0,10-(AC$4-'Indicator Data'!AO163)/(AC$4-AC$3)*10)),1))</f>
        <v>8.1999999999999993</v>
      </c>
      <c r="AD163" s="202" t="str">
        <f>IF('Indicator Data'!AP163="No data","x",ROUND(IF('Indicator Data'!AP163&gt;AD$4,10,IF('Indicator Data'!AP163&lt;AD$3,0,10-(AD$4-'Indicator Data'!AP163)/(AD$4-AD$3)*10)),1))</f>
        <v>x</v>
      </c>
      <c r="AE163" s="210">
        <f t="shared" si="65"/>
        <v>8.1999999999999993</v>
      </c>
      <c r="AF163" s="206">
        <f>('Indicator Data'!AZ163+'Indicator Data'!AY163*0.5+'Indicator Data'!AX163*0.25)/1000</f>
        <v>1668.2974999999999</v>
      </c>
      <c r="AG163" s="211">
        <f>AF163*1000/HLOOKUP('Indicator Data'!$AZ$3,'Population Data'!$C$3:$M$194,ROW()-4,FALSE)</f>
        <v>8.9180758865622045E-2</v>
      </c>
      <c r="AH163" s="210">
        <f t="shared" si="55"/>
        <v>8.9</v>
      </c>
      <c r="AI163" s="202">
        <f>IF('Indicator Data'!BD163="No data","x",ROUND(IF('Indicator Data'!BD163&lt;$AI$3,10,IF('Indicator Data'!BD163&gt;$AI$4,0,($AI$4-'Indicator Data'!BD163)/($AI$4-$AI$3)*10)),1))</f>
        <v>8.8000000000000007</v>
      </c>
      <c r="AJ163" s="202">
        <f>IF('Indicator Data'!BE163="No data","x",ROUND(IF('Indicator Data'!BE163&gt;$AJ$4,10,IF('Indicator Data'!BE163&lt;$AJ$3,0,10-($AJ$4-'Indicator Data'!BE163)/($AJ$4-$AJ$3)*10)),1))</f>
        <v>10</v>
      </c>
      <c r="AK163" s="210">
        <f t="shared" si="56"/>
        <v>9.4</v>
      </c>
      <c r="AL163" s="208">
        <f t="shared" si="57"/>
        <v>8</v>
      </c>
      <c r="AM163" s="212">
        <f t="shared" si="58"/>
        <v>9.3000000000000007</v>
      </c>
    </row>
    <row r="164" spans="1:39">
      <c r="A164" s="179" t="str">
        <f>'Indicator Data'!A164</f>
        <v>South Africa</v>
      </c>
      <c r="B164" s="180" t="str">
        <f>'Indicator Data'!B164</f>
        <v>ZAF</v>
      </c>
      <c r="C164" s="213">
        <f>ROUND(IF('Indicator Data'!AH164="No data",IF((0.101*LN('Indicator Data'!BV164)-0.153)&gt;C$4,0,IF((0.101*LN('Indicator Data'!BV164)-0.153)&lt;C$3,10,(C$4-(0.101*LN('Indicator Data'!BV164)-0.153))/(C$4-C$3)*10)),IF('Indicator Data'!AH164&gt;C$4,0,IF('Indicator Data'!AH164&lt;C$3,10,(C$4-'Indicator Data'!AH164)/(C$4-C$3)*10))),1)</f>
        <v>3.7</v>
      </c>
      <c r="D164" s="202">
        <f>IF('Indicator Data'!AI164="No data","x",ROUND((IF(LOG('Indicator Data'!AI164*1000)&gt;D$4,10,IF(LOG('Indicator Data'!AI164*1000)&lt;D$3,0,10-(D$4-LOG('Indicator Data'!AI164*1000))/(D$4-D$3)*10))),1))</f>
        <v>5.2</v>
      </c>
      <c r="E164" s="203">
        <f t="shared" si="59"/>
        <v>4.5</v>
      </c>
      <c r="F164" s="202">
        <f>IF('Indicator Data'!AV164="No data","x",ROUND(IF('Indicator Data'!AV164&gt;F$4,10,IF('Indicator Data'!AV164&lt;F$3,0,10-(F$4-'Indicator Data'!AV164)/(F$4-F$3)*10)),1))</f>
        <v>5.3</v>
      </c>
      <c r="G164" s="202">
        <f>IF('Indicator Data'!AW164="No data","x",ROUND(IF('Indicator Data'!AW164&gt;G$4,10,IF('Indicator Data'!AW164&lt;G$3,0,10-(G$4-'Indicator Data'!AW164)/(G$4-G$3)*10)),1))</f>
        <v>9.5</v>
      </c>
      <c r="H164" s="203">
        <f t="shared" si="60"/>
        <v>7.4</v>
      </c>
      <c r="I164" s="204">
        <f>SUM(IF('Indicator Data'!AJ164=0,0,'Indicator Data'!AJ164),SUM('Indicator Data'!AK164:AL164))</f>
        <v>2127.2365925859376</v>
      </c>
      <c r="J164" s="204">
        <f>I164/HLOOKUP('Indicator Date'!$AJ162,'Population Data'!$C$3:$M$194,ROW()-4,FALSE)*1000000</f>
        <v>34.861174832289407</v>
      </c>
      <c r="K164" s="202">
        <f t="shared" si="50"/>
        <v>0.7</v>
      </c>
      <c r="L164" s="202">
        <f>IF('Indicator Data'!AM164="No data","x",ROUND(IF('Indicator Data'!AM164&gt;L$4,10,IF('Indicator Data'!AM164&lt;L$3,0,10-(L$4-'Indicator Data'!AM164)/(L$4-L$3)*10)),1))</f>
        <v>0.2</v>
      </c>
      <c r="M164" s="202">
        <f>IF('Indicator Data'!AN164="No data","x",IF('Indicator Data'!AN164=0,0,ROUND(IF('Indicator Data'!AN164&gt;M$4,10,IF('Indicator Data'!AN164&lt;M$3,0,10-(M$4-'Indicator Data'!AN164)/(M$4-M$3)*10)),1)))</f>
        <v>0.1</v>
      </c>
      <c r="N164" s="203">
        <f t="shared" si="61"/>
        <v>0.3</v>
      </c>
      <c r="O164" s="205">
        <f t="shared" si="62"/>
        <v>4.2</v>
      </c>
      <c r="P164" s="206">
        <f>IF(AND('Indicator Data'!BA164="No data",'Indicator Data'!BB164="No data"),0,SUM('Indicator Data'!BA164:BC164)/1000)</f>
        <v>154.67699999999999</v>
      </c>
      <c r="Q164" s="202">
        <f t="shared" si="51"/>
        <v>7.3</v>
      </c>
      <c r="R164" s="207">
        <f>P164*1000/HLOOKUP('Indicator Data'!$BA$3,'Population Data'!$C$3:$M$194,ROW()-4,FALSE)</f>
        <v>2.5348482431749959E-3</v>
      </c>
      <c r="S164" s="202">
        <f t="shared" si="52"/>
        <v>4</v>
      </c>
      <c r="T164" s="208">
        <f t="shared" si="63"/>
        <v>5.7</v>
      </c>
      <c r="U164" s="209">
        <f>IF('Indicator Data'!AR164="No data","x",ROUND(IF('Indicator Data'!AR164&gt;U$4,10,IF('Indicator Data'!AR164&lt;U$3,0,10-(U$4-'Indicator Data'!AR164)/(U$4-U$3)*10)),1))</f>
        <v>10</v>
      </c>
      <c r="V164" s="209">
        <f>IF('Indicator Data'!AS164="No data","x",IF('Indicator Data'!AS164=0,0,ROUND(IF('Indicator Data'!AS164&gt;V$4,10,IF('Indicator Data'!AS164&lt;V$3,0,10-(V$4-'Indicator Data'!AS164)/(V$4-V$3)*10)),1)))</f>
        <v>10</v>
      </c>
      <c r="W164" s="202">
        <f t="shared" si="64"/>
        <v>10</v>
      </c>
      <c r="X164" s="202">
        <f>IF('Indicator Data'!AQ164="No data","x",ROUND(IF('Indicator Data'!AQ164&gt;X$4,10,IF('Indicator Data'!AQ164&lt;X$3,0,10-(X$4-'Indicator Data'!AQ164)/(X$4-X$3)*10)),1))</f>
        <v>8.5</v>
      </c>
      <c r="Y164" s="202">
        <f>IF('Indicator Data'!AT164="No data","x",ROUND(IF('Indicator Data'!AT164&gt;Y$4,10,IF('Indicator Data'!AT164&lt;Y$3,0,10-(Y$4-'Indicator Data'!AT164)/(Y$4-Y$3)*10)),1))</f>
        <v>0</v>
      </c>
      <c r="Z164" s="207">
        <f>IF('Indicator Data'!AU164="No data","x",IF(('Indicator Data'!AU164/HLOOKUP('Indicator Data'!$AU$3,'Population Data'!$C$3:$M$194,ROW()-4,FALSE))&gt;1,1,IF('Indicator Data'!AU164&gt;'Indicator Data'!AU164,1,'Indicator Data'!AU164/HLOOKUP('Indicator Data'!$AU$3,'Population Data'!$C$3:$M$194,ROW()-4,FALSE))))</f>
        <v>0.2755305988249051</v>
      </c>
      <c r="AA164" s="202">
        <f t="shared" si="53"/>
        <v>3.1</v>
      </c>
      <c r="AB164" s="210">
        <f t="shared" si="54"/>
        <v>5.4</v>
      </c>
      <c r="AC164" s="202">
        <f>IF('Indicator Data'!AO164="No data","x",ROUND(IF('Indicator Data'!AO164&gt;AC$4,10,IF('Indicator Data'!AO164&lt;AC$3,0,10-(AC$4-'Indicator Data'!AO164)/(AC$4-AC$3)*10)),1))</f>
        <v>2.7</v>
      </c>
      <c r="AD164" s="202">
        <f>IF('Indicator Data'!AP164="No data","x",ROUND(IF('Indicator Data'!AP164&gt;AD$4,10,IF('Indicator Data'!AP164&lt;AD$3,0,10-(AD$4-'Indicator Data'!AP164)/(AD$4-AD$3)*10)),1))</f>
        <v>1.1000000000000001</v>
      </c>
      <c r="AE164" s="210">
        <f t="shared" si="65"/>
        <v>1.9</v>
      </c>
      <c r="AF164" s="206">
        <f>('Indicator Data'!AZ164+'Indicator Data'!AY164*0.5+'Indicator Data'!AX164*0.25)/1000</f>
        <v>123.9915</v>
      </c>
      <c r="AG164" s="211">
        <f>AF164*1000/HLOOKUP('Indicator Data'!$AZ$3,'Population Data'!$C$3:$M$194,ROW()-4,FALSE)</f>
        <v>2.0319739582719638E-3</v>
      </c>
      <c r="AH164" s="210">
        <f t="shared" si="55"/>
        <v>0.2</v>
      </c>
      <c r="AI164" s="202">
        <f>IF('Indicator Data'!BD164="No data","x",ROUND(IF('Indicator Data'!BD164&lt;$AI$3,10,IF('Indicator Data'!BD164&gt;$AI$4,0,($AI$4-'Indicator Data'!BD164)/($AI$4-$AI$3)*10)),1))</f>
        <v>4.5</v>
      </c>
      <c r="AJ164" s="202">
        <f>IF('Indicator Data'!BE164="No data","x",ROUND(IF('Indicator Data'!BE164&gt;$AJ$4,10,IF('Indicator Data'!BE164&lt;$AJ$3,0,10-($AJ$4-'Indicator Data'!BE164)/($AJ$4-$AJ$3)*10)),1))</f>
        <v>1</v>
      </c>
      <c r="AK164" s="210">
        <f t="shared" si="56"/>
        <v>2.8</v>
      </c>
      <c r="AL164" s="208">
        <f t="shared" si="57"/>
        <v>2.8</v>
      </c>
      <c r="AM164" s="212">
        <f t="shared" si="58"/>
        <v>4.4000000000000004</v>
      </c>
    </row>
    <row r="165" spans="1:39">
      <c r="A165" s="179" t="str">
        <f>'Indicator Data'!A165</f>
        <v>South Sudan</v>
      </c>
      <c r="B165" s="180" t="str">
        <f>'Indicator Data'!B165</f>
        <v>SSD</v>
      </c>
      <c r="C165" s="213">
        <f>ROUND(IF('Indicator Data'!AH165="No data",IF((0.101*LN('Indicator Data'!BV165)-0.153)&gt;C$4,0,IF((0.101*LN('Indicator Data'!BV165)-0.153)&lt;C$3,10,(C$4-(0.101*LN('Indicator Data'!BV165)-0.153))/(C$4-C$3)*10)),IF('Indicator Data'!AH165&gt;C$4,0,IF('Indicator Data'!AH165&lt;C$3,10,(C$4-'Indicator Data'!AH165)/(C$4-C$3)*10))),1)</f>
        <v>10</v>
      </c>
      <c r="D165" s="202" t="str">
        <f>IF('Indicator Data'!AI165="No data","x",ROUND((IF(LOG('Indicator Data'!AI165*1000)&gt;D$4,10,IF(LOG('Indicator Data'!AI165*1000)&lt;D$3,0,10-(D$4-LOG('Indicator Data'!AI165*1000))/(D$4-D$3)*10))),1))</f>
        <v>x</v>
      </c>
      <c r="E165" s="203">
        <f t="shared" si="59"/>
        <v>10</v>
      </c>
      <c r="F165" s="202">
        <f>IF('Indicator Data'!AV165="No data","x",ROUND(IF('Indicator Data'!AV165&gt;F$4,10,IF('Indicator Data'!AV165&lt;F$3,0,10-(F$4-'Indicator Data'!AV165)/(F$4-F$3)*10)),1))</f>
        <v>7.8</v>
      </c>
      <c r="G165" s="202">
        <f>IF('Indicator Data'!AW165="No data","x",ROUND(IF('Indicator Data'!AW165&gt;G$4,10,IF('Indicator Data'!AW165&lt;G$3,0,10-(G$4-'Indicator Data'!AW165)/(G$4-G$3)*10)),1))</f>
        <v>4.8</v>
      </c>
      <c r="H165" s="203">
        <f t="shared" si="60"/>
        <v>6.3</v>
      </c>
      <c r="I165" s="204">
        <f>SUM(IF('Indicator Data'!AJ165=0,0,'Indicator Data'!AJ165),SUM('Indicator Data'!AK165:AL165))</f>
        <v>7503.0350098750005</v>
      </c>
      <c r="J165" s="204">
        <f>I165/HLOOKUP('Indicator Date'!$AJ163,'Population Data'!$C$3:$M$194,ROW()-4,FALSE)*1000000</f>
        <v>665.33420228149248</v>
      </c>
      <c r="K165" s="202">
        <f t="shared" si="50"/>
        <v>10</v>
      </c>
      <c r="L165" s="202" t="str">
        <f>IF('Indicator Data'!AM165="No data","x",ROUND(IF('Indicator Data'!AM165&gt;L$4,10,IF('Indicator Data'!AM165&lt;L$3,0,10-(L$4-'Indicator Data'!AM165)/(L$4-L$3)*10)),1))</f>
        <v>x</v>
      </c>
      <c r="M165" s="202" t="str">
        <f>IF('Indicator Data'!AN165="No data","x",IF('Indicator Data'!AN165=0,0,ROUND(IF('Indicator Data'!AN165&gt;M$4,10,IF('Indicator Data'!AN165&lt;M$3,0,10-(M$4-'Indicator Data'!AN165)/(M$4-M$3)*10)),1)))</f>
        <v>x</v>
      </c>
      <c r="N165" s="203">
        <f t="shared" si="61"/>
        <v>10</v>
      </c>
      <c r="O165" s="205">
        <f t="shared" si="62"/>
        <v>9.1</v>
      </c>
      <c r="P165" s="206">
        <f>IF(AND('Indicator Data'!BA165="No data",'Indicator Data'!BB165="No data"),0,SUM('Indicator Data'!BA165:BC165)/1000)</f>
        <v>2044.8969999999999</v>
      </c>
      <c r="Q165" s="202">
        <f t="shared" si="51"/>
        <v>10</v>
      </c>
      <c r="R165" s="207">
        <f>P165*1000/HLOOKUP('Indicator Data'!$BA$3,'Population Data'!$C$3:$M$194,ROW()-4,FALSE)</f>
        <v>0.18133194266748909</v>
      </c>
      <c r="S165" s="202">
        <f t="shared" si="52"/>
        <v>10</v>
      </c>
      <c r="T165" s="208">
        <f t="shared" si="63"/>
        <v>10</v>
      </c>
      <c r="U165" s="209">
        <f>IF('Indicator Data'!AR165="No data","x",ROUND(IF('Indicator Data'!AR165&gt;U$4,10,IF('Indicator Data'!AR165&lt;U$3,0,10-(U$4-'Indicator Data'!AR165)/(U$4-U$3)*10)),1))</f>
        <v>3.8</v>
      </c>
      <c r="V165" s="209" t="str">
        <f>IF('Indicator Data'!AS165="No data","x",IF('Indicator Data'!AS165=0,0,ROUND(IF('Indicator Data'!AS165&gt;V$4,10,IF('Indicator Data'!AS165&lt;V$3,0,10-(V$4-'Indicator Data'!AS165)/(V$4-V$3)*10)),1)))</f>
        <v>x</v>
      </c>
      <c r="W165" s="202">
        <f t="shared" si="64"/>
        <v>3.8</v>
      </c>
      <c r="X165" s="202">
        <f>IF('Indicator Data'!AQ165="No data","x",ROUND(IF('Indicator Data'!AQ165&gt;X$4,10,IF('Indicator Data'!AQ165&lt;X$3,0,10-(X$4-'Indicator Data'!AQ165)/(X$4-X$3)*10)),1))</f>
        <v>4.0999999999999996</v>
      </c>
      <c r="Y165" s="202">
        <f>IF('Indicator Data'!AT165="No data","x",ROUND(IF('Indicator Data'!AT165&gt;Y$4,10,IF('Indicator Data'!AT165&lt;Y$3,0,10-(Y$4-'Indicator Data'!AT165)/(Y$4-Y$3)*10)),1))</f>
        <v>6.4</v>
      </c>
      <c r="Z165" s="207">
        <f>IF('Indicator Data'!AU165="No data","x",IF(('Indicator Data'!AU165/HLOOKUP('Indicator Data'!$AU$3,'Population Data'!$C$3:$M$194,ROW()-4,FALSE))&gt;1,1,IF('Indicator Data'!AU165&gt;'Indicator Data'!AU165,1,'Indicator Data'!AU165/HLOOKUP('Indicator Data'!$AU$3,'Population Data'!$C$3:$M$194,ROW()-4,FALSE))))</f>
        <v>0.84386269646456336</v>
      </c>
      <c r="AA165" s="202">
        <f t="shared" si="53"/>
        <v>9.4</v>
      </c>
      <c r="AB165" s="210">
        <f t="shared" si="54"/>
        <v>5.9</v>
      </c>
      <c r="AC165" s="202">
        <f>IF('Indicator Data'!AO165="No data","x",ROUND(IF('Indicator Data'!AO165&gt;AC$4,10,IF('Indicator Data'!AO165&lt;AC$3,0,10-(AC$4-'Indicator Data'!AO165)/(AC$4-AC$3)*10)),1))</f>
        <v>7.6</v>
      </c>
      <c r="AD165" s="202">
        <f>IF('Indicator Data'!AP165="No data","x",ROUND(IF('Indicator Data'!AP165&gt;AD$4,10,IF('Indicator Data'!AP165&lt;AD$3,0,10-(AD$4-'Indicator Data'!AP165)/(AD$4-AD$3)*10)),1))</f>
        <v>6.2</v>
      </c>
      <c r="AE165" s="210">
        <f t="shared" si="65"/>
        <v>6.9</v>
      </c>
      <c r="AF165" s="206">
        <f>('Indicator Data'!AZ165+'Indicator Data'!AY165*0.5+'Indicator Data'!AX165*0.25)/1000</f>
        <v>250.089</v>
      </c>
      <c r="AG165" s="211">
        <f>AF165*1000/HLOOKUP('Indicator Data'!$AZ$3,'Population Data'!$C$3:$M$194,ROW()-4,FALSE)</f>
        <v>2.2176727830188845E-2</v>
      </c>
      <c r="AH165" s="210">
        <f t="shared" si="55"/>
        <v>2.2000000000000002</v>
      </c>
      <c r="AI165" s="202">
        <f>IF('Indicator Data'!BD165="No data","x",ROUND(IF('Indicator Data'!BD165&lt;$AI$3,10,IF('Indicator Data'!BD165&gt;$AI$4,0,($AI$4-'Indicator Data'!BD165)/($AI$4-$AI$3)*10)),1))</f>
        <v>5.5</v>
      </c>
      <c r="AJ165" s="202">
        <f>IF('Indicator Data'!BE165="No data","x",ROUND(IF('Indicator Data'!BE165&gt;$AJ$4,10,IF('Indicator Data'!BE165&lt;$AJ$3,0,10-($AJ$4-'Indicator Data'!BE165)/($AJ$4-$AJ$3)*10)),1))</f>
        <v>4.9000000000000004</v>
      </c>
      <c r="AK165" s="210">
        <f t="shared" si="56"/>
        <v>5.2</v>
      </c>
      <c r="AL165" s="208">
        <f t="shared" si="57"/>
        <v>5.3</v>
      </c>
      <c r="AM165" s="212">
        <f t="shared" si="58"/>
        <v>8.6</v>
      </c>
    </row>
    <row r="166" spans="1:39">
      <c r="A166" s="179" t="str">
        <f>'Indicator Data'!A166</f>
        <v>Spain</v>
      </c>
      <c r="B166" s="180" t="str">
        <f>'Indicator Data'!B166</f>
        <v>ESP</v>
      </c>
      <c r="C166" s="213">
        <f>ROUND(IF('Indicator Data'!AH166="No data",IF((0.101*LN('Indicator Data'!BV166)-0.153)&gt;C$4,0,IF((0.101*LN('Indicator Data'!BV166)-0.153)&lt;C$3,10,(C$4-(0.101*LN('Indicator Data'!BV166)-0.153))/(C$4-C$3)*10)),IF('Indicator Data'!AH166&gt;C$4,0,IF('Indicator Data'!AH166&lt;C$3,10,(C$4-'Indicator Data'!AH166)/(C$4-C$3)*10))),1)</f>
        <v>0</v>
      </c>
      <c r="D166" s="202" t="str">
        <f>IF('Indicator Data'!AI166="No data","x",ROUND((IF(LOG('Indicator Data'!AI166*1000)&gt;D$4,10,IF(LOG('Indicator Data'!AI166*1000)&lt;D$3,0,10-(D$4-LOG('Indicator Data'!AI166*1000))/(D$4-D$3)*10))),1))</f>
        <v>x</v>
      </c>
      <c r="E166" s="203">
        <f t="shared" si="59"/>
        <v>0</v>
      </c>
      <c r="F166" s="202">
        <f>IF('Indicator Data'!AV166="No data","x",ROUND(IF('Indicator Data'!AV166&gt;F$4,10,IF('Indicator Data'!AV166&lt;F$3,0,10-(F$4-'Indicator Data'!AV166)/(F$4-F$3)*10)),1))</f>
        <v>0.8</v>
      </c>
      <c r="G166" s="202">
        <f>IF('Indicator Data'!AW166="No data","x",ROUND(IF('Indicator Data'!AW166&gt;G$4,10,IF('Indicator Data'!AW166&lt;G$3,0,10-(G$4-'Indicator Data'!AW166)/(G$4-G$3)*10)),1))</f>
        <v>2.2000000000000002</v>
      </c>
      <c r="H166" s="203">
        <f t="shared" si="60"/>
        <v>1.5</v>
      </c>
      <c r="I166" s="204">
        <f>SUM(IF('Indicator Data'!AJ166=0,0,'Indicator Data'!AJ166),SUM('Indicator Data'!AK166:AL166))</f>
        <v>0</v>
      </c>
      <c r="J166" s="204">
        <f>I166/HLOOKUP('Indicator Date'!$AJ164,'Population Data'!$C$3:$M$194,ROW()-4,FALSE)*1000000</f>
        <v>0</v>
      </c>
      <c r="K166" s="202">
        <f t="shared" ref="K166:K196" si="66">IF(J166="x","x",ROUND(IF(J166&gt;K$4,10,IF(J166&lt;K$3,0,10-(K$4-J166)/(K$4-K$3)*10)),1))</f>
        <v>0</v>
      </c>
      <c r="L166" s="202" t="str">
        <f>IF('Indicator Data'!AM166="No data","x",ROUND(IF('Indicator Data'!AM166&gt;L$4,10,IF('Indicator Data'!AM166&lt;L$3,0,10-(L$4-'Indicator Data'!AM166)/(L$4-L$3)*10)),1))</f>
        <v>x</v>
      </c>
      <c r="M166" s="202">
        <f>IF('Indicator Data'!AN166="No data","x",IF('Indicator Data'!AN166=0,0,ROUND(IF('Indicator Data'!AN166&gt;M$4,10,IF('Indicator Data'!AN166&lt;M$3,0,10-(M$4-'Indicator Data'!AN166)/(M$4-M$3)*10)),1)))</f>
        <v>0.1</v>
      </c>
      <c r="N166" s="203">
        <f t="shared" si="61"/>
        <v>0.1</v>
      </c>
      <c r="O166" s="205">
        <f t="shared" si="62"/>
        <v>0.4</v>
      </c>
      <c r="P166" s="206">
        <f>IF(AND('Indicator Data'!BA166="No data",'Indicator Data'!BB166="No data"),0,SUM('Indicator Data'!BA166:BC166)/1000)</f>
        <v>598.54999999999995</v>
      </c>
      <c r="Q166" s="202">
        <f t="shared" ref="Q166:Q196" si="67">ROUND(IF(P166=0,0,IF(LOG(P166*1000)&gt;$Q$4,10,IF(LOG(P166*1000)&lt;Q$3,0,10-(Q$4-LOG(P166*1000))/(Q$4-Q$3)*10))),1)</f>
        <v>9.3000000000000007</v>
      </c>
      <c r="R166" s="207">
        <f>P166*1000/HLOOKUP('Indicator Data'!$BA$3,'Population Data'!$C$3:$M$194,ROW()-4,FALSE)</f>
        <v>1.2608120345693575E-2</v>
      </c>
      <c r="S166" s="202">
        <f t="shared" ref="S166:S196" si="68">IF(R166="x","x",ROUND(IF(R166&gt;$S$4,10,IF(R166&lt;$S$3,0,((R166*100)/0.0052)^(1/4.0545)/6.5*10)),1))</f>
        <v>6</v>
      </c>
      <c r="T166" s="208">
        <f t="shared" si="63"/>
        <v>7.7</v>
      </c>
      <c r="U166" s="209">
        <f>IF('Indicator Data'!AR166="No data","x",ROUND(IF('Indicator Data'!AR166&gt;U$4,10,IF('Indicator Data'!AR166&lt;U$3,0,10-(U$4-'Indicator Data'!AR166)/(U$4-U$3)*10)),1))</f>
        <v>0.4</v>
      </c>
      <c r="V166" s="209" t="str">
        <f>IF('Indicator Data'!AS166="No data","x",IF('Indicator Data'!AS166=0,0,ROUND(IF('Indicator Data'!AS166&gt;V$4,10,IF('Indicator Data'!AS166&lt;V$3,0,10-(V$4-'Indicator Data'!AS166)/(V$4-V$3)*10)),1)))</f>
        <v>x</v>
      </c>
      <c r="W166" s="202">
        <f t="shared" si="64"/>
        <v>0.4</v>
      </c>
      <c r="X166" s="202">
        <f>IF('Indicator Data'!AQ166="No data","x",ROUND(IF('Indicator Data'!AQ166&gt;X$4,10,IF('Indicator Data'!AQ166&lt;X$3,0,10-(X$4-'Indicator Data'!AQ166)/(X$4-X$3)*10)),1))</f>
        <v>0.1</v>
      </c>
      <c r="Y166" s="202" t="str">
        <f>IF('Indicator Data'!AT166="No data","x",ROUND(IF('Indicator Data'!AT166&gt;Y$4,10,IF('Indicator Data'!AT166&lt;Y$3,0,10-(Y$4-'Indicator Data'!AT166)/(Y$4-Y$3)*10)),1))</f>
        <v>x</v>
      </c>
      <c r="Z166" s="207">
        <f>IF('Indicator Data'!AU166="No data","x",IF(('Indicator Data'!AU166/HLOOKUP('Indicator Data'!$AU$3,'Population Data'!$C$3:$M$194,ROW()-4,FALSE))&gt;1,1,IF('Indicator Data'!AU166&gt;'Indicator Data'!AU166,1,'Indicator Data'!AU166/HLOOKUP('Indicator Data'!$AU$3,'Population Data'!$C$3:$M$194,ROW()-4,FALSE))))</f>
        <v>1.7241875974980776E-6</v>
      </c>
      <c r="AA166" s="202">
        <f t="shared" ref="AA166:AA196" si="69">IF(Z166="x","x",ROUND(IF(Z166&gt;AA$4,10,IF(Z166&lt;AA$3,0,10-(AA$4-Z166)/(AA$4-AA$3)*10)),1))</f>
        <v>0</v>
      </c>
      <c r="AB166" s="210">
        <f t="shared" ref="AB166:AB196" si="70">IF(AND(W166="x",X166="x",Y166="x",AA166="x"),"x",ROUND(AVERAGE(W166,X166,Y166,AA166),1))</f>
        <v>0.2</v>
      </c>
      <c r="AC166" s="202">
        <f>IF('Indicator Data'!AO166="No data","x",ROUND(IF('Indicator Data'!AO166&gt;AC$4,10,IF('Indicator Data'!AO166&lt;AC$3,0,10-(AC$4-'Indicator Data'!AO166)/(AC$4-AC$3)*10)),1))</f>
        <v>0.2</v>
      </c>
      <c r="AD166" s="202" t="str">
        <f>IF('Indicator Data'!AP166="No data","x",ROUND(IF('Indicator Data'!AP166&gt;AD$4,10,IF('Indicator Data'!AP166&lt;AD$3,0,10-(AD$4-'Indicator Data'!AP166)/(AD$4-AD$3)*10)),1))</f>
        <v>x</v>
      </c>
      <c r="AE166" s="210">
        <f t="shared" si="65"/>
        <v>0.2</v>
      </c>
      <c r="AF166" s="206">
        <f>('Indicator Data'!AZ166+'Indicator Data'!AY166*0.5+'Indicator Data'!AX166*0.25)/1000</f>
        <v>17.274999999999999</v>
      </c>
      <c r="AG166" s="211">
        <f>AF166*1000/HLOOKUP('Indicator Data'!$AZ$3,'Population Data'!$C$3:$M$194,ROW()-4,FALSE)</f>
        <v>3.6388819475709048E-4</v>
      </c>
      <c r="AH166" s="210">
        <f t="shared" ref="AH166:AH196" si="71">IF(AG166="x","x",ROUND(IF(AG166&gt;AH$4,10,IF(AG166&lt;AH$3,0,10-(AH$4-AG166)/(AH$4-AH$3)*10)),1))</f>
        <v>0</v>
      </c>
      <c r="AI166" s="202">
        <f>IF('Indicator Data'!BD166="No data","x",ROUND(IF('Indicator Data'!BD166&lt;$AI$3,10,IF('Indicator Data'!BD166&gt;$AI$4,0,($AI$4-'Indicator Data'!BD166)/($AI$4-$AI$3)*10)),1))</f>
        <v>1.9</v>
      </c>
      <c r="AJ166" s="202">
        <f>IF('Indicator Data'!BE166="No data","x",ROUND(IF('Indicator Data'!BE166&gt;$AJ$4,10,IF('Indicator Data'!BE166&lt;$AJ$3,0,10-($AJ$4-'Indicator Data'!BE166)/($AJ$4-$AJ$3)*10)),1))</f>
        <v>0</v>
      </c>
      <c r="AK166" s="210">
        <f t="shared" ref="AK166:AK196" si="72">ROUND(AVERAGE(AJ166,AI166),1)</f>
        <v>1</v>
      </c>
      <c r="AL166" s="208">
        <f t="shared" ref="AL166:AL196" si="73">ROUND(IF(AND(AB166="x",AE166="x",AK166="x"),AH166,IF(AND(AB166="x",AE166="x"),(10-GEOMEAN(((10-AK166)/10*9+1),((10-AH166)/10*9+1)))/9*10,IF(AK166="x",(10-GEOMEAN(((10-AB166)/10*9+1),((10-AE166)/10*9+1),((10-AH166)/10*9+1)))/9*10,IF(AB166="x",(10-GEOMEAN(((10-AK166)/10*9+1),((10-AE166)/10*9+1),((10-AH166)/10*9+1)))/9*10,(10-GEOMEAN(((10-AB166)/10*9+1),((10-AE166)/10*9+1),((10-AH166)/10*9+1),((10-AK166)/10*9+1)))/9*10)))),1)</f>
        <v>0.4</v>
      </c>
      <c r="AM166" s="212">
        <f t="shared" ref="AM166:AM196" si="74">ROUND((10-GEOMEAN(((10-T166)/10*9+1),((10-AL166)/10*9+1)))/9*10,1)</f>
        <v>5.0999999999999996</v>
      </c>
    </row>
    <row r="167" spans="1:39">
      <c r="A167" s="179" t="str">
        <f>'Indicator Data'!A167</f>
        <v>Sri Lanka</v>
      </c>
      <c r="B167" s="180" t="str">
        <f>'Indicator Data'!B167</f>
        <v>LKA</v>
      </c>
      <c r="C167" s="213">
        <f>ROUND(IF('Indicator Data'!AH167="No data",IF((0.101*LN('Indicator Data'!BV167)-0.153)&gt;C$4,0,IF((0.101*LN('Indicator Data'!BV167)-0.153)&lt;C$3,10,(C$4-(0.101*LN('Indicator Data'!BV167)-0.153))/(C$4-C$3)*10)),IF('Indicator Data'!AH167&gt;C$4,0,IF('Indicator Data'!AH167&lt;C$3,10,(C$4-'Indicator Data'!AH167)/(C$4-C$3)*10))),1)</f>
        <v>2.4</v>
      </c>
      <c r="D167" s="202">
        <f>IF('Indicator Data'!AI167="No data","x",ROUND((IF(LOG('Indicator Data'!AI167*1000)&gt;D$4,10,IF(LOG('Indicator Data'!AI167*1000)&lt;D$3,0,10-(D$4-LOG('Indicator Data'!AI167*1000))/(D$4-D$3)*10))),1))</f>
        <v>3.9</v>
      </c>
      <c r="E167" s="203">
        <f t="shared" si="59"/>
        <v>3.2</v>
      </c>
      <c r="F167" s="202">
        <f>IF('Indicator Data'!AV167="No data","x",ROUND(IF('Indicator Data'!AV167&gt;F$4,10,IF('Indicator Data'!AV167&lt;F$3,0,10-(F$4-'Indicator Data'!AV167)/(F$4-F$3)*10)),1))</f>
        <v>5</v>
      </c>
      <c r="G167" s="202">
        <f>IF('Indicator Data'!AW167="No data","x",ROUND(IF('Indicator Data'!AW167&gt;G$4,10,IF('Indicator Data'!AW167&lt;G$3,0,10-(G$4-'Indicator Data'!AW167)/(G$4-G$3)*10)),1))</f>
        <v>3.2</v>
      </c>
      <c r="H167" s="203">
        <f t="shared" si="60"/>
        <v>4.0999999999999996</v>
      </c>
      <c r="I167" s="204">
        <f>SUM(IF('Indicator Data'!AJ167=0,0,'Indicator Data'!AJ167),SUM('Indicator Data'!AK167:AL167))</f>
        <v>422.56297317712404</v>
      </c>
      <c r="J167" s="204">
        <f>I167/HLOOKUP('Indicator Date'!$AJ165,'Population Data'!$C$3:$M$194,ROW()-4,FALSE)*1000000</f>
        <v>19.251802528317757</v>
      </c>
      <c r="K167" s="202">
        <f t="shared" si="66"/>
        <v>0.4</v>
      </c>
      <c r="L167" s="202">
        <f>IF('Indicator Data'!AM167="No data","x",ROUND(IF('Indicator Data'!AM167&gt;L$4,10,IF('Indicator Data'!AM167&lt;L$3,0,10-(L$4-'Indicator Data'!AM167)/(L$4-L$3)*10)),1))</f>
        <v>0</v>
      </c>
      <c r="M167" s="202">
        <f>IF('Indicator Data'!AN167="No data","x",IF('Indicator Data'!AN167=0,0,ROUND(IF('Indicator Data'!AN167&gt;M$4,10,IF('Indicator Data'!AN167&lt;M$3,0,10-(M$4-'Indicator Data'!AN167)/(M$4-M$3)*10)),1)))</f>
        <v>2.1</v>
      </c>
      <c r="N167" s="203">
        <f t="shared" si="61"/>
        <v>0.8</v>
      </c>
      <c r="O167" s="205">
        <f t="shared" si="62"/>
        <v>2.8</v>
      </c>
      <c r="P167" s="206">
        <f>IF(AND('Indicator Data'!BA167="No data",'Indicator Data'!BB167="No data"),0,SUM('Indicator Data'!BA167:BC167)/1000)</f>
        <v>13.212999999999999</v>
      </c>
      <c r="Q167" s="202">
        <f t="shared" si="67"/>
        <v>3.7</v>
      </c>
      <c r="R167" s="207">
        <f>P167*1000/HLOOKUP('Indicator Data'!$BA$3,'Population Data'!$C$3:$M$194,ROW()-4,FALSE)</f>
        <v>6.0197907283286169E-4</v>
      </c>
      <c r="S167" s="202">
        <f t="shared" si="68"/>
        <v>2.8</v>
      </c>
      <c r="T167" s="208">
        <f t="shared" si="63"/>
        <v>3.3</v>
      </c>
      <c r="U167" s="209">
        <f>IF('Indicator Data'!AR167="No data","x",ROUND(IF('Indicator Data'!AR167&gt;U$4,10,IF('Indicator Data'!AR167&lt;U$3,0,10-(U$4-'Indicator Data'!AR167)/(U$4-U$3)*10)),1))</f>
        <v>0.2</v>
      </c>
      <c r="V167" s="209">
        <f>IF('Indicator Data'!AS167="No data","x",IF('Indicator Data'!AS167=0,0,ROUND(IF('Indicator Data'!AS167&gt;V$4,10,IF('Indicator Data'!AS167&lt;V$3,0,10-(V$4-'Indicator Data'!AS167)/(V$4-V$3)*10)),1)))</f>
        <v>0</v>
      </c>
      <c r="W167" s="202">
        <f t="shared" si="64"/>
        <v>0.1</v>
      </c>
      <c r="X167" s="202">
        <f>IF('Indicator Data'!AQ167="No data","x",ROUND(IF('Indicator Data'!AQ167&gt;X$4,10,IF('Indicator Data'!AQ167&lt;X$3,0,10-(X$4-'Indicator Data'!AQ167)/(X$4-X$3)*10)),1))</f>
        <v>1.1000000000000001</v>
      </c>
      <c r="Y167" s="202">
        <f>IF('Indicator Data'!AT167="No data","x",ROUND(IF('Indicator Data'!AT167&gt;Y$4,10,IF('Indicator Data'!AT167&lt;Y$3,0,10-(Y$4-'Indicator Data'!AT167)/(Y$4-Y$3)*10)),1))</f>
        <v>0</v>
      </c>
      <c r="Z167" s="207">
        <f>IF('Indicator Data'!AU167="No data","x",IF(('Indicator Data'!AU167/HLOOKUP('Indicator Data'!$AU$3,'Population Data'!$C$3:$M$194,ROW()-4,FALSE))&gt;1,1,IF('Indicator Data'!AU167&gt;'Indicator Data'!AU167,1,'Indicator Data'!AU167/HLOOKUP('Indicator Data'!$AU$3,'Population Data'!$C$3:$M$194,ROW()-4,FALSE))))</f>
        <v>3.7203860381456828E-3</v>
      </c>
      <c r="AA167" s="202">
        <f t="shared" si="69"/>
        <v>0</v>
      </c>
      <c r="AB167" s="210">
        <f t="shared" si="70"/>
        <v>0.3</v>
      </c>
      <c r="AC167" s="202">
        <f>IF('Indicator Data'!AO167="No data","x",ROUND(IF('Indicator Data'!AO167&gt;AC$4,10,IF('Indicator Data'!AO167&lt;AC$3,0,10-(AC$4-'Indicator Data'!AO167)/(AC$4-AC$3)*10)),1))</f>
        <v>0.5</v>
      </c>
      <c r="AD167" s="202">
        <f>IF('Indicator Data'!AP167="No data","x",ROUND(IF('Indicator Data'!AP167&gt;AD$4,10,IF('Indicator Data'!AP167&lt;AD$3,0,10-(AD$4-'Indicator Data'!AP167)/(AD$4-AD$3)*10)),1))</f>
        <v>4.5999999999999996</v>
      </c>
      <c r="AE167" s="210">
        <f t="shared" si="65"/>
        <v>2.6</v>
      </c>
      <c r="AF167" s="206">
        <f>('Indicator Data'!AZ167+'Indicator Data'!AY167*0.5+'Indicator Data'!AX167*0.25)/1000</f>
        <v>599.87</v>
      </c>
      <c r="AG167" s="211">
        <f>AF167*1000/HLOOKUP('Indicator Data'!$AZ$3,'Population Data'!$C$3:$M$194,ROW()-4,FALSE)</f>
        <v>2.7329840794690738E-2</v>
      </c>
      <c r="AH167" s="210">
        <f t="shared" si="71"/>
        <v>2.7</v>
      </c>
      <c r="AI167" s="202">
        <f>IF('Indicator Data'!BD167="No data","x",ROUND(IF('Indicator Data'!BD167&lt;$AI$3,10,IF('Indicator Data'!BD167&gt;$AI$4,0,($AI$4-'Indicator Data'!BD167)/($AI$4-$AI$3)*10)),1))</f>
        <v>3.9</v>
      </c>
      <c r="AJ167" s="202">
        <f>IF('Indicator Data'!BE167="No data","x",ROUND(IF('Indicator Data'!BE167&gt;$AJ$4,10,IF('Indicator Data'!BE167&lt;$AJ$3,0,10-($AJ$4-'Indicator Data'!BE167)/($AJ$4-$AJ$3)*10)),1))</f>
        <v>0</v>
      </c>
      <c r="AK167" s="210">
        <f t="shared" si="72"/>
        <v>2</v>
      </c>
      <c r="AL167" s="208">
        <f t="shared" si="73"/>
        <v>1.9</v>
      </c>
      <c r="AM167" s="212">
        <f t="shared" si="74"/>
        <v>2.6</v>
      </c>
    </row>
    <row r="168" spans="1:39">
      <c r="A168" s="179" t="str">
        <f>'Indicator Data'!A168</f>
        <v>Sudan</v>
      </c>
      <c r="B168" s="180" t="str">
        <f>'Indicator Data'!B168</f>
        <v>SDN</v>
      </c>
      <c r="C168" s="213">
        <f>ROUND(IF('Indicator Data'!AH168="No data",IF((0.101*LN('Indicator Data'!BV168)-0.153)&gt;C$4,0,IF((0.101*LN('Indicator Data'!BV168)-0.153)&lt;C$3,10,(C$4-(0.101*LN('Indicator Data'!BV168)-0.153))/(C$4-C$3)*10)),IF('Indicator Data'!AH168&gt;C$4,0,IF('Indicator Data'!AH168&lt;C$3,10,(C$4-'Indicator Data'!AH168)/(C$4-C$3)*10))),1)</f>
        <v>7.7</v>
      </c>
      <c r="D168" s="202">
        <f>IF('Indicator Data'!AI168="No data","x",ROUND((IF(LOG('Indicator Data'!AI168*1000)&gt;D$4,10,IF(LOG('Indicator Data'!AI168*1000)&lt;D$3,0,10-(D$4-LOG('Indicator Data'!AI168*1000))/(D$4-D$3)*10))),1))</f>
        <v>9.1</v>
      </c>
      <c r="E168" s="203">
        <f t="shared" si="59"/>
        <v>8.5</v>
      </c>
      <c r="F168" s="202">
        <f>IF('Indicator Data'!AV168="No data","x",ROUND(IF('Indicator Data'!AV168&gt;F$4,10,IF('Indicator Data'!AV168&lt;F$3,0,10-(F$4-'Indicator Data'!AV168)/(F$4-F$3)*10)),1))</f>
        <v>7.3</v>
      </c>
      <c r="G168" s="202">
        <f>IF('Indicator Data'!AW168="No data","x",ROUND(IF('Indicator Data'!AW168&gt;G$4,10,IF('Indicator Data'!AW168&lt;G$3,0,10-(G$4-'Indicator Data'!AW168)/(G$4-G$3)*10)),1))</f>
        <v>2.2999999999999998</v>
      </c>
      <c r="H168" s="203">
        <f t="shared" si="60"/>
        <v>4.8</v>
      </c>
      <c r="I168" s="204">
        <f>SUM(IF('Indicator Data'!AJ168=0,0,'Indicator Data'!AJ168),SUM('Indicator Data'!AK168:AL168))</f>
        <v>8862.3829453515627</v>
      </c>
      <c r="J168" s="204">
        <f>I168/HLOOKUP('Indicator Date'!$AJ166,'Population Data'!$C$3:$M$194,ROW()-4,FALSE)*1000000</f>
        <v>179.55229157237093</v>
      </c>
      <c r="K168" s="202">
        <f t="shared" si="66"/>
        <v>3.6</v>
      </c>
      <c r="L168" s="202">
        <f>IF('Indicator Data'!AM168="No data","x",ROUND(IF('Indicator Data'!AM168&gt;L$4,10,IF('Indicator Data'!AM168&lt;L$3,0,10-(L$4-'Indicator Data'!AM168)/(L$4-L$3)*10)),1))</f>
        <v>2.1</v>
      </c>
      <c r="M168" s="202">
        <f>IF('Indicator Data'!AN168="No data","x",IF('Indicator Data'!AN168=0,0,ROUND(IF('Indicator Data'!AN168&gt;M$4,10,IF('Indicator Data'!AN168&lt;M$3,0,10-(M$4-'Indicator Data'!AN168)/(M$4-M$3)*10)),1)))</f>
        <v>0.3</v>
      </c>
      <c r="N168" s="203">
        <f t="shared" si="61"/>
        <v>2</v>
      </c>
      <c r="O168" s="205">
        <f t="shared" si="62"/>
        <v>6</v>
      </c>
      <c r="P168" s="206">
        <f>IF(AND('Indicator Data'!BA168="No data",'Indicator Data'!BB168="No data"),0,SUM('Indicator Data'!BA168:BC168)/1000)</f>
        <v>10035.68</v>
      </c>
      <c r="Q168" s="202">
        <f t="shared" si="67"/>
        <v>10</v>
      </c>
      <c r="R168" s="207">
        <f>P168*1000/HLOOKUP('Indicator Data'!$BA$3,'Population Data'!$C$3:$M$194,ROW()-4,FALSE)</f>
        <v>0.20332334459008536</v>
      </c>
      <c r="S168" s="202">
        <f t="shared" si="68"/>
        <v>10</v>
      </c>
      <c r="T168" s="208">
        <f t="shared" si="63"/>
        <v>10</v>
      </c>
      <c r="U168" s="209">
        <f>IF('Indicator Data'!AR168="No data","x",ROUND(IF('Indicator Data'!AR168&gt;U$4,10,IF('Indicator Data'!AR168&lt;U$3,0,10-(U$4-'Indicator Data'!AR168)/(U$4-U$3)*10)),1))</f>
        <v>0.2</v>
      </c>
      <c r="V168" s="209">
        <f>IF('Indicator Data'!AS168="No data","x",IF('Indicator Data'!AS168=0,0,ROUND(IF('Indicator Data'!AS168&gt;V$4,10,IF('Indicator Data'!AS168&lt;V$3,0,10-(V$4-'Indicator Data'!AS168)/(V$4-V$3)*10)),1)))</f>
        <v>0.5</v>
      </c>
      <c r="W168" s="202">
        <f t="shared" si="64"/>
        <v>0.35</v>
      </c>
      <c r="X168" s="202">
        <f>IF('Indicator Data'!AQ168="No data","x",ROUND(IF('Indicator Data'!AQ168&gt;X$4,10,IF('Indicator Data'!AQ168&lt;X$3,0,10-(X$4-'Indicator Data'!AQ168)/(X$4-X$3)*10)),1))</f>
        <v>1</v>
      </c>
      <c r="Y168" s="202">
        <f>IF('Indicator Data'!AT168="No data","x",ROUND(IF('Indicator Data'!AT168&gt;Y$4,10,IF('Indicator Data'!AT168&lt;Y$3,0,10-(Y$4-'Indicator Data'!AT168)/(Y$4-Y$3)*10)),1))</f>
        <v>1.8</v>
      </c>
      <c r="Z168" s="207">
        <f>IF('Indicator Data'!AU168="No data","x",IF(('Indicator Data'!AU168/HLOOKUP('Indicator Data'!$AU$3,'Population Data'!$C$3:$M$194,ROW()-4,FALSE))&gt;1,1,IF('Indicator Data'!AU168&gt;'Indicator Data'!AU168,1,'Indicator Data'!AU168/HLOOKUP('Indicator Data'!$AU$3,'Population Data'!$C$3:$M$194,ROW()-4,FALSE))))</f>
        <v>0.25702164457022031</v>
      </c>
      <c r="AA168" s="202">
        <f t="shared" si="69"/>
        <v>2.9</v>
      </c>
      <c r="AB168" s="210">
        <f t="shared" si="70"/>
        <v>1.5</v>
      </c>
      <c r="AC168" s="202">
        <f>IF('Indicator Data'!AO168="No data","x",ROUND(IF('Indicator Data'!AO168&gt;AC$4,10,IF('Indicator Data'!AO168&lt;AC$3,0,10-(AC$4-'Indicator Data'!AO168)/(AC$4-AC$3)*10)),1))</f>
        <v>4</v>
      </c>
      <c r="AD168" s="202">
        <f>IF('Indicator Data'!AP168="No data","x",ROUND(IF('Indicator Data'!AP168&gt;AD$4,10,IF('Indicator Data'!AP168&lt;AD$3,0,10-(AD$4-'Indicator Data'!AP168)/(AD$4-AD$3)*10)),1))</f>
        <v>7.3</v>
      </c>
      <c r="AE168" s="210">
        <f t="shared" si="65"/>
        <v>5.7</v>
      </c>
      <c r="AF168" s="206">
        <f>('Indicator Data'!AZ168+'Indicator Data'!AY168*0.5+'Indicator Data'!AX168*0.25)/1000</f>
        <v>3047.1055000000001</v>
      </c>
      <c r="AG168" s="211">
        <f>AF168*1000/HLOOKUP('Indicator Data'!$AZ$3,'Population Data'!$C$3:$M$194,ROW()-4,FALSE)</f>
        <v>6.173449946379761E-2</v>
      </c>
      <c r="AH168" s="210">
        <f t="shared" si="71"/>
        <v>6.2</v>
      </c>
      <c r="AI168" s="202">
        <f>IF('Indicator Data'!BD168="No data","x",ROUND(IF('Indicator Data'!BD168&lt;$AI$3,10,IF('Indicator Data'!BD168&gt;$AI$4,0,($AI$4-'Indicator Data'!BD168)/($AI$4-$AI$3)*10)),1))</f>
        <v>4.3</v>
      </c>
      <c r="AJ168" s="202">
        <f>IF('Indicator Data'!BE168="No data","x",ROUND(IF('Indicator Data'!BE168&gt;$AJ$4,10,IF('Indicator Data'!BE168&lt;$AJ$3,0,10-($AJ$4-'Indicator Data'!BE168)/($AJ$4-$AJ$3)*10)),1))</f>
        <v>2.1</v>
      </c>
      <c r="AK168" s="210">
        <f t="shared" si="72"/>
        <v>3.2</v>
      </c>
      <c r="AL168" s="208">
        <f t="shared" si="73"/>
        <v>4.4000000000000004</v>
      </c>
      <c r="AM168" s="212">
        <f t="shared" si="74"/>
        <v>8.4</v>
      </c>
    </row>
    <row r="169" spans="1:39">
      <c r="A169" s="179" t="str">
        <f>'Indicator Data'!A169</f>
        <v>Suriname</v>
      </c>
      <c r="B169" s="180" t="str">
        <f>'Indicator Data'!B169</f>
        <v>SUR</v>
      </c>
      <c r="C169" s="213">
        <f>ROUND(IF('Indicator Data'!AH169="No data",IF((0.101*LN('Indicator Data'!BV169)-0.153)&gt;C$4,0,IF((0.101*LN('Indicator Data'!BV169)-0.153)&lt;C$3,10,(C$4-(0.101*LN('Indicator Data'!BV169)-0.153))/(C$4-C$3)*10)),IF('Indicator Data'!AH169&gt;C$4,0,IF('Indicator Data'!AH169&lt;C$3,10,(C$4-'Indicator Data'!AH169)/(C$4-C$3)*10))),1)</f>
        <v>4.2</v>
      </c>
      <c r="D169" s="202">
        <f>IF('Indicator Data'!AI169="No data","x",ROUND((IF(LOG('Indicator Data'!AI169*1000)&gt;D$4,10,IF(LOG('Indicator Data'!AI169*1000)&lt;D$3,0,10-(D$4-LOG('Indicator Data'!AI169*1000))/(D$4-D$3)*10))),1))</f>
        <v>3.9</v>
      </c>
      <c r="E169" s="203">
        <f t="shared" si="59"/>
        <v>4.0999999999999996</v>
      </c>
      <c r="F169" s="202">
        <f>IF('Indicator Data'!AV169="No data","x",ROUND(IF('Indicator Data'!AV169&gt;F$4,10,IF('Indicator Data'!AV169&lt;F$3,0,10-(F$4-'Indicator Data'!AV169)/(F$4-F$3)*10)),1))</f>
        <v>5.4</v>
      </c>
      <c r="G169" s="202">
        <f>IF('Indicator Data'!AW169="No data","x",ROUND(IF('Indicator Data'!AW169&gt;G$4,10,IF('Indicator Data'!AW169&lt;G$3,0,10-(G$4-'Indicator Data'!AW169)/(G$4-G$3)*10)),1))</f>
        <v>3.6</v>
      </c>
      <c r="H169" s="203">
        <f t="shared" si="60"/>
        <v>4.5</v>
      </c>
      <c r="I169" s="204">
        <f>SUM(IF('Indicator Data'!AJ169=0,0,'Indicator Data'!AJ169),SUM('Indicator Data'!AK169:AL169))</f>
        <v>83.622015373291021</v>
      </c>
      <c r="J169" s="204">
        <f>I169/HLOOKUP('Indicator Date'!$AJ167,'Population Data'!$C$3:$M$194,ROW()-4,FALSE)*1000000</f>
        <v>132.9896266349617</v>
      </c>
      <c r="K169" s="202">
        <f t="shared" si="66"/>
        <v>2.7</v>
      </c>
      <c r="L169" s="202">
        <f>IF('Indicator Data'!AM169="No data","x",ROUND(IF('Indicator Data'!AM169&gt;L$4,10,IF('Indicator Data'!AM169&lt;L$3,0,10-(L$4-'Indicator Data'!AM169)/(L$4-L$3)*10)),1))</f>
        <v>1.1000000000000001</v>
      </c>
      <c r="M169" s="202">
        <f>IF('Indicator Data'!AN169="No data","x",IF('Indicator Data'!AN169=0,0,ROUND(IF('Indicator Data'!AN169&gt;M$4,10,IF('Indicator Data'!AN169&lt;M$3,0,10-(M$4-'Indicator Data'!AN169)/(M$4-M$3)*10)),1)))</f>
        <v>1.3</v>
      </c>
      <c r="N169" s="203">
        <f t="shared" si="61"/>
        <v>1.7</v>
      </c>
      <c r="O169" s="205">
        <f t="shared" si="62"/>
        <v>3.6</v>
      </c>
      <c r="P169" s="206">
        <f>IF(AND('Indicator Data'!BA169="No data",'Indicator Data'!BB169="No data"),0,SUM('Indicator Data'!BA169:BC169)/1000)</f>
        <v>2.6379999999999999</v>
      </c>
      <c r="Q169" s="202">
        <f t="shared" si="67"/>
        <v>1.4</v>
      </c>
      <c r="R169" s="207">
        <f>P169*1000/HLOOKUP('Indicator Data'!$BA$3,'Population Data'!$C$3:$M$194,ROW()-4,FALSE)</f>
        <v>4.1953860295871727E-3</v>
      </c>
      <c r="S169" s="202">
        <f t="shared" si="68"/>
        <v>4.5</v>
      </c>
      <c r="T169" s="208">
        <f t="shared" si="63"/>
        <v>3</v>
      </c>
      <c r="U169" s="209">
        <f>IF('Indicator Data'!AR169="No data","x",ROUND(IF('Indicator Data'!AR169&gt;U$4,10,IF('Indicator Data'!AR169&lt;U$3,0,10-(U$4-'Indicator Data'!AR169)/(U$4-U$3)*10)),1))</f>
        <v>3.2</v>
      </c>
      <c r="V169" s="209">
        <f>IF('Indicator Data'!AS169="No data","x",IF('Indicator Data'!AS169=0,0,ROUND(IF('Indicator Data'!AS169&gt;V$4,10,IF('Indicator Data'!AS169&lt;V$3,0,10-(V$4-'Indicator Data'!AS169)/(V$4-V$3)*10)),1)))</f>
        <v>4.4000000000000004</v>
      </c>
      <c r="W169" s="202">
        <f t="shared" si="64"/>
        <v>3.8000000000000003</v>
      </c>
      <c r="X169" s="202">
        <f>IF('Indicator Data'!AQ169="No data","x",ROUND(IF('Indicator Data'!AQ169&gt;X$4,10,IF('Indicator Data'!AQ169&lt;X$3,0,10-(X$4-'Indicator Data'!AQ169)/(X$4-X$3)*10)),1))</f>
        <v>0.5</v>
      </c>
      <c r="Y169" s="202">
        <f>IF('Indicator Data'!AT169="No data","x",ROUND(IF('Indicator Data'!AT169&gt;Y$4,10,IF('Indicator Data'!AT169&lt;Y$3,0,10-(Y$4-'Indicator Data'!AT169)/(Y$4-Y$3)*10)),1))</f>
        <v>0</v>
      </c>
      <c r="Z169" s="207">
        <f>IF('Indicator Data'!AU169="No data","x",IF(('Indicator Data'!AU169/HLOOKUP('Indicator Data'!$AU$3,'Population Data'!$C$3:$M$194,ROW()-4,FALSE))&gt;1,1,IF('Indicator Data'!AU169&gt;'Indicator Data'!AU169,1,'Indicator Data'!AU169/HLOOKUP('Indicator Data'!$AU$3,'Population Data'!$C$3:$M$194,ROW()-4,FALSE))))</f>
        <v>6.472073004983496E-5</v>
      </c>
      <c r="AA169" s="202">
        <f t="shared" si="69"/>
        <v>0</v>
      </c>
      <c r="AB169" s="210">
        <f t="shared" si="70"/>
        <v>1.1000000000000001</v>
      </c>
      <c r="AC169" s="202">
        <f>IF('Indicator Data'!AO169="No data","x",ROUND(IF('Indicator Data'!AO169&gt;AC$4,10,IF('Indicator Data'!AO169&lt;AC$3,0,10-(AC$4-'Indicator Data'!AO169)/(AC$4-AC$3)*10)),1))</f>
        <v>1.3</v>
      </c>
      <c r="AD169" s="202">
        <f>IF('Indicator Data'!AP169="No data","x",ROUND(IF('Indicator Data'!AP169&gt;AD$4,10,IF('Indicator Data'!AP169&lt;AD$3,0,10-(AD$4-'Indicator Data'!AP169)/(AD$4-AD$3)*10)),1))</f>
        <v>1.5</v>
      </c>
      <c r="AE169" s="210">
        <f t="shared" si="65"/>
        <v>1.4</v>
      </c>
      <c r="AF169" s="206">
        <f>('Indicator Data'!AZ169+'Indicator Data'!AY169*0.5+'Indicator Data'!AX169*0.25)/1000</f>
        <v>2.25</v>
      </c>
      <c r="AG169" s="211">
        <f>AF169*1000/HLOOKUP('Indicator Data'!$AZ$3,'Population Data'!$C$3:$M$194,ROW()-4,FALSE)</f>
        <v>3.578323944871546E-3</v>
      </c>
      <c r="AH169" s="210">
        <f t="shared" si="71"/>
        <v>0.4</v>
      </c>
      <c r="AI169" s="202">
        <f>IF('Indicator Data'!BD169="No data","x",ROUND(IF('Indicator Data'!BD169&lt;$AI$3,10,IF('Indicator Data'!BD169&gt;$AI$4,0,($AI$4-'Indicator Data'!BD169)/($AI$4-$AI$3)*10)),1))</f>
        <v>5.3</v>
      </c>
      <c r="AJ169" s="202">
        <f>IF('Indicator Data'!BE169="No data","x",ROUND(IF('Indicator Data'!BE169&gt;$AJ$4,10,IF('Indicator Data'!BE169&lt;$AJ$3,0,10-($AJ$4-'Indicator Data'!BE169)/($AJ$4-$AJ$3)*10)),1))</f>
        <v>1.7</v>
      </c>
      <c r="AK169" s="210">
        <f t="shared" si="72"/>
        <v>3.5</v>
      </c>
      <c r="AL169" s="208">
        <f t="shared" si="73"/>
        <v>1.7</v>
      </c>
      <c r="AM169" s="212">
        <f t="shared" si="74"/>
        <v>2.4</v>
      </c>
    </row>
    <row r="170" spans="1:39">
      <c r="A170" s="179" t="str">
        <f>'Indicator Data'!A170</f>
        <v>Sweden</v>
      </c>
      <c r="B170" s="180" t="str">
        <f>'Indicator Data'!B170</f>
        <v>SWE</v>
      </c>
      <c r="C170" s="213">
        <f>ROUND(IF('Indicator Data'!AH170="No data",IF((0.101*LN('Indicator Data'!BV170)-0.153)&gt;C$4,0,IF((0.101*LN('Indicator Data'!BV170)-0.153)&lt;C$3,10,(C$4-(0.101*LN('Indicator Data'!BV170)-0.153))/(C$4-C$3)*10)),IF('Indicator Data'!AH170&gt;C$4,0,IF('Indicator Data'!AH170&lt;C$3,10,(C$4-'Indicator Data'!AH170)/(C$4-C$3)*10))),1)</f>
        <v>0</v>
      </c>
      <c r="D170" s="202" t="str">
        <f>IF('Indicator Data'!AI170="No data","x",ROUND((IF(LOG('Indicator Data'!AI170*1000)&gt;D$4,10,IF(LOG('Indicator Data'!AI170*1000)&lt;D$3,0,10-(D$4-LOG('Indicator Data'!AI170*1000))/(D$4-D$3)*10))),1))</f>
        <v>x</v>
      </c>
      <c r="E170" s="203">
        <f t="shared" si="59"/>
        <v>0</v>
      </c>
      <c r="F170" s="202">
        <f>IF('Indicator Data'!AV170="No data","x",ROUND(IF('Indicator Data'!AV170&gt;F$4,10,IF('Indicator Data'!AV170&lt;F$3,0,10-(F$4-'Indicator Data'!AV170)/(F$4-F$3)*10)),1))</f>
        <v>0.3</v>
      </c>
      <c r="G170" s="202">
        <f>IF('Indicator Data'!AW170="No data","x",ROUND(IF('Indicator Data'!AW170&gt;G$4,10,IF('Indicator Data'!AW170&lt;G$3,0,10-(G$4-'Indicator Data'!AW170)/(G$4-G$3)*10)),1))</f>
        <v>1.2</v>
      </c>
      <c r="H170" s="203">
        <f t="shared" si="60"/>
        <v>0.8</v>
      </c>
      <c r="I170" s="204">
        <f>SUM(IF('Indicator Data'!AJ170=0,0,'Indicator Data'!AJ170),SUM('Indicator Data'!AK170:AL170))</f>
        <v>-16.656967999999999</v>
      </c>
      <c r="J170" s="204">
        <f>I170/HLOOKUP('Indicator Date'!$AJ168,'Population Data'!$C$3:$M$194,ROW()-4,FALSE)*1000000</f>
        <v>-1.5605661407931852</v>
      </c>
      <c r="K170" s="202">
        <f t="shared" si="66"/>
        <v>0</v>
      </c>
      <c r="L170" s="202" t="str">
        <f>IF('Indicator Data'!AM170="No data","x",ROUND(IF('Indicator Data'!AM170&gt;L$4,10,IF('Indicator Data'!AM170&lt;L$3,0,10-(L$4-'Indicator Data'!AM170)/(L$4-L$3)*10)),1))</f>
        <v>x</v>
      </c>
      <c r="M170" s="202">
        <f>IF('Indicator Data'!AN170="No data","x",IF('Indicator Data'!AN170=0,0,ROUND(IF('Indicator Data'!AN170&gt;M$4,10,IF('Indicator Data'!AN170&lt;M$3,0,10-(M$4-'Indicator Data'!AN170)/(M$4-M$3)*10)),1)))</f>
        <v>0.2</v>
      </c>
      <c r="N170" s="203">
        <f t="shared" si="61"/>
        <v>0.1</v>
      </c>
      <c r="O170" s="205">
        <f t="shared" si="62"/>
        <v>0.2</v>
      </c>
      <c r="P170" s="206">
        <f>IF(AND('Indicator Data'!BA170="No data",'Indicator Data'!BB170="No data"),0,SUM('Indicator Data'!BA170:BC170)/1000)</f>
        <v>267.601</v>
      </c>
      <c r="Q170" s="202">
        <f t="shared" si="67"/>
        <v>8.1</v>
      </c>
      <c r="R170" s="207">
        <f>P170*1000/HLOOKUP('Indicator Data'!$BA$3,'Population Data'!$C$3:$M$194,ROW()-4,FALSE)</f>
        <v>2.5071132984250028E-2</v>
      </c>
      <c r="S170" s="202">
        <f t="shared" si="68"/>
        <v>7.1</v>
      </c>
      <c r="T170" s="208">
        <f t="shared" si="63"/>
        <v>7.6</v>
      </c>
      <c r="U170" s="209" t="str">
        <f>IF('Indicator Data'!AR170="No data","x",ROUND(IF('Indicator Data'!AR170&gt;U$4,10,IF('Indicator Data'!AR170&lt;U$3,0,10-(U$4-'Indicator Data'!AR170)/(U$4-U$3)*10)),1))</f>
        <v>x</v>
      </c>
      <c r="V170" s="209" t="str">
        <f>IF('Indicator Data'!AS170="No data","x",IF('Indicator Data'!AS170=0,0,ROUND(IF('Indicator Data'!AS170&gt;V$4,10,IF('Indicator Data'!AS170&lt;V$3,0,10-(V$4-'Indicator Data'!AS170)/(V$4-V$3)*10)),1)))</f>
        <v>x</v>
      </c>
      <c r="W170" s="202" t="str">
        <f t="shared" si="64"/>
        <v>x</v>
      </c>
      <c r="X170" s="202">
        <f>IF('Indicator Data'!AQ170="No data","x",ROUND(IF('Indicator Data'!AQ170&gt;X$4,10,IF('Indicator Data'!AQ170&lt;X$3,0,10-(X$4-'Indicator Data'!AQ170)/(X$4-X$3)*10)),1))</f>
        <v>0.1</v>
      </c>
      <c r="Y170" s="202" t="str">
        <f>IF('Indicator Data'!AT170="No data","x",ROUND(IF('Indicator Data'!AT170&gt;Y$4,10,IF('Indicator Data'!AT170&lt;Y$3,0,10-(Y$4-'Indicator Data'!AT170)/(Y$4-Y$3)*10)),1))</f>
        <v>x</v>
      </c>
      <c r="Z170" s="207">
        <f>IF('Indicator Data'!AU170="No data","x",IF(('Indicator Data'!AU170/HLOOKUP('Indicator Data'!$AU$3,'Population Data'!$C$3:$M$194,ROW()-4,FALSE))&gt;1,1,IF('Indicator Data'!AU170&gt;'Indicator Data'!AU170,1,'Indicator Data'!AU170/HLOOKUP('Indicator Data'!$AU$3,'Population Data'!$C$3:$M$194,ROW()-4,FALSE))))</f>
        <v>3.5073260932643509E-6</v>
      </c>
      <c r="AA170" s="202">
        <f t="shared" si="69"/>
        <v>0</v>
      </c>
      <c r="AB170" s="210">
        <f t="shared" si="70"/>
        <v>0.1</v>
      </c>
      <c r="AC170" s="202">
        <f>IF('Indicator Data'!AO170="No data","x",ROUND(IF('Indicator Data'!AO170&gt;AC$4,10,IF('Indicator Data'!AO170&lt;AC$3,0,10-(AC$4-'Indicator Data'!AO170)/(AC$4-AC$3)*10)),1))</f>
        <v>0.2</v>
      </c>
      <c r="AD170" s="202" t="str">
        <f>IF('Indicator Data'!AP170="No data","x",ROUND(IF('Indicator Data'!AP170&gt;AD$4,10,IF('Indicator Data'!AP170&lt;AD$3,0,10-(AD$4-'Indicator Data'!AP170)/(AD$4-AD$3)*10)),1))</f>
        <v>x</v>
      </c>
      <c r="AE170" s="210">
        <f t="shared" si="65"/>
        <v>0.2</v>
      </c>
      <c r="AF170" s="206">
        <f>('Indicator Data'!AZ170+'Indicator Data'!AY170*0.5+'Indicator Data'!AX170*0.25)/1000</f>
        <v>0</v>
      </c>
      <c r="AG170" s="211">
        <f>AF170*1000/HLOOKUP('Indicator Data'!$AZ$3,'Population Data'!$C$3:$M$194,ROW()-4,FALSE)</f>
        <v>0</v>
      </c>
      <c r="AH170" s="210">
        <f t="shared" si="71"/>
        <v>0</v>
      </c>
      <c r="AI170" s="202">
        <f>IF('Indicator Data'!BD170="No data","x",ROUND(IF('Indicator Data'!BD170&lt;$AI$3,10,IF('Indicator Data'!BD170&gt;$AI$4,0,($AI$4-'Indicator Data'!BD170)/($AI$4-$AI$3)*10)),1))</f>
        <v>2.9</v>
      </c>
      <c r="AJ170" s="202">
        <f>IF('Indicator Data'!BE170="No data","x",ROUND(IF('Indicator Data'!BE170&gt;$AJ$4,10,IF('Indicator Data'!BE170&lt;$AJ$3,0,10-($AJ$4-'Indicator Data'!BE170)/($AJ$4-$AJ$3)*10)),1))</f>
        <v>0</v>
      </c>
      <c r="AK170" s="210">
        <f t="shared" si="72"/>
        <v>1.5</v>
      </c>
      <c r="AL170" s="208">
        <f t="shared" si="73"/>
        <v>0.5</v>
      </c>
      <c r="AM170" s="212">
        <f t="shared" si="74"/>
        <v>5</v>
      </c>
    </row>
    <row r="171" spans="1:39">
      <c r="A171" s="179" t="str">
        <f>'Indicator Data'!A171</f>
        <v>Switzerland</v>
      </c>
      <c r="B171" s="180" t="str">
        <f>'Indicator Data'!B171</f>
        <v>CHE</v>
      </c>
      <c r="C171" s="213">
        <f>ROUND(IF('Indicator Data'!AH171="No data",IF((0.101*LN('Indicator Data'!BV171)-0.153)&gt;C$4,0,IF((0.101*LN('Indicator Data'!BV171)-0.153)&lt;C$3,10,(C$4-(0.101*LN('Indicator Data'!BV171)-0.153))/(C$4-C$3)*10)),IF('Indicator Data'!AH171&gt;C$4,0,IF('Indicator Data'!AH171&lt;C$3,10,(C$4-'Indicator Data'!AH171)/(C$4-C$3)*10))),1)</f>
        <v>0</v>
      </c>
      <c r="D171" s="202" t="str">
        <f>IF('Indicator Data'!AI171="No data","x",ROUND((IF(LOG('Indicator Data'!AI171*1000)&gt;D$4,10,IF(LOG('Indicator Data'!AI171*1000)&lt;D$3,0,10-(D$4-LOG('Indicator Data'!AI171*1000))/(D$4-D$3)*10))),1))</f>
        <v>x</v>
      </c>
      <c r="E171" s="203">
        <f t="shared" si="59"/>
        <v>0</v>
      </c>
      <c r="F171" s="202">
        <f>IF('Indicator Data'!AV171="No data","x",ROUND(IF('Indicator Data'!AV171&gt;F$4,10,IF('Indicator Data'!AV171&lt;F$3,0,10-(F$4-'Indicator Data'!AV171)/(F$4-F$3)*10)),1))</f>
        <v>0.2</v>
      </c>
      <c r="G171" s="202">
        <f>IF('Indicator Data'!AW171="No data","x",ROUND(IF('Indicator Data'!AW171&gt;G$4,10,IF('Indicator Data'!AW171&lt;G$3,0,10-(G$4-'Indicator Data'!AW171)/(G$4-G$3)*10)),1))</f>
        <v>2.2000000000000002</v>
      </c>
      <c r="H171" s="203">
        <f t="shared" si="60"/>
        <v>1.2</v>
      </c>
      <c r="I171" s="204">
        <f>SUM(IF('Indicator Data'!AJ171=0,0,'Indicator Data'!AJ171),SUM('Indicator Data'!AK171:AL171))</f>
        <v>120.91660400000001</v>
      </c>
      <c r="J171" s="204">
        <f>I171/HLOOKUP('Indicator Date'!$AJ169,'Population Data'!$C$3:$M$194,ROW()-4,FALSE)*1000000</f>
        <v>13.660684244163459</v>
      </c>
      <c r="K171" s="202">
        <f t="shared" si="66"/>
        <v>0.3</v>
      </c>
      <c r="L171" s="202" t="str">
        <f>IF('Indicator Data'!AM171="No data","x",ROUND(IF('Indicator Data'!AM171&gt;L$4,10,IF('Indicator Data'!AM171&lt;L$3,0,10-(L$4-'Indicator Data'!AM171)/(L$4-L$3)*10)),1))</f>
        <v>x</v>
      </c>
      <c r="M171" s="202">
        <f>IF('Indicator Data'!AN171="No data","x",IF('Indicator Data'!AN171=0,0,ROUND(IF('Indicator Data'!AN171&gt;M$4,10,IF('Indicator Data'!AN171&lt;M$3,0,10-(M$4-'Indicator Data'!AN171)/(M$4-M$3)*10)),1)))</f>
        <v>0.1</v>
      </c>
      <c r="N171" s="203">
        <f t="shared" si="61"/>
        <v>0.2</v>
      </c>
      <c r="O171" s="205">
        <f t="shared" si="62"/>
        <v>0.4</v>
      </c>
      <c r="P171" s="206">
        <f>IF(AND('Indicator Data'!BA171="No data",'Indicator Data'!BB171="No data"),0,SUM('Indicator Data'!BA171:BC171)/1000)</f>
        <v>212.67400000000001</v>
      </c>
      <c r="Q171" s="202">
        <f t="shared" si="67"/>
        <v>7.8</v>
      </c>
      <c r="R171" s="207">
        <f>P171*1000/HLOOKUP('Indicator Data'!$BA$3,'Population Data'!$C$3:$M$194,ROW()-4,FALSE)</f>
        <v>2.4027075396057428E-2</v>
      </c>
      <c r="S171" s="202">
        <f t="shared" si="68"/>
        <v>7</v>
      </c>
      <c r="T171" s="208">
        <f t="shared" si="63"/>
        <v>7.4</v>
      </c>
      <c r="U171" s="209">
        <f>IF('Indicator Data'!AR171="No data","x",ROUND(IF('Indicator Data'!AR171&gt;U$4,10,IF('Indicator Data'!AR171&lt;U$3,0,10-(U$4-'Indicator Data'!AR171)/(U$4-U$3)*10)),1))</f>
        <v>0.4</v>
      </c>
      <c r="V171" s="209">
        <f>IF('Indicator Data'!AS171="No data","x",IF('Indicator Data'!AS171=0,0,ROUND(IF('Indicator Data'!AS171&gt;V$4,10,IF('Indicator Data'!AS171&lt;V$3,0,10-(V$4-'Indicator Data'!AS171)/(V$4-V$3)*10)),1)))</f>
        <v>0.2</v>
      </c>
      <c r="W171" s="202">
        <f t="shared" si="64"/>
        <v>0.30000000000000004</v>
      </c>
      <c r="X171" s="202">
        <f>IF('Indicator Data'!AQ171="No data","x",ROUND(IF('Indicator Data'!AQ171&gt;X$4,10,IF('Indicator Data'!AQ171&lt;X$3,0,10-(X$4-'Indicator Data'!AQ171)/(X$4-X$3)*10)),1))</f>
        <v>0.1</v>
      </c>
      <c r="Y171" s="202" t="str">
        <f>IF('Indicator Data'!AT171="No data","x",ROUND(IF('Indicator Data'!AT171&gt;Y$4,10,IF('Indicator Data'!AT171&lt;Y$3,0,10-(Y$4-'Indicator Data'!AT171)/(Y$4-Y$3)*10)),1))</f>
        <v>x</v>
      </c>
      <c r="Z171" s="207">
        <f>IF('Indicator Data'!AU171="No data","x",IF(('Indicator Data'!AU171/HLOOKUP('Indicator Data'!$AU$3,'Population Data'!$C$3:$M$194,ROW()-4,FALSE))&gt;1,1,IF('Indicator Data'!AU171&gt;'Indicator Data'!AU171,1,'Indicator Data'!AU171/HLOOKUP('Indicator Data'!$AU$3,'Population Data'!$C$3:$M$194,ROW()-4,FALSE))))</f>
        <v>4.1187707025432955E-6</v>
      </c>
      <c r="AA171" s="202">
        <f t="shared" si="69"/>
        <v>0</v>
      </c>
      <c r="AB171" s="210">
        <f t="shared" si="70"/>
        <v>0.1</v>
      </c>
      <c r="AC171" s="202">
        <f>IF('Indicator Data'!AO171="No data","x",ROUND(IF('Indicator Data'!AO171&gt;AC$4,10,IF('Indicator Data'!AO171&lt;AC$3,0,10-(AC$4-'Indicator Data'!AO171)/(AC$4-AC$3)*10)),1))</f>
        <v>0.3</v>
      </c>
      <c r="AD171" s="202" t="str">
        <f>IF('Indicator Data'!AP171="No data","x",ROUND(IF('Indicator Data'!AP171&gt;AD$4,10,IF('Indicator Data'!AP171&lt;AD$3,0,10-(AD$4-'Indicator Data'!AP171)/(AD$4-AD$3)*10)),1))</f>
        <v>x</v>
      </c>
      <c r="AE171" s="210">
        <f t="shared" si="65"/>
        <v>0.3</v>
      </c>
      <c r="AF171" s="206">
        <f>('Indicator Data'!AZ171+'Indicator Data'!AY171*0.5+'Indicator Data'!AX171*0.25)/1000</f>
        <v>7.52</v>
      </c>
      <c r="AG171" s="211">
        <f>AF171*1000/HLOOKUP('Indicator Data'!$AZ$3,'Population Data'!$C$3:$M$194,ROW()-4,FALSE)</f>
        <v>8.4958014133533889E-4</v>
      </c>
      <c r="AH171" s="210">
        <f t="shared" si="71"/>
        <v>0.1</v>
      </c>
      <c r="AI171" s="202">
        <f>IF('Indicator Data'!BD171="No data","x",ROUND(IF('Indicator Data'!BD171&lt;$AI$3,10,IF('Indicator Data'!BD171&gt;$AI$4,0,($AI$4-'Indicator Data'!BD171)/($AI$4-$AI$3)*10)),1))</f>
        <v>2.4</v>
      </c>
      <c r="AJ171" s="202">
        <f>IF('Indicator Data'!BE171="No data","x",ROUND(IF('Indicator Data'!BE171&gt;$AJ$4,10,IF('Indicator Data'!BE171&lt;$AJ$3,0,10-($AJ$4-'Indicator Data'!BE171)/($AJ$4-$AJ$3)*10)),1))</f>
        <v>0</v>
      </c>
      <c r="AK171" s="210">
        <f t="shared" si="72"/>
        <v>1.2</v>
      </c>
      <c r="AL171" s="208">
        <f t="shared" si="73"/>
        <v>0.4</v>
      </c>
      <c r="AM171" s="212">
        <f t="shared" si="74"/>
        <v>4.8</v>
      </c>
    </row>
    <row r="172" spans="1:39">
      <c r="A172" s="179" t="str">
        <f>'Indicator Data'!A172</f>
        <v>Syria</v>
      </c>
      <c r="B172" s="180" t="str">
        <f>'Indicator Data'!B172</f>
        <v>SYR</v>
      </c>
      <c r="C172" s="213">
        <f>ROUND(IF('Indicator Data'!AH172="No data",IF((0.101*LN('Indicator Data'!BV172)-0.153)&gt;C$4,0,IF((0.101*LN('Indicator Data'!BV172)-0.153)&lt;C$3,10,(C$4-(0.101*LN('Indicator Data'!BV172)-0.153))/(C$4-C$3)*10)),IF('Indicator Data'!AH172&gt;C$4,0,IF('Indicator Data'!AH172&lt;C$3,10,(C$4-'Indicator Data'!AH172)/(C$4-C$3)*10))),1)</f>
        <v>6.9</v>
      </c>
      <c r="D172" s="202" t="str">
        <f>IF('Indicator Data'!AI172="No data","x",ROUND((IF(LOG('Indicator Data'!AI172*1000)&gt;D$4,10,IF(LOG('Indicator Data'!AI172*1000)&lt;D$3,0,10-(D$4-LOG('Indicator Data'!AI172*1000))/(D$4-D$3)*10))),1))</f>
        <v>x</v>
      </c>
      <c r="E172" s="203">
        <f t="shared" si="59"/>
        <v>6.9</v>
      </c>
      <c r="F172" s="202">
        <f>IF('Indicator Data'!AV172="No data","x",ROUND(IF('Indicator Data'!AV172&gt;F$4,10,IF('Indicator Data'!AV172&lt;F$3,0,10-(F$4-'Indicator Data'!AV172)/(F$4-F$3)*10)),1))</f>
        <v>6.5</v>
      </c>
      <c r="G172" s="202">
        <f>IF('Indicator Data'!AW172="No data","x",ROUND(IF('Indicator Data'!AW172&gt;G$4,10,IF('Indicator Data'!AW172&lt;G$3,0,10-(G$4-'Indicator Data'!AW172)/(G$4-G$3)*10)),1))</f>
        <v>0.4</v>
      </c>
      <c r="H172" s="203">
        <f t="shared" si="60"/>
        <v>3.5</v>
      </c>
      <c r="I172" s="204">
        <f>SUM(IF('Indicator Data'!AJ172=0,0,'Indicator Data'!AJ172),SUM('Indicator Data'!AK172:AL172))</f>
        <v>23858.561691031249</v>
      </c>
      <c r="J172" s="204">
        <f>I172/HLOOKUP('Indicator Date'!$AJ170,'Population Data'!$C$3:$M$194,ROW()-4,FALSE)*1000000</f>
        <v>979.89608002870898</v>
      </c>
      <c r="K172" s="202">
        <f t="shared" si="66"/>
        <v>10</v>
      </c>
      <c r="L172" s="202">
        <f>IF('Indicator Data'!AM172="No data","x",ROUND(IF('Indicator Data'!AM172&gt;L$4,10,IF('Indicator Data'!AM172&lt;L$3,0,10-(L$4-'Indicator Data'!AM172)/(L$4-L$3)*10)),1))</f>
        <v>10</v>
      </c>
      <c r="M172" s="202">
        <f>IF('Indicator Data'!AN172="No data","x",IF('Indicator Data'!AN172=0,0,ROUND(IF('Indicator Data'!AN172&gt;M$4,10,IF('Indicator Data'!AN172&lt;M$3,0,10-(M$4-'Indicator Data'!AN172)/(M$4-M$3)*10)),1)))</f>
        <v>0</v>
      </c>
      <c r="N172" s="203">
        <f t="shared" si="61"/>
        <v>6.7</v>
      </c>
      <c r="O172" s="205">
        <f t="shared" si="62"/>
        <v>6</v>
      </c>
      <c r="P172" s="206">
        <f>IF(AND('Indicator Data'!BA172="No data",'Indicator Data'!BB172="No data"),0,SUM('Indicator Data'!BA172:BC172)/1000)</f>
        <v>8049.19</v>
      </c>
      <c r="Q172" s="202">
        <f t="shared" si="67"/>
        <v>10</v>
      </c>
      <c r="R172" s="207">
        <f>P172*1000/HLOOKUP('Indicator Data'!$BA$3,'Population Data'!$C$3:$M$194,ROW()-4,FALSE)</f>
        <v>0.33058865117469555</v>
      </c>
      <c r="S172" s="202">
        <f t="shared" si="68"/>
        <v>10</v>
      </c>
      <c r="T172" s="208">
        <f t="shared" si="63"/>
        <v>10</v>
      </c>
      <c r="U172" s="209">
        <f>IF('Indicator Data'!AR172="No data","x",ROUND(IF('Indicator Data'!AR172&gt;U$4,10,IF('Indicator Data'!AR172&lt;U$3,0,10-(U$4-'Indicator Data'!AR172)/(U$4-U$3)*10)),1))</f>
        <v>0.2</v>
      </c>
      <c r="V172" s="209">
        <f>IF('Indicator Data'!AS172="No data","x",IF('Indicator Data'!AS172=0,0,ROUND(IF('Indicator Data'!AS172&gt;V$4,10,IF('Indicator Data'!AS172&lt;V$3,0,10-(V$4-'Indicator Data'!AS172)/(V$4-V$3)*10)),1)))</f>
        <v>0</v>
      </c>
      <c r="W172" s="202">
        <f t="shared" si="64"/>
        <v>0.1</v>
      </c>
      <c r="X172" s="202">
        <f>IF('Indicator Data'!AQ172="No data","x",ROUND(IF('Indicator Data'!AQ172&gt;X$4,10,IF('Indicator Data'!AQ172&lt;X$3,0,10-(X$4-'Indicator Data'!AQ172)/(X$4-X$3)*10)),1))</f>
        <v>0.3</v>
      </c>
      <c r="Y172" s="202">
        <f>IF('Indicator Data'!AT172="No data","x",ROUND(IF('Indicator Data'!AT172&gt;Y$4,10,IF('Indicator Data'!AT172&lt;Y$3,0,10-(Y$4-'Indicator Data'!AT172)/(Y$4-Y$3)*10)),1))</f>
        <v>0</v>
      </c>
      <c r="Z172" s="207">
        <f>IF('Indicator Data'!AU172="No data","x",IF(('Indicator Data'!AU172/HLOOKUP('Indicator Data'!$AU$3,'Population Data'!$C$3:$M$194,ROW()-4,FALSE))&gt;1,1,IF('Indicator Data'!AU172&gt;'Indicator Data'!AU172,1,'Indicator Data'!AU172/HLOOKUP('Indicator Data'!$AU$3,'Population Data'!$C$3:$M$194,ROW()-4,FALSE))))</f>
        <v>0.13431107600190173</v>
      </c>
      <c r="AA172" s="202">
        <f t="shared" si="69"/>
        <v>1.5</v>
      </c>
      <c r="AB172" s="210">
        <f t="shared" si="70"/>
        <v>0.5</v>
      </c>
      <c r="AC172" s="202">
        <f>IF('Indicator Data'!AO172="No data","x",ROUND(IF('Indicator Data'!AO172&gt;AC$4,10,IF('Indicator Data'!AO172&lt;AC$3,0,10-(AC$4-'Indicator Data'!AO172)/(AC$4-AC$3)*10)),1))</f>
        <v>1.6</v>
      </c>
      <c r="AD172" s="202">
        <f>IF('Indicator Data'!AP172="No data","x",ROUND(IF('Indicator Data'!AP172&gt;AD$4,10,IF('Indicator Data'!AP172&lt;AD$3,0,10-(AD$4-'Indicator Data'!AP172)/(AD$4-AD$3)*10)),1))</f>
        <v>2.2999999999999998</v>
      </c>
      <c r="AE172" s="210">
        <f t="shared" si="65"/>
        <v>2</v>
      </c>
      <c r="AF172" s="206">
        <f>('Indicator Data'!AZ172+'Indicator Data'!AY172*0.5+'Indicator Data'!AX172*0.25)/1000</f>
        <v>4506.7577499999998</v>
      </c>
      <c r="AG172" s="211">
        <f>AF172*1000/HLOOKUP('Indicator Data'!$AZ$3,'Population Data'!$C$3:$M$194,ROW()-4,FALSE)</f>
        <v>0.18509725397755625</v>
      </c>
      <c r="AH172" s="210">
        <f t="shared" si="71"/>
        <v>10</v>
      </c>
      <c r="AI172" s="202">
        <f>IF('Indicator Data'!BD172="No data","x",ROUND(IF('Indicator Data'!BD172&lt;$AI$3,10,IF('Indicator Data'!BD172&gt;$AI$4,0,($AI$4-'Indicator Data'!BD172)/($AI$4-$AI$3)*10)),1))</f>
        <v>6.7</v>
      </c>
      <c r="AJ172" s="202">
        <f>IF('Indicator Data'!BE172="No data","x",ROUND(IF('Indicator Data'!BE172&gt;$AJ$4,10,IF('Indicator Data'!BE172&lt;$AJ$3,0,10-($AJ$4-'Indicator Data'!BE172)/($AJ$4-$AJ$3)*10)),1))</f>
        <v>9.6999999999999993</v>
      </c>
      <c r="AK172" s="210">
        <f t="shared" si="72"/>
        <v>8.1999999999999993</v>
      </c>
      <c r="AL172" s="208">
        <f t="shared" si="73"/>
        <v>6.9</v>
      </c>
      <c r="AM172" s="212">
        <f t="shared" si="74"/>
        <v>8.9</v>
      </c>
    </row>
    <row r="173" spans="1:39">
      <c r="A173" s="179" t="str">
        <f>'Indicator Data'!A173</f>
        <v>Tajikistan</v>
      </c>
      <c r="B173" s="180" t="str">
        <f>'Indicator Data'!B173</f>
        <v>TJK</v>
      </c>
      <c r="C173" s="213">
        <f>ROUND(IF('Indicator Data'!AH173="No data",IF((0.101*LN('Indicator Data'!BV173)-0.153)&gt;C$4,0,IF((0.101*LN('Indicator Data'!BV173)-0.153)&lt;C$3,10,(C$4-(0.101*LN('Indicator Data'!BV173)-0.153))/(C$4-C$3)*10)),IF('Indicator Data'!AH173&gt;C$4,0,IF('Indicator Data'!AH173&lt;C$3,10,(C$4-'Indicator Data'!AH173)/(C$4-C$3)*10))),1)</f>
        <v>4.4000000000000004</v>
      </c>
      <c r="D173" s="202">
        <f>IF('Indicator Data'!AI173="No data","x",ROUND((IF(LOG('Indicator Data'!AI173*1000)&gt;D$4,10,IF(LOG('Indicator Data'!AI173*1000)&lt;D$3,0,10-(D$4-LOG('Indicator Data'!AI173*1000))/(D$4-D$3)*10))),1))</f>
        <v>5.4</v>
      </c>
      <c r="E173" s="203">
        <f t="shared" si="59"/>
        <v>4.9000000000000004</v>
      </c>
      <c r="F173" s="202">
        <f>IF('Indicator Data'!AV173="No data","x",ROUND(IF('Indicator Data'!AV173&gt;F$4,10,IF('Indicator Data'!AV173&lt;F$3,0,10-(F$4-'Indicator Data'!AV173)/(F$4-F$3)*10)),1))</f>
        <v>3.6</v>
      </c>
      <c r="G173" s="202">
        <f>IF('Indicator Data'!AW173="No data","x",ROUND(IF('Indicator Data'!AW173&gt;G$4,10,IF('Indicator Data'!AW173&lt;G$3,0,10-(G$4-'Indicator Data'!AW173)/(G$4-G$3)*10)),1))</f>
        <v>2.2999999999999998</v>
      </c>
      <c r="H173" s="203">
        <f t="shared" si="60"/>
        <v>3</v>
      </c>
      <c r="I173" s="204">
        <f>SUM(IF('Indicator Data'!AJ173=0,0,'Indicator Data'!AJ173),SUM('Indicator Data'!AK173:AL173))</f>
        <v>1150.37897153125</v>
      </c>
      <c r="J173" s="204">
        <f>I173/HLOOKUP('Indicator Date'!$AJ171,'Population Data'!$C$3:$M$194,ROW()-4,FALSE)*1000000</f>
        <v>111.34661220783926</v>
      </c>
      <c r="K173" s="202">
        <f t="shared" si="66"/>
        <v>2.2000000000000002</v>
      </c>
      <c r="L173" s="202">
        <f>IF('Indicator Data'!AM173="No data","x",ROUND(IF('Indicator Data'!AM173&gt;L$4,10,IF('Indicator Data'!AM173&lt;L$3,0,10-(L$4-'Indicator Data'!AM173)/(L$4-L$3)*10)),1))</f>
        <v>2.8</v>
      </c>
      <c r="M173" s="202">
        <f>IF('Indicator Data'!AN173="No data","x",IF('Indicator Data'!AN173=0,0,ROUND(IF('Indicator Data'!AN173&gt;M$4,10,IF('Indicator Data'!AN173&lt;M$3,0,10-(M$4-'Indicator Data'!AN173)/(M$4-M$3)*10)),1)))</f>
        <v>10</v>
      </c>
      <c r="N173" s="203">
        <f t="shared" si="61"/>
        <v>5</v>
      </c>
      <c r="O173" s="205">
        <f t="shared" si="62"/>
        <v>4.5</v>
      </c>
      <c r="P173" s="206">
        <f>IF(AND('Indicator Data'!BA173="No data",'Indicator Data'!BB173="No data"),0,SUM('Indicator Data'!BA173:BC173)/1000)</f>
        <v>15.305999999999999</v>
      </c>
      <c r="Q173" s="202">
        <f t="shared" si="67"/>
        <v>3.9</v>
      </c>
      <c r="R173" s="207">
        <f>P173*1000/HLOOKUP('Indicator Data'!$BA$3,'Population Data'!$C$3:$M$194,ROW()-4,FALSE)</f>
        <v>1.4814867870756199E-3</v>
      </c>
      <c r="S173" s="202">
        <f t="shared" si="68"/>
        <v>3.5</v>
      </c>
      <c r="T173" s="208">
        <f t="shared" si="63"/>
        <v>3.7</v>
      </c>
      <c r="U173" s="209">
        <f>IF('Indicator Data'!AR173="No data","x",ROUND(IF('Indicator Data'!AR173&gt;U$4,10,IF('Indicator Data'!AR173&lt;U$3,0,10-(U$4-'Indicator Data'!AR173)/(U$4-U$3)*10)),1))</f>
        <v>0.4</v>
      </c>
      <c r="V173" s="209">
        <f>IF('Indicator Data'!AS173="No data","x",IF('Indicator Data'!AS173=0,0,ROUND(IF('Indicator Data'!AS173&gt;V$4,10,IF('Indicator Data'!AS173&lt;V$3,0,10-(V$4-'Indicator Data'!AS173)/(V$4-V$3)*10)),1)))</f>
        <v>0.6</v>
      </c>
      <c r="W173" s="202">
        <f t="shared" si="64"/>
        <v>0.5</v>
      </c>
      <c r="X173" s="202">
        <f>IF('Indicator Data'!AQ173="No data","x",ROUND(IF('Indicator Data'!AQ173&gt;X$4,10,IF('Indicator Data'!AQ173&lt;X$3,0,10-(X$4-'Indicator Data'!AQ173)/(X$4-X$3)*10)),1))</f>
        <v>1.4</v>
      </c>
      <c r="Y173" s="202">
        <f>IF('Indicator Data'!AT173="No data","x",ROUND(IF('Indicator Data'!AT173&gt;Y$4,10,IF('Indicator Data'!AT173&lt;Y$3,0,10-(Y$4-'Indicator Data'!AT173)/(Y$4-Y$3)*10)),1))</f>
        <v>0</v>
      </c>
      <c r="Z173" s="207">
        <f>IF('Indicator Data'!AU173="No data","x",IF(('Indicator Data'!AU173/HLOOKUP('Indicator Data'!$AU$3,'Population Data'!$C$3:$M$194,ROW()-4,FALSE))&gt;1,1,IF('Indicator Data'!AU173&gt;'Indicator Data'!AU173,1,'Indicator Data'!AU173/HLOOKUP('Indicator Data'!$AU$3,'Population Data'!$C$3:$M$194,ROW()-4,FALSE))))</f>
        <v>0.33911536537454284</v>
      </c>
      <c r="AA173" s="202">
        <f t="shared" si="69"/>
        <v>3.8</v>
      </c>
      <c r="AB173" s="210">
        <f t="shared" si="70"/>
        <v>1.4</v>
      </c>
      <c r="AC173" s="202">
        <f>IF('Indicator Data'!AO173="No data","x",ROUND(IF('Indicator Data'!AO173&gt;AC$4,10,IF('Indicator Data'!AO173&lt;AC$3,0,10-(AC$4-'Indicator Data'!AO173)/(AC$4-AC$3)*10)),1))</f>
        <v>2.2999999999999998</v>
      </c>
      <c r="AD173" s="202">
        <f>IF('Indicator Data'!AP173="No data","x",ROUND(IF('Indicator Data'!AP173&gt;AD$4,10,IF('Indicator Data'!AP173&lt;AD$3,0,10-(AD$4-'Indicator Data'!AP173)/(AD$4-AD$3)*10)),1))</f>
        <v>1.7</v>
      </c>
      <c r="AE173" s="210">
        <f t="shared" si="65"/>
        <v>2</v>
      </c>
      <c r="AF173" s="206">
        <f>('Indicator Data'!AZ173+'Indicator Data'!AY173*0.5+'Indicator Data'!AX173*0.25)/1000</f>
        <v>1.1425000000000001</v>
      </c>
      <c r="AG173" s="211">
        <f>AF173*1000/HLOOKUP('Indicator Data'!$AZ$3,'Population Data'!$C$3:$M$194,ROW()-4,FALSE)</f>
        <v>1.1058399674858851E-4</v>
      </c>
      <c r="AH173" s="210">
        <f t="shared" si="71"/>
        <v>0</v>
      </c>
      <c r="AI173" s="202">
        <f>IF('Indicator Data'!BD173="No data","x",ROUND(IF('Indicator Data'!BD173&lt;$AI$3,10,IF('Indicator Data'!BD173&gt;$AI$4,0,($AI$4-'Indicator Data'!BD173)/($AI$4-$AI$3)*10)),1))</f>
        <v>3.9</v>
      </c>
      <c r="AJ173" s="202">
        <f>IF('Indicator Data'!BE173="No data","x",ROUND(IF('Indicator Data'!BE173&gt;$AJ$4,10,IF('Indicator Data'!BE173&lt;$AJ$3,0,10-($AJ$4-'Indicator Data'!BE173)/($AJ$4-$AJ$3)*10)),1))</f>
        <v>1.2</v>
      </c>
      <c r="AK173" s="210">
        <f t="shared" si="72"/>
        <v>2.6</v>
      </c>
      <c r="AL173" s="208">
        <f t="shared" si="73"/>
        <v>1.5</v>
      </c>
      <c r="AM173" s="212">
        <f t="shared" si="74"/>
        <v>2.7</v>
      </c>
    </row>
    <row r="174" spans="1:39">
      <c r="A174" s="179" t="str">
        <f>'Indicator Data'!A174</f>
        <v>Tanzania</v>
      </c>
      <c r="B174" s="180" t="str">
        <f>'Indicator Data'!B174</f>
        <v>TZA</v>
      </c>
      <c r="C174" s="213">
        <f>ROUND(IF('Indicator Data'!AH174="No data",IF((0.101*LN('Indicator Data'!BV174)-0.153)&gt;C$4,0,IF((0.101*LN('Indicator Data'!BV174)-0.153)&lt;C$3,10,(C$4-(0.101*LN('Indicator Data'!BV174)-0.153))/(C$4-C$3)*10)),IF('Indicator Data'!AH174&gt;C$4,0,IF('Indicator Data'!AH174&lt;C$3,10,(C$4-'Indicator Data'!AH174)/(C$4-C$3)*10))),1)</f>
        <v>7.4</v>
      </c>
      <c r="D174" s="202">
        <f>IF('Indicator Data'!AI174="No data","x",ROUND((IF(LOG('Indicator Data'!AI174*1000)&gt;D$4,10,IF(LOG('Indicator Data'!AI174*1000)&lt;D$3,0,10-(D$4-LOG('Indicator Data'!AI174*1000))/(D$4-D$3)*10))),1))</f>
        <v>9.1</v>
      </c>
      <c r="E174" s="203">
        <f t="shared" si="59"/>
        <v>8.4</v>
      </c>
      <c r="F174" s="202">
        <f>IF('Indicator Data'!AV174="No data","x",ROUND(IF('Indicator Data'!AV174&gt;F$4,10,IF('Indicator Data'!AV174&lt;F$3,0,10-(F$4-'Indicator Data'!AV174)/(F$4-F$3)*10)),1))</f>
        <v>6.8</v>
      </c>
      <c r="G174" s="202">
        <f>IF('Indicator Data'!AW174="No data","x",ROUND(IF('Indicator Data'!AW174&gt;G$4,10,IF('Indicator Data'!AW174&lt;G$3,0,10-(G$4-'Indicator Data'!AW174)/(G$4-G$3)*10)),1))</f>
        <v>3.9</v>
      </c>
      <c r="H174" s="203">
        <f t="shared" si="60"/>
        <v>5.4</v>
      </c>
      <c r="I174" s="204">
        <f>SUM(IF('Indicator Data'!AJ174=0,0,'Indicator Data'!AJ174),SUM('Indicator Data'!AK174:AL174))</f>
        <v>5374.6099358906249</v>
      </c>
      <c r="J174" s="204">
        <f>I174/HLOOKUP('Indicator Date'!$AJ172,'Population Data'!$C$3:$M$194,ROW()-4,FALSE)*1000000</f>
        <v>77.422669356167063</v>
      </c>
      <c r="K174" s="202">
        <f t="shared" si="66"/>
        <v>1.5</v>
      </c>
      <c r="L174" s="202">
        <f>IF('Indicator Data'!AM174="No data","x",ROUND(IF('Indicator Data'!AM174&gt;L$4,10,IF('Indicator Data'!AM174&lt;L$3,0,10-(L$4-'Indicator Data'!AM174)/(L$4-L$3)*10)),1))</f>
        <v>2.4</v>
      </c>
      <c r="M174" s="202">
        <f>IF('Indicator Data'!AN174="No data","x",IF('Indicator Data'!AN174=0,0,ROUND(IF('Indicator Data'!AN174&gt;M$4,10,IF('Indicator Data'!AN174&lt;M$3,0,10-(M$4-'Indicator Data'!AN174)/(M$4-M$3)*10)),1)))</f>
        <v>0.1</v>
      </c>
      <c r="N174" s="203">
        <f t="shared" si="61"/>
        <v>1.3</v>
      </c>
      <c r="O174" s="205">
        <f t="shared" si="62"/>
        <v>5.9</v>
      </c>
      <c r="P174" s="206">
        <f>IF(AND('Indicator Data'!BA174="No data",'Indicator Data'!BB174="No data"),0,SUM('Indicator Data'!BA174:BC174)/1000)</f>
        <v>241.386</v>
      </c>
      <c r="Q174" s="202">
        <f t="shared" si="67"/>
        <v>7.9</v>
      </c>
      <c r="R174" s="207">
        <f>P174*1000/HLOOKUP('Indicator Data'!$BA$3,'Population Data'!$C$3:$M$194,ROW()-4,FALSE)</f>
        <v>3.4772288013699059E-3</v>
      </c>
      <c r="S174" s="202">
        <f t="shared" si="68"/>
        <v>4.3</v>
      </c>
      <c r="T174" s="208">
        <f t="shared" si="63"/>
        <v>6.1</v>
      </c>
      <c r="U174" s="209">
        <f>IF('Indicator Data'!AR174="No data","x",ROUND(IF('Indicator Data'!AR174&gt;U$4,10,IF('Indicator Data'!AR174&lt;U$3,0,10-(U$4-'Indicator Data'!AR174)/(U$4-U$3)*10)),1))</f>
        <v>8.6</v>
      </c>
      <c r="V174" s="209">
        <f>IF('Indicator Data'!AS174="No data","x",IF('Indicator Data'!AS174=0,0,ROUND(IF('Indicator Data'!AS174&gt;V$4,10,IF('Indicator Data'!AS174&lt;V$3,0,10-(V$4-'Indicator Data'!AS174)/(V$4-V$3)*10)),1)))</f>
        <v>2.9</v>
      </c>
      <c r="W174" s="202">
        <f t="shared" si="64"/>
        <v>5.75</v>
      </c>
      <c r="X174" s="202">
        <f>IF('Indicator Data'!AQ174="No data","x",ROUND(IF('Indicator Data'!AQ174&gt;X$4,10,IF('Indicator Data'!AQ174&lt;X$3,0,10-(X$4-'Indicator Data'!AQ174)/(X$4-X$3)*10)),1))</f>
        <v>3.5</v>
      </c>
      <c r="Y174" s="202">
        <f>IF('Indicator Data'!AT174="No data","x",ROUND(IF('Indicator Data'!AT174&gt;Y$4,10,IF('Indicator Data'!AT174&lt;Y$3,0,10-(Y$4-'Indicator Data'!AT174)/(Y$4-Y$3)*10)),1))</f>
        <v>3</v>
      </c>
      <c r="Z174" s="207">
        <f>IF('Indicator Data'!AU174="No data","x",IF(('Indicator Data'!AU174/HLOOKUP('Indicator Data'!$AU$3,'Population Data'!$C$3:$M$194,ROW()-4,FALSE))&gt;1,1,IF('Indicator Data'!AU174&gt;'Indicator Data'!AU174,1,'Indicator Data'!AU174/HLOOKUP('Indicator Data'!$AU$3,'Population Data'!$C$3:$M$194,ROW()-4,FALSE))))</f>
        <v>0.53185388908333153</v>
      </c>
      <c r="AA174" s="202">
        <f t="shared" si="69"/>
        <v>5.9</v>
      </c>
      <c r="AB174" s="210">
        <f t="shared" si="70"/>
        <v>4.5</v>
      </c>
      <c r="AC174" s="202">
        <f>IF('Indicator Data'!AO174="No data","x",ROUND(IF('Indicator Data'!AO174&gt;AC$4,10,IF('Indicator Data'!AO174&lt;AC$3,0,10-(AC$4-'Indicator Data'!AO174)/(AC$4-AC$3)*10)),1))</f>
        <v>3.1</v>
      </c>
      <c r="AD174" s="202">
        <f>IF('Indicator Data'!AP174="No data","x",ROUND(IF('Indicator Data'!AP174&gt;AD$4,10,IF('Indicator Data'!AP174&lt;AD$3,0,10-(AD$4-'Indicator Data'!AP174)/(AD$4-AD$3)*10)),1))</f>
        <v>2.5</v>
      </c>
      <c r="AE174" s="210">
        <f t="shared" si="65"/>
        <v>2.8</v>
      </c>
      <c r="AF174" s="206">
        <f>('Indicator Data'!AZ174+'Indicator Data'!AY174*0.5+'Indicator Data'!AX174*0.25)/1000</f>
        <v>1667.30225</v>
      </c>
      <c r="AG174" s="211">
        <f>AF174*1000/HLOOKUP('Indicator Data'!$AZ$3,'Population Data'!$C$3:$M$194,ROW()-4,FALSE)</f>
        <v>2.4017927320925187E-2</v>
      </c>
      <c r="AH174" s="210">
        <f t="shared" si="71"/>
        <v>2.4</v>
      </c>
      <c r="AI174" s="202">
        <f>IF('Indicator Data'!BD174="No data","x",ROUND(IF('Indicator Data'!BD174&lt;$AI$3,10,IF('Indicator Data'!BD174&gt;$AI$4,0,($AI$4-'Indicator Data'!BD174)/($AI$4-$AI$3)*10)),1))</f>
        <v>5.3</v>
      </c>
      <c r="AJ174" s="202">
        <f>IF('Indicator Data'!BE174="No data","x",ROUND(IF('Indicator Data'!BE174&gt;$AJ$4,10,IF('Indicator Data'!BE174&lt;$AJ$3,0,10-($AJ$4-'Indicator Data'!BE174)/($AJ$4-$AJ$3)*10)),1))</f>
        <v>6.3</v>
      </c>
      <c r="AK174" s="210">
        <f t="shared" si="72"/>
        <v>5.8</v>
      </c>
      <c r="AL174" s="208">
        <f t="shared" si="73"/>
        <v>4</v>
      </c>
      <c r="AM174" s="212">
        <f t="shared" si="74"/>
        <v>5.0999999999999996</v>
      </c>
    </row>
    <row r="175" spans="1:39">
      <c r="A175" s="179" t="str">
        <f>'Indicator Data'!A175</f>
        <v>Thailand</v>
      </c>
      <c r="B175" s="180" t="str">
        <f>'Indicator Data'!B175</f>
        <v>THA</v>
      </c>
      <c r="C175" s="213">
        <f>ROUND(IF('Indicator Data'!AH175="No data",IF((0.101*LN('Indicator Data'!BV175)-0.153)&gt;C$4,0,IF((0.101*LN('Indicator Data'!BV175)-0.153)&lt;C$3,10,(C$4-(0.101*LN('Indicator Data'!BV175)-0.153))/(C$4-C$3)*10)),IF('Indicator Data'!AH175&gt;C$4,0,IF('Indicator Data'!AH175&lt;C$3,10,(C$4-'Indicator Data'!AH175)/(C$4-C$3)*10))),1)</f>
        <v>1.9</v>
      </c>
      <c r="D175" s="202">
        <f>IF('Indicator Data'!AI175="No data","x",ROUND((IF(LOG('Indicator Data'!AI175*1000)&gt;D$4,10,IF(LOG('Indicator Data'!AI175*1000)&lt;D$3,0,10-(D$4-LOG('Indicator Data'!AI175*1000))/(D$4-D$3)*10))),1))</f>
        <v>1.2</v>
      </c>
      <c r="E175" s="203">
        <f t="shared" si="59"/>
        <v>1.6</v>
      </c>
      <c r="F175" s="202">
        <f>IF('Indicator Data'!AV175="No data","x",ROUND(IF('Indicator Data'!AV175&gt;F$4,10,IF('Indicator Data'!AV175&lt;F$3,0,10-(F$4-'Indicator Data'!AV175)/(F$4-F$3)*10)),1))</f>
        <v>4.0999999999999996</v>
      </c>
      <c r="G175" s="202">
        <f>IF('Indicator Data'!AW175="No data","x",ROUND(IF('Indicator Data'!AW175&gt;G$4,10,IF('Indicator Data'!AW175&lt;G$3,0,10-(G$4-'Indicator Data'!AW175)/(G$4-G$3)*10)),1))</f>
        <v>2.5</v>
      </c>
      <c r="H175" s="203">
        <f t="shared" si="60"/>
        <v>3.3</v>
      </c>
      <c r="I175" s="204">
        <f>SUM(IF('Indicator Data'!AJ175=0,0,'Indicator Data'!AJ175),SUM('Indicator Data'!AK175:AL175))</f>
        <v>756.1620577792969</v>
      </c>
      <c r="J175" s="204">
        <f>I175/HLOOKUP('Indicator Date'!$AJ173,'Population Data'!$C$3:$M$194,ROW()-4,FALSE)*1000000</f>
        <v>10.518935148502655</v>
      </c>
      <c r="K175" s="202">
        <f t="shared" si="66"/>
        <v>0.2</v>
      </c>
      <c r="L175" s="202">
        <f>IF('Indicator Data'!AM175="No data","x",ROUND(IF('Indicator Data'!AM175&gt;L$4,10,IF('Indicator Data'!AM175&lt;L$3,0,10-(L$4-'Indicator Data'!AM175)/(L$4-L$3)*10)),1))</f>
        <v>0.1</v>
      </c>
      <c r="M175" s="202">
        <f>IF('Indicator Data'!AN175="No data","x",IF('Indicator Data'!AN175=0,0,ROUND(IF('Indicator Data'!AN175&gt;M$4,10,IF('Indicator Data'!AN175&lt;M$3,0,10-(M$4-'Indicator Data'!AN175)/(M$4-M$3)*10)),1)))</f>
        <v>0.6</v>
      </c>
      <c r="N175" s="203">
        <f t="shared" si="61"/>
        <v>0.3</v>
      </c>
      <c r="O175" s="205">
        <f t="shared" si="62"/>
        <v>1.7</v>
      </c>
      <c r="P175" s="206">
        <f>IF(AND('Indicator Data'!BA175="No data",'Indicator Data'!BB175="No data"),0,SUM('Indicator Data'!BA175:BC175)/1000)</f>
        <v>717.80799999999999</v>
      </c>
      <c r="Q175" s="202">
        <f t="shared" si="67"/>
        <v>9.5</v>
      </c>
      <c r="R175" s="207">
        <f>P175*1000/HLOOKUP('Indicator Data'!$BA$3,'Population Data'!$C$3:$M$194,ROW()-4,FALSE)</f>
        <v>9.9853936380396909E-3</v>
      </c>
      <c r="S175" s="202">
        <f t="shared" si="68"/>
        <v>5.6</v>
      </c>
      <c r="T175" s="208">
        <f t="shared" si="63"/>
        <v>7.6</v>
      </c>
      <c r="U175" s="209">
        <f>IF('Indicator Data'!AR175="No data","x",ROUND(IF('Indicator Data'!AR175&gt;U$4,10,IF('Indicator Data'!AR175&lt;U$3,0,10-(U$4-'Indicator Data'!AR175)/(U$4-U$3)*10)),1))</f>
        <v>2.2000000000000002</v>
      </c>
      <c r="V175" s="209">
        <f>IF('Indicator Data'!AS175="No data","x",IF('Indicator Data'!AS175=0,0,ROUND(IF('Indicator Data'!AS175&gt;V$4,10,IF('Indicator Data'!AS175&lt;V$3,0,10-(V$4-'Indicator Data'!AS175)/(V$4-V$3)*10)),1)))</f>
        <v>0.9</v>
      </c>
      <c r="W175" s="202">
        <f t="shared" si="64"/>
        <v>1.55</v>
      </c>
      <c r="X175" s="202">
        <f>IF('Indicator Data'!AQ175="No data","x",ROUND(IF('Indicator Data'!AQ175&gt;X$4,10,IF('Indicator Data'!AQ175&lt;X$3,0,10-(X$4-'Indicator Data'!AQ175)/(X$4-X$3)*10)),1))</f>
        <v>2.8</v>
      </c>
      <c r="Y175" s="202">
        <f>IF('Indicator Data'!AT175="No data","x",ROUND(IF('Indicator Data'!AT175&gt;Y$4,10,IF('Indicator Data'!AT175&lt;Y$3,0,10-(Y$4-'Indicator Data'!AT175)/(Y$4-Y$3)*10)),1))</f>
        <v>0</v>
      </c>
      <c r="Z175" s="207">
        <f>IF('Indicator Data'!AU175="No data","x",IF(('Indicator Data'!AU175/HLOOKUP('Indicator Data'!$AU$3,'Population Data'!$C$3:$M$194,ROW()-4,FALSE))&gt;1,1,IF('Indicator Data'!AU175&gt;'Indicator Data'!AU175,1,'Indicator Data'!AU175/HLOOKUP('Indicator Data'!$AU$3,'Population Data'!$C$3:$M$194,ROW()-4,FALSE))))</f>
        <v>6.5317907868708087E-4</v>
      </c>
      <c r="AA175" s="202">
        <f t="shared" si="69"/>
        <v>0</v>
      </c>
      <c r="AB175" s="210">
        <f t="shared" si="70"/>
        <v>1.1000000000000001</v>
      </c>
      <c r="AC175" s="202">
        <f>IF('Indicator Data'!AO175="No data","x",ROUND(IF('Indicator Data'!AO175&gt;AC$4,10,IF('Indicator Data'!AO175&lt;AC$3,0,10-(AC$4-'Indicator Data'!AO175)/(AC$4-AC$3)*10)),1))</f>
        <v>0.6</v>
      </c>
      <c r="AD175" s="202">
        <f>IF('Indicator Data'!AP175="No data","x",ROUND(IF('Indicator Data'!AP175&gt;AD$4,10,IF('Indicator Data'!AP175&lt;AD$3,0,10-(AD$4-'Indicator Data'!AP175)/(AD$4-AD$3)*10)),1))</f>
        <v>1.5</v>
      </c>
      <c r="AE175" s="210">
        <f t="shared" si="65"/>
        <v>1.1000000000000001</v>
      </c>
      <c r="AF175" s="206">
        <f>('Indicator Data'!AZ175+'Indicator Data'!AY175*0.5+'Indicator Data'!AX175*0.25)/1000</f>
        <v>485.91575</v>
      </c>
      <c r="AG175" s="211">
        <f>AF175*1000/HLOOKUP('Indicator Data'!$AZ$3,'Population Data'!$C$3:$M$194,ROW()-4,FALSE)</f>
        <v>6.759551354503273E-3</v>
      </c>
      <c r="AH175" s="210">
        <f t="shared" si="71"/>
        <v>0.7</v>
      </c>
      <c r="AI175" s="202">
        <f>IF('Indicator Data'!BD175="No data","x",ROUND(IF('Indicator Data'!BD175&lt;$AI$3,10,IF('Indicator Data'!BD175&gt;$AI$4,0,($AI$4-'Indicator Data'!BD175)/($AI$4-$AI$3)*10)),1))</f>
        <v>4.3</v>
      </c>
      <c r="AJ175" s="202">
        <f>IF('Indicator Data'!BE175="No data","x",ROUND(IF('Indicator Data'!BE175&gt;$AJ$4,10,IF('Indicator Data'!BE175&lt;$AJ$3,0,10-($AJ$4-'Indicator Data'!BE175)/($AJ$4-$AJ$3)*10)),1))</f>
        <v>0.2</v>
      </c>
      <c r="AK175" s="210">
        <f t="shared" si="72"/>
        <v>2.2999999999999998</v>
      </c>
      <c r="AL175" s="208">
        <f t="shared" si="73"/>
        <v>1.3</v>
      </c>
      <c r="AM175" s="212">
        <f t="shared" si="74"/>
        <v>5.2</v>
      </c>
    </row>
    <row r="176" spans="1:39">
      <c r="A176" s="179" t="str">
        <f>'Indicator Data'!A176</f>
        <v>Timor-Leste</v>
      </c>
      <c r="B176" s="180" t="str">
        <f>'Indicator Data'!B176</f>
        <v>TLS</v>
      </c>
      <c r="C176" s="213">
        <f>ROUND(IF('Indicator Data'!AH176="No data",IF((0.101*LN('Indicator Data'!BV176)-0.153)&gt;C$4,0,IF((0.101*LN('Indicator Data'!BV176)-0.153)&lt;C$3,10,(C$4-(0.101*LN('Indicator Data'!BV176)-0.153))/(C$4-C$3)*10)),IF('Indicator Data'!AH176&gt;C$4,0,IF('Indicator Data'!AH176&lt;C$3,10,(C$4-'Indicator Data'!AH176)/(C$4-C$3)*10))),1)</f>
        <v>6.7</v>
      </c>
      <c r="D176" s="202">
        <f>IF('Indicator Data'!AI176="No data","x",ROUND((IF(LOG('Indicator Data'!AI176*1000)&gt;D$4,10,IF(LOG('Indicator Data'!AI176*1000)&lt;D$3,0,10-(D$4-LOG('Indicator Data'!AI176*1000))/(D$4-D$3)*10))),1))</f>
        <v>8.6999999999999993</v>
      </c>
      <c r="E176" s="203">
        <f t="shared" si="59"/>
        <v>7.8</v>
      </c>
      <c r="F176" s="202">
        <f>IF('Indicator Data'!AV176="No data","x",ROUND(IF('Indicator Data'!AV176&gt;F$4,10,IF('Indicator Data'!AV176&lt;F$3,0,10-(F$4-'Indicator Data'!AV176)/(F$4-F$3)*10)),1))</f>
        <v>5.5</v>
      </c>
      <c r="G176" s="202">
        <f>IF('Indicator Data'!AW176="No data","x",ROUND(IF('Indicator Data'!AW176&gt;G$4,10,IF('Indicator Data'!AW176&lt;G$3,0,10-(G$4-'Indicator Data'!AW176)/(G$4-G$3)*10)),1))</f>
        <v>0.9</v>
      </c>
      <c r="H176" s="203">
        <f t="shared" si="60"/>
        <v>3.2</v>
      </c>
      <c r="I176" s="204">
        <f>SUM(IF('Indicator Data'!AJ176=0,0,'Indicator Data'!AJ176),SUM('Indicator Data'!AK176:AL176))</f>
        <v>494.64164620703127</v>
      </c>
      <c r="J176" s="204">
        <f>I176/HLOOKUP('Indicator Date'!$AJ174,'Population Data'!$C$3:$M$194,ROW()-4,FALSE)*1000000</f>
        <v>358.46636722608463</v>
      </c>
      <c r="K176" s="202">
        <f t="shared" si="66"/>
        <v>7.2</v>
      </c>
      <c r="L176" s="202">
        <f>IF('Indicator Data'!AM176="No data","x",ROUND(IF('Indicator Data'!AM176&gt;L$4,10,IF('Indicator Data'!AM176&lt;L$3,0,10-(L$4-'Indicator Data'!AM176)/(L$4-L$3)*10)),1))</f>
        <v>4.5999999999999996</v>
      </c>
      <c r="M176" s="202">
        <f>IF('Indicator Data'!AN176="No data","x",IF('Indicator Data'!AN176=0,0,ROUND(IF('Indicator Data'!AN176&gt;M$4,10,IF('Indicator Data'!AN176&lt;M$3,0,10-(M$4-'Indicator Data'!AN176)/(M$4-M$3)*10)),1)))</f>
        <v>3.6</v>
      </c>
      <c r="N176" s="203">
        <f t="shared" si="61"/>
        <v>5.0999999999999996</v>
      </c>
      <c r="O176" s="205">
        <f t="shared" si="62"/>
        <v>6</v>
      </c>
      <c r="P176" s="206">
        <f>IF(AND('Indicator Data'!BA176="No data",'Indicator Data'!BB176="No data"),0,SUM('Indicator Data'!BA176:BC176)/1000)</f>
        <v>0</v>
      </c>
      <c r="Q176" s="202">
        <f t="shared" si="67"/>
        <v>0</v>
      </c>
      <c r="R176" s="207">
        <f>P176*1000/HLOOKUP('Indicator Data'!$BA$3,'Population Data'!$C$3:$M$194,ROW()-4,FALSE)</f>
        <v>0</v>
      </c>
      <c r="S176" s="202">
        <f t="shared" si="68"/>
        <v>0</v>
      </c>
      <c r="T176" s="208">
        <f t="shared" si="63"/>
        <v>0</v>
      </c>
      <c r="U176" s="209">
        <f>IF('Indicator Data'!AR176="No data","x",ROUND(IF('Indicator Data'!AR176&gt;U$4,10,IF('Indicator Data'!AR176&lt;U$3,0,10-(U$4-'Indicator Data'!AR176)/(U$4-U$3)*10)),1))</f>
        <v>0.4</v>
      </c>
      <c r="V176" s="209">
        <f>IF('Indicator Data'!AS176="No data","x",IF('Indicator Data'!AS176=0,0,ROUND(IF('Indicator Data'!AS176&gt;V$4,10,IF('Indicator Data'!AS176&lt;V$3,0,10-(V$4-'Indicator Data'!AS176)/(V$4-V$3)*10)),1)))</f>
        <v>0.4</v>
      </c>
      <c r="W176" s="202">
        <f t="shared" si="64"/>
        <v>0.4</v>
      </c>
      <c r="X176" s="202">
        <f>IF('Indicator Data'!AQ176="No data","x",ROUND(IF('Indicator Data'!AQ176&gt;X$4,10,IF('Indicator Data'!AQ176&lt;X$3,0,10-(X$4-'Indicator Data'!AQ176)/(X$4-X$3)*10)),1))</f>
        <v>9.1</v>
      </c>
      <c r="Y176" s="202">
        <f>IF('Indicator Data'!AT176="No data","x",ROUND(IF('Indicator Data'!AT176&gt;Y$4,10,IF('Indicator Data'!AT176&lt;Y$3,0,10-(Y$4-'Indicator Data'!AT176)/(Y$4-Y$3)*10)),1))</f>
        <v>0</v>
      </c>
      <c r="Z176" s="207">
        <f>IF('Indicator Data'!AU176="No data","x",IF(('Indicator Data'!AU176/HLOOKUP('Indicator Data'!$AU$3,'Population Data'!$C$3:$M$194,ROW()-4,FALSE))&gt;1,1,IF('Indicator Data'!AU176&gt;'Indicator Data'!AU176,1,'Indicator Data'!AU176/HLOOKUP('Indicator Data'!$AU$3,'Population Data'!$C$3:$M$194,ROW()-4,FALSE))))</f>
        <v>0.32678543736803806</v>
      </c>
      <c r="AA176" s="202">
        <f t="shared" si="69"/>
        <v>3.6</v>
      </c>
      <c r="AB176" s="210">
        <f t="shared" si="70"/>
        <v>3.3</v>
      </c>
      <c r="AC176" s="202">
        <f>IF('Indicator Data'!AO176="No data","x",ROUND(IF('Indicator Data'!AO176&gt;AC$4,10,IF('Indicator Data'!AO176&lt;AC$3,0,10-(AC$4-'Indicator Data'!AO176)/(AC$4-AC$3)*10)),1))</f>
        <v>3.7</v>
      </c>
      <c r="AD176" s="202">
        <f>IF('Indicator Data'!AP176="No data","x",ROUND(IF('Indicator Data'!AP176&gt;AD$4,10,IF('Indicator Data'!AP176&lt;AD$3,0,10-(AD$4-'Indicator Data'!AP176)/(AD$4-AD$3)*10)),1))</f>
        <v>7.1</v>
      </c>
      <c r="AE176" s="210">
        <f t="shared" si="65"/>
        <v>5.4</v>
      </c>
      <c r="AF176" s="206">
        <f>('Indicator Data'!AZ176+'Indicator Data'!AY176*0.5+'Indicator Data'!AX176*0.25)/1000</f>
        <v>0.33825</v>
      </c>
      <c r="AG176" s="211">
        <f>AF176*1000/HLOOKUP('Indicator Data'!$AZ$3,'Population Data'!$C$3:$M$194,ROW()-4,FALSE)</f>
        <v>2.4512947836881821E-4</v>
      </c>
      <c r="AH176" s="210">
        <f t="shared" si="71"/>
        <v>0</v>
      </c>
      <c r="AI176" s="202">
        <f>IF('Indicator Data'!BD176="No data","x",ROUND(IF('Indicator Data'!BD176&lt;$AI$3,10,IF('Indicator Data'!BD176&gt;$AI$4,0,($AI$4-'Indicator Data'!BD176)/($AI$4-$AI$3)*10)),1))</f>
        <v>6.5</v>
      </c>
      <c r="AJ176" s="202">
        <f>IF('Indicator Data'!BE176="No data","x",ROUND(IF('Indicator Data'!BE176&gt;$AJ$4,10,IF('Indicator Data'!BE176&lt;$AJ$3,0,10-($AJ$4-'Indicator Data'!BE176)/($AJ$4-$AJ$3)*10)),1))</f>
        <v>3.6</v>
      </c>
      <c r="AK176" s="210">
        <f t="shared" si="72"/>
        <v>5.0999999999999996</v>
      </c>
      <c r="AL176" s="208">
        <f t="shared" si="73"/>
        <v>3.7</v>
      </c>
      <c r="AM176" s="212">
        <f t="shared" si="74"/>
        <v>2</v>
      </c>
    </row>
    <row r="177" spans="1:39">
      <c r="A177" s="179" t="str">
        <f>'Indicator Data'!A177</f>
        <v>Togo</v>
      </c>
      <c r="B177" s="180" t="str">
        <f>'Indicator Data'!B177</f>
        <v>TGO</v>
      </c>
      <c r="C177" s="213">
        <f>ROUND(IF('Indicator Data'!AH177="No data",IF((0.101*LN('Indicator Data'!BV177)-0.153)&gt;C$4,0,IF((0.101*LN('Indicator Data'!BV177)-0.153)&lt;C$3,10,(C$4-(0.101*LN('Indicator Data'!BV177)-0.153))/(C$4-C$3)*10)),IF('Indicator Data'!AH177&gt;C$4,0,IF('Indicator Data'!AH177&lt;C$3,10,(C$4-'Indicator Data'!AH177)/(C$4-C$3)*10))),1)</f>
        <v>7.1</v>
      </c>
      <c r="D177" s="202">
        <f>IF('Indicator Data'!AI177="No data","x",ROUND((IF(LOG('Indicator Data'!AI177*1000)&gt;D$4,10,IF(LOG('Indicator Data'!AI177*1000)&lt;D$3,0,10-(D$4-LOG('Indicator Data'!AI177*1000))/(D$4-D$3)*10))),1))</f>
        <v>8.3000000000000007</v>
      </c>
      <c r="E177" s="203">
        <f t="shared" si="59"/>
        <v>7.8</v>
      </c>
      <c r="F177" s="202">
        <f>IF('Indicator Data'!AV177="No data","x",ROUND(IF('Indicator Data'!AV177&gt;F$4,10,IF('Indicator Data'!AV177&lt;F$3,0,10-(F$4-'Indicator Data'!AV177)/(F$4-F$3)*10)),1))</f>
        <v>7.7</v>
      </c>
      <c r="G177" s="202">
        <f>IF('Indicator Data'!AW177="No data","x",ROUND(IF('Indicator Data'!AW177&gt;G$4,10,IF('Indicator Data'!AW177&lt;G$3,0,10-(G$4-'Indicator Data'!AW177)/(G$4-G$3)*10)),1))</f>
        <v>3.2</v>
      </c>
      <c r="H177" s="203">
        <f t="shared" si="60"/>
        <v>5.5</v>
      </c>
      <c r="I177" s="204">
        <f>SUM(IF('Indicator Data'!AJ177=0,0,'Indicator Data'!AJ177),SUM('Indicator Data'!AK177:AL177))</f>
        <v>784.23285335156254</v>
      </c>
      <c r="J177" s="204">
        <f>I177/HLOOKUP('Indicator Date'!$AJ175,'Population Data'!$C$3:$M$194,ROW()-4,FALSE)*1000000</f>
        <v>84.682471673438087</v>
      </c>
      <c r="K177" s="202">
        <f t="shared" si="66"/>
        <v>1.7</v>
      </c>
      <c r="L177" s="202">
        <f>IF('Indicator Data'!AM177="No data","x",ROUND(IF('Indicator Data'!AM177&gt;L$4,10,IF('Indicator Data'!AM177&lt;L$3,0,10-(L$4-'Indicator Data'!AM177)/(L$4-L$3)*10)),1))</f>
        <v>3.5</v>
      </c>
      <c r="M177" s="202">
        <f>IF('Indicator Data'!AN177="No data","x",IF('Indicator Data'!AN177=0,0,ROUND(IF('Indicator Data'!AN177&gt;M$4,10,IF('Indicator Data'!AN177&lt;M$3,0,10-(M$4-'Indicator Data'!AN177)/(M$4-M$3)*10)),1)))</f>
        <v>2</v>
      </c>
      <c r="N177" s="203">
        <f t="shared" si="61"/>
        <v>2.4</v>
      </c>
      <c r="O177" s="205">
        <f t="shared" si="62"/>
        <v>5.9</v>
      </c>
      <c r="P177" s="206">
        <f>IF(AND('Indicator Data'!BA177="No data",'Indicator Data'!BB177="No data"),0,SUM('Indicator Data'!BA177:BC177)/1000)</f>
        <v>51.069000000000003</v>
      </c>
      <c r="Q177" s="202">
        <f t="shared" si="67"/>
        <v>5.7</v>
      </c>
      <c r="R177" s="207">
        <f>P177*1000/HLOOKUP('Indicator Data'!$BA$3,'Population Data'!$C$3:$M$194,ROW()-4,FALSE)</f>
        <v>5.5144962716221725E-3</v>
      </c>
      <c r="S177" s="202">
        <f t="shared" si="68"/>
        <v>4.9000000000000004</v>
      </c>
      <c r="T177" s="208">
        <f t="shared" si="63"/>
        <v>5.3</v>
      </c>
      <c r="U177" s="209">
        <f>IF('Indicator Data'!AR177="No data","x",ROUND(IF('Indicator Data'!AR177&gt;U$4,10,IF('Indicator Data'!AR177&lt;U$3,0,10-(U$4-'Indicator Data'!AR177)/(U$4-U$3)*10)),1))</f>
        <v>3.4</v>
      </c>
      <c r="V177" s="209">
        <f>IF('Indicator Data'!AS177="No data","x",IF('Indicator Data'!AS177=0,0,ROUND(IF('Indicator Data'!AS177&gt;V$4,10,IF('Indicator Data'!AS177&lt;V$3,0,10-(V$4-'Indicator Data'!AS177)/(V$4-V$3)*10)),1)))</f>
        <v>1.3</v>
      </c>
      <c r="W177" s="202">
        <f t="shared" si="64"/>
        <v>2.35</v>
      </c>
      <c r="X177" s="202">
        <f>IF('Indicator Data'!AQ177="No data","x",ROUND(IF('Indicator Data'!AQ177&gt;X$4,10,IF('Indicator Data'!AQ177&lt;X$3,0,10-(X$4-'Indicator Data'!AQ177)/(X$4-X$3)*10)),1))</f>
        <v>0.6</v>
      </c>
      <c r="Y177" s="202">
        <f>IF('Indicator Data'!AT177="No data","x",ROUND(IF('Indicator Data'!AT177&gt;Y$4,10,IF('Indicator Data'!AT177&lt;Y$3,0,10-(Y$4-'Indicator Data'!AT177)/(Y$4-Y$3)*10)),1))</f>
        <v>5.8</v>
      </c>
      <c r="Z177" s="207">
        <f>IF('Indicator Data'!AU177="No data","x",IF(('Indicator Data'!AU177/HLOOKUP('Indicator Data'!$AU$3,'Population Data'!$C$3:$M$194,ROW()-4,FALSE))&gt;1,1,IF('Indicator Data'!AU177&gt;'Indicator Data'!AU177,1,'Indicator Data'!AU177/HLOOKUP('Indicator Data'!$AU$3,'Population Data'!$C$3:$M$194,ROW()-4,FALSE))))</f>
        <v>0.57430008346990713</v>
      </c>
      <c r="AA177" s="202">
        <f t="shared" si="69"/>
        <v>6.4</v>
      </c>
      <c r="AB177" s="210">
        <f t="shared" si="70"/>
        <v>3.8</v>
      </c>
      <c r="AC177" s="202">
        <f>IF('Indicator Data'!AO177="No data","x",ROUND(IF('Indicator Data'!AO177&gt;AC$4,10,IF('Indicator Data'!AO177&lt;AC$3,0,10-(AC$4-'Indicator Data'!AO177)/(AC$4-AC$3)*10)),1))</f>
        <v>4.5999999999999996</v>
      </c>
      <c r="AD177" s="202">
        <f>IF('Indicator Data'!AP177="No data","x",ROUND(IF('Indicator Data'!AP177&gt;AD$4,10,IF('Indicator Data'!AP177&lt;AD$3,0,10-(AD$4-'Indicator Data'!AP177)/(AD$4-AD$3)*10)),1))</f>
        <v>3.4</v>
      </c>
      <c r="AE177" s="210">
        <f t="shared" si="65"/>
        <v>4</v>
      </c>
      <c r="AF177" s="206">
        <f>('Indicator Data'!AZ177+'Indicator Data'!AY177*0.5+'Indicator Data'!AX177*0.25)/1000</f>
        <v>4.649</v>
      </c>
      <c r="AG177" s="211">
        <f>AF177*1000/HLOOKUP('Indicator Data'!$AZ$3,'Population Data'!$C$3:$M$194,ROW()-4,FALSE)</f>
        <v>5.0200499651004485E-4</v>
      </c>
      <c r="AH177" s="210">
        <f t="shared" si="71"/>
        <v>0.1</v>
      </c>
      <c r="AI177" s="202">
        <f>IF('Indicator Data'!BD177="No data","x",ROUND(IF('Indicator Data'!BD177&lt;$AI$3,10,IF('Indicator Data'!BD177&gt;$AI$4,0,($AI$4-'Indicator Data'!BD177)/($AI$4-$AI$3)*10)),1))</f>
        <v>4.8</v>
      </c>
      <c r="AJ177" s="202">
        <f>IF('Indicator Data'!BE177="No data","x",ROUND(IF('Indicator Data'!BE177&gt;$AJ$4,10,IF('Indicator Data'!BE177&lt;$AJ$3,0,10-($AJ$4-'Indicator Data'!BE177)/($AJ$4-$AJ$3)*10)),1))</f>
        <v>2.6</v>
      </c>
      <c r="AK177" s="210">
        <f t="shared" si="72"/>
        <v>3.7</v>
      </c>
      <c r="AL177" s="208">
        <f t="shared" si="73"/>
        <v>3</v>
      </c>
      <c r="AM177" s="212">
        <f t="shared" si="74"/>
        <v>4.2</v>
      </c>
    </row>
    <row r="178" spans="1:39">
      <c r="A178" s="179" t="str">
        <f>'Indicator Data'!A178</f>
        <v>Tonga</v>
      </c>
      <c r="B178" s="180" t="str">
        <f>'Indicator Data'!B178</f>
        <v>TON</v>
      </c>
      <c r="C178" s="213">
        <f>ROUND(IF('Indicator Data'!AH178="No data",IF((0.101*LN('Indicator Data'!BV178)-0.153)&gt;C$4,0,IF((0.101*LN('Indicator Data'!BV178)-0.153)&lt;C$3,10,(C$4-(0.101*LN('Indicator Data'!BV178)-0.153))/(C$4-C$3)*10)),IF('Indicator Data'!AH178&gt;C$4,0,IF('Indicator Data'!AH178&lt;C$3,10,(C$4-'Indicator Data'!AH178)/(C$4-C$3)*10))),1)</f>
        <v>3.2</v>
      </c>
      <c r="D178" s="202">
        <f>IF('Indicator Data'!AI178="No data","x",ROUND((IF(LOG('Indicator Data'!AI178*1000)&gt;D$4,10,IF(LOG('Indicator Data'!AI178*1000)&lt;D$3,0,10-(D$4-LOG('Indicator Data'!AI178*1000))/(D$4-D$3)*10))),1))</f>
        <v>1.9</v>
      </c>
      <c r="E178" s="203">
        <f t="shared" si="59"/>
        <v>2.6</v>
      </c>
      <c r="F178" s="202">
        <f>IF('Indicator Data'!AV178="No data","x",ROUND(IF('Indicator Data'!AV178&gt;F$4,10,IF('Indicator Data'!AV178&lt;F$3,0,10-(F$4-'Indicator Data'!AV178)/(F$4-F$3)*10)),1))</f>
        <v>6.2</v>
      </c>
      <c r="G178" s="202">
        <f>IF('Indicator Data'!AW178="No data","x",ROUND(IF('Indicator Data'!AW178&gt;G$4,10,IF('Indicator Data'!AW178&lt;G$3,0,10-(G$4-'Indicator Data'!AW178)/(G$4-G$3)*10)),1))</f>
        <v>0.5</v>
      </c>
      <c r="H178" s="203">
        <f t="shared" si="60"/>
        <v>3.4</v>
      </c>
      <c r="I178" s="204">
        <f>SUM(IF('Indicator Data'!AJ178=0,0,'Indicator Data'!AJ178),SUM('Indicator Data'!AK178:AL178))</f>
        <v>415.36458131884768</v>
      </c>
      <c r="J178" s="204">
        <f>I178/HLOOKUP('Indicator Date'!$AJ176,'Population Data'!$C$3:$M$194,ROW()-4,FALSE)*1000000</f>
        <v>3821.7990055376431</v>
      </c>
      <c r="K178" s="202">
        <f t="shared" si="66"/>
        <v>10</v>
      </c>
      <c r="L178" s="202">
        <f>IF('Indicator Data'!AM178="No data","x",ROUND(IF('Indicator Data'!AM178&gt;L$4,10,IF('Indicator Data'!AM178&lt;L$3,0,10-(L$4-'Indicator Data'!AM178)/(L$4-L$3)*10)),1))</f>
        <v>10</v>
      </c>
      <c r="M178" s="202">
        <f>IF('Indicator Data'!AN178="No data","x",IF('Indicator Data'!AN178=0,0,ROUND(IF('Indicator Data'!AN178&gt;M$4,10,IF('Indicator Data'!AN178&lt;M$3,0,10-(M$4-'Indicator Data'!AN178)/(M$4-M$3)*10)),1)))</f>
        <v>10</v>
      </c>
      <c r="N178" s="203">
        <f t="shared" si="61"/>
        <v>10</v>
      </c>
      <c r="O178" s="205">
        <f t="shared" si="62"/>
        <v>4.7</v>
      </c>
      <c r="P178" s="206">
        <f>IF(AND('Indicator Data'!BA178="No data",'Indicator Data'!BB178="No data"),0,SUM('Indicator Data'!BA178:BC178)/1000)</f>
        <v>0</v>
      </c>
      <c r="Q178" s="202">
        <f t="shared" si="67"/>
        <v>0</v>
      </c>
      <c r="R178" s="207">
        <f>P178*1000/HLOOKUP('Indicator Data'!$BA$3,'Population Data'!$C$3:$M$194,ROW()-4,FALSE)</f>
        <v>0</v>
      </c>
      <c r="S178" s="202">
        <f t="shared" si="68"/>
        <v>0</v>
      </c>
      <c r="T178" s="208">
        <f t="shared" si="63"/>
        <v>0</v>
      </c>
      <c r="U178" s="209" t="str">
        <f>IF('Indicator Data'!AR178="No data","x",ROUND(IF('Indicator Data'!AR178&gt;U$4,10,IF('Indicator Data'!AR178&lt;U$3,0,10-(U$4-'Indicator Data'!AR178)/(U$4-U$3)*10)),1))</f>
        <v>x</v>
      </c>
      <c r="V178" s="209" t="str">
        <f>IF('Indicator Data'!AS178="No data","x",IF('Indicator Data'!AS178=0,0,ROUND(IF('Indicator Data'!AS178&gt;V$4,10,IF('Indicator Data'!AS178&lt;V$3,0,10-(V$4-'Indicator Data'!AS178)/(V$4-V$3)*10)),1)))</f>
        <v>x</v>
      </c>
      <c r="W178" s="202" t="str">
        <f t="shared" si="64"/>
        <v>x</v>
      </c>
      <c r="X178" s="202">
        <f>IF('Indicator Data'!AQ178="No data","x",ROUND(IF('Indicator Data'!AQ178&gt;X$4,10,IF('Indicator Data'!AQ178&lt;X$3,0,10-(X$4-'Indicator Data'!AQ178)/(X$4-X$3)*10)),1))</f>
        <v>0</v>
      </c>
      <c r="Y178" s="202" t="str">
        <f>IF('Indicator Data'!AT178="No data","x",ROUND(IF('Indicator Data'!AT178&gt;Y$4,10,IF('Indicator Data'!AT178&lt;Y$3,0,10-(Y$4-'Indicator Data'!AT178)/(Y$4-Y$3)*10)),1))</f>
        <v>x</v>
      </c>
      <c r="Z178" s="207">
        <f>IF('Indicator Data'!AU178="No data","x",IF(('Indicator Data'!AU178/HLOOKUP('Indicator Data'!$AU$3,'Population Data'!$C$3:$M$194,ROW()-4,FALSE))&gt;1,1,IF('Indicator Data'!AU178&gt;'Indicator Data'!AU178,1,'Indicator Data'!AU178/HLOOKUP('Indicator Data'!$AU$3,'Population Data'!$C$3:$M$194,ROW()-4,FALSE))))</f>
        <v>0.3474798330494675</v>
      </c>
      <c r="AA178" s="202">
        <f t="shared" si="69"/>
        <v>3.9</v>
      </c>
      <c r="AB178" s="210">
        <f t="shared" si="70"/>
        <v>2</v>
      </c>
      <c r="AC178" s="202">
        <f>IF('Indicator Data'!AO178="No data","x",ROUND(IF('Indicator Data'!AO178&gt;AC$4,10,IF('Indicator Data'!AO178&lt;AC$3,0,10-(AC$4-'Indicator Data'!AO178)/(AC$4-AC$3)*10)),1))</f>
        <v>0.8</v>
      </c>
      <c r="AD178" s="202">
        <f>IF('Indicator Data'!AP178="No data","x",ROUND(IF('Indicator Data'!AP178&gt;AD$4,10,IF('Indicator Data'!AP178&lt;AD$3,0,10-(AD$4-'Indicator Data'!AP178)/(AD$4-AD$3)*10)),1))</f>
        <v>0.2</v>
      </c>
      <c r="AE178" s="210">
        <f t="shared" si="65"/>
        <v>0.5</v>
      </c>
      <c r="AF178" s="206">
        <f>('Indicator Data'!AZ178+'Indicator Data'!AY178*0.5+'Indicator Data'!AX178*0.25)/1000</f>
        <v>21.044</v>
      </c>
      <c r="AG178" s="211">
        <f>AF178*1000/HLOOKUP('Indicator Data'!$AZ$3,'Population Data'!$C$3:$M$194,ROW()-4,FALSE)</f>
        <v>0.19362733822216907</v>
      </c>
      <c r="AH178" s="210">
        <f t="shared" si="71"/>
        <v>10</v>
      </c>
      <c r="AI178" s="202">
        <f>IF('Indicator Data'!BD178="No data","x",ROUND(IF('Indicator Data'!BD178&lt;$AI$3,10,IF('Indicator Data'!BD178&gt;$AI$4,0,($AI$4-'Indicator Data'!BD178)/($AI$4-$AI$3)*10)),1))</f>
        <v>8.3000000000000007</v>
      </c>
      <c r="AJ178" s="202">
        <f>IF('Indicator Data'!BE178="No data","x",ROUND(IF('Indicator Data'!BE178&gt;$AJ$4,10,IF('Indicator Data'!BE178&lt;$AJ$3,0,10-($AJ$4-'Indicator Data'!BE178)/($AJ$4-$AJ$3)*10)),1))</f>
        <v>0.1</v>
      </c>
      <c r="AK178" s="210">
        <f t="shared" si="72"/>
        <v>4.2</v>
      </c>
      <c r="AL178" s="208">
        <f t="shared" si="73"/>
        <v>5.9</v>
      </c>
      <c r="AM178" s="212">
        <f t="shared" si="74"/>
        <v>3.5</v>
      </c>
    </row>
    <row r="179" spans="1:39">
      <c r="A179" s="179" t="str">
        <f>'Indicator Data'!A179</f>
        <v>Trinidad and Tobago</v>
      </c>
      <c r="B179" s="180" t="str">
        <f>'Indicator Data'!B179</f>
        <v>TTO</v>
      </c>
      <c r="C179" s="213">
        <f>ROUND(IF('Indicator Data'!AH179="No data",IF((0.101*LN('Indicator Data'!BV179)-0.153)&gt;C$4,0,IF((0.101*LN('Indicator Data'!BV179)-0.153)&lt;C$3,10,(C$4-(0.101*LN('Indicator Data'!BV179)-0.153))/(C$4-C$3)*10)),IF('Indicator Data'!AH179&gt;C$4,0,IF('Indicator Data'!AH179&lt;C$3,10,(C$4-'Indicator Data'!AH179)/(C$4-C$3)*10))),1)</f>
        <v>1.7</v>
      </c>
      <c r="D179" s="202">
        <f>IF('Indicator Data'!AI179="No data","x",ROUND((IF(LOG('Indicator Data'!AI179*1000)&gt;D$4,10,IF(LOG('Indicator Data'!AI179*1000)&lt;D$3,0,10-(D$4-LOG('Indicator Data'!AI179*1000))/(D$4-D$3)*10))),1))</f>
        <v>1.4</v>
      </c>
      <c r="E179" s="203">
        <f t="shared" si="59"/>
        <v>1.6</v>
      </c>
      <c r="F179" s="202">
        <f>IF('Indicator Data'!AV179="No data","x",ROUND(IF('Indicator Data'!AV179&gt;F$4,10,IF('Indicator Data'!AV179&lt;F$3,0,10-(F$4-'Indicator Data'!AV179)/(F$4-F$3)*10)),1))</f>
        <v>3.5</v>
      </c>
      <c r="G179" s="202" t="str">
        <f>IF('Indicator Data'!AW179="No data","x",ROUND(IF('Indicator Data'!AW179&gt;G$4,10,IF('Indicator Data'!AW179&lt;G$3,0,10-(G$4-'Indicator Data'!AW179)/(G$4-G$3)*10)),1))</f>
        <v>x</v>
      </c>
      <c r="H179" s="203">
        <f t="shared" si="60"/>
        <v>3.5</v>
      </c>
      <c r="I179" s="204">
        <f>SUM(IF('Indicator Data'!AJ179=0,0,'Indicator Data'!AJ179),SUM('Indicator Data'!AK179:AL179))</f>
        <v>11.830714</v>
      </c>
      <c r="J179" s="204">
        <f>I179/HLOOKUP('Indicator Date'!$AJ177,'Population Data'!$C$3:$M$194,ROW()-4,FALSE)*1000000</f>
        <v>7.6912716161747507</v>
      </c>
      <c r="K179" s="202">
        <f t="shared" si="66"/>
        <v>0.2</v>
      </c>
      <c r="L179" s="202" t="str">
        <f>IF('Indicator Data'!AM179="No data","x",ROUND(IF('Indicator Data'!AM179&gt;L$4,10,IF('Indicator Data'!AM179&lt;L$3,0,10-(L$4-'Indicator Data'!AM179)/(L$4-L$3)*10)),1))</f>
        <v>x</v>
      </c>
      <c r="M179" s="202">
        <f>IF('Indicator Data'!AN179="No data","x",IF('Indicator Data'!AN179=0,0,ROUND(IF('Indicator Data'!AN179&gt;M$4,10,IF('Indicator Data'!AN179&lt;M$3,0,10-(M$4-'Indicator Data'!AN179)/(M$4-M$3)*10)),1)))</f>
        <v>0.2</v>
      </c>
      <c r="N179" s="203">
        <f t="shared" si="61"/>
        <v>0.2</v>
      </c>
      <c r="O179" s="205">
        <f t="shared" si="62"/>
        <v>1.7</v>
      </c>
      <c r="P179" s="206">
        <f>IF(AND('Indicator Data'!BA179="No data",'Indicator Data'!BB179="No data"),0,SUM('Indicator Data'!BA179:BC179)/1000)</f>
        <v>40.768000000000001</v>
      </c>
      <c r="Q179" s="202">
        <f t="shared" si="67"/>
        <v>5.4</v>
      </c>
      <c r="R179" s="207">
        <f>P179*1000/HLOOKUP('Indicator Data'!$BA$3,'Population Data'!$C$3:$M$194,ROW()-4,FALSE)</f>
        <v>2.6503705629957092E-2</v>
      </c>
      <c r="S179" s="202">
        <f t="shared" si="68"/>
        <v>7.2</v>
      </c>
      <c r="T179" s="208">
        <f t="shared" si="63"/>
        <v>6.3</v>
      </c>
      <c r="U179" s="209">
        <f>IF('Indicator Data'!AR179="No data","x",ROUND(IF('Indicator Data'!AR179&gt;U$4,10,IF('Indicator Data'!AR179&lt;U$3,0,10-(U$4-'Indicator Data'!AR179)/(U$4-U$3)*10)),1))</f>
        <v>2</v>
      </c>
      <c r="V179" s="209" t="str">
        <f>IF('Indicator Data'!AS179="No data","x",IF('Indicator Data'!AS179=0,0,ROUND(IF('Indicator Data'!AS179&gt;V$4,10,IF('Indicator Data'!AS179&lt;V$3,0,10-(V$4-'Indicator Data'!AS179)/(V$4-V$3)*10)),1)))</f>
        <v>x</v>
      </c>
      <c r="W179" s="202">
        <f t="shared" si="64"/>
        <v>2</v>
      </c>
      <c r="X179" s="202">
        <f>IF('Indicator Data'!AQ179="No data","x",ROUND(IF('Indicator Data'!AQ179&gt;X$4,10,IF('Indicator Data'!AQ179&lt;X$3,0,10-(X$4-'Indicator Data'!AQ179)/(X$4-X$3)*10)),1))</f>
        <v>0.3</v>
      </c>
      <c r="Y179" s="202" t="str">
        <f>IF('Indicator Data'!AT179="No data","x",ROUND(IF('Indicator Data'!AT179&gt;Y$4,10,IF('Indicator Data'!AT179&lt;Y$3,0,10-(Y$4-'Indicator Data'!AT179)/(Y$4-Y$3)*10)),1))</f>
        <v>x</v>
      </c>
      <c r="Z179" s="207">
        <f>IF('Indicator Data'!AU179="No data","x",IF(('Indicator Data'!AU179/HLOOKUP('Indicator Data'!$AU$3,'Population Data'!$C$3:$M$194,ROW()-4,FALSE))&gt;1,1,IF('Indicator Data'!AU179&gt;'Indicator Data'!AU179,1,'Indicator Data'!AU179/HLOOKUP('Indicator Data'!$AU$3,'Population Data'!$C$3:$M$194,ROW()-4,FALSE))))</f>
        <v>4.5720436512601858E-5</v>
      </c>
      <c r="AA179" s="202">
        <f t="shared" si="69"/>
        <v>0</v>
      </c>
      <c r="AB179" s="210">
        <f t="shared" si="70"/>
        <v>0.8</v>
      </c>
      <c r="AC179" s="202">
        <f>IF('Indicator Data'!AO179="No data","x",ROUND(IF('Indicator Data'!AO179&gt;AC$4,10,IF('Indicator Data'!AO179&lt;AC$3,0,10-(AC$4-'Indicator Data'!AO179)/(AC$4-AC$3)*10)),1))</f>
        <v>1.2</v>
      </c>
      <c r="AD179" s="202">
        <f>IF('Indicator Data'!AP179="No data","x",ROUND(IF('Indicator Data'!AP179&gt;AD$4,10,IF('Indicator Data'!AP179&lt;AD$3,0,10-(AD$4-'Indicator Data'!AP179)/(AD$4-AD$3)*10)),1))</f>
        <v>1.1000000000000001</v>
      </c>
      <c r="AE179" s="210">
        <f t="shared" si="65"/>
        <v>1.2</v>
      </c>
      <c r="AF179" s="206">
        <f>('Indicator Data'!AZ179+'Indicator Data'!AY179*0.5+'Indicator Data'!AX179*0.25)/1000</f>
        <v>25</v>
      </c>
      <c r="AG179" s="211">
        <f>AF179*1000/HLOOKUP('Indicator Data'!$AZ$3,'Population Data'!$C$3:$M$194,ROW()-4,FALSE)</f>
        <v>1.6252762969704848E-2</v>
      </c>
      <c r="AH179" s="210">
        <f t="shared" si="71"/>
        <v>1.6</v>
      </c>
      <c r="AI179" s="202">
        <f>IF('Indicator Data'!BD179="No data","x",ROUND(IF('Indicator Data'!BD179&lt;$AI$3,10,IF('Indicator Data'!BD179&gt;$AI$4,0,($AI$4-'Indicator Data'!BD179)/($AI$4-$AI$3)*10)),1))</f>
        <v>3.9</v>
      </c>
      <c r="AJ179" s="202">
        <f>IF('Indicator Data'!BE179="No data","x",ROUND(IF('Indicator Data'!BE179&gt;$AJ$4,10,IF('Indicator Data'!BE179&lt;$AJ$3,0,10-($AJ$4-'Indicator Data'!BE179)/($AJ$4-$AJ$3)*10)),1))</f>
        <v>2.5</v>
      </c>
      <c r="AK179" s="210">
        <f t="shared" si="72"/>
        <v>3.2</v>
      </c>
      <c r="AL179" s="208">
        <f t="shared" si="73"/>
        <v>1.7</v>
      </c>
      <c r="AM179" s="212">
        <f t="shared" si="74"/>
        <v>4.4000000000000004</v>
      </c>
    </row>
    <row r="180" spans="1:39">
      <c r="A180" s="179" t="str">
        <f>'Indicator Data'!A180</f>
        <v>Tunisia</v>
      </c>
      <c r="B180" s="180" t="str">
        <f>'Indicator Data'!B180</f>
        <v>TUN</v>
      </c>
      <c r="C180" s="213">
        <f>ROUND(IF('Indicator Data'!AH180="No data",IF((0.101*LN('Indicator Data'!BV180)-0.153)&gt;C$4,0,IF((0.101*LN('Indicator Data'!BV180)-0.153)&lt;C$3,10,(C$4-(0.101*LN('Indicator Data'!BV180)-0.153))/(C$4-C$3)*10)),IF('Indicator Data'!AH180&gt;C$4,0,IF('Indicator Data'!AH180&lt;C$3,10,(C$4-'Indicator Data'!AH180)/(C$4-C$3)*10))),1)</f>
        <v>3.4</v>
      </c>
      <c r="D180" s="202">
        <f>IF('Indicator Data'!AI180="No data","x",ROUND((IF(LOG('Indicator Data'!AI180*1000)&gt;D$4,10,IF(LOG('Indicator Data'!AI180*1000)&lt;D$3,0,10-(D$4-LOG('Indicator Data'!AI180*1000))/(D$4-D$3)*10))),1))</f>
        <v>1.7</v>
      </c>
      <c r="E180" s="203">
        <f t="shared" si="59"/>
        <v>2.6</v>
      </c>
      <c r="F180" s="202">
        <f>IF('Indicator Data'!AV180="No data","x",ROUND(IF('Indicator Data'!AV180&gt;F$4,10,IF('Indicator Data'!AV180&lt;F$3,0,10-(F$4-'Indicator Data'!AV180)/(F$4-F$3)*10)),1))</f>
        <v>3.2</v>
      </c>
      <c r="G180" s="202">
        <f>IF('Indicator Data'!AW180="No data","x",ROUND(IF('Indicator Data'!AW180&gt;G$4,10,IF('Indicator Data'!AW180&lt;G$3,0,10-(G$4-'Indicator Data'!AW180)/(G$4-G$3)*10)),1))</f>
        <v>2.2000000000000002</v>
      </c>
      <c r="H180" s="203">
        <f t="shared" si="60"/>
        <v>2.7</v>
      </c>
      <c r="I180" s="204">
        <f>SUM(IF('Indicator Data'!AJ180=0,0,'Indicator Data'!AJ180),SUM('Indicator Data'!AK180:AL180))</f>
        <v>2279.1345547109377</v>
      </c>
      <c r="J180" s="204">
        <f>I180/HLOOKUP('Indicator Date'!$AJ178,'Population Data'!$C$3:$M$194,ROW()-4,FALSE)*1000000</f>
        <v>181.39203880899382</v>
      </c>
      <c r="K180" s="202">
        <f t="shared" si="66"/>
        <v>3.6</v>
      </c>
      <c r="L180" s="202">
        <f>IF('Indicator Data'!AM180="No data","x",ROUND(IF('Indicator Data'!AM180&gt;L$4,10,IF('Indicator Data'!AM180&lt;L$3,0,10-(L$4-'Indicator Data'!AM180)/(L$4-L$3)*10)),1))</f>
        <v>1.9</v>
      </c>
      <c r="M180" s="202">
        <f>IF('Indicator Data'!AN180="No data","x",IF('Indicator Data'!AN180=0,0,ROUND(IF('Indicator Data'!AN180&gt;M$4,10,IF('Indicator Data'!AN180&lt;M$3,0,10-(M$4-'Indicator Data'!AN180)/(M$4-M$3)*10)),1)))</f>
        <v>1.9</v>
      </c>
      <c r="N180" s="203">
        <f t="shared" si="61"/>
        <v>2.5</v>
      </c>
      <c r="O180" s="205">
        <f t="shared" si="62"/>
        <v>2.6</v>
      </c>
      <c r="P180" s="206">
        <f>IF(AND('Indicator Data'!BA180="No data",'Indicator Data'!BB180="No data"),0,SUM('Indicator Data'!BA180:BC180)/1000)</f>
        <v>15.11</v>
      </c>
      <c r="Q180" s="202">
        <f t="shared" si="67"/>
        <v>3.9</v>
      </c>
      <c r="R180" s="207">
        <f>P180*1000/HLOOKUP('Indicator Data'!$BA$3,'Population Data'!$C$3:$M$194,ROW()-4,FALSE)</f>
        <v>1.2025765221884918E-3</v>
      </c>
      <c r="S180" s="202">
        <f t="shared" si="68"/>
        <v>3.3</v>
      </c>
      <c r="T180" s="208">
        <f t="shared" si="63"/>
        <v>3.6</v>
      </c>
      <c r="U180" s="209">
        <f>IF('Indicator Data'!AR180="No data","x",ROUND(IF('Indicator Data'!AR180&gt;U$4,10,IF('Indicator Data'!AR180&lt;U$3,0,10-(U$4-'Indicator Data'!AR180)/(U$4-U$3)*10)),1))</f>
        <v>0.2</v>
      </c>
      <c r="V180" s="209" t="str">
        <f>IF('Indicator Data'!AS180="No data","x",IF('Indicator Data'!AS180=0,0,ROUND(IF('Indicator Data'!AS180&gt;V$4,10,IF('Indicator Data'!AS180&lt;V$3,0,10-(V$4-'Indicator Data'!AS180)/(V$4-V$3)*10)),1)))</f>
        <v>x</v>
      </c>
      <c r="W180" s="202">
        <f t="shared" si="64"/>
        <v>0.2</v>
      </c>
      <c r="X180" s="202">
        <f>IF('Indicator Data'!AQ180="No data","x",ROUND(IF('Indicator Data'!AQ180&gt;X$4,10,IF('Indicator Data'!AQ180&lt;X$3,0,10-(X$4-'Indicator Data'!AQ180)/(X$4-X$3)*10)),1))</f>
        <v>0.7</v>
      </c>
      <c r="Y180" s="202" t="str">
        <f>IF('Indicator Data'!AT180="No data","x",ROUND(IF('Indicator Data'!AT180&gt;Y$4,10,IF('Indicator Data'!AT180&lt;Y$3,0,10-(Y$4-'Indicator Data'!AT180)/(Y$4-Y$3)*10)),1))</f>
        <v>x</v>
      </c>
      <c r="Z180" s="207">
        <f>IF('Indicator Data'!AU180="No data","x",IF(('Indicator Data'!AU180/HLOOKUP('Indicator Data'!$AU$3,'Population Data'!$C$3:$M$194,ROW()-4,FALSE))&gt;1,1,IF('Indicator Data'!AU180&gt;'Indicator Data'!AU180,1,'Indicator Data'!AU180/HLOOKUP('Indicator Data'!$AU$3,'Population Data'!$C$3:$M$194,ROW()-4,FALSE))))</f>
        <v>2.6788351065306357E-4</v>
      </c>
      <c r="AA180" s="202">
        <f t="shared" si="69"/>
        <v>0</v>
      </c>
      <c r="AB180" s="210">
        <f t="shared" si="70"/>
        <v>0.3</v>
      </c>
      <c r="AC180" s="202">
        <f>IF('Indicator Data'!AO180="No data","x",ROUND(IF('Indicator Data'!AO180&gt;AC$4,10,IF('Indicator Data'!AO180&lt;AC$3,0,10-(AC$4-'Indicator Data'!AO180)/(AC$4-AC$3)*10)),1))</f>
        <v>0.9</v>
      </c>
      <c r="AD180" s="202">
        <f>IF('Indicator Data'!AP180="No data","x",ROUND(IF('Indicator Data'!AP180&gt;AD$4,10,IF('Indicator Data'!AP180&lt;AD$3,0,10-(AD$4-'Indicator Data'!AP180)/(AD$4-AD$3)*10)),1))</f>
        <v>0.4</v>
      </c>
      <c r="AE180" s="210">
        <f t="shared" si="65"/>
        <v>0.7</v>
      </c>
      <c r="AF180" s="206">
        <f>('Indicator Data'!AZ180+'Indicator Data'!AY180*0.5+'Indicator Data'!AX180*0.25)/1000</f>
        <v>1</v>
      </c>
      <c r="AG180" s="211">
        <f>AF180*1000/HLOOKUP('Indicator Data'!$AZ$3,'Population Data'!$C$3:$M$194,ROW()-4,FALSE)</f>
        <v>7.9588121918497146E-5</v>
      </c>
      <c r="AH180" s="210">
        <f t="shared" si="71"/>
        <v>0</v>
      </c>
      <c r="AI180" s="202">
        <f>IF('Indicator Data'!BD180="No data","x",ROUND(IF('Indicator Data'!BD180&lt;$AI$3,10,IF('Indicator Data'!BD180&gt;$AI$4,0,($AI$4-'Indicator Data'!BD180)/($AI$4-$AI$3)*10)),1))</f>
        <v>0.3</v>
      </c>
      <c r="AJ180" s="202">
        <f>IF('Indicator Data'!BE180="No data","x",ROUND(IF('Indicator Data'!BE180&gt;$AJ$4,10,IF('Indicator Data'!BE180&lt;$AJ$3,0,10-($AJ$4-'Indicator Data'!BE180)/($AJ$4-$AJ$3)*10)),1))</f>
        <v>0</v>
      </c>
      <c r="AK180" s="210">
        <f t="shared" si="72"/>
        <v>0.2</v>
      </c>
      <c r="AL180" s="208">
        <f t="shared" si="73"/>
        <v>0.3</v>
      </c>
      <c r="AM180" s="212">
        <f t="shared" si="74"/>
        <v>2.1</v>
      </c>
    </row>
    <row r="181" spans="1:39">
      <c r="A181" s="179" t="str">
        <f>'Indicator Data'!A181</f>
        <v>Türkiye</v>
      </c>
      <c r="B181" s="180" t="str">
        <f>'Indicator Data'!B181</f>
        <v>TUR</v>
      </c>
      <c r="C181" s="213">
        <f>ROUND(IF('Indicator Data'!AH181="No data",IF((0.101*LN('Indicator Data'!BV181)-0.153)&gt;C$4,0,IF((0.101*LN('Indicator Data'!BV181)-0.153)&lt;C$3,10,(C$4-(0.101*LN('Indicator Data'!BV181)-0.153))/(C$4-C$3)*10)),IF('Indicator Data'!AH181&gt;C$4,0,IF('Indicator Data'!AH181&lt;C$3,10,(C$4-'Indicator Data'!AH181)/(C$4-C$3)*10))),1)</f>
        <v>0.9</v>
      </c>
      <c r="D181" s="202" t="str">
        <f>IF('Indicator Data'!AI181="No data","x",ROUND((IF(LOG('Indicator Data'!AI181*1000)&gt;D$4,10,IF(LOG('Indicator Data'!AI181*1000)&lt;D$3,0,10-(D$4-LOG('Indicator Data'!AI181*1000))/(D$4-D$3)*10))),1))</f>
        <v>x</v>
      </c>
      <c r="E181" s="203">
        <f t="shared" si="59"/>
        <v>0.9</v>
      </c>
      <c r="F181" s="202">
        <f>IF('Indicator Data'!AV181="No data","x",ROUND(IF('Indicator Data'!AV181&gt;F$4,10,IF('Indicator Data'!AV181&lt;F$3,0,10-(F$4-'Indicator Data'!AV181)/(F$4-F$3)*10)),1))</f>
        <v>3.5</v>
      </c>
      <c r="G181" s="202">
        <f>IF('Indicator Data'!AW181="No data","x",ROUND(IF('Indicator Data'!AW181&gt;G$4,10,IF('Indicator Data'!AW181&lt;G$3,0,10-(G$4-'Indicator Data'!AW181)/(G$4-G$3)*10)),1))</f>
        <v>4.9000000000000004</v>
      </c>
      <c r="H181" s="203">
        <f t="shared" si="60"/>
        <v>4.2</v>
      </c>
      <c r="I181" s="204">
        <f>SUM(IF('Indicator Data'!AJ181=0,0,'Indicator Data'!AJ181),SUM('Indicator Data'!AK181:AL181))</f>
        <v>3943.0678682070311</v>
      </c>
      <c r="J181" s="204">
        <f>I181/HLOOKUP('Indicator Date'!$AJ179,'Population Data'!$C$3:$M$194,ROW()-4,FALSE)*1000000</f>
        <v>45.711208052785452</v>
      </c>
      <c r="K181" s="202">
        <f t="shared" si="66"/>
        <v>0.9</v>
      </c>
      <c r="L181" s="202">
        <f>IF('Indicator Data'!AM181="No data","x",ROUND(IF('Indicator Data'!AM181&gt;L$4,10,IF('Indicator Data'!AM181&lt;L$3,0,10-(L$4-'Indicator Data'!AM181)/(L$4-L$3)*10)),1))</f>
        <v>0.1</v>
      </c>
      <c r="M181" s="202">
        <f>IF('Indicator Data'!AN181="No data","x",IF('Indicator Data'!AN181=0,0,ROUND(IF('Indicator Data'!AN181&gt;M$4,10,IF('Indicator Data'!AN181&lt;M$3,0,10-(M$4-'Indicator Data'!AN181)/(M$4-M$3)*10)),1)))</f>
        <v>0</v>
      </c>
      <c r="N181" s="203">
        <f t="shared" si="61"/>
        <v>0.3</v>
      </c>
      <c r="O181" s="205">
        <f t="shared" si="62"/>
        <v>1.6</v>
      </c>
      <c r="P181" s="206">
        <f>IF(AND('Indicator Data'!BA181="No data",'Indicator Data'!BB181="No data"),0,SUM('Indicator Data'!BA181:BC181)/1000)</f>
        <v>4573.1040000000003</v>
      </c>
      <c r="Q181" s="202">
        <f t="shared" si="67"/>
        <v>10</v>
      </c>
      <c r="R181" s="207">
        <f>P181*1000/HLOOKUP('Indicator Data'!$BA$3,'Population Data'!$C$3:$M$194,ROW()-4,FALSE)</f>
        <v>5.3015092658316269E-2</v>
      </c>
      <c r="S181" s="202">
        <f t="shared" si="68"/>
        <v>8.5</v>
      </c>
      <c r="T181" s="208">
        <f t="shared" si="63"/>
        <v>9.3000000000000007</v>
      </c>
      <c r="U181" s="209" t="str">
        <f>IF('Indicator Data'!AR181="No data","x",ROUND(IF('Indicator Data'!AR181&gt;U$4,10,IF('Indicator Data'!AR181&lt;U$3,0,10-(U$4-'Indicator Data'!AR181)/(U$4-U$3)*10)),1))</f>
        <v>x</v>
      </c>
      <c r="V181" s="209" t="str">
        <f>IF('Indicator Data'!AS181="No data","x",IF('Indicator Data'!AS181=0,0,ROUND(IF('Indicator Data'!AS181&gt;V$4,10,IF('Indicator Data'!AS181&lt;V$3,0,10-(V$4-'Indicator Data'!AS181)/(V$4-V$3)*10)),1)))</f>
        <v>x</v>
      </c>
      <c r="W181" s="202" t="str">
        <f t="shared" si="64"/>
        <v>x</v>
      </c>
      <c r="X181" s="202">
        <f>IF('Indicator Data'!AQ181="No data","x",ROUND(IF('Indicator Data'!AQ181&gt;X$4,10,IF('Indicator Data'!AQ181&lt;X$3,0,10-(X$4-'Indicator Data'!AQ181)/(X$4-X$3)*10)),1))</f>
        <v>0.3</v>
      </c>
      <c r="Y181" s="202" t="str">
        <f>IF('Indicator Data'!AT181="No data","x",ROUND(IF('Indicator Data'!AT181&gt;Y$4,10,IF('Indicator Data'!AT181&lt;Y$3,0,10-(Y$4-'Indicator Data'!AT181)/(Y$4-Y$3)*10)),1))</f>
        <v>x</v>
      </c>
      <c r="Z181" s="207" t="str">
        <f>IF('Indicator Data'!AU181="No data","x",IF(('Indicator Data'!AU181/HLOOKUP('Indicator Data'!$AU$3,'Population Data'!$C$3:$M$194,ROW()-4,FALSE))&gt;1,1,IF('Indicator Data'!AU181&gt;'Indicator Data'!AU181,1,'Indicator Data'!AU181/HLOOKUP('Indicator Data'!$AU$3,'Population Data'!$C$3:$M$194,ROW()-4,FALSE))))</f>
        <v>x</v>
      </c>
      <c r="AA181" s="202" t="str">
        <f t="shared" si="69"/>
        <v>x</v>
      </c>
      <c r="AB181" s="210">
        <f t="shared" si="70"/>
        <v>0.3</v>
      </c>
      <c r="AC181" s="202">
        <f>IF('Indicator Data'!AO181="No data","x",ROUND(IF('Indicator Data'!AO181&gt;AC$4,10,IF('Indicator Data'!AO181&lt;AC$3,0,10-(AC$4-'Indicator Data'!AO181)/(AC$4-AC$3)*10)),1))</f>
        <v>0.7</v>
      </c>
      <c r="AD181" s="202">
        <f>IF('Indicator Data'!AP181="No data","x",ROUND(IF('Indicator Data'!AP181&gt;AD$4,10,IF('Indicator Data'!AP181&lt;AD$3,0,10-(AD$4-'Indicator Data'!AP181)/(AD$4-AD$3)*10)),1))</f>
        <v>0.3</v>
      </c>
      <c r="AE181" s="210">
        <f t="shared" si="65"/>
        <v>0.5</v>
      </c>
      <c r="AF181" s="206">
        <f>('Indicator Data'!AZ181+'Indicator Data'!AY181*0.5+'Indicator Data'!AX181*0.25)/1000</f>
        <v>8055.7659999999996</v>
      </c>
      <c r="AG181" s="211">
        <f>AF181*1000/HLOOKUP('Indicator Data'!$AZ$3,'Population Data'!$C$3:$M$194,ROW()-4,FALSE)</f>
        <v>9.3388906292906054E-2</v>
      </c>
      <c r="AH181" s="210">
        <f t="shared" si="71"/>
        <v>9.3000000000000007</v>
      </c>
      <c r="AI181" s="202">
        <f>IF('Indicator Data'!BD181="No data","x",ROUND(IF('Indicator Data'!BD181&lt;$AI$3,10,IF('Indicator Data'!BD181&gt;$AI$4,0,($AI$4-'Indicator Data'!BD181)/($AI$4-$AI$3)*10)),1))</f>
        <v>2.2999999999999998</v>
      </c>
      <c r="AJ181" s="202">
        <f>IF('Indicator Data'!BE181="No data","x",ROUND(IF('Indicator Data'!BE181&gt;$AJ$4,10,IF('Indicator Data'!BE181&lt;$AJ$3,0,10-($AJ$4-'Indicator Data'!BE181)/($AJ$4-$AJ$3)*10)),1))</f>
        <v>0</v>
      </c>
      <c r="AK181" s="210">
        <f t="shared" si="72"/>
        <v>1.2</v>
      </c>
      <c r="AL181" s="208">
        <f t="shared" si="73"/>
        <v>4.4000000000000004</v>
      </c>
      <c r="AM181" s="212">
        <f t="shared" si="74"/>
        <v>7.6</v>
      </c>
    </row>
    <row r="182" spans="1:39">
      <c r="A182" s="179" t="str">
        <f>'Indicator Data'!A182</f>
        <v>Turkmenistan</v>
      </c>
      <c r="B182" s="180" t="str">
        <f>'Indicator Data'!B182</f>
        <v>TKM</v>
      </c>
      <c r="C182" s="213">
        <f>ROUND(IF('Indicator Data'!AH182="No data",IF((0.101*LN('Indicator Data'!BV182)-0.153)&gt;C$4,0,IF((0.101*LN('Indicator Data'!BV182)-0.153)&lt;C$3,10,(C$4-(0.101*LN('Indicator Data'!BV182)-0.153))/(C$4-C$3)*10)),IF('Indicator Data'!AH182&gt;C$4,0,IF('Indicator Data'!AH182&lt;C$3,10,(C$4-'Indicator Data'!AH182)/(C$4-C$3)*10))),1)</f>
        <v>3.1</v>
      </c>
      <c r="D182" s="202">
        <f>IF('Indicator Data'!AI182="No data","x",ROUND((IF(LOG('Indicator Data'!AI182*1000)&gt;D$4,10,IF(LOG('Indicator Data'!AI182*1000)&lt;D$3,0,10-(D$4-LOG('Indicator Data'!AI182*1000))/(D$4-D$3)*10))),1))</f>
        <v>0</v>
      </c>
      <c r="E182" s="203">
        <f t="shared" si="59"/>
        <v>1.7</v>
      </c>
      <c r="F182" s="202">
        <f>IF('Indicator Data'!AV182="No data","x",ROUND(IF('Indicator Data'!AV182&gt;F$4,10,IF('Indicator Data'!AV182&lt;F$3,0,10-(F$4-'Indicator Data'!AV182)/(F$4-F$3)*10)),1))</f>
        <v>2.4</v>
      </c>
      <c r="G182" s="202" t="str">
        <f>IF('Indicator Data'!AW182="No data","x",ROUND(IF('Indicator Data'!AW182&gt;G$4,10,IF('Indicator Data'!AW182&lt;G$3,0,10-(G$4-'Indicator Data'!AW182)/(G$4-G$3)*10)),1))</f>
        <v>x</v>
      </c>
      <c r="H182" s="203">
        <f t="shared" si="60"/>
        <v>2.4</v>
      </c>
      <c r="I182" s="204">
        <f>SUM(IF('Indicator Data'!AJ182=0,0,'Indicator Data'!AJ182),SUM('Indicator Data'!AK182:AL182))</f>
        <v>45.314979771118161</v>
      </c>
      <c r="J182" s="204">
        <f>I182/HLOOKUP('Indicator Date'!$AJ180,'Population Data'!$C$3:$M$194,ROW()-4,FALSE)*1000000</f>
        <v>6.8679133296865338</v>
      </c>
      <c r="K182" s="202">
        <f t="shared" si="66"/>
        <v>0.1</v>
      </c>
      <c r="L182" s="202">
        <f>IF('Indicator Data'!AM182="No data","x",ROUND(IF('Indicator Data'!AM182&gt;L$4,10,IF('Indicator Data'!AM182&lt;L$3,0,10-(L$4-'Indicator Data'!AM182)/(L$4-L$3)*10)),1))</f>
        <v>0</v>
      </c>
      <c r="M182" s="202">
        <f>IF('Indicator Data'!AN182="No data","x",IF('Indicator Data'!AN182=0,0,ROUND(IF('Indicator Data'!AN182&gt;M$4,10,IF('Indicator Data'!AN182&lt;M$3,0,10-(M$4-'Indicator Data'!AN182)/(M$4-M$3)*10)),1)))</f>
        <v>0</v>
      </c>
      <c r="N182" s="203">
        <f t="shared" si="61"/>
        <v>0</v>
      </c>
      <c r="O182" s="205">
        <f t="shared" si="62"/>
        <v>1.5</v>
      </c>
      <c r="P182" s="206">
        <f>IF(AND('Indicator Data'!BA182="No data",'Indicator Data'!BB182="No data"),0,SUM('Indicator Data'!BA182:BC182)/1000)</f>
        <v>7.1970000000000001</v>
      </c>
      <c r="Q182" s="202">
        <f t="shared" si="67"/>
        <v>2.9</v>
      </c>
      <c r="R182" s="207">
        <f>P182*1000/HLOOKUP('Indicator Data'!$BA$3,'Population Data'!$C$3:$M$194,ROW()-4,FALSE)</f>
        <v>1.0907733487560227E-3</v>
      </c>
      <c r="S182" s="202">
        <f t="shared" si="68"/>
        <v>3.3</v>
      </c>
      <c r="T182" s="208">
        <f t="shared" si="63"/>
        <v>3.1</v>
      </c>
      <c r="U182" s="209" t="str">
        <f>IF('Indicator Data'!AR182="No data","x",ROUND(IF('Indicator Data'!AR182&gt;U$4,10,IF('Indicator Data'!AR182&lt;U$3,0,10-(U$4-'Indicator Data'!AR182)/(U$4-U$3)*10)),1))</f>
        <v>x</v>
      </c>
      <c r="V182" s="209" t="str">
        <f>IF('Indicator Data'!AS182="No data","x",IF('Indicator Data'!AS182=0,0,ROUND(IF('Indicator Data'!AS182&gt;V$4,10,IF('Indicator Data'!AS182&lt;V$3,0,10-(V$4-'Indicator Data'!AS182)/(V$4-V$3)*10)),1)))</f>
        <v>x</v>
      </c>
      <c r="W182" s="202" t="str">
        <f t="shared" si="64"/>
        <v>x</v>
      </c>
      <c r="X182" s="202">
        <f>IF('Indicator Data'!AQ182="No data","x",ROUND(IF('Indicator Data'!AQ182&gt;X$4,10,IF('Indicator Data'!AQ182&lt;X$3,0,10-(X$4-'Indicator Data'!AQ182)/(X$4-X$3)*10)),1))</f>
        <v>0.9</v>
      </c>
      <c r="Y182" s="202">
        <f>IF('Indicator Data'!AT182="No data","x",ROUND(IF('Indicator Data'!AT182&gt;Y$4,10,IF('Indicator Data'!AT182&lt;Y$3,0,10-(Y$4-'Indicator Data'!AT182)/(Y$4-Y$3)*10)),1))</f>
        <v>0</v>
      </c>
      <c r="Z182" s="207">
        <f>IF('Indicator Data'!AU182="No data","x",IF(('Indicator Data'!AU182/HLOOKUP('Indicator Data'!$AU$3,'Population Data'!$C$3:$M$194,ROW()-4,FALSE))&gt;1,1,IF('Indicator Data'!AU182&gt;'Indicator Data'!AU182,1,'Indicator Data'!AU182/HLOOKUP('Indicator Data'!$AU$3,'Population Data'!$C$3:$M$194,ROW()-4,FALSE))))</f>
        <v>0</v>
      </c>
      <c r="AA182" s="202">
        <f t="shared" si="69"/>
        <v>0</v>
      </c>
      <c r="AB182" s="210">
        <f t="shared" si="70"/>
        <v>0.3</v>
      </c>
      <c r="AC182" s="202">
        <f>IF('Indicator Data'!AO182="No data","x",ROUND(IF('Indicator Data'!AO182&gt;AC$4,10,IF('Indicator Data'!AO182&lt;AC$3,0,10-(AC$4-'Indicator Data'!AO182)/(AC$4-AC$3)*10)),1))</f>
        <v>3.1</v>
      </c>
      <c r="AD182" s="202">
        <f>IF('Indicator Data'!AP182="No data","x",ROUND(IF('Indicator Data'!AP182&gt;AD$4,10,IF('Indicator Data'!AP182&lt;AD$3,0,10-(AD$4-'Indicator Data'!AP182)/(AD$4-AD$3)*10)),1))</f>
        <v>0.7</v>
      </c>
      <c r="AE182" s="210">
        <f t="shared" si="65"/>
        <v>1.9</v>
      </c>
      <c r="AF182" s="206">
        <f>('Indicator Data'!AZ182+'Indicator Data'!AY182*0.5+'Indicator Data'!AX182*0.25)/1000</f>
        <v>0</v>
      </c>
      <c r="AG182" s="211">
        <f>AF182*1000/HLOOKUP('Indicator Data'!$AZ$3,'Population Data'!$C$3:$M$194,ROW()-4,FALSE)</f>
        <v>0</v>
      </c>
      <c r="AH182" s="210">
        <f t="shared" si="71"/>
        <v>0</v>
      </c>
      <c r="AI182" s="202">
        <f>IF('Indicator Data'!BD182="No data","x",ROUND(IF('Indicator Data'!BD182&lt;$AI$3,10,IF('Indicator Data'!BD182&gt;$AI$4,0,($AI$4-'Indicator Data'!BD182)/($AI$4-$AI$3)*10)),1))</f>
        <v>3.6</v>
      </c>
      <c r="AJ182" s="202">
        <f>IF('Indicator Data'!BE182="No data","x",ROUND(IF('Indicator Data'!BE182&gt;$AJ$4,10,IF('Indicator Data'!BE182&lt;$AJ$3,0,10-($AJ$4-'Indicator Data'!BE182)/($AJ$4-$AJ$3)*10)),1))</f>
        <v>0</v>
      </c>
      <c r="AK182" s="210">
        <f t="shared" si="72"/>
        <v>1.8</v>
      </c>
      <c r="AL182" s="208">
        <f t="shared" si="73"/>
        <v>1</v>
      </c>
      <c r="AM182" s="212">
        <f t="shared" si="74"/>
        <v>2.1</v>
      </c>
    </row>
    <row r="183" spans="1:39">
      <c r="A183" s="179" t="str">
        <f>'Indicator Data'!A183</f>
        <v>Tuvalu</v>
      </c>
      <c r="B183" s="180" t="str">
        <f>'Indicator Data'!B183</f>
        <v>TUV</v>
      </c>
      <c r="C183" s="213">
        <f>ROUND(IF('Indicator Data'!AH183="No data",IF((0.101*LN('Indicator Data'!BV183)-0.153)&gt;C$4,0,IF((0.101*LN('Indicator Data'!BV183)-0.153)&lt;C$3,10,(C$4-(0.101*LN('Indicator Data'!BV183)-0.153))/(C$4-C$3)*10)),IF('Indicator Data'!AH183&gt;C$4,0,IF('Indicator Data'!AH183&lt;C$3,10,(C$4-'Indicator Data'!AH183)/(C$4-C$3)*10))),1)</f>
        <v>4.9000000000000004</v>
      </c>
      <c r="D183" s="202">
        <f>IF('Indicator Data'!AI183="No data","x",ROUND((IF(LOG('Indicator Data'!AI183*1000)&gt;D$4,10,IF(LOG('Indicator Data'!AI183*1000)&lt;D$3,0,10-(D$4-LOG('Indicator Data'!AI183*1000))/(D$4-D$3)*10))),1))</f>
        <v>3.4</v>
      </c>
      <c r="E183" s="203">
        <f t="shared" si="59"/>
        <v>4.2</v>
      </c>
      <c r="F183" s="202" t="str">
        <f>IF('Indicator Data'!AV183="No data","x",ROUND(IF('Indicator Data'!AV183&gt;F$4,10,IF('Indicator Data'!AV183&lt;F$3,0,10-(F$4-'Indicator Data'!AV183)/(F$4-F$3)*10)),1))</f>
        <v>x</v>
      </c>
      <c r="G183" s="202">
        <f>IF('Indicator Data'!AW183="No data","x",ROUND(IF('Indicator Data'!AW183&gt;G$4,10,IF('Indicator Data'!AW183&lt;G$3,0,10-(G$4-'Indicator Data'!AW183)/(G$4-G$3)*10)),1))</f>
        <v>3.5</v>
      </c>
      <c r="H183" s="203">
        <f t="shared" si="60"/>
        <v>3.5</v>
      </c>
      <c r="I183" s="204">
        <f>SUM(IF('Indicator Data'!AJ183=0,0,'Indicator Data'!AJ183),SUM('Indicator Data'!AK183:AL183))</f>
        <v>98.171278288818357</v>
      </c>
      <c r="J183" s="204">
        <f>I183/HLOOKUP('Indicator Date'!$AJ181,'Population Data'!$C$3:$M$194,ROW()-4,FALSE)*1000000</f>
        <v>8552.9951462640147</v>
      </c>
      <c r="K183" s="202">
        <f t="shared" si="66"/>
        <v>10</v>
      </c>
      <c r="L183" s="202">
        <f>IF('Indicator Data'!AM183="No data","x",ROUND(IF('Indicator Data'!AM183&gt;L$4,10,IF('Indicator Data'!AM183&lt;L$3,0,10-(L$4-'Indicator Data'!AM183)/(L$4-L$3)*10)),1))</f>
        <v>10</v>
      </c>
      <c r="M183" s="202">
        <f>IF('Indicator Data'!AN183="No data","x",IF('Indicator Data'!AN183=0,0,ROUND(IF('Indicator Data'!AN183&gt;M$4,10,IF('Indicator Data'!AN183&lt;M$3,0,10-(M$4-'Indicator Data'!AN183)/(M$4-M$3)*10)),1)))</f>
        <v>1.6</v>
      </c>
      <c r="N183" s="203">
        <f t="shared" si="61"/>
        <v>7.2</v>
      </c>
      <c r="O183" s="205">
        <f t="shared" si="62"/>
        <v>4.8</v>
      </c>
      <c r="P183" s="206">
        <f>IF(AND('Indicator Data'!BA183="No data",'Indicator Data'!BB183="No data"),0,SUM('Indicator Data'!BA183:BC183)/1000)</f>
        <v>0</v>
      </c>
      <c r="Q183" s="202">
        <f t="shared" si="67"/>
        <v>0</v>
      </c>
      <c r="R183" s="207">
        <f>P183*1000/HLOOKUP('Indicator Data'!$BA$3,'Population Data'!$C$3:$M$194,ROW()-4,FALSE)</f>
        <v>0</v>
      </c>
      <c r="S183" s="202">
        <f t="shared" si="68"/>
        <v>0</v>
      </c>
      <c r="T183" s="208">
        <f t="shared" si="63"/>
        <v>0</v>
      </c>
      <c r="U183" s="209" t="str">
        <f>IF('Indicator Data'!AR183="No data","x",ROUND(IF('Indicator Data'!AR183&gt;U$4,10,IF('Indicator Data'!AR183&lt;U$3,0,10-(U$4-'Indicator Data'!AR183)/(U$4-U$3)*10)),1))</f>
        <v>x</v>
      </c>
      <c r="V183" s="209" t="str">
        <f>IF('Indicator Data'!AS183="No data","x",IF('Indicator Data'!AS183=0,0,ROUND(IF('Indicator Data'!AS183&gt;V$4,10,IF('Indicator Data'!AS183&lt;V$3,0,10-(V$4-'Indicator Data'!AS183)/(V$4-V$3)*10)),1)))</f>
        <v>x</v>
      </c>
      <c r="W183" s="202" t="str">
        <f t="shared" si="64"/>
        <v>x</v>
      </c>
      <c r="X183" s="202">
        <f>IF('Indicator Data'!AQ183="No data","x",ROUND(IF('Indicator Data'!AQ183&gt;X$4,10,IF('Indicator Data'!AQ183&lt;X$3,0,10-(X$4-'Indicator Data'!AQ183)/(X$4-X$3)*10)),1))</f>
        <v>5.4</v>
      </c>
      <c r="Y183" s="202" t="str">
        <f>IF('Indicator Data'!AT183="No data","x",ROUND(IF('Indicator Data'!AT183&gt;Y$4,10,IF('Indicator Data'!AT183&lt;Y$3,0,10-(Y$4-'Indicator Data'!AT183)/(Y$4-Y$3)*10)),1))</f>
        <v>x</v>
      </c>
      <c r="Z183" s="207">
        <f>IF('Indicator Data'!AU183="No data","x",IF(('Indicator Data'!AU183/HLOOKUP('Indicator Data'!$AU$3,'Population Data'!$C$3:$M$194,ROW()-4,FALSE))&gt;1,1,IF('Indicator Data'!AU183&gt;'Indicator Data'!AU183,1,'Indicator Data'!AU183/HLOOKUP('Indicator Data'!$AU$3,'Population Data'!$C$3:$M$194,ROW()-4,FALSE))))</f>
        <v>1</v>
      </c>
      <c r="AA183" s="202">
        <f t="shared" si="69"/>
        <v>10</v>
      </c>
      <c r="AB183" s="210">
        <f t="shared" si="70"/>
        <v>7.7</v>
      </c>
      <c r="AC183" s="202">
        <f>IF('Indicator Data'!AO183="No data","x",ROUND(IF('Indicator Data'!AO183&gt;AC$4,10,IF('Indicator Data'!AO183&lt;AC$3,0,10-(AC$4-'Indicator Data'!AO183)/(AC$4-AC$3)*10)),1))</f>
        <v>1.6</v>
      </c>
      <c r="AD183" s="202">
        <f>IF('Indicator Data'!AP183="No data","x",ROUND(IF('Indicator Data'!AP183&gt;AD$4,10,IF('Indicator Data'!AP183&lt;AD$3,0,10-(AD$4-'Indicator Data'!AP183)/(AD$4-AD$3)*10)),1))</f>
        <v>0.6</v>
      </c>
      <c r="AE183" s="210">
        <f t="shared" si="65"/>
        <v>1.1000000000000001</v>
      </c>
      <c r="AF183" s="206">
        <f>('Indicator Data'!AZ183+'Indicator Data'!AY183*0.5+'Indicator Data'!AX183*0.25)/1000</f>
        <v>0</v>
      </c>
      <c r="AG183" s="211">
        <f>AF183*1000/HLOOKUP('Indicator Data'!$AZ$3,'Population Data'!$C$3:$M$194,ROW()-4,FALSE)</f>
        <v>0</v>
      </c>
      <c r="AH183" s="210">
        <f t="shared" si="71"/>
        <v>0</v>
      </c>
      <c r="AI183" s="202">
        <f>IF('Indicator Data'!BD183="No data","x",ROUND(IF('Indicator Data'!BD183&lt;$AI$3,10,IF('Indicator Data'!BD183&gt;$AI$4,0,($AI$4-'Indicator Data'!BD183)/($AI$4-$AI$3)*10)),1))</f>
        <v>8.3000000000000007</v>
      </c>
      <c r="AJ183" s="202">
        <f>IF('Indicator Data'!BE183="No data","x",ROUND(IF('Indicator Data'!BE183&gt;$AJ$4,10,IF('Indicator Data'!BE183&lt;$AJ$3,0,10-($AJ$4-'Indicator Data'!BE183)/($AJ$4-$AJ$3)*10)),1))</f>
        <v>0.1</v>
      </c>
      <c r="AK183" s="210">
        <f t="shared" si="72"/>
        <v>4.2</v>
      </c>
      <c r="AL183" s="208">
        <f t="shared" si="73"/>
        <v>4</v>
      </c>
      <c r="AM183" s="212">
        <f t="shared" si="74"/>
        <v>2.2000000000000002</v>
      </c>
    </row>
    <row r="184" spans="1:39">
      <c r="A184" s="179" t="str">
        <f>'Indicator Data'!A184</f>
        <v>Uganda</v>
      </c>
      <c r="B184" s="180" t="str">
        <f>'Indicator Data'!B184</f>
        <v>UGA</v>
      </c>
      <c r="C184" s="213">
        <f>ROUND(IF('Indicator Data'!AH184="No data",IF((0.101*LN('Indicator Data'!BV184)-0.153)&gt;C$4,0,IF((0.101*LN('Indicator Data'!BV184)-0.153)&lt;C$3,10,(C$4-(0.101*LN('Indicator Data'!BV184)-0.153))/(C$4-C$3)*10)),IF('Indicator Data'!AH184&gt;C$4,0,IF('Indicator Data'!AH184&lt;C$3,10,(C$4-'Indicator Data'!AH184)/(C$4-C$3)*10))),1)</f>
        <v>7</v>
      </c>
      <c r="D184" s="202">
        <f>IF('Indicator Data'!AI184="No data","x",ROUND((IF(LOG('Indicator Data'!AI184*1000)&gt;D$4,10,IF(LOG('Indicator Data'!AI184*1000)&lt;D$3,0,10-(D$4-LOG('Indicator Data'!AI184*1000))/(D$4-D$3)*10))),1))</f>
        <v>9.1</v>
      </c>
      <c r="E184" s="203">
        <f t="shared" si="59"/>
        <v>8.1999999999999993</v>
      </c>
      <c r="F184" s="202">
        <f>IF('Indicator Data'!AV184="No data","x",ROUND(IF('Indicator Data'!AV184&gt;F$4,10,IF('Indicator Data'!AV184&lt;F$3,0,10-(F$4-'Indicator Data'!AV184)/(F$4-F$3)*10)),1))</f>
        <v>7</v>
      </c>
      <c r="G184" s="202">
        <f>IF('Indicator Data'!AW184="No data","x",ROUND(IF('Indicator Data'!AW184&gt;G$4,10,IF('Indicator Data'!AW184&lt;G$3,0,10-(G$4-'Indicator Data'!AW184)/(G$4-G$3)*10)),1))</f>
        <v>4.4000000000000004</v>
      </c>
      <c r="H184" s="203">
        <f t="shared" si="60"/>
        <v>5.7</v>
      </c>
      <c r="I184" s="204">
        <f>SUM(IF('Indicator Data'!AJ184=0,0,'Indicator Data'!AJ184),SUM('Indicator Data'!AK184:AL184))</f>
        <v>5356.5195548125002</v>
      </c>
      <c r="J184" s="204">
        <f>I184/HLOOKUP('Indicator Date'!$AJ182,'Population Data'!$C$3:$M$194,ROW()-4,FALSE)*1000000</f>
        <v>107.29293560196957</v>
      </c>
      <c r="K184" s="202">
        <f t="shared" si="66"/>
        <v>2.1</v>
      </c>
      <c r="L184" s="202">
        <f>IF('Indicator Data'!AM184="No data","x",ROUND(IF('Indicator Data'!AM184&gt;L$4,10,IF('Indicator Data'!AM184&lt;L$3,0,10-(L$4-'Indicator Data'!AM184)/(L$4-L$3)*10)),1))</f>
        <v>3.2</v>
      </c>
      <c r="M184" s="202">
        <f>IF('Indicator Data'!AN184="No data","x",IF('Indicator Data'!AN184=0,0,ROUND(IF('Indicator Data'!AN184&gt;M$4,10,IF('Indicator Data'!AN184&lt;M$3,0,10-(M$4-'Indicator Data'!AN184)/(M$4-M$3)*10)),1)))</f>
        <v>0.9</v>
      </c>
      <c r="N184" s="203">
        <f t="shared" si="61"/>
        <v>2.1</v>
      </c>
      <c r="O184" s="205">
        <f t="shared" si="62"/>
        <v>6.1</v>
      </c>
      <c r="P184" s="206">
        <f>IF(AND('Indicator Data'!BA184="No data",'Indicator Data'!BB184="No data"),0,SUM('Indicator Data'!BA184:BC184)/1000)</f>
        <v>1686.9929999999999</v>
      </c>
      <c r="Q184" s="202">
        <f t="shared" si="67"/>
        <v>10</v>
      </c>
      <c r="R184" s="207">
        <f>P184*1000/HLOOKUP('Indicator Data'!$BA$3,'Population Data'!$C$3:$M$194,ROW()-4,FALSE)</f>
        <v>3.3791052092277715E-2</v>
      </c>
      <c r="S184" s="202">
        <f t="shared" si="68"/>
        <v>7.6</v>
      </c>
      <c r="T184" s="208">
        <f t="shared" si="63"/>
        <v>8.8000000000000007</v>
      </c>
      <c r="U184" s="209">
        <f>IF('Indicator Data'!AR184="No data","x",ROUND(IF('Indicator Data'!AR184&gt;U$4,10,IF('Indicator Data'!AR184&lt;U$3,0,10-(U$4-'Indicator Data'!AR184)/(U$4-U$3)*10)),1))</f>
        <v>10</v>
      </c>
      <c r="V184" s="209">
        <f>IF('Indicator Data'!AS184="No data","x",IF('Indicator Data'!AS184=0,0,ROUND(IF('Indicator Data'!AS184&gt;V$4,10,IF('Indicator Data'!AS184&lt;V$3,0,10-(V$4-'Indicator Data'!AS184)/(V$4-V$3)*10)),1)))</f>
        <v>7.3</v>
      </c>
      <c r="W184" s="202">
        <f t="shared" si="64"/>
        <v>8.65</v>
      </c>
      <c r="X184" s="202">
        <f>IF('Indicator Data'!AQ184="No data","x",ROUND(IF('Indicator Data'!AQ184&gt;X$4,10,IF('Indicator Data'!AQ184&lt;X$3,0,10-(X$4-'Indicator Data'!AQ184)/(X$4-X$3)*10)),1))</f>
        <v>3.6</v>
      </c>
      <c r="Y184" s="202">
        <f>IF('Indicator Data'!AT184="No data","x",ROUND(IF('Indicator Data'!AT184&gt;Y$4,10,IF('Indicator Data'!AT184&lt;Y$3,0,10-(Y$4-'Indicator Data'!AT184)/(Y$4-Y$3)*10)),1))</f>
        <v>6.7</v>
      </c>
      <c r="Z184" s="207">
        <f>IF('Indicator Data'!AU184="No data","x",IF(('Indicator Data'!AU184/HLOOKUP('Indicator Data'!$AU$3,'Population Data'!$C$3:$M$194,ROW()-4,FALSE))&gt;1,1,IF('Indicator Data'!AU184&gt;'Indicator Data'!AU184,1,'Indicator Data'!AU184/HLOOKUP('Indicator Data'!$AU$3,'Population Data'!$C$3:$M$194,ROW()-4,FALSE))))</f>
        <v>0.56695879974395547</v>
      </c>
      <c r="AA184" s="202">
        <f t="shared" si="69"/>
        <v>6.3</v>
      </c>
      <c r="AB184" s="210">
        <f t="shared" si="70"/>
        <v>6.3</v>
      </c>
      <c r="AC184" s="202">
        <f>IF('Indicator Data'!AO184="No data","x",ROUND(IF('Indicator Data'!AO184&gt;AC$4,10,IF('Indicator Data'!AO184&lt;AC$3,0,10-(AC$4-'Indicator Data'!AO184)/(AC$4-AC$3)*10)),1))</f>
        <v>3.1</v>
      </c>
      <c r="AD184" s="202">
        <f>IF('Indicator Data'!AP184="No data","x",ROUND(IF('Indicator Data'!AP184&gt;AD$4,10,IF('Indicator Data'!AP184&lt;AD$3,0,10-(AD$4-'Indicator Data'!AP184)/(AD$4-AD$3)*10)),1))</f>
        <v>1.7</v>
      </c>
      <c r="AE184" s="210">
        <f t="shared" si="65"/>
        <v>2.4</v>
      </c>
      <c r="AF184" s="206">
        <f>('Indicator Data'!AZ184+'Indicator Data'!AY184*0.5+'Indicator Data'!AX184*0.25)/1000</f>
        <v>208.13850003051758</v>
      </c>
      <c r="AG184" s="211">
        <f>AF184*1000/HLOOKUP('Indicator Data'!$AZ$3,'Population Data'!$C$3:$M$194,ROW()-4,FALSE)</f>
        <v>4.1690859991356018E-3</v>
      </c>
      <c r="AH184" s="210">
        <f t="shared" si="71"/>
        <v>0.4</v>
      </c>
      <c r="AI184" s="202">
        <f>IF('Indicator Data'!BD184="No data","x",ROUND(IF('Indicator Data'!BD184&lt;$AI$3,10,IF('Indicator Data'!BD184&gt;$AI$4,0,($AI$4-'Indicator Data'!BD184)/($AI$4-$AI$3)*10)),1))</f>
        <v>6.9</v>
      </c>
      <c r="AJ184" s="202">
        <f>IF('Indicator Data'!BE184="No data","x",ROUND(IF('Indicator Data'!BE184&gt;$AJ$4,10,IF('Indicator Data'!BE184&lt;$AJ$3,0,10-($AJ$4-'Indicator Data'!BE184)/($AJ$4-$AJ$3)*10)),1))</f>
        <v>10</v>
      </c>
      <c r="AK184" s="210">
        <f t="shared" si="72"/>
        <v>8.5</v>
      </c>
      <c r="AL184" s="208">
        <f t="shared" si="73"/>
        <v>5.3</v>
      </c>
      <c r="AM184" s="212">
        <f t="shared" si="74"/>
        <v>7.4</v>
      </c>
    </row>
    <row r="185" spans="1:39">
      <c r="A185" s="179" t="str">
        <f>'Indicator Data'!A185</f>
        <v>Ukraine</v>
      </c>
      <c r="B185" s="180" t="str">
        <f>'Indicator Data'!B185</f>
        <v>UKR</v>
      </c>
      <c r="C185" s="213">
        <f>ROUND(IF('Indicator Data'!AH185="No data",IF((0.101*LN('Indicator Data'!BV185)-0.153)&gt;C$4,0,IF((0.101*LN('Indicator Data'!BV185)-0.153)&lt;C$3,10,(C$4-(0.101*LN('Indicator Data'!BV185)-0.153))/(C$4-C$3)*10)),IF('Indicator Data'!AH185&gt;C$4,0,IF('Indicator Data'!AH185&lt;C$3,10,(C$4-'Indicator Data'!AH185)/(C$4-C$3)*10))),1)</f>
        <v>3.3</v>
      </c>
      <c r="D185" s="202">
        <f>IF('Indicator Data'!AI185="No data","x",ROUND((IF(LOG('Indicator Data'!AI185*1000)&gt;D$4,10,IF(LOG('Indicator Data'!AI185*1000)&lt;D$3,0,10-(D$4-LOG('Indicator Data'!AI185*1000))/(D$4-D$3)*10))),1))</f>
        <v>0</v>
      </c>
      <c r="E185" s="203">
        <f t="shared" si="59"/>
        <v>1.8</v>
      </c>
      <c r="F185" s="202">
        <f>IF('Indicator Data'!AV185="No data","x",ROUND(IF('Indicator Data'!AV185&gt;F$4,10,IF('Indicator Data'!AV185&lt;F$3,0,10-(F$4-'Indicator Data'!AV185)/(F$4-F$3)*10)),1))</f>
        <v>2.5</v>
      </c>
      <c r="G185" s="202">
        <f>IF('Indicator Data'!AW185="No data","x",ROUND(IF('Indicator Data'!AW185&gt;G$4,10,IF('Indicator Data'!AW185&lt;G$3,0,10-(G$4-'Indicator Data'!AW185)/(G$4-G$3)*10)),1))</f>
        <v>0.2</v>
      </c>
      <c r="H185" s="203">
        <f t="shared" si="60"/>
        <v>1.4</v>
      </c>
      <c r="I185" s="204">
        <f>SUM(IF('Indicator Data'!AJ185=0,0,'Indicator Data'!AJ185),SUM('Indicator Data'!AK185:AL185))</f>
        <v>40189.147248171874</v>
      </c>
      <c r="J185" s="204">
        <f>I185/HLOOKUP('Indicator Date'!$AJ183,'Population Data'!$C$3:$M$194,ROW()-4,FALSE)*1000000</f>
        <v>1059.3425570623688</v>
      </c>
      <c r="K185" s="202">
        <f t="shared" si="66"/>
        <v>10</v>
      </c>
      <c r="L185" s="202">
        <f>IF('Indicator Data'!AM185="No data","x",ROUND(IF('Indicator Data'!AM185&gt;L$4,10,IF('Indicator Data'!AM185&lt;L$3,0,10-(L$4-'Indicator Data'!AM185)/(L$4-L$3)*10)),1))</f>
        <v>10</v>
      </c>
      <c r="M185" s="202">
        <f>IF('Indicator Data'!AN185="No data","x",IF('Indicator Data'!AN185=0,0,ROUND(IF('Indicator Data'!AN185&gt;M$4,10,IF('Indicator Data'!AN185&lt;M$3,0,10-(M$4-'Indicator Data'!AN185)/(M$4-M$3)*10)),1)))</f>
        <v>2.8</v>
      </c>
      <c r="N185" s="203">
        <f t="shared" si="61"/>
        <v>7.6</v>
      </c>
      <c r="O185" s="205">
        <f t="shared" si="62"/>
        <v>3.2</v>
      </c>
      <c r="P185" s="206">
        <f>IF(AND('Indicator Data'!BA185="No data",'Indicator Data'!BB185="No data"),0,SUM('Indicator Data'!BA185:BC185)/1000)</f>
        <v>5010.7969999999996</v>
      </c>
      <c r="Q185" s="202">
        <f t="shared" si="67"/>
        <v>10</v>
      </c>
      <c r="R185" s="207">
        <f>P185*1000/HLOOKUP('Indicator Data'!$BA$3,'Population Data'!$C$3:$M$194,ROW()-4,FALSE)</f>
        <v>0.13207920223144082</v>
      </c>
      <c r="S185" s="202">
        <f t="shared" si="68"/>
        <v>10</v>
      </c>
      <c r="T185" s="208">
        <f t="shared" si="63"/>
        <v>10</v>
      </c>
      <c r="U185" s="209">
        <f>IF('Indicator Data'!AR185="No data","x",ROUND(IF('Indicator Data'!AR185&gt;U$4,10,IF('Indicator Data'!AR185&lt;U$3,0,10-(U$4-'Indicator Data'!AR185)/(U$4-U$3)*10)),1))</f>
        <v>1.8</v>
      </c>
      <c r="V185" s="209" t="str">
        <f>IF('Indicator Data'!AS185="No data","x",IF('Indicator Data'!AS185=0,0,ROUND(IF('Indicator Data'!AS185&gt;V$4,10,IF('Indicator Data'!AS185&lt;V$3,0,10-(V$4-'Indicator Data'!AS185)/(V$4-V$3)*10)),1)))</f>
        <v>x</v>
      </c>
      <c r="W185" s="202">
        <f t="shared" si="64"/>
        <v>1.8</v>
      </c>
      <c r="X185" s="202">
        <f>IF('Indicator Data'!AQ185="No data","x",ROUND(IF('Indicator Data'!AQ185&gt;X$4,10,IF('Indicator Data'!AQ185&lt;X$3,0,10-(X$4-'Indicator Data'!AQ185)/(X$4-X$3)*10)),1))</f>
        <v>1.6</v>
      </c>
      <c r="Y185" s="202" t="str">
        <f>IF('Indicator Data'!AT185="No data","x",ROUND(IF('Indicator Data'!AT185&gt;Y$4,10,IF('Indicator Data'!AT185&lt;Y$3,0,10-(Y$4-'Indicator Data'!AT185)/(Y$4-Y$3)*10)),1))</f>
        <v>x</v>
      </c>
      <c r="Z185" s="207">
        <f>IF('Indicator Data'!AU185="No data","x",IF(('Indicator Data'!AU185/HLOOKUP('Indicator Data'!$AU$3,'Population Data'!$C$3:$M$194,ROW()-4,FALSE))&gt;1,1,IF('Indicator Data'!AU185&gt;'Indicator Data'!AU185,1,'Indicator Data'!AU185/HLOOKUP('Indicator Data'!$AU$3,'Population Data'!$C$3:$M$194,ROW()-4,FALSE))))</f>
        <v>1.2593906780758395E-7</v>
      </c>
      <c r="AA185" s="202">
        <f t="shared" si="69"/>
        <v>0</v>
      </c>
      <c r="AB185" s="210">
        <f t="shared" si="70"/>
        <v>1.1000000000000001</v>
      </c>
      <c r="AC185" s="202">
        <f>IF('Indicator Data'!AO185="No data","x",ROUND(IF('Indicator Data'!AO185&gt;AC$4,10,IF('Indicator Data'!AO185&lt;AC$3,0,10-(AC$4-'Indicator Data'!AO185)/(AC$4-AC$3)*10)),1))</f>
        <v>0.7</v>
      </c>
      <c r="AD185" s="202" t="str">
        <f>IF('Indicator Data'!AP185="No data","x",ROUND(IF('Indicator Data'!AP185&gt;AD$4,10,IF('Indicator Data'!AP185&lt;AD$3,0,10-(AD$4-'Indicator Data'!AP185)/(AD$4-AD$3)*10)),1))</f>
        <v>x</v>
      </c>
      <c r="AE185" s="210">
        <f t="shared" si="65"/>
        <v>0.7</v>
      </c>
      <c r="AF185" s="206">
        <f>('Indicator Data'!AZ185+'Indicator Data'!AY185*0.5+'Indicator Data'!AX185*0.25)/1000</f>
        <v>1.4365000000000001</v>
      </c>
      <c r="AG185" s="211">
        <f>AF185*1000/HLOOKUP('Indicator Data'!$AZ$3,'Population Data'!$C$3:$M$194,ROW()-4,FALSE)</f>
        <v>3.786459000543521E-5</v>
      </c>
      <c r="AH185" s="210">
        <f t="shared" si="71"/>
        <v>0</v>
      </c>
      <c r="AI185" s="202">
        <f>IF('Indicator Data'!BD185="No data","x",ROUND(IF('Indicator Data'!BD185&lt;$AI$3,10,IF('Indicator Data'!BD185&gt;$AI$4,0,($AI$4-'Indicator Data'!BD185)/($AI$4-$AI$3)*10)),1))</f>
        <v>4.5</v>
      </c>
      <c r="AJ185" s="202">
        <f>IF('Indicator Data'!BE185="No data","x",ROUND(IF('Indicator Data'!BE185&gt;$AJ$4,10,IF('Indicator Data'!BE185&lt;$AJ$3,0,10-($AJ$4-'Indicator Data'!BE185)/($AJ$4-$AJ$3)*10)),1))</f>
        <v>0.3</v>
      </c>
      <c r="AK185" s="210">
        <f t="shared" si="72"/>
        <v>2.4</v>
      </c>
      <c r="AL185" s="208">
        <f t="shared" si="73"/>
        <v>1.1000000000000001</v>
      </c>
      <c r="AM185" s="212">
        <f t="shared" si="74"/>
        <v>7.8</v>
      </c>
    </row>
    <row r="186" spans="1:39">
      <c r="A186" s="179" t="str">
        <f>'Indicator Data'!A186</f>
        <v>United Arab Emirates</v>
      </c>
      <c r="B186" s="180" t="str">
        <f>'Indicator Data'!B186</f>
        <v>ARE</v>
      </c>
      <c r="C186" s="213">
        <f>ROUND(IF('Indicator Data'!AH186="No data",IF((0.101*LN('Indicator Data'!BV186)-0.153)&gt;C$4,0,IF((0.101*LN('Indicator Data'!BV186)-0.153)&lt;C$3,10,(C$4-(0.101*LN('Indicator Data'!BV186)-0.153))/(C$4-C$3)*10)),IF('Indicator Data'!AH186&gt;C$4,0,IF('Indicator Data'!AH186&lt;C$3,10,(C$4-'Indicator Data'!AH186)/(C$4-C$3)*10))),1)</f>
        <v>0</v>
      </c>
      <c r="D186" s="202" t="str">
        <f>IF('Indicator Data'!AI186="No data","x",ROUND((IF(LOG('Indicator Data'!AI186*1000)&gt;D$4,10,IF(LOG('Indicator Data'!AI186*1000)&lt;D$3,0,10-(D$4-LOG('Indicator Data'!AI186*1000))/(D$4-D$3)*10))),1))</f>
        <v>x</v>
      </c>
      <c r="E186" s="203">
        <f t="shared" si="59"/>
        <v>0</v>
      </c>
      <c r="F186" s="202">
        <f>IF('Indicator Data'!AV186="No data","x",ROUND(IF('Indicator Data'!AV186&gt;F$4,10,IF('Indicator Data'!AV186&lt;F$3,0,10-(F$4-'Indicator Data'!AV186)/(F$4-F$3)*10)),1))</f>
        <v>0.5</v>
      </c>
      <c r="G186" s="202">
        <f>IF('Indicator Data'!AW186="No data","x",ROUND(IF('Indicator Data'!AW186&gt;G$4,10,IF('Indicator Data'!AW186&lt;G$3,0,10-(G$4-'Indicator Data'!AW186)/(G$4-G$3)*10)),1))</f>
        <v>0.3</v>
      </c>
      <c r="H186" s="203">
        <f t="shared" si="60"/>
        <v>0.4</v>
      </c>
      <c r="I186" s="204">
        <f>SUM(IF('Indicator Data'!AJ186=0,0,'Indicator Data'!AJ186),SUM('Indicator Data'!AK186:AL186))</f>
        <v>1.3178749999999999</v>
      </c>
      <c r="J186" s="204">
        <f>I186/HLOOKUP('Indicator Date'!$AJ184,'Population Data'!$C$3:$M$194,ROW()-4,FALSE)*1000000</f>
        <v>0.1373952314119877</v>
      </c>
      <c r="K186" s="202">
        <f t="shared" si="66"/>
        <v>0</v>
      </c>
      <c r="L186" s="202" t="str">
        <f>IF('Indicator Data'!AM186="No data","x",ROUND(IF('Indicator Data'!AM186&gt;L$4,10,IF('Indicator Data'!AM186&lt;L$3,0,10-(L$4-'Indicator Data'!AM186)/(L$4-L$3)*10)),1))</f>
        <v>x</v>
      </c>
      <c r="M186" s="202" t="str">
        <f>IF('Indicator Data'!AN186="No data","x",IF('Indicator Data'!AN186=0,0,ROUND(IF('Indicator Data'!AN186&gt;M$4,10,IF('Indicator Data'!AN186&lt;M$3,0,10-(M$4-'Indicator Data'!AN186)/(M$4-M$3)*10)),1)))</f>
        <v>x</v>
      </c>
      <c r="N186" s="203">
        <f t="shared" si="61"/>
        <v>0</v>
      </c>
      <c r="O186" s="205">
        <f t="shared" si="62"/>
        <v>0.1</v>
      </c>
      <c r="P186" s="206">
        <f>IF(AND('Indicator Data'!BA186="No data",'Indicator Data'!BB186="No data"),0,SUM('Indicator Data'!BA186:BC186)/1000)</f>
        <v>8.5730000000000004</v>
      </c>
      <c r="Q186" s="202">
        <f t="shared" si="67"/>
        <v>3.1</v>
      </c>
      <c r="R186" s="207">
        <f>P186*1000/HLOOKUP('Indicator Data'!$BA$3,'Population Data'!$C$3:$M$194,ROW()-4,FALSE)</f>
        <v>8.9377924226119367E-4</v>
      </c>
      <c r="S186" s="202">
        <f t="shared" si="68"/>
        <v>3.1</v>
      </c>
      <c r="T186" s="208">
        <f t="shared" si="63"/>
        <v>3.1</v>
      </c>
      <c r="U186" s="209">
        <f>IF('Indicator Data'!AR186="No data","x",ROUND(IF('Indicator Data'!AR186&gt;U$4,10,IF('Indicator Data'!AR186&lt;U$3,0,10-(U$4-'Indicator Data'!AR186)/(U$4-U$3)*10)),1))</f>
        <v>0.2</v>
      </c>
      <c r="V186" s="209" t="str">
        <f>IF('Indicator Data'!AS186="No data","x",IF('Indicator Data'!AS186=0,0,ROUND(IF('Indicator Data'!AS186&gt;V$4,10,IF('Indicator Data'!AS186&lt;V$3,0,10-(V$4-'Indicator Data'!AS186)/(V$4-V$3)*10)),1)))</f>
        <v>x</v>
      </c>
      <c r="W186" s="202">
        <f t="shared" si="64"/>
        <v>0.2</v>
      </c>
      <c r="X186" s="202">
        <f>IF('Indicator Data'!AQ186="No data","x",ROUND(IF('Indicator Data'!AQ186&gt;X$4,10,IF('Indicator Data'!AQ186&lt;X$3,0,10-(X$4-'Indicator Data'!AQ186)/(X$4-X$3)*10)),1))</f>
        <v>0</v>
      </c>
      <c r="Y186" s="202">
        <f>IF('Indicator Data'!AT186="No data","x",ROUND(IF('Indicator Data'!AT186&gt;Y$4,10,IF('Indicator Data'!AT186&lt;Y$3,0,10-(Y$4-'Indicator Data'!AT186)/(Y$4-Y$3)*10)),1))</f>
        <v>0</v>
      </c>
      <c r="Z186" s="207">
        <f>IF('Indicator Data'!AU186="No data","x",IF(('Indicator Data'!AU186/HLOOKUP('Indicator Data'!$AU$3,'Population Data'!$C$3:$M$194,ROW()-4,FALSE))&gt;1,1,IF('Indicator Data'!AU186&gt;'Indicator Data'!AU186,1,'Indicator Data'!AU186/HLOOKUP('Indicator Data'!$AU$3,'Population Data'!$C$3:$M$194,ROW()-4,FALSE))))</f>
        <v>7.202529189308735E-6</v>
      </c>
      <c r="AA186" s="202">
        <f t="shared" si="69"/>
        <v>0</v>
      </c>
      <c r="AB186" s="210">
        <f t="shared" si="70"/>
        <v>0.1</v>
      </c>
      <c r="AC186" s="202">
        <f>IF('Indicator Data'!AO186="No data","x",ROUND(IF('Indicator Data'!AO186&gt;AC$4,10,IF('Indicator Data'!AO186&lt;AC$3,0,10-(AC$4-'Indicator Data'!AO186)/(AC$4-AC$3)*10)),1))</f>
        <v>0.4</v>
      </c>
      <c r="AD186" s="202" t="str">
        <f>IF('Indicator Data'!AP186="No data","x",ROUND(IF('Indicator Data'!AP186&gt;AD$4,10,IF('Indicator Data'!AP186&lt;AD$3,0,10-(AD$4-'Indicator Data'!AP186)/(AD$4-AD$3)*10)),1))</f>
        <v>x</v>
      </c>
      <c r="AE186" s="210">
        <f t="shared" si="65"/>
        <v>0.4</v>
      </c>
      <c r="AF186" s="206">
        <f>('Indicator Data'!AZ186+'Indicator Data'!AY186*0.5+'Indicator Data'!AX186*0.25)/1000</f>
        <v>0.34599999999999997</v>
      </c>
      <c r="AG186" s="211">
        <f>AF186*1000/HLOOKUP('Indicator Data'!$AZ$3,'Population Data'!$C$3:$M$194,ROW()-4,FALSE)</f>
        <v>3.6072275495436024E-5</v>
      </c>
      <c r="AH186" s="210">
        <f t="shared" si="71"/>
        <v>0</v>
      </c>
      <c r="AI186" s="202">
        <f>IF('Indicator Data'!BD186="No data","x",ROUND(IF('Indicator Data'!BD186&lt;$AI$3,10,IF('Indicator Data'!BD186&gt;$AI$4,0,($AI$4-'Indicator Data'!BD186)/($AI$4-$AI$3)*10)),1))</f>
        <v>3.1</v>
      </c>
      <c r="AJ186" s="202">
        <f>IF('Indicator Data'!BE186="No data","x",ROUND(IF('Indicator Data'!BE186&gt;$AJ$4,10,IF('Indicator Data'!BE186&lt;$AJ$3,0,10-($AJ$4-'Indicator Data'!BE186)/($AJ$4-$AJ$3)*10)),1))</f>
        <v>0</v>
      </c>
      <c r="AK186" s="210">
        <f t="shared" si="72"/>
        <v>1.6</v>
      </c>
      <c r="AL186" s="208">
        <f t="shared" si="73"/>
        <v>0.5</v>
      </c>
      <c r="AM186" s="212">
        <f t="shared" si="74"/>
        <v>1.9</v>
      </c>
    </row>
    <row r="187" spans="1:39">
      <c r="A187" s="179" t="str">
        <f>'Indicator Data'!A187</f>
        <v>United Kingdom</v>
      </c>
      <c r="B187" s="180" t="str">
        <f>'Indicator Data'!B187</f>
        <v>GBR</v>
      </c>
      <c r="C187" s="213">
        <f>ROUND(IF('Indicator Data'!AH187="No data",IF((0.101*LN('Indicator Data'!BV187)-0.153)&gt;C$4,0,IF((0.101*LN('Indicator Data'!BV187)-0.153)&lt;C$3,10,(C$4-(0.101*LN('Indicator Data'!BV187)-0.153))/(C$4-C$3)*10)),IF('Indicator Data'!AH187&gt;C$4,0,IF('Indicator Data'!AH187&lt;C$3,10,(C$4-'Indicator Data'!AH187)/(C$4-C$3)*10))),1)</f>
        <v>0</v>
      </c>
      <c r="D187" s="202" t="str">
        <f>IF('Indicator Data'!AI187="No data","x",ROUND((IF(LOG('Indicator Data'!AI187*1000)&gt;D$4,10,IF(LOG('Indicator Data'!AI187*1000)&lt;D$3,0,10-(D$4-LOG('Indicator Data'!AI187*1000))/(D$4-D$3)*10))),1))</f>
        <v>x</v>
      </c>
      <c r="E187" s="203">
        <f t="shared" si="59"/>
        <v>0</v>
      </c>
      <c r="F187" s="202">
        <f>IF('Indicator Data'!AV187="No data","x",ROUND(IF('Indicator Data'!AV187&gt;F$4,10,IF('Indicator Data'!AV187&lt;F$3,0,10-(F$4-'Indicator Data'!AV187)/(F$4-F$3)*10)),1))</f>
        <v>1.3</v>
      </c>
      <c r="G187" s="202">
        <f>IF('Indicator Data'!AW187="No data","x",ROUND(IF('Indicator Data'!AW187&gt;G$4,10,IF('Indicator Data'!AW187&lt;G$3,0,10-(G$4-'Indicator Data'!AW187)/(G$4-G$3)*10)),1))</f>
        <v>1.9</v>
      </c>
      <c r="H187" s="203">
        <f t="shared" si="60"/>
        <v>1.6</v>
      </c>
      <c r="I187" s="204">
        <f>SUM(IF('Indicator Data'!AJ187=0,0,'Indicator Data'!AJ187),SUM('Indicator Data'!AK187:AL187))</f>
        <v>1.315194</v>
      </c>
      <c r="J187" s="204">
        <f>I187/HLOOKUP('Indicator Date'!$AJ185,'Population Data'!$C$3:$M$194,ROW()-4,FALSE)*1000000</f>
        <v>1.9352062277551242E-2</v>
      </c>
      <c r="K187" s="202">
        <f t="shared" si="66"/>
        <v>0</v>
      </c>
      <c r="L187" s="202" t="str">
        <f>IF('Indicator Data'!AM187="No data","x",ROUND(IF('Indicator Data'!AM187&gt;L$4,10,IF('Indicator Data'!AM187&lt;L$3,0,10-(L$4-'Indicator Data'!AM187)/(L$4-L$3)*10)),1))</f>
        <v>x</v>
      </c>
      <c r="M187" s="202">
        <f>IF('Indicator Data'!AN187="No data","x",IF('Indicator Data'!AN187=0,0,ROUND(IF('Indicator Data'!AN187&gt;M$4,10,IF('Indicator Data'!AN187&lt;M$3,0,10-(M$4-'Indicator Data'!AN187)/(M$4-M$3)*10)),1)))</f>
        <v>0</v>
      </c>
      <c r="N187" s="203">
        <f t="shared" si="61"/>
        <v>0</v>
      </c>
      <c r="O187" s="205">
        <f t="shared" si="62"/>
        <v>0.4</v>
      </c>
      <c r="P187" s="206">
        <f>IF(AND('Indicator Data'!BA187="No data",'Indicator Data'!BB187="No data"),0,SUM('Indicator Data'!BA187:BC187)/1000)</f>
        <v>591.68499999999995</v>
      </c>
      <c r="Q187" s="202">
        <f t="shared" si="67"/>
        <v>9.1999999999999993</v>
      </c>
      <c r="R187" s="207">
        <f>P187*1000/HLOOKUP('Indicator Data'!$BA$3,'Population Data'!$C$3:$M$194,ROW()-4,FALSE)</f>
        <v>8.7061870482171514E-3</v>
      </c>
      <c r="S187" s="202">
        <f t="shared" si="68"/>
        <v>5.4</v>
      </c>
      <c r="T187" s="208">
        <f t="shared" si="63"/>
        <v>7.3</v>
      </c>
      <c r="U187" s="209" t="str">
        <f>IF('Indicator Data'!AR187="No data","x",ROUND(IF('Indicator Data'!AR187&gt;U$4,10,IF('Indicator Data'!AR187&lt;U$3,0,10-(U$4-'Indicator Data'!AR187)/(U$4-U$3)*10)),1))</f>
        <v>x</v>
      </c>
      <c r="V187" s="209" t="str">
        <f>IF('Indicator Data'!AS187="No data","x",IF('Indicator Data'!AS187=0,0,ROUND(IF('Indicator Data'!AS187&gt;V$4,10,IF('Indicator Data'!AS187&lt;V$3,0,10-(V$4-'Indicator Data'!AS187)/(V$4-V$3)*10)),1)))</f>
        <v>x</v>
      </c>
      <c r="W187" s="202" t="str">
        <f t="shared" si="64"/>
        <v>x</v>
      </c>
      <c r="X187" s="202">
        <f>IF('Indicator Data'!AQ187="No data","x",ROUND(IF('Indicator Data'!AQ187&gt;X$4,10,IF('Indicator Data'!AQ187&lt;X$3,0,10-(X$4-'Indicator Data'!AQ187)/(X$4-X$3)*10)),1))</f>
        <v>0.1</v>
      </c>
      <c r="Y187" s="202" t="str">
        <f>IF('Indicator Data'!AT187="No data","x",ROUND(IF('Indicator Data'!AT187&gt;Y$4,10,IF('Indicator Data'!AT187&lt;Y$3,0,10-(Y$4-'Indicator Data'!AT187)/(Y$4-Y$3)*10)),1))</f>
        <v>x</v>
      </c>
      <c r="Z187" s="207">
        <f>IF('Indicator Data'!AU187="No data","x",IF(('Indicator Data'!AU187/HLOOKUP('Indicator Data'!$AU$3,'Population Data'!$C$3:$M$194,ROW()-4,FALSE))&gt;1,1,IF('Indicator Data'!AU187&gt;'Indicator Data'!AU187,1,'Indicator Data'!AU187/HLOOKUP('Indicator Data'!$AU$3,'Population Data'!$C$3:$M$194,ROW()-4,FALSE))))</f>
        <v>0</v>
      </c>
      <c r="AA187" s="202">
        <f t="shared" si="69"/>
        <v>0</v>
      </c>
      <c r="AB187" s="210">
        <f t="shared" si="70"/>
        <v>0.1</v>
      </c>
      <c r="AC187" s="202">
        <f>IF('Indicator Data'!AO187="No data","x",ROUND(IF('Indicator Data'!AO187&gt;AC$4,10,IF('Indicator Data'!AO187&lt;AC$3,0,10-(AC$4-'Indicator Data'!AO187)/(AC$4-AC$3)*10)),1))</f>
        <v>0.3</v>
      </c>
      <c r="AD187" s="202" t="str">
        <f>IF('Indicator Data'!AP187="No data","x",ROUND(IF('Indicator Data'!AP187&gt;AD$4,10,IF('Indicator Data'!AP187&lt;AD$3,0,10-(AD$4-'Indicator Data'!AP187)/(AD$4-AD$3)*10)),1))</f>
        <v>x</v>
      </c>
      <c r="AE187" s="210">
        <f t="shared" si="65"/>
        <v>0.3</v>
      </c>
      <c r="AF187" s="206">
        <f>('Indicator Data'!AZ187+'Indicator Data'!AY187*0.5+'Indicator Data'!AX187*0.25)/1000</f>
        <v>0</v>
      </c>
      <c r="AG187" s="211">
        <f>AF187*1000/HLOOKUP('Indicator Data'!$AZ$3,'Population Data'!$C$3:$M$194,ROW()-4,FALSE)</f>
        <v>0</v>
      </c>
      <c r="AH187" s="210">
        <f t="shared" si="71"/>
        <v>0</v>
      </c>
      <c r="AI187" s="202">
        <f>IF('Indicator Data'!BD187="No data","x",ROUND(IF('Indicator Data'!BD187&lt;$AI$3,10,IF('Indicator Data'!BD187&gt;$AI$4,0,($AI$4-'Indicator Data'!BD187)/($AI$4-$AI$3)*10)),1))</f>
        <v>2</v>
      </c>
      <c r="AJ187" s="202">
        <f>IF('Indicator Data'!BE187="No data","x",ROUND(IF('Indicator Data'!BE187&gt;$AJ$4,10,IF('Indicator Data'!BE187&lt;$AJ$3,0,10-($AJ$4-'Indicator Data'!BE187)/($AJ$4-$AJ$3)*10)),1))</f>
        <v>0</v>
      </c>
      <c r="AK187" s="210">
        <f t="shared" si="72"/>
        <v>1</v>
      </c>
      <c r="AL187" s="208">
        <f t="shared" si="73"/>
        <v>0.4</v>
      </c>
      <c r="AM187" s="212">
        <f t="shared" si="74"/>
        <v>4.7</v>
      </c>
    </row>
    <row r="188" spans="1:39">
      <c r="A188" s="179" t="str">
        <f>'Indicator Data'!A188</f>
        <v>United States of America</v>
      </c>
      <c r="B188" s="180" t="str">
        <f>'Indicator Data'!B188</f>
        <v>USA</v>
      </c>
      <c r="C188" s="213">
        <f>ROUND(IF('Indicator Data'!AH188="No data",IF((0.101*LN('Indicator Data'!BV188)-0.153)&gt;C$4,0,IF((0.101*LN('Indicator Data'!BV188)-0.153)&lt;C$3,10,(C$4-(0.101*LN('Indicator Data'!BV188)-0.153))/(C$4-C$3)*10)),IF('Indicator Data'!AH188&gt;C$4,0,IF('Indicator Data'!AH188&lt;C$3,10,(C$4-'Indicator Data'!AH188)/(C$4-C$3)*10))),1)</f>
        <v>0</v>
      </c>
      <c r="D188" s="202" t="str">
        <f>IF('Indicator Data'!AI188="No data","x",ROUND((IF(LOG('Indicator Data'!AI188*1000)&gt;D$4,10,IF(LOG('Indicator Data'!AI188*1000)&lt;D$3,0,10-(D$4-LOG('Indicator Data'!AI188*1000))/(D$4-D$3)*10))),1))</f>
        <v>x</v>
      </c>
      <c r="E188" s="203">
        <f t="shared" si="59"/>
        <v>0</v>
      </c>
      <c r="F188" s="202">
        <f>IF('Indicator Data'!AV188="No data","x",ROUND(IF('Indicator Data'!AV188&gt;F$4,10,IF('Indicator Data'!AV188&lt;F$3,0,10-(F$4-'Indicator Data'!AV188)/(F$4-F$3)*10)),1))</f>
        <v>2.4</v>
      </c>
      <c r="G188" s="202">
        <f>IF('Indicator Data'!AW188="No data","x",ROUND(IF('Indicator Data'!AW188&gt;G$4,10,IF('Indicator Data'!AW188&lt;G$3,0,10-(G$4-'Indicator Data'!AW188)/(G$4-G$3)*10)),1))</f>
        <v>3.7</v>
      </c>
      <c r="H188" s="203">
        <f t="shared" si="60"/>
        <v>3.1</v>
      </c>
      <c r="I188" s="204">
        <f>SUM(IF('Indicator Data'!AJ188=0,0,'Indicator Data'!AJ188),SUM('Indicator Data'!AK188:AL188))</f>
        <v>56.733446000000001</v>
      </c>
      <c r="J188" s="204">
        <f>I188/HLOOKUP('Indicator Date'!$AJ186,'Population Data'!$C$3:$M$194,ROW()-4,FALSE)*1000000</f>
        <v>0.16597733354842081</v>
      </c>
      <c r="K188" s="202">
        <f t="shared" si="66"/>
        <v>0</v>
      </c>
      <c r="L188" s="202" t="str">
        <f>IF('Indicator Data'!AM188="No data","x",ROUND(IF('Indicator Data'!AM188&gt;L$4,10,IF('Indicator Data'!AM188&lt;L$3,0,10-(L$4-'Indicator Data'!AM188)/(L$4-L$3)*10)),1))</f>
        <v>x</v>
      </c>
      <c r="M188" s="202">
        <f>IF('Indicator Data'!AN188="No data","x",IF('Indicator Data'!AN188=0,0,ROUND(IF('Indicator Data'!AN188&gt;M$4,10,IF('Indicator Data'!AN188&lt;M$3,0,10-(M$4-'Indicator Data'!AN188)/(M$4-M$3)*10)),1)))</f>
        <v>0</v>
      </c>
      <c r="N188" s="203">
        <f t="shared" si="61"/>
        <v>0</v>
      </c>
      <c r="O188" s="205">
        <f t="shared" si="62"/>
        <v>0.8</v>
      </c>
      <c r="P188" s="206">
        <f>IF(AND('Indicator Data'!BA188="No data",'Indicator Data'!BB188="No data"),0,SUM('Indicator Data'!BA188:BC188)/1000)</f>
        <v>3010.6689999999999</v>
      </c>
      <c r="Q188" s="202">
        <f t="shared" si="67"/>
        <v>10</v>
      </c>
      <c r="R188" s="207">
        <f>P188*1000/HLOOKUP('Indicator Data'!$BA$3,'Population Data'!$C$3:$M$194,ROW()-4,FALSE)</f>
        <v>8.8079051784883747E-3</v>
      </c>
      <c r="S188" s="202">
        <f t="shared" si="68"/>
        <v>5.5</v>
      </c>
      <c r="T188" s="208">
        <f t="shared" si="63"/>
        <v>7.8</v>
      </c>
      <c r="U188" s="209">
        <f>IF('Indicator Data'!AR188="No data","x",ROUND(IF('Indicator Data'!AR188&gt;U$4,10,IF('Indicator Data'!AR188&lt;U$3,0,10-(U$4-'Indicator Data'!AR188)/(U$4-U$3)*10)),1))</f>
        <v>0.8</v>
      </c>
      <c r="V188" s="209">
        <f>IF('Indicator Data'!AS188="No data","x",IF('Indicator Data'!AS188=0,0,ROUND(IF('Indicator Data'!AS188&gt;V$4,10,IF('Indicator Data'!AS188&lt;V$3,0,10-(V$4-'Indicator Data'!AS188)/(V$4-V$3)*10)),1)))</f>
        <v>0.6</v>
      </c>
      <c r="W188" s="202">
        <f t="shared" si="64"/>
        <v>0.7</v>
      </c>
      <c r="X188" s="202">
        <f>IF('Indicator Data'!AQ188="No data","x",ROUND(IF('Indicator Data'!AQ188&gt;X$4,10,IF('Indicator Data'!AQ188&lt;X$3,0,10-(X$4-'Indicator Data'!AQ188)/(X$4-X$3)*10)),1))</f>
        <v>0</v>
      </c>
      <c r="Y188" s="202" t="str">
        <f>IF('Indicator Data'!AT188="No data","x",ROUND(IF('Indicator Data'!AT188&gt;Y$4,10,IF('Indicator Data'!AT188&lt;Y$3,0,10-(Y$4-'Indicator Data'!AT188)/(Y$4-Y$3)*10)),1))</f>
        <v>x</v>
      </c>
      <c r="Z188" s="207">
        <f>IF('Indicator Data'!AU188="No data","x",IF(('Indicator Data'!AU188/HLOOKUP('Indicator Data'!$AU$3,'Population Data'!$C$3:$M$194,ROW()-4,FALSE))&gt;1,1,IF('Indicator Data'!AU188&gt;'Indicator Data'!AU188,1,'Indicator Data'!AU188/HLOOKUP('Indicator Data'!$AU$3,'Population Data'!$C$3:$M$194,ROW()-4,FALSE))))</f>
        <v>3.8192099859500075E-6</v>
      </c>
      <c r="AA188" s="202">
        <f t="shared" si="69"/>
        <v>0</v>
      </c>
      <c r="AB188" s="210">
        <f t="shared" si="70"/>
        <v>0.2</v>
      </c>
      <c r="AC188" s="202">
        <f>IF('Indicator Data'!AO188="No data","x",ROUND(IF('Indicator Data'!AO188&gt;AC$4,10,IF('Indicator Data'!AO188&lt;AC$3,0,10-(AC$4-'Indicator Data'!AO188)/(AC$4-AC$3)*10)),1))</f>
        <v>0.5</v>
      </c>
      <c r="AD188" s="202">
        <f>IF('Indicator Data'!AP188="No data","x",ROUND(IF('Indicator Data'!AP188&gt;AD$4,10,IF('Indicator Data'!AP188&lt;AD$3,0,10-(AD$4-'Indicator Data'!AP188)/(AD$4-AD$3)*10)),1))</f>
        <v>0.1</v>
      </c>
      <c r="AE188" s="210">
        <f t="shared" si="65"/>
        <v>0.3</v>
      </c>
      <c r="AF188" s="206">
        <f>('Indicator Data'!AZ188+'Indicator Data'!AY188*0.5+'Indicator Data'!AX188*0.25)/1000</f>
        <v>19.611000000000001</v>
      </c>
      <c r="AG188" s="211">
        <f>AF188*1000/HLOOKUP('Indicator Data'!$AZ$3,'Population Data'!$C$3:$M$194,ROW()-4,FALSE)</f>
        <v>5.7373237793771254E-5</v>
      </c>
      <c r="AH188" s="210">
        <f t="shared" si="71"/>
        <v>0</v>
      </c>
      <c r="AI188" s="202">
        <f>IF('Indicator Data'!BD188="No data","x",ROUND(IF('Indicator Data'!BD188&lt;$AI$3,10,IF('Indicator Data'!BD188&gt;$AI$4,0,($AI$4-'Indicator Data'!BD188)/($AI$4-$AI$3)*10)),1))</f>
        <v>0</v>
      </c>
      <c r="AJ188" s="202">
        <f>IF('Indicator Data'!BE188="No data","x",ROUND(IF('Indicator Data'!BE188&gt;$AJ$4,10,IF('Indicator Data'!BE188&lt;$AJ$3,0,10-($AJ$4-'Indicator Data'!BE188)/($AJ$4-$AJ$3)*10)),1))</f>
        <v>0</v>
      </c>
      <c r="AK188" s="210">
        <f t="shared" si="72"/>
        <v>0</v>
      </c>
      <c r="AL188" s="208">
        <f t="shared" si="73"/>
        <v>0.1</v>
      </c>
      <c r="AM188" s="212">
        <f t="shared" si="74"/>
        <v>5.0999999999999996</v>
      </c>
    </row>
    <row r="189" spans="1:39">
      <c r="A189" s="179" t="str">
        <f>'Indicator Data'!A189</f>
        <v>Uruguay</v>
      </c>
      <c r="B189" s="180" t="str">
        <f>'Indicator Data'!B189</f>
        <v>URY</v>
      </c>
      <c r="C189" s="213">
        <f>ROUND(IF('Indicator Data'!AH189="No data",IF((0.101*LN('Indicator Data'!BV189)-0.153)&gt;C$4,0,IF((0.101*LN('Indicator Data'!BV189)-0.153)&lt;C$3,10,(C$4-(0.101*LN('Indicator Data'!BV189)-0.153))/(C$4-C$3)*10)),IF('Indicator Data'!AH189&gt;C$4,0,IF('Indicator Data'!AH189&lt;C$3,10,(C$4-'Indicator Data'!AH189)/(C$4-C$3)*10))),1)</f>
        <v>1.4</v>
      </c>
      <c r="D189" s="202" t="str">
        <f>IF('Indicator Data'!AI189="No data","x",ROUND((IF(LOG('Indicator Data'!AI189*1000)&gt;D$4,10,IF(LOG('Indicator Data'!AI189*1000)&lt;D$3,0,10-(D$4-LOG('Indicator Data'!AI189*1000))/(D$4-D$3)*10))),1))</f>
        <v>x</v>
      </c>
      <c r="E189" s="203">
        <f t="shared" si="59"/>
        <v>1.4</v>
      </c>
      <c r="F189" s="202">
        <f>IF('Indicator Data'!AV189="No data","x",ROUND(IF('Indicator Data'!AV189&gt;F$4,10,IF('Indicator Data'!AV189&lt;F$3,0,10-(F$4-'Indicator Data'!AV189)/(F$4-F$3)*10)),1))</f>
        <v>3.2</v>
      </c>
      <c r="G189" s="202">
        <f>IF('Indicator Data'!AW189="No data","x",ROUND(IF('Indicator Data'!AW189&gt;G$4,10,IF('Indicator Data'!AW189&lt;G$3,0,10-(G$4-'Indicator Data'!AW189)/(G$4-G$3)*10)),1))</f>
        <v>3.9</v>
      </c>
      <c r="H189" s="203">
        <f t="shared" si="60"/>
        <v>3.6</v>
      </c>
      <c r="I189" s="204">
        <f>SUM(IF('Indicator Data'!AJ189=0,0,'Indicator Data'!AJ189),SUM('Indicator Data'!AK189:AL189))</f>
        <v>1.7800020000000001</v>
      </c>
      <c r="J189" s="204">
        <f>I189/HLOOKUP('Indicator Date'!$AJ187,'Population Data'!$C$3:$M$194,ROW()-4,FALSE)*1000000</f>
        <v>0.51996426856299571</v>
      </c>
      <c r="K189" s="202">
        <f t="shared" si="66"/>
        <v>0</v>
      </c>
      <c r="L189" s="202" t="str">
        <f>IF('Indicator Data'!AM189="No data","x",ROUND(IF('Indicator Data'!AM189&gt;L$4,10,IF('Indicator Data'!AM189&lt;L$3,0,10-(L$4-'Indicator Data'!AM189)/(L$4-L$3)*10)),1))</f>
        <v>x</v>
      </c>
      <c r="M189" s="202">
        <f>IF('Indicator Data'!AN189="No data","x",IF('Indicator Data'!AN189=0,0,ROUND(IF('Indicator Data'!AN189&gt;M$4,10,IF('Indicator Data'!AN189&lt;M$3,0,10-(M$4-'Indicator Data'!AN189)/(M$4-M$3)*10)),1)))</f>
        <v>0.1</v>
      </c>
      <c r="N189" s="203">
        <f t="shared" si="61"/>
        <v>0.1</v>
      </c>
      <c r="O189" s="205">
        <f t="shared" si="62"/>
        <v>1.6</v>
      </c>
      <c r="P189" s="206">
        <f>IF(AND('Indicator Data'!BA189="No data",'Indicator Data'!BB189="No data"),0,SUM('Indicator Data'!BA189:BC189)/1000)</f>
        <v>54.091000000000001</v>
      </c>
      <c r="Q189" s="202">
        <f t="shared" si="67"/>
        <v>5.8</v>
      </c>
      <c r="R189" s="207">
        <f>P189*1000/HLOOKUP('Indicator Data'!$BA$3,'Population Data'!$C$3:$M$194,ROW()-4,FALSE)</f>
        <v>1.5800761600740336E-2</v>
      </c>
      <c r="S189" s="202">
        <f t="shared" si="68"/>
        <v>6.3</v>
      </c>
      <c r="T189" s="208">
        <f t="shared" si="63"/>
        <v>6.1</v>
      </c>
      <c r="U189" s="209">
        <f>IF('Indicator Data'!AR189="No data","x",ROUND(IF('Indicator Data'!AR189&gt;U$4,10,IF('Indicator Data'!AR189&lt;U$3,0,10-(U$4-'Indicator Data'!AR189)/(U$4-U$3)*10)),1))</f>
        <v>1.2</v>
      </c>
      <c r="V189" s="209">
        <f>IF('Indicator Data'!AS189="No data","x",IF('Indicator Data'!AS189=0,0,ROUND(IF('Indicator Data'!AS189&gt;V$4,10,IF('Indicator Data'!AS189&lt;V$3,0,10-(V$4-'Indicator Data'!AS189)/(V$4-V$3)*10)),1)))</f>
        <v>1.5</v>
      </c>
      <c r="W189" s="202">
        <f t="shared" si="64"/>
        <v>1.35</v>
      </c>
      <c r="X189" s="202">
        <f>IF('Indicator Data'!AQ189="No data","x",ROUND(IF('Indicator Data'!AQ189&gt;X$4,10,IF('Indicator Data'!AQ189&lt;X$3,0,10-(X$4-'Indicator Data'!AQ189)/(X$4-X$3)*10)),1))</f>
        <v>0.7</v>
      </c>
      <c r="Y189" s="202" t="str">
        <f>IF('Indicator Data'!AT189="No data","x",ROUND(IF('Indicator Data'!AT189&gt;Y$4,10,IF('Indicator Data'!AT189&lt;Y$3,0,10-(Y$4-'Indicator Data'!AT189)/(Y$4-Y$3)*10)),1))</f>
        <v>x</v>
      </c>
      <c r="Z189" s="207">
        <f>IF('Indicator Data'!AU189="No data","x",IF(('Indicator Data'!AU189/HLOOKUP('Indicator Data'!$AU$3,'Population Data'!$C$3:$M$194,ROW()-4,FALSE))&gt;1,1,IF('Indicator Data'!AU189&gt;'Indicator Data'!AU189,1,'Indicator Data'!AU189/HLOOKUP('Indicator Data'!$AU$3,'Population Data'!$C$3:$M$194,ROW()-4,FALSE))))</f>
        <v>2.3957036269199959E-5</v>
      </c>
      <c r="AA189" s="202">
        <f t="shared" si="69"/>
        <v>0</v>
      </c>
      <c r="AB189" s="210">
        <f t="shared" si="70"/>
        <v>0.7</v>
      </c>
      <c r="AC189" s="202">
        <f>IF('Indicator Data'!AO189="No data","x",ROUND(IF('Indicator Data'!AO189&gt;AC$4,10,IF('Indicator Data'!AO189&lt;AC$3,0,10-(AC$4-'Indicator Data'!AO189)/(AC$4-AC$3)*10)),1))</f>
        <v>0.5</v>
      </c>
      <c r="AD189" s="202">
        <f>IF('Indicator Data'!AP189="No data","x",ROUND(IF('Indicator Data'!AP189&gt;AD$4,10,IF('Indicator Data'!AP189&lt;AD$3,0,10-(AD$4-'Indicator Data'!AP189)/(AD$4-AD$3)*10)),1))</f>
        <v>0.4</v>
      </c>
      <c r="AE189" s="210">
        <f t="shared" si="65"/>
        <v>0.5</v>
      </c>
      <c r="AF189" s="206">
        <f>('Indicator Data'!AZ189+'Indicator Data'!AY189*0.5+'Indicator Data'!AX189*0.25)/1000</f>
        <v>408.57225</v>
      </c>
      <c r="AG189" s="211">
        <f>AF189*1000/HLOOKUP('Indicator Data'!$AZ$3,'Population Data'!$C$3:$M$194,ROW()-4,FALSE)</f>
        <v>0.11934984967791464</v>
      </c>
      <c r="AH189" s="210">
        <f t="shared" si="71"/>
        <v>10</v>
      </c>
      <c r="AI189" s="202">
        <f>IF('Indicator Data'!BD189="No data","x",ROUND(IF('Indicator Data'!BD189&lt;$AI$3,10,IF('Indicator Data'!BD189&gt;$AI$4,0,($AI$4-'Indicator Data'!BD189)/($AI$4-$AI$3)*10)),1))</f>
        <v>2.2999999999999998</v>
      </c>
      <c r="AJ189" s="202">
        <f>IF('Indicator Data'!BE189="No data","x",ROUND(IF('Indicator Data'!BE189&gt;$AJ$4,10,IF('Indicator Data'!BE189&lt;$AJ$3,0,10-($AJ$4-'Indicator Data'!BE189)/($AJ$4-$AJ$3)*10)),1))</f>
        <v>0</v>
      </c>
      <c r="AK189" s="210">
        <f t="shared" si="72"/>
        <v>1.2</v>
      </c>
      <c r="AL189" s="208">
        <f t="shared" si="73"/>
        <v>5.2</v>
      </c>
      <c r="AM189" s="212">
        <f t="shared" si="74"/>
        <v>5.7</v>
      </c>
    </row>
    <row r="190" spans="1:39">
      <c r="A190" s="179" t="str">
        <f>'Indicator Data'!A190</f>
        <v>Uzbekistan</v>
      </c>
      <c r="B190" s="180" t="str">
        <f>'Indicator Data'!B190</f>
        <v>UZB</v>
      </c>
      <c r="C190" s="213">
        <f>ROUND(IF('Indicator Data'!AH190="No data",IF((0.101*LN('Indicator Data'!BV190)-0.153)&gt;C$4,0,IF((0.101*LN('Indicator Data'!BV190)-0.153)&lt;C$3,10,(C$4-(0.101*LN('Indicator Data'!BV190)-0.153))/(C$4-C$3)*10)),IF('Indicator Data'!AH190&gt;C$4,0,IF('Indicator Data'!AH190&lt;C$3,10,(C$4-'Indicator Data'!AH190)/(C$4-C$3)*10))),1)</f>
        <v>3.5</v>
      </c>
      <c r="D190" s="202">
        <f>IF('Indicator Data'!AI190="No data","x",ROUND((IF(LOG('Indicator Data'!AI190*1000)&gt;D$4,10,IF(LOG('Indicator Data'!AI190*1000)&lt;D$3,0,10-(D$4-LOG('Indicator Data'!AI190*1000))/(D$4-D$3)*10))),1))</f>
        <v>2.9</v>
      </c>
      <c r="E190" s="203">
        <f t="shared" si="59"/>
        <v>3.2</v>
      </c>
      <c r="F190" s="202">
        <f>IF('Indicator Data'!AV190="No data","x",ROUND(IF('Indicator Data'!AV190&gt;F$4,10,IF('Indicator Data'!AV190&lt;F$3,0,10-(F$4-'Indicator Data'!AV190)/(F$4-F$3)*10)),1))</f>
        <v>3.2</v>
      </c>
      <c r="G190" s="202">
        <f>IF('Indicator Data'!AW190="No data","x",ROUND(IF('Indicator Data'!AW190&gt;G$4,10,IF('Indicator Data'!AW190&lt;G$3,0,10-(G$4-'Indicator Data'!AW190)/(G$4-G$3)*10)),1))</f>
        <v>1.6</v>
      </c>
      <c r="H190" s="203">
        <f t="shared" si="60"/>
        <v>2.4</v>
      </c>
      <c r="I190" s="204">
        <f>SUM(IF('Indicator Data'!AJ190=0,0,'Indicator Data'!AJ190),SUM('Indicator Data'!AK190:AL190))</f>
        <v>2678.5003920624999</v>
      </c>
      <c r="J190" s="204">
        <f>I190/HLOOKUP('Indicator Date'!$AJ188,'Population Data'!$C$3:$M$194,ROW()-4,FALSE)*1000000</f>
        <v>75.083116789633635</v>
      </c>
      <c r="K190" s="202">
        <f t="shared" si="66"/>
        <v>1.5</v>
      </c>
      <c r="L190" s="202">
        <f>IF('Indicator Data'!AM190="No data","x",ROUND(IF('Indicator Data'!AM190&gt;L$4,10,IF('Indicator Data'!AM190&lt;L$3,0,10-(L$4-'Indicator Data'!AM190)/(L$4-L$3)*10)),1))</f>
        <v>1.3</v>
      </c>
      <c r="M190" s="202">
        <f>IF('Indicator Data'!AN190="No data","x",IF('Indicator Data'!AN190=0,0,ROUND(IF('Indicator Data'!AN190&gt;M$4,10,IF('Indicator Data'!AN190&lt;M$3,0,10-(M$4-'Indicator Data'!AN190)/(M$4-M$3)*10)),1)))</f>
        <v>5.9</v>
      </c>
      <c r="N190" s="203">
        <f t="shared" si="61"/>
        <v>2.9</v>
      </c>
      <c r="O190" s="205">
        <f t="shared" si="62"/>
        <v>2.9</v>
      </c>
      <c r="P190" s="206">
        <f>IF(AND('Indicator Data'!BA190="No data",'Indicator Data'!BB190="No data"),0,SUM('Indicator Data'!BA190:BC190)/1000)</f>
        <v>31.901</v>
      </c>
      <c r="Q190" s="202">
        <f t="shared" si="67"/>
        <v>5</v>
      </c>
      <c r="R190" s="207">
        <f>P190*1000/HLOOKUP('Indicator Data'!$BA$3,'Population Data'!$C$3:$M$194,ROW()-4,FALSE)</f>
        <v>8.9424161213645735E-4</v>
      </c>
      <c r="S190" s="202">
        <f t="shared" si="68"/>
        <v>3.1</v>
      </c>
      <c r="T190" s="208">
        <f t="shared" si="63"/>
        <v>4.0999999999999996</v>
      </c>
      <c r="U190" s="209">
        <f>IF('Indicator Data'!AR190="No data","x",ROUND(IF('Indicator Data'!AR190&gt;U$4,10,IF('Indicator Data'!AR190&lt;U$3,0,10-(U$4-'Indicator Data'!AR190)/(U$4-U$3)*10)),1))</f>
        <v>0.4</v>
      </c>
      <c r="V190" s="209" t="str">
        <f>IF('Indicator Data'!AS190="No data","x",IF('Indicator Data'!AS190=0,0,ROUND(IF('Indicator Data'!AS190&gt;V$4,10,IF('Indicator Data'!AS190&lt;V$3,0,10-(V$4-'Indicator Data'!AS190)/(V$4-V$3)*10)),1)))</f>
        <v>x</v>
      </c>
      <c r="W190" s="202">
        <f t="shared" si="64"/>
        <v>0.4</v>
      </c>
      <c r="X190" s="202">
        <f>IF('Indicator Data'!AQ190="No data","x",ROUND(IF('Indicator Data'!AQ190&gt;X$4,10,IF('Indicator Data'!AQ190&lt;X$3,0,10-(X$4-'Indicator Data'!AQ190)/(X$4-X$3)*10)),1))</f>
        <v>1.5</v>
      </c>
      <c r="Y190" s="202">
        <f>IF('Indicator Data'!AT190="No data","x",ROUND(IF('Indicator Data'!AT190&gt;Y$4,10,IF('Indicator Data'!AT190&lt;Y$3,0,10-(Y$4-'Indicator Data'!AT190)/(Y$4-Y$3)*10)),1))</f>
        <v>0</v>
      </c>
      <c r="Z190" s="207">
        <f>IF('Indicator Data'!AU190="No data","x",IF(('Indicator Data'!AU190/HLOOKUP('Indicator Data'!$AU$3,'Population Data'!$C$3:$M$194,ROW()-4,FALSE))&gt;1,1,IF('Indicator Data'!AU190&gt;'Indicator Data'!AU190,1,'Indicator Data'!AU190/HLOOKUP('Indicator Data'!$AU$3,'Population Data'!$C$3:$M$194,ROW()-4,FALSE))))</f>
        <v>9.9292900367602167E-3</v>
      </c>
      <c r="AA190" s="202">
        <f t="shared" si="69"/>
        <v>0.1</v>
      </c>
      <c r="AB190" s="210">
        <f t="shared" si="70"/>
        <v>0.5</v>
      </c>
      <c r="AC190" s="202">
        <f>IF('Indicator Data'!AO190="No data","x",ROUND(IF('Indicator Data'!AO190&gt;AC$4,10,IF('Indicator Data'!AO190&lt;AC$3,0,10-(AC$4-'Indicator Data'!AO190)/(AC$4-AC$3)*10)),1))</f>
        <v>1</v>
      </c>
      <c r="AD190" s="202">
        <f>IF('Indicator Data'!AP190="No data","x",ROUND(IF('Indicator Data'!AP190&gt;AD$4,10,IF('Indicator Data'!AP190&lt;AD$3,0,10-(AD$4-'Indicator Data'!AP190)/(AD$4-AD$3)*10)),1))</f>
        <v>0.4</v>
      </c>
      <c r="AE190" s="210">
        <f t="shared" si="65"/>
        <v>0.7</v>
      </c>
      <c r="AF190" s="206">
        <f>('Indicator Data'!AZ190+'Indicator Data'!AY190*0.5+'Indicator Data'!AX190*0.25)/1000</f>
        <v>4.1250000000000002E-2</v>
      </c>
      <c r="AG190" s="211">
        <f>AF190*1000/HLOOKUP('Indicator Data'!$AZ$3,'Population Data'!$C$3:$M$194,ROW()-4,FALSE)</f>
        <v>1.1563106642622132E-6</v>
      </c>
      <c r="AH190" s="210">
        <f t="shared" si="71"/>
        <v>0</v>
      </c>
      <c r="AI190" s="202">
        <f>IF('Indicator Data'!BD190="No data","x",ROUND(IF('Indicator Data'!BD190&lt;$AI$3,10,IF('Indicator Data'!BD190&gt;$AI$4,0,($AI$4-'Indicator Data'!BD190)/($AI$4-$AI$3)*10)),1))</f>
        <v>1.3</v>
      </c>
      <c r="AJ190" s="202">
        <f>IF('Indicator Data'!BE190="No data","x",ROUND(IF('Indicator Data'!BE190&gt;$AJ$4,10,IF('Indicator Data'!BE190&lt;$AJ$3,0,10-($AJ$4-'Indicator Data'!BE190)/($AJ$4-$AJ$3)*10)),1))</f>
        <v>0</v>
      </c>
      <c r="AK190" s="210">
        <f t="shared" si="72"/>
        <v>0.7</v>
      </c>
      <c r="AL190" s="208">
        <f t="shared" si="73"/>
        <v>0.5</v>
      </c>
      <c r="AM190" s="212">
        <f t="shared" si="74"/>
        <v>2.5</v>
      </c>
    </row>
    <row r="191" spans="1:39">
      <c r="A191" s="179" t="str">
        <f>'Indicator Data'!A191</f>
        <v>Vanuatu</v>
      </c>
      <c r="B191" s="180" t="str">
        <f>'Indicator Data'!B191</f>
        <v>VUT</v>
      </c>
      <c r="C191" s="213">
        <f>ROUND(IF('Indicator Data'!AH191="No data",IF((0.101*LN('Indicator Data'!BV191)-0.153)&gt;C$4,0,IF((0.101*LN('Indicator Data'!BV191)-0.153)&lt;C$3,10,(C$4-(0.101*LN('Indicator Data'!BV191)-0.153))/(C$4-C$3)*10)),IF('Indicator Data'!AH191&gt;C$4,0,IF('Indicator Data'!AH191&lt;C$3,10,(C$4-'Indicator Data'!AH191)/(C$4-C$3)*10))),1)</f>
        <v>5.7</v>
      </c>
      <c r="D191" s="202" t="str">
        <f>IF('Indicator Data'!AI191="No data","x",ROUND((IF(LOG('Indicator Data'!AI191*1000)&gt;D$4,10,IF(LOG('Indicator Data'!AI191*1000)&lt;D$3,0,10-(D$4-LOG('Indicator Data'!AI191*1000))/(D$4-D$3)*10))),1))</f>
        <v>x</v>
      </c>
      <c r="E191" s="203">
        <f t="shared" si="59"/>
        <v>5.7</v>
      </c>
      <c r="F191" s="202" t="str">
        <f>IF('Indicator Data'!AV191="No data","x",ROUND(IF('Indicator Data'!AV191&gt;F$4,10,IF('Indicator Data'!AV191&lt;F$3,0,10-(F$4-'Indicator Data'!AV191)/(F$4-F$3)*10)),1))</f>
        <v>x</v>
      </c>
      <c r="G191" s="202">
        <f>IF('Indicator Data'!AW191="No data","x",ROUND(IF('Indicator Data'!AW191&gt;G$4,10,IF('Indicator Data'!AW191&lt;G$3,0,10-(G$4-'Indicator Data'!AW191)/(G$4-G$3)*10)),1))</f>
        <v>1.8</v>
      </c>
      <c r="H191" s="203">
        <f t="shared" si="60"/>
        <v>1.8</v>
      </c>
      <c r="I191" s="204">
        <f>SUM(IF('Indicator Data'!AJ191=0,0,'Indicator Data'!AJ191),SUM('Indicator Data'!AK191:AL191))</f>
        <v>301.20927323437502</v>
      </c>
      <c r="J191" s="204">
        <f>I191/HLOOKUP('Indicator Date'!$AJ189,'Population Data'!$C$3:$M$194,ROW()-4,FALSE)*1000000</f>
        <v>879.89528410036985</v>
      </c>
      <c r="K191" s="202">
        <f t="shared" si="66"/>
        <v>10</v>
      </c>
      <c r="L191" s="202">
        <f>IF('Indicator Data'!AM191="No data","x",ROUND(IF('Indicator Data'!AM191&gt;L$4,10,IF('Indicator Data'!AM191&lt;L$3,0,10-(L$4-'Indicator Data'!AM191)/(L$4-L$3)*10)),1))</f>
        <v>7.1</v>
      </c>
      <c r="M191" s="202">
        <f>IF('Indicator Data'!AN191="No data","x",IF('Indicator Data'!AN191=0,0,ROUND(IF('Indicator Data'!AN191&gt;M$4,10,IF('Indicator Data'!AN191&lt;M$3,0,10-(M$4-'Indicator Data'!AN191)/(M$4-M$3)*10)),1)))</f>
        <v>5.2</v>
      </c>
      <c r="N191" s="203">
        <f t="shared" si="61"/>
        <v>7.4</v>
      </c>
      <c r="O191" s="205">
        <f t="shared" si="62"/>
        <v>5.2</v>
      </c>
      <c r="P191" s="206">
        <f>IF(AND('Indicator Data'!BA191="No data",'Indicator Data'!BB191="No data"),0,SUM('Indicator Data'!BA191:BC191)/1000)</f>
        <v>5.0000000000000001E-3</v>
      </c>
      <c r="Q191" s="202">
        <f t="shared" si="67"/>
        <v>0</v>
      </c>
      <c r="R191" s="207">
        <f>P191*1000/HLOOKUP('Indicator Data'!$BA$3,'Population Data'!$C$3:$M$194,ROW()-4,FALSE)</f>
        <v>1.4606045734450404E-5</v>
      </c>
      <c r="S191" s="202">
        <f t="shared" si="68"/>
        <v>0</v>
      </c>
      <c r="T191" s="208">
        <f t="shared" si="63"/>
        <v>0</v>
      </c>
      <c r="U191" s="209" t="str">
        <f>IF('Indicator Data'!AR191="No data","x",ROUND(IF('Indicator Data'!AR191&gt;U$4,10,IF('Indicator Data'!AR191&lt;U$3,0,10-(U$4-'Indicator Data'!AR191)/(U$4-U$3)*10)),1))</f>
        <v>x</v>
      </c>
      <c r="V191" s="209" t="str">
        <f>IF('Indicator Data'!AS191="No data","x",IF('Indicator Data'!AS191=0,0,ROUND(IF('Indicator Data'!AS191&gt;V$4,10,IF('Indicator Data'!AS191&lt;V$3,0,10-(V$4-'Indicator Data'!AS191)/(V$4-V$3)*10)),1)))</f>
        <v>x</v>
      </c>
      <c r="W191" s="202" t="str">
        <f t="shared" si="64"/>
        <v>x</v>
      </c>
      <c r="X191" s="202">
        <f>IF('Indicator Data'!AQ191="No data","x",ROUND(IF('Indicator Data'!AQ191&gt;X$4,10,IF('Indicator Data'!AQ191&lt;X$3,0,10-(X$4-'Indicator Data'!AQ191)/(X$4-X$3)*10)),1))</f>
        <v>0.5</v>
      </c>
      <c r="Y191" s="202">
        <f>IF('Indicator Data'!AT191="No data","x",ROUND(IF('Indicator Data'!AT191&gt;Y$4,10,IF('Indicator Data'!AT191&lt;Y$3,0,10-(Y$4-'Indicator Data'!AT191)/(Y$4-Y$3)*10)),1))</f>
        <v>0.2</v>
      </c>
      <c r="Z191" s="207">
        <f>IF('Indicator Data'!AU191="No data","x",IF(('Indicator Data'!AU191/HLOOKUP('Indicator Data'!$AU$3,'Population Data'!$C$3:$M$194,ROW()-4,FALSE))&gt;1,1,IF('Indicator Data'!AU191&gt;'Indicator Data'!AU191,1,'Indicator Data'!AU191/HLOOKUP('Indicator Data'!$AU$3,'Population Data'!$C$3:$M$194,ROW()-4,FALSE))))</f>
        <v>0.29403501254820347</v>
      </c>
      <c r="AA191" s="202">
        <f t="shared" si="69"/>
        <v>3.3</v>
      </c>
      <c r="AB191" s="210">
        <f t="shared" si="70"/>
        <v>1.3</v>
      </c>
      <c r="AC191" s="202">
        <f>IF('Indicator Data'!AO191="No data","x",ROUND(IF('Indicator Data'!AO191&gt;AC$4,10,IF('Indicator Data'!AO191&lt;AC$3,0,10-(AC$4-'Indicator Data'!AO191)/(AC$4-AC$3)*10)),1))</f>
        <v>1.4</v>
      </c>
      <c r="AD191" s="202">
        <f>IF('Indicator Data'!AP191="No data","x",ROUND(IF('Indicator Data'!AP191&gt;AD$4,10,IF('Indicator Data'!AP191&lt;AD$3,0,10-(AD$4-'Indicator Data'!AP191)/(AD$4-AD$3)*10)),1))</f>
        <v>2.6</v>
      </c>
      <c r="AE191" s="210">
        <f t="shared" si="65"/>
        <v>2</v>
      </c>
      <c r="AF191" s="206">
        <f>('Indicator Data'!AZ191+'Indicator Data'!AY191*0.5+'Indicator Data'!AX191*0.25)/1000</f>
        <v>296.851</v>
      </c>
      <c r="AG191" s="211">
        <f>AF191*1000/HLOOKUP('Indicator Data'!$AZ$3,'Population Data'!$C$3:$M$194,ROW()-4,FALSE)</f>
        <v>0.86716385646346739</v>
      </c>
      <c r="AH191" s="210">
        <f t="shared" si="71"/>
        <v>10</v>
      </c>
      <c r="AI191" s="202">
        <f>IF('Indicator Data'!BD191="No data","x",ROUND(IF('Indicator Data'!BD191&lt;$AI$3,10,IF('Indicator Data'!BD191&gt;$AI$4,0,($AI$4-'Indicator Data'!BD191)/($AI$4-$AI$3)*10)),1))</f>
        <v>2.7</v>
      </c>
      <c r="AJ191" s="202">
        <f>IF('Indicator Data'!BE191="No data","x",ROUND(IF('Indicator Data'!BE191&gt;$AJ$4,10,IF('Indicator Data'!BE191&lt;$AJ$3,0,10-($AJ$4-'Indicator Data'!BE191)/($AJ$4-$AJ$3)*10)),1))</f>
        <v>1</v>
      </c>
      <c r="AK191" s="210">
        <f t="shared" si="72"/>
        <v>1.9</v>
      </c>
      <c r="AL191" s="208">
        <f t="shared" si="73"/>
        <v>5.6</v>
      </c>
      <c r="AM191" s="212">
        <f t="shared" si="74"/>
        <v>3.3</v>
      </c>
    </row>
    <row r="192" spans="1:39">
      <c r="A192" s="179" t="str">
        <f>'Indicator Data'!A192</f>
        <v>Venezuela</v>
      </c>
      <c r="B192" s="180" t="str">
        <f>'Indicator Data'!B192</f>
        <v>VEN</v>
      </c>
      <c r="C192" s="213">
        <f>ROUND(IF('Indicator Data'!AH192="No data",IF((0.101*LN('Indicator Data'!BV192)-0.153)&gt;C$4,0,IF((0.101*LN('Indicator Data'!BV192)-0.153)&lt;C$3,10,(C$4-(0.101*LN('Indicator Data'!BV192)-0.153))/(C$4-C$3)*10)),IF('Indicator Data'!AH192&gt;C$4,0,IF('Indicator Data'!AH192&lt;C$3,10,(C$4-'Indicator Data'!AH192)/(C$4-C$3)*10))),1)</f>
        <v>4</v>
      </c>
      <c r="D192" s="202" t="str">
        <f>IF('Indicator Data'!AI192="No data","x",ROUND((IF(LOG('Indicator Data'!AI192*1000)&gt;D$4,10,IF(LOG('Indicator Data'!AI192*1000)&lt;D$3,0,10-(D$4-LOG('Indicator Data'!AI192*1000))/(D$4-D$3)*10))),1))</f>
        <v>x</v>
      </c>
      <c r="E192" s="203">
        <f t="shared" si="59"/>
        <v>4</v>
      </c>
      <c r="F192" s="202">
        <f>IF('Indicator Data'!AV192="No data","x",ROUND(IF('Indicator Data'!AV192&gt;F$4,10,IF('Indicator Data'!AV192&lt;F$3,0,10-(F$4-'Indicator Data'!AV192)/(F$4-F$3)*10)),1))</f>
        <v>6.9</v>
      </c>
      <c r="G192" s="202" t="str">
        <f>IF('Indicator Data'!AW192="No data","x",ROUND(IF('Indicator Data'!AW192&gt;G$4,10,IF('Indicator Data'!AW192&lt;G$3,0,10-(G$4-'Indicator Data'!AW192)/(G$4-G$3)*10)),1))</f>
        <v>x</v>
      </c>
      <c r="H192" s="203">
        <f t="shared" si="60"/>
        <v>6.9</v>
      </c>
      <c r="I192" s="204">
        <f>SUM(IF('Indicator Data'!AJ192=0,0,'Indicator Data'!AJ192),SUM('Indicator Data'!AK192:AL192))</f>
        <v>1395.4802481308593</v>
      </c>
      <c r="J192" s="204">
        <f>I192/HLOOKUP('Indicator Date'!$AJ190,'Population Data'!$C$3:$M$194,ROW()-4,FALSE)*1000000</f>
        <v>47.472848858626996</v>
      </c>
      <c r="K192" s="202">
        <f t="shared" si="66"/>
        <v>0.9</v>
      </c>
      <c r="L192" s="202" t="str">
        <f>IF('Indicator Data'!AM192="No data","x",ROUND(IF('Indicator Data'!AM192&gt;L$4,10,IF('Indicator Data'!AM192&lt;L$3,0,10-(L$4-'Indicator Data'!AM192)/(L$4-L$3)*10)),1))</f>
        <v>x</v>
      </c>
      <c r="M192" s="202" t="str">
        <f>IF('Indicator Data'!AN192="No data","x",IF('Indicator Data'!AN192=0,0,ROUND(IF('Indicator Data'!AN192&gt;M$4,10,IF('Indicator Data'!AN192&lt;M$3,0,10-(M$4-'Indicator Data'!AN192)/(M$4-M$3)*10)),1)))</f>
        <v>x</v>
      </c>
      <c r="N192" s="203">
        <f t="shared" si="61"/>
        <v>0.9</v>
      </c>
      <c r="O192" s="205">
        <f t="shared" si="62"/>
        <v>4</v>
      </c>
      <c r="P192" s="206">
        <f>IF(AND('Indicator Data'!BA192="No data",'Indicator Data'!BB192="No data"),0,SUM('Indicator Data'!BA192:BC192)/1000)</f>
        <v>3237.491</v>
      </c>
      <c r="Q192" s="202">
        <f t="shared" si="67"/>
        <v>10</v>
      </c>
      <c r="R192" s="207">
        <f>P192*1000/HLOOKUP('Indicator Data'!$BA$3,'Population Data'!$C$3:$M$194,ROW()-4,FALSE)</f>
        <v>0.11013622093901025</v>
      </c>
      <c r="S192" s="202">
        <f t="shared" si="68"/>
        <v>10</v>
      </c>
      <c r="T192" s="208">
        <f t="shared" si="63"/>
        <v>10</v>
      </c>
      <c r="U192" s="209">
        <f>IF('Indicator Data'!AR192="No data","x",ROUND(IF('Indicator Data'!AR192&gt;U$4,10,IF('Indicator Data'!AR192&lt;U$3,0,10-(U$4-'Indicator Data'!AR192)/(U$4-U$3)*10)),1))</f>
        <v>1</v>
      </c>
      <c r="V192" s="209" t="str">
        <f>IF('Indicator Data'!AS192="No data","x",IF('Indicator Data'!AS192=0,0,ROUND(IF('Indicator Data'!AS192&gt;V$4,10,IF('Indicator Data'!AS192&lt;V$3,0,10-(V$4-'Indicator Data'!AS192)/(V$4-V$3)*10)),1)))</f>
        <v>x</v>
      </c>
      <c r="W192" s="202">
        <f t="shared" si="64"/>
        <v>1</v>
      </c>
      <c r="X192" s="202">
        <f>IF('Indicator Data'!AQ192="No data","x",ROUND(IF('Indicator Data'!AQ192&gt;X$4,10,IF('Indicator Data'!AQ192&lt;X$3,0,10-(X$4-'Indicator Data'!AQ192)/(X$4-X$3)*10)),1))</f>
        <v>0.8</v>
      </c>
      <c r="Y192" s="202">
        <f>IF('Indicator Data'!AT192="No data","x",ROUND(IF('Indicator Data'!AT192&gt;Y$4,10,IF('Indicator Data'!AT192&lt;Y$3,0,10-(Y$4-'Indicator Data'!AT192)/(Y$4-Y$3)*10)),1))</f>
        <v>0.3</v>
      </c>
      <c r="Z192" s="207">
        <f>IF('Indicator Data'!AU192="No data","x",IF(('Indicator Data'!AU192/HLOOKUP('Indicator Data'!$AU$3,'Population Data'!$C$3:$M$194,ROW()-4,FALSE))&gt;1,1,IF('Indicator Data'!AU192&gt;'Indicator Data'!AU192,1,'Indicator Data'!AU192/HLOOKUP('Indicator Data'!$AU$3,'Population Data'!$C$3:$M$194,ROW()-4,FALSE))))</f>
        <v>0.26077490197053915</v>
      </c>
      <c r="AA192" s="202">
        <f t="shared" si="69"/>
        <v>2.9</v>
      </c>
      <c r="AB192" s="210">
        <f t="shared" si="70"/>
        <v>1.3</v>
      </c>
      <c r="AC192" s="202">
        <f>IF('Indicator Data'!AO192="No data","x",ROUND(IF('Indicator Data'!AO192&gt;AC$4,10,IF('Indicator Data'!AO192&lt;AC$3,0,10-(AC$4-'Indicator Data'!AO192)/(AC$4-AC$3)*10)),1))</f>
        <v>1.9</v>
      </c>
      <c r="AD192" s="202" t="str">
        <f>IF('Indicator Data'!AP192="No data","x",ROUND(IF('Indicator Data'!AP192&gt;AD$4,10,IF('Indicator Data'!AP192&lt;AD$3,0,10-(AD$4-'Indicator Data'!AP192)/(AD$4-AD$3)*10)),1))</f>
        <v>x</v>
      </c>
      <c r="AE192" s="210">
        <f t="shared" si="65"/>
        <v>1.9</v>
      </c>
      <c r="AF192" s="206">
        <f>('Indicator Data'!AZ192+'Indicator Data'!AY192*0.5+'Indicator Data'!AX192*0.25)/1000</f>
        <v>46.756250000000001</v>
      </c>
      <c r="AG192" s="211">
        <f>AF192*1000/HLOOKUP('Indicator Data'!$AZ$3,'Population Data'!$C$3:$M$194,ROW()-4,FALSE)</f>
        <v>1.5906010797495957E-3</v>
      </c>
      <c r="AH192" s="210">
        <f t="shared" si="71"/>
        <v>0.2</v>
      </c>
      <c r="AI192" s="202">
        <f>IF('Indicator Data'!BD192="No data","x",ROUND(IF('Indicator Data'!BD192&lt;$AI$3,10,IF('Indicator Data'!BD192&gt;$AI$4,0,($AI$4-'Indicator Data'!BD192)/($AI$4-$AI$3)*10)),1))</f>
        <v>6.8</v>
      </c>
      <c r="AJ192" s="202">
        <f>IF('Indicator Data'!BE192="No data","x",ROUND(IF('Indicator Data'!BE192&gt;$AJ$4,10,IF('Indicator Data'!BE192&lt;$AJ$3,0,10-($AJ$4-'Indicator Data'!BE192)/($AJ$4-$AJ$3)*10)),1))</f>
        <v>4.2</v>
      </c>
      <c r="AK192" s="210">
        <f t="shared" si="72"/>
        <v>5.5</v>
      </c>
      <c r="AL192" s="208">
        <f t="shared" si="73"/>
        <v>2.5</v>
      </c>
      <c r="AM192" s="212">
        <f t="shared" si="74"/>
        <v>8</v>
      </c>
    </row>
    <row r="193" spans="1:39">
      <c r="A193" s="179" t="str">
        <f>'Indicator Data'!A193</f>
        <v>Viet Nam</v>
      </c>
      <c r="B193" s="180" t="str">
        <f>'Indicator Data'!B193</f>
        <v>VNM</v>
      </c>
      <c r="C193" s="213">
        <f>ROUND(IF('Indicator Data'!AH193="No data",IF((0.101*LN('Indicator Data'!BV193)-0.153)&gt;C$4,0,IF((0.101*LN('Indicator Data'!BV193)-0.153)&lt;C$3,10,(C$4-(0.101*LN('Indicator Data'!BV193)-0.153))/(C$4-C$3)*10)),IF('Indicator Data'!AH193&gt;C$4,0,IF('Indicator Data'!AH193&lt;C$3,10,(C$4-'Indicator Data'!AH193)/(C$4-C$3)*10))),1)</f>
        <v>3.5</v>
      </c>
      <c r="D193" s="202">
        <f>IF('Indicator Data'!AI193="No data","x",ROUND((IF(LOG('Indicator Data'!AI193*1000)&gt;D$4,10,IF(LOG('Indicator Data'!AI193*1000)&lt;D$3,0,10-(D$4-LOG('Indicator Data'!AI193*1000))/(D$4-D$3)*10))),1))</f>
        <v>3.3</v>
      </c>
      <c r="E193" s="203">
        <f t="shared" si="59"/>
        <v>3.4</v>
      </c>
      <c r="F193" s="202">
        <f>IF('Indicator Data'!AV193="No data","x",ROUND(IF('Indicator Data'!AV193&gt;F$4,10,IF('Indicator Data'!AV193&lt;F$3,0,10-(F$4-'Indicator Data'!AV193)/(F$4-F$3)*10)),1))</f>
        <v>5</v>
      </c>
      <c r="G193" s="202">
        <f>IF('Indicator Data'!AW193="No data","x",ROUND(IF('Indicator Data'!AW193&gt;G$4,10,IF('Indicator Data'!AW193&lt;G$3,0,10-(G$4-'Indicator Data'!AW193)/(G$4-G$3)*10)),1))</f>
        <v>2.8</v>
      </c>
      <c r="H193" s="203">
        <f t="shared" si="60"/>
        <v>3.9</v>
      </c>
      <c r="I193" s="204">
        <f>SUM(IF('Indicator Data'!AJ193=0,0,'Indicator Data'!AJ193),SUM('Indicator Data'!AK193:AL193))</f>
        <v>600.42372632690433</v>
      </c>
      <c r="J193" s="204">
        <f>I193/HLOOKUP('Indicator Date'!$AJ191,'Population Data'!$C$3:$M$194,ROW()-4,FALSE)*1000000</f>
        <v>6.0345500149039086</v>
      </c>
      <c r="K193" s="202">
        <f t="shared" si="66"/>
        <v>0.1</v>
      </c>
      <c r="L193" s="202">
        <f>IF('Indicator Data'!AM193="No data","x",ROUND(IF('Indicator Data'!AM193&gt;L$4,10,IF('Indicator Data'!AM193&lt;L$3,0,10-(L$4-'Indicator Data'!AM193)/(L$4-L$3)*10)),1))</f>
        <v>0</v>
      </c>
      <c r="M193" s="202">
        <f>IF('Indicator Data'!AN193="No data","x",IF('Indicator Data'!AN193=0,0,ROUND(IF('Indicator Data'!AN193&gt;M$4,10,IF('Indicator Data'!AN193&lt;M$3,0,10-(M$4-'Indicator Data'!AN193)/(M$4-M$3)*10)),1)))</f>
        <v>1.1000000000000001</v>
      </c>
      <c r="N193" s="203">
        <f t="shared" si="61"/>
        <v>0.4</v>
      </c>
      <c r="O193" s="205">
        <f t="shared" si="62"/>
        <v>2.8</v>
      </c>
      <c r="P193" s="206">
        <f>IF(AND('Indicator Data'!BA193="No data",'Indicator Data'!BB193="No data"),0,SUM('Indicator Data'!BA193:BC193)/1000)</f>
        <v>26.83</v>
      </c>
      <c r="Q193" s="202">
        <f t="shared" si="67"/>
        <v>4.8</v>
      </c>
      <c r="R193" s="207">
        <f>P193*1000/HLOOKUP('Indicator Data'!$BA$3,'Population Data'!$C$3:$M$194,ROW()-4,FALSE)</f>
        <v>2.6965452862820521E-4</v>
      </c>
      <c r="S193" s="202">
        <f t="shared" si="68"/>
        <v>2.2999999999999998</v>
      </c>
      <c r="T193" s="208">
        <f t="shared" si="63"/>
        <v>3.6</v>
      </c>
      <c r="U193" s="209">
        <f>IF('Indicator Data'!AR193="No data","x",ROUND(IF('Indicator Data'!AR193&gt;U$4,10,IF('Indicator Data'!AR193&lt;U$3,0,10-(U$4-'Indicator Data'!AR193)/(U$4-U$3)*10)),1))</f>
        <v>0.6</v>
      </c>
      <c r="V193" s="209">
        <f>IF('Indicator Data'!AS193="No data","x",IF('Indicator Data'!AS193=0,0,ROUND(IF('Indicator Data'!AS193&gt;V$4,10,IF('Indicator Data'!AS193&lt;V$3,0,10-(V$4-'Indicator Data'!AS193)/(V$4-V$3)*10)),1)))</f>
        <v>0.4</v>
      </c>
      <c r="W193" s="202">
        <f t="shared" si="64"/>
        <v>0.5</v>
      </c>
      <c r="X193" s="202">
        <f>IF('Indicator Data'!AQ193="No data","x",ROUND(IF('Indicator Data'!AQ193&gt;X$4,10,IF('Indicator Data'!AQ193&lt;X$3,0,10-(X$4-'Indicator Data'!AQ193)/(X$4-X$3)*10)),1))</f>
        <v>3.2</v>
      </c>
      <c r="Y193" s="202">
        <f>IF('Indicator Data'!AT193="No data","x",ROUND(IF('Indicator Data'!AT193&gt;Y$4,10,IF('Indicator Data'!AT193&lt;Y$3,0,10-(Y$4-'Indicator Data'!AT193)/(Y$4-Y$3)*10)),1))</f>
        <v>0</v>
      </c>
      <c r="Z193" s="207">
        <f>IF('Indicator Data'!AU193="No data","x",IF(('Indicator Data'!AU193/HLOOKUP('Indicator Data'!$AU$3,'Population Data'!$C$3:$M$194,ROW()-4,FALSE))&gt;1,1,IF('Indicator Data'!AU193&gt;'Indicator Data'!AU193,1,'Indicator Data'!AU193/HLOOKUP('Indicator Data'!$AU$3,'Population Data'!$C$3:$M$194,ROW()-4,FALSE))))</f>
        <v>8.8499931192419487E-2</v>
      </c>
      <c r="AA193" s="202">
        <f t="shared" si="69"/>
        <v>1</v>
      </c>
      <c r="AB193" s="210">
        <f t="shared" si="70"/>
        <v>1.2</v>
      </c>
      <c r="AC193" s="202">
        <f>IF('Indicator Data'!AO193="No data","x",ROUND(IF('Indicator Data'!AO193&gt;AC$4,10,IF('Indicator Data'!AO193&lt;AC$3,0,10-(AC$4-'Indicator Data'!AO193)/(AC$4-AC$3)*10)),1))</f>
        <v>1.6</v>
      </c>
      <c r="AD193" s="202">
        <f>IF('Indicator Data'!AP193="No data","x",ROUND(IF('Indicator Data'!AP193&gt;AD$4,10,IF('Indicator Data'!AP193&lt;AD$3,0,10-(AD$4-'Indicator Data'!AP193)/(AD$4-AD$3)*10)),1))</f>
        <v>2.6</v>
      </c>
      <c r="AE193" s="210">
        <f t="shared" si="65"/>
        <v>2.1</v>
      </c>
      <c r="AF193" s="206">
        <f>('Indicator Data'!AZ193+'Indicator Data'!AY193*0.5+'Indicator Data'!AX193*0.25)/1000</f>
        <v>194.8112421875</v>
      </c>
      <c r="AG193" s="211">
        <f>AF193*1000/HLOOKUP('Indicator Data'!$AZ$3,'Population Data'!$C$3:$M$194,ROW()-4,FALSE)</f>
        <v>1.9579475841798523E-3</v>
      </c>
      <c r="AH193" s="210">
        <f t="shared" si="71"/>
        <v>0.2</v>
      </c>
      <c r="AI193" s="202">
        <f>IF('Indicator Data'!BD193="No data","x",ROUND(IF('Indicator Data'!BD193&lt;$AI$3,10,IF('Indicator Data'!BD193&gt;$AI$4,0,($AI$4-'Indicator Data'!BD193)/($AI$4-$AI$3)*10)),1))</f>
        <v>2.2999999999999998</v>
      </c>
      <c r="AJ193" s="202">
        <f>IF('Indicator Data'!BE193="No data","x",ROUND(IF('Indicator Data'!BE193&gt;$AJ$4,10,IF('Indicator Data'!BE193&lt;$AJ$3,0,10-($AJ$4-'Indicator Data'!BE193)/($AJ$4-$AJ$3)*10)),1))</f>
        <v>0.1</v>
      </c>
      <c r="AK193" s="210">
        <f t="shared" si="72"/>
        <v>1.2</v>
      </c>
      <c r="AL193" s="208">
        <f t="shared" si="73"/>
        <v>1.2</v>
      </c>
      <c r="AM193" s="212">
        <f t="shared" si="74"/>
        <v>2.5</v>
      </c>
    </row>
    <row r="194" spans="1:39">
      <c r="A194" s="179" t="str">
        <f>'Indicator Data'!A194</f>
        <v>Yemen</v>
      </c>
      <c r="B194" s="180" t="str">
        <f>'Indicator Data'!B194</f>
        <v>YEM</v>
      </c>
      <c r="C194" s="213">
        <f>ROUND(IF('Indicator Data'!AH194="No data",IF((0.101*LN('Indicator Data'!BV194)-0.153)&gt;C$4,0,IF((0.101*LN('Indicator Data'!BV194)-0.153)&lt;C$3,10,(C$4-(0.101*LN('Indicator Data'!BV194)-0.153))/(C$4-C$3)*10)),IF('Indicator Data'!AH194&gt;C$4,0,IF('Indicator Data'!AH194&lt;C$3,10,(C$4-'Indicator Data'!AH194)/(C$4-C$3)*10))),1)</f>
        <v>9.5</v>
      </c>
      <c r="D194" s="202">
        <f>IF('Indicator Data'!AI194="No data","x",ROUND((IF(LOG('Indicator Data'!AI194*1000)&gt;D$4,10,IF(LOG('Indicator Data'!AI194*1000)&lt;D$3,0,10-(D$4-LOG('Indicator Data'!AI194*1000))/(D$4-D$3)*10))),1))</f>
        <v>8.8000000000000007</v>
      </c>
      <c r="E194" s="203">
        <f t="shared" si="59"/>
        <v>9.1999999999999993</v>
      </c>
      <c r="F194" s="202">
        <f>IF('Indicator Data'!AV194="No data","x",ROUND(IF('Indicator Data'!AV194&gt;F$4,10,IF('Indicator Data'!AV194&lt;F$3,0,10-(F$4-'Indicator Data'!AV194)/(F$4-F$3)*10)),1))</f>
        <v>10</v>
      </c>
      <c r="G194" s="202">
        <f>IF('Indicator Data'!AW194="No data","x",ROUND(IF('Indicator Data'!AW194&gt;G$4,10,IF('Indicator Data'!AW194&lt;G$3,0,10-(G$4-'Indicator Data'!AW194)/(G$4-G$3)*10)),1))</f>
        <v>2.9</v>
      </c>
      <c r="H194" s="203">
        <f t="shared" si="60"/>
        <v>6.5</v>
      </c>
      <c r="I194" s="204">
        <f>SUM(IF('Indicator Data'!AJ194=0,0,'Indicator Data'!AJ194),SUM('Indicator Data'!AK194:AL194))</f>
        <v>13200.99997153125</v>
      </c>
      <c r="J194" s="204">
        <f>I194/HLOOKUP('Indicator Date'!$AJ192,'Population Data'!$C$3:$M$194,ROW()-4,FALSE)*1000000</f>
        <v>374.81702000142559</v>
      </c>
      <c r="K194" s="202">
        <f t="shared" si="66"/>
        <v>7.5</v>
      </c>
      <c r="L194" s="202">
        <f>IF('Indicator Data'!AM194="No data","x",ROUND(IF('Indicator Data'!AM194&gt;L$4,10,IF('Indicator Data'!AM194&lt;L$3,0,10-(L$4-'Indicator Data'!AM194)/(L$4-L$3)*10)),1))</f>
        <v>9</v>
      </c>
      <c r="M194" s="202">
        <f>IF('Indicator Data'!AN194="No data","x",IF('Indicator Data'!AN194=0,0,ROUND(IF('Indicator Data'!AN194&gt;M$4,10,IF('Indicator Data'!AN194&lt;M$3,0,10-(M$4-'Indicator Data'!AN194)/(M$4-M$3)*10)),1)))</f>
        <v>6.8</v>
      </c>
      <c r="N194" s="203">
        <f t="shared" si="61"/>
        <v>7.8</v>
      </c>
      <c r="O194" s="205">
        <f t="shared" si="62"/>
        <v>8.1999999999999993</v>
      </c>
      <c r="P194" s="206">
        <f>IF(AND('Indicator Data'!BA194="No data",'Indicator Data'!BB194="No data"),0,SUM('Indicator Data'!BA194:BC194)/1000)</f>
        <v>4587.1940000000004</v>
      </c>
      <c r="Q194" s="202">
        <f t="shared" si="67"/>
        <v>10</v>
      </c>
      <c r="R194" s="207">
        <f>P194*1000/HLOOKUP('Indicator Data'!$BA$3,'Population Data'!$C$3:$M$194,ROW()-4,FALSE)</f>
        <v>0.13024455639393373</v>
      </c>
      <c r="S194" s="202">
        <f t="shared" si="68"/>
        <v>10</v>
      </c>
      <c r="T194" s="208">
        <f t="shared" si="63"/>
        <v>10</v>
      </c>
      <c r="U194" s="209">
        <f>IF('Indicator Data'!AR194="No data","x",ROUND(IF('Indicator Data'!AR194&gt;U$4,10,IF('Indicator Data'!AR194&lt;U$3,0,10-(U$4-'Indicator Data'!AR194)/(U$4-U$3)*10)),1))</f>
        <v>0.2</v>
      </c>
      <c r="V194" s="209">
        <f>IF('Indicator Data'!AS194="No data","x",IF('Indicator Data'!AS194=0,0,ROUND(IF('Indicator Data'!AS194&gt;V$4,10,IF('Indicator Data'!AS194&lt;V$3,0,10-(V$4-'Indicator Data'!AS194)/(V$4-V$3)*10)),1)))</f>
        <v>0.1</v>
      </c>
      <c r="W194" s="202">
        <f t="shared" si="64"/>
        <v>0.15000000000000002</v>
      </c>
      <c r="X194" s="202">
        <f>IF('Indicator Data'!AQ194="No data","x",ROUND(IF('Indicator Data'!AQ194&gt;X$4,10,IF('Indicator Data'!AQ194&lt;X$3,0,10-(X$4-'Indicator Data'!AQ194)/(X$4-X$3)*10)),1))</f>
        <v>0.9</v>
      </c>
      <c r="Y194" s="202">
        <f>IF('Indicator Data'!AT194="No data","x",ROUND(IF('Indicator Data'!AT194&gt;Y$4,10,IF('Indicator Data'!AT194&lt;Y$3,0,10-(Y$4-'Indicator Data'!AT194)/(Y$4-Y$3)*10)),1))</f>
        <v>1</v>
      </c>
      <c r="Z194" s="207">
        <f>IF('Indicator Data'!AU194="No data","x",IF(('Indicator Data'!AU194/HLOOKUP('Indicator Data'!$AU$3,'Population Data'!$C$3:$M$194,ROW()-4,FALSE))&gt;1,1,IF('Indicator Data'!AU194&gt;'Indicator Data'!AU194,1,'Indicator Data'!AU194/HLOOKUP('Indicator Data'!$AU$3,'Population Data'!$C$3:$M$194,ROW()-4,FALSE))))</f>
        <v>0.26539598310975698</v>
      </c>
      <c r="AA194" s="202">
        <f t="shared" si="69"/>
        <v>2.9</v>
      </c>
      <c r="AB194" s="210">
        <f t="shared" si="70"/>
        <v>1.2</v>
      </c>
      <c r="AC194" s="202">
        <f>IF('Indicator Data'!AO194="No data","x",ROUND(IF('Indicator Data'!AO194&gt;AC$4,10,IF('Indicator Data'!AO194&lt;AC$3,0,10-(AC$4-'Indicator Data'!AO194)/(AC$4-AC$3)*10)),1))</f>
        <v>3.2</v>
      </c>
      <c r="AD194" s="202">
        <f>IF('Indicator Data'!AP194="No data","x",ROUND(IF('Indicator Data'!AP194&gt;AD$4,10,IF('Indicator Data'!AP194&lt;AD$3,0,10-(AD$4-'Indicator Data'!AP194)/(AD$4-AD$3)*10)),1))</f>
        <v>8.9</v>
      </c>
      <c r="AE194" s="210">
        <f t="shared" si="65"/>
        <v>6.1</v>
      </c>
      <c r="AF194" s="206">
        <f>('Indicator Data'!AZ194+'Indicator Data'!AY194*0.5+'Indicator Data'!AX194*0.25)/1000</f>
        <v>293.1395</v>
      </c>
      <c r="AG194" s="211">
        <f>AF194*1000/HLOOKUP('Indicator Data'!$AZ$3,'Population Data'!$C$3:$M$194,ROW()-4,FALSE)</f>
        <v>8.3231326468947119E-3</v>
      </c>
      <c r="AH194" s="210">
        <f t="shared" si="71"/>
        <v>0.8</v>
      </c>
      <c r="AI194" s="202">
        <f>IF('Indicator Data'!BD194="No data","x",ROUND(IF('Indicator Data'!BD194&lt;$AI$3,10,IF('Indicator Data'!BD194&gt;$AI$4,0,($AI$4-'Indicator Data'!BD194)/($AI$4-$AI$3)*10)),1))</f>
        <v>7.3</v>
      </c>
      <c r="AJ194" s="202">
        <f>IF('Indicator Data'!BE194="No data","x",ROUND(IF('Indicator Data'!BE194&gt;$AJ$4,10,IF('Indicator Data'!BE194&lt;$AJ$3,0,10-($AJ$4-'Indicator Data'!BE194)/($AJ$4-$AJ$3)*10)),1))</f>
        <v>10</v>
      </c>
      <c r="AK194" s="210">
        <f t="shared" si="72"/>
        <v>8.6999999999999993</v>
      </c>
      <c r="AL194" s="208">
        <f t="shared" si="73"/>
        <v>5.2</v>
      </c>
      <c r="AM194" s="212">
        <f t="shared" si="74"/>
        <v>8.5</v>
      </c>
    </row>
    <row r="195" spans="1:39">
      <c r="A195" s="179" t="str">
        <f>'Indicator Data'!A195</f>
        <v>Zambia</v>
      </c>
      <c r="B195" s="180" t="str">
        <f>'Indicator Data'!B195</f>
        <v>ZMB</v>
      </c>
      <c r="C195" s="213">
        <f>ROUND(IF('Indicator Data'!AH195="No data",IF((0.101*LN('Indicator Data'!BV195)-0.153)&gt;C$4,0,IF((0.101*LN('Indicator Data'!BV195)-0.153)&lt;C$3,10,(C$4-(0.101*LN('Indicator Data'!BV195)-0.153))/(C$4-C$3)*10)),IF('Indicator Data'!AH195&gt;C$4,0,IF('Indicator Data'!AH195&lt;C$3,10,(C$4-'Indicator Data'!AH195)/(C$4-C$3)*10))),1)</f>
        <v>6.6</v>
      </c>
      <c r="D195" s="202">
        <f>IF('Indicator Data'!AI195="No data","x",ROUND((IF(LOG('Indicator Data'!AI195*1000)&gt;D$4,10,IF(LOG('Indicator Data'!AI195*1000)&lt;D$3,0,10-(D$4-LOG('Indicator Data'!AI195*1000))/(D$4-D$3)*10))),1))</f>
        <v>8.8000000000000007</v>
      </c>
      <c r="E195" s="203">
        <f t="shared" si="59"/>
        <v>7.9</v>
      </c>
      <c r="F195" s="202">
        <f>IF('Indicator Data'!AV195="No data","x",ROUND(IF('Indicator Data'!AV195&gt;F$4,10,IF('Indicator Data'!AV195&lt;F$3,0,10-(F$4-'Indicator Data'!AV195)/(F$4-F$3)*10)),1))</f>
        <v>7</v>
      </c>
      <c r="G195" s="202">
        <f>IF('Indicator Data'!AW195="No data","x",ROUND(IF('Indicator Data'!AW195&gt;G$4,10,IF('Indicator Data'!AW195&lt;G$3,0,10-(G$4-'Indicator Data'!AW195)/(G$4-G$3)*10)),1))</f>
        <v>6.6</v>
      </c>
      <c r="H195" s="203">
        <f t="shared" si="60"/>
        <v>6.8</v>
      </c>
      <c r="I195" s="204">
        <f>SUM(IF('Indicator Data'!AJ195=0,0,'Indicator Data'!AJ195),SUM('Indicator Data'!AK195:AL195))</f>
        <v>2941.4890668203125</v>
      </c>
      <c r="J195" s="204">
        <f>I195/HLOOKUP('Indicator Date'!$AJ193,'Population Data'!$C$3:$M$194,ROW()-4,FALSE)*1000000</f>
        <v>139.17821226283664</v>
      </c>
      <c r="K195" s="202">
        <f t="shared" si="66"/>
        <v>2.8</v>
      </c>
      <c r="L195" s="202">
        <f>IF('Indicator Data'!AM195="No data","x",ROUND(IF('Indicator Data'!AM195&gt;L$4,10,IF('Indicator Data'!AM195&lt;L$3,0,10-(L$4-'Indicator Data'!AM195)/(L$4-L$3)*10)),1))</f>
        <v>4.4000000000000004</v>
      </c>
      <c r="M195" s="202">
        <f>IF('Indicator Data'!AN195="No data","x",IF('Indicator Data'!AN195=0,0,ROUND(IF('Indicator Data'!AN195&gt;M$4,10,IF('Indicator Data'!AN195&lt;M$3,0,10-(M$4-'Indicator Data'!AN195)/(M$4-M$3)*10)),1)))</f>
        <v>0.3</v>
      </c>
      <c r="N195" s="203">
        <f t="shared" si="61"/>
        <v>2.5</v>
      </c>
      <c r="O195" s="205">
        <f t="shared" si="62"/>
        <v>6.3</v>
      </c>
      <c r="P195" s="206">
        <f>IF(AND('Indicator Data'!BA195="No data",'Indicator Data'!BB195="No data"),0,SUM('Indicator Data'!BA195:BC195)/1000)</f>
        <v>95.51</v>
      </c>
      <c r="Q195" s="202">
        <f t="shared" si="67"/>
        <v>6.6</v>
      </c>
      <c r="R195" s="207">
        <f>P195*1000/HLOOKUP('Indicator Data'!$BA$3,'Population Data'!$C$3:$M$194,ROW()-4,FALSE)</f>
        <v>4.5191094548561028E-3</v>
      </c>
      <c r="S195" s="202">
        <f t="shared" si="68"/>
        <v>4.5999999999999996</v>
      </c>
      <c r="T195" s="208">
        <f t="shared" si="63"/>
        <v>5.6</v>
      </c>
      <c r="U195" s="209">
        <f>IF('Indicator Data'!AR195="No data","x",ROUND(IF('Indicator Data'!AR195&gt;U$4,10,IF('Indicator Data'!AR195&lt;U$3,0,10-(U$4-'Indicator Data'!AR195)/(U$4-U$3)*10)),1))</f>
        <v>10</v>
      </c>
      <c r="V195" s="209">
        <f>IF('Indicator Data'!AS195="No data","x",IF('Indicator Data'!AS195=0,0,ROUND(IF('Indicator Data'!AS195&gt;V$4,10,IF('Indicator Data'!AS195&lt;V$3,0,10-(V$4-'Indicator Data'!AS195)/(V$4-V$3)*10)),1)))</f>
        <v>10</v>
      </c>
      <c r="W195" s="202">
        <f t="shared" si="64"/>
        <v>10</v>
      </c>
      <c r="X195" s="202">
        <f>IF('Indicator Data'!AQ195="No data","x",ROUND(IF('Indicator Data'!AQ195&gt;X$4,10,IF('Indicator Data'!AQ195&lt;X$3,0,10-(X$4-'Indicator Data'!AQ195)/(X$4-X$3)*10)),1))</f>
        <v>5.4</v>
      </c>
      <c r="Y195" s="202">
        <f>IF('Indicator Data'!AT195="No data","x",ROUND(IF('Indicator Data'!AT195&gt;Y$4,10,IF('Indicator Data'!AT195&lt;Y$3,0,10-(Y$4-'Indicator Data'!AT195)/(Y$4-Y$3)*10)),1))</f>
        <v>4.5</v>
      </c>
      <c r="Z195" s="207">
        <f>IF('Indicator Data'!AU195="No data","x",IF(('Indicator Data'!AU195/HLOOKUP('Indicator Data'!$AU$3,'Population Data'!$C$3:$M$194,ROW()-4,FALSE))&gt;1,1,IF('Indicator Data'!AU195&gt;'Indicator Data'!AU195,1,'Indicator Data'!AU195/HLOOKUP('Indicator Data'!$AU$3,'Population Data'!$C$3:$M$194,ROW()-4,FALSE))))</f>
        <v>0.32796800827268902</v>
      </c>
      <c r="AA195" s="202">
        <f t="shared" si="69"/>
        <v>3.6</v>
      </c>
      <c r="AB195" s="210">
        <f t="shared" si="70"/>
        <v>5.9</v>
      </c>
      <c r="AC195" s="202">
        <f>IF('Indicator Data'!AO195="No data","x",ROUND(IF('Indicator Data'!AO195&gt;AC$4,10,IF('Indicator Data'!AO195&lt;AC$3,0,10-(AC$4-'Indicator Data'!AO195)/(AC$4-AC$3)*10)),1))</f>
        <v>4.3</v>
      </c>
      <c r="AD195" s="202">
        <f>IF('Indicator Data'!AP195="No data","x",ROUND(IF('Indicator Data'!AP195&gt;AD$4,10,IF('Indicator Data'!AP195&lt;AD$3,0,10-(AD$4-'Indicator Data'!AP195)/(AD$4-AD$3)*10)),1))</f>
        <v>2.6</v>
      </c>
      <c r="AE195" s="210">
        <f t="shared" si="65"/>
        <v>3.5</v>
      </c>
      <c r="AF195" s="206">
        <f>('Indicator Data'!AZ195+'Indicator Data'!AY195*0.5+'Indicator Data'!AX195*0.25)/1000</f>
        <v>6693.7584999999999</v>
      </c>
      <c r="AG195" s="211">
        <f>AF195*1000/HLOOKUP('Indicator Data'!$AZ$3,'Population Data'!$C$3:$M$194,ROW()-4,FALSE)</f>
        <v>0.31671895430712388</v>
      </c>
      <c r="AH195" s="210">
        <f t="shared" si="71"/>
        <v>10</v>
      </c>
      <c r="AI195" s="202">
        <f>IF('Indicator Data'!BD195="No data","x",ROUND(IF('Indicator Data'!BD195&lt;$AI$3,10,IF('Indicator Data'!BD195&gt;$AI$4,0,($AI$4-'Indicator Data'!BD195)/($AI$4-$AI$3)*10)),1))</f>
        <v>6.9</v>
      </c>
      <c r="AJ195" s="202">
        <f>IF('Indicator Data'!BE195="No data","x",ROUND(IF('Indicator Data'!BE195&gt;$AJ$4,10,IF('Indicator Data'!BE195&lt;$AJ$3,0,10-($AJ$4-'Indicator Data'!BE195)/($AJ$4-$AJ$3)*10)),1))</f>
        <v>10</v>
      </c>
      <c r="AK195" s="210">
        <f t="shared" si="72"/>
        <v>8.5</v>
      </c>
      <c r="AL195" s="208">
        <f t="shared" si="73"/>
        <v>7.8</v>
      </c>
      <c r="AM195" s="212">
        <f t="shared" si="74"/>
        <v>6.8</v>
      </c>
    </row>
    <row r="196" spans="1:39">
      <c r="A196" s="179" t="str">
        <f>'Indicator Data'!A196</f>
        <v>Zimbabwe</v>
      </c>
      <c r="B196" s="180" t="str">
        <f>'Indicator Data'!B196</f>
        <v>ZWE</v>
      </c>
      <c r="C196" s="213">
        <f>ROUND(IF('Indicator Data'!AH196="No data",IF((0.101*LN('Indicator Data'!BV196)-0.153)&gt;C$4,0,IF((0.101*LN('Indicator Data'!BV196)-0.153)&lt;C$3,10,(C$4-(0.101*LN('Indicator Data'!BV196)-0.153))/(C$4-C$3)*10)),IF('Indicator Data'!AH196&gt;C$4,0,IF('Indicator Data'!AH196&lt;C$3,10,(C$4-'Indicator Data'!AH196)/(C$4-C$3)*10))),1)</f>
        <v>7</v>
      </c>
      <c r="D196" s="202">
        <f>IF('Indicator Data'!AI196="No data","x",ROUND((IF(LOG('Indicator Data'!AI196*1000)&gt;D$4,10,IF(LOG('Indicator Data'!AI196*1000)&lt;D$3,0,10-(D$4-LOG('Indicator Data'!AI196*1000))/(D$4-D$3)*10))),1))</f>
        <v>7.6</v>
      </c>
      <c r="E196" s="203">
        <f t="shared" si="59"/>
        <v>7.3</v>
      </c>
      <c r="F196" s="202">
        <f>IF('Indicator Data'!AV196="No data","x",ROUND(IF('Indicator Data'!AV196&gt;F$4,10,IF('Indicator Data'!AV196&lt;F$3,0,10-(F$4-'Indicator Data'!AV196)/(F$4-F$3)*10)),1))</f>
        <v>6.9</v>
      </c>
      <c r="G196" s="202">
        <f>IF('Indicator Data'!AW196="No data","x",ROUND(IF('Indicator Data'!AW196&gt;G$4,10,IF('Indicator Data'!AW196&lt;G$3,0,10-(G$4-'Indicator Data'!AW196)/(G$4-G$3)*10)),1))</f>
        <v>6.3</v>
      </c>
      <c r="H196" s="203">
        <f t="shared" si="60"/>
        <v>6.6</v>
      </c>
      <c r="I196" s="204">
        <f>SUM(IF('Indicator Data'!AJ196=0,0,'Indicator Data'!AJ196),SUM('Indicator Data'!AK196:AL196))</f>
        <v>1992.0971384414063</v>
      </c>
      <c r="J196" s="204">
        <f>I196/HLOOKUP('Indicator Date'!$AJ194,'Population Data'!$C$3:$M$194,ROW()-4,FALSE)*1000000</f>
        <v>117.04227778321022</v>
      </c>
      <c r="K196" s="202">
        <f t="shared" si="66"/>
        <v>2.2999999999999998</v>
      </c>
      <c r="L196" s="202">
        <f>IF('Indicator Data'!AM196="No data","x",ROUND(IF('Indicator Data'!AM196&gt;L$4,10,IF('Indicator Data'!AM196&lt;L$3,0,10-(L$4-'Indicator Data'!AM196)/(L$4-L$3)*10)),1))</f>
        <v>1.9</v>
      </c>
      <c r="M196" s="202">
        <f>IF('Indicator Data'!AN196="No data","x",IF('Indicator Data'!AN196=0,0,ROUND(IF('Indicator Data'!AN196&gt;M$4,10,IF('Indicator Data'!AN196&lt;M$3,0,10-(M$4-'Indicator Data'!AN196)/(M$4-M$3)*10)),1)))</f>
        <v>3.9</v>
      </c>
      <c r="N196" s="203">
        <f t="shared" si="61"/>
        <v>2.7</v>
      </c>
      <c r="O196" s="205">
        <f t="shared" si="62"/>
        <v>6</v>
      </c>
      <c r="P196" s="206">
        <f>IF(AND('Indicator Data'!BA196="No data",'Indicator Data'!BB196="No data"),0,SUM('Indicator Data'!BA196:BC196)/1000)</f>
        <v>23.568000000000001</v>
      </c>
      <c r="Q196" s="202">
        <f t="shared" si="67"/>
        <v>4.5999999999999996</v>
      </c>
      <c r="R196" s="207">
        <f>P196*1000/HLOOKUP('Indicator Data'!$BA$3,'Population Data'!$C$3:$M$194,ROW()-4,FALSE)</f>
        <v>1.3846977386619207E-3</v>
      </c>
      <c r="S196" s="202">
        <f t="shared" si="68"/>
        <v>3.5</v>
      </c>
      <c r="T196" s="208">
        <f t="shared" si="63"/>
        <v>4.0999999999999996</v>
      </c>
      <c r="U196" s="209">
        <f>IF('Indicator Data'!AR196="No data","x",ROUND(IF('Indicator Data'!AR196&gt;U$4,10,IF('Indicator Data'!AR196&lt;U$3,0,10-(U$4-'Indicator Data'!AR196)/(U$4-U$3)*10)),1))</f>
        <v>10</v>
      </c>
      <c r="V196" s="209">
        <f>IF('Indicator Data'!AS196="No data","x",IF('Indicator Data'!AS196=0,0,ROUND(IF('Indicator Data'!AS196&gt;V$4,10,IF('Indicator Data'!AS196&lt;V$3,0,10-(V$4-'Indicator Data'!AS196)/(V$4-V$3)*10)),1)))</f>
        <v>5.6</v>
      </c>
      <c r="W196" s="202">
        <f t="shared" si="64"/>
        <v>7.8</v>
      </c>
      <c r="X196" s="202">
        <f>IF('Indicator Data'!AQ196="No data","x",ROUND(IF('Indicator Data'!AQ196&gt;X$4,10,IF('Indicator Data'!AQ196&lt;X$3,0,10-(X$4-'Indicator Data'!AQ196)/(X$4-X$3)*10)),1))</f>
        <v>3.7</v>
      </c>
      <c r="Y196" s="202">
        <f>IF('Indicator Data'!AT196="No data","x",ROUND(IF('Indicator Data'!AT196&gt;Y$4,10,IF('Indicator Data'!AT196&lt;Y$3,0,10-(Y$4-'Indicator Data'!AT196)/(Y$4-Y$3)*10)),1))</f>
        <v>0.7</v>
      </c>
      <c r="Z196" s="207">
        <f>IF('Indicator Data'!AU196="No data","x",IF(('Indicator Data'!AU196/HLOOKUP('Indicator Data'!$AU$3,'Population Data'!$C$3:$M$194,ROW()-4,FALSE))&gt;1,1,IF('Indicator Data'!AU196&gt;'Indicator Data'!AU196,1,'Indicator Data'!AU196/HLOOKUP('Indicator Data'!$AU$3,'Population Data'!$C$3:$M$194,ROW()-4,FALSE))))</f>
        <v>0.51179075786538153</v>
      </c>
      <c r="AA196" s="202">
        <f t="shared" si="69"/>
        <v>5.7</v>
      </c>
      <c r="AB196" s="210">
        <f t="shared" si="70"/>
        <v>4.5</v>
      </c>
      <c r="AC196" s="202">
        <f>IF('Indicator Data'!AO196="No data","x",ROUND(IF('Indicator Data'!AO196&gt;AC$4,10,IF('Indicator Data'!AO196&lt;AC$3,0,10-(AC$4-'Indicator Data'!AO196)/(AC$4-AC$3)*10)),1))</f>
        <v>3.7</v>
      </c>
      <c r="AD196" s="202">
        <f>IF('Indicator Data'!AP196="No data","x",ROUND(IF('Indicator Data'!AP196&gt;AD$4,10,IF('Indicator Data'!AP196&lt;AD$3,0,10-(AD$4-'Indicator Data'!AP196)/(AD$4-AD$3)*10)),1))</f>
        <v>2.2000000000000002</v>
      </c>
      <c r="AE196" s="210">
        <f t="shared" si="65"/>
        <v>3</v>
      </c>
      <c r="AF196" s="206">
        <f>('Indicator Data'!AZ196+'Indicator Data'!AY196*0.5+'Indicator Data'!AX196*0.25)/1000</f>
        <v>7604.4962500000001</v>
      </c>
      <c r="AG196" s="211">
        <f>AF196*1000/HLOOKUP('Indicator Data'!$AZ$3,'Population Data'!$C$3:$M$194,ROW()-4,FALSE)</f>
        <v>0.44678923799380754</v>
      </c>
      <c r="AH196" s="210">
        <f t="shared" si="71"/>
        <v>10</v>
      </c>
      <c r="AI196" s="202">
        <f>IF('Indicator Data'!BD196="No data","x",ROUND(IF('Indicator Data'!BD196&lt;$AI$3,10,IF('Indicator Data'!BD196&gt;$AI$4,0,($AI$4-'Indicator Data'!BD196)/($AI$4-$AI$3)*10)),1))</f>
        <v>8</v>
      </c>
      <c r="AJ196" s="202">
        <f>IF('Indicator Data'!BE196="No data","x",ROUND(IF('Indicator Data'!BE196&gt;$AJ$4,10,IF('Indicator Data'!BE196&lt;$AJ$3,0,10-($AJ$4-'Indicator Data'!BE196)/($AJ$4-$AJ$3)*10)),1))</f>
        <v>10</v>
      </c>
      <c r="AK196" s="210">
        <f t="shared" si="72"/>
        <v>9</v>
      </c>
      <c r="AL196" s="208">
        <f t="shared" si="73"/>
        <v>7.8</v>
      </c>
      <c r="AM196" s="212">
        <f t="shared" si="74"/>
        <v>6.3</v>
      </c>
    </row>
  </sheetData>
  <sortState ref="A6:B196">
    <sortCondition ref="A6:A196"/>
  </sortState>
  <mergeCells count="1">
    <mergeCell ref="A1:AM1"/>
  </mergeCells>
  <pageMargins left="0.7" right="0.7" top="0.75" bottom="0.75" header="0.3" footer="0.3"/>
  <pageSetup paperSize="9" orientation="portrait" r:id="rId1"/>
  <ignoredErrors>
    <ignoredError sqref="P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C396"/>
  </sheetPr>
  <dimension ref="A1:AB196"/>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1" customWidth="1"/>
    <col min="2" max="2" width="8.140625" style="9" customWidth="1"/>
    <col min="3" max="3" width="7.85546875" style="1" customWidth="1"/>
    <col min="4" max="4" width="7.85546875" style="10" customWidth="1"/>
    <col min="5" max="6" width="7.85546875" style="1" customWidth="1"/>
    <col min="7" max="8" width="7.85546875" style="10" customWidth="1"/>
    <col min="9" max="12" width="7.85546875" style="1" customWidth="1"/>
    <col min="13" max="14" width="7.85546875" style="10" customWidth="1"/>
    <col min="15" max="15" width="7.85546875" style="1" customWidth="1"/>
    <col min="16" max="17" width="7.85546875" style="5" customWidth="1"/>
    <col min="18" max="18" width="7.85546875" style="1" customWidth="1"/>
    <col min="19" max="25" width="7.85546875" style="5" customWidth="1"/>
    <col min="26" max="26" width="7.85546875" style="1" customWidth="1"/>
    <col min="27" max="27" width="7.85546875" style="10" customWidth="1"/>
    <col min="28" max="16384" width="9.140625" style="1"/>
  </cols>
  <sheetData>
    <row r="1" spans="1:28">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row>
    <row r="2" spans="1:28" ht="109.5" customHeight="1" thickBot="1">
      <c r="A2" s="29"/>
      <c r="B2" s="20"/>
      <c r="C2" s="154" t="s">
        <v>447</v>
      </c>
      <c r="D2" s="153" t="s">
        <v>408</v>
      </c>
      <c r="E2" s="154" t="s">
        <v>403</v>
      </c>
      <c r="F2" s="154" t="s">
        <v>359</v>
      </c>
      <c r="G2" s="153" t="s">
        <v>409</v>
      </c>
      <c r="H2" s="152" t="s">
        <v>751</v>
      </c>
      <c r="I2" s="154" t="s">
        <v>360</v>
      </c>
      <c r="J2" s="154" t="s">
        <v>361</v>
      </c>
      <c r="K2" s="154" t="s">
        <v>362</v>
      </c>
      <c r="L2" s="154" t="s">
        <v>363</v>
      </c>
      <c r="M2" s="153" t="s">
        <v>380</v>
      </c>
      <c r="N2" s="156" t="s">
        <v>417</v>
      </c>
      <c r="O2" s="154" t="s">
        <v>417</v>
      </c>
      <c r="P2" s="154" t="s">
        <v>1125</v>
      </c>
      <c r="Q2" s="154" t="s">
        <v>1126</v>
      </c>
      <c r="R2" s="153" t="s">
        <v>381</v>
      </c>
      <c r="S2" s="154" t="s">
        <v>788</v>
      </c>
      <c r="T2" s="155" t="s">
        <v>1078</v>
      </c>
      <c r="U2" s="155" t="s">
        <v>1079</v>
      </c>
      <c r="V2" s="155" t="s">
        <v>1080</v>
      </c>
      <c r="W2" s="154" t="s">
        <v>1088</v>
      </c>
      <c r="X2" s="154" t="s">
        <v>401</v>
      </c>
      <c r="Y2" s="154" t="s">
        <v>868</v>
      </c>
      <c r="Z2" s="153" t="s">
        <v>400</v>
      </c>
      <c r="AA2" s="152" t="s">
        <v>750</v>
      </c>
    </row>
    <row r="3" spans="1:28">
      <c r="A3" s="21"/>
      <c r="B3" s="143" t="s">
        <v>390</v>
      </c>
      <c r="C3" s="144">
        <v>5</v>
      </c>
      <c r="D3" s="145"/>
      <c r="E3" s="144">
        <v>100</v>
      </c>
      <c r="F3" s="146">
        <v>2.5</v>
      </c>
      <c r="G3" s="147"/>
      <c r="H3" s="147"/>
      <c r="I3" s="144">
        <v>10000</v>
      </c>
      <c r="J3" s="144">
        <v>100</v>
      </c>
      <c r="K3" s="144">
        <v>100</v>
      </c>
      <c r="L3" s="144">
        <v>200</v>
      </c>
      <c r="M3" s="147"/>
      <c r="N3" s="147"/>
      <c r="O3" s="144">
        <v>100</v>
      </c>
      <c r="P3" s="144">
        <v>100</v>
      </c>
      <c r="Q3" s="144">
        <v>100</v>
      </c>
      <c r="R3" s="147"/>
      <c r="S3" s="148">
        <v>40</v>
      </c>
      <c r="T3" s="148">
        <v>99</v>
      </c>
      <c r="U3" s="148">
        <v>99</v>
      </c>
      <c r="V3" s="148">
        <v>99</v>
      </c>
      <c r="W3" s="148"/>
      <c r="X3" s="148">
        <v>3000</v>
      </c>
      <c r="Y3" s="148">
        <v>900</v>
      </c>
      <c r="Z3" s="148"/>
      <c r="AA3" s="147"/>
      <c r="AB3" s="48"/>
    </row>
    <row r="4" spans="1:28">
      <c r="A4" s="21"/>
      <c r="B4" s="143" t="s">
        <v>389</v>
      </c>
      <c r="C4" s="144">
        <v>1</v>
      </c>
      <c r="D4" s="145"/>
      <c r="E4" s="144">
        <v>0</v>
      </c>
      <c r="F4" s="146">
        <v>-2.5</v>
      </c>
      <c r="G4" s="147"/>
      <c r="H4" s="147"/>
      <c r="I4" s="144">
        <v>900</v>
      </c>
      <c r="J4" s="144">
        <v>0</v>
      </c>
      <c r="K4" s="144">
        <v>0</v>
      </c>
      <c r="L4" s="144">
        <v>5</v>
      </c>
      <c r="M4" s="147"/>
      <c r="N4" s="147"/>
      <c r="O4" s="144">
        <v>1</v>
      </c>
      <c r="P4" s="144">
        <v>10</v>
      </c>
      <c r="Q4" s="144">
        <v>50</v>
      </c>
      <c r="R4" s="147"/>
      <c r="S4" s="144">
        <v>0</v>
      </c>
      <c r="T4" s="144">
        <v>40</v>
      </c>
      <c r="U4" s="144">
        <v>40</v>
      </c>
      <c r="V4" s="144">
        <v>40</v>
      </c>
      <c r="W4" s="144"/>
      <c r="X4" s="144">
        <v>50</v>
      </c>
      <c r="Y4" s="144">
        <v>0</v>
      </c>
      <c r="Z4" s="149"/>
      <c r="AA4" s="147"/>
      <c r="AB4" s="48"/>
    </row>
    <row r="5" spans="1:28">
      <c r="A5" s="150" t="s">
        <v>379</v>
      </c>
      <c r="B5" s="151" t="s">
        <v>357</v>
      </c>
      <c r="C5" s="138"/>
      <c r="D5" s="139"/>
      <c r="E5" s="138"/>
      <c r="F5" s="140"/>
      <c r="G5" s="141"/>
      <c r="H5" s="141"/>
      <c r="I5" s="138"/>
      <c r="J5" s="138"/>
      <c r="K5" s="138"/>
      <c r="L5" s="138"/>
      <c r="M5" s="141"/>
      <c r="N5" s="141"/>
      <c r="O5" s="138"/>
      <c r="P5" s="138"/>
      <c r="Q5" s="138"/>
      <c r="R5" s="141"/>
      <c r="S5" s="138"/>
      <c r="T5" s="138"/>
      <c r="U5" s="138"/>
      <c r="V5" s="138"/>
      <c r="W5" s="138"/>
      <c r="X5" s="138"/>
      <c r="Y5" s="138"/>
      <c r="Z5" s="142"/>
      <c r="AA5" s="141"/>
      <c r="AB5" s="48"/>
    </row>
    <row r="6" spans="1:28">
      <c r="A6" s="90" t="str">
        <f>'Indicator Data'!A6</f>
        <v>Afghanistan</v>
      </c>
      <c r="B6" s="160" t="str">
        <f>'Indicator Data'!B6</f>
        <v>AFG</v>
      </c>
      <c r="C6" s="157">
        <f>IF('Indicator Data'!BF6="No data","x",ROUND(IF('Indicator Data'!BF6&gt;C$3,0,IF('Indicator Data'!BF6&lt;C$4,10,(C$3-'Indicator Data'!BF6)/(C$3-C$4)*10)),1))</f>
        <v>6.3</v>
      </c>
      <c r="D6" s="158">
        <f>IF(C6="x","x",C6)</f>
        <v>6.3</v>
      </c>
      <c r="E6" s="157">
        <f>IF('Indicator Data'!BH6="No data","x",ROUND(IF('Indicator Data'!BH6&gt;E$3,0,IF('Indicator Data'!BH6&lt;E$4,10,(E$3-'Indicator Data'!BH6)/(E$3-E$4)*10)),1))</f>
        <v>8</v>
      </c>
      <c r="F6" s="157">
        <f>IF('Indicator Data'!BG6="No data","x",ROUND(IF('Indicator Data'!BG6&gt;F$3,0,IF('Indicator Data'!BG6&lt;F$4,10,(F$3-'Indicator Data'!BG6)/(F$3-F$4)*10)),1))</f>
        <v>8.8000000000000007</v>
      </c>
      <c r="G6" s="158">
        <f>IF(AND(E6="x",F6="x"),"x",ROUND(AVERAGE(E6,F6),1))</f>
        <v>8.4</v>
      </c>
      <c r="H6" s="159">
        <f>ROUND(AVERAGE(D6,G6),1)</f>
        <v>7.4</v>
      </c>
      <c r="I6" s="157">
        <f>IF('Indicator Data'!BJ6="No data","x",ROUND(IF('Indicator Data'!BJ6^2&gt;I$3,0,IF('Indicator Data'!BJ6^2&lt;I$4,10,(I$3-'Indicator Data'!BJ6^2)/(I$3-I$4)*10)),1))</f>
        <v>9.5</v>
      </c>
      <c r="J6" s="157">
        <f>IF(OR('Indicator Data'!BI6=0,'Indicator Data'!BI6="No data"),"x",ROUND(IF('Indicator Data'!BI6&gt;J$3,0,IF('Indicator Data'!BI6&lt;J$4,10,(J$3-'Indicator Data'!BI6)/(J$3-J$4)*10)),1))</f>
        <v>1.5</v>
      </c>
      <c r="K6" s="157">
        <f>IF('Indicator Data'!BK6="No data","x",ROUND(IF('Indicator Data'!BK6&gt;K$3,0,IF('Indicator Data'!BK6&lt;K$4,10,(K$3-'Indicator Data'!BK6)/(K$3-K$4)*10)),1))</f>
        <v>8.1999999999999993</v>
      </c>
      <c r="L6" s="157">
        <f>IF('Indicator Data'!BL6="No data","x",ROUND(IF('Indicator Data'!BL6&gt;L$3,0,IF('Indicator Data'!BL6&lt;L$4,10,(L$3-'Indicator Data'!BL6)/(L$3-L$4)*10)),1))</f>
        <v>7.4</v>
      </c>
      <c r="M6" s="158">
        <f>IF(AND(I6="x",J6="x",K6="x",L6="x"),"x",ROUND(AVERAGE(I6,J6,K6,L6),1))</f>
        <v>6.7</v>
      </c>
      <c r="N6" s="161">
        <f>IF('Indicator Data'!BM6="No data","x",'Indicator Data'!BM6/'Indicator Data'!BW6*100)</f>
        <v>11.039050641644819</v>
      </c>
      <c r="O6" s="157">
        <f t="shared" ref="O6:O37" si="0">IF(N6="x","x",ROUND(IF(N6&gt;O$3,0,IF(N6&lt;O$4,10,(O$3-N6)/(O$3-O$4)*10)),1))</f>
        <v>9</v>
      </c>
      <c r="P6" s="157">
        <f>IF('Indicator Data'!BN6="No data","x",ROUND(IF('Indicator Data'!BN6&gt;P$3,0,IF('Indicator Data'!BN6&lt;P$4,10,(P$3-'Indicator Data'!BN6)/(P$3-P$4)*10)),1))</f>
        <v>4.9000000000000004</v>
      </c>
      <c r="Q6" s="157">
        <f>IF('Indicator Data'!BO6="No data","x",ROUND(IF('Indicator Data'!BO6&gt;Q$3,0,IF('Indicator Data'!BO6&lt;Q$4,10,(Q$3-'Indicator Data'!BO6)/(Q$3-Q$4)*10)),1))</f>
        <v>3.6</v>
      </c>
      <c r="R6" s="158">
        <f>IF(AND(O6="x",P6="x",Q6="x"),"x",ROUND(AVERAGE(O6,Q6,P6),1))</f>
        <v>5.8</v>
      </c>
      <c r="S6" s="157">
        <f>IF('Indicator Data'!BP6="No data","x",ROUND(IF('Indicator Data'!BP6&gt;S$3,0,IF('Indicator Data'!BP6&lt;S$4,10,(S$3-'Indicator Data'!BP6)/(S$3-S$4)*10)),1))</f>
        <v>9.4</v>
      </c>
      <c r="T6" s="162">
        <f>IF('Indicator Data'!BQ6="No data","x",ROUND(IF('Indicator Data'!BQ6&gt;T$3,0,IF('Indicator Data'!BQ6&lt;T$4,10,(T$3-'Indicator Data'!BQ6)/(T$3-T$4)*10)),1))</f>
        <v>5.0999999999999996</v>
      </c>
      <c r="U6" s="162">
        <f>IF('Indicator Data'!BR6="No data","x",ROUND(IF('Indicator Data'!BR6&gt;U$3,0,IF('Indicator Data'!BR6&lt;U$4,10,(U$3-'Indicator Data'!BR6)/(U$3-U$4)*10)),1))</f>
        <v>8.5</v>
      </c>
      <c r="V6" s="162">
        <f>IF('Indicator Data'!BS6="No data","x",ROUND(IF('Indicator Data'!BS6&gt;V$3,0,IF('Indicator Data'!BS6&lt;V$4,10,(V$3-'Indicator Data'!BS6)/(V$3-V$4)*10)),1))</f>
        <v>5.4</v>
      </c>
      <c r="W6" s="157">
        <f>IF(AND(T6="X",U6="x",V6="x"),"x",AVERAGE(T6:V6))</f>
        <v>6.333333333333333</v>
      </c>
      <c r="X6" s="157">
        <f>IF('Indicator Data'!BT6="No data","x",ROUND(IF('Indicator Data'!BT6&gt;X$3,0,IF('Indicator Data'!BT6&lt;X$4,10,(X$3-'Indicator Data'!BT6)/(X$3-X$4)*10)),1))</f>
        <v>8.9</v>
      </c>
      <c r="Y6" s="157">
        <f>IF('Indicator Data'!BU6="No data","x",ROUND(IF('Indicator Data'!BU6&gt;Y$3,10,IF('Indicator Data'!BU6&lt;Y$4,0,10-(Y$3-'Indicator Data'!BU6)/(Y$3-Y$4)*10)),1))</f>
        <v>6.9</v>
      </c>
      <c r="Z6" s="158">
        <f t="shared" ref="Z6:Z37" si="1">IF(AND(S6="x",W6="x",X6="x",Y6="x"),"x",ROUND(AVERAGE(S6,W6,X6,Y6),1))</f>
        <v>7.9</v>
      </c>
      <c r="AA6" s="159">
        <f t="shared" ref="AA6:AA37" si="2">ROUND(AVERAGE(R6,M6,Z6),1)</f>
        <v>6.8</v>
      </c>
      <c r="AB6" s="48"/>
    </row>
    <row r="7" spans="1:28">
      <c r="A7" s="90" t="str">
        <f>'Indicator Data'!A7</f>
        <v>Albania</v>
      </c>
      <c r="B7" s="160" t="str">
        <f>'Indicator Data'!B7</f>
        <v>ALB</v>
      </c>
      <c r="C7" s="157" t="str">
        <f>IF('Indicator Data'!BF7="No data","x",ROUND(IF('Indicator Data'!BF7&gt;C$3,0,IF('Indicator Data'!BF7&lt;C$4,10,(C$3-'Indicator Data'!BF7)/(C$3-C$4)*10)),1))</f>
        <v>x</v>
      </c>
      <c r="D7" s="158" t="str">
        <f t="shared" ref="D7:D70" si="3">IF(C7="x","x",C7)</f>
        <v>x</v>
      </c>
      <c r="E7" s="157">
        <f>IF('Indicator Data'!BH7="No data","x",ROUND(IF('Indicator Data'!BH7&gt;E$3,0,IF('Indicator Data'!BH7&lt;E$4,10,(E$3-'Indicator Data'!BH7)/(E$3-E$4)*10)),1))</f>
        <v>6.3</v>
      </c>
      <c r="F7" s="157">
        <f>IF('Indicator Data'!BG7="No data","x",ROUND(IF('Indicator Data'!BG7&gt;F$3,0,IF('Indicator Data'!BG7&lt;F$4,10,(F$3-'Indicator Data'!BG7)/(F$3-F$4)*10)),1))</f>
        <v>4.9000000000000004</v>
      </c>
      <c r="G7" s="158">
        <f t="shared" ref="G7:G70" si="4">IF(AND(E7="x",F7="x"),"x",ROUND(AVERAGE(E7,F7),1))</f>
        <v>5.6</v>
      </c>
      <c r="H7" s="159">
        <f t="shared" ref="H7:H70" si="5">ROUND(AVERAGE(D7,G7),1)</f>
        <v>5.6</v>
      </c>
      <c r="I7" s="157">
        <f>IF('Indicator Data'!BJ7="No data","x",ROUND(IF('Indicator Data'!BJ7^2&gt;I$3,0,IF('Indicator Data'!BJ7^2&lt;I$4,10,(I$3-'Indicator Data'!BJ7^2)/(I$3-I$4)*10)),1))</f>
        <v>0.3</v>
      </c>
      <c r="J7" s="157">
        <f>IF(OR('Indicator Data'!BI7=0,'Indicator Data'!BI7="No data"),"x",ROUND(IF('Indicator Data'!BI7&gt;J$3,0,IF('Indicator Data'!BI7&lt;J$4,10,(J$3-'Indicator Data'!BI7)/(J$3-J$4)*10)),1))</f>
        <v>0</v>
      </c>
      <c r="K7" s="157">
        <f>IF('Indicator Data'!BK7="No data","x",ROUND(IF('Indicator Data'!BK7&gt;K$3,0,IF('Indicator Data'!BK7&lt;K$4,10,(K$3-'Indicator Data'!BK7)/(K$3-K$4)*10)),1))</f>
        <v>1.7</v>
      </c>
      <c r="L7" s="157">
        <f>IF('Indicator Data'!BL7="No data","x",ROUND(IF('Indicator Data'!BL7&gt;L$3,0,IF('Indicator Data'!BL7&lt;L$4,10,(L$3-'Indicator Data'!BL7)/(L$3-L$4)*10)),1))</f>
        <v>5.2</v>
      </c>
      <c r="M7" s="158">
        <f t="shared" ref="M7:M70" si="6">IF(AND(I7="x",J7="x",K7="x",L7="x"),"x",ROUND(AVERAGE(I7,J7,K7,L7),1))</f>
        <v>1.8</v>
      </c>
      <c r="N7" s="161">
        <f>IF('Indicator Data'!BM7="No data","x",'Indicator Data'!BM7/'Indicator Data'!BW7*100)</f>
        <v>69.34306569343066</v>
      </c>
      <c r="O7" s="157">
        <f t="shared" si="0"/>
        <v>3.1</v>
      </c>
      <c r="P7" s="157">
        <f>IF('Indicator Data'!BN7="No data","x",ROUND(IF('Indicator Data'!BN7&gt;P$3,0,IF('Indicator Data'!BN7&lt;P$4,10,(P$3-'Indicator Data'!BN7)/(P$3-P$4)*10)),1))</f>
        <v>0.1</v>
      </c>
      <c r="Q7" s="157">
        <f>IF('Indicator Data'!BO7="No data","x",ROUND(IF('Indicator Data'!BO7&gt;Q$3,0,IF('Indicator Data'!BO7&lt;Q$4,10,(Q$3-'Indicator Data'!BO7)/(Q$3-Q$4)*10)),1))</f>
        <v>1</v>
      </c>
      <c r="R7" s="158">
        <f t="shared" ref="R7:R70" si="7">IF(AND(O7="x",P7="x",Q7="x"),"x",ROUND(AVERAGE(O7,Q7,P7),1))</f>
        <v>1.4</v>
      </c>
      <c r="S7" s="157">
        <f>IF('Indicator Data'!BP7="No data","x",ROUND(IF('Indicator Data'!BP7&gt;S$3,0,IF('Indicator Data'!BP7&lt;S$4,10,(S$3-'Indicator Data'!BP7)/(S$3-S$4)*10)),1))</f>
        <v>5.3</v>
      </c>
      <c r="T7" s="162">
        <f>IF('Indicator Data'!BQ7="No data","x",ROUND(IF('Indicator Data'!BQ7&gt;T$3,0,IF('Indicator Data'!BQ7&lt;T$4,10,(T$3-'Indicator Data'!BQ7)/(T$3-T$4)*10)),1))</f>
        <v>0.3</v>
      </c>
      <c r="U7" s="162">
        <f>IF('Indicator Data'!BR7="No data","x",ROUND(IF('Indicator Data'!BR7&gt;U$3,0,IF('Indicator Data'!BR7&lt;U$4,10,(U$3-'Indicator Data'!BR7)/(U$3-U$4)*10)),1))</f>
        <v>1</v>
      </c>
      <c r="V7" s="162">
        <f>IF('Indicator Data'!BS7="No data","x",ROUND(IF('Indicator Data'!BS7&gt;V$3,0,IF('Indicator Data'!BS7&lt;V$4,10,(V$3-'Indicator Data'!BS7)/(V$3-V$4)*10)),1))</f>
        <v>2</v>
      </c>
      <c r="W7" s="157">
        <f t="shared" ref="W7:W70" si="8">IF(AND(T7="X",U7="x",V7="x"),"x",AVERAGE(T7:V7))</f>
        <v>1.0999999999999999</v>
      </c>
      <c r="X7" s="157">
        <f>IF('Indicator Data'!BT7="No data","x",ROUND(IF('Indicator Data'!BT7&gt;X$3,0,IF('Indicator Data'!BT7&lt;X$4,10,(X$3-'Indicator Data'!BT7)/(X$3-X$4)*10)),1))</f>
        <v>6.3</v>
      </c>
      <c r="Y7" s="157">
        <f>IF('Indicator Data'!BU7="No data","x",ROUND(IF('Indicator Data'!BU7&gt;Y$3,10,IF('Indicator Data'!BU7&lt;Y$4,0,10-(Y$3-'Indicator Data'!BU7)/(Y$3-Y$4)*10)),1))</f>
        <v>0.1</v>
      </c>
      <c r="Z7" s="158">
        <f t="shared" si="1"/>
        <v>3.2</v>
      </c>
      <c r="AA7" s="159">
        <f t="shared" si="2"/>
        <v>2.1</v>
      </c>
      <c r="AB7" s="48"/>
    </row>
    <row r="8" spans="1:28">
      <c r="A8" s="90" t="str">
        <f>'Indicator Data'!A8</f>
        <v>Algeria</v>
      </c>
      <c r="B8" s="160" t="str">
        <f>'Indicator Data'!B8</f>
        <v>DZA</v>
      </c>
      <c r="C8" s="157">
        <f>IF('Indicator Data'!BF8="No data","x",ROUND(IF('Indicator Data'!BF8&gt;C$3,0,IF('Indicator Data'!BF8&lt;C$4,10,(C$3-'Indicator Data'!BF8)/(C$3-C$4)*10)),1))</f>
        <v>3.5</v>
      </c>
      <c r="D8" s="158">
        <f t="shared" si="3"/>
        <v>3.5</v>
      </c>
      <c r="E8" s="157">
        <f>IF('Indicator Data'!BH8="No data","x",ROUND(IF('Indicator Data'!BH8&gt;E$3,0,IF('Indicator Data'!BH8&lt;E$4,10,(E$3-'Indicator Data'!BH8)/(E$3-E$4)*10)),1))</f>
        <v>6.4</v>
      </c>
      <c r="F8" s="157">
        <f>IF('Indicator Data'!BG8="No data","x",ROUND(IF('Indicator Data'!BG8&gt;F$3,0,IF('Indicator Data'!BG8&lt;F$4,10,(F$3-'Indicator Data'!BG8)/(F$3-F$4)*10)),1))</f>
        <v>6</v>
      </c>
      <c r="G8" s="158">
        <f t="shared" si="4"/>
        <v>6.2</v>
      </c>
      <c r="H8" s="159">
        <f t="shared" si="5"/>
        <v>4.9000000000000004</v>
      </c>
      <c r="I8" s="157">
        <f>IF('Indicator Data'!BJ8="No data","x",ROUND(IF('Indicator Data'!BJ8^2&gt;I$3,0,IF('Indicator Data'!BJ8^2&lt;I$4,10,(I$3-'Indicator Data'!BJ8^2)/(I$3-I$4)*10)),1))</f>
        <v>3.7</v>
      </c>
      <c r="J8" s="157">
        <f>IF(OR('Indicator Data'!BI8=0,'Indicator Data'!BI8="No data"),"x",ROUND(IF('Indicator Data'!BI8&gt;J$3,0,IF('Indicator Data'!BI8&lt;J$4,10,(J$3-'Indicator Data'!BI8)/(J$3-J$4)*10)),1))</f>
        <v>0</v>
      </c>
      <c r="K8" s="157">
        <f>IF('Indicator Data'!BK8="No data","x",ROUND(IF('Indicator Data'!BK8&gt;K$3,0,IF('Indicator Data'!BK8&lt;K$4,10,(K$3-'Indicator Data'!BK8)/(K$3-K$4)*10)),1))</f>
        <v>2.9</v>
      </c>
      <c r="L8" s="157">
        <f>IF('Indicator Data'!BL8="No data","x",ROUND(IF('Indicator Data'!BL8&gt;L$3,0,IF('Indicator Data'!BL8&lt;L$4,10,(L$3-'Indicator Data'!BL8)/(L$3-L$4)*10)),1))</f>
        <v>4.7</v>
      </c>
      <c r="M8" s="158">
        <f t="shared" si="6"/>
        <v>2.8</v>
      </c>
      <c r="N8" s="161">
        <f>IF('Indicator Data'!BM8="No data","x",'Indicator Data'!BM8/'Indicator Data'!BW8*100)</f>
        <v>4.6184722093931327</v>
      </c>
      <c r="O8" s="157">
        <f t="shared" si="0"/>
        <v>9.6</v>
      </c>
      <c r="P8" s="157">
        <f>IF('Indicator Data'!BN8="No data","x",ROUND(IF('Indicator Data'!BN8&gt;P$3,0,IF('Indicator Data'!BN8&lt;P$4,10,(P$3-'Indicator Data'!BN8)/(P$3-P$4)*10)),1))</f>
        <v>1.6</v>
      </c>
      <c r="Q8" s="157">
        <f>IF('Indicator Data'!BO8="No data","x",ROUND(IF('Indicator Data'!BO8&gt;Q$3,0,IF('Indicator Data'!BO8&lt;Q$4,10,(Q$3-'Indicator Data'!BO8)/(Q$3-Q$4)*10)),1))</f>
        <v>1.1000000000000001</v>
      </c>
      <c r="R8" s="158">
        <f t="shared" si="7"/>
        <v>4.0999999999999996</v>
      </c>
      <c r="S8" s="157">
        <f>IF('Indicator Data'!BP8="No data","x",ROUND(IF('Indicator Data'!BP8&gt;S$3,0,IF('Indicator Data'!BP8&lt;S$4,10,(S$3-'Indicator Data'!BP8)/(S$3-S$4)*10)),1))</f>
        <v>5.7</v>
      </c>
      <c r="T8" s="162">
        <f>IF('Indicator Data'!BQ8="No data","x",ROUND(IF('Indicator Data'!BQ8&gt;T$3,0,IF('Indicator Data'!BQ8&lt;T$4,10,(T$3-'Indicator Data'!BQ8)/(T$3-T$4)*10)),1))</f>
        <v>3.7</v>
      </c>
      <c r="U8" s="162">
        <f>IF('Indicator Data'!BR8="No data","x",ROUND(IF('Indicator Data'!BR8&gt;U$3,0,IF('Indicator Data'!BR8&lt;U$4,10,(U$3-'Indicator Data'!BR8)/(U$3-U$4)*10)),1))</f>
        <v>4.7</v>
      </c>
      <c r="V8" s="162">
        <f>IF('Indicator Data'!BS8="No data","x",ROUND(IF('Indicator Data'!BS8&gt;V$3,0,IF('Indicator Data'!BS8&lt;V$4,10,(V$3-'Indicator Data'!BS8)/(V$3-V$4)*10)),1))</f>
        <v>4.2</v>
      </c>
      <c r="W8" s="157">
        <f t="shared" si="8"/>
        <v>4.2</v>
      </c>
      <c r="X8" s="157">
        <f>IF('Indicator Data'!BT8="No data","x",ROUND(IF('Indicator Data'!BT8&gt;X$3,0,IF('Indicator Data'!BT8&lt;X$4,10,(X$3-'Indicator Data'!BT8)/(X$3-X$4)*10)),1))</f>
        <v>7.9</v>
      </c>
      <c r="Y8" s="157">
        <f>IF('Indicator Data'!BU8="No data","x",ROUND(IF('Indicator Data'!BU8&gt;Y$3,10,IF('Indicator Data'!BU8&lt;Y$4,0,10-(Y$3-'Indicator Data'!BU8)/(Y$3-Y$4)*10)),1))</f>
        <v>0.9</v>
      </c>
      <c r="Z8" s="158">
        <f t="shared" si="1"/>
        <v>4.7</v>
      </c>
      <c r="AA8" s="159">
        <f t="shared" si="2"/>
        <v>3.9</v>
      </c>
      <c r="AB8" s="48"/>
    </row>
    <row r="9" spans="1:28">
      <c r="A9" s="90" t="str">
        <f>'Indicator Data'!A9</f>
        <v>Angola</v>
      </c>
      <c r="B9" s="160" t="str">
        <f>'Indicator Data'!B9</f>
        <v>AGO</v>
      </c>
      <c r="C9" s="157">
        <f>IF('Indicator Data'!BF9="No data","x",ROUND(IF('Indicator Data'!BF9&gt;C$3,0,IF('Indicator Data'!BF9&lt;C$4,10,(C$3-'Indicator Data'!BF9)/(C$3-C$4)*10)),1))</f>
        <v>5.2</v>
      </c>
      <c r="D9" s="158">
        <f t="shared" si="3"/>
        <v>5.2</v>
      </c>
      <c r="E9" s="157">
        <f>IF('Indicator Data'!BH9="No data","x",ROUND(IF('Indicator Data'!BH9&gt;E$3,0,IF('Indicator Data'!BH9&lt;E$4,10,(E$3-'Indicator Data'!BH9)/(E$3-E$4)*10)),1))</f>
        <v>6.7</v>
      </c>
      <c r="F9" s="157">
        <f>IF('Indicator Data'!BG9="No data","x",ROUND(IF('Indicator Data'!BG9&gt;F$3,0,IF('Indicator Data'!BG9&lt;F$4,10,(F$3-'Indicator Data'!BG9)/(F$3-F$4)*10)),1))</f>
        <v>7.1</v>
      </c>
      <c r="G9" s="158">
        <f t="shared" si="4"/>
        <v>6.9</v>
      </c>
      <c r="H9" s="159">
        <f t="shared" si="5"/>
        <v>6.1</v>
      </c>
      <c r="I9" s="157">
        <f>IF('Indicator Data'!BJ9="No data","x",ROUND(IF('Indicator Data'!BJ9^2&gt;I$3,0,IF('Indicator Data'!BJ9^2&lt;I$4,10,(I$3-'Indicator Data'!BJ9^2)/(I$3-I$4)*10)),1))</f>
        <v>5.2</v>
      </c>
      <c r="J9" s="157">
        <f>IF(OR('Indicator Data'!BI9=0,'Indicator Data'!BI9="No data"),"x",ROUND(IF('Indicator Data'!BI9&gt;J$3,0,IF('Indicator Data'!BI9&lt;J$4,10,(J$3-'Indicator Data'!BI9)/(J$3-J$4)*10)),1))</f>
        <v>5.2</v>
      </c>
      <c r="K9" s="157">
        <f>IF('Indicator Data'!BK9="No data","x",ROUND(IF('Indicator Data'!BK9&gt;K$3,0,IF('Indicator Data'!BK9&lt;K$4,10,(K$3-'Indicator Data'!BK9)/(K$3-K$4)*10)),1))</f>
        <v>6.7</v>
      </c>
      <c r="L9" s="157">
        <f>IF('Indicator Data'!BL9="No data","x",ROUND(IF('Indicator Data'!BL9&gt;L$3,0,IF('Indicator Data'!BL9&lt;L$4,10,(L$3-'Indicator Data'!BL9)/(L$3-L$4)*10)),1))</f>
        <v>6.8</v>
      </c>
      <c r="M9" s="158">
        <f t="shared" si="6"/>
        <v>6</v>
      </c>
      <c r="N9" s="161">
        <f>IF('Indicator Data'!BM9="No data","x",'Indicator Data'!BM9/'Indicator Data'!BW9*100)</f>
        <v>4.0907997112376675</v>
      </c>
      <c r="O9" s="157">
        <f t="shared" si="0"/>
        <v>9.6999999999999993</v>
      </c>
      <c r="P9" s="157">
        <f>IF('Indicator Data'!BN9="No data","x",ROUND(IF('Indicator Data'!BN9&gt;P$3,0,IF('Indicator Data'!BN9&lt;P$4,10,(P$3-'Indicator Data'!BN9)/(P$3-P$4)*10)),1))</f>
        <v>5.3</v>
      </c>
      <c r="Q9" s="157">
        <f>IF('Indicator Data'!BO9="No data","x",ROUND(IF('Indicator Data'!BO9&gt;Q$3,0,IF('Indicator Data'!BO9&lt;Q$4,10,(Q$3-'Indicator Data'!BO9)/(Q$3-Q$4)*10)),1))</f>
        <v>8.5</v>
      </c>
      <c r="R9" s="158">
        <f t="shared" si="7"/>
        <v>7.8</v>
      </c>
      <c r="S9" s="157">
        <f>IF('Indicator Data'!BP9="No data","x",ROUND(IF('Indicator Data'!BP9&gt;S$3,0,IF('Indicator Data'!BP9&lt;S$4,10,(S$3-'Indicator Data'!BP9)/(S$3-S$4)*10)),1))</f>
        <v>9.5</v>
      </c>
      <c r="T9" s="162">
        <f>IF('Indicator Data'!BQ9="No data","x",ROUND(IF('Indicator Data'!BQ9&gt;T$3,0,IF('Indicator Data'!BQ9&lt;T$4,10,(T$3-'Indicator Data'!BQ9)/(T$3-T$4)*10)),1))</f>
        <v>9.6999999999999993</v>
      </c>
      <c r="U9" s="162">
        <f>IF('Indicator Data'!BR9="No data","x",ROUND(IF('Indicator Data'!BR9&gt;U$3,0,IF('Indicator Data'!BR9&lt;U$4,10,(U$3-'Indicator Data'!BR9)/(U$3-U$4)*10)),1))</f>
        <v>10</v>
      </c>
      <c r="V9" s="162">
        <f>IF('Indicator Data'!BS9="No data","x",ROUND(IF('Indicator Data'!BS9&gt;V$3,0,IF('Indicator Data'!BS9&lt;V$4,10,(V$3-'Indicator Data'!BS9)/(V$3-V$4)*10)),1))</f>
        <v>10</v>
      </c>
      <c r="W9" s="157">
        <f t="shared" si="8"/>
        <v>9.9</v>
      </c>
      <c r="X9" s="157">
        <f>IF('Indicator Data'!BT9="No data","x",ROUND(IF('Indicator Data'!BT9&gt;X$3,0,IF('Indicator Data'!BT9&lt;X$4,10,(X$3-'Indicator Data'!BT9)/(X$3-X$4)*10)),1))</f>
        <v>9.5</v>
      </c>
      <c r="Y9" s="157">
        <f>IF('Indicator Data'!BU9="No data","x",ROUND(IF('Indicator Data'!BU9&gt;Y$3,10,IF('Indicator Data'!BU9&lt;Y$4,0,10-(Y$3-'Indicator Data'!BU9)/(Y$3-Y$4)*10)),1))</f>
        <v>2.5</v>
      </c>
      <c r="Z9" s="158">
        <f t="shared" si="1"/>
        <v>7.9</v>
      </c>
      <c r="AA9" s="159">
        <f t="shared" si="2"/>
        <v>7.2</v>
      </c>
      <c r="AB9" s="48"/>
    </row>
    <row r="10" spans="1:28">
      <c r="A10" s="90" t="str">
        <f>'Indicator Data'!A10</f>
        <v>Antigua and Barbuda</v>
      </c>
      <c r="B10" s="160" t="str">
        <f>'Indicator Data'!B10</f>
        <v>ATG</v>
      </c>
      <c r="C10" s="157">
        <f>IF('Indicator Data'!BF10="No data","x",ROUND(IF('Indicator Data'!BF10&gt;C$3,0,IF('Indicator Data'!BF10&lt;C$4,10,(C$3-'Indicator Data'!BF10)/(C$3-C$4)*10)),1))</f>
        <v>5.4</v>
      </c>
      <c r="D10" s="158">
        <f t="shared" si="3"/>
        <v>5.4</v>
      </c>
      <c r="E10" s="157" t="str">
        <f>IF('Indicator Data'!BH10="No data","x",ROUND(IF('Indicator Data'!BH10&gt;E$3,0,IF('Indicator Data'!BH10&lt;E$4,10,(E$3-'Indicator Data'!BH10)/(E$3-E$4)*10)),1))</f>
        <v>x</v>
      </c>
      <c r="F10" s="157">
        <f>IF('Indicator Data'!BG10="No data","x",ROUND(IF('Indicator Data'!BG10&gt;F$3,0,IF('Indicator Data'!BG10&lt;F$4,10,(F$3-'Indicator Data'!BG10)/(F$3-F$4)*10)),1))</f>
        <v>5.3</v>
      </c>
      <c r="G10" s="158">
        <f t="shared" si="4"/>
        <v>5.3</v>
      </c>
      <c r="H10" s="159">
        <f t="shared" si="5"/>
        <v>5.4</v>
      </c>
      <c r="I10" s="157" t="str">
        <f>IF('Indicator Data'!BJ10="No data","x",ROUND(IF('Indicator Data'!BJ10^2&gt;I$3,0,IF('Indicator Data'!BJ10^2&lt;I$4,10,(I$3-'Indicator Data'!BJ10^2)/(I$3-I$4)*10)),1))</f>
        <v>x</v>
      </c>
      <c r="J10" s="157">
        <f>IF(OR('Indicator Data'!BI10=0,'Indicator Data'!BI10="No data"),"x",ROUND(IF('Indicator Data'!BI10&gt;J$3,0,IF('Indicator Data'!BI10&lt;J$4,10,(J$3-'Indicator Data'!BI10)/(J$3-J$4)*10)),1))</f>
        <v>0</v>
      </c>
      <c r="K10" s="157">
        <f>IF('Indicator Data'!BK10="No data","x",ROUND(IF('Indicator Data'!BK10&gt;K$3,0,IF('Indicator Data'!BK10&lt;K$4,10,(K$3-'Indicator Data'!BK10)/(K$3-K$4)*10)),1))</f>
        <v>0.4</v>
      </c>
      <c r="L10" s="157">
        <f>IF('Indicator Data'!BL10="No data","x",ROUND(IF('Indicator Data'!BL10&gt;L$3,0,IF('Indicator Data'!BL10&lt;L$4,10,(L$3-'Indicator Data'!BL10)/(L$3-L$4)*10)),1))</f>
        <v>0.1</v>
      </c>
      <c r="M10" s="158">
        <f t="shared" si="6"/>
        <v>0.2</v>
      </c>
      <c r="N10" s="161">
        <f>IF('Indicator Data'!BM10="No data","x",'Indicator Data'!BM10/'Indicator Data'!BW10*100)</f>
        <v>222.72727272727272</v>
      </c>
      <c r="O10" s="157">
        <f t="shared" si="0"/>
        <v>0</v>
      </c>
      <c r="P10" s="157">
        <f>IF('Indicator Data'!BN10="No data","x",ROUND(IF('Indicator Data'!BN10&gt;P$3,0,IF('Indicator Data'!BN10&lt;P$4,10,(P$3-'Indicator Data'!BN10)/(P$3-P$4)*10)),1))</f>
        <v>0.3</v>
      </c>
      <c r="Q10" s="157">
        <f>IF('Indicator Data'!BO10="No data","x",ROUND(IF('Indicator Data'!BO10&gt;Q$3,0,IF('Indicator Data'!BO10&lt;Q$4,10,(Q$3-'Indicator Data'!BO10)/(Q$3-Q$4)*10)),1))</f>
        <v>0.3</v>
      </c>
      <c r="R10" s="158">
        <f t="shared" si="7"/>
        <v>0.2</v>
      </c>
      <c r="S10" s="157">
        <f>IF('Indicator Data'!BP10="No data","x",ROUND(IF('Indicator Data'!BP10&gt;S$3,0,IF('Indicator Data'!BP10&lt;S$4,10,(S$3-'Indicator Data'!BP10)/(S$3-S$4)*10)),1))</f>
        <v>2.8</v>
      </c>
      <c r="T10" s="162">
        <f>IF('Indicator Data'!BQ10="No data","x",ROUND(IF('Indicator Data'!BQ10&gt;T$3,0,IF('Indicator Data'!BQ10&lt;T$4,10,(T$3-'Indicator Data'!BQ10)/(T$3-T$4)*10)),1))</f>
        <v>0</v>
      </c>
      <c r="U10" s="162">
        <f>IF('Indicator Data'!BR10="No data","x",ROUND(IF('Indicator Data'!BR10&gt;U$3,0,IF('Indicator Data'!BR10&lt;U$4,10,(U$3-'Indicator Data'!BR10)/(U$3-U$4)*10)),1))</f>
        <v>1.4</v>
      </c>
      <c r="V10" s="162" t="str">
        <f>IF('Indicator Data'!BS10="No data","x",ROUND(IF('Indicator Data'!BS10&gt;V$3,0,IF('Indicator Data'!BS10&lt;V$4,10,(V$3-'Indicator Data'!BS10)/(V$3-V$4)*10)),1))</f>
        <v>x</v>
      </c>
      <c r="W10" s="157">
        <f t="shared" si="8"/>
        <v>0.7</v>
      </c>
      <c r="X10" s="157">
        <f>IF('Indicator Data'!BT10="No data","x",ROUND(IF('Indicator Data'!BT10&gt;X$3,0,IF('Indicator Data'!BT10&lt;X$4,10,(X$3-'Indicator Data'!BT10)/(X$3-X$4)*10)),1))</f>
        <v>6</v>
      </c>
      <c r="Y10" s="157">
        <f>IF('Indicator Data'!BU10="No data","x",ROUND(IF('Indicator Data'!BU10&gt;Y$3,10,IF('Indicator Data'!BU10&lt;Y$4,0,10-(Y$3-'Indicator Data'!BU10)/(Y$3-Y$4)*10)),1))</f>
        <v>0.2</v>
      </c>
      <c r="Z10" s="158">
        <f t="shared" si="1"/>
        <v>2.4</v>
      </c>
      <c r="AA10" s="159">
        <f t="shared" si="2"/>
        <v>0.9</v>
      </c>
      <c r="AB10" s="48"/>
    </row>
    <row r="11" spans="1:28">
      <c r="A11" s="90" t="str">
        <f>'Indicator Data'!A11</f>
        <v>Argentina</v>
      </c>
      <c r="B11" s="160" t="str">
        <f>'Indicator Data'!B11</f>
        <v>ARG</v>
      </c>
      <c r="C11" s="157">
        <f>IF('Indicator Data'!BF11="No data","x",ROUND(IF('Indicator Data'!BF11&gt;C$3,0,IF('Indicator Data'!BF11&lt;C$4,10,(C$3-'Indicator Data'!BF11)/(C$3-C$4)*10)),1))</f>
        <v>3.8</v>
      </c>
      <c r="D11" s="158">
        <f t="shared" si="3"/>
        <v>3.8</v>
      </c>
      <c r="E11" s="157">
        <f>IF('Indicator Data'!BH11="No data","x",ROUND(IF('Indicator Data'!BH11&gt;E$3,0,IF('Indicator Data'!BH11&lt;E$4,10,(E$3-'Indicator Data'!BH11)/(E$3-E$4)*10)),1))</f>
        <v>6.3</v>
      </c>
      <c r="F11" s="157">
        <f>IF('Indicator Data'!BG11="No data","x",ROUND(IF('Indicator Data'!BG11&gt;F$3,0,IF('Indicator Data'!BG11&lt;F$4,10,(F$3-'Indicator Data'!BG11)/(F$3-F$4)*10)),1))</f>
        <v>5.6</v>
      </c>
      <c r="G11" s="158">
        <f t="shared" si="4"/>
        <v>6</v>
      </c>
      <c r="H11" s="159">
        <f t="shared" si="5"/>
        <v>4.9000000000000004</v>
      </c>
      <c r="I11" s="157" t="str">
        <f>IF('Indicator Data'!BJ11="No data","x",ROUND(IF('Indicator Data'!BJ11^2&gt;I$3,0,IF('Indicator Data'!BJ11^2&lt;I$4,10,(I$3-'Indicator Data'!BJ11^2)/(I$3-I$4)*10)),1))</f>
        <v>x</v>
      </c>
      <c r="J11" s="157">
        <f>IF(OR('Indicator Data'!BI11=0,'Indicator Data'!BI11="No data"),"x",ROUND(IF('Indicator Data'!BI11&gt;J$3,0,IF('Indicator Data'!BI11&lt;J$4,10,(J$3-'Indicator Data'!BI11)/(J$3-J$4)*10)),1))</f>
        <v>0</v>
      </c>
      <c r="K11" s="157">
        <f>IF('Indicator Data'!BK11="No data","x",ROUND(IF('Indicator Data'!BK11&gt;K$3,0,IF('Indicator Data'!BK11&lt;K$4,10,(K$3-'Indicator Data'!BK11)/(K$3-K$4)*10)),1))</f>
        <v>1.2</v>
      </c>
      <c r="L11" s="157">
        <f>IF('Indicator Data'!BL11="No data","x",ROUND(IF('Indicator Data'!BL11&gt;L$3,0,IF('Indicator Data'!BL11&lt;L$4,10,(L$3-'Indicator Data'!BL11)/(L$3-L$4)*10)),1))</f>
        <v>3.5</v>
      </c>
      <c r="M11" s="158">
        <f t="shared" si="6"/>
        <v>1.6</v>
      </c>
      <c r="N11" s="161">
        <f>IF('Indicator Data'!BM11="No data","x",'Indicator Data'!BM11/'Indicator Data'!BW11*100)</f>
        <v>19.001056020228816</v>
      </c>
      <c r="O11" s="157">
        <f t="shared" si="0"/>
        <v>8.1999999999999993</v>
      </c>
      <c r="P11" s="157">
        <f>IF('Indicator Data'!BN11="No data","x",ROUND(IF('Indicator Data'!BN11&gt;P$3,0,IF('Indicator Data'!BN11&lt;P$4,10,(P$3-'Indicator Data'!BN11)/(P$3-P$4)*10)),1))</f>
        <v>0.6</v>
      </c>
      <c r="Q11" s="157">
        <f>IF('Indicator Data'!BO11="No data","x",ROUND(IF('Indicator Data'!BO11&gt;Q$3,0,IF('Indicator Data'!BO11&lt;Q$4,10,(Q$3-'Indicator Data'!BO11)/(Q$3-Q$4)*10)),1))</f>
        <v>0.2</v>
      </c>
      <c r="R11" s="158">
        <f t="shared" si="7"/>
        <v>3</v>
      </c>
      <c r="S11" s="157">
        <f>IF('Indicator Data'!BP11="No data","x",ROUND(IF('Indicator Data'!BP11&gt;S$3,0,IF('Indicator Data'!BP11&lt;S$4,10,(S$3-'Indicator Data'!BP11)/(S$3-S$4)*10)),1))</f>
        <v>0.3</v>
      </c>
      <c r="T11" s="162">
        <f>IF('Indicator Data'!BQ11="No data","x",ROUND(IF('Indicator Data'!BQ11&gt;T$3,0,IF('Indicator Data'!BQ11&lt;T$4,10,(T$3-'Indicator Data'!BQ11)/(T$3-T$4)*10)),1))</f>
        <v>3.1</v>
      </c>
      <c r="U11" s="162">
        <f>IF('Indicator Data'!BR11="No data","x",ROUND(IF('Indicator Data'!BR11&gt;U$3,0,IF('Indicator Data'!BR11&lt;U$4,10,(U$3-'Indicator Data'!BR11)/(U$3-U$4)*10)),1))</f>
        <v>1</v>
      </c>
      <c r="V11" s="162">
        <f>IF('Indicator Data'!BS11="No data","x",ROUND(IF('Indicator Data'!BS11&gt;V$3,0,IF('Indicator Data'!BS11&lt;V$4,10,(V$3-'Indicator Data'!BS11)/(V$3-V$4)*10)),1))</f>
        <v>3.7</v>
      </c>
      <c r="W11" s="157">
        <f t="shared" si="8"/>
        <v>2.6</v>
      </c>
      <c r="X11" s="157">
        <f>IF('Indicator Data'!BT11="No data","x",ROUND(IF('Indicator Data'!BT11&gt;X$3,0,IF('Indicator Data'!BT11&lt;X$4,10,(X$3-'Indicator Data'!BT11)/(X$3-X$4)*10)),1))</f>
        <v>2.2999999999999998</v>
      </c>
      <c r="Y11" s="157">
        <f>IF('Indicator Data'!BU11="No data","x",ROUND(IF('Indicator Data'!BU11&gt;Y$3,10,IF('Indicator Data'!BU11&lt;Y$4,0,10-(Y$3-'Indicator Data'!BU11)/(Y$3-Y$4)*10)),1))</f>
        <v>0.5</v>
      </c>
      <c r="Z11" s="158">
        <f t="shared" si="1"/>
        <v>1.4</v>
      </c>
      <c r="AA11" s="159">
        <f t="shared" si="2"/>
        <v>2</v>
      </c>
      <c r="AB11" s="48"/>
    </row>
    <row r="12" spans="1:28">
      <c r="A12" s="90" t="str">
        <f>'Indicator Data'!A12</f>
        <v>Armenia</v>
      </c>
      <c r="B12" s="160" t="str">
        <f>'Indicator Data'!B12</f>
        <v>ARM</v>
      </c>
      <c r="C12" s="157">
        <f>IF('Indicator Data'!BF12="No data","x",ROUND(IF('Indicator Data'!BF12&gt;C$3,0,IF('Indicator Data'!BF12&lt;C$4,10,(C$3-'Indicator Data'!BF12)/(C$3-C$4)*10)),1))</f>
        <v>7.5</v>
      </c>
      <c r="D12" s="158">
        <f t="shared" si="3"/>
        <v>7.5</v>
      </c>
      <c r="E12" s="157">
        <f>IF('Indicator Data'!BH12="No data","x",ROUND(IF('Indicator Data'!BH12&gt;E$3,0,IF('Indicator Data'!BH12&lt;E$4,10,(E$3-'Indicator Data'!BH12)/(E$3-E$4)*10)),1))</f>
        <v>5.3</v>
      </c>
      <c r="F12" s="157">
        <f>IF('Indicator Data'!BG12="No data","x",ROUND(IF('Indicator Data'!BG12&gt;F$3,0,IF('Indicator Data'!BG12&lt;F$4,10,(F$3-'Indicator Data'!BG12)/(F$3-F$4)*10)),1))</f>
        <v>5.6</v>
      </c>
      <c r="G12" s="158">
        <f t="shared" si="4"/>
        <v>5.5</v>
      </c>
      <c r="H12" s="159">
        <f t="shared" si="5"/>
        <v>6.5</v>
      </c>
      <c r="I12" s="157">
        <f>IF('Indicator Data'!BJ12="No data","x",ROUND(IF('Indicator Data'!BJ12^2&gt;I$3,0,IF('Indicator Data'!BJ12^2&lt;I$4,10,(I$3-'Indicator Data'!BJ12^2)/(I$3-I$4)*10)),1))</f>
        <v>0</v>
      </c>
      <c r="J12" s="157">
        <f>IF(OR('Indicator Data'!BI12=0,'Indicator Data'!BI12="No data"),"x",ROUND(IF('Indicator Data'!BI12&gt;J$3,0,IF('Indicator Data'!BI12&lt;J$4,10,(J$3-'Indicator Data'!BI12)/(J$3-J$4)*10)),1))</f>
        <v>0</v>
      </c>
      <c r="K12" s="157">
        <f>IF('Indicator Data'!BK12="No data","x",ROUND(IF('Indicator Data'!BK12&gt;K$3,0,IF('Indicator Data'!BK12&lt;K$4,10,(K$3-'Indicator Data'!BK12)/(K$3-K$4)*10)),1))</f>
        <v>2.1</v>
      </c>
      <c r="L12" s="157">
        <f>IF('Indicator Data'!BL12="No data","x",ROUND(IF('Indicator Data'!BL12&gt;L$3,0,IF('Indicator Data'!BL12&lt;L$4,10,(L$3-'Indicator Data'!BL12)/(L$3-L$4)*10)),1))</f>
        <v>3.3</v>
      </c>
      <c r="M12" s="158">
        <f t="shared" si="6"/>
        <v>1.4</v>
      </c>
      <c r="N12" s="161">
        <f>IF('Indicator Data'!BM12="No data","x",'Indicator Data'!BM12/'Indicator Data'!BW12*100)</f>
        <v>70.224719101123597</v>
      </c>
      <c r="O12" s="157">
        <f t="shared" si="0"/>
        <v>3</v>
      </c>
      <c r="P12" s="157">
        <f>IF('Indicator Data'!BN12="No data","x",ROUND(IF('Indicator Data'!BN12&gt;P$3,0,IF('Indicator Data'!BN12&lt;P$4,10,(P$3-'Indicator Data'!BN12)/(P$3-P$4)*10)),1))</f>
        <v>0.7</v>
      </c>
      <c r="Q12" s="157">
        <f>IF('Indicator Data'!BO12="No data","x",ROUND(IF('Indicator Data'!BO12&gt;Q$3,0,IF('Indicator Data'!BO12&lt;Q$4,10,(Q$3-'Indicator Data'!BO12)/(Q$3-Q$4)*10)),1))</f>
        <v>0</v>
      </c>
      <c r="R12" s="158">
        <f t="shared" si="7"/>
        <v>1.2</v>
      </c>
      <c r="S12" s="157">
        <f>IF('Indicator Data'!BP12="No data","x",ROUND(IF('Indicator Data'!BP12&gt;S$3,0,IF('Indicator Data'!BP12&lt;S$4,10,(S$3-'Indicator Data'!BP12)/(S$3-S$4)*10)),1))</f>
        <v>0</v>
      </c>
      <c r="T12" s="162">
        <f>IF('Indicator Data'!BQ12="No data","x",ROUND(IF('Indicator Data'!BQ12&gt;T$3,0,IF('Indicator Data'!BQ12&lt;T$4,10,(T$3-'Indicator Data'!BQ12)/(T$3-T$4)*10)),1))</f>
        <v>1</v>
      </c>
      <c r="U12" s="162">
        <f>IF('Indicator Data'!BR12="No data","x",ROUND(IF('Indicator Data'!BR12&gt;U$3,0,IF('Indicator Data'!BR12&lt;U$4,10,(U$3-'Indicator Data'!BR12)/(U$3-U$4)*10)),1))</f>
        <v>0.8</v>
      </c>
      <c r="V12" s="162">
        <f>IF('Indicator Data'!BS12="No data","x",ROUND(IF('Indicator Data'!BS12&gt;V$3,0,IF('Indicator Data'!BS12&lt;V$4,10,(V$3-'Indicator Data'!BS12)/(V$3-V$4)*10)),1))</f>
        <v>1</v>
      </c>
      <c r="W12" s="157">
        <f t="shared" si="8"/>
        <v>0.93333333333333324</v>
      </c>
      <c r="X12" s="157">
        <f>IF('Indicator Data'!BT12="No data","x",ROUND(IF('Indicator Data'!BT12&gt;X$3,0,IF('Indicator Data'!BT12&lt;X$4,10,(X$3-'Indicator Data'!BT12)/(X$3-X$4)*10)),1))</f>
        <v>3.6</v>
      </c>
      <c r="Y12" s="157">
        <f>IF('Indicator Data'!BU12="No data","x",ROUND(IF('Indicator Data'!BU12&gt;Y$3,10,IF('Indicator Data'!BU12&lt;Y$4,0,10-(Y$3-'Indicator Data'!BU12)/(Y$3-Y$4)*10)),1))</f>
        <v>0.3</v>
      </c>
      <c r="Z12" s="158">
        <f t="shared" si="1"/>
        <v>1.2</v>
      </c>
      <c r="AA12" s="159">
        <f t="shared" si="2"/>
        <v>1.3</v>
      </c>
      <c r="AB12" s="48"/>
    </row>
    <row r="13" spans="1:28">
      <c r="A13" s="90" t="str">
        <f>'Indicator Data'!A13</f>
        <v>Australia</v>
      </c>
      <c r="B13" s="160" t="str">
        <f>'Indicator Data'!B13</f>
        <v>AUS</v>
      </c>
      <c r="C13" s="157">
        <f>IF('Indicator Data'!BF13="No data","x",ROUND(IF('Indicator Data'!BF13&gt;C$3,0,IF('Indicator Data'!BF13&lt;C$4,10,(C$3-'Indicator Data'!BF13)/(C$3-C$4)*10)),1))</f>
        <v>2.4</v>
      </c>
      <c r="D13" s="158">
        <f t="shared" si="3"/>
        <v>2.4</v>
      </c>
      <c r="E13" s="157">
        <f>IF('Indicator Data'!BH13="No data","x",ROUND(IF('Indicator Data'!BH13&gt;E$3,0,IF('Indicator Data'!BH13&lt;E$4,10,(E$3-'Indicator Data'!BH13)/(E$3-E$4)*10)),1))</f>
        <v>2.5</v>
      </c>
      <c r="F13" s="157">
        <f>IF('Indicator Data'!BG13="No data","x",ROUND(IF('Indicator Data'!BG13&gt;F$3,0,IF('Indicator Data'!BG13&lt;F$4,10,(F$3-'Indicator Data'!BG13)/(F$3-F$4)*10)),1))</f>
        <v>1.9</v>
      </c>
      <c r="G13" s="158">
        <f t="shared" si="4"/>
        <v>2.2000000000000002</v>
      </c>
      <c r="H13" s="159">
        <f t="shared" si="5"/>
        <v>2.2999999999999998</v>
      </c>
      <c r="I13" s="157" t="str">
        <f>IF('Indicator Data'!BJ13="No data","x",ROUND(IF('Indicator Data'!BJ13^2&gt;I$3,0,IF('Indicator Data'!BJ13^2&lt;I$4,10,(I$3-'Indicator Data'!BJ13^2)/(I$3-I$4)*10)),1))</f>
        <v>x</v>
      </c>
      <c r="J13" s="157">
        <f>IF(OR('Indicator Data'!BI13=0,'Indicator Data'!BI13="No data"),"x",ROUND(IF('Indicator Data'!BI13&gt;J$3,0,IF('Indicator Data'!BI13&lt;J$4,10,(J$3-'Indicator Data'!BI13)/(J$3-J$4)*10)),1))</f>
        <v>0</v>
      </c>
      <c r="K13" s="157">
        <f>IF('Indicator Data'!BK13="No data","x",ROUND(IF('Indicator Data'!BK13&gt;K$3,0,IF('Indicator Data'!BK13&lt;K$4,10,(K$3-'Indicator Data'!BK13)/(K$3-K$4)*10)),1))</f>
        <v>0.4</v>
      </c>
      <c r="L13" s="157">
        <f>IF('Indicator Data'!BL13="No data","x",ROUND(IF('Indicator Data'!BL13&gt;L$3,0,IF('Indicator Data'!BL13&lt;L$4,10,(L$3-'Indicator Data'!BL13)/(L$3-L$4)*10)),1))</f>
        <v>4.8</v>
      </c>
      <c r="M13" s="158">
        <f t="shared" si="6"/>
        <v>1.7</v>
      </c>
      <c r="N13" s="161">
        <f>IF('Indicator Data'!BM13="No data","x",'Indicator Data'!BM13/'Indicator Data'!BW13*100)</f>
        <v>10.023039975007485</v>
      </c>
      <c r="O13" s="157">
        <f t="shared" si="0"/>
        <v>9.1</v>
      </c>
      <c r="P13" s="157">
        <f>IF('Indicator Data'!BN13="No data","x",ROUND(IF('Indicator Data'!BN13&gt;P$3,0,IF('Indicator Data'!BN13&lt;P$4,10,(P$3-'Indicator Data'!BN13)/(P$3-P$4)*10)),1))</f>
        <v>0</v>
      </c>
      <c r="Q13" s="157">
        <f>IF('Indicator Data'!BO13="No data","x",ROUND(IF('Indicator Data'!BO13&gt;Q$3,0,IF('Indicator Data'!BO13&lt;Q$4,10,(Q$3-'Indicator Data'!BO13)/(Q$3-Q$4)*10)),1))</f>
        <v>0</v>
      </c>
      <c r="R13" s="158">
        <f t="shared" si="7"/>
        <v>3</v>
      </c>
      <c r="S13" s="157">
        <f>IF('Indicator Data'!BP13="No data","x",ROUND(IF('Indicator Data'!BP13&gt;S$3,0,IF('Indicator Data'!BP13&lt;S$4,10,(S$3-'Indicator Data'!BP13)/(S$3-S$4)*10)),1))</f>
        <v>0</v>
      </c>
      <c r="T13" s="162">
        <f>IF('Indicator Data'!BQ13="No data","x",ROUND(IF('Indicator Data'!BQ13&gt;T$3,0,IF('Indicator Data'!BQ13&lt;T$4,10,(T$3-'Indicator Data'!BQ13)/(T$3-T$4)*10)),1))</f>
        <v>0.8</v>
      </c>
      <c r="U13" s="162">
        <f>IF('Indicator Data'!BR13="No data","x",ROUND(IF('Indicator Data'!BR13&gt;U$3,0,IF('Indicator Data'!BR13&lt;U$4,10,(U$3-'Indicator Data'!BR13)/(U$3-U$4)*10)),1))</f>
        <v>1.4</v>
      </c>
      <c r="V13" s="162">
        <f>IF('Indicator Data'!BS13="No data","x",ROUND(IF('Indicator Data'!BS13&gt;V$3,0,IF('Indicator Data'!BS13&lt;V$4,10,(V$3-'Indicator Data'!BS13)/(V$3-V$4)*10)),1))</f>
        <v>0.5</v>
      </c>
      <c r="W13" s="157">
        <f t="shared" si="8"/>
        <v>0.9</v>
      </c>
      <c r="X13" s="157">
        <f>IF('Indicator Data'!BT13="No data","x",ROUND(IF('Indicator Data'!BT13&gt;X$3,0,IF('Indicator Data'!BT13&lt;X$4,10,(X$3-'Indicator Data'!BT13)/(X$3-X$4)*10)),1))</f>
        <v>0</v>
      </c>
      <c r="Y13" s="157">
        <f>IF('Indicator Data'!BU13="No data","x",ROUND(IF('Indicator Data'!BU13&gt;Y$3,10,IF('Indicator Data'!BU13&lt;Y$4,0,10-(Y$3-'Indicator Data'!BU13)/(Y$3-Y$4)*10)),1))</f>
        <v>0</v>
      </c>
      <c r="Z13" s="158">
        <f t="shared" si="1"/>
        <v>0.2</v>
      </c>
      <c r="AA13" s="159">
        <f t="shared" si="2"/>
        <v>1.6</v>
      </c>
      <c r="AB13" s="48"/>
    </row>
    <row r="14" spans="1:28">
      <c r="A14" s="90" t="str">
        <f>'Indicator Data'!A14</f>
        <v>Austria</v>
      </c>
      <c r="B14" s="160" t="str">
        <f>'Indicator Data'!B14</f>
        <v>AUT</v>
      </c>
      <c r="C14" s="157">
        <f>IF('Indicator Data'!BF14="No data","x",ROUND(IF('Indicator Data'!BF14&gt;C$3,0,IF('Indicator Data'!BF14&lt;C$4,10,(C$3-'Indicator Data'!BF14)/(C$3-C$4)*10)),1))</f>
        <v>2</v>
      </c>
      <c r="D14" s="158">
        <f t="shared" si="3"/>
        <v>2</v>
      </c>
      <c r="E14" s="157">
        <f>IF('Indicator Data'!BH14="No data","x",ROUND(IF('Indicator Data'!BH14&gt;E$3,0,IF('Indicator Data'!BH14&lt;E$4,10,(E$3-'Indicator Data'!BH14)/(E$3-E$4)*10)),1))</f>
        <v>2.9</v>
      </c>
      <c r="F14" s="157">
        <f>IF('Indicator Data'!BG14="No data","x",ROUND(IF('Indicator Data'!BG14&gt;F$3,0,IF('Indicator Data'!BG14&lt;F$4,10,(F$3-'Indicator Data'!BG14)/(F$3-F$4)*10)),1))</f>
        <v>2.1</v>
      </c>
      <c r="G14" s="158">
        <f t="shared" si="4"/>
        <v>2.5</v>
      </c>
      <c r="H14" s="159">
        <f t="shared" si="5"/>
        <v>2.2999999999999998</v>
      </c>
      <c r="I14" s="157" t="str">
        <f>IF('Indicator Data'!BJ14="No data","x",ROUND(IF('Indicator Data'!BJ14^2&gt;I$3,0,IF('Indicator Data'!BJ14^2&lt;I$4,10,(I$3-'Indicator Data'!BJ14^2)/(I$3-I$4)*10)),1))</f>
        <v>x</v>
      </c>
      <c r="J14" s="157">
        <f>IF(OR('Indicator Data'!BI14=0,'Indicator Data'!BI14="No data"),"x",ROUND(IF('Indicator Data'!BI14&gt;J$3,0,IF('Indicator Data'!BI14&lt;J$4,10,(J$3-'Indicator Data'!BI14)/(J$3-J$4)*10)),1))</f>
        <v>0</v>
      </c>
      <c r="K14" s="157">
        <f>IF('Indicator Data'!BK14="No data","x",ROUND(IF('Indicator Data'!BK14&gt;K$3,0,IF('Indicator Data'!BK14&lt;K$4,10,(K$3-'Indicator Data'!BK14)/(K$3-K$4)*10)),1))</f>
        <v>0.6</v>
      </c>
      <c r="L14" s="157">
        <f>IF('Indicator Data'!BL14="No data","x",ROUND(IF('Indicator Data'!BL14&gt;L$3,0,IF('Indicator Data'!BL14&lt;L$4,10,(L$3-'Indicator Data'!BL14)/(L$3-L$4)*10)),1))</f>
        <v>3.9</v>
      </c>
      <c r="M14" s="158">
        <f t="shared" si="6"/>
        <v>1.5</v>
      </c>
      <c r="N14" s="161">
        <f>IF('Indicator Data'!BM14="No data","x",'Indicator Data'!BM14/'Indicator Data'!BW14*100)</f>
        <v>351.90331153150748</v>
      </c>
      <c r="O14" s="157">
        <f t="shared" si="0"/>
        <v>0</v>
      </c>
      <c r="P14" s="157">
        <f>IF('Indicator Data'!BN14="No data","x",ROUND(IF('Indicator Data'!BN14&gt;P$3,0,IF('Indicator Data'!BN14&lt;P$4,10,(P$3-'Indicator Data'!BN14)/(P$3-P$4)*10)),1))</f>
        <v>0</v>
      </c>
      <c r="Q14" s="157">
        <f>IF('Indicator Data'!BO14="No data","x",ROUND(IF('Indicator Data'!BO14&gt;Q$3,0,IF('Indicator Data'!BO14&lt;Q$4,10,(Q$3-'Indicator Data'!BO14)/(Q$3-Q$4)*10)),1))</f>
        <v>0</v>
      </c>
      <c r="R14" s="158">
        <f t="shared" si="7"/>
        <v>0</v>
      </c>
      <c r="S14" s="157">
        <f>IF('Indicator Data'!BP14="No data","x",ROUND(IF('Indicator Data'!BP14&gt;S$3,0,IF('Indicator Data'!BP14&lt;S$4,10,(S$3-'Indicator Data'!BP14)/(S$3-S$4)*10)),1))</f>
        <v>0</v>
      </c>
      <c r="T14" s="162">
        <f>IF('Indicator Data'!BQ14="No data","x",ROUND(IF('Indicator Data'!BQ14&gt;T$3,0,IF('Indicator Data'!BQ14&lt;T$4,10,(T$3-'Indicator Data'!BQ14)/(T$3-T$4)*10)),1))</f>
        <v>2.5</v>
      </c>
      <c r="U14" s="162">
        <f>IF('Indicator Data'!BR14="No data","x",ROUND(IF('Indicator Data'!BR14&gt;U$3,0,IF('Indicator Data'!BR14&lt;U$4,10,(U$3-'Indicator Data'!BR14)/(U$3-U$4)*10)),1))</f>
        <v>0.8</v>
      </c>
      <c r="V14" s="162" t="str">
        <f>IF('Indicator Data'!BS14="No data","x",ROUND(IF('Indicator Data'!BS14&gt;V$3,0,IF('Indicator Data'!BS14&lt;V$4,10,(V$3-'Indicator Data'!BS14)/(V$3-V$4)*10)),1))</f>
        <v>x</v>
      </c>
      <c r="W14" s="157">
        <f t="shared" si="8"/>
        <v>1.65</v>
      </c>
      <c r="X14" s="157">
        <f>IF('Indicator Data'!BT14="No data","x",ROUND(IF('Indicator Data'!BT14&gt;X$3,0,IF('Indicator Data'!BT14&lt;X$4,10,(X$3-'Indicator Data'!BT14)/(X$3-X$4)*10)),1))</f>
        <v>0</v>
      </c>
      <c r="Y14" s="157">
        <f>IF('Indicator Data'!BU14="No data","x",ROUND(IF('Indicator Data'!BU14&gt;Y$3,10,IF('Indicator Data'!BU14&lt;Y$4,0,10-(Y$3-'Indicator Data'!BU14)/(Y$3-Y$4)*10)),1))</f>
        <v>0.1</v>
      </c>
      <c r="Z14" s="158">
        <f t="shared" si="1"/>
        <v>0.4</v>
      </c>
      <c r="AA14" s="159">
        <f t="shared" si="2"/>
        <v>0.6</v>
      </c>
      <c r="AB14" s="48"/>
    </row>
    <row r="15" spans="1:28">
      <c r="A15" s="90" t="str">
        <f>'Indicator Data'!A15</f>
        <v>Azerbaijan</v>
      </c>
      <c r="B15" s="160" t="str">
        <f>'Indicator Data'!B15</f>
        <v>AZE</v>
      </c>
      <c r="C15" s="157" t="str">
        <f>IF('Indicator Data'!BF15="No data","x",ROUND(IF('Indicator Data'!BF15&gt;C$3,0,IF('Indicator Data'!BF15&lt;C$4,10,(C$3-'Indicator Data'!BF15)/(C$3-C$4)*10)),1))</f>
        <v>x</v>
      </c>
      <c r="D15" s="158" t="str">
        <f t="shared" si="3"/>
        <v>x</v>
      </c>
      <c r="E15" s="157">
        <f>IF('Indicator Data'!BH15="No data","x",ROUND(IF('Indicator Data'!BH15&gt;E$3,0,IF('Indicator Data'!BH15&lt;E$4,10,(E$3-'Indicator Data'!BH15)/(E$3-E$4)*10)),1))</f>
        <v>7.7</v>
      </c>
      <c r="F15" s="157">
        <f>IF('Indicator Data'!BG15="No data","x",ROUND(IF('Indicator Data'!BG15&gt;F$3,0,IF('Indicator Data'!BG15&lt;F$4,10,(F$3-'Indicator Data'!BG15)/(F$3-F$4)*10)),1))</f>
        <v>5.0999999999999996</v>
      </c>
      <c r="G15" s="158">
        <f t="shared" si="4"/>
        <v>6.4</v>
      </c>
      <c r="H15" s="159">
        <f t="shared" si="5"/>
        <v>6.4</v>
      </c>
      <c r="I15" s="157">
        <f>IF('Indicator Data'!BJ15="No data","x",ROUND(IF('Indicator Data'!BJ15^2&gt;I$3,0,IF('Indicator Data'!BJ15^2&lt;I$4,10,(I$3-'Indicator Data'!BJ15^2)/(I$3-I$4)*10)),1))</f>
        <v>0</v>
      </c>
      <c r="J15" s="157">
        <f>IF(OR('Indicator Data'!BI15=0,'Indicator Data'!BI15="No data"),"x",ROUND(IF('Indicator Data'!BI15&gt;J$3,0,IF('Indicator Data'!BI15&lt;J$4,10,(J$3-'Indicator Data'!BI15)/(J$3-J$4)*10)),1))</f>
        <v>0</v>
      </c>
      <c r="K15" s="157">
        <f>IF('Indicator Data'!BK15="No data","x",ROUND(IF('Indicator Data'!BK15&gt;K$3,0,IF('Indicator Data'!BK15&lt;K$4,10,(K$3-'Indicator Data'!BK15)/(K$3-K$4)*10)),1))</f>
        <v>1.4</v>
      </c>
      <c r="L15" s="157">
        <f>IF('Indicator Data'!BL15="No data","x",ROUND(IF('Indicator Data'!BL15&gt;L$3,0,IF('Indicator Data'!BL15&lt;L$4,10,(L$3-'Indicator Data'!BL15)/(L$3-L$4)*10)),1))</f>
        <v>4.8</v>
      </c>
      <c r="M15" s="158">
        <f t="shared" si="6"/>
        <v>1.6</v>
      </c>
      <c r="N15" s="161">
        <f>IF('Indicator Data'!BM15="No data","x",'Indicator Data'!BM15/'Indicator Data'!BW15*100)</f>
        <v>31.454910595465652</v>
      </c>
      <c r="O15" s="157">
        <f t="shared" si="0"/>
        <v>6.9</v>
      </c>
      <c r="P15" s="157">
        <f>IF('Indicator Data'!BN15="No data","x",ROUND(IF('Indicator Data'!BN15&gt;P$3,0,IF('Indicator Data'!BN15&lt;P$4,10,(P$3-'Indicator Data'!BN15)/(P$3-P$4)*10)),1))</f>
        <v>0.4</v>
      </c>
      <c r="Q15" s="157">
        <f>IF('Indicator Data'!BO15="No data","x",ROUND(IF('Indicator Data'!BO15&gt;Q$3,0,IF('Indicator Data'!BO15&lt;Q$4,10,(Q$3-'Indicator Data'!BO15)/(Q$3-Q$4)*10)),1))</f>
        <v>0.5</v>
      </c>
      <c r="R15" s="158">
        <f t="shared" si="7"/>
        <v>2.6</v>
      </c>
      <c r="S15" s="157">
        <f>IF('Indicator Data'!BP15="No data","x",ROUND(IF('Indicator Data'!BP15&gt;S$3,0,IF('Indicator Data'!BP15&lt;S$4,10,(S$3-'Indicator Data'!BP15)/(S$3-S$4)*10)),1))</f>
        <v>2.2000000000000002</v>
      </c>
      <c r="T15" s="162">
        <f>IF('Indicator Data'!BQ15="No data","x",ROUND(IF('Indicator Data'!BQ15&gt;T$3,0,IF('Indicator Data'!BQ15&lt;T$4,10,(T$3-'Indicator Data'!BQ15)/(T$3-T$4)*10)),1))</f>
        <v>2.7</v>
      </c>
      <c r="U15" s="162">
        <f>IF('Indicator Data'!BR15="No data","x",ROUND(IF('Indicator Data'!BR15&gt;U$3,0,IF('Indicator Data'!BR15&lt;U$4,10,(U$3-'Indicator Data'!BR15)/(U$3-U$4)*10)),1))</f>
        <v>1.4</v>
      </c>
      <c r="V15" s="162">
        <f>IF('Indicator Data'!BS15="No data","x",ROUND(IF('Indicator Data'!BS15&gt;V$3,0,IF('Indicator Data'!BS15&lt;V$4,10,(V$3-'Indicator Data'!BS15)/(V$3-V$4)*10)),1))</f>
        <v>2.7</v>
      </c>
      <c r="W15" s="157">
        <f t="shared" si="8"/>
        <v>2.2666666666666666</v>
      </c>
      <c r="X15" s="157">
        <f>IF('Indicator Data'!BT15="No data","x",ROUND(IF('Indicator Data'!BT15&gt;X$3,0,IF('Indicator Data'!BT15&lt;X$4,10,(X$3-'Indicator Data'!BT15)/(X$3-X$4)*10)),1))</f>
        <v>7.7</v>
      </c>
      <c r="Y15" s="157">
        <f>IF('Indicator Data'!BU15="No data","x",ROUND(IF('Indicator Data'!BU15&gt;Y$3,10,IF('Indicator Data'!BU15&lt;Y$4,0,10-(Y$3-'Indicator Data'!BU15)/(Y$3-Y$4)*10)),1))</f>
        <v>0.5</v>
      </c>
      <c r="Z15" s="158">
        <f t="shared" si="1"/>
        <v>3.2</v>
      </c>
      <c r="AA15" s="159">
        <f t="shared" si="2"/>
        <v>2.5</v>
      </c>
      <c r="AB15" s="48"/>
    </row>
    <row r="16" spans="1:28">
      <c r="A16" s="90" t="str">
        <f>'Indicator Data'!A16</f>
        <v>Bahamas</v>
      </c>
      <c r="B16" s="160" t="str">
        <f>'Indicator Data'!B16</f>
        <v>BHS</v>
      </c>
      <c r="C16" s="157" t="str">
        <f>IF('Indicator Data'!BF16="No data","x",ROUND(IF('Indicator Data'!BF16&gt;C$3,0,IF('Indicator Data'!BF16&lt;C$4,10,(C$3-'Indicator Data'!BF16)/(C$3-C$4)*10)),1))</f>
        <v>x</v>
      </c>
      <c r="D16" s="158" t="str">
        <f t="shared" si="3"/>
        <v>x</v>
      </c>
      <c r="E16" s="157">
        <f>IF('Indicator Data'!BH16="No data","x",ROUND(IF('Indicator Data'!BH16&gt;E$3,0,IF('Indicator Data'!BH16&lt;E$4,10,(E$3-'Indicator Data'!BH16)/(E$3-E$4)*10)),1))</f>
        <v>3.6</v>
      </c>
      <c r="F16" s="157">
        <f>IF('Indicator Data'!BG16="No data","x",ROUND(IF('Indicator Data'!BG16&gt;F$3,0,IF('Indicator Data'!BG16&lt;F$4,10,(F$3-'Indicator Data'!BG16)/(F$3-F$4)*10)),1))</f>
        <v>4.2</v>
      </c>
      <c r="G16" s="158">
        <f t="shared" si="4"/>
        <v>3.9</v>
      </c>
      <c r="H16" s="159">
        <f t="shared" si="5"/>
        <v>3.9</v>
      </c>
      <c r="I16" s="157" t="str">
        <f>IF('Indicator Data'!BJ16="No data","x",ROUND(IF('Indicator Data'!BJ16^2&gt;I$3,0,IF('Indicator Data'!BJ16^2&lt;I$4,10,(I$3-'Indicator Data'!BJ16^2)/(I$3-I$4)*10)),1))</f>
        <v>x</v>
      </c>
      <c r="J16" s="157">
        <f>IF(OR('Indicator Data'!BI16=0,'Indicator Data'!BI16="No data"),"x",ROUND(IF('Indicator Data'!BI16&gt;J$3,0,IF('Indicator Data'!BI16&lt;J$4,10,(J$3-'Indicator Data'!BI16)/(J$3-J$4)*10)),1))</f>
        <v>0</v>
      </c>
      <c r="K16" s="157">
        <f>IF('Indicator Data'!BK16="No data","x",ROUND(IF('Indicator Data'!BK16&gt;K$3,0,IF('Indicator Data'!BK16&lt;K$4,10,(K$3-'Indicator Data'!BK16)/(K$3-K$4)*10)),1))</f>
        <v>0.6</v>
      </c>
      <c r="L16" s="157">
        <f>IF('Indicator Data'!BL16="No data","x",ROUND(IF('Indicator Data'!BL16&gt;L$3,0,IF('Indicator Data'!BL16&lt;L$4,10,(L$3-'Indicator Data'!BL16)/(L$3-L$4)*10)),1))</f>
        <v>5.2</v>
      </c>
      <c r="M16" s="158">
        <f t="shared" si="6"/>
        <v>1.9</v>
      </c>
      <c r="N16" s="161">
        <f>IF('Indicator Data'!BM16="No data","x",'Indicator Data'!BM16/'Indicator Data'!BW16*100)</f>
        <v>47.952047952047955</v>
      </c>
      <c r="O16" s="157">
        <f t="shared" si="0"/>
        <v>5.3</v>
      </c>
      <c r="P16" s="157">
        <f>IF('Indicator Data'!BN16="No data","x",ROUND(IF('Indicator Data'!BN16&gt;P$3,0,IF('Indicator Data'!BN16&lt;P$4,10,(P$3-'Indicator Data'!BN16)/(P$3-P$4)*10)),1))</f>
        <v>0.6</v>
      </c>
      <c r="Q16" s="157">
        <f>IF('Indicator Data'!BO16="No data","x",ROUND(IF('Indicator Data'!BO16&gt;Q$3,0,IF('Indicator Data'!BO16&lt;Q$4,10,(Q$3-'Indicator Data'!BO16)/(Q$3-Q$4)*10)),1))</f>
        <v>0.2</v>
      </c>
      <c r="R16" s="158">
        <f t="shared" si="7"/>
        <v>2</v>
      </c>
      <c r="S16" s="157">
        <f>IF('Indicator Data'!BP16="No data","x",ROUND(IF('Indicator Data'!BP16&gt;S$3,0,IF('Indicator Data'!BP16&lt;S$4,10,(S$3-'Indicator Data'!BP16)/(S$3-S$4)*10)),1))</f>
        <v>5.4</v>
      </c>
      <c r="T16" s="162">
        <f>IF('Indicator Data'!BQ16="No data","x",ROUND(IF('Indicator Data'!BQ16&gt;T$3,0,IF('Indicator Data'!BQ16&lt;T$4,10,(T$3-'Indicator Data'!BQ16)/(T$3-T$4)*10)),1))</f>
        <v>2</v>
      </c>
      <c r="U16" s="162">
        <f>IF('Indicator Data'!BR16="No data","x",ROUND(IF('Indicator Data'!BR16&gt;U$3,0,IF('Indicator Data'!BR16&lt;U$4,10,(U$3-'Indicator Data'!BR16)/(U$3-U$4)*10)),1))</f>
        <v>5.8</v>
      </c>
      <c r="V16" s="162">
        <f>IF('Indicator Data'!BS16="No data","x",ROUND(IF('Indicator Data'!BS16&gt;V$3,0,IF('Indicator Data'!BS16&lt;V$4,10,(V$3-'Indicator Data'!BS16)/(V$3-V$4)*10)),1))</f>
        <v>3.4</v>
      </c>
      <c r="W16" s="157">
        <f t="shared" si="8"/>
        <v>3.7333333333333329</v>
      </c>
      <c r="X16" s="157">
        <f>IF('Indicator Data'!BT16="No data","x",ROUND(IF('Indicator Data'!BT16&gt;X$3,0,IF('Indicator Data'!BT16&lt;X$4,10,(X$3-'Indicator Data'!BT16)/(X$3-X$4)*10)),1))</f>
        <v>2.1</v>
      </c>
      <c r="Y16" s="157">
        <f>IF('Indicator Data'!BU16="No data","x",ROUND(IF('Indicator Data'!BU16&gt;Y$3,10,IF('Indicator Data'!BU16&lt;Y$4,0,10-(Y$3-'Indicator Data'!BU16)/(Y$3-Y$4)*10)),1))</f>
        <v>0.9</v>
      </c>
      <c r="Z16" s="158">
        <f t="shared" si="1"/>
        <v>3</v>
      </c>
      <c r="AA16" s="159">
        <f t="shared" si="2"/>
        <v>2.2999999999999998</v>
      </c>
      <c r="AB16" s="48"/>
    </row>
    <row r="17" spans="1:28">
      <c r="A17" s="90" t="str">
        <f>'Indicator Data'!A17</f>
        <v>Bahrain</v>
      </c>
      <c r="B17" s="160" t="str">
        <f>'Indicator Data'!B17</f>
        <v>BHR</v>
      </c>
      <c r="C17" s="157">
        <f>IF('Indicator Data'!BF17="No data","x",ROUND(IF('Indicator Data'!BF17&gt;C$3,0,IF('Indicator Data'!BF17&lt;C$4,10,(C$3-'Indicator Data'!BF17)/(C$3-C$4)*10)),1))</f>
        <v>3.8</v>
      </c>
      <c r="D17" s="158">
        <f t="shared" si="3"/>
        <v>3.8</v>
      </c>
      <c r="E17" s="157">
        <f>IF('Indicator Data'!BH17="No data","x",ROUND(IF('Indicator Data'!BH17&gt;E$3,0,IF('Indicator Data'!BH17&lt;E$4,10,(E$3-'Indicator Data'!BH17)/(E$3-E$4)*10)),1))</f>
        <v>5.8</v>
      </c>
      <c r="F17" s="157">
        <f>IF('Indicator Data'!BG17="No data","x",ROUND(IF('Indicator Data'!BG17&gt;F$3,0,IF('Indicator Data'!BG17&lt;F$4,10,(F$3-'Indicator Data'!BG17)/(F$3-F$4)*10)),1))</f>
        <v>3.7</v>
      </c>
      <c r="G17" s="158">
        <f t="shared" si="4"/>
        <v>4.8</v>
      </c>
      <c r="H17" s="159">
        <f t="shared" si="5"/>
        <v>4.3</v>
      </c>
      <c r="I17" s="157">
        <f>IF('Indicator Data'!BJ17="No data","x",ROUND(IF('Indicator Data'!BJ17^2&gt;I$3,0,IF('Indicator Data'!BJ17^2&lt;I$4,10,(I$3-'Indicator Data'!BJ17^2)/(I$3-I$4)*10)),1))</f>
        <v>0.5</v>
      </c>
      <c r="J17" s="157">
        <f>IF(OR('Indicator Data'!BI17=0,'Indicator Data'!BI17="No data"),"x",ROUND(IF('Indicator Data'!BI17&gt;J$3,0,IF('Indicator Data'!BI17&lt;J$4,10,(J$3-'Indicator Data'!BI17)/(J$3-J$4)*10)),1))</f>
        <v>0</v>
      </c>
      <c r="K17" s="157">
        <f>IF('Indicator Data'!BK17="No data","x",ROUND(IF('Indicator Data'!BK17&gt;K$3,0,IF('Indicator Data'!BK17&lt;K$4,10,(K$3-'Indicator Data'!BK17)/(K$3-K$4)*10)),1))</f>
        <v>0</v>
      </c>
      <c r="L17" s="157">
        <f>IF('Indicator Data'!BL17="No data","x",ROUND(IF('Indicator Data'!BL17&gt;L$3,0,IF('Indicator Data'!BL17&lt;L$4,10,(L$3-'Indicator Data'!BL17)/(L$3-L$4)*10)),1))</f>
        <v>2.8</v>
      </c>
      <c r="M17" s="158">
        <f t="shared" si="6"/>
        <v>0.8</v>
      </c>
      <c r="N17" s="161">
        <f>IF('Indicator Data'!BM17="No data","x",'Indicator Data'!BM17/'Indicator Data'!BW17*100)</f>
        <v>447.36842105263162</v>
      </c>
      <c r="O17" s="157">
        <f t="shared" si="0"/>
        <v>0</v>
      </c>
      <c r="P17" s="157">
        <f>IF('Indicator Data'!BN17="No data","x",ROUND(IF('Indicator Data'!BN17&gt;P$3,0,IF('Indicator Data'!BN17&lt;P$4,10,(P$3-'Indicator Data'!BN17)/(P$3-P$4)*10)),1))</f>
        <v>0</v>
      </c>
      <c r="Q17" s="157">
        <f>IF('Indicator Data'!BO17="No data","x",ROUND(IF('Indicator Data'!BO17&gt;Q$3,0,IF('Indicator Data'!BO17&lt;Q$4,10,(Q$3-'Indicator Data'!BO17)/(Q$3-Q$4)*10)),1))</f>
        <v>0</v>
      </c>
      <c r="R17" s="158">
        <f t="shared" si="7"/>
        <v>0</v>
      </c>
      <c r="S17" s="157">
        <f>IF('Indicator Data'!BP17="No data","x",ROUND(IF('Indicator Data'!BP17&gt;S$3,0,IF('Indicator Data'!BP17&lt;S$4,10,(S$3-'Indicator Data'!BP17)/(S$3-S$4)*10)),1))</f>
        <v>7.9</v>
      </c>
      <c r="T17" s="162">
        <f>IF('Indicator Data'!BQ17="No data","x",ROUND(IF('Indicator Data'!BQ17&gt;T$3,0,IF('Indicator Data'!BQ17&lt;T$4,10,(T$3-'Indicator Data'!BQ17)/(T$3-T$4)*10)),1))</f>
        <v>0.3</v>
      </c>
      <c r="U17" s="162">
        <f>IF('Indicator Data'!BR17="No data","x",ROUND(IF('Indicator Data'!BR17&gt;U$3,0,IF('Indicator Data'!BR17&lt;U$4,10,(U$3-'Indicator Data'!BR17)/(U$3-U$4)*10)),1))</f>
        <v>0</v>
      </c>
      <c r="V17" s="162">
        <f>IF('Indicator Data'!BS17="No data","x",ROUND(IF('Indicator Data'!BS17&gt;V$3,0,IF('Indicator Data'!BS17&lt;V$4,10,(V$3-'Indicator Data'!BS17)/(V$3-V$4)*10)),1))</f>
        <v>0</v>
      </c>
      <c r="W17" s="157">
        <f t="shared" si="8"/>
        <v>9.9999999999999992E-2</v>
      </c>
      <c r="X17" s="157">
        <f>IF('Indicator Data'!BT17="No data","x",ROUND(IF('Indicator Data'!BT17&gt;X$3,0,IF('Indicator Data'!BT17&lt;X$4,10,(X$3-'Indicator Data'!BT17)/(X$3-X$4)*10)),1))</f>
        <v>2.2000000000000002</v>
      </c>
      <c r="Y17" s="157">
        <f>IF('Indicator Data'!BU17="No data","x",ROUND(IF('Indicator Data'!BU17&gt;Y$3,10,IF('Indicator Data'!BU17&lt;Y$4,0,10-(Y$3-'Indicator Data'!BU17)/(Y$3-Y$4)*10)),1))</f>
        <v>0.2</v>
      </c>
      <c r="Z17" s="158">
        <f t="shared" si="1"/>
        <v>2.6</v>
      </c>
      <c r="AA17" s="159">
        <f t="shared" si="2"/>
        <v>1.1000000000000001</v>
      </c>
      <c r="AB17" s="48"/>
    </row>
    <row r="18" spans="1:28">
      <c r="A18" s="90" t="str">
        <f>'Indicator Data'!A18</f>
        <v>Bangladesh</v>
      </c>
      <c r="B18" s="160" t="str">
        <f>'Indicator Data'!B18</f>
        <v>BGD</v>
      </c>
      <c r="C18" s="157">
        <f>IF('Indicator Data'!BF18="No data","x",ROUND(IF('Indicator Data'!BF18&gt;C$3,0,IF('Indicator Data'!BF18&lt;C$4,10,(C$3-'Indicator Data'!BF18)/(C$3-C$4)*10)),1))</f>
        <v>3</v>
      </c>
      <c r="D18" s="158">
        <f t="shared" si="3"/>
        <v>3</v>
      </c>
      <c r="E18" s="157">
        <f>IF('Indicator Data'!BH18="No data","x",ROUND(IF('Indicator Data'!BH18&gt;E$3,0,IF('Indicator Data'!BH18&lt;E$4,10,(E$3-'Indicator Data'!BH18)/(E$3-E$4)*10)),1))</f>
        <v>7.6</v>
      </c>
      <c r="F18" s="157">
        <f>IF('Indicator Data'!BG18="No data","x",ROUND(IF('Indicator Data'!BG18&gt;F$3,0,IF('Indicator Data'!BG18&lt;F$4,10,(F$3-'Indicator Data'!BG18)/(F$3-F$4)*10)),1))</f>
        <v>6.5</v>
      </c>
      <c r="G18" s="158">
        <f t="shared" si="4"/>
        <v>7.1</v>
      </c>
      <c r="H18" s="159">
        <f t="shared" si="5"/>
        <v>5.0999999999999996</v>
      </c>
      <c r="I18" s="157">
        <f>IF('Indicator Data'!BJ18="No data","x",ROUND(IF('Indicator Data'!BJ18^2&gt;I$3,0,IF('Indicator Data'!BJ18^2&lt;I$4,10,(I$3-'Indicator Data'!BJ18^2)/(I$3-I$4)*10)),1))</f>
        <v>4.5999999999999996</v>
      </c>
      <c r="J18" s="157">
        <f>IF(OR('Indicator Data'!BI18=0,'Indicator Data'!BI18="No data"),"x",ROUND(IF('Indicator Data'!BI18&gt;J$3,0,IF('Indicator Data'!BI18&lt;J$4,10,(J$3-'Indicator Data'!BI18)/(J$3-J$4)*10)),1))</f>
        <v>0.1</v>
      </c>
      <c r="K18" s="157">
        <f>IF('Indicator Data'!BK18="No data","x",ROUND(IF('Indicator Data'!BK18&gt;K$3,0,IF('Indicator Data'!BK18&lt;K$4,10,(K$3-'Indicator Data'!BK18)/(K$3-K$4)*10)),1))</f>
        <v>6.1</v>
      </c>
      <c r="L18" s="157">
        <f>IF('Indicator Data'!BL18="No data","x",ROUND(IF('Indicator Data'!BL18&gt;L$3,0,IF('Indicator Data'!BL18&lt;L$4,10,(L$3-'Indicator Data'!BL18)/(L$3-L$4)*10)),1))</f>
        <v>4.9000000000000004</v>
      </c>
      <c r="M18" s="158">
        <f t="shared" si="6"/>
        <v>3.9</v>
      </c>
      <c r="N18" s="161">
        <f>IF('Indicator Data'!BM18="No data","x",'Indicator Data'!BM18/'Indicator Data'!BW18*100)</f>
        <v>18.437427978796958</v>
      </c>
      <c r="O18" s="157">
        <f t="shared" si="0"/>
        <v>8.1999999999999993</v>
      </c>
      <c r="P18" s="157">
        <f>IF('Indicator Data'!BN18="No data","x",ROUND(IF('Indicator Data'!BN18&gt;P$3,0,IF('Indicator Data'!BN18&lt;P$4,10,(P$3-'Indicator Data'!BN18)/(P$3-P$4)*10)),1))</f>
        <v>4.5</v>
      </c>
      <c r="Q18" s="157">
        <f>IF('Indicator Data'!BO18="No data","x",ROUND(IF('Indicator Data'!BO18&gt;Q$3,0,IF('Indicator Data'!BO18&lt;Q$4,10,(Q$3-'Indicator Data'!BO18)/(Q$3-Q$4)*10)),1))</f>
        <v>0.4</v>
      </c>
      <c r="R18" s="158">
        <f t="shared" si="7"/>
        <v>4.4000000000000004</v>
      </c>
      <c r="S18" s="157">
        <f>IF('Indicator Data'!BP18="No data","x",ROUND(IF('Indicator Data'!BP18&gt;S$3,0,IF('Indicator Data'!BP18&lt;S$4,10,(S$3-'Indicator Data'!BP18)/(S$3-S$4)*10)),1))</f>
        <v>8.3000000000000007</v>
      </c>
      <c r="T18" s="162">
        <f>IF('Indicator Data'!BQ18="No data","x",ROUND(IF('Indicator Data'!BQ18&gt;T$3,0,IF('Indicator Data'!BQ18&lt;T$4,10,(T$3-'Indicator Data'!BQ18)/(T$3-T$4)*10)),1))</f>
        <v>0.2</v>
      </c>
      <c r="U18" s="162">
        <f>IF('Indicator Data'!BR18="No data","x",ROUND(IF('Indicator Data'!BR18&gt;U$3,0,IF('Indicator Data'!BR18&lt;U$4,10,(U$3-'Indicator Data'!BR18)/(U$3-U$4)*10)),1))</f>
        <v>1</v>
      </c>
      <c r="V18" s="162">
        <f>IF('Indicator Data'!BS18="No data","x",ROUND(IF('Indicator Data'!BS18&gt;V$3,0,IF('Indicator Data'!BS18&lt;V$4,10,(V$3-'Indicator Data'!BS18)/(V$3-V$4)*10)),1))</f>
        <v>0</v>
      </c>
      <c r="W18" s="157">
        <f t="shared" si="8"/>
        <v>0.39999999999999997</v>
      </c>
      <c r="X18" s="157">
        <f>IF('Indicator Data'!BT18="No data","x",ROUND(IF('Indicator Data'!BT18&gt;X$3,0,IF('Indicator Data'!BT18&lt;X$4,10,(X$3-'Indicator Data'!BT18)/(X$3-X$4)*10)),1))</f>
        <v>9.6</v>
      </c>
      <c r="Y18" s="157">
        <f>IF('Indicator Data'!BU18="No data","x",ROUND(IF('Indicator Data'!BU18&gt;Y$3,10,IF('Indicator Data'!BU18&lt;Y$4,0,10-(Y$3-'Indicator Data'!BU18)/(Y$3-Y$4)*10)),1))</f>
        <v>1.4</v>
      </c>
      <c r="Z18" s="158">
        <f t="shared" si="1"/>
        <v>4.9000000000000004</v>
      </c>
      <c r="AA18" s="159">
        <f t="shared" si="2"/>
        <v>4.4000000000000004</v>
      </c>
      <c r="AB18" s="48"/>
    </row>
    <row r="19" spans="1:28">
      <c r="A19" s="90" t="str">
        <f>'Indicator Data'!A19</f>
        <v>Barbados</v>
      </c>
      <c r="B19" s="160" t="str">
        <f>'Indicator Data'!B19</f>
        <v>BRB</v>
      </c>
      <c r="C19" s="157">
        <f>IF('Indicator Data'!BF19="No data","x",ROUND(IF('Indicator Data'!BF19&gt;C$3,0,IF('Indicator Data'!BF19&lt;C$4,10,(C$3-'Indicator Data'!BF19)/(C$3-C$4)*10)),1))</f>
        <v>2.7</v>
      </c>
      <c r="D19" s="158">
        <f t="shared" si="3"/>
        <v>2.7</v>
      </c>
      <c r="E19" s="157">
        <f>IF('Indicator Data'!BH19="No data","x",ROUND(IF('Indicator Data'!BH19&gt;E$3,0,IF('Indicator Data'!BH19&lt;E$4,10,(E$3-'Indicator Data'!BH19)/(E$3-E$4)*10)),1))</f>
        <v>3.1</v>
      </c>
      <c r="F19" s="157">
        <f>IF('Indicator Data'!BG19="No data","x",ROUND(IF('Indicator Data'!BG19&gt;F$3,0,IF('Indicator Data'!BG19&lt;F$4,10,(F$3-'Indicator Data'!BG19)/(F$3-F$4)*10)),1))</f>
        <v>4.0999999999999996</v>
      </c>
      <c r="G19" s="158">
        <f t="shared" si="4"/>
        <v>3.6</v>
      </c>
      <c r="H19" s="159">
        <f t="shared" si="5"/>
        <v>3.2</v>
      </c>
      <c r="I19" s="157" t="str">
        <f>IF('Indicator Data'!BJ19="No data","x",ROUND(IF('Indicator Data'!BJ19^2&gt;I$3,0,IF('Indicator Data'!BJ19^2&lt;I$4,10,(I$3-'Indicator Data'!BJ19^2)/(I$3-I$4)*10)),1))</f>
        <v>x</v>
      </c>
      <c r="J19" s="157">
        <f>IF(OR('Indicator Data'!BI19=0,'Indicator Data'!BI19="No data"),"x",ROUND(IF('Indicator Data'!BI19&gt;J$3,0,IF('Indicator Data'!BI19&lt;J$4,10,(J$3-'Indicator Data'!BI19)/(J$3-J$4)*10)),1))</f>
        <v>0</v>
      </c>
      <c r="K19" s="157">
        <f>IF('Indicator Data'!BK19="No data","x",ROUND(IF('Indicator Data'!BK19&gt;K$3,0,IF('Indicator Data'!BK19&lt;K$4,10,(K$3-'Indicator Data'!BK19)/(K$3-K$4)*10)),1))</f>
        <v>1.4</v>
      </c>
      <c r="L19" s="157">
        <f>IF('Indicator Data'!BL19="No data","x",ROUND(IF('Indicator Data'!BL19&gt;L$3,0,IF('Indicator Data'!BL19&lt;L$4,10,(L$3-'Indicator Data'!BL19)/(L$3-L$4)*10)),1))</f>
        <v>4.4000000000000004</v>
      </c>
      <c r="M19" s="158">
        <f t="shared" si="6"/>
        <v>1.9</v>
      </c>
      <c r="N19" s="161">
        <f>IF('Indicator Data'!BM19="No data","x",'Indicator Data'!BM19/'Indicator Data'!BW19*100)</f>
        <v>418.60465116279073</v>
      </c>
      <c r="O19" s="157">
        <f t="shared" si="0"/>
        <v>0</v>
      </c>
      <c r="P19" s="157">
        <f>IF('Indicator Data'!BN19="No data","x",ROUND(IF('Indicator Data'!BN19&gt;P$3,0,IF('Indicator Data'!BN19&lt;P$4,10,(P$3-'Indicator Data'!BN19)/(P$3-P$4)*10)),1))</f>
        <v>0.2</v>
      </c>
      <c r="Q19" s="157">
        <f>IF('Indicator Data'!BO19="No data","x",ROUND(IF('Indicator Data'!BO19&gt;Q$3,0,IF('Indicator Data'!BO19&lt;Q$4,10,(Q$3-'Indicator Data'!BO19)/(Q$3-Q$4)*10)),1))</f>
        <v>0.3</v>
      </c>
      <c r="R19" s="158">
        <f t="shared" si="7"/>
        <v>0.2</v>
      </c>
      <c r="S19" s="157">
        <f>IF('Indicator Data'!BP19="No data","x",ROUND(IF('Indicator Data'!BP19&gt;S$3,0,IF('Indicator Data'!BP19&lt;S$4,10,(S$3-'Indicator Data'!BP19)/(S$3-S$4)*10)),1))</f>
        <v>3.6</v>
      </c>
      <c r="T19" s="162">
        <f>IF('Indicator Data'!BQ19="No data","x",ROUND(IF('Indicator Data'!BQ19&gt;T$3,0,IF('Indicator Data'!BQ19&lt;T$4,10,(T$3-'Indicator Data'!BQ19)/(T$3-T$4)*10)),1))</f>
        <v>2.2000000000000002</v>
      </c>
      <c r="U19" s="162">
        <f>IF('Indicator Data'!BR19="No data","x",ROUND(IF('Indicator Data'!BR19&gt;U$3,0,IF('Indicator Data'!BR19&lt;U$4,10,(U$3-'Indicator Data'!BR19)/(U$3-U$4)*10)),1))</f>
        <v>4.4000000000000004</v>
      </c>
      <c r="V19" s="162">
        <f>IF('Indicator Data'!BS19="No data","x",ROUND(IF('Indicator Data'!BS19&gt;V$3,0,IF('Indicator Data'!BS19&lt;V$4,10,(V$3-'Indicator Data'!BS19)/(V$3-V$4)*10)),1))</f>
        <v>2</v>
      </c>
      <c r="W19" s="157">
        <f t="shared" si="8"/>
        <v>2.8666666666666671</v>
      </c>
      <c r="X19" s="157">
        <f>IF('Indicator Data'!BT19="No data","x",ROUND(IF('Indicator Data'!BT19&gt;X$3,0,IF('Indicator Data'!BT19&lt;X$4,10,(X$3-'Indicator Data'!BT19)/(X$3-X$4)*10)),1))</f>
        <v>6</v>
      </c>
      <c r="Y19" s="157">
        <f>IF('Indicator Data'!BU19="No data","x",ROUND(IF('Indicator Data'!BU19&gt;Y$3,10,IF('Indicator Data'!BU19&lt;Y$4,0,10-(Y$3-'Indicator Data'!BU19)/(Y$3-Y$4)*10)),1))</f>
        <v>0.4</v>
      </c>
      <c r="Z19" s="158">
        <f t="shared" si="1"/>
        <v>3.2</v>
      </c>
      <c r="AA19" s="159">
        <f t="shared" si="2"/>
        <v>1.8</v>
      </c>
      <c r="AB19" s="48"/>
    </row>
    <row r="20" spans="1:28">
      <c r="A20" s="90" t="str">
        <f>'Indicator Data'!A20</f>
        <v>Belarus</v>
      </c>
      <c r="B20" s="160" t="str">
        <f>'Indicator Data'!B20</f>
        <v>BLR</v>
      </c>
      <c r="C20" s="157">
        <f>IF('Indicator Data'!BF20="No data","x",ROUND(IF('Indicator Data'!BF20&gt;C$3,0,IF('Indicator Data'!BF20&lt;C$4,10,(C$3-'Indicator Data'!BF20)/(C$3-C$4)*10)),1))</f>
        <v>2.8</v>
      </c>
      <c r="D20" s="158">
        <f t="shared" si="3"/>
        <v>2.8</v>
      </c>
      <c r="E20" s="157">
        <f>IF('Indicator Data'!BH20="No data","x",ROUND(IF('Indicator Data'!BH20&gt;E$3,0,IF('Indicator Data'!BH20&lt;E$4,10,(E$3-'Indicator Data'!BH20)/(E$3-E$4)*10)),1))</f>
        <v>6.3</v>
      </c>
      <c r="F20" s="157">
        <f>IF('Indicator Data'!BG20="No data","x",ROUND(IF('Indicator Data'!BG20&gt;F$3,0,IF('Indicator Data'!BG20&lt;F$4,10,(F$3-'Indicator Data'!BG20)/(F$3-F$4)*10)),1))</f>
        <v>6.7</v>
      </c>
      <c r="G20" s="158">
        <f t="shared" si="4"/>
        <v>6.5</v>
      </c>
      <c r="H20" s="159">
        <f t="shared" si="5"/>
        <v>4.7</v>
      </c>
      <c r="I20" s="157">
        <f>IF('Indicator Data'!BJ20="No data","x",ROUND(IF('Indicator Data'!BJ20^2&gt;I$3,0,IF('Indicator Data'!BJ20^2&lt;I$4,10,(I$3-'Indicator Data'!BJ20^2)/(I$3-I$4)*10)),1))</f>
        <v>0</v>
      </c>
      <c r="J20" s="157">
        <f>IF(OR('Indicator Data'!BI20=0,'Indicator Data'!BI20="No data"),"x",ROUND(IF('Indicator Data'!BI20&gt;J$3,0,IF('Indicator Data'!BI20&lt;J$4,10,(J$3-'Indicator Data'!BI20)/(J$3-J$4)*10)),1))</f>
        <v>0</v>
      </c>
      <c r="K20" s="157">
        <f>IF('Indicator Data'!BK20="No data","x",ROUND(IF('Indicator Data'!BK20&gt;K$3,0,IF('Indicator Data'!BK20&lt;K$4,10,(K$3-'Indicator Data'!BK20)/(K$3-K$4)*10)),1))</f>
        <v>1</v>
      </c>
      <c r="L20" s="157">
        <f>IF('Indicator Data'!BL20="No data","x",ROUND(IF('Indicator Data'!BL20&gt;L$3,0,IF('Indicator Data'!BL20&lt;L$4,10,(L$3-'Indicator Data'!BL20)/(L$3-L$4)*10)),1))</f>
        <v>3.9</v>
      </c>
      <c r="M20" s="158">
        <f t="shared" si="6"/>
        <v>1.2</v>
      </c>
      <c r="N20" s="161">
        <f>IF('Indicator Data'!BM20="No data","x",'Indicator Data'!BM20/'Indicator Data'!BW20*100)</f>
        <v>98.565866640382438</v>
      </c>
      <c r="O20" s="157">
        <f t="shared" si="0"/>
        <v>0.1</v>
      </c>
      <c r="P20" s="157">
        <f>IF('Indicator Data'!BN20="No data","x",ROUND(IF('Indicator Data'!BN20&gt;P$3,0,IF('Indicator Data'!BN20&lt;P$4,10,(P$3-'Indicator Data'!BN20)/(P$3-P$4)*10)),1))</f>
        <v>0</v>
      </c>
      <c r="Q20" s="157">
        <f>IF('Indicator Data'!BO20="No data","x",ROUND(IF('Indicator Data'!BO20&gt;Q$3,0,IF('Indicator Data'!BO20&lt;Q$4,10,(Q$3-'Indicator Data'!BO20)/(Q$3-Q$4)*10)),1))</f>
        <v>0.2</v>
      </c>
      <c r="R20" s="158">
        <f t="shared" si="7"/>
        <v>0.1</v>
      </c>
      <c r="S20" s="157">
        <f>IF('Indicator Data'!BP20="No data","x",ROUND(IF('Indicator Data'!BP20&gt;S$3,0,IF('Indicator Data'!BP20&lt;S$4,10,(S$3-'Indicator Data'!BP20)/(S$3-S$4)*10)),1))</f>
        <v>0</v>
      </c>
      <c r="T20" s="162">
        <f>IF('Indicator Data'!BQ20="No data","x",ROUND(IF('Indicator Data'!BQ20&gt;T$3,0,IF('Indicator Data'!BQ20&lt;T$4,10,(T$3-'Indicator Data'!BQ20)/(T$3-T$4)*10)),1))</f>
        <v>0.2</v>
      </c>
      <c r="U20" s="162">
        <f>IF('Indicator Data'!BR20="No data","x",ROUND(IF('Indicator Data'!BR20&gt;U$3,0,IF('Indicator Data'!BR20&lt;U$4,10,(U$3-'Indicator Data'!BR20)/(U$3-U$4)*10)),1))</f>
        <v>0.2</v>
      </c>
      <c r="V20" s="162" t="str">
        <f>IF('Indicator Data'!BS20="No data","x",ROUND(IF('Indicator Data'!BS20&gt;V$3,0,IF('Indicator Data'!BS20&lt;V$4,10,(V$3-'Indicator Data'!BS20)/(V$3-V$4)*10)),1))</f>
        <v>x</v>
      </c>
      <c r="W20" s="157">
        <f t="shared" si="8"/>
        <v>0.2</v>
      </c>
      <c r="X20" s="157">
        <f>IF('Indicator Data'!BT20="No data","x",ROUND(IF('Indicator Data'!BT20&gt;X$3,0,IF('Indicator Data'!BT20&lt;X$4,10,(X$3-'Indicator Data'!BT20)/(X$3-X$4)*10)),1))</f>
        <v>5.5</v>
      </c>
      <c r="Y20" s="157">
        <f>IF('Indicator Data'!BU20="No data","x",ROUND(IF('Indicator Data'!BU20&gt;Y$3,10,IF('Indicator Data'!BU20&lt;Y$4,0,10-(Y$3-'Indicator Data'!BU20)/(Y$3-Y$4)*10)),1))</f>
        <v>0</v>
      </c>
      <c r="Z20" s="158">
        <f t="shared" si="1"/>
        <v>1.4</v>
      </c>
      <c r="AA20" s="159">
        <f t="shared" si="2"/>
        <v>0.9</v>
      </c>
      <c r="AB20" s="48"/>
    </row>
    <row r="21" spans="1:28">
      <c r="A21" s="90" t="str">
        <f>'Indicator Data'!A21</f>
        <v>Belgium</v>
      </c>
      <c r="B21" s="160" t="str">
        <f>'Indicator Data'!B21</f>
        <v>BEL</v>
      </c>
      <c r="C21" s="157" t="str">
        <f>IF('Indicator Data'!BF21="No data","x",ROUND(IF('Indicator Data'!BF21&gt;C$3,0,IF('Indicator Data'!BF21&lt;C$4,10,(C$3-'Indicator Data'!BF21)/(C$3-C$4)*10)),1))</f>
        <v>x</v>
      </c>
      <c r="D21" s="158" t="str">
        <f t="shared" si="3"/>
        <v>x</v>
      </c>
      <c r="E21" s="157">
        <f>IF('Indicator Data'!BH21="No data","x",ROUND(IF('Indicator Data'!BH21&gt;E$3,0,IF('Indicator Data'!BH21&lt;E$4,10,(E$3-'Indicator Data'!BH21)/(E$3-E$4)*10)),1))</f>
        <v>2.7</v>
      </c>
      <c r="F21" s="157">
        <f>IF('Indicator Data'!BG21="No data","x",ROUND(IF('Indicator Data'!BG21&gt;F$3,0,IF('Indicator Data'!BG21&lt;F$4,10,(F$3-'Indicator Data'!BG21)/(F$3-F$4)*10)),1))</f>
        <v>2.5</v>
      </c>
      <c r="G21" s="158">
        <f t="shared" si="4"/>
        <v>2.6</v>
      </c>
      <c r="H21" s="159">
        <f t="shared" si="5"/>
        <v>2.6</v>
      </c>
      <c r="I21" s="157" t="str">
        <f>IF('Indicator Data'!BJ21="No data","x",ROUND(IF('Indicator Data'!BJ21^2&gt;I$3,0,IF('Indicator Data'!BJ21^2&lt;I$4,10,(I$3-'Indicator Data'!BJ21^2)/(I$3-I$4)*10)),1))</f>
        <v>x</v>
      </c>
      <c r="J21" s="157">
        <f>IF(OR('Indicator Data'!BI21=0,'Indicator Data'!BI21="No data"),"x",ROUND(IF('Indicator Data'!BI21&gt;J$3,0,IF('Indicator Data'!BI21&lt;J$4,10,(J$3-'Indicator Data'!BI21)/(J$3-J$4)*10)),1))</f>
        <v>0</v>
      </c>
      <c r="K21" s="157">
        <f>IF('Indicator Data'!BK21="No data","x",ROUND(IF('Indicator Data'!BK21&gt;K$3,0,IF('Indicator Data'!BK21&lt;K$4,10,(K$3-'Indicator Data'!BK21)/(K$3-K$4)*10)),1))</f>
        <v>0.6</v>
      </c>
      <c r="L21" s="157">
        <f>IF('Indicator Data'!BL21="No data","x",ROUND(IF('Indicator Data'!BL21&gt;L$3,0,IF('Indicator Data'!BL21&lt;L$4,10,(L$3-'Indicator Data'!BL21)/(L$3-L$4)*10)),1))</f>
        <v>5</v>
      </c>
      <c r="M21" s="158">
        <f t="shared" si="6"/>
        <v>1.9</v>
      </c>
      <c r="N21" s="161">
        <f>IF('Indicator Data'!BM21="No data","x",'Indicator Data'!BM21/'Indicator Data'!BW21*100)</f>
        <v>495.37648612945839</v>
      </c>
      <c r="O21" s="157">
        <f t="shared" si="0"/>
        <v>0</v>
      </c>
      <c r="P21" s="157">
        <f>IF('Indicator Data'!BN21="No data","x",ROUND(IF('Indicator Data'!BN21&gt;P$3,0,IF('Indicator Data'!BN21&lt;P$4,10,(P$3-'Indicator Data'!BN21)/(P$3-P$4)*10)),1))</f>
        <v>0.1</v>
      </c>
      <c r="Q21" s="157">
        <f>IF('Indicator Data'!BO21="No data","x",ROUND(IF('Indicator Data'!BO21&gt;Q$3,0,IF('Indicator Data'!BO21&lt;Q$4,10,(Q$3-'Indicator Data'!BO21)/(Q$3-Q$4)*10)),1))</f>
        <v>0</v>
      </c>
      <c r="R21" s="158">
        <f t="shared" si="7"/>
        <v>0</v>
      </c>
      <c r="S21" s="157">
        <f>IF('Indicator Data'!BP21="No data","x",ROUND(IF('Indicator Data'!BP21&gt;S$3,0,IF('Indicator Data'!BP21&lt;S$4,10,(S$3-'Indicator Data'!BP21)/(S$3-S$4)*10)),1))</f>
        <v>0</v>
      </c>
      <c r="T21" s="162">
        <f>IF('Indicator Data'!BQ21="No data","x",ROUND(IF('Indicator Data'!BQ21&gt;T$3,0,IF('Indicator Data'!BQ21&lt;T$4,10,(T$3-'Indicator Data'!BQ21)/(T$3-T$4)*10)),1))</f>
        <v>0.2</v>
      </c>
      <c r="U21" s="162">
        <f>IF('Indicator Data'!BR21="No data","x",ROUND(IF('Indicator Data'!BR21&gt;U$3,0,IF('Indicator Data'!BR21&lt;U$4,10,(U$3-'Indicator Data'!BR21)/(U$3-U$4)*10)),1))</f>
        <v>2.7</v>
      </c>
      <c r="V21" s="162">
        <f>IF('Indicator Data'!BS21="No data","x",ROUND(IF('Indicator Data'!BS21&gt;V$3,0,IF('Indicator Data'!BS21&lt;V$4,10,(V$3-'Indicator Data'!BS21)/(V$3-V$4)*10)),1))</f>
        <v>0.8</v>
      </c>
      <c r="W21" s="157">
        <f t="shared" si="8"/>
        <v>1.2333333333333334</v>
      </c>
      <c r="X21" s="157">
        <f>IF('Indicator Data'!BT21="No data","x",ROUND(IF('Indicator Data'!BT21&gt;X$3,0,IF('Indicator Data'!BT21&lt;X$4,10,(X$3-'Indicator Data'!BT21)/(X$3-X$4)*10)),1))</f>
        <v>0</v>
      </c>
      <c r="Y21" s="157">
        <f>IF('Indicator Data'!BU21="No data","x",ROUND(IF('Indicator Data'!BU21&gt;Y$3,10,IF('Indicator Data'!BU21&lt;Y$4,0,10-(Y$3-'Indicator Data'!BU21)/(Y$3-Y$4)*10)),1))</f>
        <v>0.1</v>
      </c>
      <c r="Z21" s="158">
        <f t="shared" si="1"/>
        <v>0.3</v>
      </c>
      <c r="AA21" s="159">
        <f t="shared" si="2"/>
        <v>0.7</v>
      </c>
      <c r="AB21" s="48"/>
    </row>
    <row r="22" spans="1:28">
      <c r="A22" s="90" t="str">
        <f>'Indicator Data'!A22</f>
        <v>Belize</v>
      </c>
      <c r="B22" s="160" t="str">
        <f>'Indicator Data'!B22</f>
        <v>BLZ</v>
      </c>
      <c r="C22" s="157" t="str">
        <f>IF('Indicator Data'!BF22="No data","x",ROUND(IF('Indicator Data'!BF22&gt;C$3,0,IF('Indicator Data'!BF22&lt;C$4,10,(C$3-'Indicator Data'!BF22)/(C$3-C$4)*10)),1))</f>
        <v>x</v>
      </c>
      <c r="D22" s="158" t="str">
        <f t="shared" si="3"/>
        <v>x</v>
      </c>
      <c r="E22" s="157" t="str">
        <f>IF('Indicator Data'!BH22="No data","x",ROUND(IF('Indicator Data'!BH22&gt;E$3,0,IF('Indicator Data'!BH22&lt;E$4,10,(E$3-'Indicator Data'!BH22)/(E$3-E$4)*10)),1))</f>
        <v>x</v>
      </c>
      <c r="F22" s="157">
        <f>IF('Indicator Data'!BG22="No data","x",ROUND(IF('Indicator Data'!BG22&gt;F$3,0,IF('Indicator Data'!BG22&lt;F$4,10,(F$3-'Indicator Data'!BG22)/(F$3-F$4)*10)),1))</f>
        <v>5.7</v>
      </c>
      <c r="G22" s="158">
        <f t="shared" si="4"/>
        <v>5.7</v>
      </c>
      <c r="H22" s="159">
        <f t="shared" si="5"/>
        <v>5.7</v>
      </c>
      <c r="I22" s="157" t="str">
        <f>IF('Indicator Data'!BJ22="No data","x",ROUND(IF('Indicator Data'!BJ22^2&gt;I$3,0,IF('Indicator Data'!BJ22^2&lt;I$4,10,(I$3-'Indicator Data'!BJ22^2)/(I$3-I$4)*10)),1))</f>
        <v>x</v>
      </c>
      <c r="J22" s="157">
        <f>IF(OR('Indicator Data'!BI22=0,'Indicator Data'!BI22="No data"),"x",ROUND(IF('Indicator Data'!BI22&gt;J$3,0,IF('Indicator Data'!BI22&lt;J$4,10,(J$3-'Indicator Data'!BI22)/(J$3-J$4)*10)),1))</f>
        <v>0.1</v>
      </c>
      <c r="K22" s="157">
        <f>IF('Indicator Data'!BK22="No data","x",ROUND(IF('Indicator Data'!BK22&gt;K$3,0,IF('Indicator Data'!BK22&lt;K$4,10,(K$3-'Indicator Data'!BK22)/(K$3-K$4)*10)),1))</f>
        <v>3.8</v>
      </c>
      <c r="L22" s="157">
        <f>IF('Indicator Data'!BL22="No data","x",ROUND(IF('Indicator Data'!BL22&gt;L$3,0,IF('Indicator Data'!BL22&lt;L$4,10,(L$3-'Indicator Data'!BL22)/(L$3-L$4)*10)),1))</f>
        <v>6.9</v>
      </c>
      <c r="M22" s="158">
        <f t="shared" si="6"/>
        <v>3.6</v>
      </c>
      <c r="N22" s="161">
        <f>IF('Indicator Data'!BM22="No data","x",'Indicator Data'!BM22/'Indicator Data'!BW22*100)</f>
        <v>26.3042525208242</v>
      </c>
      <c r="O22" s="157">
        <f t="shared" si="0"/>
        <v>7.4</v>
      </c>
      <c r="P22" s="157">
        <f>IF('Indicator Data'!BN22="No data","x",ROUND(IF('Indicator Data'!BN22&gt;P$3,0,IF('Indicator Data'!BN22&lt;P$4,10,(P$3-'Indicator Data'!BN22)/(P$3-P$4)*10)),1))</f>
        <v>1.3</v>
      </c>
      <c r="Q22" s="157">
        <f>IF('Indicator Data'!BO22="No data","x",ROUND(IF('Indicator Data'!BO22&gt;Q$3,0,IF('Indicator Data'!BO22&lt;Q$4,10,(Q$3-'Indicator Data'!BO22)/(Q$3-Q$4)*10)),1))</f>
        <v>0.3</v>
      </c>
      <c r="R22" s="158">
        <f t="shared" si="7"/>
        <v>3</v>
      </c>
      <c r="S22" s="157">
        <f>IF('Indicator Data'!BP22="No data","x",ROUND(IF('Indicator Data'!BP22&gt;S$3,0,IF('Indicator Data'!BP22&lt;S$4,10,(S$3-'Indicator Data'!BP22)/(S$3-S$4)*10)),1))</f>
        <v>7.3</v>
      </c>
      <c r="T22" s="162">
        <f>IF('Indicator Data'!BQ22="No data","x",ROUND(IF('Indicator Data'!BQ22&gt;T$3,0,IF('Indicator Data'!BQ22&lt;T$4,10,(T$3-'Indicator Data'!BQ22)/(T$3-T$4)*10)),1))</f>
        <v>2.5</v>
      </c>
      <c r="U22" s="162">
        <f>IF('Indicator Data'!BR22="No data","x",ROUND(IF('Indicator Data'!BR22&gt;U$3,0,IF('Indicator Data'!BR22&lt;U$4,10,(U$3-'Indicator Data'!BR22)/(U$3-U$4)*10)),1))</f>
        <v>3.9</v>
      </c>
      <c r="V22" s="162" t="str">
        <f>IF('Indicator Data'!BS22="No data","x",ROUND(IF('Indicator Data'!BS22&gt;V$3,0,IF('Indicator Data'!BS22&lt;V$4,10,(V$3-'Indicator Data'!BS22)/(V$3-V$4)*10)),1))</f>
        <v>x</v>
      </c>
      <c r="W22" s="157">
        <f t="shared" si="8"/>
        <v>3.2</v>
      </c>
      <c r="X22" s="157">
        <f>IF('Indicator Data'!BT22="No data","x",ROUND(IF('Indicator Data'!BT22&gt;X$3,0,IF('Indicator Data'!BT22&lt;X$4,10,(X$3-'Indicator Data'!BT22)/(X$3-X$4)*10)),1))</f>
        <v>8.5</v>
      </c>
      <c r="Y22" s="157">
        <f>IF('Indicator Data'!BU22="No data","x",ROUND(IF('Indicator Data'!BU22&gt;Y$3,10,IF('Indicator Data'!BU22&lt;Y$4,0,10-(Y$3-'Indicator Data'!BU22)/(Y$3-Y$4)*10)),1))</f>
        <v>1.4</v>
      </c>
      <c r="Z22" s="158">
        <f t="shared" si="1"/>
        <v>5.0999999999999996</v>
      </c>
      <c r="AA22" s="159">
        <f t="shared" si="2"/>
        <v>3.9</v>
      </c>
      <c r="AB22" s="48"/>
    </row>
    <row r="23" spans="1:28">
      <c r="A23" s="90" t="str">
        <f>'Indicator Data'!A23</f>
        <v>Benin</v>
      </c>
      <c r="B23" s="160" t="str">
        <f>'Indicator Data'!B23</f>
        <v>BEN</v>
      </c>
      <c r="C23" s="157">
        <f>IF('Indicator Data'!BF23="No data","x",ROUND(IF('Indicator Data'!BF23&gt;C$3,0,IF('Indicator Data'!BF23&lt;C$4,10,(C$3-'Indicator Data'!BF23)/(C$3-C$4)*10)),1))</f>
        <v>5.5</v>
      </c>
      <c r="D23" s="158">
        <f t="shared" si="3"/>
        <v>5.5</v>
      </c>
      <c r="E23" s="157">
        <f>IF('Indicator Data'!BH23="No data","x",ROUND(IF('Indicator Data'!BH23&gt;E$3,0,IF('Indicator Data'!BH23&lt;E$4,10,(E$3-'Indicator Data'!BH23)/(E$3-E$4)*10)),1))</f>
        <v>5.7</v>
      </c>
      <c r="F23" s="157">
        <f>IF('Indicator Data'!BG23="No data","x",ROUND(IF('Indicator Data'!BG23&gt;F$3,0,IF('Indicator Data'!BG23&lt;F$4,10,(F$3-'Indicator Data'!BG23)/(F$3-F$4)*10)),1))</f>
        <v>5.3</v>
      </c>
      <c r="G23" s="158">
        <f t="shared" si="4"/>
        <v>5.5</v>
      </c>
      <c r="H23" s="159">
        <f t="shared" si="5"/>
        <v>5.5</v>
      </c>
      <c r="I23" s="157">
        <f>IF('Indicator Data'!BJ23="No data","x",ROUND(IF('Indicator Data'!BJ23^2&gt;I$3,0,IF('Indicator Data'!BJ23^2&lt;I$4,10,(I$3-'Indicator Data'!BJ23^2)/(I$3-I$4)*10)),1))</f>
        <v>8.6</v>
      </c>
      <c r="J23" s="157">
        <f>IF(OR('Indicator Data'!BI23=0,'Indicator Data'!BI23="No data"),"x",ROUND(IF('Indicator Data'!BI23&gt;J$3,0,IF('Indicator Data'!BI23&lt;J$4,10,(J$3-'Indicator Data'!BI23)/(J$3-J$4)*10)),1))</f>
        <v>4.4000000000000004</v>
      </c>
      <c r="K23" s="157">
        <f>IF('Indicator Data'!BK23="No data","x",ROUND(IF('Indicator Data'!BK23&gt;K$3,0,IF('Indicator Data'!BK23&lt;K$4,10,(K$3-'Indicator Data'!BK23)/(K$3-K$4)*10)),1))</f>
        <v>6.6</v>
      </c>
      <c r="L23" s="157">
        <f>IF('Indicator Data'!BL23="No data","x",ROUND(IF('Indicator Data'!BL23&gt;L$3,0,IF('Indicator Data'!BL23&lt;L$4,10,(L$3-'Indicator Data'!BL23)/(L$3-L$4)*10)),1))</f>
        <v>4.7</v>
      </c>
      <c r="M23" s="158">
        <f t="shared" si="6"/>
        <v>6.1</v>
      </c>
      <c r="N23" s="161">
        <f>IF('Indicator Data'!BM23="No data","x",'Indicator Data'!BM23/'Indicator Data'!BW23*100)</f>
        <v>11.528910961333807</v>
      </c>
      <c r="O23" s="157">
        <f t="shared" si="0"/>
        <v>8.9</v>
      </c>
      <c r="P23" s="157">
        <f>IF('Indicator Data'!BN23="No data","x",ROUND(IF('Indicator Data'!BN23&gt;P$3,0,IF('Indicator Data'!BN23&lt;P$4,10,(P$3-'Indicator Data'!BN23)/(P$3-P$4)*10)),1))</f>
        <v>8.9</v>
      </c>
      <c r="Q23" s="157">
        <f>IF('Indicator Data'!BO23="No data","x",ROUND(IF('Indicator Data'!BO23&gt;Q$3,0,IF('Indicator Data'!BO23&lt;Q$4,10,(Q$3-'Indicator Data'!BO23)/(Q$3-Q$4)*10)),1))</f>
        <v>6.5</v>
      </c>
      <c r="R23" s="158">
        <f t="shared" si="7"/>
        <v>8.1</v>
      </c>
      <c r="S23" s="157">
        <f>IF('Indicator Data'!BP23="No data","x",ROUND(IF('Indicator Data'!BP23&gt;S$3,0,IF('Indicator Data'!BP23&lt;S$4,10,(S$3-'Indicator Data'!BP23)/(S$3-S$4)*10)),1))</f>
        <v>9.8000000000000007</v>
      </c>
      <c r="T23" s="162">
        <f>IF('Indicator Data'!BQ23="No data","x",ROUND(IF('Indicator Data'!BQ23&gt;T$3,0,IF('Indicator Data'!BQ23&lt;T$4,10,(T$3-'Indicator Data'!BQ23)/(T$3-T$4)*10)),1))</f>
        <v>3.9</v>
      </c>
      <c r="U23" s="162" t="str">
        <f>IF('Indicator Data'!BR23="No data","x",ROUND(IF('Indicator Data'!BR23&gt;U$3,0,IF('Indicator Data'!BR23&lt;U$4,10,(U$3-'Indicator Data'!BR23)/(U$3-U$4)*10)),1))</f>
        <v>x</v>
      </c>
      <c r="V23" s="162">
        <f>IF('Indicator Data'!BS23="No data","x",ROUND(IF('Indicator Data'!BS23&gt;V$3,0,IF('Indicator Data'!BS23&lt;V$4,10,(V$3-'Indicator Data'!BS23)/(V$3-V$4)*10)),1))</f>
        <v>4.4000000000000004</v>
      </c>
      <c r="W23" s="157">
        <f t="shared" si="8"/>
        <v>4.1500000000000004</v>
      </c>
      <c r="X23" s="157">
        <f>IF('Indicator Data'!BT23="No data","x",ROUND(IF('Indicator Data'!BT23&gt;X$3,0,IF('Indicator Data'!BT23&lt;X$4,10,(X$3-'Indicator Data'!BT23)/(X$3-X$4)*10)),1))</f>
        <v>9.8000000000000007</v>
      </c>
      <c r="Y23" s="157">
        <f>IF('Indicator Data'!BU23="No data","x",ROUND(IF('Indicator Data'!BU23&gt;Y$3,10,IF('Indicator Data'!BU23&lt;Y$4,0,10-(Y$3-'Indicator Data'!BU23)/(Y$3-Y$4)*10)),1))</f>
        <v>5.8</v>
      </c>
      <c r="Z23" s="158">
        <f t="shared" si="1"/>
        <v>7.4</v>
      </c>
      <c r="AA23" s="159">
        <f t="shared" si="2"/>
        <v>7.2</v>
      </c>
      <c r="AB23" s="48"/>
    </row>
    <row r="24" spans="1:28">
      <c r="A24" s="90" t="str">
        <f>'Indicator Data'!A24</f>
        <v>Bhutan</v>
      </c>
      <c r="B24" s="160" t="str">
        <f>'Indicator Data'!B24</f>
        <v>BTN</v>
      </c>
      <c r="C24" s="157">
        <f>IF('Indicator Data'!BF24="No data","x",ROUND(IF('Indicator Data'!BF24&gt;C$3,0,IF('Indicator Data'!BF24&lt;C$4,10,(C$3-'Indicator Data'!BF24)/(C$3-C$4)*10)),1))</f>
        <v>4.5</v>
      </c>
      <c r="D24" s="158">
        <f t="shared" si="3"/>
        <v>4.5</v>
      </c>
      <c r="E24" s="157">
        <f>IF('Indicator Data'!BH24="No data","x",ROUND(IF('Indicator Data'!BH24&gt;E$3,0,IF('Indicator Data'!BH24&lt;E$4,10,(E$3-'Indicator Data'!BH24)/(E$3-E$4)*10)),1))</f>
        <v>3.2</v>
      </c>
      <c r="F24" s="157">
        <f>IF('Indicator Data'!BG24="No data","x",ROUND(IF('Indicator Data'!BG24&gt;F$3,0,IF('Indicator Data'!BG24&lt;F$4,10,(F$3-'Indicator Data'!BG24)/(F$3-F$4)*10)),1))</f>
        <v>3.9</v>
      </c>
      <c r="G24" s="158">
        <f t="shared" si="4"/>
        <v>3.6</v>
      </c>
      <c r="H24" s="159">
        <f t="shared" si="5"/>
        <v>4.0999999999999996</v>
      </c>
      <c r="I24" s="157">
        <f>IF('Indicator Data'!BJ24="No data","x",ROUND(IF('Indicator Data'!BJ24^2&gt;I$3,0,IF('Indicator Data'!BJ24^2&lt;I$4,10,(I$3-'Indicator Data'!BJ24^2)/(I$3-I$4)*10)),1))</f>
        <v>5.3</v>
      </c>
      <c r="J24" s="157">
        <f>IF(OR('Indicator Data'!BI24=0,'Indicator Data'!BI24="No data"),"x",ROUND(IF('Indicator Data'!BI24&gt;J$3,0,IF('Indicator Data'!BI24&lt;J$4,10,(J$3-'Indicator Data'!BI24)/(J$3-J$4)*10)),1))</f>
        <v>0</v>
      </c>
      <c r="K24" s="157">
        <f>IF('Indicator Data'!BK24="No data","x",ROUND(IF('Indicator Data'!BK24&gt;K$3,0,IF('Indicator Data'!BK24&lt;K$4,10,(K$3-'Indicator Data'!BK24)/(K$3-K$4)*10)),1))</f>
        <v>1.4</v>
      </c>
      <c r="L24" s="157">
        <f>IF('Indicator Data'!BL24="No data","x",ROUND(IF('Indicator Data'!BL24&gt;L$3,0,IF('Indicator Data'!BL24&lt;L$4,10,(L$3-'Indicator Data'!BL24)/(L$3-L$4)*10)),1))</f>
        <v>5.4</v>
      </c>
      <c r="M24" s="158">
        <f t="shared" si="6"/>
        <v>3</v>
      </c>
      <c r="N24" s="161">
        <f>IF('Indicator Data'!BM24="No data","x",'Indicator Data'!BM24/'Indicator Data'!BW24*100)</f>
        <v>4.1673178100744908</v>
      </c>
      <c r="O24" s="157">
        <f t="shared" si="0"/>
        <v>9.6999999999999993</v>
      </c>
      <c r="P24" s="157">
        <f>IF('Indicator Data'!BN24="No data","x",ROUND(IF('Indicator Data'!BN24&gt;P$3,0,IF('Indicator Data'!BN24&lt;P$4,10,(P$3-'Indicator Data'!BN24)/(P$3-P$4)*10)),1))</f>
        <v>2.5</v>
      </c>
      <c r="Q24" s="157">
        <f>IF('Indicator Data'!BO24="No data","x",ROUND(IF('Indicator Data'!BO24&gt;Q$3,0,IF('Indicator Data'!BO24&lt;Q$4,10,(Q$3-'Indicator Data'!BO24)/(Q$3-Q$4)*10)),1))</f>
        <v>0.2</v>
      </c>
      <c r="R24" s="158">
        <f t="shared" si="7"/>
        <v>4.0999999999999996</v>
      </c>
      <c r="S24" s="157">
        <f>IF('Indicator Data'!BP24="No data","x",ROUND(IF('Indicator Data'!BP24&gt;S$3,0,IF('Indicator Data'!BP24&lt;S$4,10,(S$3-'Indicator Data'!BP24)/(S$3-S$4)*10)),1))</f>
        <v>8.6</v>
      </c>
      <c r="T24" s="162">
        <f>IF('Indicator Data'!BQ24="No data","x",ROUND(IF('Indicator Data'!BQ24&gt;T$3,0,IF('Indicator Data'!BQ24&lt;T$4,10,(T$3-'Indicator Data'!BQ24)/(T$3-T$4)*10)),1))</f>
        <v>0.2</v>
      </c>
      <c r="U24" s="162">
        <f>IF('Indicator Data'!BR24="No data","x",ROUND(IF('Indicator Data'!BR24&gt;U$3,0,IF('Indicator Data'!BR24&lt;U$4,10,(U$3-'Indicator Data'!BR24)/(U$3-U$4)*10)),1))</f>
        <v>0.3</v>
      </c>
      <c r="V24" s="162">
        <f>IF('Indicator Data'!BS24="No data","x",ROUND(IF('Indicator Data'!BS24&gt;V$3,0,IF('Indicator Data'!BS24&lt;V$4,10,(V$3-'Indicator Data'!BS24)/(V$3-V$4)*10)),1))</f>
        <v>0.3</v>
      </c>
      <c r="W24" s="157">
        <f t="shared" si="8"/>
        <v>0.26666666666666666</v>
      </c>
      <c r="X24" s="157">
        <f>IF('Indicator Data'!BT24="No data","x",ROUND(IF('Indicator Data'!BT24&gt;X$3,0,IF('Indicator Data'!BT24&lt;X$4,10,(X$3-'Indicator Data'!BT24)/(X$3-X$4)*10)),1))</f>
        <v>8.6999999999999993</v>
      </c>
      <c r="Y24" s="157">
        <f>IF('Indicator Data'!BU24="No data","x",ROUND(IF('Indicator Data'!BU24&gt;Y$3,10,IF('Indicator Data'!BU24&lt;Y$4,0,10-(Y$3-'Indicator Data'!BU24)/(Y$3-Y$4)*10)),1))</f>
        <v>0.7</v>
      </c>
      <c r="Z24" s="158">
        <f t="shared" si="1"/>
        <v>4.5999999999999996</v>
      </c>
      <c r="AA24" s="159">
        <f t="shared" si="2"/>
        <v>3.9</v>
      </c>
      <c r="AB24" s="48"/>
    </row>
    <row r="25" spans="1:28">
      <c r="A25" s="90" t="str">
        <f>'Indicator Data'!A25</f>
        <v>Bolivia</v>
      </c>
      <c r="B25" s="160" t="str">
        <f>'Indicator Data'!B25</f>
        <v>BOL</v>
      </c>
      <c r="C25" s="157">
        <f>IF('Indicator Data'!BF25="No data","x",ROUND(IF('Indicator Data'!BF25&gt;C$3,0,IF('Indicator Data'!BF25&lt;C$4,10,(C$3-'Indicator Data'!BF25)/(C$3-C$4)*10)),1))</f>
        <v>5.6</v>
      </c>
      <c r="D25" s="158">
        <f t="shared" si="3"/>
        <v>5.6</v>
      </c>
      <c r="E25" s="157">
        <f>IF('Indicator Data'!BH25="No data","x",ROUND(IF('Indicator Data'!BH25&gt;E$3,0,IF('Indicator Data'!BH25&lt;E$4,10,(E$3-'Indicator Data'!BH25)/(E$3-E$4)*10)),1))</f>
        <v>7.1</v>
      </c>
      <c r="F25" s="157">
        <f>IF('Indicator Data'!BG25="No data","x",ROUND(IF('Indicator Data'!BG25&gt;F$3,0,IF('Indicator Data'!BG25&lt;F$4,10,(F$3-'Indicator Data'!BG25)/(F$3-F$4)*10)),1))</f>
        <v>6.1</v>
      </c>
      <c r="G25" s="158">
        <f t="shared" si="4"/>
        <v>6.6</v>
      </c>
      <c r="H25" s="159">
        <f t="shared" si="5"/>
        <v>6.1</v>
      </c>
      <c r="I25" s="157">
        <f>IF('Indicator Data'!BJ25="No data","x",ROUND(IF('Indicator Data'!BJ25^2&gt;I$3,0,IF('Indicator Data'!BJ25^2&lt;I$4,10,(I$3-'Indicator Data'!BJ25^2)/(I$3-I$4)*10)),1))</f>
        <v>1.3</v>
      </c>
      <c r="J25" s="157">
        <f>IF(OR('Indicator Data'!BI25=0,'Indicator Data'!BI25="No data"),"x",ROUND(IF('Indicator Data'!BI25&gt;J$3,0,IF('Indicator Data'!BI25&lt;J$4,10,(J$3-'Indicator Data'!BI25)/(J$3-J$4)*10)),1))</f>
        <v>0</v>
      </c>
      <c r="K25" s="157">
        <f>IF('Indicator Data'!BK25="No data","x",ROUND(IF('Indicator Data'!BK25&gt;K$3,0,IF('Indicator Data'!BK25&lt;K$4,10,(K$3-'Indicator Data'!BK25)/(K$3-K$4)*10)),1))</f>
        <v>3.4</v>
      </c>
      <c r="L25" s="157">
        <f>IF('Indicator Data'!BL25="No data","x",ROUND(IF('Indicator Data'!BL25&gt;L$3,0,IF('Indicator Data'!BL25&lt;L$4,10,(L$3-'Indicator Data'!BL25)/(L$3-L$4)*10)),1))</f>
        <v>5.0999999999999996</v>
      </c>
      <c r="M25" s="158">
        <f t="shared" si="6"/>
        <v>2.5</v>
      </c>
      <c r="N25" s="161">
        <f>IF('Indicator Data'!BM25="No data","x",'Indicator Data'!BM25/'Indicator Data'!BW25*100)</f>
        <v>8.7695006000184623</v>
      </c>
      <c r="O25" s="157">
        <f t="shared" si="0"/>
        <v>9.1999999999999993</v>
      </c>
      <c r="P25" s="157">
        <f>IF('Indicator Data'!BN25="No data","x",ROUND(IF('Indicator Data'!BN25&gt;P$3,0,IF('Indicator Data'!BN25&lt;P$4,10,(P$3-'Indicator Data'!BN25)/(P$3-P$4)*10)),1))</f>
        <v>3.5</v>
      </c>
      <c r="Q25" s="157">
        <f>IF('Indicator Data'!BO25="No data","x",ROUND(IF('Indicator Data'!BO25&gt;Q$3,0,IF('Indicator Data'!BO25&lt;Q$4,10,(Q$3-'Indicator Data'!BO25)/(Q$3-Q$4)*10)),1))</f>
        <v>1.2</v>
      </c>
      <c r="R25" s="158">
        <f t="shared" si="7"/>
        <v>4.5999999999999996</v>
      </c>
      <c r="S25" s="157">
        <f>IF('Indicator Data'!BP25="No data","x",ROUND(IF('Indicator Data'!BP25&gt;S$3,0,IF('Indicator Data'!BP25&lt;S$4,10,(S$3-'Indicator Data'!BP25)/(S$3-S$4)*10)),1))</f>
        <v>7.5</v>
      </c>
      <c r="T25" s="162">
        <f>IF('Indicator Data'!BQ25="No data","x",ROUND(IF('Indicator Data'!BQ25&gt;T$3,0,IF('Indicator Data'!BQ25&lt;T$4,10,(T$3-'Indicator Data'!BQ25)/(T$3-T$4)*10)),1))</f>
        <v>5.0999999999999996</v>
      </c>
      <c r="U25" s="162">
        <f>IF('Indicator Data'!BR25="No data","x",ROUND(IF('Indicator Data'!BR25&gt;U$3,0,IF('Indicator Data'!BR25&lt;U$4,10,(U$3-'Indicator Data'!BR25)/(U$3-U$4)*10)),1))</f>
        <v>8.5</v>
      </c>
      <c r="V25" s="162">
        <f>IF('Indicator Data'!BS25="No data","x",ROUND(IF('Indicator Data'!BS25&gt;V$3,0,IF('Indicator Data'!BS25&lt;V$4,10,(V$3-'Indicator Data'!BS25)/(V$3-V$4)*10)),1))</f>
        <v>5.0999999999999996</v>
      </c>
      <c r="W25" s="157">
        <f t="shared" si="8"/>
        <v>6.2333333333333334</v>
      </c>
      <c r="X25" s="157">
        <f>IF('Indicator Data'!BT25="No data","x",ROUND(IF('Indicator Data'!BT25&gt;X$3,0,IF('Indicator Data'!BT25&lt;X$4,10,(X$3-'Indicator Data'!BT25)/(X$3-X$4)*10)),1))</f>
        <v>7.7</v>
      </c>
      <c r="Y25" s="157">
        <f>IF('Indicator Data'!BU25="No data","x",ROUND(IF('Indicator Data'!BU25&gt;Y$3,10,IF('Indicator Data'!BU25&lt;Y$4,0,10-(Y$3-'Indicator Data'!BU25)/(Y$3-Y$4)*10)),1))</f>
        <v>1.8</v>
      </c>
      <c r="Z25" s="158">
        <f t="shared" si="1"/>
        <v>5.8</v>
      </c>
      <c r="AA25" s="159">
        <f t="shared" si="2"/>
        <v>4.3</v>
      </c>
      <c r="AB25" s="48"/>
    </row>
    <row r="26" spans="1:28">
      <c r="A26" s="90" t="str">
        <f>'Indicator Data'!A26</f>
        <v>Bosnia and Herzegovina</v>
      </c>
      <c r="B26" s="160" t="str">
        <f>'Indicator Data'!B26</f>
        <v>BIH</v>
      </c>
      <c r="C26" s="157" t="str">
        <f>IF('Indicator Data'!BF26="No data","x",ROUND(IF('Indicator Data'!BF26&gt;C$3,0,IF('Indicator Data'!BF26&lt;C$4,10,(C$3-'Indicator Data'!BF26)/(C$3-C$4)*10)),1))</f>
        <v>x</v>
      </c>
      <c r="D26" s="158" t="str">
        <f t="shared" si="3"/>
        <v>x</v>
      </c>
      <c r="E26" s="157">
        <f>IF('Indicator Data'!BH26="No data","x",ROUND(IF('Indicator Data'!BH26&gt;E$3,0,IF('Indicator Data'!BH26&lt;E$4,10,(E$3-'Indicator Data'!BH26)/(E$3-E$4)*10)),1))</f>
        <v>6.5</v>
      </c>
      <c r="F26" s="157">
        <f>IF('Indicator Data'!BG26="No data","x",ROUND(IF('Indicator Data'!BG26&gt;F$3,0,IF('Indicator Data'!BG26&lt;F$4,10,(F$3-'Indicator Data'!BG26)/(F$3-F$4)*10)),1))</f>
        <v>7.1</v>
      </c>
      <c r="G26" s="158">
        <f t="shared" si="4"/>
        <v>6.8</v>
      </c>
      <c r="H26" s="159">
        <f t="shared" si="5"/>
        <v>6.8</v>
      </c>
      <c r="I26" s="157">
        <f>IF('Indicator Data'!BJ26="No data","x",ROUND(IF('Indicator Data'!BJ26^2&gt;I$3,0,IF('Indicator Data'!BJ26^2&lt;I$4,10,(I$3-'Indicator Data'!BJ26^2)/(I$3-I$4)*10)),1))</f>
        <v>0.4</v>
      </c>
      <c r="J26" s="157">
        <f>IF(OR('Indicator Data'!BI26=0,'Indicator Data'!BI26="No data"),"x",ROUND(IF('Indicator Data'!BI26&gt;J$3,0,IF('Indicator Data'!BI26&lt;J$4,10,(J$3-'Indicator Data'!BI26)/(J$3-J$4)*10)),1))</f>
        <v>0</v>
      </c>
      <c r="K26" s="157">
        <f>IF('Indicator Data'!BK26="No data","x",ROUND(IF('Indicator Data'!BK26&gt;K$3,0,IF('Indicator Data'!BK26&lt;K$4,10,(K$3-'Indicator Data'!BK26)/(K$3-K$4)*10)),1))</f>
        <v>2.1</v>
      </c>
      <c r="L26" s="157">
        <f>IF('Indicator Data'!BL26="No data","x",ROUND(IF('Indicator Data'!BL26&gt;L$3,0,IF('Indicator Data'!BL26&lt;L$4,10,(L$3-'Indicator Data'!BL26)/(L$3-L$4)*10)),1))</f>
        <v>4.2</v>
      </c>
      <c r="M26" s="158">
        <f t="shared" si="6"/>
        <v>1.7</v>
      </c>
      <c r="N26" s="161">
        <f>IF('Indicator Data'!BM26="No data","x",'Indicator Data'!BM26/'Indicator Data'!BW26*100)</f>
        <v>74.509803921568633</v>
      </c>
      <c r="O26" s="157">
        <f t="shared" si="0"/>
        <v>2.6</v>
      </c>
      <c r="P26" s="157">
        <f>IF('Indicator Data'!BN26="No data","x",ROUND(IF('Indicator Data'!BN26&gt;P$3,0,IF('Indicator Data'!BN26&lt;P$4,10,(P$3-'Indicator Data'!BN26)/(P$3-P$4)*10)),1))</f>
        <v>0.5</v>
      </c>
      <c r="Q26" s="157">
        <f>IF('Indicator Data'!BO26="No data","x",ROUND(IF('Indicator Data'!BO26&gt;Q$3,0,IF('Indicator Data'!BO26&lt;Q$4,10,(Q$3-'Indicator Data'!BO26)/(Q$3-Q$4)*10)),1))</f>
        <v>0.8</v>
      </c>
      <c r="R26" s="158">
        <f t="shared" si="7"/>
        <v>1.3</v>
      </c>
      <c r="S26" s="157">
        <f>IF('Indicator Data'!BP26="No data","x",ROUND(IF('Indicator Data'!BP26&gt;S$3,0,IF('Indicator Data'!BP26&lt;S$4,10,(S$3-'Indicator Data'!BP26)/(S$3-S$4)*10)),1))</f>
        <v>4.7</v>
      </c>
      <c r="T26" s="162">
        <f>IF('Indicator Data'!BQ26="No data","x",ROUND(IF('Indicator Data'!BQ26&gt;T$3,0,IF('Indicator Data'!BQ26&lt;T$4,10,(T$3-'Indicator Data'!BQ26)/(T$3-T$4)*10)),1))</f>
        <v>4.0999999999999996</v>
      </c>
      <c r="U26" s="162">
        <f>IF('Indicator Data'!BR26="No data","x",ROUND(IF('Indicator Data'!BR26&gt;U$3,0,IF('Indicator Data'!BR26&lt;U$4,10,(U$3-'Indicator Data'!BR26)/(U$3-U$4)*10)),1))</f>
        <v>6.6</v>
      </c>
      <c r="V26" s="162" t="str">
        <f>IF('Indicator Data'!BS26="No data","x",ROUND(IF('Indicator Data'!BS26&gt;V$3,0,IF('Indicator Data'!BS26&lt;V$4,10,(V$3-'Indicator Data'!BS26)/(V$3-V$4)*10)),1))</f>
        <v>x</v>
      </c>
      <c r="W26" s="157">
        <f t="shared" si="8"/>
        <v>5.35</v>
      </c>
      <c r="X26" s="157">
        <f>IF('Indicator Data'!BT26="No data","x",ROUND(IF('Indicator Data'!BT26&gt;X$3,0,IF('Indicator Data'!BT26&lt;X$4,10,(X$3-'Indicator Data'!BT26)/(X$3-X$4)*10)),1))</f>
        <v>4.4000000000000004</v>
      </c>
      <c r="Y26" s="157">
        <f>IF('Indicator Data'!BU26="No data","x",ROUND(IF('Indicator Data'!BU26&gt;Y$3,10,IF('Indicator Data'!BU26&lt;Y$4,0,10-(Y$3-'Indicator Data'!BU26)/(Y$3-Y$4)*10)),1))</f>
        <v>0.1</v>
      </c>
      <c r="Z26" s="158">
        <f t="shared" si="1"/>
        <v>3.6</v>
      </c>
      <c r="AA26" s="159">
        <f t="shared" si="2"/>
        <v>2.2000000000000002</v>
      </c>
      <c r="AB26" s="48"/>
    </row>
    <row r="27" spans="1:28">
      <c r="A27" s="90" t="str">
        <f>'Indicator Data'!A27</f>
        <v>Botswana</v>
      </c>
      <c r="B27" s="160" t="str">
        <f>'Indicator Data'!B27</f>
        <v>BWA</v>
      </c>
      <c r="C27" s="157">
        <f>IF('Indicator Data'!BF27="No data","x",ROUND(IF('Indicator Data'!BF27&gt;C$3,0,IF('Indicator Data'!BF27&lt;C$4,10,(C$3-'Indicator Data'!BF27)/(C$3-C$4)*10)),1))</f>
        <v>5.6</v>
      </c>
      <c r="D27" s="158">
        <f t="shared" si="3"/>
        <v>5.6</v>
      </c>
      <c r="E27" s="157">
        <f>IF('Indicator Data'!BH27="No data","x",ROUND(IF('Indicator Data'!BH27&gt;E$3,0,IF('Indicator Data'!BH27&lt;E$4,10,(E$3-'Indicator Data'!BH27)/(E$3-E$4)*10)),1))</f>
        <v>4.0999999999999996</v>
      </c>
      <c r="F27" s="157">
        <f>IF('Indicator Data'!BG27="No data","x",ROUND(IF('Indicator Data'!BG27&gt;F$3,0,IF('Indicator Data'!BG27&lt;F$4,10,(F$3-'Indicator Data'!BG27)/(F$3-F$4)*10)),1))</f>
        <v>4.0999999999999996</v>
      </c>
      <c r="G27" s="158">
        <f t="shared" si="4"/>
        <v>4.0999999999999996</v>
      </c>
      <c r="H27" s="159">
        <f t="shared" si="5"/>
        <v>4.9000000000000004</v>
      </c>
      <c r="I27" s="157">
        <f>IF('Indicator Data'!BJ27="No data","x",ROUND(IF('Indicator Data'!BJ27^2&gt;I$3,0,IF('Indicator Data'!BJ27^2&lt;I$4,10,(I$3-'Indicator Data'!BJ27^2)/(I$3-I$4)*10)),1))</f>
        <v>2.7</v>
      </c>
      <c r="J27" s="157">
        <f>IF(OR('Indicator Data'!BI27=0,'Indicator Data'!BI27="No data"),"x",ROUND(IF('Indicator Data'!BI27&gt;J$3,0,IF('Indicator Data'!BI27&lt;J$4,10,(J$3-'Indicator Data'!BI27)/(J$3-J$4)*10)),1))</f>
        <v>2.4</v>
      </c>
      <c r="K27" s="157">
        <f>IF('Indicator Data'!BK27="No data","x",ROUND(IF('Indicator Data'!BK27&gt;K$3,0,IF('Indicator Data'!BK27&lt;K$4,10,(K$3-'Indicator Data'!BK27)/(K$3-K$4)*10)),1))</f>
        <v>2.7</v>
      </c>
      <c r="L27" s="157">
        <f>IF('Indicator Data'!BL27="No data","x",ROUND(IF('Indicator Data'!BL27&gt;L$3,0,IF('Indicator Data'!BL27&lt;L$4,10,(L$3-'Indicator Data'!BL27)/(L$3-L$4)*10)),1))</f>
        <v>1.8</v>
      </c>
      <c r="M27" s="158">
        <f t="shared" si="6"/>
        <v>2.4</v>
      </c>
      <c r="N27" s="161">
        <f>IF('Indicator Data'!BM27="No data","x",'Indicator Data'!BM27/'Indicator Data'!BW27*100)</f>
        <v>7.0580346902405031</v>
      </c>
      <c r="O27" s="157">
        <f t="shared" si="0"/>
        <v>9.4</v>
      </c>
      <c r="P27" s="157">
        <f>IF('Indicator Data'!BN27="No data","x",ROUND(IF('Indicator Data'!BN27&gt;P$3,0,IF('Indicator Data'!BN27&lt;P$4,10,(P$3-'Indicator Data'!BN27)/(P$3-P$4)*10)),1))</f>
        <v>2.2000000000000002</v>
      </c>
      <c r="Q27" s="157">
        <f>IF('Indicator Data'!BO27="No data","x",ROUND(IF('Indicator Data'!BO27&gt;Q$3,0,IF('Indicator Data'!BO27&lt;Q$4,10,(Q$3-'Indicator Data'!BO27)/(Q$3-Q$4)*10)),1))</f>
        <v>1.5</v>
      </c>
      <c r="R27" s="158">
        <f t="shared" si="7"/>
        <v>4.4000000000000004</v>
      </c>
      <c r="S27" s="157">
        <f>IF('Indicator Data'!BP27="No data","x",ROUND(IF('Indicator Data'!BP27&gt;S$3,0,IF('Indicator Data'!BP27&lt;S$4,10,(S$3-'Indicator Data'!BP27)/(S$3-S$4)*10)),1))</f>
        <v>9.1</v>
      </c>
      <c r="T27" s="162">
        <f>IF('Indicator Data'!BQ27="No data","x",ROUND(IF('Indicator Data'!BQ27&gt;T$3,0,IF('Indicator Data'!BQ27&lt;T$4,10,(T$3-'Indicator Data'!BQ27)/(T$3-T$4)*10)),1))</f>
        <v>2.2000000000000002</v>
      </c>
      <c r="U27" s="162">
        <f>IF('Indicator Data'!BR27="No data","x",ROUND(IF('Indicator Data'!BR27&gt;U$3,0,IF('Indicator Data'!BR27&lt;U$4,10,(U$3-'Indicator Data'!BR27)/(U$3-U$4)*10)),1))</f>
        <v>3.7</v>
      </c>
      <c r="V27" s="162">
        <f>IF('Indicator Data'!BS27="No data","x",ROUND(IF('Indicator Data'!BS27&gt;V$3,0,IF('Indicator Data'!BS27&lt;V$4,10,(V$3-'Indicator Data'!BS27)/(V$3-V$4)*10)),1))</f>
        <v>5.3</v>
      </c>
      <c r="W27" s="157">
        <f t="shared" si="8"/>
        <v>3.7333333333333329</v>
      </c>
      <c r="X27" s="157">
        <f>IF('Indicator Data'!BT27="No data","x",ROUND(IF('Indicator Data'!BT27&gt;X$3,0,IF('Indicator Data'!BT27&lt;X$4,10,(X$3-'Indicator Data'!BT27)/(X$3-X$4)*10)),1))</f>
        <v>6.5</v>
      </c>
      <c r="Y27" s="157">
        <f>IF('Indicator Data'!BU27="No data","x",ROUND(IF('Indicator Data'!BU27&gt;Y$3,10,IF('Indicator Data'!BU27&lt;Y$4,0,10-(Y$3-'Indicator Data'!BU27)/(Y$3-Y$4)*10)),1))</f>
        <v>2.1</v>
      </c>
      <c r="Z27" s="158">
        <f t="shared" si="1"/>
        <v>5.4</v>
      </c>
      <c r="AA27" s="159">
        <f t="shared" si="2"/>
        <v>4.0999999999999996</v>
      </c>
      <c r="AB27" s="48"/>
    </row>
    <row r="28" spans="1:28">
      <c r="A28" s="90" t="str">
        <f>'Indicator Data'!A28</f>
        <v>Brazil</v>
      </c>
      <c r="B28" s="160" t="str">
        <f>'Indicator Data'!B28</f>
        <v>BRA</v>
      </c>
      <c r="C28" s="157">
        <f>IF('Indicator Data'!BF28="No data","x",ROUND(IF('Indicator Data'!BF28&gt;C$3,0,IF('Indicator Data'!BF28&lt;C$4,10,(C$3-'Indicator Data'!BF28)/(C$3-C$4)*10)),1))</f>
        <v>4.3</v>
      </c>
      <c r="D28" s="158">
        <f t="shared" si="3"/>
        <v>4.3</v>
      </c>
      <c r="E28" s="157">
        <f>IF('Indicator Data'!BH28="No data","x",ROUND(IF('Indicator Data'!BH28&gt;E$3,0,IF('Indicator Data'!BH28&lt;E$4,10,(E$3-'Indicator Data'!BH28)/(E$3-E$4)*10)),1))</f>
        <v>6.4</v>
      </c>
      <c r="F28" s="157">
        <f>IF('Indicator Data'!BG28="No data","x",ROUND(IF('Indicator Data'!BG28&gt;F$3,0,IF('Indicator Data'!BG28&lt;F$4,10,(F$3-'Indicator Data'!BG28)/(F$3-F$4)*10)),1))</f>
        <v>6.2</v>
      </c>
      <c r="G28" s="158">
        <f t="shared" si="4"/>
        <v>6.3</v>
      </c>
      <c r="H28" s="159">
        <f t="shared" si="5"/>
        <v>5.3</v>
      </c>
      <c r="I28" s="157">
        <f>IF('Indicator Data'!BJ28="No data","x",ROUND(IF('Indicator Data'!BJ28^2&gt;I$3,0,IF('Indicator Data'!BJ28^2&lt;I$4,10,(I$3-'Indicator Data'!BJ28^2)/(I$3-I$4)*10)),1))</f>
        <v>1.1000000000000001</v>
      </c>
      <c r="J28" s="157">
        <f>IF(OR('Indicator Data'!BI28=0,'Indicator Data'!BI28="No data"),"x",ROUND(IF('Indicator Data'!BI28&gt;J$3,0,IF('Indicator Data'!BI28&lt;J$4,10,(J$3-'Indicator Data'!BI28)/(J$3-J$4)*10)),1))</f>
        <v>0</v>
      </c>
      <c r="K28" s="157">
        <f>IF('Indicator Data'!BK28="No data","x",ROUND(IF('Indicator Data'!BK28&gt;K$3,0,IF('Indicator Data'!BK28&lt;K$4,10,(K$3-'Indicator Data'!BK28)/(K$3-K$4)*10)),1))</f>
        <v>1.9</v>
      </c>
      <c r="L28" s="157">
        <f>IF('Indicator Data'!BL28="No data","x",ROUND(IF('Indicator Data'!BL28&gt;L$3,0,IF('Indicator Data'!BL28&lt;L$4,10,(L$3-'Indicator Data'!BL28)/(L$3-L$4)*10)),1))</f>
        <v>5.2</v>
      </c>
      <c r="M28" s="158">
        <f t="shared" si="6"/>
        <v>2.1</v>
      </c>
      <c r="N28" s="161">
        <f>IF('Indicator Data'!BM28="No data","x",'Indicator Data'!BM28/'Indicator Data'!BW28*100)</f>
        <v>10.639027261916302</v>
      </c>
      <c r="O28" s="157">
        <f t="shared" si="0"/>
        <v>9</v>
      </c>
      <c r="P28" s="157">
        <f>IF('Indicator Data'!BN28="No data","x",ROUND(IF('Indicator Data'!BN28&gt;P$3,0,IF('Indicator Data'!BN28&lt;P$4,10,(P$3-'Indicator Data'!BN28)/(P$3-P$4)*10)),1))</f>
        <v>1</v>
      </c>
      <c r="Q28" s="157">
        <f>IF('Indicator Data'!BO28="No data","x",ROUND(IF('Indicator Data'!BO28&gt;Q$3,0,IF('Indicator Data'!BO28&lt;Q$4,10,(Q$3-'Indicator Data'!BO28)/(Q$3-Q$4)*10)),1))</f>
        <v>0.1</v>
      </c>
      <c r="R28" s="158">
        <f t="shared" si="7"/>
        <v>3.4</v>
      </c>
      <c r="S28" s="157">
        <f>IF('Indicator Data'!BP28="No data","x",ROUND(IF('Indicator Data'!BP28&gt;S$3,0,IF('Indicator Data'!BP28&lt;S$4,10,(S$3-'Indicator Data'!BP28)/(S$3-S$4)*10)),1))</f>
        <v>4.5999999999999996</v>
      </c>
      <c r="T28" s="162">
        <f>IF('Indicator Data'!BQ28="No data","x",ROUND(IF('Indicator Data'!BQ28&gt;T$3,0,IF('Indicator Data'!BQ28&lt;T$4,10,(T$3-'Indicator Data'!BQ28)/(T$3-T$4)*10)),1))</f>
        <v>3.7</v>
      </c>
      <c r="U28" s="162">
        <f>IF('Indicator Data'!BR28="No data","x",ROUND(IF('Indicator Data'!BR28&gt;U$3,0,IF('Indicator Data'!BR28&lt;U$4,10,(U$3-'Indicator Data'!BR28)/(U$3-U$4)*10)),1))</f>
        <v>6.9</v>
      </c>
      <c r="V28" s="162">
        <f>IF('Indicator Data'!BS28="No data","x",ROUND(IF('Indicator Data'!BS28&gt;V$3,0,IF('Indicator Data'!BS28&lt;V$4,10,(V$3-'Indicator Data'!BS28)/(V$3-V$4)*10)),1))</f>
        <v>3.1</v>
      </c>
      <c r="W28" s="157">
        <f t="shared" si="8"/>
        <v>4.5666666666666673</v>
      </c>
      <c r="X28" s="157">
        <f>IF('Indicator Data'!BT28="No data","x",ROUND(IF('Indicator Data'!BT28&gt;X$3,0,IF('Indicator Data'!BT28&lt;X$4,10,(X$3-'Indicator Data'!BT28)/(X$3-X$4)*10)),1))</f>
        <v>4.7</v>
      </c>
      <c r="Y28" s="157">
        <f>IF('Indicator Data'!BU28="No data","x",ROUND(IF('Indicator Data'!BU28&gt;Y$3,10,IF('Indicator Data'!BU28&lt;Y$4,0,10-(Y$3-'Indicator Data'!BU28)/(Y$3-Y$4)*10)),1))</f>
        <v>0.8</v>
      </c>
      <c r="Z28" s="158">
        <f t="shared" si="1"/>
        <v>3.7</v>
      </c>
      <c r="AA28" s="159">
        <f t="shared" si="2"/>
        <v>3.1</v>
      </c>
      <c r="AB28" s="48"/>
    </row>
    <row r="29" spans="1:28">
      <c r="A29" s="90" t="str">
        <f>'Indicator Data'!A29</f>
        <v>Brunei Darussalam</v>
      </c>
      <c r="B29" s="160" t="str">
        <f>'Indicator Data'!B29</f>
        <v>BRN</v>
      </c>
      <c r="C29" s="157">
        <f>IF('Indicator Data'!BF29="No data","x",ROUND(IF('Indicator Data'!BF29&gt;C$3,0,IF('Indicator Data'!BF29&lt;C$4,10,(C$3-'Indicator Data'!BF29)/(C$3-C$4)*10)),1))</f>
        <v>6</v>
      </c>
      <c r="D29" s="158">
        <f t="shared" si="3"/>
        <v>6</v>
      </c>
      <c r="E29" s="157">
        <f>IF('Indicator Data'!BH29="No data","x",ROUND(IF('Indicator Data'!BH29&gt;E$3,0,IF('Indicator Data'!BH29&lt;E$4,10,(E$3-'Indicator Data'!BH29)/(E$3-E$4)*10)),1))</f>
        <v>4</v>
      </c>
      <c r="F29" s="157">
        <f>IF('Indicator Data'!BG29="No data","x",ROUND(IF('Indicator Data'!BG29&gt;F$3,0,IF('Indicator Data'!BG29&lt;F$4,10,(F$3-'Indicator Data'!BG29)/(F$3-F$4)*10)),1))</f>
        <v>2.2000000000000002</v>
      </c>
      <c r="G29" s="158">
        <f t="shared" si="4"/>
        <v>3.1</v>
      </c>
      <c r="H29" s="159">
        <f t="shared" si="5"/>
        <v>4.5999999999999996</v>
      </c>
      <c r="I29" s="157">
        <f>IF('Indicator Data'!BJ29="No data","x",ROUND(IF('Indicator Data'!BJ29^2&gt;I$3,0,IF('Indicator Data'!BJ29^2&lt;I$4,10,(I$3-'Indicator Data'!BJ29^2)/(I$3-I$4)*10)),1))</f>
        <v>0.5</v>
      </c>
      <c r="J29" s="157">
        <f>IF(OR('Indicator Data'!BI29=0,'Indicator Data'!BI29="No data"),"x",ROUND(IF('Indicator Data'!BI29&gt;J$3,0,IF('Indicator Data'!BI29&lt;J$4,10,(J$3-'Indicator Data'!BI29)/(J$3-J$4)*10)),1))</f>
        <v>0</v>
      </c>
      <c r="K29" s="157">
        <f>IF('Indicator Data'!BK29="No data","x",ROUND(IF('Indicator Data'!BK29&gt;K$3,0,IF('Indicator Data'!BK29&lt;K$4,10,(K$3-'Indicator Data'!BK29)/(K$3-K$4)*10)),1))</f>
        <v>0.2</v>
      </c>
      <c r="L29" s="157">
        <f>IF('Indicator Data'!BL29="No data","x",ROUND(IF('Indicator Data'!BL29&gt;L$3,0,IF('Indicator Data'!BL29&lt;L$4,10,(L$3-'Indicator Data'!BL29)/(L$3-L$4)*10)),1))</f>
        <v>4.2</v>
      </c>
      <c r="M29" s="158">
        <f t="shared" si="6"/>
        <v>1.2</v>
      </c>
      <c r="N29" s="161">
        <f>IF('Indicator Data'!BM29="No data","x",'Indicator Data'!BM29/'Indicator Data'!BW29*100)</f>
        <v>28.462998102466791</v>
      </c>
      <c r="O29" s="157">
        <f t="shared" si="0"/>
        <v>7.2</v>
      </c>
      <c r="P29" s="157">
        <f>IF('Indicator Data'!BN29="No data","x",ROUND(IF('Indicator Data'!BN29&gt;P$3,0,IF('Indicator Data'!BN29&lt;P$4,10,(P$3-'Indicator Data'!BN29)/(P$3-P$4)*10)),1))</f>
        <v>0.1</v>
      </c>
      <c r="Q29" s="157">
        <f>IF('Indicator Data'!BO29="No data","x",ROUND(IF('Indicator Data'!BO29&gt;Q$3,0,IF('Indicator Data'!BO29&lt;Q$4,10,(Q$3-'Indicator Data'!BO29)/(Q$3-Q$4)*10)),1))</f>
        <v>0</v>
      </c>
      <c r="R29" s="158">
        <f t="shared" si="7"/>
        <v>2.4</v>
      </c>
      <c r="S29" s="157">
        <f>IF('Indicator Data'!BP29="No data","x",ROUND(IF('Indicator Data'!BP29&gt;S$3,0,IF('Indicator Data'!BP29&lt;S$4,10,(S$3-'Indicator Data'!BP29)/(S$3-S$4)*10)),1))</f>
        <v>5.2</v>
      </c>
      <c r="T29" s="162">
        <f>IF('Indicator Data'!BQ29="No data","x",ROUND(IF('Indicator Data'!BQ29&gt;T$3,0,IF('Indicator Data'!BQ29&lt;T$4,10,(T$3-'Indicator Data'!BQ29)/(T$3-T$4)*10)),1))</f>
        <v>0</v>
      </c>
      <c r="U29" s="162">
        <f>IF('Indicator Data'!BR29="No data","x",ROUND(IF('Indicator Data'!BR29&gt;U$3,0,IF('Indicator Data'!BR29&lt;U$4,10,(U$3-'Indicator Data'!BR29)/(U$3-U$4)*10)),1))</f>
        <v>0</v>
      </c>
      <c r="V29" s="162" t="str">
        <f>IF('Indicator Data'!BS29="No data","x",ROUND(IF('Indicator Data'!BS29&gt;V$3,0,IF('Indicator Data'!BS29&lt;V$4,10,(V$3-'Indicator Data'!BS29)/(V$3-V$4)*10)),1))</f>
        <v>x</v>
      </c>
      <c r="W29" s="157">
        <f t="shared" si="8"/>
        <v>0</v>
      </c>
      <c r="X29" s="157">
        <f>IF('Indicator Data'!BT29="No data","x",ROUND(IF('Indicator Data'!BT29&gt;X$3,0,IF('Indicator Data'!BT29&lt;X$4,10,(X$3-'Indicator Data'!BT29)/(X$3-X$4)*10)),1))</f>
        <v>5.2</v>
      </c>
      <c r="Y29" s="157">
        <f>IF('Indicator Data'!BU29="No data","x",ROUND(IF('Indicator Data'!BU29&gt;Y$3,10,IF('Indicator Data'!BU29&lt;Y$4,0,10-(Y$3-'Indicator Data'!BU29)/(Y$3-Y$4)*10)),1))</f>
        <v>0.5</v>
      </c>
      <c r="Z29" s="158">
        <f t="shared" si="1"/>
        <v>2.7</v>
      </c>
      <c r="AA29" s="159">
        <f t="shared" si="2"/>
        <v>2.1</v>
      </c>
      <c r="AB29" s="48"/>
    </row>
    <row r="30" spans="1:28">
      <c r="A30" s="90" t="str">
        <f>'Indicator Data'!A30</f>
        <v>Bulgaria</v>
      </c>
      <c r="B30" s="160" t="str">
        <f>'Indicator Data'!B30</f>
        <v>BGR</v>
      </c>
      <c r="C30" s="157">
        <f>IF('Indicator Data'!BF30="No data","x",ROUND(IF('Indicator Data'!BF30&gt;C$3,0,IF('Indicator Data'!BF30&lt;C$4,10,(C$3-'Indicator Data'!BF30)/(C$3-C$4)*10)),1))</f>
        <v>3.2</v>
      </c>
      <c r="D30" s="158">
        <f t="shared" si="3"/>
        <v>3.2</v>
      </c>
      <c r="E30" s="157">
        <f>IF('Indicator Data'!BH30="No data","x",ROUND(IF('Indicator Data'!BH30&gt;E$3,0,IF('Indicator Data'!BH30&lt;E$4,10,(E$3-'Indicator Data'!BH30)/(E$3-E$4)*10)),1))</f>
        <v>5.5</v>
      </c>
      <c r="F30" s="157">
        <f>IF('Indicator Data'!BG30="No data","x",ROUND(IF('Indicator Data'!BG30&gt;F$3,0,IF('Indicator Data'!BG30&lt;F$4,10,(F$3-'Indicator Data'!BG30)/(F$3-F$4)*10)),1))</f>
        <v>5.5</v>
      </c>
      <c r="G30" s="158">
        <f t="shared" si="4"/>
        <v>5.5</v>
      </c>
      <c r="H30" s="159">
        <f t="shared" si="5"/>
        <v>4.4000000000000004</v>
      </c>
      <c r="I30" s="157">
        <f>IF('Indicator Data'!BJ30="No data","x",ROUND(IF('Indicator Data'!BJ30^2&gt;I$3,0,IF('Indicator Data'!BJ30^2&lt;I$4,10,(I$3-'Indicator Data'!BJ30^2)/(I$3-I$4)*10)),1))</f>
        <v>0.3</v>
      </c>
      <c r="J30" s="157">
        <f>IF(OR('Indicator Data'!BI30=0,'Indicator Data'!BI30="No data"),"x",ROUND(IF('Indicator Data'!BI30&gt;J$3,0,IF('Indicator Data'!BI30&lt;J$4,10,(J$3-'Indicator Data'!BI30)/(J$3-J$4)*10)),1))</f>
        <v>0</v>
      </c>
      <c r="K30" s="157">
        <f>IF('Indicator Data'!BK30="No data","x",ROUND(IF('Indicator Data'!BK30&gt;K$3,0,IF('Indicator Data'!BK30&lt;K$4,10,(K$3-'Indicator Data'!BK30)/(K$3-K$4)*10)),1))</f>
        <v>2.1</v>
      </c>
      <c r="L30" s="157">
        <f>IF('Indicator Data'!BL30="No data","x",ROUND(IF('Indicator Data'!BL30&gt;L$3,0,IF('Indicator Data'!BL30&lt;L$4,10,(L$3-'Indicator Data'!BL30)/(L$3-L$4)*10)),1))</f>
        <v>4.2</v>
      </c>
      <c r="M30" s="158">
        <f t="shared" si="6"/>
        <v>1.7</v>
      </c>
      <c r="N30" s="161">
        <f>IF('Indicator Data'!BM30="No data","x",'Indicator Data'!BM30/'Indicator Data'!BW30*100)</f>
        <v>77.376565954310976</v>
      </c>
      <c r="O30" s="157">
        <f t="shared" si="0"/>
        <v>2.2999999999999998</v>
      </c>
      <c r="P30" s="157">
        <f>IF('Indicator Data'!BN30="No data","x",ROUND(IF('Indicator Data'!BN30&gt;P$3,0,IF('Indicator Data'!BN30&lt;P$4,10,(P$3-'Indicator Data'!BN30)/(P$3-P$4)*10)),1))</f>
        <v>1.5</v>
      </c>
      <c r="Q30" s="157">
        <f>IF('Indicator Data'!BO30="No data","x",ROUND(IF('Indicator Data'!BO30&gt;Q$3,0,IF('Indicator Data'!BO30&lt;Q$4,10,(Q$3-'Indicator Data'!BO30)/(Q$3-Q$4)*10)),1))</f>
        <v>0.2</v>
      </c>
      <c r="R30" s="158">
        <f t="shared" si="7"/>
        <v>1.3</v>
      </c>
      <c r="S30" s="157">
        <f>IF('Indicator Data'!BP30="No data","x",ROUND(IF('Indicator Data'!BP30&gt;S$3,0,IF('Indicator Data'!BP30&lt;S$4,10,(S$3-'Indicator Data'!BP30)/(S$3-S$4)*10)),1))</f>
        <v>0</v>
      </c>
      <c r="T30" s="162">
        <f>IF('Indicator Data'!BQ30="No data","x",ROUND(IF('Indicator Data'!BQ30&gt;T$3,0,IF('Indicator Data'!BQ30&lt;T$4,10,(T$3-'Indicator Data'!BQ30)/(T$3-T$4)*10)),1))</f>
        <v>1.4</v>
      </c>
      <c r="U30" s="162">
        <f>IF('Indicator Data'!BR30="No data","x",ROUND(IF('Indicator Data'!BR30&gt;U$3,0,IF('Indicator Data'!BR30&lt;U$4,10,(U$3-'Indicator Data'!BR30)/(U$3-U$4)*10)),1))</f>
        <v>2</v>
      </c>
      <c r="V30" s="162">
        <f>IF('Indicator Data'!BS30="No data","x",ROUND(IF('Indicator Data'!BS30&gt;V$3,0,IF('Indicator Data'!BS30&lt;V$4,10,(V$3-'Indicator Data'!BS30)/(V$3-V$4)*10)),1))</f>
        <v>2</v>
      </c>
      <c r="W30" s="157">
        <f t="shared" si="8"/>
        <v>1.8</v>
      </c>
      <c r="X30" s="157">
        <f>IF('Indicator Data'!BT30="No data","x",ROUND(IF('Indicator Data'!BT30&gt;X$3,0,IF('Indicator Data'!BT30&lt;X$4,10,(X$3-'Indicator Data'!BT30)/(X$3-X$4)*10)),1))</f>
        <v>2.1</v>
      </c>
      <c r="Y30" s="157">
        <f>IF('Indicator Data'!BU30="No data","x",ROUND(IF('Indicator Data'!BU30&gt;Y$3,10,IF('Indicator Data'!BU30&lt;Y$4,0,10-(Y$3-'Indicator Data'!BU30)/(Y$3-Y$4)*10)),1))</f>
        <v>0.1</v>
      </c>
      <c r="Z30" s="158">
        <f t="shared" si="1"/>
        <v>1</v>
      </c>
      <c r="AA30" s="159">
        <f t="shared" si="2"/>
        <v>1.3</v>
      </c>
      <c r="AB30" s="48"/>
    </row>
    <row r="31" spans="1:28">
      <c r="A31" s="90" t="str">
        <f>'Indicator Data'!A31</f>
        <v>Burkina Faso</v>
      </c>
      <c r="B31" s="160" t="str">
        <f>'Indicator Data'!B31</f>
        <v>BFA</v>
      </c>
      <c r="C31" s="157">
        <f>IF('Indicator Data'!BF31="No data","x",ROUND(IF('Indicator Data'!BF31&gt;C$3,0,IF('Indicator Data'!BF31&lt;C$4,10,(C$3-'Indicator Data'!BF31)/(C$3-C$4)*10)),1))</f>
        <v>3.2</v>
      </c>
      <c r="D31" s="158">
        <f t="shared" si="3"/>
        <v>3.2</v>
      </c>
      <c r="E31" s="157">
        <f>IF('Indicator Data'!BH31="No data","x",ROUND(IF('Indicator Data'!BH31&gt;E$3,0,IF('Indicator Data'!BH31&lt;E$4,10,(E$3-'Indicator Data'!BH31)/(E$3-E$4)*10)),1))</f>
        <v>5.9</v>
      </c>
      <c r="F31" s="157">
        <f>IF('Indicator Data'!BG31="No data","x",ROUND(IF('Indicator Data'!BG31&gt;F$3,0,IF('Indicator Data'!BG31&lt;F$4,10,(F$3-'Indicator Data'!BG31)/(F$3-F$4)*10)),1))</f>
        <v>6.7</v>
      </c>
      <c r="G31" s="158">
        <f t="shared" si="4"/>
        <v>6.3</v>
      </c>
      <c r="H31" s="159">
        <f t="shared" si="5"/>
        <v>4.8</v>
      </c>
      <c r="I31" s="157">
        <f>IF('Indicator Data'!BJ31="No data","x",ROUND(IF('Indicator Data'!BJ31^2&gt;I$3,0,IF('Indicator Data'!BJ31^2&lt;I$4,10,(I$3-'Indicator Data'!BJ31^2)/(I$3-I$4)*10)),1))</f>
        <v>9.6999999999999993</v>
      </c>
      <c r="J31" s="157">
        <f>IF(OR('Indicator Data'!BI31=0,'Indicator Data'!BI31="No data"),"x",ROUND(IF('Indicator Data'!BI31&gt;J$3,0,IF('Indicator Data'!BI31&lt;J$4,10,(J$3-'Indicator Data'!BI31)/(J$3-J$4)*10)),1))</f>
        <v>8.1</v>
      </c>
      <c r="K31" s="157">
        <f>IF('Indicator Data'!BK31="No data","x",ROUND(IF('Indicator Data'!BK31&gt;K$3,0,IF('Indicator Data'!BK31&lt;K$4,10,(K$3-'Indicator Data'!BK31)/(K$3-K$4)*10)),1))</f>
        <v>7.8</v>
      </c>
      <c r="L31" s="157">
        <f>IF('Indicator Data'!BL31="No data","x",ROUND(IF('Indicator Data'!BL31&gt;L$3,0,IF('Indicator Data'!BL31&lt;L$4,10,(L$3-'Indicator Data'!BL31)/(L$3-L$4)*10)),1))</f>
        <v>4.5</v>
      </c>
      <c r="M31" s="158">
        <f t="shared" si="6"/>
        <v>7.5</v>
      </c>
      <c r="N31" s="161">
        <f>IF('Indicator Data'!BM31="No data","x",'Indicator Data'!BM31/'Indicator Data'!BW31*100)</f>
        <v>14.985380116959066</v>
      </c>
      <c r="O31" s="157">
        <f t="shared" si="0"/>
        <v>8.6</v>
      </c>
      <c r="P31" s="157">
        <f>IF('Indicator Data'!BN31="No data","x",ROUND(IF('Indicator Data'!BN31&gt;P$3,0,IF('Indicator Data'!BN31&lt;P$4,10,(P$3-'Indicator Data'!BN31)/(P$3-P$4)*10)),1))</f>
        <v>8.4</v>
      </c>
      <c r="Q31" s="157">
        <f>IF('Indicator Data'!BO31="No data","x",ROUND(IF('Indicator Data'!BO31&gt;Q$3,0,IF('Indicator Data'!BO31&lt;Q$4,10,(Q$3-'Indicator Data'!BO31)/(Q$3-Q$4)*10)),1))</f>
        <v>10</v>
      </c>
      <c r="R31" s="158">
        <f t="shared" si="7"/>
        <v>9</v>
      </c>
      <c r="S31" s="157">
        <f>IF('Indicator Data'!BP31="No data","x",ROUND(IF('Indicator Data'!BP31&gt;S$3,0,IF('Indicator Data'!BP31&lt;S$4,10,(S$3-'Indicator Data'!BP31)/(S$3-S$4)*10)),1))</f>
        <v>9.8000000000000007</v>
      </c>
      <c r="T31" s="162">
        <f>IF('Indicator Data'!BQ31="No data","x",ROUND(IF('Indicator Data'!BQ31&gt;T$3,0,IF('Indicator Data'!BQ31&lt;T$4,10,(T$3-'Indicator Data'!BQ31)/(T$3-T$4)*10)),1))</f>
        <v>1.4</v>
      </c>
      <c r="U31" s="162">
        <f>IF('Indicator Data'!BR31="No data","x",ROUND(IF('Indicator Data'!BR31&gt;U$3,0,IF('Indicator Data'!BR31&lt;U$4,10,(U$3-'Indicator Data'!BR31)/(U$3-U$4)*10)),1))</f>
        <v>4.7</v>
      </c>
      <c r="V31" s="162">
        <f>IF('Indicator Data'!BS31="No data","x",ROUND(IF('Indicator Data'!BS31&gt;V$3,0,IF('Indicator Data'!BS31&lt;V$4,10,(V$3-'Indicator Data'!BS31)/(V$3-V$4)*10)),1))</f>
        <v>1.4</v>
      </c>
      <c r="W31" s="157">
        <f t="shared" si="8"/>
        <v>2.5</v>
      </c>
      <c r="X31" s="157">
        <f>IF('Indicator Data'!BT31="No data","x",ROUND(IF('Indicator Data'!BT31&gt;X$3,0,IF('Indicator Data'!BT31&lt;X$4,10,(X$3-'Indicator Data'!BT31)/(X$3-X$4)*10)),1))</f>
        <v>9.6999999999999993</v>
      </c>
      <c r="Y31" s="157">
        <f>IF('Indicator Data'!BU31="No data","x",ROUND(IF('Indicator Data'!BU31&gt;Y$3,10,IF('Indicator Data'!BU31&lt;Y$4,0,10-(Y$3-'Indicator Data'!BU31)/(Y$3-Y$4)*10)),1))</f>
        <v>2.9</v>
      </c>
      <c r="Z31" s="158">
        <f t="shared" si="1"/>
        <v>6.2</v>
      </c>
      <c r="AA31" s="159">
        <f t="shared" si="2"/>
        <v>7.6</v>
      </c>
      <c r="AB31" s="48"/>
    </row>
    <row r="32" spans="1:28">
      <c r="A32" s="90" t="str">
        <f>'Indicator Data'!A32</f>
        <v>Burundi</v>
      </c>
      <c r="B32" s="160" t="str">
        <f>'Indicator Data'!B32</f>
        <v>BDI</v>
      </c>
      <c r="C32" s="157">
        <f>IF('Indicator Data'!BF32="No data","x",ROUND(IF('Indicator Data'!BF32&gt;C$3,0,IF('Indicator Data'!BF32&lt;C$4,10,(C$3-'Indicator Data'!BF32)/(C$3-C$4)*10)),1))</f>
        <v>4.5999999999999996</v>
      </c>
      <c r="D32" s="158">
        <f t="shared" si="3"/>
        <v>4.5999999999999996</v>
      </c>
      <c r="E32" s="157">
        <f>IF('Indicator Data'!BH32="No data","x",ROUND(IF('Indicator Data'!BH32&gt;E$3,0,IF('Indicator Data'!BH32&lt;E$4,10,(E$3-'Indicator Data'!BH32)/(E$3-E$4)*10)),1))</f>
        <v>8</v>
      </c>
      <c r="F32" s="157">
        <f>IF('Indicator Data'!BG32="No data","x",ROUND(IF('Indicator Data'!BG32&gt;F$3,0,IF('Indicator Data'!BG32&lt;F$4,10,(F$3-'Indicator Data'!BG32)/(F$3-F$4)*10)),1))</f>
        <v>7.5</v>
      </c>
      <c r="G32" s="158">
        <f t="shared" si="4"/>
        <v>7.8</v>
      </c>
      <c r="H32" s="159">
        <f t="shared" si="5"/>
        <v>6.2</v>
      </c>
      <c r="I32" s="157">
        <f>IF('Indicator Data'!BJ32="No data","x",ROUND(IF('Indicator Data'!BJ32^2&gt;I$3,0,IF('Indicator Data'!BJ32^2&lt;I$4,10,(I$3-'Indicator Data'!BJ32^2)/(I$3-I$4)*10)),1))</f>
        <v>4.7</v>
      </c>
      <c r="J32" s="157">
        <f>IF(OR('Indicator Data'!BI32=0,'Indicator Data'!BI32="No data"),"x",ROUND(IF('Indicator Data'!BI32&gt;J$3,0,IF('Indicator Data'!BI32&lt;J$4,10,(J$3-'Indicator Data'!BI32)/(J$3-J$4)*10)),1))</f>
        <v>9</v>
      </c>
      <c r="K32" s="157">
        <f>IF('Indicator Data'!BK32="No data","x",ROUND(IF('Indicator Data'!BK32&gt;K$3,0,IF('Indicator Data'!BK32&lt;K$4,10,(K$3-'Indicator Data'!BK32)/(K$3-K$4)*10)),1))</f>
        <v>9.4</v>
      </c>
      <c r="L32" s="157">
        <f>IF('Indicator Data'!BL32="No data","x",ROUND(IF('Indicator Data'!BL32&gt;L$3,0,IF('Indicator Data'!BL32&lt;L$4,10,(L$3-'Indicator Data'!BL32)/(L$3-L$4)*10)),1))</f>
        <v>7.3</v>
      </c>
      <c r="M32" s="158">
        <f t="shared" si="6"/>
        <v>7.6</v>
      </c>
      <c r="N32" s="161">
        <f>IF('Indicator Data'!BM32="No data","x",'Indicator Data'!BM32/'Indicator Data'!BW32*100)</f>
        <v>23.364485981308412</v>
      </c>
      <c r="O32" s="157">
        <f t="shared" si="0"/>
        <v>7.7</v>
      </c>
      <c r="P32" s="157">
        <f>IF('Indicator Data'!BN32="No data","x",ROUND(IF('Indicator Data'!BN32&gt;P$3,0,IF('Indicator Data'!BN32&lt;P$4,10,(P$3-'Indicator Data'!BN32)/(P$3-P$4)*10)),1))</f>
        <v>6</v>
      </c>
      <c r="Q32" s="157">
        <f>IF('Indicator Data'!BO32="No data","x",ROUND(IF('Indicator Data'!BO32&gt;Q$3,0,IF('Indicator Data'!BO32&lt;Q$4,10,(Q$3-'Indicator Data'!BO32)/(Q$3-Q$4)*10)),1))</f>
        <v>7.5</v>
      </c>
      <c r="R32" s="158">
        <f t="shared" si="7"/>
        <v>7.1</v>
      </c>
      <c r="S32" s="157">
        <f>IF('Indicator Data'!BP32="No data","x",ROUND(IF('Indicator Data'!BP32&gt;S$3,0,IF('Indicator Data'!BP32&lt;S$4,10,(S$3-'Indicator Data'!BP32)/(S$3-S$4)*10)),1))</f>
        <v>9.8000000000000007</v>
      </c>
      <c r="T32" s="162">
        <f>IF('Indicator Data'!BQ32="No data","x",ROUND(IF('Indicator Data'!BQ32&gt;T$3,0,IF('Indicator Data'!BQ32&lt;T$4,10,(T$3-'Indicator Data'!BQ32)/(T$3-T$4)*10)),1))</f>
        <v>1.4</v>
      </c>
      <c r="U32" s="162">
        <f>IF('Indicator Data'!BR32="No data","x",ROUND(IF('Indicator Data'!BR32&gt;U$3,0,IF('Indicator Data'!BR32&lt;U$4,10,(U$3-'Indicator Data'!BR32)/(U$3-U$4)*10)),1))</f>
        <v>2.4</v>
      </c>
      <c r="V32" s="162">
        <f>IF('Indicator Data'!BS32="No data","x",ROUND(IF('Indicator Data'!BS32&gt;V$3,0,IF('Indicator Data'!BS32&lt;V$4,10,(V$3-'Indicator Data'!BS32)/(V$3-V$4)*10)),1))</f>
        <v>1.4</v>
      </c>
      <c r="W32" s="157">
        <f t="shared" si="8"/>
        <v>1.7333333333333332</v>
      </c>
      <c r="X32" s="157">
        <f>IF('Indicator Data'!BT32="No data","x",ROUND(IF('Indicator Data'!BT32&gt;X$3,0,IF('Indicator Data'!BT32&lt;X$4,10,(X$3-'Indicator Data'!BT32)/(X$3-X$4)*10)),1))</f>
        <v>9.9</v>
      </c>
      <c r="Y32" s="157">
        <f>IF('Indicator Data'!BU32="No data","x",ROUND(IF('Indicator Data'!BU32&gt;Y$3,10,IF('Indicator Data'!BU32&lt;Y$4,0,10-(Y$3-'Indicator Data'!BU32)/(Y$3-Y$4)*10)),1))</f>
        <v>5.5</v>
      </c>
      <c r="Z32" s="158">
        <f t="shared" si="1"/>
        <v>6.7</v>
      </c>
      <c r="AA32" s="159">
        <f t="shared" si="2"/>
        <v>7.1</v>
      </c>
      <c r="AB32" s="48"/>
    </row>
    <row r="33" spans="1:28">
      <c r="A33" s="90" t="str">
        <f>'Indicator Data'!A33</f>
        <v>Cabo Verde</v>
      </c>
      <c r="B33" s="160" t="str">
        <f>'Indicator Data'!B33</f>
        <v>CPV</v>
      </c>
      <c r="C33" s="157">
        <f>IF('Indicator Data'!BF33="No data","x",ROUND(IF('Indicator Data'!BF33&gt;C$3,0,IF('Indicator Data'!BF33&lt;C$4,10,(C$3-'Indicator Data'!BF33)/(C$3-C$4)*10)),1))</f>
        <v>3.4</v>
      </c>
      <c r="D33" s="158">
        <f t="shared" si="3"/>
        <v>3.4</v>
      </c>
      <c r="E33" s="157">
        <f>IF('Indicator Data'!BH33="No data","x",ROUND(IF('Indicator Data'!BH33&gt;E$3,0,IF('Indicator Data'!BH33&lt;E$4,10,(E$3-'Indicator Data'!BH33)/(E$3-E$4)*10)),1))</f>
        <v>3.6</v>
      </c>
      <c r="F33" s="157">
        <f>IF('Indicator Data'!BG33="No data","x",ROUND(IF('Indicator Data'!BG33&gt;F$3,0,IF('Indicator Data'!BG33&lt;F$4,10,(F$3-'Indicator Data'!BG33)/(F$3-F$4)*10)),1))</f>
        <v>5.0999999999999996</v>
      </c>
      <c r="G33" s="158">
        <f t="shared" si="4"/>
        <v>4.4000000000000004</v>
      </c>
      <c r="H33" s="159">
        <f t="shared" si="5"/>
        <v>3.9</v>
      </c>
      <c r="I33" s="157">
        <f>IF('Indicator Data'!BJ33="No data","x",ROUND(IF('Indicator Data'!BJ33^2&gt;I$3,0,IF('Indicator Data'!BJ33^2&lt;I$4,10,(I$3-'Indicator Data'!BJ33^2)/(I$3-I$4)*10)),1))</f>
        <v>1.9</v>
      </c>
      <c r="J33" s="157">
        <f>IF(OR('Indicator Data'!BI33=0,'Indicator Data'!BI33="No data"),"x",ROUND(IF('Indicator Data'!BI33&gt;J$3,0,IF('Indicator Data'!BI33&lt;J$4,10,(J$3-'Indicator Data'!BI33)/(J$3-J$4)*10)),1))</f>
        <v>0.3</v>
      </c>
      <c r="K33" s="157">
        <f>IF('Indicator Data'!BK33="No data","x",ROUND(IF('Indicator Data'!BK33&gt;K$3,0,IF('Indicator Data'!BK33&lt;K$4,10,(K$3-'Indicator Data'!BK33)/(K$3-K$4)*10)),1))</f>
        <v>3</v>
      </c>
      <c r="L33" s="157">
        <f>IF('Indicator Data'!BL33="No data","x",ROUND(IF('Indicator Data'!BL33&gt;L$3,0,IF('Indicator Data'!BL33&lt;L$4,10,(L$3-'Indicator Data'!BL33)/(L$3-L$4)*10)),1))</f>
        <v>5.2</v>
      </c>
      <c r="M33" s="158">
        <f t="shared" si="6"/>
        <v>2.6</v>
      </c>
      <c r="N33" s="161">
        <f>IF('Indicator Data'!BM33="No data","x",'Indicator Data'!BM33/'Indicator Data'!BW33*100)</f>
        <v>59.553349875930515</v>
      </c>
      <c r="O33" s="157">
        <f t="shared" si="0"/>
        <v>4.0999999999999996</v>
      </c>
      <c r="P33" s="157">
        <f>IF('Indicator Data'!BN33="No data","x",ROUND(IF('Indicator Data'!BN33&gt;P$3,0,IF('Indicator Data'!BN33&lt;P$4,10,(P$3-'Indicator Data'!BN33)/(P$3-P$4)*10)),1))</f>
        <v>1.9</v>
      </c>
      <c r="Q33" s="157">
        <f>IF('Indicator Data'!BO33="No data","x",ROUND(IF('Indicator Data'!BO33&gt;Q$3,0,IF('Indicator Data'!BO33&lt;Q$4,10,(Q$3-'Indicator Data'!BO33)/(Q$3-Q$4)*10)),1))</f>
        <v>2</v>
      </c>
      <c r="R33" s="158">
        <f t="shared" si="7"/>
        <v>2.7</v>
      </c>
      <c r="S33" s="157">
        <f>IF('Indicator Data'!BP33="No data","x",ROUND(IF('Indicator Data'!BP33&gt;S$3,0,IF('Indicator Data'!BP33&lt;S$4,10,(S$3-'Indicator Data'!BP33)/(S$3-S$4)*10)),1))</f>
        <v>8</v>
      </c>
      <c r="T33" s="162">
        <f>IF('Indicator Data'!BQ33="No data","x",ROUND(IF('Indicator Data'!BQ33&gt;T$3,0,IF('Indicator Data'!BQ33&lt;T$4,10,(T$3-'Indicator Data'!BQ33)/(T$3-T$4)*10)),1))</f>
        <v>1</v>
      </c>
      <c r="U33" s="162">
        <f>IF('Indicator Data'!BR33="No data","x",ROUND(IF('Indicator Data'!BR33&gt;U$3,0,IF('Indicator Data'!BR33&lt;U$4,10,(U$3-'Indicator Data'!BR33)/(U$3-U$4)*10)),1))</f>
        <v>2.2000000000000002</v>
      </c>
      <c r="V33" s="162" t="str">
        <f>IF('Indicator Data'!BS33="No data","x",ROUND(IF('Indicator Data'!BS33&gt;V$3,0,IF('Indicator Data'!BS33&lt;V$4,10,(V$3-'Indicator Data'!BS33)/(V$3-V$4)*10)),1))</f>
        <v>x</v>
      </c>
      <c r="W33" s="157">
        <f t="shared" si="8"/>
        <v>1.6</v>
      </c>
      <c r="X33" s="157">
        <f>IF('Indicator Data'!BT33="No data","x",ROUND(IF('Indicator Data'!BT33&gt;X$3,0,IF('Indicator Data'!BT33&lt;X$4,10,(X$3-'Indicator Data'!BT33)/(X$3-X$4)*10)),1))</f>
        <v>8.5</v>
      </c>
      <c r="Y33" s="157">
        <f>IF('Indicator Data'!BU33="No data","x",ROUND(IF('Indicator Data'!BU33&gt;Y$3,10,IF('Indicator Data'!BU33&lt;Y$4,0,10-(Y$3-'Indicator Data'!BU33)/(Y$3-Y$4)*10)),1))</f>
        <v>0.5</v>
      </c>
      <c r="Z33" s="158">
        <f t="shared" si="1"/>
        <v>4.7</v>
      </c>
      <c r="AA33" s="159">
        <f t="shared" si="2"/>
        <v>3.3</v>
      </c>
      <c r="AB33" s="48"/>
    </row>
    <row r="34" spans="1:28">
      <c r="A34" s="90" t="str">
        <f>'Indicator Data'!A34</f>
        <v>Cambodia</v>
      </c>
      <c r="B34" s="160" t="str">
        <f>'Indicator Data'!B34</f>
        <v>KHM</v>
      </c>
      <c r="C34" s="157">
        <f>IF('Indicator Data'!BF34="No data","x",ROUND(IF('Indicator Data'!BF34&gt;C$3,0,IF('Indicator Data'!BF34&lt;C$4,10,(C$3-'Indicator Data'!BF34)/(C$3-C$4)*10)),1))</f>
        <v>6.8</v>
      </c>
      <c r="D34" s="158">
        <f t="shared" si="3"/>
        <v>6.8</v>
      </c>
      <c r="E34" s="157">
        <f>IF('Indicator Data'!BH34="No data","x",ROUND(IF('Indicator Data'!BH34&gt;E$3,0,IF('Indicator Data'!BH34&lt;E$4,10,(E$3-'Indicator Data'!BH34)/(E$3-E$4)*10)),1))</f>
        <v>7.8</v>
      </c>
      <c r="F34" s="157">
        <f>IF('Indicator Data'!BG34="No data","x",ROUND(IF('Indicator Data'!BG34&gt;F$3,0,IF('Indicator Data'!BG34&lt;F$4,10,(F$3-'Indicator Data'!BG34)/(F$3-F$4)*10)),1))</f>
        <v>5.7</v>
      </c>
      <c r="G34" s="158">
        <f t="shared" si="4"/>
        <v>6.8</v>
      </c>
      <c r="H34" s="159">
        <f t="shared" si="5"/>
        <v>6.8</v>
      </c>
      <c r="I34" s="157">
        <f>IF('Indicator Data'!BJ34="No data","x",ROUND(IF('Indicator Data'!BJ34^2&gt;I$3,0,IF('Indicator Data'!BJ34^2&lt;I$4,10,(I$3-'Indicator Data'!BJ34^2)/(I$3-I$4)*10)),1))</f>
        <v>3.3</v>
      </c>
      <c r="J34" s="157">
        <f>IF(OR('Indicator Data'!BI34=0,'Indicator Data'!BI34="No data"),"x",ROUND(IF('Indicator Data'!BI34&gt;J$3,0,IF('Indicator Data'!BI34&lt;J$4,10,(J$3-'Indicator Data'!BI34)/(J$3-J$4)*10)),1))</f>
        <v>0.8</v>
      </c>
      <c r="K34" s="157">
        <f>IF('Indicator Data'!BK34="No data","x",ROUND(IF('Indicator Data'!BK34&gt;K$3,0,IF('Indicator Data'!BK34&lt;K$4,10,(K$3-'Indicator Data'!BK34)/(K$3-K$4)*10)),1))</f>
        <v>4</v>
      </c>
      <c r="L34" s="157">
        <f>IF('Indicator Data'!BL34="No data","x",ROUND(IF('Indicator Data'!BL34&gt;L$3,0,IF('Indicator Data'!BL34&lt;L$4,10,(L$3-'Indicator Data'!BL34)/(L$3-L$4)*10)),1))</f>
        <v>4.3</v>
      </c>
      <c r="M34" s="158">
        <f t="shared" si="6"/>
        <v>3.1</v>
      </c>
      <c r="N34" s="161">
        <f>IF('Indicator Data'!BM34="No data","x",'Indicator Data'!BM34/'Indicator Data'!BW34*100)</f>
        <v>18.694765465669612</v>
      </c>
      <c r="O34" s="157">
        <f t="shared" si="0"/>
        <v>8.1999999999999993</v>
      </c>
      <c r="P34" s="157">
        <f>IF('Indicator Data'!BN34="No data","x",ROUND(IF('Indicator Data'!BN34&gt;P$3,0,IF('Indicator Data'!BN34&lt;P$4,10,(P$3-'Indicator Data'!BN34)/(P$3-P$4)*10)),1))</f>
        <v>2.6</v>
      </c>
      <c r="Q34" s="157">
        <f>IF('Indicator Data'!BO34="No data","x",ROUND(IF('Indicator Data'!BO34&gt;Q$3,0,IF('Indicator Data'!BO34&lt;Q$4,10,(Q$3-'Indicator Data'!BO34)/(Q$3-Q$4)*10)),1))</f>
        <v>4.4000000000000004</v>
      </c>
      <c r="R34" s="158">
        <f t="shared" si="7"/>
        <v>5.0999999999999996</v>
      </c>
      <c r="S34" s="157">
        <f>IF('Indicator Data'!BP34="No data","x",ROUND(IF('Indicator Data'!BP34&gt;S$3,0,IF('Indicator Data'!BP34&lt;S$4,10,(S$3-'Indicator Data'!BP34)/(S$3-S$4)*10)),1))</f>
        <v>9.5</v>
      </c>
      <c r="T34" s="162">
        <f>IF('Indicator Data'!BQ34="No data","x",ROUND(IF('Indicator Data'!BQ34&gt;T$3,0,IF('Indicator Data'!BQ34&lt;T$4,10,(T$3-'Indicator Data'!BQ34)/(T$3-T$4)*10)),1))</f>
        <v>2.4</v>
      </c>
      <c r="U34" s="162">
        <f>IF('Indicator Data'!BR34="No data","x",ROUND(IF('Indicator Data'!BR34&gt;U$3,0,IF('Indicator Data'!BR34&lt;U$4,10,(U$3-'Indicator Data'!BR34)/(U$3-U$4)*10)),1))</f>
        <v>5.0999999999999996</v>
      </c>
      <c r="V34" s="162">
        <f>IF('Indicator Data'!BS34="No data","x",ROUND(IF('Indicator Data'!BS34&gt;V$3,0,IF('Indicator Data'!BS34&lt;V$4,10,(V$3-'Indicator Data'!BS34)/(V$3-V$4)*10)),1))</f>
        <v>2.5</v>
      </c>
      <c r="W34" s="157">
        <f t="shared" si="8"/>
        <v>3.3333333333333335</v>
      </c>
      <c r="X34" s="157">
        <f>IF('Indicator Data'!BT34="No data","x",ROUND(IF('Indicator Data'!BT34&gt;X$3,0,IF('Indicator Data'!BT34&lt;X$4,10,(X$3-'Indicator Data'!BT34)/(X$3-X$4)*10)),1))</f>
        <v>8.9</v>
      </c>
      <c r="Y34" s="157">
        <f>IF('Indicator Data'!BU34="No data","x",ROUND(IF('Indicator Data'!BU34&gt;Y$3,10,IF('Indicator Data'!BU34&lt;Y$4,0,10-(Y$3-'Indicator Data'!BU34)/(Y$3-Y$4)*10)),1))</f>
        <v>2.4</v>
      </c>
      <c r="Z34" s="158">
        <f t="shared" si="1"/>
        <v>6</v>
      </c>
      <c r="AA34" s="159">
        <f t="shared" si="2"/>
        <v>4.7</v>
      </c>
      <c r="AB34" s="48"/>
    </row>
    <row r="35" spans="1:28">
      <c r="A35" s="90" t="str">
        <f>'Indicator Data'!A35</f>
        <v>Cameroon</v>
      </c>
      <c r="B35" s="160" t="str">
        <f>'Indicator Data'!B35</f>
        <v>CMR</v>
      </c>
      <c r="C35" s="157">
        <f>IF('Indicator Data'!BF35="No data","x",ROUND(IF('Indicator Data'!BF35&gt;C$3,0,IF('Indicator Data'!BF35&lt;C$4,10,(C$3-'Indicator Data'!BF35)/(C$3-C$4)*10)),1))</f>
        <v>2.6</v>
      </c>
      <c r="D35" s="158">
        <f t="shared" si="3"/>
        <v>2.6</v>
      </c>
      <c r="E35" s="157">
        <f>IF('Indicator Data'!BH35="No data","x",ROUND(IF('Indicator Data'!BH35&gt;E$3,0,IF('Indicator Data'!BH35&lt;E$4,10,(E$3-'Indicator Data'!BH35)/(E$3-E$4)*10)),1))</f>
        <v>7.3</v>
      </c>
      <c r="F35" s="157">
        <f>IF('Indicator Data'!BG35="No data","x",ROUND(IF('Indicator Data'!BG35&gt;F$3,0,IF('Indicator Data'!BG35&lt;F$4,10,(F$3-'Indicator Data'!BG35)/(F$3-F$4)*10)),1))</f>
        <v>6.8</v>
      </c>
      <c r="G35" s="158">
        <f t="shared" si="4"/>
        <v>7.1</v>
      </c>
      <c r="H35" s="159">
        <f t="shared" si="5"/>
        <v>4.9000000000000004</v>
      </c>
      <c r="I35" s="157">
        <f>IF('Indicator Data'!BJ35="No data","x",ROUND(IF('Indicator Data'!BJ35^2&gt;I$3,0,IF('Indicator Data'!BJ35^2&lt;I$4,10,(I$3-'Indicator Data'!BJ35^2)/(I$3-I$4)*10)),1))</f>
        <v>4.3</v>
      </c>
      <c r="J35" s="157">
        <f>IF(OR('Indicator Data'!BI35=0,'Indicator Data'!BI35="No data"),"x",ROUND(IF('Indicator Data'!BI35&gt;J$3,0,IF('Indicator Data'!BI35&lt;J$4,10,(J$3-'Indicator Data'!BI35)/(J$3-J$4)*10)),1))</f>
        <v>2.9</v>
      </c>
      <c r="K35" s="157">
        <f>IF('Indicator Data'!BK35="No data","x",ROUND(IF('Indicator Data'!BK35&gt;K$3,0,IF('Indicator Data'!BK35&lt;K$4,10,(K$3-'Indicator Data'!BK35)/(K$3-K$4)*10)),1))</f>
        <v>5.4</v>
      </c>
      <c r="L35" s="157">
        <f>IF('Indicator Data'!BL35="No data","x",ROUND(IF('Indicator Data'!BL35&gt;L$3,0,IF('Indicator Data'!BL35&lt;L$4,10,(L$3-'Indicator Data'!BL35)/(L$3-L$4)*10)),1))</f>
        <v>6</v>
      </c>
      <c r="M35" s="158">
        <f t="shared" si="6"/>
        <v>4.7</v>
      </c>
      <c r="N35" s="161">
        <f>IF('Indicator Data'!BM35="No data","x",'Indicator Data'!BM35/'Indicator Data'!BW35*100)</f>
        <v>7.8272090711006745</v>
      </c>
      <c r="O35" s="157">
        <f t="shared" si="0"/>
        <v>9.3000000000000007</v>
      </c>
      <c r="P35" s="157">
        <f>IF('Indicator Data'!BN35="No data","x",ROUND(IF('Indicator Data'!BN35&gt;P$3,0,IF('Indicator Data'!BN35&lt;P$4,10,(P$3-'Indicator Data'!BN35)/(P$3-P$4)*10)),1))</f>
        <v>6.3</v>
      </c>
      <c r="Q35" s="157">
        <f>IF('Indicator Data'!BO35="No data","x",ROUND(IF('Indicator Data'!BO35&gt;Q$3,0,IF('Indicator Data'!BO35&lt;Q$4,10,(Q$3-'Indicator Data'!BO35)/(Q$3-Q$4)*10)),1))</f>
        <v>6.1</v>
      </c>
      <c r="R35" s="158">
        <f t="shared" si="7"/>
        <v>7.2</v>
      </c>
      <c r="S35" s="157">
        <f>IF('Indicator Data'!BP35="No data","x",ROUND(IF('Indicator Data'!BP35&gt;S$3,0,IF('Indicator Data'!BP35&lt;S$4,10,(S$3-'Indicator Data'!BP35)/(S$3-S$4)*10)),1))</f>
        <v>9.6999999999999993</v>
      </c>
      <c r="T35" s="162">
        <f>IF('Indicator Data'!BQ35="No data","x",ROUND(IF('Indicator Data'!BQ35&gt;T$3,0,IF('Indicator Data'!BQ35&lt;T$4,10,(T$3-'Indicator Data'!BQ35)/(T$3-T$4)*10)),1))</f>
        <v>5.3</v>
      </c>
      <c r="U35" s="162">
        <f>IF('Indicator Data'!BR35="No data","x",ROUND(IF('Indicator Data'!BR35&gt;U$3,0,IF('Indicator Data'!BR35&lt;U$4,10,(U$3-'Indicator Data'!BR35)/(U$3-U$4)*10)),1))</f>
        <v>9.3000000000000007</v>
      </c>
      <c r="V35" s="162">
        <f>IF('Indicator Data'!BS35="No data","x",ROUND(IF('Indicator Data'!BS35&gt;V$3,0,IF('Indicator Data'!BS35&lt;V$4,10,(V$3-'Indicator Data'!BS35)/(V$3-V$4)*10)),1))</f>
        <v>5.4</v>
      </c>
      <c r="W35" s="157">
        <f t="shared" si="8"/>
        <v>6.666666666666667</v>
      </c>
      <c r="X35" s="157">
        <f>IF('Indicator Data'!BT35="No data","x",ROUND(IF('Indicator Data'!BT35&gt;X$3,0,IF('Indicator Data'!BT35&lt;X$4,10,(X$3-'Indicator Data'!BT35)/(X$3-X$4)*10)),1))</f>
        <v>9.6</v>
      </c>
      <c r="Y35" s="157">
        <f>IF('Indicator Data'!BU35="No data","x",ROUND(IF('Indicator Data'!BU35&gt;Y$3,10,IF('Indicator Data'!BU35&lt;Y$4,0,10-(Y$3-'Indicator Data'!BU35)/(Y$3-Y$4)*10)),1))</f>
        <v>4.9000000000000004</v>
      </c>
      <c r="Z35" s="158">
        <f t="shared" si="1"/>
        <v>7.7</v>
      </c>
      <c r="AA35" s="159">
        <f t="shared" si="2"/>
        <v>6.5</v>
      </c>
      <c r="AB35" s="48"/>
    </row>
    <row r="36" spans="1:28">
      <c r="A36" s="90" t="str">
        <f>'Indicator Data'!A36</f>
        <v>Canada</v>
      </c>
      <c r="B36" s="160" t="str">
        <f>'Indicator Data'!B36</f>
        <v>CAN</v>
      </c>
      <c r="C36" s="157">
        <f>IF('Indicator Data'!BF36="No data","x",ROUND(IF('Indicator Data'!BF36&gt;C$3,0,IF('Indicator Data'!BF36&lt;C$4,10,(C$3-'Indicator Data'!BF36)/(C$3-C$4)*10)),1))</f>
        <v>3</v>
      </c>
      <c r="D36" s="158">
        <f t="shared" si="3"/>
        <v>3</v>
      </c>
      <c r="E36" s="157">
        <f>IF('Indicator Data'!BH36="No data","x",ROUND(IF('Indicator Data'!BH36&gt;E$3,0,IF('Indicator Data'!BH36&lt;E$4,10,(E$3-'Indicator Data'!BH36)/(E$3-E$4)*10)),1))</f>
        <v>2.4</v>
      </c>
      <c r="F36" s="157">
        <f>IF('Indicator Data'!BG36="No data","x",ROUND(IF('Indicator Data'!BG36&gt;F$3,0,IF('Indicator Data'!BG36&lt;F$4,10,(F$3-'Indicator Data'!BG36)/(F$3-F$4)*10)),1))</f>
        <v>1.9</v>
      </c>
      <c r="G36" s="158">
        <f t="shared" si="4"/>
        <v>2.2000000000000002</v>
      </c>
      <c r="H36" s="159">
        <f t="shared" si="5"/>
        <v>2.6</v>
      </c>
      <c r="I36" s="157" t="str">
        <f>IF('Indicator Data'!BJ36="No data","x",ROUND(IF('Indicator Data'!BJ36^2&gt;I$3,0,IF('Indicator Data'!BJ36^2&lt;I$4,10,(I$3-'Indicator Data'!BJ36^2)/(I$3-I$4)*10)),1))</f>
        <v>x</v>
      </c>
      <c r="J36" s="157">
        <f>IF(OR('Indicator Data'!BI36=0,'Indicator Data'!BI36="No data"),"x",ROUND(IF('Indicator Data'!BI36&gt;J$3,0,IF('Indicator Data'!BI36&lt;J$4,10,(J$3-'Indicator Data'!BI36)/(J$3-J$4)*10)),1))</f>
        <v>0</v>
      </c>
      <c r="K36" s="157">
        <f>IF('Indicator Data'!BK36="No data","x",ROUND(IF('Indicator Data'!BK36&gt;K$3,0,IF('Indicator Data'!BK36&lt;K$4,10,(K$3-'Indicator Data'!BK36)/(K$3-K$4)*10)),1))</f>
        <v>0.7</v>
      </c>
      <c r="L36" s="157">
        <f>IF('Indicator Data'!BL36="No data","x",ROUND(IF('Indicator Data'!BL36&gt;L$3,0,IF('Indicator Data'!BL36&lt;L$4,10,(L$3-'Indicator Data'!BL36)/(L$3-L$4)*10)),1))</f>
        <v>5.6</v>
      </c>
      <c r="M36" s="158">
        <f t="shared" si="6"/>
        <v>2.1</v>
      </c>
      <c r="N36" s="161">
        <f>IF('Indicator Data'!BM36="No data","x",'Indicator Data'!BM36/'Indicator Data'!BW36*100)</f>
        <v>13.196224560153341</v>
      </c>
      <c r="O36" s="157">
        <f t="shared" si="0"/>
        <v>8.8000000000000007</v>
      </c>
      <c r="P36" s="157">
        <f>IF('Indicator Data'!BN36="No data","x",ROUND(IF('Indicator Data'!BN36&gt;P$3,0,IF('Indicator Data'!BN36&lt;P$4,10,(P$3-'Indicator Data'!BN36)/(P$3-P$4)*10)),1))</f>
        <v>0.2</v>
      </c>
      <c r="Q36" s="157">
        <f>IF('Indicator Data'!BO36="No data","x",ROUND(IF('Indicator Data'!BO36&gt;Q$3,0,IF('Indicator Data'!BO36&lt;Q$4,10,(Q$3-'Indicator Data'!BO36)/(Q$3-Q$4)*10)),1))</f>
        <v>0.2</v>
      </c>
      <c r="R36" s="158">
        <f t="shared" si="7"/>
        <v>3.1</v>
      </c>
      <c r="S36" s="157">
        <f>IF('Indicator Data'!BP36="No data","x",ROUND(IF('Indicator Data'!BP36&gt;S$3,0,IF('Indicator Data'!BP36&lt;S$4,10,(S$3-'Indicator Data'!BP36)/(S$3-S$4)*10)),1))</f>
        <v>3.8</v>
      </c>
      <c r="T36" s="162">
        <f>IF('Indicator Data'!BQ36="No data","x",ROUND(IF('Indicator Data'!BQ36&gt;T$3,0,IF('Indicator Data'!BQ36&lt;T$4,10,(T$3-'Indicator Data'!BQ36)/(T$3-T$4)*10)),1))</f>
        <v>1.2</v>
      </c>
      <c r="U36" s="162">
        <f>IF('Indicator Data'!BR36="No data","x",ROUND(IF('Indicator Data'!BR36&gt;U$3,0,IF('Indicator Data'!BR36&lt;U$4,10,(U$3-'Indicator Data'!BR36)/(U$3-U$4)*10)),1))</f>
        <v>3.4</v>
      </c>
      <c r="V36" s="162">
        <f>IF('Indicator Data'!BS36="No data","x",ROUND(IF('Indicator Data'!BS36&gt;V$3,0,IF('Indicator Data'!BS36&lt;V$4,10,(V$3-'Indicator Data'!BS36)/(V$3-V$4)*10)),1))</f>
        <v>2.4</v>
      </c>
      <c r="W36" s="157">
        <f t="shared" si="8"/>
        <v>2.3333333333333335</v>
      </c>
      <c r="X36" s="157">
        <f>IF('Indicator Data'!BT36="No data","x",ROUND(IF('Indicator Data'!BT36&gt;X$3,0,IF('Indicator Data'!BT36&lt;X$4,10,(X$3-'Indicator Data'!BT36)/(X$3-X$4)*10)),1))</f>
        <v>0</v>
      </c>
      <c r="Y36" s="157">
        <f>IF('Indicator Data'!BU36="No data","x",ROUND(IF('Indicator Data'!BU36&gt;Y$3,10,IF('Indicator Data'!BU36&lt;Y$4,0,10-(Y$3-'Indicator Data'!BU36)/(Y$3-Y$4)*10)),1))</f>
        <v>0.1</v>
      </c>
      <c r="Z36" s="158">
        <f t="shared" si="1"/>
        <v>1.6</v>
      </c>
      <c r="AA36" s="159">
        <f t="shared" si="2"/>
        <v>2.2999999999999998</v>
      </c>
      <c r="AB36" s="48"/>
    </row>
    <row r="37" spans="1:28">
      <c r="A37" s="90" t="str">
        <f>'Indicator Data'!A37</f>
        <v>Central African Republic</v>
      </c>
      <c r="B37" s="160" t="str">
        <f>'Indicator Data'!B37</f>
        <v>CAF</v>
      </c>
      <c r="C37" s="157" t="str">
        <f>IF('Indicator Data'!BF37="No data","x",ROUND(IF('Indicator Data'!BF37&gt;C$3,0,IF('Indicator Data'!BF37&lt;C$4,10,(C$3-'Indicator Data'!BF37)/(C$3-C$4)*10)),1))</f>
        <v>x</v>
      </c>
      <c r="D37" s="158" t="str">
        <f t="shared" si="3"/>
        <v>x</v>
      </c>
      <c r="E37" s="157">
        <f>IF('Indicator Data'!BH37="No data","x",ROUND(IF('Indicator Data'!BH37&gt;E$3,0,IF('Indicator Data'!BH37&lt;E$4,10,(E$3-'Indicator Data'!BH37)/(E$3-E$4)*10)),1))</f>
        <v>7.6</v>
      </c>
      <c r="F37" s="157">
        <f>IF('Indicator Data'!BG37="No data","x",ROUND(IF('Indicator Data'!BG37&gt;F$3,0,IF('Indicator Data'!BG37&lt;F$4,10,(F$3-'Indicator Data'!BG37)/(F$3-F$4)*10)),1))</f>
        <v>8.4</v>
      </c>
      <c r="G37" s="158">
        <f t="shared" si="4"/>
        <v>8</v>
      </c>
      <c r="H37" s="159">
        <f t="shared" si="5"/>
        <v>8</v>
      </c>
      <c r="I37" s="157">
        <f>IF('Indicator Data'!BJ37="No data","x",ROUND(IF('Indicator Data'!BJ37^2&gt;I$3,0,IF('Indicator Data'!BJ37^2&lt;I$4,10,(I$3-'Indicator Data'!BJ37^2)/(I$3-I$4)*10)),1))</f>
        <v>9.4</v>
      </c>
      <c r="J37" s="157">
        <f>IF(OR('Indicator Data'!BI37=0,'Indicator Data'!BI37="No data"),"x",ROUND(IF('Indicator Data'!BI37&gt;J$3,0,IF('Indicator Data'!BI37&lt;J$4,10,(J$3-'Indicator Data'!BI37)/(J$3-J$4)*10)),1))</f>
        <v>8.4</v>
      </c>
      <c r="K37" s="157">
        <f>IF('Indicator Data'!BK37="No data","x",ROUND(IF('Indicator Data'!BK37&gt;K$3,0,IF('Indicator Data'!BK37&lt;K$4,10,(K$3-'Indicator Data'!BK37)/(K$3-K$4)*10)),1))</f>
        <v>8.9</v>
      </c>
      <c r="L37" s="157">
        <f>IF('Indicator Data'!BL37="No data","x",ROUND(IF('Indicator Data'!BL37&gt;L$3,0,IF('Indicator Data'!BL37&lt;L$4,10,(L$3-'Indicator Data'!BL37)/(L$3-L$4)*10)),1))</f>
        <v>8.5</v>
      </c>
      <c r="M37" s="158">
        <f t="shared" si="6"/>
        <v>8.8000000000000007</v>
      </c>
      <c r="N37" s="161">
        <f>IF('Indicator Data'!BM37="No data","x",'Indicator Data'!BM37/'Indicator Data'!BW37*100)</f>
        <v>4.8155639025329862</v>
      </c>
      <c r="O37" s="157">
        <f t="shared" si="0"/>
        <v>9.6</v>
      </c>
      <c r="P37" s="157">
        <f>IF('Indicator Data'!BN37="No data","x",ROUND(IF('Indicator Data'!BN37&gt;P$3,0,IF('Indicator Data'!BN37&lt;P$4,10,(P$3-'Indicator Data'!BN37)/(P$3-P$4)*10)),1))</f>
        <v>9.6</v>
      </c>
      <c r="Q37" s="157">
        <f>IF('Indicator Data'!BO37="No data","x",ROUND(IF('Indicator Data'!BO37&gt;Q$3,0,IF('Indicator Data'!BO37&lt;Q$4,10,(Q$3-'Indicator Data'!BO37)/(Q$3-Q$4)*10)),1))</f>
        <v>10</v>
      </c>
      <c r="R37" s="158">
        <f t="shared" si="7"/>
        <v>9.6999999999999993</v>
      </c>
      <c r="S37" s="157">
        <f>IF('Indicator Data'!BP37="No data","x",ROUND(IF('Indicator Data'!BP37&gt;S$3,0,IF('Indicator Data'!BP37&lt;S$4,10,(S$3-'Indicator Data'!BP37)/(S$3-S$4)*10)),1))</f>
        <v>9.8000000000000007</v>
      </c>
      <c r="T37" s="162">
        <f>IF('Indicator Data'!BQ37="No data","x",ROUND(IF('Indicator Data'!BQ37&gt;T$3,0,IF('Indicator Data'!BQ37&lt;T$4,10,(T$3-'Indicator Data'!BQ37)/(T$3-T$4)*10)),1))</f>
        <v>9.6999999999999993</v>
      </c>
      <c r="U37" s="162" t="str">
        <f>IF('Indicator Data'!BR37="No data","x",ROUND(IF('Indicator Data'!BR37&gt;U$3,0,IF('Indicator Data'!BR37&lt;U$4,10,(U$3-'Indicator Data'!BR37)/(U$3-U$4)*10)),1))</f>
        <v>x</v>
      </c>
      <c r="V37" s="162">
        <f>IF('Indicator Data'!BS37="No data","x",ROUND(IF('Indicator Data'!BS37&gt;V$3,0,IF('Indicator Data'!BS37&lt;V$4,10,(V$3-'Indicator Data'!BS37)/(V$3-V$4)*10)),1))</f>
        <v>10</v>
      </c>
      <c r="W37" s="157">
        <f t="shared" si="8"/>
        <v>9.85</v>
      </c>
      <c r="X37" s="157">
        <f>IF('Indicator Data'!BT37="No data","x",ROUND(IF('Indicator Data'!BT37&gt;X$3,0,IF('Indicator Data'!BT37&lt;X$4,10,(X$3-'Indicator Data'!BT37)/(X$3-X$4)*10)),1))</f>
        <v>9.9</v>
      </c>
      <c r="Y37" s="157">
        <f>IF('Indicator Data'!BU37="No data","x",ROUND(IF('Indicator Data'!BU37&gt;Y$3,10,IF('Indicator Data'!BU37&lt;Y$4,0,10-(Y$3-'Indicator Data'!BU37)/(Y$3-Y$4)*10)),1))</f>
        <v>9.3000000000000007</v>
      </c>
      <c r="Z37" s="158">
        <f t="shared" si="1"/>
        <v>9.6999999999999993</v>
      </c>
      <c r="AA37" s="159">
        <f t="shared" si="2"/>
        <v>9.4</v>
      </c>
      <c r="AB37" s="48"/>
    </row>
    <row r="38" spans="1:28">
      <c r="A38" s="90" t="str">
        <f>'Indicator Data'!A38</f>
        <v>Chad</v>
      </c>
      <c r="B38" s="160" t="str">
        <f>'Indicator Data'!B38</f>
        <v>TCD</v>
      </c>
      <c r="C38" s="157" t="str">
        <f>IF('Indicator Data'!BF38="No data","x",ROUND(IF('Indicator Data'!BF38&gt;C$3,0,IF('Indicator Data'!BF38&lt;C$4,10,(C$3-'Indicator Data'!BF38)/(C$3-C$4)*10)),1))</f>
        <v>x</v>
      </c>
      <c r="D38" s="158" t="str">
        <f t="shared" si="3"/>
        <v>x</v>
      </c>
      <c r="E38" s="157">
        <f>IF('Indicator Data'!BH38="No data","x",ROUND(IF('Indicator Data'!BH38&gt;E$3,0,IF('Indicator Data'!BH38&lt;E$4,10,(E$3-'Indicator Data'!BH38)/(E$3-E$4)*10)),1))</f>
        <v>8</v>
      </c>
      <c r="F38" s="157">
        <f>IF('Indicator Data'!BG38="No data","x",ROUND(IF('Indicator Data'!BG38&gt;F$3,0,IF('Indicator Data'!BG38&lt;F$4,10,(F$3-'Indicator Data'!BG38)/(F$3-F$4)*10)),1))</f>
        <v>7.8</v>
      </c>
      <c r="G38" s="158">
        <f t="shared" si="4"/>
        <v>7.9</v>
      </c>
      <c r="H38" s="159">
        <f t="shared" si="5"/>
        <v>7.9</v>
      </c>
      <c r="I38" s="157">
        <f>IF('Indicator Data'!BJ38="No data","x",ROUND(IF('Indicator Data'!BJ38^2&gt;I$3,0,IF('Indicator Data'!BJ38^2&lt;I$4,10,(I$3-'Indicator Data'!BJ38^2)/(I$3-I$4)*10)),1))</f>
        <v>10</v>
      </c>
      <c r="J38" s="157">
        <f>IF(OR('Indicator Data'!BI38=0,'Indicator Data'!BI38="No data"),"x",ROUND(IF('Indicator Data'!BI38&gt;J$3,0,IF('Indicator Data'!BI38&lt;J$4,10,(J$3-'Indicator Data'!BI38)/(J$3-J$4)*10)),1))</f>
        <v>8.8000000000000007</v>
      </c>
      <c r="K38" s="157">
        <f>IF('Indicator Data'!BK38="No data","x",ROUND(IF('Indicator Data'!BK38&gt;K$3,0,IF('Indicator Data'!BK38&lt;K$4,10,(K$3-'Indicator Data'!BK38)/(K$3-K$4)*10)),1))</f>
        <v>8.1999999999999993</v>
      </c>
      <c r="L38" s="157">
        <f>IF('Indicator Data'!BL38="No data","x",ROUND(IF('Indicator Data'!BL38&gt;L$3,0,IF('Indicator Data'!BL38&lt;L$4,10,(L$3-'Indicator Data'!BL38)/(L$3-L$4)*10)),1))</f>
        <v>6.8</v>
      </c>
      <c r="M38" s="158">
        <f t="shared" si="6"/>
        <v>8.5</v>
      </c>
      <c r="N38" s="161">
        <f>IF('Indicator Data'!BM38="No data","x",'Indicator Data'!BM38/'Indicator Data'!BW38*100)</f>
        <v>2.4618805590851336</v>
      </c>
      <c r="O38" s="157">
        <f t="shared" ref="O38:O69" si="9">IF(N38="x","x",ROUND(IF(N38&gt;O$3,0,IF(N38&lt;O$4,10,(O$3-N38)/(O$3-O$4)*10)),1))</f>
        <v>9.9</v>
      </c>
      <c r="P38" s="157">
        <f>IF('Indicator Data'!BN38="No data","x",ROUND(IF('Indicator Data'!BN38&gt;P$3,0,IF('Indicator Data'!BN38&lt;P$4,10,(P$3-'Indicator Data'!BN38)/(P$3-P$4)*10)),1))</f>
        <v>9.6999999999999993</v>
      </c>
      <c r="Q38" s="157">
        <f>IF('Indicator Data'!BO38="No data","x",ROUND(IF('Indicator Data'!BO38&gt;Q$3,0,IF('Indicator Data'!BO38&lt;Q$4,10,(Q$3-'Indicator Data'!BO38)/(Q$3-Q$4)*10)),1))</f>
        <v>9.6</v>
      </c>
      <c r="R38" s="158">
        <f t="shared" si="7"/>
        <v>9.6999999999999993</v>
      </c>
      <c r="S38" s="157">
        <f>IF('Indicator Data'!BP38="No data","x",ROUND(IF('Indicator Data'!BP38&gt;S$3,0,IF('Indicator Data'!BP38&lt;S$4,10,(S$3-'Indicator Data'!BP38)/(S$3-S$4)*10)),1))</f>
        <v>9.9</v>
      </c>
      <c r="T38" s="162">
        <f>IF('Indicator Data'!BQ38="No data","x",ROUND(IF('Indicator Data'!BQ38&gt;T$3,0,IF('Indicator Data'!BQ38&lt;T$4,10,(T$3-'Indicator Data'!BQ38)/(T$3-T$4)*10)),1))</f>
        <v>6.6</v>
      </c>
      <c r="U38" s="162">
        <f>IF('Indicator Data'!BR38="No data","x",ROUND(IF('Indicator Data'!BR38&gt;U$3,0,IF('Indicator Data'!BR38&lt;U$4,10,(U$3-'Indicator Data'!BR38)/(U$3-U$4)*10)),1))</f>
        <v>10</v>
      </c>
      <c r="V38" s="162" t="str">
        <f>IF('Indicator Data'!BS38="No data","x",ROUND(IF('Indicator Data'!BS38&gt;V$3,0,IF('Indicator Data'!BS38&lt;V$4,10,(V$3-'Indicator Data'!BS38)/(V$3-V$4)*10)),1))</f>
        <v>x</v>
      </c>
      <c r="W38" s="157">
        <f t="shared" si="8"/>
        <v>8.3000000000000007</v>
      </c>
      <c r="X38" s="157">
        <f>IF('Indicator Data'!BT38="No data","x",ROUND(IF('Indicator Data'!BT38&gt;X$3,0,IF('Indicator Data'!BT38&lt;X$4,10,(X$3-'Indicator Data'!BT38)/(X$3-X$4)*10)),1))</f>
        <v>9.9</v>
      </c>
      <c r="Y38" s="157">
        <f>IF('Indicator Data'!BU38="No data","x",ROUND(IF('Indicator Data'!BU38&gt;Y$3,10,IF('Indicator Data'!BU38&lt;Y$4,0,10-(Y$3-'Indicator Data'!BU38)/(Y$3-Y$4)*10)),1))</f>
        <v>10</v>
      </c>
      <c r="Z38" s="158">
        <f t="shared" ref="Z38:Z69" si="10">IF(AND(S38="x",W38="x",X38="x",Y38="x"),"x",ROUND(AVERAGE(S38,W38,X38,Y38),1))</f>
        <v>9.5</v>
      </c>
      <c r="AA38" s="159">
        <f t="shared" ref="AA38:AA69" si="11">ROUND(AVERAGE(R38,M38,Z38),1)</f>
        <v>9.1999999999999993</v>
      </c>
      <c r="AB38" s="48"/>
    </row>
    <row r="39" spans="1:28">
      <c r="A39" s="90" t="str">
        <f>'Indicator Data'!A39</f>
        <v>Chile</v>
      </c>
      <c r="B39" s="160" t="str">
        <f>'Indicator Data'!B39</f>
        <v>CHL</v>
      </c>
      <c r="C39" s="157">
        <f>IF('Indicator Data'!BF39="No data","x",ROUND(IF('Indicator Data'!BF39&gt;C$3,0,IF('Indicator Data'!BF39&lt;C$4,10,(C$3-'Indicator Data'!BF39)/(C$3-C$4)*10)),1))</f>
        <v>3.2</v>
      </c>
      <c r="D39" s="158">
        <f t="shared" si="3"/>
        <v>3.2</v>
      </c>
      <c r="E39" s="157">
        <f>IF('Indicator Data'!BH39="No data","x",ROUND(IF('Indicator Data'!BH39&gt;E$3,0,IF('Indicator Data'!BH39&lt;E$4,10,(E$3-'Indicator Data'!BH39)/(E$3-E$4)*10)),1))</f>
        <v>3.4</v>
      </c>
      <c r="F39" s="157">
        <f>IF('Indicator Data'!BG39="No data","x",ROUND(IF('Indicator Data'!BG39&gt;F$3,0,IF('Indicator Data'!BG39&lt;F$4,10,(F$3-'Indicator Data'!BG39)/(F$3-F$4)*10)),1))</f>
        <v>3.9</v>
      </c>
      <c r="G39" s="158">
        <f t="shared" si="4"/>
        <v>3.7</v>
      </c>
      <c r="H39" s="159">
        <f t="shared" si="5"/>
        <v>3.5</v>
      </c>
      <c r="I39" s="157">
        <f>IF('Indicator Data'!BJ39="No data","x",ROUND(IF('Indicator Data'!BJ39^2&gt;I$3,0,IF('Indicator Data'!BJ39^2&lt;I$4,10,(I$3-'Indicator Data'!BJ39^2)/(I$3-I$4)*10)),1))</f>
        <v>0.6</v>
      </c>
      <c r="J39" s="157">
        <f>IF(OR('Indicator Data'!BI39=0,'Indicator Data'!BI39="No data"),"x",ROUND(IF('Indicator Data'!BI39&gt;J$3,0,IF('Indicator Data'!BI39&lt;J$4,10,(J$3-'Indicator Data'!BI39)/(J$3-J$4)*10)),1))</f>
        <v>0</v>
      </c>
      <c r="K39" s="157">
        <f>IF('Indicator Data'!BK39="No data","x",ROUND(IF('Indicator Data'!BK39&gt;K$3,0,IF('Indicator Data'!BK39&lt;K$4,10,(K$3-'Indicator Data'!BK39)/(K$3-K$4)*10)),1))</f>
        <v>1</v>
      </c>
      <c r="L39" s="157">
        <f>IF('Indicator Data'!BL39="No data","x",ROUND(IF('Indicator Data'!BL39&gt;L$3,0,IF('Indicator Data'!BL39&lt;L$4,10,(L$3-'Indicator Data'!BL39)/(L$3-L$4)*10)),1))</f>
        <v>3.3</v>
      </c>
      <c r="M39" s="158">
        <f t="shared" si="6"/>
        <v>1.2</v>
      </c>
      <c r="N39" s="161">
        <f>IF('Indicator Data'!BM39="No data","x",'Indicator Data'!BM39/'Indicator Data'!BW39*100)</f>
        <v>20.173980407030228</v>
      </c>
      <c r="O39" s="157">
        <f t="shared" si="9"/>
        <v>8.1</v>
      </c>
      <c r="P39" s="157">
        <f>IF('Indicator Data'!BN39="No data","x",ROUND(IF('Indicator Data'!BN39&gt;P$3,0,IF('Indicator Data'!BN39&lt;P$4,10,(P$3-'Indicator Data'!BN39)/(P$3-P$4)*10)),1))</f>
        <v>0</v>
      </c>
      <c r="Q39" s="157">
        <f>IF('Indicator Data'!BO39="No data","x",ROUND(IF('Indicator Data'!BO39&gt;Q$3,0,IF('Indicator Data'!BO39&lt;Q$4,10,(Q$3-'Indicator Data'!BO39)/(Q$3-Q$4)*10)),1))</f>
        <v>0</v>
      </c>
      <c r="R39" s="158">
        <f t="shared" si="7"/>
        <v>2.7</v>
      </c>
      <c r="S39" s="157">
        <f>IF('Indicator Data'!BP39="No data","x",ROUND(IF('Indicator Data'!BP39&gt;S$3,0,IF('Indicator Data'!BP39&lt;S$4,10,(S$3-'Indicator Data'!BP39)/(S$3-S$4)*10)),1))</f>
        <v>2.6</v>
      </c>
      <c r="T39" s="162">
        <f>IF('Indicator Data'!BQ39="No data","x",ROUND(IF('Indicator Data'!BQ39&gt;T$3,0,IF('Indicator Data'!BQ39&lt;T$4,10,(T$3-'Indicator Data'!BQ39)/(T$3-T$4)*10)),1))</f>
        <v>0.5</v>
      </c>
      <c r="U39" s="162">
        <f>IF('Indicator Data'!BR39="No data","x",ROUND(IF('Indicator Data'!BR39&gt;U$3,0,IF('Indicator Data'!BR39&lt;U$4,10,(U$3-'Indicator Data'!BR39)/(U$3-U$4)*10)),1))</f>
        <v>7.8</v>
      </c>
      <c r="V39" s="162">
        <f>IF('Indicator Data'!BS39="No data","x",ROUND(IF('Indicator Data'!BS39&gt;V$3,0,IF('Indicator Data'!BS39&lt;V$4,10,(V$3-'Indicator Data'!BS39)/(V$3-V$4)*10)),1))</f>
        <v>1</v>
      </c>
      <c r="W39" s="157">
        <f t="shared" si="8"/>
        <v>3.1</v>
      </c>
      <c r="X39" s="157">
        <f>IF('Indicator Data'!BT39="No data","x",ROUND(IF('Indicator Data'!BT39&gt;X$3,0,IF('Indicator Data'!BT39&lt;X$4,10,(X$3-'Indicator Data'!BT39)/(X$3-X$4)*10)),1))</f>
        <v>0.8</v>
      </c>
      <c r="Y39" s="157">
        <f>IF('Indicator Data'!BU39="No data","x",ROUND(IF('Indicator Data'!BU39&gt;Y$3,10,IF('Indicator Data'!BU39&lt;Y$4,0,10-(Y$3-'Indicator Data'!BU39)/(Y$3-Y$4)*10)),1))</f>
        <v>0.2</v>
      </c>
      <c r="Z39" s="158">
        <f t="shared" si="10"/>
        <v>1.7</v>
      </c>
      <c r="AA39" s="159">
        <f t="shared" si="11"/>
        <v>1.9</v>
      </c>
      <c r="AB39" s="48"/>
    </row>
    <row r="40" spans="1:28">
      <c r="A40" s="90" t="str">
        <f>'Indicator Data'!A40</f>
        <v>China</v>
      </c>
      <c r="B40" s="160" t="str">
        <f>'Indicator Data'!B40</f>
        <v>CHN</v>
      </c>
      <c r="C40" s="157">
        <f>IF('Indicator Data'!BF40="No data","x",ROUND(IF('Indicator Data'!BF40&gt;C$3,0,IF('Indicator Data'!BF40&lt;C$4,10,(C$3-'Indicator Data'!BF40)/(C$3-C$4)*10)),1))</f>
        <v>2.5</v>
      </c>
      <c r="D40" s="158">
        <f t="shared" si="3"/>
        <v>2.5</v>
      </c>
      <c r="E40" s="157">
        <f>IF('Indicator Data'!BH40="No data","x",ROUND(IF('Indicator Data'!BH40&gt;E$3,0,IF('Indicator Data'!BH40&lt;E$4,10,(E$3-'Indicator Data'!BH40)/(E$3-E$4)*10)),1))</f>
        <v>5.8</v>
      </c>
      <c r="F40" s="157">
        <f>IF('Indicator Data'!BG40="No data","x",ROUND(IF('Indicator Data'!BG40&gt;F$3,0,IF('Indicator Data'!BG40&lt;F$4,10,(F$3-'Indicator Data'!BG40)/(F$3-F$4)*10)),1))</f>
        <v>4</v>
      </c>
      <c r="G40" s="158">
        <f t="shared" si="4"/>
        <v>4.9000000000000004</v>
      </c>
      <c r="H40" s="159">
        <f t="shared" si="5"/>
        <v>3.7</v>
      </c>
      <c r="I40" s="157">
        <f>IF('Indicator Data'!BJ40="No data","x",ROUND(IF('Indicator Data'!BJ40^2&gt;I$3,0,IF('Indicator Data'!BJ40^2&lt;I$4,10,(I$3-'Indicator Data'!BJ40^2)/(I$3-I$4)*10)),1))</f>
        <v>0.7</v>
      </c>
      <c r="J40" s="157">
        <f>IF(OR('Indicator Data'!BI40=0,'Indicator Data'!BI40="No data"),"x",ROUND(IF('Indicator Data'!BI40&gt;J$3,0,IF('Indicator Data'!BI40&lt;J$4,10,(J$3-'Indicator Data'!BI40)/(J$3-J$4)*10)),1))</f>
        <v>0</v>
      </c>
      <c r="K40" s="157">
        <f>IF('Indicator Data'!BK40="No data","x",ROUND(IF('Indicator Data'!BK40&gt;K$3,0,IF('Indicator Data'!BK40&lt;K$4,10,(K$3-'Indicator Data'!BK40)/(K$3-K$4)*10)),1))</f>
        <v>2.4</v>
      </c>
      <c r="L40" s="157">
        <f>IF('Indicator Data'!BL40="No data","x",ROUND(IF('Indicator Data'!BL40&gt;L$3,0,IF('Indicator Data'!BL40&lt;L$4,10,(L$3-'Indicator Data'!BL40)/(L$3-L$4)*10)),1))</f>
        <v>3.9</v>
      </c>
      <c r="M40" s="158">
        <f t="shared" si="6"/>
        <v>1.8</v>
      </c>
      <c r="N40" s="161">
        <f>IF('Indicator Data'!BM40="No data","x",'Indicator Data'!BM40/'Indicator Data'!BW40*100)</f>
        <v>10.72099782470954</v>
      </c>
      <c r="O40" s="157">
        <f t="shared" si="9"/>
        <v>9</v>
      </c>
      <c r="P40" s="157">
        <f>IF('Indicator Data'!BN40="No data","x",ROUND(IF('Indicator Data'!BN40&gt;P$3,0,IF('Indicator Data'!BN40&lt;P$4,10,(P$3-'Indicator Data'!BN40)/(P$3-P$4)*10)),1))</f>
        <v>0.5</v>
      </c>
      <c r="Q40" s="157">
        <f>IF('Indicator Data'!BO40="No data","x",ROUND(IF('Indicator Data'!BO40&gt;Q$3,0,IF('Indicator Data'!BO40&lt;Q$4,10,(Q$3-'Indicator Data'!BO40)/(Q$3-Q$4)*10)),1))</f>
        <v>0.5</v>
      </c>
      <c r="R40" s="158">
        <f t="shared" si="7"/>
        <v>3.3</v>
      </c>
      <c r="S40" s="157">
        <f>IF('Indicator Data'!BP40="No data","x",ROUND(IF('Indicator Data'!BP40&gt;S$3,0,IF('Indicator Data'!BP40&lt;S$4,10,(S$3-'Indicator Data'!BP40)/(S$3-S$4)*10)),1))</f>
        <v>4</v>
      </c>
      <c r="T40" s="162">
        <f>IF('Indicator Data'!BQ40="No data","x",ROUND(IF('Indicator Data'!BQ40&gt;T$3,0,IF('Indicator Data'!BQ40&lt;T$4,10,(T$3-'Indicator Data'!BQ40)/(T$3-T$4)*10)),1))</f>
        <v>0</v>
      </c>
      <c r="U40" s="162">
        <f>IF('Indicator Data'!BR40="No data","x",ROUND(IF('Indicator Data'!BR40&gt;U$3,0,IF('Indicator Data'!BR40&lt;U$4,10,(U$3-'Indicator Data'!BR40)/(U$3-U$4)*10)),1))</f>
        <v>0</v>
      </c>
      <c r="V40" s="162" t="str">
        <f>IF('Indicator Data'!BS40="No data","x",ROUND(IF('Indicator Data'!BS40&gt;V$3,0,IF('Indicator Data'!BS40&lt;V$4,10,(V$3-'Indicator Data'!BS40)/(V$3-V$4)*10)),1))</f>
        <v>x</v>
      </c>
      <c r="W40" s="157">
        <f t="shared" si="8"/>
        <v>0</v>
      </c>
      <c r="X40" s="157">
        <f>IF('Indicator Data'!BT40="No data","x",ROUND(IF('Indicator Data'!BT40&gt;X$3,0,IF('Indicator Data'!BT40&lt;X$4,10,(X$3-'Indicator Data'!BT40)/(X$3-X$4)*10)),1))</f>
        <v>6.7</v>
      </c>
      <c r="Y40" s="157">
        <f>IF('Indicator Data'!BU40="No data","x",ROUND(IF('Indicator Data'!BU40&gt;Y$3,10,IF('Indicator Data'!BU40&lt;Y$4,0,10-(Y$3-'Indicator Data'!BU40)/(Y$3-Y$4)*10)),1))</f>
        <v>0.3</v>
      </c>
      <c r="Z40" s="158">
        <f t="shared" si="10"/>
        <v>2.8</v>
      </c>
      <c r="AA40" s="159">
        <f t="shared" si="11"/>
        <v>2.6</v>
      </c>
      <c r="AB40" s="48"/>
    </row>
    <row r="41" spans="1:28">
      <c r="A41" s="90" t="str">
        <f>'Indicator Data'!A41</f>
        <v>Colombia</v>
      </c>
      <c r="B41" s="160" t="str">
        <f>'Indicator Data'!B41</f>
        <v>COL</v>
      </c>
      <c r="C41" s="157">
        <f>IF('Indicator Data'!BF41="No data","x",ROUND(IF('Indicator Data'!BF41&gt;C$3,0,IF('Indicator Data'!BF41&lt;C$4,10,(C$3-'Indicator Data'!BF41)/(C$3-C$4)*10)),1))</f>
        <v>3</v>
      </c>
      <c r="D41" s="158">
        <f t="shared" si="3"/>
        <v>3</v>
      </c>
      <c r="E41" s="157">
        <f>IF('Indicator Data'!BH41="No data","x",ROUND(IF('Indicator Data'!BH41&gt;E$3,0,IF('Indicator Data'!BH41&lt;E$4,10,(E$3-'Indicator Data'!BH41)/(E$3-E$4)*10)),1))</f>
        <v>6</v>
      </c>
      <c r="F41" s="157">
        <f>IF('Indicator Data'!BG41="No data","x",ROUND(IF('Indicator Data'!BG41&gt;F$3,0,IF('Indicator Data'!BG41&lt;F$4,10,(F$3-'Indicator Data'!BG41)/(F$3-F$4)*10)),1))</f>
        <v>5</v>
      </c>
      <c r="G41" s="158">
        <f t="shared" si="4"/>
        <v>5.5</v>
      </c>
      <c r="H41" s="159">
        <f t="shared" si="5"/>
        <v>4.3</v>
      </c>
      <c r="I41" s="157">
        <f>IF('Indicator Data'!BJ41="No data","x",ROUND(IF('Indicator Data'!BJ41^2&gt;I$3,0,IF('Indicator Data'!BJ41^2&lt;I$4,10,(I$3-'Indicator Data'!BJ41^2)/(I$3-I$4)*10)),1))</f>
        <v>0.9</v>
      </c>
      <c r="J41" s="157">
        <f>IF(OR('Indicator Data'!BI41=0,'Indicator Data'!BI41="No data"),"x",ROUND(IF('Indicator Data'!BI41&gt;J$3,0,IF('Indicator Data'!BI41&lt;J$4,10,(J$3-'Indicator Data'!BI41)/(J$3-J$4)*10)),1))</f>
        <v>0</v>
      </c>
      <c r="K41" s="157">
        <f>IF('Indicator Data'!BK41="No data","x",ROUND(IF('Indicator Data'!BK41&gt;K$3,0,IF('Indicator Data'!BK41&lt;K$4,10,(K$3-'Indicator Data'!BK41)/(K$3-K$4)*10)),1))</f>
        <v>2.7</v>
      </c>
      <c r="L41" s="157">
        <f>IF('Indicator Data'!BL41="No data","x",ROUND(IF('Indicator Data'!BL41&gt;L$3,0,IF('Indicator Data'!BL41&lt;L$4,10,(L$3-'Indicator Data'!BL41)/(L$3-L$4)*10)),1))</f>
        <v>2.2999999999999998</v>
      </c>
      <c r="M41" s="158">
        <f t="shared" si="6"/>
        <v>1.5</v>
      </c>
      <c r="N41" s="161">
        <f>IF('Indicator Data'!BM41="No data","x",'Indicator Data'!BM41/'Indicator Data'!BW41*100)</f>
        <v>10.81568273997296</v>
      </c>
      <c r="O41" s="157">
        <f t="shared" si="9"/>
        <v>9</v>
      </c>
      <c r="P41" s="157">
        <f>IF('Indicator Data'!BN41="No data","x",ROUND(IF('Indicator Data'!BN41&gt;P$3,0,IF('Indicator Data'!BN41&lt;P$4,10,(P$3-'Indicator Data'!BN41)/(P$3-P$4)*10)),1))</f>
        <v>0.6</v>
      </c>
      <c r="Q41" s="157">
        <f>IF('Indicator Data'!BO41="No data","x",ROUND(IF('Indicator Data'!BO41&gt;Q$3,0,IF('Indicator Data'!BO41&lt;Q$4,10,(Q$3-'Indicator Data'!BO41)/(Q$3-Q$4)*10)),1))</f>
        <v>0.5</v>
      </c>
      <c r="R41" s="158">
        <f t="shared" si="7"/>
        <v>3.4</v>
      </c>
      <c r="S41" s="157">
        <f>IF('Indicator Data'!BP41="No data","x",ROUND(IF('Indicator Data'!BP41&gt;S$3,0,IF('Indicator Data'!BP41&lt;S$4,10,(S$3-'Indicator Data'!BP41)/(S$3-S$4)*10)),1))</f>
        <v>4.0999999999999996</v>
      </c>
      <c r="T41" s="162">
        <f>IF('Indicator Data'!BQ41="No data","x",ROUND(IF('Indicator Data'!BQ41&gt;T$3,0,IF('Indicator Data'!BQ41&lt;T$4,10,(T$3-'Indicator Data'!BQ41)/(T$3-T$4)*10)),1))</f>
        <v>2</v>
      </c>
      <c r="U41" s="162">
        <f>IF('Indicator Data'!BR41="No data","x",ROUND(IF('Indicator Data'!BR41&gt;U$3,0,IF('Indicator Data'!BR41&lt;U$4,10,(U$3-'Indicator Data'!BR41)/(U$3-U$4)*10)),1))</f>
        <v>2.5</v>
      </c>
      <c r="V41" s="162">
        <f>IF('Indicator Data'!BS41="No data","x",ROUND(IF('Indicator Data'!BS41&gt;V$3,0,IF('Indicator Data'!BS41&lt;V$4,10,(V$3-'Indicator Data'!BS41)/(V$3-V$4)*10)),1))</f>
        <v>2.4</v>
      </c>
      <c r="W41" s="157">
        <f t="shared" si="8"/>
        <v>2.3000000000000003</v>
      </c>
      <c r="X41" s="157">
        <f>IF('Indicator Data'!BT41="No data","x",ROUND(IF('Indicator Data'!BT41&gt;X$3,0,IF('Indicator Data'!BT41&lt;X$4,10,(X$3-'Indicator Data'!BT41)/(X$3-X$4)*10)),1))</f>
        <v>4.9000000000000004</v>
      </c>
      <c r="Y41" s="157">
        <f>IF('Indicator Data'!BU41="No data","x",ROUND(IF('Indicator Data'!BU41&gt;Y$3,10,IF('Indicator Data'!BU41&lt;Y$4,0,10-(Y$3-'Indicator Data'!BU41)/(Y$3-Y$4)*10)),1))</f>
        <v>0.8</v>
      </c>
      <c r="Z41" s="158">
        <f t="shared" si="10"/>
        <v>3</v>
      </c>
      <c r="AA41" s="159">
        <f t="shared" si="11"/>
        <v>2.6</v>
      </c>
      <c r="AB41" s="48"/>
    </row>
    <row r="42" spans="1:28">
      <c r="A42" s="90" t="str">
        <f>'Indicator Data'!A42</f>
        <v>Comoros</v>
      </c>
      <c r="B42" s="160" t="str">
        <f>'Indicator Data'!B42</f>
        <v>COM</v>
      </c>
      <c r="C42" s="157">
        <f>IF('Indicator Data'!BF42="No data","x",ROUND(IF('Indicator Data'!BF42&gt;C$3,0,IF('Indicator Data'!BF42&lt;C$4,10,(C$3-'Indicator Data'!BF42)/(C$3-C$4)*10)),1))</f>
        <v>7.8</v>
      </c>
      <c r="D42" s="158">
        <f t="shared" si="3"/>
        <v>7.8</v>
      </c>
      <c r="E42" s="157">
        <f>IF('Indicator Data'!BH42="No data","x",ROUND(IF('Indicator Data'!BH42&gt;E$3,0,IF('Indicator Data'!BH42&lt;E$4,10,(E$3-'Indicator Data'!BH42)/(E$3-E$4)*10)),1))</f>
        <v>8</v>
      </c>
      <c r="F42" s="157">
        <f>IF('Indicator Data'!BG42="No data","x",ROUND(IF('Indicator Data'!BG42&gt;F$3,0,IF('Indicator Data'!BG42&lt;F$4,10,(F$3-'Indicator Data'!BG42)/(F$3-F$4)*10)),1))</f>
        <v>8.4</v>
      </c>
      <c r="G42" s="158">
        <f t="shared" si="4"/>
        <v>8.1999999999999993</v>
      </c>
      <c r="H42" s="159">
        <f t="shared" si="5"/>
        <v>8</v>
      </c>
      <c r="I42" s="157">
        <f>IF('Indicator Data'!BJ42="No data","x",ROUND(IF('Indicator Data'!BJ42^2&gt;I$3,0,IF('Indicator Data'!BJ42^2&lt;I$4,10,(I$3-'Indicator Data'!BJ42^2)/(I$3-I$4)*10)),1))</f>
        <v>6.8</v>
      </c>
      <c r="J42" s="157">
        <f>IF(OR('Indicator Data'!BI42=0,'Indicator Data'!BI42="No data"),"x",ROUND(IF('Indicator Data'!BI42&gt;J$3,0,IF('Indicator Data'!BI42&lt;J$4,10,(J$3-'Indicator Data'!BI42)/(J$3-J$4)*10)),1))</f>
        <v>1</v>
      </c>
      <c r="K42" s="157">
        <f>IF('Indicator Data'!BK42="No data","x",ROUND(IF('Indicator Data'!BK42&gt;K$3,0,IF('Indicator Data'!BK42&lt;K$4,10,(K$3-'Indicator Data'!BK42)/(K$3-K$4)*10)),1))</f>
        <v>7.3</v>
      </c>
      <c r="L42" s="157">
        <f>IF('Indicator Data'!BL42="No data","x",ROUND(IF('Indicator Data'!BL42&gt;L$3,0,IF('Indicator Data'!BL42&lt;L$4,10,(L$3-'Indicator Data'!BL42)/(L$3-L$4)*10)),1))</f>
        <v>5.0999999999999996</v>
      </c>
      <c r="M42" s="158">
        <f t="shared" si="6"/>
        <v>5.0999999999999996</v>
      </c>
      <c r="N42" s="161">
        <f>IF('Indicator Data'!BM42="No data","x",'Indicator Data'!BM42/'Indicator Data'!BW42*100)</f>
        <v>37.076840408382587</v>
      </c>
      <c r="O42" s="157">
        <f t="shared" si="9"/>
        <v>6.4</v>
      </c>
      <c r="P42" s="157">
        <f>IF('Indicator Data'!BN42="No data","x",ROUND(IF('Indicator Data'!BN42&gt;P$3,0,IF('Indicator Data'!BN42&lt;P$4,10,(P$3-'Indicator Data'!BN42)/(P$3-P$4)*10)),1))</f>
        <v>7.1</v>
      </c>
      <c r="Q42" s="157">
        <f>IF('Indicator Data'!BO42="No data","x",ROUND(IF('Indicator Data'!BO42&gt;Q$3,0,IF('Indicator Data'!BO42&lt;Q$4,10,(Q$3-'Indicator Data'!BO42)/(Q$3-Q$4)*10)),1))</f>
        <v>4</v>
      </c>
      <c r="R42" s="158">
        <f t="shared" si="7"/>
        <v>5.8</v>
      </c>
      <c r="S42" s="157">
        <f>IF('Indicator Data'!BP42="No data","x",ROUND(IF('Indicator Data'!BP42&gt;S$3,0,IF('Indicator Data'!BP42&lt;S$4,10,(S$3-'Indicator Data'!BP42)/(S$3-S$4)*10)),1))</f>
        <v>9.3000000000000007</v>
      </c>
      <c r="T42" s="162">
        <f>IF('Indicator Data'!BQ42="No data","x",ROUND(IF('Indicator Data'!BQ42&gt;T$3,0,IF('Indicator Data'!BQ42&lt;T$4,10,(T$3-'Indicator Data'!BQ42)/(T$3-T$4)*10)),1))</f>
        <v>1.9</v>
      </c>
      <c r="U42" s="162">
        <f>IF('Indicator Data'!BR42="No data","x",ROUND(IF('Indicator Data'!BR42&gt;U$3,0,IF('Indicator Data'!BR42&lt;U$4,10,(U$3-'Indicator Data'!BR42)/(U$3-U$4)*10)),1))</f>
        <v>3.4</v>
      </c>
      <c r="V42" s="162" t="str">
        <f>IF('Indicator Data'!BS42="No data","x",ROUND(IF('Indicator Data'!BS42&gt;V$3,0,IF('Indicator Data'!BS42&lt;V$4,10,(V$3-'Indicator Data'!BS42)/(V$3-V$4)*10)),1))</f>
        <v>x</v>
      </c>
      <c r="W42" s="157">
        <f t="shared" si="8"/>
        <v>2.65</v>
      </c>
      <c r="X42" s="157">
        <f>IF('Indicator Data'!BT42="No data","x",ROUND(IF('Indicator Data'!BT42&gt;X$3,0,IF('Indicator Data'!BT42&lt;X$4,10,(X$3-'Indicator Data'!BT42)/(X$3-X$4)*10)),1))</f>
        <v>9.4</v>
      </c>
      <c r="Y42" s="157">
        <f>IF('Indicator Data'!BU42="No data","x",ROUND(IF('Indicator Data'!BU42&gt;Y$3,10,IF('Indicator Data'!BU42&lt;Y$4,0,10-(Y$3-'Indicator Data'!BU42)/(Y$3-Y$4)*10)),1))</f>
        <v>2.4</v>
      </c>
      <c r="Z42" s="158">
        <f t="shared" si="10"/>
        <v>5.9</v>
      </c>
      <c r="AA42" s="159">
        <f t="shared" si="11"/>
        <v>5.6</v>
      </c>
      <c r="AB42" s="48"/>
    </row>
    <row r="43" spans="1:28">
      <c r="A43" s="90" t="str">
        <f>'Indicator Data'!A43</f>
        <v>Congo</v>
      </c>
      <c r="B43" s="160" t="str">
        <f>'Indicator Data'!B43</f>
        <v>COG</v>
      </c>
      <c r="C43" s="157" t="str">
        <f>IF('Indicator Data'!BF43="No data","x",ROUND(IF('Indicator Data'!BF43&gt;C$3,0,IF('Indicator Data'!BF43&lt;C$4,10,(C$3-'Indicator Data'!BF43)/(C$3-C$4)*10)),1))</f>
        <v>x</v>
      </c>
      <c r="D43" s="158" t="str">
        <f t="shared" si="3"/>
        <v>x</v>
      </c>
      <c r="E43" s="157">
        <f>IF('Indicator Data'!BH43="No data","x",ROUND(IF('Indicator Data'!BH43&gt;E$3,0,IF('Indicator Data'!BH43&lt;E$4,10,(E$3-'Indicator Data'!BH43)/(E$3-E$4)*10)),1))</f>
        <v>7.8</v>
      </c>
      <c r="F43" s="157">
        <f>IF('Indicator Data'!BG43="No data","x",ROUND(IF('Indicator Data'!BG43&gt;F$3,0,IF('Indicator Data'!BG43&lt;F$4,10,(F$3-'Indicator Data'!BG43)/(F$3-F$4)*10)),1))</f>
        <v>7.7</v>
      </c>
      <c r="G43" s="158">
        <f t="shared" si="4"/>
        <v>7.8</v>
      </c>
      <c r="H43" s="159">
        <f t="shared" si="5"/>
        <v>7.8</v>
      </c>
      <c r="I43" s="157">
        <f>IF('Indicator Data'!BJ43="No data","x",ROUND(IF('Indicator Data'!BJ43^2&gt;I$3,0,IF('Indicator Data'!BJ43^2&lt;I$4,10,(I$3-'Indicator Data'!BJ43^2)/(I$3-I$4)*10)),1))</f>
        <v>3.8</v>
      </c>
      <c r="J43" s="157">
        <f>IF(OR('Indicator Data'!BI43=0,'Indicator Data'!BI43="No data"),"x",ROUND(IF('Indicator Data'!BI43&gt;J$3,0,IF('Indicator Data'!BI43&lt;J$4,10,(J$3-'Indicator Data'!BI43)/(J$3-J$4)*10)),1))</f>
        <v>4.9000000000000004</v>
      </c>
      <c r="K43" s="157">
        <f>IF('Indicator Data'!BK43="No data","x",ROUND(IF('Indicator Data'!BK43&gt;K$3,0,IF('Indicator Data'!BK43&lt;K$4,10,(K$3-'Indicator Data'!BK43)/(K$3-K$4)*10)),1))</f>
        <v>9.1</v>
      </c>
      <c r="L43" s="157">
        <f>IF('Indicator Data'!BL43="No data","x",ROUND(IF('Indicator Data'!BL43&gt;L$3,0,IF('Indicator Data'!BL43&lt;L$4,10,(L$3-'Indicator Data'!BL43)/(L$3-L$4)*10)),1))</f>
        <v>5.3</v>
      </c>
      <c r="M43" s="158">
        <f t="shared" si="6"/>
        <v>5.8</v>
      </c>
      <c r="N43" s="161">
        <f>IF('Indicator Data'!BM43="No data","x",'Indicator Data'!BM43/'Indicator Data'!BW43*100)</f>
        <v>1.7276720351390922</v>
      </c>
      <c r="O43" s="157">
        <f t="shared" si="9"/>
        <v>9.9</v>
      </c>
      <c r="P43" s="157">
        <f>IF('Indicator Data'!BN43="No data","x",ROUND(IF('Indicator Data'!BN43&gt;P$3,0,IF('Indicator Data'!BN43&lt;P$4,10,(P$3-'Indicator Data'!BN43)/(P$3-P$4)*10)),1))</f>
        <v>8.8000000000000007</v>
      </c>
      <c r="Q43" s="157">
        <f>IF('Indicator Data'!BO43="No data","x",ROUND(IF('Indicator Data'!BO43&gt;Q$3,0,IF('Indicator Data'!BO43&lt;Q$4,10,(Q$3-'Indicator Data'!BO43)/(Q$3-Q$4)*10)),1))</f>
        <v>5.2</v>
      </c>
      <c r="R43" s="158">
        <f t="shared" si="7"/>
        <v>8</v>
      </c>
      <c r="S43" s="157">
        <f>IF('Indicator Data'!BP43="No data","x",ROUND(IF('Indicator Data'!BP43&gt;S$3,0,IF('Indicator Data'!BP43&lt;S$4,10,(S$3-'Indicator Data'!BP43)/(S$3-S$4)*10)),1))</f>
        <v>9.8000000000000007</v>
      </c>
      <c r="T43" s="162">
        <f>IF('Indicator Data'!BQ43="No data","x",ROUND(IF('Indicator Data'!BQ43&gt;T$3,0,IF('Indicator Data'!BQ43&lt;T$4,10,(T$3-'Indicator Data'!BQ43)/(T$3-T$4)*10)),1))</f>
        <v>3.6</v>
      </c>
      <c r="U43" s="162">
        <f>IF('Indicator Data'!BR43="No data","x",ROUND(IF('Indicator Data'!BR43&gt;U$3,0,IF('Indicator Data'!BR43&lt;U$4,10,(U$3-'Indicator Data'!BR43)/(U$3-U$4)*10)),1))</f>
        <v>10</v>
      </c>
      <c r="V43" s="162">
        <f>IF('Indicator Data'!BS43="No data","x",ROUND(IF('Indicator Data'!BS43&gt;V$3,0,IF('Indicator Data'!BS43&lt;V$4,10,(V$3-'Indicator Data'!BS43)/(V$3-V$4)*10)),1))</f>
        <v>3.9</v>
      </c>
      <c r="W43" s="157">
        <f t="shared" si="8"/>
        <v>5.833333333333333</v>
      </c>
      <c r="X43" s="157">
        <f>IF('Indicator Data'!BT43="No data","x",ROUND(IF('Indicator Data'!BT43&gt;X$3,0,IF('Indicator Data'!BT43&lt;X$4,10,(X$3-'Indicator Data'!BT43)/(X$3-X$4)*10)),1))</f>
        <v>9.6999999999999993</v>
      </c>
      <c r="Y43" s="157">
        <f>IF('Indicator Data'!BU43="No data","x",ROUND(IF('Indicator Data'!BU43&gt;Y$3,10,IF('Indicator Data'!BU43&lt;Y$4,0,10-(Y$3-'Indicator Data'!BU43)/(Y$3-Y$4)*10)),1))</f>
        <v>3.1</v>
      </c>
      <c r="Z43" s="158">
        <f t="shared" si="10"/>
        <v>7.1</v>
      </c>
      <c r="AA43" s="159">
        <f t="shared" si="11"/>
        <v>7</v>
      </c>
      <c r="AB43" s="48"/>
    </row>
    <row r="44" spans="1:28">
      <c r="A44" s="90" t="str">
        <f>'Indicator Data'!A44</f>
        <v>Congo DR</v>
      </c>
      <c r="B44" s="160" t="str">
        <f>'Indicator Data'!B44</f>
        <v>COD</v>
      </c>
      <c r="C44" s="157">
        <f>IF('Indicator Data'!BF44="No data","x",ROUND(IF('Indicator Data'!BF44&gt;C$3,0,IF('Indicator Data'!BF44&lt;C$4,10,(C$3-'Indicator Data'!BF44)/(C$3-C$4)*10)),1))</f>
        <v>7.5</v>
      </c>
      <c r="D44" s="158">
        <f t="shared" si="3"/>
        <v>7.5</v>
      </c>
      <c r="E44" s="157">
        <f>IF('Indicator Data'!BH44="No data","x",ROUND(IF('Indicator Data'!BH44&gt;E$3,0,IF('Indicator Data'!BH44&lt;E$4,10,(E$3-'Indicator Data'!BH44)/(E$3-E$4)*10)),1))</f>
        <v>8</v>
      </c>
      <c r="F44" s="157">
        <f>IF('Indicator Data'!BG44="No data","x",ROUND(IF('Indicator Data'!BG44&gt;F$3,0,IF('Indicator Data'!BG44&lt;F$4,10,(F$3-'Indicator Data'!BG44)/(F$3-F$4)*10)),1))</f>
        <v>8.5</v>
      </c>
      <c r="G44" s="158">
        <f t="shared" si="4"/>
        <v>8.3000000000000007</v>
      </c>
      <c r="H44" s="159">
        <f t="shared" si="5"/>
        <v>7.9</v>
      </c>
      <c r="I44" s="157">
        <f>IF('Indicator Data'!BJ44="No data","x",ROUND(IF('Indicator Data'!BJ44^2&gt;I$3,0,IF('Indicator Data'!BJ44^2&lt;I$4,10,(I$3-'Indicator Data'!BJ44^2)/(I$3-I$4)*10)),1))</f>
        <v>3.9</v>
      </c>
      <c r="J44" s="157">
        <f>IF(OR('Indicator Data'!BI44=0,'Indicator Data'!BI44="No data"),"x",ROUND(IF('Indicator Data'!BI44&gt;J$3,0,IF('Indicator Data'!BI44&lt;J$4,10,(J$3-'Indicator Data'!BI44)/(J$3-J$4)*10)),1))</f>
        <v>7.9</v>
      </c>
      <c r="K44" s="157">
        <f>IF('Indicator Data'!BK44="No data","x",ROUND(IF('Indicator Data'!BK44&gt;K$3,0,IF('Indicator Data'!BK44&lt;K$4,10,(K$3-'Indicator Data'!BK44)/(K$3-K$4)*10)),1))</f>
        <v>7.7</v>
      </c>
      <c r="L44" s="157">
        <f>IF('Indicator Data'!BL44="No data","x",ROUND(IF('Indicator Data'!BL44&gt;L$3,0,IF('Indicator Data'!BL44&lt;L$4,10,(L$3-'Indicator Data'!BL44)/(L$3-L$4)*10)),1))</f>
        <v>7.7</v>
      </c>
      <c r="M44" s="158">
        <f t="shared" si="6"/>
        <v>6.8</v>
      </c>
      <c r="N44" s="161">
        <f>IF('Indicator Data'!BM44="No data","x",'Indicator Data'!BM44/'Indicator Data'!BW44*100)</f>
        <v>7.9398337045940766</v>
      </c>
      <c r="O44" s="157">
        <f t="shared" si="9"/>
        <v>9.3000000000000007</v>
      </c>
      <c r="P44" s="157">
        <f>IF('Indicator Data'!BN44="No data","x",ROUND(IF('Indicator Data'!BN44&gt;P$3,0,IF('Indicator Data'!BN44&lt;P$4,10,(P$3-'Indicator Data'!BN44)/(P$3-P$4)*10)),1))</f>
        <v>9.3000000000000007</v>
      </c>
      <c r="Q44" s="157">
        <f>IF('Indicator Data'!BO44="No data","x",ROUND(IF('Indicator Data'!BO44&gt;Q$3,0,IF('Indicator Data'!BO44&lt;Q$4,10,(Q$3-'Indicator Data'!BO44)/(Q$3-Q$4)*10)),1))</f>
        <v>10</v>
      </c>
      <c r="R44" s="158">
        <f t="shared" si="7"/>
        <v>9.5</v>
      </c>
      <c r="S44" s="157">
        <f>IF('Indicator Data'!BP44="No data","x",ROUND(IF('Indicator Data'!BP44&gt;S$3,0,IF('Indicator Data'!BP44&lt;S$4,10,(S$3-'Indicator Data'!BP44)/(S$3-S$4)*10)),1))</f>
        <v>9.1</v>
      </c>
      <c r="T44" s="162">
        <f>IF('Indicator Data'!BQ44="No data","x",ROUND(IF('Indicator Data'!BQ44&gt;T$3,0,IF('Indicator Data'!BQ44&lt;T$4,10,(T$3-'Indicator Data'!BQ44)/(T$3-T$4)*10)),1))</f>
        <v>5.8</v>
      </c>
      <c r="U44" s="162" t="str">
        <f>IF('Indicator Data'!BR44="No data","x",ROUND(IF('Indicator Data'!BR44&gt;U$3,0,IF('Indicator Data'!BR44&lt;U$4,10,(U$3-'Indicator Data'!BR44)/(U$3-U$4)*10)),1))</f>
        <v>x</v>
      </c>
      <c r="V44" s="162">
        <f>IF('Indicator Data'!BS44="No data","x",ROUND(IF('Indicator Data'!BS44&gt;V$3,0,IF('Indicator Data'!BS44&lt;V$4,10,(V$3-'Indicator Data'!BS44)/(V$3-V$4)*10)),1))</f>
        <v>5.9</v>
      </c>
      <c r="W44" s="157">
        <f t="shared" si="8"/>
        <v>5.85</v>
      </c>
      <c r="X44" s="157">
        <f>IF('Indicator Data'!BT44="No data","x",ROUND(IF('Indicator Data'!BT44&gt;X$3,0,IF('Indicator Data'!BT44&lt;X$4,10,(X$3-'Indicator Data'!BT44)/(X$3-X$4)*10)),1))</f>
        <v>10</v>
      </c>
      <c r="Y44" s="157">
        <f>IF('Indicator Data'!BU44="No data","x",ROUND(IF('Indicator Data'!BU44&gt;Y$3,10,IF('Indicator Data'!BU44&lt;Y$4,0,10-(Y$3-'Indicator Data'!BU44)/(Y$3-Y$4)*10)),1))</f>
        <v>6.1</v>
      </c>
      <c r="Z44" s="158">
        <f t="shared" si="10"/>
        <v>7.8</v>
      </c>
      <c r="AA44" s="159">
        <f t="shared" si="11"/>
        <v>8</v>
      </c>
      <c r="AB44" s="48"/>
    </row>
    <row r="45" spans="1:28">
      <c r="A45" s="90" t="str">
        <f>'Indicator Data'!A45</f>
        <v>Costa Rica</v>
      </c>
      <c r="B45" s="160" t="str">
        <f>'Indicator Data'!B45</f>
        <v>CRI</v>
      </c>
      <c r="C45" s="157">
        <f>IF('Indicator Data'!BF45="No data","x",ROUND(IF('Indicator Data'!BF45&gt;C$3,0,IF('Indicator Data'!BF45&lt;C$4,10,(C$3-'Indicator Data'!BF45)/(C$3-C$4)*10)),1))</f>
        <v>1.5</v>
      </c>
      <c r="D45" s="158">
        <f t="shared" si="3"/>
        <v>1.5</v>
      </c>
      <c r="E45" s="157">
        <f>IF('Indicator Data'!BH45="No data","x",ROUND(IF('Indicator Data'!BH45&gt;E$3,0,IF('Indicator Data'!BH45&lt;E$4,10,(E$3-'Indicator Data'!BH45)/(E$3-E$4)*10)),1))</f>
        <v>4.5</v>
      </c>
      <c r="F45" s="157">
        <f>IF('Indicator Data'!BG45="No data","x",ROUND(IF('Indicator Data'!BG45&gt;F$3,0,IF('Indicator Data'!BG45&lt;F$4,10,(F$3-'Indicator Data'!BG45)/(F$3-F$4)*10)),1))</f>
        <v>4.9000000000000004</v>
      </c>
      <c r="G45" s="158">
        <f t="shared" si="4"/>
        <v>4.7</v>
      </c>
      <c r="H45" s="159">
        <f t="shared" si="5"/>
        <v>3.1</v>
      </c>
      <c r="I45" s="157">
        <f>IF('Indicator Data'!BJ45="No data","x",ROUND(IF('Indicator Data'!BJ45^2&gt;I$3,0,IF('Indicator Data'!BJ45^2&lt;I$4,10,(I$3-'Indicator Data'!BJ45^2)/(I$3-I$4)*10)),1))</f>
        <v>0.4</v>
      </c>
      <c r="J45" s="157">
        <f>IF(OR('Indicator Data'!BI45=0,'Indicator Data'!BI45="No data"),"x",ROUND(IF('Indicator Data'!BI45&gt;J$3,0,IF('Indicator Data'!BI45&lt;J$4,10,(J$3-'Indicator Data'!BI45)/(J$3-J$4)*10)),1))</f>
        <v>0</v>
      </c>
      <c r="K45" s="157">
        <f>IF('Indicator Data'!BK45="No data","x",ROUND(IF('Indicator Data'!BK45&gt;K$3,0,IF('Indicator Data'!BK45&lt;K$4,10,(K$3-'Indicator Data'!BK45)/(K$3-K$4)*10)),1))</f>
        <v>1.7</v>
      </c>
      <c r="L45" s="157">
        <f>IF('Indicator Data'!BL45="No data","x",ROUND(IF('Indicator Data'!BL45&gt;L$3,0,IF('Indicator Data'!BL45&lt;L$4,10,(L$3-'Indicator Data'!BL45)/(L$3-L$4)*10)),1))</f>
        <v>2.5</v>
      </c>
      <c r="M45" s="158">
        <f t="shared" si="6"/>
        <v>1.2</v>
      </c>
      <c r="N45" s="161">
        <f>IF('Indicator Data'!BM45="No data","x",'Indicator Data'!BM45/'Indicator Data'!BW45*100)</f>
        <v>45.045045045045043</v>
      </c>
      <c r="O45" s="157">
        <f t="shared" si="9"/>
        <v>5.6</v>
      </c>
      <c r="P45" s="157">
        <f>IF('Indicator Data'!BN45="No data","x",ROUND(IF('Indicator Data'!BN45&gt;P$3,0,IF('Indicator Data'!BN45&lt;P$4,10,(P$3-'Indicator Data'!BN45)/(P$3-P$4)*10)),1))</f>
        <v>0.2</v>
      </c>
      <c r="Q45" s="157">
        <f>IF('Indicator Data'!BO45="No data","x",ROUND(IF('Indicator Data'!BO45&gt;Q$3,0,IF('Indicator Data'!BO45&lt;Q$4,10,(Q$3-'Indicator Data'!BO45)/(Q$3-Q$4)*10)),1))</f>
        <v>0</v>
      </c>
      <c r="R45" s="158">
        <f t="shared" si="7"/>
        <v>1.9</v>
      </c>
      <c r="S45" s="157">
        <f>IF('Indicator Data'!BP45="No data","x",ROUND(IF('Indicator Data'!BP45&gt;S$3,0,IF('Indicator Data'!BP45&lt;S$4,10,(S$3-'Indicator Data'!BP45)/(S$3-S$4)*10)),1))</f>
        <v>3.1</v>
      </c>
      <c r="T45" s="162">
        <f>IF('Indicator Data'!BQ45="No data","x",ROUND(IF('Indicator Data'!BQ45&gt;T$3,0,IF('Indicator Data'!BQ45&lt;T$4,10,(T$3-'Indicator Data'!BQ45)/(T$3-T$4)*10)),1))</f>
        <v>0.7</v>
      </c>
      <c r="U45" s="162">
        <f>IF('Indicator Data'!BR45="No data","x",ROUND(IF('Indicator Data'!BR45&gt;U$3,0,IF('Indicator Data'!BR45&lt;U$4,10,(U$3-'Indicator Data'!BR45)/(U$3-U$4)*10)),1))</f>
        <v>4.0999999999999996</v>
      </c>
      <c r="V45" s="162">
        <f>IF('Indicator Data'!BS45="No data","x",ROUND(IF('Indicator Data'!BS45&gt;V$3,0,IF('Indicator Data'!BS45&lt;V$4,10,(V$3-'Indicator Data'!BS45)/(V$3-V$4)*10)),1))</f>
        <v>1.2</v>
      </c>
      <c r="W45" s="157">
        <f t="shared" si="8"/>
        <v>2</v>
      </c>
      <c r="X45" s="157">
        <f>IF('Indicator Data'!BT45="No data","x",ROUND(IF('Indicator Data'!BT45&gt;X$3,0,IF('Indicator Data'!BT45&lt;X$4,10,(X$3-'Indicator Data'!BT45)/(X$3-X$4)*10)),1))</f>
        <v>4.4000000000000004</v>
      </c>
      <c r="Y45" s="157">
        <f>IF('Indicator Data'!BU45="No data","x",ROUND(IF('Indicator Data'!BU45&gt;Y$3,10,IF('Indicator Data'!BU45&lt;Y$4,0,10-(Y$3-'Indicator Data'!BU45)/(Y$3-Y$4)*10)),1))</f>
        <v>0.2</v>
      </c>
      <c r="Z45" s="158">
        <f t="shared" si="10"/>
        <v>2.4</v>
      </c>
      <c r="AA45" s="159">
        <f t="shared" si="11"/>
        <v>1.8</v>
      </c>
      <c r="AB45" s="48"/>
    </row>
    <row r="46" spans="1:28">
      <c r="A46" s="90" t="str">
        <f>'Indicator Data'!A46</f>
        <v>Côte d'Ivoire</v>
      </c>
      <c r="B46" s="160" t="str">
        <f>'Indicator Data'!B46</f>
        <v>CIV</v>
      </c>
      <c r="C46" s="157">
        <f>IF('Indicator Data'!BF46="No data","x",ROUND(IF('Indicator Data'!BF46&gt;C$3,0,IF('Indicator Data'!BF46&lt;C$4,10,(C$3-'Indicator Data'!BF46)/(C$3-C$4)*10)),1))</f>
        <v>7.8</v>
      </c>
      <c r="D46" s="158">
        <f t="shared" si="3"/>
        <v>7.8</v>
      </c>
      <c r="E46" s="157">
        <f>IF('Indicator Data'!BH46="No data","x",ROUND(IF('Indicator Data'!BH46&gt;E$3,0,IF('Indicator Data'!BH46&lt;E$4,10,(E$3-'Indicator Data'!BH46)/(E$3-E$4)*10)),1))</f>
        <v>6</v>
      </c>
      <c r="F46" s="157">
        <f>IF('Indicator Data'!BG46="No data","x",ROUND(IF('Indicator Data'!BG46&gt;F$3,0,IF('Indicator Data'!BG46&lt;F$4,10,(F$3-'Indicator Data'!BG46)/(F$3-F$4)*10)),1))</f>
        <v>5.7</v>
      </c>
      <c r="G46" s="158">
        <f t="shared" si="4"/>
        <v>5.9</v>
      </c>
      <c r="H46" s="159">
        <f t="shared" si="5"/>
        <v>6.9</v>
      </c>
      <c r="I46" s="157">
        <f>IF('Indicator Data'!BJ46="No data","x",ROUND(IF('Indicator Data'!BJ46^2&gt;I$3,0,IF('Indicator Data'!BJ46^2&lt;I$4,10,(I$3-'Indicator Data'!BJ46^2)/(I$3-I$4)*10)),1))</f>
        <v>2.1</v>
      </c>
      <c r="J46" s="157">
        <f>IF(OR('Indicator Data'!BI46=0,'Indicator Data'!BI46="No data"),"x",ROUND(IF('Indicator Data'!BI46&gt;J$3,0,IF('Indicator Data'!BI46&lt;J$4,10,(J$3-'Indicator Data'!BI46)/(J$3-J$4)*10)),1))</f>
        <v>3</v>
      </c>
      <c r="K46" s="157">
        <f>IF('Indicator Data'!BK46="No data","x",ROUND(IF('Indicator Data'!BK46&gt;K$3,0,IF('Indicator Data'!BK46&lt;K$4,10,(K$3-'Indicator Data'!BK46)/(K$3-K$4)*10)),1))</f>
        <v>6.5</v>
      </c>
      <c r="L46" s="157">
        <f>IF('Indicator Data'!BL46="No data","x",ROUND(IF('Indicator Data'!BL46&gt;L$3,0,IF('Indicator Data'!BL46&lt;L$4,10,(L$3-'Indicator Data'!BL46)/(L$3-L$4)*10)),1))</f>
        <v>1.3</v>
      </c>
      <c r="M46" s="158">
        <f t="shared" si="6"/>
        <v>3.2</v>
      </c>
      <c r="N46" s="161">
        <f>IF('Indicator Data'!BM46="No data","x",'Indicator Data'!BM46/'Indicator Data'!BW46*100)</f>
        <v>10.062893081761008</v>
      </c>
      <c r="O46" s="157">
        <f t="shared" si="9"/>
        <v>9.1</v>
      </c>
      <c r="P46" s="157">
        <f>IF('Indicator Data'!BN46="No data","x",ROUND(IF('Indicator Data'!BN46&gt;P$3,0,IF('Indicator Data'!BN46&lt;P$4,10,(P$3-'Indicator Data'!BN46)/(P$3-P$4)*10)),1))</f>
        <v>7</v>
      </c>
      <c r="Q46" s="157">
        <f>IF('Indicator Data'!BO46="No data","x",ROUND(IF('Indicator Data'!BO46&gt;Q$3,0,IF('Indicator Data'!BO46&lt;Q$4,10,(Q$3-'Indicator Data'!BO46)/(Q$3-Q$4)*10)),1))</f>
        <v>5.4</v>
      </c>
      <c r="R46" s="158">
        <f t="shared" si="7"/>
        <v>7.2</v>
      </c>
      <c r="S46" s="157">
        <f>IF('Indicator Data'!BP46="No data","x",ROUND(IF('Indicator Data'!BP46&gt;S$3,0,IF('Indicator Data'!BP46&lt;S$4,10,(S$3-'Indicator Data'!BP46)/(S$3-S$4)*10)),1))</f>
        <v>9.6</v>
      </c>
      <c r="T46" s="162">
        <f>IF('Indicator Data'!BQ46="No data","x",ROUND(IF('Indicator Data'!BQ46&gt;T$3,0,IF('Indicator Data'!BQ46&lt;T$4,10,(T$3-'Indicator Data'!BQ46)/(T$3-T$4)*10)),1))</f>
        <v>3.9</v>
      </c>
      <c r="U46" s="162">
        <f>IF('Indicator Data'!BR46="No data","x",ROUND(IF('Indicator Data'!BR46&gt;U$3,0,IF('Indicator Data'!BR46&lt;U$4,10,(U$3-'Indicator Data'!BR46)/(U$3-U$4)*10)),1))</f>
        <v>10</v>
      </c>
      <c r="V46" s="162">
        <f>IF('Indicator Data'!BS46="No data","x",ROUND(IF('Indicator Data'!BS46&gt;V$3,0,IF('Indicator Data'!BS46&lt;V$4,10,(V$3-'Indicator Data'!BS46)/(V$3-V$4)*10)),1))</f>
        <v>6.4</v>
      </c>
      <c r="W46" s="157">
        <f t="shared" si="8"/>
        <v>6.7666666666666666</v>
      </c>
      <c r="X46" s="157">
        <f>IF('Indicator Data'!BT46="No data","x",ROUND(IF('Indicator Data'!BT46&gt;X$3,0,IF('Indicator Data'!BT46&lt;X$4,10,(X$3-'Indicator Data'!BT46)/(X$3-X$4)*10)),1))</f>
        <v>9.5</v>
      </c>
      <c r="Y46" s="157">
        <f>IF('Indicator Data'!BU46="No data","x",ROUND(IF('Indicator Data'!BU46&gt;Y$3,10,IF('Indicator Data'!BU46&lt;Y$4,0,10-(Y$3-'Indicator Data'!BU46)/(Y$3-Y$4)*10)),1))</f>
        <v>5.3</v>
      </c>
      <c r="Z46" s="158">
        <f t="shared" si="10"/>
        <v>7.8</v>
      </c>
      <c r="AA46" s="159">
        <f t="shared" si="11"/>
        <v>6.1</v>
      </c>
      <c r="AB46" s="48"/>
    </row>
    <row r="47" spans="1:28">
      <c r="A47" s="90" t="str">
        <f>'Indicator Data'!A47</f>
        <v>Croatia</v>
      </c>
      <c r="B47" s="160" t="str">
        <f>'Indicator Data'!B47</f>
        <v>HRV</v>
      </c>
      <c r="C47" s="157">
        <f>IF('Indicator Data'!BF47="No data","x",ROUND(IF('Indicator Data'!BF47&gt;C$3,0,IF('Indicator Data'!BF47&lt;C$4,10,(C$3-'Indicator Data'!BF47)/(C$3-C$4)*10)),1))</f>
        <v>4.4000000000000004</v>
      </c>
      <c r="D47" s="158">
        <f t="shared" si="3"/>
        <v>4.4000000000000004</v>
      </c>
      <c r="E47" s="157">
        <f>IF('Indicator Data'!BH47="No data","x",ROUND(IF('Indicator Data'!BH47&gt;E$3,0,IF('Indicator Data'!BH47&lt;E$4,10,(E$3-'Indicator Data'!BH47)/(E$3-E$4)*10)),1))</f>
        <v>5</v>
      </c>
      <c r="F47" s="157">
        <f>IF('Indicator Data'!BG47="No data","x",ROUND(IF('Indicator Data'!BG47&gt;F$3,0,IF('Indicator Data'!BG47&lt;F$4,10,(F$3-'Indicator Data'!BG47)/(F$3-F$4)*10)),1))</f>
        <v>3.8</v>
      </c>
      <c r="G47" s="158">
        <f t="shared" si="4"/>
        <v>4.4000000000000004</v>
      </c>
      <c r="H47" s="159">
        <f t="shared" si="5"/>
        <v>4.4000000000000004</v>
      </c>
      <c r="I47" s="157">
        <f>IF('Indicator Data'!BJ47="No data","x",ROUND(IF('Indicator Data'!BJ47^2&gt;I$3,0,IF('Indicator Data'!BJ47^2&lt;I$4,10,(I$3-'Indicator Data'!BJ47^2)/(I$3-I$4)*10)),1))</f>
        <v>0.1</v>
      </c>
      <c r="J47" s="157">
        <f>IF(OR('Indicator Data'!BI47=0,'Indicator Data'!BI47="No data"),"x",ROUND(IF('Indicator Data'!BI47&gt;J$3,0,IF('Indicator Data'!BI47&lt;J$4,10,(J$3-'Indicator Data'!BI47)/(J$3-J$4)*10)),1))</f>
        <v>0</v>
      </c>
      <c r="K47" s="157">
        <f>IF('Indicator Data'!BK47="No data","x",ROUND(IF('Indicator Data'!BK47&gt;K$3,0,IF('Indicator Data'!BK47&lt;K$4,10,(K$3-'Indicator Data'!BK47)/(K$3-K$4)*10)),1))</f>
        <v>1.8</v>
      </c>
      <c r="L47" s="157">
        <f>IF('Indicator Data'!BL47="No data","x",ROUND(IF('Indicator Data'!BL47&gt;L$3,0,IF('Indicator Data'!BL47&lt;L$4,10,(L$3-'Indicator Data'!BL47)/(L$3-L$4)*10)),1))</f>
        <v>4.5999999999999996</v>
      </c>
      <c r="M47" s="158">
        <f t="shared" si="6"/>
        <v>1.6</v>
      </c>
      <c r="N47" s="161">
        <f>IF('Indicator Data'!BM47="No data","x",'Indicator Data'!BM47/'Indicator Data'!BW47*100)</f>
        <v>148.3202287348106</v>
      </c>
      <c r="O47" s="157">
        <f t="shared" si="9"/>
        <v>0</v>
      </c>
      <c r="P47" s="157">
        <f>IF('Indicator Data'!BN47="No data","x",ROUND(IF('Indicator Data'!BN47&gt;P$3,0,IF('Indicator Data'!BN47&lt;P$4,10,(P$3-'Indicator Data'!BN47)/(P$3-P$4)*10)),1))</f>
        <v>0.4</v>
      </c>
      <c r="Q47" s="157">
        <f>IF('Indicator Data'!BO47="No data","x",ROUND(IF('Indicator Data'!BO47&gt;Q$3,0,IF('Indicator Data'!BO47&lt;Q$4,10,(Q$3-'Indicator Data'!BO47)/(Q$3-Q$4)*10)),1))</f>
        <v>0.1</v>
      </c>
      <c r="R47" s="158">
        <f t="shared" si="7"/>
        <v>0.2</v>
      </c>
      <c r="S47" s="157">
        <f>IF('Indicator Data'!BP47="No data","x",ROUND(IF('Indicator Data'!BP47&gt;S$3,0,IF('Indicator Data'!BP47&lt;S$4,10,(S$3-'Indicator Data'!BP47)/(S$3-S$4)*10)),1))</f>
        <v>1.3</v>
      </c>
      <c r="T47" s="162">
        <f>IF('Indicator Data'!BQ47="No data","x",ROUND(IF('Indicator Data'!BQ47&gt;T$3,0,IF('Indicator Data'!BQ47&lt;T$4,10,(T$3-'Indicator Data'!BQ47)/(T$3-T$4)*10)),1))</f>
        <v>1.2</v>
      </c>
      <c r="U47" s="162">
        <f>IF('Indicator Data'!BR47="No data","x",ROUND(IF('Indicator Data'!BR47&gt;U$3,0,IF('Indicator Data'!BR47&lt;U$4,10,(U$3-'Indicator Data'!BR47)/(U$3-U$4)*10)),1))</f>
        <v>1.5</v>
      </c>
      <c r="V47" s="162">
        <f>IF('Indicator Data'!BS47="No data","x",ROUND(IF('Indicator Data'!BS47&gt;V$3,0,IF('Indicator Data'!BS47&lt;V$4,10,(V$3-'Indicator Data'!BS47)/(V$3-V$4)*10)),1))</f>
        <v>1.5</v>
      </c>
      <c r="W47" s="157">
        <f t="shared" si="8"/>
        <v>1.4000000000000001</v>
      </c>
      <c r="X47" s="157">
        <f>IF('Indicator Data'!BT47="No data","x",ROUND(IF('Indicator Data'!BT47&gt;X$3,0,IF('Indicator Data'!BT47&lt;X$4,10,(X$3-'Indicator Data'!BT47)/(X$3-X$4)*10)),1))</f>
        <v>1</v>
      </c>
      <c r="Y47" s="157">
        <f>IF('Indicator Data'!BU47="No data","x",ROUND(IF('Indicator Data'!BU47&gt;Y$3,10,IF('Indicator Data'!BU47&lt;Y$4,0,10-(Y$3-'Indicator Data'!BU47)/(Y$3-Y$4)*10)),1))</f>
        <v>0.1</v>
      </c>
      <c r="Z47" s="158">
        <f t="shared" si="10"/>
        <v>1</v>
      </c>
      <c r="AA47" s="159">
        <f t="shared" si="11"/>
        <v>0.9</v>
      </c>
      <c r="AB47" s="48"/>
    </row>
    <row r="48" spans="1:28">
      <c r="A48" s="90" t="str">
        <f>'Indicator Data'!A48</f>
        <v>Cuba</v>
      </c>
      <c r="B48" s="160" t="str">
        <f>'Indicator Data'!B48</f>
        <v>CUB</v>
      </c>
      <c r="C48" s="157">
        <f>IF('Indicator Data'!BF48="No data","x",ROUND(IF('Indicator Data'!BF48&gt;C$3,0,IF('Indicator Data'!BF48&lt;C$4,10,(C$3-'Indicator Data'!BF48)/(C$3-C$4)*10)),1))</f>
        <v>2.5</v>
      </c>
      <c r="D48" s="158">
        <f t="shared" si="3"/>
        <v>2.5</v>
      </c>
      <c r="E48" s="157">
        <f>IF('Indicator Data'!BH48="No data","x",ROUND(IF('Indicator Data'!BH48&gt;E$3,0,IF('Indicator Data'!BH48&lt;E$4,10,(E$3-'Indicator Data'!BH48)/(E$3-E$4)*10)),1))</f>
        <v>5.8</v>
      </c>
      <c r="F48" s="157">
        <f>IF('Indicator Data'!BG48="No data","x",ROUND(IF('Indicator Data'!BG48&gt;F$3,0,IF('Indicator Data'!BG48&lt;F$4,10,(F$3-'Indicator Data'!BG48)/(F$3-F$4)*10)),1))</f>
        <v>5.7</v>
      </c>
      <c r="G48" s="158">
        <f t="shared" si="4"/>
        <v>5.8</v>
      </c>
      <c r="H48" s="159">
        <f t="shared" si="5"/>
        <v>4.2</v>
      </c>
      <c r="I48" s="157">
        <f>IF('Indicator Data'!BJ48="No data","x",ROUND(IF('Indicator Data'!BJ48^2&gt;I$3,0,IF('Indicator Data'!BJ48^2&lt;I$4,10,(I$3-'Indicator Data'!BJ48^2)/(I$3-I$4)*10)),1))</f>
        <v>0.1</v>
      </c>
      <c r="J48" s="157">
        <f>IF(OR('Indicator Data'!BI48=0,'Indicator Data'!BI48="No data"),"x",ROUND(IF('Indicator Data'!BI48&gt;J$3,0,IF('Indicator Data'!BI48&lt;J$4,10,(J$3-'Indicator Data'!BI48)/(J$3-J$4)*10)),1))</f>
        <v>0</v>
      </c>
      <c r="K48" s="157">
        <f>IF('Indicator Data'!BK48="No data","x",ROUND(IF('Indicator Data'!BK48&gt;K$3,0,IF('Indicator Data'!BK48&lt;K$4,10,(K$3-'Indicator Data'!BK48)/(K$3-K$4)*10)),1))</f>
        <v>2.9</v>
      </c>
      <c r="L48" s="157">
        <f>IF('Indicator Data'!BL48="No data","x",ROUND(IF('Indicator Data'!BL48&gt;L$3,0,IF('Indicator Data'!BL48&lt;L$4,10,(L$3-'Indicator Data'!BL48)/(L$3-L$4)*10)),1))</f>
        <v>6.8</v>
      </c>
      <c r="M48" s="158">
        <f t="shared" si="6"/>
        <v>2.5</v>
      </c>
      <c r="N48" s="161">
        <f>IF('Indicator Data'!BM48="No data","x",'Indicator Data'!BM48/'Indicator Data'!BW48*100)</f>
        <v>62.94626080420894</v>
      </c>
      <c r="O48" s="157">
        <f t="shared" si="9"/>
        <v>3.7</v>
      </c>
      <c r="P48" s="157">
        <f>IF('Indicator Data'!BN48="No data","x",ROUND(IF('Indicator Data'!BN48&gt;P$3,0,IF('Indicator Data'!BN48&lt;P$4,10,(P$3-'Indicator Data'!BN48)/(P$3-P$4)*10)),1))</f>
        <v>0.9</v>
      </c>
      <c r="Q48" s="157">
        <f>IF('Indicator Data'!BO48="No data","x",ROUND(IF('Indicator Data'!BO48&gt;Q$3,0,IF('Indicator Data'!BO48&lt;Q$4,10,(Q$3-'Indicator Data'!BO48)/(Q$3-Q$4)*10)),1))</f>
        <v>1.1000000000000001</v>
      </c>
      <c r="R48" s="158">
        <f t="shared" si="7"/>
        <v>1.9</v>
      </c>
      <c r="S48" s="157">
        <f>IF('Indicator Data'!BP48="No data","x",ROUND(IF('Indicator Data'!BP48&gt;S$3,0,IF('Indicator Data'!BP48&lt;S$4,10,(S$3-'Indicator Data'!BP48)/(S$3-S$4)*10)),1))</f>
        <v>0</v>
      </c>
      <c r="T48" s="162">
        <f>IF('Indicator Data'!BQ48="No data","x",ROUND(IF('Indicator Data'!BQ48&gt;T$3,0,IF('Indicator Data'!BQ48&lt;T$4,10,(T$3-'Indicator Data'!BQ48)/(T$3-T$4)*10)),1))</f>
        <v>0</v>
      </c>
      <c r="U48" s="162">
        <f>IF('Indicator Data'!BR48="No data","x",ROUND(IF('Indicator Data'!BR48&gt;U$3,0,IF('Indicator Data'!BR48&lt;U$4,10,(U$3-'Indicator Data'!BR48)/(U$3-U$4)*10)),1))</f>
        <v>0</v>
      </c>
      <c r="V48" s="162" t="str">
        <f>IF('Indicator Data'!BS48="No data","x",ROUND(IF('Indicator Data'!BS48&gt;V$3,0,IF('Indicator Data'!BS48&lt;V$4,10,(V$3-'Indicator Data'!BS48)/(V$3-V$4)*10)),1))</f>
        <v>x</v>
      </c>
      <c r="W48" s="157">
        <f t="shared" si="8"/>
        <v>0</v>
      </c>
      <c r="X48" s="157">
        <f>IF('Indicator Data'!BT48="No data","x",ROUND(IF('Indicator Data'!BT48&gt;X$3,0,IF('Indicator Data'!BT48&lt;X$4,10,(X$3-'Indicator Data'!BT48)/(X$3-X$4)*10)),1))</f>
        <v>0</v>
      </c>
      <c r="Y48" s="157">
        <f>IF('Indicator Data'!BU48="No data","x",ROUND(IF('Indicator Data'!BU48&gt;Y$3,10,IF('Indicator Data'!BU48&lt;Y$4,0,10-(Y$3-'Indicator Data'!BU48)/(Y$3-Y$4)*10)),1))</f>
        <v>0.4</v>
      </c>
      <c r="Z48" s="158">
        <f t="shared" si="10"/>
        <v>0.1</v>
      </c>
      <c r="AA48" s="159">
        <f t="shared" si="11"/>
        <v>1.5</v>
      </c>
      <c r="AB48" s="48"/>
    </row>
    <row r="49" spans="1:28">
      <c r="A49" s="90" t="str">
        <f>'Indicator Data'!A49</f>
        <v>Cyprus</v>
      </c>
      <c r="B49" s="160" t="str">
        <f>'Indicator Data'!B49</f>
        <v>CYP</v>
      </c>
      <c r="C49" s="157" t="str">
        <f>IF('Indicator Data'!BF49="No data","x",ROUND(IF('Indicator Data'!BF49&gt;C$3,0,IF('Indicator Data'!BF49&lt;C$4,10,(C$3-'Indicator Data'!BF49)/(C$3-C$4)*10)),1))</f>
        <v>x</v>
      </c>
      <c r="D49" s="158" t="str">
        <f t="shared" si="3"/>
        <v>x</v>
      </c>
      <c r="E49" s="157">
        <f>IF('Indicator Data'!BH49="No data","x",ROUND(IF('Indicator Data'!BH49&gt;E$3,0,IF('Indicator Data'!BH49&lt;E$4,10,(E$3-'Indicator Data'!BH49)/(E$3-E$4)*10)),1))</f>
        <v>4.7</v>
      </c>
      <c r="F49" s="157">
        <f>IF('Indicator Data'!BG49="No data","x",ROUND(IF('Indicator Data'!BG49&gt;F$3,0,IF('Indicator Data'!BG49&lt;F$4,10,(F$3-'Indicator Data'!BG49)/(F$3-F$4)*10)),1))</f>
        <v>3.5</v>
      </c>
      <c r="G49" s="158">
        <f t="shared" si="4"/>
        <v>4.0999999999999996</v>
      </c>
      <c r="H49" s="159">
        <f t="shared" si="5"/>
        <v>4.0999999999999996</v>
      </c>
      <c r="I49" s="157">
        <f>IF('Indicator Data'!BJ49="No data","x",ROUND(IF('Indicator Data'!BJ49^2&gt;I$3,0,IF('Indicator Data'!BJ49^2&lt;I$4,10,(I$3-'Indicator Data'!BJ49^2)/(I$3-I$4)*10)),1))</f>
        <v>0.1</v>
      </c>
      <c r="J49" s="157">
        <f>IF(OR('Indicator Data'!BI49=0,'Indicator Data'!BI49="No data"),"x",ROUND(IF('Indicator Data'!BI49&gt;J$3,0,IF('Indicator Data'!BI49&lt;J$4,10,(J$3-'Indicator Data'!BI49)/(J$3-J$4)*10)),1))</f>
        <v>0</v>
      </c>
      <c r="K49" s="157">
        <f>IF('Indicator Data'!BK49="No data","x",ROUND(IF('Indicator Data'!BK49&gt;K$3,0,IF('Indicator Data'!BK49&lt;K$4,10,(K$3-'Indicator Data'!BK49)/(K$3-K$4)*10)),1))</f>
        <v>1</v>
      </c>
      <c r="L49" s="157">
        <f>IF('Indicator Data'!BL49="No data","x",ROUND(IF('Indicator Data'!BL49&gt;L$3,0,IF('Indicator Data'!BL49&lt;L$4,10,(L$3-'Indicator Data'!BL49)/(L$3-L$4)*10)),1))</f>
        <v>2.6</v>
      </c>
      <c r="M49" s="158">
        <f t="shared" si="6"/>
        <v>0.9</v>
      </c>
      <c r="N49" s="161">
        <f>IF('Indicator Data'!BM49="No data","x",'Indicator Data'!BM49/'Indicator Data'!BW49*100)</f>
        <v>205.62770562770564</v>
      </c>
      <c r="O49" s="157">
        <f t="shared" si="9"/>
        <v>0</v>
      </c>
      <c r="P49" s="157">
        <f>IF('Indicator Data'!BN49="No data","x",ROUND(IF('Indicator Data'!BN49&gt;P$3,0,IF('Indicator Data'!BN49&lt;P$4,10,(P$3-'Indicator Data'!BN49)/(P$3-P$4)*10)),1))</f>
        <v>0.1</v>
      </c>
      <c r="Q49" s="157">
        <f>IF('Indicator Data'!BO49="No data","x",ROUND(IF('Indicator Data'!BO49&gt;Q$3,0,IF('Indicator Data'!BO49&lt;Q$4,10,(Q$3-'Indicator Data'!BO49)/(Q$3-Q$4)*10)),1))</f>
        <v>0</v>
      </c>
      <c r="R49" s="158">
        <f t="shared" si="7"/>
        <v>0</v>
      </c>
      <c r="S49" s="157">
        <f>IF('Indicator Data'!BP49="No data","x",ROUND(IF('Indicator Data'!BP49&gt;S$3,0,IF('Indicator Data'!BP49&lt;S$4,10,(S$3-'Indicator Data'!BP49)/(S$3-S$4)*10)),1))</f>
        <v>0</v>
      </c>
      <c r="T49" s="162">
        <f>IF('Indicator Data'!BQ49="No data","x",ROUND(IF('Indicator Data'!BQ49&gt;T$3,0,IF('Indicator Data'!BQ49&lt;T$4,10,(T$3-'Indicator Data'!BQ49)/(T$3-T$4)*10)),1))</f>
        <v>0.5</v>
      </c>
      <c r="U49" s="162">
        <f>IF('Indicator Data'!BR49="No data","x",ROUND(IF('Indicator Data'!BR49&gt;U$3,0,IF('Indicator Data'!BR49&lt;U$4,10,(U$3-'Indicator Data'!BR49)/(U$3-U$4)*10)),1))</f>
        <v>1.9</v>
      </c>
      <c r="V49" s="162">
        <f>IF('Indicator Data'!BS49="No data","x",ROUND(IF('Indicator Data'!BS49&gt;V$3,0,IF('Indicator Data'!BS49&lt;V$4,10,(V$3-'Indicator Data'!BS49)/(V$3-V$4)*10)),1))</f>
        <v>3.1</v>
      </c>
      <c r="W49" s="157">
        <f t="shared" si="8"/>
        <v>1.8333333333333333</v>
      </c>
      <c r="X49" s="157">
        <f>IF('Indicator Data'!BT49="No data","x",ROUND(IF('Indicator Data'!BT49&gt;X$3,0,IF('Indicator Data'!BT49&lt;X$4,10,(X$3-'Indicator Data'!BT49)/(X$3-X$4)*10)),1))</f>
        <v>0</v>
      </c>
      <c r="Y49" s="157">
        <f>IF('Indicator Data'!BU49="No data","x",ROUND(IF('Indicator Data'!BU49&gt;Y$3,10,IF('Indicator Data'!BU49&lt;Y$4,0,10-(Y$3-'Indicator Data'!BU49)/(Y$3-Y$4)*10)),1))</f>
        <v>0.8</v>
      </c>
      <c r="Z49" s="158">
        <f t="shared" si="10"/>
        <v>0.7</v>
      </c>
      <c r="AA49" s="159">
        <f t="shared" si="11"/>
        <v>0.5</v>
      </c>
      <c r="AB49" s="48"/>
    </row>
    <row r="50" spans="1:28">
      <c r="A50" s="90" t="str">
        <f>'Indicator Data'!A50</f>
        <v>Czech Republic</v>
      </c>
      <c r="B50" s="160" t="str">
        <f>'Indicator Data'!B50</f>
        <v>CZE</v>
      </c>
      <c r="C50" s="157">
        <f>IF('Indicator Data'!BF50="No data","x",ROUND(IF('Indicator Data'!BF50&gt;C$3,0,IF('Indicator Data'!BF50&lt;C$4,10,(C$3-'Indicator Data'!BF50)/(C$3-C$4)*10)),1))</f>
        <v>2.5</v>
      </c>
      <c r="D50" s="158">
        <f t="shared" si="3"/>
        <v>2.5</v>
      </c>
      <c r="E50" s="157">
        <f>IF('Indicator Data'!BH50="No data","x",ROUND(IF('Indicator Data'!BH50&gt;E$3,0,IF('Indicator Data'!BH50&lt;E$4,10,(E$3-'Indicator Data'!BH50)/(E$3-E$4)*10)),1))</f>
        <v>4.3</v>
      </c>
      <c r="F50" s="157">
        <f>IF('Indicator Data'!BG50="No data","x",ROUND(IF('Indicator Data'!BG50&gt;F$3,0,IF('Indicator Data'!BG50&lt;F$4,10,(F$3-'Indicator Data'!BG50)/(F$3-F$4)*10)),1))</f>
        <v>2.8</v>
      </c>
      <c r="G50" s="158">
        <f t="shared" si="4"/>
        <v>3.6</v>
      </c>
      <c r="H50" s="159">
        <f t="shared" si="5"/>
        <v>3.1</v>
      </c>
      <c r="I50" s="157" t="str">
        <f>IF('Indicator Data'!BJ50="No data","x",ROUND(IF('Indicator Data'!BJ50^2&gt;I$3,0,IF('Indicator Data'!BJ50^2&lt;I$4,10,(I$3-'Indicator Data'!BJ50^2)/(I$3-I$4)*10)),1))</f>
        <v>x</v>
      </c>
      <c r="J50" s="157">
        <f>IF(OR('Indicator Data'!BI50=0,'Indicator Data'!BI50="No data"),"x",ROUND(IF('Indicator Data'!BI50&gt;J$3,0,IF('Indicator Data'!BI50&lt;J$4,10,(J$3-'Indicator Data'!BI50)/(J$3-J$4)*10)),1))</f>
        <v>0</v>
      </c>
      <c r="K50" s="157">
        <f>IF('Indicator Data'!BK50="No data","x",ROUND(IF('Indicator Data'!BK50&gt;K$3,0,IF('Indicator Data'!BK50&lt;K$4,10,(K$3-'Indicator Data'!BK50)/(K$3-K$4)*10)),1))</f>
        <v>1.5</v>
      </c>
      <c r="L50" s="157">
        <f>IF('Indicator Data'!BL50="No data","x",ROUND(IF('Indicator Data'!BL50&gt;L$3,0,IF('Indicator Data'!BL50&lt;L$4,10,(L$3-'Indicator Data'!BL50)/(L$3-L$4)*10)),1))</f>
        <v>3.7</v>
      </c>
      <c r="M50" s="158">
        <f t="shared" si="6"/>
        <v>1.7</v>
      </c>
      <c r="N50" s="161">
        <f>IF('Indicator Data'!BM50="No data","x",'Indicator Data'!BM50/'Indicator Data'!BW50*100)</f>
        <v>271.87985499741069</v>
      </c>
      <c r="O50" s="157">
        <f t="shared" si="9"/>
        <v>0</v>
      </c>
      <c r="P50" s="157">
        <f>IF('Indicator Data'!BN50="No data","x",ROUND(IF('Indicator Data'!BN50&gt;P$3,0,IF('Indicator Data'!BN50&lt;P$4,10,(P$3-'Indicator Data'!BN50)/(P$3-P$4)*10)),1))</f>
        <v>0.1</v>
      </c>
      <c r="Q50" s="157">
        <f>IF('Indicator Data'!BO50="No data","x",ROUND(IF('Indicator Data'!BO50&gt;Q$3,0,IF('Indicator Data'!BO50&lt;Q$4,10,(Q$3-'Indicator Data'!BO50)/(Q$3-Q$4)*10)),1))</f>
        <v>0</v>
      </c>
      <c r="R50" s="158">
        <f t="shared" si="7"/>
        <v>0</v>
      </c>
      <c r="S50" s="157">
        <f>IF('Indicator Data'!BP50="No data","x",ROUND(IF('Indicator Data'!BP50&gt;S$3,0,IF('Indicator Data'!BP50&lt;S$4,10,(S$3-'Indicator Data'!BP50)/(S$3-S$4)*10)),1))</f>
        <v>0</v>
      </c>
      <c r="T50" s="162">
        <f>IF('Indicator Data'!BQ50="No data","x",ROUND(IF('Indicator Data'!BQ50&gt;T$3,0,IF('Indicator Data'!BQ50&lt;T$4,10,(T$3-'Indicator Data'!BQ50)/(T$3-T$4)*10)),1))</f>
        <v>0.8</v>
      </c>
      <c r="U50" s="162">
        <f>IF('Indicator Data'!BR50="No data","x",ROUND(IF('Indicator Data'!BR50&gt;U$3,0,IF('Indicator Data'!BR50&lt;U$4,10,(U$3-'Indicator Data'!BR50)/(U$3-U$4)*10)),1))</f>
        <v>1.5</v>
      </c>
      <c r="V50" s="162" t="str">
        <f>IF('Indicator Data'!BS50="No data","x",ROUND(IF('Indicator Data'!BS50&gt;V$3,0,IF('Indicator Data'!BS50&lt;V$4,10,(V$3-'Indicator Data'!BS50)/(V$3-V$4)*10)),1))</f>
        <v>x</v>
      </c>
      <c r="W50" s="157">
        <f t="shared" si="8"/>
        <v>1.1499999999999999</v>
      </c>
      <c r="X50" s="157">
        <f>IF('Indicator Data'!BT50="No data","x",ROUND(IF('Indicator Data'!BT50&gt;X$3,0,IF('Indicator Data'!BT50&lt;X$4,10,(X$3-'Indicator Data'!BT50)/(X$3-X$4)*10)),1))</f>
        <v>0</v>
      </c>
      <c r="Y50" s="157">
        <f>IF('Indicator Data'!BU50="No data","x",ROUND(IF('Indicator Data'!BU50&gt;Y$3,10,IF('Indicator Data'!BU50&lt;Y$4,0,10-(Y$3-'Indicator Data'!BU50)/(Y$3-Y$4)*10)),1))</f>
        <v>0</v>
      </c>
      <c r="Z50" s="158">
        <f t="shared" si="10"/>
        <v>0.3</v>
      </c>
      <c r="AA50" s="159">
        <f t="shared" si="11"/>
        <v>0.7</v>
      </c>
      <c r="AB50" s="48"/>
    </row>
    <row r="51" spans="1:28">
      <c r="A51" s="90" t="str">
        <f>'Indicator Data'!A51</f>
        <v>Denmark</v>
      </c>
      <c r="B51" s="160" t="str">
        <f>'Indicator Data'!B51</f>
        <v>DNK</v>
      </c>
      <c r="C51" s="157">
        <f>IF('Indicator Data'!BF51="No data","x",ROUND(IF('Indicator Data'!BF51&gt;C$3,0,IF('Indicator Data'!BF51&lt;C$4,10,(C$3-'Indicator Data'!BF51)/(C$3-C$4)*10)),1))</f>
        <v>2.7</v>
      </c>
      <c r="D51" s="158">
        <f t="shared" si="3"/>
        <v>2.7</v>
      </c>
      <c r="E51" s="157">
        <f>IF('Indicator Data'!BH51="No data","x",ROUND(IF('Indicator Data'!BH51&gt;E$3,0,IF('Indicator Data'!BH51&lt;E$4,10,(E$3-'Indicator Data'!BH51)/(E$3-E$4)*10)),1))</f>
        <v>1</v>
      </c>
      <c r="F51" s="157">
        <f>IF('Indicator Data'!BG51="No data","x",ROUND(IF('Indicator Data'!BG51&gt;F$3,0,IF('Indicator Data'!BG51&lt;F$4,10,(F$3-'Indicator Data'!BG51)/(F$3-F$4)*10)),1))</f>
        <v>1</v>
      </c>
      <c r="G51" s="158">
        <f t="shared" si="4"/>
        <v>1</v>
      </c>
      <c r="H51" s="159">
        <f t="shared" si="5"/>
        <v>1.9</v>
      </c>
      <c r="I51" s="157" t="str">
        <f>IF('Indicator Data'!BJ51="No data","x",ROUND(IF('Indicator Data'!BJ51^2&gt;I$3,0,IF('Indicator Data'!BJ51^2&lt;I$4,10,(I$3-'Indicator Data'!BJ51^2)/(I$3-I$4)*10)),1))</f>
        <v>x</v>
      </c>
      <c r="J51" s="157">
        <f>IF(OR('Indicator Data'!BI51=0,'Indicator Data'!BI51="No data"),"x",ROUND(IF('Indicator Data'!BI51&gt;J$3,0,IF('Indicator Data'!BI51&lt;J$4,10,(J$3-'Indicator Data'!BI51)/(J$3-J$4)*10)),1))</f>
        <v>0</v>
      </c>
      <c r="K51" s="157">
        <f>IF('Indicator Data'!BK51="No data","x",ROUND(IF('Indicator Data'!BK51&gt;K$3,0,IF('Indicator Data'!BK51&lt;K$4,10,(K$3-'Indicator Data'!BK51)/(K$3-K$4)*10)),1))</f>
        <v>0.2</v>
      </c>
      <c r="L51" s="157">
        <f>IF('Indicator Data'!BL51="No data","x",ROUND(IF('Indicator Data'!BL51&gt;L$3,0,IF('Indicator Data'!BL51&lt;L$4,10,(L$3-'Indicator Data'!BL51)/(L$3-L$4)*10)),1))</f>
        <v>3.8</v>
      </c>
      <c r="M51" s="158">
        <f t="shared" si="6"/>
        <v>1.3</v>
      </c>
      <c r="N51" s="161">
        <f>IF('Indicator Data'!BM51="No data","x",'Indicator Data'!BM51/'Indicator Data'!BW51*100)</f>
        <v>353.5234503888758</v>
      </c>
      <c r="O51" s="157">
        <f t="shared" si="9"/>
        <v>0</v>
      </c>
      <c r="P51" s="157">
        <f>IF('Indicator Data'!BN51="No data","x",ROUND(IF('Indicator Data'!BN51&gt;P$3,0,IF('Indicator Data'!BN51&lt;P$4,10,(P$3-'Indicator Data'!BN51)/(P$3-P$4)*10)),1))</f>
        <v>0</v>
      </c>
      <c r="Q51" s="157">
        <f>IF('Indicator Data'!BO51="No data","x",ROUND(IF('Indicator Data'!BO51&gt;Q$3,0,IF('Indicator Data'!BO51&lt;Q$4,10,(Q$3-'Indicator Data'!BO51)/(Q$3-Q$4)*10)),1))</f>
        <v>0</v>
      </c>
      <c r="R51" s="158">
        <f t="shared" si="7"/>
        <v>0</v>
      </c>
      <c r="S51" s="157">
        <f>IF('Indicator Data'!BP51="No data","x",ROUND(IF('Indicator Data'!BP51&gt;S$3,0,IF('Indicator Data'!BP51&lt;S$4,10,(S$3-'Indicator Data'!BP51)/(S$3-S$4)*10)),1))</f>
        <v>0</v>
      </c>
      <c r="T51" s="162">
        <f>IF('Indicator Data'!BQ51="No data","x",ROUND(IF('Indicator Data'!BQ51&gt;T$3,0,IF('Indicator Data'!BQ51&lt;T$4,10,(T$3-'Indicator Data'!BQ51)/(T$3-T$4)*10)),1))</f>
        <v>0.3</v>
      </c>
      <c r="U51" s="162">
        <f>IF('Indicator Data'!BR51="No data","x",ROUND(IF('Indicator Data'!BR51&gt;U$3,0,IF('Indicator Data'!BR51&lt;U$4,10,(U$3-'Indicator Data'!BR51)/(U$3-U$4)*10)),1))</f>
        <v>0.8</v>
      </c>
      <c r="V51" s="162">
        <f>IF('Indicator Data'!BS51="No data","x",ROUND(IF('Indicator Data'!BS51&gt;V$3,0,IF('Indicator Data'!BS51&lt;V$4,10,(V$3-'Indicator Data'!BS51)/(V$3-V$4)*10)),1))</f>
        <v>0.5</v>
      </c>
      <c r="W51" s="157">
        <f t="shared" si="8"/>
        <v>0.53333333333333333</v>
      </c>
      <c r="X51" s="157">
        <f>IF('Indicator Data'!BT51="No data","x",ROUND(IF('Indicator Data'!BT51&gt;X$3,0,IF('Indicator Data'!BT51&lt;X$4,10,(X$3-'Indicator Data'!BT51)/(X$3-X$4)*10)),1))</f>
        <v>0</v>
      </c>
      <c r="Y51" s="157">
        <f>IF('Indicator Data'!BU51="No data","x",ROUND(IF('Indicator Data'!BU51&gt;Y$3,10,IF('Indicator Data'!BU51&lt;Y$4,0,10-(Y$3-'Indicator Data'!BU51)/(Y$3-Y$4)*10)),1))</f>
        <v>0.1</v>
      </c>
      <c r="Z51" s="158">
        <f t="shared" si="10"/>
        <v>0.2</v>
      </c>
      <c r="AA51" s="159">
        <f t="shared" si="11"/>
        <v>0.5</v>
      </c>
      <c r="AB51" s="48"/>
    </row>
    <row r="52" spans="1:28">
      <c r="A52" s="90" t="str">
        <f>'Indicator Data'!A52</f>
        <v>Djibouti</v>
      </c>
      <c r="B52" s="160" t="str">
        <f>'Indicator Data'!B52</f>
        <v>DJI</v>
      </c>
      <c r="C52" s="157">
        <f>IF('Indicator Data'!BF52="No data","x",ROUND(IF('Indicator Data'!BF52&gt;C$3,0,IF('Indicator Data'!BF52&lt;C$4,10,(C$3-'Indicator Data'!BF52)/(C$3-C$4)*10)),1))</f>
        <v>5.5</v>
      </c>
      <c r="D52" s="158">
        <f t="shared" si="3"/>
        <v>5.5</v>
      </c>
      <c r="E52" s="157">
        <f>IF('Indicator Data'!BH52="No data","x",ROUND(IF('Indicator Data'!BH52&gt;E$3,0,IF('Indicator Data'!BH52&lt;E$4,10,(E$3-'Indicator Data'!BH52)/(E$3-E$4)*10)),1))</f>
        <v>7</v>
      </c>
      <c r="F52" s="157">
        <f>IF('Indicator Data'!BG52="No data","x",ROUND(IF('Indicator Data'!BG52&gt;F$3,0,IF('Indicator Data'!BG52&lt;F$4,10,(F$3-'Indicator Data'!BG52)/(F$3-F$4)*10)),1))</f>
        <v>6.6</v>
      </c>
      <c r="G52" s="158">
        <f t="shared" si="4"/>
        <v>6.8</v>
      </c>
      <c r="H52" s="159">
        <f t="shared" si="5"/>
        <v>6.2</v>
      </c>
      <c r="I52" s="157" t="str">
        <f>IF('Indicator Data'!BJ52="No data","x",ROUND(IF('Indicator Data'!BJ52^2&gt;I$3,0,IF('Indicator Data'!BJ52^2&lt;I$4,10,(I$3-'Indicator Data'!BJ52^2)/(I$3-I$4)*10)),1))</f>
        <v>x</v>
      </c>
      <c r="J52" s="157">
        <f>IF(OR('Indicator Data'!BI52=0,'Indicator Data'!BI52="No data"),"x",ROUND(IF('Indicator Data'!BI52&gt;J$3,0,IF('Indicator Data'!BI52&lt;J$4,10,(J$3-'Indicator Data'!BI52)/(J$3-J$4)*10)),1))</f>
        <v>3.5</v>
      </c>
      <c r="K52" s="157">
        <f>IF('Indicator Data'!BK52="No data","x",ROUND(IF('Indicator Data'!BK52&gt;K$3,0,IF('Indicator Data'!BK52&lt;K$4,10,(K$3-'Indicator Data'!BK52)/(K$3-K$4)*10)),1))</f>
        <v>3.1</v>
      </c>
      <c r="L52" s="157">
        <f>IF('Indicator Data'!BL52="No data","x",ROUND(IF('Indicator Data'!BL52&gt;L$3,0,IF('Indicator Data'!BL52&lt;L$4,10,(L$3-'Indicator Data'!BL52)/(L$3-L$4)*10)),1))</f>
        <v>7.9</v>
      </c>
      <c r="M52" s="158">
        <f t="shared" si="6"/>
        <v>4.8</v>
      </c>
      <c r="N52" s="161">
        <f>IF('Indicator Data'!BM52="No data","x",'Indicator Data'!BM52/'Indicator Data'!BW52*100)</f>
        <v>11.216566005176878</v>
      </c>
      <c r="O52" s="157">
        <f t="shared" si="9"/>
        <v>9</v>
      </c>
      <c r="P52" s="157">
        <f>IF('Indicator Data'!BN52="No data","x",ROUND(IF('Indicator Data'!BN52&gt;P$3,0,IF('Indicator Data'!BN52&lt;P$4,10,(P$3-'Indicator Data'!BN52)/(P$3-P$4)*10)),1))</f>
        <v>3.7</v>
      </c>
      <c r="Q52" s="157">
        <f>IF('Indicator Data'!BO52="No data","x",ROUND(IF('Indicator Data'!BO52&gt;Q$3,0,IF('Indicator Data'!BO52&lt;Q$4,10,(Q$3-'Indicator Data'!BO52)/(Q$3-Q$4)*10)),1))</f>
        <v>4.8</v>
      </c>
      <c r="R52" s="158">
        <f t="shared" si="7"/>
        <v>5.8</v>
      </c>
      <c r="S52" s="157">
        <f>IF('Indicator Data'!BP52="No data","x",ROUND(IF('Indicator Data'!BP52&gt;S$3,0,IF('Indicator Data'!BP52&lt;S$4,10,(S$3-'Indicator Data'!BP52)/(S$3-S$4)*10)),1))</f>
        <v>9.5</v>
      </c>
      <c r="T52" s="162">
        <f>IF('Indicator Data'!BQ52="No data","x",ROUND(IF('Indicator Data'!BQ52&gt;T$3,0,IF('Indicator Data'!BQ52&lt;T$4,10,(T$3-'Indicator Data'!BQ52)/(T$3-T$4)*10)),1))</f>
        <v>6.8</v>
      </c>
      <c r="U52" s="162">
        <f>IF('Indicator Data'!BR52="No data","x",ROUND(IF('Indicator Data'!BR52&gt;U$3,0,IF('Indicator Data'!BR52&lt;U$4,10,(U$3-'Indicator Data'!BR52)/(U$3-U$4)*10)),1))</f>
        <v>8.6</v>
      </c>
      <c r="V52" s="162">
        <f>IF('Indicator Data'!BS52="No data","x",ROUND(IF('Indicator Data'!BS52&gt;V$3,0,IF('Indicator Data'!BS52&lt;V$4,10,(V$3-'Indicator Data'!BS52)/(V$3-V$4)*10)),1))</f>
        <v>6.8</v>
      </c>
      <c r="W52" s="157">
        <f t="shared" si="8"/>
        <v>7.3999999999999995</v>
      </c>
      <c r="X52" s="157">
        <f>IF('Indicator Data'!BT52="No data","x",ROUND(IF('Indicator Data'!BT52&gt;X$3,0,IF('Indicator Data'!BT52&lt;X$4,10,(X$3-'Indicator Data'!BT52)/(X$3-X$4)*10)),1))</f>
        <v>9.6999999999999993</v>
      </c>
      <c r="Y52" s="157">
        <f>IF('Indicator Data'!BU52="No data","x",ROUND(IF('Indicator Data'!BU52&gt;Y$3,10,IF('Indicator Data'!BU52&lt;Y$4,0,10-(Y$3-'Indicator Data'!BU52)/(Y$3-Y$4)*10)),1))</f>
        <v>2.6</v>
      </c>
      <c r="Z52" s="158">
        <f t="shared" si="10"/>
        <v>7.3</v>
      </c>
      <c r="AA52" s="159">
        <f t="shared" si="11"/>
        <v>6</v>
      </c>
      <c r="AB52" s="48"/>
    </row>
    <row r="53" spans="1:28">
      <c r="A53" s="90" t="str">
        <f>'Indicator Data'!A53</f>
        <v>Dominica</v>
      </c>
      <c r="B53" s="160" t="str">
        <f>'Indicator Data'!B53</f>
        <v>DMA</v>
      </c>
      <c r="C53" s="157" t="str">
        <f>IF('Indicator Data'!BF53="No data","x",ROUND(IF('Indicator Data'!BF53&gt;C$3,0,IF('Indicator Data'!BF53&lt;C$4,10,(C$3-'Indicator Data'!BF53)/(C$3-C$4)*10)),1))</f>
        <v>x</v>
      </c>
      <c r="D53" s="158" t="str">
        <f t="shared" si="3"/>
        <v>x</v>
      </c>
      <c r="E53" s="157">
        <f>IF('Indicator Data'!BH53="No data","x",ROUND(IF('Indicator Data'!BH53&gt;E$3,0,IF('Indicator Data'!BH53&lt;E$4,10,(E$3-'Indicator Data'!BH53)/(E$3-E$4)*10)),1))</f>
        <v>4.4000000000000004</v>
      </c>
      <c r="F53" s="157">
        <f>IF('Indicator Data'!BG53="No data","x",ROUND(IF('Indicator Data'!BG53&gt;F$3,0,IF('Indicator Data'!BG53&lt;F$4,10,(F$3-'Indicator Data'!BG53)/(F$3-F$4)*10)),1))</f>
        <v>5.2</v>
      </c>
      <c r="G53" s="158">
        <f t="shared" si="4"/>
        <v>4.8</v>
      </c>
      <c r="H53" s="159">
        <f t="shared" si="5"/>
        <v>4.8</v>
      </c>
      <c r="I53" s="157" t="str">
        <f>IF('Indicator Data'!BJ53="No data","x",ROUND(IF('Indicator Data'!BJ53^2&gt;I$3,0,IF('Indicator Data'!BJ53^2&lt;I$4,10,(I$3-'Indicator Data'!BJ53^2)/(I$3-I$4)*10)),1))</f>
        <v>x</v>
      </c>
      <c r="J53" s="157">
        <f>IF(OR('Indicator Data'!BI53=0,'Indicator Data'!BI53="No data"),"x",ROUND(IF('Indicator Data'!BI53&gt;J$3,0,IF('Indicator Data'!BI53&lt;J$4,10,(J$3-'Indicator Data'!BI53)/(J$3-J$4)*10)),1))</f>
        <v>0</v>
      </c>
      <c r="K53" s="157">
        <f>IF('Indicator Data'!BK53="No data","x",ROUND(IF('Indicator Data'!BK53&gt;K$3,0,IF('Indicator Data'!BK53&lt;K$4,10,(K$3-'Indicator Data'!BK53)/(K$3-K$4)*10)),1))</f>
        <v>1.9</v>
      </c>
      <c r="L53" s="157">
        <f>IF('Indicator Data'!BL53="No data","x",ROUND(IF('Indicator Data'!BL53&gt;L$3,0,IF('Indicator Data'!BL53&lt;L$4,10,(L$3-'Indicator Data'!BL53)/(L$3-L$4)*10)),1))</f>
        <v>5.9</v>
      </c>
      <c r="M53" s="158">
        <f t="shared" si="6"/>
        <v>2.6</v>
      </c>
      <c r="N53" s="161">
        <f>IF('Indicator Data'!BM53="No data","x",'Indicator Data'!BM53/'Indicator Data'!BW53*100)</f>
        <v>133.33333333333331</v>
      </c>
      <c r="O53" s="157">
        <f t="shared" si="9"/>
        <v>0</v>
      </c>
      <c r="P53" s="157">
        <f>IF('Indicator Data'!BN53="No data","x",ROUND(IF('Indicator Data'!BN53&gt;P$3,0,IF('Indicator Data'!BN53&lt;P$4,10,(P$3-'Indicator Data'!BN53)/(P$3-P$4)*10)),1))</f>
        <v>2.2000000000000002</v>
      </c>
      <c r="Q53" s="157">
        <f>IF('Indicator Data'!BO53="No data","x",ROUND(IF('Indicator Data'!BO53&gt;Q$3,0,IF('Indicator Data'!BO53&lt;Q$4,10,(Q$3-'Indicator Data'!BO53)/(Q$3-Q$4)*10)),1))</f>
        <v>0.9</v>
      </c>
      <c r="R53" s="158">
        <f t="shared" si="7"/>
        <v>1</v>
      </c>
      <c r="S53" s="157">
        <f>IF('Indicator Data'!BP53="No data","x",ROUND(IF('Indicator Data'!BP53&gt;S$3,0,IF('Indicator Data'!BP53&lt;S$4,10,(S$3-'Indicator Data'!BP53)/(S$3-S$4)*10)),1))</f>
        <v>7.2</v>
      </c>
      <c r="T53" s="162">
        <f>IF('Indicator Data'!BQ53="No data","x",ROUND(IF('Indicator Data'!BQ53&gt;T$3,0,IF('Indicator Data'!BQ53&lt;T$4,10,(T$3-'Indicator Data'!BQ53)/(T$3-T$4)*10)),1))</f>
        <v>1.2</v>
      </c>
      <c r="U53" s="162">
        <f>IF('Indicator Data'!BR53="No data","x",ROUND(IF('Indicator Data'!BR53&gt;U$3,0,IF('Indicator Data'!BR53&lt;U$4,10,(U$3-'Indicator Data'!BR53)/(U$3-U$4)*10)),1))</f>
        <v>1.7</v>
      </c>
      <c r="V53" s="162" t="str">
        <f>IF('Indicator Data'!BS53="No data","x",ROUND(IF('Indicator Data'!BS53&gt;V$3,0,IF('Indicator Data'!BS53&lt;V$4,10,(V$3-'Indicator Data'!BS53)/(V$3-V$4)*10)),1))</f>
        <v>x</v>
      </c>
      <c r="W53" s="157">
        <f t="shared" si="8"/>
        <v>1.45</v>
      </c>
      <c r="X53" s="157">
        <f>IF('Indicator Data'!BT53="No data","x",ROUND(IF('Indicator Data'!BT53&gt;X$3,0,IF('Indicator Data'!BT53&lt;X$4,10,(X$3-'Indicator Data'!BT53)/(X$3-X$4)*10)),1))</f>
        <v>7.6</v>
      </c>
      <c r="Y53" s="157" t="str">
        <f>IF('Indicator Data'!BU53="No data","x",ROUND(IF('Indicator Data'!BU53&gt;Y$3,10,IF('Indicator Data'!BU53&lt;Y$4,0,10-(Y$3-'Indicator Data'!BU53)/(Y$3-Y$4)*10)),1))</f>
        <v>x</v>
      </c>
      <c r="Z53" s="158">
        <f t="shared" si="10"/>
        <v>5.4</v>
      </c>
      <c r="AA53" s="159">
        <f t="shared" si="11"/>
        <v>3</v>
      </c>
      <c r="AB53" s="48"/>
    </row>
    <row r="54" spans="1:28">
      <c r="A54" s="90" t="str">
        <f>'Indicator Data'!A54</f>
        <v>Dominican Republic</v>
      </c>
      <c r="B54" s="160" t="str">
        <f>'Indicator Data'!B54</f>
        <v>DOM</v>
      </c>
      <c r="C54" s="157">
        <f>IF('Indicator Data'!BF54="No data","x",ROUND(IF('Indicator Data'!BF54&gt;C$3,0,IF('Indicator Data'!BF54&lt;C$4,10,(C$3-'Indicator Data'!BF54)/(C$3-C$4)*10)),1))</f>
        <v>4.5999999999999996</v>
      </c>
      <c r="D54" s="158">
        <f t="shared" si="3"/>
        <v>4.5999999999999996</v>
      </c>
      <c r="E54" s="157">
        <f>IF('Indicator Data'!BH54="No data","x",ROUND(IF('Indicator Data'!BH54&gt;E$3,0,IF('Indicator Data'!BH54&lt;E$4,10,(E$3-'Indicator Data'!BH54)/(E$3-E$4)*10)),1))</f>
        <v>6.5</v>
      </c>
      <c r="F54" s="157">
        <f>IF('Indicator Data'!BG54="No data","x",ROUND(IF('Indicator Data'!BG54&gt;F$3,0,IF('Indicator Data'!BG54&lt;F$4,10,(F$3-'Indicator Data'!BG54)/(F$3-F$4)*10)),1))</f>
        <v>5.0999999999999996</v>
      </c>
      <c r="G54" s="158">
        <f t="shared" si="4"/>
        <v>5.8</v>
      </c>
      <c r="H54" s="159">
        <f t="shared" si="5"/>
        <v>5.2</v>
      </c>
      <c r="I54" s="157">
        <f>IF('Indicator Data'!BJ54="No data","x",ROUND(IF('Indicator Data'!BJ54^2&gt;I$3,0,IF('Indicator Data'!BJ54^2&lt;I$4,10,(I$3-'Indicator Data'!BJ54^2)/(I$3-I$4)*10)),1))</f>
        <v>1</v>
      </c>
      <c r="J54" s="157">
        <f>IF(OR('Indicator Data'!BI54=0,'Indicator Data'!BI54="No data"),"x",ROUND(IF('Indicator Data'!BI54&gt;J$3,0,IF('Indicator Data'!BI54&lt;J$4,10,(J$3-'Indicator Data'!BI54)/(J$3-J$4)*10)),1))</f>
        <v>0.2</v>
      </c>
      <c r="K54" s="157">
        <f>IF('Indicator Data'!BK54="No data","x",ROUND(IF('Indicator Data'!BK54&gt;K$3,0,IF('Indicator Data'!BK54&lt;K$4,10,(K$3-'Indicator Data'!BK54)/(K$3-K$4)*10)),1))</f>
        <v>1.5</v>
      </c>
      <c r="L54" s="157">
        <f>IF('Indicator Data'!BL54="No data","x",ROUND(IF('Indicator Data'!BL54&gt;L$3,0,IF('Indicator Data'!BL54&lt;L$4,10,(L$3-'Indicator Data'!BL54)/(L$3-L$4)*10)),1))</f>
        <v>5.6</v>
      </c>
      <c r="M54" s="158">
        <f t="shared" si="6"/>
        <v>2.1</v>
      </c>
      <c r="N54" s="161">
        <f>IF('Indicator Data'!BM54="No data","x",'Indicator Data'!BM54/'Indicator Data'!BW54*100)</f>
        <v>60.016556291390735</v>
      </c>
      <c r="O54" s="157">
        <f t="shared" si="9"/>
        <v>4</v>
      </c>
      <c r="P54" s="157">
        <f>IF('Indicator Data'!BN54="No data","x",ROUND(IF('Indicator Data'!BN54&gt;P$3,0,IF('Indicator Data'!BN54&lt;P$4,10,(P$3-'Indicator Data'!BN54)/(P$3-P$4)*10)),1))</f>
        <v>1.3</v>
      </c>
      <c r="Q54" s="157">
        <f>IF('Indicator Data'!BO54="No data","x",ROUND(IF('Indicator Data'!BO54&gt;Q$3,0,IF('Indicator Data'!BO54&lt;Q$4,10,(Q$3-'Indicator Data'!BO54)/(Q$3-Q$4)*10)),1))</f>
        <v>0.6</v>
      </c>
      <c r="R54" s="158">
        <f t="shared" si="7"/>
        <v>2</v>
      </c>
      <c r="S54" s="157">
        <f>IF('Indicator Data'!BP54="No data","x",ROUND(IF('Indicator Data'!BP54&gt;S$3,0,IF('Indicator Data'!BP54&lt;S$4,10,(S$3-'Indicator Data'!BP54)/(S$3-S$4)*10)),1))</f>
        <v>6.4</v>
      </c>
      <c r="T54" s="162">
        <f>IF('Indicator Data'!BQ54="No data","x",ROUND(IF('Indicator Data'!BQ54&gt;T$3,0,IF('Indicator Data'!BQ54&lt;T$4,10,(T$3-'Indicator Data'!BQ54)/(T$3-T$4)*10)),1))</f>
        <v>1.9</v>
      </c>
      <c r="U54" s="162">
        <f>IF('Indicator Data'!BR54="No data","x",ROUND(IF('Indicator Data'!BR54&gt;U$3,0,IF('Indicator Data'!BR54&lt;U$4,10,(U$3-'Indicator Data'!BR54)/(U$3-U$4)*10)),1))</f>
        <v>6.8</v>
      </c>
      <c r="V54" s="162">
        <f>IF('Indicator Data'!BS54="No data","x",ROUND(IF('Indicator Data'!BS54&gt;V$3,0,IF('Indicator Data'!BS54&lt;V$4,10,(V$3-'Indicator Data'!BS54)/(V$3-V$4)*10)),1))</f>
        <v>4.4000000000000004</v>
      </c>
      <c r="W54" s="157">
        <f t="shared" si="8"/>
        <v>4.3666666666666663</v>
      </c>
      <c r="X54" s="157">
        <f>IF('Indicator Data'!BT54="No data","x",ROUND(IF('Indicator Data'!BT54&gt;X$3,0,IF('Indicator Data'!BT54&lt;X$4,10,(X$3-'Indicator Data'!BT54)/(X$3-X$4)*10)),1))</f>
        <v>6.8</v>
      </c>
      <c r="Y54" s="157">
        <f>IF('Indicator Data'!BU54="No data","x",ROUND(IF('Indicator Data'!BU54&gt;Y$3,10,IF('Indicator Data'!BU54&lt;Y$4,0,10-(Y$3-'Indicator Data'!BU54)/(Y$3-Y$4)*10)),1))</f>
        <v>1.2</v>
      </c>
      <c r="Z54" s="158">
        <f t="shared" si="10"/>
        <v>4.7</v>
      </c>
      <c r="AA54" s="159">
        <f t="shared" si="11"/>
        <v>2.9</v>
      </c>
      <c r="AB54" s="48"/>
    </row>
    <row r="55" spans="1:28">
      <c r="A55" s="90" t="str">
        <f>'Indicator Data'!A55</f>
        <v>Ecuador</v>
      </c>
      <c r="B55" s="160" t="str">
        <f>'Indicator Data'!B55</f>
        <v>ECU</v>
      </c>
      <c r="C55" s="157">
        <f>IF('Indicator Data'!BF55="No data","x",ROUND(IF('Indicator Data'!BF55&gt;C$3,0,IF('Indicator Data'!BF55&lt;C$4,10,(C$3-'Indicator Data'!BF55)/(C$3-C$4)*10)),1))</f>
        <v>3</v>
      </c>
      <c r="D55" s="158">
        <f t="shared" si="3"/>
        <v>3</v>
      </c>
      <c r="E55" s="157">
        <f>IF('Indicator Data'!BH55="No data","x",ROUND(IF('Indicator Data'!BH55&gt;E$3,0,IF('Indicator Data'!BH55&lt;E$4,10,(E$3-'Indicator Data'!BH55)/(E$3-E$4)*10)),1))</f>
        <v>6.6</v>
      </c>
      <c r="F55" s="157">
        <f>IF('Indicator Data'!BG55="No data","x",ROUND(IF('Indicator Data'!BG55&gt;F$3,0,IF('Indicator Data'!BG55&lt;F$4,10,(F$3-'Indicator Data'!BG55)/(F$3-F$4)*10)),1))</f>
        <v>5.6</v>
      </c>
      <c r="G55" s="158">
        <f t="shared" si="4"/>
        <v>6.1</v>
      </c>
      <c r="H55" s="159">
        <f t="shared" si="5"/>
        <v>4.5999999999999996</v>
      </c>
      <c r="I55" s="157">
        <f>IF('Indicator Data'!BJ55="No data","x",ROUND(IF('Indicator Data'!BJ55^2&gt;I$3,0,IF('Indicator Data'!BJ55^2&lt;I$4,10,(I$3-'Indicator Data'!BJ55^2)/(I$3-I$4)*10)),1))</f>
        <v>1.3</v>
      </c>
      <c r="J55" s="157">
        <f>IF(OR('Indicator Data'!BI55=0,'Indicator Data'!BI55="No data"),"x",ROUND(IF('Indicator Data'!BI55&gt;J$3,0,IF('Indicator Data'!BI55&lt;J$4,10,(J$3-'Indicator Data'!BI55)/(J$3-J$4)*10)),1))</f>
        <v>0</v>
      </c>
      <c r="K55" s="157">
        <f>IF('Indicator Data'!BK55="No data","x",ROUND(IF('Indicator Data'!BK55&gt;K$3,0,IF('Indicator Data'!BK55&lt;K$4,10,(K$3-'Indicator Data'!BK55)/(K$3-K$4)*10)),1))</f>
        <v>3</v>
      </c>
      <c r="L55" s="157">
        <f>IF('Indicator Data'!BL55="No data","x",ROUND(IF('Indicator Data'!BL55&gt;L$3,0,IF('Indicator Data'!BL55&lt;L$4,10,(L$3-'Indicator Data'!BL55)/(L$3-L$4)*10)),1))</f>
        <v>5.3</v>
      </c>
      <c r="M55" s="158">
        <f t="shared" si="6"/>
        <v>2.4</v>
      </c>
      <c r="N55" s="161">
        <f>IF('Indicator Data'!BM55="No data","x",'Indicator Data'!BM55/'Indicator Data'!BW55*100)</f>
        <v>24.963762280560477</v>
      </c>
      <c r="O55" s="157">
        <f t="shared" si="9"/>
        <v>7.6</v>
      </c>
      <c r="P55" s="157">
        <f>IF('Indicator Data'!BN55="No data","x",ROUND(IF('Indicator Data'!BN55&gt;P$3,0,IF('Indicator Data'!BN55&lt;P$4,10,(P$3-'Indicator Data'!BN55)/(P$3-P$4)*10)),1))</f>
        <v>0.9</v>
      </c>
      <c r="Q55" s="157">
        <f>IF('Indicator Data'!BO55="No data","x",ROUND(IF('Indicator Data'!BO55&gt;Q$3,0,IF('Indicator Data'!BO55&lt;Q$4,10,(Q$3-'Indicator Data'!BO55)/(Q$3-Q$4)*10)),1))</f>
        <v>0.9</v>
      </c>
      <c r="R55" s="158">
        <f t="shared" si="7"/>
        <v>3.1</v>
      </c>
      <c r="S55" s="157">
        <f>IF('Indicator Data'!BP55="No data","x",ROUND(IF('Indicator Data'!BP55&gt;S$3,0,IF('Indicator Data'!BP55&lt;S$4,10,(S$3-'Indicator Data'!BP55)/(S$3-S$4)*10)),1))</f>
        <v>4.4000000000000004</v>
      </c>
      <c r="T55" s="162">
        <f>IF('Indicator Data'!BQ55="No data","x",ROUND(IF('Indicator Data'!BQ55&gt;T$3,0,IF('Indicator Data'!BQ55&lt;T$4,10,(T$3-'Indicator Data'!BQ55)/(T$3-T$4)*10)),1))</f>
        <v>4.9000000000000004</v>
      </c>
      <c r="U55" s="162">
        <f>IF('Indicator Data'!BR55="No data","x",ROUND(IF('Indicator Data'!BR55&gt;U$3,0,IF('Indicator Data'!BR55&lt;U$4,10,(U$3-'Indicator Data'!BR55)/(U$3-U$4)*10)),1))</f>
        <v>6.6</v>
      </c>
      <c r="V55" s="162">
        <f>IF('Indicator Data'!BS55="No data","x",ROUND(IF('Indicator Data'!BS55&gt;V$3,0,IF('Indicator Data'!BS55&lt;V$4,10,(V$3-'Indicator Data'!BS55)/(V$3-V$4)*10)),1))</f>
        <v>4.7</v>
      </c>
      <c r="W55" s="157">
        <f t="shared" si="8"/>
        <v>5.3999999999999995</v>
      </c>
      <c r="X55" s="157">
        <f>IF('Indicator Data'!BT55="No data","x",ROUND(IF('Indicator Data'!BT55&gt;X$3,0,IF('Indicator Data'!BT55&lt;X$4,10,(X$3-'Indicator Data'!BT55)/(X$3-X$4)*10)),1))</f>
        <v>6.9</v>
      </c>
      <c r="Y55" s="157">
        <f>IF('Indicator Data'!BU55="No data","x",ROUND(IF('Indicator Data'!BU55&gt;Y$3,10,IF('Indicator Data'!BU55&lt;Y$4,0,10-(Y$3-'Indicator Data'!BU55)/(Y$3-Y$4)*10)),1))</f>
        <v>0.7</v>
      </c>
      <c r="Z55" s="158">
        <f t="shared" si="10"/>
        <v>4.4000000000000004</v>
      </c>
      <c r="AA55" s="159">
        <f t="shared" si="11"/>
        <v>3.3</v>
      </c>
      <c r="AB55" s="48"/>
    </row>
    <row r="56" spans="1:28">
      <c r="A56" s="90" t="str">
        <f>'Indicator Data'!A56</f>
        <v>Egypt</v>
      </c>
      <c r="B56" s="160" t="str">
        <f>'Indicator Data'!B56</f>
        <v>EGY</v>
      </c>
      <c r="C56" s="157">
        <f>IF('Indicator Data'!BF56="No data","x",ROUND(IF('Indicator Data'!BF56&gt;C$3,0,IF('Indicator Data'!BF56&lt;C$4,10,(C$3-'Indicator Data'!BF56)/(C$3-C$4)*10)),1))</f>
        <v>4.2</v>
      </c>
      <c r="D56" s="158">
        <f t="shared" si="3"/>
        <v>4.2</v>
      </c>
      <c r="E56" s="157">
        <f>IF('Indicator Data'!BH56="No data","x",ROUND(IF('Indicator Data'!BH56&gt;E$3,0,IF('Indicator Data'!BH56&lt;E$4,10,(E$3-'Indicator Data'!BH56)/(E$3-E$4)*10)),1))</f>
        <v>6.5</v>
      </c>
      <c r="F56" s="157">
        <f>IF('Indicator Data'!BG56="No data","x",ROUND(IF('Indicator Data'!BG56&gt;F$3,0,IF('Indicator Data'!BG56&lt;F$4,10,(F$3-'Indicator Data'!BG56)/(F$3-F$4)*10)),1))</f>
        <v>5.9</v>
      </c>
      <c r="G56" s="158">
        <f t="shared" si="4"/>
        <v>6.2</v>
      </c>
      <c r="H56" s="159">
        <f t="shared" si="5"/>
        <v>5.2</v>
      </c>
      <c r="I56" s="157">
        <f>IF('Indicator Data'!BJ56="No data","x",ROUND(IF('Indicator Data'!BJ56^2&gt;I$3,0,IF('Indicator Data'!BJ56^2&lt;I$4,10,(I$3-'Indicator Data'!BJ56^2)/(I$3-I$4)*10)),1))</f>
        <v>4.9000000000000004</v>
      </c>
      <c r="J56" s="157">
        <f>IF(OR('Indicator Data'!BI56=0,'Indicator Data'!BI56="No data"),"x",ROUND(IF('Indicator Data'!BI56&gt;J$3,0,IF('Indicator Data'!BI56&lt;J$4,10,(J$3-'Indicator Data'!BI56)/(J$3-J$4)*10)),1))</f>
        <v>0</v>
      </c>
      <c r="K56" s="157">
        <f>IF('Indicator Data'!BK56="No data","x",ROUND(IF('Indicator Data'!BK56&gt;K$3,0,IF('Indicator Data'!BK56&lt;K$4,10,(K$3-'Indicator Data'!BK56)/(K$3-K$4)*10)),1))</f>
        <v>2.8</v>
      </c>
      <c r="L56" s="157">
        <f>IF('Indicator Data'!BL56="No data","x",ROUND(IF('Indicator Data'!BL56&gt;L$3,0,IF('Indicator Data'!BL56&lt;L$4,10,(L$3-'Indicator Data'!BL56)/(L$3-L$4)*10)),1))</f>
        <v>5.5</v>
      </c>
      <c r="M56" s="158">
        <f t="shared" si="6"/>
        <v>3.3</v>
      </c>
      <c r="N56" s="161">
        <f>IF('Indicator Data'!BM56="No data","x",'Indicator Data'!BM56/'Indicator Data'!BW56*100)</f>
        <v>8.3379376161534982</v>
      </c>
      <c r="O56" s="157">
        <f t="shared" si="9"/>
        <v>9.3000000000000007</v>
      </c>
      <c r="P56" s="157">
        <f>IF('Indicator Data'!BN56="No data","x",ROUND(IF('Indicator Data'!BN56&gt;P$3,0,IF('Indicator Data'!BN56&lt;P$4,10,(P$3-'Indicator Data'!BN56)/(P$3-P$4)*10)),1))</f>
        <v>0.3</v>
      </c>
      <c r="Q56" s="157">
        <f>IF('Indicator Data'!BO56="No data","x",ROUND(IF('Indicator Data'!BO56&gt;Q$3,0,IF('Indicator Data'!BO56&lt;Q$4,10,(Q$3-'Indicator Data'!BO56)/(Q$3-Q$4)*10)),1))</f>
        <v>0.2</v>
      </c>
      <c r="R56" s="158">
        <f t="shared" si="7"/>
        <v>3.3</v>
      </c>
      <c r="S56" s="157">
        <f>IF('Indicator Data'!BP56="No data","x",ROUND(IF('Indicator Data'!BP56&gt;S$3,0,IF('Indicator Data'!BP56&lt;S$4,10,(S$3-'Indicator Data'!BP56)/(S$3-S$4)*10)),1))</f>
        <v>8.1999999999999993</v>
      </c>
      <c r="T56" s="162">
        <f>IF('Indicator Data'!BQ56="No data","x",ROUND(IF('Indicator Data'!BQ56&gt;T$3,0,IF('Indicator Data'!BQ56&lt;T$4,10,(T$3-'Indicator Data'!BQ56)/(T$3-T$4)*10)),1))</f>
        <v>0.3</v>
      </c>
      <c r="U56" s="162">
        <f>IF('Indicator Data'!BR56="No data","x",ROUND(IF('Indicator Data'!BR56&gt;U$3,0,IF('Indicator Data'!BR56&lt;U$4,10,(U$3-'Indicator Data'!BR56)/(U$3-U$4)*10)),1))</f>
        <v>0.5</v>
      </c>
      <c r="V56" s="162" t="str">
        <f>IF('Indicator Data'!BS56="No data","x",ROUND(IF('Indicator Data'!BS56&gt;V$3,0,IF('Indicator Data'!BS56&lt;V$4,10,(V$3-'Indicator Data'!BS56)/(V$3-V$4)*10)),1))</f>
        <v>x</v>
      </c>
      <c r="W56" s="157">
        <f t="shared" si="8"/>
        <v>0.4</v>
      </c>
      <c r="X56" s="157">
        <f>IF('Indicator Data'!BT56="No data","x",ROUND(IF('Indicator Data'!BT56&gt;X$3,0,IF('Indicator Data'!BT56&lt;X$4,10,(X$3-'Indicator Data'!BT56)/(X$3-X$4)*10)),1))</f>
        <v>8.1</v>
      </c>
      <c r="Y56" s="157">
        <f>IF('Indicator Data'!BU56="No data","x",ROUND(IF('Indicator Data'!BU56&gt;Y$3,10,IF('Indicator Data'!BU56&lt;Y$4,0,10-(Y$3-'Indicator Data'!BU56)/(Y$3-Y$4)*10)),1))</f>
        <v>0.2</v>
      </c>
      <c r="Z56" s="158">
        <f t="shared" si="10"/>
        <v>4.2</v>
      </c>
      <c r="AA56" s="159">
        <f t="shared" si="11"/>
        <v>3.6</v>
      </c>
      <c r="AB56" s="48"/>
    </row>
    <row r="57" spans="1:28">
      <c r="A57" s="90" t="str">
        <f>'Indicator Data'!A57</f>
        <v>El Salvador</v>
      </c>
      <c r="B57" s="160" t="str">
        <f>'Indicator Data'!B57</f>
        <v>SLV</v>
      </c>
      <c r="C57" s="157">
        <f>IF('Indicator Data'!BF57="No data","x",ROUND(IF('Indicator Data'!BF57&gt;C$3,0,IF('Indicator Data'!BF57&lt;C$4,10,(C$3-'Indicator Data'!BF57)/(C$3-C$4)*10)),1))</f>
        <v>5.2</v>
      </c>
      <c r="D57" s="158">
        <f t="shared" si="3"/>
        <v>5.2</v>
      </c>
      <c r="E57" s="157">
        <f>IF('Indicator Data'!BH57="No data","x",ROUND(IF('Indicator Data'!BH57&gt;E$3,0,IF('Indicator Data'!BH57&lt;E$4,10,(E$3-'Indicator Data'!BH57)/(E$3-E$4)*10)),1))</f>
        <v>6.9</v>
      </c>
      <c r="F57" s="157">
        <f>IF('Indicator Data'!BG57="No data","x",ROUND(IF('Indicator Data'!BG57&gt;F$3,0,IF('Indicator Data'!BG57&lt;F$4,10,(F$3-'Indicator Data'!BG57)/(F$3-F$4)*10)),1))</f>
        <v>5.6</v>
      </c>
      <c r="G57" s="158">
        <f t="shared" si="4"/>
        <v>6.3</v>
      </c>
      <c r="H57" s="159">
        <f t="shared" si="5"/>
        <v>5.8</v>
      </c>
      <c r="I57" s="157">
        <f>IF('Indicator Data'!BJ57="No data","x",ROUND(IF('Indicator Data'!BJ57^2&gt;I$3,0,IF('Indicator Data'!BJ57^2&lt;I$4,10,(I$3-'Indicator Data'!BJ57^2)/(I$3-I$4)*10)),1))</f>
        <v>2.1</v>
      </c>
      <c r="J57" s="157">
        <f>IF(OR('Indicator Data'!BI57=0,'Indicator Data'!BI57="No data"),"x",ROUND(IF('Indicator Data'!BI57&gt;J$3,0,IF('Indicator Data'!BI57&lt;J$4,10,(J$3-'Indicator Data'!BI57)/(J$3-J$4)*10)),1))</f>
        <v>0</v>
      </c>
      <c r="K57" s="157">
        <f>IF('Indicator Data'!BK57="No data","x",ROUND(IF('Indicator Data'!BK57&gt;K$3,0,IF('Indicator Data'!BK57&lt;K$4,10,(K$3-'Indicator Data'!BK57)/(K$3-K$4)*10)),1))</f>
        <v>3.7</v>
      </c>
      <c r="L57" s="157">
        <f>IF('Indicator Data'!BL57="No data","x",ROUND(IF('Indicator Data'!BL57&gt;L$3,0,IF('Indicator Data'!BL57&lt;L$4,10,(L$3-'Indicator Data'!BL57)/(L$3-L$4)*10)),1))</f>
        <v>0.9</v>
      </c>
      <c r="M57" s="158">
        <f t="shared" si="6"/>
        <v>1.7</v>
      </c>
      <c r="N57" s="161">
        <f>IF('Indicator Data'!BM57="No data","x",'Indicator Data'!BM57/'Indicator Data'!BW57*100)</f>
        <v>53.088803088803097</v>
      </c>
      <c r="O57" s="157">
        <f t="shared" si="9"/>
        <v>4.7</v>
      </c>
      <c r="P57" s="157">
        <f>IF('Indicator Data'!BN57="No data","x",ROUND(IF('Indicator Data'!BN57&gt;P$3,0,IF('Indicator Data'!BN57&lt;P$4,10,(P$3-'Indicator Data'!BN57)/(P$3-P$4)*10)),1))</f>
        <v>1.4</v>
      </c>
      <c r="Q57" s="157">
        <f>IF('Indicator Data'!BO57="No data","x",ROUND(IF('Indicator Data'!BO57&gt;Q$3,0,IF('Indicator Data'!BO57&lt;Q$4,10,(Q$3-'Indicator Data'!BO57)/(Q$3-Q$4)*10)),1))</f>
        <v>0.3</v>
      </c>
      <c r="R57" s="158">
        <f t="shared" si="7"/>
        <v>2.1</v>
      </c>
      <c r="S57" s="157">
        <f>IF('Indicator Data'!BP57="No data","x",ROUND(IF('Indicator Data'!BP57&gt;S$3,0,IF('Indicator Data'!BP57&lt;S$4,10,(S$3-'Indicator Data'!BP57)/(S$3-S$4)*10)),1))</f>
        <v>2.7</v>
      </c>
      <c r="T57" s="162">
        <f>IF('Indicator Data'!BQ57="No data","x",ROUND(IF('Indicator Data'!BQ57&gt;T$3,0,IF('Indicator Data'!BQ57&lt;T$4,10,(T$3-'Indicator Data'!BQ57)/(T$3-T$4)*10)),1))</f>
        <v>4.0999999999999996</v>
      </c>
      <c r="U57" s="162">
        <f>IF('Indicator Data'!BR57="No data","x",ROUND(IF('Indicator Data'!BR57&gt;U$3,0,IF('Indicator Data'!BR57&lt;U$4,10,(U$3-'Indicator Data'!BR57)/(U$3-U$4)*10)),1))</f>
        <v>6.9</v>
      </c>
      <c r="V57" s="162">
        <f>IF('Indicator Data'!BS57="No data","x",ROUND(IF('Indicator Data'!BS57&gt;V$3,0,IF('Indicator Data'!BS57&lt;V$4,10,(V$3-'Indicator Data'!BS57)/(V$3-V$4)*10)),1))</f>
        <v>4.4000000000000004</v>
      </c>
      <c r="W57" s="157">
        <f t="shared" si="8"/>
        <v>5.1333333333333337</v>
      </c>
      <c r="X57" s="157">
        <f>IF('Indicator Data'!BT57="No data","x",ROUND(IF('Indicator Data'!BT57&gt;X$3,0,IF('Indicator Data'!BT57&lt;X$4,10,(X$3-'Indicator Data'!BT57)/(X$3-X$4)*10)),1))</f>
        <v>6.9</v>
      </c>
      <c r="Y57" s="157">
        <f>IF('Indicator Data'!BU57="No data","x",ROUND(IF('Indicator Data'!BU57&gt;Y$3,10,IF('Indicator Data'!BU57&lt;Y$4,0,10-(Y$3-'Indicator Data'!BU57)/(Y$3-Y$4)*10)),1))</f>
        <v>0.5</v>
      </c>
      <c r="Z57" s="158">
        <f t="shared" si="10"/>
        <v>3.8</v>
      </c>
      <c r="AA57" s="159">
        <f t="shared" si="11"/>
        <v>2.5</v>
      </c>
      <c r="AB57" s="48"/>
    </row>
    <row r="58" spans="1:28">
      <c r="A58" s="90" t="str">
        <f>'Indicator Data'!A58</f>
        <v>Equatorial Guinea</v>
      </c>
      <c r="B58" s="160" t="str">
        <f>'Indicator Data'!B58</f>
        <v>GNQ</v>
      </c>
      <c r="C58" s="157" t="str">
        <f>IF('Indicator Data'!BF58="No data","x",ROUND(IF('Indicator Data'!BF58&gt;C$3,0,IF('Indicator Data'!BF58&lt;C$4,10,(C$3-'Indicator Data'!BF58)/(C$3-C$4)*10)),1))</f>
        <v>x</v>
      </c>
      <c r="D58" s="158" t="str">
        <f t="shared" si="3"/>
        <v>x</v>
      </c>
      <c r="E58" s="157">
        <f>IF('Indicator Data'!BH58="No data","x",ROUND(IF('Indicator Data'!BH58&gt;E$3,0,IF('Indicator Data'!BH58&lt;E$4,10,(E$3-'Indicator Data'!BH58)/(E$3-E$4)*10)),1))</f>
        <v>8.3000000000000007</v>
      </c>
      <c r="F58" s="157">
        <f>IF('Indicator Data'!BG58="No data","x",ROUND(IF('Indicator Data'!BG58&gt;F$3,0,IF('Indicator Data'!BG58&lt;F$4,10,(F$3-'Indicator Data'!BG58)/(F$3-F$4)*10)),1))</f>
        <v>7.6</v>
      </c>
      <c r="G58" s="158">
        <f t="shared" si="4"/>
        <v>8</v>
      </c>
      <c r="H58" s="159">
        <f t="shared" si="5"/>
        <v>8</v>
      </c>
      <c r="I58" s="157" t="str">
        <f>IF('Indicator Data'!BJ58="No data","x",ROUND(IF('Indicator Data'!BJ58^2&gt;I$3,0,IF('Indicator Data'!BJ58^2&lt;I$4,10,(I$3-'Indicator Data'!BJ58^2)/(I$3-I$4)*10)),1))</f>
        <v>x</v>
      </c>
      <c r="J58" s="157">
        <f>IF(OR('Indicator Data'!BI58=0,'Indicator Data'!BI58="No data"),"x",ROUND(IF('Indicator Data'!BI58&gt;J$3,0,IF('Indicator Data'!BI58&lt;J$4,10,(J$3-'Indicator Data'!BI58)/(J$3-J$4)*10)),1))</f>
        <v>3.3</v>
      </c>
      <c r="K58" s="157">
        <f>IF('Indicator Data'!BK58="No data","x",ROUND(IF('Indicator Data'!BK58&gt;K$3,0,IF('Indicator Data'!BK58&lt;K$4,10,(K$3-'Indicator Data'!BK58)/(K$3-K$4)*10)),1))</f>
        <v>4.5999999999999996</v>
      </c>
      <c r="L58" s="157">
        <f>IF('Indicator Data'!BL58="No data","x",ROUND(IF('Indicator Data'!BL58&gt;L$3,0,IF('Indicator Data'!BL58&lt;L$4,10,(L$3-'Indicator Data'!BL58)/(L$3-L$4)*10)),1))</f>
        <v>7.5</v>
      </c>
      <c r="M58" s="158">
        <f t="shared" si="6"/>
        <v>5.0999999999999996</v>
      </c>
      <c r="N58" s="161">
        <f>IF('Indicator Data'!BM58="No data","x",'Indicator Data'!BM58/'Indicator Data'!BW58*100)</f>
        <v>11.408199643493761</v>
      </c>
      <c r="O58" s="157">
        <f t="shared" si="9"/>
        <v>8.9</v>
      </c>
      <c r="P58" s="157">
        <f>IF('Indicator Data'!BN58="No data","x",ROUND(IF('Indicator Data'!BN58&gt;P$3,0,IF('Indicator Data'!BN58&lt;P$4,10,(P$3-'Indicator Data'!BN58)/(P$3-P$4)*10)),1))</f>
        <v>3.7</v>
      </c>
      <c r="Q58" s="157">
        <f>IF('Indicator Data'!BO58="No data","x",ROUND(IF('Indicator Data'!BO58&gt;Q$3,0,IF('Indicator Data'!BO58&lt;Q$4,10,(Q$3-'Indicator Data'!BO58)/(Q$3-Q$4)*10)),1))</f>
        <v>7.1</v>
      </c>
      <c r="R58" s="158">
        <f t="shared" si="7"/>
        <v>6.6</v>
      </c>
      <c r="S58" s="157">
        <f>IF('Indicator Data'!BP58="No data","x",ROUND(IF('Indicator Data'!BP58&gt;S$3,0,IF('Indicator Data'!BP58&lt;S$4,10,(S$3-'Indicator Data'!BP58)/(S$3-S$4)*10)),1))</f>
        <v>9.1</v>
      </c>
      <c r="T58" s="162">
        <f>IF('Indicator Data'!BQ58="No data","x",ROUND(IF('Indicator Data'!BQ58&gt;T$3,0,IF('Indicator Data'!BQ58&lt;T$4,10,(T$3-'Indicator Data'!BQ58)/(T$3-T$4)*10)),1))</f>
        <v>7.8</v>
      </c>
      <c r="U58" s="162">
        <f>IF('Indicator Data'!BR58="No data","x",ROUND(IF('Indicator Data'!BR58&gt;U$3,0,IF('Indicator Data'!BR58&lt;U$4,10,(U$3-'Indicator Data'!BR58)/(U$3-U$4)*10)),1))</f>
        <v>10</v>
      </c>
      <c r="V58" s="162" t="str">
        <f>IF('Indicator Data'!BS58="No data","x",ROUND(IF('Indicator Data'!BS58&gt;V$3,0,IF('Indicator Data'!BS58&lt;V$4,10,(V$3-'Indicator Data'!BS58)/(V$3-V$4)*10)),1))</f>
        <v>x</v>
      </c>
      <c r="W58" s="157">
        <f t="shared" si="8"/>
        <v>8.9</v>
      </c>
      <c r="X58" s="157">
        <f>IF('Indicator Data'!BT58="No data","x",ROUND(IF('Indicator Data'!BT58&gt;X$3,0,IF('Indicator Data'!BT58&lt;X$4,10,(X$3-'Indicator Data'!BT58)/(X$3-X$4)*10)),1))</f>
        <v>8.3000000000000007</v>
      </c>
      <c r="Y58" s="157">
        <f>IF('Indicator Data'!BU58="No data","x",ROUND(IF('Indicator Data'!BU58&gt;Y$3,10,IF('Indicator Data'!BU58&lt;Y$4,0,10-(Y$3-'Indicator Data'!BU58)/(Y$3-Y$4)*10)),1))</f>
        <v>2.4</v>
      </c>
      <c r="Z58" s="158">
        <f t="shared" si="10"/>
        <v>7.2</v>
      </c>
      <c r="AA58" s="159">
        <f t="shared" si="11"/>
        <v>6.3</v>
      </c>
      <c r="AB58" s="48"/>
    </row>
    <row r="59" spans="1:28">
      <c r="A59" s="90" t="str">
        <f>'Indicator Data'!A59</f>
        <v>Eritrea</v>
      </c>
      <c r="B59" s="160" t="str">
        <f>'Indicator Data'!B59</f>
        <v>ERI</v>
      </c>
      <c r="C59" s="157" t="str">
        <f>IF('Indicator Data'!BF59="No data","x",ROUND(IF('Indicator Data'!BF59&gt;C$3,0,IF('Indicator Data'!BF59&lt;C$4,10,(C$3-'Indicator Data'!BF59)/(C$3-C$4)*10)),1))</f>
        <v>x</v>
      </c>
      <c r="D59" s="158" t="str">
        <f t="shared" si="3"/>
        <v>x</v>
      </c>
      <c r="E59" s="157">
        <f>IF('Indicator Data'!BH59="No data","x",ROUND(IF('Indicator Data'!BH59&gt;E$3,0,IF('Indicator Data'!BH59&lt;E$4,10,(E$3-'Indicator Data'!BH59)/(E$3-E$4)*10)),1))</f>
        <v>7.9</v>
      </c>
      <c r="F59" s="157">
        <f>IF('Indicator Data'!BG59="No data","x",ROUND(IF('Indicator Data'!BG59&gt;F$3,0,IF('Indicator Data'!BG59&lt;F$4,10,(F$3-'Indicator Data'!BG59)/(F$3-F$4)*10)),1))</f>
        <v>8.5</v>
      </c>
      <c r="G59" s="158">
        <f t="shared" si="4"/>
        <v>8.1999999999999993</v>
      </c>
      <c r="H59" s="159">
        <f t="shared" si="5"/>
        <v>8.1999999999999993</v>
      </c>
      <c r="I59" s="157">
        <f>IF('Indicator Data'!BJ59="No data","x",ROUND(IF('Indicator Data'!BJ59^2&gt;I$3,0,IF('Indicator Data'!BJ59^2&lt;I$4,10,(I$3-'Indicator Data'!BJ59^2)/(I$3-I$4)*10)),1))</f>
        <v>4.5</v>
      </c>
      <c r="J59" s="157">
        <f>IF(OR('Indicator Data'!BI59=0,'Indicator Data'!BI59="No data"),"x",ROUND(IF('Indicator Data'!BI59&gt;J$3,0,IF('Indicator Data'!BI59&lt;J$4,10,(J$3-'Indicator Data'!BI59)/(J$3-J$4)*10)),1))</f>
        <v>4.5</v>
      </c>
      <c r="K59" s="157">
        <f>IF('Indicator Data'!BK59="No data","x",ROUND(IF('Indicator Data'!BK59&gt;K$3,0,IF('Indicator Data'!BK59&lt;K$4,10,(K$3-'Indicator Data'!BK59)/(K$3-K$4)*10)),1))</f>
        <v>7.8</v>
      </c>
      <c r="L59" s="157">
        <f>IF('Indicator Data'!BL59="No data","x",ROUND(IF('Indicator Data'!BL59&gt;L$3,0,IF('Indicator Data'!BL59&lt;L$4,10,(L$3-'Indicator Data'!BL59)/(L$3-L$4)*10)),1))</f>
        <v>7.7</v>
      </c>
      <c r="M59" s="158">
        <f t="shared" si="6"/>
        <v>6.1</v>
      </c>
      <c r="N59" s="161">
        <f>IF('Indicator Data'!BM59="No data","x",'Indicator Data'!BM59/'Indicator Data'!BW59*100)</f>
        <v>4.6534653465346532</v>
      </c>
      <c r="O59" s="157">
        <f t="shared" si="9"/>
        <v>9.6</v>
      </c>
      <c r="P59" s="157">
        <f>IF('Indicator Data'!BN59="No data","x",ROUND(IF('Indicator Data'!BN59&gt;P$3,0,IF('Indicator Data'!BN59&lt;P$4,10,(P$3-'Indicator Data'!BN59)/(P$3-P$4)*10)),1))</f>
        <v>9.8000000000000007</v>
      </c>
      <c r="Q59" s="157">
        <f>IF('Indicator Data'!BO59="No data","x",ROUND(IF('Indicator Data'!BO59&gt;Q$3,0,IF('Indicator Data'!BO59&lt;Q$4,10,(Q$3-'Indicator Data'!BO59)/(Q$3-Q$4)*10)),1))</f>
        <v>9.6</v>
      </c>
      <c r="R59" s="158">
        <f t="shared" si="7"/>
        <v>9.6999999999999993</v>
      </c>
      <c r="S59" s="157">
        <f>IF('Indicator Data'!BP59="No data","x",ROUND(IF('Indicator Data'!BP59&gt;S$3,0,IF('Indicator Data'!BP59&lt;S$4,10,(S$3-'Indicator Data'!BP59)/(S$3-S$4)*10)),1))</f>
        <v>9.8000000000000007</v>
      </c>
      <c r="T59" s="162">
        <f>IF('Indicator Data'!BQ59="No data","x",ROUND(IF('Indicator Data'!BQ59&gt;T$3,0,IF('Indicator Data'!BQ59&lt;T$4,10,(T$3-'Indicator Data'!BQ59)/(T$3-T$4)*10)),1))</f>
        <v>0.7</v>
      </c>
      <c r="U59" s="162">
        <f>IF('Indicator Data'!BR59="No data","x",ROUND(IF('Indicator Data'!BR59&gt;U$3,0,IF('Indicator Data'!BR59&lt;U$4,10,(U$3-'Indicator Data'!BR59)/(U$3-U$4)*10)),1))</f>
        <v>2.4</v>
      </c>
      <c r="V59" s="162">
        <f>IF('Indicator Data'!BS59="No data","x",ROUND(IF('Indicator Data'!BS59&gt;V$3,0,IF('Indicator Data'!BS59&lt;V$4,10,(V$3-'Indicator Data'!BS59)/(V$3-V$4)*10)),1))</f>
        <v>0.7</v>
      </c>
      <c r="W59" s="157">
        <f t="shared" si="8"/>
        <v>1.2666666666666666</v>
      </c>
      <c r="X59" s="157">
        <f>IF('Indicator Data'!BT59="No data","x",ROUND(IF('Indicator Data'!BT59&gt;X$3,0,IF('Indicator Data'!BT59&lt;X$4,10,(X$3-'Indicator Data'!BT59)/(X$3-X$4)*10)),1))</f>
        <v>9.9</v>
      </c>
      <c r="Y59" s="157">
        <f>IF('Indicator Data'!BU59="No data","x",ROUND(IF('Indicator Data'!BU59&gt;Y$3,10,IF('Indicator Data'!BU59&lt;Y$4,0,10-(Y$3-'Indicator Data'!BU59)/(Y$3-Y$4)*10)),1))</f>
        <v>3.6</v>
      </c>
      <c r="Z59" s="158">
        <f t="shared" si="10"/>
        <v>6.1</v>
      </c>
      <c r="AA59" s="159">
        <f t="shared" si="11"/>
        <v>7.3</v>
      </c>
      <c r="AB59" s="48"/>
    </row>
    <row r="60" spans="1:28">
      <c r="A60" s="90" t="str">
        <f>'Indicator Data'!A60</f>
        <v>Estonia</v>
      </c>
      <c r="B60" s="160" t="str">
        <f>'Indicator Data'!B60</f>
        <v>EST</v>
      </c>
      <c r="C60" s="157" t="str">
        <f>IF('Indicator Data'!BF60="No data","x",ROUND(IF('Indicator Data'!BF60&gt;C$3,0,IF('Indicator Data'!BF60&lt;C$4,10,(C$3-'Indicator Data'!BF60)/(C$3-C$4)*10)),1))</f>
        <v>x</v>
      </c>
      <c r="D60" s="158" t="str">
        <f t="shared" si="3"/>
        <v>x</v>
      </c>
      <c r="E60" s="157">
        <f>IF('Indicator Data'!BH60="No data","x",ROUND(IF('Indicator Data'!BH60&gt;E$3,0,IF('Indicator Data'!BH60&lt;E$4,10,(E$3-'Indicator Data'!BH60)/(E$3-E$4)*10)),1))</f>
        <v>2.4</v>
      </c>
      <c r="F60" s="157">
        <f>IF('Indicator Data'!BG60="No data","x",ROUND(IF('Indicator Data'!BG60&gt;F$3,0,IF('Indicator Data'!BG60&lt;F$4,10,(F$3-'Indicator Data'!BG60)/(F$3-F$4)*10)),1))</f>
        <v>2.2999999999999998</v>
      </c>
      <c r="G60" s="158">
        <f t="shared" si="4"/>
        <v>2.4</v>
      </c>
      <c r="H60" s="159">
        <f t="shared" si="5"/>
        <v>2.4</v>
      </c>
      <c r="I60" s="157">
        <f>IF('Indicator Data'!BJ60="No data","x",ROUND(IF('Indicator Data'!BJ60^2&gt;I$3,0,IF('Indicator Data'!BJ60^2&lt;I$4,10,(I$3-'Indicator Data'!BJ60^2)/(I$3-I$4)*10)),1))</f>
        <v>0</v>
      </c>
      <c r="J60" s="157">
        <f>IF(OR('Indicator Data'!BI60=0,'Indicator Data'!BI60="No data"),"x",ROUND(IF('Indicator Data'!BI60&gt;J$3,0,IF('Indicator Data'!BI60&lt;J$4,10,(J$3-'Indicator Data'!BI60)/(J$3-J$4)*10)),1))</f>
        <v>0</v>
      </c>
      <c r="K60" s="157">
        <f>IF('Indicator Data'!BK60="No data","x",ROUND(IF('Indicator Data'!BK60&gt;K$3,0,IF('Indicator Data'!BK60&lt;K$4,10,(K$3-'Indicator Data'!BK60)/(K$3-K$4)*10)),1))</f>
        <v>0.9</v>
      </c>
      <c r="L60" s="157">
        <f>IF('Indicator Data'!BL60="No data","x",ROUND(IF('Indicator Data'!BL60&gt;L$3,0,IF('Indicator Data'!BL60&lt;L$4,10,(L$3-'Indicator Data'!BL60)/(L$3-L$4)*10)),1))</f>
        <v>2.2999999999999998</v>
      </c>
      <c r="M60" s="158">
        <f t="shared" si="6"/>
        <v>0.8</v>
      </c>
      <c r="N60" s="161">
        <f>IF('Indicator Data'!BM60="No data","x",'Indicator Data'!BM60/'Indicator Data'!BW60*100)</f>
        <v>125.02948808681293</v>
      </c>
      <c r="O60" s="157">
        <f t="shared" si="9"/>
        <v>0</v>
      </c>
      <c r="P60" s="157">
        <f>IF('Indicator Data'!BN60="No data","x",ROUND(IF('Indicator Data'!BN60&gt;P$3,0,IF('Indicator Data'!BN60&lt;P$4,10,(P$3-'Indicator Data'!BN60)/(P$3-P$4)*10)),1))</f>
        <v>0.1</v>
      </c>
      <c r="Q60" s="157">
        <f>IF('Indicator Data'!BO60="No data","x",ROUND(IF('Indicator Data'!BO60&gt;Q$3,0,IF('Indicator Data'!BO60&lt;Q$4,10,(Q$3-'Indicator Data'!BO60)/(Q$3-Q$4)*10)),1))</f>
        <v>0</v>
      </c>
      <c r="R60" s="158">
        <f t="shared" si="7"/>
        <v>0</v>
      </c>
      <c r="S60" s="157">
        <f>IF('Indicator Data'!BP60="No data","x",ROUND(IF('Indicator Data'!BP60&gt;S$3,0,IF('Indicator Data'!BP60&lt;S$4,10,(S$3-'Indicator Data'!BP60)/(S$3-S$4)*10)),1))</f>
        <v>0.3</v>
      </c>
      <c r="T60" s="162">
        <f>IF('Indicator Data'!BQ60="No data","x",ROUND(IF('Indicator Data'!BQ60&gt;T$3,0,IF('Indicator Data'!BQ60&lt;T$4,10,(T$3-'Indicator Data'!BQ60)/(T$3-T$4)*10)),1))</f>
        <v>2.4</v>
      </c>
      <c r="U60" s="162">
        <f>IF('Indicator Data'!BR60="No data","x",ROUND(IF('Indicator Data'!BR60&gt;U$3,0,IF('Indicator Data'!BR60&lt;U$4,10,(U$3-'Indicator Data'!BR60)/(U$3-U$4)*10)),1))</f>
        <v>5.3</v>
      </c>
      <c r="V60" s="162" t="str">
        <f>IF('Indicator Data'!BS60="No data","x",ROUND(IF('Indicator Data'!BS60&gt;V$3,0,IF('Indicator Data'!BS60&lt;V$4,10,(V$3-'Indicator Data'!BS60)/(V$3-V$4)*10)),1))</f>
        <v>x</v>
      </c>
      <c r="W60" s="157">
        <f t="shared" si="8"/>
        <v>3.8499999999999996</v>
      </c>
      <c r="X60" s="157">
        <f>IF('Indicator Data'!BT60="No data","x",ROUND(IF('Indicator Data'!BT60&gt;X$3,0,IF('Indicator Data'!BT60&lt;X$4,10,(X$3-'Indicator Data'!BT60)/(X$3-X$4)*10)),1))</f>
        <v>0</v>
      </c>
      <c r="Y60" s="157">
        <f>IF('Indicator Data'!BU60="No data","x",ROUND(IF('Indicator Data'!BU60&gt;Y$3,10,IF('Indicator Data'!BU60&lt;Y$4,0,10-(Y$3-'Indicator Data'!BU60)/(Y$3-Y$4)*10)),1))</f>
        <v>0.1</v>
      </c>
      <c r="Z60" s="158">
        <f t="shared" si="10"/>
        <v>1.1000000000000001</v>
      </c>
      <c r="AA60" s="159">
        <f t="shared" si="11"/>
        <v>0.6</v>
      </c>
      <c r="AB60" s="48"/>
    </row>
    <row r="61" spans="1:28">
      <c r="A61" s="90" t="str">
        <f>'Indicator Data'!A61</f>
        <v>Eswatini</v>
      </c>
      <c r="B61" s="160" t="str">
        <f>'Indicator Data'!B61</f>
        <v>SWZ</v>
      </c>
      <c r="C61" s="157">
        <f>IF('Indicator Data'!BF61="No data","x",ROUND(IF('Indicator Data'!BF61&gt;C$3,0,IF('Indicator Data'!BF61&lt;C$4,10,(C$3-'Indicator Data'!BF61)/(C$3-C$4)*10)),1))</f>
        <v>4.4000000000000004</v>
      </c>
      <c r="D61" s="158">
        <f t="shared" si="3"/>
        <v>4.4000000000000004</v>
      </c>
      <c r="E61" s="157">
        <f>IF('Indicator Data'!BH61="No data","x",ROUND(IF('Indicator Data'!BH61&gt;E$3,0,IF('Indicator Data'!BH61&lt;E$4,10,(E$3-'Indicator Data'!BH61)/(E$3-E$4)*10)),1))</f>
        <v>7</v>
      </c>
      <c r="F61" s="157">
        <f>IF('Indicator Data'!BG61="No data","x",ROUND(IF('Indicator Data'!BG61&gt;F$3,0,IF('Indicator Data'!BG61&lt;F$4,10,(F$3-'Indicator Data'!BG61)/(F$3-F$4)*10)),1))</f>
        <v>6.4</v>
      </c>
      <c r="G61" s="158">
        <f t="shared" si="4"/>
        <v>6.7</v>
      </c>
      <c r="H61" s="159">
        <f t="shared" si="5"/>
        <v>5.6</v>
      </c>
      <c r="I61" s="157">
        <f>IF('Indicator Data'!BJ61="No data","x",ROUND(IF('Indicator Data'!BJ61^2&gt;I$3,0,IF('Indicator Data'!BJ61^2&lt;I$4,10,(I$3-'Indicator Data'!BJ61^2)/(I$3-I$4)*10)),1))</f>
        <v>2.2000000000000002</v>
      </c>
      <c r="J61" s="157">
        <f>IF(OR('Indicator Data'!BI61=0,'Indicator Data'!BI61="No data"),"x",ROUND(IF('Indicator Data'!BI61&gt;J$3,0,IF('Indicator Data'!BI61&lt;J$4,10,(J$3-'Indicator Data'!BI61)/(J$3-J$4)*10)),1))</f>
        <v>1.8</v>
      </c>
      <c r="K61" s="157">
        <f>IF('Indicator Data'!BK61="No data","x",ROUND(IF('Indicator Data'!BK61&gt;K$3,0,IF('Indicator Data'!BK61&lt;K$4,10,(K$3-'Indicator Data'!BK61)/(K$3-K$4)*10)),1))</f>
        <v>4.0999999999999996</v>
      </c>
      <c r="L61" s="157">
        <f>IF('Indicator Data'!BL61="No data","x",ROUND(IF('Indicator Data'!BL61&gt;L$3,0,IF('Indicator Data'!BL61&lt;L$4,10,(L$3-'Indicator Data'!BL61)/(L$3-L$4)*10)),1))</f>
        <v>4</v>
      </c>
      <c r="M61" s="158">
        <f t="shared" si="6"/>
        <v>3</v>
      </c>
      <c r="N61" s="161">
        <f>IF('Indicator Data'!BM61="No data","x",'Indicator Data'!BM61/'Indicator Data'!BW61*100)</f>
        <v>41.860465116279073</v>
      </c>
      <c r="O61" s="157">
        <f t="shared" si="9"/>
        <v>5.9</v>
      </c>
      <c r="P61" s="157">
        <f>IF('Indicator Data'!BN61="No data","x",ROUND(IF('Indicator Data'!BN61&gt;P$3,0,IF('Indicator Data'!BN61&lt;P$4,10,(P$3-'Indicator Data'!BN61)/(P$3-P$4)*10)),1))</f>
        <v>4</v>
      </c>
      <c r="Q61" s="157">
        <f>IF('Indicator Data'!BO61="No data","x",ROUND(IF('Indicator Data'!BO61&gt;Q$3,0,IF('Indicator Data'!BO61&lt;Q$4,10,(Q$3-'Indicator Data'!BO61)/(Q$3-Q$4)*10)),1))</f>
        <v>5.3</v>
      </c>
      <c r="R61" s="158">
        <f t="shared" si="7"/>
        <v>5.0999999999999996</v>
      </c>
      <c r="S61" s="157">
        <f>IF('Indicator Data'!BP61="No data","x",ROUND(IF('Indicator Data'!BP61&gt;S$3,0,IF('Indicator Data'!BP61&lt;S$4,10,(S$3-'Indicator Data'!BP61)/(S$3-S$4)*10)),1))</f>
        <v>9.6999999999999993</v>
      </c>
      <c r="T61" s="162">
        <f>IF('Indicator Data'!BQ61="No data","x",ROUND(IF('Indicator Data'!BQ61&gt;T$3,0,IF('Indicator Data'!BQ61&lt;T$4,10,(T$3-'Indicator Data'!BQ61)/(T$3-T$4)*10)),1))</f>
        <v>0.3</v>
      </c>
      <c r="U61" s="162">
        <f>IF('Indicator Data'!BR61="No data","x",ROUND(IF('Indicator Data'!BR61&gt;U$3,0,IF('Indicator Data'!BR61&lt;U$4,10,(U$3-'Indicator Data'!BR61)/(U$3-U$4)*10)),1))</f>
        <v>3.7</v>
      </c>
      <c r="V61" s="162">
        <f>IF('Indicator Data'!BS61="No data","x",ROUND(IF('Indicator Data'!BS61&gt;V$3,0,IF('Indicator Data'!BS61&lt;V$4,10,(V$3-'Indicator Data'!BS61)/(V$3-V$4)*10)),1))</f>
        <v>0.5</v>
      </c>
      <c r="W61" s="157">
        <f t="shared" si="8"/>
        <v>1.5</v>
      </c>
      <c r="X61" s="157">
        <f>IF('Indicator Data'!BT61="No data","x",ROUND(IF('Indicator Data'!BT61&gt;X$3,0,IF('Indicator Data'!BT61&lt;X$4,10,(X$3-'Indicator Data'!BT61)/(X$3-X$4)*10)),1))</f>
        <v>7.8</v>
      </c>
      <c r="Y61" s="157">
        <f>IF('Indicator Data'!BU61="No data","x",ROUND(IF('Indicator Data'!BU61&gt;Y$3,10,IF('Indicator Data'!BU61&lt;Y$4,0,10-(Y$3-'Indicator Data'!BU61)/(Y$3-Y$4)*10)),1))</f>
        <v>2.7</v>
      </c>
      <c r="Z61" s="158">
        <f t="shared" si="10"/>
        <v>5.4</v>
      </c>
      <c r="AA61" s="159">
        <f t="shared" si="11"/>
        <v>4.5</v>
      </c>
      <c r="AB61" s="48"/>
    </row>
    <row r="62" spans="1:28">
      <c r="A62" s="90" t="str">
        <f>'Indicator Data'!A62</f>
        <v>Ethiopia</v>
      </c>
      <c r="B62" s="160" t="str">
        <f>'Indicator Data'!B62</f>
        <v>ETH</v>
      </c>
      <c r="C62" s="157">
        <f>IF('Indicator Data'!BF62="No data","x",ROUND(IF('Indicator Data'!BF62&gt;C$3,0,IF('Indicator Data'!BF62&lt;C$4,10,(C$3-'Indicator Data'!BF62)/(C$3-C$4)*10)),1))</f>
        <v>2.9</v>
      </c>
      <c r="D62" s="158">
        <f t="shared" si="3"/>
        <v>2.9</v>
      </c>
      <c r="E62" s="157">
        <f>IF('Indicator Data'!BH62="No data","x",ROUND(IF('Indicator Data'!BH62&gt;E$3,0,IF('Indicator Data'!BH62&lt;E$4,10,(E$3-'Indicator Data'!BH62)/(E$3-E$4)*10)),1))</f>
        <v>6.3</v>
      </c>
      <c r="F62" s="157">
        <f>IF('Indicator Data'!BG62="No data","x",ROUND(IF('Indicator Data'!BG62&gt;F$3,0,IF('Indicator Data'!BG62&lt;F$4,10,(F$3-'Indicator Data'!BG62)/(F$3-F$4)*10)),1))</f>
        <v>6.5</v>
      </c>
      <c r="G62" s="158">
        <f t="shared" si="4"/>
        <v>6.4</v>
      </c>
      <c r="H62" s="159">
        <f t="shared" si="5"/>
        <v>4.7</v>
      </c>
      <c r="I62" s="157">
        <f>IF('Indicator Data'!BJ62="No data","x",ROUND(IF('Indicator Data'!BJ62^2&gt;I$3,0,IF('Indicator Data'!BJ62^2&lt;I$4,10,(I$3-'Indicator Data'!BJ62^2)/(I$3-I$4)*10)),1))</f>
        <v>8</v>
      </c>
      <c r="J62" s="157">
        <f>IF(OR('Indicator Data'!BI62=0,'Indicator Data'!BI62="No data"),"x",ROUND(IF('Indicator Data'!BI62&gt;J$3,0,IF('Indicator Data'!BI62&lt;J$4,10,(J$3-'Indicator Data'!BI62)/(J$3-J$4)*10)),1))</f>
        <v>4.5</v>
      </c>
      <c r="K62" s="157">
        <f>IF('Indicator Data'!BK62="No data","x",ROUND(IF('Indicator Data'!BK62&gt;K$3,0,IF('Indicator Data'!BK62&lt;K$4,10,(K$3-'Indicator Data'!BK62)/(K$3-K$4)*10)),1))</f>
        <v>8.3000000000000007</v>
      </c>
      <c r="L62" s="157">
        <f>IF('Indicator Data'!BL62="No data","x",ROUND(IF('Indicator Data'!BL62&gt;L$3,0,IF('Indicator Data'!BL62&lt;L$4,10,(L$3-'Indicator Data'!BL62)/(L$3-L$4)*10)),1))</f>
        <v>7.4</v>
      </c>
      <c r="M62" s="158">
        <f t="shared" si="6"/>
        <v>7.1</v>
      </c>
      <c r="N62" s="161">
        <f>IF('Indicator Data'!BM62="No data","x",'Indicator Data'!BM62/'Indicator Data'!BW62*100)</f>
        <v>8.4</v>
      </c>
      <c r="O62" s="157">
        <f t="shared" si="9"/>
        <v>9.3000000000000007</v>
      </c>
      <c r="P62" s="157">
        <f>IF('Indicator Data'!BN62="No data","x",ROUND(IF('Indicator Data'!BN62&gt;P$3,0,IF('Indicator Data'!BN62&lt;P$4,10,(P$3-'Indicator Data'!BN62)/(P$3-P$4)*10)),1))</f>
        <v>10</v>
      </c>
      <c r="Q62" s="157">
        <f>IF('Indicator Data'!BO62="No data","x",ROUND(IF('Indicator Data'!BO62&gt;Q$3,0,IF('Indicator Data'!BO62&lt;Q$4,10,(Q$3-'Indicator Data'!BO62)/(Q$3-Q$4)*10)),1))</f>
        <v>9.6999999999999993</v>
      </c>
      <c r="R62" s="158">
        <f t="shared" si="7"/>
        <v>9.6999999999999993</v>
      </c>
      <c r="S62" s="157">
        <f>IF('Indicator Data'!BP62="No data","x",ROUND(IF('Indicator Data'!BP62&gt;S$3,0,IF('Indicator Data'!BP62&lt;S$4,10,(S$3-'Indicator Data'!BP62)/(S$3-S$4)*10)),1))</f>
        <v>9.6999999999999993</v>
      </c>
      <c r="T62" s="162">
        <f>IF('Indicator Data'!BQ62="No data","x",ROUND(IF('Indicator Data'!BQ62&gt;T$3,0,IF('Indicator Data'!BQ62&lt;T$4,10,(T$3-'Indicator Data'!BQ62)/(T$3-T$4)*10)),1))</f>
        <v>5.8</v>
      </c>
      <c r="U62" s="162">
        <f>IF('Indicator Data'!BR62="No data","x",ROUND(IF('Indicator Data'!BR62&gt;U$3,0,IF('Indicator Data'!BR62&lt;U$4,10,(U$3-'Indicator Data'!BR62)/(U$3-U$4)*10)),1))</f>
        <v>8.6</v>
      </c>
      <c r="V62" s="162">
        <f>IF('Indicator Data'!BS62="No data","x",ROUND(IF('Indicator Data'!BS62&gt;V$3,0,IF('Indicator Data'!BS62&lt;V$4,10,(V$3-'Indicator Data'!BS62)/(V$3-V$4)*10)),1))</f>
        <v>6.4</v>
      </c>
      <c r="W62" s="157">
        <f t="shared" si="8"/>
        <v>6.9333333333333327</v>
      </c>
      <c r="X62" s="157">
        <f>IF('Indicator Data'!BT62="No data","x",ROUND(IF('Indicator Data'!BT62&gt;X$3,0,IF('Indicator Data'!BT62&lt;X$4,10,(X$3-'Indicator Data'!BT62)/(X$3-X$4)*10)),1))</f>
        <v>9.9</v>
      </c>
      <c r="Y62" s="157">
        <f>IF('Indicator Data'!BU62="No data","x",ROUND(IF('Indicator Data'!BU62&gt;Y$3,10,IF('Indicator Data'!BU62&lt;Y$4,0,10-(Y$3-'Indicator Data'!BU62)/(Y$3-Y$4)*10)),1))</f>
        <v>3</v>
      </c>
      <c r="Z62" s="158">
        <f t="shared" si="10"/>
        <v>7.4</v>
      </c>
      <c r="AA62" s="159">
        <f t="shared" si="11"/>
        <v>8.1</v>
      </c>
      <c r="AB62" s="48"/>
    </row>
    <row r="63" spans="1:28">
      <c r="A63" s="90" t="str">
        <f>'Indicator Data'!A63</f>
        <v>Fiji</v>
      </c>
      <c r="B63" s="160" t="str">
        <f>'Indicator Data'!B63</f>
        <v>FJI</v>
      </c>
      <c r="C63" s="157">
        <f>IF('Indicator Data'!BF63="No data","x",ROUND(IF('Indicator Data'!BF63&gt;C$3,0,IF('Indicator Data'!BF63&lt;C$4,10,(C$3-'Indicator Data'!BF63)/(C$3-C$4)*10)),1))</f>
        <v>0.1</v>
      </c>
      <c r="D63" s="158">
        <f t="shared" si="3"/>
        <v>0.1</v>
      </c>
      <c r="E63" s="157">
        <f>IF('Indicator Data'!BH63="No data","x",ROUND(IF('Indicator Data'!BH63&gt;E$3,0,IF('Indicator Data'!BH63&lt;E$4,10,(E$3-'Indicator Data'!BH63)/(E$3-E$4)*10)),1))</f>
        <v>4.8</v>
      </c>
      <c r="F63" s="157">
        <f>IF('Indicator Data'!BG63="No data","x",ROUND(IF('Indicator Data'!BG63&gt;F$3,0,IF('Indicator Data'!BG63&lt;F$4,10,(F$3-'Indicator Data'!BG63)/(F$3-F$4)*10)),1))</f>
        <v>3.8</v>
      </c>
      <c r="G63" s="158">
        <f t="shared" si="4"/>
        <v>4.3</v>
      </c>
      <c r="H63" s="159">
        <f t="shared" si="5"/>
        <v>2.2000000000000002</v>
      </c>
      <c r="I63" s="157" t="str">
        <f>IF('Indicator Data'!BJ63="No data","x",ROUND(IF('Indicator Data'!BJ63^2&gt;I$3,0,IF('Indicator Data'!BJ63^2&lt;I$4,10,(I$3-'Indicator Data'!BJ63^2)/(I$3-I$4)*10)),1))</f>
        <v>x</v>
      </c>
      <c r="J63" s="157">
        <f>IF(OR('Indicator Data'!BI63=0,'Indicator Data'!BI63="No data"),"x",ROUND(IF('Indicator Data'!BI63&gt;J$3,0,IF('Indicator Data'!BI63&lt;J$4,10,(J$3-'Indicator Data'!BI63)/(J$3-J$4)*10)),1))</f>
        <v>0.8</v>
      </c>
      <c r="K63" s="157">
        <f>IF('Indicator Data'!BK63="No data","x",ROUND(IF('Indicator Data'!BK63&gt;K$3,0,IF('Indicator Data'!BK63&lt;K$4,10,(K$3-'Indicator Data'!BK63)/(K$3-K$4)*10)),1))</f>
        <v>1.2</v>
      </c>
      <c r="L63" s="157">
        <f>IF('Indicator Data'!BL63="No data","x",ROUND(IF('Indicator Data'!BL63&gt;L$3,0,IF('Indicator Data'!BL63&lt;L$4,10,(L$3-'Indicator Data'!BL63)/(L$3-L$4)*10)),1))</f>
        <v>4.8</v>
      </c>
      <c r="M63" s="158">
        <f t="shared" si="6"/>
        <v>2.2999999999999998</v>
      </c>
      <c r="N63" s="161">
        <f>IF('Indicator Data'!BM63="No data","x",'Indicator Data'!BM63/'Indicator Data'!BW63*100)</f>
        <v>18.609742747673781</v>
      </c>
      <c r="O63" s="157">
        <f t="shared" si="9"/>
        <v>8.1999999999999993</v>
      </c>
      <c r="P63" s="157">
        <f>IF('Indicator Data'!BN63="No data","x",ROUND(IF('Indicator Data'!BN63&gt;P$3,0,IF('Indicator Data'!BN63&lt;P$4,10,(P$3-'Indicator Data'!BN63)/(P$3-P$4)*10)),1))</f>
        <v>0.8</v>
      </c>
      <c r="Q63" s="157">
        <f>IF('Indicator Data'!BO63="No data","x",ROUND(IF('Indicator Data'!BO63&gt;Q$3,0,IF('Indicator Data'!BO63&lt;Q$4,10,(Q$3-'Indicator Data'!BO63)/(Q$3-Q$4)*10)),1))</f>
        <v>0.9</v>
      </c>
      <c r="R63" s="158">
        <f t="shared" si="7"/>
        <v>3.3</v>
      </c>
      <c r="S63" s="157">
        <f>IF('Indicator Data'!BP63="No data","x",ROUND(IF('Indicator Data'!BP63&gt;S$3,0,IF('Indicator Data'!BP63&lt;S$4,10,(S$3-'Indicator Data'!BP63)/(S$3-S$4)*10)),1))</f>
        <v>8</v>
      </c>
      <c r="T63" s="162">
        <f>IF('Indicator Data'!BQ63="No data","x",ROUND(IF('Indicator Data'!BQ63&gt;T$3,0,IF('Indicator Data'!BQ63&lt;T$4,10,(T$3-'Indicator Data'!BQ63)/(T$3-T$4)*10)),1))</f>
        <v>0</v>
      </c>
      <c r="U63" s="162">
        <f>IF('Indicator Data'!BR63="No data","x",ROUND(IF('Indicator Data'!BR63&gt;U$3,0,IF('Indicator Data'!BR63&lt;U$4,10,(U$3-'Indicator Data'!BR63)/(U$3-U$4)*10)),1))</f>
        <v>3.6</v>
      </c>
      <c r="V63" s="162">
        <f>IF('Indicator Data'!BS63="No data","x",ROUND(IF('Indicator Data'!BS63&gt;V$3,0,IF('Indicator Data'!BS63&lt;V$4,10,(V$3-'Indicator Data'!BS63)/(V$3-V$4)*10)),1))</f>
        <v>0</v>
      </c>
      <c r="W63" s="157">
        <f t="shared" si="8"/>
        <v>1.2</v>
      </c>
      <c r="X63" s="157">
        <f>IF('Indicator Data'!BT63="No data","x",ROUND(IF('Indicator Data'!BT63&gt;X$3,0,IF('Indicator Data'!BT63&lt;X$4,10,(X$3-'Indicator Data'!BT63)/(X$3-X$4)*10)),1))</f>
        <v>8.1</v>
      </c>
      <c r="Y63" s="157">
        <f>IF('Indicator Data'!BU63="No data","x",ROUND(IF('Indicator Data'!BU63&gt;Y$3,10,IF('Indicator Data'!BU63&lt;Y$4,0,10-(Y$3-'Indicator Data'!BU63)/(Y$3-Y$4)*10)),1))</f>
        <v>0.4</v>
      </c>
      <c r="Z63" s="158">
        <f t="shared" si="10"/>
        <v>4.4000000000000004</v>
      </c>
      <c r="AA63" s="159">
        <f t="shared" si="11"/>
        <v>3.3</v>
      </c>
      <c r="AB63" s="48"/>
    </row>
    <row r="64" spans="1:28">
      <c r="A64" s="90" t="str">
        <f>'Indicator Data'!A64</f>
        <v>Finland</v>
      </c>
      <c r="B64" s="160" t="str">
        <f>'Indicator Data'!B64</f>
        <v>FIN</v>
      </c>
      <c r="C64" s="157">
        <f>IF('Indicator Data'!BF64="No data","x",ROUND(IF('Indicator Data'!BF64&gt;C$3,0,IF('Indicator Data'!BF64&lt;C$4,10,(C$3-'Indicator Data'!BF64)/(C$3-C$4)*10)),1))</f>
        <v>2.2000000000000002</v>
      </c>
      <c r="D64" s="158">
        <f t="shared" si="3"/>
        <v>2.2000000000000002</v>
      </c>
      <c r="E64" s="157">
        <f>IF('Indicator Data'!BH64="No data","x",ROUND(IF('Indicator Data'!BH64&gt;E$3,0,IF('Indicator Data'!BH64&lt;E$4,10,(E$3-'Indicator Data'!BH64)/(E$3-E$4)*10)),1))</f>
        <v>1.3</v>
      </c>
      <c r="F64" s="157">
        <f>IF('Indicator Data'!BG64="No data","x",ROUND(IF('Indicator Data'!BG64&gt;F$3,0,IF('Indicator Data'!BG64&lt;F$4,10,(F$3-'Indicator Data'!BG64)/(F$3-F$4)*10)),1))</f>
        <v>1.5</v>
      </c>
      <c r="G64" s="158">
        <f t="shared" si="4"/>
        <v>1.4</v>
      </c>
      <c r="H64" s="159">
        <f t="shared" si="5"/>
        <v>1.8</v>
      </c>
      <c r="I64" s="157" t="str">
        <f>IF('Indicator Data'!BJ64="No data","x",ROUND(IF('Indicator Data'!BJ64^2&gt;I$3,0,IF('Indicator Data'!BJ64^2&lt;I$4,10,(I$3-'Indicator Data'!BJ64^2)/(I$3-I$4)*10)),1))</f>
        <v>x</v>
      </c>
      <c r="J64" s="157">
        <f>IF(OR('Indicator Data'!BI64=0,'Indicator Data'!BI64="No data"),"x",ROUND(IF('Indicator Data'!BI64&gt;J$3,0,IF('Indicator Data'!BI64&lt;J$4,10,(J$3-'Indicator Data'!BI64)/(J$3-J$4)*10)),1))</f>
        <v>0</v>
      </c>
      <c r="K64" s="157">
        <f>IF('Indicator Data'!BK64="No data","x",ROUND(IF('Indicator Data'!BK64&gt;K$3,0,IF('Indicator Data'!BK64&lt;K$4,10,(K$3-'Indicator Data'!BK64)/(K$3-K$4)*10)),1))</f>
        <v>0.7</v>
      </c>
      <c r="L64" s="157">
        <f>IF('Indicator Data'!BL64="No data","x",ROUND(IF('Indicator Data'!BL64&gt;L$3,0,IF('Indicator Data'!BL64&lt;L$4,10,(L$3-'Indicator Data'!BL64)/(L$3-L$4)*10)),1))</f>
        <v>3.7</v>
      </c>
      <c r="M64" s="158">
        <f t="shared" si="6"/>
        <v>1.5</v>
      </c>
      <c r="N64" s="161">
        <f>IF('Indicator Data'!BM64="No data","x",'Indicator Data'!BM64/'Indicator Data'!BW64*100)</f>
        <v>85.557274013623356</v>
      </c>
      <c r="O64" s="157">
        <f t="shared" si="9"/>
        <v>1.5</v>
      </c>
      <c r="P64" s="157">
        <f>IF('Indicator Data'!BN64="No data","x",ROUND(IF('Indicator Data'!BN64&gt;P$3,0,IF('Indicator Data'!BN64&lt;P$4,10,(P$3-'Indicator Data'!BN64)/(P$3-P$4)*10)),1))</f>
        <v>0.1</v>
      </c>
      <c r="Q64" s="157">
        <f>IF('Indicator Data'!BO64="No data","x",ROUND(IF('Indicator Data'!BO64&gt;Q$3,0,IF('Indicator Data'!BO64&lt;Q$4,10,(Q$3-'Indicator Data'!BO64)/(Q$3-Q$4)*10)),1))</f>
        <v>0</v>
      </c>
      <c r="R64" s="158">
        <f t="shared" si="7"/>
        <v>0.5</v>
      </c>
      <c r="S64" s="157">
        <f>IF('Indicator Data'!BP64="No data","x",ROUND(IF('Indicator Data'!BP64&gt;S$3,0,IF('Indicator Data'!BP64&lt;S$4,10,(S$3-'Indicator Data'!BP64)/(S$3-S$4)*10)),1))</f>
        <v>0</v>
      </c>
      <c r="T64" s="162">
        <f>IF('Indicator Data'!BQ64="No data","x",ROUND(IF('Indicator Data'!BQ64&gt;T$3,0,IF('Indicator Data'!BQ64&lt;T$4,10,(T$3-'Indicator Data'!BQ64)/(T$3-T$4)*10)),1))</f>
        <v>1.4</v>
      </c>
      <c r="U64" s="162">
        <f>IF('Indicator Data'!BR64="No data","x",ROUND(IF('Indicator Data'!BR64&gt;U$3,0,IF('Indicator Data'!BR64&lt;U$4,10,(U$3-'Indicator Data'!BR64)/(U$3-U$4)*10)),1))</f>
        <v>1.2</v>
      </c>
      <c r="V64" s="162">
        <f>IF('Indicator Data'!BS64="No data","x",ROUND(IF('Indicator Data'!BS64&gt;V$3,0,IF('Indicator Data'!BS64&lt;V$4,10,(V$3-'Indicator Data'!BS64)/(V$3-V$4)*10)),1))</f>
        <v>2</v>
      </c>
      <c r="W64" s="157">
        <f t="shared" si="8"/>
        <v>1.5333333333333332</v>
      </c>
      <c r="X64" s="157">
        <f>IF('Indicator Data'!BT64="No data","x",ROUND(IF('Indicator Data'!BT64&gt;X$3,0,IF('Indicator Data'!BT64&lt;X$4,10,(X$3-'Indicator Data'!BT64)/(X$3-X$4)*10)),1))</f>
        <v>0</v>
      </c>
      <c r="Y64" s="157">
        <f>IF('Indicator Data'!BU64="No data","x",ROUND(IF('Indicator Data'!BU64&gt;Y$3,10,IF('Indicator Data'!BU64&lt;Y$4,0,10-(Y$3-'Indicator Data'!BU64)/(Y$3-Y$4)*10)),1))</f>
        <v>0.1</v>
      </c>
      <c r="Z64" s="158">
        <f t="shared" si="10"/>
        <v>0.4</v>
      </c>
      <c r="AA64" s="159">
        <f t="shared" si="11"/>
        <v>0.8</v>
      </c>
      <c r="AB64" s="48"/>
    </row>
    <row r="65" spans="1:28">
      <c r="A65" s="90" t="str">
        <f>'Indicator Data'!A65</f>
        <v>France</v>
      </c>
      <c r="B65" s="160" t="str">
        <f>'Indicator Data'!B65</f>
        <v>FRA</v>
      </c>
      <c r="C65" s="157">
        <f>IF('Indicator Data'!BF65="No data","x",ROUND(IF('Indicator Data'!BF65&gt;C$3,0,IF('Indicator Data'!BF65&lt;C$4,10,(C$3-'Indicator Data'!BF65)/(C$3-C$4)*10)),1))</f>
        <v>2.9</v>
      </c>
      <c r="D65" s="158">
        <f t="shared" si="3"/>
        <v>2.9</v>
      </c>
      <c r="E65" s="157">
        <f>IF('Indicator Data'!BH65="No data","x",ROUND(IF('Indicator Data'!BH65&gt;E$3,0,IF('Indicator Data'!BH65&lt;E$4,10,(E$3-'Indicator Data'!BH65)/(E$3-E$4)*10)),1))</f>
        <v>2.9</v>
      </c>
      <c r="F65" s="157">
        <f>IF('Indicator Data'!BG65="No data","x",ROUND(IF('Indicator Data'!BG65&gt;F$3,0,IF('Indicator Data'!BG65&lt;F$4,10,(F$3-'Indicator Data'!BG65)/(F$3-F$4)*10)),1))</f>
        <v>2.7</v>
      </c>
      <c r="G65" s="158">
        <f t="shared" si="4"/>
        <v>2.8</v>
      </c>
      <c r="H65" s="159">
        <f t="shared" si="5"/>
        <v>2.9</v>
      </c>
      <c r="I65" s="157" t="str">
        <f>IF('Indicator Data'!BJ65="No data","x",ROUND(IF('Indicator Data'!BJ65^2&gt;I$3,0,IF('Indicator Data'!BJ65^2&lt;I$4,10,(I$3-'Indicator Data'!BJ65^2)/(I$3-I$4)*10)),1))</f>
        <v>x</v>
      </c>
      <c r="J65" s="157">
        <f>IF(OR('Indicator Data'!BI65=0,'Indicator Data'!BI65="No data"),"x",ROUND(IF('Indicator Data'!BI65&gt;J$3,0,IF('Indicator Data'!BI65&lt;J$4,10,(J$3-'Indicator Data'!BI65)/(J$3-J$4)*10)),1))</f>
        <v>0</v>
      </c>
      <c r="K65" s="157">
        <f>IF('Indicator Data'!BK65="No data","x",ROUND(IF('Indicator Data'!BK65&gt;K$3,0,IF('Indicator Data'!BK65&lt;K$4,10,(K$3-'Indicator Data'!BK65)/(K$3-K$4)*10)),1))</f>
        <v>1.5</v>
      </c>
      <c r="L65" s="157">
        <f>IF('Indicator Data'!BL65="No data","x",ROUND(IF('Indicator Data'!BL65&gt;L$3,0,IF('Indicator Data'!BL65&lt;L$4,10,(L$3-'Indicator Data'!BL65)/(L$3-L$4)*10)),1))</f>
        <v>4.2</v>
      </c>
      <c r="M65" s="158">
        <f t="shared" si="6"/>
        <v>1.9</v>
      </c>
      <c r="N65" s="161">
        <f>IF('Indicator Data'!BM65="No data","x",'Indicator Data'!BM65/'Indicator Data'!BW65*100)</f>
        <v>255.6330570061717</v>
      </c>
      <c r="O65" s="157">
        <f t="shared" si="9"/>
        <v>0</v>
      </c>
      <c r="P65" s="157">
        <f>IF('Indicator Data'!BN65="No data","x",ROUND(IF('Indicator Data'!BN65&gt;P$3,0,IF('Indicator Data'!BN65&lt;P$4,10,(P$3-'Indicator Data'!BN65)/(P$3-P$4)*10)),1))</f>
        <v>0.2</v>
      </c>
      <c r="Q65" s="157">
        <f>IF('Indicator Data'!BO65="No data","x",ROUND(IF('Indicator Data'!BO65&gt;Q$3,0,IF('Indicator Data'!BO65&lt;Q$4,10,(Q$3-'Indicator Data'!BO65)/(Q$3-Q$4)*10)),1))</f>
        <v>0</v>
      </c>
      <c r="R65" s="158">
        <f t="shared" si="7"/>
        <v>0.1</v>
      </c>
      <c r="S65" s="157">
        <f>IF('Indicator Data'!BP65="No data","x",ROUND(IF('Indicator Data'!BP65&gt;S$3,0,IF('Indicator Data'!BP65&lt;S$4,10,(S$3-'Indicator Data'!BP65)/(S$3-S$4)*10)),1))</f>
        <v>1.7</v>
      </c>
      <c r="T65" s="162">
        <f>IF('Indicator Data'!BQ65="No data","x",ROUND(IF('Indicator Data'!BQ65&gt;T$3,0,IF('Indicator Data'!BQ65&lt;T$4,10,(T$3-'Indicator Data'!BQ65)/(T$3-T$4)*10)),1))</f>
        <v>0.5</v>
      </c>
      <c r="U65" s="162">
        <f>IF('Indicator Data'!BR65="No data","x",ROUND(IF('Indicator Data'!BR65&gt;U$3,0,IF('Indicator Data'!BR65&lt;U$4,10,(U$3-'Indicator Data'!BR65)/(U$3-U$4)*10)),1))</f>
        <v>1.5</v>
      </c>
      <c r="V65" s="162">
        <f>IF('Indicator Data'!BS65="No data","x",ROUND(IF('Indicator Data'!BS65&gt;V$3,0,IF('Indicator Data'!BS65&lt;V$4,10,(V$3-'Indicator Data'!BS65)/(V$3-V$4)*10)),1))</f>
        <v>0.7</v>
      </c>
      <c r="W65" s="157">
        <f t="shared" si="8"/>
        <v>0.9</v>
      </c>
      <c r="X65" s="157">
        <f>IF('Indicator Data'!BT65="No data","x",ROUND(IF('Indicator Data'!BT65&gt;X$3,0,IF('Indicator Data'!BT65&lt;X$4,10,(X$3-'Indicator Data'!BT65)/(X$3-X$4)*10)),1))</f>
        <v>0</v>
      </c>
      <c r="Y65" s="157">
        <f>IF('Indicator Data'!BU65="No data","x",ROUND(IF('Indicator Data'!BU65&gt;Y$3,10,IF('Indicator Data'!BU65&lt;Y$4,0,10-(Y$3-'Indicator Data'!BU65)/(Y$3-Y$4)*10)),1))</f>
        <v>0.1</v>
      </c>
      <c r="Z65" s="158">
        <f t="shared" si="10"/>
        <v>0.7</v>
      </c>
      <c r="AA65" s="159">
        <f t="shared" si="11"/>
        <v>0.9</v>
      </c>
      <c r="AB65" s="48"/>
    </row>
    <row r="66" spans="1:28">
      <c r="A66" s="90" t="str">
        <f>'Indicator Data'!A66</f>
        <v>Gabon</v>
      </c>
      <c r="B66" s="160" t="str">
        <f>'Indicator Data'!B66</f>
        <v>GAB</v>
      </c>
      <c r="C66" s="157">
        <f>IF('Indicator Data'!BF66="No data","x",ROUND(IF('Indicator Data'!BF66&gt;C$3,0,IF('Indicator Data'!BF66&lt;C$4,10,(C$3-'Indicator Data'!BF66)/(C$3-C$4)*10)),1))</f>
        <v>6.7</v>
      </c>
      <c r="D66" s="158">
        <f t="shared" si="3"/>
        <v>6.7</v>
      </c>
      <c r="E66" s="157">
        <f>IF('Indicator Data'!BH66="No data","x",ROUND(IF('Indicator Data'!BH66&gt;E$3,0,IF('Indicator Data'!BH66&lt;E$4,10,(E$3-'Indicator Data'!BH66)/(E$3-E$4)*10)),1))</f>
        <v>7.2</v>
      </c>
      <c r="F66" s="157">
        <f>IF('Indicator Data'!BG66="No data","x",ROUND(IF('Indicator Data'!BG66&gt;F$3,0,IF('Indicator Data'!BG66&lt;F$4,10,(F$3-'Indicator Data'!BG66)/(F$3-F$4)*10)),1))</f>
        <v>6.5</v>
      </c>
      <c r="G66" s="158">
        <f t="shared" si="4"/>
        <v>6.9</v>
      </c>
      <c r="H66" s="159">
        <f t="shared" si="5"/>
        <v>6.8</v>
      </c>
      <c r="I66" s="157">
        <f>IF('Indicator Data'!BJ66="No data","x",ROUND(IF('Indicator Data'!BJ66^2&gt;I$3,0,IF('Indicator Data'!BJ66^2&lt;I$4,10,(I$3-'Indicator Data'!BJ66^2)/(I$3-I$4)*10)),1))</f>
        <v>2.9</v>
      </c>
      <c r="J66" s="157">
        <f>IF(OR('Indicator Data'!BI66=0,'Indicator Data'!BI66="No data"),"x",ROUND(IF('Indicator Data'!BI66&gt;J$3,0,IF('Indicator Data'!BI66&lt;J$4,10,(J$3-'Indicator Data'!BI66)/(J$3-J$4)*10)),1))</f>
        <v>0.7</v>
      </c>
      <c r="K66" s="157">
        <f>IF('Indicator Data'!BK66="No data","x",ROUND(IF('Indicator Data'!BK66&gt;K$3,0,IF('Indicator Data'!BK66&lt;K$4,10,(K$3-'Indicator Data'!BK66)/(K$3-K$4)*10)),1))</f>
        <v>2.8</v>
      </c>
      <c r="L66" s="157">
        <f>IF('Indicator Data'!BL66="No data","x",ROUND(IF('Indicator Data'!BL66&gt;L$3,0,IF('Indicator Data'!BL66&lt;L$4,10,(L$3-'Indicator Data'!BL66)/(L$3-L$4)*10)),1))</f>
        <v>3.8</v>
      </c>
      <c r="M66" s="158">
        <f t="shared" si="6"/>
        <v>2.6</v>
      </c>
      <c r="N66" s="161">
        <f>IF('Indicator Data'!BM66="No data","x",'Indicator Data'!BM66/'Indicator Data'!BW66*100)</f>
        <v>1.7464198393293748</v>
      </c>
      <c r="O66" s="157">
        <f t="shared" si="9"/>
        <v>9.9</v>
      </c>
      <c r="P66" s="157">
        <f>IF('Indicator Data'!BN66="No data","x",ROUND(IF('Indicator Data'!BN66&gt;P$3,0,IF('Indicator Data'!BN66&lt;P$4,10,(P$3-'Indicator Data'!BN66)/(P$3-P$4)*10)),1))</f>
        <v>5.6</v>
      </c>
      <c r="Q66" s="157">
        <f>IF('Indicator Data'!BO66="No data","x",ROUND(IF('Indicator Data'!BO66&gt;Q$3,0,IF('Indicator Data'!BO66&lt;Q$4,10,(Q$3-'Indicator Data'!BO66)/(Q$3-Q$4)*10)),1))</f>
        <v>2.6</v>
      </c>
      <c r="R66" s="158">
        <f t="shared" si="7"/>
        <v>6</v>
      </c>
      <c r="S66" s="157">
        <f>IF('Indicator Data'!BP66="No data","x",ROUND(IF('Indicator Data'!BP66&gt;S$3,0,IF('Indicator Data'!BP66&lt;S$4,10,(S$3-'Indicator Data'!BP66)/(S$3-S$4)*10)),1))</f>
        <v>8.5</v>
      </c>
      <c r="T66" s="162">
        <f>IF('Indicator Data'!BQ66="No data","x",ROUND(IF('Indicator Data'!BQ66&gt;T$3,0,IF('Indicator Data'!BQ66&lt;T$4,10,(T$3-'Indicator Data'!BQ66)/(T$3-T$4)*10)),1))</f>
        <v>6.6</v>
      </c>
      <c r="U66" s="162" t="str">
        <f>IF('Indicator Data'!BR66="No data","x",ROUND(IF('Indicator Data'!BR66&gt;U$3,0,IF('Indicator Data'!BR66&lt;U$4,10,(U$3-'Indicator Data'!BR66)/(U$3-U$4)*10)),1))</f>
        <v>x</v>
      </c>
      <c r="V66" s="162" t="str">
        <f>IF('Indicator Data'!BS66="No data","x",ROUND(IF('Indicator Data'!BS66&gt;V$3,0,IF('Indicator Data'!BS66&lt;V$4,10,(V$3-'Indicator Data'!BS66)/(V$3-V$4)*10)),1))</f>
        <v>x</v>
      </c>
      <c r="W66" s="157">
        <f t="shared" si="8"/>
        <v>6.6</v>
      </c>
      <c r="X66" s="157">
        <f>IF('Indicator Data'!BT66="No data","x",ROUND(IF('Indicator Data'!BT66&gt;X$3,0,IF('Indicator Data'!BT66&lt;X$4,10,(X$3-'Indicator Data'!BT66)/(X$3-X$4)*10)),1))</f>
        <v>8.8000000000000007</v>
      </c>
      <c r="Y66" s="157">
        <f>IF('Indicator Data'!BU66="No data","x",ROUND(IF('Indicator Data'!BU66&gt;Y$3,10,IF('Indicator Data'!BU66&lt;Y$4,0,10-(Y$3-'Indicator Data'!BU66)/(Y$3-Y$4)*10)),1))</f>
        <v>2.5</v>
      </c>
      <c r="Z66" s="158">
        <f t="shared" si="10"/>
        <v>6.6</v>
      </c>
      <c r="AA66" s="159">
        <f t="shared" si="11"/>
        <v>5.0999999999999996</v>
      </c>
      <c r="AB66" s="48"/>
    </row>
    <row r="67" spans="1:28">
      <c r="A67" s="90" t="str">
        <f>'Indicator Data'!A67</f>
        <v>Gambia</v>
      </c>
      <c r="B67" s="160" t="str">
        <f>'Indicator Data'!B67</f>
        <v>GMB</v>
      </c>
      <c r="C67" s="157">
        <f>IF('Indicator Data'!BF67="No data","x",ROUND(IF('Indicator Data'!BF67&gt;C$3,0,IF('Indicator Data'!BF67&lt;C$4,10,(C$3-'Indicator Data'!BF67)/(C$3-C$4)*10)),1))</f>
        <v>3</v>
      </c>
      <c r="D67" s="158">
        <f t="shared" si="3"/>
        <v>3</v>
      </c>
      <c r="E67" s="157">
        <f>IF('Indicator Data'!BH67="No data","x",ROUND(IF('Indicator Data'!BH67&gt;E$3,0,IF('Indicator Data'!BH67&lt;E$4,10,(E$3-'Indicator Data'!BH67)/(E$3-E$4)*10)),1))</f>
        <v>6.3</v>
      </c>
      <c r="F67" s="157">
        <f>IF('Indicator Data'!BG67="No data","x",ROUND(IF('Indicator Data'!BG67&gt;F$3,0,IF('Indicator Data'!BG67&lt;F$4,10,(F$3-'Indicator Data'!BG67)/(F$3-F$4)*10)),1))</f>
        <v>6.3</v>
      </c>
      <c r="G67" s="158">
        <f t="shared" si="4"/>
        <v>6.3</v>
      </c>
      <c r="H67" s="159">
        <f t="shared" si="5"/>
        <v>4.7</v>
      </c>
      <c r="I67" s="157">
        <f>IF('Indicator Data'!BJ67="No data","x",ROUND(IF('Indicator Data'!BJ67^2&gt;I$3,0,IF('Indicator Data'!BJ67^2&lt;I$4,10,(I$3-'Indicator Data'!BJ67^2)/(I$3-I$4)*10)),1))</f>
        <v>7.2</v>
      </c>
      <c r="J67" s="157">
        <f>IF(OR('Indicator Data'!BI67=0,'Indicator Data'!BI67="No data"),"x",ROUND(IF('Indicator Data'!BI67&gt;J$3,0,IF('Indicator Data'!BI67&lt;J$4,10,(J$3-'Indicator Data'!BI67)/(J$3-J$4)*10)),1))</f>
        <v>3.5</v>
      </c>
      <c r="K67" s="157">
        <f>IF('Indicator Data'!BK67="No data","x",ROUND(IF('Indicator Data'!BK67&gt;K$3,0,IF('Indicator Data'!BK67&lt;K$4,10,(K$3-'Indicator Data'!BK67)/(K$3-K$4)*10)),1))</f>
        <v>6.7</v>
      </c>
      <c r="L67" s="157">
        <f>IF('Indicator Data'!BL67="No data","x",ROUND(IF('Indicator Data'!BL67&gt;L$3,0,IF('Indicator Data'!BL67&lt;L$4,10,(L$3-'Indicator Data'!BL67)/(L$3-L$4)*10)),1))</f>
        <v>5.0999999999999996</v>
      </c>
      <c r="M67" s="158">
        <f t="shared" si="6"/>
        <v>5.6</v>
      </c>
      <c r="N67" s="161">
        <f>IF('Indicator Data'!BM67="No data","x",'Indicator Data'!BM67/'Indicator Data'!BW67*100)</f>
        <v>41.501976284584977</v>
      </c>
      <c r="O67" s="157">
        <f t="shared" si="9"/>
        <v>5.9</v>
      </c>
      <c r="P67" s="157">
        <f>IF('Indicator Data'!BN67="No data","x",ROUND(IF('Indicator Data'!BN67&gt;P$3,0,IF('Indicator Data'!BN67&lt;P$4,10,(P$3-'Indicator Data'!BN67)/(P$3-P$4)*10)),1))</f>
        <v>5.8</v>
      </c>
      <c r="Q67" s="157">
        <f>IF('Indicator Data'!BO67="No data","x",ROUND(IF('Indicator Data'!BO67&gt;Q$3,0,IF('Indicator Data'!BO67&lt;Q$4,10,(Q$3-'Indicator Data'!BO67)/(Q$3-Q$4)*10)),1))</f>
        <v>2.9</v>
      </c>
      <c r="R67" s="158">
        <f t="shared" si="7"/>
        <v>4.9000000000000004</v>
      </c>
      <c r="S67" s="157">
        <f>IF('Indicator Data'!BP67="No data","x",ROUND(IF('Indicator Data'!BP67&gt;S$3,0,IF('Indicator Data'!BP67&lt;S$4,10,(S$3-'Indicator Data'!BP67)/(S$3-S$4)*10)),1))</f>
        <v>9.8000000000000007</v>
      </c>
      <c r="T67" s="162">
        <f>IF('Indicator Data'!BQ67="No data","x",ROUND(IF('Indicator Data'!BQ67&gt;T$3,0,IF('Indicator Data'!BQ67&lt;T$4,10,(T$3-'Indicator Data'!BQ67)/(T$3-T$4)*10)),1))</f>
        <v>3.4</v>
      </c>
      <c r="U67" s="162">
        <f>IF('Indicator Data'!BR67="No data","x",ROUND(IF('Indicator Data'!BR67&gt;U$3,0,IF('Indicator Data'!BR67&lt;U$4,10,(U$3-'Indicator Data'!BR67)/(U$3-U$4)*10)),1))</f>
        <v>8</v>
      </c>
      <c r="V67" s="162">
        <f>IF('Indicator Data'!BS67="No data","x",ROUND(IF('Indicator Data'!BS67&gt;V$3,0,IF('Indicator Data'!BS67&lt;V$4,10,(V$3-'Indicator Data'!BS67)/(V$3-V$4)*10)),1))</f>
        <v>4.0999999999999996</v>
      </c>
      <c r="W67" s="157">
        <f t="shared" si="8"/>
        <v>5.166666666666667</v>
      </c>
      <c r="X67" s="157">
        <f>IF('Indicator Data'!BT67="No data","x",ROUND(IF('Indicator Data'!BT67&gt;X$3,0,IF('Indicator Data'!BT67&lt;X$4,10,(X$3-'Indicator Data'!BT67)/(X$3-X$4)*10)),1))</f>
        <v>9.9</v>
      </c>
      <c r="Y67" s="157">
        <f>IF('Indicator Data'!BU67="No data","x",ROUND(IF('Indicator Data'!BU67&gt;Y$3,10,IF('Indicator Data'!BU67&lt;Y$4,0,10-(Y$3-'Indicator Data'!BU67)/(Y$3-Y$4)*10)),1))</f>
        <v>5.0999999999999996</v>
      </c>
      <c r="Z67" s="158">
        <f t="shared" si="10"/>
        <v>7.5</v>
      </c>
      <c r="AA67" s="159">
        <f t="shared" si="11"/>
        <v>6</v>
      </c>
      <c r="AB67" s="48"/>
    </row>
    <row r="68" spans="1:28">
      <c r="A68" s="90" t="str">
        <f>'Indicator Data'!A68</f>
        <v>Georgia</v>
      </c>
      <c r="B68" s="160" t="str">
        <f>'Indicator Data'!B68</f>
        <v>GEO</v>
      </c>
      <c r="C68" s="157">
        <f>IF('Indicator Data'!BF68="No data","x",ROUND(IF('Indicator Data'!BF68&gt;C$3,0,IF('Indicator Data'!BF68&lt;C$4,10,(C$3-'Indicator Data'!BF68)/(C$3-C$4)*10)),1))</f>
        <v>4.7</v>
      </c>
      <c r="D68" s="158">
        <f t="shared" si="3"/>
        <v>4.7</v>
      </c>
      <c r="E68" s="157">
        <f>IF('Indicator Data'!BH68="No data","x",ROUND(IF('Indicator Data'!BH68&gt;E$3,0,IF('Indicator Data'!BH68&lt;E$4,10,(E$3-'Indicator Data'!BH68)/(E$3-E$4)*10)),1))</f>
        <v>4.7</v>
      </c>
      <c r="F68" s="157">
        <f>IF('Indicator Data'!BG68="No data","x",ROUND(IF('Indicator Data'!BG68&gt;F$3,0,IF('Indicator Data'!BG68&lt;F$4,10,(F$3-'Indicator Data'!BG68)/(F$3-F$4)*10)),1))</f>
        <v>3.7</v>
      </c>
      <c r="G68" s="158">
        <f t="shared" si="4"/>
        <v>4.2</v>
      </c>
      <c r="H68" s="159">
        <f t="shared" si="5"/>
        <v>4.5</v>
      </c>
      <c r="I68" s="157">
        <f>IF('Indicator Data'!BJ68="No data","x",ROUND(IF('Indicator Data'!BJ68^2&gt;I$3,0,IF('Indicator Data'!BJ68^2&lt;I$4,10,(I$3-'Indicator Data'!BJ68^2)/(I$3-I$4)*10)),1))</f>
        <v>0.1</v>
      </c>
      <c r="J68" s="157">
        <f>IF(OR('Indicator Data'!BI68=0,'Indicator Data'!BI68="No data"),"x",ROUND(IF('Indicator Data'!BI68&gt;J$3,0,IF('Indicator Data'!BI68&lt;J$4,10,(J$3-'Indicator Data'!BI68)/(J$3-J$4)*10)),1))</f>
        <v>0</v>
      </c>
      <c r="K68" s="157">
        <f>IF('Indicator Data'!BK68="No data","x",ROUND(IF('Indicator Data'!BK68&gt;K$3,0,IF('Indicator Data'!BK68&lt;K$4,10,(K$3-'Indicator Data'!BK68)/(K$3-K$4)*10)),1))</f>
        <v>2.1</v>
      </c>
      <c r="L68" s="157">
        <f>IF('Indicator Data'!BL68="No data","x",ROUND(IF('Indicator Data'!BL68&gt;L$3,0,IF('Indicator Data'!BL68&lt;L$4,10,(L$3-'Indicator Data'!BL68)/(L$3-L$4)*10)),1))</f>
        <v>2.2999999999999998</v>
      </c>
      <c r="M68" s="158">
        <f t="shared" si="6"/>
        <v>1.1000000000000001</v>
      </c>
      <c r="N68" s="161">
        <f>IF('Indicator Data'!BM68="No data","x",'Indicator Data'!BM68/'Indicator Data'!BW68*100)</f>
        <v>82.026190818822855</v>
      </c>
      <c r="O68" s="157">
        <f t="shared" si="9"/>
        <v>1.8</v>
      </c>
      <c r="P68" s="157">
        <f>IF('Indicator Data'!BN68="No data","x",ROUND(IF('Indicator Data'!BN68&gt;P$3,0,IF('Indicator Data'!BN68&lt;P$4,10,(P$3-'Indicator Data'!BN68)/(P$3-P$4)*10)),1))</f>
        <v>1.5</v>
      </c>
      <c r="Q68" s="157">
        <f>IF('Indicator Data'!BO68="No data","x",ROUND(IF('Indicator Data'!BO68&gt;Q$3,0,IF('Indicator Data'!BO68&lt;Q$4,10,(Q$3-'Indicator Data'!BO68)/(Q$3-Q$4)*10)),1))</f>
        <v>1</v>
      </c>
      <c r="R68" s="158">
        <f t="shared" si="7"/>
        <v>1.4</v>
      </c>
      <c r="S68" s="157">
        <f>IF('Indicator Data'!BP68="No data","x",ROUND(IF('Indicator Data'!BP68&gt;S$3,0,IF('Indicator Data'!BP68&lt;S$4,10,(S$3-'Indicator Data'!BP68)/(S$3-S$4)*10)),1))</f>
        <v>0</v>
      </c>
      <c r="T68" s="162">
        <f>IF('Indicator Data'!BQ68="No data","x",ROUND(IF('Indicator Data'!BQ68&gt;T$3,0,IF('Indicator Data'!BQ68&lt;T$4,10,(T$3-'Indicator Data'!BQ68)/(T$3-T$4)*10)),1))</f>
        <v>2.4</v>
      </c>
      <c r="U68" s="162">
        <f>IF('Indicator Data'!BR68="No data","x",ROUND(IF('Indicator Data'!BR68&gt;U$3,0,IF('Indicator Data'!BR68&lt;U$4,10,(U$3-'Indicator Data'!BR68)/(U$3-U$4)*10)),1))</f>
        <v>3.6</v>
      </c>
      <c r="V68" s="162">
        <f>IF('Indicator Data'!BS68="No data","x",ROUND(IF('Indicator Data'!BS68&gt;V$3,0,IF('Indicator Data'!BS68&lt;V$4,10,(V$3-'Indicator Data'!BS68)/(V$3-V$4)*10)),1))</f>
        <v>3.4</v>
      </c>
      <c r="W68" s="157">
        <f t="shared" si="8"/>
        <v>3.1333333333333333</v>
      </c>
      <c r="X68" s="157">
        <f>IF('Indicator Data'!BT68="No data","x",ROUND(IF('Indicator Data'!BT68&gt;X$3,0,IF('Indicator Data'!BT68&lt;X$4,10,(X$3-'Indicator Data'!BT68)/(X$3-X$4)*10)),1))</f>
        <v>5.2</v>
      </c>
      <c r="Y68" s="157">
        <f>IF('Indicator Data'!BU68="No data","x",ROUND(IF('Indicator Data'!BU68&gt;Y$3,10,IF('Indicator Data'!BU68&lt;Y$4,0,10-(Y$3-'Indicator Data'!BU68)/(Y$3-Y$4)*10)),1))</f>
        <v>0.3</v>
      </c>
      <c r="Z68" s="158">
        <f t="shared" si="10"/>
        <v>2.2000000000000002</v>
      </c>
      <c r="AA68" s="159">
        <f t="shared" si="11"/>
        <v>1.6</v>
      </c>
      <c r="AB68" s="48"/>
    </row>
    <row r="69" spans="1:28">
      <c r="A69" s="90" t="str">
        <f>'Indicator Data'!A69</f>
        <v>Germany</v>
      </c>
      <c r="B69" s="160" t="str">
        <f>'Indicator Data'!B69</f>
        <v>DEU</v>
      </c>
      <c r="C69" s="157">
        <f>IF('Indicator Data'!BF69="No data","x",ROUND(IF('Indicator Data'!BF69&gt;C$3,0,IF('Indicator Data'!BF69&lt;C$4,10,(C$3-'Indicator Data'!BF69)/(C$3-C$4)*10)),1))</f>
        <v>2.7</v>
      </c>
      <c r="D69" s="158">
        <f t="shared" si="3"/>
        <v>2.7</v>
      </c>
      <c r="E69" s="157">
        <f>IF('Indicator Data'!BH69="No data","x",ROUND(IF('Indicator Data'!BH69&gt;E$3,0,IF('Indicator Data'!BH69&lt;E$4,10,(E$3-'Indicator Data'!BH69)/(E$3-E$4)*10)),1))</f>
        <v>2.2000000000000002</v>
      </c>
      <c r="F69" s="157">
        <f>IF('Indicator Data'!BG69="No data","x",ROUND(IF('Indicator Data'!BG69&gt;F$3,0,IF('Indicator Data'!BG69&lt;F$4,10,(F$3-'Indicator Data'!BG69)/(F$3-F$4)*10)),1))</f>
        <v>2.4</v>
      </c>
      <c r="G69" s="158">
        <f t="shared" si="4"/>
        <v>2.2999999999999998</v>
      </c>
      <c r="H69" s="159">
        <f t="shared" si="5"/>
        <v>2.5</v>
      </c>
      <c r="I69" s="157" t="str">
        <f>IF('Indicator Data'!BJ69="No data","x",ROUND(IF('Indicator Data'!BJ69^2&gt;I$3,0,IF('Indicator Data'!BJ69^2&lt;I$4,10,(I$3-'Indicator Data'!BJ69^2)/(I$3-I$4)*10)),1))</f>
        <v>x</v>
      </c>
      <c r="J69" s="157">
        <f>IF(OR('Indicator Data'!BI69=0,'Indicator Data'!BI69="No data"),"x",ROUND(IF('Indicator Data'!BI69&gt;J$3,0,IF('Indicator Data'!BI69&lt;J$4,10,(J$3-'Indicator Data'!BI69)/(J$3-J$4)*10)),1))</f>
        <v>0</v>
      </c>
      <c r="K69" s="157">
        <f>IF('Indicator Data'!BK69="No data","x",ROUND(IF('Indicator Data'!BK69&gt;K$3,0,IF('Indicator Data'!BK69&lt;K$4,10,(K$3-'Indicator Data'!BK69)/(K$3-K$4)*10)),1))</f>
        <v>0.8</v>
      </c>
      <c r="L69" s="157">
        <f>IF('Indicator Data'!BL69="No data","x",ROUND(IF('Indicator Data'!BL69&gt;L$3,0,IF('Indicator Data'!BL69&lt;L$4,10,(L$3-'Indicator Data'!BL69)/(L$3-L$4)*10)),1))</f>
        <v>3.8</v>
      </c>
      <c r="M69" s="158">
        <f t="shared" si="6"/>
        <v>1.5</v>
      </c>
      <c r="N69" s="161">
        <f>IF('Indicator Data'!BM69="No data","x",'Indicator Data'!BM69/'Indicator Data'!BW69*100)</f>
        <v>516.39555899819266</v>
      </c>
      <c r="O69" s="157">
        <f t="shared" si="9"/>
        <v>0</v>
      </c>
      <c r="P69" s="157">
        <f>IF('Indicator Data'!BN69="No data","x",ROUND(IF('Indicator Data'!BN69&gt;P$3,0,IF('Indicator Data'!BN69&lt;P$4,10,(P$3-'Indicator Data'!BN69)/(P$3-P$4)*10)),1))</f>
        <v>0.1</v>
      </c>
      <c r="Q69" s="157">
        <f>IF('Indicator Data'!BO69="No data","x",ROUND(IF('Indicator Data'!BO69&gt;Q$3,0,IF('Indicator Data'!BO69&lt;Q$4,10,(Q$3-'Indicator Data'!BO69)/(Q$3-Q$4)*10)),1))</f>
        <v>0</v>
      </c>
      <c r="R69" s="158">
        <f t="shared" si="7"/>
        <v>0</v>
      </c>
      <c r="S69" s="157">
        <f>IF('Indicator Data'!BP69="No data","x",ROUND(IF('Indicator Data'!BP69&gt;S$3,0,IF('Indicator Data'!BP69&lt;S$4,10,(S$3-'Indicator Data'!BP69)/(S$3-S$4)*10)),1))</f>
        <v>0</v>
      </c>
      <c r="T69" s="162">
        <f>IF('Indicator Data'!BQ69="No data","x",ROUND(IF('Indicator Data'!BQ69&gt;T$3,0,IF('Indicator Data'!BQ69&lt;T$4,10,(T$3-'Indicator Data'!BQ69)/(T$3-T$4)*10)),1))</f>
        <v>1.4</v>
      </c>
      <c r="U69" s="162">
        <f>IF('Indicator Data'!BR69="No data","x",ROUND(IF('Indicator Data'!BR69&gt;U$3,0,IF('Indicator Data'!BR69&lt;U$4,10,(U$3-'Indicator Data'!BR69)/(U$3-U$4)*10)),1))</f>
        <v>1</v>
      </c>
      <c r="V69" s="162">
        <f>IF('Indicator Data'!BS69="No data","x",ROUND(IF('Indicator Data'!BS69&gt;V$3,0,IF('Indicator Data'!BS69&lt;V$4,10,(V$3-'Indicator Data'!BS69)/(V$3-V$4)*10)),1))</f>
        <v>2.9</v>
      </c>
      <c r="W69" s="157">
        <f t="shared" si="8"/>
        <v>1.7666666666666666</v>
      </c>
      <c r="X69" s="157">
        <f>IF('Indicator Data'!BT69="No data","x",ROUND(IF('Indicator Data'!BT69&gt;X$3,0,IF('Indicator Data'!BT69&lt;X$4,10,(X$3-'Indicator Data'!BT69)/(X$3-X$4)*10)),1))</f>
        <v>0</v>
      </c>
      <c r="Y69" s="157">
        <f>IF('Indicator Data'!BU69="No data","x",ROUND(IF('Indicator Data'!BU69&gt;Y$3,10,IF('Indicator Data'!BU69&lt;Y$4,0,10-(Y$3-'Indicator Data'!BU69)/(Y$3-Y$4)*10)),1))</f>
        <v>0</v>
      </c>
      <c r="Z69" s="158">
        <f t="shared" si="10"/>
        <v>0.4</v>
      </c>
      <c r="AA69" s="159">
        <f t="shared" si="11"/>
        <v>0.6</v>
      </c>
      <c r="AB69" s="48"/>
    </row>
    <row r="70" spans="1:28">
      <c r="A70" s="90" t="str">
        <f>'Indicator Data'!A70</f>
        <v>Ghana</v>
      </c>
      <c r="B70" s="160" t="str">
        <f>'Indicator Data'!B70</f>
        <v>GHA</v>
      </c>
      <c r="C70" s="157">
        <f>IF('Indicator Data'!BF70="No data","x",ROUND(IF('Indicator Data'!BF70&gt;C$3,0,IF('Indicator Data'!BF70&lt;C$4,10,(C$3-'Indicator Data'!BF70)/(C$3-C$4)*10)),1))</f>
        <v>3.4</v>
      </c>
      <c r="D70" s="158">
        <f t="shared" si="3"/>
        <v>3.4</v>
      </c>
      <c r="E70" s="157">
        <f>IF('Indicator Data'!BH70="No data","x",ROUND(IF('Indicator Data'!BH70&gt;E$3,0,IF('Indicator Data'!BH70&lt;E$4,10,(E$3-'Indicator Data'!BH70)/(E$3-E$4)*10)),1))</f>
        <v>5.7</v>
      </c>
      <c r="F70" s="157">
        <f>IF('Indicator Data'!BG70="No data","x",ROUND(IF('Indicator Data'!BG70&gt;F$3,0,IF('Indicator Data'!BG70&lt;F$4,10,(F$3-'Indicator Data'!BG70)/(F$3-F$4)*10)),1))</f>
        <v>5.0999999999999996</v>
      </c>
      <c r="G70" s="158">
        <f t="shared" si="4"/>
        <v>5.4</v>
      </c>
      <c r="H70" s="159">
        <f t="shared" si="5"/>
        <v>4.4000000000000004</v>
      </c>
      <c r="I70" s="157">
        <f>IF('Indicator Data'!BJ70="No data","x",ROUND(IF('Indicator Data'!BJ70^2&gt;I$3,0,IF('Indicator Data'!BJ70^2&lt;I$4,10,(I$3-'Indicator Data'!BJ70^2)/(I$3-I$4)*10)),1))</f>
        <v>3.9</v>
      </c>
      <c r="J70" s="157">
        <f>IF(OR('Indicator Data'!BI70=0,'Indicator Data'!BI70="No data"),"x",ROUND(IF('Indicator Data'!BI70&gt;J$3,0,IF('Indicator Data'!BI70&lt;J$4,10,(J$3-'Indicator Data'!BI70)/(J$3-J$4)*10)),1))</f>
        <v>1.5</v>
      </c>
      <c r="K70" s="157">
        <f>IF('Indicator Data'!BK70="No data","x",ROUND(IF('Indicator Data'!BK70&gt;K$3,0,IF('Indicator Data'!BK70&lt;K$4,10,(K$3-'Indicator Data'!BK70)/(K$3-K$4)*10)),1))</f>
        <v>3.2</v>
      </c>
      <c r="L70" s="157">
        <f>IF('Indicator Data'!BL70="No data","x",ROUND(IF('Indicator Data'!BL70&gt;L$3,0,IF('Indicator Data'!BL70&lt;L$4,10,(L$3-'Indicator Data'!BL70)/(L$3-L$4)*10)),1))</f>
        <v>4.0999999999999996</v>
      </c>
      <c r="M70" s="158">
        <f t="shared" si="6"/>
        <v>3.2</v>
      </c>
      <c r="N70" s="161">
        <f>IF('Indicator Data'!BM70="No data","x",'Indicator Data'!BM70/'Indicator Data'!BW70*100)</f>
        <v>18.458293047376287</v>
      </c>
      <c r="O70" s="157">
        <f t="shared" ref="O70:O101" si="12">IF(N70="x","x",ROUND(IF(N70&gt;O$3,0,IF(N70&lt;O$4,10,(O$3-N70)/(O$3-O$4)*10)),1))</f>
        <v>8.1999999999999993</v>
      </c>
      <c r="P70" s="157">
        <f>IF('Indicator Data'!BN70="No data","x",ROUND(IF('Indicator Data'!BN70&gt;P$3,0,IF('Indicator Data'!BN70&lt;P$4,10,(P$3-'Indicator Data'!BN70)/(P$3-P$4)*10)),1))</f>
        <v>7.9</v>
      </c>
      <c r="Q70" s="157">
        <f>IF('Indicator Data'!BO70="No data","x",ROUND(IF('Indicator Data'!BO70&gt;Q$3,0,IF('Indicator Data'!BO70&lt;Q$4,10,(Q$3-'Indicator Data'!BO70)/(Q$3-Q$4)*10)),1))</f>
        <v>2.2999999999999998</v>
      </c>
      <c r="R70" s="158">
        <f t="shared" si="7"/>
        <v>6.1</v>
      </c>
      <c r="S70" s="157">
        <f>IF('Indicator Data'!BP70="No data","x",ROUND(IF('Indicator Data'!BP70&gt;S$3,0,IF('Indicator Data'!BP70&lt;S$4,10,(S$3-'Indicator Data'!BP70)/(S$3-S$4)*10)),1))</f>
        <v>9.6</v>
      </c>
      <c r="T70" s="162">
        <f>IF('Indicator Data'!BQ70="No data","x",ROUND(IF('Indicator Data'!BQ70&gt;T$3,0,IF('Indicator Data'!BQ70&lt;T$4,10,(T$3-'Indicator Data'!BQ70)/(T$3-T$4)*10)),1))</f>
        <v>0</v>
      </c>
      <c r="U70" s="162">
        <f>IF('Indicator Data'!BR70="No data","x",ROUND(IF('Indicator Data'!BR70&gt;U$3,0,IF('Indicator Data'!BR70&lt;U$4,10,(U$3-'Indicator Data'!BR70)/(U$3-U$4)*10)),1))</f>
        <v>2.5</v>
      </c>
      <c r="V70" s="162">
        <f>IF('Indicator Data'!BS70="No data","x",ROUND(IF('Indicator Data'!BS70&gt;V$3,0,IF('Indicator Data'!BS70&lt;V$4,10,(V$3-'Indicator Data'!BS70)/(V$3-V$4)*10)),1))</f>
        <v>0</v>
      </c>
      <c r="W70" s="157">
        <f t="shared" si="8"/>
        <v>0.83333333333333337</v>
      </c>
      <c r="X70" s="157">
        <f>IF('Indicator Data'!BT70="No data","x",ROUND(IF('Indicator Data'!BT70&gt;X$3,0,IF('Indicator Data'!BT70&lt;X$4,10,(X$3-'Indicator Data'!BT70)/(X$3-X$4)*10)),1))</f>
        <v>9.3000000000000007</v>
      </c>
      <c r="Y70" s="157">
        <f>IF('Indicator Data'!BU70="No data","x",ROUND(IF('Indicator Data'!BU70&gt;Y$3,10,IF('Indicator Data'!BU70&lt;Y$4,0,10-(Y$3-'Indicator Data'!BU70)/(Y$3-Y$4)*10)),1))</f>
        <v>2.9</v>
      </c>
      <c r="Z70" s="158">
        <f t="shared" ref="Z70:Z101" si="13">IF(AND(S70="x",W70="x",X70="x",Y70="x"),"x",ROUND(AVERAGE(S70,W70,X70,Y70),1))</f>
        <v>5.7</v>
      </c>
      <c r="AA70" s="159">
        <f t="shared" ref="AA70:AA101" si="14">ROUND(AVERAGE(R70,M70,Z70),1)</f>
        <v>5</v>
      </c>
      <c r="AB70" s="48"/>
    </row>
    <row r="71" spans="1:28">
      <c r="A71" s="90" t="str">
        <f>'Indicator Data'!A71</f>
        <v>Greece</v>
      </c>
      <c r="B71" s="160" t="str">
        <f>'Indicator Data'!B71</f>
        <v>GRC</v>
      </c>
      <c r="C71" s="157">
        <f>IF('Indicator Data'!BF71="No data","x",ROUND(IF('Indicator Data'!BF71&gt;C$3,0,IF('Indicator Data'!BF71&lt;C$4,10,(C$3-'Indicator Data'!BF71)/(C$3-C$4)*10)),1))</f>
        <v>2.2999999999999998</v>
      </c>
      <c r="D71" s="158">
        <f t="shared" ref="D71:D134" si="15">IF(C71="x","x",C71)</f>
        <v>2.2999999999999998</v>
      </c>
      <c r="E71" s="157">
        <f>IF('Indicator Data'!BH71="No data","x",ROUND(IF('Indicator Data'!BH71&gt;E$3,0,IF('Indicator Data'!BH71&lt;E$4,10,(E$3-'Indicator Data'!BH71)/(E$3-E$4)*10)),1))</f>
        <v>5.0999999999999996</v>
      </c>
      <c r="F71" s="157">
        <f>IF('Indicator Data'!BG71="No data","x",ROUND(IF('Indicator Data'!BG71&gt;F$3,0,IF('Indicator Data'!BG71&lt;F$4,10,(F$3-'Indicator Data'!BG71)/(F$3-F$4)*10)),1))</f>
        <v>4.0999999999999996</v>
      </c>
      <c r="G71" s="158">
        <f t="shared" ref="G71:G134" si="16">IF(AND(E71="x",F71="x"),"x",ROUND(AVERAGE(E71,F71),1))</f>
        <v>4.5999999999999996</v>
      </c>
      <c r="H71" s="159">
        <f t="shared" ref="H71:H134" si="17">ROUND(AVERAGE(D71,G71),1)</f>
        <v>3.5</v>
      </c>
      <c r="I71" s="157" t="str">
        <f>IF('Indicator Data'!BJ71="No data","x",ROUND(IF('Indicator Data'!BJ71^2&gt;I$3,0,IF('Indicator Data'!BJ71^2&lt;I$4,10,(I$3-'Indicator Data'!BJ71^2)/(I$3-I$4)*10)),1))</f>
        <v>x</v>
      </c>
      <c r="J71" s="157">
        <f>IF(OR('Indicator Data'!BI71=0,'Indicator Data'!BI71="No data"),"x",ROUND(IF('Indicator Data'!BI71&gt;J$3,0,IF('Indicator Data'!BI71&lt;J$4,10,(J$3-'Indicator Data'!BI71)/(J$3-J$4)*10)),1))</f>
        <v>0</v>
      </c>
      <c r="K71" s="157">
        <f>IF('Indicator Data'!BK71="No data","x",ROUND(IF('Indicator Data'!BK71&gt;K$3,0,IF('Indicator Data'!BK71&lt;K$4,10,(K$3-'Indicator Data'!BK71)/(K$3-K$4)*10)),1))</f>
        <v>1.7</v>
      </c>
      <c r="L71" s="157">
        <f>IF('Indicator Data'!BL71="No data","x",ROUND(IF('Indicator Data'!BL71&gt;L$3,0,IF('Indicator Data'!BL71&lt;L$4,10,(L$3-'Indicator Data'!BL71)/(L$3-L$4)*10)),1))</f>
        <v>4.7</v>
      </c>
      <c r="M71" s="158">
        <f t="shared" ref="M71:M134" si="18">IF(AND(I71="x",J71="x",K71="x",L71="x"),"x",ROUND(AVERAGE(I71,J71,K71,L71),1))</f>
        <v>2.1</v>
      </c>
      <c r="N71" s="161">
        <f>IF('Indicator Data'!BM71="No data","x",'Indicator Data'!BM71/'Indicator Data'!BW71*100)</f>
        <v>131.88518231186967</v>
      </c>
      <c r="O71" s="157">
        <f t="shared" si="12"/>
        <v>0</v>
      </c>
      <c r="P71" s="157">
        <f>IF('Indicator Data'!BN71="No data","x",ROUND(IF('Indicator Data'!BN71&gt;P$3,0,IF('Indicator Data'!BN71&lt;P$4,10,(P$3-'Indicator Data'!BN71)/(P$3-P$4)*10)),1))</f>
        <v>0.1</v>
      </c>
      <c r="Q71" s="157">
        <f>IF('Indicator Data'!BO71="No data","x",ROUND(IF('Indicator Data'!BO71&gt;Q$3,0,IF('Indicator Data'!BO71&lt;Q$4,10,(Q$3-'Indicator Data'!BO71)/(Q$3-Q$4)*10)),1))</f>
        <v>0</v>
      </c>
      <c r="R71" s="158">
        <f t="shared" ref="R71:R134" si="19">IF(AND(O71="x",P71="x",Q71="x"),"x",ROUND(AVERAGE(O71,Q71,P71),1))</f>
        <v>0</v>
      </c>
      <c r="S71" s="157">
        <f>IF('Indicator Data'!BP71="No data","x",ROUND(IF('Indicator Data'!BP71&gt;S$3,0,IF('Indicator Data'!BP71&lt;S$4,10,(S$3-'Indicator Data'!BP71)/(S$3-S$4)*10)),1))</f>
        <v>0</v>
      </c>
      <c r="T71" s="162">
        <f>IF('Indicator Data'!BQ71="No data","x",ROUND(IF('Indicator Data'!BQ71&gt;T$3,0,IF('Indicator Data'!BQ71&lt;T$4,10,(T$3-'Indicator Data'!BQ71)/(T$3-T$4)*10)),1))</f>
        <v>0</v>
      </c>
      <c r="U71" s="162">
        <f>IF('Indicator Data'!BR71="No data","x",ROUND(IF('Indicator Data'!BR71&gt;U$3,0,IF('Indicator Data'!BR71&lt;U$4,10,(U$3-'Indicator Data'!BR71)/(U$3-U$4)*10)),1))</f>
        <v>2.7</v>
      </c>
      <c r="V71" s="162">
        <f>IF('Indicator Data'!BS71="No data","x",ROUND(IF('Indicator Data'!BS71&gt;V$3,0,IF('Indicator Data'!BS71&lt;V$4,10,(V$3-'Indicator Data'!BS71)/(V$3-V$4)*10)),1))</f>
        <v>0.5</v>
      </c>
      <c r="W71" s="157">
        <f t="shared" ref="W71:W134" si="20">IF(AND(T71="X",U71="x",V71="x"),"x",AVERAGE(T71:V71))</f>
        <v>1.0666666666666667</v>
      </c>
      <c r="X71" s="157">
        <f>IF('Indicator Data'!BT71="No data","x",ROUND(IF('Indicator Data'!BT71&gt;X$3,0,IF('Indicator Data'!BT71&lt;X$4,10,(X$3-'Indicator Data'!BT71)/(X$3-X$4)*10)),1))</f>
        <v>0.5</v>
      </c>
      <c r="Y71" s="157">
        <f>IF('Indicator Data'!BU71="No data","x",ROUND(IF('Indicator Data'!BU71&gt;Y$3,10,IF('Indicator Data'!BU71&lt;Y$4,0,10-(Y$3-'Indicator Data'!BU71)/(Y$3-Y$4)*10)),1))</f>
        <v>0.1</v>
      </c>
      <c r="Z71" s="158">
        <f t="shared" si="13"/>
        <v>0.4</v>
      </c>
      <c r="AA71" s="159">
        <f t="shared" si="14"/>
        <v>0.8</v>
      </c>
      <c r="AB71" s="48"/>
    </row>
    <row r="72" spans="1:28">
      <c r="A72" s="90" t="str">
        <f>'Indicator Data'!A72</f>
        <v>Grenada</v>
      </c>
      <c r="B72" s="160" t="str">
        <f>'Indicator Data'!B72</f>
        <v>GRD</v>
      </c>
      <c r="C72" s="157">
        <f>IF('Indicator Data'!BF72="No data","x",ROUND(IF('Indicator Data'!BF72&gt;C$3,0,IF('Indicator Data'!BF72&lt;C$4,10,(C$3-'Indicator Data'!BF72)/(C$3-C$4)*10)),1))</f>
        <v>4.7</v>
      </c>
      <c r="D72" s="158">
        <f t="shared" si="15"/>
        <v>4.7</v>
      </c>
      <c r="E72" s="157">
        <f>IF('Indicator Data'!BH72="No data","x",ROUND(IF('Indicator Data'!BH72&gt;E$3,0,IF('Indicator Data'!BH72&lt;E$4,10,(E$3-'Indicator Data'!BH72)/(E$3-E$4)*10)),1))</f>
        <v>4.7</v>
      </c>
      <c r="F72" s="157">
        <f>IF('Indicator Data'!BG72="No data","x",ROUND(IF('Indicator Data'!BG72&gt;F$3,0,IF('Indicator Data'!BG72&lt;F$4,10,(F$3-'Indicator Data'!BG72)/(F$3-F$4)*10)),1))</f>
        <v>4.9000000000000004</v>
      </c>
      <c r="G72" s="158">
        <f t="shared" si="16"/>
        <v>4.8</v>
      </c>
      <c r="H72" s="159">
        <f t="shared" si="17"/>
        <v>4.8</v>
      </c>
      <c r="I72" s="157" t="str">
        <f>IF('Indicator Data'!BJ72="No data","x",ROUND(IF('Indicator Data'!BJ72^2&gt;I$3,0,IF('Indicator Data'!BJ72^2&lt;I$4,10,(I$3-'Indicator Data'!BJ72^2)/(I$3-I$4)*10)),1))</f>
        <v>x</v>
      </c>
      <c r="J72" s="157">
        <f>IF(OR('Indicator Data'!BI72=0,'Indicator Data'!BI72="No data"),"x",ROUND(IF('Indicator Data'!BI72&gt;J$3,0,IF('Indicator Data'!BI72&lt;J$4,10,(J$3-'Indicator Data'!BI72)/(J$3-J$4)*10)),1))</f>
        <v>0.6</v>
      </c>
      <c r="K72" s="157">
        <f>IF('Indicator Data'!BK72="No data","x",ROUND(IF('Indicator Data'!BK72&gt;K$3,0,IF('Indicator Data'!BK72&lt;K$4,10,(K$3-'Indicator Data'!BK72)/(K$3-K$4)*10)),1))</f>
        <v>2.2000000000000002</v>
      </c>
      <c r="L72" s="157">
        <f>IF('Indicator Data'!BL72="No data","x",ROUND(IF('Indicator Data'!BL72&gt;L$3,0,IF('Indicator Data'!BL72&lt;L$4,10,(L$3-'Indicator Data'!BL72)/(L$3-L$4)*10)),1))</f>
        <v>6.1</v>
      </c>
      <c r="M72" s="158">
        <f t="shared" si="18"/>
        <v>3</v>
      </c>
      <c r="N72" s="161">
        <f>IF('Indicator Data'!BM72="No data","x",'Indicator Data'!BM72/'Indicator Data'!BW72*100)</f>
        <v>232.35294117647061</v>
      </c>
      <c r="O72" s="157">
        <f t="shared" si="12"/>
        <v>0</v>
      </c>
      <c r="P72" s="157">
        <f>IF('Indicator Data'!BN72="No data","x",ROUND(IF('Indicator Data'!BN72&gt;P$3,0,IF('Indicator Data'!BN72&lt;P$4,10,(P$3-'Indicator Data'!BN72)/(P$3-P$4)*10)),1))</f>
        <v>0.9</v>
      </c>
      <c r="Q72" s="157">
        <f>IF('Indicator Data'!BO72="No data","x",ROUND(IF('Indicator Data'!BO72&gt;Q$3,0,IF('Indicator Data'!BO72&lt;Q$4,10,(Q$3-'Indicator Data'!BO72)/(Q$3-Q$4)*10)),1))</f>
        <v>0.9</v>
      </c>
      <c r="R72" s="158">
        <f t="shared" si="19"/>
        <v>0.6</v>
      </c>
      <c r="S72" s="157">
        <f>IF('Indicator Data'!BP72="No data","x",ROUND(IF('Indicator Data'!BP72&gt;S$3,0,IF('Indicator Data'!BP72&lt;S$4,10,(S$3-'Indicator Data'!BP72)/(S$3-S$4)*10)),1))</f>
        <v>6.7</v>
      </c>
      <c r="T72" s="162">
        <f>IF('Indicator Data'!BQ72="No data","x",ROUND(IF('Indicator Data'!BQ72&gt;T$3,0,IF('Indicator Data'!BQ72&lt;T$4,10,(T$3-'Indicator Data'!BQ72)/(T$3-T$4)*10)),1))</f>
        <v>3.7</v>
      </c>
      <c r="U72" s="162">
        <f>IF('Indicator Data'!BR72="No data","x",ROUND(IF('Indicator Data'!BR72&gt;U$3,0,IF('Indicator Data'!BR72&lt;U$4,10,(U$3-'Indicator Data'!BR72)/(U$3-U$4)*10)),1))</f>
        <v>5.3</v>
      </c>
      <c r="V72" s="162" t="str">
        <f>IF('Indicator Data'!BS72="No data","x",ROUND(IF('Indicator Data'!BS72&gt;V$3,0,IF('Indicator Data'!BS72&lt;V$4,10,(V$3-'Indicator Data'!BS72)/(V$3-V$4)*10)),1))</f>
        <v>x</v>
      </c>
      <c r="W72" s="157">
        <f t="shared" si="20"/>
        <v>4.5</v>
      </c>
      <c r="X72" s="157">
        <f>IF('Indicator Data'!BT72="No data","x",ROUND(IF('Indicator Data'!BT72&gt;X$3,0,IF('Indicator Data'!BT72&lt;X$4,10,(X$3-'Indicator Data'!BT72)/(X$3-X$4)*10)),1))</f>
        <v>7.3</v>
      </c>
      <c r="Y72" s="157">
        <f>IF('Indicator Data'!BU72="No data","x",ROUND(IF('Indicator Data'!BU72&gt;Y$3,10,IF('Indicator Data'!BU72&lt;Y$4,0,10-(Y$3-'Indicator Data'!BU72)/(Y$3-Y$4)*10)),1))</f>
        <v>0.2</v>
      </c>
      <c r="Z72" s="158">
        <f t="shared" si="13"/>
        <v>4.7</v>
      </c>
      <c r="AA72" s="159">
        <f t="shared" si="14"/>
        <v>2.8</v>
      </c>
      <c r="AB72" s="48"/>
    </row>
    <row r="73" spans="1:28">
      <c r="A73" s="90" t="str">
        <f>'Indicator Data'!A73</f>
        <v>Guatemala</v>
      </c>
      <c r="B73" s="160" t="str">
        <f>'Indicator Data'!B73</f>
        <v>GTM</v>
      </c>
      <c r="C73" s="157">
        <f>IF('Indicator Data'!BF73="No data","x",ROUND(IF('Indicator Data'!BF73&gt;C$3,0,IF('Indicator Data'!BF73&lt;C$4,10,(C$3-'Indicator Data'!BF73)/(C$3-C$4)*10)),1))</f>
        <v>5.5</v>
      </c>
      <c r="D73" s="158">
        <f t="shared" si="15"/>
        <v>5.5</v>
      </c>
      <c r="E73" s="157">
        <f>IF('Indicator Data'!BH73="No data","x",ROUND(IF('Indicator Data'!BH73&gt;E$3,0,IF('Indicator Data'!BH73&lt;E$4,10,(E$3-'Indicator Data'!BH73)/(E$3-E$4)*10)),1))</f>
        <v>7.7</v>
      </c>
      <c r="F73" s="157">
        <f>IF('Indicator Data'!BG73="No data","x",ROUND(IF('Indicator Data'!BG73&gt;F$3,0,IF('Indicator Data'!BG73&lt;F$4,10,(F$3-'Indicator Data'!BG73)/(F$3-F$4)*10)),1))</f>
        <v>6.8</v>
      </c>
      <c r="G73" s="158">
        <f t="shared" si="16"/>
        <v>7.3</v>
      </c>
      <c r="H73" s="159">
        <f t="shared" si="17"/>
        <v>6.4</v>
      </c>
      <c r="I73" s="157">
        <f>IF('Indicator Data'!BJ73="No data","x",ROUND(IF('Indicator Data'!BJ73^2&gt;I$3,0,IF('Indicator Data'!BJ73^2&lt;I$4,10,(I$3-'Indicator Data'!BJ73^2)/(I$3-I$4)*10)),1))</f>
        <v>3.2</v>
      </c>
      <c r="J73" s="157">
        <f>IF(OR('Indicator Data'!BI73=0,'Indicator Data'!BI73="No data"),"x",ROUND(IF('Indicator Data'!BI73&gt;J$3,0,IF('Indicator Data'!BI73&lt;J$4,10,(J$3-'Indicator Data'!BI73)/(J$3-J$4)*10)),1))</f>
        <v>0.1</v>
      </c>
      <c r="K73" s="157">
        <f>IF('Indicator Data'!BK73="No data","x",ROUND(IF('Indicator Data'!BK73&gt;K$3,0,IF('Indicator Data'!BK73&lt;K$4,10,(K$3-'Indicator Data'!BK73)/(K$3-K$4)*10)),1))</f>
        <v>4.9000000000000004</v>
      </c>
      <c r="L73" s="157">
        <f>IF('Indicator Data'!BL73="No data","x",ROUND(IF('Indicator Data'!BL73&gt;L$3,0,IF('Indicator Data'!BL73&lt;L$4,10,(L$3-'Indicator Data'!BL73)/(L$3-L$4)*10)),1))</f>
        <v>4.3</v>
      </c>
      <c r="M73" s="158">
        <f t="shared" si="18"/>
        <v>3.1</v>
      </c>
      <c r="N73" s="161">
        <f>IF('Indicator Data'!BM73="No data","x",'Indicator Data'!BM73/'Indicator Data'!BW73*100)</f>
        <v>19.596864501679732</v>
      </c>
      <c r="O73" s="157">
        <f t="shared" si="12"/>
        <v>8.1</v>
      </c>
      <c r="P73" s="157">
        <f>IF('Indicator Data'!BN73="No data","x",ROUND(IF('Indicator Data'!BN73&gt;P$3,0,IF('Indicator Data'!BN73&lt;P$4,10,(P$3-'Indicator Data'!BN73)/(P$3-P$4)*10)),1))</f>
        <v>3.4</v>
      </c>
      <c r="Q73" s="157">
        <f>IF('Indicator Data'!BO73="No data","x",ROUND(IF('Indicator Data'!BO73&gt;Q$3,0,IF('Indicator Data'!BO73&lt;Q$4,10,(Q$3-'Indicator Data'!BO73)/(Q$3-Q$4)*10)),1))</f>
        <v>1.1000000000000001</v>
      </c>
      <c r="R73" s="158">
        <f t="shared" si="19"/>
        <v>4.2</v>
      </c>
      <c r="S73" s="157">
        <f>IF('Indicator Data'!BP73="No data","x",ROUND(IF('Indicator Data'!BP73&gt;S$3,0,IF('Indicator Data'!BP73&lt;S$4,10,(S$3-'Indicator Data'!BP73)/(S$3-S$4)*10)),1))</f>
        <v>6.8</v>
      </c>
      <c r="T73" s="162">
        <f>IF('Indicator Data'!BQ73="No data","x",ROUND(IF('Indicator Data'!BQ73&gt;T$3,0,IF('Indicator Data'!BQ73&lt;T$4,10,(T$3-'Indicator Data'!BQ73)/(T$3-T$4)*10)),1))</f>
        <v>3.4</v>
      </c>
      <c r="U73" s="162">
        <f>IF('Indicator Data'!BR73="No data","x",ROUND(IF('Indicator Data'!BR73&gt;U$3,0,IF('Indicator Data'!BR73&lt;U$4,10,(U$3-'Indicator Data'!BR73)/(U$3-U$4)*10)),1))</f>
        <v>5.0999999999999996</v>
      </c>
      <c r="V73" s="162">
        <f>IF('Indicator Data'!BS73="No data","x",ROUND(IF('Indicator Data'!BS73&gt;V$3,0,IF('Indicator Data'!BS73&lt;V$4,10,(V$3-'Indicator Data'!BS73)/(V$3-V$4)*10)),1))</f>
        <v>2.5</v>
      </c>
      <c r="W73" s="157">
        <f t="shared" si="20"/>
        <v>3.6666666666666665</v>
      </c>
      <c r="X73" s="157">
        <f>IF('Indicator Data'!BT73="No data","x",ROUND(IF('Indicator Data'!BT73&gt;X$3,0,IF('Indicator Data'!BT73&lt;X$4,10,(X$3-'Indicator Data'!BT73)/(X$3-X$4)*10)),1))</f>
        <v>7.9</v>
      </c>
      <c r="Y73" s="157">
        <f>IF('Indicator Data'!BU73="No data","x",ROUND(IF('Indicator Data'!BU73&gt;Y$3,10,IF('Indicator Data'!BU73&lt;Y$4,0,10-(Y$3-'Indicator Data'!BU73)/(Y$3-Y$4)*10)),1))</f>
        <v>1.1000000000000001</v>
      </c>
      <c r="Z73" s="158">
        <f t="shared" si="13"/>
        <v>4.9000000000000004</v>
      </c>
      <c r="AA73" s="159">
        <f t="shared" si="14"/>
        <v>4.0999999999999996</v>
      </c>
      <c r="AB73" s="48"/>
    </row>
    <row r="74" spans="1:28">
      <c r="A74" s="90" t="str">
        <f>'Indicator Data'!A74</f>
        <v>Guinea</v>
      </c>
      <c r="B74" s="160" t="str">
        <f>'Indicator Data'!B74</f>
        <v>GIN</v>
      </c>
      <c r="C74" s="157">
        <f>IF('Indicator Data'!BF74="No data","x",ROUND(IF('Indicator Data'!BF74&gt;C$3,0,IF('Indicator Data'!BF74&lt;C$4,10,(C$3-'Indicator Data'!BF74)/(C$3-C$4)*10)),1))</f>
        <v>5</v>
      </c>
      <c r="D74" s="158">
        <f t="shared" si="15"/>
        <v>5</v>
      </c>
      <c r="E74" s="157">
        <f>IF('Indicator Data'!BH74="No data","x",ROUND(IF('Indicator Data'!BH74&gt;E$3,0,IF('Indicator Data'!BH74&lt;E$4,10,(E$3-'Indicator Data'!BH74)/(E$3-E$4)*10)),1))</f>
        <v>7.4</v>
      </c>
      <c r="F74" s="157">
        <f>IF('Indicator Data'!BG74="No data","x",ROUND(IF('Indicator Data'!BG74&gt;F$3,0,IF('Indicator Data'!BG74&lt;F$4,10,(F$3-'Indicator Data'!BG74)/(F$3-F$4)*10)),1))</f>
        <v>6.9</v>
      </c>
      <c r="G74" s="158">
        <f t="shared" si="16"/>
        <v>7.2</v>
      </c>
      <c r="H74" s="159">
        <f t="shared" si="17"/>
        <v>6.1</v>
      </c>
      <c r="I74" s="157">
        <f>IF('Indicator Data'!BJ74="No data","x",ROUND(IF('Indicator Data'!BJ74^2&gt;I$3,0,IF('Indicator Data'!BJ74^2&lt;I$4,10,(I$3-'Indicator Data'!BJ74^2)/(I$3-I$4)*10)),1))</f>
        <v>8.6999999999999993</v>
      </c>
      <c r="J74" s="157">
        <f>IF(OR('Indicator Data'!BI74=0,'Indicator Data'!BI74="No data"),"x",ROUND(IF('Indicator Data'!BI74&gt;J$3,0,IF('Indicator Data'!BI74&lt;J$4,10,(J$3-'Indicator Data'!BI74)/(J$3-J$4)*10)),1))</f>
        <v>5.2</v>
      </c>
      <c r="K74" s="157">
        <f>IF('Indicator Data'!BK74="No data","x",ROUND(IF('Indicator Data'!BK74&gt;K$3,0,IF('Indicator Data'!BK74&lt;K$4,10,(K$3-'Indicator Data'!BK74)/(K$3-K$4)*10)),1))</f>
        <v>6.5</v>
      </c>
      <c r="L74" s="157">
        <f>IF('Indicator Data'!BL74="No data","x",ROUND(IF('Indicator Data'!BL74&gt;L$3,0,IF('Indicator Data'!BL74&lt;L$4,10,(L$3-'Indicator Data'!BL74)/(L$3-L$4)*10)),1))</f>
        <v>5</v>
      </c>
      <c r="M74" s="158">
        <f t="shared" si="18"/>
        <v>6.4</v>
      </c>
      <c r="N74" s="161">
        <f>IF('Indicator Data'!BM74="No data","x",'Indicator Data'!BM74/'Indicator Data'!BW74*100)</f>
        <v>13.836887514243854</v>
      </c>
      <c r="O74" s="157">
        <f t="shared" si="12"/>
        <v>8.6999999999999993</v>
      </c>
      <c r="P74" s="157">
        <f>IF('Indicator Data'!BN74="No data","x",ROUND(IF('Indicator Data'!BN74&gt;P$3,0,IF('Indicator Data'!BN74&lt;P$4,10,(P$3-'Indicator Data'!BN74)/(P$3-P$4)*10)),1))</f>
        <v>7.6</v>
      </c>
      <c r="Q74" s="157">
        <f>IF('Indicator Data'!BO74="No data","x",ROUND(IF('Indicator Data'!BO74&gt;Q$3,0,IF('Indicator Data'!BO74&lt;Q$4,10,(Q$3-'Indicator Data'!BO74)/(Q$3-Q$4)*10)),1))</f>
        <v>5.7</v>
      </c>
      <c r="R74" s="158">
        <f t="shared" si="19"/>
        <v>7.3</v>
      </c>
      <c r="S74" s="157">
        <f>IF('Indicator Data'!BP74="No data","x",ROUND(IF('Indicator Data'!BP74&gt;S$3,0,IF('Indicator Data'!BP74&lt;S$4,10,(S$3-'Indicator Data'!BP74)/(S$3-S$4)*10)),1))</f>
        <v>9.4</v>
      </c>
      <c r="T74" s="162">
        <f>IF('Indicator Data'!BQ74="No data","x",ROUND(IF('Indicator Data'!BQ74&gt;T$3,0,IF('Indicator Data'!BQ74&lt;T$4,10,(T$3-'Indicator Data'!BQ74)/(T$3-T$4)*10)),1))</f>
        <v>8.8000000000000007</v>
      </c>
      <c r="U74" s="162">
        <f>IF('Indicator Data'!BR74="No data","x",ROUND(IF('Indicator Data'!BR74&gt;U$3,0,IF('Indicator Data'!BR74&lt;U$4,10,(U$3-'Indicator Data'!BR74)/(U$3-U$4)*10)),1))</f>
        <v>10</v>
      </c>
      <c r="V74" s="162" t="str">
        <f>IF('Indicator Data'!BS74="No data","x",ROUND(IF('Indicator Data'!BS74&gt;V$3,0,IF('Indicator Data'!BS74&lt;V$4,10,(V$3-'Indicator Data'!BS74)/(V$3-V$4)*10)),1))</f>
        <v>x</v>
      </c>
      <c r="W74" s="157">
        <f t="shared" si="20"/>
        <v>9.4</v>
      </c>
      <c r="X74" s="157">
        <f>IF('Indicator Data'!BT74="No data","x",ROUND(IF('Indicator Data'!BT74&gt;X$3,0,IF('Indicator Data'!BT74&lt;X$4,10,(X$3-'Indicator Data'!BT74)/(X$3-X$4)*10)),1))</f>
        <v>9.8000000000000007</v>
      </c>
      <c r="Y74" s="157">
        <f>IF('Indicator Data'!BU74="No data","x",ROUND(IF('Indicator Data'!BU74&gt;Y$3,10,IF('Indicator Data'!BU74&lt;Y$4,0,10-(Y$3-'Indicator Data'!BU74)/(Y$3-Y$4)*10)),1))</f>
        <v>6.1</v>
      </c>
      <c r="Z74" s="158">
        <f t="shared" si="13"/>
        <v>8.6999999999999993</v>
      </c>
      <c r="AA74" s="159">
        <f t="shared" si="14"/>
        <v>7.5</v>
      </c>
      <c r="AB74" s="48"/>
    </row>
    <row r="75" spans="1:28">
      <c r="A75" s="90" t="str">
        <f>'Indicator Data'!A75</f>
        <v>Guinea-Bissau</v>
      </c>
      <c r="B75" s="160" t="str">
        <f>'Indicator Data'!B75</f>
        <v>GNB</v>
      </c>
      <c r="C75" s="157">
        <f>IF('Indicator Data'!BF75="No data","x",ROUND(IF('Indicator Data'!BF75&gt;C$3,0,IF('Indicator Data'!BF75&lt;C$4,10,(C$3-'Indicator Data'!BF75)/(C$3-C$4)*10)),1))</f>
        <v>7.8</v>
      </c>
      <c r="D75" s="158">
        <f t="shared" si="15"/>
        <v>7.8</v>
      </c>
      <c r="E75" s="157">
        <f>IF('Indicator Data'!BH75="No data","x",ROUND(IF('Indicator Data'!BH75&gt;E$3,0,IF('Indicator Data'!BH75&lt;E$4,10,(E$3-'Indicator Data'!BH75)/(E$3-E$4)*10)),1))</f>
        <v>7.8</v>
      </c>
      <c r="F75" s="157">
        <f>IF('Indicator Data'!BG75="No data","x",ROUND(IF('Indicator Data'!BG75&gt;F$3,0,IF('Indicator Data'!BG75&lt;F$4,10,(F$3-'Indicator Data'!BG75)/(F$3-F$4)*10)),1))</f>
        <v>8</v>
      </c>
      <c r="G75" s="158">
        <f t="shared" si="16"/>
        <v>7.9</v>
      </c>
      <c r="H75" s="159">
        <f t="shared" si="17"/>
        <v>7.9</v>
      </c>
      <c r="I75" s="157">
        <f>IF('Indicator Data'!BJ75="No data","x",ROUND(IF('Indicator Data'!BJ75^2&gt;I$3,0,IF('Indicator Data'!BJ75^2&lt;I$4,10,(I$3-'Indicator Data'!BJ75^2)/(I$3-I$4)*10)),1))</f>
        <v>7.8</v>
      </c>
      <c r="J75" s="157">
        <f>IF(OR('Indicator Data'!BI75=0,'Indicator Data'!BI75="No data"),"x",ROUND(IF('Indicator Data'!BI75&gt;J$3,0,IF('Indicator Data'!BI75&lt;J$4,10,(J$3-'Indicator Data'!BI75)/(J$3-J$4)*10)),1))</f>
        <v>6.3</v>
      </c>
      <c r="K75" s="157">
        <f>IF('Indicator Data'!BK75="No data","x",ROUND(IF('Indicator Data'!BK75&gt;K$3,0,IF('Indicator Data'!BK75&lt;K$4,10,(K$3-'Indicator Data'!BK75)/(K$3-K$4)*10)),1))</f>
        <v>6.5</v>
      </c>
      <c r="L75" s="157">
        <f>IF('Indicator Data'!BL75="No data","x",ROUND(IF('Indicator Data'!BL75&gt;L$3,0,IF('Indicator Data'!BL75&lt;L$4,10,(L$3-'Indicator Data'!BL75)/(L$3-L$4)*10)),1))</f>
        <v>3.8</v>
      </c>
      <c r="M75" s="158">
        <f t="shared" si="18"/>
        <v>6.1</v>
      </c>
      <c r="N75" s="161">
        <f>IF('Indicator Data'!BM75="No data","x",'Indicator Data'!BM75/'Indicator Data'!BW75*100)</f>
        <v>12.091038406827881</v>
      </c>
      <c r="O75" s="157">
        <f t="shared" si="12"/>
        <v>8.9</v>
      </c>
      <c r="P75" s="157">
        <f>IF('Indicator Data'!BN75="No data","x",ROUND(IF('Indicator Data'!BN75&gt;P$3,0,IF('Indicator Data'!BN75&lt;P$4,10,(P$3-'Indicator Data'!BN75)/(P$3-P$4)*10)),1))</f>
        <v>8</v>
      </c>
      <c r="Q75" s="157">
        <f>IF('Indicator Data'!BO75="No data","x",ROUND(IF('Indicator Data'!BO75&gt;Q$3,0,IF('Indicator Data'!BO75&lt;Q$4,10,(Q$3-'Indicator Data'!BO75)/(Q$3-Q$4)*10)),1))</f>
        <v>7.6</v>
      </c>
      <c r="R75" s="158">
        <f t="shared" si="19"/>
        <v>8.1999999999999993</v>
      </c>
      <c r="S75" s="157">
        <f>IF('Indicator Data'!BP75="No data","x",ROUND(IF('Indicator Data'!BP75&gt;S$3,0,IF('Indicator Data'!BP75&lt;S$4,10,(S$3-'Indicator Data'!BP75)/(S$3-S$4)*10)),1))</f>
        <v>9.4</v>
      </c>
      <c r="T75" s="162">
        <f>IF('Indicator Data'!BQ75="No data","x",ROUND(IF('Indicator Data'!BQ75&gt;T$3,0,IF('Indicator Data'!BQ75&lt;T$4,10,(T$3-'Indicator Data'!BQ75)/(T$3-T$4)*10)),1))</f>
        <v>4.2</v>
      </c>
      <c r="U75" s="162">
        <f>IF('Indicator Data'!BR75="No data","x",ROUND(IF('Indicator Data'!BR75&gt;U$3,0,IF('Indicator Data'!BR75&lt;U$4,10,(U$3-'Indicator Data'!BR75)/(U$3-U$4)*10)),1))</f>
        <v>10</v>
      </c>
      <c r="V75" s="162">
        <f>IF('Indicator Data'!BS75="No data","x",ROUND(IF('Indicator Data'!BS75&gt;V$3,0,IF('Indicator Data'!BS75&lt;V$4,10,(V$3-'Indicator Data'!BS75)/(V$3-V$4)*10)),1))</f>
        <v>4.2</v>
      </c>
      <c r="W75" s="157">
        <f t="shared" si="20"/>
        <v>6.1333333333333329</v>
      </c>
      <c r="X75" s="157">
        <f>IF('Indicator Data'!BT75="No data","x",ROUND(IF('Indicator Data'!BT75&gt;X$3,0,IF('Indicator Data'!BT75&lt;X$4,10,(X$3-'Indicator Data'!BT75)/(X$3-X$4)*10)),1))</f>
        <v>9.6</v>
      </c>
      <c r="Y75" s="157">
        <f>IF('Indicator Data'!BU75="No data","x",ROUND(IF('Indicator Data'!BU75&gt;Y$3,10,IF('Indicator Data'!BU75&lt;Y$4,0,10-(Y$3-'Indicator Data'!BU75)/(Y$3-Y$4)*10)),1))</f>
        <v>8.1</v>
      </c>
      <c r="Z75" s="158">
        <f t="shared" si="13"/>
        <v>8.3000000000000007</v>
      </c>
      <c r="AA75" s="159">
        <f t="shared" si="14"/>
        <v>7.5</v>
      </c>
      <c r="AB75" s="48"/>
    </row>
    <row r="76" spans="1:28">
      <c r="A76" s="90" t="str">
        <f>'Indicator Data'!A76</f>
        <v>Guyana</v>
      </c>
      <c r="B76" s="160" t="str">
        <f>'Indicator Data'!B76</f>
        <v>GUY</v>
      </c>
      <c r="C76" s="157" t="str">
        <f>IF('Indicator Data'!BF76="No data","x",ROUND(IF('Indicator Data'!BF76&gt;C$3,0,IF('Indicator Data'!BF76&lt;C$4,10,(C$3-'Indicator Data'!BF76)/(C$3-C$4)*10)),1))</f>
        <v>x</v>
      </c>
      <c r="D76" s="158" t="str">
        <f t="shared" si="15"/>
        <v>x</v>
      </c>
      <c r="E76" s="157">
        <f>IF('Indicator Data'!BH76="No data","x",ROUND(IF('Indicator Data'!BH76&gt;E$3,0,IF('Indicator Data'!BH76&lt;E$4,10,(E$3-'Indicator Data'!BH76)/(E$3-E$4)*10)),1))</f>
        <v>6</v>
      </c>
      <c r="F76" s="157">
        <f>IF('Indicator Data'!BG76="No data","x",ROUND(IF('Indicator Data'!BG76&gt;F$3,0,IF('Indicator Data'!BG76&lt;F$4,10,(F$3-'Indicator Data'!BG76)/(F$3-F$4)*10)),1))</f>
        <v>5.5</v>
      </c>
      <c r="G76" s="158">
        <f t="shared" si="16"/>
        <v>5.8</v>
      </c>
      <c r="H76" s="159">
        <f t="shared" si="17"/>
        <v>5.8</v>
      </c>
      <c r="I76" s="157">
        <f>IF('Indicator Data'!BJ76="No data","x",ROUND(IF('Indicator Data'!BJ76^2&gt;I$3,0,IF('Indicator Data'!BJ76^2&lt;I$4,10,(I$3-'Indicator Data'!BJ76^2)/(I$3-I$4)*10)),1))</f>
        <v>2.1</v>
      </c>
      <c r="J76" s="157">
        <f>IF(OR('Indicator Data'!BI76=0,'Indicator Data'!BI76="No data"),"x",ROUND(IF('Indicator Data'!BI76&gt;J$3,0,IF('Indicator Data'!BI76&lt;J$4,10,(J$3-'Indicator Data'!BI76)/(J$3-J$4)*10)),1))</f>
        <v>0.7</v>
      </c>
      <c r="K76" s="157">
        <f>IF('Indicator Data'!BK76="No data","x",ROUND(IF('Indicator Data'!BK76&gt;K$3,0,IF('Indicator Data'!BK76&lt;K$4,10,(K$3-'Indicator Data'!BK76)/(K$3-K$4)*10)),1))</f>
        <v>1.5</v>
      </c>
      <c r="L76" s="157">
        <f>IF('Indicator Data'!BL76="No data","x",ROUND(IF('Indicator Data'!BL76&gt;L$3,0,IF('Indicator Data'!BL76&lt;L$4,10,(L$3-'Indicator Data'!BL76)/(L$3-L$4)*10)),1))</f>
        <v>4.8</v>
      </c>
      <c r="M76" s="158">
        <f t="shared" si="18"/>
        <v>2.2999999999999998</v>
      </c>
      <c r="N76" s="161">
        <f>IF('Indicator Data'!BM76="No data","x",'Indicator Data'!BM76/'Indicator Data'!BW76*100)</f>
        <v>2.1336042672085345</v>
      </c>
      <c r="O76" s="157">
        <f t="shared" si="12"/>
        <v>9.9</v>
      </c>
      <c r="P76" s="157">
        <f>IF('Indicator Data'!BN76="No data","x",ROUND(IF('Indicator Data'!BN76&gt;P$3,0,IF('Indicator Data'!BN76&lt;P$4,10,(P$3-'Indicator Data'!BN76)/(P$3-P$4)*10)),1))</f>
        <v>1</v>
      </c>
      <c r="Q76" s="157">
        <f>IF('Indicator Data'!BO76="No data","x",ROUND(IF('Indicator Data'!BO76&gt;Q$3,0,IF('Indicator Data'!BO76&lt;Q$4,10,(Q$3-'Indicator Data'!BO76)/(Q$3-Q$4)*10)),1))</f>
        <v>0.8</v>
      </c>
      <c r="R76" s="158">
        <f t="shared" si="19"/>
        <v>3.9</v>
      </c>
      <c r="S76" s="157">
        <f>IF('Indicator Data'!BP76="No data","x",ROUND(IF('Indicator Data'!BP76&gt;S$3,0,IF('Indicator Data'!BP76&lt;S$4,10,(S$3-'Indicator Data'!BP76)/(S$3-S$4)*10)),1))</f>
        <v>6.5</v>
      </c>
      <c r="T76" s="162">
        <f>IF('Indicator Data'!BQ76="No data","x",ROUND(IF('Indicator Data'!BQ76&gt;T$3,0,IF('Indicator Data'!BQ76&lt;T$4,10,(T$3-'Indicator Data'!BQ76)/(T$3-T$4)*10)),1))</f>
        <v>0.2</v>
      </c>
      <c r="U76" s="162">
        <f>IF('Indicator Data'!BR76="No data","x",ROUND(IF('Indicator Data'!BR76&gt;U$3,0,IF('Indicator Data'!BR76&lt;U$4,10,(U$3-'Indicator Data'!BR76)/(U$3-U$4)*10)),1))</f>
        <v>0.3</v>
      </c>
      <c r="V76" s="162">
        <f>IF('Indicator Data'!BS76="No data","x",ROUND(IF('Indicator Data'!BS76&gt;V$3,0,IF('Indicator Data'!BS76&lt;V$4,10,(V$3-'Indicator Data'!BS76)/(V$3-V$4)*10)),1))</f>
        <v>0.7</v>
      </c>
      <c r="W76" s="157">
        <f t="shared" si="20"/>
        <v>0.39999999999999997</v>
      </c>
      <c r="X76" s="157">
        <f>IF('Indicator Data'!BT76="No data","x",ROUND(IF('Indicator Data'!BT76&gt;X$3,0,IF('Indicator Data'!BT76&lt;X$4,10,(X$3-'Indicator Data'!BT76)/(X$3-X$4)*10)),1))</f>
        <v>6.3</v>
      </c>
      <c r="Y76" s="157">
        <f>IF('Indicator Data'!BU76="No data","x",ROUND(IF('Indicator Data'!BU76&gt;Y$3,10,IF('Indicator Data'!BU76&lt;Y$4,0,10-(Y$3-'Indicator Data'!BU76)/(Y$3-Y$4)*10)),1))</f>
        <v>1.2</v>
      </c>
      <c r="Z76" s="158">
        <f t="shared" si="13"/>
        <v>3.6</v>
      </c>
      <c r="AA76" s="159">
        <f t="shared" si="14"/>
        <v>3.3</v>
      </c>
      <c r="AB76" s="48"/>
    </row>
    <row r="77" spans="1:28">
      <c r="A77" s="90" t="str">
        <f>'Indicator Data'!A77</f>
        <v>Haiti</v>
      </c>
      <c r="B77" s="160" t="str">
        <f>'Indicator Data'!B77</f>
        <v>HTI</v>
      </c>
      <c r="C77" s="157">
        <f>IF('Indicator Data'!BF77="No data","x",ROUND(IF('Indicator Data'!BF77&gt;C$3,0,IF('Indicator Data'!BF77&lt;C$4,10,(C$3-'Indicator Data'!BF77)/(C$3-C$4)*10)),1))</f>
        <v>6.7</v>
      </c>
      <c r="D77" s="158">
        <f t="shared" si="15"/>
        <v>6.7</v>
      </c>
      <c r="E77" s="157">
        <f>IF('Indicator Data'!BH77="No data","x",ROUND(IF('Indicator Data'!BH77&gt;E$3,0,IF('Indicator Data'!BH77&lt;E$4,10,(E$3-'Indicator Data'!BH77)/(E$3-E$4)*10)),1))</f>
        <v>8.3000000000000007</v>
      </c>
      <c r="F77" s="157">
        <f>IF('Indicator Data'!BG77="No data","x",ROUND(IF('Indicator Data'!BG77&gt;F$3,0,IF('Indicator Data'!BG77&lt;F$4,10,(F$3-'Indicator Data'!BG77)/(F$3-F$4)*10)),1))</f>
        <v>9.5</v>
      </c>
      <c r="G77" s="158">
        <f t="shared" si="16"/>
        <v>8.9</v>
      </c>
      <c r="H77" s="159">
        <f t="shared" si="17"/>
        <v>7.8</v>
      </c>
      <c r="I77" s="157">
        <f>IF('Indicator Data'!BJ77="No data","x",ROUND(IF('Indicator Data'!BJ77^2&gt;I$3,0,IF('Indicator Data'!BJ77^2&lt;I$4,10,(I$3-'Indicator Data'!BJ77^2)/(I$3-I$4)*10)),1))</f>
        <v>6.8</v>
      </c>
      <c r="J77" s="157">
        <f>IF(OR('Indicator Data'!BI77=0,'Indicator Data'!BI77="No data"),"x",ROUND(IF('Indicator Data'!BI77&gt;J$3,0,IF('Indicator Data'!BI77&lt;J$4,10,(J$3-'Indicator Data'!BI77)/(J$3-J$4)*10)),1))</f>
        <v>5.0999999999999996</v>
      </c>
      <c r="K77" s="157">
        <f>IF('Indicator Data'!BK77="No data","x",ROUND(IF('Indicator Data'!BK77&gt;K$3,0,IF('Indicator Data'!BK77&lt;K$4,10,(K$3-'Indicator Data'!BK77)/(K$3-K$4)*10)),1))</f>
        <v>6.1</v>
      </c>
      <c r="L77" s="157">
        <f>IF('Indicator Data'!BL77="No data","x",ROUND(IF('Indicator Data'!BL77&gt;L$3,0,IF('Indicator Data'!BL77&lt;L$4,10,(L$3-'Indicator Data'!BL77)/(L$3-L$4)*10)),1))</f>
        <v>7</v>
      </c>
      <c r="M77" s="158">
        <f t="shared" si="18"/>
        <v>6.3</v>
      </c>
      <c r="N77" s="161">
        <f>IF('Indicator Data'!BM77="No data","x",'Indicator Data'!BM77/'Indicator Data'!BW77*100)</f>
        <v>83.454281567489119</v>
      </c>
      <c r="O77" s="157">
        <f t="shared" si="12"/>
        <v>1.7</v>
      </c>
      <c r="P77" s="157">
        <f>IF('Indicator Data'!BN77="No data","x",ROUND(IF('Indicator Data'!BN77&gt;P$3,0,IF('Indicator Data'!BN77&lt;P$4,10,(P$3-'Indicator Data'!BN77)/(P$3-P$4)*10)),1))</f>
        <v>6.9</v>
      </c>
      <c r="Q77" s="157">
        <f>IF('Indicator Data'!BO77="No data","x",ROUND(IF('Indicator Data'!BO77&gt;Q$3,0,IF('Indicator Data'!BO77&lt;Q$4,10,(Q$3-'Indicator Data'!BO77)/(Q$3-Q$4)*10)),1))</f>
        <v>6.5</v>
      </c>
      <c r="R77" s="158">
        <f t="shared" si="19"/>
        <v>5</v>
      </c>
      <c r="S77" s="157">
        <f>IF('Indicator Data'!BP77="No data","x",ROUND(IF('Indicator Data'!BP77&gt;S$3,0,IF('Indicator Data'!BP77&lt;S$4,10,(S$3-'Indicator Data'!BP77)/(S$3-S$4)*10)),1))</f>
        <v>9.4</v>
      </c>
      <c r="T77" s="162">
        <f>IF('Indicator Data'!BQ77="No data","x",ROUND(IF('Indicator Data'!BQ77&gt;T$3,0,IF('Indicator Data'!BQ77&lt;T$4,10,(T$3-'Indicator Data'!BQ77)/(T$3-T$4)*10)),1))</f>
        <v>8.1</v>
      </c>
      <c r="U77" s="162">
        <f>IF('Indicator Data'!BR77="No data","x",ROUND(IF('Indicator Data'!BR77&gt;U$3,0,IF('Indicator Data'!BR77&lt;U$4,10,(U$3-'Indicator Data'!BR77)/(U$3-U$4)*10)),1))</f>
        <v>9.8000000000000007</v>
      </c>
      <c r="V77" s="162">
        <f>IF('Indicator Data'!BS77="No data","x",ROUND(IF('Indicator Data'!BS77&gt;V$3,0,IF('Indicator Data'!BS77&lt;V$4,10,(V$3-'Indicator Data'!BS77)/(V$3-V$4)*10)),1))</f>
        <v>8.1</v>
      </c>
      <c r="W77" s="157">
        <f t="shared" si="20"/>
        <v>8.6666666666666661</v>
      </c>
      <c r="X77" s="157">
        <f>IF('Indicator Data'!BT77="No data","x",ROUND(IF('Indicator Data'!BT77&gt;X$3,0,IF('Indicator Data'!BT77&lt;X$4,10,(X$3-'Indicator Data'!BT77)/(X$3-X$4)*10)),1))</f>
        <v>9.8000000000000007</v>
      </c>
      <c r="Y77" s="157">
        <f>IF('Indicator Data'!BU77="No data","x",ROUND(IF('Indicator Data'!BU77&gt;Y$3,10,IF('Indicator Data'!BU77&lt;Y$4,0,10-(Y$3-'Indicator Data'!BU77)/(Y$3-Y$4)*10)),1))</f>
        <v>3.9</v>
      </c>
      <c r="Z77" s="158">
        <f t="shared" si="13"/>
        <v>7.9</v>
      </c>
      <c r="AA77" s="159">
        <f t="shared" si="14"/>
        <v>6.4</v>
      </c>
      <c r="AB77" s="48"/>
    </row>
    <row r="78" spans="1:28">
      <c r="A78" s="90" t="str">
        <f>'Indicator Data'!A78</f>
        <v>Honduras</v>
      </c>
      <c r="B78" s="160" t="str">
        <f>'Indicator Data'!B78</f>
        <v>HND</v>
      </c>
      <c r="C78" s="157">
        <f>IF('Indicator Data'!BF78="No data","x",ROUND(IF('Indicator Data'!BF78&gt;C$3,0,IF('Indicator Data'!BF78&lt;C$4,10,(C$3-'Indicator Data'!BF78)/(C$3-C$4)*10)),1))</f>
        <v>5.2</v>
      </c>
      <c r="D78" s="158">
        <f t="shared" si="15"/>
        <v>5.2</v>
      </c>
      <c r="E78" s="157">
        <f>IF('Indicator Data'!BH78="No data","x",ROUND(IF('Indicator Data'!BH78&gt;E$3,0,IF('Indicator Data'!BH78&lt;E$4,10,(E$3-'Indicator Data'!BH78)/(E$3-E$4)*10)),1))</f>
        <v>7.7</v>
      </c>
      <c r="F78" s="157">
        <f>IF('Indicator Data'!BG78="No data","x",ROUND(IF('Indicator Data'!BG78&gt;F$3,0,IF('Indicator Data'!BG78&lt;F$4,10,(F$3-'Indicator Data'!BG78)/(F$3-F$4)*10)),1))</f>
        <v>6.7</v>
      </c>
      <c r="G78" s="158">
        <f t="shared" si="16"/>
        <v>7.2</v>
      </c>
      <c r="H78" s="159">
        <f t="shared" si="17"/>
        <v>6.2</v>
      </c>
      <c r="I78" s="157">
        <f>IF('Indicator Data'!BJ78="No data","x",ROUND(IF('Indicator Data'!BJ78^2&gt;I$3,0,IF('Indicator Data'!BJ78^2&lt;I$4,10,(I$3-'Indicator Data'!BJ78^2)/(I$3-I$4)*10)),1))</f>
        <v>2.4</v>
      </c>
      <c r="J78" s="157">
        <f>IF(OR('Indicator Data'!BI78=0,'Indicator Data'!BI78="No data"),"x",ROUND(IF('Indicator Data'!BI78&gt;J$3,0,IF('Indicator Data'!BI78&lt;J$4,10,(J$3-'Indicator Data'!BI78)/(J$3-J$4)*10)),1))</f>
        <v>0.6</v>
      </c>
      <c r="K78" s="157">
        <f>IF('Indicator Data'!BK78="No data","x",ROUND(IF('Indicator Data'!BK78&gt;K$3,0,IF('Indicator Data'!BK78&lt;K$4,10,(K$3-'Indicator Data'!BK78)/(K$3-K$4)*10)),1))</f>
        <v>5.2</v>
      </c>
      <c r="L78" s="157">
        <f>IF('Indicator Data'!BL78="No data","x",ROUND(IF('Indicator Data'!BL78&gt;L$3,0,IF('Indicator Data'!BL78&lt;L$4,10,(L$3-'Indicator Data'!BL78)/(L$3-L$4)*10)),1))</f>
        <v>6.4</v>
      </c>
      <c r="M78" s="158">
        <f t="shared" si="18"/>
        <v>3.7</v>
      </c>
      <c r="N78" s="161">
        <f>IF('Indicator Data'!BM78="No data","x",'Indicator Data'!BM78/'Indicator Data'!BW78*100)</f>
        <v>13.406023773348824</v>
      </c>
      <c r="O78" s="157">
        <f t="shared" si="12"/>
        <v>8.6999999999999993</v>
      </c>
      <c r="P78" s="157">
        <f>IF('Indicator Data'!BN78="No data","x",ROUND(IF('Indicator Data'!BN78&gt;P$3,0,IF('Indicator Data'!BN78&lt;P$4,10,(P$3-'Indicator Data'!BN78)/(P$3-P$4)*10)),1))</f>
        <v>1.7</v>
      </c>
      <c r="Q78" s="157">
        <f>IF('Indicator Data'!BO78="No data","x",ROUND(IF('Indicator Data'!BO78&gt;Q$3,0,IF('Indicator Data'!BO78&lt;Q$4,10,(Q$3-'Indicator Data'!BO78)/(Q$3-Q$4)*10)),1))</f>
        <v>0.8</v>
      </c>
      <c r="R78" s="158">
        <f t="shared" si="19"/>
        <v>3.7</v>
      </c>
      <c r="S78" s="157">
        <f>IF('Indicator Data'!BP78="No data","x",ROUND(IF('Indicator Data'!BP78&gt;S$3,0,IF('Indicator Data'!BP78&lt;S$4,10,(S$3-'Indicator Data'!BP78)/(S$3-S$4)*10)),1))</f>
        <v>8.8000000000000007</v>
      </c>
      <c r="T78" s="162">
        <f>IF('Indicator Data'!BQ78="No data","x",ROUND(IF('Indicator Data'!BQ78&gt;T$3,0,IF('Indicator Data'!BQ78&lt;T$4,10,(T$3-'Indicator Data'!BQ78)/(T$3-T$4)*10)),1))</f>
        <v>3.6</v>
      </c>
      <c r="U78" s="162">
        <f>IF('Indicator Data'!BR78="No data","x",ROUND(IF('Indicator Data'!BR78&gt;U$3,0,IF('Indicator Data'!BR78&lt;U$4,10,(U$3-'Indicator Data'!BR78)/(U$3-U$4)*10)),1))</f>
        <v>4.9000000000000004</v>
      </c>
      <c r="V78" s="162">
        <f>IF('Indicator Data'!BS78="No data","x",ROUND(IF('Indicator Data'!BS78&gt;V$3,0,IF('Indicator Data'!BS78&lt;V$4,10,(V$3-'Indicator Data'!BS78)/(V$3-V$4)*10)),1))</f>
        <v>3.6</v>
      </c>
      <c r="W78" s="157">
        <f t="shared" si="20"/>
        <v>4.0333333333333332</v>
      </c>
      <c r="X78" s="157">
        <f>IF('Indicator Data'!BT78="No data","x",ROUND(IF('Indicator Data'!BT78&gt;X$3,0,IF('Indicator Data'!BT78&lt;X$4,10,(X$3-'Indicator Data'!BT78)/(X$3-X$4)*10)),1))</f>
        <v>8.3000000000000007</v>
      </c>
      <c r="Y78" s="157">
        <f>IF('Indicator Data'!BU78="No data","x",ROUND(IF('Indicator Data'!BU78&gt;Y$3,10,IF('Indicator Data'!BU78&lt;Y$4,0,10-(Y$3-'Indicator Data'!BU78)/(Y$3-Y$4)*10)),1))</f>
        <v>0.8</v>
      </c>
      <c r="Z78" s="158">
        <f t="shared" si="13"/>
        <v>5.5</v>
      </c>
      <c r="AA78" s="159">
        <f t="shared" si="14"/>
        <v>4.3</v>
      </c>
      <c r="AB78" s="48"/>
    </row>
    <row r="79" spans="1:28">
      <c r="A79" s="90" t="str">
        <f>'Indicator Data'!A79</f>
        <v>Hungary</v>
      </c>
      <c r="B79" s="160" t="str">
        <f>'Indicator Data'!B79</f>
        <v>HUN</v>
      </c>
      <c r="C79" s="157">
        <f>IF('Indicator Data'!BF79="No data","x",ROUND(IF('Indicator Data'!BF79&gt;C$3,0,IF('Indicator Data'!BF79&lt;C$4,10,(C$3-'Indicator Data'!BF79)/(C$3-C$4)*10)),1))</f>
        <v>1.4</v>
      </c>
      <c r="D79" s="158">
        <f t="shared" si="15"/>
        <v>1.4</v>
      </c>
      <c r="E79" s="157">
        <f>IF('Indicator Data'!BH79="No data","x",ROUND(IF('Indicator Data'!BH79&gt;E$3,0,IF('Indicator Data'!BH79&lt;E$4,10,(E$3-'Indicator Data'!BH79)/(E$3-E$4)*10)),1))</f>
        <v>5.8</v>
      </c>
      <c r="F79" s="157">
        <f>IF('Indicator Data'!BG79="No data","x",ROUND(IF('Indicator Data'!BG79&gt;F$3,0,IF('Indicator Data'!BG79&lt;F$4,10,(F$3-'Indicator Data'!BG79)/(F$3-F$4)*10)),1))</f>
        <v>3.9</v>
      </c>
      <c r="G79" s="158">
        <f t="shared" si="16"/>
        <v>4.9000000000000004</v>
      </c>
      <c r="H79" s="159">
        <f t="shared" si="17"/>
        <v>3.2</v>
      </c>
      <c r="I79" s="157">
        <f>IF('Indicator Data'!BJ79="No data","x",ROUND(IF('Indicator Data'!BJ79^2&gt;I$3,0,IF('Indicator Data'!BJ79^2&lt;I$4,10,(I$3-'Indicator Data'!BJ79^2)/(I$3-I$4)*10)),1))</f>
        <v>0.2</v>
      </c>
      <c r="J79" s="157">
        <f>IF(OR('Indicator Data'!BI79=0,'Indicator Data'!BI79="No data"),"x",ROUND(IF('Indicator Data'!BI79&gt;J$3,0,IF('Indicator Data'!BI79&lt;J$4,10,(J$3-'Indicator Data'!BI79)/(J$3-J$4)*10)),1))</f>
        <v>0</v>
      </c>
      <c r="K79" s="157">
        <f>IF('Indicator Data'!BK79="No data","x",ROUND(IF('Indicator Data'!BK79&gt;K$3,0,IF('Indicator Data'!BK79&lt;K$4,10,(K$3-'Indicator Data'!BK79)/(K$3-K$4)*10)),1))</f>
        <v>1</v>
      </c>
      <c r="L79" s="157">
        <f>IF('Indicator Data'!BL79="No data","x",ROUND(IF('Indicator Data'!BL79&gt;L$3,0,IF('Indicator Data'!BL79&lt;L$4,10,(L$3-'Indicator Data'!BL79)/(L$3-L$4)*10)),1))</f>
        <v>4.9000000000000004</v>
      </c>
      <c r="M79" s="158">
        <f t="shared" si="18"/>
        <v>1.5</v>
      </c>
      <c r="N79" s="161">
        <f>IF('Indicator Data'!BM79="No data","x",'Indicator Data'!BM79/'Indicator Data'!BW79*100)</f>
        <v>176.73699326190214</v>
      </c>
      <c r="O79" s="157">
        <f t="shared" si="12"/>
        <v>0</v>
      </c>
      <c r="P79" s="157">
        <f>IF('Indicator Data'!BN79="No data","x",ROUND(IF('Indicator Data'!BN79&gt;P$3,0,IF('Indicator Data'!BN79&lt;P$4,10,(P$3-'Indicator Data'!BN79)/(P$3-P$4)*10)),1))</f>
        <v>0.2</v>
      </c>
      <c r="Q79" s="157">
        <f>IF('Indicator Data'!BO79="No data","x",ROUND(IF('Indicator Data'!BO79&gt;Q$3,0,IF('Indicator Data'!BO79&lt;Q$4,10,(Q$3-'Indicator Data'!BO79)/(Q$3-Q$4)*10)),1))</f>
        <v>0</v>
      </c>
      <c r="R79" s="158">
        <f t="shared" si="19"/>
        <v>0.1</v>
      </c>
      <c r="S79" s="157">
        <f>IF('Indicator Data'!BP79="No data","x",ROUND(IF('Indicator Data'!BP79&gt;S$3,0,IF('Indicator Data'!BP79&lt;S$4,10,(S$3-'Indicator Data'!BP79)/(S$3-S$4)*10)),1))</f>
        <v>1.8</v>
      </c>
      <c r="T79" s="162">
        <f>IF('Indicator Data'!BQ79="No data","x",ROUND(IF('Indicator Data'!BQ79&gt;T$3,0,IF('Indicator Data'!BQ79&lt;T$4,10,(T$3-'Indicator Data'!BQ79)/(T$3-T$4)*10)),1))</f>
        <v>0</v>
      </c>
      <c r="U79" s="162">
        <f>IF('Indicator Data'!BR79="No data","x",ROUND(IF('Indicator Data'!BR79&gt;U$3,0,IF('Indicator Data'!BR79&lt;U$4,10,(U$3-'Indicator Data'!BR79)/(U$3-U$4)*10)),1))</f>
        <v>0</v>
      </c>
      <c r="V79" s="162">
        <f>IF('Indicator Data'!BS79="No data","x",ROUND(IF('Indicator Data'!BS79&gt;V$3,0,IF('Indicator Data'!BS79&lt;V$4,10,(V$3-'Indicator Data'!BS79)/(V$3-V$4)*10)),1))</f>
        <v>0</v>
      </c>
      <c r="W79" s="157">
        <f t="shared" si="20"/>
        <v>0</v>
      </c>
      <c r="X79" s="157">
        <f>IF('Indicator Data'!BT79="No data","x",ROUND(IF('Indicator Data'!BT79&gt;X$3,0,IF('Indicator Data'!BT79&lt;X$4,10,(X$3-'Indicator Data'!BT79)/(X$3-X$4)*10)),1))</f>
        <v>1</v>
      </c>
      <c r="Y79" s="157">
        <f>IF('Indicator Data'!BU79="No data","x",ROUND(IF('Indicator Data'!BU79&gt;Y$3,10,IF('Indicator Data'!BU79&lt;Y$4,0,10-(Y$3-'Indicator Data'!BU79)/(Y$3-Y$4)*10)),1))</f>
        <v>0.2</v>
      </c>
      <c r="Z79" s="158">
        <f t="shared" si="13"/>
        <v>0.8</v>
      </c>
      <c r="AA79" s="159">
        <f t="shared" si="14"/>
        <v>0.8</v>
      </c>
      <c r="AB79" s="48"/>
    </row>
    <row r="80" spans="1:28">
      <c r="A80" s="90" t="str">
        <f>'Indicator Data'!A80</f>
        <v>Iceland</v>
      </c>
      <c r="B80" s="160" t="str">
        <f>'Indicator Data'!B80</f>
        <v>ISL</v>
      </c>
      <c r="C80" s="157" t="str">
        <f>IF('Indicator Data'!BF80="No data","x",ROUND(IF('Indicator Data'!BF80&gt;C$3,0,IF('Indicator Data'!BF80&lt;C$4,10,(C$3-'Indicator Data'!BF80)/(C$3-C$4)*10)),1))</f>
        <v>x</v>
      </c>
      <c r="D80" s="158" t="str">
        <f t="shared" si="15"/>
        <v>x</v>
      </c>
      <c r="E80" s="157">
        <f>IF('Indicator Data'!BH80="No data","x",ROUND(IF('Indicator Data'!BH80&gt;E$3,0,IF('Indicator Data'!BH80&lt;E$4,10,(E$3-'Indicator Data'!BH80)/(E$3-E$4)*10)),1))</f>
        <v>2.8</v>
      </c>
      <c r="F80" s="157">
        <f>IF('Indicator Data'!BG80="No data","x",ROUND(IF('Indicator Data'!BG80&gt;F$3,0,IF('Indicator Data'!BG80&lt;F$4,10,(F$3-'Indicator Data'!BG80)/(F$3-F$4)*10)),1))</f>
        <v>1.9</v>
      </c>
      <c r="G80" s="158">
        <f t="shared" si="16"/>
        <v>2.4</v>
      </c>
      <c r="H80" s="159">
        <f t="shared" si="17"/>
        <v>2.4</v>
      </c>
      <c r="I80" s="157" t="str">
        <f>IF('Indicator Data'!BJ80="No data","x",ROUND(IF('Indicator Data'!BJ80^2&gt;I$3,0,IF('Indicator Data'!BJ80^2&lt;I$4,10,(I$3-'Indicator Data'!BJ80^2)/(I$3-I$4)*10)),1))</f>
        <v>x</v>
      </c>
      <c r="J80" s="157">
        <f>IF(OR('Indicator Data'!BI80=0,'Indicator Data'!BI80="No data"),"x",ROUND(IF('Indicator Data'!BI80&gt;J$3,0,IF('Indicator Data'!BI80&lt;J$4,10,(J$3-'Indicator Data'!BI80)/(J$3-J$4)*10)),1))</f>
        <v>0</v>
      </c>
      <c r="K80" s="157">
        <f>IF('Indicator Data'!BK80="No data","x",ROUND(IF('Indicator Data'!BK80&gt;K$3,0,IF('Indicator Data'!BK80&lt;K$4,10,(K$3-'Indicator Data'!BK80)/(K$3-K$4)*10)),1))</f>
        <v>0</v>
      </c>
      <c r="L80" s="157">
        <f>IF('Indicator Data'!BL80="No data","x",ROUND(IF('Indicator Data'!BL80&gt;L$3,0,IF('Indicator Data'!BL80&lt;L$4,10,(L$3-'Indicator Data'!BL80)/(L$3-L$4)*10)),1))</f>
        <v>4</v>
      </c>
      <c r="M80" s="158">
        <f t="shared" si="18"/>
        <v>1.3</v>
      </c>
      <c r="N80" s="161">
        <f>IF('Indicator Data'!BM80="No data","x",'Indicator Data'!BM80/'Indicator Data'!BW80*100)</f>
        <v>23.940149625935163</v>
      </c>
      <c r="O80" s="157">
        <f t="shared" si="12"/>
        <v>7.7</v>
      </c>
      <c r="P80" s="157">
        <f>IF('Indicator Data'!BN80="No data","x",ROUND(IF('Indicator Data'!BN80&gt;P$3,0,IF('Indicator Data'!BN80&lt;P$4,10,(P$3-'Indicator Data'!BN80)/(P$3-P$4)*10)),1))</f>
        <v>0.1</v>
      </c>
      <c r="Q80" s="157">
        <f>IF('Indicator Data'!BO80="No data","x",ROUND(IF('Indicator Data'!BO80&gt;Q$3,0,IF('Indicator Data'!BO80&lt;Q$4,10,(Q$3-'Indicator Data'!BO80)/(Q$3-Q$4)*10)),1))</f>
        <v>0</v>
      </c>
      <c r="R80" s="158">
        <f t="shared" si="19"/>
        <v>2.6</v>
      </c>
      <c r="S80" s="157">
        <f>IF('Indicator Data'!BP80="No data","x",ROUND(IF('Indicator Data'!BP80&gt;S$3,0,IF('Indicator Data'!BP80&lt;S$4,10,(S$3-'Indicator Data'!BP80)/(S$3-S$4)*10)),1))</f>
        <v>0.3</v>
      </c>
      <c r="T80" s="162">
        <f>IF('Indicator Data'!BQ80="No data","x",ROUND(IF('Indicator Data'!BQ80&gt;T$3,0,IF('Indicator Data'!BQ80&lt;T$4,10,(T$3-'Indicator Data'!BQ80)/(T$3-T$4)*10)),1))</f>
        <v>1.2</v>
      </c>
      <c r="U80" s="162">
        <f>IF('Indicator Data'!BR80="No data","x",ROUND(IF('Indicator Data'!BR80&gt;U$3,0,IF('Indicator Data'!BR80&lt;U$4,10,(U$3-'Indicator Data'!BR80)/(U$3-U$4)*10)),1))</f>
        <v>3.2</v>
      </c>
      <c r="V80" s="162">
        <f>IF('Indicator Data'!BS80="No data","x",ROUND(IF('Indicator Data'!BS80&gt;V$3,0,IF('Indicator Data'!BS80&lt;V$4,10,(V$3-'Indicator Data'!BS80)/(V$3-V$4)*10)),1))</f>
        <v>2.5</v>
      </c>
      <c r="W80" s="157">
        <f t="shared" si="20"/>
        <v>2.3000000000000003</v>
      </c>
      <c r="X80" s="157">
        <f>IF('Indicator Data'!BT80="No data","x",ROUND(IF('Indicator Data'!BT80&gt;X$3,0,IF('Indicator Data'!BT80&lt;X$4,10,(X$3-'Indicator Data'!BT80)/(X$3-X$4)*10)),1))</f>
        <v>0</v>
      </c>
      <c r="Y80" s="157">
        <f>IF('Indicator Data'!BU80="No data","x",ROUND(IF('Indicator Data'!BU80&gt;Y$3,10,IF('Indicator Data'!BU80&lt;Y$4,0,10-(Y$3-'Indicator Data'!BU80)/(Y$3-Y$4)*10)),1))</f>
        <v>0</v>
      </c>
      <c r="Z80" s="158">
        <f t="shared" si="13"/>
        <v>0.7</v>
      </c>
      <c r="AA80" s="159">
        <f t="shared" si="14"/>
        <v>1.5</v>
      </c>
      <c r="AB80" s="48"/>
    </row>
    <row r="81" spans="1:28">
      <c r="A81" s="90" t="str">
        <f>'Indicator Data'!A81</f>
        <v>India</v>
      </c>
      <c r="B81" s="160" t="str">
        <f>'Indicator Data'!B81</f>
        <v>IND</v>
      </c>
      <c r="C81" s="157">
        <f>IF('Indicator Data'!BF81="No data","x",ROUND(IF('Indicator Data'!BF81&gt;C$3,0,IF('Indicator Data'!BF81&lt;C$4,10,(C$3-'Indicator Data'!BF81)/(C$3-C$4)*10)),1))</f>
        <v>1.8</v>
      </c>
      <c r="D81" s="158">
        <f t="shared" si="15"/>
        <v>1.8</v>
      </c>
      <c r="E81" s="157">
        <f>IF('Indicator Data'!BH81="No data","x",ROUND(IF('Indicator Data'!BH81&gt;E$3,0,IF('Indicator Data'!BH81&lt;E$4,10,(E$3-'Indicator Data'!BH81)/(E$3-E$4)*10)),1))</f>
        <v>6.1</v>
      </c>
      <c r="F81" s="157">
        <f>IF('Indicator Data'!BG81="No data","x",ROUND(IF('Indicator Data'!BG81&gt;F$3,0,IF('Indicator Data'!BG81&lt;F$4,10,(F$3-'Indicator Data'!BG81)/(F$3-F$4)*10)),1))</f>
        <v>4.3</v>
      </c>
      <c r="G81" s="158">
        <f t="shared" si="16"/>
        <v>5.2</v>
      </c>
      <c r="H81" s="159">
        <f t="shared" si="17"/>
        <v>3.5</v>
      </c>
      <c r="I81" s="157">
        <f>IF('Indicator Data'!BJ81="No data","x",ROUND(IF('Indicator Data'!BJ81^2&gt;I$3,0,IF('Indicator Data'!BJ81^2&lt;I$4,10,(I$3-'Indicator Data'!BJ81^2)/(I$3-I$4)*10)),1))</f>
        <v>4.5999999999999996</v>
      </c>
      <c r="J81" s="157">
        <f>IF(OR('Indicator Data'!BI81=0,'Indicator Data'!BI81="No data"),"x",ROUND(IF('Indicator Data'!BI81&gt;J$3,0,IF('Indicator Data'!BI81&lt;J$4,10,(J$3-'Indicator Data'!BI81)/(J$3-J$4)*10)),1))</f>
        <v>0.1</v>
      </c>
      <c r="K81" s="157">
        <f>IF('Indicator Data'!BK81="No data","x",ROUND(IF('Indicator Data'!BK81&gt;K$3,0,IF('Indicator Data'!BK81&lt;K$4,10,(K$3-'Indicator Data'!BK81)/(K$3-K$4)*10)),1))</f>
        <v>5.4</v>
      </c>
      <c r="L81" s="157">
        <f>IF('Indicator Data'!BL81="No data","x",ROUND(IF('Indicator Data'!BL81&gt;L$3,0,IF('Indicator Data'!BL81&lt;L$4,10,(L$3-'Indicator Data'!BL81)/(L$3-L$4)*10)),1))</f>
        <v>6.1</v>
      </c>
      <c r="M81" s="158">
        <f t="shared" si="18"/>
        <v>4.0999999999999996</v>
      </c>
      <c r="N81" s="161">
        <f>IF('Indicator Data'!BM81="No data","x",'Indicator Data'!BM81/'Indicator Data'!BW81*100)</f>
        <v>24.552753103568893</v>
      </c>
      <c r="O81" s="157">
        <f t="shared" si="12"/>
        <v>7.6</v>
      </c>
      <c r="P81" s="157">
        <f>IF('Indicator Data'!BN81="No data","x",ROUND(IF('Indicator Data'!BN81&gt;P$3,0,IF('Indicator Data'!BN81&lt;P$4,10,(P$3-'Indicator Data'!BN81)/(P$3-P$4)*10)),1))</f>
        <v>2.4</v>
      </c>
      <c r="Q81" s="157">
        <f>IF('Indicator Data'!BO81="No data","x",ROUND(IF('Indicator Data'!BO81&gt;Q$3,0,IF('Indicator Data'!BO81&lt;Q$4,10,(Q$3-'Indicator Data'!BO81)/(Q$3-Q$4)*10)),1))</f>
        <v>1.3</v>
      </c>
      <c r="R81" s="158">
        <f t="shared" si="19"/>
        <v>3.8</v>
      </c>
      <c r="S81" s="157">
        <f>IF('Indicator Data'!BP81="No data","x",ROUND(IF('Indicator Data'!BP81&gt;S$3,0,IF('Indicator Data'!BP81&lt;S$4,10,(S$3-'Indicator Data'!BP81)/(S$3-S$4)*10)),1))</f>
        <v>8.1999999999999993</v>
      </c>
      <c r="T81" s="162">
        <f>IF('Indicator Data'!BQ81="No data","x",ROUND(IF('Indicator Data'!BQ81&gt;T$3,0,IF('Indicator Data'!BQ81&lt;T$4,10,(T$3-'Indicator Data'!BQ81)/(T$3-T$4)*10)),1))</f>
        <v>1</v>
      </c>
      <c r="U81" s="162">
        <f>IF('Indicator Data'!BR81="No data","x",ROUND(IF('Indicator Data'!BR81&gt;U$3,0,IF('Indicator Data'!BR81&lt;U$4,10,(U$3-'Indicator Data'!BR81)/(U$3-U$4)*10)),1))</f>
        <v>1.5</v>
      </c>
      <c r="V81" s="162">
        <f>IF('Indicator Data'!BS81="No data","x",ROUND(IF('Indicator Data'!BS81&gt;V$3,0,IF('Indicator Data'!BS81&lt;V$4,10,(V$3-'Indicator Data'!BS81)/(V$3-V$4)*10)),1))</f>
        <v>5.6</v>
      </c>
      <c r="W81" s="157">
        <f t="shared" si="20"/>
        <v>2.6999999999999997</v>
      </c>
      <c r="X81" s="157">
        <f>IF('Indicator Data'!BT81="No data","x",ROUND(IF('Indicator Data'!BT81&gt;X$3,0,IF('Indicator Data'!BT81&lt;X$4,10,(X$3-'Indicator Data'!BT81)/(X$3-X$4)*10)),1))</f>
        <v>9.4</v>
      </c>
      <c r="Y81" s="157">
        <f>IF('Indicator Data'!BU81="No data","x",ROUND(IF('Indicator Data'!BU81&gt;Y$3,10,IF('Indicator Data'!BU81&lt;Y$4,0,10-(Y$3-'Indicator Data'!BU81)/(Y$3-Y$4)*10)),1))</f>
        <v>1.1000000000000001</v>
      </c>
      <c r="Z81" s="158">
        <f t="shared" si="13"/>
        <v>5.4</v>
      </c>
      <c r="AA81" s="159">
        <f t="shared" si="14"/>
        <v>4.4000000000000004</v>
      </c>
      <c r="AB81" s="48"/>
    </row>
    <row r="82" spans="1:28">
      <c r="A82" s="90" t="str">
        <f>'Indicator Data'!A82</f>
        <v>Indonesia</v>
      </c>
      <c r="B82" s="160" t="str">
        <f>'Indicator Data'!B82</f>
        <v>IDN</v>
      </c>
      <c r="C82" s="157">
        <f>IF('Indicator Data'!BF82="No data","x",ROUND(IF('Indicator Data'!BF82&gt;C$3,0,IF('Indicator Data'!BF82&lt;C$4,10,(C$3-'Indicator Data'!BF82)/(C$3-C$4)*10)),1))</f>
        <v>3.3</v>
      </c>
      <c r="D82" s="158">
        <f t="shared" si="15"/>
        <v>3.3</v>
      </c>
      <c r="E82" s="157">
        <f>IF('Indicator Data'!BH82="No data","x",ROUND(IF('Indicator Data'!BH82&gt;E$3,0,IF('Indicator Data'!BH82&lt;E$4,10,(E$3-'Indicator Data'!BH82)/(E$3-E$4)*10)),1))</f>
        <v>6.6</v>
      </c>
      <c r="F82" s="157">
        <f>IF('Indicator Data'!BG82="No data","x",ROUND(IF('Indicator Data'!BG82&gt;F$3,0,IF('Indicator Data'!BG82&lt;F$4,10,(F$3-'Indicator Data'!BG82)/(F$3-F$4)*10)),1))</f>
        <v>4.0999999999999996</v>
      </c>
      <c r="G82" s="158">
        <f t="shared" si="16"/>
        <v>5.4</v>
      </c>
      <c r="H82" s="159">
        <f t="shared" si="17"/>
        <v>4.4000000000000004</v>
      </c>
      <c r="I82" s="157">
        <f>IF('Indicator Data'!BJ82="No data","x",ROUND(IF('Indicator Data'!BJ82^2&gt;I$3,0,IF('Indicator Data'!BJ82^2&lt;I$4,10,(I$3-'Indicator Data'!BJ82^2)/(I$3-I$4)*10)),1))</f>
        <v>0.9</v>
      </c>
      <c r="J82" s="157">
        <f>IF(OR('Indicator Data'!BI82=0,'Indicator Data'!BI82="No data"),"x",ROUND(IF('Indicator Data'!BI82&gt;J$3,0,IF('Indicator Data'!BI82&lt;J$4,10,(J$3-'Indicator Data'!BI82)/(J$3-J$4)*10)),1))</f>
        <v>0</v>
      </c>
      <c r="K82" s="157">
        <f>IF('Indicator Data'!BK82="No data","x",ROUND(IF('Indicator Data'!BK82&gt;K$3,0,IF('Indicator Data'!BK82&lt;K$4,10,(K$3-'Indicator Data'!BK82)/(K$3-K$4)*10)),1))</f>
        <v>3.4</v>
      </c>
      <c r="L82" s="157">
        <f>IF('Indicator Data'!BL82="No data","x",ROUND(IF('Indicator Data'!BL82&gt;L$3,0,IF('Indicator Data'!BL82&lt;L$4,10,(L$3-'Indicator Data'!BL82)/(L$3-L$4)*10)),1))</f>
        <v>4.4000000000000004</v>
      </c>
      <c r="M82" s="158">
        <f t="shared" si="18"/>
        <v>2.2000000000000002</v>
      </c>
      <c r="N82" s="161">
        <f>IF('Indicator Data'!BM82="No data","x",'Indicator Data'!BM82/'Indicator Data'!BW82*100)</f>
        <v>9.936132746733497</v>
      </c>
      <c r="O82" s="157">
        <f t="shared" si="12"/>
        <v>9.1</v>
      </c>
      <c r="P82" s="157">
        <f>IF('Indicator Data'!BN82="No data","x",ROUND(IF('Indicator Data'!BN82&gt;P$3,0,IF('Indicator Data'!BN82&lt;P$4,10,(P$3-'Indicator Data'!BN82)/(P$3-P$4)*10)),1))</f>
        <v>1.3</v>
      </c>
      <c r="Q82" s="157">
        <f>IF('Indicator Data'!BO82="No data","x",ROUND(IF('Indicator Data'!BO82&gt;Q$3,0,IF('Indicator Data'!BO82&lt;Q$4,10,(Q$3-'Indicator Data'!BO82)/(Q$3-Q$4)*10)),1))</f>
        <v>1.2</v>
      </c>
      <c r="R82" s="158">
        <f t="shared" si="19"/>
        <v>3.9</v>
      </c>
      <c r="S82" s="157">
        <f>IF('Indicator Data'!BP82="No data","x",ROUND(IF('Indicator Data'!BP82&gt;S$3,0,IF('Indicator Data'!BP82&lt;S$4,10,(S$3-'Indicator Data'!BP82)/(S$3-S$4)*10)),1))</f>
        <v>8.3000000000000007</v>
      </c>
      <c r="T82" s="162">
        <f>IF('Indicator Data'!BQ82="No data","x",ROUND(IF('Indicator Data'!BQ82&gt;T$3,0,IF('Indicator Data'!BQ82&lt;T$4,10,(T$3-'Indicator Data'!BQ82)/(T$3-T$4)*10)),1))</f>
        <v>2.4</v>
      </c>
      <c r="U82" s="162">
        <f>IF('Indicator Data'!BR82="No data","x",ROUND(IF('Indicator Data'!BR82&gt;U$3,0,IF('Indicator Data'!BR82&lt;U$4,10,(U$3-'Indicator Data'!BR82)/(U$3-U$4)*10)),1))</f>
        <v>5.4</v>
      </c>
      <c r="V82" s="162">
        <f>IF('Indicator Data'!BS82="No data","x",ROUND(IF('Indicator Data'!BS82&gt;V$3,0,IF('Indicator Data'!BS82&lt;V$4,10,(V$3-'Indicator Data'!BS82)/(V$3-V$4)*10)),1))</f>
        <v>10</v>
      </c>
      <c r="W82" s="157">
        <f t="shared" si="20"/>
        <v>5.9333333333333336</v>
      </c>
      <c r="X82" s="157">
        <f>IF('Indicator Data'!BT82="No data","x",ROUND(IF('Indicator Data'!BT82&gt;X$3,0,IF('Indicator Data'!BT82&lt;X$4,10,(X$3-'Indicator Data'!BT82)/(X$3-X$4)*10)),1))</f>
        <v>8.5</v>
      </c>
      <c r="Y82" s="157">
        <f>IF('Indicator Data'!BU82="No data","x",ROUND(IF('Indicator Data'!BU82&gt;Y$3,10,IF('Indicator Data'!BU82&lt;Y$4,0,10-(Y$3-'Indicator Data'!BU82)/(Y$3-Y$4)*10)),1))</f>
        <v>1.9</v>
      </c>
      <c r="Z82" s="158">
        <f t="shared" si="13"/>
        <v>6.2</v>
      </c>
      <c r="AA82" s="159">
        <f t="shared" si="14"/>
        <v>4.0999999999999996</v>
      </c>
      <c r="AB82" s="48"/>
    </row>
    <row r="83" spans="1:28">
      <c r="A83" s="90" t="str">
        <f>'Indicator Data'!A83</f>
        <v>Iran</v>
      </c>
      <c r="B83" s="160" t="str">
        <f>'Indicator Data'!B83</f>
        <v>IRN</v>
      </c>
      <c r="C83" s="157">
        <f>IF('Indicator Data'!BF83="No data","x",ROUND(IF('Indicator Data'!BF83&gt;C$3,0,IF('Indicator Data'!BF83&lt;C$4,10,(C$3-'Indicator Data'!BF83)/(C$3-C$4)*10)),1))</f>
        <v>4.4000000000000004</v>
      </c>
      <c r="D83" s="158">
        <f t="shared" si="15"/>
        <v>4.4000000000000004</v>
      </c>
      <c r="E83" s="157">
        <f>IF('Indicator Data'!BH83="No data","x",ROUND(IF('Indicator Data'!BH83&gt;E$3,0,IF('Indicator Data'!BH83&lt;E$4,10,(E$3-'Indicator Data'!BH83)/(E$3-E$4)*10)),1))</f>
        <v>7.6</v>
      </c>
      <c r="F83" s="157">
        <f>IF('Indicator Data'!BG83="No data","x",ROUND(IF('Indicator Data'!BG83&gt;F$3,0,IF('Indicator Data'!BG83&lt;F$4,10,(F$3-'Indicator Data'!BG83)/(F$3-F$4)*10)),1))</f>
        <v>6.8</v>
      </c>
      <c r="G83" s="158">
        <f t="shared" si="16"/>
        <v>7.2</v>
      </c>
      <c r="H83" s="159">
        <f t="shared" si="17"/>
        <v>5.8</v>
      </c>
      <c r="I83" s="157">
        <f>IF('Indicator Data'!BJ83="No data","x",ROUND(IF('Indicator Data'!BJ83^2&gt;I$3,0,IF('Indicator Data'!BJ83^2&lt;I$4,10,(I$3-'Indicator Data'!BJ83^2)/(I$3-I$4)*10)),1))</f>
        <v>2.2999999999999998</v>
      </c>
      <c r="J83" s="157">
        <f>IF(OR('Indicator Data'!BI83=0,'Indicator Data'!BI83="No data"),"x",ROUND(IF('Indicator Data'!BI83&gt;J$3,0,IF('Indicator Data'!BI83&lt;J$4,10,(J$3-'Indicator Data'!BI83)/(J$3-J$4)*10)),1))</f>
        <v>0</v>
      </c>
      <c r="K83" s="157">
        <f>IF('Indicator Data'!BK83="No data","x",ROUND(IF('Indicator Data'!BK83&gt;K$3,0,IF('Indicator Data'!BK83&lt;K$4,10,(K$3-'Indicator Data'!BK83)/(K$3-K$4)*10)),1))</f>
        <v>2.1</v>
      </c>
      <c r="L83" s="157">
        <f>IF('Indicator Data'!BL83="No data","x",ROUND(IF('Indicator Data'!BL83&gt;L$3,0,IF('Indicator Data'!BL83&lt;L$4,10,(L$3-'Indicator Data'!BL83)/(L$3-L$4)*10)),1))</f>
        <v>1.8</v>
      </c>
      <c r="M83" s="158">
        <f t="shared" si="18"/>
        <v>1.6</v>
      </c>
      <c r="N83" s="161">
        <f>IF('Indicator Data'!BM83="No data","x",'Indicator Data'!BM83/'Indicator Data'!BW83*100)</f>
        <v>9.8246906757545052</v>
      </c>
      <c r="O83" s="157">
        <f t="shared" si="12"/>
        <v>9.1</v>
      </c>
      <c r="P83" s="157">
        <f>IF('Indicator Data'!BN83="No data","x",ROUND(IF('Indicator Data'!BN83&gt;P$3,0,IF('Indicator Data'!BN83&lt;P$4,10,(P$3-'Indicator Data'!BN83)/(P$3-P$4)*10)),1))</f>
        <v>1.1000000000000001</v>
      </c>
      <c r="Q83" s="157">
        <f>IF('Indicator Data'!BO83="No data","x",ROUND(IF('Indicator Data'!BO83&gt;Q$3,0,IF('Indicator Data'!BO83&lt;Q$4,10,(Q$3-'Indicator Data'!BO83)/(Q$3-Q$4)*10)),1))</f>
        <v>0.5</v>
      </c>
      <c r="R83" s="158">
        <f t="shared" si="19"/>
        <v>3.6</v>
      </c>
      <c r="S83" s="157">
        <f>IF('Indicator Data'!BP83="No data","x",ROUND(IF('Indicator Data'!BP83&gt;S$3,0,IF('Indicator Data'!BP83&lt;S$4,10,(S$3-'Indicator Data'!BP83)/(S$3-S$4)*10)),1))</f>
        <v>6.2</v>
      </c>
      <c r="T83" s="162">
        <f>IF('Indicator Data'!BQ83="No data","x",ROUND(IF('Indicator Data'!BQ83&gt;T$3,0,IF('Indicator Data'!BQ83&lt;T$4,10,(T$3-'Indicator Data'!BQ83)/(T$3-T$4)*10)),1))</f>
        <v>0</v>
      </c>
      <c r="U83" s="162">
        <f>IF('Indicator Data'!BR83="No data","x",ROUND(IF('Indicator Data'!BR83&gt;U$3,0,IF('Indicator Data'!BR83&lt;U$4,10,(U$3-'Indicator Data'!BR83)/(U$3-U$4)*10)),1))</f>
        <v>0.2</v>
      </c>
      <c r="V83" s="162" t="str">
        <f>IF('Indicator Data'!BS83="No data","x",ROUND(IF('Indicator Data'!BS83&gt;V$3,0,IF('Indicator Data'!BS83&lt;V$4,10,(V$3-'Indicator Data'!BS83)/(V$3-V$4)*10)),1))</f>
        <v>x</v>
      </c>
      <c r="W83" s="157">
        <f t="shared" si="20"/>
        <v>0.1</v>
      </c>
      <c r="X83" s="157">
        <f>IF('Indicator Data'!BT83="No data","x",ROUND(IF('Indicator Data'!BT83&gt;X$3,0,IF('Indicator Data'!BT83&lt;X$4,10,(X$3-'Indicator Data'!BT83)/(X$3-X$4)*10)),1))</f>
        <v>6.9</v>
      </c>
      <c r="Y83" s="157">
        <f>IF('Indicator Data'!BU83="No data","x",ROUND(IF('Indicator Data'!BU83&gt;Y$3,10,IF('Indicator Data'!BU83&lt;Y$4,0,10-(Y$3-'Indicator Data'!BU83)/(Y$3-Y$4)*10)),1))</f>
        <v>0.2</v>
      </c>
      <c r="Z83" s="158">
        <f t="shared" si="13"/>
        <v>3.4</v>
      </c>
      <c r="AA83" s="159">
        <f t="shared" si="14"/>
        <v>2.9</v>
      </c>
      <c r="AB83" s="48"/>
    </row>
    <row r="84" spans="1:28">
      <c r="A84" s="90" t="str">
        <f>'Indicator Data'!A84</f>
        <v>Iraq</v>
      </c>
      <c r="B84" s="160" t="str">
        <f>'Indicator Data'!B84</f>
        <v>IRQ</v>
      </c>
      <c r="C84" s="157">
        <f>IF('Indicator Data'!BF84="No data","x",ROUND(IF('Indicator Data'!BF84&gt;C$3,0,IF('Indicator Data'!BF84&lt;C$4,10,(C$3-'Indicator Data'!BF84)/(C$3-C$4)*10)),1))</f>
        <v>8.4</v>
      </c>
      <c r="D84" s="158">
        <f t="shared" si="15"/>
        <v>8.4</v>
      </c>
      <c r="E84" s="157">
        <f>IF('Indicator Data'!BH84="No data","x",ROUND(IF('Indicator Data'!BH84&gt;E$3,0,IF('Indicator Data'!BH84&lt;E$4,10,(E$3-'Indicator Data'!BH84)/(E$3-E$4)*10)),1))</f>
        <v>7.7</v>
      </c>
      <c r="F84" s="157">
        <f>IF('Indicator Data'!BG84="No data","x",ROUND(IF('Indicator Data'!BG84&gt;F$3,0,IF('Indicator Data'!BG84&lt;F$4,10,(F$3-'Indicator Data'!BG84)/(F$3-F$4)*10)),1))</f>
        <v>7.6</v>
      </c>
      <c r="G84" s="158">
        <f t="shared" si="16"/>
        <v>7.7</v>
      </c>
      <c r="H84" s="159">
        <f t="shared" si="17"/>
        <v>8.1</v>
      </c>
      <c r="I84" s="157">
        <f>IF('Indicator Data'!BJ84="No data","x",ROUND(IF('Indicator Data'!BJ84^2&gt;I$3,0,IF('Indicator Data'!BJ84^2&lt;I$4,10,(I$3-'Indicator Data'!BJ84^2)/(I$3-I$4)*10)),1))</f>
        <v>2.9</v>
      </c>
      <c r="J84" s="157">
        <f>IF(OR('Indicator Data'!BI84=0,'Indicator Data'!BI84="No data"),"x",ROUND(IF('Indicator Data'!BI84&gt;J$3,0,IF('Indicator Data'!BI84&lt;J$4,10,(J$3-'Indicator Data'!BI84)/(J$3-J$4)*10)),1))</f>
        <v>0</v>
      </c>
      <c r="K84" s="157">
        <f>IF('Indicator Data'!BK84="No data","x",ROUND(IF('Indicator Data'!BK84&gt;K$3,0,IF('Indicator Data'!BK84&lt;K$4,10,(K$3-'Indicator Data'!BK84)/(K$3-K$4)*10)),1))</f>
        <v>2.1</v>
      </c>
      <c r="L84" s="157">
        <f>IF('Indicator Data'!BL84="No data","x",ROUND(IF('Indicator Data'!BL84&gt;L$3,0,IF('Indicator Data'!BL84&lt;L$4,10,(L$3-'Indicator Data'!BL84)/(L$3-L$4)*10)),1))</f>
        <v>5.2</v>
      </c>
      <c r="M84" s="158">
        <f t="shared" si="18"/>
        <v>2.6</v>
      </c>
      <c r="N84" s="161">
        <f>IF('Indicator Data'!BM84="No data","x",'Indicator Data'!BM84/'Indicator Data'!BW84*100)</f>
        <v>11.051759071652238</v>
      </c>
      <c r="O84" s="157">
        <f t="shared" si="12"/>
        <v>9</v>
      </c>
      <c r="P84" s="157">
        <f>IF('Indicator Data'!BN84="No data","x",ROUND(IF('Indicator Data'!BN84&gt;P$3,0,IF('Indicator Data'!BN84&lt;P$4,10,(P$3-'Indicator Data'!BN84)/(P$3-P$4)*10)),1))</f>
        <v>0.2</v>
      </c>
      <c r="Q84" s="157">
        <f>IF('Indicator Data'!BO84="No data","x",ROUND(IF('Indicator Data'!BO84&gt;Q$3,0,IF('Indicator Data'!BO84&lt;Q$4,10,(Q$3-'Indicator Data'!BO84)/(Q$3-Q$4)*10)),1))</f>
        <v>0.3</v>
      </c>
      <c r="R84" s="158">
        <f t="shared" si="19"/>
        <v>3.2</v>
      </c>
      <c r="S84" s="157">
        <f>IF('Indicator Data'!BP84="No data","x",ROUND(IF('Indicator Data'!BP84&gt;S$3,0,IF('Indicator Data'!BP84&lt;S$4,10,(S$3-'Indicator Data'!BP84)/(S$3-S$4)*10)),1))</f>
        <v>7.7</v>
      </c>
      <c r="T84" s="162">
        <f>IF('Indicator Data'!BQ84="No data","x",ROUND(IF('Indicator Data'!BQ84&gt;T$3,0,IF('Indicator Data'!BQ84&lt;T$4,10,(T$3-'Indicator Data'!BQ84)/(T$3-T$4)*10)),1))</f>
        <v>1</v>
      </c>
      <c r="U84" s="162">
        <f>IF('Indicator Data'!BR84="No data","x",ROUND(IF('Indicator Data'!BR84&gt;U$3,0,IF('Indicator Data'!BR84&lt;U$4,10,(U$3-'Indicator Data'!BR84)/(U$3-U$4)*10)),1))</f>
        <v>0.3</v>
      </c>
      <c r="V84" s="162">
        <f>IF('Indicator Data'!BS84="No data","x",ROUND(IF('Indicator Data'!BS84&gt;V$3,0,IF('Indicator Data'!BS84&lt;V$4,10,(V$3-'Indicator Data'!BS84)/(V$3-V$4)*10)),1))</f>
        <v>10</v>
      </c>
      <c r="W84" s="157">
        <f t="shared" si="20"/>
        <v>3.7666666666666671</v>
      </c>
      <c r="X84" s="157">
        <f>IF('Indicator Data'!BT84="No data","x",ROUND(IF('Indicator Data'!BT84&gt;X$3,0,IF('Indicator Data'!BT84&lt;X$4,10,(X$3-'Indicator Data'!BT84)/(X$3-X$4)*10)),1))</f>
        <v>8.4</v>
      </c>
      <c r="Y84" s="157">
        <f>IF('Indicator Data'!BU84="No data","x",ROUND(IF('Indicator Data'!BU84&gt;Y$3,10,IF('Indicator Data'!BU84&lt;Y$4,0,10-(Y$3-'Indicator Data'!BU84)/(Y$3-Y$4)*10)),1))</f>
        <v>0.8</v>
      </c>
      <c r="Z84" s="158">
        <f t="shared" si="13"/>
        <v>5.2</v>
      </c>
      <c r="AA84" s="159">
        <f t="shared" si="14"/>
        <v>3.7</v>
      </c>
      <c r="AB84" s="48"/>
    </row>
    <row r="85" spans="1:28">
      <c r="A85" s="90" t="str">
        <f>'Indicator Data'!A85</f>
        <v>Ireland</v>
      </c>
      <c r="B85" s="160" t="str">
        <f>'Indicator Data'!B85</f>
        <v>IRL</v>
      </c>
      <c r="C85" s="157" t="str">
        <f>IF('Indicator Data'!BF85="No data","x",ROUND(IF('Indicator Data'!BF85&gt;C$3,0,IF('Indicator Data'!BF85&lt;C$4,10,(C$3-'Indicator Data'!BF85)/(C$3-C$4)*10)),1))</f>
        <v>x</v>
      </c>
      <c r="D85" s="158" t="str">
        <f t="shared" si="15"/>
        <v>x</v>
      </c>
      <c r="E85" s="157">
        <f>IF('Indicator Data'!BH85="No data","x",ROUND(IF('Indicator Data'!BH85&gt;E$3,0,IF('Indicator Data'!BH85&lt;E$4,10,(E$3-'Indicator Data'!BH85)/(E$3-E$4)*10)),1))</f>
        <v>2.2999999999999998</v>
      </c>
      <c r="F85" s="157">
        <f>IF('Indicator Data'!BG85="No data","x",ROUND(IF('Indicator Data'!BG85&gt;F$3,0,IF('Indicator Data'!BG85&lt;F$4,10,(F$3-'Indicator Data'!BG85)/(F$3-F$4)*10)),1))</f>
        <v>1.9</v>
      </c>
      <c r="G85" s="158">
        <f t="shared" si="16"/>
        <v>2.1</v>
      </c>
      <c r="H85" s="159">
        <f t="shared" si="17"/>
        <v>2.1</v>
      </c>
      <c r="I85" s="157" t="str">
        <f>IF('Indicator Data'!BJ85="No data","x",ROUND(IF('Indicator Data'!BJ85^2&gt;I$3,0,IF('Indicator Data'!BJ85^2&lt;I$4,10,(I$3-'Indicator Data'!BJ85^2)/(I$3-I$4)*10)),1))</f>
        <v>x</v>
      </c>
      <c r="J85" s="157">
        <f>IF(OR('Indicator Data'!BI85=0,'Indicator Data'!BI85="No data"),"x",ROUND(IF('Indicator Data'!BI85&gt;J$3,0,IF('Indicator Data'!BI85&lt;J$4,10,(J$3-'Indicator Data'!BI85)/(J$3-J$4)*10)),1))</f>
        <v>0</v>
      </c>
      <c r="K85" s="157">
        <f>IF('Indicator Data'!BK85="No data","x",ROUND(IF('Indicator Data'!BK85&gt;K$3,0,IF('Indicator Data'!BK85&lt;K$4,10,(K$3-'Indicator Data'!BK85)/(K$3-K$4)*10)),1))</f>
        <v>0.5</v>
      </c>
      <c r="L85" s="157">
        <f>IF('Indicator Data'!BL85="No data","x",ROUND(IF('Indicator Data'!BL85&gt;L$3,0,IF('Indicator Data'!BL85&lt;L$4,10,(L$3-'Indicator Data'!BL85)/(L$3-L$4)*10)),1))</f>
        <v>4.4000000000000004</v>
      </c>
      <c r="M85" s="158">
        <f t="shared" si="18"/>
        <v>1.6</v>
      </c>
      <c r="N85" s="161">
        <f>IF('Indicator Data'!BM85="No data","x",'Indicator Data'!BM85/'Indicator Data'!BW85*100)</f>
        <v>159.67484395412976</v>
      </c>
      <c r="O85" s="157">
        <f t="shared" si="12"/>
        <v>0</v>
      </c>
      <c r="P85" s="157">
        <f>IF('Indicator Data'!BN85="No data","x",ROUND(IF('Indicator Data'!BN85&gt;P$3,0,IF('Indicator Data'!BN85&lt;P$4,10,(P$3-'Indicator Data'!BN85)/(P$3-P$4)*10)),1))</f>
        <v>1.2</v>
      </c>
      <c r="Q85" s="157">
        <f>IF('Indicator Data'!BO85="No data","x",ROUND(IF('Indicator Data'!BO85&gt;Q$3,0,IF('Indicator Data'!BO85&lt;Q$4,10,(Q$3-'Indicator Data'!BO85)/(Q$3-Q$4)*10)),1))</f>
        <v>0.8</v>
      </c>
      <c r="R85" s="158">
        <f t="shared" si="19"/>
        <v>0.7</v>
      </c>
      <c r="S85" s="157">
        <f>IF('Indicator Data'!BP85="No data","x",ROUND(IF('Indicator Data'!BP85&gt;S$3,0,IF('Indicator Data'!BP85&lt;S$4,10,(S$3-'Indicator Data'!BP85)/(S$3-S$4)*10)),1))</f>
        <v>0</v>
      </c>
      <c r="T85" s="162">
        <f>IF('Indicator Data'!BQ85="No data","x",ROUND(IF('Indicator Data'!BQ85&gt;T$3,0,IF('Indicator Data'!BQ85&lt;T$4,10,(T$3-'Indicator Data'!BQ85)/(T$3-T$4)*10)),1))</f>
        <v>1</v>
      </c>
      <c r="U85" s="162" t="str">
        <f>IF('Indicator Data'!BR85="No data","x",ROUND(IF('Indicator Data'!BR85&gt;U$3,0,IF('Indicator Data'!BR85&lt;U$4,10,(U$3-'Indicator Data'!BR85)/(U$3-U$4)*10)),1))</f>
        <v>x</v>
      </c>
      <c r="V85" s="162">
        <f>IF('Indicator Data'!BS85="No data","x",ROUND(IF('Indicator Data'!BS85&gt;V$3,0,IF('Indicator Data'!BS85&lt;V$4,10,(V$3-'Indicator Data'!BS85)/(V$3-V$4)*10)),1))</f>
        <v>2.5</v>
      </c>
      <c r="W85" s="157">
        <f t="shared" si="20"/>
        <v>1.75</v>
      </c>
      <c r="X85" s="157">
        <f>IF('Indicator Data'!BT85="No data","x",ROUND(IF('Indicator Data'!BT85&gt;X$3,0,IF('Indicator Data'!BT85&lt;X$4,10,(X$3-'Indicator Data'!BT85)/(X$3-X$4)*10)),1))</f>
        <v>0</v>
      </c>
      <c r="Y85" s="157">
        <f>IF('Indicator Data'!BU85="No data","x",ROUND(IF('Indicator Data'!BU85&gt;Y$3,10,IF('Indicator Data'!BU85&lt;Y$4,0,10-(Y$3-'Indicator Data'!BU85)/(Y$3-Y$4)*10)),1))</f>
        <v>0.1</v>
      </c>
      <c r="Z85" s="158">
        <f t="shared" si="13"/>
        <v>0.5</v>
      </c>
      <c r="AA85" s="159">
        <f t="shared" si="14"/>
        <v>0.9</v>
      </c>
      <c r="AB85" s="48"/>
    </row>
    <row r="86" spans="1:28">
      <c r="A86" s="90" t="str">
        <f>'Indicator Data'!A86</f>
        <v>Israel</v>
      </c>
      <c r="B86" s="160" t="str">
        <f>'Indicator Data'!B86</f>
        <v>ISR</v>
      </c>
      <c r="C86" s="157" t="str">
        <f>IF('Indicator Data'!BF86="No data","x",ROUND(IF('Indicator Data'!BF86&gt;C$3,0,IF('Indicator Data'!BF86&lt;C$4,10,(C$3-'Indicator Data'!BF86)/(C$3-C$4)*10)),1))</f>
        <v>x</v>
      </c>
      <c r="D86" s="158" t="str">
        <f t="shared" si="15"/>
        <v>x</v>
      </c>
      <c r="E86" s="157">
        <f>IF('Indicator Data'!BH86="No data","x",ROUND(IF('Indicator Data'!BH86&gt;E$3,0,IF('Indicator Data'!BH86&lt;E$4,10,(E$3-'Indicator Data'!BH86)/(E$3-E$4)*10)),1))</f>
        <v>3.8</v>
      </c>
      <c r="F86" s="157">
        <f>IF('Indicator Data'!BG86="No data","x",ROUND(IF('Indicator Data'!BG86&gt;F$3,0,IF('Indicator Data'!BG86&lt;F$4,10,(F$3-'Indicator Data'!BG86)/(F$3-F$4)*10)),1))</f>
        <v>2.5</v>
      </c>
      <c r="G86" s="158">
        <f t="shared" si="16"/>
        <v>3.2</v>
      </c>
      <c r="H86" s="159">
        <f t="shared" si="17"/>
        <v>3.2</v>
      </c>
      <c r="I86" s="157" t="str">
        <f>IF('Indicator Data'!BJ86="No data","x",ROUND(IF('Indicator Data'!BJ86^2&gt;I$3,0,IF('Indicator Data'!BJ86^2&lt;I$4,10,(I$3-'Indicator Data'!BJ86^2)/(I$3-I$4)*10)),1))</f>
        <v>x</v>
      </c>
      <c r="J86" s="157">
        <f>IF(OR('Indicator Data'!BI86=0,'Indicator Data'!BI86="No data"),"x",ROUND(IF('Indicator Data'!BI86&gt;J$3,0,IF('Indicator Data'!BI86&lt;J$4,10,(J$3-'Indicator Data'!BI86)/(J$3-J$4)*10)),1))</f>
        <v>0</v>
      </c>
      <c r="K86" s="157">
        <f>IF('Indicator Data'!BK86="No data","x",ROUND(IF('Indicator Data'!BK86&gt;K$3,0,IF('Indicator Data'!BK86&lt;K$4,10,(K$3-'Indicator Data'!BK86)/(K$3-K$4)*10)),1))</f>
        <v>1</v>
      </c>
      <c r="L86" s="157">
        <f>IF('Indicator Data'!BL86="No data","x",ROUND(IF('Indicator Data'!BL86&gt;L$3,0,IF('Indicator Data'!BL86&lt;L$4,10,(L$3-'Indicator Data'!BL86)/(L$3-L$4)*10)),1))</f>
        <v>2.5</v>
      </c>
      <c r="M86" s="158">
        <f t="shared" si="18"/>
        <v>1.2</v>
      </c>
      <c r="N86" s="161">
        <f>IF('Indicator Data'!BM86="No data","x",'Indicator Data'!BM86/'Indicator Data'!BW86*100)</f>
        <v>212.56931608133084</v>
      </c>
      <c r="O86" s="157">
        <f t="shared" si="12"/>
        <v>0</v>
      </c>
      <c r="P86" s="157">
        <f>IF('Indicator Data'!BN86="No data","x",ROUND(IF('Indicator Data'!BN86&gt;P$3,0,IF('Indicator Data'!BN86&lt;P$4,10,(P$3-'Indicator Data'!BN86)/(P$3-P$4)*10)),1))</f>
        <v>0</v>
      </c>
      <c r="Q86" s="157">
        <f>IF('Indicator Data'!BO86="No data","x",ROUND(IF('Indicator Data'!BO86&gt;Q$3,0,IF('Indicator Data'!BO86&lt;Q$4,10,(Q$3-'Indicator Data'!BO86)/(Q$3-Q$4)*10)),1))</f>
        <v>0</v>
      </c>
      <c r="R86" s="158">
        <f t="shared" si="19"/>
        <v>0</v>
      </c>
      <c r="S86" s="157">
        <f>IF('Indicator Data'!BP86="No data","x",ROUND(IF('Indicator Data'!BP86&gt;S$3,0,IF('Indicator Data'!BP86&lt;S$4,10,(S$3-'Indicator Data'!BP86)/(S$3-S$4)*10)),1))</f>
        <v>0.9</v>
      </c>
      <c r="T86" s="162">
        <f>IF('Indicator Data'!BQ86="No data","x",ROUND(IF('Indicator Data'!BQ86&gt;T$3,0,IF('Indicator Data'!BQ86&lt;T$4,10,(T$3-'Indicator Data'!BQ86)/(T$3-T$4)*10)),1))</f>
        <v>0.2</v>
      </c>
      <c r="U86" s="162">
        <f>IF('Indicator Data'!BR86="No data","x",ROUND(IF('Indicator Data'!BR86&gt;U$3,0,IF('Indicator Data'!BR86&lt;U$4,10,(U$3-'Indicator Data'!BR86)/(U$3-U$4)*10)),1))</f>
        <v>1</v>
      </c>
      <c r="V86" s="162">
        <f>IF('Indicator Data'!BS86="No data","x",ROUND(IF('Indicator Data'!BS86&gt;V$3,0,IF('Indicator Data'!BS86&lt;V$4,10,(V$3-'Indicator Data'!BS86)/(V$3-V$4)*10)),1))</f>
        <v>0.7</v>
      </c>
      <c r="W86" s="157">
        <f t="shared" si="20"/>
        <v>0.6333333333333333</v>
      </c>
      <c r="X86" s="157">
        <f>IF('Indicator Data'!BT86="No data","x",ROUND(IF('Indicator Data'!BT86&gt;X$3,0,IF('Indicator Data'!BT86&lt;X$4,10,(X$3-'Indicator Data'!BT86)/(X$3-X$4)*10)),1))</f>
        <v>0</v>
      </c>
      <c r="Y86" s="157">
        <f>IF('Indicator Data'!BU86="No data","x",ROUND(IF('Indicator Data'!BU86&gt;Y$3,10,IF('Indicator Data'!BU86&lt;Y$4,0,10-(Y$3-'Indicator Data'!BU86)/(Y$3-Y$4)*10)),1))</f>
        <v>0</v>
      </c>
      <c r="Z86" s="158">
        <f t="shared" si="13"/>
        <v>0.4</v>
      </c>
      <c r="AA86" s="159">
        <f t="shared" si="14"/>
        <v>0.5</v>
      </c>
      <c r="AB86" s="48"/>
    </row>
    <row r="87" spans="1:28">
      <c r="A87" s="90" t="str">
        <f>'Indicator Data'!A87</f>
        <v>Italy</v>
      </c>
      <c r="B87" s="160" t="str">
        <f>'Indicator Data'!B87</f>
        <v>ITA</v>
      </c>
      <c r="C87" s="157">
        <f>IF('Indicator Data'!BF87="No data","x",ROUND(IF('Indicator Data'!BF87&gt;C$3,0,IF('Indicator Data'!BF87&lt;C$4,10,(C$3-'Indicator Data'!BF87)/(C$3-C$4)*10)),1))</f>
        <v>2.4</v>
      </c>
      <c r="D87" s="158">
        <f t="shared" si="15"/>
        <v>2.4</v>
      </c>
      <c r="E87" s="157">
        <f>IF('Indicator Data'!BH87="No data","x",ROUND(IF('Indicator Data'!BH87&gt;E$3,0,IF('Indicator Data'!BH87&lt;E$4,10,(E$3-'Indicator Data'!BH87)/(E$3-E$4)*10)),1))</f>
        <v>4.4000000000000004</v>
      </c>
      <c r="F87" s="157">
        <f>IF('Indicator Data'!BG87="No data","x",ROUND(IF('Indicator Data'!BG87&gt;F$3,0,IF('Indicator Data'!BG87&lt;F$4,10,(F$3-'Indicator Data'!BG87)/(F$3-F$4)*10)),1))</f>
        <v>4.0999999999999996</v>
      </c>
      <c r="G87" s="158">
        <f t="shared" si="16"/>
        <v>4.3</v>
      </c>
      <c r="H87" s="159">
        <f t="shared" si="17"/>
        <v>3.4</v>
      </c>
      <c r="I87" s="157">
        <f>IF('Indicator Data'!BJ87="No data","x",ROUND(IF('Indicator Data'!BJ87^2&gt;I$3,0,IF('Indicator Data'!BJ87^2&lt;I$4,10,(I$3-'Indicator Data'!BJ87^2)/(I$3-I$4)*10)),1))</f>
        <v>0.1</v>
      </c>
      <c r="J87" s="157">
        <f>IF(OR('Indicator Data'!BI87=0,'Indicator Data'!BI87="No data"),"x",ROUND(IF('Indicator Data'!BI87&gt;J$3,0,IF('Indicator Data'!BI87&lt;J$4,10,(J$3-'Indicator Data'!BI87)/(J$3-J$4)*10)),1))</f>
        <v>0</v>
      </c>
      <c r="K87" s="157">
        <f>IF('Indicator Data'!BK87="No data","x",ROUND(IF('Indicator Data'!BK87&gt;K$3,0,IF('Indicator Data'!BK87&lt;K$4,10,(K$3-'Indicator Data'!BK87)/(K$3-K$4)*10)),1))</f>
        <v>1.5</v>
      </c>
      <c r="L87" s="157">
        <f>IF('Indicator Data'!BL87="No data","x",ROUND(IF('Indicator Data'!BL87&gt;L$3,0,IF('Indicator Data'!BL87&lt;L$4,10,(L$3-'Indicator Data'!BL87)/(L$3-L$4)*10)),1))</f>
        <v>3.4</v>
      </c>
      <c r="M87" s="158">
        <f t="shared" si="18"/>
        <v>1.3</v>
      </c>
      <c r="N87" s="161">
        <f>IF('Indicator Data'!BM87="No data","x",'Indicator Data'!BM87/'Indicator Data'!BW87*100)</f>
        <v>241.38165499422044</v>
      </c>
      <c r="O87" s="157">
        <f t="shared" si="12"/>
        <v>0</v>
      </c>
      <c r="P87" s="157">
        <f>IF('Indicator Data'!BN87="No data","x",ROUND(IF('Indicator Data'!BN87&gt;P$3,0,IF('Indicator Data'!BN87&lt;P$4,10,(P$3-'Indicator Data'!BN87)/(P$3-P$4)*10)),1))</f>
        <v>0</v>
      </c>
      <c r="Q87" s="157">
        <f>IF('Indicator Data'!BO87="No data","x",ROUND(IF('Indicator Data'!BO87&gt;Q$3,0,IF('Indicator Data'!BO87&lt;Q$4,10,(Q$3-'Indicator Data'!BO87)/(Q$3-Q$4)*10)),1))</f>
        <v>0</v>
      </c>
      <c r="R87" s="158">
        <f t="shared" si="19"/>
        <v>0</v>
      </c>
      <c r="S87" s="157">
        <f>IF('Indicator Data'!BP87="No data","x",ROUND(IF('Indicator Data'!BP87&gt;S$3,0,IF('Indicator Data'!BP87&lt;S$4,10,(S$3-'Indicator Data'!BP87)/(S$3-S$4)*10)),1))</f>
        <v>0</v>
      </c>
      <c r="T87" s="162">
        <f>IF('Indicator Data'!BQ87="No data","x",ROUND(IF('Indicator Data'!BQ87&gt;T$3,0,IF('Indicator Data'!BQ87&lt;T$4,10,(T$3-'Indicator Data'!BQ87)/(T$3-T$4)*10)),1))</f>
        <v>0.7</v>
      </c>
      <c r="U87" s="162">
        <f>IF('Indicator Data'!BR87="No data","x",ROUND(IF('Indicator Data'!BR87&gt;U$3,0,IF('Indicator Data'!BR87&lt;U$4,10,(U$3-'Indicator Data'!BR87)/(U$3-U$4)*10)),1))</f>
        <v>2.4</v>
      </c>
      <c r="V87" s="162">
        <f>IF('Indicator Data'!BS87="No data","x",ROUND(IF('Indicator Data'!BS87&gt;V$3,0,IF('Indicator Data'!BS87&lt;V$4,10,(V$3-'Indicator Data'!BS87)/(V$3-V$4)*10)),1))</f>
        <v>1.2</v>
      </c>
      <c r="W87" s="157">
        <f t="shared" si="20"/>
        <v>1.4333333333333333</v>
      </c>
      <c r="X87" s="157">
        <f>IF('Indicator Data'!BT87="No data","x",ROUND(IF('Indicator Data'!BT87&gt;X$3,0,IF('Indicator Data'!BT87&lt;X$4,10,(X$3-'Indicator Data'!BT87)/(X$3-X$4)*10)),1))</f>
        <v>0</v>
      </c>
      <c r="Y87" s="157">
        <f>IF('Indicator Data'!BU87="No data","x",ROUND(IF('Indicator Data'!BU87&gt;Y$3,10,IF('Indicator Data'!BU87&lt;Y$4,0,10-(Y$3-'Indicator Data'!BU87)/(Y$3-Y$4)*10)),1))</f>
        <v>0.1</v>
      </c>
      <c r="Z87" s="158">
        <f t="shared" si="13"/>
        <v>0.4</v>
      </c>
      <c r="AA87" s="159">
        <f t="shared" si="14"/>
        <v>0.6</v>
      </c>
      <c r="AB87" s="48"/>
    </row>
    <row r="88" spans="1:28">
      <c r="A88" s="90" t="str">
        <f>'Indicator Data'!A88</f>
        <v>Jamaica</v>
      </c>
      <c r="B88" s="160" t="str">
        <f>'Indicator Data'!B88</f>
        <v>JAM</v>
      </c>
      <c r="C88" s="157">
        <f>IF('Indicator Data'!BF88="No data","x",ROUND(IF('Indicator Data'!BF88&gt;C$3,0,IF('Indicator Data'!BF88&lt;C$4,10,(C$3-'Indicator Data'!BF88)/(C$3-C$4)*10)),1))</f>
        <v>3.3</v>
      </c>
      <c r="D88" s="158">
        <f t="shared" si="15"/>
        <v>3.3</v>
      </c>
      <c r="E88" s="157">
        <f>IF('Indicator Data'!BH88="No data","x",ROUND(IF('Indicator Data'!BH88&gt;E$3,0,IF('Indicator Data'!BH88&lt;E$4,10,(E$3-'Indicator Data'!BH88)/(E$3-E$4)*10)),1))</f>
        <v>5.6</v>
      </c>
      <c r="F88" s="157">
        <f>IF('Indicator Data'!BG88="No data","x",ROUND(IF('Indicator Data'!BG88&gt;F$3,0,IF('Indicator Data'!BG88&lt;F$4,10,(F$3-'Indicator Data'!BG88)/(F$3-F$4)*10)),1))</f>
        <v>3.8</v>
      </c>
      <c r="G88" s="158">
        <f t="shared" si="16"/>
        <v>4.7</v>
      </c>
      <c r="H88" s="159">
        <f t="shared" si="17"/>
        <v>4</v>
      </c>
      <c r="I88" s="157" t="str">
        <f>IF('Indicator Data'!BJ88="No data","x",ROUND(IF('Indicator Data'!BJ88^2&gt;I$3,0,IF('Indicator Data'!BJ88^2&lt;I$4,10,(I$3-'Indicator Data'!BJ88^2)/(I$3-I$4)*10)),1))</f>
        <v>x</v>
      </c>
      <c r="J88" s="157">
        <f>IF(OR('Indicator Data'!BI88=0,'Indicator Data'!BI88="No data"),"x",ROUND(IF('Indicator Data'!BI88&gt;J$3,0,IF('Indicator Data'!BI88&lt;J$4,10,(J$3-'Indicator Data'!BI88)/(J$3-J$4)*10)),1))</f>
        <v>0</v>
      </c>
      <c r="K88" s="157">
        <f>IF('Indicator Data'!BK88="No data","x",ROUND(IF('Indicator Data'!BK88&gt;K$3,0,IF('Indicator Data'!BK88&lt;K$4,10,(K$3-'Indicator Data'!BK88)/(K$3-K$4)*10)),1))</f>
        <v>1.8</v>
      </c>
      <c r="L88" s="157">
        <f>IF('Indicator Data'!BL88="No data","x",ROUND(IF('Indicator Data'!BL88&gt;L$3,0,IF('Indicator Data'!BL88&lt;L$4,10,(L$3-'Indicator Data'!BL88)/(L$3-L$4)*10)),1))</f>
        <v>4.8</v>
      </c>
      <c r="M88" s="158">
        <f t="shared" si="18"/>
        <v>2.2000000000000002</v>
      </c>
      <c r="N88" s="161">
        <f>IF('Indicator Data'!BM88="No data","x",'Indicator Data'!BM88/'Indicator Data'!BW88*100)</f>
        <v>76.638965835641741</v>
      </c>
      <c r="O88" s="157">
        <f t="shared" si="12"/>
        <v>2.4</v>
      </c>
      <c r="P88" s="157">
        <f>IF('Indicator Data'!BN88="No data","x",ROUND(IF('Indicator Data'!BN88&gt;P$3,0,IF('Indicator Data'!BN88&lt;P$4,10,(P$3-'Indicator Data'!BN88)/(P$3-P$4)*10)),1))</f>
        <v>1.5</v>
      </c>
      <c r="Q88" s="157">
        <f>IF('Indicator Data'!BO88="No data","x",ROUND(IF('Indicator Data'!BO88&gt;Q$3,0,IF('Indicator Data'!BO88&lt;Q$4,10,(Q$3-'Indicator Data'!BO88)/(Q$3-Q$4)*10)),1))</f>
        <v>1.8</v>
      </c>
      <c r="R88" s="158">
        <f t="shared" si="19"/>
        <v>1.9</v>
      </c>
      <c r="S88" s="157">
        <f>IF('Indicator Data'!BP88="No data","x",ROUND(IF('Indicator Data'!BP88&gt;S$3,0,IF('Indicator Data'!BP88&lt;S$4,10,(S$3-'Indicator Data'!BP88)/(S$3-S$4)*10)),1))</f>
        <v>8.6</v>
      </c>
      <c r="T88" s="162">
        <f>IF('Indicator Data'!BQ88="No data","x",ROUND(IF('Indicator Data'!BQ88&gt;T$3,0,IF('Indicator Data'!BQ88&lt;T$4,10,(T$3-'Indicator Data'!BQ88)/(T$3-T$4)*10)),1))</f>
        <v>0.2</v>
      </c>
      <c r="U88" s="162">
        <f>IF('Indicator Data'!BR88="No data","x",ROUND(IF('Indicator Data'!BR88&gt;U$3,0,IF('Indicator Data'!BR88&lt;U$4,10,(U$3-'Indicator Data'!BR88)/(U$3-U$4)*10)),1))</f>
        <v>2.7</v>
      </c>
      <c r="V88" s="162" t="str">
        <f>IF('Indicator Data'!BS88="No data","x",ROUND(IF('Indicator Data'!BS88&gt;V$3,0,IF('Indicator Data'!BS88&lt;V$4,10,(V$3-'Indicator Data'!BS88)/(V$3-V$4)*10)),1))</f>
        <v>x</v>
      </c>
      <c r="W88" s="157">
        <f t="shared" si="20"/>
        <v>1.4500000000000002</v>
      </c>
      <c r="X88" s="157">
        <f>IF('Indicator Data'!BT88="No data","x",ROUND(IF('Indicator Data'!BT88&gt;X$3,0,IF('Indicator Data'!BT88&lt;X$4,10,(X$3-'Indicator Data'!BT88)/(X$3-X$4)*10)),1))</f>
        <v>7.6</v>
      </c>
      <c r="Y88" s="157">
        <f>IF('Indicator Data'!BU88="No data","x",ROUND(IF('Indicator Data'!BU88&gt;Y$3,10,IF('Indicator Data'!BU88&lt;Y$4,0,10-(Y$3-'Indicator Data'!BU88)/(Y$3-Y$4)*10)),1))</f>
        <v>1.1000000000000001</v>
      </c>
      <c r="Z88" s="158">
        <f t="shared" si="13"/>
        <v>4.7</v>
      </c>
      <c r="AA88" s="159">
        <f t="shared" si="14"/>
        <v>2.9</v>
      </c>
      <c r="AB88" s="48"/>
    </row>
    <row r="89" spans="1:28">
      <c r="A89" s="90" t="str">
        <f>'Indicator Data'!A89</f>
        <v>Japan</v>
      </c>
      <c r="B89" s="160" t="str">
        <f>'Indicator Data'!B89</f>
        <v>JPN</v>
      </c>
      <c r="C89" s="157">
        <f>IF('Indicator Data'!BF89="No data","x",ROUND(IF('Indicator Data'!BF89&gt;C$3,0,IF('Indicator Data'!BF89&lt;C$4,10,(C$3-'Indicator Data'!BF89)/(C$3-C$4)*10)),1))</f>
        <v>1.9</v>
      </c>
      <c r="D89" s="158">
        <f t="shared" si="15"/>
        <v>1.9</v>
      </c>
      <c r="E89" s="157">
        <f>IF('Indicator Data'!BH89="No data","x",ROUND(IF('Indicator Data'!BH89&gt;E$3,0,IF('Indicator Data'!BH89&lt;E$4,10,(E$3-'Indicator Data'!BH89)/(E$3-E$4)*10)),1))</f>
        <v>2.7</v>
      </c>
      <c r="F89" s="157">
        <f>IF('Indicator Data'!BG89="No data","x",ROUND(IF('Indicator Data'!BG89&gt;F$3,0,IF('Indicator Data'!BG89&lt;F$4,10,(F$3-'Indicator Data'!BG89)/(F$3-F$4)*10)),1))</f>
        <v>1.8</v>
      </c>
      <c r="G89" s="158">
        <f t="shared" si="16"/>
        <v>2.2999999999999998</v>
      </c>
      <c r="H89" s="159">
        <f t="shared" si="17"/>
        <v>2.1</v>
      </c>
      <c r="I89" s="157" t="str">
        <f>IF('Indicator Data'!BJ89="No data","x",ROUND(IF('Indicator Data'!BJ89^2&gt;I$3,0,IF('Indicator Data'!BJ89^2&lt;I$4,10,(I$3-'Indicator Data'!BJ89^2)/(I$3-I$4)*10)),1))</f>
        <v>x</v>
      </c>
      <c r="J89" s="157">
        <f>IF(OR('Indicator Data'!BI89=0,'Indicator Data'!BI89="No data"),"x",ROUND(IF('Indicator Data'!BI89&gt;J$3,0,IF('Indicator Data'!BI89&lt;J$4,10,(J$3-'Indicator Data'!BI89)/(J$3-J$4)*10)),1))</f>
        <v>0</v>
      </c>
      <c r="K89" s="157">
        <f>IF('Indicator Data'!BK89="No data","x",ROUND(IF('Indicator Data'!BK89&gt;K$3,0,IF('Indicator Data'!BK89&lt;K$4,10,(K$3-'Indicator Data'!BK89)/(K$3-K$4)*10)),1))</f>
        <v>1.7</v>
      </c>
      <c r="L89" s="157">
        <f>IF('Indicator Data'!BL89="No data","x",ROUND(IF('Indicator Data'!BL89&gt;L$3,0,IF('Indicator Data'!BL89&lt;L$4,10,(L$3-'Indicator Data'!BL89)/(L$3-L$4)*10)),1))</f>
        <v>1.7</v>
      </c>
      <c r="M89" s="158">
        <f t="shared" si="18"/>
        <v>1.1000000000000001</v>
      </c>
      <c r="N89" s="161">
        <f>IF('Indicator Data'!BM89="No data","x",'Indicator Data'!BM89/'Indicator Data'!BW89*100)</f>
        <v>384.08779149519893</v>
      </c>
      <c r="O89" s="157">
        <f t="shared" si="12"/>
        <v>0</v>
      </c>
      <c r="P89" s="157">
        <f>IF('Indicator Data'!BN89="No data","x",ROUND(IF('Indicator Data'!BN89&gt;P$3,0,IF('Indicator Data'!BN89&lt;P$4,10,(P$3-'Indicator Data'!BN89)/(P$3-P$4)*10)),1))</f>
        <v>0</v>
      </c>
      <c r="Q89" s="157">
        <f>IF('Indicator Data'!BO89="No data","x",ROUND(IF('Indicator Data'!BO89&gt;Q$3,0,IF('Indicator Data'!BO89&lt;Q$4,10,(Q$3-'Indicator Data'!BO89)/(Q$3-Q$4)*10)),1))</f>
        <v>0.2</v>
      </c>
      <c r="R89" s="158">
        <f t="shared" si="19"/>
        <v>0.1</v>
      </c>
      <c r="S89" s="157">
        <f>IF('Indicator Data'!BP89="No data","x",ROUND(IF('Indicator Data'!BP89&gt;S$3,0,IF('Indicator Data'!BP89&lt;S$4,10,(S$3-'Indicator Data'!BP89)/(S$3-S$4)*10)),1))</f>
        <v>3.5</v>
      </c>
      <c r="T89" s="162">
        <f>IF('Indicator Data'!BQ89="No data","x",ROUND(IF('Indicator Data'!BQ89&gt;T$3,0,IF('Indicator Data'!BQ89&lt;T$4,10,(T$3-'Indicator Data'!BQ89)/(T$3-T$4)*10)),1))</f>
        <v>0</v>
      </c>
      <c r="U89" s="162">
        <f>IF('Indicator Data'!BR89="No data","x",ROUND(IF('Indicator Data'!BR89&gt;U$3,0,IF('Indicator Data'!BR89&lt;U$4,10,(U$3-'Indicator Data'!BR89)/(U$3-U$4)*10)),1))</f>
        <v>0.7</v>
      </c>
      <c r="V89" s="162">
        <f>IF('Indicator Data'!BS89="No data","x",ROUND(IF('Indicator Data'!BS89&gt;V$3,0,IF('Indicator Data'!BS89&lt;V$4,10,(V$3-'Indicator Data'!BS89)/(V$3-V$4)*10)),1))</f>
        <v>0.5</v>
      </c>
      <c r="W89" s="157">
        <f t="shared" si="20"/>
        <v>0.39999999999999997</v>
      </c>
      <c r="X89" s="157">
        <f>IF('Indicator Data'!BT89="No data","x",ROUND(IF('Indicator Data'!BT89&gt;X$3,0,IF('Indicator Data'!BT89&lt;X$4,10,(X$3-'Indicator Data'!BT89)/(X$3-X$4)*10)),1))</f>
        <v>0</v>
      </c>
      <c r="Y89" s="157">
        <f>IF('Indicator Data'!BU89="No data","x",ROUND(IF('Indicator Data'!BU89&gt;Y$3,10,IF('Indicator Data'!BU89&lt;Y$4,0,10-(Y$3-'Indicator Data'!BU89)/(Y$3-Y$4)*10)),1))</f>
        <v>0</v>
      </c>
      <c r="Z89" s="158">
        <f t="shared" si="13"/>
        <v>1</v>
      </c>
      <c r="AA89" s="159">
        <f t="shared" si="14"/>
        <v>0.7</v>
      </c>
      <c r="AB89" s="48"/>
    </row>
    <row r="90" spans="1:28">
      <c r="A90" s="90" t="str">
        <f>'Indicator Data'!A90</f>
        <v>Jordan</v>
      </c>
      <c r="B90" s="160" t="str">
        <f>'Indicator Data'!B90</f>
        <v>JOR</v>
      </c>
      <c r="C90" s="157">
        <f>IF('Indicator Data'!BF90="No data","x",ROUND(IF('Indicator Data'!BF90&gt;C$3,0,IF('Indicator Data'!BF90&lt;C$4,10,(C$3-'Indicator Data'!BF90)/(C$3-C$4)*10)),1))</f>
        <v>6.1</v>
      </c>
      <c r="D90" s="158">
        <f t="shared" si="15"/>
        <v>6.1</v>
      </c>
      <c r="E90" s="157">
        <f>IF('Indicator Data'!BH90="No data","x",ROUND(IF('Indicator Data'!BH90&gt;E$3,0,IF('Indicator Data'!BH90&lt;E$4,10,(E$3-'Indicator Data'!BH90)/(E$3-E$4)*10)),1))</f>
        <v>5.4</v>
      </c>
      <c r="F90" s="157">
        <f>IF('Indicator Data'!BG90="No data","x",ROUND(IF('Indicator Data'!BG90&gt;F$3,0,IF('Indicator Data'!BG90&lt;F$4,10,(F$3-'Indicator Data'!BG90)/(F$3-F$4)*10)),1))</f>
        <v>4.5999999999999996</v>
      </c>
      <c r="G90" s="158">
        <f t="shared" si="16"/>
        <v>5</v>
      </c>
      <c r="H90" s="159">
        <f t="shared" si="17"/>
        <v>5.6</v>
      </c>
      <c r="I90" s="157">
        <f>IF('Indicator Data'!BJ90="No data","x",ROUND(IF('Indicator Data'!BJ90^2&gt;I$3,0,IF('Indicator Data'!BJ90^2&lt;I$4,10,(I$3-'Indicator Data'!BJ90^2)/(I$3-I$4)*10)),1))</f>
        <v>0.3</v>
      </c>
      <c r="J90" s="157">
        <f>IF(OR('Indicator Data'!BI90=0,'Indicator Data'!BI90="No data"),"x",ROUND(IF('Indicator Data'!BI90&gt;J$3,0,IF('Indicator Data'!BI90&lt;J$4,10,(J$3-'Indicator Data'!BI90)/(J$3-J$4)*10)),1))</f>
        <v>0</v>
      </c>
      <c r="K90" s="157">
        <f>IF('Indicator Data'!BK90="No data","x",ROUND(IF('Indicator Data'!BK90&gt;K$3,0,IF('Indicator Data'!BK90&lt;K$4,10,(K$3-'Indicator Data'!BK90)/(K$3-K$4)*10)),1))</f>
        <v>1.4</v>
      </c>
      <c r="L90" s="157">
        <f>IF('Indicator Data'!BL90="No data","x",ROUND(IF('Indicator Data'!BL90&gt;L$3,0,IF('Indicator Data'!BL90&lt;L$4,10,(L$3-'Indicator Data'!BL90)/(L$3-L$4)*10)),1))</f>
        <v>6.8</v>
      </c>
      <c r="M90" s="158">
        <f t="shared" si="18"/>
        <v>2.1</v>
      </c>
      <c r="N90" s="161">
        <f>IF('Indicator Data'!BM90="No data","x",'Indicator Data'!BM90/'Indicator Data'!BW90*100)</f>
        <v>32.665014642937599</v>
      </c>
      <c r="O90" s="157">
        <f t="shared" si="12"/>
        <v>6.8</v>
      </c>
      <c r="P90" s="157">
        <f>IF('Indicator Data'!BN90="No data","x",ROUND(IF('Indicator Data'!BN90&gt;P$3,0,IF('Indicator Data'!BN90&lt;P$4,10,(P$3-'Indicator Data'!BN90)/(P$3-P$4)*10)),1))</f>
        <v>0.3</v>
      </c>
      <c r="Q90" s="157">
        <f>IF('Indicator Data'!BO90="No data","x",ROUND(IF('Indicator Data'!BO90&gt;Q$3,0,IF('Indicator Data'!BO90&lt;Q$4,10,(Q$3-'Indicator Data'!BO90)/(Q$3-Q$4)*10)),1))</f>
        <v>0.2</v>
      </c>
      <c r="R90" s="158">
        <f t="shared" si="19"/>
        <v>2.4</v>
      </c>
      <c r="S90" s="157">
        <f>IF('Indicator Data'!BP90="No data","x",ROUND(IF('Indicator Data'!BP90&gt;S$3,0,IF('Indicator Data'!BP90&lt;S$4,10,(S$3-'Indicator Data'!BP90)/(S$3-S$4)*10)),1))</f>
        <v>3.7</v>
      </c>
      <c r="T90" s="162">
        <f>IF('Indicator Data'!BQ90="No data","x",ROUND(IF('Indicator Data'!BQ90&gt;T$3,0,IF('Indicator Data'!BQ90&lt;T$4,10,(T$3-'Indicator Data'!BQ90)/(T$3-T$4)*10)),1))</f>
        <v>3.7</v>
      </c>
      <c r="U90" s="162">
        <f>IF('Indicator Data'!BR90="No data","x",ROUND(IF('Indicator Data'!BR90&gt;U$3,0,IF('Indicator Data'!BR90&lt;U$4,10,(U$3-'Indicator Data'!BR90)/(U$3-U$4)*10)),1))</f>
        <v>1.5</v>
      </c>
      <c r="V90" s="162" t="str">
        <f>IF('Indicator Data'!BS90="No data","x",ROUND(IF('Indicator Data'!BS90&gt;V$3,0,IF('Indicator Data'!BS90&lt;V$4,10,(V$3-'Indicator Data'!BS90)/(V$3-V$4)*10)),1))</f>
        <v>x</v>
      </c>
      <c r="W90" s="157">
        <f t="shared" si="20"/>
        <v>2.6</v>
      </c>
      <c r="X90" s="157">
        <f>IF('Indicator Data'!BT90="No data","x",ROUND(IF('Indicator Data'!BT90&gt;X$3,0,IF('Indicator Data'!BT90&lt;X$4,10,(X$3-'Indicator Data'!BT90)/(X$3-X$4)*10)),1))</f>
        <v>7.7</v>
      </c>
      <c r="Y90" s="157">
        <f>IF('Indicator Data'!BU90="No data","x",ROUND(IF('Indicator Data'!BU90&gt;Y$3,10,IF('Indicator Data'!BU90&lt;Y$4,0,10-(Y$3-'Indicator Data'!BU90)/(Y$3-Y$4)*10)),1))</f>
        <v>0.5</v>
      </c>
      <c r="Z90" s="158">
        <f t="shared" si="13"/>
        <v>3.6</v>
      </c>
      <c r="AA90" s="159">
        <f t="shared" si="14"/>
        <v>2.7</v>
      </c>
      <c r="AB90" s="48"/>
    </row>
    <row r="91" spans="1:28">
      <c r="A91" s="90" t="str">
        <f>'Indicator Data'!A91</f>
        <v>Kazakhstan</v>
      </c>
      <c r="B91" s="160" t="str">
        <f>'Indicator Data'!B91</f>
        <v>KAZ</v>
      </c>
      <c r="C91" s="157">
        <f>IF('Indicator Data'!BF91="No data","x",ROUND(IF('Indicator Data'!BF91&gt;C$3,0,IF('Indicator Data'!BF91&lt;C$4,10,(C$3-'Indicator Data'!BF91)/(C$3-C$4)*10)),1))</f>
        <v>3.8</v>
      </c>
      <c r="D91" s="158">
        <f t="shared" si="15"/>
        <v>3.8</v>
      </c>
      <c r="E91" s="157">
        <f>IF('Indicator Data'!BH91="No data","x",ROUND(IF('Indicator Data'!BH91&gt;E$3,0,IF('Indicator Data'!BH91&lt;E$4,10,(E$3-'Indicator Data'!BH91)/(E$3-E$4)*10)),1))</f>
        <v>6.1</v>
      </c>
      <c r="F91" s="157">
        <f>IF('Indicator Data'!BG91="No data","x",ROUND(IF('Indicator Data'!BG91&gt;F$3,0,IF('Indicator Data'!BG91&lt;F$4,10,(F$3-'Indicator Data'!BG91)/(F$3-F$4)*10)),1))</f>
        <v>4.7</v>
      </c>
      <c r="G91" s="158">
        <f t="shared" si="16"/>
        <v>5.4</v>
      </c>
      <c r="H91" s="159">
        <f t="shared" si="17"/>
        <v>4.5999999999999996</v>
      </c>
      <c r="I91" s="157">
        <f>IF('Indicator Data'!BJ91="No data","x",ROUND(IF('Indicator Data'!BJ91^2&gt;I$3,0,IF('Indicator Data'!BJ91^2&lt;I$4,10,(I$3-'Indicator Data'!BJ91^2)/(I$3-I$4)*10)),1))</f>
        <v>0</v>
      </c>
      <c r="J91" s="157">
        <f>IF(OR('Indicator Data'!BI91=0,'Indicator Data'!BI91="No data"),"x",ROUND(IF('Indicator Data'!BI91&gt;J$3,0,IF('Indicator Data'!BI91&lt;J$4,10,(J$3-'Indicator Data'!BI91)/(J$3-J$4)*10)),1))</f>
        <v>0</v>
      </c>
      <c r="K91" s="157">
        <f>IF('Indicator Data'!BK91="No data","x",ROUND(IF('Indicator Data'!BK91&gt;K$3,0,IF('Indicator Data'!BK91&lt;K$4,10,(K$3-'Indicator Data'!BK91)/(K$3-K$4)*10)),1))</f>
        <v>0.8</v>
      </c>
      <c r="L91" s="157">
        <f>IF('Indicator Data'!BL91="No data","x",ROUND(IF('Indicator Data'!BL91&gt;L$3,0,IF('Indicator Data'!BL91&lt;L$4,10,(L$3-'Indicator Data'!BL91)/(L$3-L$4)*10)),1))</f>
        <v>3.6</v>
      </c>
      <c r="M91" s="158">
        <f t="shared" si="18"/>
        <v>1.1000000000000001</v>
      </c>
      <c r="N91" s="161">
        <f>IF('Indicator Data'!BM91="No data","x",'Indicator Data'!BM91/'Indicator Data'!BW91*100)</f>
        <v>5.9265844353076265</v>
      </c>
      <c r="O91" s="157">
        <f t="shared" si="12"/>
        <v>9.5</v>
      </c>
      <c r="P91" s="157">
        <f>IF('Indicator Data'!BN91="No data","x",ROUND(IF('Indicator Data'!BN91&gt;P$3,0,IF('Indicator Data'!BN91&lt;P$4,10,(P$3-'Indicator Data'!BN91)/(P$3-P$4)*10)),1))</f>
        <v>0.2</v>
      </c>
      <c r="Q91" s="157">
        <f>IF('Indicator Data'!BO91="No data","x",ROUND(IF('Indicator Data'!BO91&gt;Q$3,0,IF('Indicator Data'!BO91&lt;Q$4,10,(Q$3-'Indicator Data'!BO91)/(Q$3-Q$4)*10)),1))</f>
        <v>0.9</v>
      </c>
      <c r="R91" s="158">
        <f t="shared" si="19"/>
        <v>3.5</v>
      </c>
      <c r="S91" s="157">
        <f>IF('Indicator Data'!BP91="No data","x",ROUND(IF('Indicator Data'!BP91&gt;S$3,0,IF('Indicator Data'!BP91&lt;S$4,10,(S$3-'Indicator Data'!BP91)/(S$3-S$4)*10)),1))</f>
        <v>0</v>
      </c>
      <c r="T91" s="162">
        <f>IF('Indicator Data'!BQ91="No data","x",ROUND(IF('Indicator Data'!BQ91&gt;T$3,0,IF('Indicator Data'!BQ91&lt;T$4,10,(T$3-'Indicator Data'!BQ91)/(T$3-T$4)*10)),1))</f>
        <v>0</v>
      </c>
      <c r="U91" s="162">
        <f>IF('Indicator Data'!BR91="No data","x",ROUND(IF('Indicator Data'!BR91&gt;U$3,0,IF('Indicator Data'!BR91&lt;U$4,10,(U$3-'Indicator Data'!BR91)/(U$3-U$4)*10)),1))</f>
        <v>0.3</v>
      </c>
      <c r="V91" s="162">
        <f>IF('Indicator Data'!BS91="No data","x",ROUND(IF('Indicator Data'!BS91&gt;V$3,0,IF('Indicator Data'!BS91&lt;V$4,10,(V$3-'Indicator Data'!BS91)/(V$3-V$4)*10)),1))</f>
        <v>0.2</v>
      </c>
      <c r="W91" s="157">
        <f t="shared" si="20"/>
        <v>0.16666666666666666</v>
      </c>
      <c r="X91" s="157">
        <f>IF('Indicator Data'!BT91="No data","x",ROUND(IF('Indicator Data'!BT91&gt;X$3,0,IF('Indicator Data'!BT91&lt;X$4,10,(X$3-'Indicator Data'!BT91)/(X$3-X$4)*10)),1))</f>
        <v>6.4</v>
      </c>
      <c r="Y91" s="157">
        <f>IF('Indicator Data'!BU91="No data","x",ROUND(IF('Indicator Data'!BU91&gt;Y$3,10,IF('Indicator Data'!BU91&lt;Y$4,0,10-(Y$3-'Indicator Data'!BU91)/(Y$3-Y$4)*10)),1))</f>
        <v>0.1</v>
      </c>
      <c r="Z91" s="158">
        <f t="shared" si="13"/>
        <v>1.7</v>
      </c>
      <c r="AA91" s="159">
        <f t="shared" si="14"/>
        <v>2.1</v>
      </c>
      <c r="AB91" s="48"/>
    </row>
    <row r="92" spans="1:28">
      <c r="A92" s="90" t="str">
        <f>'Indicator Data'!A92</f>
        <v>Kenya</v>
      </c>
      <c r="B92" s="160" t="str">
        <f>'Indicator Data'!B92</f>
        <v>KEN</v>
      </c>
      <c r="C92" s="157">
        <f>IF('Indicator Data'!BF92="No data","x",ROUND(IF('Indicator Data'!BF92&gt;C$3,0,IF('Indicator Data'!BF92&lt;C$4,10,(C$3-'Indicator Data'!BF92)/(C$3-C$4)*10)),1))</f>
        <v>3.9</v>
      </c>
      <c r="D92" s="158">
        <f t="shared" si="15"/>
        <v>3.9</v>
      </c>
      <c r="E92" s="157">
        <f>IF('Indicator Data'!BH92="No data","x",ROUND(IF('Indicator Data'!BH92&gt;E$3,0,IF('Indicator Data'!BH92&lt;E$4,10,(E$3-'Indicator Data'!BH92)/(E$3-E$4)*10)),1))</f>
        <v>6.9</v>
      </c>
      <c r="F92" s="157">
        <f>IF('Indicator Data'!BG92="No data","x",ROUND(IF('Indicator Data'!BG92&gt;F$3,0,IF('Indicator Data'!BG92&lt;F$4,10,(F$3-'Indicator Data'!BG92)/(F$3-F$4)*10)),1))</f>
        <v>5.6</v>
      </c>
      <c r="G92" s="158">
        <f t="shared" si="16"/>
        <v>6.3</v>
      </c>
      <c r="H92" s="159">
        <f t="shared" si="17"/>
        <v>5.0999999999999996</v>
      </c>
      <c r="I92" s="157">
        <f>IF('Indicator Data'!BJ92="No data","x",ROUND(IF('Indicator Data'!BJ92^2&gt;I$3,0,IF('Indicator Data'!BJ92^2&lt;I$4,10,(I$3-'Indicator Data'!BJ92^2)/(I$3-I$4)*10)),1))</f>
        <v>3.4</v>
      </c>
      <c r="J92" s="157">
        <f>IF(OR('Indicator Data'!BI92=0,'Indicator Data'!BI92="No data"),"x",ROUND(IF('Indicator Data'!BI92&gt;J$3,0,IF('Indicator Data'!BI92&lt;J$4,10,(J$3-'Indicator Data'!BI92)/(J$3-J$4)*10)),1))</f>
        <v>2.4</v>
      </c>
      <c r="K92" s="157">
        <f>IF('Indicator Data'!BK92="No data","x",ROUND(IF('Indicator Data'!BK92&gt;K$3,0,IF('Indicator Data'!BK92&lt;K$4,10,(K$3-'Indicator Data'!BK92)/(K$3-K$4)*10)),1))</f>
        <v>7.1</v>
      </c>
      <c r="L92" s="157">
        <f>IF('Indicator Data'!BL92="No data","x",ROUND(IF('Indicator Data'!BL92&gt;L$3,0,IF('Indicator Data'!BL92&lt;L$4,10,(L$3-'Indicator Data'!BL92)/(L$3-L$4)*10)),1))</f>
        <v>4</v>
      </c>
      <c r="M92" s="158">
        <f t="shared" si="18"/>
        <v>4.2</v>
      </c>
      <c r="N92" s="161">
        <f>IF('Indicator Data'!BM92="No data","x",'Indicator Data'!BM92/'Indicator Data'!BW92*100)</f>
        <v>10.54222159749798</v>
      </c>
      <c r="O92" s="157">
        <f t="shared" si="12"/>
        <v>9</v>
      </c>
      <c r="P92" s="157">
        <f>IF('Indicator Data'!BN92="No data","x",ROUND(IF('Indicator Data'!BN92&gt;P$3,0,IF('Indicator Data'!BN92&lt;P$4,10,(P$3-'Indicator Data'!BN92)/(P$3-P$4)*10)),1))</f>
        <v>7.1</v>
      </c>
      <c r="Q92" s="157">
        <f>IF('Indicator Data'!BO92="No data","x",ROUND(IF('Indicator Data'!BO92&gt;Q$3,0,IF('Indicator Data'!BO92&lt;Q$4,10,(Q$3-'Indicator Data'!BO92)/(Q$3-Q$4)*10)),1))</f>
        <v>7.4</v>
      </c>
      <c r="R92" s="158">
        <f t="shared" si="19"/>
        <v>7.8</v>
      </c>
      <c r="S92" s="157">
        <f>IF('Indicator Data'!BP92="No data","x",ROUND(IF('Indicator Data'!BP92&gt;S$3,0,IF('Indicator Data'!BP92&lt;S$4,10,(S$3-'Indicator Data'!BP92)/(S$3-S$4)*10)),1))</f>
        <v>9.4</v>
      </c>
      <c r="T92" s="162">
        <f>IF('Indicator Data'!BQ92="No data","x",ROUND(IF('Indicator Data'!BQ92&gt;T$3,0,IF('Indicator Data'!BQ92&lt;T$4,10,(T$3-'Indicator Data'!BQ92)/(T$3-T$4)*10)),1))</f>
        <v>1.5</v>
      </c>
      <c r="U92" s="162">
        <f>IF('Indicator Data'!BR92="No data","x",ROUND(IF('Indicator Data'!BR92&gt;U$3,0,IF('Indicator Data'!BR92&lt;U$4,10,(U$3-'Indicator Data'!BR92)/(U$3-U$4)*10)),1))</f>
        <v>7.3</v>
      </c>
      <c r="V92" s="162">
        <f>IF('Indicator Data'!BS92="No data","x",ROUND(IF('Indicator Data'!BS92&gt;V$3,0,IF('Indicator Data'!BS92&lt;V$4,10,(V$3-'Indicator Data'!BS92)/(V$3-V$4)*10)),1))</f>
        <v>1.4</v>
      </c>
      <c r="W92" s="157">
        <f t="shared" si="20"/>
        <v>3.4000000000000004</v>
      </c>
      <c r="X92" s="157">
        <f>IF('Indicator Data'!BT92="No data","x",ROUND(IF('Indicator Data'!BT92&gt;X$3,0,IF('Indicator Data'!BT92&lt;X$4,10,(X$3-'Indicator Data'!BT92)/(X$3-X$4)*10)),1))</f>
        <v>9.4</v>
      </c>
      <c r="Y92" s="157">
        <f>IF('Indicator Data'!BU92="No data","x",ROUND(IF('Indicator Data'!BU92&gt;Y$3,10,IF('Indicator Data'!BU92&lt;Y$4,0,10-(Y$3-'Indicator Data'!BU92)/(Y$3-Y$4)*10)),1))</f>
        <v>5.9</v>
      </c>
      <c r="Z92" s="158">
        <f t="shared" si="13"/>
        <v>7</v>
      </c>
      <c r="AA92" s="159">
        <f t="shared" si="14"/>
        <v>6.3</v>
      </c>
      <c r="AB92" s="48"/>
    </row>
    <row r="93" spans="1:28">
      <c r="A93" s="90" t="str">
        <f>'Indicator Data'!A93</f>
        <v>Kiribati</v>
      </c>
      <c r="B93" s="160" t="str">
        <f>'Indicator Data'!B93</f>
        <v>KIR</v>
      </c>
      <c r="C93" s="157" t="str">
        <f>IF('Indicator Data'!BF93="No data","x",ROUND(IF('Indicator Data'!BF93&gt;C$3,0,IF('Indicator Data'!BF93&lt;C$4,10,(C$3-'Indicator Data'!BF93)/(C$3-C$4)*10)),1))</f>
        <v>x</v>
      </c>
      <c r="D93" s="158" t="str">
        <f t="shared" si="15"/>
        <v>x</v>
      </c>
      <c r="E93" s="157" t="str">
        <f>IF('Indicator Data'!BH93="No data","x",ROUND(IF('Indicator Data'!BH93&gt;E$3,0,IF('Indicator Data'!BH93&lt;E$4,10,(E$3-'Indicator Data'!BH93)/(E$3-E$4)*10)),1))</f>
        <v>x</v>
      </c>
      <c r="F93" s="157">
        <f>IF('Indicator Data'!BG93="No data","x",ROUND(IF('Indicator Data'!BG93&gt;F$3,0,IF('Indicator Data'!BG93&lt;F$4,10,(F$3-'Indicator Data'!BG93)/(F$3-F$4)*10)),1))</f>
        <v>4.7</v>
      </c>
      <c r="G93" s="158">
        <f t="shared" si="16"/>
        <v>4.7</v>
      </c>
      <c r="H93" s="159">
        <f t="shared" si="17"/>
        <v>4.7</v>
      </c>
      <c r="I93" s="157" t="str">
        <f>IF('Indicator Data'!BJ93="No data","x",ROUND(IF('Indicator Data'!BJ93^2&gt;I$3,0,IF('Indicator Data'!BJ93^2&lt;I$4,10,(I$3-'Indicator Data'!BJ93^2)/(I$3-I$4)*10)),1))</f>
        <v>x</v>
      </c>
      <c r="J93" s="157">
        <f>IF(OR('Indicator Data'!BI93=0,'Indicator Data'!BI93="No data"),"x",ROUND(IF('Indicator Data'!BI93&gt;J$3,0,IF('Indicator Data'!BI93&lt;J$4,10,(J$3-'Indicator Data'!BI93)/(J$3-J$4)*10)),1))</f>
        <v>0.6</v>
      </c>
      <c r="K93" s="157">
        <f>IF('Indicator Data'!BK93="No data","x",ROUND(IF('Indicator Data'!BK93&gt;K$3,0,IF('Indicator Data'!BK93&lt;K$4,10,(K$3-'Indicator Data'!BK93)/(K$3-K$4)*10)),1))</f>
        <v>4.5999999999999996</v>
      </c>
      <c r="L93" s="157">
        <f>IF('Indicator Data'!BL93="No data","x",ROUND(IF('Indicator Data'!BL93&gt;L$3,0,IF('Indicator Data'!BL93&lt;L$4,10,(L$3-'Indicator Data'!BL93)/(L$3-L$4)*10)),1))</f>
        <v>7.8</v>
      </c>
      <c r="M93" s="158">
        <f t="shared" si="18"/>
        <v>4.3</v>
      </c>
      <c r="N93" s="161">
        <f>IF('Indicator Data'!BM93="No data","x",'Indicator Data'!BM93/'Indicator Data'!BW93*100)</f>
        <v>92.592592592592595</v>
      </c>
      <c r="O93" s="157">
        <f t="shared" si="12"/>
        <v>0.7</v>
      </c>
      <c r="P93" s="157">
        <f>IF('Indicator Data'!BN93="No data","x",ROUND(IF('Indicator Data'!BN93&gt;P$3,0,IF('Indicator Data'!BN93&lt;P$4,10,(P$3-'Indicator Data'!BN93)/(P$3-P$4)*10)),1))</f>
        <v>6.1</v>
      </c>
      <c r="Q93" s="157">
        <f>IF('Indicator Data'!BO93="No data","x",ROUND(IF('Indicator Data'!BO93&gt;Q$3,0,IF('Indicator Data'!BO93&lt;Q$4,10,(Q$3-'Indicator Data'!BO93)/(Q$3-Q$4)*10)),1))</f>
        <v>4.9000000000000004</v>
      </c>
      <c r="R93" s="158">
        <f t="shared" si="19"/>
        <v>3.9</v>
      </c>
      <c r="S93" s="157">
        <f>IF('Indicator Data'!BP93="No data","x",ROUND(IF('Indicator Data'!BP93&gt;S$3,0,IF('Indicator Data'!BP93&lt;S$4,10,(S$3-'Indicator Data'!BP93)/(S$3-S$4)*10)),1))</f>
        <v>9.5</v>
      </c>
      <c r="T93" s="162">
        <f>IF('Indicator Data'!BQ93="No data","x",ROUND(IF('Indicator Data'!BQ93&gt;T$3,0,IF('Indicator Data'!BQ93&lt;T$4,10,(T$3-'Indicator Data'!BQ93)/(T$3-T$4)*10)),1))</f>
        <v>1.4</v>
      </c>
      <c r="U93" s="162">
        <f>IF('Indicator Data'!BR93="No data","x",ROUND(IF('Indicator Data'!BR93&gt;U$3,0,IF('Indicator Data'!BR93&lt;U$4,10,(U$3-'Indicator Data'!BR93)/(U$3-U$4)*10)),1))</f>
        <v>5.3</v>
      </c>
      <c r="V93" s="162">
        <f>IF('Indicator Data'!BS93="No data","x",ROUND(IF('Indicator Data'!BS93&gt;V$3,0,IF('Indicator Data'!BS93&lt;V$4,10,(V$3-'Indicator Data'!BS93)/(V$3-V$4)*10)),1))</f>
        <v>1.4</v>
      </c>
      <c r="W93" s="157">
        <f t="shared" si="20"/>
        <v>2.6999999999999997</v>
      </c>
      <c r="X93" s="157">
        <f>IF('Indicator Data'!BT93="No data","x",ROUND(IF('Indicator Data'!BT93&gt;X$3,0,IF('Indicator Data'!BT93&lt;X$4,10,(X$3-'Indicator Data'!BT93)/(X$3-X$4)*10)),1))</f>
        <v>9</v>
      </c>
      <c r="Y93" s="157">
        <f>IF('Indicator Data'!BU93="No data","x",ROUND(IF('Indicator Data'!BU93&gt;Y$3,10,IF('Indicator Data'!BU93&lt;Y$4,0,10-(Y$3-'Indicator Data'!BU93)/(Y$3-Y$4)*10)),1))</f>
        <v>0.8</v>
      </c>
      <c r="Z93" s="158">
        <f t="shared" si="13"/>
        <v>5.5</v>
      </c>
      <c r="AA93" s="159">
        <f t="shared" si="14"/>
        <v>4.5999999999999996</v>
      </c>
      <c r="AB93" s="48"/>
    </row>
    <row r="94" spans="1:28">
      <c r="A94" s="90" t="str">
        <f>'Indicator Data'!A94</f>
        <v>Korea DPR</v>
      </c>
      <c r="B94" s="160" t="str">
        <f>'Indicator Data'!B94</f>
        <v>PRK</v>
      </c>
      <c r="C94" s="157" t="str">
        <f>IF('Indicator Data'!BF94="No data","x",ROUND(IF('Indicator Data'!BF94&gt;C$3,0,IF('Indicator Data'!BF94&lt;C$4,10,(C$3-'Indicator Data'!BF94)/(C$3-C$4)*10)),1))</f>
        <v>x</v>
      </c>
      <c r="D94" s="158" t="str">
        <f t="shared" si="15"/>
        <v>x</v>
      </c>
      <c r="E94" s="157">
        <f>IF('Indicator Data'!BH94="No data","x",ROUND(IF('Indicator Data'!BH94&gt;E$3,0,IF('Indicator Data'!BH94&lt;E$4,10,(E$3-'Indicator Data'!BH94)/(E$3-E$4)*10)),1))</f>
        <v>8.3000000000000007</v>
      </c>
      <c r="F94" s="157">
        <f>IF('Indicator Data'!BG94="No data","x",ROUND(IF('Indicator Data'!BG94&gt;F$3,0,IF('Indicator Data'!BG94&lt;F$4,10,(F$3-'Indicator Data'!BG94)/(F$3-F$4)*10)),1))</f>
        <v>7.9</v>
      </c>
      <c r="G94" s="158">
        <f t="shared" si="16"/>
        <v>8.1</v>
      </c>
      <c r="H94" s="159">
        <f t="shared" si="17"/>
        <v>8.1</v>
      </c>
      <c r="I94" s="157">
        <f>IF('Indicator Data'!BJ94="No data","x",ROUND(IF('Indicator Data'!BJ94^2&gt;I$3,0,IF('Indicator Data'!BJ94^2&lt;I$4,10,(I$3-'Indicator Data'!BJ94^2)/(I$3-I$4)*10)),1))</f>
        <v>0</v>
      </c>
      <c r="J94" s="157">
        <f>IF(OR('Indicator Data'!BI94=0,'Indicator Data'!BI94="No data"),"x",ROUND(IF('Indicator Data'!BI94&gt;J$3,0,IF('Indicator Data'!BI94&lt;J$4,10,(J$3-'Indicator Data'!BI94)/(J$3-J$4)*10)),1))</f>
        <v>4.5</v>
      </c>
      <c r="K94" s="157">
        <f>IF('Indicator Data'!BK94="No data","x",ROUND(IF('Indicator Data'!BK94&gt;K$3,0,IF('Indicator Data'!BK94&lt;K$4,10,(K$3-'Indicator Data'!BK94)/(K$3-K$4)*10)),1))</f>
        <v>10</v>
      </c>
      <c r="L94" s="157">
        <f>IF('Indicator Data'!BL94="No data","x",ROUND(IF('Indicator Data'!BL94&gt;L$3,0,IF('Indicator Data'!BL94&lt;L$4,10,(L$3-'Indicator Data'!BL94)/(L$3-L$4)*10)),1))</f>
        <v>9.1</v>
      </c>
      <c r="M94" s="158">
        <f t="shared" si="18"/>
        <v>5.9</v>
      </c>
      <c r="N94" s="161">
        <f>IF('Indicator Data'!BM94="No data","x",'Indicator Data'!BM94/'Indicator Data'!BW94*100)</f>
        <v>29.067353209866294</v>
      </c>
      <c r="O94" s="157">
        <f t="shared" si="12"/>
        <v>7.2</v>
      </c>
      <c r="P94" s="157">
        <f>IF('Indicator Data'!BN94="No data","x",ROUND(IF('Indicator Data'!BN94&gt;P$3,0,IF('Indicator Data'!BN94&lt;P$4,10,(P$3-'Indicator Data'!BN94)/(P$3-P$4)*10)),1))</f>
        <v>1.7</v>
      </c>
      <c r="Q94" s="157">
        <f>IF('Indicator Data'!BO94="No data","x",ROUND(IF('Indicator Data'!BO94&gt;Q$3,0,IF('Indicator Data'!BO94&lt;Q$4,10,(Q$3-'Indicator Data'!BO94)/(Q$3-Q$4)*10)),1))</f>
        <v>1.2</v>
      </c>
      <c r="R94" s="158">
        <f t="shared" si="19"/>
        <v>3.4</v>
      </c>
      <c r="S94" s="157">
        <f>IF('Indicator Data'!BP94="No data","x",ROUND(IF('Indicator Data'!BP94&gt;S$3,0,IF('Indicator Data'!BP94&lt;S$4,10,(S$3-'Indicator Data'!BP94)/(S$3-S$4)*10)),1))</f>
        <v>0.8</v>
      </c>
      <c r="T94" s="162">
        <f>IF('Indicator Data'!BQ94="No data","x",ROUND(IF('Indicator Data'!BQ94&gt;T$3,0,IF('Indicator Data'!BQ94&lt;T$4,10,(T$3-'Indicator Data'!BQ94)/(T$3-T$4)*10)),1))</f>
        <v>10</v>
      </c>
      <c r="U94" s="162">
        <f>IF('Indicator Data'!BR94="No data","x",ROUND(IF('Indicator Data'!BR94&gt;U$3,0,IF('Indicator Data'!BR94&lt;U$4,10,(U$3-'Indicator Data'!BR94)/(U$3-U$4)*10)),1))</f>
        <v>10</v>
      </c>
      <c r="V94" s="162" t="str">
        <f>IF('Indicator Data'!BS94="No data","x",ROUND(IF('Indicator Data'!BS94&gt;V$3,0,IF('Indicator Data'!BS94&lt;V$4,10,(V$3-'Indicator Data'!BS94)/(V$3-V$4)*10)),1))</f>
        <v>x</v>
      </c>
      <c r="W94" s="157">
        <f t="shared" si="20"/>
        <v>10</v>
      </c>
      <c r="X94" s="157" t="str">
        <f>IF('Indicator Data'!BT94="No data","x",ROUND(IF('Indicator Data'!BT94&gt;X$3,0,IF('Indicator Data'!BT94&lt;X$4,10,(X$3-'Indicator Data'!BT94)/(X$3-X$4)*10)),1))</f>
        <v>x</v>
      </c>
      <c r="Y94" s="157">
        <f>IF('Indicator Data'!BU94="No data","x",ROUND(IF('Indicator Data'!BU94&gt;Y$3,10,IF('Indicator Data'!BU94&lt;Y$4,0,10-(Y$3-'Indicator Data'!BU94)/(Y$3-Y$4)*10)),1))</f>
        <v>1.2</v>
      </c>
      <c r="Z94" s="158">
        <f t="shared" si="13"/>
        <v>4</v>
      </c>
      <c r="AA94" s="159">
        <f t="shared" si="14"/>
        <v>4.4000000000000004</v>
      </c>
      <c r="AB94" s="48"/>
    </row>
    <row r="95" spans="1:28">
      <c r="A95" s="90" t="str">
        <f>'Indicator Data'!A95</f>
        <v>Korea Republic of</v>
      </c>
      <c r="B95" s="160" t="str">
        <f>'Indicator Data'!B95</f>
        <v>KOR</v>
      </c>
      <c r="C95" s="157">
        <f>IF('Indicator Data'!BF95="No data","x",ROUND(IF('Indicator Data'!BF95&gt;C$3,0,IF('Indicator Data'!BF95&lt;C$4,10,(C$3-'Indicator Data'!BF95)/(C$3-C$4)*10)),1))</f>
        <v>1.5</v>
      </c>
      <c r="D95" s="158">
        <f t="shared" si="15"/>
        <v>1.5</v>
      </c>
      <c r="E95" s="157">
        <f>IF('Indicator Data'!BH95="No data","x",ROUND(IF('Indicator Data'!BH95&gt;E$3,0,IF('Indicator Data'!BH95&lt;E$4,10,(E$3-'Indicator Data'!BH95)/(E$3-E$4)*10)),1))</f>
        <v>3.7</v>
      </c>
      <c r="F95" s="157">
        <f>IF('Indicator Data'!BG95="No data","x",ROUND(IF('Indicator Data'!BG95&gt;F$3,0,IF('Indicator Data'!BG95&lt;F$4,10,(F$3-'Indicator Data'!BG95)/(F$3-F$4)*10)),1))</f>
        <v>2.2999999999999998</v>
      </c>
      <c r="G95" s="158">
        <f t="shared" si="16"/>
        <v>3</v>
      </c>
      <c r="H95" s="159">
        <f t="shared" si="17"/>
        <v>2.2999999999999998</v>
      </c>
      <c r="I95" s="157">
        <f>IF('Indicator Data'!BJ95="No data","x",ROUND(IF('Indicator Data'!BJ95^2&gt;I$3,0,IF('Indicator Data'!BJ95^2&lt;I$4,10,(I$3-'Indicator Data'!BJ95^2)/(I$3-I$4)*10)),1))</f>
        <v>0.3</v>
      </c>
      <c r="J95" s="157">
        <f>IF(OR('Indicator Data'!BI95=0,'Indicator Data'!BI95="No data"),"x",ROUND(IF('Indicator Data'!BI95&gt;J$3,0,IF('Indicator Data'!BI95&lt;J$4,10,(J$3-'Indicator Data'!BI95)/(J$3-J$4)*10)),1))</f>
        <v>0</v>
      </c>
      <c r="K95" s="157">
        <f>IF('Indicator Data'!BK95="No data","x",ROUND(IF('Indicator Data'!BK95&gt;K$3,0,IF('Indicator Data'!BK95&lt;K$4,10,(K$3-'Indicator Data'!BK95)/(K$3-K$4)*10)),1))</f>
        <v>0.3</v>
      </c>
      <c r="L95" s="157">
        <f>IF('Indicator Data'!BL95="No data","x",ROUND(IF('Indicator Data'!BL95&gt;L$3,0,IF('Indicator Data'!BL95&lt;L$4,10,(L$3-'Indicator Data'!BL95)/(L$3-L$4)*10)),1))</f>
        <v>2.6</v>
      </c>
      <c r="M95" s="158">
        <f t="shared" si="18"/>
        <v>0.8</v>
      </c>
      <c r="N95" s="161">
        <f>IF('Indicator Data'!BM95="No data","x",'Indicator Data'!BM95/'Indicator Data'!BW95*100)</f>
        <v>102.98661174047375</v>
      </c>
      <c r="O95" s="157">
        <f t="shared" si="12"/>
        <v>0</v>
      </c>
      <c r="P95" s="157">
        <f>IF('Indicator Data'!BN95="No data","x",ROUND(IF('Indicator Data'!BN95&gt;P$3,0,IF('Indicator Data'!BN95&lt;P$4,10,(P$3-'Indicator Data'!BN95)/(P$3-P$4)*10)),1))</f>
        <v>0</v>
      </c>
      <c r="Q95" s="157">
        <f>IF('Indicator Data'!BO95="No data","x",ROUND(IF('Indicator Data'!BO95&gt;Q$3,0,IF('Indicator Data'!BO95&lt;Q$4,10,(Q$3-'Indicator Data'!BO95)/(Q$3-Q$4)*10)),1))</f>
        <v>0</v>
      </c>
      <c r="R95" s="158">
        <f t="shared" si="19"/>
        <v>0</v>
      </c>
      <c r="S95" s="157">
        <f>IF('Indicator Data'!BP95="No data","x",ROUND(IF('Indicator Data'!BP95&gt;S$3,0,IF('Indicator Data'!BP95&lt;S$4,10,(S$3-'Indicator Data'!BP95)/(S$3-S$4)*10)),1))</f>
        <v>3.7</v>
      </c>
      <c r="T95" s="162">
        <f>IF('Indicator Data'!BQ95="No data","x",ROUND(IF('Indicator Data'!BQ95&gt;T$3,0,IF('Indicator Data'!BQ95&lt;T$4,10,(T$3-'Indicator Data'!BQ95)/(T$3-T$4)*10)),1))</f>
        <v>0.2</v>
      </c>
      <c r="U95" s="162">
        <f>IF('Indicator Data'!BR95="No data","x",ROUND(IF('Indicator Data'!BR95&gt;U$3,0,IF('Indicator Data'!BR95&lt;U$4,10,(U$3-'Indicator Data'!BR95)/(U$3-U$4)*10)),1))</f>
        <v>0.7</v>
      </c>
      <c r="V95" s="162">
        <f>IF('Indicator Data'!BS95="No data","x",ROUND(IF('Indicator Data'!BS95&gt;V$3,0,IF('Indicator Data'!BS95&lt;V$4,10,(V$3-'Indicator Data'!BS95)/(V$3-V$4)*10)),1))</f>
        <v>0.3</v>
      </c>
      <c r="W95" s="157">
        <f t="shared" si="20"/>
        <v>0.39999999999999997</v>
      </c>
      <c r="X95" s="157">
        <f>IF('Indicator Data'!BT95="No data","x",ROUND(IF('Indicator Data'!BT95&gt;X$3,0,IF('Indicator Data'!BT95&lt;X$4,10,(X$3-'Indicator Data'!BT95)/(X$3-X$4)*10)),1))</f>
        <v>0</v>
      </c>
      <c r="Y95" s="157">
        <f>IF('Indicator Data'!BU95="No data","x",ROUND(IF('Indicator Data'!BU95&gt;Y$3,10,IF('Indicator Data'!BU95&lt;Y$4,0,10-(Y$3-'Indicator Data'!BU95)/(Y$3-Y$4)*10)),1))</f>
        <v>0.1</v>
      </c>
      <c r="Z95" s="158">
        <f t="shared" si="13"/>
        <v>1.1000000000000001</v>
      </c>
      <c r="AA95" s="159">
        <f t="shared" si="14"/>
        <v>0.6</v>
      </c>
      <c r="AB95" s="48"/>
    </row>
    <row r="96" spans="1:28">
      <c r="A96" s="90" t="str">
        <f>'Indicator Data'!A96</f>
        <v>Kuwait</v>
      </c>
      <c r="B96" s="160" t="str">
        <f>'Indicator Data'!B96</f>
        <v>KWT</v>
      </c>
      <c r="C96" s="157" t="str">
        <f>IF('Indicator Data'!BF96="No data","x",ROUND(IF('Indicator Data'!BF96&gt;C$3,0,IF('Indicator Data'!BF96&lt;C$4,10,(C$3-'Indicator Data'!BF96)/(C$3-C$4)*10)),1))</f>
        <v>x</v>
      </c>
      <c r="D96" s="158" t="str">
        <f t="shared" si="15"/>
        <v>x</v>
      </c>
      <c r="E96" s="157">
        <f>IF('Indicator Data'!BH96="No data","x",ROUND(IF('Indicator Data'!BH96&gt;E$3,0,IF('Indicator Data'!BH96&lt;E$4,10,(E$3-'Indicator Data'!BH96)/(E$3-E$4)*10)),1))</f>
        <v>5.4</v>
      </c>
      <c r="F96" s="157">
        <f>IF('Indicator Data'!BG96="No data","x",ROUND(IF('Indicator Data'!BG96&gt;F$3,0,IF('Indicator Data'!BG96&lt;F$4,10,(F$3-'Indicator Data'!BG96)/(F$3-F$4)*10)),1))</f>
        <v>4.8</v>
      </c>
      <c r="G96" s="158">
        <f t="shared" si="16"/>
        <v>5.0999999999999996</v>
      </c>
      <c r="H96" s="159">
        <f t="shared" si="17"/>
        <v>5.0999999999999996</v>
      </c>
      <c r="I96" s="157">
        <f>IF('Indicator Data'!BJ96="No data","x",ROUND(IF('Indicator Data'!BJ96^2&gt;I$3,0,IF('Indicator Data'!BJ96^2&lt;I$4,10,(I$3-'Indicator Data'!BJ96^2)/(I$3-I$4)*10)),1))</f>
        <v>0.8</v>
      </c>
      <c r="J96" s="157">
        <f>IF(OR('Indicator Data'!BI96=0,'Indicator Data'!BI96="No data"),"x",ROUND(IF('Indicator Data'!BI96&gt;J$3,0,IF('Indicator Data'!BI96&lt;J$4,10,(J$3-'Indicator Data'!BI96)/(J$3-J$4)*10)),1))</f>
        <v>0</v>
      </c>
      <c r="K96" s="157">
        <f>IF('Indicator Data'!BK96="No data","x",ROUND(IF('Indicator Data'!BK96&gt;K$3,0,IF('Indicator Data'!BK96&lt;K$4,10,(K$3-'Indicator Data'!BK96)/(K$3-K$4)*10)),1))</f>
        <v>0</v>
      </c>
      <c r="L96" s="157">
        <f>IF('Indicator Data'!BL96="No data","x",ROUND(IF('Indicator Data'!BL96&gt;L$3,0,IF('Indicator Data'!BL96&lt;L$4,10,(L$3-'Indicator Data'!BL96)/(L$3-L$4)*10)),1))</f>
        <v>1</v>
      </c>
      <c r="M96" s="158">
        <f t="shared" si="18"/>
        <v>0.5</v>
      </c>
      <c r="N96" s="161">
        <f>IF('Indicator Data'!BM96="No data","x",'Indicator Data'!BM96/'Indicator Data'!BW96*100)</f>
        <v>52.188552188552187</v>
      </c>
      <c r="O96" s="157">
        <f t="shared" si="12"/>
        <v>4.8</v>
      </c>
      <c r="P96" s="157">
        <f>IF('Indicator Data'!BN96="No data","x",ROUND(IF('Indicator Data'!BN96&gt;P$3,0,IF('Indicator Data'!BN96&lt;P$4,10,(P$3-'Indicator Data'!BN96)/(P$3-P$4)*10)),1))</f>
        <v>0</v>
      </c>
      <c r="Q96" s="157">
        <f>IF('Indicator Data'!BO96="No data","x",ROUND(IF('Indicator Data'!BO96&gt;Q$3,0,IF('Indicator Data'!BO96&lt;Q$4,10,(Q$3-'Indicator Data'!BO96)/(Q$3-Q$4)*10)),1))</f>
        <v>0</v>
      </c>
      <c r="R96" s="158">
        <f t="shared" si="19"/>
        <v>1.6</v>
      </c>
      <c r="S96" s="157">
        <f>IF('Indicator Data'!BP96="No data","x",ROUND(IF('Indicator Data'!BP96&gt;S$3,0,IF('Indicator Data'!BP96&lt;S$4,10,(S$3-'Indicator Data'!BP96)/(S$3-S$4)*10)),1))</f>
        <v>4.3</v>
      </c>
      <c r="T96" s="162">
        <f>IF('Indicator Data'!BQ96="No data","x",ROUND(IF('Indicator Data'!BQ96&gt;T$3,0,IF('Indicator Data'!BQ96&lt;T$4,10,(T$3-'Indicator Data'!BQ96)/(T$3-T$4)*10)),1))</f>
        <v>0.5</v>
      </c>
      <c r="U96" s="162">
        <f>IF('Indicator Data'!BR96="No data","x",ROUND(IF('Indicator Data'!BR96&gt;U$3,0,IF('Indicator Data'!BR96&lt;U$4,10,(U$3-'Indicator Data'!BR96)/(U$3-U$4)*10)),1))</f>
        <v>0.8</v>
      </c>
      <c r="V96" s="162">
        <f>IF('Indicator Data'!BS96="No data","x",ROUND(IF('Indicator Data'!BS96&gt;V$3,0,IF('Indicator Data'!BS96&lt;V$4,10,(V$3-'Indicator Data'!BS96)/(V$3-V$4)*10)),1))</f>
        <v>0</v>
      </c>
      <c r="W96" s="157">
        <f t="shared" si="20"/>
        <v>0.43333333333333335</v>
      </c>
      <c r="X96" s="157">
        <f>IF('Indicator Data'!BT96="No data","x",ROUND(IF('Indicator Data'!BT96&gt;X$3,0,IF('Indicator Data'!BT96&lt;X$4,10,(X$3-'Indicator Data'!BT96)/(X$3-X$4)*10)),1))</f>
        <v>0.3</v>
      </c>
      <c r="Y96" s="157">
        <f>IF('Indicator Data'!BU96="No data","x",ROUND(IF('Indicator Data'!BU96&gt;Y$3,10,IF('Indicator Data'!BU96&lt;Y$4,0,10-(Y$3-'Indicator Data'!BU96)/(Y$3-Y$4)*10)),1))</f>
        <v>0.1</v>
      </c>
      <c r="Z96" s="158">
        <f t="shared" si="13"/>
        <v>1.3</v>
      </c>
      <c r="AA96" s="159">
        <f t="shared" si="14"/>
        <v>1.1000000000000001</v>
      </c>
      <c r="AB96" s="48"/>
    </row>
    <row r="97" spans="1:28">
      <c r="A97" s="90" t="str">
        <f>'Indicator Data'!A97</f>
        <v>Kyrgyzstan</v>
      </c>
      <c r="B97" s="160" t="str">
        <f>'Indicator Data'!B97</f>
        <v>KGZ</v>
      </c>
      <c r="C97" s="157">
        <f>IF('Indicator Data'!BF97="No data","x",ROUND(IF('Indicator Data'!BF97&gt;C$3,0,IF('Indicator Data'!BF97&lt;C$4,10,(C$3-'Indicator Data'!BF97)/(C$3-C$4)*10)),1))</f>
        <v>3.7</v>
      </c>
      <c r="D97" s="158">
        <f t="shared" si="15"/>
        <v>3.7</v>
      </c>
      <c r="E97" s="157">
        <f>IF('Indicator Data'!BH97="No data","x",ROUND(IF('Indicator Data'!BH97&gt;E$3,0,IF('Indicator Data'!BH97&lt;E$4,10,(E$3-'Indicator Data'!BH97)/(E$3-E$4)*10)),1))</f>
        <v>7.4</v>
      </c>
      <c r="F97" s="157">
        <f>IF('Indicator Data'!BG97="No data","x",ROUND(IF('Indicator Data'!BG97&gt;F$3,0,IF('Indicator Data'!BG97&lt;F$4,10,(F$3-'Indicator Data'!BG97)/(F$3-F$4)*10)),1))</f>
        <v>6.8</v>
      </c>
      <c r="G97" s="158">
        <f t="shared" si="16"/>
        <v>7.1</v>
      </c>
      <c r="H97" s="159">
        <f t="shared" si="17"/>
        <v>5.4</v>
      </c>
      <c r="I97" s="157">
        <f>IF('Indicator Data'!BJ97="No data","x",ROUND(IF('Indicator Data'!BJ97^2&gt;I$3,0,IF('Indicator Data'!BJ97^2&lt;I$4,10,(I$3-'Indicator Data'!BJ97^2)/(I$3-I$4)*10)),1))</f>
        <v>0.1</v>
      </c>
      <c r="J97" s="157">
        <f>IF(OR('Indicator Data'!BI97=0,'Indicator Data'!BI97="No data"),"x",ROUND(IF('Indicator Data'!BI97&gt;J$3,0,IF('Indicator Data'!BI97&lt;J$4,10,(J$3-'Indicator Data'!BI97)/(J$3-J$4)*10)),1))</f>
        <v>0</v>
      </c>
      <c r="K97" s="157">
        <f>IF('Indicator Data'!BK97="No data","x",ROUND(IF('Indicator Data'!BK97&gt;K$3,0,IF('Indicator Data'!BK97&lt;K$4,10,(K$3-'Indicator Data'!BK97)/(K$3-K$4)*10)),1))</f>
        <v>2.2000000000000002</v>
      </c>
      <c r="L97" s="157">
        <f>IF('Indicator Data'!BL97="No data","x",ROUND(IF('Indicator Data'!BL97&gt;L$3,0,IF('Indicator Data'!BL97&lt;L$4,10,(L$3-'Indicator Data'!BL97)/(L$3-L$4)*10)),1))</f>
        <v>3.6</v>
      </c>
      <c r="M97" s="158">
        <f t="shared" si="18"/>
        <v>1.5</v>
      </c>
      <c r="N97" s="161">
        <f>IF('Indicator Data'!BM97="No data","x",'Indicator Data'!BM97/'Indicator Data'!BW97*100)</f>
        <v>19.81230448383733</v>
      </c>
      <c r="O97" s="157">
        <f t="shared" si="12"/>
        <v>8.1</v>
      </c>
      <c r="P97" s="157">
        <f>IF('Indicator Data'!BN97="No data","x",ROUND(IF('Indicator Data'!BN97&gt;P$3,0,IF('Indicator Data'!BN97&lt;P$4,10,(P$3-'Indicator Data'!BN97)/(P$3-P$4)*10)),1))</f>
        <v>0.2</v>
      </c>
      <c r="Q97" s="157">
        <f>IF('Indicator Data'!BO97="No data","x",ROUND(IF('Indicator Data'!BO97&gt;Q$3,0,IF('Indicator Data'!BO97&lt;Q$4,10,(Q$3-'Indicator Data'!BO97)/(Q$3-Q$4)*10)),1))</f>
        <v>1.8</v>
      </c>
      <c r="R97" s="158">
        <f t="shared" si="19"/>
        <v>3.4</v>
      </c>
      <c r="S97" s="157">
        <f>IF('Indicator Data'!BP97="No data","x",ROUND(IF('Indicator Data'!BP97&gt;S$3,0,IF('Indicator Data'!BP97&lt;S$4,10,(S$3-'Indicator Data'!BP97)/(S$3-S$4)*10)),1))</f>
        <v>4.5999999999999996</v>
      </c>
      <c r="T97" s="162">
        <f>IF('Indicator Data'!BQ97="No data","x",ROUND(IF('Indicator Data'!BQ97&gt;T$3,0,IF('Indicator Data'!BQ97&lt;T$4,10,(T$3-'Indicator Data'!BQ97)/(T$3-T$4)*10)),1))</f>
        <v>1.5</v>
      </c>
      <c r="U97" s="162">
        <f>IF('Indicator Data'!BR97="No data","x",ROUND(IF('Indicator Data'!BR97&gt;U$3,0,IF('Indicator Data'!BR97&lt;U$4,10,(U$3-'Indicator Data'!BR97)/(U$3-U$4)*10)),1))</f>
        <v>0.7</v>
      </c>
      <c r="V97" s="162">
        <f>IF('Indicator Data'!BS97="No data","x",ROUND(IF('Indicator Data'!BS97&gt;V$3,0,IF('Indicator Data'!BS97&lt;V$4,10,(V$3-'Indicator Data'!BS97)/(V$3-V$4)*10)),1))</f>
        <v>1.2</v>
      </c>
      <c r="W97" s="157">
        <f t="shared" si="20"/>
        <v>1.1333333333333335</v>
      </c>
      <c r="X97" s="157">
        <f>IF('Indicator Data'!BT97="No data","x",ROUND(IF('Indicator Data'!BT97&gt;X$3,0,IF('Indicator Data'!BT97&lt;X$4,10,(X$3-'Indicator Data'!BT97)/(X$3-X$4)*10)),1))</f>
        <v>9.1</v>
      </c>
      <c r="Y97" s="157">
        <f>IF('Indicator Data'!BU97="No data","x",ROUND(IF('Indicator Data'!BU97&gt;Y$3,10,IF('Indicator Data'!BU97&lt;Y$4,0,10-(Y$3-'Indicator Data'!BU97)/(Y$3-Y$4)*10)),1))</f>
        <v>0.6</v>
      </c>
      <c r="Z97" s="158">
        <f t="shared" si="13"/>
        <v>3.9</v>
      </c>
      <c r="AA97" s="159">
        <f t="shared" si="14"/>
        <v>2.9</v>
      </c>
      <c r="AB97" s="48"/>
    </row>
    <row r="98" spans="1:28">
      <c r="A98" s="90" t="str">
        <f>'Indicator Data'!A98</f>
        <v>Lao PDR</v>
      </c>
      <c r="B98" s="160" t="str">
        <f>'Indicator Data'!B98</f>
        <v>LAO</v>
      </c>
      <c r="C98" s="157">
        <f>IF('Indicator Data'!BF98="No data","x",ROUND(IF('Indicator Data'!BF98&gt;C$3,0,IF('Indicator Data'!BF98&lt;C$4,10,(C$3-'Indicator Data'!BF98)/(C$3-C$4)*10)),1))</f>
        <v>6.1</v>
      </c>
      <c r="D98" s="158">
        <f t="shared" si="15"/>
        <v>6.1</v>
      </c>
      <c r="E98" s="157">
        <f>IF('Indicator Data'!BH98="No data","x",ROUND(IF('Indicator Data'!BH98&gt;E$3,0,IF('Indicator Data'!BH98&lt;E$4,10,(E$3-'Indicator Data'!BH98)/(E$3-E$4)*10)),1))</f>
        <v>7.2</v>
      </c>
      <c r="F98" s="157">
        <f>IF('Indicator Data'!BG98="No data","x",ROUND(IF('Indicator Data'!BG98&gt;F$3,0,IF('Indicator Data'!BG98&lt;F$4,10,(F$3-'Indicator Data'!BG98)/(F$3-F$4)*10)),1))</f>
        <v>6.2</v>
      </c>
      <c r="G98" s="158">
        <f t="shared" si="16"/>
        <v>6.7</v>
      </c>
      <c r="H98" s="159">
        <f t="shared" si="17"/>
        <v>6.4</v>
      </c>
      <c r="I98" s="157">
        <f>IF('Indicator Data'!BJ98="No data","x",ROUND(IF('Indicator Data'!BJ98^2&gt;I$3,0,IF('Indicator Data'!BJ98^2&lt;I$4,10,(I$3-'Indicator Data'!BJ98^2)/(I$3-I$4)*10)),1))</f>
        <v>2.6</v>
      </c>
      <c r="J98" s="157">
        <f>IF(OR('Indicator Data'!BI98=0,'Indicator Data'!BI98="No data"),"x",ROUND(IF('Indicator Data'!BI98&gt;J$3,0,IF('Indicator Data'!BI98&lt;J$4,10,(J$3-'Indicator Data'!BI98)/(J$3-J$4)*10)),1))</f>
        <v>0</v>
      </c>
      <c r="K98" s="157">
        <f>IF('Indicator Data'!BK98="No data","x",ROUND(IF('Indicator Data'!BK98&gt;K$3,0,IF('Indicator Data'!BK98&lt;K$4,10,(K$3-'Indicator Data'!BK98)/(K$3-K$4)*10)),1))</f>
        <v>3.8</v>
      </c>
      <c r="L98" s="157">
        <f>IF('Indicator Data'!BL98="No data","x",ROUND(IF('Indicator Data'!BL98&gt;L$3,0,IF('Indicator Data'!BL98&lt;L$4,10,(L$3-'Indicator Data'!BL98)/(L$3-L$4)*10)),1))</f>
        <v>6.9</v>
      </c>
      <c r="M98" s="158">
        <f t="shared" si="18"/>
        <v>3.3</v>
      </c>
      <c r="N98" s="161">
        <f>IF('Indicator Data'!BM98="No data","x",'Indicator Data'!BM98/'Indicator Data'!BW98*100)</f>
        <v>10.831889081455806</v>
      </c>
      <c r="O98" s="157">
        <f t="shared" si="12"/>
        <v>9</v>
      </c>
      <c r="P98" s="157">
        <f>IF('Indicator Data'!BN98="No data","x",ROUND(IF('Indicator Data'!BN98&gt;P$3,0,IF('Indicator Data'!BN98&lt;P$4,10,(P$3-'Indicator Data'!BN98)/(P$3-P$4)*10)),1))</f>
        <v>2.2999999999999998</v>
      </c>
      <c r="Q98" s="157">
        <f>IF('Indicator Data'!BO98="No data","x",ROUND(IF('Indicator Data'!BO98&gt;Q$3,0,IF('Indicator Data'!BO98&lt;Q$4,10,(Q$3-'Indicator Data'!BO98)/(Q$3-Q$4)*10)),1))</f>
        <v>2.9</v>
      </c>
      <c r="R98" s="158">
        <f t="shared" si="19"/>
        <v>4.7</v>
      </c>
      <c r="S98" s="157">
        <f>IF('Indicator Data'!BP98="No data","x",ROUND(IF('Indicator Data'!BP98&gt;S$3,0,IF('Indicator Data'!BP98&lt;S$4,10,(S$3-'Indicator Data'!BP98)/(S$3-S$4)*10)),1))</f>
        <v>9.1999999999999993</v>
      </c>
      <c r="T98" s="162">
        <f>IF('Indicator Data'!BQ98="No data","x",ROUND(IF('Indicator Data'!BQ98&gt;T$3,0,IF('Indicator Data'!BQ98&lt;T$4,10,(T$3-'Indicator Data'!BQ98)/(T$3-T$4)*10)),1))</f>
        <v>3.2</v>
      </c>
      <c r="U98" s="162">
        <f>IF('Indicator Data'!BR98="No data","x",ROUND(IF('Indicator Data'!BR98&gt;U$3,0,IF('Indicator Data'!BR98&lt;U$4,10,(U$3-'Indicator Data'!BR98)/(U$3-U$4)*10)),1))</f>
        <v>7.5</v>
      </c>
      <c r="V98" s="162">
        <f>IF('Indicator Data'!BS98="No data","x",ROUND(IF('Indicator Data'!BS98&gt;V$3,0,IF('Indicator Data'!BS98&lt;V$4,10,(V$3-'Indicator Data'!BS98)/(V$3-V$4)*10)),1))</f>
        <v>3.6</v>
      </c>
      <c r="W98" s="157">
        <f t="shared" si="20"/>
        <v>4.7666666666666666</v>
      </c>
      <c r="X98" s="157">
        <f>IF('Indicator Data'!BT98="No data","x",ROUND(IF('Indicator Data'!BT98&gt;X$3,0,IF('Indicator Data'!BT98&lt;X$4,10,(X$3-'Indicator Data'!BT98)/(X$3-X$4)*10)),1))</f>
        <v>9.4</v>
      </c>
      <c r="Y98" s="157">
        <f>IF('Indicator Data'!BU98="No data","x",ROUND(IF('Indicator Data'!BU98&gt;Y$3,10,IF('Indicator Data'!BU98&lt;Y$4,0,10-(Y$3-'Indicator Data'!BU98)/(Y$3-Y$4)*10)),1))</f>
        <v>1.4</v>
      </c>
      <c r="Z98" s="158">
        <f t="shared" si="13"/>
        <v>6.2</v>
      </c>
      <c r="AA98" s="159">
        <f t="shared" si="14"/>
        <v>4.7</v>
      </c>
      <c r="AB98" s="48"/>
    </row>
    <row r="99" spans="1:28">
      <c r="A99" s="90" t="str">
        <f>'Indicator Data'!A99</f>
        <v>Latvia</v>
      </c>
      <c r="B99" s="160" t="str">
        <f>'Indicator Data'!B99</f>
        <v>LVA</v>
      </c>
      <c r="C99" s="157" t="str">
        <f>IF('Indicator Data'!BF99="No data","x",ROUND(IF('Indicator Data'!BF99&gt;C$3,0,IF('Indicator Data'!BF99&lt;C$4,10,(C$3-'Indicator Data'!BF99)/(C$3-C$4)*10)),1))</f>
        <v>x</v>
      </c>
      <c r="D99" s="158" t="str">
        <f t="shared" si="15"/>
        <v>x</v>
      </c>
      <c r="E99" s="157">
        <f>IF('Indicator Data'!BH99="No data","x",ROUND(IF('Indicator Data'!BH99&gt;E$3,0,IF('Indicator Data'!BH99&lt;E$4,10,(E$3-'Indicator Data'!BH99)/(E$3-E$4)*10)),1))</f>
        <v>4</v>
      </c>
      <c r="F99" s="157">
        <f>IF('Indicator Data'!BG99="No data","x",ROUND(IF('Indicator Data'!BG99&gt;F$3,0,IF('Indicator Data'!BG99&lt;F$4,10,(F$3-'Indicator Data'!BG99)/(F$3-F$4)*10)),1))</f>
        <v>3.6</v>
      </c>
      <c r="G99" s="158">
        <f t="shared" si="16"/>
        <v>3.8</v>
      </c>
      <c r="H99" s="159">
        <f t="shared" si="17"/>
        <v>3.8</v>
      </c>
      <c r="I99" s="157">
        <f>IF('Indicator Data'!BJ99="No data","x",ROUND(IF('Indicator Data'!BJ99^2&gt;I$3,0,IF('Indicator Data'!BJ99^2&lt;I$4,10,(I$3-'Indicator Data'!BJ99^2)/(I$3-I$4)*10)),1))</f>
        <v>0</v>
      </c>
      <c r="J99" s="157">
        <f>IF(OR('Indicator Data'!BI99=0,'Indicator Data'!BI99="No data"),"x",ROUND(IF('Indicator Data'!BI99&gt;J$3,0,IF('Indicator Data'!BI99&lt;J$4,10,(J$3-'Indicator Data'!BI99)/(J$3-J$4)*10)),1))</f>
        <v>0</v>
      </c>
      <c r="K99" s="157">
        <f>IF('Indicator Data'!BK99="No data","x",ROUND(IF('Indicator Data'!BK99&gt;K$3,0,IF('Indicator Data'!BK99&lt;K$4,10,(K$3-'Indicator Data'!BK99)/(K$3-K$4)*10)),1))</f>
        <v>0.9</v>
      </c>
      <c r="L99" s="157">
        <f>IF('Indicator Data'!BL99="No data","x",ROUND(IF('Indicator Data'!BL99&gt;L$3,0,IF('Indicator Data'!BL99&lt;L$4,10,(L$3-'Indicator Data'!BL99)/(L$3-L$4)*10)),1))</f>
        <v>4.3</v>
      </c>
      <c r="M99" s="158">
        <f t="shared" si="18"/>
        <v>1.3</v>
      </c>
      <c r="N99" s="161">
        <f>IF('Indicator Data'!BM99="No data","x",'Indicator Data'!BM99/'Indicator Data'!BW99*100)</f>
        <v>90.032154340836016</v>
      </c>
      <c r="O99" s="157">
        <f t="shared" si="12"/>
        <v>1</v>
      </c>
      <c r="P99" s="157">
        <f>IF('Indicator Data'!BN99="No data","x",ROUND(IF('Indicator Data'!BN99&gt;P$3,0,IF('Indicator Data'!BN99&lt;P$4,10,(P$3-'Indicator Data'!BN99)/(P$3-P$4)*10)),1))</f>
        <v>0.8</v>
      </c>
      <c r="Q99" s="157">
        <f>IF('Indicator Data'!BO99="No data","x",ROUND(IF('Indicator Data'!BO99&gt;Q$3,0,IF('Indicator Data'!BO99&lt;Q$4,10,(Q$3-'Indicator Data'!BO99)/(Q$3-Q$4)*10)),1))</f>
        <v>0.2</v>
      </c>
      <c r="R99" s="158">
        <f t="shared" si="19"/>
        <v>0.7</v>
      </c>
      <c r="S99" s="157">
        <f>IF('Indicator Data'!BP99="No data","x",ROUND(IF('Indicator Data'!BP99&gt;S$3,0,IF('Indicator Data'!BP99&lt;S$4,10,(S$3-'Indicator Data'!BP99)/(S$3-S$4)*10)),1))</f>
        <v>1.6</v>
      </c>
      <c r="T99" s="162">
        <f>IF('Indicator Data'!BQ99="No data","x",ROUND(IF('Indicator Data'!BQ99&gt;T$3,0,IF('Indicator Data'!BQ99&lt;T$4,10,(T$3-'Indicator Data'!BQ99)/(T$3-T$4)*10)),1))</f>
        <v>0.7</v>
      </c>
      <c r="U99" s="162">
        <f>IF('Indicator Data'!BR99="No data","x",ROUND(IF('Indicator Data'!BR99&gt;U$3,0,IF('Indicator Data'!BR99&lt;U$4,10,(U$3-'Indicator Data'!BR99)/(U$3-U$4)*10)),1))</f>
        <v>2.2000000000000002</v>
      </c>
      <c r="V99" s="162">
        <f>IF('Indicator Data'!BS99="No data","x",ROUND(IF('Indicator Data'!BS99&gt;V$3,0,IF('Indicator Data'!BS99&lt;V$4,10,(V$3-'Indicator Data'!BS99)/(V$3-V$4)*10)),1))</f>
        <v>2</v>
      </c>
      <c r="W99" s="157">
        <f t="shared" si="20"/>
        <v>1.6333333333333335</v>
      </c>
      <c r="X99" s="157">
        <f>IF('Indicator Data'!BT99="No data","x",ROUND(IF('Indicator Data'!BT99&gt;X$3,0,IF('Indicator Data'!BT99&lt;X$4,10,(X$3-'Indicator Data'!BT99)/(X$3-X$4)*10)),1))</f>
        <v>0</v>
      </c>
      <c r="Y99" s="157">
        <f>IF('Indicator Data'!BU99="No data","x",ROUND(IF('Indicator Data'!BU99&gt;Y$3,10,IF('Indicator Data'!BU99&lt;Y$4,0,10-(Y$3-'Indicator Data'!BU99)/(Y$3-Y$4)*10)),1))</f>
        <v>0.2</v>
      </c>
      <c r="Z99" s="158">
        <f t="shared" si="13"/>
        <v>0.9</v>
      </c>
      <c r="AA99" s="159">
        <f t="shared" si="14"/>
        <v>1</v>
      </c>
      <c r="AB99" s="48"/>
    </row>
    <row r="100" spans="1:28">
      <c r="A100" s="90" t="str">
        <f>'Indicator Data'!A100</f>
        <v>Lebanon</v>
      </c>
      <c r="B100" s="160" t="str">
        <f>'Indicator Data'!B100</f>
        <v>LBN</v>
      </c>
      <c r="C100" s="157">
        <f>IF('Indicator Data'!BF100="No data","x",ROUND(IF('Indicator Data'!BF100&gt;C$3,0,IF('Indicator Data'!BF100&lt;C$4,10,(C$3-'Indicator Data'!BF100)/(C$3-C$4)*10)),1))</f>
        <v>4.7</v>
      </c>
      <c r="D100" s="158">
        <f t="shared" si="15"/>
        <v>4.7</v>
      </c>
      <c r="E100" s="157">
        <f>IF('Indicator Data'!BH100="No data","x",ROUND(IF('Indicator Data'!BH100&gt;E$3,0,IF('Indicator Data'!BH100&lt;E$4,10,(E$3-'Indicator Data'!BH100)/(E$3-E$4)*10)),1))</f>
        <v>7.6</v>
      </c>
      <c r="F100" s="157">
        <f>IF('Indicator Data'!BG100="No data","x",ROUND(IF('Indicator Data'!BG100&gt;F$3,0,IF('Indicator Data'!BG100&lt;F$4,10,(F$3-'Indicator Data'!BG100)/(F$3-F$4)*10)),1))</f>
        <v>7.9</v>
      </c>
      <c r="G100" s="158">
        <f t="shared" si="16"/>
        <v>7.8</v>
      </c>
      <c r="H100" s="159">
        <f t="shared" si="17"/>
        <v>6.3</v>
      </c>
      <c r="I100" s="157">
        <f>IF('Indicator Data'!BJ100="No data","x",ROUND(IF('Indicator Data'!BJ100^2&gt;I$3,0,IF('Indicator Data'!BJ100^2&lt;I$4,10,(I$3-'Indicator Data'!BJ100^2)/(I$3-I$4)*10)),1))</f>
        <v>2.6</v>
      </c>
      <c r="J100" s="157">
        <f>IF(OR('Indicator Data'!BI100=0,'Indicator Data'!BI100="No data"),"x",ROUND(IF('Indicator Data'!BI100&gt;J$3,0,IF('Indicator Data'!BI100&lt;J$4,10,(J$3-'Indicator Data'!BI100)/(J$3-J$4)*10)),1))</f>
        <v>0</v>
      </c>
      <c r="K100" s="157">
        <f>IF('Indicator Data'!BK100="No data","x",ROUND(IF('Indicator Data'!BK100&gt;K$3,0,IF('Indicator Data'!BK100&lt;K$4,10,(K$3-'Indicator Data'!BK100)/(K$3-K$4)*10)),1))</f>
        <v>1.3</v>
      </c>
      <c r="L100" s="157">
        <f>IF('Indicator Data'!BL100="No data","x",ROUND(IF('Indicator Data'!BL100&gt;L$3,0,IF('Indicator Data'!BL100&lt;L$4,10,(L$3-'Indicator Data'!BL100)/(L$3-L$4)*10)),1))</f>
        <v>6.3</v>
      </c>
      <c r="M100" s="158">
        <f t="shared" si="18"/>
        <v>2.6</v>
      </c>
      <c r="N100" s="161">
        <f>IF('Indicator Data'!BM100="No data","x",'Indicator Data'!BM100/'Indicator Data'!BW100*100)</f>
        <v>107.5268817204301</v>
      </c>
      <c r="O100" s="157">
        <f t="shared" si="12"/>
        <v>0</v>
      </c>
      <c r="P100" s="157">
        <f>IF('Indicator Data'!BN100="No data","x",ROUND(IF('Indicator Data'!BN100&gt;P$3,0,IF('Indicator Data'!BN100&lt;P$4,10,(P$3-'Indicator Data'!BN100)/(P$3-P$4)*10)),1))</f>
        <v>0.1</v>
      </c>
      <c r="Q100" s="157">
        <f>IF('Indicator Data'!BO100="No data","x",ROUND(IF('Indicator Data'!BO100&gt;Q$3,0,IF('Indicator Data'!BO100&lt;Q$4,10,(Q$3-'Indicator Data'!BO100)/(Q$3-Q$4)*10)),1))</f>
        <v>1.5</v>
      </c>
      <c r="R100" s="158">
        <f t="shared" si="19"/>
        <v>0.5</v>
      </c>
      <c r="S100" s="157">
        <f>IF('Indicator Data'!BP100="No data","x",ROUND(IF('Indicator Data'!BP100&gt;S$3,0,IF('Indicator Data'!BP100&lt;S$4,10,(S$3-'Indicator Data'!BP100)/(S$3-S$4)*10)),1))</f>
        <v>3.5</v>
      </c>
      <c r="T100" s="162">
        <f>IF('Indicator Data'!BQ100="No data","x",ROUND(IF('Indicator Data'!BQ100&gt;T$3,0,IF('Indicator Data'!BQ100&lt;T$4,10,(T$3-'Indicator Data'!BQ100)/(T$3-T$4)*10)),1))</f>
        <v>5.4</v>
      </c>
      <c r="U100" s="162">
        <f>IF('Indicator Data'!BR100="No data","x",ROUND(IF('Indicator Data'!BR100&gt;U$3,0,IF('Indicator Data'!BR100&lt;U$4,10,(U$3-'Indicator Data'!BR100)/(U$3-U$4)*10)),1))</f>
        <v>6.8</v>
      </c>
      <c r="V100" s="162">
        <f>IF('Indicator Data'!BS100="No data","x",ROUND(IF('Indicator Data'!BS100&gt;V$3,0,IF('Indicator Data'!BS100&lt;V$4,10,(V$3-'Indicator Data'!BS100)/(V$3-V$4)*10)),1))</f>
        <v>4.9000000000000004</v>
      </c>
      <c r="W100" s="157">
        <f t="shared" si="20"/>
        <v>5.7</v>
      </c>
      <c r="X100" s="157">
        <f>IF('Indicator Data'!BT100="No data","x",ROUND(IF('Indicator Data'!BT100&gt;X$3,0,IF('Indicator Data'!BT100&lt;X$4,10,(X$3-'Indicator Data'!BT100)/(X$3-X$4)*10)),1))</f>
        <v>8.4</v>
      </c>
      <c r="Y100" s="157">
        <f>IF('Indicator Data'!BU100="No data","x",ROUND(IF('Indicator Data'!BU100&gt;Y$3,10,IF('Indicator Data'!BU100&lt;Y$4,0,10-(Y$3-'Indicator Data'!BU100)/(Y$3-Y$4)*10)),1))</f>
        <v>0.2</v>
      </c>
      <c r="Z100" s="158">
        <f t="shared" si="13"/>
        <v>4.5</v>
      </c>
      <c r="AA100" s="159">
        <f t="shared" si="14"/>
        <v>2.5</v>
      </c>
      <c r="AB100" s="48"/>
    </row>
    <row r="101" spans="1:28">
      <c r="A101" s="90" t="str">
        <f>'Indicator Data'!A101</f>
        <v>Lesotho</v>
      </c>
      <c r="B101" s="160" t="str">
        <f>'Indicator Data'!B101</f>
        <v>LSO</v>
      </c>
      <c r="C101" s="157">
        <f>IF('Indicator Data'!BF101="No data","x",ROUND(IF('Indicator Data'!BF101&gt;C$3,0,IF('Indicator Data'!BF101&lt;C$4,10,(C$3-'Indicator Data'!BF101)/(C$3-C$4)*10)),1))</f>
        <v>8.4</v>
      </c>
      <c r="D101" s="158">
        <f t="shared" si="15"/>
        <v>8.4</v>
      </c>
      <c r="E101" s="157">
        <f>IF('Indicator Data'!BH101="No data","x",ROUND(IF('Indicator Data'!BH101&gt;E$3,0,IF('Indicator Data'!BH101&lt;E$4,10,(E$3-'Indicator Data'!BH101)/(E$3-E$4)*10)),1))</f>
        <v>6.1</v>
      </c>
      <c r="F101" s="157">
        <f>IF('Indicator Data'!BG101="No data","x",ROUND(IF('Indicator Data'!BG101&gt;F$3,0,IF('Indicator Data'!BG101&lt;F$4,10,(F$3-'Indicator Data'!BG101)/(F$3-F$4)*10)),1))</f>
        <v>6.8</v>
      </c>
      <c r="G101" s="158">
        <f t="shared" si="16"/>
        <v>6.5</v>
      </c>
      <c r="H101" s="159">
        <f t="shared" si="17"/>
        <v>7.5</v>
      </c>
      <c r="I101" s="157">
        <f>IF('Indicator Data'!BJ101="No data","x",ROUND(IF('Indicator Data'!BJ101^2&gt;I$3,0,IF('Indicator Data'!BJ101^2&lt;I$4,10,(I$3-'Indicator Data'!BJ101^2)/(I$3-I$4)*10)),1))</f>
        <v>3.6</v>
      </c>
      <c r="J101" s="157">
        <f>IF(OR('Indicator Data'!BI101=0,'Indicator Data'!BI101="No data"),"x",ROUND(IF('Indicator Data'!BI101&gt;J$3,0,IF('Indicator Data'!BI101&lt;J$4,10,(J$3-'Indicator Data'!BI101)/(J$3-J$4)*10)),1))</f>
        <v>5</v>
      </c>
      <c r="K101" s="157">
        <f>IF('Indicator Data'!BK101="No data","x",ROUND(IF('Indicator Data'!BK101&gt;K$3,0,IF('Indicator Data'!BK101&lt;K$4,10,(K$3-'Indicator Data'!BK101)/(K$3-K$4)*10)),1))</f>
        <v>5.2</v>
      </c>
      <c r="L101" s="157">
        <f>IF('Indicator Data'!BL101="No data","x",ROUND(IF('Indicator Data'!BL101&gt;L$3,0,IF('Indicator Data'!BL101&lt;L$4,10,(L$3-'Indicator Data'!BL101)/(L$3-L$4)*10)),1))</f>
        <v>6.8</v>
      </c>
      <c r="M101" s="158">
        <f t="shared" si="18"/>
        <v>5.2</v>
      </c>
      <c r="N101" s="161">
        <f>IF('Indicator Data'!BM101="No data","x",'Indicator Data'!BM101/'Indicator Data'!BW101*100)</f>
        <v>18.115942028985508</v>
      </c>
      <c r="O101" s="157">
        <f t="shared" si="12"/>
        <v>8.3000000000000007</v>
      </c>
      <c r="P101" s="157">
        <f>IF('Indicator Data'!BN101="No data","x",ROUND(IF('Indicator Data'!BN101&gt;P$3,0,IF('Indicator Data'!BN101&lt;P$4,10,(P$3-'Indicator Data'!BN101)/(P$3-P$4)*10)),1))</f>
        <v>5.5</v>
      </c>
      <c r="Q101" s="157">
        <f>IF('Indicator Data'!BO101="No data","x",ROUND(IF('Indicator Data'!BO101&gt;Q$3,0,IF('Indicator Data'!BO101&lt;Q$4,10,(Q$3-'Indicator Data'!BO101)/(Q$3-Q$4)*10)),1))</f>
        <v>5.2</v>
      </c>
      <c r="R101" s="158">
        <f t="shared" si="19"/>
        <v>6.3</v>
      </c>
      <c r="S101" s="157">
        <f>IF('Indicator Data'!BP101="No data","x",ROUND(IF('Indicator Data'!BP101&gt;S$3,0,IF('Indicator Data'!BP101&lt;S$4,10,(S$3-'Indicator Data'!BP101)/(S$3-S$4)*10)),1))</f>
        <v>8.9</v>
      </c>
      <c r="T101" s="162">
        <f>IF('Indicator Data'!BQ101="No data","x",ROUND(IF('Indicator Data'!BQ101&gt;T$3,0,IF('Indicator Data'!BQ101&lt;T$4,10,(T$3-'Indicator Data'!BQ101)/(T$3-T$4)*10)),1))</f>
        <v>2</v>
      </c>
      <c r="U101" s="162">
        <f>IF('Indicator Data'!BR101="No data","x",ROUND(IF('Indicator Data'!BR101&gt;U$3,0,IF('Indicator Data'!BR101&lt;U$4,10,(U$3-'Indicator Data'!BR101)/(U$3-U$4)*10)),1))</f>
        <v>4.0999999999999996</v>
      </c>
      <c r="V101" s="162">
        <f>IF('Indicator Data'!BS101="No data","x",ROUND(IF('Indicator Data'!BS101&gt;V$3,0,IF('Indicator Data'!BS101&lt;V$4,10,(V$3-'Indicator Data'!BS101)/(V$3-V$4)*10)),1))</f>
        <v>2</v>
      </c>
      <c r="W101" s="157">
        <f t="shared" si="20"/>
        <v>2.6999999999999997</v>
      </c>
      <c r="X101" s="157">
        <f>IF('Indicator Data'!BT101="No data","x",ROUND(IF('Indicator Data'!BT101&gt;X$3,0,IF('Indicator Data'!BT101&lt;X$4,10,(X$3-'Indicator Data'!BT101)/(X$3-X$4)*10)),1))</f>
        <v>9.3000000000000007</v>
      </c>
      <c r="Y101" s="157">
        <f>IF('Indicator Data'!BU101="No data","x",ROUND(IF('Indicator Data'!BU101&gt;Y$3,10,IF('Indicator Data'!BU101&lt;Y$4,0,10-(Y$3-'Indicator Data'!BU101)/(Y$3-Y$4)*10)),1))</f>
        <v>6.3</v>
      </c>
      <c r="Z101" s="158">
        <f t="shared" si="13"/>
        <v>6.8</v>
      </c>
      <c r="AA101" s="159">
        <f t="shared" si="14"/>
        <v>6.1</v>
      </c>
      <c r="AB101" s="48"/>
    </row>
    <row r="102" spans="1:28">
      <c r="A102" s="90" t="str">
        <f>'Indicator Data'!A102</f>
        <v>Liberia</v>
      </c>
      <c r="B102" s="160" t="str">
        <f>'Indicator Data'!B102</f>
        <v>LBR</v>
      </c>
      <c r="C102" s="157" t="str">
        <f>IF('Indicator Data'!BF102="No data","x",ROUND(IF('Indicator Data'!BF102&gt;C$3,0,IF('Indicator Data'!BF102&lt;C$4,10,(C$3-'Indicator Data'!BF102)/(C$3-C$4)*10)),1))</f>
        <v>x</v>
      </c>
      <c r="D102" s="158" t="str">
        <f t="shared" si="15"/>
        <v>x</v>
      </c>
      <c r="E102" s="157">
        <f>IF('Indicator Data'!BH102="No data","x",ROUND(IF('Indicator Data'!BH102&gt;E$3,0,IF('Indicator Data'!BH102&lt;E$4,10,(E$3-'Indicator Data'!BH102)/(E$3-E$4)*10)),1))</f>
        <v>7.5</v>
      </c>
      <c r="F102" s="157">
        <f>IF('Indicator Data'!BG102="No data","x",ROUND(IF('Indicator Data'!BG102&gt;F$3,0,IF('Indicator Data'!BG102&lt;F$4,10,(F$3-'Indicator Data'!BG102)/(F$3-F$4)*10)),1))</f>
        <v>7.9</v>
      </c>
      <c r="G102" s="158">
        <f t="shared" si="16"/>
        <v>7.7</v>
      </c>
      <c r="H102" s="159">
        <f t="shared" si="17"/>
        <v>7.7</v>
      </c>
      <c r="I102" s="157">
        <f>IF('Indicator Data'!BJ102="No data","x",ROUND(IF('Indicator Data'!BJ102^2&gt;I$3,0,IF('Indicator Data'!BJ102^2&lt;I$4,10,(I$3-'Indicator Data'!BJ102^2)/(I$3-I$4)*10)),1))</f>
        <v>8.4</v>
      </c>
      <c r="J102" s="157">
        <f>IF(OR('Indicator Data'!BI102=0,'Indicator Data'!BI102="No data"),"x",ROUND(IF('Indicator Data'!BI102&gt;J$3,0,IF('Indicator Data'!BI102&lt;J$4,10,(J$3-'Indicator Data'!BI102)/(J$3-J$4)*10)),1))</f>
        <v>6.8</v>
      </c>
      <c r="K102" s="157">
        <f>IF('Indicator Data'!BK102="No data","x",ROUND(IF('Indicator Data'!BK102&gt;K$3,0,IF('Indicator Data'!BK102&lt;K$4,10,(K$3-'Indicator Data'!BK102)/(K$3-K$4)*10)),1))</f>
        <v>6.6</v>
      </c>
      <c r="L102" s="157">
        <f>IF('Indicator Data'!BL102="No data","x",ROUND(IF('Indicator Data'!BL102&gt;L$3,0,IF('Indicator Data'!BL102&lt;L$4,10,(L$3-'Indicator Data'!BL102)/(L$3-L$4)*10)),1))</f>
        <v>8.6</v>
      </c>
      <c r="M102" s="158">
        <f t="shared" si="18"/>
        <v>7.6</v>
      </c>
      <c r="N102" s="161">
        <f>IF('Indicator Data'!BM102="No data","x",'Indicator Data'!BM102/'Indicator Data'!BW102*100)</f>
        <v>9.0323920265780728</v>
      </c>
      <c r="O102" s="157">
        <f t="shared" ref="O102:O133" si="21">IF(N102="x","x",ROUND(IF(N102&gt;O$3,0,IF(N102&lt;O$4,10,(O$3-N102)/(O$3-O$4)*10)),1))</f>
        <v>9.1999999999999993</v>
      </c>
      <c r="P102" s="157">
        <f>IF('Indicator Data'!BN102="No data","x",ROUND(IF('Indicator Data'!BN102&gt;P$3,0,IF('Indicator Data'!BN102&lt;P$4,10,(P$3-'Indicator Data'!BN102)/(P$3-P$4)*10)),1))</f>
        <v>8.6</v>
      </c>
      <c r="Q102" s="157">
        <f>IF('Indicator Data'!BO102="No data","x",ROUND(IF('Indicator Data'!BO102&gt;Q$3,0,IF('Indicator Data'!BO102&lt;Q$4,10,(Q$3-'Indicator Data'!BO102)/(Q$3-Q$4)*10)),1))</f>
        <v>4.9000000000000004</v>
      </c>
      <c r="R102" s="158">
        <f t="shared" si="19"/>
        <v>7.6</v>
      </c>
      <c r="S102" s="157">
        <f>IF('Indicator Data'!BP102="No data","x",ROUND(IF('Indicator Data'!BP102&gt;S$3,0,IF('Indicator Data'!BP102&lt;S$4,10,(S$3-'Indicator Data'!BP102)/(S$3-S$4)*10)),1))</f>
        <v>9.9</v>
      </c>
      <c r="T102" s="162">
        <f>IF('Indicator Data'!BQ102="No data","x",ROUND(IF('Indicator Data'!BQ102&gt;T$3,0,IF('Indicator Data'!BQ102&lt;T$4,10,(T$3-'Indicator Data'!BQ102)/(T$3-T$4)*10)),1))</f>
        <v>3.6</v>
      </c>
      <c r="U102" s="162">
        <f>IF('Indicator Data'!BR102="No data","x",ROUND(IF('Indicator Data'!BR102&gt;U$3,0,IF('Indicator Data'!BR102&lt;U$4,10,(U$3-'Indicator Data'!BR102)/(U$3-U$4)*10)),1))</f>
        <v>6.8</v>
      </c>
      <c r="V102" s="162">
        <f>IF('Indicator Data'!BS102="No data","x",ROUND(IF('Indicator Data'!BS102&gt;V$3,0,IF('Indicator Data'!BS102&lt;V$4,10,(V$3-'Indicator Data'!BS102)/(V$3-V$4)*10)),1))</f>
        <v>4.2</v>
      </c>
      <c r="W102" s="157">
        <f t="shared" si="20"/>
        <v>4.8666666666666671</v>
      </c>
      <c r="X102" s="157">
        <f>IF('Indicator Data'!BT102="No data","x",ROUND(IF('Indicator Data'!BT102&gt;X$3,0,IF('Indicator Data'!BT102&lt;X$4,10,(X$3-'Indicator Data'!BT102)/(X$3-X$4)*10)),1))</f>
        <v>9.3000000000000007</v>
      </c>
      <c r="Y102" s="157">
        <f>IF('Indicator Data'!BU102="No data","x",ROUND(IF('Indicator Data'!BU102&gt;Y$3,10,IF('Indicator Data'!BU102&lt;Y$4,0,10-(Y$3-'Indicator Data'!BU102)/(Y$3-Y$4)*10)),1))</f>
        <v>7.2</v>
      </c>
      <c r="Z102" s="158">
        <f t="shared" ref="Z102:Z133" si="22">IF(AND(S102="x",W102="x",X102="x",Y102="x"),"x",ROUND(AVERAGE(S102,W102,X102,Y102),1))</f>
        <v>7.8</v>
      </c>
      <c r="AA102" s="159">
        <f t="shared" ref="AA102:AA133" si="23">ROUND(AVERAGE(R102,M102,Z102),1)</f>
        <v>7.7</v>
      </c>
      <c r="AB102" s="48"/>
    </row>
    <row r="103" spans="1:28">
      <c r="A103" s="90" t="str">
        <f>'Indicator Data'!A103</f>
        <v>Libya</v>
      </c>
      <c r="B103" s="160" t="str">
        <f>'Indicator Data'!B103</f>
        <v>LBY</v>
      </c>
      <c r="C103" s="157" t="str">
        <f>IF('Indicator Data'!BF103="No data","x",ROUND(IF('Indicator Data'!BF103&gt;C$3,0,IF('Indicator Data'!BF103&lt;C$4,10,(C$3-'Indicator Data'!BF103)/(C$3-C$4)*10)),1))</f>
        <v>x</v>
      </c>
      <c r="D103" s="158" t="str">
        <f t="shared" si="15"/>
        <v>x</v>
      </c>
      <c r="E103" s="157">
        <f>IF('Indicator Data'!BH103="No data","x",ROUND(IF('Indicator Data'!BH103&gt;E$3,0,IF('Indicator Data'!BH103&lt;E$4,10,(E$3-'Indicator Data'!BH103)/(E$3-E$4)*10)),1))</f>
        <v>8.1999999999999993</v>
      </c>
      <c r="F103" s="157">
        <f>IF('Indicator Data'!BG103="No data","x",ROUND(IF('Indicator Data'!BG103&gt;F$3,0,IF('Indicator Data'!BG103&lt;F$4,10,(F$3-'Indicator Data'!BG103)/(F$3-F$4)*10)),1))</f>
        <v>8.5</v>
      </c>
      <c r="G103" s="158">
        <f t="shared" si="16"/>
        <v>8.4</v>
      </c>
      <c r="H103" s="159">
        <f t="shared" si="17"/>
        <v>8.4</v>
      </c>
      <c r="I103" s="157" t="str">
        <f>IF('Indicator Data'!BJ103="No data","x",ROUND(IF('Indicator Data'!BJ103^2&gt;I$3,0,IF('Indicator Data'!BJ103^2&lt;I$4,10,(I$3-'Indicator Data'!BJ103^2)/(I$3-I$4)*10)),1))</f>
        <v>x</v>
      </c>
      <c r="J103" s="157">
        <f>IF(OR('Indicator Data'!BI103=0,'Indicator Data'!BI103="No data"),"x",ROUND(IF('Indicator Data'!BI103&gt;J$3,0,IF('Indicator Data'!BI103&lt;J$4,10,(J$3-'Indicator Data'!BI103)/(J$3-J$4)*10)),1))</f>
        <v>3</v>
      </c>
      <c r="K103" s="157">
        <f>IF('Indicator Data'!BK103="No data","x",ROUND(IF('Indicator Data'!BK103&gt;K$3,0,IF('Indicator Data'!BK103&lt;K$4,10,(K$3-'Indicator Data'!BK103)/(K$3-K$4)*10)),1))</f>
        <v>8.1999999999999993</v>
      </c>
      <c r="L103" s="157">
        <f>IF('Indicator Data'!BL103="No data","x",ROUND(IF('Indicator Data'!BL103&gt;L$3,0,IF('Indicator Data'!BL103&lt;L$4,10,(L$3-'Indicator Data'!BL103)/(L$3-L$4)*10)),1))</f>
        <v>0</v>
      </c>
      <c r="M103" s="158">
        <f t="shared" si="18"/>
        <v>3.7</v>
      </c>
      <c r="N103" s="161">
        <f>IF('Indicator Data'!BM103="No data","x",'Indicator Data'!BM103/'Indicator Data'!BW103*100)</f>
        <v>3.5236482262409496</v>
      </c>
      <c r="O103" s="157">
        <f t="shared" si="21"/>
        <v>9.6999999999999993</v>
      </c>
      <c r="P103" s="157">
        <f>IF('Indicator Data'!BN103="No data","x",ROUND(IF('Indicator Data'!BN103&gt;P$3,0,IF('Indicator Data'!BN103&lt;P$4,10,(P$3-'Indicator Data'!BN103)/(P$3-P$4)*10)),1))</f>
        <v>0.9</v>
      </c>
      <c r="Q103" s="157">
        <f>IF('Indicator Data'!BO103="No data","x",ROUND(IF('Indicator Data'!BO103&gt;Q$3,0,IF('Indicator Data'!BO103&lt;Q$4,10,(Q$3-'Indicator Data'!BO103)/(Q$3-Q$4)*10)),1))</f>
        <v>0</v>
      </c>
      <c r="R103" s="158">
        <f t="shared" si="19"/>
        <v>3.5</v>
      </c>
      <c r="S103" s="157">
        <f>IF('Indicator Data'!BP103="No data","x",ROUND(IF('Indicator Data'!BP103&gt;S$3,0,IF('Indicator Data'!BP103&lt;S$4,10,(S$3-'Indicator Data'!BP103)/(S$3-S$4)*10)),1))</f>
        <v>4.5999999999999996</v>
      </c>
      <c r="T103" s="162">
        <f>IF('Indicator Data'!BQ103="No data","x",ROUND(IF('Indicator Data'!BQ103&gt;T$3,0,IF('Indicator Data'!BQ103&lt;T$4,10,(T$3-'Indicator Data'!BQ103)/(T$3-T$4)*10)),1))</f>
        <v>4.4000000000000004</v>
      </c>
      <c r="U103" s="162">
        <f>IF('Indicator Data'!BR103="No data","x",ROUND(IF('Indicator Data'!BR103&gt;U$3,0,IF('Indicator Data'!BR103&lt;U$4,10,(U$3-'Indicator Data'!BR103)/(U$3-U$4)*10)),1))</f>
        <v>4.5999999999999996</v>
      </c>
      <c r="V103" s="162">
        <f>IF('Indicator Data'!BS103="No data","x",ROUND(IF('Indicator Data'!BS103&gt;V$3,0,IF('Indicator Data'!BS103&lt;V$4,10,(V$3-'Indicator Data'!BS103)/(V$3-V$4)*10)),1))</f>
        <v>4.4000000000000004</v>
      </c>
      <c r="W103" s="157">
        <f t="shared" si="20"/>
        <v>4.4666666666666668</v>
      </c>
      <c r="X103" s="157" t="str">
        <f>IF('Indicator Data'!BT103="No data","x",ROUND(IF('Indicator Data'!BT103&gt;X$3,0,IF('Indicator Data'!BT103&lt;X$4,10,(X$3-'Indicator Data'!BT103)/(X$3-X$4)*10)),1))</f>
        <v>x</v>
      </c>
      <c r="Y103" s="157">
        <f>IF('Indicator Data'!BU103="No data","x",ROUND(IF('Indicator Data'!BU103&gt;Y$3,10,IF('Indicator Data'!BU103&lt;Y$4,0,10-(Y$3-'Indicator Data'!BU103)/(Y$3-Y$4)*10)),1))</f>
        <v>0.8</v>
      </c>
      <c r="Z103" s="158">
        <f t="shared" si="22"/>
        <v>3.3</v>
      </c>
      <c r="AA103" s="159">
        <f t="shared" si="23"/>
        <v>3.5</v>
      </c>
      <c r="AB103" s="48"/>
    </row>
    <row r="104" spans="1:28">
      <c r="A104" s="90" t="str">
        <f>'Indicator Data'!A104</f>
        <v>Liechtenstein</v>
      </c>
      <c r="B104" s="160" t="str">
        <f>'Indicator Data'!B104</f>
        <v>LIE</v>
      </c>
      <c r="C104" s="157" t="str">
        <f>IF('Indicator Data'!BF104="No data","x",ROUND(IF('Indicator Data'!BF104&gt;C$3,0,IF('Indicator Data'!BF104&lt;C$4,10,(C$3-'Indicator Data'!BF104)/(C$3-C$4)*10)),1))</f>
        <v>x</v>
      </c>
      <c r="D104" s="158" t="str">
        <f t="shared" si="15"/>
        <v>x</v>
      </c>
      <c r="E104" s="157" t="str">
        <f>IF('Indicator Data'!BH104="No data","x",ROUND(IF('Indicator Data'!BH104&gt;E$3,0,IF('Indicator Data'!BH104&lt;E$4,10,(E$3-'Indicator Data'!BH104)/(E$3-E$4)*10)),1))</f>
        <v>x</v>
      </c>
      <c r="F104" s="157">
        <f>IF('Indicator Data'!BG104="No data","x",ROUND(IF('Indicator Data'!BG104&gt;F$3,0,IF('Indicator Data'!BG104&lt;F$4,10,(F$3-'Indicator Data'!BG104)/(F$3-F$4)*10)),1))</f>
        <v>2</v>
      </c>
      <c r="G104" s="158">
        <f t="shared" si="16"/>
        <v>2</v>
      </c>
      <c r="H104" s="159">
        <f t="shared" si="17"/>
        <v>2</v>
      </c>
      <c r="I104" s="157" t="str">
        <f>IF('Indicator Data'!BJ104="No data","x",ROUND(IF('Indicator Data'!BJ104^2&gt;I$3,0,IF('Indicator Data'!BJ104^2&lt;I$4,10,(I$3-'Indicator Data'!BJ104^2)/(I$3-I$4)*10)),1))</f>
        <v>x</v>
      </c>
      <c r="J104" s="157">
        <f>IF(OR('Indicator Data'!BI104=0,'Indicator Data'!BI104="No data"),"x",ROUND(IF('Indicator Data'!BI104&gt;J$3,0,IF('Indicator Data'!BI104&lt;J$4,10,(J$3-'Indicator Data'!BI104)/(J$3-J$4)*10)),1))</f>
        <v>0</v>
      </c>
      <c r="K104" s="157">
        <f>IF('Indicator Data'!BK104="No data","x",ROUND(IF('Indicator Data'!BK104&gt;K$3,0,IF('Indicator Data'!BK104&lt;K$4,10,(K$3-'Indicator Data'!BK104)/(K$3-K$4)*10)),1))</f>
        <v>0.4</v>
      </c>
      <c r="L104" s="157">
        <f>IF('Indicator Data'!BL104="No data","x",ROUND(IF('Indicator Data'!BL104&gt;L$3,0,IF('Indicator Data'!BL104&lt;L$4,10,(L$3-'Indicator Data'!BL104)/(L$3-L$4)*10)),1))</f>
        <v>3.8</v>
      </c>
      <c r="M104" s="158">
        <f t="shared" si="18"/>
        <v>1.4</v>
      </c>
      <c r="N104" s="161">
        <f>IF('Indicator Data'!BM104="No data","x",'Indicator Data'!BM104/'Indicator Data'!BW104*100)</f>
        <v>687.5</v>
      </c>
      <c r="O104" s="157">
        <f t="shared" si="21"/>
        <v>0</v>
      </c>
      <c r="P104" s="157">
        <f>IF('Indicator Data'!BN104="No data","x",ROUND(IF('Indicator Data'!BN104&gt;P$3,0,IF('Indicator Data'!BN104&lt;P$4,10,(P$3-'Indicator Data'!BN104)/(P$3-P$4)*10)),1))</f>
        <v>0</v>
      </c>
      <c r="Q104" s="157">
        <f>IF('Indicator Data'!BO104="No data","x",ROUND(IF('Indicator Data'!BO104&gt;Q$3,0,IF('Indicator Data'!BO104&lt;Q$4,10,(Q$3-'Indicator Data'!BO104)/(Q$3-Q$4)*10)),1))</f>
        <v>0</v>
      </c>
      <c r="R104" s="158">
        <f t="shared" si="19"/>
        <v>0</v>
      </c>
      <c r="S104" s="157" t="str">
        <f>IF('Indicator Data'!BP104="No data","x",ROUND(IF('Indicator Data'!BP104&gt;S$3,0,IF('Indicator Data'!BP104&lt;S$4,10,(S$3-'Indicator Data'!BP104)/(S$3-S$4)*10)),1))</f>
        <v>x</v>
      </c>
      <c r="T104" s="162" t="str">
        <f>IF('Indicator Data'!BQ104="No data","x",ROUND(IF('Indicator Data'!BQ104&gt;T$3,0,IF('Indicator Data'!BQ104&lt;T$4,10,(T$3-'Indicator Data'!BQ104)/(T$3-T$4)*10)),1))</f>
        <v>x</v>
      </c>
      <c r="U104" s="162" t="str">
        <f>IF('Indicator Data'!BR104="No data","x",ROUND(IF('Indicator Data'!BR104&gt;U$3,0,IF('Indicator Data'!BR104&lt;U$4,10,(U$3-'Indicator Data'!BR104)/(U$3-U$4)*10)),1))</f>
        <v>x</v>
      </c>
      <c r="V104" s="162" t="str">
        <f>IF('Indicator Data'!BS104="No data","x",ROUND(IF('Indicator Data'!BS104&gt;V$3,0,IF('Indicator Data'!BS104&lt;V$4,10,(V$3-'Indicator Data'!BS104)/(V$3-V$4)*10)),1))</f>
        <v>x</v>
      </c>
      <c r="W104" s="157" t="str">
        <f t="shared" si="20"/>
        <v>x</v>
      </c>
      <c r="X104" s="157" t="str">
        <f>IF('Indicator Data'!BT104="No data","x",ROUND(IF('Indicator Data'!BT104&gt;X$3,0,IF('Indicator Data'!BT104&lt;X$4,10,(X$3-'Indicator Data'!BT104)/(X$3-X$4)*10)),1))</f>
        <v>x</v>
      </c>
      <c r="Y104" s="157" t="str">
        <f>IF('Indicator Data'!BU104="No data","x",ROUND(IF('Indicator Data'!BU104&gt;Y$3,10,IF('Indicator Data'!BU104&lt;Y$4,0,10-(Y$3-'Indicator Data'!BU104)/(Y$3-Y$4)*10)),1))</f>
        <v>x</v>
      </c>
      <c r="Z104" s="158" t="str">
        <f t="shared" si="22"/>
        <v>x</v>
      </c>
      <c r="AA104" s="159">
        <f t="shared" si="23"/>
        <v>0.7</v>
      </c>
      <c r="AB104" s="48"/>
    </row>
    <row r="105" spans="1:28">
      <c r="A105" s="90" t="str">
        <f>'Indicator Data'!A105</f>
        <v>Lithuania</v>
      </c>
      <c r="B105" s="160" t="str">
        <f>'Indicator Data'!B105</f>
        <v>LTU</v>
      </c>
      <c r="C105" s="157" t="str">
        <f>IF('Indicator Data'!BF105="No data","x",ROUND(IF('Indicator Data'!BF105&gt;C$3,0,IF('Indicator Data'!BF105&lt;C$4,10,(C$3-'Indicator Data'!BF105)/(C$3-C$4)*10)),1))</f>
        <v>x</v>
      </c>
      <c r="D105" s="158" t="str">
        <f t="shared" si="15"/>
        <v>x</v>
      </c>
      <c r="E105" s="157">
        <f>IF('Indicator Data'!BH105="No data","x",ROUND(IF('Indicator Data'!BH105&gt;E$3,0,IF('Indicator Data'!BH105&lt;E$4,10,(E$3-'Indicator Data'!BH105)/(E$3-E$4)*10)),1))</f>
        <v>3.9</v>
      </c>
      <c r="F105" s="157">
        <f>IF('Indicator Data'!BG105="No data","x",ROUND(IF('Indicator Data'!BG105&gt;F$3,0,IF('Indicator Data'!BG105&lt;F$4,10,(F$3-'Indicator Data'!BG105)/(F$3-F$4)*10)),1))</f>
        <v>3</v>
      </c>
      <c r="G105" s="158">
        <f t="shared" si="16"/>
        <v>3.5</v>
      </c>
      <c r="H105" s="159">
        <f t="shared" si="17"/>
        <v>3.5</v>
      </c>
      <c r="I105" s="157">
        <f>IF('Indicator Data'!BJ105="No data","x",ROUND(IF('Indicator Data'!BJ105^2&gt;I$3,0,IF('Indicator Data'!BJ105^2&lt;I$4,10,(I$3-'Indicator Data'!BJ105^2)/(I$3-I$4)*10)),1))</f>
        <v>0</v>
      </c>
      <c r="J105" s="157">
        <f>IF(OR('Indicator Data'!BI105=0,'Indicator Data'!BI105="No data"),"x",ROUND(IF('Indicator Data'!BI105&gt;J$3,0,IF('Indicator Data'!BI105&lt;J$4,10,(J$3-'Indicator Data'!BI105)/(J$3-J$4)*10)),1))</f>
        <v>0</v>
      </c>
      <c r="K105" s="157">
        <f>IF('Indicator Data'!BK105="No data","x",ROUND(IF('Indicator Data'!BK105&gt;K$3,0,IF('Indicator Data'!BK105&lt;K$4,10,(K$3-'Indicator Data'!BK105)/(K$3-K$4)*10)),1))</f>
        <v>1.2</v>
      </c>
      <c r="L105" s="157">
        <f>IF('Indicator Data'!BL105="No data","x",ROUND(IF('Indicator Data'!BL105&gt;L$3,0,IF('Indicator Data'!BL105&lt;L$4,10,(L$3-'Indicator Data'!BL105)/(L$3-L$4)*10)),1))</f>
        <v>3.1</v>
      </c>
      <c r="M105" s="158">
        <f t="shared" si="18"/>
        <v>1.1000000000000001</v>
      </c>
      <c r="N105" s="161">
        <f>IF('Indicator Data'!BM105="No data","x",'Indicator Data'!BM105/'Indicator Data'!BW105*100)</f>
        <v>140.40910106264158</v>
      </c>
      <c r="O105" s="157">
        <f t="shared" si="21"/>
        <v>0</v>
      </c>
      <c r="P105" s="157">
        <f>IF('Indicator Data'!BN105="No data","x",ROUND(IF('Indicator Data'!BN105&gt;P$3,0,IF('Indicator Data'!BN105&lt;P$4,10,(P$3-'Indicator Data'!BN105)/(P$3-P$4)*10)),1))</f>
        <v>0.5</v>
      </c>
      <c r="Q105" s="157">
        <f>IF('Indicator Data'!BO105="No data","x",ROUND(IF('Indicator Data'!BO105&gt;Q$3,0,IF('Indicator Data'!BO105&lt;Q$4,10,(Q$3-'Indicator Data'!BO105)/(Q$3-Q$4)*10)),1))</f>
        <v>0.4</v>
      </c>
      <c r="R105" s="158">
        <f t="shared" si="19"/>
        <v>0.3</v>
      </c>
      <c r="S105" s="157">
        <f>IF('Indicator Data'!BP105="No data","x",ROUND(IF('Indicator Data'!BP105&gt;S$3,0,IF('Indicator Data'!BP105&lt;S$4,10,(S$3-'Indicator Data'!BP105)/(S$3-S$4)*10)),1))</f>
        <v>0</v>
      </c>
      <c r="T105" s="162">
        <f>IF('Indicator Data'!BQ105="No data","x",ROUND(IF('Indicator Data'!BQ105&gt;T$3,0,IF('Indicator Data'!BQ105&lt;T$4,10,(T$3-'Indicator Data'!BQ105)/(T$3-T$4)*10)),1))</f>
        <v>1.5</v>
      </c>
      <c r="U105" s="162">
        <f>IF('Indicator Data'!BR105="No data","x",ROUND(IF('Indicator Data'!BR105&gt;U$3,0,IF('Indicator Data'!BR105&lt;U$4,10,(U$3-'Indicator Data'!BR105)/(U$3-U$4)*10)),1))</f>
        <v>2</v>
      </c>
      <c r="V105" s="162">
        <f>IF('Indicator Data'!BS105="No data","x",ROUND(IF('Indicator Data'!BS105&gt;V$3,0,IF('Indicator Data'!BS105&lt;V$4,10,(V$3-'Indicator Data'!BS105)/(V$3-V$4)*10)),1))</f>
        <v>3.1</v>
      </c>
      <c r="W105" s="157">
        <f t="shared" si="20"/>
        <v>2.1999999999999997</v>
      </c>
      <c r="X105" s="157">
        <f>IF('Indicator Data'!BT105="No data","x",ROUND(IF('Indicator Data'!BT105&gt;X$3,0,IF('Indicator Data'!BT105&lt;X$4,10,(X$3-'Indicator Data'!BT105)/(X$3-X$4)*10)),1))</f>
        <v>0</v>
      </c>
      <c r="Y105" s="157">
        <f>IF('Indicator Data'!BU105="No data","x",ROUND(IF('Indicator Data'!BU105&gt;Y$3,10,IF('Indicator Data'!BU105&lt;Y$4,0,10-(Y$3-'Indicator Data'!BU105)/(Y$3-Y$4)*10)),1))</f>
        <v>0.1</v>
      </c>
      <c r="Z105" s="158">
        <f t="shared" si="22"/>
        <v>0.6</v>
      </c>
      <c r="AA105" s="159">
        <f t="shared" si="23"/>
        <v>0.7</v>
      </c>
      <c r="AB105" s="48"/>
    </row>
    <row r="106" spans="1:28">
      <c r="A106" s="90" t="str">
        <f>'Indicator Data'!A106</f>
        <v>Luxembourg</v>
      </c>
      <c r="B106" s="160" t="str">
        <f>'Indicator Data'!B106</f>
        <v>LUX</v>
      </c>
      <c r="C106" s="157" t="str">
        <f>IF('Indicator Data'!BF106="No data","x",ROUND(IF('Indicator Data'!BF106&gt;C$3,0,IF('Indicator Data'!BF106&lt;C$4,10,(C$3-'Indicator Data'!BF106)/(C$3-C$4)*10)),1))</f>
        <v>x</v>
      </c>
      <c r="D106" s="158" t="str">
        <f t="shared" si="15"/>
        <v>x</v>
      </c>
      <c r="E106" s="157">
        <f>IF('Indicator Data'!BH106="No data","x",ROUND(IF('Indicator Data'!BH106&gt;E$3,0,IF('Indicator Data'!BH106&lt;E$4,10,(E$3-'Indicator Data'!BH106)/(E$3-E$4)*10)),1))</f>
        <v>2.2000000000000002</v>
      </c>
      <c r="F106" s="157">
        <f>IF('Indicator Data'!BG106="No data","x",ROUND(IF('Indicator Data'!BG106&gt;F$3,0,IF('Indicator Data'!BG106&lt;F$4,10,(F$3-'Indicator Data'!BG106)/(F$3-F$4)*10)),1))</f>
        <v>1.5</v>
      </c>
      <c r="G106" s="158">
        <f t="shared" si="16"/>
        <v>1.9</v>
      </c>
      <c r="H106" s="159">
        <f t="shared" si="17"/>
        <v>1.9</v>
      </c>
      <c r="I106" s="157" t="str">
        <f>IF('Indicator Data'!BJ106="No data","x",ROUND(IF('Indicator Data'!BJ106^2&gt;I$3,0,IF('Indicator Data'!BJ106^2&lt;I$4,10,(I$3-'Indicator Data'!BJ106^2)/(I$3-I$4)*10)),1))</f>
        <v>x</v>
      </c>
      <c r="J106" s="157">
        <f>IF(OR('Indicator Data'!BI106=0,'Indicator Data'!BI106="No data"),"x",ROUND(IF('Indicator Data'!BI106&gt;J$3,0,IF('Indicator Data'!BI106&lt;J$4,10,(J$3-'Indicator Data'!BI106)/(J$3-J$4)*10)),1))</f>
        <v>0</v>
      </c>
      <c r="K106" s="157">
        <f>IF('Indicator Data'!BK106="No data","x",ROUND(IF('Indicator Data'!BK106&gt;K$3,0,IF('Indicator Data'!BK106&lt;K$4,10,(K$3-'Indicator Data'!BK106)/(K$3-K$4)*10)),1))</f>
        <v>0.2</v>
      </c>
      <c r="L106" s="157">
        <f>IF('Indicator Data'!BL106="No data","x",ROUND(IF('Indicator Data'!BL106&gt;L$3,0,IF('Indicator Data'!BL106&lt;L$4,10,(L$3-'Indicator Data'!BL106)/(L$3-L$4)*10)),1))</f>
        <v>3.2</v>
      </c>
      <c r="M106" s="158">
        <f t="shared" si="18"/>
        <v>1.1000000000000001</v>
      </c>
      <c r="N106" s="161">
        <f>IF('Indicator Data'!BM106="No data","x",'Indicator Data'!BM106/'Indicator Data'!BW106*100)</f>
        <v>540.54054054054052</v>
      </c>
      <c r="O106" s="157">
        <f t="shared" si="21"/>
        <v>0</v>
      </c>
      <c r="P106" s="157">
        <f>IF('Indicator Data'!BN106="No data","x",ROUND(IF('Indicator Data'!BN106&gt;P$3,0,IF('Indicator Data'!BN106&lt;P$4,10,(P$3-'Indicator Data'!BN106)/(P$3-P$4)*10)),1))</f>
        <v>0.3</v>
      </c>
      <c r="Q106" s="157">
        <f>IF('Indicator Data'!BO106="No data","x",ROUND(IF('Indicator Data'!BO106&gt;Q$3,0,IF('Indicator Data'!BO106&lt;Q$4,10,(Q$3-'Indicator Data'!BO106)/(Q$3-Q$4)*10)),1))</f>
        <v>0</v>
      </c>
      <c r="R106" s="158">
        <f t="shared" si="19"/>
        <v>0.1</v>
      </c>
      <c r="S106" s="157">
        <f>IF('Indicator Data'!BP106="No data","x",ROUND(IF('Indicator Data'!BP106&gt;S$3,0,IF('Indicator Data'!BP106&lt;S$4,10,(S$3-'Indicator Data'!BP106)/(S$3-S$4)*10)),1))</f>
        <v>2.5</v>
      </c>
      <c r="T106" s="162">
        <f>IF('Indicator Data'!BQ106="No data","x",ROUND(IF('Indicator Data'!BQ106&gt;T$3,0,IF('Indicator Data'!BQ106&lt;T$4,10,(T$3-'Indicator Data'!BQ106)/(T$3-T$4)*10)),1))</f>
        <v>0</v>
      </c>
      <c r="U106" s="162">
        <f>IF('Indicator Data'!BR106="No data","x",ROUND(IF('Indicator Data'!BR106&gt;U$3,0,IF('Indicator Data'!BR106&lt;U$4,10,(U$3-'Indicator Data'!BR106)/(U$3-U$4)*10)),1))</f>
        <v>1.5</v>
      </c>
      <c r="V106" s="162">
        <f>IF('Indicator Data'!BS106="No data","x",ROUND(IF('Indicator Data'!BS106&gt;V$3,0,IF('Indicator Data'!BS106&lt;V$4,10,(V$3-'Indicator Data'!BS106)/(V$3-V$4)*10)),1))</f>
        <v>0.5</v>
      </c>
      <c r="W106" s="157">
        <f t="shared" si="20"/>
        <v>0.66666666666666663</v>
      </c>
      <c r="X106" s="157">
        <f>IF('Indicator Data'!BT106="No data","x",ROUND(IF('Indicator Data'!BT106&gt;X$3,0,IF('Indicator Data'!BT106&lt;X$4,10,(X$3-'Indicator Data'!BT106)/(X$3-X$4)*10)),1))</f>
        <v>0</v>
      </c>
      <c r="Y106" s="157">
        <f>IF('Indicator Data'!BU106="No data","x",ROUND(IF('Indicator Data'!BU106&gt;Y$3,10,IF('Indicator Data'!BU106&lt;Y$4,0,10-(Y$3-'Indicator Data'!BU106)/(Y$3-Y$4)*10)),1))</f>
        <v>0.1</v>
      </c>
      <c r="Z106" s="158">
        <f t="shared" si="22"/>
        <v>0.8</v>
      </c>
      <c r="AA106" s="159">
        <f t="shared" si="23"/>
        <v>0.7</v>
      </c>
      <c r="AB106" s="48"/>
    </row>
    <row r="107" spans="1:28">
      <c r="A107" s="90" t="str">
        <f>'Indicator Data'!A107</f>
        <v>Madagascar</v>
      </c>
      <c r="B107" s="160" t="str">
        <f>'Indicator Data'!B107</f>
        <v>MDG</v>
      </c>
      <c r="C107" s="157">
        <f>IF('Indicator Data'!BF107="No data","x",ROUND(IF('Indicator Data'!BF107&gt;C$3,0,IF('Indicator Data'!BF107&lt;C$4,10,(C$3-'Indicator Data'!BF107)/(C$3-C$4)*10)),1))</f>
        <v>4.7</v>
      </c>
      <c r="D107" s="158">
        <f t="shared" si="15"/>
        <v>4.7</v>
      </c>
      <c r="E107" s="157">
        <f>IF('Indicator Data'!BH107="No data","x",ROUND(IF('Indicator Data'!BH107&gt;E$3,0,IF('Indicator Data'!BH107&lt;E$4,10,(E$3-'Indicator Data'!BH107)/(E$3-E$4)*10)),1))</f>
        <v>7.5</v>
      </c>
      <c r="F107" s="157">
        <f>IF('Indicator Data'!BG107="No data","x",ROUND(IF('Indicator Data'!BG107&gt;F$3,0,IF('Indicator Data'!BG107&lt;F$4,10,(F$3-'Indicator Data'!BG107)/(F$3-F$4)*10)),1))</f>
        <v>7</v>
      </c>
      <c r="G107" s="158">
        <f t="shared" si="16"/>
        <v>7.3</v>
      </c>
      <c r="H107" s="159">
        <f t="shared" si="17"/>
        <v>6</v>
      </c>
      <c r="I107" s="157">
        <f>IF('Indicator Data'!BJ107="No data","x",ROUND(IF('Indicator Data'!BJ107^2&gt;I$3,0,IF('Indicator Data'!BJ107^2&lt;I$4,10,(I$3-'Indicator Data'!BJ107^2)/(I$3-I$4)*10)),1))</f>
        <v>4.4000000000000004</v>
      </c>
      <c r="J107" s="157">
        <f>IF(OR('Indicator Data'!BI107=0,'Indicator Data'!BI107="No data"),"x",ROUND(IF('Indicator Data'!BI107&gt;J$3,0,IF('Indicator Data'!BI107&lt;J$4,10,(J$3-'Indicator Data'!BI107)/(J$3-J$4)*10)),1))</f>
        <v>6.4</v>
      </c>
      <c r="K107" s="157">
        <f>IF('Indicator Data'!BK107="No data","x",ROUND(IF('Indicator Data'!BK107&gt;K$3,0,IF('Indicator Data'!BK107&lt;K$4,10,(K$3-'Indicator Data'!BK107)/(K$3-K$4)*10)),1))</f>
        <v>8</v>
      </c>
      <c r="L107" s="157">
        <f>IF('Indicator Data'!BL107="No data","x",ROUND(IF('Indicator Data'!BL107&gt;L$3,0,IF('Indicator Data'!BL107&lt;L$4,10,(L$3-'Indicator Data'!BL107)/(L$3-L$4)*10)),1))</f>
        <v>6.7</v>
      </c>
      <c r="M107" s="158">
        <f t="shared" si="18"/>
        <v>6.4</v>
      </c>
      <c r="N107" s="161">
        <f>IF('Indicator Data'!BM107="No data","x",'Indicator Data'!BM107/'Indicator Data'!BW107*100)</f>
        <v>7.9100319840423703</v>
      </c>
      <c r="O107" s="157">
        <f t="shared" si="21"/>
        <v>9.3000000000000007</v>
      </c>
      <c r="P107" s="157">
        <f>IF('Indicator Data'!BN107="No data","x",ROUND(IF('Indicator Data'!BN107&gt;P$3,0,IF('Indicator Data'!BN107&lt;P$4,10,(P$3-'Indicator Data'!BN107)/(P$3-P$4)*10)),1))</f>
        <v>9.5</v>
      </c>
      <c r="Q107" s="157">
        <f>IF('Indicator Data'!BO107="No data","x",ROUND(IF('Indicator Data'!BO107&gt;Q$3,0,IF('Indicator Data'!BO107&lt;Q$4,10,(Q$3-'Indicator Data'!BO107)/(Q$3-Q$4)*10)),1))</f>
        <v>9.3000000000000007</v>
      </c>
      <c r="R107" s="158">
        <f t="shared" si="19"/>
        <v>9.4</v>
      </c>
      <c r="S107" s="157">
        <f>IF('Indicator Data'!BP107="No data","x",ROUND(IF('Indicator Data'!BP107&gt;S$3,0,IF('Indicator Data'!BP107&lt;S$4,10,(S$3-'Indicator Data'!BP107)/(S$3-S$4)*10)),1))</f>
        <v>9.5</v>
      </c>
      <c r="T107" s="162">
        <f>IF('Indicator Data'!BQ107="No data","x",ROUND(IF('Indicator Data'!BQ107&gt;T$3,0,IF('Indicator Data'!BQ107&lt;T$4,10,(T$3-'Indicator Data'!BQ107)/(T$3-T$4)*10)),1))</f>
        <v>7.1</v>
      </c>
      <c r="U107" s="162">
        <f>IF('Indicator Data'!BR107="No data","x",ROUND(IF('Indicator Data'!BR107&gt;U$3,0,IF('Indicator Data'!BR107&lt;U$4,10,(U$3-'Indicator Data'!BR107)/(U$3-U$4)*10)),1))</f>
        <v>10</v>
      </c>
      <c r="V107" s="162">
        <f>IF('Indicator Data'!BS107="No data","x",ROUND(IF('Indicator Data'!BS107&gt;V$3,0,IF('Indicator Data'!BS107&lt;V$4,10,(V$3-'Indicator Data'!BS107)/(V$3-V$4)*10)),1))</f>
        <v>7.1</v>
      </c>
      <c r="W107" s="157">
        <f t="shared" si="20"/>
        <v>8.0666666666666682</v>
      </c>
      <c r="X107" s="157">
        <f>IF('Indicator Data'!BT107="No data","x",ROUND(IF('Indicator Data'!BT107&gt;X$3,0,IF('Indicator Data'!BT107&lt;X$4,10,(X$3-'Indicator Data'!BT107)/(X$3-X$4)*10)),1))</f>
        <v>10</v>
      </c>
      <c r="Y107" s="157">
        <f>IF('Indicator Data'!BU107="No data","x",ROUND(IF('Indicator Data'!BU107&gt;Y$3,10,IF('Indicator Data'!BU107&lt;Y$4,0,10-(Y$3-'Indicator Data'!BU107)/(Y$3-Y$4)*10)),1))</f>
        <v>4.4000000000000004</v>
      </c>
      <c r="Z107" s="158">
        <f t="shared" si="22"/>
        <v>8</v>
      </c>
      <c r="AA107" s="159">
        <f t="shared" si="23"/>
        <v>7.9</v>
      </c>
      <c r="AB107" s="48"/>
    </row>
    <row r="108" spans="1:28">
      <c r="A108" s="90" t="str">
        <f>'Indicator Data'!A108</f>
        <v>Malawi</v>
      </c>
      <c r="B108" s="160" t="str">
        <f>'Indicator Data'!B108</f>
        <v>MWI</v>
      </c>
      <c r="C108" s="157">
        <f>IF('Indicator Data'!BF108="No data","x",ROUND(IF('Indicator Data'!BF108&gt;C$3,0,IF('Indicator Data'!BF108&lt;C$4,10,(C$3-'Indicator Data'!BF108)/(C$3-C$4)*10)),1))</f>
        <v>4</v>
      </c>
      <c r="D108" s="158">
        <f t="shared" si="15"/>
        <v>4</v>
      </c>
      <c r="E108" s="157">
        <f>IF('Indicator Data'!BH108="No data","x",ROUND(IF('Indicator Data'!BH108&gt;E$3,0,IF('Indicator Data'!BH108&lt;E$4,10,(E$3-'Indicator Data'!BH108)/(E$3-E$4)*10)),1))</f>
        <v>6.6</v>
      </c>
      <c r="F108" s="157">
        <f>IF('Indicator Data'!BG108="No data","x",ROUND(IF('Indicator Data'!BG108&gt;F$3,0,IF('Indicator Data'!BG108&lt;F$4,10,(F$3-'Indicator Data'!BG108)/(F$3-F$4)*10)),1))</f>
        <v>6.7</v>
      </c>
      <c r="G108" s="158">
        <f t="shared" si="16"/>
        <v>6.7</v>
      </c>
      <c r="H108" s="159">
        <f t="shared" si="17"/>
        <v>5.4</v>
      </c>
      <c r="I108" s="157">
        <f>IF('Indicator Data'!BJ108="No data","x",ROUND(IF('Indicator Data'!BJ108^2&gt;I$3,0,IF('Indicator Data'!BJ108^2&lt;I$4,10,(I$3-'Indicator Data'!BJ108^2)/(I$3-I$4)*10)),1))</f>
        <v>5.9</v>
      </c>
      <c r="J108" s="157">
        <f>IF(OR('Indicator Data'!BI108=0,'Indicator Data'!BI108="No data"),"x",ROUND(IF('Indicator Data'!BI108&gt;J$3,0,IF('Indicator Data'!BI108&lt;J$4,10,(J$3-'Indicator Data'!BI108)/(J$3-J$4)*10)),1))</f>
        <v>8.6</v>
      </c>
      <c r="K108" s="157">
        <f>IF('Indicator Data'!BK108="No data","x",ROUND(IF('Indicator Data'!BK108&gt;K$3,0,IF('Indicator Data'!BK108&lt;K$4,10,(K$3-'Indicator Data'!BK108)/(K$3-K$4)*10)),1))</f>
        <v>7.6</v>
      </c>
      <c r="L108" s="157">
        <f>IF('Indicator Data'!BL108="No data","x",ROUND(IF('Indicator Data'!BL108&gt;L$3,0,IF('Indicator Data'!BL108&lt;L$4,10,(L$3-'Indicator Data'!BL108)/(L$3-L$4)*10)),1))</f>
        <v>7.2</v>
      </c>
      <c r="M108" s="158">
        <f t="shared" si="18"/>
        <v>7.3</v>
      </c>
      <c r="N108" s="161">
        <f>IF('Indicator Data'!BM108="No data","x",'Indicator Data'!BM108/'Indicator Data'!BW108*100)</f>
        <v>19.092066185829445</v>
      </c>
      <c r="O108" s="157">
        <f t="shared" si="21"/>
        <v>8.1999999999999993</v>
      </c>
      <c r="P108" s="157">
        <f>IF('Indicator Data'!BN108="No data","x",ROUND(IF('Indicator Data'!BN108&gt;P$3,0,IF('Indicator Data'!BN108&lt;P$4,10,(P$3-'Indicator Data'!BN108)/(P$3-P$4)*10)),1))</f>
        <v>5.6</v>
      </c>
      <c r="Q108" s="157">
        <f>IF('Indicator Data'!BO108="No data","x",ROUND(IF('Indicator Data'!BO108&gt;Q$3,0,IF('Indicator Data'!BO108&lt;Q$4,10,(Q$3-'Indicator Data'!BO108)/(Q$3-Q$4)*10)),1))</f>
        <v>5.6</v>
      </c>
      <c r="R108" s="158">
        <f t="shared" si="19"/>
        <v>6.5</v>
      </c>
      <c r="S108" s="157">
        <f>IF('Indicator Data'!BP108="No data","x",ROUND(IF('Indicator Data'!BP108&gt;S$3,0,IF('Indicator Data'!BP108&lt;S$4,10,(S$3-'Indicator Data'!BP108)/(S$3-S$4)*10)),1))</f>
        <v>9.9</v>
      </c>
      <c r="T108" s="162">
        <f>IF('Indicator Data'!BQ108="No data","x",ROUND(IF('Indicator Data'!BQ108&gt;T$3,0,IF('Indicator Data'!BQ108&lt;T$4,10,(T$3-'Indicator Data'!BQ108)/(T$3-T$4)*10)),1))</f>
        <v>2.2000000000000002</v>
      </c>
      <c r="U108" s="162">
        <f>IF('Indicator Data'!BR108="No data","x",ROUND(IF('Indicator Data'!BR108&gt;U$3,0,IF('Indicator Data'!BR108&lt;U$4,10,(U$3-'Indicator Data'!BR108)/(U$3-U$4)*10)),1))</f>
        <v>6.6</v>
      </c>
      <c r="V108" s="162">
        <f>IF('Indicator Data'!BS108="No data","x",ROUND(IF('Indicator Data'!BS108&gt;V$3,0,IF('Indicator Data'!BS108&lt;V$4,10,(V$3-'Indicator Data'!BS108)/(V$3-V$4)*10)),1))</f>
        <v>2</v>
      </c>
      <c r="W108" s="157">
        <f t="shared" si="20"/>
        <v>3.6</v>
      </c>
      <c r="X108" s="157">
        <f>IF('Indicator Data'!BT108="No data","x",ROUND(IF('Indicator Data'!BT108&gt;X$3,0,IF('Indicator Data'!BT108&lt;X$4,10,(X$3-'Indicator Data'!BT108)/(X$3-X$4)*10)),1))</f>
        <v>9.8000000000000007</v>
      </c>
      <c r="Y108" s="157">
        <f>IF('Indicator Data'!BU108="No data","x",ROUND(IF('Indicator Data'!BU108&gt;Y$3,10,IF('Indicator Data'!BU108&lt;Y$4,0,10-(Y$3-'Indicator Data'!BU108)/(Y$3-Y$4)*10)),1))</f>
        <v>4.2</v>
      </c>
      <c r="Z108" s="158">
        <f t="shared" si="22"/>
        <v>6.9</v>
      </c>
      <c r="AA108" s="159">
        <f t="shared" si="23"/>
        <v>6.9</v>
      </c>
      <c r="AB108" s="48"/>
    </row>
    <row r="109" spans="1:28">
      <c r="A109" s="90" t="str">
        <f>'Indicator Data'!A109</f>
        <v>Malaysia</v>
      </c>
      <c r="B109" s="160" t="str">
        <f>'Indicator Data'!B109</f>
        <v>MYS</v>
      </c>
      <c r="C109" s="157">
        <f>IF('Indicator Data'!BF109="No data","x",ROUND(IF('Indicator Data'!BF109&gt;C$3,0,IF('Indicator Data'!BF109&lt;C$4,10,(C$3-'Indicator Data'!BF109)/(C$3-C$4)*10)),1))</f>
        <v>2.6</v>
      </c>
      <c r="D109" s="158">
        <f t="shared" si="15"/>
        <v>2.6</v>
      </c>
      <c r="E109" s="157">
        <f>IF('Indicator Data'!BH109="No data","x",ROUND(IF('Indicator Data'!BH109&gt;E$3,0,IF('Indicator Data'!BH109&lt;E$4,10,(E$3-'Indicator Data'!BH109)/(E$3-E$4)*10)),1))</f>
        <v>5</v>
      </c>
      <c r="F109" s="157">
        <f>IF('Indicator Data'!BG109="No data","x",ROUND(IF('Indicator Data'!BG109&gt;F$3,0,IF('Indicator Data'!BG109&lt;F$4,10,(F$3-'Indicator Data'!BG109)/(F$3-F$4)*10)),1))</f>
        <v>3</v>
      </c>
      <c r="G109" s="158">
        <f t="shared" si="16"/>
        <v>4</v>
      </c>
      <c r="H109" s="159">
        <f t="shared" si="17"/>
        <v>3.3</v>
      </c>
      <c r="I109" s="157" t="str">
        <f>IF('Indicator Data'!BJ109="No data","x",ROUND(IF('Indicator Data'!BJ109^2&gt;I$3,0,IF('Indicator Data'!BJ109^2&lt;I$4,10,(I$3-'Indicator Data'!BJ109^2)/(I$3-I$4)*10)),1))</f>
        <v>x</v>
      </c>
      <c r="J109" s="157">
        <f>IF(OR('Indicator Data'!BI109=0,'Indicator Data'!BI109="No data"),"x",ROUND(IF('Indicator Data'!BI109&gt;J$3,0,IF('Indicator Data'!BI109&lt;J$4,10,(J$3-'Indicator Data'!BI109)/(J$3-J$4)*10)),1))</f>
        <v>0</v>
      </c>
      <c r="K109" s="157">
        <f>IF('Indicator Data'!BK109="No data","x",ROUND(IF('Indicator Data'!BK109&gt;K$3,0,IF('Indicator Data'!BK109&lt;K$4,10,(K$3-'Indicator Data'!BK109)/(K$3-K$4)*10)),1))</f>
        <v>0.3</v>
      </c>
      <c r="L109" s="157">
        <f>IF('Indicator Data'!BL109="No data","x",ROUND(IF('Indicator Data'!BL109&gt;L$3,0,IF('Indicator Data'!BL109&lt;L$4,10,(L$3-'Indicator Data'!BL109)/(L$3-L$4)*10)),1))</f>
        <v>3</v>
      </c>
      <c r="M109" s="158">
        <f t="shared" si="18"/>
        <v>1.1000000000000001</v>
      </c>
      <c r="N109" s="161">
        <f>IF('Indicator Data'!BM109="No data","x",'Indicator Data'!BM109/'Indicator Data'!BW109*100)</f>
        <v>21.001369654542685</v>
      </c>
      <c r="O109" s="157">
        <f t="shared" si="21"/>
        <v>8</v>
      </c>
      <c r="P109" s="157">
        <f>IF('Indicator Data'!BN109="No data","x",ROUND(IF('Indicator Data'!BN109&gt;P$3,0,IF('Indicator Data'!BN109&lt;P$4,10,(P$3-'Indicator Data'!BN109)/(P$3-P$4)*10)),1))</f>
        <v>0.4</v>
      </c>
      <c r="Q109" s="157">
        <f>IF('Indicator Data'!BO109="No data","x",ROUND(IF('Indicator Data'!BO109&gt;Q$3,0,IF('Indicator Data'!BO109&lt;Q$4,10,(Q$3-'Indicator Data'!BO109)/(Q$3-Q$4)*10)),1))</f>
        <v>0.6</v>
      </c>
      <c r="R109" s="158">
        <f t="shared" si="19"/>
        <v>3</v>
      </c>
      <c r="S109" s="157">
        <f>IF('Indicator Data'!BP109="No data","x",ROUND(IF('Indicator Data'!BP109&gt;S$3,0,IF('Indicator Data'!BP109&lt;S$4,10,(S$3-'Indicator Data'!BP109)/(S$3-S$4)*10)),1))</f>
        <v>4.4000000000000004</v>
      </c>
      <c r="T109" s="162">
        <f>IF('Indicator Data'!BQ109="No data","x",ROUND(IF('Indicator Data'!BQ109&gt;T$3,0,IF('Indicator Data'!BQ109&lt;T$4,10,(T$3-'Indicator Data'!BQ109)/(T$3-T$4)*10)),1))</f>
        <v>0.3</v>
      </c>
      <c r="U109" s="162">
        <f>IF('Indicator Data'!BR109="No data","x",ROUND(IF('Indicator Data'!BR109&gt;U$3,0,IF('Indicator Data'!BR109&lt;U$4,10,(U$3-'Indicator Data'!BR109)/(U$3-U$4)*10)),1))</f>
        <v>0.5</v>
      </c>
      <c r="V109" s="162">
        <f>IF('Indicator Data'!BS109="No data","x",ROUND(IF('Indicator Data'!BS109&gt;V$3,0,IF('Indicator Data'!BS109&lt;V$4,10,(V$3-'Indicator Data'!BS109)/(V$3-V$4)*10)),1))</f>
        <v>7.1</v>
      </c>
      <c r="W109" s="157">
        <f t="shared" si="20"/>
        <v>2.6333333333333333</v>
      </c>
      <c r="X109" s="157">
        <f>IF('Indicator Data'!BT109="No data","x",ROUND(IF('Indicator Data'!BT109&gt;X$3,0,IF('Indicator Data'!BT109&lt;X$4,10,(X$3-'Indicator Data'!BT109)/(X$3-X$4)*10)),1))</f>
        <v>5.9</v>
      </c>
      <c r="Y109" s="157">
        <f>IF('Indicator Data'!BU109="No data","x",ROUND(IF('Indicator Data'!BU109&gt;Y$3,10,IF('Indicator Data'!BU109&lt;Y$4,0,10-(Y$3-'Indicator Data'!BU109)/(Y$3-Y$4)*10)),1))</f>
        <v>0.2</v>
      </c>
      <c r="Z109" s="158">
        <f t="shared" si="22"/>
        <v>3.3</v>
      </c>
      <c r="AA109" s="159">
        <f t="shared" si="23"/>
        <v>2.5</v>
      </c>
      <c r="AB109" s="48"/>
    </row>
    <row r="110" spans="1:28">
      <c r="A110" s="90" t="str">
        <f>'Indicator Data'!A110</f>
        <v>Maldives</v>
      </c>
      <c r="B110" s="160" t="str">
        <f>'Indicator Data'!B110</f>
        <v>MDV</v>
      </c>
      <c r="C110" s="157">
        <f>IF('Indicator Data'!BF110="No data","x",ROUND(IF('Indicator Data'!BF110&gt;C$3,0,IF('Indicator Data'!BF110&lt;C$4,10,(C$3-'Indicator Data'!BF110)/(C$3-C$4)*10)),1))</f>
        <v>5.8</v>
      </c>
      <c r="D110" s="158">
        <f t="shared" si="15"/>
        <v>5.8</v>
      </c>
      <c r="E110" s="157">
        <f>IF('Indicator Data'!BH110="No data","x",ROUND(IF('Indicator Data'!BH110&gt;E$3,0,IF('Indicator Data'!BH110&lt;E$4,10,(E$3-'Indicator Data'!BH110)/(E$3-E$4)*10)),1))</f>
        <v>6.1</v>
      </c>
      <c r="F110" s="157">
        <f>IF('Indicator Data'!BG110="No data","x",ROUND(IF('Indicator Data'!BG110&gt;F$3,0,IF('Indicator Data'!BG110&lt;F$4,10,(F$3-'Indicator Data'!BG110)/(F$3-F$4)*10)),1))</f>
        <v>5.3</v>
      </c>
      <c r="G110" s="158">
        <f t="shared" si="16"/>
        <v>5.7</v>
      </c>
      <c r="H110" s="159">
        <f t="shared" si="17"/>
        <v>5.8</v>
      </c>
      <c r="I110" s="157">
        <f>IF('Indicator Data'!BJ110="No data","x",ROUND(IF('Indicator Data'!BJ110^2&gt;I$3,0,IF('Indicator Data'!BJ110^2&lt;I$4,10,(I$3-'Indicator Data'!BJ110^2)/(I$3-I$4)*10)),1))</f>
        <v>0.5</v>
      </c>
      <c r="J110" s="157">
        <f>IF(OR('Indicator Data'!BI110=0,'Indicator Data'!BI110="No data"),"x",ROUND(IF('Indicator Data'!BI110&gt;J$3,0,IF('Indicator Data'!BI110&lt;J$4,10,(J$3-'Indicator Data'!BI110)/(J$3-J$4)*10)),1))</f>
        <v>0</v>
      </c>
      <c r="K110" s="157">
        <f>IF('Indicator Data'!BK110="No data","x",ROUND(IF('Indicator Data'!BK110&gt;K$3,0,IF('Indicator Data'!BK110&lt;K$4,10,(K$3-'Indicator Data'!BK110)/(K$3-K$4)*10)),1))</f>
        <v>1.4</v>
      </c>
      <c r="L110" s="157">
        <f>IF('Indicator Data'!BL110="No data","x",ROUND(IF('Indicator Data'!BL110&gt;L$3,0,IF('Indicator Data'!BL110&lt;L$4,10,(L$3-'Indicator Data'!BL110)/(L$3-L$4)*10)),1))</f>
        <v>3.3</v>
      </c>
      <c r="M110" s="158">
        <f t="shared" si="18"/>
        <v>1.3</v>
      </c>
      <c r="N110" s="161">
        <f>IF('Indicator Data'!BM110="No data","x",'Indicator Data'!BM110/'Indicator Data'!BW110*100)</f>
        <v>226.66666666666666</v>
      </c>
      <c r="O110" s="157">
        <f t="shared" si="21"/>
        <v>0</v>
      </c>
      <c r="P110" s="157">
        <f>IF('Indicator Data'!BN110="No data","x",ROUND(IF('Indicator Data'!BN110&gt;P$3,0,IF('Indicator Data'!BN110&lt;P$4,10,(P$3-'Indicator Data'!BN110)/(P$3-P$4)*10)),1))</f>
        <v>0</v>
      </c>
      <c r="Q110" s="157">
        <f>IF('Indicator Data'!BO110="No data","x",ROUND(IF('Indicator Data'!BO110&gt;Q$3,0,IF('Indicator Data'!BO110&lt;Q$4,10,(Q$3-'Indicator Data'!BO110)/(Q$3-Q$4)*10)),1))</f>
        <v>0.1</v>
      </c>
      <c r="R110" s="158">
        <f t="shared" si="19"/>
        <v>0</v>
      </c>
      <c r="S110" s="157">
        <f>IF('Indicator Data'!BP110="No data","x",ROUND(IF('Indicator Data'!BP110&gt;S$3,0,IF('Indicator Data'!BP110&lt;S$4,10,(S$3-'Indicator Data'!BP110)/(S$3-S$4)*10)),1))</f>
        <v>4.5999999999999996</v>
      </c>
      <c r="T110" s="162">
        <f>IF('Indicator Data'!BQ110="No data","x",ROUND(IF('Indicator Data'!BQ110&gt;T$3,0,IF('Indicator Data'!BQ110&lt;T$4,10,(T$3-'Indicator Data'!BQ110)/(T$3-T$4)*10)),1))</f>
        <v>0</v>
      </c>
      <c r="U110" s="162">
        <f>IF('Indicator Data'!BR110="No data","x",ROUND(IF('Indicator Data'!BR110&gt;U$3,0,IF('Indicator Data'!BR110&lt;U$4,10,(U$3-'Indicator Data'!BR110)/(U$3-U$4)*10)),1))</f>
        <v>0.2</v>
      </c>
      <c r="V110" s="162" t="str">
        <f>IF('Indicator Data'!BS110="No data","x",ROUND(IF('Indicator Data'!BS110&gt;V$3,0,IF('Indicator Data'!BS110&lt;V$4,10,(V$3-'Indicator Data'!BS110)/(V$3-V$4)*10)),1))</f>
        <v>x</v>
      </c>
      <c r="W110" s="157">
        <f t="shared" si="20"/>
        <v>0.1</v>
      </c>
      <c r="X110" s="157">
        <f>IF('Indicator Data'!BT110="No data","x",ROUND(IF('Indicator Data'!BT110&gt;X$3,0,IF('Indicator Data'!BT110&lt;X$4,10,(X$3-'Indicator Data'!BT110)/(X$3-X$4)*10)),1))</f>
        <v>3.2</v>
      </c>
      <c r="Y110" s="157">
        <f>IF('Indicator Data'!BU110="No data","x",ROUND(IF('Indicator Data'!BU110&gt;Y$3,10,IF('Indicator Data'!BU110&lt;Y$4,0,10-(Y$3-'Indicator Data'!BU110)/(Y$3-Y$4)*10)),1))</f>
        <v>0.6</v>
      </c>
      <c r="Z110" s="158">
        <f t="shared" si="22"/>
        <v>2.1</v>
      </c>
      <c r="AA110" s="159">
        <f t="shared" si="23"/>
        <v>1.1000000000000001</v>
      </c>
      <c r="AB110" s="48"/>
    </row>
    <row r="111" spans="1:28">
      <c r="A111" s="90" t="str">
        <f>'Indicator Data'!A111</f>
        <v>Mali</v>
      </c>
      <c r="B111" s="160" t="str">
        <f>'Indicator Data'!B111</f>
        <v>MLI</v>
      </c>
      <c r="C111" s="157">
        <f>IF('Indicator Data'!BF111="No data","x",ROUND(IF('Indicator Data'!BF111&gt;C$3,0,IF('Indicator Data'!BF111&lt;C$4,10,(C$3-'Indicator Data'!BF111)/(C$3-C$4)*10)),1))</f>
        <v>4.9000000000000004</v>
      </c>
      <c r="D111" s="158">
        <f t="shared" si="15"/>
        <v>4.9000000000000004</v>
      </c>
      <c r="E111" s="157">
        <f>IF('Indicator Data'!BH111="No data","x",ROUND(IF('Indicator Data'!BH111&gt;E$3,0,IF('Indicator Data'!BH111&lt;E$4,10,(E$3-'Indicator Data'!BH111)/(E$3-E$4)*10)),1))</f>
        <v>7.2</v>
      </c>
      <c r="F111" s="157">
        <f>IF('Indicator Data'!BG111="No data","x",ROUND(IF('Indicator Data'!BG111&gt;F$3,0,IF('Indicator Data'!BG111&lt;F$4,10,(F$3-'Indicator Data'!BG111)/(F$3-F$4)*10)),1))</f>
        <v>7.4</v>
      </c>
      <c r="G111" s="158">
        <f t="shared" si="16"/>
        <v>7.3</v>
      </c>
      <c r="H111" s="159">
        <f t="shared" si="17"/>
        <v>6.1</v>
      </c>
      <c r="I111" s="157">
        <f>IF('Indicator Data'!BJ111="No data","x",ROUND(IF('Indicator Data'!BJ111^2&gt;I$3,0,IF('Indicator Data'!BJ111^2&lt;I$4,10,(I$3-'Indicator Data'!BJ111^2)/(I$3-I$4)*10)),1))</f>
        <v>9.9</v>
      </c>
      <c r="J111" s="157">
        <f>IF(OR('Indicator Data'!BI111=0,'Indicator Data'!BI111="No data"),"x",ROUND(IF('Indicator Data'!BI111&gt;J$3,0,IF('Indicator Data'!BI111&lt;J$4,10,(J$3-'Indicator Data'!BI111)/(J$3-J$4)*10)),1))</f>
        <v>4.7</v>
      </c>
      <c r="K111" s="157">
        <f>IF('Indicator Data'!BK111="No data","x",ROUND(IF('Indicator Data'!BK111&gt;K$3,0,IF('Indicator Data'!BK111&lt;K$4,10,(K$3-'Indicator Data'!BK111)/(K$3-K$4)*10)),1))</f>
        <v>6.6</v>
      </c>
      <c r="L111" s="157">
        <f>IF('Indicator Data'!BL111="No data","x",ROUND(IF('Indicator Data'!BL111&gt;L$3,0,IF('Indicator Data'!BL111&lt;L$4,10,(L$3-'Indicator Data'!BL111)/(L$3-L$4)*10)),1))</f>
        <v>4.4000000000000004</v>
      </c>
      <c r="M111" s="158">
        <f t="shared" si="18"/>
        <v>6.4</v>
      </c>
      <c r="N111" s="161">
        <f>IF('Indicator Data'!BM111="No data","x",'Indicator Data'!BM111/'Indicator Data'!BW111*100)</f>
        <v>9.0149894688532122</v>
      </c>
      <c r="O111" s="157">
        <f t="shared" si="21"/>
        <v>9.1999999999999993</v>
      </c>
      <c r="P111" s="157">
        <f>IF('Indicator Data'!BN111="No data","x",ROUND(IF('Indicator Data'!BN111&gt;P$3,0,IF('Indicator Data'!BN111&lt;P$4,10,(P$3-'Indicator Data'!BN111)/(P$3-P$4)*10)),1))</f>
        <v>5.5</v>
      </c>
      <c r="Q111" s="157">
        <f>IF('Indicator Data'!BO111="No data","x",ROUND(IF('Indicator Data'!BO111&gt;Q$3,0,IF('Indicator Data'!BO111&lt;Q$4,10,(Q$3-'Indicator Data'!BO111)/(Q$3-Q$4)*10)),1))</f>
        <v>3.3</v>
      </c>
      <c r="R111" s="158">
        <f t="shared" si="19"/>
        <v>6</v>
      </c>
      <c r="S111" s="157">
        <f>IF('Indicator Data'!BP111="No data","x",ROUND(IF('Indicator Data'!BP111&gt;S$3,0,IF('Indicator Data'!BP111&lt;S$4,10,(S$3-'Indicator Data'!BP111)/(S$3-S$4)*10)),1))</f>
        <v>9.6999999999999993</v>
      </c>
      <c r="T111" s="162">
        <f>IF('Indicator Data'!BQ111="No data","x",ROUND(IF('Indicator Data'!BQ111&gt;T$3,0,IF('Indicator Data'!BQ111&lt;T$4,10,(T$3-'Indicator Data'!BQ111)/(T$3-T$4)*10)),1))</f>
        <v>3.7</v>
      </c>
      <c r="U111" s="162">
        <f>IF('Indicator Data'!BR111="No data","x",ROUND(IF('Indicator Data'!BR111&gt;U$3,0,IF('Indicator Data'!BR111&lt;U$4,10,(U$3-'Indicator Data'!BR111)/(U$3-U$4)*10)),1))</f>
        <v>9.3000000000000007</v>
      </c>
      <c r="V111" s="162">
        <f>IF('Indicator Data'!BS111="No data","x",ROUND(IF('Indicator Data'!BS111&gt;V$3,0,IF('Indicator Data'!BS111&lt;V$4,10,(V$3-'Indicator Data'!BS111)/(V$3-V$4)*10)),1))</f>
        <v>3.7</v>
      </c>
      <c r="W111" s="157">
        <f t="shared" si="20"/>
        <v>5.5666666666666664</v>
      </c>
      <c r="X111" s="157">
        <f>IF('Indicator Data'!BT111="No data","x",ROUND(IF('Indicator Data'!BT111&gt;X$3,0,IF('Indicator Data'!BT111&lt;X$4,10,(X$3-'Indicator Data'!BT111)/(X$3-X$4)*10)),1))</f>
        <v>9.8000000000000007</v>
      </c>
      <c r="Y111" s="157">
        <f>IF('Indicator Data'!BU111="No data","x",ROUND(IF('Indicator Data'!BU111&gt;Y$3,10,IF('Indicator Data'!BU111&lt;Y$4,0,10-(Y$3-'Indicator Data'!BU111)/(Y$3-Y$4)*10)),1))</f>
        <v>4.9000000000000004</v>
      </c>
      <c r="Z111" s="158">
        <f t="shared" si="22"/>
        <v>7.5</v>
      </c>
      <c r="AA111" s="159">
        <f t="shared" si="23"/>
        <v>6.6</v>
      </c>
      <c r="AB111" s="48"/>
    </row>
    <row r="112" spans="1:28">
      <c r="A112" s="90" t="str">
        <f>'Indicator Data'!A112</f>
        <v>Malta</v>
      </c>
      <c r="B112" s="160" t="str">
        <f>'Indicator Data'!B112</f>
        <v>MLT</v>
      </c>
      <c r="C112" s="157" t="str">
        <f>IF('Indicator Data'!BF112="No data","x",ROUND(IF('Indicator Data'!BF112&gt;C$3,0,IF('Indicator Data'!BF112&lt;C$4,10,(C$3-'Indicator Data'!BF112)/(C$3-C$4)*10)),1))</f>
        <v>x</v>
      </c>
      <c r="D112" s="158" t="str">
        <f t="shared" si="15"/>
        <v>x</v>
      </c>
      <c r="E112" s="157">
        <f>IF('Indicator Data'!BH112="No data","x",ROUND(IF('Indicator Data'!BH112&gt;E$3,0,IF('Indicator Data'!BH112&lt;E$4,10,(E$3-'Indicator Data'!BH112)/(E$3-E$4)*10)),1))</f>
        <v>4.9000000000000004</v>
      </c>
      <c r="F112" s="157">
        <f>IF('Indicator Data'!BG112="No data","x",ROUND(IF('Indicator Data'!BG112&gt;F$3,0,IF('Indicator Data'!BG112&lt;F$4,10,(F$3-'Indicator Data'!BG112)/(F$3-F$4)*10)),1))</f>
        <v>3.4</v>
      </c>
      <c r="G112" s="158">
        <f t="shared" si="16"/>
        <v>4.2</v>
      </c>
      <c r="H112" s="159">
        <f t="shared" si="17"/>
        <v>4.2</v>
      </c>
      <c r="I112" s="157">
        <f>IF('Indicator Data'!BJ112="No data","x",ROUND(IF('Indicator Data'!BJ112^2&gt;I$3,0,IF('Indicator Data'!BJ112^2&lt;I$4,10,(I$3-'Indicator Data'!BJ112^2)/(I$3-I$4)*10)),1))</f>
        <v>1.1000000000000001</v>
      </c>
      <c r="J112" s="157">
        <f>IF(OR('Indicator Data'!BI112=0,'Indicator Data'!BI112="No data"),"x",ROUND(IF('Indicator Data'!BI112&gt;J$3,0,IF('Indicator Data'!BI112&lt;J$4,10,(J$3-'Indicator Data'!BI112)/(J$3-J$4)*10)),1))</f>
        <v>0</v>
      </c>
      <c r="K112" s="157">
        <f>IF('Indicator Data'!BK112="No data","x",ROUND(IF('Indicator Data'!BK112&gt;K$3,0,IF('Indicator Data'!BK112&lt;K$4,10,(K$3-'Indicator Data'!BK112)/(K$3-K$4)*10)),1))</f>
        <v>0.8</v>
      </c>
      <c r="L112" s="157">
        <f>IF('Indicator Data'!BL112="No data","x",ROUND(IF('Indicator Data'!BL112&gt;L$3,0,IF('Indicator Data'!BL112&lt;L$4,10,(L$3-'Indicator Data'!BL112)/(L$3-L$4)*10)),1))</f>
        <v>3.5</v>
      </c>
      <c r="M112" s="158">
        <f t="shared" si="18"/>
        <v>1.4</v>
      </c>
      <c r="N112" s="161">
        <f>IF('Indicator Data'!BM112="No data","x",'Indicator Data'!BM112/'Indicator Data'!BW112*100)</f>
        <v>843.75</v>
      </c>
      <c r="O112" s="157">
        <f t="shared" si="21"/>
        <v>0</v>
      </c>
      <c r="P112" s="157">
        <f>IF('Indicator Data'!BN112="No data","x",ROUND(IF('Indicator Data'!BN112&gt;P$3,0,IF('Indicator Data'!BN112&lt;P$4,10,(P$3-'Indicator Data'!BN112)/(P$3-P$4)*10)),1))</f>
        <v>0</v>
      </c>
      <c r="Q112" s="157">
        <f>IF('Indicator Data'!BO112="No data","x",ROUND(IF('Indicator Data'!BO112&gt;Q$3,0,IF('Indicator Data'!BO112&lt;Q$4,10,(Q$3-'Indicator Data'!BO112)/(Q$3-Q$4)*10)),1))</f>
        <v>0</v>
      </c>
      <c r="R112" s="158">
        <f t="shared" si="19"/>
        <v>0</v>
      </c>
      <c r="S112" s="157">
        <f>IF('Indicator Data'!BP112="No data","x",ROUND(IF('Indicator Data'!BP112&gt;S$3,0,IF('Indicator Data'!BP112&lt;S$4,10,(S$3-'Indicator Data'!BP112)/(S$3-S$4)*10)),1))</f>
        <v>0</v>
      </c>
      <c r="T112" s="162">
        <f>IF('Indicator Data'!BQ112="No data","x",ROUND(IF('Indicator Data'!BQ112&gt;T$3,0,IF('Indicator Data'!BQ112&lt;T$4,10,(T$3-'Indicator Data'!BQ112)/(T$3-T$4)*10)),1))</f>
        <v>0.2</v>
      </c>
      <c r="U112" s="162">
        <f>IF('Indicator Data'!BR112="No data","x",ROUND(IF('Indicator Data'!BR112&gt;U$3,0,IF('Indicator Data'!BR112&lt;U$4,10,(U$3-'Indicator Data'!BR112)/(U$3-U$4)*10)),1))</f>
        <v>0.7</v>
      </c>
      <c r="V112" s="162">
        <f>IF('Indicator Data'!BS112="No data","x",ROUND(IF('Indicator Data'!BS112&gt;V$3,0,IF('Indicator Data'!BS112&lt;V$4,10,(V$3-'Indicator Data'!BS112)/(V$3-V$4)*10)),1))</f>
        <v>0</v>
      </c>
      <c r="W112" s="157">
        <f t="shared" si="20"/>
        <v>0.3</v>
      </c>
      <c r="X112" s="157">
        <f>IF('Indicator Data'!BT112="No data","x",ROUND(IF('Indicator Data'!BT112&gt;X$3,0,IF('Indicator Data'!BT112&lt;X$4,10,(X$3-'Indicator Data'!BT112)/(X$3-X$4)*10)),1))</f>
        <v>0</v>
      </c>
      <c r="Y112" s="157">
        <f>IF('Indicator Data'!BU112="No data","x",ROUND(IF('Indicator Data'!BU112&gt;Y$3,10,IF('Indicator Data'!BU112&lt;Y$4,0,10-(Y$3-'Indicator Data'!BU112)/(Y$3-Y$4)*10)),1))</f>
        <v>0</v>
      </c>
      <c r="Z112" s="158">
        <f t="shared" si="22"/>
        <v>0.1</v>
      </c>
      <c r="AA112" s="159">
        <f t="shared" si="23"/>
        <v>0.5</v>
      </c>
      <c r="AB112" s="48"/>
    </row>
    <row r="113" spans="1:28">
      <c r="A113" s="90" t="str">
        <f>'Indicator Data'!A113</f>
        <v>Marshall Islands</v>
      </c>
      <c r="B113" s="160" t="str">
        <f>'Indicator Data'!B113</f>
        <v>MHL</v>
      </c>
      <c r="C113" s="157">
        <f>IF('Indicator Data'!BF113="No data","x",ROUND(IF('Indicator Data'!BF113&gt;C$3,0,IF('Indicator Data'!BF113&lt;C$4,10,(C$3-'Indicator Data'!BF113)/(C$3-C$4)*10)),1))</f>
        <v>7.3</v>
      </c>
      <c r="D113" s="158">
        <f t="shared" si="15"/>
        <v>7.3</v>
      </c>
      <c r="E113" s="157" t="str">
        <f>IF('Indicator Data'!BH113="No data","x",ROUND(IF('Indicator Data'!BH113&gt;E$3,0,IF('Indicator Data'!BH113&lt;E$4,10,(E$3-'Indicator Data'!BH113)/(E$3-E$4)*10)),1))</f>
        <v>x</v>
      </c>
      <c r="F113" s="157">
        <f>IF('Indicator Data'!BG113="No data","x",ROUND(IF('Indicator Data'!BG113&gt;F$3,0,IF('Indicator Data'!BG113&lt;F$4,10,(F$3-'Indicator Data'!BG113)/(F$3-F$4)*10)),1))</f>
        <v>4.5</v>
      </c>
      <c r="G113" s="158">
        <f t="shared" si="16"/>
        <v>4.5</v>
      </c>
      <c r="H113" s="159">
        <f t="shared" si="17"/>
        <v>5.9</v>
      </c>
      <c r="I113" s="157">
        <f>IF('Indicator Data'!BJ113="No data","x",ROUND(IF('Indicator Data'!BJ113^2&gt;I$3,0,IF('Indicator Data'!BJ113^2&lt;I$4,10,(I$3-'Indicator Data'!BJ113^2)/(I$3-I$4)*10)),1))</f>
        <v>0.4</v>
      </c>
      <c r="J113" s="157">
        <f>IF(OR('Indicator Data'!BI113=0,'Indicator Data'!BI113="No data"),"x",ROUND(IF('Indicator Data'!BI113&gt;J$3,0,IF('Indicator Data'!BI113&lt;J$4,10,(J$3-'Indicator Data'!BI113)/(J$3-J$4)*10)),1))</f>
        <v>0</v>
      </c>
      <c r="K113" s="157">
        <f>IF('Indicator Data'!BK113="No data","x",ROUND(IF('Indicator Data'!BK113&gt;K$3,0,IF('Indicator Data'!BK113&lt;K$4,10,(K$3-'Indicator Data'!BK113)/(K$3-K$4)*10)),1))</f>
        <v>6.1</v>
      </c>
      <c r="L113" s="157">
        <f>IF('Indicator Data'!BL113="No data","x",ROUND(IF('Indicator Data'!BL113&gt;L$3,0,IF('Indicator Data'!BL113&lt;L$4,10,(L$3-'Indicator Data'!BL113)/(L$3-L$4)*10)),1))</f>
        <v>8.3000000000000007</v>
      </c>
      <c r="M113" s="158">
        <f t="shared" si="18"/>
        <v>3.7</v>
      </c>
      <c r="N113" s="161">
        <f>IF('Indicator Data'!BM113="No data","x",'Indicator Data'!BM113/'Indicator Data'!BW113*100)</f>
        <v>144.44444444444443</v>
      </c>
      <c r="O113" s="157">
        <f t="shared" si="21"/>
        <v>0</v>
      </c>
      <c r="P113" s="157">
        <f>IF('Indicator Data'!BN113="No data","x",ROUND(IF('Indicator Data'!BN113&gt;P$3,0,IF('Indicator Data'!BN113&lt;P$4,10,(P$3-'Indicator Data'!BN113)/(P$3-P$4)*10)),1))</f>
        <v>2.1</v>
      </c>
      <c r="Q113" s="157">
        <f>IF('Indicator Data'!BO113="No data","x",ROUND(IF('Indicator Data'!BO113&gt;Q$3,0,IF('Indicator Data'!BO113&lt;Q$4,10,(Q$3-'Indicator Data'!BO113)/(Q$3-Q$4)*10)),1))</f>
        <v>3</v>
      </c>
      <c r="R113" s="158">
        <f t="shared" si="19"/>
        <v>1.7</v>
      </c>
      <c r="S113" s="157">
        <f>IF('Indicator Data'!BP113="No data","x",ROUND(IF('Indicator Data'!BP113&gt;S$3,0,IF('Indicator Data'!BP113&lt;S$4,10,(S$3-'Indicator Data'!BP113)/(S$3-S$4)*10)),1))</f>
        <v>8.9</v>
      </c>
      <c r="T113" s="162">
        <f>IF('Indicator Data'!BQ113="No data","x",ROUND(IF('Indicator Data'!BQ113&gt;T$3,0,IF('Indicator Data'!BQ113&lt;T$4,10,(T$3-'Indicator Data'!BQ113)/(T$3-T$4)*10)),1))</f>
        <v>2.2000000000000002</v>
      </c>
      <c r="U113" s="162">
        <f>IF('Indicator Data'!BR113="No data","x",ROUND(IF('Indicator Data'!BR113&gt;U$3,0,IF('Indicator Data'!BR113&lt;U$4,10,(U$3-'Indicator Data'!BR113)/(U$3-U$4)*10)),1))</f>
        <v>7.6</v>
      </c>
      <c r="V113" s="162">
        <f>IF('Indicator Data'!BS113="No data","x",ROUND(IF('Indicator Data'!BS113&gt;V$3,0,IF('Indicator Data'!BS113&lt;V$4,10,(V$3-'Indicator Data'!BS113)/(V$3-V$4)*10)),1))</f>
        <v>10</v>
      </c>
      <c r="W113" s="157">
        <f t="shared" si="20"/>
        <v>6.6000000000000005</v>
      </c>
      <c r="X113" s="157">
        <f>IF('Indicator Data'!BT113="No data","x",ROUND(IF('Indicator Data'!BT113&gt;X$3,0,IF('Indicator Data'!BT113&lt;X$4,10,(X$3-'Indicator Data'!BT113)/(X$3-X$4)*10)),1))</f>
        <v>7.9</v>
      </c>
      <c r="Y113" s="157" t="str">
        <f>IF('Indicator Data'!BU113="No data","x",ROUND(IF('Indicator Data'!BU113&gt;Y$3,10,IF('Indicator Data'!BU113&lt;Y$4,0,10-(Y$3-'Indicator Data'!BU113)/(Y$3-Y$4)*10)),1))</f>
        <v>x</v>
      </c>
      <c r="Z113" s="158">
        <f t="shared" si="22"/>
        <v>7.8</v>
      </c>
      <c r="AA113" s="159">
        <f t="shared" si="23"/>
        <v>4.4000000000000004</v>
      </c>
      <c r="AB113" s="48"/>
    </row>
    <row r="114" spans="1:28">
      <c r="A114" s="90" t="str">
        <f>'Indicator Data'!A114</f>
        <v>Mauritania</v>
      </c>
      <c r="B114" s="160" t="str">
        <f>'Indicator Data'!B114</f>
        <v>MRT</v>
      </c>
      <c r="C114" s="157">
        <f>IF('Indicator Data'!BF114="No data","x",ROUND(IF('Indicator Data'!BF114&gt;C$3,0,IF('Indicator Data'!BF114&lt;C$4,10,(C$3-'Indicator Data'!BF114)/(C$3-C$4)*10)),1))</f>
        <v>4.8</v>
      </c>
      <c r="D114" s="158">
        <f t="shared" si="15"/>
        <v>4.8</v>
      </c>
      <c r="E114" s="157">
        <f>IF('Indicator Data'!BH114="No data","x",ROUND(IF('Indicator Data'!BH114&gt;E$3,0,IF('Indicator Data'!BH114&lt;E$4,10,(E$3-'Indicator Data'!BH114)/(E$3-E$4)*10)),1))</f>
        <v>7</v>
      </c>
      <c r="F114" s="157">
        <f>IF('Indicator Data'!BG114="No data","x",ROUND(IF('Indicator Data'!BG114&gt;F$3,0,IF('Indicator Data'!BG114&lt;F$4,10,(F$3-'Indicator Data'!BG114)/(F$3-F$4)*10)),1))</f>
        <v>6.4</v>
      </c>
      <c r="G114" s="158">
        <f t="shared" si="16"/>
        <v>6.7</v>
      </c>
      <c r="H114" s="159">
        <f t="shared" si="17"/>
        <v>5.8</v>
      </c>
      <c r="I114" s="157">
        <f>IF('Indicator Data'!BJ114="No data","x",ROUND(IF('Indicator Data'!BJ114^2&gt;I$3,0,IF('Indicator Data'!BJ114^2&lt;I$4,10,(I$3-'Indicator Data'!BJ114^2)/(I$3-I$4)*10)),1))</f>
        <v>6.1</v>
      </c>
      <c r="J114" s="157">
        <f>IF(OR('Indicator Data'!BI114=0,'Indicator Data'!BI114="No data"),"x",ROUND(IF('Indicator Data'!BI114&gt;J$3,0,IF('Indicator Data'!BI114&lt;J$4,10,(J$3-'Indicator Data'!BI114)/(J$3-J$4)*10)),1))</f>
        <v>5.0999999999999996</v>
      </c>
      <c r="K114" s="157">
        <f>IF('Indicator Data'!BK114="No data","x",ROUND(IF('Indicator Data'!BK114&gt;K$3,0,IF('Indicator Data'!BK114&lt;K$4,10,(K$3-'Indicator Data'!BK114)/(K$3-K$4)*10)),1))</f>
        <v>4.0999999999999996</v>
      </c>
      <c r="L114" s="157">
        <f>IF('Indicator Data'!BL114="No data","x",ROUND(IF('Indicator Data'!BL114&gt;L$3,0,IF('Indicator Data'!BL114&lt;L$4,10,(L$3-'Indicator Data'!BL114)/(L$3-L$4)*10)),1))</f>
        <v>4.5</v>
      </c>
      <c r="M114" s="158">
        <f t="shared" si="18"/>
        <v>5</v>
      </c>
      <c r="N114" s="161">
        <f>IF('Indicator Data'!BM114="No data","x",'Indicator Data'!BM114/'Indicator Data'!BW114*100)</f>
        <v>1.4553216260793636</v>
      </c>
      <c r="O114" s="157">
        <f t="shared" si="21"/>
        <v>10</v>
      </c>
      <c r="P114" s="157">
        <f>IF('Indicator Data'!BN114="No data","x",ROUND(IF('Indicator Data'!BN114&gt;P$3,0,IF('Indicator Data'!BN114&lt;P$4,10,(P$3-'Indicator Data'!BN114)/(P$3-P$4)*10)),1))</f>
        <v>4.9000000000000004</v>
      </c>
      <c r="Q114" s="157">
        <f>IF('Indicator Data'!BO114="No data","x",ROUND(IF('Indicator Data'!BO114&gt;Q$3,0,IF('Indicator Data'!BO114&lt;Q$4,10,(Q$3-'Indicator Data'!BO114)/(Q$3-Q$4)*10)),1))</f>
        <v>4.4000000000000004</v>
      </c>
      <c r="R114" s="158">
        <f t="shared" si="19"/>
        <v>6.4</v>
      </c>
      <c r="S114" s="157">
        <f>IF('Indicator Data'!BP114="No data","x",ROUND(IF('Indicator Data'!BP114&gt;S$3,0,IF('Indicator Data'!BP114&lt;S$4,10,(S$3-'Indicator Data'!BP114)/(S$3-S$4)*10)),1))</f>
        <v>9.5</v>
      </c>
      <c r="T114" s="162">
        <f>IF('Indicator Data'!BQ114="No data","x",ROUND(IF('Indicator Data'!BQ114&gt;T$3,0,IF('Indicator Data'!BQ114&lt;T$4,10,(T$3-'Indicator Data'!BQ114)/(T$3-T$4)*10)),1))</f>
        <v>3.9</v>
      </c>
      <c r="U114" s="162" t="str">
        <f>IF('Indicator Data'!BR114="No data","x",ROUND(IF('Indicator Data'!BR114&gt;U$3,0,IF('Indicator Data'!BR114&lt;U$4,10,(U$3-'Indicator Data'!BR114)/(U$3-U$4)*10)),1))</f>
        <v>x</v>
      </c>
      <c r="V114" s="162">
        <f>IF('Indicator Data'!BS114="No data","x",ROUND(IF('Indicator Data'!BS114&gt;V$3,0,IF('Indicator Data'!BS114&lt;V$4,10,(V$3-'Indicator Data'!BS114)/(V$3-V$4)*10)),1))</f>
        <v>4.4000000000000004</v>
      </c>
      <c r="W114" s="157">
        <f t="shared" si="20"/>
        <v>4.1500000000000004</v>
      </c>
      <c r="X114" s="157">
        <f>IF('Indicator Data'!BT114="No data","x",ROUND(IF('Indicator Data'!BT114&gt;X$3,0,IF('Indicator Data'!BT114&lt;X$4,10,(X$3-'Indicator Data'!BT114)/(X$3-X$4)*10)),1))</f>
        <v>9.4</v>
      </c>
      <c r="Y114" s="157">
        <f>IF('Indicator Data'!BU114="No data","x",ROUND(IF('Indicator Data'!BU114&gt;Y$3,10,IF('Indicator Data'!BU114&lt;Y$4,0,10-(Y$3-'Indicator Data'!BU114)/(Y$3-Y$4)*10)),1))</f>
        <v>5.2</v>
      </c>
      <c r="Z114" s="158">
        <f t="shared" si="22"/>
        <v>7.1</v>
      </c>
      <c r="AA114" s="159">
        <f t="shared" si="23"/>
        <v>6.2</v>
      </c>
      <c r="AB114" s="48"/>
    </row>
    <row r="115" spans="1:28">
      <c r="A115" s="90" t="str">
        <f>'Indicator Data'!A115</f>
        <v>Mauritius</v>
      </c>
      <c r="B115" s="160" t="str">
        <f>'Indicator Data'!B115</f>
        <v>MUS</v>
      </c>
      <c r="C115" s="157">
        <f>IF('Indicator Data'!BF115="No data","x",ROUND(IF('Indicator Data'!BF115&gt;C$3,0,IF('Indicator Data'!BF115&lt;C$4,10,(C$3-'Indicator Data'!BF115)/(C$3-C$4)*10)),1))</f>
        <v>3.2</v>
      </c>
      <c r="D115" s="158">
        <f t="shared" si="15"/>
        <v>3.2</v>
      </c>
      <c r="E115" s="157">
        <f>IF('Indicator Data'!BH115="No data","x",ROUND(IF('Indicator Data'!BH115&gt;E$3,0,IF('Indicator Data'!BH115&lt;E$4,10,(E$3-'Indicator Data'!BH115)/(E$3-E$4)*10)),1))</f>
        <v>4.9000000000000004</v>
      </c>
      <c r="F115" s="157">
        <f>IF('Indicator Data'!BG115="No data","x",ROUND(IF('Indicator Data'!BG115&gt;F$3,0,IF('Indicator Data'!BG115&lt;F$4,10,(F$3-'Indicator Data'!BG115)/(F$3-F$4)*10)),1))</f>
        <v>3.5</v>
      </c>
      <c r="G115" s="158">
        <f t="shared" si="16"/>
        <v>4.2</v>
      </c>
      <c r="H115" s="159">
        <f t="shared" si="17"/>
        <v>3.7</v>
      </c>
      <c r="I115" s="157">
        <f>IF('Indicator Data'!BJ115="No data","x",ROUND(IF('Indicator Data'!BJ115^2&gt;I$3,0,IF('Indicator Data'!BJ115^2&lt;I$4,10,(I$3-'Indicator Data'!BJ115^2)/(I$3-I$4)*10)),1))</f>
        <v>1.7</v>
      </c>
      <c r="J115" s="157">
        <f>IF(OR('Indicator Data'!BI115=0,'Indicator Data'!BI115="No data"),"x",ROUND(IF('Indicator Data'!BI115&gt;J$3,0,IF('Indicator Data'!BI115&lt;J$4,10,(J$3-'Indicator Data'!BI115)/(J$3-J$4)*10)),1))</f>
        <v>0</v>
      </c>
      <c r="K115" s="157">
        <f>IF('Indicator Data'!BK115="No data","x",ROUND(IF('Indicator Data'!BK115&gt;K$3,0,IF('Indicator Data'!BK115&lt;K$4,10,(K$3-'Indicator Data'!BK115)/(K$3-K$4)*10)),1))</f>
        <v>3.2</v>
      </c>
      <c r="L115" s="157">
        <f>IF('Indicator Data'!BL115="No data","x",ROUND(IF('Indicator Data'!BL115&gt;L$3,0,IF('Indicator Data'!BL115&lt;L$4,10,(L$3-'Indicator Data'!BL115)/(L$3-L$4)*10)),1))</f>
        <v>2</v>
      </c>
      <c r="M115" s="158">
        <f t="shared" si="18"/>
        <v>1.7</v>
      </c>
      <c r="N115" s="161">
        <f>IF('Indicator Data'!BM115="No data","x",'Indicator Data'!BM115/'Indicator Data'!BW115*100)</f>
        <v>137.93103448275863</v>
      </c>
      <c r="O115" s="157">
        <f t="shared" si="21"/>
        <v>0</v>
      </c>
      <c r="P115" s="157">
        <f>IF('Indicator Data'!BN115="No data","x",ROUND(IF('Indicator Data'!BN115&gt;P$3,0,IF('Indicator Data'!BN115&lt;P$4,10,(P$3-'Indicator Data'!BN115)/(P$3-P$4)*10)),1))</f>
        <v>0.5</v>
      </c>
      <c r="Q115" s="157">
        <f>IF('Indicator Data'!BO115="No data","x",ROUND(IF('Indicator Data'!BO115&gt;Q$3,0,IF('Indicator Data'!BO115&lt;Q$4,10,(Q$3-'Indicator Data'!BO115)/(Q$3-Q$4)*10)),1))</f>
        <v>0</v>
      </c>
      <c r="R115" s="158">
        <f t="shared" si="19"/>
        <v>0.2</v>
      </c>
      <c r="S115" s="157">
        <f>IF('Indicator Data'!BP115="No data","x",ROUND(IF('Indicator Data'!BP115&gt;S$3,0,IF('Indicator Data'!BP115&lt;S$4,10,(S$3-'Indicator Data'!BP115)/(S$3-S$4)*10)),1))</f>
        <v>3.4</v>
      </c>
      <c r="T115" s="162">
        <f>IF('Indicator Data'!BQ115="No data","x",ROUND(IF('Indicator Data'!BQ115&gt;T$3,0,IF('Indicator Data'!BQ115&lt;T$4,10,(T$3-'Indicator Data'!BQ115)/(T$3-T$4)*10)),1))</f>
        <v>0.7</v>
      </c>
      <c r="U115" s="162">
        <f>IF('Indicator Data'!BR115="No data","x",ROUND(IF('Indicator Data'!BR115&gt;U$3,0,IF('Indicator Data'!BR115&lt;U$4,10,(U$3-'Indicator Data'!BR115)/(U$3-U$4)*10)),1))</f>
        <v>1</v>
      </c>
      <c r="V115" s="162">
        <f>IF('Indicator Data'!BS115="No data","x",ROUND(IF('Indicator Data'!BS115&gt;V$3,0,IF('Indicator Data'!BS115&lt;V$4,10,(V$3-'Indicator Data'!BS115)/(V$3-V$4)*10)),1))</f>
        <v>0.3</v>
      </c>
      <c r="W115" s="157">
        <f t="shared" si="20"/>
        <v>0.66666666666666663</v>
      </c>
      <c r="X115" s="157">
        <f>IF('Indicator Data'!BT115="No data","x",ROUND(IF('Indicator Data'!BT115&gt;X$3,0,IF('Indicator Data'!BT115&lt;X$4,10,(X$3-'Indicator Data'!BT115)/(X$3-X$4)*10)),1))</f>
        <v>5.3</v>
      </c>
      <c r="Y115" s="157">
        <f>IF('Indicator Data'!BU115="No data","x",ROUND(IF('Indicator Data'!BU115&gt;Y$3,10,IF('Indicator Data'!BU115&lt;Y$4,0,10-(Y$3-'Indicator Data'!BU115)/(Y$3-Y$4)*10)),1))</f>
        <v>0.9</v>
      </c>
      <c r="Z115" s="158">
        <f t="shared" si="22"/>
        <v>2.6</v>
      </c>
      <c r="AA115" s="159">
        <f t="shared" si="23"/>
        <v>1.5</v>
      </c>
      <c r="AB115" s="48"/>
    </row>
    <row r="116" spans="1:28">
      <c r="A116" s="90" t="str">
        <f>'Indicator Data'!A116</f>
        <v>Mexico</v>
      </c>
      <c r="B116" s="160" t="str">
        <f>'Indicator Data'!B116</f>
        <v>MEX</v>
      </c>
      <c r="C116" s="157">
        <f>IF('Indicator Data'!BF116="No data","x",ROUND(IF('Indicator Data'!BF116&gt;C$3,0,IF('Indicator Data'!BF116&lt;C$4,10,(C$3-'Indicator Data'!BF116)/(C$3-C$4)*10)),1))</f>
        <v>5.0999999999999996</v>
      </c>
      <c r="D116" s="158">
        <f t="shared" si="15"/>
        <v>5.0999999999999996</v>
      </c>
      <c r="E116" s="157">
        <f>IF('Indicator Data'!BH116="No data","x",ROUND(IF('Indicator Data'!BH116&gt;E$3,0,IF('Indicator Data'!BH116&lt;E$4,10,(E$3-'Indicator Data'!BH116)/(E$3-E$4)*10)),1))</f>
        <v>6.9</v>
      </c>
      <c r="F116" s="157">
        <f>IF('Indicator Data'!BG116="No data","x",ROUND(IF('Indicator Data'!BG116&gt;F$3,0,IF('Indicator Data'!BG116&lt;F$4,10,(F$3-'Indicator Data'!BG116)/(F$3-F$4)*10)),1))</f>
        <v>5.6</v>
      </c>
      <c r="G116" s="158">
        <f t="shared" si="16"/>
        <v>6.3</v>
      </c>
      <c r="H116" s="159">
        <f t="shared" si="17"/>
        <v>5.7</v>
      </c>
      <c r="I116" s="157">
        <f>IF('Indicator Data'!BJ116="No data","x",ROUND(IF('Indicator Data'!BJ116^2&gt;I$3,0,IF('Indicator Data'!BJ116^2&lt;I$4,10,(I$3-'Indicator Data'!BJ116^2)/(I$3-I$4)*10)),1))</f>
        <v>1</v>
      </c>
      <c r="J116" s="157">
        <f>IF(OR('Indicator Data'!BI116=0,'Indicator Data'!BI116="No data"),"x",ROUND(IF('Indicator Data'!BI116&gt;J$3,0,IF('Indicator Data'!BI116&lt;J$4,10,(J$3-'Indicator Data'!BI116)/(J$3-J$4)*10)),1))</f>
        <v>0</v>
      </c>
      <c r="K116" s="157">
        <f>IF('Indicator Data'!BK116="No data","x",ROUND(IF('Indicator Data'!BK116&gt;K$3,0,IF('Indicator Data'!BK116&lt;K$4,10,(K$3-'Indicator Data'!BK116)/(K$3-K$4)*10)),1))</f>
        <v>2.4</v>
      </c>
      <c r="L116" s="157">
        <f>IF('Indicator Data'!BL116="No data","x",ROUND(IF('Indicator Data'!BL116&gt;L$3,0,IF('Indicator Data'!BL116&lt;L$4,10,(L$3-'Indicator Data'!BL116)/(L$3-L$4)*10)),1))</f>
        <v>5.0999999999999996</v>
      </c>
      <c r="M116" s="158">
        <f t="shared" si="18"/>
        <v>2.1</v>
      </c>
      <c r="N116" s="161">
        <f>IF('Indicator Data'!BM116="No data","x",'Indicator Data'!BM116/'Indicator Data'!BW116*100)</f>
        <v>18.518994830113943</v>
      </c>
      <c r="O116" s="157">
        <f t="shared" si="21"/>
        <v>8.1999999999999993</v>
      </c>
      <c r="P116" s="157">
        <f>IF('Indicator Data'!BN116="No data","x",ROUND(IF('Indicator Data'!BN116&gt;P$3,0,IF('Indicator Data'!BN116&lt;P$4,10,(P$3-'Indicator Data'!BN116)/(P$3-P$4)*10)),1))</f>
        <v>0.8</v>
      </c>
      <c r="Q116" s="157">
        <f>IF('Indicator Data'!BO116="No data","x",ROUND(IF('Indicator Data'!BO116&gt;Q$3,0,IF('Indicator Data'!BO116&lt;Q$4,10,(Q$3-'Indicator Data'!BO116)/(Q$3-Q$4)*10)),1))</f>
        <v>0.1</v>
      </c>
      <c r="R116" s="158">
        <f t="shared" si="19"/>
        <v>3</v>
      </c>
      <c r="S116" s="157">
        <f>IF('Indicator Data'!BP116="No data","x",ROUND(IF('Indicator Data'!BP116&gt;S$3,0,IF('Indicator Data'!BP116&lt;S$4,10,(S$3-'Indicator Data'!BP116)/(S$3-S$4)*10)),1))</f>
        <v>3.9</v>
      </c>
      <c r="T116" s="162">
        <f>IF('Indicator Data'!BQ116="No data","x",ROUND(IF('Indicator Data'!BQ116&gt;T$3,0,IF('Indicator Data'!BQ116&lt;T$4,10,(T$3-'Indicator Data'!BQ116)/(T$3-T$4)*10)),1))</f>
        <v>2.7</v>
      </c>
      <c r="U116" s="162">
        <f>IF('Indicator Data'!BR116="No data","x",ROUND(IF('Indicator Data'!BR116&gt;U$3,0,IF('Indicator Data'!BR116&lt;U$4,10,(U$3-'Indicator Data'!BR116)/(U$3-U$4)*10)),1))</f>
        <v>2.9</v>
      </c>
      <c r="V116" s="162">
        <f>IF('Indicator Data'!BS116="No data","x",ROUND(IF('Indicator Data'!BS116&gt;V$3,0,IF('Indicator Data'!BS116&lt;V$4,10,(V$3-'Indicator Data'!BS116)/(V$3-V$4)*10)),1))</f>
        <v>2.5</v>
      </c>
      <c r="W116" s="157">
        <f t="shared" si="20"/>
        <v>2.6999999999999997</v>
      </c>
      <c r="X116" s="157">
        <f>IF('Indicator Data'!BT116="No data","x",ROUND(IF('Indicator Data'!BT116&gt;X$3,0,IF('Indicator Data'!BT116&lt;X$4,10,(X$3-'Indicator Data'!BT116)/(X$3-X$4)*10)),1))</f>
        <v>6.1</v>
      </c>
      <c r="Y116" s="157">
        <f>IF('Indicator Data'!BU116="No data","x",ROUND(IF('Indicator Data'!BU116&gt;Y$3,10,IF('Indicator Data'!BU116&lt;Y$4,0,10-(Y$3-'Indicator Data'!BU116)/(Y$3-Y$4)*10)),1))</f>
        <v>0.7</v>
      </c>
      <c r="Z116" s="158">
        <f t="shared" si="22"/>
        <v>3.4</v>
      </c>
      <c r="AA116" s="159">
        <f t="shared" si="23"/>
        <v>2.8</v>
      </c>
      <c r="AB116" s="48"/>
    </row>
    <row r="117" spans="1:28">
      <c r="A117" s="90" t="str">
        <f>'Indicator Data'!A117</f>
        <v>Micronesia</v>
      </c>
      <c r="B117" s="160" t="str">
        <f>'Indicator Data'!B117</f>
        <v>FSM</v>
      </c>
      <c r="C117" s="157">
        <f>IF('Indicator Data'!BF117="No data","x",ROUND(IF('Indicator Data'!BF117&gt;C$3,0,IF('Indicator Data'!BF117&lt;C$4,10,(C$3-'Indicator Data'!BF117)/(C$3-C$4)*10)),1))</f>
        <v>6</v>
      </c>
      <c r="D117" s="158">
        <f t="shared" si="15"/>
        <v>6</v>
      </c>
      <c r="E117" s="157" t="str">
        <f>IF('Indicator Data'!BH117="No data","x",ROUND(IF('Indicator Data'!BH117&gt;E$3,0,IF('Indicator Data'!BH117&lt;E$4,10,(E$3-'Indicator Data'!BH117)/(E$3-E$4)*10)),1))</f>
        <v>x</v>
      </c>
      <c r="F117" s="157">
        <f>IF('Indicator Data'!BG117="No data","x",ROUND(IF('Indicator Data'!BG117&gt;F$3,0,IF('Indicator Data'!BG117&lt;F$4,10,(F$3-'Indicator Data'!BG117)/(F$3-F$4)*10)),1))</f>
        <v>4.2</v>
      </c>
      <c r="G117" s="158">
        <f t="shared" si="16"/>
        <v>4.2</v>
      </c>
      <c r="H117" s="159">
        <f t="shared" si="17"/>
        <v>5.0999999999999996</v>
      </c>
      <c r="I117" s="157" t="str">
        <f>IF('Indicator Data'!BJ117="No data","x",ROUND(IF('Indicator Data'!BJ117^2&gt;I$3,0,IF('Indicator Data'!BJ117^2&lt;I$4,10,(I$3-'Indicator Data'!BJ117^2)/(I$3-I$4)*10)),1))</f>
        <v>x</v>
      </c>
      <c r="J117" s="157">
        <f>IF(OR('Indicator Data'!BI117=0,'Indicator Data'!BI117="No data"),"x",ROUND(IF('Indicator Data'!BI117&gt;J$3,0,IF('Indicator Data'!BI117&lt;J$4,10,(J$3-'Indicator Data'!BI117)/(J$3-J$4)*10)),1))</f>
        <v>1.5</v>
      </c>
      <c r="K117" s="157">
        <f>IF('Indicator Data'!BK117="No data","x",ROUND(IF('Indicator Data'!BK117&gt;K$3,0,IF('Indicator Data'!BK117&lt;K$4,10,(K$3-'Indicator Data'!BK117)/(K$3-K$4)*10)),1))</f>
        <v>6</v>
      </c>
      <c r="L117" s="157">
        <f>IF('Indicator Data'!BL117="No data","x",ROUND(IF('Indicator Data'!BL117&gt;L$3,0,IF('Indicator Data'!BL117&lt;L$4,10,(L$3-'Indicator Data'!BL117)/(L$3-L$4)*10)),1))</f>
        <v>9.3000000000000007</v>
      </c>
      <c r="M117" s="158">
        <f t="shared" si="18"/>
        <v>5.6</v>
      </c>
      <c r="N117" s="161">
        <f>IF('Indicator Data'!BM117="No data","x",'Indicator Data'!BM117/'Indicator Data'!BW117*100)</f>
        <v>54.285714285714285</v>
      </c>
      <c r="O117" s="157">
        <f t="shared" si="21"/>
        <v>4.5999999999999996</v>
      </c>
      <c r="P117" s="157">
        <f>IF('Indicator Data'!BN117="No data","x",ROUND(IF('Indicator Data'!BN117&gt;P$3,0,IF('Indicator Data'!BN117&lt;P$4,10,(P$3-'Indicator Data'!BN117)/(P$3-P$4)*10)),1))</f>
        <v>1.1000000000000001</v>
      </c>
      <c r="Q117" s="157">
        <f>IF('Indicator Data'!BO117="No data","x",ROUND(IF('Indicator Data'!BO117&gt;Q$3,0,IF('Indicator Data'!BO117&lt;Q$4,10,(Q$3-'Indicator Data'!BO117)/(Q$3-Q$4)*10)),1))</f>
        <v>2</v>
      </c>
      <c r="R117" s="158">
        <f t="shared" si="19"/>
        <v>2.6</v>
      </c>
      <c r="S117" s="157">
        <f>IF('Indicator Data'!BP117="No data","x",ROUND(IF('Indicator Data'!BP117&gt;S$3,0,IF('Indicator Data'!BP117&lt;S$4,10,(S$3-'Indicator Data'!BP117)/(S$3-S$4)*10)),1))</f>
        <v>7.6</v>
      </c>
      <c r="T117" s="162">
        <f>IF('Indicator Data'!BQ117="No data","x",ROUND(IF('Indicator Data'!BQ117&gt;T$3,0,IF('Indicator Data'!BQ117&lt;T$4,10,(T$3-'Indicator Data'!BQ117)/(T$3-T$4)*10)),1))</f>
        <v>5.0999999999999996</v>
      </c>
      <c r="U117" s="162">
        <f>IF('Indicator Data'!BR117="No data","x",ROUND(IF('Indicator Data'!BR117&gt;U$3,0,IF('Indicator Data'!BR117&lt;U$4,10,(U$3-'Indicator Data'!BR117)/(U$3-U$4)*10)),1))</f>
        <v>10</v>
      </c>
      <c r="V117" s="162">
        <f>IF('Indicator Data'!BS117="No data","x",ROUND(IF('Indicator Data'!BS117&gt;V$3,0,IF('Indicator Data'!BS117&lt;V$4,10,(V$3-'Indicator Data'!BS117)/(V$3-V$4)*10)),1))</f>
        <v>5.8</v>
      </c>
      <c r="W117" s="157">
        <f t="shared" si="20"/>
        <v>6.9666666666666659</v>
      </c>
      <c r="X117" s="157">
        <f>IF('Indicator Data'!BT117="No data","x",ROUND(IF('Indicator Data'!BT117&gt;X$3,0,IF('Indicator Data'!BT117&lt;X$4,10,(X$3-'Indicator Data'!BT117)/(X$3-X$4)*10)),1))</f>
        <v>9</v>
      </c>
      <c r="Y117" s="157">
        <f>IF('Indicator Data'!BU117="No data","x",ROUND(IF('Indicator Data'!BU117&gt;Y$3,10,IF('Indicator Data'!BU117&lt;Y$4,0,10-(Y$3-'Indicator Data'!BU117)/(Y$3-Y$4)*10)),1))</f>
        <v>0.8</v>
      </c>
      <c r="Z117" s="158">
        <f t="shared" si="22"/>
        <v>6.1</v>
      </c>
      <c r="AA117" s="159">
        <f t="shared" si="23"/>
        <v>4.8</v>
      </c>
      <c r="AB117" s="48"/>
    </row>
    <row r="118" spans="1:28">
      <c r="A118" s="90" t="str">
        <f>'Indicator Data'!A118</f>
        <v>Moldova Republic of</v>
      </c>
      <c r="B118" s="160" t="str">
        <f>'Indicator Data'!B118</f>
        <v>MDA</v>
      </c>
      <c r="C118" s="157">
        <f>IF('Indicator Data'!BF118="No data","x",ROUND(IF('Indicator Data'!BF118&gt;C$3,0,IF('Indicator Data'!BF118&lt;C$4,10,(C$3-'Indicator Data'!BF118)/(C$3-C$4)*10)),1))</f>
        <v>6.2</v>
      </c>
      <c r="D118" s="158">
        <f t="shared" si="15"/>
        <v>6.2</v>
      </c>
      <c r="E118" s="157">
        <f>IF('Indicator Data'!BH118="No data","x",ROUND(IF('Indicator Data'!BH118&gt;E$3,0,IF('Indicator Data'!BH118&lt;E$4,10,(E$3-'Indicator Data'!BH118)/(E$3-E$4)*10)),1))</f>
        <v>5.8</v>
      </c>
      <c r="F118" s="157">
        <f>IF('Indicator Data'!BG118="No data","x",ROUND(IF('Indicator Data'!BG118&gt;F$3,0,IF('Indicator Data'!BG118&lt;F$4,10,(F$3-'Indicator Data'!BG118)/(F$3-F$4)*10)),1))</f>
        <v>5.6</v>
      </c>
      <c r="G118" s="158">
        <f t="shared" si="16"/>
        <v>5.7</v>
      </c>
      <c r="H118" s="159">
        <f t="shared" si="17"/>
        <v>6</v>
      </c>
      <c r="I118" s="157">
        <f>IF('Indicator Data'!BJ118="No data","x",ROUND(IF('Indicator Data'!BJ118^2&gt;I$3,0,IF('Indicator Data'!BJ118^2&lt;I$4,10,(I$3-'Indicator Data'!BJ118^2)/(I$3-I$4)*10)),1))</f>
        <v>0.1</v>
      </c>
      <c r="J118" s="157">
        <f>IF(OR('Indicator Data'!BI118=0,'Indicator Data'!BI118="No data"),"x",ROUND(IF('Indicator Data'!BI118&gt;J$3,0,IF('Indicator Data'!BI118&lt;J$4,10,(J$3-'Indicator Data'!BI118)/(J$3-J$4)*10)),1))</f>
        <v>0</v>
      </c>
      <c r="K118" s="157">
        <f>IF('Indicator Data'!BK118="No data","x",ROUND(IF('Indicator Data'!BK118&gt;K$3,0,IF('Indicator Data'!BK118&lt;K$4,10,(K$3-'Indicator Data'!BK118)/(K$3-K$4)*10)),1))</f>
        <v>3.9</v>
      </c>
      <c r="L118" s="157">
        <f>IF('Indicator Data'!BL118="No data","x",ROUND(IF('Indicator Data'!BL118&gt;L$3,0,IF('Indicator Data'!BL118&lt;L$4,10,(L$3-'Indicator Data'!BL118)/(L$3-L$4)*10)),1))</f>
        <v>3.7</v>
      </c>
      <c r="M118" s="158">
        <f t="shared" si="18"/>
        <v>1.9</v>
      </c>
      <c r="N118" s="161">
        <f>IF('Indicator Data'!BM118="No data","x",'Indicator Data'!BM118/'Indicator Data'!BW118*100)</f>
        <v>127.83831496925792</v>
      </c>
      <c r="O118" s="157">
        <f t="shared" si="21"/>
        <v>0</v>
      </c>
      <c r="P118" s="157">
        <f>IF('Indicator Data'!BN118="No data","x",ROUND(IF('Indicator Data'!BN118&gt;P$3,0,IF('Indicator Data'!BN118&lt;P$4,10,(P$3-'Indicator Data'!BN118)/(P$3-P$4)*10)),1))</f>
        <v>1.7</v>
      </c>
      <c r="Q118" s="157">
        <f>IF('Indicator Data'!BO118="No data","x",ROUND(IF('Indicator Data'!BO118&gt;Q$3,0,IF('Indicator Data'!BO118&lt;Q$4,10,(Q$3-'Indicator Data'!BO118)/(Q$3-Q$4)*10)),1))</f>
        <v>1.6</v>
      </c>
      <c r="R118" s="158">
        <f t="shared" si="19"/>
        <v>1.1000000000000001</v>
      </c>
      <c r="S118" s="157">
        <f>IF('Indicator Data'!BP118="No data","x",ROUND(IF('Indicator Data'!BP118&gt;S$3,0,IF('Indicator Data'!BP118&lt;S$4,10,(S$3-'Indicator Data'!BP118)/(S$3-S$4)*10)),1))</f>
        <v>0</v>
      </c>
      <c r="T118" s="162">
        <f>IF('Indicator Data'!BQ118="No data","x",ROUND(IF('Indicator Data'!BQ118&gt;T$3,0,IF('Indicator Data'!BQ118&lt;T$4,10,(T$3-'Indicator Data'!BQ118)/(T$3-T$4)*10)),1))</f>
        <v>1.9</v>
      </c>
      <c r="U118" s="162">
        <f>IF('Indicator Data'!BR118="No data","x",ROUND(IF('Indicator Data'!BR118&gt;U$3,0,IF('Indicator Data'!BR118&lt;U$4,10,(U$3-'Indicator Data'!BR118)/(U$3-U$4)*10)),1))</f>
        <v>1</v>
      </c>
      <c r="V118" s="162">
        <f>IF('Indicator Data'!BS118="No data","x",ROUND(IF('Indicator Data'!BS118&gt;V$3,0,IF('Indicator Data'!BS118&lt;V$4,10,(V$3-'Indicator Data'!BS118)/(V$3-V$4)*10)),1))</f>
        <v>3.4</v>
      </c>
      <c r="W118" s="157">
        <f t="shared" si="20"/>
        <v>2.1</v>
      </c>
      <c r="X118" s="157">
        <f>IF('Indicator Data'!BT118="No data","x",ROUND(IF('Indicator Data'!BT118&gt;X$3,0,IF('Indicator Data'!BT118&lt;X$4,10,(X$3-'Indicator Data'!BT118)/(X$3-X$4)*10)),1))</f>
        <v>6.1</v>
      </c>
      <c r="Y118" s="157">
        <f>IF('Indicator Data'!BU118="No data","x",ROUND(IF('Indicator Data'!BU118&gt;Y$3,10,IF('Indicator Data'!BU118&lt;Y$4,0,10-(Y$3-'Indicator Data'!BU118)/(Y$3-Y$4)*10)),1))</f>
        <v>0.1</v>
      </c>
      <c r="Z118" s="158">
        <f t="shared" si="22"/>
        <v>2.1</v>
      </c>
      <c r="AA118" s="159">
        <f t="shared" si="23"/>
        <v>1.7</v>
      </c>
      <c r="AB118" s="48"/>
    </row>
    <row r="119" spans="1:28">
      <c r="A119" s="90" t="str">
        <f>'Indicator Data'!A119</f>
        <v>Mongolia</v>
      </c>
      <c r="B119" s="160" t="str">
        <f>'Indicator Data'!B119</f>
        <v>MNG</v>
      </c>
      <c r="C119" s="157">
        <f>IF('Indicator Data'!BF119="No data","x",ROUND(IF('Indicator Data'!BF119&gt;C$3,0,IF('Indicator Data'!BF119&lt;C$4,10,(C$3-'Indicator Data'!BF119)/(C$3-C$4)*10)),1))</f>
        <v>5.0999999999999996</v>
      </c>
      <c r="D119" s="158">
        <f t="shared" si="15"/>
        <v>5.0999999999999996</v>
      </c>
      <c r="E119" s="157">
        <f>IF('Indicator Data'!BH119="No data","x",ROUND(IF('Indicator Data'!BH119&gt;E$3,0,IF('Indicator Data'!BH119&lt;E$4,10,(E$3-'Indicator Data'!BH119)/(E$3-E$4)*10)),1))</f>
        <v>6.7</v>
      </c>
      <c r="F119" s="157">
        <f>IF('Indicator Data'!BG119="No data","x",ROUND(IF('Indicator Data'!BG119&gt;F$3,0,IF('Indicator Data'!BG119&lt;F$4,10,(F$3-'Indicator Data'!BG119)/(F$3-F$4)*10)),1))</f>
        <v>5.8</v>
      </c>
      <c r="G119" s="158">
        <f t="shared" si="16"/>
        <v>6.3</v>
      </c>
      <c r="H119" s="159">
        <f t="shared" si="17"/>
        <v>5.7</v>
      </c>
      <c r="I119" s="157">
        <f>IF('Indicator Data'!BJ119="No data","x",ROUND(IF('Indicator Data'!BJ119^2&gt;I$3,0,IF('Indicator Data'!BJ119^2&lt;I$4,10,(I$3-'Indicator Data'!BJ119^2)/(I$3-I$4)*10)),1))</f>
        <v>0.2</v>
      </c>
      <c r="J119" s="157">
        <f>IF(OR('Indicator Data'!BI119=0,'Indicator Data'!BI119="No data"),"x",ROUND(IF('Indicator Data'!BI119&gt;J$3,0,IF('Indicator Data'!BI119&lt;J$4,10,(J$3-'Indicator Data'!BI119)/(J$3-J$4)*10)),1))</f>
        <v>0</v>
      </c>
      <c r="K119" s="157">
        <f>IF('Indicator Data'!BK119="No data","x",ROUND(IF('Indicator Data'!BK119&gt;K$3,0,IF('Indicator Data'!BK119&lt;K$4,10,(K$3-'Indicator Data'!BK119)/(K$3-K$4)*10)),1))</f>
        <v>1.8</v>
      </c>
      <c r="L119" s="157">
        <f>IF('Indicator Data'!BL119="No data","x",ROUND(IF('Indicator Data'!BL119&gt;L$3,0,IF('Indicator Data'!BL119&lt;L$4,10,(L$3-'Indicator Data'!BL119)/(L$3-L$4)*10)),1))</f>
        <v>3</v>
      </c>
      <c r="M119" s="158">
        <f t="shared" si="18"/>
        <v>1.3</v>
      </c>
      <c r="N119" s="161">
        <f>IF('Indicator Data'!BM119="No data","x",'Indicator Data'!BM119/'Indicator Data'!BW119*100)</f>
        <v>4.1839388243775586</v>
      </c>
      <c r="O119" s="157">
        <f t="shared" si="21"/>
        <v>9.6999999999999993</v>
      </c>
      <c r="P119" s="157">
        <f>IF('Indicator Data'!BN119="No data","x",ROUND(IF('Indicator Data'!BN119&gt;P$3,0,IF('Indicator Data'!BN119&lt;P$4,10,(P$3-'Indicator Data'!BN119)/(P$3-P$4)*10)),1))</f>
        <v>3.3</v>
      </c>
      <c r="Q119" s="157">
        <f>IF('Indicator Data'!BO119="No data","x",ROUND(IF('Indicator Data'!BO119&gt;Q$3,0,IF('Indicator Data'!BO119&lt;Q$4,10,(Q$3-'Indicator Data'!BO119)/(Q$3-Q$4)*10)),1))</f>
        <v>3.3</v>
      </c>
      <c r="R119" s="158">
        <f t="shared" si="19"/>
        <v>5.4</v>
      </c>
      <c r="S119" s="157">
        <f>IF('Indicator Data'!BP119="No data","x",ROUND(IF('Indicator Data'!BP119&gt;S$3,0,IF('Indicator Data'!BP119&lt;S$4,10,(S$3-'Indicator Data'!BP119)/(S$3-S$4)*10)),1))</f>
        <v>0.4</v>
      </c>
      <c r="T119" s="162">
        <f>IF('Indicator Data'!BQ119="No data","x",ROUND(IF('Indicator Data'!BQ119&gt;T$3,0,IF('Indicator Data'!BQ119&lt;T$4,10,(T$3-'Indicator Data'!BQ119)/(T$3-T$4)*10)),1))</f>
        <v>0.7</v>
      </c>
      <c r="U119" s="162">
        <f>IF('Indicator Data'!BR119="No data","x",ROUND(IF('Indicator Data'!BR119&gt;U$3,0,IF('Indicator Data'!BR119&lt;U$4,10,(U$3-'Indicator Data'!BR119)/(U$3-U$4)*10)),1))</f>
        <v>1</v>
      </c>
      <c r="V119" s="162">
        <f>IF('Indicator Data'!BS119="No data","x",ROUND(IF('Indicator Data'!BS119&gt;V$3,0,IF('Indicator Data'!BS119&lt;V$4,10,(V$3-'Indicator Data'!BS119)/(V$3-V$4)*10)),1))</f>
        <v>0.8</v>
      </c>
      <c r="W119" s="157">
        <f t="shared" si="20"/>
        <v>0.83333333333333337</v>
      </c>
      <c r="X119" s="157">
        <f>IF('Indicator Data'!BT119="No data","x",ROUND(IF('Indicator Data'!BT119&gt;X$3,0,IF('Indicator Data'!BT119&lt;X$4,10,(X$3-'Indicator Data'!BT119)/(X$3-X$4)*10)),1))</f>
        <v>7.2</v>
      </c>
      <c r="Y119" s="157">
        <f>IF('Indicator Data'!BU119="No data","x",ROUND(IF('Indicator Data'!BU119&gt;Y$3,10,IF('Indicator Data'!BU119&lt;Y$4,0,10-(Y$3-'Indicator Data'!BU119)/(Y$3-Y$4)*10)),1))</f>
        <v>0.4</v>
      </c>
      <c r="Z119" s="158">
        <f t="shared" si="22"/>
        <v>2.2000000000000002</v>
      </c>
      <c r="AA119" s="159">
        <f t="shared" si="23"/>
        <v>3</v>
      </c>
      <c r="AB119" s="48"/>
    </row>
    <row r="120" spans="1:28">
      <c r="A120" s="90" t="str">
        <f>'Indicator Data'!A120</f>
        <v>Montenegro</v>
      </c>
      <c r="B120" s="160" t="str">
        <f>'Indicator Data'!B120</f>
        <v>MNE</v>
      </c>
      <c r="C120" s="157">
        <f>IF('Indicator Data'!BF120="No data","x",ROUND(IF('Indicator Data'!BF120&gt;C$3,0,IF('Indicator Data'!BF120&lt;C$4,10,(C$3-'Indicator Data'!BF120)/(C$3-C$4)*10)),1))</f>
        <v>4</v>
      </c>
      <c r="D120" s="158">
        <f t="shared" si="15"/>
        <v>4</v>
      </c>
      <c r="E120" s="157">
        <f>IF('Indicator Data'!BH120="No data","x",ROUND(IF('Indicator Data'!BH120&gt;E$3,0,IF('Indicator Data'!BH120&lt;E$4,10,(E$3-'Indicator Data'!BH120)/(E$3-E$4)*10)),1))</f>
        <v>5.4</v>
      </c>
      <c r="F120" s="157">
        <f>IF('Indicator Data'!BG120="No data","x",ROUND(IF('Indicator Data'!BG120&gt;F$3,0,IF('Indicator Data'!BG120&lt;F$4,10,(F$3-'Indicator Data'!BG120)/(F$3-F$4)*10)),1))</f>
        <v>5.0999999999999996</v>
      </c>
      <c r="G120" s="158">
        <f t="shared" si="16"/>
        <v>5.3</v>
      </c>
      <c r="H120" s="159">
        <f t="shared" si="17"/>
        <v>4.7</v>
      </c>
      <c r="I120" s="157">
        <f>IF('Indicator Data'!BJ120="No data","x",ROUND(IF('Indicator Data'!BJ120^2&gt;I$3,0,IF('Indicator Data'!BJ120^2&lt;I$4,10,(I$3-'Indicator Data'!BJ120^2)/(I$3-I$4)*10)),1))</f>
        <v>0.2</v>
      </c>
      <c r="J120" s="157">
        <f>IF(OR('Indicator Data'!BI120=0,'Indicator Data'!BI120="No data"),"x",ROUND(IF('Indicator Data'!BI120&gt;J$3,0,IF('Indicator Data'!BI120&lt;J$4,10,(J$3-'Indicator Data'!BI120)/(J$3-J$4)*10)),1))</f>
        <v>0</v>
      </c>
      <c r="K120" s="157">
        <f>IF('Indicator Data'!BK120="No data","x",ROUND(IF('Indicator Data'!BK120&gt;K$3,0,IF('Indicator Data'!BK120&lt;K$4,10,(K$3-'Indicator Data'!BK120)/(K$3-K$4)*10)),1))</f>
        <v>1.2</v>
      </c>
      <c r="L120" s="157">
        <f>IF('Indicator Data'!BL120="No data","x",ROUND(IF('Indicator Data'!BL120&gt;L$3,0,IF('Indicator Data'!BL120&lt;L$4,10,(L$3-'Indicator Data'!BL120)/(L$3-L$4)*10)),1))</f>
        <v>0</v>
      </c>
      <c r="M120" s="158">
        <f t="shared" si="18"/>
        <v>0.4</v>
      </c>
      <c r="N120" s="161">
        <f>IF('Indicator Data'!BM120="No data","x",'Indicator Data'!BM120/'Indicator Data'!BW120*100)</f>
        <v>81.784386617100367</v>
      </c>
      <c r="O120" s="157">
        <f t="shared" si="21"/>
        <v>1.8</v>
      </c>
      <c r="P120" s="157">
        <f>IF('Indicator Data'!BN120="No data","x",ROUND(IF('Indicator Data'!BN120&gt;P$3,0,IF('Indicator Data'!BN120&lt;P$4,10,(P$3-'Indicator Data'!BN120)/(P$3-P$4)*10)),1))</f>
        <v>0.2</v>
      </c>
      <c r="Q120" s="157">
        <f>IF('Indicator Data'!BO120="No data","x",ROUND(IF('Indicator Data'!BO120&gt;Q$3,0,IF('Indicator Data'!BO120&lt;Q$4,10,(Q$3-'Indicator Data'!BO120)/(Q$3-Q$4)*10)),1))</f>
        <v>0.2</v>
      </c>
      <c r="R120" s="158">
        <f t="shared" si="19"/>
        <v>0.7</v>
      </c>
      <c r="S120" s="157">
        <f>IF('Indicator Data'!BP120="No data","x",ROUND(IF('Indicator Data'!BP120&gt;S$3,0,IF('Indicator Data'!BP120&lt;S$4,10,(S$3-'Indicator Data'!BP120)/(S$3-S$4)*10)),1))</f>
        <v>3.1</v>
      </c>
      <c r="T120" s="162">
        <f>IF('Indicator Data'!BQ120="No data","x",ROUND(IF('Indicator Data'!BQ120&gt;T$3,0,IF('Indicator Data'!BQ120&lt;T$4,10,(T$3-'Indicator Data'!BQ120)/(T$3-T$4)*10)),1))</f>
        <v>3.2</v>
      </c>
      <c r="U120" s="162">
        <f>IF('Indicator Data'!BR120="No data","x",ROUND(IF('Indicator Data'!BR120&gt;U$3,0,IF('Indicator Data'!BR120&lt;U$4,10,(U$3-'Indicator Data'!BR120)/(U$3-U$4)*10)),1))</f>
        <v>4.9000000000000004</v>
      </c>
      <c r="V120" s="162" t="str">
        <f>IF('Indicator Data'!BS120="No data","x",ROUND(IF('Indicator Data'!BS120&gt;V$3,0,IF('Indicator Data'!BS120&lt;V$4,10,(V$3-'Indicator Data'!BS120)/(V$3-V$4)*10)),1))</f>
        <v>x</v>
      </c>
      <c r="W120" s="157">
        <f t="shared" si="20"/>
        <v>4.0500000000000007</v>
      </c>
      <c r="X120" s="157">
        <f>IF('Indicator Data'!BT120="No data","x",ROUND(IF('Indicator Data'!BT120&gt;X$3,0,IF('Indicator Data'!BT120&lt;X$4,10,(X$3-'Indicator Data'!BT120)/(X$3-X$4)*10)),1))</f>
        <v>1.9</v>
      </c>
      <c r="Y120" s="157">
        <f>IF('Indicator Data'!BU120="No data","x",ROUND(IF('Indicator Data'!BU120&gt;Y$3,10,IF('Indicator Data'!BU120&lt;Y$4,0,10-(Y$3-'Indicator Data'!BU120)/(Y$3-Y$4)*10)),1))</f>
        <v>0.1</v>
      </c>
      <c r="Z120" s="158">
        <f t="shared" si="22"/>
        <v>2.2999999999999998</v>
      </c>
      <c r="AA120" s="159">
        <f t="shared" si="23"/>
        <v>1.1000000000000001</v>
      </c>
      <c r="AB120" s="48"/>
    </row>
    <row r="121" spans="1:28">
      <c r="A121" s="90" t="str">
        <f>'Indicator Data'!A121</f>
        <v>Morocco</v>
      </c>
      <c r="B121" s="160" t="str">
        <f>'Indicator Data'!B121</f>
        <v>MAR</v>
      </c>
      <c r="C121" s="157">
        <f>IF('Indicator Data'!BF121="No data","x",ROUND(IF('Indicator Data'!BF121&gt;C$3,0,IF('Indicator Data'!BF121&lt;C$4,10,(C$3-'Indicator Data'!BF121)/(C$3-C$4)*10)),1))</f>
        <v>5.6</v>
      </c>
      <c r="D121" s="158">
        <f t="shared" si="15"/>
        <v>5.6</v>
      </c>
      <c r="E121" s="157">
        <f>IF('Indicator Data'!BH121="No data","x",ROUND(IF('Indicator Data'!BH121&gt;E$3,0,IF('Indicator Data'!BH121&lt;E$4,10,(E$3-'Indicator Data'!BH121)/(E$3-E$4)*10)),1))</f>
        <v>6.2</v>
      </c>
      <c r="F121" s="157">
        <f>IF('Indicator Data'!BG121="No data","x",ROUND(IF('Indicator Data'!BG121&gt;F$3,0,IF('Indicator Data'!BG121&lt;F$4,10,(F$3-'Indicator Data'!BG121)/(F$3-F$4)*10)),1))</f>
        <v>5.3</v>
      </c>
      <c r="G121" s="158">
        <f t="shared" si="16"/>
        <v>5.8</v>
      </c>
      <c r="H121" s="159">
        <f t="shared" si="17"/>
        <v>5.7</v>
      </c>
      <c r="I121" s="157">
        <f>IF('Indicator Data'!BJ121="No data","x",ROUND(IF('Indicator Data'!BJ121^2&gt;I$3,0,IF('Indicator Data'!BJ121^2&lt;I$4,10,(I$3-'Indicator Data'!BJ121^2)/(I$3-I$4)*10)),1))</f>
        <v>4.4000000000000004</v>
      </c>
      <c r="J121" s="157">
        <f>IF(OR('Indicator Data'!BI121=0,'Indicator Data'!BI121="No data"),"x",ROUND(IF('Indicator Data'!BI121&gt;J$3,0,IF('Indicator Data'!BI121&lt;J$4,10,(J$3-'Indicator Data'!BI121)/(J$3-J$4)*10)),1))</f>
        <v>0</v>
      </c>
      <c r="K121" s="157">
        <f>IF('Indicator Data'!BK121="No data","x",ROUND(IF('Indicator Data'!BK121&gt;K$3,0,IF('Indicator Data'!BK121&lt;K$4,10,(K$3-'Indicator Data'!BK121)/(K$3-K$4)*10)),1))</f>
        <v>1.2</v>
      </c>
      <c r="L121" s="157">
        <f>IF('Indicator Data'!BL121="No data","x",ROUND(IF('Indicator Data'!BL121&gt;L$3,0,IF('Indicator Data'!BL121&lt;L$4,10,(L$3-'Indicator Data'!BL121)/(L$3-L$4)*10)),1))</f>
        <v>3.2</v>
      </c>
      <c r="M121" s="158">
        <f t="shared" si="18"/>
        <v>2.2000000000000002</v>
      </c>
      <c r="N121" s="161">
        <f>IF('Indicator Data'!BM121="No data","x",'Indicator Data'!BM121/'Indicator Data'!BW121*100)</f>
        <v>29.128388976025093</v>
      </c>
      <c r="O121" s="157">
        <f t="shared" si="21"/>
        <v>7.2</v>
      </c>
      <c r="P121" s="157">
        <f>IF('Indicator Data'!BN121="No data","x",ROUND(IF('Indicator Data'!BN121&gt;P$3,0,IF('Indicator Data'!BN121&lt;P$4,10,(P$3-'Indicator Data'!BN121)/(P$3-P$4)*10)),1))</f>
        <v>1.4</v>
      </c>
      <c r="Q121" s="157">
        <f>IF('Indicator Data'!BO121="No data","x",ROUND(IF('Indicator Data'!BO121&gt;Q$3,0,IF('Indicator Data'!BO121&lt;Q$4,10,(Q$3-'Indicator Data'!BO121)/(Q$3-Q$4)*10)),1))</f>
        <v>2.6</v>
      </c>
      <c r="R121" s="158">
        <f t="shared" si="19"/>
        <v>3.7</v>
      </c>
      <c r="S121" s="157">
        <f>IF('Indicator Data'!BP121="No data","x",ROUND(IF('Indicator Data'!BP121&gt;S$3,0,IF('Indicator Data'!BP121&lt;S$4,10,(S$3-'Indicator Data'!BP121)/(S$3-S$4)*10)),1))</f>
        <v>8.1999999999999993</v>
      </c>
      <c r="T121" s="162">
        <f>IF('Indicator Data'!BQ121="No data","x",ROUND(IF('Indicator Data'!BQ121&gt;T$3,0,IF('Indicator Data'!BQ121&lt;T$4,10,(T$3-'Indicator Data'!BQ121)/(T$3-T$4)*10)),1))</f>
        <v>0</v>
      </c>
      <c r="U121" s="162">
        <f>IF('Indicator Data'!BR121="No data","x",ROUND(IF('Indicator Data'!BR121&gt;U$3,0,IF('Indicator Data'!BR121&lt;U$4,10,(U$3-'Indicator Data'!BR121)/(U$3-U$4)*10)),1))</f>
        <v>0</v>
      </c>
      <c r="V121" s="162">
        <f>IF('Indicator Data'!BS121="No data","x",ROUND(IF('Indicator Data'!BS121&gt;V$3,0,IF('Indicator Data'!BS121&lt;V$4,10,(V$3-'Indicator Data'!BS121)/(V$3-V$4)*10)),1))</f>
        <v>0.2</v>
      </c>
      <c r="W121" s="157">
        <f t="shared" si="20"/>
        <v>6.6666666666666666E-2</v>
      </c>
      <c r="X121" s="157">
        <f>IF('Indicator Data'!BT121="No data","x",ROUND(IF('Indicator Data'!BT121&gt;X$3,0,IF('Indicator Data'!BT121&lt;X$4,10,(X$3-'Indicator Data'!BT121)/(X$3-X$4)*10)),1))</f>
        <v>8.4</v>
      </c>
      <c r="Y121" s="157">
        <f>IF('Indicator Data'!BU121="No data","x",ROUND(IF('Indicator Data'!BU121&gt;Y$3,10,IF('Indicator Data'!BU121&lt;Y$4,0,10-(Y$3-'Indicator Data'!BU121)/(Y$3-Y$4)*10)),1))</f>
        <v>0.8</v>
      </c>
      <c r="Z121" s="158">
        <f t="shared" si="22"/>
        <v>4.4000000000000004</v>
      </c>
      <c r="AA121" s="159">
        <f t="shared" si="23"/>
        <v>3.4</v>
      </c>
      <c r="AB121" s="48"/>
    </row>
    <row r="122" spans="1:28">
      <c r="A122" s="90" t="str">
        <f>'Indicator Data'!A122</f>
        <v>Mozambique</v>
      </c>
      <c r="B122" s="160" t="str">
        <f>'Indicator Data'!B122</f>
        <v>MOZ</v>
      </c>
      <c r="C122" s="157">
        <f>IF('Indicator Data'!BF122="No data","x",ROUND(IF('Indicator Data'!BF122&gt;C$3,0,IF('Indicator Data'!BF122&lt;C$4,10,(C$3-'Indicator Data'!BF122)/(C$3-C$4)*10)),1))</f>
        <v>2.1</v>
      </c>
      <c r="D122" s="158">
        <f t="shared" si="15"/>
        <v>2.1</v>
      </c>
      <c r="E122" s="157">
        <f>IF('Indicator Data'!BH122="No data","x",ROUND(IF('Indicator Data'!BH122&gt;E$3,0,IF('Indicator Data'!BH122&lt;E$4,10,(E$3-'Indicator Data'!BH122)/(E$3-E$4)*10)),1))</f>
        <v>7.5</v>
      </c>
      <c r="F122" s="157">
        <f>IF('Indicator Data'!BG122="No data","x",ROUND(IF('Indicator Data'!BG122&gt;F$3,0,IF('Indicator Data'!BG122&lt;F$4,10,(F$3-'Indicator Data'!BG122)/(F$3-F$4)*10)),1))</f>
        <v>6.4</v>
      </c>
      <c r="G122" s="158">
        <f t="shared" si="16"/>
        <v>7</v>
      </c>
      <c r="H122" s="159">
        <f t="shared" si="17"/>
        <v>4.5999999999999996</v>
      </c>
      <c r="I122" s="157">
        <f>IF('Indicator Data'!BJ122="No data","x",ROUND(IF('Indicator Data'!BJ122^2&gt;I$3,0,IF('Indicator Data'!BJ122^2&lt;I$4,10,(I$3-'Indicator Data'!BJ122^2)/(I$3-I$4)*10)),1))</f>
        <v>7.1</v>
      </c>
      <c r="J122" s="157">
        <f>IF(OR('Indicator Data'!BI122=0,'Indicator Data'!BI122="No data"),"x",ROUND(IF('Indicator Data'!BI122&gt;J$3,0,IF('Indicator Data'!BI122&lt;J$4,10,(J$3-'Indicator Data'!BI122)/(J$3-J$4)*10)),1))</f>
        <v>6.7</v>
      </c>
      <c r="K122" s="157">
        <f>IF('Indicator Data'!BK122="No data","x",ROUND(IF('Indicator Data'!BK122&gt;K$3,0,IF('Indicator Data'!BK122&lt;K$4,10,(K$3-'Indicator Data'!BK122)/(K$3-K$4)*10)),1))</f>
        <v>8.3000000000000007</v>
      </c>
      <c r="L122" s="157">
        <f>IF('Indicator Data'!BL122="No data","x",ROUND(IF('Indicator Data'!BL122&gt;L$3,0,IF('Indicator Data'!BL122&lt;L$4,10,(L$3-'Indicator Data'!BL122)/(L$3-L$4)*10)),1))</f>
        <v>8.1</v>
      </c>
      <c r="M122" s="158">
        <f t="shared" si="18"/>
        <v>7.6</v>
      </c>
      <c r="N122" s="161">
        <f>IF('Indicator Data'!BM122="No data","x",'Indicator Data'!BM122/'Indicator Data'!BW122*100)</f>
        <v>5.2137643378519289</v>
      </c>
      <c r="O122" s="157">
        <f t="shared" si="21"/>
        <v>9.6</v>
      </c>
      <c r="P122" s="157">
        <f>IF('Indicator Data'!BN122="No data","x",ROUND(IF('Indicator Data'!BN122&gt;P$3,0,IF('Indicator Data'!BN122&lt;P$4,10,(P$3-'Indicator Data'!BN122)/(P$3-P$4)*10)),1))</f>
        <v>7</v>
      </c>
      <c r="Q122" s="157">
        <f>IF('Indicator Data'!BO122="No data","x",ROUND(IF('Indicator Data'!BO122&gt;Q$3,0,IF('Indicator Data'!BO122&lt;Q$4,10,(Q$3-'Indicator Data'!BO122)/(Q$3-Q$4)*10)),1))</f>
        <v>7.4</v>
      </c>
      <c r="R122" s="158">
        <f t="shared" si="19"/>
        <v>8</v>
      </c>
      <c r="S122" s="157">
        <f>IF('Indicator Data'!BP122="No data","x",ROUND(IF('Indicator Data'!BP122&gt;S$3,0,IF('Indicator Data'!BP122&lt;S$4,10,(S$3-'Indicator Data'!BP122)/(S$3-S$4)*10)),1))</f>
        <v>9.8000000000000007</v>
      </c>
      <c r="T122" s="162">
        <f>IF('Indicator Data'!BQ122="No data","x",ROUND(IF('Indicator Data'!BQ122&gt;T$3,0,IF('Indicator Data'!BQ122&lt;T$4,10,(T$3-'Indicator Data'!BQ122)/(T$3-T$4)*10)),1))</f>
        <v>6.4</v>
      </c>
      <c r="U122" s="162">
        <f>IF('Indicator Data'!BR122="No data","x",ROUND(IF('Indicator Data'!BR122&gt;U$3,0,IF('Indicator Data'!BR122&lt;U$4,10,(U$3-'Indicator Data'!BR122)/(U$3-U$4)*10)),1))</f>
        <v>4.9000000000000004</v>
      </c>
      <c r="V122" s="162">
        <f>IF('Indicator Data'!BS122="No data","x",ROUND(IF('Indicator Data'!BS122&gt;V$3,0,IF('Indicator Data'!BS122&lt;V$4,10,(V$3-'Indicator Data'!BS122)/(V$3-V$4)*10)),1))</f>
        <v>4.9000000000000004</v>
      </c>
      <c r="W122" s="157">
        <f t="shared" si="20"/>
        <v>5.4000000000000012</v>
      </c>
      <c r="X122" s="157">
        <f>IF('Indicator Data'!BT122="No data","x",ROUND(IF('Indicator Data'!BT122&gt;X$3,0,IF('Indicator Data'!BT122&lt;X$4,10,(X$3-'Indicator Data'!BT122)/(X$3-X$4)*10)),1))</f>
        <v>9.8000000000000007</v>
      </c>
      <c r="Y122" s="157">
        <f>IF('Indicator Data'!BU122="No data","x",ROUND(IF('Indicator Data'!BU122&gt;Y$3,10,IF('Indicator Data'!BU122&lt;Y$4,0,10-(Y$3-'Indicator Data'!BU122)/(Y$3-Y$4)*10)),1))</f>
        <v>1.4</v>
      </c>
      <c r="Z122" s="158">
        <f t="shared" si="22"/>
        <v>6.6</v>
      </c>
      <c r="AA122" s="159">
        <f t="shared" si="23"/>
        <v>7.4</v>
      </c>
      <c r="AB122" s="48"/>
    </row>
    <row r="123" spans="1:28">
      <c r="A123" s="90" t="str">
        <f>'Indicator Data'!A123</f>
        <v>Myanmar</v>
      </c>
      <c r="B123" s="160" t="str">
        <f>'Indicator Data'!B123</f>
        <v>MMR</v>
      </c>
      <c r="C123" s="157">
        <f>IF('Indicator Data'!BF123="No data","x",ROUND(IF('Indicator Data'!BF123&gt;C$3,0,IF('Indicator Data'!BF123&lt;C$4,10,(C$3-'Indicator Data'!BF123)/(C$3-C$4)*10)),1))</f>
        <v>7.1</v>
      </c>
      <c r="D123" s="158">
        <f t="shared" si="15"/>
        <v>7.1</v>
      </c>
      <c r="E123" s="157">
        <f>IF('Indicator Data'!BH123="No data","x",ROUND(IF('Indicator Data'!BH123&gt;E$3,0,IF('Indicator Data'!BH123&lt;E$4,10,(E$3-'Indicator Data'!BH123)/(E$3-E$4)*10)),1))</f>
        <v>8</v>
      </c>
      <c r="F123" s="157">
        <f>IF('Indicator Data'!BG123="No data","x",ROUND(IF('Indicator Data'!BG123&gt;F$3,0,IF('Indicator Data'!BG123&lt;F$4,10,(F$3-'Indicator Data'!BG123)/(F$3-F$4)*10)),1))</f>
        <v>8.4</v>
      </c>
      <c r="G123" s="158">
        <f t="shared" si="16"/>
        <v>8.1999999999999993</v>
      </c>
      <c r="H123" s="159">
        <f t="shared" si="17"/>
        <v>7.7</v>
      </c>
      <c r="I123" s="157">
        <f>IF('Indicator Data'!BJ123="No data","x",ROUND(IF('Indicator Data'!BJ123^2&gt;I$3,0,IF('Indicator Data'!BJ123^2&lt;I$4,10,(I$3-'Indicator Data'!BJ123^2)/(I$3-I$4)*10)),1))</f>
        <v>2.2999999999999998</v>
      </c>
      <c r="J123" s="157">
        <f>IF(OR('Indicator Data'!BI123=0,'Indicator Data'!BI123="No data"),"x",ROUND(IF('Indicator Data'!BI123&gt;J$3,0,IF('Indicator Data'!BI123&lt;J$4,10,(J$3-'Indicator Data'!BI123)/(J$3-J$4)*10)),1))</f>
        <v>2.6</v>
      </c>
      <c r="K123" s="157">
        <f>IF('Indicator Data'!BK123="No data","x",ROUND(IF('Indicator Data'!BK123&gt;K$3,0,IF('Indicator Data'!BK123&lt;K$4,10,(K$3-'Indicator Data'!BK123)/(K$3-K$4)*10)),1))</f>
        <v>5.6</v>
      </c>
      <c r="L123" s="157">
        <f>IF('Indicator Data'!BL123="No data","x",ROUND(IF('Indicator Data'!BL123&gt;L$3,0,IF('Indicator Data'!BL123&lt;L$4,10,(L$3-'Indicator Data'!BL123)/(L$3-L$4)*10)),1))</f>
        <v>4.8</v>
      </c>
      <c r="M123" s="158">
        <f t="shared" si="18"/>
        <v>3.8</v>
      </c>
      <c r="N123" s="161">
        <f>IF('Indicator Data'!BM123="No data","x",'Indicator Data'!BM123/'Indicator Data'!BW123*100)</f>
        <v>7.1943547276094835</v>
      </c>
      <c r="O123" s="157">
        <f t="shared" si="21"/>
        <v>9.4</v>
      </c>
      <c r="P123" s="157">
        <f>IF('Indicator Data'!BN123="No data","x",ROUND(IF('Indicator Data'!BN123&gt;P$3,0,IF('Indicator Data'!BN123&lt;P$4,10,(P$3-'Indicator Data'!BN123)/(P$3-P$4)*10)),1))</f>
        <v>2.9</v>
      </c>
      <c r="Q123" s="157">
        <f>IF('Indicator Data'!BO123="No data","x",ROUND(IF('Indicator Data'!BO123&gt;Q$3,0,IF('Indicator Data'!BO123&lt;Q$4,10,(Q$3-'Indicator Data'!BO123)/(Q$3-Q$4)*10)),1))</f>
        <v>3.5</v>
      </c>
      <c r="R123" s="158">
        <f t="shared" si="19"/>
        <v>5.3</v>
      </c>
      <c r="S123" s="157">
        <f>IF('Indicator Data'!BP123="No data","x",ROUND(IF('Indicator Data'!BP123&gt;S$3,0,IF('Indicator Data'!BP123&lt;S$4,10,(S$3-'Indicator Data'!BP123)/(S$3-S$4)*10)),1))</f>
        <v>8.1</v>
      </c>
      <c r="T123" s="162">
        <f>IF('Indicator Data'!BQ123="No data","x",ROUND(IF('Indicator Data'!BQ123&gt;T$3,0,IF('Indicator Data'!BQ123&lt;T$4,10,(T$3-'Indicator Data'!BQ123)/(T$3-T$4)*10)),1))</f>
        <v>4.7</v>
      </c>
      <c r="U123" s="162">
        <f>IF('Indicator Data'!BR123="No data","x",ROUND(IF('Indicator Data'!BR123&gt;U$3,0,IF('Indicator Data'!BR123&lt;U$4,10,(U$3-'Indicator Data'!BR123)/(U$3-U$4)*10)),1))</f>
        <v>5.9</v>
      </c>
      <c r="V123" s="162">
        <f>IF('Indicator Data'!BS123="No data","x",ROUND(IF('Indicator Data'!BS123&gt;V$3,0,IF('Indicator Data'!BS123&lt;V$4,10,(V$3-'Indicator Data'!BS123)/(V$3-V$4)*10)),1))</f>
        <v>7.1</v>
      </c>
      <c r="W123" s="157">
        <f t="shared" si="20"/>
        <v>5.9000000000000012</v>
      </c>
      <c r="X123" s="157">
        <f>IF('Indicator Data'!BT123="No data","x",ROUND(IF('Indicator Data'!BT123&gt;X$3,0,IF('Indicator Data'!BT123&lt;X$4,10,(X$3-'Indicator Data'!BT123)/(X$3-X$4)*10)),1))</f>
        <v>9.3000000000000007</v>
      </c>
      <c r="Y123" s="157">
        <f>IF('Indicator Data'!BU123="No data","x",ROUND(IF('Indicator Data'!BU123&gt;Y$3,10,IF('Indicator Data'!BU123&lt;Y$4,0,10-(Y$3-'Indicator Data'!BU123)/(Y$3-Y$4)*10)),1))</f>
        <v>2</v>
      </c>
      <c r="Z123" s="158">
        <f t="shared" si="22"/>
        <v>6.3</v>
      </c>
      <c r="AA123" s="159">
        <f t="shared" si="23"/>
        <v>5.0999999999999996</v>
      </c>
      <c r="AB123" s="48"/>
    </row>
    <row r="124" spans="1:28">
      <c r="A124" s="90" t="str">
        <f>'Indicator Data'!A124</f>
        <v>Namibia</v>
      </c>
      <c r="B124" s="160" t="str">
        <f>'Indicator Data'!B124</f>
        <v>NAM</v>
      </c>
      <c r="C124" s="157">
        <f>IF('Indicator Data'!BF124="No data","x",ROUND(IF('Indicator Data'!BF124&gt;C$3,0,IF('Indicator Data'!BF124&lt;C$4,10,(C$3-'Indicator Data'!BF124)/(C$3-C$4)*10)),1))</f>
        <v>4.3</v>
      </c>
      <c r="D124" s="158">
        <f t="shared" si="15"/>
        <v>4.3</v>
      </c>
      <c r="E124" s="157">
        <f>IF('Indicator Data'!BH124="No data","x",ROUND(IF('Indicator Data'!BH124&gt;E$3,0,IF('Indicator Data'!BH124&lt;E$4,10,(E$3-'Indicator Data'!BH124)/(E$3-E$4)*10)),1))</f>
        <v>5.0999999999999996</v>
      </c>
      <c r="F124" s="157">
        <f>IF('Indicator Data'!BG124="No data","x",ROUND(IF('Indicator Data'!BG124&gt;F$3,0,IF('Indicator Data'!BG124&lt;F$4,10,(F$3-'Indicator Data'!BG124)/(F$3-F$4)*10)),1))</f>
        <v>4.9000000000000004</v>
      </c>
      <c r="G124" s="158">
        <f t="shared" si="16"/>
        <v>5</v>
      </c>
      <c r="H124" s="159">
        <f t="shared" si="17"/>
        <v>4.7</v>
      </c>
      <c r="I124" s="157">
        <f>IF('Indicator Data'!BJ124="No data","x",ROUND(IF('Indicator Data'!BJ124^2&gt;I$3,0,IF('Indicator Data'!BJ124^2&lt;I$4,10,(I$3-'Indicator Data'!BJ124^2)/(I$3-I$4)*10)),1))</f>
        <v>1.6</v>
      </c>
      <c r="J124" s="157">
        <f>IF(OR('Indicator Data'!BI124=0,'Indicator Data'!BI124="No data"),"x",ROUND(IF('Indicator Data'!BI124&gt;J$3,0,IF('Indicator Data'!BI124&lt;J$4,10,(J$3-'Indicator Data'!BI124)/(J$3-J$4)*10)),1))</f>
        <v>4.4000000000000004</v>
      </c>
      <c r="K124" s="157">
        <f>IF('Indicator Data'!BK124="No data","x",ROUND(IF('Indicator Data'!BK124&gt;K$3,0,IF('Indicator Data'!BK124&lt;K$4,10,(K$3-'Indicator Data'!BK124)/(K$3-K$4)*10)),1))</f>
        <v>4.7</v>
      </c>
      <c r="L124" s="157">
        <f>IF('Indicator Data'!BL124="No data","x",ROUND(IF('Indicator Data'!BL124&gt;L$3,0,IF('Indicator Data'!BL124&lt;L$4,10,(L$3-'Indicator Data'!BL124)/(L$3-L$4)*10)),1))</f>
        <v>4.5</v>
      </c>
      <c r="M124" s="158">
        <f t="shared" si="18"/>
        <v>3.8</v>
      </c>
      <c r="N124" s="161">
        <f>IF('Indicator Data'!BM124="No data","x",'Indicator Data'!BM124/'Indicator Data'!BW124*100)</f>
        <v>7.0449051974395411</v>
      </c>
      <c r="O124" s="157">
        <f t="shared" si="21"/>
        <v>9.4</v>
      </c>
      <c r="P124" s="157">
        <f>IF('Indicator Data'!BN124="No data","x",ROUND(IF('Indicator Data'!BN124&gt;P$3,0,IF('Indicator Data'!BN124&lt;P$4,10,(P$3-'Indicator Data'!BN124)/(P$3-P$4)*10)),1))</f>
        <v>7.1</v>
      </c>
      <c r="Q124" s="157">
        <f>IF('Indicator Data'!BO124="No data","x",ROUND(IF('Indicator Data'!BO124&gt;Q$3,0,IF('Indicator Data'!BO124&lt;Q$4,10,(Q$3-'Indicator Data'!BO124)/(Q$3-Q$4)*10)),1))</f>
        <v>2.8</v>
      </c>
      <c r="R124" s="158">
        <f t="shared" si="19"/>
        <v>6.4</v>
      </c>
      <c r="S124" s="157">
        <f>IF('Indicator Data'!BP124="No data","x",ROUND(IF('Indicator Data'!BP124&gt;S$3,0,IF('Indicator Data'!BP124&lt;S$4,10,(S$3-'Indicator Data'!BP124)/(S$3-S$4)*10)),1))</f>
        <v>8.5</v>
      </c>
      <c r="T124" s="162">
        <f>IF('Indicator Data'!BQ124="No data","x",ROUND(IF('Indicator Data'!BQ124&gt;T$3,0,IF('Indicator Data'!BQ124&lt;T$4,10,(T$3-'Indicator Data'!BQ124)/(T$3-T$4)*10)),1))</f>
        <v>2.5</v>
      </c>
      <c r="U124" s="162">
        <f>IF('Indicator Data'!BR124="No data","x",ROUND(IF('Indicator Data'!BR124&gt;U$3,0,IF('Indicator Data'!BR124&lt;U$4,10,(U$3-'Indicator Data'!BR124)/(U$3-U$4)*10)),1))</f>
        <v>3.4</v>
      </c>
      <c r="V124" s="162">
        <f>IF('Indicator Data'!BS124="No data","x",ROUND(IF('Indicator Data'!BS124&gt;V$3,0,IF('Indicator Data'!BS124&lt;V$4,10,(V$3-'Indicator Data'!BS124)/(V$3-V$4)*10)),1))</f>
        <v>2.4</v>
      </c>
      <c r="W124" s="157">
        <f t="shared" si="20"/>
        <v>2.7666666666666671</v>
      </c>
      <c r="X124" s="157">
        <f>IF('Indicator Data'!BT124="No data","x",ROUND(IF('Indicator Data'!BT124&gt;X$3,0,IF('Indicator Data'!BT124&lt;X$4,10,(X$3-'Indicator Data'!BT124)/(X$3-X$4)*10)),1))</f>
        <v>7</v>
      </c>
      <c r="Y124" s="157">
        <f>IF('Indicator Data'!BU124="No data","x",ROUND(IF('Indicator Data'!BU124&gt;Y$3,10,IF('Indicator Data'!BU124&lt;Y$4,0,10-(Y$3-'Indicator Data'!BU124)/(Y$3-Y$4)*10)),1))</f>
        <v>2.4</v>
      </c>
      <c r="Z124" s="158">
        <f t="shared" si="22"/>
        <v>5.2</v>
      </c>
      <c r="AA124" s="159">
        <f t="shared" si="23"/>
        <v>5.0999999999999996</v>
      </c>
      <c r="AB124" s="48"/>
    </row>
    <row r="125" spans="1:28">
      <c r="A125" s="90" t="str">
        <f>'Indicator Data'!A125</f>
        <v>Nauru</v>
      </c>
      <c r="B125" s="160" t="str">
        <f>'Indicator Data'!B125</f>
        <v>NRU</v>
      </c>
      <c r="C125" s="157">
        <f>IF('Indicator Data'!BF125="No data","x",ROUND(IF('Indicator Data'!BF125&gt;C$3,0,IF('Indicator Data'!BF125&lt;C$4,10,(C$3-'Indicator Data'!BF125)/(C$3-C$4)*10)),1))</f>
        <v>8.1</v>
      </c>
      <c r="D125" s="158">
        <f t="shared" si="15"/>
        <v>8.1</v>
      </c>
      <c r="E125" s="157" t="str">
        <f>IF('Indicator Data'!BH125="No data","x",ROUND(IF('Indicator Data'!BH125&gt;E$3,0,IF('Indicator Data'!BH125&lt;E$4,10,(E$3-'Indicator Data'!BH125)/(E$3-E$4)*10)),1))</f>
        <v>x</v>
      </c>
      <c r="F125" s="157">
        <f>IF('Indicator Data'!BG125="No data","x",ROUND(IF('Indicator Data'!BG125&gt;F$3,0,IF('Indicator Data'!BG125&lt;F$4,10,(F$3-'Indicator Data'!BG125)/(F$3-F$4)*10)),1))</f>
        <v>4.5999999999999996</v>
      </c>
      <c r="G125" s="158">
        <f t="shared" si="16"/>
        <v>4.5999999999999996</v>
      </c>
      <c r="H125" s="159">
        <f t="shared" si="17"/>
        <v>6.4</v>
      </c>
      <c r="I125" s="157" t="str">
        <f>IF('Indicator Data'!BJ125="No data","x",ROUND(IF('Indicator Data'!BJ125^2&gt;I$3,0,IF('Indicator Data'!BJ125^2&lt;I$4,10,(I$3-'Indicator Data'!BJ125^2)/(I$3-I$4)*10)),1))</f>
        <v>x</v>
      </c>
      <c r="J125" s="157">
        <f>IF(OR('Indicator Data'!BI125=0,'Indicator Data'!BI125="No data"),"x",ROUND(IF('Indicator Data'!BI125&gt;J$3,0,IF('Indicator Data'!BI125&lt;J$4,10,(J$3-'Indicator Data'!BI125)/(J$3-J$4)*10)),1))</f>
        <v>0</v>
      </c>
      <c r="K125" s="157">
        <f>IF('Indicator Data'!BK125="No data","x",ROUND(IF('Indicator Data'!BK125&gt;K$3,0,IF('Indicator Data'!BK125&lt;K$4,10,(K$3-'Indicator Data'!BK125)/(K$3-K$4)*10)),1))</f>
        <v>1.6</v>
      </c>
      <c r="L125" s="157">
        <f>IF('Indicator Data'!BL125="No data","x",ROUND(IF('Indicator Data'!BL125&gt;L$3,0,IF('Indicator Data'!BL125&lt;L$4,10,(L$3-'Indicator Data'!BL125)/(L$3-L$4)*10)),1))</f>
        <v>6.2</v>
      </c>
      <c r="M125" s="158">
        <f t="shared" si="18"/>
        <v>2.6</v>
      </c>
      <c r="N125" s="161">
        <f>IF('Indicator Data'!BM125="No data","x",'Indicator Data'!BM125/'Indicator Data'!BW125*100)</f>
        <v>219.04761904761907</v>
      </c>
      <c r="O125" s="157">
        <f t="shared" si="21"/>
        <v>0</v>
      </c>
      <c r="P125" s="157">
        <f>IF('Indicator Data'!BN125="No data","x",ROUND(IF('Indicator Data'!BN125&gt;P$3,0,IF('Indicator Data'!BN125&lt;P$4,10,(P$3-'Indicator Data'!BN125)/(P$3-P$4)*10)),1))</f>
        <v>3.8</v>
      </c>
      <c r="Q125" s="157">
        <f>IF('Indicator Data'!BO125="No data","x",ROUND(IF('Indicator Data'!BO125&gt;Q$3,0,IF('Indicator Data'!BO125&lt;Q$4,10,(Q$3-'Indicator Data'!BO125)/(Q$3-Q$4)*10)),1))</f>
        <v>0</v>
      </c>
      <c r="R125" s="158">
        <f t="shared" si="19"/>
        <v>1.3</v>
      </c>
      <c r="S125" s="157">
        <f>IF('Indicator Data'!BP125="No data","x",ROUND(IF('Indicator Data'!BP125&gt;S$3,0,IF('Indicator Data'!BP125&lt;S$4,10,(S$3-'Indicator Data'!BP125)/(S$3-S$4)*10)),1))</f>
        <v>6.9</v>
      </c>
      <c r="T125" s="162">
        <f>IF('Indicator Data'!BQ125="No data","x",ROUND(IF('Indicator Data'!BQ125&gt;T$3,0,IF('Indicator Data'!BQ125&lt;T$4,10,(T$3-'Indicator Data'!BQ125)/(T$3-T$4)*10)),1))</f>
        <v>0.2</v>
      </c>
      <c r="U125" s="162">
        <f>IF('Indicator Data'!BR125="No data","x",ROUND(IF('Indicator Data'!BR125&gt;U$3,0,IF('Indicator Data'!BR125&lt;U$4,10,(U$3-'Indicator Data'!BR125)/(U$3-U$4)*10)),1))</f>
        <v>0.3</v>
      </c>
      <c r="V125" s="162">
        <f>IF('Indicator Data'!BS125="No data","x",ROUND(IF('Indicator Data'!BS125&gt;V$3,0,IF('Indicator Data'!BS125&lt;V$4,10,(V$3-'Indicator Data'!BS125)/(V$3-V$4)*10)),1))</f>
        <v>6.8</v>
      </c>
      <c r="W125" s="157">
        <f t="shared" si="20"/>
        <v>2.4333333333333331</v>
      </c>
      <c r="X125" s="157">
        <f>IF('Indicator Data'!BT125="No data","x",ROUND(IF('Indicator Data'!BT125&gt;X$3,0,IF('Indicator Data'!BT125&lt;X$4,10,(X$3-'Indicator Data'!BT125)/(X$3-X$4)*10)),1))</f>
        <v>3.8</v>
      </c>
      <c r="Y125" s="157" t="str">
        <f>IF('Indicator Data'!BU125="No data","x",ROUND(IF('Indicator Data'!BU125&gt;Y$3,10,IF('Indicator Data'!BU125&lt;Y$4,0,10-(Y$3-'Indicator Data'!BU125)/(Y$3-Y$4)*10)),1))</f>
        <v>x</v>
      </c>
      <c r="Z125" s="158">
        <f t="shared" si="22"/>
        <v>4.4000000000000004</v>
      </c>
      <c r="AA125" s="159">
        <f t="shared" si="23"/>
        <v>2.8</v>
      </c>
      <c r="AB125" s="48"/>
    </row>
    <row r="126" spans="1:28">
      <c r="A126" s="90" t="str">
        <f>'Indicator Data'!A126</f>
        <v>Nepal</v>
      </c>
      <c r="B126" s="160" t="str">
        <f>'Indicator Data'!B126</f>
        <v>NPL</v>
      </c>
      <c r="C126" s="157">
        <f>IF('Indicator Data'!BF126="No data","x",ROUND(IF('Indicator Data'!BF126&gt;C$3,0,IF('Indicator Data'!BF126&lt;C$4,10,(C$3-'Indicator Data'!BF126)/(C$3-C$4)*10)),1))</f>
        <v>5.4</v>
      </c>
      <c r="D126" s="158">
        <f t="shared" si="15"/>
        <v>5.4</v>
      </c>
      <c r="E126" s="157">
        <f>IF('Indicator Data'!BH126="No data","x",ROUND(IF('Indicator Data'!BH126&gt;E$3,0,IF('Indicator Data'!BH126&lt;E$4,10,(E$3-'Indicator Data'!BH126)/(E$3-E$4)*10)),1))</f>
        <v>6.5</v>
      </c>
      <c r="F126" s="157">
        <f>IF('Indicator Data'!BG126="No data","x",ROUND(IF('Indicator Data'!BG126&gt;F$3,0,IF('Indicator Data'!BG126&lt;F$4,10,(F$3-'Indicator Data'!BG126)/(F$3-F$4)*10)),1))</f>
        <v>6.8</v>
      </c>
      <c r="G126" s="158">
        <f t="shared" si="16"/>
        <v>6.7</v>
      </c>
      <c r="H126" s="159">
        <f t="shared" si="17"/>
        <v>6.1</v>
      </c>
      <c r="I126" s="157">
        <f>IF('Indicator Data'!BJ126="No data","x",ROUND(IF('Indicator Data'!BJ126^2&gt;I$3,0,IF('Indicator Data'!BJ126^2&lt;I$4,10,(I$3-'Indicator Data'!BJ126^2)/(I$3-I$4)*10)),1))</f>
        <v>5.4</v>
      </c>
      <c r="J126" s="157">
        <f>IF(OR('Indicator Data'!BI126=0,'Indicator Data'!BI126="No data"),"x",ROUND(IF('Indicator Data'!BI126&gt;J$3,0,IF('Indicator Data'!BI126&lt;J$4,10,(J$3-'Indicator Data'!BI126)/(J$3-J$4)*10)),1))</f>
        <v>0.9</v>
      </c>
      <c r="K126" s="157">
        <f>IF('Indicator Data'!BK126="No data","x",ROUND(IF('Indicator Data'!BK126&gt;K$3,0,IF('Indicator Data'!BK126&lt;K$4,10,(K$3-'Indicator Data'!BK126)/(K$3-K$4)*10)),1))</f>
        <v>4.8</v>
      </c>
      <c r="L126" s="157">
        <f>IF('Indicator Data'!BL126="No data","x",ROUND(IF('Indicator Data'!BL126&gt;L$3,0,IF('Indicator Data'!BL126&lt;L$4,10,(L$3-'Indicator Data'!BL126)/(L$3-L$4)*10)),1))</f>
        <v>3.7</v>
      </c>
      <c r="M126" s="158">
        <f t="shared" si="18"/>
        <v>3.7</v>
      </c>
      <c r="N126" s="161">
        <f>IF('Indicator Data'!BM126="No data","x",'Indicator Data'!BM126/'Indicator Data'!BW126*100)</f>
        <v>15.347052668294383</v>
      </c>
      <c r="O126" s="157">
        <f t="shared" si="21"/>
        <v>8.6</v>
      </c>
      <c r="P126" s="157">
        <f>IF('Indicator Data'!BN126="No data","x",ROUND(IF('Indicator Data'!BN126&gt;P$3,0,IF('Indicator Data'!BN126&lt;P$4,10,(P$3-'Indicator Data'!BN126)/(P$3-P$4)*10)),1))</f>
        <v>2.2000000000000002</v>
      </c>
      <c r="Q126" s="157">
        <f>IF('Indicator Data'!BO126="No data","x",ROUND(IF('Indicator Data'!BO126&gt;Q$3,0,IF('Indicator Data'!BO126&lt;Q$4,10,(Q$3-'Indicator Data'!BO126)/(Q$3-Q$4)*10)),1))</f>
        <v>1.8</v>
      </c>
      <c r="R126" s="158">
        <f t="shared" si="19"/>
        <v>4.2</v>
      </c>
      <c r="S126" s="157">
        <f>IF('Indicator Data'!BP126="No data","x",ROUND(IF('Indicator Data'!BP126&gt;S$3,0,IF('Indicator Data'!BP126&lt;S$4,10,(S$3-'Indicator Data'!BP126)/(S$3-S$4)*10)),1))</f>
        <v>7.8</v>
      </c>
      <c r="T126" s="162">
        <f>IF('Indicator Data'!BQ126="No data","x",ROUND(IF('Indicator Data'!BQ126&gt;T$3,0,IF('Indicator Data'!BQ126&lt;T$4,10,(T$3-'Indicator Data'!BQ126)/(T$3-T$4)*10)),1))</f>
        <v>1.5</v>
      </c>
      <c r="U126" s="162">
        <f>IF('Indicator Data'!BR126="No data","x",ROUND(IF('Indicator Data'!BR126&gt;U$3,0,IF('Indicator Data'!BR126&lt;U$4,10,(U$3-'Indicator Data'!BR126)/(U$3-U$4)*10)),1))</f>
        <v>2</v>
      </c>
      <c r="V126" s="162">
        <f>IF('Indicator Data'!BS126="No data","x",ROUND(IF('Indicator Data'!BS126&gt;V$3,0,IF('Indicator Data'!BS126&lt;V$4,10,(V$3-'Indicator Data'!BS126)/(V$3-V$4)*10)),1))</f>
        <v>2.7</v>
      </c>
      <c r="W126" s="157">
        <f t="shared" si="20"/>
        <v>2.0666666666666669</v>
      </c>
      <c r="X126" s="157">
        <f>IF('Indicator Data'!BT126="No data","x",ROUND(IF('Indicator Data'!BT126&gt;X$3,0,IF('Indicator Data'!BT126&lt;X$4,10,(X$3-'Indicator Data'!BT126)/(X$3-X$4)*10)),1))</f>
        <v>9.4</v>
      </c>
      <c r="Y126" s="157">
        <f>IF('Indicator Data'!BU126="No data","x",ROUND(IF('Indicator Data'!BU126&gt;Y$3,10,IF('Indicator Data'!BU126&lt;Y$4,0,10-(Y$3-'Indicator Data'!BU126)/(Y$3-Y$4)*10)),1))</f>
        <v>1.9</v>
      </c>
      <c r="Z126" s="158">
        <f t="shared" si="22"/>
        <v>5.3</v>
      </c>
      <c r="AA126" s="159">
        <f t="shared" si="23"/>
        <v>4.4000000000000004</v>
      </c>
      <c r="AB126" s="48"/>
    </row>
    <row r="127" spans="1:28">
      <c r="A127" s="90" t="str">
        <f>'Indicator Data'!A127</f>
        <v>Netherlands</v>
      </c>
      <c r="B127" s="160" t="str">
        <f>'Indicator Data'!B127</f>
        <v>NLD</v>
      </c>
      <c r="C127" s="157">
        <f>IF('Indicator Data'!BF127="No data","x",ROUND(IF('Indicator Data'!BF127&gt;C$3,0,IF('Indicator Data'!BF127&lt;C$4,10,(C$3-'Indicator Data'!BF127)/(C$3-C$4)*10)),1))</f>
        <v>1.7</v>
      </c>
      <c r="D127" s="158">
        <f t="shared" si="15"/>
        <v>1.7</v>
      </c>
      <c r="E127" s="157">
        <f>IF('Indicator Data'!BH127="No data","x",ROUND(IF('Indicator Data'!BH127&gt;E$3,0,IF('Indicator Data'!BH127&lt;E$4,10,(E$3-'Indicator Data'!BH127)/(E$3-E$4)*10)),1))</f>
        <v>2.1</v>
      </c>
      <c r="F127" s="157">
        <f>IF('Indicator Data'!BG127="No data","x",ROUND(IF('Indicator Data'!BG127&gt;F$3,0,IF('Indicator Data'!BG127&lt;F$4,10,(F$3-'Indicator Data'!BG127)/(F$3-F$4)*10)),1))</f>
        <v>1.8</v>
      </c>
      <c r="G127" s="158">
        <f t="shared" si="16"/>
        <v>2</v>
      </c>
      <c r="H127" s="159">
        <f t="shared" si="17"/>
        <v>1.9</v>
      </c>
      <c r="I127" s="157" t="str">
        <f>IF('Indicator Data'!BJ127="No data","x",ROUND(IF('Indicator Data'!BJ127^2&gt;I$3,0,IF('Indicator Data'!BJ127^2&lt;I$4,10,(I$3-'Indicator Data'!BJ127^2)/(I$3-I$4)*10)),1))</f>
        <v>x</v>
      </c>
      <c r="J127" s="157">
        <f>IF(OR('Indicator Data'!BI127=0,'Indicator Data'!BI127="No data"),"x",ROUND(IF('Indicator Data'!BI127&gt;J$3,0,IF('Indicator Data'!BI127&lt;J$4,10,(J$3-'Indicator Data'!BI127)/(J$3-J$4)*10)),1))</f>
        <v>0</v>
      </c>
      <c r="K127" s="157">
        <f>IF('Indicator Data'!BK127="No data","x",ROUND(IF('Indicator Data'!BK127&gt;K$3,0,IF('Indicator Data'!BK127&lt;K$4,10,(K$3-'Indicator Data'!BK127)/(K$3-K$4)*10)),1))</f>
        <v>0.7</v>
      </c>
      <c r="L127" s="157">
        <f>IF('Indicator Data'!BL127="No data","x",ROUND(IF('Indicator Data'!BL127&gt;L$3,0,IF('Indicator Data'!BL127&lt;L$4,10,(L$3-'Indicator Data'!BL127)/(L$3-L$4)*10)),1))</f>
        <v>4.2</v>
      </c>
      <c r="M127" s="158">
        <f t="shared" si="18"/>
        <v>1.6</v>
      </c>
      <c r="N127" s="161">
        <f>IF('Indicator Data'!BM127="No data","x",'Indicator Data'!BM127/'Indicator Data'!BW127*100)</f>
        <v>622.59116513489471</v>
      </c>
      <c r="O127" s="157">
        <f t="shared" si="21"/>
        <v>0</v>
      </c>
      <c r="P127" s="157">
        <f>IF('Indicator Data'!BN127="No data","x",ROUND(IF('Indicator Data'!BN127&gt;P$3,0,IF('Indicator Data'!BN127&lt;P$4,10,(P$3-'Indicator Data'!BN127)/(P$3-P$4)*10)),1))</f>
        <v>0.3</v>
      </c>
      <c r="Q127" s="157">
        <f>IF('Indicator Data'!BO127="No data","x",ROUND(IF('Indicator Data'!BO127&gt;Q$3,0,IF('Indicator Data'!BO127&lt;Q$4,10,(Q$3-'Indicator Data'!BO127)/(Q$3-Q$4)*10)),1))</f>
        <v>0</v>
      </c>
      <c r="R127" s="158">
        <f t="shared" si="19"/>
        <v>0.1</v>
      </c>
      <c r="S127" s="157">
        <f>IF('Indicator Data'!BP127="No data","x",ROUND(IF('Indicator Data'!BP127&gt;S$3,0,IF('Indicator Data'!BP127&lt;S$4,10,(S$3-'Indicator Data'!BP127)/(S$3-S$4)*10)),1))</f>
        <v>0.4</v>
      </c>
      <c r="T127" s="162">
        <f>IF('Indicator Data'!BQ127="No data","x",ROUND(IF('Indicator Data'!BQ127&gt;T$3,0,IF('Indicator Data'!BQ127&lt;T$4,10,(T$3-'Indicator Data'!BQ127)/(T$3-T$4)*10)),1))</f>
        <v>0.8</v>
      </c>
      <c r="U127" s="162">
        <f>IF('Indicator Data'!BR127="No data","x",ROUND(IF('Indicator Data'!BR127&gt;U$3,0,IF('Indicator Data'!BR127&lt;U$4,10,(U$3-'Indicator Data'!BR127)/(U$3-U$4)*10)),1))</f>
        <v>1.7</v>
      </c>
      <c r="V127" s="162">
        <f>IF('Indicator Data'!BS127="No data","x",ROUND(IF('Indicator Data'!BS127&gt;V$3,0,IF('Indicator Data'!BS127&lt;V$4,10,(V$3-'Indicator Data'!BS127)/(V$3-V$4)*10)),1))</f>
        <v>1</v>
      </c>
      <c r="W127" s="157">
        <f t="shared" si="20"/>
        <v>1.1666666666666667</v>
      </c>
      <c r="X127" s="157">
        <f>IF('Indicator Data'!BT127="No data","x",ROUND(IF('Indicator Data'!BT127&gt;X$3,0,IF('Indicator Data'!BT127&lt;X$4,10,(X$3-'Indicator Data'!BT127)/(X$3-X$4)*10)),1))</f>
        <v>0</v>
      </c>
      <c r="Y127" s="157">
        <f>IF('Indicator Data'!BU127="No data","x",ROUND(IF('Indicator Data'!BU127&gt;Y$3,10,IF('Indicator Data'!BU127&lt;Y$4,0,10-(Y$3-'Indicator Data'!BU127)/(Y$3-Y$4)*10)),1))</f>
        <v>0</v>
      </c>
      <c r="Z127" s="158">
        <f t="shared" si="22"/>
        <v>0.4</v>
      </c>
      <c r="AA127" s="159">
        <f t="shared" si="23"/>
        <v>0.7</v>
      </c>
      <c r="AB127" s="48"/>
    </row>
    <row r="128" spans="1:28">
      <c r="A128" s="90" t="str">
        <f>'Indicator Data'!A128</f>
        <v>New Zealand</v>
      </c>
      <c r="B128" s="160" t="str">
        <f>'Indicator Data'!B128</f>
        <v>NZL</v>
      </c>
      <c r="C128" s="157">
        <f>IF('Indicator Data'!BF128="No data","x",ROUND(IF('Indicator Data'!BF128&gt;C$3,0,IF('Indicator Data'!BF128&lt;C$4,10,(C$3-'Indicator Data'!BF128)/(C$3-C$4)*10)),1))</f>
        <v>2.6</v>
      </c>
      <c r="D128" s="158">
        <f t="shared" si="15"/>
        <v>2.6</v>
      </c>
      <c r="E128" s="157">
        <f>IF('Indicator Data'!BH128="No data","x",ROUND(IF('Indicator Data'!BH128&gt;E$3,0,IF('Indicator Data'!BH128&lt;E$4,10,(E$3-'Indicator Data'!BH128)/(E$3-E$4)*10)),1))</f>
        <v>1.5</v>
      </c>
      <c r="F128" s="157">
        <f>IF('Indicator Data'!BG128="No data","x",ROUND(IF('Indicator Data'!BG128&gt;F$3,0,IF('Indicator Data'!BG128&lt;F$4,10,(F$3-'Indicator Data'!BG128)/(F$3-F$4)*10)),1))</f>
        <v>2.2999999999999998</v>
      </c>
      <c r="G128" s="158">
        <f t="shared" si="16"/>
        <v>1.9</v>
      </c>
      <c r="H128" s="159">
        <f t="shared" si="17"/>
        <v>2.2999999999999998</v>
      </c>
      <c r="I128" s="157" t="str">
        <f>IF('Indicator Data'!BJ128="No data","x",ROUND(IF('Indicator Data'!BJ128^2&gt;I$3,0,IF('Indicator Data'!BJ128^2&lt;I$4,10,(I$3-'Indicator Data'!BJ128^2)/(I$3-I$4)*10)),1))</f>
        <v>x</v>
      </c>
      <c r="J128" s="157">
        <f>IF(OR('Indicator Data'!BI128=0,'Indicator Data'!BI128="No data"),"x",ROUND(IF('Indicator Data'!BI128&gt;J$3,0,IF('Indicator Data'!BI128&lt;J$4,10,(J$3-'Indicator Data'!BI128)/(J$3-J$4)*10)),1))</f>
        <v>0</v>
      </c>
      <c r="K128" s="157">
        <f>IF('Indicator Data'!BK128="No data","x",ROUND(IF('Indicator Data'!BK128&gt;K$3,0,IF('Indicator Data'!BK128&lt;K$4,10,(K$3-'Indicator Data'!BK128)/(K$3-K$4)*10)),1))</f>
        <v>0.4</v>
      </c>
      <c r="L128" s="157">
        <f>IF('Indicator Data'!BL128="No data","x",ROUND(IF('Indicator Data'!BL128&gt;L$3,0,IF('Indicator Data'!BL128&lt;L$4,10,(L$3-'Indicator Data'!BL128)/(L$3-L$4)*10)),1))</f>
        <v>4.4000000000000004</v>
      </c>
      <c r="M128" s="158">
        <f t="shared" si="18"/>
        <v>1.6</v>
      </c>
      <c r="N128" s="161">
        <f>IF('Indicator Data'!BM128="No data","x",'Indicator Data'!BM128/'Indicator Data'!BW128*100)</f>
        <v>41.775853556644257</v>
      </c>
      <c r="O128" s="157">
        <f t="shared" si="21"/>
        <v>5.9</v>
      </c>
      <c r="P128" s="157">
        <f>IF('Indicator Data'!BN128="No data","x",ROUND(IF('Indicator Data'!BN128&gt;P$3,0,IF('Indicator Data'!BN128&lt;P$4,10,(P$3-'Indicator Data'!BN128)/(P$3-P$4)*10)),1))</f>
        <v>0</v>
      </c>
      <c r="Q128" s="157">
        <f>IF('Indicator Data'!BO128="No data","x",ROUND(IF('Indicator Data'!BO128&gt;Q$3,0,IF('Indicator Data'!BO128&lt;Q$4,10,(Q$3-'Indicator Data'!BO128)/(Q$3-Q$4)*10)),1))</f>
        <v>0</v>
      </c>
      <c r="R128" s="158">
        <f t="shared" si="19"/>
        <v>2</v>
      </c>
      <c r="S128" s="157">
        <f>IF('Indicator Data'!BP128="No data","x",ROUND(IF('Indicator Data'!BP128&gt;S$3,0,IF('Indicator Data'!BP128&lt;S$4,10,(S$3-'Indicator Data'!BP128)/(S$3-S$4)*10)),1))</f>
        <v>1.2</v>
      </c>
      <c r="T128" s="162">
        <f>IF('Indicator Data'!BQ128="No data","x",ROUND(IF('Indicator Data'!BQ128&gt;T$3,0,IF('Indicator Data'!BQ128&lt;T$4,10,(T$3-'Indicator Data'!BQ128)/(T$3-T$4)*10)),1))</f>
        <v>1.7</v>
      </c>
      <c r="U128" s="162">
        <f>IF('Indicator Data'!BR128="No data","x",ROUND(IF('Indicator Data'!BR128&gt;U$3,0,IF('Indicator Data'!BR128&lt;U$4,10,(U$3-'Indicator Data'!BR128)/(U$3-U$4)*10)),1))</f>
        <v>2.7</v>
      </c>
      <c r="V128" s="162">
        <f>IF('Indicator Data'!BS128="No data","x",ROUND(IF('Indicator Data'!BS128&gt;V$3,0,IF('Indicator Data'!BS128&lt;V$4,10,(V$3-'Indicator Data'!BS128)/(V$3-V$4)*10)),1))</f>
        <v>2.2000000000000002</v>
      </c>
      <c r="W128" s="157">
        <f t="shared" si="20"/>
        <v>2.2000000000000002</v>
      </c>
      <c r="X128" s="157">
        <f>IF('Indicator Data'!BT128="No data","x",ROUND(IF('Indicator Data'!BT128&gt;X$3,0,IF('Indicator Data'!BT128&lt;X$4,10,(X$3-'Indicator Data'!BT128)/(X$3-X$4)*10)),1))</f>
        <v>0</v>
      </c>
      <c r="Y128" s="157">
        <f>IF('Indicator Data'!BU128="No data","x",ROUND(IF('Indicator Data'!BU128&gt;Y$3,10,IF('Indicator Data'!BU128&lt;Y$4,0,10-(Y$3-'Indicator Data'!BU128)/(Y$3-Y$4)*10)),1))</f>
        <v>0.1</v>
      </c>
      <c r="Z128" s="158">
        <f t="shared" si="22"/>
        <v>0.9</v>
      </c>
      <c r="AA128" s="159">
        <f t="shared" si="23"/>
        <v>1.5</v>
      </c>
      <c r="AB128" s="48"/>
    </row>
    <row r="129" spans="1:28">
      <c r="A129" s="90" t="str">
        <f>'Indicator Data'!A129</f>
        <v>Nicaragua</v>
      </c>
      <c r="B129" s="160" t="str">
        <f>'Indicator Data'!B129</f>
        <v>NIC</v>
      </c>
      <c r="C129" s="157">
        <f>IF('Indicator Data'!BF129="No data","x",ROUND(IF('Indicator Data'!BF129&gt;C$3,0,IF('Indicator Data'!BF129&lt;C$4,10,(C$3-'Indicator Data'!BF129)/(C$3-C$4)*10)),1))</f>
        <v>4.7</v>
      </c>
      <c r="D129" s="158">
        <f t="shared" si="15"/>
        <v>4.7</v>
      </c>
      <c r="E129" s="157">
        <f>IF('Indicator Data'!BH129="No data","x",ROUND(IF('Indicator Data'!BH129&gt;E$3,0,IF('Indicator Data'!BH129&lt;E$4,10,(E$3-'Indicator Data'!BH129)/(E$3-E$4)*10)),1))</f>
        <v>8.3000000000000007</v>
      </c>
      <c r="F129" s="157">
        <f>IF('Indicator Data'!BG129="No data","x",ROUND(IF('Indicator Data'!BG129&gt;F$3,0,IF('Indicator Data'!BG129&lt;F$4,10,(F$3-'Indicator Data'!BG129)/(F$3-F$4)*10)),1))</f>
        <v>7.1</v>
      </c>
      <c r="G129" s="158">
        <f t="shared" si="16"/>
        <v>7.7</v>
      </c>
      <c r="H129" s="159">
        <f t="shared" si="17"/>
        <v>6.2</v>
      </c>
      <c r="I129" s="157">
        <f>IF('Indicator Data'!BJ129="No data","x",ROUND(IF('Indicator Data'!BJ129^2&gt;I$3,0,IF('Indicator Data'!BJ129^2&lt;I$4,10,(I$3-'Indicator Data'!BJ129^2)/(I$3-I$4)*10)),1))</f>
        <v>3.5</v>
      </c>
      <c r="J129" s="157">
        <f>IF(OR('Indicator Data'!BI129=0,'Indicator Data'!BI129="No data"),"x",ROUND(IF('Indicator Data'!BI129&gt;J$3,0,IF('Indicator Data'!BI129&lt;J$4,10,(J$3-'Indicator Data'!BI129)/(J$3-J$4)*10)),1))</f>
        <v>1.4</v>
      </c>
      <c r="K129" s="157">
        <f>IF('Indicator Data'!BK129="No data","x",ROUND(IF('Indicator Data'!BK129&gt;K$3,0,IF('Indicator Data'!BK129&lt;K$4,10,(K$3-'Indicator Data'!BK129)/(K$3-K$4)*10)),1))</f>
        <v>4.3</v>
      </c>
      <c r="L129" s="157">
        <f>IF('Indicator Data'!BL129="No data","x",ROUND(IF('Indicator Data'!BL129&gt;L$3,0,IF('Indicator Data'!BL129&lt;L$4,10,(L$3-'Indicator Data'!BL129)/(L$3-L$4)*10)),1))</f>
        <v>5.3</v>
      </c>
      <c r="M129" s="158">
        <f t="shared" si="18"/>
        <v>3.6</v>
      </c>
      <c r="N129" s="161">
        <f>IF('Indicator Data'!BM129="No data","x",'Indicator Data'!BM129/'Indicator Data'!BW129*100)</f>
        <v>14.957620076450059</v>
      </c>
      <c r="O129" s="157">
        <f t="shared" si="21"/>
        <v>8.6</v>
      </c>
      <c r="P129" s="157">
        <f>IF('Indicator Data'!BN129="No data","x",ROUND(IF('Indicator Data'!BN129&gt;P$3,0,IF('Indicator Data'!BN129&lt;P$4,10,(P$3-'Indicator Data'!BN129)/(P$3-P$4)*10)),1))</f>
        <v>3</v>
      </c>
      <c r="Q129" s="157">
        <f>IF('Indicator Data'!BO129="No data","x",ROUND(IF('Indicator Data'!BO129&gt;Q$3,0,IF('Indicator Data'!BO129&lt;Q$4,10,(Q$3-'Indicator Data'!BO129)/(Q$3-Q$4)*10)),1))</f>
        <v>3.7</v>
      </c>
      <c r="R129" s="158">
        <f t="shared" si="19"/>
        <v>5.0999999999999996</v>
      </c>
      <c r="S129" s="157">
        <f>IF('Indicator Data'!BP129="No data","x",ROUND(IF('Indicator Data'!BP129&gt;S$3,0,IF('Indicator Data'!BP129&lt;S$4,10,(S$3-'Indicator Data'!BP129)/(S$3-S$4)*10)),1))</f>
        <v>8.3000000000000007</v>
      </c>
      <c r="T129" s="162">
        <f>IF('Indicator Data'!BQ129="No data","x",ROUND(IF('Indicator Data'!BQ129&gt;T$3,0,IF('Indicator Data'!BQ129&lt;T$4,10,(T$3-'Indicator Data'!BQ129)/(T$3-T$4)*10)),1))</f>
        <v>1.2</v>
      </c>
      <c r="U129" s="162">
        <f>IF('Indicator Data'!BR129="No data","x",ROUND(IF('Indicator Data'!BR129&gt;U$3,0,IF('Indicator Data'!BR129&lt;U$4,10,(U$3-'Indicator Data'!BR129)/(U$3-U$4)*10)),1))</f>
        <v>0</v>
      </c>
      <c r="V129" s="162">
        <f>IF('Indicator Data'!BS129="No data","x",ROUND(IF('Indicator Data'!BS129&gt;V$3,0,IF('Indicator Data'!BS129&lt;V$4,10,(V$3-'Indicator Data'!BS129)/(V$3-V$4)*10)),1))</f>
        <v>1.2</v>
      </c>
      <c r="W129" s="157">
        <f t="shared" si="20"/>
        <v>0.79999999999999993</v>
      </c>
      <c r="X129" s="157">
        <f>IF('Indicator Data'!BT129="No data","x",ROUND(IF('Indicator Data'!BT129&gt;X$3,0,IF('Indicator Data'!BT129&lt;X$4,10,(X$3-'Indicator Data'!BT129)/(X$3-X$4)*10)),1))</f>
        <v>8.1</v>
      </c>
      <c r="Y129" s="157">
        <f>IF('Indicator Data'!BU129="No data","x",ROUND(IF('Indicator Data'!BU129&gt;Y$3,10,IF('Indicator Data'!BU129&lt;Y$4,0,10-(Y$3-'Indicator Data'!BU129)/(Y$3-Y$4)*10)),1))</f>
        <v>0.9</v>
      </c>
      <c r="Z129" s="158">
        <f t="shared" si="22"/>
        <v>4.5</v>
      </c>
      <c r="AA129" s="159">
        <f t="shared" si="23"/>
        <v>4.4000000000000004</v>
      </c>
      <c r="AB129" s="48"/>
    </row>
    <row r="130" spans="1:28">
      <c r="A130" s="90" t="str">
        <f>'Indicator Data'!A130</f>
        <v>Niger</v>
      </c>
      <c r="B130" s="160" t="str">
        <f>'Indicator Data'!B130</f>
        <v>NER</v>
      </c>
      <c r="C130" s="157">
        <f>IF('Indicator Data'!BF130="No data","x",ROUND(IF('Indicator Data'!BF130&gt;C$3,0,IF('Indicator Data'!BF130&lt;C$4,10,(C$3-'Indicator Data'!BF130)/(C$3-C$4)*10)),1))</f>
        <v>5.2</v>
      </c>
      <c r="D130" s="158">
        <f t="shared" si="15"/>
        <v>5.2</v>
      </c>
      <c r="E130" s="157">
        <f>IF('Indicator Data'!BH130="No data","x",ROUND(IF('Indicator Data'!BH130&gt;E$3,0,IF('Indicator Data'!BH130&lt;E$4,10,(E$3-'Indicator Data'!BH130)/(E$3-E$4)*10)),1))</f>
        <v>6.8</v>
      </c>
      <c r="F130" s="157">
        <f>IF('Indicator Data'!BG130="No data","x",ROUND(IF('Indicator Data'!BG130&gt;F$3,0,IF('Indicator Data'!BG130&lt;F$4,10,(F$3-'Indicator Data'!BG130)/(F$3-F$4)*10)),1))</f>
        <v>6.3</v>
      </c>
      <c r="G130" s="158">
        <f t="shared" si="16"/>
        <v>6.6</v>
      </c>
      <c r="H130" s="159">
        <f t="shared" si="17"/>
        <v>5.9</v>
      </c>
      <c r="I130" s="157">
        <f>IF('Indicator Data'!BJ130="No data","x",ROUND(IF('Indicator Data'!BJ130^2&gt;I$3,0,IF('Indicator Data'!BJ130^2&lt;I$4,10,(I$3-'Indicator Data'!BJ130^2)/(I$3-I$4)*10)),1))</f>
        <v>9.4</v>
      </c>
      <c r="J130" s="157">
        <f>IF(OR('Indicator Data'!BI130=0,'Indicator Data'!BI130="No data"),"x",ROUND(IF('Indicator Data'!BI130&gt;J$3,0,IF('Indicator Data'!BI130&lt;J$4,10,(J$3-'Indicator Data'!BI130)/(J$3-J$4)*10)),1))</f>
        <v>8.1</v>
      </c>
      <c r="K130" s="157">
        <f>IF('Indicator Data'!BK130="No data","x",ROUND(IF('Indicator Data'!BK130&gt;K$3,0,IF('Indicator Data'!BK130&lt;K$4,10,(K$3-'Indicator Data'!BK130)/(K$3-K$4)*10)),1))</f>
        <v>7.8</v>
      </c>
      <c r="L130" s="157">
        <f>IF('Indicator Data'!BL130="No data","x",ROUND(IF('Indicator Data'!BL130&gt;L$3,0,IF('Indicator Data'!BL130&lt;L$4,10,(L$3-'Indicator Data'!BL130)/(L$3-L$4)*10)),1))</f>
        <v>7.4</v>
      </c>
      <c r="M130" s="158">
        <f t="shared" si="18"/>
        <v>8.1999999999999993</v>
      </c>
      <c r="N130" s="161">
        <f>IF('Indicator Data'!BM130="No data","x",'Indicator Data'!BM130/'Indicator Data'!BW130*100)</f>
        <v>3.8683192547564542</v>
      </c>
      <c r="O130" s="157">
        <f t="shared" si="21"/>
        <v>9.6999999999999993</v>
      </c>
      <c r="P130" s="157">
        <f>IF('Indicator Data'!BN130="No data","x",ROUND(IF('Indicator Data'!BN130&gt;P$3,0,IF('Indicator Data'!BN130&lt;P$4,10,(P$3-'Indicator Data'!BN130)/(P$3-P$4)*10)),1))</f>
        <v>9.3000000000000007</v>
      </c>
      <c r="Q130" s="157">
        <f>IF('Indicator Data'!BO130="No data","x",ROUND(IF('Indicator Data'!BO130&gt;Q$3,0,IF('Indicator Data'!BO130&lt;Q$4,10,(Q$3-'Indicator Data'!BO130)/(Q$3-Q$4)*10)),1))</f>
        <v>10</v>
      </c>
      <c r="R130" s="158">
        <f t="shared" si="19"/>
        <v>9.6999999999999993</v>
      </c>
      <c r="S130" s="157">
        <f>IF('Indicator Data'!BP130="No data","x",ROUND(IF('Indicator Data'!BP130&gt;S$3,0,IF('Indicator Data'!BP130&lt;S$4,10,(S$3-'Indicator Data'!BP130)/(S$3-S$4)*10)),1))</f>
        <v>9.9</v>
      </c>
      <c r="T130" s="162">
        <f>IF('Indicator Data'!BQ130="No data","x",ROUND(IF('Indicator Data'!BQ130&gt;T$3,0,IF('Indicator Data'!BQ130&lt;T$4,10,(T$3-'Indicator Data'!BQ130)/(T$3-T$4)*10)),1))</f>
        <v>2.5</v>
      </c>
      <c r="U130" s="162">
        <f>IF('Indicator Data'!BR130="No data","x",ROUND(IF('Indicator Data'!BR130&gt;U$3,0,IF('Indicator Data'!BR130&lt;U$4,10,(U$3-'Indicator Data'!BR130)/(U$3-U$4)*10)),1))</f>
        <v>9.6999999999999993</v>
      </c>
      <c r="V130" s="162">
        <f>IF('Indicator Data'!BS130="No data","x",ROUND(IF('Indicator Data'!BS130&gt;V$3,0,IF('Indicator Data'!BS130&lt;V$4,10,(V$3-'Indicator Data'!BS130)/(V$3-V$4)*10)),1))</f>
        <v>2.5</v>
      </c>
      <c r="W130" s="157">
        <f t="shared" si="20"/>
        <v>4.8999999999999995</v>
      </c>
      <c r="X130" s="157">
        <f>IF('Indicator Data'!BT130="No data","x",ROUND(IF('Indicator Data'!BT130&gt;X$3,0,IF('Indicator Data'!BT130&lt;X$4,10,(X$3-'Indicator Data'!BT130)/(X$3-X$4)*10)),1))</f>
        <v>9.9</v>
      </c>
      <c r="Y130" s="157">
        <f>IF('Indicator Data'!BU130="No data","x",ROUND(IF('Indicator Data'!BU130&gt;Y$3,10,IF('Indicator Data'!BU130&lt;Y$4,0,10-(Y$3-'Indicator Data'!BU130)/(Y$3-Y$4)*10)),1))</f>
        <v>4.9000000000000004</v>
      </c>
      <c r="Z130" s="158">
        <f t="shared" si="22"/>
        <v>7.4</v>
      </c>
      <c r="AA130" s="159">
        <f t="shared" si="23"/>
        <v>8.4</v>
      </c>
      <c r="AB130" s="48"/>
    </row>
    <row r="131" spans="1:28">
      <c r="A131" s="90" t="str">
        <f>'Indicator Data'!A131</f>
        <v>Nigeria</v>
      </c>
      <c r="B131" s="160" t="str">
        <f>'Indicator Data'!B131</f>
        <v>NGA</v>
      </c>
      <c r="C131" s="157">
        <f>IF('Indicator Data'!BF131="No data","x",ROUND(IF('Indicator Data'!BF131&gt;C$3,0,IF('Indicator Data'!BF131&lt;C$4,10,(C$3-'Indicator Data'!BF131)/(C$3-C$4)*10)),1))</f>
        <v>2.7</v>
      </c>
      <c r="D131" s="158">
        <f t="shared" si="15"/>
        <v>2.7</v>
      </c>
      <c r="E131" s="157">
        <f>IF('Indicator Data'!BH131="No data","x",ROUND(IF('Indicator Data'!BH131&gt;E$3,0,IF('Indicator Data'!BH131&lt;E$4,10,(E$3-'Indicator Data'!BH131)/(E$3-E$4)*10)),1))</f>
        <v>7.5</v>
      </c>
      <c r="F131" s="157">
        <f>IF('Indicator Data'!BG131="No data","x",ROUND(IF('Indicator Data'!BG131&gt;F$3,0,IF('Indicator Data'!BG131&lt;F$4,10,(F$3-'Indicator Data'!BG131)/(F$3-F$4)*10)),1))</f>
        <v>7.1</v>
      </c>
      <c r="G131" s="158">
        <f t="shared" si="16"/>
        <v>7.3</v>
      </c>
      <c r="H131" s="159">
        <f t="shared" si="17"/>
        <v>5</v>
      </c>
      <c r="I131" s="157">
        <f>IF('Indicator Data'!BJ131="No data","x",ROUND(IF('Indicator Data'!BJ131^2&gt;I$3,0,IF('Indicator Data'!BJ131^2&lt;I$4,10,(I$3-'Indicator Data'!BJ131^2)/(I$3-I$4)*10)),1))</f>
        <v>6.8</v>
      </c>
      <c r="J131" s="157">
        <f>IF(OR('Indicator Data'!BI131=0,'Indicator Data'!BI131="No data"),"x",ROUND(IF('Indicator Data'!BI131&gt;J$3,0,IF('Indicator Data'!BI131&lt;J$4,10,(J$3-'Indicator Data'!BI131)/(J$3-J$4)*10)),1))</f>
        <v>4</v>
      </c>
      <c r="K131" s="157">
        <f>IF('Indicator Data'!BK131="No data","x",ROUND(IF('Indicator Data'!BK131&gt;K$3,0,IF('Indicator Data'!BK131&lt;K$4,10,(K$3-'Indicator Data'!BK131)/(K$3-K$4)*10)),1))</f>
        <v>4.5</v>
      </c>
      <c r="L131" s="157">
        <f>IF('Indicator Data'!BL131="No data","x",ROUND(IF('Indicator Data'!BL131&gt;L$3,0,IF('Indicator Data'!BL131&lt;L$4,10,(L$3-'Indicator Data'!BL131)/(L$3-L$4)*10)),1))</f>
        <v>5</v>
      </c>
      <c r="M131" s="158">
        <f t="shared" si="18"/>
        <v>5.0999999999999996</v>
      </c>
      <c r="N131" s="161">
        <f>IF('Indicator Data'!BM131="No data","x",'Indicator Data'!BM131/'Indicator Data'!BW131*100)</f>
        <v>10.760126047190839</v>
      </c>
      <c r="O131" s="157">
        <f t="shared" si="21"/>
        <v>9</v>
      </c>
      <c r="P131" s="157">
        <f>IF('Indicator Data'!BN131="No data","x",ROUND(IF('Indicator Data'!BN131&gt;P$3,0,IF('Indicator Data'!BN131&lt;P$4,10,(P$3-'Indicator Data'!BN131)/(P$3-P$4)*10)),1))</f>
        <v>5.9</v>
      </c>
      <c r="Q131" s="157">
        <f>IF('Indicator Data'!BO131="No data","x",ROUND(IF('Indicator Data'!BO131&gt;Q$3,0,IF('Indicator Data'!BO131&lt;Q$4,10,(Q$3-'Indicator Data'!BO131)/(Q$3-Q$4)*10)),1))</f>
        <v>4.0999999999999996</v>
      </c>
      <c r="R131" s="158">
        <f t="shared" si="19"/>
        <v>6.3</v>
      </c>
      <c r="S131" s="157">
        <f>IF('Indicator Data'!BP131="No data","x",ROUND(IF('Indicator Data'!BP131&gt;S$3,0,IF('Indicator Data'!BP131&lt;S$4,10,(S$3-'Indicator Data'!BP131)/(S$3-S$4)*10)),1))</f>
        <v>9</v>
      </c>
      <c r="T131" s="162">
        <f>IF('Indicator Data'!BQ131="No data","x",ROUND(IF('Indicator Data'!BQ131&gt;T$3,0,IF('Indicator Data'!BQ131&lt;T$4,10,(T$3-'Indicator Data'!BQ131)/(T$3-T$4)*10)),1))</f>
        <v>6.3</v>
      </c>
      <c r="U131" s="162">
        <f>IF('Indicator Data'!BR131="No data","x",ROUND(IF('Indicator Data'!BR131&gt;U$3,0,IF('Indicator Data'!BR131&lt;U$4,10,(U$3-'Indicator Data'!BR131)/(U$3-U$4)*10)),1))</f>
        <v>10</v>
      </c>
      <c r="V131" s="162">
        <f>IF('Indicator Data'!BS131="No data","x",ROUND(IF('Indicator Data'!BS131&gt;V$3,0,IF('Indicator Data'!BS131&lt;V$4,10,(V$3-'Indicator Data'!BS131)/(V$3-V$4)*10)),1))</f>
        <v>6.6</v>
      </c>
      <c r="W131" s="157">
        <f t="shared" si="20"/>
        <v>7.6333333333333329</v>
      </c>
      <c r="X131" s="157">
        <f>IF('Indicator Data'!BT131="No data","x",ROUND(IF('Indicator Data'!BT131&gt;X$3,0,IF('Indicator Data'!BT131&lt;X$4,10,(X$3-'Indicator Data'!BT131)/(X$3-X$4)*10)),1))</f>
        <v>9.4</v>
      </c>
      <c r="Y131" s="157">
        <f>IF('Indicator Data'!BU131="No data","x",ROUND(IF('Indicator Data'!BU131&gt;Y$3,10,IF('Indicator Data'!BU131&lt;Y$4,0,10-(Y$3-'Indicator Data'!BU131)/(Y$3-Y$4)*10)),1))</f>
        <v>10</v>
      </c>
      <c r="Z131" s="158">
        <f t="shared" si="22"/>
        <v>9</v>
      </c>
      <c r="AA131" s="159">
        <f t="shared" si="23"/>
        <v>6.8</v>
      </c>
      <c r="AB131" s="48"/>
    </row>
    <row r="132" spans="1:28">
      <c r="A132" s="90" t="str">
        <f>'Indicator Data'!A132</f>
        <v>North Macedonia</v>
      </c>
      <c r="B132" s="160" t="str">
        <f>'Indicator Data'!B132</f>
        <v>MKD</v>
      </c>
      <c r="C132" s="157">
        <f>IF('Indicator Data'!BF132="No data","x",ROUND(IF('Indicator Data'!BF132&gt;C$3,0,IF('Indicator Data'!BF132&lt;C$4,10,(C$3-'Indicator Data'!BF132)/(C$3-C$4)*10)),1))</f>
        <v>3.8</v>
      </c>
      <c r="D132" s="158">
        <f t="shared" si="15"/>
        <v>3.8</v>
      </c>
      <c r="E132" s="157">
        <f>IF('Indicator Data'!BH132="No data","x",ROUND(IF('Indicator Data'!BH132&gt;E$3,0,IF('Indicator Data'!BH132&lt;E$4,10,(E$3-'Indicator Data'!BH132)/(E$3-E$4)*10)),1))</f>
        <v>5.8</v>
      </c>
      <c r="F132" s="157">
        <f>IF('Indicator Data'!BG132="No data","x",ROUND(IF('Indicator Data'!BG132&gt;F$3,0,IF('Indicator Data'!BG132&lt;F$4,10,(F$3-'Indicator Data'!BG132)/(F$3-F$4)*10)),1))</f>
        <v>5.2</v>
      </c>
      <c r="G132" s="158">
        <f t="shared" si="16"/>
        <v>5.5</v>
      </c>
      <c r="H132" s="159">
        <f t="shared" si="17"/>
        <v>4.7</v>
      </c>
      <c r="I132" s="157">
        <f>IF('Indicator Data'!BJ132="No data","x",ROUND(IF('Indicator Data'!BJ132^2&gt;I$3,0,IF('Indicator Data'!BJ132^2&lt;I$4,10,(I$3-'Indicator Data'!BJ132^2)/(I$3-I$4)*10)),1))</f>
        <v>0.5</v>
      </c>
      <c r="J132" s="157">
        <f>IF(OR('Indicator Data'!BI132=0,'Indicator Data'!BI132="No data"),"x",ROUND(IF('Indicator Data'!BI132&gt;J$3,0,IF('Indicator Data'!BI132&lt;J$4,10,(J$3-'Indicator Data'!BI132)/(J$3-J$4)*10)),1))</f>
        <v>0</v>
      </c>
      <c r="K132" s="157">
        <f>IF('Indicator Data'!BK132="No data","x",ROUND(IF('Indicator Data'!BK132&gt;K$3,0,IF('Indicator Data'!BK132&lt;K$4,10,(K$3-'Indicator Data'!BK132)/(K$3-K$4)*10)),1))</f>
        <v>1.7</v>
      </c>
      <c r="L132" s="157">
        <f>IF('Indicator Data'!BL132="No data","x",ROUND(IF('Indicator Data'!BL132&gt;L$3,0,IF('Indicator Data'!BL132&lt;L$4,10,(L$3-'Indicator Data'!BL132)/(L$3-L$4)*10)),1))</f>
        <v>5.2</v>
      </c>
      <c r="M132" s="158">
        <f t="shared" si="18"/>
        <v>1.9</v>
      </c>
      <c r="N132" s="161">
        <f>IF('Indicator Data'!BM132="No data","x",'Indicator Data'!BM132/'Indicator Data'!BW132*100)</f>
        <v>55.511498810467884</v>
      </c>
      <c r="O132" s="157">
        <f t="shared" si="21"/>
        <v>4.5</v>
      </c>
      <c r="P132" s="157">
        <f>IF('Indicator Data'!BN132="No data","x",ROUND(IF('Indicator Data'!BN132&gt;P$3,0,IF('Indicator Data'!BN132&lt;P$4,10,(P$3-'Indicator Data'!BN132)/(P$3-P$4)*10)),1))</f>
        <v>0.1</v>
      </c>
      <c r="Q132" s="157">
        <f>IF('Indicator Data'!BO132="No data","x",ROUND(IF('Indicator Data'!BO132&gt;Q$3,0,IF('Indicator Data'!BO132&lt;Q$4,10,(Q$3-'Indicator Data'!BO132)/(Q$3-Q$4)*10)),1))</f>
        <v>0.4</v>
      </c>
      <c r="R132" s="158">
        <f t="shared" si="19"/>
        <v>1.7</v>
      </c>
      <c r="S132" s="157">
        <f>IF('Indicator Data'!BP132="No data","x",ROUND(IF('Indicator Data'!BP132&gt;S$3,0,IF('Indicator Data'!BP132&lt;S$4,10,(S$3-'Indicator Data'!BP132)/(S$3-S$4)*10)),1))</f>
        <v>2.9</v>
      </c>
      <c r="T132" s="162">
        <f>IF('Indicator Data'!BQ132="No data","x",ROUND(IF('Indicator Data'!BQ132&gt;T$3,0,IF('Indicator Data'!BQ132&lt;T$4,10,(T$3-'Indicator Data'!BQ132)/(T$3-T$4)*10)),1))</f>
        <v>2.5</v>
      </c>
      <c r="U132" s="162">
        <f>IF('Indicator Data'!BR132="No data","x",ROUND(IF('Indicator Data'!BR132&gt;U$3,0,IF('Indicator Data'!BR132&lt;U$4,10,(U$3-'Indicator Data'!BR132)/(U$3-U$4)*10)),1))</f>
        <v>1.7</v>
      </c>
      <c r="V132" s="162">
        <f>IF('Indicator Data'!BS132="No data","x",ROUND(IF('Indicator Data'!BS132&gt;V$3,0,IF('Indicator Data'!BS132&lt;V$4,10,(V$3-'Indicator Data'!BS132)/(V$3-V$4)*10)),1))</f>
        <v>7.3</v>
      </c>
      <c r="W132" s="157">
        <f t="shared" si="20"/>
        <v>3.8333333333333335</v>
      </c>
      <c r="X132" s="157">
        <f>IF('Indicator Data'!BT132="No data","x",ROUND(IF('Indicator Data'!BT132&gt;X$3,0,IF('Indicator Data'!BT132&lt;X$4,10,(X$3-'Indicator Data'!BT132)/(X$3-X$4)*10)),1))</f>
        <v>5</v>
      </c>
      <c r="Y132" s="157">
        <f>IF('Indicator Data'!BU132="No data","x",ROUND(IF('Indicator Data'!BU132&gt;Y$3,10,IF('Indicator Data'!BU132&lt;Y$4,0,10-(Y$3-'Indicator Data'!BU132)/(Y$3-Y$4)*10)),1))</f>
        <v>0</v>
      </c>
      <c r="Z132" s="158">
        <f t="shared" si="22"/>
        <v>2.9</v>
      </c>
      <c r="AA132" s="159">
        <f t="shared" si="23"/>
        <v>2.2000000000000002</v>
      </c>
      <c r="AB132" s="48"/>
    </row>
    <row r="133" spans="1:28">
      <c r="A133" s="90" t="str">
        <f>'Indicator Data'!A133</f>
        <v>Norway</v>
      </c>
      <c r="B133" s="160" t="str">
        <f>'Indicator Data'!B133</f>
        <v>NOR</v>
      </c>
      <c r="C133" s="157">
        <f>IF('Indicator Data'!BF133="No data","x",ROUND(IF('Indicator Data'!BF133&gt;C$3,0,IF('Indicator Data'!BF133&lt;C$4,10,(C$3-'Indicator Data'!BF133)/(C$3-C$4)*10)),1))</f>
        <v>2.2999999999999998</v>
      </c>
      <c r="D133" s="158">
        <f t="shared" si="15"/>
        <v>2.2999999999999998</v>
      </c>
      <c r="E133" s="157">
        <f>IF('Indicator Data'!BH133="No data","x",ROUND(IF('Indicator Data'!BH133&gt;E$3,0,IF('Indicator Data'!BH133&lt;E$4,10,(E$3-'Indicator Data'!BH133)/(E$3-E$4)*10)),1))</f>
        <v>1.6</v>
      </c>
      <c r="F133" s="157">
        <f>IF('Indicator Data'!BG133="No data","x",ROUND(IF('Indicator Data'!BG133&gt;F$3,0,IF('Indicator Data'!BG133&lt;F$4,10,(F$3-'Indicator Data'!BG133)/(F$3-F$4)*10)),1))</f>
        <v>1.1000000000000001</v>
      </c>
      <c r="G133" s="158">
        <f t="shared" si="16"/>
        <v>1.4</v>
      </c>
      <c r="H133" s="159">
        <f t="shared" si="17"/>
        <v>1.9</v>
      </c>
      <c r="I133" s="157" t="str">
        <f>IF('Indicator Data'!BJ133="No data","x",ROUND(IF('Indicator Data'!BJ133^2&gt;I$3,0,IF('Indicator Data'!BJ133^2&lt;I$4,10,(I$3-'Indicator Data'!BJ133^2)/(I$3-I$4)*10)),1))</f>
        <v>x</v>
      </c>
      <c r="J133" s="157">
        <f>IF(OR('Indicator Data'!BI133=0,'Indicator Data'!BI133="No data"),"x",ROUND(IF('Indicator Data'!BI133&gt;J$3,0,IF('Indicator Data'!BI133&lt;J$4,10,(J$3-'Indicator Data'!BI133)/(J$3-J$4)*10)),1))</f>
        <v>0</v>
      </c>
      <c r="K133" s="157">
        <f>IF('Indicator Data'!BK133="No data","x",ROUND(IF('Indicator Data'!BK133&gt;K$3,0,IF('Indicator Data'!BK133&lt;K$4,10,(K$3-'Indicator Data'!BK133)/(K$3-K$4)*10)),1))</f>
        <v>0.1</v>
      </c>
      <c r="L133" s="157">
        <f>IF('Indicator Data'!BL133="No data","x",ROUND(IF('Indicator Data'!BL133&gt;L$3,0,IF('Indicator Data'!BL133&lt;L$4,10,(L$3-'Indicator Data'!BL133)/(L$3-L$4)*10)),1))</f>
        <v>4.5999999999999996</v>
      </c>
      <c r="M133" s="158">
        <f t="shared" si="18"/>
        <v>1.6</v>
      </c>
      <c r="N133" s="161">
        <f>IF('Indicator Data'!BM133="No data","x",'Indicator Data'!BM133/'Indicator Data'!BW133*100)</f>
        <v>46.014790468364829</v>
      </c>
      <c r="O133" s="157">
        <f t="shared" si="21"/>
        <v>5.5</v>
      </c>
      <c r="P133" s="157">
        <f>IF('Indicator Data'!BN133="No data","x",ROUND(IF('Indicator Data'!BN133&gt;P$3,0,IF('Indicator Data'!BN133&lt;P$4,10,(P$3-'Indicator Data'!BN133)/(P$3-P$4)*10)),1))</f>
        <v>0.2</v>
      </c>
      <c r="Q133" s="157">
        <f>IF('Indicator Data'!BO133="No data","x",ROUND(IF('Indicator Data'!BO133&gt;Q$3,0,IF('Indicator Data'!BO133&lt;Q$4,10,(Q$3-'Indicator Data'!BO133)/(Q$3-Q$4)*10)),1))</f>
        <v>0</v>
      </c>
      <c r="R133" s="158">
        <f t="shared" si="19"/>
        <v>1.9</v>
      </c>
      <c r="S133" s="157">
        <f>IF('Indicator Data'!BP133="No data","x",ROUND(IF('Indicator Data'!BP133&gt;S$3,0,IF('Indicator Data'!BP133&lt;S$4,10,(S$3-'Indicator Data'!BP133)/(S$3-S$4)*10)),1))</f>
        <v>0</v>
      </c>
      <c r="T133" s="162">
        <f>IF('Indicator Data'!BQ133="No data","x",ROUND(IF('Indicator Data'!BQ133&gt;T$3,0,IF('Indicator Data'!BQ133&lt;T$4,10,(T$3-'Indicator Data'!BQ133)/(T$3-T$4)*10)),1))</f>
        <v>0.3</v>
      </c>
      <c r="U133" s="162">
        <f>IF('Indicator Data'!BR133="No data","x",ROUND(IF('Indicator Data'!BR133&gt;U$3,0,IF('Indicator Data'!BR133&lt;U$4,10,(U$3-'Indicator Data'!BR133)/(U$3-U$4)*10)),1))</f>
        <v>0.8</v>
      </c>
      <c r="V133" s="162">
        <f>IF('Indicator Data'!BS133="No data","x",ROUND(IF('Indicator Data'!BS133&gt;V$3,0,IF('Indicator Data'!BS133&lt;V$4,10,(V$3-'Indicator Data'!BS133)/(V$3-V$4)*10)),1))</f>
        <v>0.7</v>
      </c>
      <c r="W133" s="157">
        <f t="shared" si="20"/>
        <v>0.6</v>
      </c>
      <c r="X133" s="157">
        <f>IF('Indicator Data'!BT133="No data","x",ROUND(IF('Indicator Data'!BT133&gt;X$3,0,IF('Indicator Data'!BT133&lt;X$4,10,(X$3-'Indicator Data'!BT133)/(X$3-X$4)*10)),1))</f>
        <v>0</v>
      </c>
      <c r="Y133" s="157">
        <f>IF('Indicator Data'!BU133="No data","x",ROUND(IF('Indicator Data'!BU133&gt;Y$3,10,IF('Indicator Data'!BU133&lt;Y$4,0,10-(Y$3-'Indicator Data'!BU133)/(Y$3-Y$4)*10)),1))</f>
        <v>0</v>
      </c>
      <c r="Z133" s="158">
        <f t="shared" si="22"/>
        <v>0.2</v>
      </c>
      <c r="AA133" s="159">
        <f t="shared" si="23"/>
        <v>1.2</v>
      </c>
      <c r="AB133" s="48"/>
    </row>
    <row r="134" spans="1:28">
      <c r="A134" s="90" t="str">
        <f>'Indicator Data'!A134</f>
        <v>Oman</v>
      </c>
      <c r="B134" s="160" t="str">
        <f>'Indicator Data'!B134</f>
        <v>OMN</v>
      </c>
      <c r="C134" s="157" t="str">
        <f>IF('Indicator Data'!BF134="No data","x",ROUND(IF('Indicator Data'!BF134&gt;C$3,0,IF('Indicator Data'!BF134&lt;C$4,10,(C$3-'Indicator Data'!BF134)/(C$3-C$4)*10)),1))</f>
        <v>x</v>
      </c>
      <c r="D134" s="158" t="str">
        <f t="shared" si="15"/>
        <v>x</v>
      </c>
      <c r="E134" s="157">
        <f>IF('Indicator Data'!BH134="No data","x",ROUND(IF('Indicator Data'!BH134&gt;E$3,0,IF('Indicator Data'!BH134&lt;E$4,10,(E$3-'Indicator Data'!BH134)/(E$3-E$4)*10)),1))</f>
        <v>5.7</v>
      </c>
      <c r="F134" s="157">
        <f>IF('Indicator Data'!BG134="No data","x",ROUND(IF('Indicator Data'!BG134&gt;F$3,0,IF('Indicator Data'!BG134&lt;F$4,10,(F$3-'Indicator Data'!BG134)/(F$3-F$4)*10)),1))</f>
        <v>5</v>
      </c>
      <c r="G134" s="158">
        <f t="shared" si="16"/>
        <v>5.4</v>
      </c>
      <c r="H134" s="159">
        <f t="shared" si="17"/>
        <v>5.4</v>
      </c>
      <c r="I134" s="157">
        <f>IF('Indicator Data'!BJ134="No data","x",ROUND(IF('Indicator Data'!BJ134^2&gt;I$3,0,IF('Indicator Data'!BJ134^2&lt;I$4,10,(I$3-'Indicator Data'!BJ134^2)/(I$3-I$4)*10)),1))</f>
        <v>0.6</v>
      </c>
      <c r="J134" s="157">
        <f>IF(OR('Indicator Data'!BI134=0,'Indicator Data'!BI134="No data"),"x",ROUND(IF('Indicator Data'!BI134&gt;J$3,0,IF('Indicator Data'!BI134&lt;J$4,10,(J$3-'Indicator Data'!BI134)/(J$3-J$4)*10)),1))</f>
        <v>0</v>
      </c>
      <c r="K134" s="157">
        <f>IF('Indicator Data'!BK134="No data","x",ROUND(IF('Indicator Data'!BK134&gt;K$3,0,IF('Indicator Data'!BK134&lt;K$4,10,(K$3-'Indicator Data'!BK134)/(K$3-K$4)*10)),1))</f>
        <v>0.4</v>
      </c>
      <c r="L134" s="157">
        <f>IF('Indicator Data'!BL134="No data","x",ROUND(IF('Indicator Data'!BL134&gt;L$3,0,IF('Indicator Data'!BL134&lt;L$4,10,(L$3-'Indicator Data'!BL134)/(L$3-L$4)*10)),1))</f>
        <v>3.3</v>
      </c>
      <c r="M134" s="158">
        <f t="shared" si="18"/>
        <v>1.1000000000000001</v>
      </c>
      <c r="N134" s="161">
        <f>IF('Indicator Data'!BM134="No data","x",'Indicator Data'!BM134/'Indicator Data'!BW134*100)</f>
        <v>13.570274636510501</v>
      </c>
      <c r="O134" s="157">
        <f t="shared" ref="O134:O165" si="24">IF(N134="x","x",ROUND(IF(N134&gt;O$3,0,IF(N134&lt;O$4,10,(O$3-N134)/(O$3-O$4)*10)),1))</f>
        <v>8.6999999999999993</v>
      </c>
      <c r="P134" s="157">
        <f>IF('Indicator Data'!BN134="No data","x",ROUND(IF('Indicator Data'!BN134&gt;P$3,0,IF('Indicator Data'!BN134&lt;P$4,10,(P$3-'Indicator Data'!BN134)/(P$3-P$4)*10)),1))</f>
        <v>0.1</v>
      </c>
      <c r="Q134" s="157">
        <f>IF('Indicator Data'!BO134="No data","x",ROUND(IF('Indicator Data'!BO134&gt;Q$3,0,IF('Indicator Data'!BO134&lt;Q$4,10,(Q$3-'Indicator Data'!BO134)/(Q$3-Q$4)*10)),1))</f>
        <v>1.5</v>
      </c>
      <c r="R134" s="158">
        <f t="shared" si="19"/>
        <v>3.4</v>
      </c>
      <c r="S134" s="157">
        <f>IF('Indicator Data'!BP134="No data","x",ROUND(IF('Indicator Data'!BP134&gt;S$3,0,IF('Indicator Data'!BP134&lt;S$4,10,(S$3-'Indicator Data'!BP134)/(S$3-S$4)*10)),1))</f>
        <v>5</v>
      </c>
      <c r="T134" s="162">
        <f>IF('Indicator Data'!BQ134="No data","x",ROUND(IF('Indicator Data'!BQ134&gt;T$3,0,IF('Indicator Data'!BQ134&lt;T$4,10,(T$3-'Indicator Data'!BQ134)/(T$3-T$4)*10)),1))</f>
        <v>0</v>
      </c>
      <c r="U134" s="162">
        <f>IF('Indicator Data'!BR134="No data","x",ROUND(IF('Indicator Data'!BR134&gt;U$3,0,IF('Indicator Data'!BR134&lt;U$4,10,(U$3-'Indicator Data'!BR134)/(U$3-U$4)*10)),1))</f>
        <v>0.2</v>
      </c>
      <c r="V134" s="162">
        <f>IF('Indicator Data'!BS134="No data","x",ROUND(IF('Indicator Data'!BS134&gt;V$3,0,IF('Indicator Data'!BS134&lt;V$4,10,(V$3-'Indicator Data'!BS134)/(V$3-V$4)*10)),1))</f>
        <v>0.3</v>
      </c>
      <c r="W134" s="157">
        <f t="shared" si="20"/>
        <v>0.16666666666666666</v>
      </c>
      <c r="X134" s="157">
        <f>IF('Indicator Data'!BT134="No data","x",ROUND(IF('Indicator Data'!BT134&gt;X$3,0,IF('Indicator Data'!BT134&lt;X$4,10,(X$3-'Indicator Data'!BT134)/(X$3-X$4)*10)),1))</f>
        <v>4.5999999999999996</v>
      </c>
      <c r="Y134" s="157">
        <f>IF('Indicator Data'!BU134="No data","x",ROUND(IF('Indicator Data'!BU134&gt;Y$3,10,IF('Indicator Data'!BU134&lt;Y$4,0,10-(Y$3-'Indicator Data'!BU134)/(Y$3-Y$4)*10)),1))</f>
        <v>0.2</v>
      </c>
      <c r="Z134" s="158">
        <f t="shared" ref="Z134:Z165" si="25">IF(AND(S134="x",W134="x",X134="x",Y134="x"),"x",ROUND(AVERAGE(S134,W134,X134,Y134),1))</f>
        <v>2.5</v>
      </c>
      <c r="AA134" s="159">
        <f t="shared" ref="AA134:AA165" si="26">ROUND(AVERAGE(R134,M134,Z134),1)</f>
        <v>2.2999999999999998</v>
      </c>
      <c r="AB134" s="48"/>
    </row>
    <row r="135" spans="1:28">
      <c r="A135" s="90" t="str">
        <f>'Indicator Data'!A135</f>
        <v>Pakistan</v>
      </c>
      <c r="B135" s="160" t="str">
        <f>'Indicator Data'!B135</f>
        <v>PAK</v>
      </c>
      <c r="C135" s="157">
        <f>IF('Indicator Data'!BF135="No data","x",ROUND(IF('Indicator Data'!BF135&gt;C$3,0,IF('Indicator Data'!BF135&lt;C$4,10,(C$3-'Indicator Data'!BF135)/(C$3-C$4)*10)),1))</f>
        <v>4</v>
      </c>
      <c r="D135" s="158">
        <f t="shared" ref="D135:D196" si="27">IF(C135="x","x",C135)</f>
        <v>4</v>
      </c>
      <c r="E135" s="157">
        <f>IF('Indicator Data'!BH135="No data","x",ROUND(IF('Indicator Data'!BH135&gt;E$3,0,IF('Indicator Data'!BH135&lt;E$4,10,(E$3-'Indicator Data'!BH135)/(E$3-E$4)*10)),1))</f>
        <v>7.1</v>
      </c>
      <c r="F135" s="157">
        <f>IF('Indicator Data'!BG135="No data","x",ROUND(IF('Indicator Data'!BG135&gt;F$3,0,IF('Indicator Data'!BG135&lt;F$4,10,(F$3-'Indicator Data'!BG135)/(F$3-F$4)*10)),1))</f>
        <v>6.2</v>
      </c>
      <c r="G135" s="158">
        <f t="shared" ref="G135:G196" si="28">IF(AND(E135="x",F135="x"),"x",ROUND(AVERAGE(E135,F135),1))</f>
        <v>6.7</v>
      </c>
      <c r="H135" s="159">
        <f t="shared" ref="H135:H196" si="29">ROUND(AVERAGE(D135,G135),1)</f>
        <v>5.4</v>
      </c>
      <c r="I135" s="157">
        <f>IF('Indicator Data'!BJ135="No data","x",ROUND(IF('Indicator Data'!BJ135^2&gt;I$3,0,IF('Indicator Data'!BJ135^2&lt;I$4,10,(I$3-'Indicator Data'!BJ135^2)/(I$3-I$4)*10)),1))</f>
        <v>7.3</v>
      </c>
      <c r="J135" s="157">
        <f>IF(OR('Indicator Data'!BI135=0,'Indicator Data'!BI135="No data"),"x",ROUND(IF('Indicator Data'!BI135&gt;J$3,0,IF('Indicator Data'!BI135&lt;J$4,10,(J$3-'Indicator Data'!BI135)/(J$3-J$4)*10)),1))</f>
        <v>0.5</v>
      </c>
      <c r="K135" s="157">
        <f>IF('Indicator Data'!BK135="No data","x",ROUND(IF('Indicator Data'!BK135&gt;K$3,0,IF('Indicator Data'!BK135&lt;K$4,10,(K$3-'Indicator Data'!BK135)/(K$3-K$4)*10)),1))</f>
        <v>7.9</v>
      </c>
      <c r="L135" s="157">
        <f>IF('Indicator Data'!BL135="No data","x",ROUND(IF('Indicator Data'!BL135&gt;L$3,0,IF('Indicator Data'!BL135&lt;L$4,10,(L$3-'Indicator Data'!BL135)/(L$3-L$4)*10)),1))</f>
        <v>6.1</v>
      </c>
      <c r="M135" s="158">
        <f t="shared" ref="M135:M196" si="30">IF(AND(I135="x",J135="x",K135="x",L135="x"),"x",ROUND(AVERAGE(I135,J135,K135,L135),1))</f>
        <v>5.5</v>
      </c>
      <c r="N135" s="161">
        <f>IF('Indicator Data'!BM135="No data","x",'Indicator Data'!BM135/'Indicator Data'!BW135*100)</f>
        <v>12.972187629721876</v>
      </c>
      <c r="O135" s="157">
        <f t="shared" si="24"/>
        <v>8.8000000000000007</v>
      </c>
      <c r="P135" s="157">
        <f>IF('Indicator Data'!BN135="No data","x",ROUND(IF('Indicator Data'!BN135&gt;P$3,0,IF('Indicator Data'!BN135&lt;P$4,10,(P$3-'Indicator Data'!BN135)/(P$3-P$4)*10)),1))</f>
        <v>3.3</v>
      </c>
      <c r="Q135" s="157">
        <f>IF('Indicator Data'!BO135="No data","x",ROUND(IF('Indicator Data'!BO135&gt;Q$3,0,IF('Indicator Data'!BO135&lt;Q$4,10,(Q$3-'Indicator Data'!BO135)/(Q$3-Q$4)*10)),1))</f>
        <v>1.9</v>
      </c>
      <c r="R135" s="158">
        <f t="shared" ref="R135:R196" si="31">IF(AND(O135="x",P135="x",Q135="x"),"x",ROUND(AVERAGE(O135,Q135,P135),1))</f>
        <v>4.7</v>
      </c>
      <c r="S135" s="157">
        <f>IF('Indicator Data'!BP135="No data","x",ROUND(IF('Indicator Data'!BP135&gt;S$3,0,IF('Indicator Data'!BP135&lt;S$4,10,(S$3-'Indicator Data'!BP135)/(S$3-S$4)*10)),1))</f>
        <v>7.3</v>
      </c>
      <c r="T135" s="162">
        <f>IF('Indicator Data'!BQ135="No data","x",ROUND(IF('Indicator Data'!BQ135&gt;T$3,0,IF('Indicator Data'!BQ135&lt;T$4,10,(T$3-'Indicator Data'!BQ135)/(T$3-T$4)*10)),1))</f>
        <v>2.4</v>
      </c>
      <c r="U135" s="162">
        <f>IF('Indicator Data'!BR135="No data","x",ROUND(IF('Indicator Data'!BR135&gt;U$3,0,IF('Indicator Data'!BR135&lt;U$4,10,(U$3-'Indicator Data'!BR135)/(U$3-U$4)*10)),1))</f>
        <v>3.4</v>
      </c>
      <c r="V135" s="162">
        <f>IF('Indicator Data'!BS135="No data","x",ROUND(IF('Indicator Data'!BS135&gt;V$3,0,IF('Indicator Data'!BS135&lt;V$4,10,(V$3-'Indicator Data'!BS135)/(V$3-V$4)*10)),1))</f>
        <v>2.4</v>
      </c>
      <c r="W135" s="157">
        <f t="shared" ref="W135:W196" si="32">IF(AND(T135="X",U135="x",V135="x"),"x",AVERAGE(T135:V135))</f>
        <v>2.7333333333333329</v>
      </c>
      <c r="X135" s="157">
        <f>IF('Indicator Data'!BT135="No data","x",ROUND(IF('Indicator Data'!BT135&gt;X$3,0,IF('Indicator Data'!BT135&lt;X$4,10,(X$3-'Indicator Data'!BT135)/(X$3-X$4)*10)),1))</f>
        <v>9.6</v>
      </c>
      <c r="Y135" s="157">
        <f>IF('Indicator Data'!BU135="No data","x",ROUND(IF('Indicator Data'!BU135&gt;Y$3,10,IF('Indicator Data'!BU135&lt;Y$4,0,10-(Y$3-'Indicator Data'!BU135)/(Y$3-Y$4)*10)),1))</f>
        <v>1.7</v>
      </c>
      <c r="Z135" s="158">
        <f t="shared" si="25"/>
        <v>5.3</v>
      </c>
      <c r="AA135" s="159">
        <f t="shared" si="26"/>
        <v>5.2</v>
      </c>
      <c r="AB135" s="48"/>
    </row>
    <row r="136" spans="1:28">
      <c r="A136" s="90" t="str">
        <f>'Indicator Data'!A136</f>
        <v>Palau</v>
      </c>
      <c r="B136" s="160" t="str">
        <f>'Indicator Data'!B136</f>
        <v>PLW</v>
      </c>
      <c r="C136" s="157">
        <f>IF('Indicator Data'!BF136="No data","x",ROUND(IF('Indicator Data'!BF136&gt;C$3,0,IF('Indicator Data'!BF136&lt;C$4,10,(C$3-'Indicator Data'!BF136)/(C$3-C$4)*10)),1))</f>
        <v>5.9</v>
      </c>
      <c r="D136" s="158">
        <f t="shared" si="27"/>
        <v>5.9</v>
      </c>
      <c r="E136" s="157" t="str">
        <f>IF('Indicator Data'!BH136="No data","x",ROUND(IF('Indicator Data'!BH136&gt;E$3,0,IF('Indicator Data'!BH136&lt;E$4,10,(E$3-'Indicator Data'!BH136)/(E$3-E$4)*10)),1))</f>
        <v>x</v>
      </c>
      <c r="F136" s="157">
        <f>IF('Indicator Data'!BG136="No data","x",ROUND(IF('Indicator Data'!BG136&gt;F$3,0,IF('Indicator Data'!BG136&lt;F$4,10,(F$3-'Indicator Data'!BG136)/(F$3-F$4)*10)),1))</f>
        <v>4.0999999999999996</v>
      </c>
      <c r="G136" s="158">
        <f t="shared" si="28"/>
        <v>4.0999999999999996</v>
      </c>
      <c r="H136" s="159">
        <f t="shared" si="29"/>
        <v>5</v>
      </c>
      <c r="I136" s="157">
        <f>IF('Indicator Data'!BJ136="No data","x",ROUND(IF('Indicator Data'!BJ136^2&gt;I$3,0,IF('Indicator Data'!BJ136^2&lt;I$4,10,(I$3-'Indicator Data'!BJ136^2)/(I$3-I$4)*10)),1))</f>
        <v>0.7</v>
      </c>
      <c r="J136" s="157">
        <f>IF(OR('Indicator Data'!BI136=0,'Indicator Data'!BI136="No data"),"x",ROUND(IF('Indicator Data'!BI136&gt;J$3,0,IF('Indicator Data'!BI136&lt;J$4,10,(J$3-'Indicator Data'!BI136)/(J$3-J$4)*10)),1))</f>
        <v>0</v>
      </c>
      <c r="K136" s="157" t="str">
        <f>IF('Indicator Data'!BK136="No data","x",ROUND(IF('Indicator Data'!BK136&gt;K$3,0,IF('Indicator Data'!BK136&lt;K$4,10,(K$3-'Indicator Data'!BK136)/(K$3-K$4)*10)),1))</f>
        <v>x</v>
      </c>
      <c r="L136" s="157">
        <f>IF('Indicator Data'!BL136="No data","x",ROUND(IF('Indicator Data'!BL136&gt;L$3,0,IF('Indicator Data'!BL136&lt;L$4,10,(L$3-'Indicator Data'!BL136)/(L$3-L$4)*10)),1))</f>
        <v>3.4</v>
      </c>
      <c r="M136" s="158">
        <f t="shared" si="30"/>
        <v>1.4</v>
      </c>
      <c r="N136" s="161">
        <f>IF('Indicator Data'!BM136="No data","x",'Indicator Data'!BM136/'Indicator Data'!BW136*100)</f>
        <v>60.869565217391312</v>
      </c>
      <c r="O136" s="157">
        <f t="shared" si="24"/>
        <v>4</v>
      </c>
      <c r="P136" s="157">
        <f>IF('Indicator Data'!BN136="No data","x",ROUND(IF('Indicator Data'!BN136&gt;P$3,0,IF('Indicator Data'!BN136&lt;P$4,10,(P$3-'Indicator Data'!BN136)/(P$3-P$4)*10)),1))</f>
        <v>0.1</v>
      </c>
      <c r="Q136" s="157">
        <f>IF('Indicator Data'!BO136="No data","x",ROUND(IF('Indicator Data'!BO136&gt;Q$3,0,IF('Indicator Data'!BO136&lt;Q$4,10,(Q$3-'Indicator Data'!BO136)/(Q$3-Q$4)*10)),1))</f>
        <v>0.1</v>
      </c>
      <c r="R136" s="158">
        <f t="shared" si="31"/>
        <v>1.4</v>
      </c>
      <c r="S136" s="157">
        <f>IF('Indicator Data'!BP136="No data","x",ROUND(IF('Indicator Data'!BP136&gt;S$3,0,IF('Indicator Data'!BP136&lt;S$4,10,(S$3-'Indicator Data'!BP136)/(S$3-S$4)*10)),1))</f>
        <v>5.6</v>
      </c>
      <c r="T136" s="162">
        <f>IF('Indicator Data'!BQ136="No data","x",ROUND(IF('Indicator Data'!BQ136&gt;T$3,0,IF('Indicator Data'!BQ136&lt;T$4,10,(T$3-'Indicator Data'!BQ136)/(T$3-T$4)*10)),1))</f>
        <v>0.8</v>
      </c>
      <c r="U136" s="162">
        <f>IF('Indicator Data'!BR136="No data","x",ROUND(IF('Indicator Data'!BR136&gt;U$3,0,IF('Indicator Data'!BR136&lt;U$4,10,(U$3-'Indicator Data'!BR136)/(U$3-U$4)*10)),1))</f>
        <v>2.4</v>
      </c>
      <c r="V136" s="162">
        <f>IF('Indicator Data'!BS136="No data","x",ROUND(IF('Indicator Data'!BS136&gt;V$3,0,IF('Indicator Data'!BS136&lt;V$4,10,(V$3-'Indicator Data'!BS136)/(V$3-V$4)*10)),1))</f>
        <v>2.9</v>
      </c>
      <c r="W136" s="157">
        <f t="shared" si="32"/>
        <v>2.0333333333333332</v>
      </c>
      <c r="X136" s="157">
        <f>IF('Indicator Data'!BT136="No data","x",ROUND(IF('Indicator Data'!BT136&gt;X$3,0,IF('Indicator Data'!BT136&lt;X$4,10,(X$3-'Indicator Data'!BT136)/(X$3-X$4)*10)),1))</f>
        <v>1.5</v>
      </c>
      <c r="Y136" s="157" t="str">
        <f>IF('Indicator Data'!BU136="No data","x",ROUND(IF('Indicator Data'!BU136&gt;Y$3,10,IF('Indicator Data'!BU136&lt;Y$4,0,10-(Y$3-'Indicator Data'!BU136)/(Y$3-Y$4)*10)),1))</f>
        <v>x</v>
      </c>
      <c r="Z136" s="158">
        <f t="shared" si="25"/>
        <v>3</v>
      </c>
      <c r="AA136" s="159">
        <f t="shared" si="26"/>
        <v>1.9</v>
      </c>
      <c r="AB136" s="48"/>
    </row>
    <row r="137" spans="1:28">
      <c r="A137" s="90" t="str">
        <f>'Indicator Data'!A137</f>
        <v>Palestine</v>
      </c>
      <c r="B137" s="160" t="str">
        <f>'Indicator Data'!B137</f>
        <v>PSE</v>
      </c>
      <c r="C137" s="157">
        <f>IF('Indicator Data'!BF137="No data","x",ROUND(IF('Indicator Data'!BF137&gt;C$3,0,IF('Indicator Data'!BF137&lt;C$4,10,(C$3-'Indicator Data'!BF137)/(C$3-C$4)*10)),1))</f>
        <v>5.7</v>
      </c>
      <c r="D137" s="158">
        <f t="shared" si="27"/>
        <v>5.7</v>
      </c>
      <c r="E137" s="157" t="str">
        <f>IF('Indicator Data'!BH137="No data","x",ROUND(IF('Indicator Data'!BH137&gt;E$3,0,IF('Indicator Data'!BH137&lt;E$4,10,(E$3-'Indicator Data'!BH137)/(E$3-E$4)*10)),1))</f>
        <v>x</v>
      </c>
      <c r="F137" s="157">
        <f>IF('Indicator Data'!BG137="No data","x",ROUND(IF('Indicator Data'!BG137&gt;F$3,0,IF('Indicator Data'!BG137&lt;F$4,10,(F$3-'Indicator Data'!BG137)/(F$3-F$4)*10)),1))</f>
        <v>6.8</v>
      </c>
      <c r="G137" s="158">
        <f t="shared" si="28"/>
        <v>6.8</v>
      </c>
      <c r="H137" s="159">
        <f t="shared" si="29"/>
        <v>6.3</v>
      </c>
      <c r="I137" s="157">
        <f>IF('Indicator Data'!BJ137="No data","x",ROUND(IF('Indicator Data'!BJ137^2&gt;I$3,0,IF('Indicator Data'!BJ137^2&lt;I$4,10,(I$3-'Indicator Data'!BJ137^2)/(I$3-I$4)*10)),1))</f>
        <v>0.5</v>
      </c>
      <c r="J137" s="157">
        <f>IF(OR('Indicator Data'!BI137=0,'Indicator Data'!BI137="No data"),"x",ROUND(IF('Indicator Data'!BI137&gt;J$3,0,IF('Indicator Data'!BI137&lt;J$4,10,(J$3-'Indicator Data'!BI137)/(J$3-J$4)*10)),1))</f>
        <v>0</v>
      </c>
      <c r="K137" s="157">
        <f>IF('Indicator Data'!BK137="No data","x",ROUND(IF('Indicator Data'!BK137&gt;K$3,0,IF('Indicator Data'!BK137&lt;K$4,10,(K$3-'Indicator Data'!BK137)/(K$3-K$4)*10)),1))</f>
        <v>1.1000000000000001</v>
      </c>
      <c r="L137" s="157">
        <f>IF('Indicator Data'!BL137="No data","x",ROUND(IF('Indicator Data'!BL137&gt;L$3,0,IF('Indicator Data'!BL137&lt;L$4,10,(L$3-'Indicator Data'!BL137)/(L$3-L$4)*10)),1))</f>
        <v>6.3</v>
      </c>
      <c r="M137" s="158">
        <f t="shared" si="30"/>
        <v>2</v>
      </c>
      <c r="N137" s="161">
        <f>IF('Indicator Data'!BM137="No data","x",'Indicator Data'!BM137/'Indicator Data'!BW137*100)</f>
        <v>282.39202657807311</v>
      </c>
      <c r="O137" s="157">
        <f t="shared" si="24"/>
        <v>0</v>
      </c>
      <c r="P137" s="157">
        <f>IF('Indicator Data'!BN137="No data","x",ROUND(IF('Indicator Data'!BN137&gt;P$3,0,IF('Indicator Data'!BN137&lt;P$4,10,(P$3-'Indicator Data'!BN137)/(P$3-P$4)*10)),1))</f>
        <v>0.1</v>
      </c>
      <c r="Q137" s="157">
        <f>IF('Indicator Data'!BO137="No data","x",ROUND(IF('Indicator Data'!BO137&gt;Q$3,0,IF('Indicator Data'!BO137&lt;Q$4,10,(Q$3-'Indicator Data'!BO137)/(Q$3-Q$4)*10)),1))</f>
        <v>0.3</v>
      </c>
      <c r="R137" s="158">
        <f t="shared" si="31"/>
        <v>0.1</v>
      </c>
      <c r="S137" s="157">
        <f>IF('Indicator Data'!BP137="No data","x",ROUND(IF('Indicator Data'!BP137&gt;S$3,0,IF('Indicator Data'!BP137&lt;S$4,10,(S$3-'Indicator Data'!BP137)/(S$3-S$4)*10)),1))</f>
        <v>4.5999999999999996</v>
      </c>
      <c r="T137" s="162">
        <f>IF('Indicator Data'!BQ137="No data","x",ROUND(IF('Indicator Data'!BQ137&gt;T$3,0,IF('Indicator Data'!BQ137&lt;T$4,10,(T$3-'Indicator Data'!BQ137)/(T$3-T$4)*10)),1))</f>
        <v>0.2</v>
      </c>
      <c r="U137" s="162">
        <f>IF('Indicator Data'!BR137="No data","x",ROUND(IF('Indicator Data'!BR137&gt;U$3,0,IF('Indicator Data'!BR137&lt;U$4,10,(U$3-'Indicator Data'!BR137)/(U$3-U$4)*10)),1))</f>
        <v>1</v>
      </c>
      <c r="V137" s="162">
        <f>IF('Indicator Data'!BS137="No data","x",ROUND(IF('Indicator Data'!BS137&gt;V$3,0,IF('Indicator Data'!BS137&lt;V$4,10,(V$3-'Indicator Data'!BS137)/(V$3-V$4)*10)),1))</f>
        <v>0</v>
      </c>
      <c r="W137" s="157">
        <f t="shared" si="32"/>
        <v>0.39999999999999997</v>
      </c>
      <c r="X137" s="157" t="str">
        <f>IF('Indicator Data'!BT137="No data","x",ROUND(IF('Indicator Data'!BT137&gt;X$3,0,IF('Indicator Data'!BT137&lt;X$4,10,(X$3-'Indicator Data'!BT137)/(X$3-X$4)*10)),1))</f>
        <v>x</v>
      </c>
      <c r="Y137" s="157">
        <f>IF('Indicator Data'!BU137="No data","x",ROUND(IF('Indicator Data'!BU137&gt;Y$3,10,IF('Indicator Data'!BU137&lt;Y$4,0,10-(Y$3-'Indicator Data'!BU137)/(Y$3-Y$4)*10)),1))</f>
        <v>0.2</v>
      </c>
      <c r="Z137" s="158">
        <f t="shared" si="25"/>
        <v>1.7</v>
      </c>
      <c r="AA137" s="159">
        <f t="shared" si="26"/>
        <v>1.3</v>
      </c>
      <c r="AB137" s="48"/>
    </row>
    <row r="138" spans="1:28">
      <c r="A138" s="90" t="str">
        <f>'Indicator Data'!A138</f>
        <v>Panama</v>
      </c>
      <c r="B138" s="160" t="str">
        <f>'Indicator Data'!B138</f>
        <v>PAN</v>
      </c>
      <c r="C138" s="157">
        <f>IF('Indicator Data'!BF138="No data","x",ROUND(IF('Indicator Data'!BF138&gt;C$3,0,IF('Indicator Data'!BF138&lt;C$4,10,(C$3-'Indicator Data'!BF138)/(C$3-C$4)*10)),1))</f>
        <v>4.3</v>
      </c>
      <c r="D138" s="158">
        <f t="shared" si="27"/>
        <v>4.3</v>
      </c>
      <c r="E138" s="157">
        <f>IF('Indicator Data'!BH138="No data","x",ROUND(IF('Indicator Data'!BH138&gt;E$3,0,IF('Indicator Data'!BH138&lt;E$4,10,(E$3-'Indicator Data'!BH138)/(E$3-E$4)*10)),1))</f>
        <v>6.5</v>
      </c>
      <c r="F138" s="157">
        <f>IF('Indicator Data'!BG138="No data","x",ROUND(IF('Indicator Data'!BG138&gt;F$3,0,IF('Indicator Data'!BG138&lt;F$4,10,(F$3-'Indicator Data'!BG138)/(F$3-F$4)*10)),1))</f>
        <v>5.3</v>
      </c>
      <c r="G138" s="158">
        <f t="shared" si="28"/>
        <v>5.9</v>
      </c>
      <c r="H138" s="159">
        <f t="shared" si="29"/>
        <v>5.0999999999999996</v>
      </c>
      <c r="I138" s="157">
        <f>IF('Indicator Data'!BJ138="No data","x",ROUND(IF('Indicator Data'!BJ138^2&gt;I$3,0,IF('Indicator Data'!BJ138^2&lt;I$4,10,(I$3-'Indicator Data'!BJ138^2)/(I$3-I$4)*10)),1))</f>
        <v>0.9</v>
      </c>
      <c r="J138" s="157">
        <f>IF(OR('Indicator Data'!BI138=0,'Indicator Data'!BI138="No data"),"x",ROUND(IF('Indicator Data'!BI138&gt;J$3,0,IF('Indicator Data'!BI138&lt;J$4,10,(J$3-'Indicator Data'!BI138)/(J$3-J$4)*10)),1))</f>
        <v>0.5</v>
      </c>
      <c r="K138" s="157">
        <f>IF('Indicator Data'!BK138="No data","x",ROUND(IF('Indicator Data'!BK138&gt;K$3,0,IF('Indicator Data'!BK138&lt;K$4,10,(K$3-'Indicator Data'!BK138)/(K$3-K$4)*10)),1))</f>
        <v>3.2</v>
      </c>
      <c r="L138" s="157">
        <f>IF('Indicator Data'!BL138="No data","x",ROUND(IF('Indicator Data'!BL138&gt;L$3,0,IF('Indicator Data'!BL138&lt;L$4,10,(L$3-'Indicator Data'!BL138)/(L$3-L$4)*10)),1))</f>
        <v>2.2000000000000002</v>
      </c>
      <c r="M138" s="158">
        <f t="shared" si="30"/>
        <v>1.7</v>
      </c>
      <c r="N138" s="161">
        <f>IF('Indicator Data'!BM138="No data","x",'Indicator Data'!BM138/'Indicator Data'!BW138*100)</f>
        <v>16.142050040355123</v>
      </c>
      <c r="O138" s="157">
        <f t="shared" si="24"/>
        <v>8.5</v>
      </c>
      <c r="P138" s="157">
        <f>IF('Indicator Data'!BN138="No data","x",ROUND(IF('Indicator Data'!BN138&gt;P$3,0,IF('Indicator Data'!BN138&lt;P$4,10,(P$3-'Indicator Data'!BN138)/(P$3-P$4)*10)),1))</f>
        <v>1.6</v>
      </c>
      <c r="Q138" s="157">
        <f>IF('Indicator Data'!BO138="No data","x",ROUND(IF('Indicator Data'!BO138&gt;Q$3,0,IF('Indicator Data'!BO138&lt;Q$4,10,(Q$3-'Indicator Data'!BO138)/(Q$3-Q$4)*10)),1))</f>
        <v>1.1000000000000001</v>
      </c>
      <c r="R138" s="158">
        <f t="shared" si="31"/>
        <v>3.7</v>
      </c>
      <c r="S138" s="157">
        <f>IF('Indicator Data'!BP138="No data","x",ROUND(IF('Indicator Data'!BP138&gt;S$3,0,IF('Indicator Data'!BP138&lt;S$4,10,(S$3-'Indicator Data'!BP138)/(S$3-S$4)*10)),1))</f>
        <v>5.9</v>
      </c>
      <c r="T138" s="162">
        <f>IF('Indicator Data'!BQ138="No data","x",ROUND(IF('Indicator Data'!BQ138&gt;T$3,0,IF('Indicator Data'!BQ138&lt;T$4,10,(T$3-'Indicator Data'!BQ138)/(T$3-T$4)*10)),1))</f>
        <v>2</v>
      </c>
      <c r="U138" s="162">
        <f>IF('Indicator Data'!BR138="No data","x",ROUND(IF('Indicator Data'!BR138&gt;U$3,0,IF('Indicator Data'!BR138&lt;U$4,10,(U$3-'Indicator Data'!BR138)/(U$3-U$4)*10)),1))</f>
        <v>4.0999999999999996</v>
      </c>
      <c r="V138" s="162">
        <f>IF('Indicator Data'!BS138="No data","x",ROUND(IF('Indicator Data'!BS138&gt;V$3,0,IF('Indicator Data'!BS138&lt;V$4,10,(V$3-'Indicator Data'!BS138)/(V$3-V$4)*10)),1))</f>
        <v>2</v>
      </c>
      <c r="W138" s="157">
        <f t="shared" si="32"/>
        <v>2.6999999999999997</v>
      </c>
      <c r="X138" s="157">
        <f>IF('Indicator Data'!BT138="No data","x",ROUND(IF('Indicator Data'!BT138&gt;X$3,0,IF('Indicator Data'!BT138&lt;X$4,10,(X$3-'Indicator Data'!BT138)/(X$3-X$4)*10)),1))</f>
        <v>0</v>
      </c>
      <c r="Y138" s="157">
        <f>IF('Indicator Data'!BU138="No data","x",ROUND(IF('Indicator Data'!BU138&gt;Y$3,10,IF('Indicator Data'!BU138&lt;Y$4,0,10-(Y$3-'Indicator Data'!BU138)/(Y$3-Y$4)*10)),1))</f>
        <v>0.6</v>
      </c>
      <c r="Z138" s="158">
        <f t="shared" si="25"/>
        <v>2.2999999999999998</v>
      </c>
      <c r="AA138" s="159">
        <f t="shared" si="26"/>
        <v>2.6</v>
      </c>
      <c r="AB138" s="48"/>
    </row>
    <row r="139" spans="1:28">
      <c r="A139" s="90" t="str">
        <f>'Indicator Data'!A139</f>
        <v>Papua New Guinea</v>
      </c>
      <c r="B139" s="160" t="str">
        <f>'Indicator Data'!B139</f>
        <v>PNG</v>
      </c>
      <c r="C139" s="157">
        <f>IF('Indicator Data'!BF139="No data","x",ROUND(IF('Indicator Data'!BF139&gt;C$3,0,IF('Indicator Data'!BF139&lt;C$4,10,(C$3-'Indicator Data'!BF139)/(C$3-C$4)*10)),1))</f>
        <v>6.7</v>
      </c>
      <c r="D139" s="158">
        <f t="shared" si="27"/>
        <v>6.7</v>
      </c>
      <c r="E139" s="157">
        <f>IF('Indicator Data'!BH139="No data","x",ROUND(IF('Indicator Data'!BH139&gt;E$3,0,IF('Indicator Data'!BH139&lt;E$4,10,(E$3-'Indicator Data'!BH139)/(E$3-E$4)*10)),1))</f>
        <v>7.1</v>
      </c>
      <c r="F139" s="157">
        <f>IF('Indicator Data'!BG139="No data","x",ROUND(IF('Indicator Data'!BG139&gt;F$3,0,IF('Indicator Data'!BG139&lt;F$4,10,(F$3-'Indicator Data'!BG139)/(F$3-F$4)*10)),1))</f>
        <v>6.6</v>
      </c>
      <c r="G139" s="158">
        <f t="shared" si="28"/>
        <v>6.9</v>
      </c>
      <c r="H139" s="159">
        <f t="shared" si="29"/>
        <v>6.8</v>
      </c>
      <c r="I139" s="157" t="str">
        <f>IF('Indicator Data'!BJ139="No data","x",ROUND(IF('Indicator Data'!BJ139^2&gt;I$3,0,IF('Indicator Data'!BJ139^2&lt;I$4,10,(I$3-'Indicator Data'!BJ139^2)/(I$3-I$4)*10)),1))</f>
        <v>x</v>
      </c>
      <c r="J139" s="157">
        <f>IF(OR('Indicator Data'!BI139=0,'Indicator Data'!BI139="No data"),"x",ROUND(IF('Indicator Data'!BI139&gt;J$3,0,IF('Indicator Data'!BI139&lt;J$4,10,(J$3-'Indicator Data'!BI139)/(J$3-J$4)*10)),1))</f>
        <v>8.1</v>
      </c>
      <c r="K139" s="157">
        <f>IF('Indicator Data'!BK139="No data","x",ROUND(IF('Indicator Data'!BK139&gt;K$3,0,IF('Indicator Data'!BK139&lt;K$4,10,(K$3-'Indicator Data'!BK139)/(K$3-K$4)*10)),1))</f>
        <v>6.8</v>
      </c>
      <c r="L139" s="157">
        <f>IF('Indicator Data'!BL139="No data","x",ROUND(IF('Indicator Data'!BL139&gt;L$3,0,IF('Indicator Data'!BL139&lt;L$4,10,(L$3-'Indicator Data'!BL139)/(L$3-L$4)*10)),1))</f>
        <v>7.8</v>
      </c>
      <c r="M139" s="158">
        <f t="shared" si="30"/>
        <v>7.6</v>
      </c>
      <c r="N139" s="161">
        <f>IF('Indicator Data'!BM139="No data","x",'Indicator Data'!BM139/'Indicator Data'!BW139*100)</f>
        <v>3.0914631453429315</v>
      </c>
      <c r="O139" s="157">
        <f t="shared" si="24"/>
        <v>9.8000000000000007</v>
      </c>
      <c r="P139" s="157">
        <f>IF('Indicator Data'!BN139="No data","x",ROUND(IF('Indicator Data'!BN139&gt;P$3,0,IF('Indicator Data'!BN139&lt;P$4,10,(P$3-'Indicator Data'!BN139)/(P$3-P$4)*10)),1))</f>
        <v>9</v>
      </c>
      <c r="Q139" s="157">
        <f>IF('Indicator Data'!BO139="No data","x",ROUND(IF('Indicator Data'!BO139&gt;Q$3,0,IF('Indicator Data'!BO139&lt;Q$4,10,(Q$3-'Indicator Data'!BO139)/(Q$3-Q$4)*10)),1))</f>
        <v>10</v>
      </c>
      <c r="R139" s="158">
        <f t="shared" si="31"/>
        <v>9.6</v>
      </c>
      <c r="S139" s="157">
        <f>IF('Indicator Data'!BP139="No data","x",ROUND(IF('Indicator Data'!BP139&gt;S$3,0,IF('Indicator Data'!BP139&lt;S$4,10,(S$3-'Indicator Data'!BP139)/(S$3-S$4)*10)),1))</f>
        <v>9.8000000000000007</v>
      </c>
      <c r="T139" s="162">
        <f>IF('Indicator Data'!BQ139="No data","x",ROUND(IF('Indicator Data'!BQ139&gt;T$3,0,IF('Indicator Data'!BQ139&lt;T$4,10,(T$3-'Indicator Data'!BQ139)/(T$3-T$4)*10)),1))</f>
        <v>10</v>
      </c>
      <c r="U139" s="162">
        <f>IF('Indicator Data'!BR139="No data","x",ROUND(IF('Indicator Data'!BR139&gt;U$3,0,IF('Indicator Data'!BR139&lt;U$4,10,(U$3-'Indicator Data'!BR139)/(U$3-U$4)*10)),1))</f>
        <v>10</v>
      </c>
      <c r="V139" s="162">
        <f>IF('Indicator Data'!BS139="No data","x",ROUND(IF('Indicator Data'!BS139&gt;V$3,0,IF('Indicator Data'!BS139&lt;V$4,10,(V$3-'Indicator Data'!BS139)/(V$3-V$4)*10)),1))</f>
        <v>10</v>
      </c>
      <c r="W139" s="157">
        <f t="shared" si="32"/>
        <v>10</v>
      </c>
      <c r="X139" s="157">
        <f>IF('Indicator Data'!BT139="No data","x",ROUND(IF('Indicator Data'!BT139&gt;X$3,0,IF('Indicator Data'!BT139&lt;X$4,10,(X$3-'Indicator Data'!BT139)/(X$3-X$4)*10)),1))</f>
        <v>9.9</v>
      </c>
      <c r="Y139" s="157">
        <f>IF('Indicator Data'!BU139="No data","x",ROUND(IF('Indicator Data'!BU139&gt;Y$3,10,IF('Indicator Data'!BU139&lt;Y$4,0,10-(Y$3-'Indicator Data'!BU139)/(Y$3-Y$4)*10)),1))</f>
        <v>2.1</v>
      </c>
      <c r="Z139" s="158">
        <f t="shared" si="25"/>
        <v>8</v>
      </c>
      <c r="AA139" s="159">
        <f t="shared" si="26"/>
        <v>8.4</v>
      </c>
      <c r="AB139" s="48"/>
    </row>
    <row r="140" spans="1:28">
      <c r="A140" s="90" t="str">
        <f>'Indicator Data'!A140</f>
        <v>Paraguay</v>
      </c>
      <c r="B140" s="160" t="str">
        <f>'Indicator Data'!B140</f>
        <v>PRY</v>
      </c>
      <c r="C140" s="157">
        <f>IF('Indicator Data'!BF140="No data","x",ROUND(IF('Indicator Data'!BF140&gt;C$3,0,IF('Indicator Data'!BF140&lt;C$4,10,(C$3-'Indicator Data'!BF140)/(C$3-C$4)*10)),1))</f>
        <v>3.7</v>
      </c>
      <c r="D140" s="158">
        <f t="shared" si="27"/>
        <v>3.7</v>
      </c>
      <c r="E140" s="157">
        <f>IF('Indicator Data'!BH140="No data","x",ROUND(IF('Indicator Data'!BH140&gt;E$3,0,IF('Indicator Data'!BH140&lt;E$4,10,(E$3-'Indicator Data'!BH140)/(E$3-E$4)*10)),1))</f>
        <v>7.2</v>
      </c>
      <c r="F140" s="157">
        <f>IF('Indicator Data'!BG140="No data","x",ROUND(IF('Indicator Data'!BG140&gt;F$3,0,IF('Indicator Data'!BG140&lt;F$4,10,(F$3-'Indicator Data'!BG140)/(F$3-F$4)*10)),1))</f>
        <v>6.2</v>
      </c>
      <c r="G140" s="158">
        <f t="shared" si="28"/>
        <v>6.7</v>
      </c>
      <c r="H140" s="159">
        <f t="shared" si="29"/>
        <v>5.2</v>
      </c>
      <c r="I140" s="157">
        <f>IF('Indicator Data'!BJ140="No data","x",ROUND(IF('Indicator Data'!BJ140^2&gt;I$3,0,IF('Indicator Data'!BJ140^2&lt;I$4,10,(I$3-'Indicator Data'!BJ140^2)/(I$3-I$4)*10)),1))</f>
        <v>1.2</v>
      </c>
      <c r="J140" s="157">
        <f>IF(OR('Indicator Data'!BI140=0,'Indicator Data'!BI140="No data"),"x",ROUND(IF('Indicator Data'!BI140&gt;J$3,0,IF('Indicator Data'!BI140&lt;J$4,10,(J$3-'Indicator Data'!BI140)/(J$3-J$4)*10)),1))</f>
        <v>0</v>
      </c>
      <c r="K140" s="157">
        <f>IF('Indicator Data'!BK140="No data","x",ROUND(IF('Indicator Data'!BK140&gt;K$3,0,IF('Indicator Data'!BK140&lt;K$4,10,(K$3-'Indicator Data'!BK140)/(K$3-K$4)*10)),1))</f>
        <v>2.4</v>
      </c>
      <c r="L140" s="157">
        <f>IF('Indicator Data'!BL140="No data","x",ROUND(IF('Indicator Data'!BL140&gt;L$3,0,IF('Indicator Data'!BL140&lt;L$4,10,(L$3-'Indicator Data'!BL140)/(L$3-L$4)*10)),1))</f>
        <v>3.7</v>
      </c>
      <c r="M140" s="158">
        <f t="shared" si="30"/>
        <v>1.8</v>
      </c>
      <c r="N140" s="161">
        <f>IF('Indicator Data'!BM140="No data","x",'Indicator Data'!BM140/'Indicator Data'!BW140*100)</f>
        <v>18.625723634533099</v>
      </c>
      <c r="O140" s="157">
        <f t="shared" si="24"/>
        <v>8.1999999999999993</v>
      </c>
      <c r="P140" s="157">
        <f>IF('Indicator Data'!BN140="No data","x",ROUND(IF('Indicator Data'!BN140&gt;P$3,0,IF('Indicator Data'!BN140&lt;P$4,10,(P$3-'Indicator Data'!BN140)/(P$3-P$4)*10)),1))</f>
        <v>0.6</v>
      </c>
      <c r="Q140" s="157">
        <f>IF('Indicator Data'!BO140="No data","x",ROUND(IF('Indicator Data'!BO140&gt;Q$3,0,IF('Indicator Data'!BO140&lt;Q$4,10,(Q$3-'Indicator Data'!BO140)/(Q$3-Q$4)*10)),1))</f>
        <v>0.1</v>
      </c>
      <c r="R140" s="158">
        <f t="shared" si="31"/>
        <v>3</v>
      </c>
      <c r="S140" s="157">
        <f>IF('Indicator Data'!BP140="No data","x",ROUND(IF('Indicator Data'!BP140&gt;S$3,0,IF('Indicator Data'!BP140&lt;S$4,10,(S$3-'Indicator Data'!BP140)/(S$3-S$4)*10)),1))</f>
        <v>1.9</v>
      </c>
      <c r="T140" s="162">
        <f>IF('Indicator Data'!BQ140="No data","x",ROUND(IF('Indicator Data'!BQ140&gt;T$3,0,IF('Indicator Data'!BQ140&lt;T$4,10,(T$3-'Indicator Data'!BQ140)/(T$3-T$4)*10)),1))</f>
        <v>5.0999999999999996</v>
      </c>
      <c r="U140" s="162">
        <f>IF('Indicator Data'!BR140="No data","x",ROUND(IF('Indicator Data'!BR140&gt;U$3,0,IF('Indicator Data'!BR140&lt;U$4,10,(U$3-'Indicator Data'!BR140)/(U$3-U$4)*10)),1))</f>
        <v>7.8</v>
      </c>
      <c r="V140" s="162">
        <f>IF('Indicator Data'!BS140="No data","x",ROUND(IF('Indicator Data'!BS140&gt;V$3,0,IF('Indicator Data'!BS140&lt;V$4,10,(V$3-'Indicator Data'!BS140)/(V$3-V$4)*10)),1))</f>
        <v>4.2</v>
      </c>
      <c r="W140" s="157">
        <f t="shared" si="32"/>
        <v>5.6999999999999993</v>
      </c>
      <c r="X140" s="157">
        <f>IF('Indicator Data'!BT140="No data","x",ROUND(IF('Indicator Data'!BT140&gt;X$3,0,IF('Indicator Data'!BT140&lt;X$4,10,(X$3-'Indicator Data'!BT140)/(X$3-X$4)*10)),1))</f>
        <v>6</v>
      </c>
      <c r="Y140" s="157">
        <f>IF('Indicator Data'!BU140="No data","x",ROUND(IF('Indicator Data'!BU140&gt;Y$3,10,IF('Indicator Data'!BU140&lt;Y$4,0,10-(Y$3-'Indicator Data'!BU140)/(Y$3-Y$4)*10)),1))</f>
        <v>0.8</v>
      </c>
      <c r="Z140" s="158">
        <f t="shared" si="25"/>
        <v>3.6</v>
      </c>
      <c r="AA140" s="159">
        <f t="shared" si="26"/>
        <v>2.8</v>
      </c>
      <c r="AB140" s="48"/>
    </row>
    <row r="141" spans="1:28">
      <c r="A141" s="90" t="str">
        <f>'Indicator Data'!A141</f>
        <v>Peru</v>
      </c>
      <c r="B141" s="160" t="str">
        <f>'Indicator Data'!B141</f>
        <v>PER</v>
      </c>
      <c r="C141" s="157">
        <f>IF('Indicator Data'!BF141="No data","x",ROUND(IF('Indicator Data'!BF141&gt;C$3,0,IF('Indicator Data'!BF141&lt;C$4,10,(C$3-'Indicator Data'!BF141)/(C$3-C$4)*10)),1))</f>
        <v>3.6</v>
      </c>
      <c r="D141" s="158">
        <f t="shared" si="27"/>
        <v>3.6</v>
      </c>
      <c r="E141" s="157">
        <f>IF('Indicator Data'!BH141="No data","x",ROUND(IF('Indicator Data'!BH141&gt;E$3,0,IF('Indicator Data'!BH141&lt;E$4,10,(E$3-'Indicator Data'!BH141)/(E$3-E$4)*10)),1))</f>
        <v>6.7</v>
      </c>
      <c r="F141" s="157">
        <f>IF('Indicator Data'!BG141="No data","x",ROUND(IF('Indicator Data'!BG141&gt;F$3,0,IF('Indicator Data'!BG141&lt;F$4,10,(F$3-'Indicator Data'!BG141)/(F$3-F$4)*10)),1))</f>
        <v>5.8</v>
      </c>
      <c r="G141" s="158">
        <f t="shared" si="28"/>
        <v>6.3</v>
      </c>
      <c r="H141" s="159">
        <f t="shared" si="29"/>
        <v>5</v>
      </c>
      <c r="I141" s="157">
        <f>IF('Indicator Data'!BJ141="No data","x",ROUND(IF('Indicator Data'!BJ141^2&gt;I$3,0,IF('Indicator Data'!BJ141^2&lt;I$4,10,(I$3-'Indicator Data'!BJ141^2)/(I$3-I$4)*10)),1))</f>
        <v>1.2</v>
      </c>
      <c r="J141" s="157">
        <f>IF(OR('Indicator Data'!BI141=0,'Indicator Data'!BI141="No data"),"x",ROUND(IF('Indicator Data'!BI141&gt;J$3,0,IF('Indicator Data'!BI141&lt;J$4,10,(J$3-'Indicator Data'!BI141)/(J$3-J$4)*10)),1))</f>
        <v>0.4</v>
      </c>
      <c r="K141" s="157">
        <f>IF('Indicator Data'!BK141="No data","x",ROUND(IF('Indicator Data'!BK141&gt;K$3,0,IF('Indicator Data'!BK141&lt;K$4,10,(K$3-'Indicator Data'!BK141)/(K$3-K$4)*10)),1))</f>
        <v>2.5</v>
      </c>
      <c r="L141" s="157">
        <f>IF('Indicator Data'!BL141="No data","x",ROUND(IF('Indicator Data'!BL141&gt;L$3,0,IF('Indicator Data'!BL141&lt;L$4,10,(L$3-'Indicator Data'!BL141)/(L$3-L$4)*10)),1))</f>
        <v>4</v>
      </c>
      <c r="M141" s="158">
        <f t="shared" si="30"/>
        <v>2</v>
      </c>
      <c r="N141" s="161">
        <f>IF('Indicator Data'!BM141="No data","x",'Indicator Data'!BM141/'Indicator Data'!BW141*100)</f>
        <v>6.5625</v>
      </c>
      <c r="O141" s="157">
        <f t="shared" si="24"/>
        <v>9.4</v>
      </c>
      <c r="P141" s="157">
        <f>IF('Indicator Data'!BN141="No data","x",ROUND(IF('Indicator Data'!BN141&gt;P$3,0,IF('Indicator Data'!BN141&lt;P$4,10,(P$3-'Indicator Data'!BN141)/(P$3-P$4)*10)),1))</f>
        <v>2.4</v>
      </c>
      <c r="Q141" s="157">
        <f>IF('Indicator Data'!BO141="No data","x",ROUND(IF('Indicator Data'!BO141&gt;Q$3,0,IF('Indicator Data'!BO141&lt;Q$4,10,(Q$3-'Indicator Data'!BO141)/(Q$3-Q$4)*10)),1))</f>
        <v>1</v>
      </c>
      <c r="R141" s="158">
        <f t="shared" si="31"/>
        <v>4.3</v>
      </c>
      <c r="S141" s="157">
        <f>IF('Indicator Data'!BP141="No data","x",ROUND(IF('Indicator Data'!BP141&gt;S$3,0,IF('Indicator Data'!BP141&lt;S$4,10,(S$3-'Indicator Data'!BP141)/(S$3-S$4)*10)),1))</f>
        <v>5.9</v>
      </c>
      <c r="T141" s="162">
        <f>IF('Indicator Data'!BQ141="No data","x",ROUND(IF('Indicator Data'!BQ141&gt;T$3,0,IF('Indicator Data'!BQ141&lt;T$4,10,(T$3-'Indicator Data'!BQ141)/(T$3-T$4)*10)),1))</f>
        <v>2.9</v>
      </c>
      <c r="U141" s="162">
        <f>IF('Indicator Data'!BR141="No data","x",ROUND(IF('Indicator Data'!BR141&gt;U$3,0,IF('Indicator Data'!BR141&lt;U$4,10,(U$3-'Indicator Data'!BR141)/(U$3-U$4)*10)),1))</f>
        <v>7.6</v>
      </c>
      <c r="V141" s="162">
        <f>IF('Indicator Data'!BS141="No data","x",ROUND(IF('Indicator Data'!BS141&gt;V$3,0,IF('Indicator Data'!BS141&lt;V$4,10,(V$3-'Indicator Data'!BS141)/(V$3-V$4)*10)),1))</f>
        <v>4.7</v>
      </c>
      <c r="W141" s="157">
        <f t="shared" si="32"/>
        <v>5.0666666666666664</v>
      </c>
      <c r="X141" s="157">
        <f>IF('Indicator Data'!BT141="No data","x",ROUND(IF('Indicator Data'!BT141&gt;X$3,0,IF('Indicator Data'!BT141&lt;X$4,10,(X$3-'Indicator Data'!BT141)/(X$3-X$4)*10)),1))</f>
        <v>7.3</v>
      </c>
      <c r="Y141" s="157">
        <f>IF('Indicator Data'!BU141="No data","x",ROUND(IF('Indicator Data'!BU141&gt;Y$3,10,IF('Indicator Data'!BU141&lt;Y$4,0,10-(Y$3-'Indicator Data'!BU141)/(Y$3-Y$4)*10)),1))</f>
        <v>0.8</v>
      </c>
      <c r="Z141" s="158">
        <f t="shared" si="25"/>
        <v>4.8</v>
      </c>
      <c r="AA141" s="159">
        <f t="shared" si="26"/>
        <v>3.7</v>
      </c>
      <c r="AB141" s="48"/>
    </row>
    <row r="142" spans="1:28">
      <c r="A142" s="90" t="str">
        <f>'Indicator Data'!A142</f>
        <v>Philippines</v>
      </c>
      <c r="B142" s="160" t="str">
        <f>'Indicator Data'!B142</f>
        <v>PHL</v>
      </c>
      <c r="C142" s="157">
        <f>IF('Indicator Data'!BF142="No data","x",ROUND(IF('Indicator Data'!BF142&gt;C$3,0,IF('Indicator Data'!BF142&lt;C$4,10,(C$3-'Indicator Data'!BF142)/(C$3-C$4)*10)),1))</f>
        <v>3.5</v>
      </c>
      <c r="D142" s="158">
        <f t="shared" si="27"/>
        <v>3.5</v>
      </c>
      <c r="E142" s="157">
        <f>IF('Indicator Data'!BH142="No data","x",ROUND(IF('Indicator Data'!BH142&gt;E$3,0,IF('Indicator Data'!BH142&lt;E$4,10,(E$3-'Indicator Data'!BH142)/(E$3-E$4)*10)),1))</f>
        <v>6.6</v>
      </c>
      <c r="F142" s="157">
        <f>IF('Indicator Data'!BG142="No data","x",ROUND(IF('Indicator Data'!BG142&gt;F$3,0,IF('Indicator Data'!BG142&lt;F$4,10,(F$3-'Indicator Data'!BG142)/(F$3-F$4)*10)),1))</f>
        <v>4.9000000000000004</v>
      </c>
      <c r="G142" s="158">
        <f t="shared" si="28"/>
        <v>5.8</v>
      </c>
      <c r="H142" s="159">
        <f t="shared" si="29"/>
        <v>4.7</v>
      </c>
      <c r="I142" s="157">
        <f>IF('Indicator Data'!BJ142="No data","x",ROUND(IF('Indicator Data'!BJ142^2&gt;I$3,0,IF('Indicator Data'!BJ142^2&lt;I$4,10,(I$3-'Indicator Data'!BJ142^2)/(I$3-I$4)*10)),1))</f>
        <v>0.3</v>
      </c>
      <c r="J142" s="157">
        <f>IF(OR('Indicator Data'!BI142=0,'Indicator Data'!BI142="No data"),"x",ROUND(IF('Indicator Data'!BI142&gt;J$3,0,IF('Indicator Data'!BI142&lt;J$4,10,(J$3-'Indicator Data'!BI142)/(J$3-J$4)*10)),1))</f>
        <v>0.5</v>
      </c>
      <c r="K142" s="157">
        <f>IF('Indicator Data'!BK142="No data","x",ROUND(IF('Indicator Data'!BK142&gt;K$3,0,IF('Indicator Data'!BK142&lt;K$4,10,(K$3-'Indicator Data'!BK142)/(K$3-K$4)*10)),1))</f>
        <v>4.7</v>
      </c>
      <c r="L142" s="157">
        <f>IF('Indicator Data'!BL142="No data","x",ROUND(IF('Indicator Data'!BL142&gt;L$3,0,IF('Indicator Data'!BL142&lt;L$4,10,(L$3-'Indicator Data'!BL142)/(L$3-L$4)*10)),1))</f>
        <v>2.9</v>
      </c>
      <c r="M142" s="158">
        <f t="shared" si="30"/>
        <v>2.1</v>
      </c>
      <c r="N142" s="161">
        <f>IF('Indicator Data'!BM142="No data","x",'Indicator Data'!BM142/'Indicator Data'!BW142*100)</f>
        <v>50.306871918704097</v>
      </c>
      <c r="O142" s="157">
        <f t="shared" si="24"/>
        <v>5</v>
      </c>
      <c r="P142" s="157">
        <f>IF('Indicator Data'!BN142="No data","x",ROUND(IF('Indicator Data'!BN142&gt;P$3,0,IF('Indicator Data'!BN142&lt;P$4,10,(P$3-'Indicator Data'!BN142)/(P$3-P$4)*10)),1))</f>
        <v>1.7</v>
      </c>
      <c r="Q142" s="157">
        <f>IF('Indicator Data'!BO142="No data","x",ROUND(IF('Indicator Data'!BO142&gt;Q$3,0,IF('Indicator Data'!BO142&lt;Q$4,10,(Q$3-'Indicator Data'!BO142)/(Q$3-Q$4)*10)),1))</f>
        <v>1</v>
      </c>
      <c r="R142" s="158">
        <f t="shared" si="31"/>
        <v>2.6</v>
      </c>
      <c r="S142" s="157">
        <f>IF('Indicator Data'!BP142="No data","x",ROUND(IF('Indicator Data'!BP142&gt;S$3,0,IF('Indicator Data'!BP142&lt;S$4,10,(S$3-'Indicator Data'!BP142)/(S$3-S$4)*10)),1))</f>
        <v>8</v>
      </c>
      <c r="T142" s="162">
        <f>IF('Indicator Data'!BQ142="No data","x",ROUND(IF('Indicator Data'!BQ142&gt;T$3,0,IF('Indicator Data'!BQ142&lt;T$4,10,(T$3-'Indicator Data'!BQ142)/(T$3-T$4)*10)),1))</f>
        <v>4.5999999999999996</v>
      </c>
      <c r="U142" s="162">
        <f>IF('Indicator Data'!BR142="No data","x",ROUND(IF('Indicator Data'!BR142&gt;U$3,0,IF('Indicator Data'!BR142&lt;U$4,10,(U$3-'Indicator Data'!BR142)/(U$3-U$4)*10)),1))</f>
        <v>5.9</v>
      </c>
      <c r="V142" s="162">
        <f>IF('Indicator Data'!BS142="No data","x",ROUND(IF('Indicator Data'!BS142&gt;V$3,0,IF('Indicator Data'!BS142&lt;V$4,10,(V$3-'Indicator Data'!BS142)/(V$3-V$4)*10)),1))</f>
        <v>4.7</v>
      </c>
      <c r="W142" s="157">
        <f t="shared" si="32"/>
        <v>5.0666666666666664</v>
      </c>
      <c r="X142" s="157">
        <f>IF('Indicator Data'!BT142="No data","x",ROUND(IF('Indicator Data'!BT142&gt;X$3,0,IF('Indicator Data'!BT142&lt;X$4,10,(X$3-'Indicator Data'!BT142)/(X$3-X$4)*10)),1))</f>
        <v>8.4</v>
      </c>
      <c r="Y142" s="157">
        <f>IF('Indicator Data'!BU142="No data","x",ROUND(IF('Indicator Data'!BU142&gt;Y$3,10,IF('Indicator Data'!BU142&lt;Y$4,0,10-(Y$3-'Indicator Data'!BU142)/(Y$3-Y$4)*10)),1))</f>
        <v>0.9</v>
      </c>
      <c r="Z142" s="158">
        <f t="shared" si="25"/>
        <v>5.6</v>
      </c>
      <c r="AA142" s="159">
        <f t="shared" si="26"/>
        <v>3.4</v>
      </c>
      <c r="AB142" s="48"/>
    </row>
    <row r="143" spans="1:28">
      <c r="A143" s="90" t="str">
        <f>'Indicator Data'!A143</f>
        <v>Poland</v>
      </c>
      <c r="B143" s="160" t="str">
        <f>'Indicator Data'!B143</f>
        <v>POL</v>
      </c>
      <c r="C143" s="157">
        <f>IF('Indicator Data'!BF143="No data","x",ROUND(IF('Indicator Data'!BF143&gt;C$3,0,IF('Indicator Data'!BF143&lt;C$4,10,(C$3-'Indicator Data'!BF143)/(C$3-C$4)*10)),1))</f>
        <v>4.3</v>
      </c>
      <c r="D143" s="158">
        <f t="shared" si="27"/>
        <v>4.3</v>
      </c>
      <c r="E143" s="157">
        <f>IF('Indicator Data'!BH143="No data","x",ROUND(IF('Indicator Data'!BH143&gt;E$3,0,IF('Indicator Data'!BH143&lt;E$4,10,(E$3-'Indicator Data'!BH143)/(E$3-E$4)*10)),1))</f>
        <v>4.5999999999999996</v>
      </c>
      <c r="F143" s="157">
        <f>IF('Indicator Data'!BG143="No data","x",ROUND(IF('Indicator Data'!BG143&gt;F$3,0,IF('Indicator Data'!BG143&lt;F$4,10,(F$3-'Indicator Data'!BG143)/(F$3-F$4)*10)),1))</f>
        <v>4.5</v>
      </c>
      <c r="G143" s="158">
        <f t="shared" si="28"/>
        <v>4.5999999999999996</v>
      </c>
      <c r="H143" s="159">
        <f t="shared" si="29"/>
        <v>4.5</v>
      </c>
      <c r="I143" s="157">
        <f>IF('Indicator Data'!BJ143="No data","x",ROUND(IF('Indicator Data'!BJ143^2&gt;I$3,0,IF('Indicator Data'!BJ143^2&lt;I$4,10,(I$3-'Indicator Data'!BJ143^2)/(I$3-I$4)*10)),1))</f>
        <v>0</v>
      </c>
      <c r="J143" s="157">
        <f>IF(OR('Indicator Data'!BI143=0,'Indicator Data'!BI143="No data"),"x",ROUND(IF('Indicator Data'!BI143&gt;J$3,0,IF('Indicator Data'!BI143&lt;J$4,10,(J$3-'Indicator Data'!BI143)/(J$3-J$4)*10)),1))</f>
        <v>0</v>
      </c>
      <c r="K143" s="157">
        <f>IF('Indicator Data'!BK143="No data","x",ROUND(IF('Indicator Data'!BK143&gt;K$3,0,IF('Indicator Data'!BK143&lt;K$4,10,(K$3-'Indicator Data'!BK143)/(K$3-K$4)*10)),1))</f>
        <v>1.3</v>
      </c>
      <c r="L143" s="157">
        <f>IF('Indicator Data'!BL143="No data","x",ROUND(IF('Indicator Data'!BL143&gt;L$3,0,IF('Indicator Data'!BL143&lt;L$4,10,(L$3-'Indicator Data'!BL143)/(L$3-L$4)*10)),1))</f>
        <v>3.5</v>
      </c>
      <c r="M143" s="158">
        <f t="shared" si="30"/>
        <v>1.2</v>
      </c>
      <c r="N143" s="161">
        <f>IF('Indicator Data'!BM143="No data","x",'Indicator Data'!BM143/'Indicator Data'!BW143*100)</f>
        <v>200.55893473614992</v>
      </c>
      <c r="O143" s="157">
        <f t="shared" si="24"/>
        <v>0</v>
      </c>
      <c r="P143" s="157">
        <f>IF('Indicator Data'!BN143="No data","x",ROUND(IF('Indicator Data'!BN143&gt;P$3,0,IF('Indicator Data'!BN143&lt;P$4,10,(P$3-'Indicator Data'!BN143)/(P$3-P$4)*10)),1))</f>
        <v>0.1</v>
      </c>
      <c r="Q143" s="157">
        <f>IF('Indicator Data'!BO143="No data","x",ROUND(IF('Indicator Data'!BO143&gt;Q$3,0,IF('Indicator Data'!BO143&lt;Q$4,10,(Q$3-'Indicator Data'!BO143)/(Q$3-Q$4)*10)),1))</f>
        <v>1.9</v>
      </c>
      <c r="R143" s="158">
        <f t="shared" si="31"/>
        <v>0.7</v>
      </c>
      <c r="S143" s="157">
        <f>IF('Indicator Data'!BP143="No data","x",ROUND(IF('Indicator Data'!BP143&gt;S$3,0,IF('Indicator Data'!BP143&lt;S$4,10,(S$3-'Indicator Data'!BP143)/(S$3-S$4)*10)),1))</f>
        <v>0.7</v>
      </c>
      <c r="T143" s="162">
        <f>IF('Indicator Data'!BQ143="No data","x",ROUND(IF('Indicator Data'!BQ143&gt;T$3,0,IF('Indicator Data'!BQ143&lt;T$4,10,(T$3-'Indicator Data'!BQ143)/(T$3-T$4)*10)),1))</f>
        <v>1.5</v>
      </c>
      <c r="U143" s="162">
        <f>IF('Indicator Data'!BR143="No data","x",ROUND(IF('Indicator Data'!BR143&gt;U$3,0,IF('Indicator Data'!BR143&lt;U$4,10,(U$3-'Indicator Data'!BR143)/(U$3-U$4)*10)),1))</f>
        <v>0.7</v>
      </c>
      <c r="V143" s="162">
        <f>IF('Indicator Data'!BS143="No data","x",ROUND(IF('Indicator Data'!BS143&gt;V$3,0,IF('Indicator Data'!BS143&lt;V$4,10,(V$3-'Indicator Data'!BS143)/(V$3-V$4)*10)),1))</f>
        <v>6.4</v>
      </c>
      <c r="W143" s="157">
        <f t="shared" si="32"/>
        <v>2.8666666666666671</v>
      </c>
      <c r="X143" s="157">
        <f>IF('Indicator Data'!BT143="No data","x",ROUND(IF('Indicator Data'!BT143&gt;X$3,0,IF('Indicator Data'!BT143&lt;X$4,10,(X$3-'Indicator Data'!BT143)/(X$3-X$4)*10)),1))</f>
        <v>0.3</v>
      </c>
      <c r="Y143" s="157">
        <f>IF('Indicator Data'!BU143="No data","x",ROUND(IF('Indicator Data'!BU143&gt;Y$3,10,IF('Indicator Data'!BU143&lt;Y$4,0,10-(Y$3-'Indicator Data'!BU143)/(Y$3-Y$4)*10)),1))</f>
        <v>0</v>
      </c>
      <c r="Z143" s="158">
        <f t="shared" si="25"/>
        <v>1</v>
      </c>
      <c r="AA143" s="159">
        <f t="shared" si="26"/>
        <v>1</v>
      </c>
      <c r="AB143" s="48"/>
    </row>
    <row r="144" spans="1:28">
      <c r="A144" s="90" t="str">
        <f>'Indicator Data'!A144</f>
        <v>Portugal</v>
      </c>
      <c r="B144" s="160" t="str">
        <f>'Indicator Data'!B144</f>
        <v>PRT</v>
      </c>
      <c r="C144" s="157">
        <f>IF('Indicator Data'!BF144="No data","x",ROUND(IF('Indicator Data'!BF144&gt;C$3,0,IF('Indicator Data'!BF144&lt;C$4,10,(C$3-'Indicator Data'!BF144)/(C$3-C$4)*10)),1))</f>
        <v>2.6</v>
      </c>
      <c r="D144" s="158">
        <f t="shared" si="27"/>
        <v>2.6</v>
      </c>
      <c r="E144" s="157">
        <f>IF('Indicator Data'!BH144="No data","x",ROUND(IF('Indicator Data'!BH144&gt;E$3,0,IF('Indicator Data'!BH144&lt;E$4,10,(E$3-'Indicator Data'!BH144)/(E$3-E$4)*10)),1))</f>
        <v>3.9</v>
      </c>
      <c r="F144" s="157">
        <f>IF('Indicator Data'!BG144="No data","x",ROUND(IF('Indicator Data'!BG144&gt;F$3,0,IF('Indicator Data'!BG144&lt;F$4,10,(F$3-'Indicator Data'!BG144)/(F$3-F$4)*10)),1))</f>
        <v>3</v>
      </c>
      <c r="G144" s="158">
        <f t="shared" si="28"/>
        <v>3.5</v>
      </c>
      <c r="H144" s="159">
        <f t="shared" si="29"/>
        <v>3.1</v>
      </c>
      <c r="I144" s="157">
        <f>IF('Indicator Data'!BJ144="No data","x",ROUND(IF('Indicator Data'!BJ144^2&gt;I$3,0,IF('Indicator Data'!BJ144^2&lt;I$4,10,(I$3-'Indicator Data'!BJ144^2)/(I$3-I$4)*10)),1))</f>
        <v>0.7</v>
      </c>
      <c r="J144" s="157">
        <f>IF(OR('Indicator Data'!BI144=0,'Indicator Data'!BI144="No data"),"x",ROUND(IF('Indicator Data'!BI144&gt;J$3,0,IF('Indicator Data'!BI144&lt;J$4,10,(J$3-'Indicator Data'!BI144)/(J$3-J$4)*10)),1))</f>
        <v>0</v>
      </c>
      <c r="K144" s="157">
        <f>IF('Indicator Data'!BK144="No data","x",ROUND(IF('Indicator Data'!BK144&gt;K$3,0,IF('Indicator Data'!BK144&lt;K$4,10,(K$3-'Indicator Data'!BK144)/(K$3-K$4)*10)),1))</f>
        <v>1.6</v>
      </c>
      <c r="L144" s="157">
        <f>IF('Indicator Data'!BL144="No data","x",ROUND(IF('Indicator Data'!BL144&gt;L$3,0,IF('Indicator Data'!BL144&lt;L$4,10,(L$3-'Indicator Data'!BL144)/(L$3-L$4)*10)),1))</f>
        <v>3.9</v>
      </c>
      <c r="M144" s="158">
        <f t="shared" si="30"/>
        <v>1.6</v>
      </c>
      <c r="N144" s="161">
        <f>IF('Indicator Data'!BM144="No data","x",'Indicator Data'!BM144/'Indicator Data'!BW144*100)</f>
        <v>174.92073904012244</v>
      </c>
      <c r="O144" s="157">
        <f t="shared" si="24"/>
        <v>0</v>
      </c>
      <c r="P144" s="157">
        <f>IF('Indicator Data'!BN144="No data","x",ROUND(IF('Indicator Data'!BN144&gt;P$3,0,IF('Indicator Data'!BN144&lt;P$4,10,(P$3-'Indicator Data'!BN144)/(P$3-P$4)*10)),1))</f>
        <v>0</v>
      </c>
      <c r="Q144" s="157">
        <f>IF('Indicator Data'!BO144="No data","x",ROUND(IF('Indicator Data'!BO144&gt;Q$3,0,IF('Indicator Data'!BO144&lt;Q$4,10,(Q$3-'Indicator Data'!BO144)/(Q$3-Q$4)*10)),1))</f>
        <v>0.1</v>
      </c>
      <c r="R144" s="158">
        <f t="shared" si="31"/>
        <v>0</v>
      </c>
      <c r="S144" s="157">
        <f>IF('Indicator Data'!BP144="No data","x",ROUND(IF('Indicator Data'!BP144&gt;S$3,0,IF('Indicator Data'!BP144&lt;S$4,10,(S$3-'Indicator Data'!BP144)/(S$3-S$4)*10)),1))</f>
        <v>0</v>
      </c>
      <c r="T144" s="162">
        <f>IF('Indicator Data'!BQ144="No data","x",ROUND(IF('Indicator Data'!BQ144&gt;T$3,0,IF('Indicator Data'!BQ144&lt;T$4,10,(T$3-'Indicator Data'!BQ144)/(T$3-T$4)*10)),1))</f>
        <v>0</v>
      </c>
      <c r="U144" s="162">
        <f>IF('Indicator Data'!BR144="No data","x",ROUND(IF('Indicator Data'!BR144&gt;U$3,0,IF('Indicator Data'!BR144&lt;U$4,10,(U$3-'Indicator Data'!BR144)/(U$3-U$4)*10)),1))</f>
        <v>0.5</v>
      </c>
      <c r="V144" s="162">
        <f>IF('Indicator Data'!BS144="No data","x",ROUND(IF('Indicator Data'!BS144&gt;V$3,0,IF('Indicator Data'!BS144&lt;V$4,10,(V$3-'Indicator Data'!BS144)/(V$3-V$4)*10)),1))</f>
        <v>0.2</v>
      </c>
      <c r="W144" s="157">
        <f t="shared" si="32"/>
        <v>0.23333333333333331</v>
      </c>
      <c r="X144" s="157">
        <f>IF('Indicator Data'!BT144="No data","x",ROUND(IF('Indicator Data'!BT144&gt;X$3,0,IF('Indicator Data'!BT144&lt;X$4,10,(X$3-'Indicator Data'!BT144)/(X$3-X$4)*10)),1))</f>
        <v>0</v>
      </c>
      <c r="Y144" s="157">
        <f>IF('Indicator Data'!BU144="No data","x",ROUND(IF('Indicator Data'!BU144&gt;Y$3,10,IF('Indicator Data'!BU144&lt;Y$4,0,10-(Y$3-'Indicator Data'!BU144)/(Y$3-Y$4)*10)),1))</f>
        <v>0.1</v>
      </c>
      <c r="Z144" s="158">
        <f t="shared" si="25"/>
        <v>0.1</v>
      </c>
      <c r="AA144" s="159">
        <f t="shared" si="26"/>
        <v>0.6</v>
      </c>
      <c r="AB144" s="48"/>
    </row>
    <row r="145" spans="1:28">
      <c r="A145" s="90" t="str">
        <f>'Indicator Data'!A145</f>
        <v>Qatar</v>
      </c>
      <c r="B145" s="160" t="str">
        <f>'Indicator Data'!B145</f>
        <v>QAT</v>
      </c>
      <c r="C145" s="157">
        <f>IF('Indicator Data'!BF145="No data","x",ROUND(IF('Indicator Data'!BF145&gt;C$3,0,IF('Indicator Data'!BF145&lt;C$4,10,(C$3-'Indicator Data'!BF145)/(C$3-C$4)*10)),1))</f>
        <v>4.7</v>
      </c>
      <c r="D145" s="158">
        <f t="shared" si="27"/>
        <v>4.7</v>
      </c>
      <c r="E145" s="157">
        <f>IF('Indicator Data'!BH145="No data","x",ROUND(IF('Indicator Data'!BH145&gt;E$3,0,IF('Indicator Data'!BH145&lt;E$4,10,(E$3-'Indicator Data'!BH145)/(E$3-E$4)*10)),1))</f>
        <v>4.2</v>
      </c>
      <c r="F145" s="157">
        <f>IF('Indicator Data'!BG145="No data","x",ROUND(IF('Indicator Data'!BG145&gt;F$3,0,IF('Indicator Data'!BG145&lt;F$4,10,(F$3-'Indicator Data'!BG145)/(F$3-F$4)*10)),1))</f>
        <v>2.7</v>
      </c>
      <c r="G145" s="158">
        <f t="shared" si="28"/>
        <v>3.5</v>
      </c>
      <c r="H145" s="159">
        <f t="shared" si="29"/>
        <v>4.0999999999999996</v>
      </c>
      <c r="I145" s="157">
        <f>IF('Indicator Data'!BJ145="No data","x",ROUND(IF('Indicator Data'!BJ145^2&gt;I$3,0,IF('Indicator Data'!BJ145^2&lt;I$4,10,(I$3-'Indicator Data'!BJ145^2)/(I$3-I$4)*10)),1))</f>
        <v>0.5</v>
      </c>
      <c r="J145" s="157">
        <f>IF(OR('Indicator Data'!BI145=0,'Indicator Data'!BI145="No data"),"x",ROUND(IF('Indicator Data'!BI145&gt;J$3,0,IF('Indicator Data'!BI145&lt;J$4,10,(J$3-'Indicator Data'!BI145)/(J$3-J$4)*10)),1))</f>
        <v>0</v>
      </c>
      <c r="K145" s="157">
        <f>IF('Indicator Data'!BK145="No data","x",ROUND(IF('Indicator Data'!BK145&gt;K$3,0,IF('Indicator Data'!BK145&lt;K$4,10,(K$3-'Indicator Data'!BK145)/(K$3-K$4)*10)),1))</f>
        <v>0</v>
      </c>
      <c r="L145" s="157">
        <f>IF('Indicator Data'!BL145="No data","x",ROUND(IF('Indicator Data'!BL145&gt;L$3,0,IF('Indicator Data'!BL145&lt;L$4,10,(L$3-'Indicator Data'!BL145)/(L$3-L$4)*10)),1))</f>
        <v>1.3</v>
      </c>
      <c r="M145" s="158">
        <f t="shared" si="30"/>
        <v>0.5</v>
      </c>
      <c r="N145" s="161">
        <f>IF('Indicator Data'!BM145="No data","x",'Indicator Data'!BM145/'Indicator Data'!BW145*100)</f>
        <v>94.745908699397077</v>
      </c>
      <c r="O145" s="157">
        <f t="shared" si="24"/>
        <v>0.5</v>
      </c>
      <c r="P145" s="157">
        <f>IF('Indicator Data'!BN145="No data","x",ROUND(IF('Indicator Data'!BN145&gt;P$3,0,IF('Indicator Data'!BN145&lt;P$4,10,(P$3-'Indicator Data'!BN145)/(P$3-P$4)*10)),1))</f>
        <v>0</v>
      </c>
      <c r="Q145" s="157">
        <f>IF('Indicator Data'!BO145="No data","x",ROUND(IF('Indicator Data'!BO145&gt;Q$3,0,IF('Indicator Data'!BO145&lt;Q$4,10,(Q$3-'Indicator Data'!BO145)/(Q$3-Q$4)*10)),1))</f>
        <v>0</v>
      </c>
      <c r="R145" s="158">
        <f t="shared" si="31"/>
        <v>0.2</v>
      </c>
      <c r="S145" s="157">
        <f>IF('Indicator Data'!BP145="No data","x",ROUND(IF('Indicator Data'!BP145&gt;S$3,0,IF('Indicator Data'!BP145&lt;S$4,10,(S$3-'Indicator Data'!BP145)/(S$3-S$4)*10)),1))</f>
        <v>3.8</v>
      </c>
      <c r="T145" s="162">
        <f>IF('Indicator Data'!BQ145="No data","x",ROUND(IF('Indicator Data'!BQ145&gt;T$3,0,IF('Indicator Data'!BQ145&lt;T$4,10,(T$3-'Indicator Data'!BQ145)/(T$3-T$4)*10)),1))</f>
        <v>0.2</v>
      </c>
      <c r="U145" s="162">
        <f>IF('Indicator Data'!BR145="No data","x",ROUND(IF('Indicator Data'!BR145&gt;U$3,0,IF('Indicator Data'!BR145&lt;U$4,10,(U$3-'Indicator Data'!BR145)/(U$3-U$4)*10)),1))</f>
        <v>0</v>
      </c>
      <c r="V145" s="162">
        <f>IF('Indicator Data'!BS145="No data","x",ROUND(IF('Indicator Data'!BS145&gt;V$3,0,IF('Indicator Data'!BS145&lt;V$4,10,(V$3-'Indicator Data'!BS145)/(V$3-V$4)*10)),1))</f>
        <v>0.3</v>
      </c>
      <c r="W145" s="157">
        <f t="shared" si="32"/>
        <v>0.16666666666666666</v>
      </c>
      <c r="X145" s="157">
        <f>IF('Indicator Data'!BT145="No data","x",ROUND(IF('Indicator Data'!BT145&gt;X$3,0,IF('Indicator Data'!BT145&lt;X$4,10,(X$3-'Indicator Data'!BT145)/(X$3-X$4)*10)),1))</f>
        <v>0.2</v>
      </c>
      <c r="Y145" s="157">
        <f>IF('Indicator Data'!BU145="No data","x",ROUND(IF('Indicator Data'!BU145&gt;Y$3,10,IF('Indicator Data'!BU145&lt;Y$4,0,10-(Y$3-'Indicator Data'!BU145)/(Y$3-Y$4)*10)),1))</f>
        <v>0.1</v>
      </c>
      <c r="Z145" s="158">
        <f t="shared" si="25"/>
        <v>1.1000000000000001</v>
      </c>
      <c r="AA145" s="159">
        <f t="shared" si="26"/>
        <v>0.6</v>
      </c>
      <c r="AB145" s="48"/>
    </row>
    <row r="146" spans="1:28">
      <c r="A146" s="90" t="str">
        <f>'Indicator Data'!A146</f>
        <v>Romania</v>
      </c>
      <c r="B146" s="160" t="str">
        <f>'Indicator Data'!B146</f>
        <v>ROU</v>
      </c>
      <c r="C146" s="157">
        <f>IF('Indicator Data'!BF146="No data","x",ROUND(IF('Indicator Data'!BF146&gt;C$3,0,IF('Indicator Data'!BF146&lt;C$4,10,(C$3-'Indicator Data'!BF146)/(C$3-C$4)*10)),1))</f>
        <v>3.8</v>
      </c>
      <c r="D146" s="158">
        <f t="shared" si="27"/>
        <v>3.8</v>
      </c>
      <c r="E146" s="157">
        <f>IF('Indicator Data'!BH146="No data","x",ROUND(IF('Indicator Data'!BH146&gt;E$3,0,IF('Indicator Data'!BH146&lt;E$4,10,(E$3-'Indicator Data'!BH146)/(E$3-E$4)*10)),1))</f>
        <v>5.4</v>
      </c>
      <c r="F146" s="157">
        <f>IF('Indicator Data'!BG146="No data","x",ROUND(IF('Indicator Data'!BG146&gt;F$3,0,IF('Indicator Data'!BG146&lt;F$4,10,(F$3-'Indicator Data'!BG146)/(F$3-F$4)*10)),1))</f>
        <v>5</v>
      </c>
      <c r="G146" s="158">
        <f t="shared" si="28"/>
        <v>5.2</v>
      </c>
      <c r="H146" s="159">
        <f t="shared" si="29"/>
        <v>4.5</v>
      </c>
      <c r="I146" s="157">
        <f>IF('Indicator Data'!BJ146="No data","x",ROUND(IF('Indicator Data'!BJ146^2&gt;I$3,0,IF('Indicator Data'!BJ146^2&lt;I$4,10,(I$3-'Indicator Data'!BJ146^2)/(I$3-I$4)*10)),1))</f>
        <v>0.2</v>
      </c>
      <c r="J146" s="157">
        <f>IF(OR('Indicator Data'!BI146=0,'Indicator Data'!BI146="No data"),"x",ROUND(IF('Indicator Data'!BI146&gt;J$3,0,IF('Indicator Data'!BI146&lt;J$4,10,(J$3-'Indicator Data'!BI146)/(J$3-J$4)*10)),1))</f>
        <v>0</v>
      </c>
      <c r="K146" s="157">
        <f>IF('Indicator Data'!BK146="No data","x",ROUND(IF('Indicator Data'!BK146&gt;K$3,0,IF('Indicator Data'!BK146&lt;K$4,10,(K$3-'Indicator Data'!BK146)/(K$3-K$4)*10)),1))</f>
        <v>1.4</v>
      </c>
      <c r="L146" s="157">
        <f>IF('Indicator Data'!BL146="No data","x",ROUND(IF('Indicator Data'!BL146&gt;L$3,0,IF('Indicator Data'!BL146&lt;L$4,10,(L$3-'Indicator Data'!BL146)/(L$3-L$4)*10)),1))</f>
        <v>4.2</v>
      </c>
      <c r="M146" s="158">
        <f t="shared" si="30"/>
        <v>1.5</v>
      </c>
      <c r="N146" s="161">
        <f>IF('Indicator Data'!BM146="No data","x",'Indicator Data'!BM146/'Indicator Data'!BW146*100)</f>
        <v>86.896072297532157</v>
      </c>
      <c r="O146" s="157">
        <f t="shared" si="24"/>
        <v>1.3</v>
      </c>
      <c r="P146" s="157">
        <f>IF('Indicator Data'!BN146="No data","x",ROUND(IF('Indicator Data'!BN146&gt;P$3,0,IF('Indicator Data'!BN146&lt;P$4,10,(P$3-'Indicator Data'!BN146)/(P$3-P$4)*10)),1))</f>
        <v>1.3</v>
      </c>
      <c r="Q146" s="157">
        <f>IF('Indicator Data'!BO146="No data","x",ROUND(IF('Indicator Data'!BO146&gt;Q$3,0,IF('Indicator Data'!BO146&lt;Q$4,10,(Q$3-'Indicator Data'!BO146)/(Q$3-Q$4)*10)),1))</f>
        <v>0</v>
      </c>
      <c r="R146" s="158">
        <f t="shared" si="31"/>
        <v>0.9</v>
      </c>
      <c r="S146" s="157">
        <f>IF('Indicator Data'!BP146="No data","x",ROUND(IF('Indicator Data'!BP146&gt;S$3,0,IF('Indicator Data'!BP146&lt;S$4,10,(S$3-'Indicator Data'!BP146)/(S$3-S$4)*10)),1))</f>
        <v>2.6</v>
      </c>
      <c r="T146" s="162">
        <f>IF('Indicator Data'!BQ146="No data","x",ROUND(IF('Indicator Data'!BQ146&gt;T$3,0,IF('Indicator Data'!BQ146&lt;T$4,10,(T$3-'Indicator Data'!BQ146)/(T$3-T$4)*10)),1))</f>
        <v>2.4</v>
      </c>
      <c r="U146" s="162">
        <f>IF('Indicator Data'!BR146="No data","x",ROUND(IF('Indicator Data'!BR146&gt;U$3,0,IF('Indicator Data'!BR146&lt;U$4,10,(U$3-'Indicator Data'!BR146)/(U$3-U$4)*10)),1))</f>
        <v>4.7</v>
      </c>
      <c r="V146" s="162">
        <f>IF('Indicator Data'!BS146="No data","x",ROUND(IF('Indicator Data'!BS146&gt;V$3,0,IF('Indicator Data'!BS146&lt;V$4,10,(V$3-'Indicator Data'!BS146)/(V$3-V$4)*10)),1))</f>
        <v>2.4</v>
      </c>
      <c r="W146" s="157">
        <f t="shared" si="32"/>
        <v>3.1666666666666665</v>
      </c>
      <c r="X146" s="157">
        <f>IF('Indicator Data'!BT146="No data","x",ROUND(IF('Indicator Data'!BT146&gt;X$3,0,IF('Indicator Data'!BT146&lt;X$4,10,(X$3-'Indicator Data'!BT146)/(X$3-X$4)*10)),1))</f>
        <v>2.2000000000000002</v>
      </c>
      <c r="Y146" s="157">
        <f>IF('Indicator Data'!BU146="No data","x",ROUND(IF('Indicator Data'!BU146&gt;Y$3,10,IF('Indicator Data'!BU146&lt;Y$4,0,10-(Y$3-'Indicator Data'!BU146)/(Y$3-Y$4)*10)),1))</f>
        <v>0.1</v>
      </c>
      <c r="Z146" s="158">
        <f t="shared" si="25"/>
        <v>2</v>
      </c>
      <c r="AA146" s="159">
        <f t="shared" si="26"/>
        <v>1.5</v>
      </c>
      <c r="AB146" s="48"/>
    </row>
    <row r="147" spans="1:28">
      <c r="A147" s="90" t="str">
        <f>'Indicator Data'!A147</f>
        <v>Russian Federation</v>
      </c>
      <c r="B147" s="160" t="str">
        <f>'Indicator Data'!B147</f>
        <v>RUS</v>
      </c>
      <c r="C147" s="157" t="str">
        <f>IF('Indicator Data'!BF147="No data","x",ROUND(IF('Indicator Data'!BF147&gt;C$3,0,IF('Indicator Data'!BF147&lt;C$4,10,(C$3-'Indicator Data'!BF147)/(C$3-C$4)*10)),1))</f>
        <v>x</v>
      </c>
      <c r="D147" s="158" t="str">
        <f t="shared" si="27"/>
        <v>x</v>
      </c>
      <c r="E147" s="157">
        <f>IF('Indicator Data'!BH147="No data","x",ROUND(IF('Indicator Data'!BH147&gt;E$3,0,IF('Indicator Data'!BH147&lt;E$4,10,(E$3-'Indicator Data'!BH147)/(E$3-E$4)*10)),1))</f>
        <v>7.4</v>
      </c>
      <c r="F147" s="157">
        <f>IF('Indicator Data'!BG147="No data","x",ROUND(IF('Indicator Data'!BG147&gt;F$3,0,IF('Indicator Data'!BG147&lt;F$4,10,(F$3-'Indicator Data'!BG147)/(F$3-F$4)*10)),1))</f>
        <v>6.4</v>
      </c>
      <c r="G147" s="158">
        <f t="shared" si="28"/>
        <v>6.9</v>
      </c>
      <c r="H147" s="159">
        <f t="shared" si="29"/>
        <v>6.9</v>
      </c>
      <c r="I147" s="157">
        <f>IF('Indicator Data'!BJ147="No data","x",ROUND(IF('Indicator Data'!BJ147^2&gt;I$3,0,IF('Indicator Data'!BJ147^2&lt;I$4,10,(I$3-'Indicator Data'!BJ147^2)/(I$3-I$4)*10)),1))</f>
        <v>0</v>
      </c>
      <c r="J147" s="157">
        <f>IF(OR('Indicator Data'!BI147=0,'Indicator Data'!BI147="No data"),"x",ROUND(IF('Indicator Data'!BI147&gt;J$3,0,IF('Indicator Data'!BI147&lt;J$4,10,(J$3-'Indicator Data'!BI147)/(J$3-J$4)*10)),1))</f>
        <v>0</v>
      </c>
      <c r="K147" s="157">
        <f>IF('Indicator Data'!BK147="No data","x",ROUND(IF('Indicator Data'!BK147&gt;K$3,0,IF('Indicator Data'!BK147&lt;K$4,10,(K$3-'Indicator Data'!BK147)/(K$3-K$4)*10)),1))</f>
        <v>1</v>
      </c>
      <c r="L147" s="157">
        <f>IF('Indicator Data'!BL147="No data","x",ROUND(IF('Indicator Data'!BL147&gt;L$3,0,IF('Indicator Data'!BL147&lt;L$4,10,(L$3-'Indicator Data'!BL147)/(L$3-L$4)*10)),1))</f>
        <v>1.6</v>
      </c>
      <c r="M147" s="158">
        <f t="shared" si="30"/>
        <v>0.7</v>
      </c>
      <c r="N147" s="161">
        <f>IF('Indicator Data'!BM147="No data","x",'Indicator Data'!BM147/'Indicator Data'!BW147*100)</f>
        <v>11.601728535428322</v>
      </c>
      <c r="O147" s="157">
        <f t="shared" si="24"/>
        <v>8.9</v>
      </c>
      <c r="P147" s="157">
        <f>IF('Indicator Data'!BN147="No data","x",ROUND(IF('Indicator Data'!BN147&gt;P$3,0,IF('Indicator Data'!BN147&lt;P$4,10,(P$3-'Indicator Data'!BN147)/(P$3-P$4)*10)),1))</f>
        <v>1.2</v>
      </c>
      <c r="Q147" s="157">
        <f>IF('Indicator Data'!BO147="No data","x",ROUND(IF('Indicator Data'!BO147&gt;Q$3,0,IF('Indicator Data'!BO147&lt;Q$4,10,(Q$3-'Indicator Data'!BO147)/(Q$3-Q$4)*10)),1))</f>
        <v>0.6</v>
      </c>
      <c r="R147" s="158">
        <f t="shared" si="31"/>
        <v>3.6</v>
      </c>
      <c r="S147" s="157">
        <f>IF('Indicator Data'!BP147="No data","x",ROUND(IF('Indicator Data'!BP147&gt;S$3,0,IF('Indicator Data'!BP147&lt;S$4,10,(S$3-'Indicator Data'!BP147)/(S$3-S$4)*10)),1))</f>
        <v>0.4</v>
      </c>
      <c r="T147" s="162">
        <f>IF('Indicator Data'!BQ147="No data","x",ROUND(IF('Indicator Data'!BQ147&gt;T$3,0,IF('Indicator Data'!BQ147&lt;T$4,10,(T$3-'Indicator Data'!BQ147)/(T$3-T$4)*10)),1))</f>
        <v>0.3</v>
      </c>
      <c r="U147" s="162">
        <f>IF('Indicator Data'!BR147="No data","x",ROUND(IF('Indicator Data'!BR147&gt;U$3,0,IF('Indicator Data'!BR147&lt;U$4,10,(U$3-'Indicator Data'!BR147)/(U$3-U$4)*10)),1))</f>
        <v>0.3</v>
      </c>
      <c r="V147" s="162">
        <f>IF('Indicator Data'!BS147="No data","x",ROUND(IF('Indicator Data'!BS147&gt;V$3,0,IF('Indicator Data'!BS147&lt;V$4,10,(V$3-'Indicator Data'!BS147)/(V$3-V$4)*10)),1))</f>
        <v>1.2</v>
      </c>
      <c r="W147" s="157">
        <f t="shared" si="32"/>
        <v>0.6</v>
      </c>
      <c r="X147" s="157">
        <f>IF('Indicator Data'!BT147="No data","x",ROUND(IF('Indicator Data'!BT147&gt;X$3,0,IF('Indicator Data'!BT147&lt;X$4,10,(X$3-'Indicator Data'!BT147)/(X$3-X$4)*10)),1))</f>
        <v>1.6</v>
      </c>
      <c r="Y147" s="157">
        <f>IF('Indicator Data'!BU147="No data","x",ROUND(IF('Indicator Data'!BU147&gt;Y$3,10,IF('Indicator Data'!BU147&lt;Y$4,0,10-(Y$3-'Indicator Data'!BU147)/(Y$3-Y$4)*10)),1))</f>
        <v>0.2</v>
      </c>
      <c r="Z147" s="158">
        <f t="shared" si="25"/>
        <v>0.7</v>
      </c>
      <c r="AA147" s="159">
        <f t="shared" si="26"/>
        <v>1.7</v>
      </c>
      <c r="AB147" s="48"/>
    </row>
    <row r="148" spans="1:28">
      <c r="A148" s="90" t="str">
        <f>'Indicator Data'!A148</f>
        <v>Rwanda</v>
      </c>
      <c r="B148" s="160" t="str">
        <f>'Indicator Data'!B148</f>
        <v>RWA</v>
      </c>
      <c r="C148" s="157">
        <f>IF('Indicator Data'!BF148="No data","x",ROUND(IF('Indicator Data'!BF148&gt;C$3,0,IF('Indicator Data'!BF148&lt;C$4,10,(C$3-'Indicator Data'!BF148)/(C$3-C$4)*10)),1))</f>
        <v>3</v>
      </c>
      <c r="D148" s="158">
        <f t="shared" si="27"/>
        <v>3</v>
      </c>
      <c r="E148" s="157">
        <f>IF('Indicator Data'!BH148="No data","x",ROUND(IF('Indicator Data'!BH148&gt;E$3,0,IF('Indicator Data'!BH148&lt;E$4,10,(E$3-'Indicator Data'!BH148)/(E$3-E$4)*10)),1))</f>
        <v>4.7</v>
      </c>
      <c r="F148" s="157">
        <f>IF('Indicator Data'!BG148="No data","x",ROUND(IF('Indicator Data'!BG148&gt;F$3,0,IF('Indicator Data'!BG148&lt;F$4,10,(F$3-'Indicator Data'!BG148)/(F$3-F$4)*10)),1))</f>
        <v>4.5</v>
      </c>
      <c r="G148" s="158">
        <f t="shared" si="28"/>
        <v>4.5999999999999996</v>
      </c>
      <c r="H148" s="159">
        <f t="shared" si="29"/>
        <v>3.8</v>
      </c>
      <c r="I148" s="157">
        <f>IF('Indicator Data'!BJ148="No data","x",ROUND(IF('Indicator Data'!BJ148^2&gt;I$3,0,IF('Indicator Data'!BJ148^2&lt;I$4,10,(I$3-'Indicator Data'!BJ148^2)/(I$3-I$4)*10)),1))</f>
        <v>4.2</v>
      </c>
      <c r="J148" s="157">
        <f>IF(OR('Indicator Data'!BI148=0,'Indicator Data'!BI148="No data"),"x",ROUND(IF('Indicator Data'!BI148&gt;J$3,0,IF('Indicator Data'!BI148&lt;J$4,10,(J$3-'Indicator Data'!BI148)/(J$3-J$4)*10)),1))</f>
        <v>4.9000000000000004</v>
      </c>
      <c r="K148" s="157">
        <f>IF('Indicator Data'!BK148="No data","x",ROUND(IF('Indicator Data'!BK148&gt;K$3,0,IF('Indicator Data'!BK148&lt;K$4,10,(K$3-'Indicator Data'!BK148)/(K$3-K$4)*10)),1))</f>
        <v>7</v>
      </c>
      <c r="L148" s="157">
        <f>IF('Indicator Data'!BL148="No data","x",ROUND(IF('Indicator Data'!BL148&gt;L$3,0,IF('Indicator Data'!BL148&lt;L$4,10,(L$3-'Indicator Data'!BL148)/(L$3-L$4)*10)),1))</f>
        <v>6.2</v>
      </c>
      <c r="M148" s="158">
        <f t="shared" si="30"/>
        <v>5.6</v>
      </c>
      <c r="N148" s="161">
        <f>IF('Indicator Data'!BM148="No data","x",'Indicator Data'!BM148/'Indicator Data'!BW148*100)</f>
        <v>32.833400891771383</v>
      </c>
      <c r="O148" s="157">
        <f t="shared" si="24"/>
        <v>6.8</v>
      </c>
      <c r="P148" s="157">
        <f>IF('Indicator Data'!BN148="No data","x",ROUND(IF('Indicator Data'!BN148&gt;P$3,0,IF('Indicator Data'!BN148&lt;P$4,10,(P$3-'Indicator Data'!BN148)/(P$3-P$4)*10)),1))</f>
        <v>2.9</v>
      </c>
      <c r="Q148" s="157">
        <f>IF('Indicator Data'!BO148="No data","x",ROUND(IF('Indicator Data'!BO148&gt;Q$3,0,IF('Indicator Data'!BO148&lt;Q$4,10,(Q$3-'Indicator Data'!BO148)/(Q$3-Q$4)*10)),1))</f>
        <v>7</v>
      </c>
      <c r="R148" s="158">
        <f t="shared" si="31"/>
        <v>5.6</v>
      </c>
      <c r="S148" s="157">
        <f>IF('Indicator Data'!BP148="No data","x",ROUND(IF('Indicator Data'!BP148&gt;S$3,0,IF('Indicator Data'!BP148&lt;S$4,10,(S$3-'Indicator Data'!BP148)/(S$3-S$4)*10)),1))</f>
        <v>9.6999999999999993</v>
      </c>
      <c r="T148" s="162">
        <f>IF('Indicator Data'!BQ148="No data","x",ROUND(IF('Indicator Data'!BQ148&gt;T$3,0,IF('Indicator Data'!BQ148&lt;T$4,10,(T$3-'Indicator Data'!BQ148)/(T$3-T$4)*10)),1))</f>
        <v>0.2</v>
      </c>
      <c r="U148" s="162">
        <f>IF('Indicator Data'!BR148="No data","x",ROUND(IF('Indicator Data'!BR148&gt;U$3,0,IF('Indicator Data'!BR148&lt;U$4,10,(U$3-'Indicator Data'!BR148)/(U$3-U$4)*10)),1))</f>
        <v>2.9</v>
      </c>
      <c r="V148" s="162">
        <f>IF('Indicator Data'!BS148="No data","x",ROUND(IF('Indicator Data'!BS148&gt;V$3,0,IF('Indicator Data'!BS148&lt;V$4,10,(V$3-'Indicator Data'!BS148)/(V$3-V$4)*10)),1))</f>
        <v>0.2</v>
      </c>
      <c r="W148" s="157">
        <f t="shared" si="32"/>
        <v>1.1000000000000001</v>
      </c>
      <c r="X148" s="157">
        <f>IF('Indicator Data'!BT148="No data","x",ROUND(IF('Indicator Data'!BT148&gt;X$3,0,IF('Indicator Data'!BT148&lt;X$4,10,(X$3-'Indicator Data'!BT148)/(X$3-X$4)*10)),1))</f>
        <v>9.6</v>
      </c>
      <c r="Y148" s="157">
        <f>IF('Indicator Data'!BU148="No data","x",ROUND(IF('Indicator Data'!BU148&gt;Y$3,10,IF('Indicator Data'!BU148&lt;Y$4,0,10-(Y$3-'Indicator Data'!BU148)/(Y$3-Y$4)*10)),1))</f>
        <v>2.9</v>
      </c>
      <c r="Z148" s="158">
        <f t="shared" si="25"/>
        <v>5.8</v>
      </c>
      <c r="AA148" s="159">
        <f t="shared" si="26"/>
        <v>5.7</v>
      </c>
      <c r="AB148" s="48"/>
    </row>
    <row r="149" spans="1:28">
      <c r="A149" s="90" t="str">
        <f>'Indicator Data'!A149</f>
        <v>Saint Kitts and Nevis</v>
      </c>
      <c r="B149" s="160" t="str">
        <f>'Indicator Data'!B149</f>
        <v>KNA</v>
      </c>
      <c r="C149" s="157">
        <f>IF('Indicator Data'!BF149="No data","x",ROUND(IF('Indicator Data'!BF149&gt;C$3,0,IF('Indicator Data'!BF149&lt;C$4,10,(C$3-'Indicator Data'!BF149)/(C$3-C$4)*10)),1))</f>
        <v>4</v>
      </c>
      <c r="D149" s="158">
        <f t="shared" si="27"/>
        <v>4</v>
      </c>
      <c r="E149" s="157" t="str">
        <f>IF('Indicator Data'!BH149="No data","x",ROUND(IF('Indicator Data'!BH149&gt;E$3,0,IF('Indicator Data'!BH149&lt;E$4,10,(E$3-'Indicator Data'!BH149)/(E$3-E$4)*10)),1))</f>
        <v>x</v>
      </c>
      <c r="F149" s="157">
        <f>IF('Indicator Data'!BG149="No data","x",ROUND(IF('Indicator Data'!BG149&gt;F$3,0,IF('Indicator Data'!BG149&lt;F$4,10,(F$3-'Indicator Data'!BG149)/(F$3-F$4)*10)),1))</f>
        <v>4.2</v>
      </c>
      <c r="G149" s="158">
        <f t="shared" si="28"/>
        <v>4.2</v>
      </c>
      <c r="H149" s="159">
        <f t="shared" si="29"/>
        <v>4.0999999999999996</v>
      </c>
      <c r="I149" s="157" t="str">
        <f>IF('Indicator Data'!BJ149="No data","x",ROUND(IF('Indicator Data'!BJ149^2&gt;I$3,0,IF('Indicator Data'!BJ149^2&lt;I$4,10,(I$3-'Indicator Data'!BJ149^2)/(I$3-I$4)*10)),1))</f>
        <v>x</v>
      </c>
      <c r="J149" s="157">
        <f>IF(OR('Indicator Data'!BI149=0,'Indicator Data'!BI149="No data"),"x",ROUND(IF('Indicator Data'!BI149&gt;J$3,0,IF('Indicator Data'!BI149&lt;J$4,10,(J$3-'Indicator Data'!BI149)/(J$3-J$4)*10)),1))</f>
        <v>0</v>
      </c>
      <c r="K149" s="157">
        <f>IF('Indicator Data'!BK149="No data","x",ROUND(IF('Indicator Data'!BK149&gt;K$3,0,IF('Indicator Data'!BK149&lt;K$4,10,(K$3-'Indicator Data'!BK149)/(K$3-K$4)*10)),1))</f>
        <v>2.1</v>
      </c>
      <c r="L149" s="157">
        <f>IF('Indicator Data'!BL149="No data","x",ROUND(IF('Indicator Data'!BL149&gt;L$3,0,IF('Indicator Data'!BL149&lt;L$4,10,(L$3-'Indicator Data'!BL149)/(L$3-L$4)*10)),1))</f>
        <v>4.0999999999999996</v>
      </c>
      <c r="M149" s="158">
        <f t="shared" si="30"/>
        <v>2.1</v>
      </c>
      <c r="N149" s="161">
        <f>IF('Indicator Data'!BM149="No data","x",'Indicator Data'!BM149/'Indicator Data'!BW149*100)</f>
        <v>165.38461538461539</v>
      </c>
      <c r="O149" s="157">
        <f t="shared" si="24"/>
        <v>0</v>
      </c>
      <c r="P149" s="157">
        <f>IF('Indicator Data'!BN149="No data","x",ROUND(IF('Indicator Data'!BN149&gt;P$3,0,IF('Indicator Data'!BN149&lt;P$4,10,(P$3-'Indicator Data'!BN149)/(P$3-P$4)*10)),1))</f>
        <v>0.6</v>
      </c>
      <c r="Q149" s="157">
        <f>IF('Indicator Data'!BO149="No data","x",ROUND(IF('Indicator Data'!BO149&gt;Q$3,0,IF('Indicator Data'!BO149&lt;Q$4,10,(Q$3-'Indicator Data'!BO149)/(Q$3-Q$4)*10)),1))</f>
        <v>0.3</v>
      </c>
      <c r="R149" s="158">
        <f t="shared" si="31"/>
        <v>0.3</v>
      </c>
      <c r="S149" s="157">
        <f>IF('Indicator Data'!BP149="No data","x",ROUND(IF('Indicator Data'!BP149&gt;S$3,0,IF('Indicator Data'!BP149&lt;S$4,10,(S$3-'Indicator Data'!BP149)/(S$3-S$4)*10)),1))</f>
        <v>2.4</v>
      </c>
      <c r="T149" s="162">
        <f>IF('Indicator Data'!BQ149="No data","x",ROUND(IF('Indicator Data'!BQ149&gt;T$3,0,IF('Indicator Data'!BQ149&lt;T$4,10,(T$3-'Indicator Data'!BQ149)/(T$3-T$4)*10)),1))</f>
        <v>0.5</v>
      </c>
      <c r="U149" s="162">
        <f>IF('Indicator Data'!BR149="No data","x",ROUND(IF('Indicator Data'!BR149&gt;U$3,0,IF('Indicator Data'!BR149&lt;U$4,10,(U$3-'Indicator Data'!BR149)/(U$3-U$4)*10)),1))</f>
        <v>1</v>
      </c>
      <c r="V149" s="162" t="str">
        <f>IF('Indicator Data'!BS149="No data","x",ROUND(IF('Indicator Data'!BS149&gt;V$3,0,IF('Indicator Data'!BS149&lt;V$4,10,(V$3-'Indicator Data'!BS149)/(V$3-V$4)*10)),1))</f>
        <v>x</v>
      </c>
      <c r="W149" s="157">
        <f t="shared" si="32"/>
        <v>0.75</v>
      </c>
      <c r="X149" s="157">
        <f>IF('Indicator Data'!BT149="No data","x",ROUND(IF('Indicator Data'!BT149&gt;X$3,0,IF('Indicator Data'!BT149&lt;X$4,10,(X$3-'Indicator Data'!BT149)/(X$3-X$4)*10)),1))</f>
        <v>4.0999999999999996</v>
      </c>
      <c r="Y149" s="157" t="str">
        <f>IF('Indicator Data'!BU149="No data","x",ROUND(IF('Indicator Data'!BU149&gt;Y$3,10,IF('Indicator Data'!BU149&lt;Y$4,0,10-(Y$3-'Indicator Data'!BU149)/(Y$3-Y$4)*10)),1))</f>
        <v>x</v>
      </c>
      <c r="Z149" s="158">
        <f t="shared" si="25"/>
        <v>2.4</v>
      </c>
      <c r="AA149" s="159">
        <f t="shared" si="26"/>
        <v>1.6</v>
      </c>
      <c r="AB149" s="48"/>
    </row>
    <row r="150" spans="1:28">
      <c r="A150" s="90" t="str">
        <f>'Indicator Data'!A150</f>
        <v>Saint Lucia</v>
      </c>
      <c r="B150" s="160" t="str">
        <f>'Indicator Data'!B150</f>
        <v>LCA</v>
      </c>
      <c r="C150" s="157">
        <f>IF('Indicator Data'!BF150="No data","x",ROUND(IF('Indicator Data'!BF150&gt;C$3,0,IF('Indicator Data'!BF150&lt;C$4,10,(C$3-'Indicator Data'!BF150)/(C$3-C$4)*10)),1))</f>
        <v>5.2</v>
      </c>
      <c r="D150" s="158">
        <f t="shared" si="27"/>
        <v>5.2</v>
      </c>
      <c r="E150" s="157">
        <f>IF('Indicator Data'!BH150="No data","x",ROUND(IF('Indicator Data'!BH150&gt;E$3,0,IF('Indicator Data'!BH150&lt;E$4,10,(E$3-'Indicator Data'!BH150)/(E$3-E$4)*10)),1))</f>
        <v>4.5</v>
      </c>
      <c r="F150" s="157">
        <f>IF('Indicator Data'!BG150="No data","x",ROUND(IF('Indicator Data'!BG150&gt;F$3,0,IF('Indicator Data'!BG150&lt;F$4,10,(F$3-'Indicator Data'!BG150)/(F$3-F$4)*10)),1))</f>
        <v>5.2</v>
      </c>
      <c r="G150" s="158">
        <f t="shared" si="28"/>
        <v>4.9000000000000004</v>
      </c>
      <c r="H150" s="159">
        <f t="shared" si="29"/>
        <v>5.0999999999999996</v>
      </c>
      <c r="I150" s="157" t="str">
        <f>IF('Indicator Data'!BJ150="No data","x",ROUND(IF('Indicator Data'!BJ150^2&gt;I$3,0,IF('Indicator Data'!BJ150^2&lt;I$4,10,(I$3-'Indicator Data'!BJ150^2)/(I$3-I$4)*10)),1))</f>
        <v>x</v>
      </c>
      <c r="J150" s="157">
        <f>IF(OR('Indicator Data'!BI150=0,'Indicator Data'!BI150="No data"),"x",ROUND(IF('Indicator Data'!BI150&gt;J$3,0,IF('Indicator Data'!BI150&lt;J$4,10,(J$3-'Indicator Data'!BI150)/(J$3-J$4)*10)),1))</f>
        <v>0</v>
      </c>
      <c r="K150" s="157">
        <f>IF('Indicator Data'!BK150="No data","x",ROUND(IF('Indicator Data'!BK150&gt;K$3,0,IF('Indicator Data'!BK150&lt;K$4,10,(K$3-'Indicator Data'!BK150)/(K$3-K$4)*10)),1))</f>
        <v>2.2000000000000002</v>
      </c>
      <c r="L150" s="157">
        <f>IF('Indicator Data'!BL150="No data","x",ROUND(IF('Indicator Data'!BL150&gt;L$3,0,IF('Indicator Data'!BL150&lt;L$4,10,(L$3-'Indicator Data'!BL150)/(L$3-L$4)*10)),1))</f>
        <v>5.4</v>
      </c>
      <c r="M150" s="158">
        <f t="shared" si="30"/>
        <v>2.5</v>
      </c>
      <c r="N150" s="161">
        <f>IF('Indicator Data'!BM150="No data","x",'Indicator Data'!BM150/'Indicator Data'!BW150*100)</f>
        <v>113.11475409836065</v>
      </c>
      <c r="O150" s="157">
        <f t="shared" si="24"/>
        <v>0</v>
      </c>
      <c r="P150" s="157">
        <f>IF('Indicator Data'!BN150="No data","x",ROUND(IF('Indicator Data'!BN150&gt;P$3,0,IF('Indicator Data'!BN150&lt;P$4,10,(P$3-'Indicator Data'!BN150)/(P$3-P$4)*10)),1))</f>
        <v>1.8</v>
      </c>
      <c r="Q150" s="157">
        <f>IF('Indicator Data'!BO150="No data","x",ROUND(IF('Indicator Data'!BO150&gt;Q$3,0,IF('Indicator Data'!BO150&lt;Q$4,10,(Q$3-'Indicator Data'!BO150)/(Q$3-Q$4)*10)),1))</f>
        <v>0.6</v>
      </c>
      <c r="R150" s="158">
        <f t="shared" si="31"/>
        <v>0.8</v>
      </c>
      <c r="S150" s="157">
        <f>IF('Indicator Data'!BP150="No data","x",ROUND(IF('Indicator Data'!BP150&gt;S$3,0,IF('Indicator Data'!BP150&lt;S$4,10,(S$3-'Indicator Data'!BP150)/(S$3-S$4)*10)),1))</f>
        <v>8.4</v>
      </c>
      <c r="T150" s="162">
        <f>IF('Indicator Data'!BQ150="No data","x",ROUND(IF('Indicator Data'!BQ150&gt;T$3,0,IF('Indicator Data'!BQ150&lt;T$4,10,(T$3-'Indicator Data'!BQ150)/(T$3-T$4)*10)),1))</f>
        <v>3.1</v>
      </c>
      <c r="U150" s="162">
        <f>IF('Indicator Data'!BR150="No data","x",ROUND(IF('Indicator Data'!BR150&gt;U$3,0,IF('Indicator Data'!BR150&lt;U$4,10,(U$3-'Indicator Data'!BR150)/(U$3-U$4)*10)),1))</f>
        <v>6.1</v>
      </c>
      <c r="V150" s="162" t="str">
        <f>IF('Indicator Data'!BS150="No data","x",ROUND(IF('Indicator Data'!BS150&gt;V$3,0,IF('Indicator Data'!BS150&lt;V$4,10,(V$3-'Indicator Data'!BS150)/(V$3-V$4)*10)),1))</f>
        <v>x</v>
      </c>
      <c r="W150" s="157">
        <f t="shared" si="32"/>
        <v>4.5999999999999996</v>
      </c>
      <c r="X150" s="157">
        <f>IF('Indicator Data'!BT150="No data","x",ROUND(IF('Indicator Data'!BT150&gt;X$3,0,IF('Indicator Data'!BT150&lt;X$4,10,(X$3-'Indicator Data'!BT150)/(X$3-X$4)*10)),1))</f>
        <v>7.2</v>
      </c>
      <c r="Y150" s="157">
        <f>IF('Indicator Data'!BU150="No data","x",ROUND(IF('Indicator Data'!BU150&gt;Y$3,10,IF('Indicator Data'!BU150&lt;Y$4,0,10-(Y$3-'Indicator Data'!BU150)/(Y$3-Y$4)*10)),1))</f>
        <v>0.8</v>
      </c>
      <c r="Z150" s="158">
        <f t="shared" si="25"/>
        <v>5.3</v>
      </c>
      <c r="AA150" s="159">
        <f t="shared" si="26"/>
        <v>2.9</v>
      </c>
      <c r="AB150" s="48"/>
    </row>
    <row r="151" spans="1:28">
      <c r="A151" s="90" t="str">
        <f>'Indicator Data'!A151</f>
        <v>Saint Vincent and the Grenadines</v>
      </c>
      <c r="B151" s="160" t="str">
        <f>'Indicator Data'!B151</f>
        <v>VCT</v>
      </c>
      <c r="C151" s="157" t="str">
        <f>IF('Indicator Data'!BF151="No data","x",ROUND(IF('Indicator Data'!BF151&gt;C$3,0,IF('Indicator Data'!BF151&lt;C$4,10,(C$3-'Indicator Data'!BF151)/(C$3-C$4)*10)),1))</f>
        <v>x</v>
      </c>
      <c r="D151" s="158" t="str">
        <f t="shared" si="27"/>
        <v>x</v>
      </c>
      <c r="E151" s="157">
        <f>IF('Indicator Data'!BH151="No data","x",ROUND(IF('Indicator Data'!BH151&gt;E$3,0,IF('Indicator Data'!BH151&lt;E$4,10,(E$3-'Indicator Data'!BH151)/(E$3-E$4)*10)),1))</f>
        <v>4</v>
      </c>
      <c r="F151" s="157">
        <f>IF('Indicator Data'!BG151="No data","x",ROUND(IF('Indicator Data'!BG151&gt;F$3,0,IF('Indicator Data'!BG151&lt;F$4,10,(F$3-'Indicator Data'!BG151)/(F$3-F$4)*10)),1))</f>
        <v>4.4000000000000004</v>
      </c>
      <c r="G151" s="158">
        <f t="shared" si="28"/>
        <v>4.2</v>
      </c>
      <c r="H151" s="159">
        <f t="shared" si="29"/>
        <v>4.2</v>
      </c>
      <c r="I151" s="157" t="str">
        <f>IF('Indicator Data'!BJ151="No data","x",ROUND(IF('Indicator Data'!BJ151^2&gt;I$3,0,IF('Indicator Data'!BJ151^2&lt;I$4,10,(I$3-'Indicator Data'!BJ151^2)/(I$3-I$4)*10)),1))</f>
        <v>x</v>
      </c>
      <c r="J151" s="157">
        <f>IF(OR('Indicator Data'!BI151=0,'Indicator Data'!BI151="No data"),"x",ROUND(IF('Indicator Data'!BI151&gt;J$3,0,IF('Indicator Data'!BI151&lt;J$4,10,(J$3-'Indicator Data'!BI151)/(J$3-J$4)*10)),1))</f>
        <v>0</v>
      </c>
      <c r="K151" s="157">
        <f>IF('Indicator Data'!BK151="No data","x",ROUND(IF('Indicator Data'!BK151&gt;K$3,0,IF('Indicator Data'!BK151&lt;K$4,10,(K$3-'Indicator Data'!BK151)/(K$3-K$4)*10)),1))</f>
        <v>1.5</v>
      </c>
      <c r="L151" s="157">
        <f>IF('Indicator Data'!BL151="No data","x",ROUND(IF('Indicator Data'!BL151&gt;L$3,0,IF('Indicator Data'!BL151&lt;L$4,10,(L$3-'Indicator Data'!BL151)/(L$3-L$4)*10)),1))</f>
        <v>5.0999999999999996</v>
      </c>
      <c r="M151" s="158">
        <f t="shared" si="30"/>
        <v>2.2000000000000002</v>
      </c>
      <c r="N151" s="161">
        <f>IF('Indicator Data'!BM151="No data","x",'Indicator Data'!BM151/'Indicator Data'!BW151*100)</f>
        <v>105.12820512820514</v>
      </c>
      <c r="O151" s="157">
        <f t="shared" si="24"/>
        <v>0</v>
      </c>
      <c r="P151" s="157">
        <f>IF('Indicator Data'!BN151="No data","x",ROUND(IF('Indicator Data'!BN151&gt;P$3,0,IF('Indicator Data'!BN151&lt;P$4,10,(P$3-'Indicator Data'!BN151)/(P$3-P$4)*10)),1))</f>
        <v>1.1000000000000001</v>
      </c>
      <c r="Q151" s="157">
        <f>IF('Indicator Data'!BO151="No data","x",ROUND(IF('Indicator Data'!BO151&gt;Q$3,0,IF('Indicator Data'!BO151&lt;Q$4,10,(Q$3-'Indicator Data'!BO151)/(Q$3-Q$4)*10)),1))</f>
        <v>0.5</v>
      </c>
      <c r="R151" s="158">
        <f t="shared" si="31"/>
        <v>0.5</v>
      </c>
      <c r="S151" s="157">
        <f>IF('Indicator Data'!BP151="No data","x",ROUND(IF('Indicator Data'!BP151&gt;S$3,0,IF('Indicator Data'!BP151&lt;S$4,10,(S$3-'Indicator Data'!BP151)/(S$3-S$4)*10)),1))</f>
        <v>7.6</v>
      </c>
      <c r="T151" s="162">
        <f>IF('Indicator Data'!BQ151="No data","x",ROUND(IF('Indicator Data'!BQ151&gt;T$3,0,IF('Indicator Data'!BQ151&lt;T$4,10,(T$3-'Indicator Data'!BQ151)/(T$3-T$4)*10)),1))</f>
        <v>1.2</v>
      </c>
      <c r="U151" s="162">
        <f>IF('Indicator Data'!BR151="No data","x",ROUND(IF('Indicator Data'!BR151&gt;U$3,0,IF('Indicator Data'!BR151&lt;U$4,10,(U$3-'Indicator Data'!BR151)/(U$3-U$4)*10)),1))</f>
        <v>0.8</v>
      </c>
      <c r="V151" s="162" t="str">
        <f>IF('Indicator Data'!BS151="No data","x",ROUND(IF('Indicator Data'!BS151&gt;V$3,0,IF('Indicator Data'!BS151&lt;V$4,10,(V$3-'Indicator Data'!BS151)/(V$3-V$4)*10)),1))</f>
        <v>x</v>
      </c>
      <c r="W151" s="157">
        <f t="shared" si="32"/>
        <v>1</v>
      </c>
      <c r="X151" s="157">
        <f>IF('Indicator Data'!BT151="No data","x",ROUND(IF('Indicator Data'!BT151&gt;X$3,0,IF('Indicator Data'!BT151&lt;X$4,10,(X$3-'Indicator Data'!BT151)/(X$3-X$4)*10)),1))</f>
        <v>7.5</v>
      </c>
      <c r="Y151" s="157">
        <f>IF('Indicator Data'!BU151="No data","x",ROUND(IF('Indicator Data'!BU151&gt;Y$3,10,IF('Indicator Data'!BU151&lt;Y$4,0,10-(Y$3-'Indicator Data'!BU151)/(Y$3-Y$4)*10)),1))</f>
        <v>0.7</v>
      </c>
      <c r="Z151" s="158">
        <f t="shared" si="25"/>
        <v>4.2</v>
      </c>
      <c r="AA151" s="159">
        <f t="shared" si="26"/>
        <v>2.2999999999999998</v>
      </c>
      <c r="AB151" s="48"/>
    </row>
    <row r="152" spans="1:28">
      <c r="A152" s="90" t="str">
        <f>'Indicator Data'!A152</f>
        <v>Samoa</v>
      </c>
      <c r="B152" s="160" t="str">
        <f>'Indicator Data'!B152</f>
        <v>WSM</v>
      </c>
      <c r="C152" s="157">
        <f>IF('Indicator Data'!BF152="No data","x",ROUND(IF('Indicator Data'!BF152&gt;C$3,0,IF('Indicator Data'!BF152&lt;C$4,10,(C$3-'Indicator Data'!BF152)/(C$3-C$4)*10)),1))</f>
        <v>4.5999999999999996</v>
      </c>
      <c r="D152" s="158">
        <f t="shared" si="27"/>
        <v>4.5999999999999996</v>
      </c>
      <c r="E152" s="157" t="str">
        <f>IF('Indicator Data'!BH152="No data","x",ROUND(IF('Indicator Data'!BH152&gt;E$3,0,IF('Indicator Data'!BH152&lt;E$4,10,(E$3-'Indicator Data'!BH152)/(E$3-E$4)*10)),1))</f>
        <v>x</v>
      </c>
      <c r="F152" s="157">
        <f>IF('Indicator Data'!BG152="No data","x",ROUND(IF('Indicator Data'!BG152&gt;F$3,0,IF('Indicator Data'!BG152&lt;F$4,10,(F$3-'Indicator Data'!BG152)/(F$3-F$4)*10)),1))</f>
        <v>4.4000000000000004</v>
      </c>
      <c r="G152" s="158">
        <f t="shared" si="28"/>
        <v>4.4000000000000004</v>
      </c>
      <c r="H152" s="159">
        <f t="shared" si="29"/>
        <v>4.5</v>
      </c>
      <c r="I152" s="157">
        <f>IF('Indicator Data'!BJ152="No data","x",ROUND(IF('Indicator Data'!BJ152^2&gt;I$3,0,IF('Indicator Data'!BJ152^2&lt;I$4,10,(I$3-'Indicator Data'!BJ152^2)/(I$3-I$4)*10)),1))</f>
        <v>0.2</v>
      </c>
      <c r="J152" s="157">
        <f>IF(OR('Indicator Data'!BI152=0,'Indicator Data'!BI152="No data"),"x",ROUND(IF('Indicator Data'!BI152&gt;J$3,0,IF('Indicator Data'!BI152&lt;J$4,10,(J$3-'Indicator Data'!BI152)/(J$3-J$4)*10)),1))</f>
        <v>0.2</v>
      </c>
      <c r="K152" s="157">
        <f>IF('Indicator Data'!BK152="No data","x",ROUND(IF('Indicator Data'!BK152&gt;K$3,0,IF('Indicator Data'!BK152&lt;K$4,10,(K$3-'Indicator Data'!BK152)/(K$3-K$4)*10)),1))</f>
        <v>2.2000000000000002</v>
      </c>
      <c r="L152" s="157">
        <f>IF('Indicator Data'!BL152="No data","x",ROUND(IF('Indicator Data'!BL152&gt;L$3,0,IF('Indicator Data'!BL152&lt;L$4,10,(L$3-'Indicator Data'!BL152)/(L$3-L$4)*10)),1))</f>
        <v>7.2</v>
      </c>
      <c r="M152" s="158">
        <f t="shared" si="30"/>
        <v>2.5</v>
      </c>
      <c r="N152" s="161">
        <f>IF('Indicator Data'!BM152="No data","x",'Indicator Data'!BM152/'Indicator Data'!BW152*100)</f>
        <v>56.537102473498237</v>
      </c>
      <c r="O152" s="157">
        <f t="shared" si="24"/>
        <v>4.4000000000000004</v>
      </c>
      <c r="P152" s="157">
        <f>IF('Indicator Data'!BN152="No data","x",ROUND(IF('Indicator Data'!BN152&gt;P$3,0,IF('Indicator Data'!BN152&lt;P$4,10,(P$3-'Indicator Data'!BN152)/(P$3-P$4)*10)),1))</f>
        <v>0.2</v>
      </c>
      <c r="Q152" s="157">
        <f>IF('Indicator Data'!BO152="No data","x",ROUND(IF('Indicator Data'!BO152&gt;Q$3,0,IF('Indicator Data'!BO152&lt;Q$4,10,(Q$3-'Indicator Data'!BO152)/(Q$3-Q$4)*10)),1))</f>
        <v>0.2</v>
      </c>
      <c r="R152" s="158">
        <f t="shared" si="31"/>
        <v>1.6</v>
      </c>
      <c r="S152" s="157">
        <f>IF('Indicator Data'!BP152="No data","x",ROUND(IF('Indicator Data'!BP152&gt;S$3,0,IF('Indicator Data'!BP152&lt;S$4,10,(S$3-'Indicator Data'!BP152)/(S$3-S$4)*10)),1))</f>
        <v>8.6</v>
      </c>
      <c r="T152" s="162">
        <f>IF('Indicator Data'!BQ152="No data","x",ROUND(IF('Indicator Data'!BQ152&gt;T$3,0,IF('Indicator Data'!BQ152&lt;T$4,10,(T$3-'Indicator Data'!BQ152)/(T$3-T$4)*10)),1))</f>
        <v>3.9</v>
      </c>
      <c r="U152" s="162">
        <f>IF('Indicator Data'!BR152="No data","x",ROUND(IF('Indicator Data'!BR152&gt;U$3,0,IF('Indicator Data'!BR152&lt;U$4,10,(U$3-'Indicator Data'!BR152)/(U$3-U$4)*10)),1))</f>
        <v>9.1999999999999993</v>
      </c>
      <c r="V152" s="162">
        <f>IF('Indicator Data'!BS152="No data","x",ROUND(IF('Indicator Data'!BS152&gt;V$3,0,IF('Indicator Data'!BS152&lt;V$4,10,(V$3-'Indicator Data'!BS152)/(V$3-V$4)*10)),1))</f>
        <v>10</v>
      </c>
      <c r="W152" s="157">
        <f t="shared" si="32"/>
        <v>7.7</v>
      </c>
      <c r="X152" s="157">
        <f>IF('Indicator Data'!BT152="No data","x",ROUND(IF('Indicator Data'!BT152&gt;X$3,0,IF('Indicator Data'!BT152&lt;X$4,10,(X$3-'Indicator Data'!BT152)/(X$3-X$4)*10)),1))</f>
        <v>8.8000000000000007</v>
      </c>
      <c r="Y152" s="157">
        <f>IF('Indicator Data'!BU152="No data","x",ROUND(IF('Indicator Data'!BU152&gt;Y$3,10,IF('Indicator Data'!BU152&lt;Y$4,0,10-(Y$3-'Indicator Data'!BU152)/(Y$3-Y$4)*10)),1))</f>
        <v>0.7</v>
      </c>
      <c r="Z152" s="158">
        <f t="shared" si="25"/>
        <v>6.5</v>
      </c>
      <c r="AA152" s="159">
        <f t="shared" si="26"/>
        <v>3.5</v>
      </c>
      <c r="AB152" s="48"/>
    </row>
    <row r="153" spans="1:28">
      <c r="A153" s="90" t="str">
        <f>'Indicator Data'!A153</f>
        <v>Sao Tome and Principe</v>
      </c>
      <c r="B153" s="160" t="str">
        <f>'Indicator Data'!B153</f>
        <v>STP</v>
      </c>
      <c r="C153" s="157" t="str">
        <f>IF('Indicator Data'!BF153="No data","x",ROUND(IF('Indicator Data'!BF153&gt;C$3,0,IF('Indicator Data'!BF153&lt;C$4,10,(C$3-'Indicator Data'!BF153)/(C$3-C$4)*10)),1))</f>
        <v>x</v>
      </c>
      <c r="D153" s="158" t="str">
        <f t="shared" si="27"/>
        <v>x</v>
      </c>
      <c r="E153" s="157">
        <f>IF('Indicator Data'!BH153="No data","x",ROUND(IF('Indicator Data'!BH153&gt;E$3,0,IF('Indicator Data'!BH153&lt;E$4,10,(E$3-'Indicator Data'!BH153)/(E$3-E$4)*10)),1))</f>
        <v>5.5</v>
      </c>
      <c r="F153" s="157">
        <f>IF('Indicator Data'!BG153="No data","x",ROUND(IF('Indicator Data'!BG153&gt;F$3,0,IF('Indicator Data'!BG153&lt;F$4,10,(F$3-'Indicator Data'!BG153)/(F$3-F$4)*10)),1))</f>
        <v>6.7</v>
      </c>
      <c r="G153" s="158">
        <f t="shared" si="28"/>
        <v>6.1</v>
      </c>
      <c r="H153" s="159">
        <f t="shared" si="29"/>
        <v>6.1</v>
      </c>
      <c r="I153" s="157">
        <f>IF('Indicator Data'!BJ153="No data","x",ROUND(IF('Indicator Data'!BJ153^2&gt;I$3,0,IF('Indicator Data'!BJ153^2&lt;I$4,10,(I$3-'Indicator Data'!BJ153^2)/(I$3-I$4)*10)),1))</f>
        <v>1.3</v>
      </c>
      <c r="J153" s="157">
        <f>IF(OR('Indicator Data'!BI153=0,'Indicator Data'!BI153="No data"),"x",ROUND(IF('Indicator Data'!BI153&gt;J$3,0,IF('Indicator Data'!BI153&lt;J$4,10,(J$3-'Indicator Data'!BI153)/(J$3-J$4)*10)),1))</f>
        <v>2.2000000000000002</v>
      </c>
      <c r="K153" s="157">
        <f>IF('Indicator Data'!BK153="No data","x",ROUND(IF('Indicator Data'!BK153&gt;K$3,0,IF('Indicator Data'!BK153&lt;K$4,10,(K$3-'Indicator Data'!BK153)/(K$3-K$4)*10)),1))</f>
        <v>4.9000000000000004</v>
      </c>
      <c r="L153" s="157">
        <f>IF('Indicator Data'!BL153="No data","x",ROUND(IF('Indicator Data'!BL153&gt;L$3,0,IF('Indicator Data'!BL153&lt;L$4,10,(L$3-'Indicator Data'!BL153)/(L$3-L$4)*10)),1))</f>
        <v>5.8</v>
      </c>
      <c r="M153" s="158">
        <f t="shared" si="30"/>
        <v>3.6</v>
      </c>
      <c r="N153" s="161">
        <f>IF('Indicator Data'!BM153="No data","x",'Indicator Data'!BM153/'Indicator Data'!BW153*100)</f>
        <v>66.666666666666657</v>
      </c>
      <c r="O153" s="157">
        <f t="shared" si="24"/>
        <v>3.4</v>
      </c>
      <c r="P153" s="157">
        <f>IF('Indicator Data'!BN153="No data","x",ROUND(IF('Indicator Data'!BN153&gt;P$3,0,IF('Indicator Data'!BN153&lt;P$4,10,(P$3-'Indicator Data'!BN153)/(P$3-P$4)*10)),1))</f>
        <v>5.8</v>
      </c>
      <c r="Q153" s="157">
        <f>IF('Indicator Data'!BO153="No data","x",ROUND(IF('Indicator Data'!BO153&gt;Q$3,0,IF('Indicator Data'!BO153&lt;Q$4,10,(Q$3-'Indicator Data'!BO153)/(Q$3-Q$4)*10)),1))</f>
        <v>4.5</v>
      </c>
      <c r="R153" s="158">
        <f t="shared" si="31"/>
        <v>4.5999999999999996</v>
      </c>
      <c r="S153" s="157">
        <f>IF('Indicator Data'!BP153="No data","x",ROUND(IF('Indicator Data'!BP153&gt;S$3,0,IF('Indicator Data'!BP153&lt;S$4,10,(S$3-'Indicator Data'!BP153)/(S$3-S$4)*10)),1))</f>
        <v>8.8000000000000007</v>
      </c>
      <c r="T153" s="162">
        <f>IF('Indicator Data'!BQ153="No data","x",ROUND(IF('Indicator Data'!BQ153&gt;T$3,0,IF('Indicator Data'!BQ153&lt;T$4,10,(T$3-'Indicator Data'!BQ153)/(T$3-T$4)*10)),1))</f>
        <v>0.3</v>
      </c>
      <c r="U153" s="162">
        <f>IF('Indicator Data'!BR153="No data","x",ROUND(IF('Indicator Data'!BR153&gt;U$3,0,IF('Indicator Data'!BR153&lt;U$4,10,(U$3-'Indicator Data'!BR153)/(U$3-U$4)*10)),1))</f>
        <v>5.0999999999999996</v>
      </c>
      <c r="V153" s="162">
        <f>IF('Indicator Data'!BS153="No data","x",ROUND(IF('Indicator Data'!BS153&gt;V$3,0,IF('Indicator Data'!BS153&lt;V$4,10,(V$3-'Indicator Data'!BS153)/(V$3-V$4)*10)),1))</f>
        <v>0.3</v>
      </c>
      <c r="W153" s="157">
        <f t="shared" si="32"/>
        <v>1.8999999999999997</v>
      </c>
      <c r="X153" s="157">
        <f>IF('Indicator Data'!BT153="No data","x",ROUND(IF('Indicator Data'!BT153&gt;X$3,0,IF('Indicator Data'!BT153&lt;X$4,10,(X$3-'Indicator Data'!BT153)/(X$3-X$4)*10)),1))</f>
        <v>9</v>
      </c>
      <c r="Y153" s="157">
        <f>IF('Indicator Data'!BU153="No data","x",ROUND(IF('Indicator Data'!BU153&gt;Y$3,10,IF('Indicator Data'!BU153&lt;Y$4,0,10-(Y$3-'Indicator Data'!BU153)/(Y$3-Y$4)*10)),1))</f>
        <v>1.6</v>
      </c>
      <c r="Z153" s="158">
        <f t="shared" si="25"/>
        <v>5.3</v>
      </c>
      <c r="AA153" s="159">
        <f t="shared" si="26"/>
        <v>4.5</v>
      </c>
      <c r="AB153" s="48"/>
    </row>
    <row r="154" spans="1:28">
      <c r="A154" s="90" t="str">
        <f>'Indicator Data'!A154</f>
        <v>Saudi Arabia</v>
      </c>
      <c r="B154" s="160" t="str">
        <f>'Indicator Data'!B154</f>
        <v>SAU</v>
      </c>
      <c r="C154" s="157" t="str">
        <f>IF('Indicator Data'!BF154="No data","x",ROUND(IF('Indicator Data'!BF154&gt;C$3,0,IF('Indicator Data'!BF154&lt;C$4,10,(C$3-'Indicator Data'!BF154)/(C$3-C$4)*10)),1))</f>
        <v>x</v>
      </c>
      <c r="D154" s="158" t="str">
        <f t="shared" si="27"/>
        <v>x</v>
      </c>
      <c r="E154" s="157">
        <f>IF('Indicator Data'!BH154="No data","x",ROUND(IF('Indicator Data'!BH154&gt;E$3,0,IF('Indicator Data'!BH154&lt;E$4,10,(E$3-'Indicator Data'!BH154)/(E$3-E$4)*10)),1))</f>
        <v>4.8</v>
      </c>
      <c r="F154" s="157">
        <f>IF('Indicator Data'!BG154="No data","x",ROUND(IF('Indicator Data'!BG154&gt;F$3,0,IF('Indicator Data'!BG154&lt;F$4,10,(F$3-'Indicator Data'!BG154)/(F$3-F$4)*10)),1))</f>
        <v>3.8</v>
      </c>
      <c r="G154" s="158">
        <f t="shared" si="28"/>
        <v>4.3</v>
      </c>
      <c r="H154" s="159">
        <f t="shared" si="29"/>
        <v>4.3</v>
      </c>
      <c r="I154" s="157">
        <f>IF('Indicator Data'!BJ154="No data","x",ROUND(IF('Indicator Data'!BJ154^2&gt;I$3,0,IF('Indicator Data'!BJ154^2&lt;I$4,10,(I$3-'Indicator Data'!BJ154^2)/(I$3-I$4)*10)),1))</f>
        <v>0.5</v>
      </c>
      <c r="J154" s="157">
        <f>IF(OR('Indicator Data'!BI154=0,'Indicator Data'!BI154="No data"),"x",ROUND(IF('Indicator Data'!BI154&gt;J$3,0,IF('Indicator Data'!BI154&lt;J$4,10,(J$3-'Indicator Data'!BI154)/(J$3-J$4)*10)),1))</f>
        <v>0</v>
      </c>
      <c r="K154" s="157">
        <f>IF('Indicator Data'!BK154="No data","x",ROUND(IF('Indicator Data'!BK154&gt;K$3,0,IF('Indicator Data'!BK154&lt;K$4,10,(K$3-'Indicator Data'!BK154)/(K$3-K$4)*10)),1))</f>
        <v>0</v>
      </c>
      <c r="L154" s="157">
        <f>IF('Indicator Data'!BL154="No data","x",ROUND(IF('Indicator Data'!BL154&gt;L$3,0,IF('Indicator Data'!BL154&lt;L$4,10,(L$3-'Indicator Data'!BL154)/(L$3-L$4)*10)),1))</f>
        <v>3.5</v>
      </c>
      <c r="M154" s="158">
        <f t="shared" si="30"/>
        <v>1</v>
      </c>
      <c r="N154" s="161">
        <f>IF('Indicator Data'!BM154="No data","x",'Indicator Data'!BM154/'Indicator Data'!BW154*100)</f>
        <v>6.047383576236574</v>
      </c>
      <c r="O154" s="157">
        <f t="shared" si="24"/>
        <v>9.5</v>
      </c>
      <c r="P154" s="157">
        <f>IF('Indicator Data'!BN154="No data","x",ROUND(IF('Indicator Data'!BN154&gt;P$3,0,IF('Indicator Data'!BN154&lt;P$4,10,(P$3-'Indicator Data'!BN154)/(P$3-P$4)*10)),1))</f>
        <v>0.5</v>
      </c>
      <c r="Q154" s="157">
        <f>IF('Indicator Data'!BO154="No data","x",ROUND(IF('Indicator Data'!BO154&gt;Q$3,0,IF('Indicator Data'!BO154&lt;Q$4,10,(Q$3-'Indicator Data'!BO154)/(Q$3-Q$4)*10)),1))</f>
        <v>0.3</v>
      </c>
      <c r="R154" s="158">
        <f t="shared" si="31"/>
        <v>3.4</v>
      </c>
      <c r="S154" s="157">
        <f>IF('Indicator Data'!BP154="No data","x",ROUND(IF('Indicator Data'!BP154&gt;S$3,0,IF('Indicator Data'!BP154&lt;S$4,10,(S$3-'Indicator Data'!BP154)/(S$3-S$4)*10)),1))</f>
        <v>3</v>
      </c>
      <c r="T154" s="162">
        <f>IF('Indicator Data'!BQ154="No data","x",ROUND(IF('Indicator Data'!BQ154&gt;T$3,0,IF('Indicator Data'!BQ154&lt;T$4,10,(T$3-'Indicator Data'!BQ154)/(T$3-T$4)*10)),1))</f>
        <v>0.2</v>
      </c>
      <c r="U154" s="162">
        <f>IF('Indicator Data'!BR154="No data","x",ROUND(IF('Indicator Data'!BR154&gt;U$3,0,IF('Indicator Data'!BR154&lt;U$4,10,(U$3-'Indicator Data'!BR154)/(U$3-U$4)*10)),1))</f>
        <v>0.2</v>
      </c>
      <c r="V154" s="162">
        <f>IF('Indicator Data'!BS154="No data","x",ROUND(IF('Indicator Data'!BS154&gt;V$3,0,IF('Indicator Data'!BS154&lt;V$4,10,(V$3-'Indicator Data'!BS154)/(V$3-V$4)*10)),1))</f>
        <v>0.2</v>
      </c>
      <c r="W154" s="157">
        <f t="shared" si="32"/>
        <v>0.20000000000000004</v>
      </c>
      <c r="X154" s="157">
        <f>IF('Indicator Data'!BT154="No data","x",ROUND(IF('Indicator Data'!BT154&gt;X$3,0,IF('Indicator Data'!BT154&lt;X$4,10,(X$3-'Indicator Data'!BT154)/(X$3-X$4)*10)),1))</f>
        <v>0</v>
      </c>
      <c r="Y154" s="157">
        <f>IF('Indicator Data'!BU154="No data","x",ROUND(IF('Indicator Data'!BU154&gt;Y$3,10,IF('Indicator Data'!BU154&lt;Y$4,0,10-(Y$3-'Indicator Data'!BU154)/(Y$3-Y$4)*10)),1))</f>
        <v>0.2</v>
      </c>
      <c r="Z154" s="158">
        <f t="shared" si="25"/>
        <v>0.9</v>
      </c>
      <c r="AA154" s="159">
        <f t="shared" si="26"/>
        <v>1.8</v>
      </c>
      <c r="AB154" s="48"/>
    </row>
    <row r="155" spans="1:28">
      <c r="A155" s="90" t="str">
        <f>'Indicator Data'!A155</f>
        <v>Senegal</v>
      </c>
      <c r="B155" s="160" t="str">
        <f>'Indicator Data'!B155</f>
        <v>SEN</v>
      </c>
      <c r="C155" s="157">
        <f>IF('Indicator Data'!BF155="No data","x",ROUND(IF('Indicator Data'!BF155&gt;C$3,0,IF('Indicator Data'!BF155&lt;C$4,10,(C$3-'Indicator Data'!BF155)/(C$3-C$4)*10)),1))</f>
        <v>4.7</v>
      </c>
      <c r="D155" s="158">
        <f t="shared" si="27"/>
        <v>4.7</v>
      </c>
      <c r="E155" s="157">
        <f>IF('Indicator Data'!BH155="No data","x",ROUND(IF('Indicator Data'!BH155&gt;E$3,0,IF('Indicator Data'!BH155&lt;E$4,10,(E$3-'Indicator Data'!BH155)/(E$3-E$4)*10)),1))</f>
        <v>5.7</v>
      </c>
      <c r="F155" s="157">
        <f>IF('Indicator Data'!BG155="No data","x",ROUND(IF('Indicator Data'!BG155&gt;F$3,0,IF('Indicator Data'!BG155&lt;F$4,10,(F$3-'Indicator Data'!BG155)/(F$3-F$4)*10)),1))</f>
        <v>5</v>
      </c>
      <c r="G155" s="158">
        <f t="shared" si="28"/>
        <v>5.4</v>
      </c>
      <c r="H155" s="159">
        <f t="shared" si="29"/>
        <v>5.0999999999999996</v>
      </c>
      <c r="I155" s="157">
        <f>IF('Indicator Data'!BJ155="No data","x",ROUND(IF('Indicator Data'!BJ155^2&gt;I$3,0,IF('Indicator Data'!BJ155^2&lt;I$4,10,(I$3-'Indicator Data'!BJ155^2)/(I$3-I$4)*10)),1))</f>
        <v>7.3</v>
      </c>
      <c r="J155" s="157">
        <f>IF(OR('Indicator Data'!BI155=0,'Indicator Data'!BI155="No data"),"x",ROUND(IF('Indicator Data'!BI155&gt;J$3,0,IF('Indicator Data'!BI155&lt;J$4,10,(J$3-'Indicator Data'!BI155)/(J$3-J$4)*10)),1))</f>
        <v>3.2</v>
      </c>
      <c r="K155" s="157">
        <f>IF('Indicator Data'!BK155="No data","x",ROUND(IF('Indicator Data'!BK155&gt;K$3,0,IF('Indicator Data'!BK155&lt;K$4,10,(K$3-'Indicator Data'!BK155)/(K$3-K$4)*10)),1))</f>
        <v>4.2</v>
      </c>
      <c r="L155" s="157">
        <f>IF('Indicator Data'!BL155="No data","x",ROUND(IF('Indicator Data'!BL155&gt;L$3,0,IF('Indicator Data'!BL155&lt;L$4,10,(L$3-'Indicator Data'!BL155)/(L$3-L$4)*10)),1))</f>
        <v>4.0999999999999996</v>
      </c>
      <c r="M155" s="158">
        <f t="shared" si="30"/>
        <v>4.7</v>
      </c>
      <c r="N155" s="161">
        <f>IF('Indicator Data'!BM155="No data","x",'Indicator Data'!BM155/'Indicator Data'!BW155*100)</f>
        <v>11.946190204124033</v>
      </c>
      <c r="O155" s="157">
        <f t="shared" si="24"/>
        <v>8.9</v>
      </c>
      <c r="P155" s="157">
        <f>IF('Indicator Data'!BN155="No data","x",ROUND(IF('Indicator Data'!BN155&gt;P$3,0,IF('Indicator Data'!BN155&lt;P$4,10,(P$3-'Indicator Data'!BN155)/(P$3-P$4)*10)),1))</f>
        <v>4.4000000000000004</v>
      </c>
      <c r="Q155" s="157">
        <f>IF('Indicator Data'!BO155="No data","x",ROUND(IF('Indicator Data'!BO155&gt;Q$3,0,IF('Indicator Data'!BO155&lt;Q$4,10,(Q$3-'Indicator Data'!BO155)/(Q$3-Q$4)*10)),1))</f>
        <v>2.8</v>
      </c>
      <c r="R155" s="158">
        <f t="shared" si="31"/>
        <v>5.4</v>
      </c>
      <c r="S155" s="157">
        <f>IF('Indicator Data'!BP155="No data","x",ROUND(IF('Indicator Data'!BP155&gt;S$3,0,IF('Indicator Data'!BP155&lt;S$4,10,(S$3-'Indicator Data'!BP155)/(S$3-S$4)*10)),1))</f>
        <v>9.8000000000000007</v>
      </c>
      <c r="T155" s="162">
        <f>IF('Indicator Data'!BQ155="No data","x",ROUND(IF('Indicator Data'!BQ155&gt;T$3,0,IF('Indicator Data'!BQ155&lt;T$4,10,(T$3-'Indicator Data'!BQ155)/(T$3-T$4)*10)),1))</f>
        <v>1.9</v>
      </c>
      <c r="U155" s="162">
        <f>IF('Indicator Data'!BR155="No data","x",ROUND(IF('Indicator Data'!BR155&gt;U$3,0,IF('Indicator Data'!BR155&lt;U$4,10,(U$3-'Indicator Data'!BR155)/(U$3-U$4)*10)),1))</f>
        <v>5.6</v>
      </c>
      <c r="V155" s="162">
        <f>IF('Indicator Data'!BS155="No data","x",ROUND(IF('Indicator Data'!BS155&gt;V$3,0,IF('Indicator Data'!BS155&lt;V$4,10,(V$3-'Indicator Data'!BS155)/(V$3-V$4)*10)),1))</f>
        <v>1.9</v>
      </c>
      <c r="W155" s="157">
        <f t="shared" si="32"/>
        <v>3.1333333333333333</v>
      </c>
      <c r="X155" s="157">
        <f>IF('Indicator Data'!BT155="No data","x",ROUND(IF('Indicator Data'!BT155&gt;X$3,0,IF('Indicator Data'!BT155&lt;X$4,10,(X$3-'Indicator Data'!BT155)/(X$3-X$4)*10)),1))</f>
        <v>9.6</v>
      </c>
      <c r="Y155" s="157">
        <f>IF('Indicator Data'!BU155="No data","x",ROUND(IF('Indicator Data'!BU155&gt;Y$3,10,IF('Indicator Data'!BU155&lt;Y$4,0,10-(Y$3-'Indicator Data'!BU155)/(Y$3-Y$4)*10)),1))</f>
        <v>2.9</v>
      </c>
      <c r="Z155" s="158">
        <f t="shared" si="25"/>
        <v>6.4</v>
      </c>
      <c r="AA155" s="159">
        <f t="shared" si="26"/>
        <v>5.5</v>
      </c>
      <c r="AB155" s="48"/>
    </row>
    <row r="156" spans="1:28">
      <c r="A156" s="90" t="str">
        <f>'Indicator Data'!A156</f>
        <v>Serbia</v>
      </c>
      <c r="B156" s="160" t="str">
        <f>'Indicator Data'!B156</f>
        <v>SRB</v>
      </c>
      <c r="C156" s="157">
        <f>IF('Indicator Data'!BF156="No data","x",ROUND(IF('Indicator Data'!BF156&gt;C$3,0,IF('Indicator Data'!BF156&lt;C$4,10,(C$3-'Indicator Data'!BF156)/(C$3-C$4)*10)),1))</f>
        <v>4.9000000000000004</v>
      </c>
      <c r="D156" s="158">
        <f t="shared" si="27"/>
        <v>4.9000000000000004</v>
      </c>
      <c r="E156" s="157">
        <f>IF('Indicator Data'!BH156="No data","x",ROUND(IF('Indicator Data'!BH156&gt;E$3,0,IF('Indicator Data'!BH156&lt;E$4,10,(E$3-'Indicator Data'!BH156)/(E$3-E$4)*10)),1))</f>
        <v>6.4</v>
      </c>
      <c r="F156" s="157">
        <f>IF('Indicator Data'!BG156="No data","x",ROUND(IF('Indicator Data'!BG156&gt;F$3,0,IF('Indicator Data'!BG156&lt;F$4,10,(F$3-'Indicator Data'!BG156)/(F$3-F$4)*10)),1))</f>
        <v>4.9000000000000004</v>
      </c>
      <c r="G156" s="158">
        <f t="shared" si="28"/>
        <v>5.7</v>
      </c>
      <c r="H156" s="159">
        <f t="shared" si="29"/>
        <v>5.3</v>
      </c>
      <c r="I156" s="157">
        <f>IF('Indicator Data'!BJ156="No data","x",ROUND(IF('Indicator Data'!BJ156^2&gt;I$3,0,IF('Indicator Data'!BJ156^2&lt;I$4,10,(I$3-'Indicator Data'!BJ156^2)/(I$3-I$4)*10)),1))</f>
        <v>0.1</v>
      </c>
      <c r="J156" s="157">
        <f>IF(OR('Indicator Data'!BI156=0,'Indicator Data'!BI156="No data"),"x",ROUND(IF('Indicator Data'!BI156&gt;J$3,0,IF('Indicator Data'!BI156&lt;J$4,10,(J$3-'Indicator Data'!BI156)/(J$3-J$4)*10)),1))</f>
        <v>0</v>
      </c>
      <c r="K156" s="157">
        <f>IF('Indicator Data'!BK156="No data","x",ROUND(IF('Indicator Data'!BK156&gt;K$3,0,IF('Indicator Data'!BK156&lt;K$4,10,(K$3-'Indicator Data'!BK156)/(K$3-K$4)*10)),1))</f>
        <v>1.6</v>
      </c>
      <c r="L156" s="157">
        <f>IF('Indicator Data'!BL156="No data","x",ROUND(IF('Indicator Data'!BL156&gt;L$3,0,IF('Indicator Data'!BL156&lt;L$4,10,(L$3-'Indicator Data'!BL156)/(L$3-L$4)*10)),1))</f>
        <v>3.9</v>
      </c>
      <c r="M156" s="158">
        <f t="shared" si="30"/>
        <v>1.4</v>
      </c>
      <c r="N156" s="161">
        <f>IF('Indicator Data'!BM156="No data","x",'Indicator Data'!BM156/'Indicator Data'!BW156*100)</f>
        <v>75.463068831465819</v>
      </c>
      <c r="O156" s="157">
        <f t="shared" si="24"/>
        <v>2.5</v>
      </c>
      <c r="P156" s="157">
        <f>IF('Indicator Data'!BN156="No data","x",ROUND(IF('Indicator Data'!BN156&gt;P$3,0,IF('Indicator Data'!BN156&lt;P$4,10,(P$3-'Indicator Data'!BN156)/(P$3-P$4)*10)),1))</f>
        <v>0.2</v>
      </c>
      <c r="Q156" s="157">
        <f>IF('Indicator Data'!BO156="No data","x",ROUND(IF('Indicator Data'!BO156&gt;Q$3,0,IF('Indicator Data'!BO156&lt;Q$4,10,(Q$3-'Indicator Data'!BO156)/(Q$3-Q$4)*10)),1))</f>
        <v>0.9</v>
      </c>
      <c r="R156" s="158">
        <f t="shared" si="31"/>
        <v>1.2</v>
      </c>
      <c r="S156" s="157">
        <f>IF('Indicator Data'!BP156="No data","x",ROUND(IF('Indicator Data'!BP156&gt;S$3,0,IF('Indicator Data'!BP156&lt;S$4,10,(S$3-'Indicator Data'!BP156)/(S$3-S$4)*10)),1))</f>
        <v>0.8</v>
      </c>
      <c r="T156" s="162">
        <f>IF('Indicator Data'!BQ156="No data","x",ROUND(IF('Indicator Data'!BQ156&gt;T$3,0,IF('Indicator Data'!BQ156&lt;T$4,10,(T$3-'Indicator Data'!BQ156)/(T$3-T$4)*10)),1))</f>
        <v>1.2</v>
      </c>
      <c r="U156" s="162">
        <f>IF('Indicator Data'!BR156="No data","x",ROUND(IF('Indicator Data'!BR156&gt;U$3,0,IF('Indicator Data'!BR156&lt;U$4,10,(U$3-'Indicator Data'!BR156)/(U$3-U$4)*10)),1))</f>
        <v>1.7</v>
      </c>
      <c r="V156" s="162">
        <f>IF('Indicator Data'!BS156="No data","x",ROUND(IF('Indicator Data'!BS156&gt;V$3,0,IF('Indicator Data'!BS156&lt;V$4,10,(V$3-'Indicator Data'!BS156)/(V$3-V$4)*10)),1))</f>
        <v>1.7</v>
      </c>
      <c r="W156" s="157">
        <f t="shared" si="32"/>
        <v>1.5333333333333332</v>
      </c>
      <c r="X156" s="157">
        <f>IF('Indicator Data'!BT156="No data","x",ROUND(IF('Indicator Data'!BT156&gt;X$3,0,IF('Indicator Data'!BT156&lt;X$4,10,(X$3-'Indicator Data'!BT156)/(X$3-X$4)*10)),1))</f>
        <v>2.9</v>
      </c>
      <c r="Y156" s="157">
        <f>IF('Indicator Data'!BU156="No data","x",ROUND(IF('Indicator Data'!BU156&gt;Y$3,10,IF('Indicator Data'!BU156&lt;Y$4,0,10-(Y$3-'Indicator Data'!BU156)/(Y$3-Y$4)*10)),1))</f>
        <v>0.1</v>
      </c>
      <c r="Z156" s="158">
        <f t="shared" si="25"/>
        <v>1.3</v>
      </c>
      <c r="AA156" s="159">
        <f t="shared" si="26"/>
        <v>1.3</v>
      </c>
      <c r="AB156" s="48"/>
    </row>
    <row r="157" spans="1:28">
      <c r="A157" s="90" t="str">
        <f>'Indicator Data'!A157</f>
        <v>Seychelles</v>
      </c>
      <c r="B157" s="160" t="str">
        <f>'Indicator Data'!B157</f>
        <v>SYC</v>
      </c>
      <c r="C157" s="157">
        <f>IF('Indicator Data'!BF157="No data","x",ROUND(IF('Indicator Data'!BF157&gt;C$3,0,IF('Indicator Data'!BF157&lt;C$4,10,(C$3-'Indicator Data'!BF157)/(C$3-C$4)*10)),1))</f>
        <v>4.3</v>
      </c>
      <c r="D157" s="158">
        <f t="shared" si="27"/>
        <v>4.3</v>
      </c>
      <c r="E157" s="157">
        <f>IF('Indicator Data'!BH157="No data","x",ROUND(IF('Indicator Data'!BH157&gt;E$3,0,IF('Indicator Data'!BH157&lt;E$4,10,(E$3-'Indicator Data'!BH157)/(E$3-E$4)*10)),1))</f>
        <v>2.9</v>
      </c>
      <c r="F157" s="157">
        <f>IF('Indicator Data'!BG157="No data","x",ROUND(IF('Indicator Data'!BG157&gt;F$3,0,IF('Indicator Data'!BG157&lt;F$4,10,(F$3-'Indicator Data'!BG157)/(F$3-F$4)*10)),1))</f>
        <v>3.7</v>
      </c>
      <c r="G157" s="158">
        <f t="shared" si="28"/>
        <v>3.3</v>
      </c>
      <c r="H157" s="159">
        <f t="shared" si="29"/>
        <v>3.8</v>
      </c>
      <c r="I157" s="157">
        <f>IF('Indicator Data'!BJ157="No data","x",ROUND(IF('Indicator Data'!BJ157^2&gt;I$3,0,IF('Indicator Data'!BJ157^2&lt;I$4,10,(I$3-'Indicator Data'!BJ157^2)/(I$3-I$4)*10)),1))</f>
        <v>0.8</v>
      </c>
      <c r="J157" s="157">
        <f>IF(OR('Indicator Data'!BI157=0,'Indicator Data'!BI157="No data"),"x",ROUND(IF('Indicator Data'!BI157&gt;J$3,0,IF('Indicator Data'!BI157&lt;J$4,10,(J$3-'Indicator Data'!BI157)/(J$3-J$4)*10)),1))</f>
        <v>0</v>
      </c>
      <c r="K157" s="157">
        <f>IF('Indicator Data'!BK157="No data","x",ROUND(IF('Indicator Data'!BK157&gt;K$3,0,IF('Indicator Data'!BK157&lt;K$4,10,(K$3-'Indicator Data'!BK157)/(K$3-K$4)*10)),1))</f>
        <v>1.8</v>
      </c>
      <c r="L157" s="157">
        <f>IF('Indicator Data'!BL157="No data","x",ROUND(IF('Indicator Data'!BL157&gt;L$3,0,IF('Indicator Data'!BL157&lt;L$4,10,(L$3-'Indicator Data'!BL157)/(L$3-L$4)*10)),1))</f>
        <v>0.4</v>
      </c>
      <c r="M157" s="158">
        <f t="shared" si="30"/>
        <v>0.8</v>
      </c>
      <c r="N157" s="161">
        <f>IF('Indicator Data'!BM157="No data","x",'Indicator Data'!BM157/'Indicator Data'!BW157*100)</f>
        <v>82.608695652173907</v>
      </c>
      <c r="O157" s="157">
        <f t="shared" si="24"/>
        <v>1.8</v>
      </c>
      <c r="P157" s="157">
        <f>IF('Indicator Data'!BN157="No data","x",ROUND(IF('Indicator Data'!BN157&gt;P$3,0,IF('Indicator Data'!BN157&lt;P$4,10,(P$3-'Indicator Data'!BN157)/(P$3-P$4)*10)),1))</f>
        <v>0</v>
      </c>
      <c r="Q157" s="157">
        <f>IF('Indicator Data'!BO157="No data","x",ROUND(IF('Indicator Data'!BO157&gt;Q$3,0,IF('Indicator Data'!BO157&lt;Q$4,10,(Q$3-'Indicator Data'!BO157)/(Q$3-Q$4)*10)),1))</f>
        <v>0.7</v>
      </c>
      <c r="R157" s="158">
        <f t="shared" si="31"/>
        <v>0.8</v>
      </c>
      <c r="S157" s="157">
        <f>IF('Indicator Data'!BP157="No data","x",ROUND(IF('Indicator Data'!BP157&gt;S$3,0,IF('Indicator Data'!BP157&lt;S$4,10,(S$3-'Indicator Data'!BP157)/(S$3-S$4)*10)),1))</f>
        <v>4.7</v>
      </c>
      <c r="T157" s="162">
        <f>IF('Indicator Data'!BQ157="No data","x",ROUND(IF('Indicator Data'!BQ157&gt;T$3,0,IF('Indicator Data'!BQ157&lt;T$4,10,(T$3-'Indicator Data'!BQ157)/(T$3-T$4)*10)),1))</f>
        <v>0.3</v>
      </c>
      <c r="U157" s="162">
        <f>IF('Indicator Data'!BR157="No data","x",ROUND(IF('Indicator Data'!BR157&gt;U$3,0,IF('Indicator Data'!BR157&lt;U$4,10,(U$3-'Indicator Data'!BR157)/(U$3-U$4)*10)),1))</f>
        <v>0.2</v>
      </c>
      <c r="V157" s="162">
        <f>IF('Indicator Data'!BS157="No data","x",ROUND(IF('Indicator Data'!BS157&gt;V$3,0,IF('Indicator Data'!BS157&lt;V$4,10,(V$3-'Indicator Data'!BS157)/(V$3-V$4)*10)),1))</f>
        <v>0.3</v>
      </c>
      <c r="W157" s="157">
        <f t="shared" si="32"/>
        <v>0.26666666666666666</v>
      </c>
      <c r="X157" s="157">
        <f>IF('Indicator Data'!BT157="No data","x",ROUND(IF('Indicator Data'!BT157&gt;X$3,0,IF('Indicator Data'!BT157&lt;X$4,10,(X$3-'Indicator Data'!BT157)/(X$3-X$4)*10)),1))</f>
        <v>4.9000000000000004</v>
      </c>
      <c r="Y157" s="157">
        <f>IF('Indicator Data'!BU157="No data","x",ROUND(IF('Indicator Data'!BU157&gt;Y$3,10,IF('Indicator Data'!BU157&lt;Y$4,0,10-(Y$3-'Indicator Data'!BU157)/(Y$3-Y$4)*10)),1))</f>
        <v>0</v>
      </c>
      <c r="Z157" s="158">
        <f t="shared" si="25"/>
        <v>2.5</v>
      </c>
      <c r="AA157" s="159">
        <f t="shared" si="26"/>
        <v>1.4</v>
      </c>
      <c r="AB157" s="48"/>
    </row>
    <row r="158" spans="1:28">
      <c r="A158" s="90" t="str">
        <f>'Indicator Data'!A158</f>
        <v>Sierra Leone</v>
      </c>
      <c r="B158" s="160" t="str">
        <f>'Indicator Data'!B158</f>
        <v>SLE</v>
      </c>
      <c r="C158" s="157">
        <f>IF('Indicator Data'!BF158="No data","x",ROUND(IF('Indicator Data'!BF158&gt;C$3,0,IF('Indicator Data'!BF158&lt;C$4,10,(C$3-'Indicator Data'!BF158)/(C$3-C$4)*10)),1))</f>
        <v>3.5</v>
      </c>
      <c r="D158" s="158">
        <f t="shared" si="27"/>
        <v>3.5</v>
      </c>
      <c r="E158" s="157">
        <f>IF('Indicator Data'!BH158="No data","x",ROUND(IF('Indicator Data'!BH158&gt;E$3,0,IF('Indicator Data'!BH158&lt;E$4,10,(E$3-'Indicator Data'!BH158)/(E$3-E$4)*10)),1))</f>
        <v>6.5</v>
      </c>
      <c r="F158" s="157">
        <f>IF('Indicator Data'!BG158="No data","x",ROUND(IF('Indicator Data'!BG158&gt;F$3,0,IF('Indicator Data'!BG158&lt;F$4,10,(F$3-'Indicator Data'!BG158)/(F$3-F$4)*10)),1))</f>
        <v>7.3</v>
      </c>
      <c r="G158" s="158">
        <f t="shared" si="28"/>
        <v>6.9</v>
      </c>
      <c r="H158" s="159">
        <f t="shared" si="29"/>
        <v>5.2</v>
      </c>
      <c r="I158" s="157">
        <f>IF('Indicator Data'!BJ158="No data","x",ROUND(IF('Indicator Data'!BJ158^2&gt;I$3,0,IF('Indicator Data'!BJ158^2&lt;I$4,10,(I$3-'Indicator Data'!BJ158^2)/(I$3-I$4)*10)),1))</f>
        <v>8.4</v>
      </c>
      <c r="J158" s="157">
        <f>IF(OR('Indicator Data'!BI158=0,'Indicator Data'!BI158="No data"),"x",ROUND(IF('Indicator Data'!BI158&gt;J$3,0,IF('Indicator Data'!BI158&lt;J$4,10,(J$3-'Indicator Data'!BI158)/(J$3-J$4)*10)),1))</f>
        <v>7.1</v>
      </c>
      <c r="K158" s="157">
        <f>IF('Indicator Data'!BK158="No data","x",ROUND(IF('Indicator Data'!BK158&gt;K$3,0,IF('Indicator Data'!BK158&lt;K$4,10,(K$3-'Indicator Data'!BK158)/(K$3-K$4)*10)),1))</f>
        <v>8.1999999999999993</v>
      </c>
      <c r="L158" s="157">
        <f>IF('Indicator Data'!BL158="No data","x",ROUND(IF('Indicator Data'!BL158&gt;L$3,0,IF('Indicator Data'!BL158&lt;L$4,10,(L$3-'Indicator Data'!BL158)/(L$3-L$4)*10)),1))</f>
        <v>5.2</v>
      </c>
      <c r="M158" s="158">
        <f t="shared" si="30"/>
        <v>7.2</v>
      </c>
      <c r="N158" s="161">
        <f>IF('Indicator Data'!BM158="No data","x",'Indicator Data'!BM158/'Indicator Data'!BW158*100)</f>
        <v>20.943870427254957</v>
      </c>
      <c r="O158" s="157">
        <f t="shared" si="24"/>
        <v>8</v>
      </c>
      <c r="P158" s="157">
        <f>IF('Indicator Data'!BN158="No data","x",ROUND(IF('Indicator Data'!BN158&gt;P$3,0,IF('Indicator Data'!BN158&lt;P$4,10,(P$3-'Indicator Data'!BN158)/(P$3-P$4)*10)),1))</f>
        <v>8.6</v>
      </c>
      <c r="Q158" s="157">
        <f>IF('Indicator Data'!BO158="No data","x",ROUND(IF('Indicator Data'!BO158&gt;Q$3,0,IF('Indicator Data'!BO158&lt;Q$4,10,(Q$3-'Indicator Data'!BO158)/(Q$3-Q$4)*10)),1))</f>
        <v>6.9</v>
      </c>
      <c r="R158" s="158">
        <f t="shared" si="31"/>
        <v>7.8</v>
      </c>
      <c r="S158" s="157">
        <f>IF('Indicator Data'!BP158="No data","x",ROUND(IF('Indicator Data'!BP158&gt;S$3,0,IF('Indicator Data'!BP158&lt;S$4,10,(S$3-'Indicator Data'!BP158)/(S$3-S$4)*10)),1))</f>
        <v>9.8000000000000007</v>
      </c>
      <c r="T158" s="162">
        <f>IF('Indicator Data'!BQ158="No data","x",ROUND(IF('Indicator Data'!BQ158&gt;T$3,0,IF('Indicator Data'!BQ158&lt;T$4,10,(T$3-'Indicator Data'!BQ158)/(T$3-T$4)*10)),1))</f>
        <v>1.4</v>
      </c>
      <c r="U158" s="162">
        <f>IF('Indicator Data'!BR158="No data","x",ROUND(IF('Indicator Data'!BR158&gt;U$3,0,IF('Indicator Data'!BR158&lt;U$4,10,(U$3-'Indicator Data'!BR158)/(U$3-U$4)*10)),1))</f>
        <v>4.4000000000000004</v>
      </c>
      <c r="V158" s="162">
        <f>IF('Indicator Data'!BS158="No data","x",ROUND(IF('Indicator Data'!BS158&gt;V$3,0,IF('Indicator Data'!BS158&lt;V$4,10,(V$3-'Indicator Data'!BS158)/(V$3-V$4)*10)),1))</f>
        <v>1</v>
      </c>
      <c r="W158" s="157">
        <f t="shared" si="32"/>
        <v>2.2666666666666671</v>
      </c>
      <c r="X158" s="157">
        <f>IF('Indicator Data'!BT158="No data","x",ROUND(IF('Indicator Data'!BT158&gt;X$3,0,IF('Indicator Data'!BT158&lt;X$4,10,(X$3-'Indicator Data'!BT158)/(X$3-X$4)*10)),1))</f>
        <v>9.6999999999999993</v>
      </c>
      <c r="Y158" s="157">
        <f>IF('Indicator Data'!BU158="No data","x",ROUND(IF('Indicator Data'!BU158&gt;Y$3,10,IF('Indicator Data'!BU158&lt;Y$4,0,10-(Y$3-'Indicator Data'!BU158)/(Y$3-Y$4)*10)),1))</f>
        <v>4.9000000000000004</v>
      </c>
      <c r="Z158" s="158">
        <f t="shared" si="25"/>
        <v>6.7</v>
      </c>
      <c r="AA158" s="159">
        <f t="shared" si="26"/>
        <v>7.2</v>
      </c>
      <c r="AB158" s="48"/>
    </row>
    <row r="159" spans="1:28">
      <c r="A159" s="90" t="str">
        <f>'Indicator Data'!A159</f>
        <v>Singapore</v>
      </c>
      <c r="B159" s="160" t="str">
        <f>'Indicator Data'!B159</f>
        <v>SGP</v>
      </c>
      <c r="C159" s="157">
        <f>IF('Indicator Data'!BF159="No data","x",ROUND(IF('Indicator Data'!BF159&gt;C$3,0,IF('Indicator Data'!BF159&lt;C$4,10,(C$3-'Indicator Data'!BF159)/(C$3-C$4)*10)),1))</f>
        <v>1.2</v>
      </c>
      <c r="D159" s="158">
        <f t="shared" si="27"/>
        <v>1.2</v>
      </c>
      <c r="E159" s="157">
        <f>IF('Indicator Data'!BH159="No data","x",ROUND(IF('Indicator Data'!BH159&gt;E$3,0,IF('Indicator Data'!BH159&lt;E$4,10,(E$3-'Indicator Data'!BH159)/(E$3-E$4)*10)),1))</f>
        <v>1.7</v>
      </c>
      <c r="F159" s="157">
        <f>IF('Indicator Data'!BG159="No data","x",ROUND(IF('Indicator Data'!BG159&gt;F$3,0,IF('Indicator Data'!BG159&lt;F$4,10,(F$3-'Indicator Data'!BG159)/(F$3-F$4)*10)),1))</f>
        <v>0.7</v>
      </c>
      <c r="G159" s="158">
        <f t="shared" si="28"/>
        <v>1.2</v>
      </c>
      <c r="H159" s="159">
        <f t="shared" si="29"/>
        <v>1.2</v>
      </c>
      <c r="I159" s="157">
        <f>IF('Indicator Data'!BJ159="No data","x",ROUND(IF('Indicator Data'!BJ159^2&gt;I$3,0,IF('Indicator Data'!BJ159^2&lt;I$4,10,(I$3-'Indicator Data'!BJ159^2)/(I$3-I$4)*10)),1))</f>
        <v>0.5</v>
      </c>
      <c r="J159" s="157">
        <f>IF(OR('Indicator Data'!BI159=0,'Indicator Data'!BI159="No data"),"x",ROUND(IF('Indicator Data'!BI159&gt;J$3,0,IF('Indicator Data'!BI159&lt;J$4,10,(J$3-'Indicator Data'!BI159)/(J$3-J$4)*10)),1))</f>
        <v>0</v>
      </c>
      <c r="K159" s="157">
        <f>IF('Indicator Data'!BK159="No data","x",ROUND(IF('Indicator Data'!BK159&gt;K$3,0,IF('Indicator Data'!BK159&lt;K$4,10,(K$3-'Indicator Data'!BK159)/(K$3-K$4)*10)),1))</f>
        <v>0.4</v>
      </c>
      <c r="L159" s="157">
        <f>IF('Indicator Data'!BL159="No data","x",ROUND(IF('Indicator Data'!BL159&gt;L$3,0,IF('Indicator Data'!BL159&lt;L$4,10,(L$3-'Indicator Data'!BL159)/(L$3-L$4)*10)),1))</f>
        <v>2.2000000000000002</v>
      </c>
      <c r="M159" s="158">
        <f t="shared" si="30"/>
        <v>0.8</v>
      </c>
      <c r="N159" s="161">
        <f>IF('Indicator Data'!BM159="No data","x",'Indicator Data'!BM159/'Indicator Data'!BW159*100)</f>
        <v>800</v>
      </c>
      <c r="O159" s="157">
        <f t="shared" si="24"/>
        <v>0</v>
      </c>
      <c r="P159" s="157">
        <f>IF('Indicator Data'!BN159="No data","x",ROUND(IF('Indicator Data'!BN159&gt;P$3,0,IF('Indicator Data'!BN159&lt;P$4,10,(P$3-'Indicator Data'!BN159)/(P$3-P$4)*10)),1))</f>
        <v>0</v>
      </c>
      <c r="Q159" s="157">
        <f>IF('Indicator Data'!BO159="No data","x",ROUND(IF('Indicator Data'!BO159&gt;Q$3,0,IF('Indicator Data'!BO159&lt;Q$4,10,(Q$3-'Indicator Data'!BO159)/(Q$3-Q$4)*10)),1))</f>
        <v>0</v>
      </c>
      <c r="R159" s="158">
        <f t="shared" si="31"/>
        <v>0</v>
      </c>
      <c r="S159" s="157">
        <f>IF('Indicator Data'!BP159="No data","x",ROUND(IF('Indicator Data'!BP159&gt;S$3,0,IF('Indicator Data'!BP159&lt;S$4,10,(S$3-'Indicator Data'!BP159)/(S$3-S$4)*10)),1))</f>
        <v>3.9</v>
      </c>
      <c r="T159" s="162">
        <f>IF('Indicator Data'!BQ159="No data","x",ROUND(IF('Indicator Data'!BQ159&gt;T$3,0,IF('Indicator Data'!BQ159&lt;T$4,10,(T$3-'Indicator Data'!BQ159)/(T$3-T$4)*10)),1))</f>
        <v>0.3</v>
      </c>
      <c r="U159" s="162">
        <f>IF('Indicator Data'!BR159="No data","x",ROUND(IF('Indicator Data'!BR159&gt;U$3,0,IF('Indicator Data'!BR159&lt;U$4,10,(U$3-'Indicator Data'!BR159)/(U$3-U$4)*10)),1))</f>
        <v>1.2</v>
      </c>
      <c r="V159" s="162">
        <f>IF('Indicator Data'!BS159="No data","x",ROUND(IF('Indicator Data'!BS159&gt;V$3,0,IF('Indicator Data'!BS159&lt;V$4,10,(V$3-'Indicator Data'!BS159)/(V$3-V$4)*10)),1))</f>
        <v>1.5</v>
      </c>
      <c r="W159" s="157">
        <f t="shared" si="32"/>
        <v>1</v>
      </c>
      <c r="X159" s="157">
        <f>IF('Indicator Data'!BT159="No data","x",ROUND(IF('Indicator Data'!BT159&gt;X$3,0,IF('Indicator Data'!BT159&lt;X$4,10,(X$3-'Indicator Data'!BT159)/(X$3-X$4)*10)),1))</f>
        <v>0</v>
      </c>
      <c r="Y159" s="157">
        <f>IF('Indicator Data'!BU159="No data","x",ROUND(IF('Indicator Data'!BU159&gt;Y$3,10,IF('Indicator Data'!BU159&lt;Y$4,0,10-(Y$3-'Indicator Data'!BU159)/(Y$3-Y$4)*10)),1))</f>
        <v>0.1</v>
      </c>
      <c r="Z159" s="158">
        <f t="shared" si="25"/>
        <v>1.3</v>
      </c>
      <c r="AA159" s="159">
        <f t="shared" si="26"/>
        <v>0.7</v>
      </c>
      <c r="AB159" s="48"/>
    </row>
    <row r="160" spans="1:28">
      <c r="A160" s="90" t="str">
        <f>'Indicator Data'!A160</f>
        <v>Slovakia</v>
      </c>
      <c r="B160" s="160" t="str">
        <f>'Indicator Data'!B160</f>
        <v>SVK</v>
      </c>
      <c r="C160" s="157">
        <f>IF('Indicator Data'!BF160="No data","x",ROUND(IF('Indicator Data'!BF160&gt;C$3,0,IF('Indicator Data'!BF160&lt;C$4,10,(C$3-'Indicator Data'!BF160)/(C$3-C$4)*10)),1))</f>
        <v>3.4</v>
      </c>
      <c r="D160" s="158">
        <f t="shared" si="27"/>
        <v>3.4</v>
      </c>
      <c r="E160" s="157">
        <f>IF('Indicator Data'!BH160="No data","x",ROUND(IF('Indicator Data'!BH160&gt;E$3,0,IF('Indicator Data'!BH160&lt;E$4,10,(E$3-'Indicator Data'!BH160)/(E$3-E$4)*10)),1))</f>
        <v>4.5999999999999996</v>
      </c>
      <c r="F160" s="157">
        <f>IF('Indicator Data'!BG160="No data","x",ROUND(IF('Indicator Data'!BG160&gt;F$3,0,IF('Indicator Data'!BG160&lt;F$4,10,(F$3-'Indicator Data'!BG160)/(F$3-F$4)*10)),1))</f>
        <v>4.2</v>
      </c>
      <c r="G160" s="158">
        <f t="shared" si="28"/>
        <v>4.4000000000000004</v>
      </c>
      <c r="H160" s="159">
        <f t="shared" si="29"/>
        <v>3.9</v>
      </c>
      <c r="I160" s="157" t="str">
        <f>IF('Indicator Data'!BJ160="No data","x",ROUND(IF('Indicator Data'!BJ160^2&gt;I$3,0,IF('Indicator Data'!BJ160^2&lt;I$4,10,(I$3-'Indicator Data'!BJ160^2)/(I$3-I$4)*10)),1))</f>
        <v>x</v>
      </c>
      <c r="J160" s="157">
        <f>IF(OR('Indicator Data'!BI160=0,'Indicator Data'!BI160="No data"),"x",ROUND(IF('Indicator Data'!BI160&gt;J$3,0,IF('Indicator Data'!BI160&lt;J$4,10,(J$3-'Indicator Data'!BI160)/(J$3-J$4)*10)),1))</f>
        <v>0</v>
      </c>
      <c r="K160" s="157">
        <f>IF('Indicator Data'!BK160="No data","x",ROUND(IF('Indicator Data'!BK160&gt;K$3,0,IF('Indicator Data'!BK160&lt;K$4,10,(K$3-'Indicator Data'!BK160)/(K$3-K$4)*10)),1))</f>
        <v>1.1000000000000001</v>
      </c>
      <c r="L160" s="157">
        <f>IF('Indicator Data'!BL160="No data","x",ROUND(IF('Indicator Data'!BL160&gt;L$3,0,IF('Indicator Data'!BL160&lt;L$4,10,(L$3-'Indicator Data'!BL160)/(L$3-L$4)*10)),1))</f>
        <v>3.5</v>
      </c>
      <c r="M160" s="158">
        <f t="shared" si="30"/>
        <v>1.5</v>
      </c>
      <c r="N160" s="161">
        <f>IF('Indicator Data'!BM160="No data","x",'Indicator Data'!BM160/'Indicator Data'!BW160*100)</f>
        <v>174.67975378472801</v>
      </c>
      <c r="O160" s="157">
        <f t="shared" si="24"/>
        <v>0</v>
      </c>
      <c r="P160" s="157">
        <f>IF('Indicator Data'!BN160="No data","x",ROUND(IF('Indicator Data'!BN160&gt;P$3,0,IF('Indicator Data'!BN160&lt;P$4,10,(P$3-'Indicator Data'!BN160)/(P$3-P$4)*10)),1))</f>
        <v>0.3</v>
      </c>
      <c r="Q160" s="157">
        <f>IF('Indicator Data'!BO160="No data","x",ROUND(IF('Indicator Data'!BO160&gt;Q$3,0,IF('Indicator Data'!BO160&lt;Q$4,10,(Q$3-'Indicator Data'!BO160)/(Q$3-Q$4)*10)),1))</f>
        <v>0</v>
      </c>
      <c r="R160" s="158">
        <f t="shared" si="31"/>
        <v>0.1</v>
      </c>
      <c r="S160" s="157">
        <f>IF('Indicator Data'!BP160="No data","x",ROUND(IF('Indicator Data'!BP160&gt;S$3,0,IF('Indicator Data'!BP160&lt;S$4,10,(S$3-'Indicator Data'!BP160)/(S$3-S$4)*10)),1))</f>
        <v>0</v>
      </c>
      <c r="T160" s="162">
        <f>IF('Indicator Data'!BQ160="No data","x",ROUND(IF('Indicator Data'!BQ160&gt;T$3,0,IF('Indicator Data'!BQ160&lt;T$4,10,(T$3-'Indicator Data'!BQ160)/(T$3-T$4)*10)),1))</f>
        <v>0.3</v>
      </c>
      <c r="U160" s="162">
        <f>IF('Indicator Data'!BR160="No data","x",ROUND(IF('Indicator Data'!BR160&gt;U$3,0,IF('Indicator Data'!BR160&lt;U$4,10,(U$3-'Indicator Data'!BR160)/(U$3-U$4)*10)),1))</f>
        <v>0.5</v>
      </c>
      <c r="V160" s="162">
        <f>IF('Indicator Data'!BS160="No data","x",ROUND(IF('Indicator Data'!BS160&gt;V$3,0,IF('Indicator Data'!BS160&lt;V$4,10,(V$3-'Indicator Data'!BS160)/(V$3-V$4)*10)),1))</f>
        <v>0.5</v>
      </c>
      <c r="W160" s="157">
        <f t="shared" si="32"/>
        <v>0.43333333333333335</v>
      </c>
      <c r="X160" s="157">
        <f>IF('Indicator Data'!BT160="No data","x",ROUND(IF('Indicator Data'!BT160&gt;X$3,0,IF('Indicator Data'!BT160&lt;X$4,10,(X$3-'Indicator Data'!BT160)/(X$3-X$4)*10)),1))</f>
        <v>1.1000000000000001</v>
      </c>
      <c r="Y160" s="157">
        <f>IF('Indicator Data'!BU160="No data","x",ROUND(IF('Indicator Data'!BU160&gt;Y$3,10,IF('Indicator Data'!BU160&lt;Y$4,0,10-(Y$3-'Indicator Data'!BU160)/(Y$3-Y$4)*10)),1))</f>
        <v>0.1</v>
      </c>
      <c r="Z160" s="158">
        <f t="shared" si="25"/>
        <v>0.4</v>
      </c>
      <c r="AA160" s="159">
        <f t="shared" si="26"/>
        <v>0.7</v>
      </c>
      <c r="AB160" s="48"/>
    </row>
    <row r="161" spans="1:28">
      <c r="A161" s="90" t="str">
        <f>'Indicator Data'!A161</f>
        <v>Slovenia</v>
      </c>
      <c r="B161" s="160" t="str">
        <f>'Indicator Data'!B161</f>
        <v>SVN</v>
      </c>
      <c r="C161" s="157">
        <f>IF('Indicator Data'!BF161="No data","x",ROUND(IF('Indicator Data'!BF161&gt;C$3,0,IF('Indicator Data'!BF161&lt;C$4,10,(C$3-'Indicator Data'!BF161)/(C$3-C$4)*10)),1))</f>
        <v>0.9</v>
      </c>
      <c r="D161" s="158">
        <f t="shared" si="27"/>
        <v>0.9</v>
      </c>
      <c r="E161" s="157">
        <f>IF('Indicator Data'!BH161="No data","x",ROUND(IF('Indicator Data'!BH161&gt;E$3,0,IF('Indicator Data'!BH161&lt;E$4,10,(E$3-'Indicator Data'!BH161)/(E$3-E$4)*10)),1))</f>
        <v>4.4000000000000004</v>
      </c>
      <c r="F161" s="157">
        <f>IF('Indicator Data'!BG161="No data","x",ROUND(IF('Indicator Data'!BG161&gt;F$3,0,IF('Indicator Data'!BG161&lt;F$4,10,(F$3-'Indicator Data'!BG161)/(F$3-F$4)*10)),1))</f>
        <v>2.9</v>
      </c>
      <c r="G161" s="158">
        <f t="shared" si="28"/>
        <v>3.7</v>
      </c>
      <c r="H161" s="159">
        <f t="shared" si="29"/>
        <v>2.2999999999999998</v>
      </c>
      <c r="I161" s="157" t="str">
        <f>IF('Indicator Data'!BJ161="No data","x",ROUND(IF('Indicator Data'!BJ161^2&gt;I$3,0,IF('Indicator Data'!BJ161^2&lt;I$4,10,(I$3-'Indicator Data'!BJ161^2)/(I$3-I$4)*10)),1))</f>
        <v>x</v>
      </c>
      <c r="J161" s="157">
        <f>IF(OR('Indicator Data'!BI161=0,'Indicator Data'!BI161="No data"),"x",ROUND(IF('Indicator Data'!BI161&gt;J$3,0,IF('Indicator Data'!BI161&lt;J$4,10,(J$3-'Indicator Data'!BI161)/(J$3-J$4)*10)),1))</f>
        <v>0</v>
      </c>
      <c r="K161" s="157">
        <f>IF('Indicator Data'!BK161="No data","x",ROUND(IF('Indicator Data'!BK161&gt;K$3,0,IF('Indicator Data'!BK161&lt;K$4,10,(K$3-'Indicator Data'!BK161)/(K$3-K$4)*10)),1))</f>
        <v>1.1000000000000001</v>
      </c>
      <c r="L161" s="157">
        <f>IF('Indicator Data'!BL161="No data","x",ROUND(IF('Indicator Data'!BL161&gt;L$3,0,IF('Indicator Data'!BL161&lt;L$4,10,(L$3-'Indicator Data'!BL161)/(L$3-L$4)*10)),1))</f>
        <v>3.8</v>
      </c>
      <c r="M161" s="158">
        <f t="shared" si="30"/>
        <v>1.6</v>
      </c>
      <c r="N161" s="161">
        <f>IF('Indicator Data'!BM161="No data","x",'Indicator Data'!BM161/'Indicator Data'!BW161*100)</f>
        <v>178.74875868917576</v>
      </c>
      <c r="O161" s="157">
        <f t="shared" si="24"/>
        <v>0</v>
      </c>
      <c r="P161" s="157">
        <f>IF('Indicator Data'!BN161="No data","x",ROUND(IF('Indicator Data'!BN161&gt;P$3,0,IF('Indicator Data'!BN161&lt;P$4,10,(P$3-'Indicator Data'!BN161)/(P$3-P$4)*10)),1))</f>
        <v>0.2</v>
      </c>
      <c r="Q161" s="157">
        <f>IF('Indicator Data'!BO161="No data","x",ROUND(IF('Indicator Data'!BO161&gt;Q$3,0,IF('Indicator Data'!BO161&lt;Q$4,10,(Q$3-'Indicator Data'!BO161)/(Q$3-Q$4)*10)),1))</f>
        <v>0.1</v>
      </c>
      <c r="R161" s="158">
        <f t="shared" si="31"/>
        <v>0.1</v>
      </c>
      <c r="S161" s="157">
        <f>IF('Indicator Data'!BP161="No data","x",ROUND(IF('Indicator Data'!BP161&gt;S$3,0,IF('Indicator Data'!BP161&lt;S$4,10,(S$3-'Indicator Data'!BP161)/(S$3-S$4)*10)),1))</f>
        <v>1.8</v>
      </c>
      <c r="T161" s="162">
        <f>IF('Indicator Data'!BQ161="No data","x",ROUND(IF('Indicator Data'!BQ161&gt;T$3,0,IF('Indicator Data'!BQ161&lt;T$4,10,(T$3-'Indicator Data'!BQ161)/(T$3-T$4)*10)),1))</f>
        <v>1.7</v>
      </c>
      <c r="U161" s="162">
        <f>IF('Indicator Data'!BR161="No data","x",ROUND(IF('Indicator Data'!BR161&gt;U$3,0,IF('Indicator Data'!BR161&lt;U$4,10,(U$3-'Indicator Data'!BR161)/(U$3-U$4)*10)),1))</f>
        <v>1.2</v>
      </c>
      <c r="V161" s="162">
        <f>IF('Indicator Data'!BS161="No data","x",ROUND(IF('Indicator Data'!BS161&gt;V$3,0,IF('Indicator Data'!BS161&lt;V$4,10,(V$3-'Indicator Data'!BS161)/(V$3-V$4)*10)),1))</f>
        <v>6.4</v>
      </c>
      <c r="W161" s="157">
        <f t="shared" si="32"/>
        <v>3.1</v>
      </c>
      <c r="X161" s="157">
        <f>IF('Indicator Data'!BT161="No data","x",ROUND(IF('Indicator Data'!BT161&gt;X$3,0,IF('Indicator Data'!BT161&lt;X$4,10,(X$3-'Indicator Data'!BT161)/(X$3-X$4)*10)),1))</f>
        <v>0</v>
      </c>
      <c r="Y161" s="157">
        <f>IF('Indicator Data'!BU161="No data","x",ROUND(IF('Indicator Data'!BU161&gt;Y$3,10,IF('Indicator Data'!BU161&lt;Y$4,0,10-(Y$3-'Indicator Data'!BU161)/(Y$3-Y$4)*10)),1))</f>
        <v>0.1</v>
      </c>
      <c r="Z161" s="158">
        <f t="shared" si="25"/>
        <v>1.3</v>
      </c>
      <c r="AA161" s="159">
        <f t="shared" si="26"/>
        <v>1</v>
      </c>
      <c r="AB161" s="48"/>
    </row>
    <row r="162" spans="1:28">
      <c r="A162" s="90" t="str">
        <f>'Indicator Data'!A162</f>
        <v>Solomon Islands</v>
      </c>
      <c r="B162" s="160" t="str">
        <f>'Indicator Data'!B162</f>
        <v>SLB</v>
      </c>
      <c r="C162" s="157">
        <f>IF('Indicator Data'!BF162="No data","x",ROUND(IF('Indicator Data'!BF162&gt;C$3,0,IF('Indicator Data'!BF162&lt;C$4,10,(C$3-'Indicator Data'!BF162)/(C$3-C$4)*10)),1))</f>
        <v>6.6</v>
      </c>
      <c r="D162" s="158">
        <f t="shared" si="27"/>
        <v>6.6</v>
      </c>
      <c r="E162" s="157">
        <f>IF('Indicator Data'!BH162="No data","x",ROUND(IF('Indicator Data'!BH162&gt;E$3,0,IF('Indicator Data'!BH162&lt;E$4,10,(E$3-'Indicator Data'!BH162)/(E$3-E$4)*10)),1))</f>
        <v>5.7</v>
      </c>
      <c r="F162" s="157">
        <f>IF('Indicator Data'!BG162="No data","x",ROUND(IF('Indicator Data'!BG162&gt;F$3,0,IF('Indicator Data'!BG162&lt;F$4,10,(F$3-'Indicator Data'!BG162)/(F$3-F$4)*10)),1))</f>
        <v>6.3</v>
      </c>
      <c r="G162" s="158">
        <f t="shared" si="28"/>
        <v>6</v>
      </c>
      <c r="H162" s="159">
        <f t="shared" si="29"/>
        <v>6.3</v>
      </c>
      <c r="I162" s="157" t="str">
        <f>IF('Indicator Data'!BJ162="No data","x",ROUND(IF('Indicator Data'!BJ162^2&gt;I$3,0,IF('Indicator Data'!BJ162^2&lt;I$4,10,(I$3-'Indicator Data'!BJ162^2)/(I$3-I$4)*10)),1))</f>
        <v>x</v>
      </c>
      <c r="J162" s="157">
        <f>IF(OR('Indicator Data'!BI162=0,'Indicator Data'!BI162="No data"),"x",ROUND(IF('Indicator Data'!BI162&gt;J$3,0,IF('Indicator Data'!BI162&lt;J$4,10,(J$3-'Indicator Data'!BI162)/(J$3-J$4)*10)),1))</f>
        <v>2.4</v>
      </c>
      <c r="K162" s="157">
        <f>IF('Indicator Data'!BK162="No data","x",ROUND(IF('Indicator Data'!BK162&gt;K$3,0,IF('Indicator Data'!BK162&lt;K$4,10,(K$3-'Indicator Data'!BK162)/(K$3-K$4)*10)),1))</f>
        <v>6.4</v>
      </c>
      <c r="L162" s="157">
        <f>IF('Indicator Data'!BL162="No data","x",ROUND(IF('Indicator Data'!BL162&gt;L$3,0,IF('Indicator Data'!BL162&lt;L$4,10,(L$3-'Indicator Data'!BL162)/(L$3-L$4)*10)),1))</f>
        <v>6.8</v>
      </c>
      <c r="M162" s="158">
        <f t="shared" si="30"/>
        <v>5.2</v>
      </c>
      <c r="N162" s="161">
        <f>IF('Indicator Data'!BM162="No data","x",'Indicator Data'!BM162/'Indicator Data'!BW162*100)</f>
        <v>3.5727045373347623</v>
      </c>
      <c r="O162" s="157">
        <f t="shared" si="24"/>
        <v>9.6999999999999993</v>
      </c>
      <c r="P162" s="157">
        <f>IF('Indicator Data'!BN162="No data","x",ROUND(IF('Indicator Data'!BN162&gt;P$3,0,IF('Indicator Data'!BN162&lt;P$4,10,(P$3-'Indicator Data'!BN162)/(P$3-P$4)*10)),1))</f>
        <v>7.2</v>
      </c>
      <c r="Q162" s="157">
        <f>IF('Indicator Data'!BO162="No data","x",ROUND(IF('Indicator Data'!BO162&gt;Q$3,0,IF('Indicator Data'!BO162&lt;Q$4,10,(Q$3-'Indicator Data'!BO162)/(Q$3-Q$4)*10)),1))</f>
        <v>6.5</v>
      </c>
      <c r="R162" s="158">
        <f t="shared" si="31"/>
        <v>7.8</v>
      </c>
      <c r="S162" s="157">
        <f>IF('Indicator Data'!BP162="No data","x",ROUND(IF('Indicator Data'!BP162&gt;S$3,0,IF('Indicator Data'!BP162&lt;S$4,10,(S$3-'Indicator Data'!BP162)/(S$3-S$4)*10)),1))</f>
        <v>9.5</v>
      </c>
      <c r="T162" s="162">
        <f>IF('Indicator Data'!BQ162="No data","x",ROUND(IF('Indicator Data'!BQ162&gt;T$3,0,IF('Indicator Data'!BQ162&lt;T$4,10,(T$3-'Indicator Data'!BQ162)/(T$3-T$4)*10)),1))</f>
        <v>1.7</v>
      </c>
      <c r="U162" s="162">
        <f>IF('Indicator Data'!BR162="No data","x",ROUND(IF('Indicator Data'!BR162&gt;U$3,0,IF('Indicator Data'!BR162&lt;U$4,10,(U$3-'Indicator Data'!BR162)/(U$3-U$4)*10)),1))</f>
        <v>1.5</v>
      </c>
      <c r="V162" s="162">
        <f>IF('Indicator Data'!BS162="No data","x",ROUND(IF('Indicator Data'!BS162&gt;V$3,0,IF('Indicator Data'!BS162&lt;V$4,10,(V$3-'Indicator Data'!BS162)/(V$3-V$4)*10)),1))</f>
        <v>1.7</v>
      </c>
      <c r="W162" s="157">
        <f t="shared" si="32"/>
        <v>1.6333333333333335</v>
      </c>
      <c r="X162" s="157">
        <f>IF('Indicator Data'!BT162="No data","x",ROUND(IF('Indicator Data'!BT162&gt;X$3,0,IF('Indicator Data'!BT162&lt;X$4,10,(X$3-'Indicator Data'!BT162)/(X$3-X$4)*10)),1))</f>
        <v>9.8000000000000007</v>
      </c>
      <c r="Y162" s="157">
        <f>IF('Indicator Data'!BU162="No data","x",ROUND(IF('Indicator Data'!BU162&gt;Y$3,10,IF('Indicator Data'!BU162&lt;Y$4,0,10-(Y$3-'Indicator Data'!BU162)/(Y$3-Y$4)*10)),1))</f>
        <v>1.4</v>
      </c>
      <c r="Z162" s="158">
        <f t="shared" si="25"/>
        <v>5.6</v>
      </c>
      <c r="AA162" s="159">
        <f t="shared" si="26"/>
        <v>6.2</v>
      </c>
      <c r="AB162" s="48"/>
    </row>
    <row r="163" spans="1:28">
      <c r="A163" s="90" t="str">
        <f>'Indicator Data'!A163</f>
        <v>Somalia</v>
      </c>
      <c r="B163" s="160" t="str">
        <f>'Indicator Data'!B163</f>
        <v>SOM</v>
      </c>
      <c r="C163" s="157" t="str">
        <f>IF('Indicator Data'!BF163="No data","x",ROUND(IF('Indicator Data'!BF163&gt;C$3,0,IF('Indicator Data'!BF163&lt;C$4,10,(C$3-'Indicator Data'!BF163)/(C$3-C$4)*10)),1))</f>
        <v>x</v>
      </c>
      <c r="D163" s="158" t="str">
        <f t="shared" si="27"/>
        <v>x</v>
      </c>
      <c r="E163" s="157">
        <f>IF('Indicator Data'!BH163="No data","x",ROUND(IF('Indicator Data'!BH163&gt;E$3,0,IF('Indicator Data'!BH163&lt;E$4,10,(E$3-'Indicator Data'!BH163)/(E$3-E$4)*10)),1))</f>
        <v>8.9</v>
      </c>
      <c r="F163" s="157">
        <f>IF('Indicator Data'!BG163="No data","x",ROUND(IF('Indicator Data'!BG163&gt;F$3,0,IF('Indicator Data'!BG163&lt;F$4,10,(F$3-'Indicator Data'!BG163)/(F$3-F$4)*10)),1))</f>
        <v>9.1</v>
      </c>
      <c r="G163" s="158">
        <f t="shared" si="28"/>
        <v>9</v>
      </c>
      <c r="H163" s="159">
        <f t="shared" si="29"/>
        <v>9</v>
      </c>
      <c r="I163" s="157">
        <f>IF('Indicator Data'!BJ163="No data","x",ROUND(IF('Indicator Data'!BJ163^2&gt;I$3,0,IF('Indicator Data'!BJ163^2&lt;I$4,10,(I$3-'Indicator Data'!BJ163^2)/(I$3-I$4)*10)),1))</f>
        <v>9.1</v>
      </c>
      <c r="J163" s="157">
        <f>IF(OR('Indicator Data'!BI163=0,'Indicator Data'!BI163="No data"),"x",ROUND(IF('Indicator Data'!BI163&gt;J$3,0,IF('Indicator Data'!BI163&lt;J$4,10,(J$3-'Indicator Data'!BI163)/(J$3-J$4)*10)),1))</f>
        <v>5.0999999999999996</v>
      </c>
      <c r="K163" s="157">
        <f>IF('Indicator Data'!BK163="No data","x",ROUND(IF('Indicator Data'!BK163&gt;K$3,0,IF('Indicator Data'!BK163&lt;K$4,10,(K$3-'Indicator Data'!BK163)/(K$3-K$4)*10)),1))</f>
        <v>9.8000000000000007</v>
      </c>
      <c r="L163" s="157">
        <f>IF('Indicator Data'!BL163="No data","x",ROUND(IF('Indicator Data'!BL163&gt;L$3,0,IF('Indicator Data'!BL163&lt;L$4,10,(L$3-'Indicator Data'!BL163)/(L$3-L$4)*10)),1))</f>
        <v>7.7</v>
      </c>
      <c r="M163" s="158">
        <f t="shared" si="30"/>
        <v>7.9</v>
      </c>
      <c r="N163" s="161">
        <f>IF('Indicator Data'!BM163="No data","x",'Indicator Data'!BM163/'Indicator Data'!BW163*100)</f>
        <v>30.28660694360315</v>
      </c>
      <c r="O163" s="157">
        <f t="shared" si="24"/>
        <v>7</v>
      </c>
      <c r="P163" s="157">
        <f>IF('Indicator Data'!BN163="No data","x",ROUND(IF('Indicator Data'!BN163&gt;P$3,0,IF('Indicator Data'!BN163&lt;P$4,10,(P$3-'Indicator Data'!BN163)/(P$3-P$4)*10)),1))</f>
        <v>6.6</v>
      </c>
      <c r="Q163" s="157">
        <f>IF('Indicator Data'!BO163="No data","x",ROUND(IF('Indicator Data'!BO163&gt;Q$3,0,IF('Indicator Data'!BO163&lt;Q$4,10,(Q$3-'Indicator Data'!BO163)/(Q$3-Q$4)*10)),1))</f>
        <v>8.3000000000000007</v>
      </c>
      <c r="R163" s="158">
        <f t="shared" si="31"/>
        <v>7.3</v>
      </c>
      <c r="S163" s="157">
        <f>IF('Indicator Data'!BP163="No data","x",ROUND(IF('Indicator Data'!BP163&gt;S$3,0,IF('Indicator Data'!BP163&lt;S$4,10,(S$3-'Indicator Data'!BP163)/(S$3-S$4)*10)),1))</f>
        <v>9.9</v>
      </c>
      <c r="T163" s="162">
        <f>IF('Indicator Data'!BQ163="No data","x",ROUND(IF('Indicator Data'!BQ163&gt;T$3,0,IF('Indicator Data'!BQ163&lt;T$4,10,(T$3-'Indicator Data'!BQ163)/(T$3-T$4)*10)),1))</f>
        <v>9.6999999999999993</v>
      </c>
      <c r="U163" s="162">
        <f>IF('Indicator Data'!BR163="No data","x",ROUND(IF('Indicator Data'!BR163&gt;U$3,0,IF('Indicator Data'!BR163&lt;U$4,10,(U$3-'Indicator Data'!BR163)/(U$3-U$4)*10)),1))</f>
        <v>10</v>
      </c>
      <c r="V163" s="162" t="str">
        <f>IF('Indicator Data'!BS163="No data","x",ROUND(IF('Indicator Data'!BS163&gt;V$3,0,IF('Indicator Data'!BS163&lt;V$4,10,(V$3-'Indicator Data'!BS163)/(V$3-V$4)*10)),1))</f>
        <v>x</v>
      </c>
      <c r="W163" s="157">
        <f t="shared" si="32"/>
        <v>9.85</v>
      </c>
      <c r="X163" s="157" t="str">
        <f>IF('Indicator Data'!BT163="No data","x",ROUND(IF('Indicator Data'!BT163&gt;X$3,0,IF('Indicator Data'!BT163&lt;X$4,10,(X$3-'Indicator Data'!BT163)/(X$3-X$4)*10)),1))</f>
        <v>x</v>
      </c>
      <c r="Y163" s="157">
        <f>IF('Indicator Data'!BU163="No data","x",ROUND(IF('Indicator Data'!BU163&gt;Y$3,10,IF('Indicator Data'!BU163&lt;Y$4,0,10-(Y$3-'Indicator Data'!BU163)/(Y$3-Y$4)*10)),1))</f>
        <v>6.9</v>
      </c>
      <c r="Z163" s="158">
        <f t="shared" si="25"/>
        <v>8.9</v>
      </c>
      <c r="AA163" s="159">
        <f t="shared" si="26"/>
        <v>8</v>
      </c>
      <c r="AB163" s="48"/>
    </row>
    <row r="164" spans="1:28">
      <c r="A164" s="90" t="str">
        <f>'Indicator Data'!A164</f>
        <v>South Africa</v>
      </c>
      <c r="B164" s="160" t="str">
        <f>'Indicator Data'!B164</f>
        <v>ZAF</v>
      </c>
      <c r="C164" s="157">
        <f>IF('Indicator Data'!BF164="No data","x",ROUND(IF('Indicator Data'!BF164&gt;C$3,0,IF('Indicator Data'!BF164&lt;C$4,10,(C$3-'Indicator Data'!BF164)/(C$3-C$4)*10)),1))</f>
        <v>3.9</v>
      </c>
      <c r="D164" s="158">
        <f t="shared" si="27"/>
        <v>3.9</v>
      </c>
      <c r="E164" s="157">
        <f>IF('Indicator Data'!BH164="No data","x",ROUND(IF('Indicator Data'!BH164&gt;E$3,0,IF('Indicator Data'!BH164&lt;E$4,10,(E$3-'Indicator Data'!BH164)/(E$3-E$4)*10)),1))</f>
        <v>5.9</v>
      </c>
      <c r="F164" s="157">
        <f>IF('Indicator Data'!BG164="No data","x",ROUND(IF('Indicator Data'!BG164&gt;F$3,0,IF('Indicator Data'!BG164&lt;F$4,10,(F$3-'Indicator Data'!BG164)/(F$3-F$4)*10)),1))</f>
        <v>5.3</v>
      </c>
      <c r="G164" s="158">
        <f t="shared" si="28"/>
        <v>5.6</v>
      </c>
      <c r="H164" s="159">
        <f t="shared" si="29"/>
        <v>4.8</v>
      </c>
      <c r="I164" s="157">
        <f>IF('Indicator Data'!BJ164="No data","x",ROUND(IF('Indicator Data'!BJ164^2&gt;I$3,0,IF('Indicator Data'!BJ164^2&lt;I$4,10,(I$3-'Indicator Data'!BJ164^2)/(I$3-I$4)*10)),1))</f>
        <v>2.1</v>
      </c>
      <c r="J164" s="157">
        <f>IF(OR('Indicator Data'!BI164=0,'Indicator Data'!BI164="No data"),"x",ROUND(IF('Indicator Data'!BI164&gt;J$3,0,IF('Indicator Data'!BI164&lt;J$4,10,(J$3-'Indicator Data'!BI164)/(J$3-J$4)*10)),1))</f>
        <v>1.4</v>
      </c>
      <c r="K164" s="157">
        <f>IF('Indicator Data'!BK164="No data","x",ROUND(IF('Indicator Data'!BK164&gt;K$3,0,IF('Indicator Data'!BK164&lt;K$4,10,(K$3-'Indicator Data'!BK164)/(K$3-K$4)*10)),1))</f>
        <v>2.8</v>
      </c>
      <c r="L164" s="157">
        <f>IF('Indicator Data'!BL164="No data","x",ROUND(IF('Indicator Data'!BL164&gt;L$3,0,IF('Indicator Data'!BL164&lt;L$4,10,(L$3-'Indicator Data'!BL164)/(L$3-L$4)*10)),1))</f>
        <v>1.7</v>
      </c>
      <c r="M164" s="158">
        <f t="shared" si="30"/>
        <v>2</v>
      </c>
      <c r="N164" s="161">
        <f>IF('Indicator Data'!BM164="No data","x",'Indicator Data'!BM164/'Indicator Data'!BW164*100)</f>
        <v>24.73023436018762</v>
      </c>
      <c r="O164" s="157">
        <f t="shared" si="24"/>
        <v>7.6</v>
      </c>
      <c r="P164" s="157">
        <f>IF('Indicator Data'!BN164="No data","x",ROUND(IF('Indicator Data'!BN164&gt;P$3,0,IF('Indicator Data'!BN164&lt;P$4,10,(P$3-'Indicator Data'!BN164)/(P$3-P$4)*10)),1))</f>
        <v>2.5</v>
      </c>
      <c r="Q164" s="157">
        <f>IF('Indicator Data'!BO164="No data","x",ROUND(IF('Indicator Data'!BO164&gt;Q$3,0,IF('Indicator Data'!BO164&lt;Q$4,10,(Q$3-'Indicator Data'!BO164)/(Q$3-Q$4)*10)),1))</f>
        <v>1.1000000000000001</v>
      </c>
      <c r="R164" s="158">
        <f t="shared" si="31"/>
        <v>3.7</v>
      </c>
      <c r="S164" s="157">
        <f>IF('Indicator Data'!BP164="No data","x",ROUND(IF('Indicator Data'!BP164&gt;S$3,0,IF('Indicator Data'!BP164&lt;S$4,10,(S$3-'Indicator Data'!BP164)/(S$3-S$4)*10)),1))</f>
        <v>8</v>
      </c>
      <c r="T164" s="162">
        <f>IF('Indicator Data'!BQ164="No data","x",ROUND(IF('Indicator Data'!BQ164&gt;T$3,0,IF('Indicator Data'!BQ164&lt;T$4,10,(T$3-'Indicator Data'!BQ164)/(T$3-T$4)*10)),1))</f>
        <v>2.4</v>
      </c>
      <c r="U164" s="162">
        <f>IF('Indicator Data'!BR164="No data","x",ROUND(IF('Indicator Data'!BR164&gt;U$3,0,IF('Indicator Data'!BR164&lt;U$4,10,(U$3-'Indicator Data'!BR164)/(U$3-U$4)*10)),1))</f>
        <v>2</v>
      </c>
      <c r="V164" s="162">
        <f>IF('Indicator Data'!BS164="No data","x",ROUND(IF('Indicator Data'!BS164&gt;V$3,0,IF('Indicator Data'!BS164&lt;V$4,10,(V$3-'Indicator Data'!BS164)/(V$3-V$4)*10)),1))</f>
        <v>1.7</v>
      </c>
      <c r="W164" s="157">
        <f t="shared" si="32"/>
        <v>2.0333333333333337</v>
      </c>
      <c r="X164" s="157">
        <f>IF('Indicator Data'!BT164="No data","x",ROUND(IF('Indicator Data'!BT164&gt;X$3,0,IF('Indicator Data'!BT164&lt;X$4,10,(X$3-'Indicator Data'!BT164)/(X$3-X$4)*10)),1))</f>
        <v>6.1</v>
      </c>
      <c r="Y164" s="157">
        <f>IF('Indicator Data'!BU164="No data","x",ROUND(IF('Indicator Data'!BU164&gt;Y$3,10,IF('Indicator Data'!BU164&lt;Y$4,0,10-(Y$3-'Indicator Data'!BU164)/(Y$3-Y$4)*10)),1))</f>
        <v>1.4</v>
      </c>
      <c r="Z164" s="158">
        <f t="shared" si="25"/>
        <v>4.4000000000000004</v>
      </c>
      <c r="AA164" s="159">
        <f t="shared" si="26"/>
        <v>3.4</v>
      </c>
      <c r="AB164" s="48"/>
    </row>
    <row r="165" spans="1:28">
      <c r="A165" s="90" t="str">
        <f>'Indicator Data'!A165</f>
        <v>South Sudan</v>
      </c>
      <c r="B165" s="160" t="str">
        <f>'Indicator Data'!B165</f>
        <v>SSD</v>
      </c>
      <c r="C165" s="157" t="str">
        <f>IF('Indicator Data'!BF165="No data","x",ROUND(IF('Indicator Data'!BF165&gt;C$3,0,IF('Indicator Data'!BF165&lt;C$4,10,(C$3-'Indicator Data'!BF165)/(C$3-C$4)*10)),1))</f>
        <v>x</v>
      </c>
      <c r="D165" s="158" t="str">
        <f t="shared" si="27"/>
        <v>x</v>
      </c>
      <c r="E165" s="157">
        <f>IF('Indicator Data'!BH165="No data","x",ROUND(IF('Indicator Data'!BH165&gt;E$3,0,IF('Indicator Data'!BH165&lt;E$4,10,(E$3-'Indicator Data'!BH165)/(E$3-E$4)*10)),1))</f>
        <v>8.6999999999999993</v>
      </c>
      <c r="F165" s="157">
        <f>IF('Indicator Data'!BG165="No data","x",ROUND(IF('Indicator Data'!BG165&gt;F$3,0,IF('Indicator Data'!BG165&lt;F$4,10,(F$3-'Indicator Data'!BG165)/(F$3-F$4)*10)),1))</f>
        <v>9.8000000000000007</v>
      </c>
      <c r="G165" s="158">
        <f t="shared" si="28"/>
        <v>9.3000000000000007</v>
      </c>
      <c r="H165" s="159">
        <f t="shared" si="29"/>
        <v>9.3000000000000007</v>
      </c>
      <c r="I165" s="157">
        <f>IF('Indicator Data'!BJ165="No data","x",ROUND(IF('Indicator Data'!BJ165^2&gt;I$3,0,IF('Indicator Data'!BJ165^2&lt;I$4,10,(I$3-'Indicator Data'!BJ165^2)/(I$3-I$4)*10)),1))</f>
        <v>9.6999999999999993</v>
      </c>
      <c r="J165" s="157">
        <f>IF(OR('Indicator Data'!BI165=0,'Indicator Data'!BI165="No data"),"x",ROUND(IF('Indicator Data'!BI165&gt;J$3,0,IF('Indicator Data'!BI165&lt;J$4,10,(J$3-'Indicator Data'!BI165)/(J$3-J$4)*10)),1))</f>
        <v>9.1999999999999993</v>
      </c>
      <c r="K165" s="157">
        <f>IF('Indicator Data'!BK165="No data","x",ROUND(IF('Indicator Data'!BK165&gt;K$3,0,IF('Indicator Data'!BK165&lt;K$4,10,(K$3-'Indicator Data'!BK165)/(K$3-K$4)*10)),1))</f>
        <v>9.4</v>
      </c>
      <c r="L165" s="157">
        <f>IF('Indicator Data'!BL165="No data","x",ROUND(IF('Indicator Data'!BL165&gt;L$3,0,IF('Indicator Data'!BL165&lt;L$4,10,(L$3-'Indicator Data'!BL165)/(L$3-L$4)*10)),1))</f>
        <v>8.6999999999999993</v>
      </c>
      <c r="M165" s="158">
        <f t="shared" si="30"/>
        <v>9.3000000000000007</v>
      </c>
      <c r="N165" s="161">
        <f>IF('Indicator Data'!BM165="No data","x",'Indicator Data'!BM165/'Indicator Data'!BW165*100)</f>
        <v>6.052808425509328</v>
      </c>
      <c r="O165" s="157">
        <f t="shared" si="24"/>
        <v>9.5</v>
      </c>
      <c r="P165" s="157">
        <f>IF('Indicator Data'!BN165="No data","x",ROUND(IF('Indicator Data'!BN165&gt;P$3,0,IF('Indicator Data'!BN165&lt;P$4,10,(P$3-'Indicator Data'!BN165)/(P$3-P$4)*10)),1))</f>
        <v>9.3000000000000007</v>
      </c>
      <c r="Q165" s="157">
        <f>IF('Indicator Data'!BO165="No data","x",ROUND(IF('Indicator Data'!BO165&gt;Q$3,0,IF('Indicator Data'!BO165&lt;Q$4,10,(Q$3-'Indicator Data'!BO165)/(Q$3-Q$4)*10)),1))</f>
        <v>10</v>
      </c>
      <c r="R165" s="158">
        <f t="shared" si="31"/>
        <v>9.6</v>
      </c>
      <c r="S165" s="157">
        <f>IF('Indicator Data'!BP165="No data","x",ROUND(IF('Indicator Data'!BP165&gt;S$3,0,IF('Indicator Data'!BP165&lt;S$4,10,(S$3-'Indicator Data'!BP165)/(S$3-S$4)*10)),1))</f>
        <v>9.9</v>
      </c>
      <c r="T165" s="162">
        <f>IF('Indicator Data'!BQ165="No data","x",ROUND(IF('Indicator Data'!BQ165&gt;T$3,0,IF('Indicator Data'!BQ165&lt;T$4,10,(T$3-'Indicator Data'!BQ165)/(T$3-T$4)*10)),1))</f>
        <v>4.4000000000000004</v>
      </c>
      <c r="U165" s="162" t="str">
        <f>IF('Indicator Data'!BR165="No data","x",ROUND(IF('Indicator Data'!BR165&gt;U$3,0,IF('Indicator Data'!BR165&lt;U$4,10,(U$3-'Indicator Data'!BR165)/(U$3-U$4)*10)),1))</f>
        <v>x</v>
      </c>
      <c r="V165" s="162" t="str">
        <f>IF('Indicator Data'!BS165="No data","x",ROUND(IF('Indicator Data'!BS165&gt;V$3,0,IF('Indicator Data'!BS165&lt;V$4,10,(V$3-'Indicator Data'!BS165)/(V$3-V$4)*10)),1))</f>
        <v>x</v>
      </c>
      <c r="W165" s="157">
        <f t="shared" si="32"/>
        <v>4.4000000000000004</v>
      </c>
      <c r="X165" s="157">
        <f>IF('Indicator Data'!BT165="No data","x",ROUND(IF('Indicator Data'!BT165&gt;X$3,0,IF('Indicator Data'!BT165&lt;X$4,10,(X$3-'Indicator Data'!BT165)/(X$3-X$4)*10)),1))</f>
        <v>10</v>
      </c>
      <c r="Y165" s="157">
        <f>IF('Indicator Data'!BU165="No data","x",ROUND(IF('Indicator Data'!BU165&gt;Y$3,10,IF('Indicator Data'!BU165&lt;Y$4,0,10-(Y$3-'Indicator Data'!BU165)/(Y$3-Y$4)*10)),1))</f>
        <v>10</v>
      </c>
      <c r="Z165" s="158">
        <f t="shared" si="25"/>
        <v>8.6</v>
      </c>
      <c r="AA165" s="159">
        <f t="shared" si="26"/>
        <v>9.1999999999999993</v>
      </c>
      <c r="AB165" s="48"/>
    </row>
    <row r="166" spans="1:28">
      <c r="A166" s="90" t="str">
        <f>'Indicator Data'!A166</f>
        <v>Spain</v>
      </c>
      <c r="B166" s="160" t="str">
        <f>'Indicator Data'!B166</f>
        <v>ESP</v>
      </c>
      <c r="C166" s="157">
        <f>IF('Indicator Data'!BF166="No data","x",ROUND(IF('Indicator Data'!BF166&gt;C$3,0,IF('Indicator Data'!BF166&lt;C$4,10,(C$3-'Indicator Data'!BF166)/(C$3-C$4)*10)),1))</f>
        <v>2.2000000000000002</v>
      </c>
      <c r="D166" s="158">
        <f t="shared" si="27"/>
        <v>2.2000000000000002</v>
      </c>
      <c r="E166" s="157">
        <f>IF('Indicator Data'!BH166="No data","x",ROUND(IF('Indicator Data'!BH166&gt;E$3,0,IF('Indicator Data'!BH166&lt;E$4,10,(E$3-'Indicator Data'!BH166)/(E$3-E$4)*10)),1))</f>
        <v>4</v>
      </c>
      <c r="F166" s="157">
        <f>IF('Indicator Data'!BG166="No data","x",ROUND(IF('Indicator Data'!BG166&gt;F$3,0,IF('Indicator Data'!BG166&lt;F$4,10,(F$3-'Indicator Data'!BG166)/(F$3-F$4)*10)),1))</f>
        <v>3.2</v>
      </c>
      <c r="G166" s="158">
        <f t="shared" si="28"/>
        <v>3.6</v>
      </c>
      <c r="H166" s="159">
        <f t="shared" si="29"/>
        <v>2.9</v>
      </c>
      <c r="I166" s="157">
        <f>IF('Indicator Data'!BJ166="No data","x",ROUND(IF('Indicator Data'!BJ166^2&gt;I$3,0,IF('Indicator Data'!BJ166^2&lt;I$4,10,(I$3-'Indicator Data'!BJ166^2)/(I$3-I$4)*10)),1))</f>
        <v>0.3</v>
      </c>
      <c r="J166" s="157">
        <f>IF(OR('Indicator Data'!BI166=0,'Indicator Data'!BI166="No data"),"x",ROUND(IF('Indicator Data'!BI166&gt;J$3,0,IF('Indicator Data'!BI166&lt;J$4,10,(J$3-'Indicator Data'!BI166)/(J$3-J$4)*10)),1))</f>
        <v>0</v>
      </c>
      <c r="K166" s="157">
        <f>IF('Indicator Data'!BK166="No data","x",ROUND(IF('Indicator Data'!BK166&gt;K$3,0,IF('Indicator Data'!BK166&lt;K$4,10,(K$3-'Indicator Data'!BK166)/(K$3-K$4)*10)),1))</f>
        <v>0.6</v>
      </c>
      <c r="L166" s="157">
        <f>IF('Indicator Data'!BL166="No data","x",ROUND(IF('Indicator Data'!BL166&gt;L$3,0,IF('Indicator Data'!BL166&lt;L$4,10,(L$3-'Indicator Data'!BL166)/(L$3-L$4)*10)),1))</f>
        <v>3.9</v>
      </c>
      <c r="M166" s="158">
        <f t="shared" si="30"/>
        <v>1.2</v>
      </c>
      <c r="N166" s="161">
        <f>IF('Indicator Data'!BM166="No data","x",'Indicator Data'!BM166/'Indicator Data'!BW166*100)</f>
        <v>144.34643143544508</v>
      </c>
      <c r="O166" s="157">
        <f t="shared" ref="O166:O196" si="33">IF(N166="x","x",ROUND(IF(N166&gt;O$3,0,IF(N166&lt;O$4,10,(O$3-N166)/(O$3-O$4)*10)),1))</f>
        <v>0</v>
      </c>
      <c r="P166" s="157">
        <f>IF('Indicator Data'!BN166="No data","x",ROUND(IF('Indicator Data'!BN166&gt;P$3,0,IF('Indicator Data'!BN166&lt;P$4,10,(P$3-'Indicator Data'!BN166)/(P$3-P$4)*10)),1))</f>
        <v>0</v>
      </c>
      <c r="Q166" s="157">
        <f>IF('Indicator Data'!BO166="No data","x",ROUND(IF('Indicator Data'!BO166&gt;Q$3,0,IF('Indicator Data'!BO166&lt;Q$4,10,(Q$3-'Indicator Data'!BO166)/(Q$3-Q$4)*10)),1))</f>
        <v>0</v>
      </c>
      <c r="R166" s="158">
        <f t="shared" si="31"/>
        <v>0</v>
      </c>
      <c r="S166" s="157">
        <f>IF('Indicator Data'!BP166="No data","x",ROUND(IF('Indicator Data'!BP166&gt;S$3,0,IF('Indicator Data'!BP166&lt;S$4,10,(S$3-'Indicator Data'!BP166)/(S$3-S$4)*10)),1))</f>
        <v>0</v>
      </c>
      <c r="T166" s="162">
        <f>IF('Indicator Data'!BQ166="No data","x",ROUND(IF('Indicator Data'!BQ166&gt;T$3,0,IF('Indicator Data'!BQ166&lt;T$4,10,(T$3-'Indicator Data'!BQ166)/(T$3-T$4)*10)),1))</f>
        <v>1</v>
      </c>
      <c r="U166" s="162">
        <f>IF('Indicator Data'!BR166="No data","x",ROUND(IF('Indicator Data'!BR166&gt;U$3,0,IF('Indicator Data'!BR166&lt;U$4,10,(U$3-'Indicator Data'!BR166)/(U$3-U$4)*10)),1))</f>
        <v>1.2</v>
      </c>
      <c r="V166" s="162">
        <f>IF('Indicator Data'!BS166="No data","x",ROUND(IF('Indicator Data'!BS166&gt;V$3,0,IF('Indicator Data'!BS166&lt;V$4,10,(V$3-'Indicator Data'!BS166)/(V$3-V$4)*10)),1))</f>
        <v>1.2</v>
      </c>
      <c r="W166" s="157">
        <f t="shared" si="32"/>
        <v>1.1333333333333335</v>
      </c>
      <c r="X166" s="157">
        <f>IF('Indicator Data'!BT166="No data","x",ROUND(IF('Indicator Data'!BT166&gt;X$3,0,IF('Indicator Data'!BT166&lt;X$4,10,(X$3-'Indicator Data'!BT166)/(X$3-X$4)*10)),1))</f>
        <v>0</v>
      </c>
      <c r="Y166" s="157">
        <f>IF('Indicator Data'!BU166="No data","x",ROUND(IF('Indicator Data'!BU166&gt;Y$3,10,IF('Indicator Data'!BU166&lt;Y$4,0,10-(Y$3-'Indicator Data'!BU166)/(Y$3-Y$4)*10)),1))</f>
        <v>0</v>
      </c>
      <c r="Z166" s="158">
        <f t="shared" ref="Z166:Z196" si="34">IF(AND(S166="x",W166="x",X166="x",Y166="x"),"x",ROUND(AVERAGE(S166,W166,X166,Y166),1))</f>
        <v>0.3</v>
      </c>
      <c r="AA166" s="159">
        <f t="shared" ref="AA166:AA196" si="35">ROUND(AVERAGE(R166,M166,Z166),1)</f>
        <v>0.5</v>
      </c>
      <c r="AB166" s="48"/>
    </row>
    <row r="167" spans="1:28">
      <c r="A167" s="90" t="str">
        <f>'Indicator Data'!A167</f>
        <v>Sri Lanka</v>
      </c>
      <c r="B167" s="160" t="str">
        <f>'Indicator Data'!B167</f>
        <v>LKA</v>
      </c>
      <c r="C167" s="157">
        <f>IF('Indicator Data'!BF167="No data","x",ROUND(IF('Indicator Data'!BF167&gt;C$3,0,IF('Indicator Data'!BF167&lt;C$4,10,(C$3-'Indicator Data'!BF167)/(C$3-C$4)*10)),1))</f>
        <v>3.6</v>
      </c>
      <c r="D167" s="158">
        <f t="shared" si="27"/>
        <v>3.6</v>
      </c>
      <c r="E167" s="157">
        <f>IF('Indicator Data'!BH167="No data","x",ROUND(IF('Indicator Data'!BH167&gt;E$3,0,IF('Indicator Data'!BH167&lt;E$4,10,(E$3-'Indicator Data'!BH167)/(E$3-E$4)*10)),1))</f>
        <v>6.6</v>
      </c>
      <c r="F167" s="157">
        <f>IF('Indicator Data'!BG167="No data","x",ROUND(IF('Indicator Data'!BG167&gt;F$3,0,IF('Indicator Data'!BG167&lt;F$4,10,(F$3-'Indicator Data'!BG167)/(F$3-F$4)*10)),1))</f>
        <v>5.8</v>
      </c>
      <c r="G167" s="158">
        <f t="shared" si="28"/>
        <v>6.2</v>
      </c>
      <c r="H167" s="159">
        <f t="shared" si="29"/>
        <v>4.9000000000000004</v>
      </c>
      <c r="I167" s="157">
        <f>IF('Indicator Data'!BJ167="No data","x",ROUND(IF('Indicator Data'!BJ167^2&gt;I$3,0,IF('Indicator Data'!BJ167^2&lt;I$4,10,(I$3-'Indicator Data'!BJ167^2)/(I$3-I$4)*10)),1))</f>
        <v>1.6</v>
      </c>
      <c r="J167" s="157">
        <f>IF(OR('Indicator Data'!BI167=0,'Indicator Data'!BI167="No data"),"x",ROUND(IF('Indicator Data'!BI167&gt;J$3,0,IF('Indicator Data'!BI167&lt;J$4,10,(J$3-'Indicator Data'!BI167)/(J$3-J$4)*10)),1))</f>
        <v>0</v>
      </c>
      <c r="K167" s="157">
        <f>IF('Indicator Data'!BK167="No data","x",ROUND(IF('Indicator Data'!BK167&gt;K$3,0,IF('Indicator Data'!BK167&lt;K$4,10,(K$3-'Indicator Data'!BK167)/(K$3-K$4)*10)),1))</f>
        <v>5.6</v>
      </c>
      <c r="L167" s="157">
        <f>IF('Indicator Data'!BL167="No data","x",ROUND(IF('Indicator Data'!BL167&gt;L$3,0,IF('Indicator Data'!BL167&lt;L$4,10,(L$3-'Indicator Data'!BL167)/(L$3-L$4)*10)),1))</f>
        <v>2.9</v>
      </c>
      <c r="M167" s="158">
        <f t="shared" si="30"/>
        <v>2.5</v>
      </c>
      <c r="N167" s="161">
        <f>IF('Indicator Data'!BM167="No data","x",'Indicator Data'!BM167/'Indicator Data'!BW167*100)</f>
        <v>41.460692074629243</v>
      </c>
      <c r="O167" s="157">
        <f t="shared" si="33"/>
        <v>5.9</v>
      </c>
      <c r="P167" s="157">
        <f>IF('Indicator Data'!BN167="No data","x",ROUND(IF('Indicator Data'!BN167&gt;P$3,0,IF('Indicator Data'!BN167&lt;P$4,10,(P$3-'Indicator Data'!BN167)/(P$3-P$4)*10)),1))</f>
        <v>0.5</v>
      </c>
      <c r="Q167" s="157">
        <f>IF('Indicator Data'!BO167="No data","x",ROUND(IF('Indicator Data'!BO167&gt;Q$3,0,IF('Indicator Data'!BO167&lt;Q$4,10,(Q$3-'Indicator Data'!BO167)/(Q$3-Q$4)*10)),1))</f>
        <v>2.1</v>
      </c>
      <c r="R167" s="158">
        <f t="shared" si="31"/>
        <v>2.8</v>
      </c>
      <c r="S167" s="157">
        <f>IF('Indicator Data'!BP167="No data","x",ROUND(IF('Indicator Data'!BP167&gt;S$3,0,IF('Indicator Data'!BP167&lt;S$4,10,(S$3-'Indicator Data'!BP167)/(S$3-S$4)*10)),1))</f>
        <v>7</v>
      </c>
      <c r="T167" s="162">
        <f>IF('Indicator Data'!BQ167="No data","x",ROUND(IF('Indicator Data'!BQ167&gt;T$3,0,IF('Indicator Data'!BQ167&lt;T$4,10,(T$3-'Indicator Data'!BQ167)/(T$3-T$4)*10)),1))</f>
        <v>0.2</v>
      </c>
      <c r="U167" s="162">
        <f>IF('Indicator Data'!BR167="No data","x",ROUND(IF('Indicator Data'!BR167&gt;U$3,0,IF('Indicator Data'!BR167&lt;U$4,10,(U$3-'Indicator Data'!BR167)/(U$3-U$4)*10)),1))</f>
        <v>0.2</v>
      </c>
      <c r="V167" s="162" t="str">
        <f>IF('Indicator Data'!BS167="No data","x",ROUND(IF('Indicator Data'!BS167&gt;V$3,0,IF('Indicator Data'!BS167&lt;V$4,10,(V$3-'Indicator Data'!BS167)/(V$3-V$4)*10)),1))</f>
        <v>x</v>
      </c>
      <c r="W167" s="157">
        <f t="shared" si="32"/>
        <v>0.2</v>
      </c>
      <c r="X167" s="157">
        <f>IF('Indicator Data'!BT167="No data","x",ROUND(IF('Indicator Data'!BT167&gt;X$3,0,IF('Indicator Data'!BT167&lt;X$4,10,(X$3-'Indicator Data'!BT167)/(X$3-X$4)*10)),1))</f>
        <v>8.1</v>
      </c>
      <c r="Y167" s="157">
        <f>IF('Indicator Data'!BU167="No data","x",ROUND(IF('Indicator Data'!BU167&gt;Y$3,10,IF('Indicator Data'!BU167&lt;Y$4,0,10-(Y$3-'Indicator Data'!BU167)/(Y$3-Y$4)*10)),1))</f>
        <v>0.3</v>
      </c>
      <c r="Z167" s="158">
        <f t="shared" si="34"/>
        <v>3.9</v>
      </c>
      <c r="AA167" s="159">
        <f t="shared" si="35"/>
        <v>3.1</v>
      </c>
      <c r="AB167" s="48"/>
    </row>
    <row r="168" spans="1:28">
      <c r="A168" s="90" t="str">
        <f>'Indicator Data'!A168</f>
        <v>Sudan</v>
      </c>
      <c r="B168" s="160" t="str">
        <f>'Indicator Data'!B168</f>
        <v>SDN</v>
      </c>
      <c r="C168" s="157">
        <f>IF('Indicator Data'!BF168="No data","x",ROUND(IF('Indicator Data'!BF168&gt;C$3,0,IF('Indicator Data'!BF168&lt;C$4,10,(C$3-'Indicator Data'!BF168)/(C$3-C$4)*10)),1))</f>
        <v>4.9000000000000004</v>
      </c>
      <c r="D168" s="158">
        <f t="shared" si="27"/>
        <v>4.9000000000000004</v>
      </c>
      <c r="E168" s="157">
        <f>IF('Indicator Data'!BH168="No data","x",ROUND(IF('Indicator Data'!BH168&gt;E$3,0,IF('Indicator Data'!BH168&lt;E$4,10,(E$3-'Indicator Data'!BH168)/(E$3-E$4)*10)),1))</f>
        <v>8</v>
      </c>
      <c r="F168" s="157">
        <f>IF('Indicator Data'!BG168="No data","x",ROUND(IF('Indicator Data'!BG168&gt;F$3,0,IF('Indicator Data'!BG168&lt;F$4,10,(F$3-'Indicator Data'!BG168)/(F$3-F$4)*10)),1))</f>
        <v>8.4</v>
      </c>
      <c r="G168" s="158">
        <f t="shared" si="28"/>
        <v>8.1999999999999993</v>
      </c>
      <c r="H168" s="159">
        <f t="shared" si="29"/>
        <v>6.6</v>
      </c>
      <c r="I168" s="157">
        <f>IF('Indicator Data'!BJ168="No data","x",ROUND(IF('Indicator Data'!BJ168^2&gt;I$3,0,IF('Indicator Data'!BJ168^2&lt;I$4,10,(I$3-'Indicator Data'!BJ168^2)/(I$3-I$4)*10)),1))</f>
        <v>6.9</v>
      </c>
      <c r="J168" s="157">
        <f>IF(OR('Indicator Data'!BI168=0,'Indicator Data'!BI168="No data"),"x",ROUND(IF('Indicator Data'!BI168&gt;J$3,0,IF('Indicator Data'!BI168&lt;J$4,10,(J$3-'Indicator Data'!BI168)/(J$3-J$4)*10)),1))</f>
        <v>3.7</v>
      </c>
      <c r="K168" s="157">
        <f>IF('Indicator Data'!BK168="No data","x",ROUND(IF('Indicator Data'!BK168&gt;K$3,0,IF('Indicator Data'!BK168&lt;K$4,10,(K$3-'Indicator Data'!BK168)/(K$3-K$4)*10)),1))</f>
        <v>7.2</v>
      </c>
      <c r="L168" s="157">
        <f>IF('Indicator Data'!BL168="No data","x",ROUND(IF('Indicator Data'!BL168&gt;L$3,0,IF('Indicator Data'!BL168&lt;L$4,10,(L$3-'Indicator Data'!BL168)/(L$3-L$4)*10)),1))</f>
        <v>6.5</v>
      </c>
      <c r="M168" s="158">
        <f t="shared" si="30"/>
        <v>6.1</v>
      </c>
      <c r="N168" s="161">
        <f>IF('Indicator Data'!BM168="No data","x",'Indicator Data'!BM168/'Indicator Data'!BW168*100)</f>
        <v>2.1043771043771047</v>
      </c>
      <c r="O168" s="157">
        <f t="shared" si="33"/>
        <v>9.9</v>
      </c>
      <c r="P168" s="157">
        <f>IF('Indicator Data'!BN168="No data","x",ROUND(IF('Indicator Data'!BN168&gt;P$3,0,IF('Indicator Data'!BN168&lt;P$4,10,(P$3-'Indicator Data'!BN168)/(P$3-P$4)*10)),1))</f>
        <v>7</v>
      </c>
      <c r="Q168" s="157">
        <f>IF('Indicator Data'!BO168="No data","x",ROUND(IF('Indicator Data'!BO168&gt;Q$3,0,IF('Indicator Data'!BO168&lt;Q$4,10,(Q$3-'Indicator Data'!BO168)/(Q$3-Q$4)*10)),1))</f>
        <v>7</v>
      </c>
      <c r="R168" s="158">
        <f t="shared" si="31"/>
        <v>8</v>
      </c>
      <c r="S168" s="157">
        <f>IF('Indicator Data'!BP168="No data","x",ROUND(IF('Indicator Data'!BP168&gt;S$3,0,IF('Indicator Data'!BP168&lt;S$4,10,(S$3-'Indicator Data'!BP168)/(S$3-S$4)*10)),1))</f>
        <v>9.3000000000000007</v>
      </c>
      <c r="T168" s="162">
        <f>IF('Indicator Data'!BQ168="No data","x",ROUND(IF('Indicator Data'!BQ168&gt;T$3,0,IF('Indicator Data'!BQ168&lt;T$4,10,(T$3-'Indicator Data'!BQ168)/(T$3-T$4)*10)),1))</f>
        <v>2.5</v>
      </c>
      <c r="U168" s="162">
        <f>IF('Indicator Data'!BR168="No data","x",ROUND(IF('Indicator Data'!BR168&gt;U$3,0,IF('Indicator Data'!BR168&lt;U$4,10,(U$3-'Indicator Data'!BR168)/(U$3-U$4)*10)),1))</f>
        <v>6.1</v>
      </c>
      <c r="V168" s="162">
        <f>IF('Indicator Data'!BS168="No data","x",ROUND(IF('Indicator Data'!BS168&gt;V$3,0,IF('Indicator Data'!BS168&lt;V$4,10,(V$3-'Indicator Data'!BS168)/(V$3-V$4)*10)),1))</f>
        <v>2.4</v>
      </c>
      <c r="W168" s="157">
        <f t="shared" si="32"/>
        <v>3.6666666666666665</v>
      </c>
      <c r="X168" s="157">
        <f>IF('Indicator Data'!BT168="No data","x",ROUND(IF('Indicator Data'!BT168&gt;X$3,0,IF('Indicator Data'!BT168&lt;X$4,10,(X$3-'Indicator Data'!BT168)/(X$3-X$4)*10)),1))</f>
        <v>9.6999999999999993</v>
      </c>
      <c r="Y168" s="157">
        <f>IF('Indicator Data'!BU168="No data","x",ROUND(IF('Indicator Data'!BU168&gt;Y$3,10,IF('Indicator Data'!BU168&lt;Y$4,0,10-(Y$3-'Indicator Data'!BU168)/(Y$3-Y$4)*10)),1))</f>
        <v>3</v>
      </c>
      <c r="Z168" s="158">
        <f t="shared" si="34"/>
        <v>6.4</v>
      </c>
      <c r="AA168" s="159">
        <f t="shared" si="35"/>
        <v>6.8</v>
      </c>
      <c r="AB168" s="48"/>
    </row>
    <row r="169" spans="1:28">
      <c r="A169" s="90" t="str">
        <f>'Indicator Data'!A169</f>
        <v>Suriname</v>
      </c>
      <c r="B169" s="160" t="str">
        <f>'Indicator Data'!B169</f>
        <v>SUR</v>
      </c>
      <c r="C169" s="157" t="str">
        <f>IF('Indicator Data'!BF169="No data","x",ROUND(IF('Indicator Data'!BF169&gt;C$3,0,IF('Indicator Data'!BF169&lt;C$4,10,(C$3-'Indicator Data'!BF169)/(C$3-C$4)*10)),1))</f>
        <v>x</v>
      </c>
      <c r="D169" s="158" t="str">
        <f t="shared" si="27"/>
        <v>x</v>
      </c>
      <c r="E169" s="157">
        <f>IF('Indicator Data'!BH169="No data","x",ROUND(IF('Indicator Data'!BH169&gt;E$3,0,IF('Indicator Data'!BH169&lt;E$4,10,(E$3-'Indicator Data'!BH169)/(E$3-E$4)*10)),1))</f>
        <v>6</v>
      </c>
      <c r="F169" s="157">
        <f>IF('Indicator Data'!BG169="No data","x",ROUND(IF('Indicator Data'!BG169&gt;F$3,0,IF('Indicator Data'!BG169&lt;F$4,10,(F$3-'Indicator Data'!BG169)/(F$3-F$4)*10)),1))</f>
        <v>6.9</v>
      </c>
      <c r="G169" s="158">
        <f t="shared" si="28"/>
        <v>6.5</v>
      </c>
      <c r="H169" s="159">
        <f t="shared" si="29"/>
        <v>6.5</v>
      </c>
      <c r="I169" s="157">
        <f>IF('Indicator Data'!BJ169="No data","x",ROUND(IF('Indicator Data'!BJ169^2&gt;I$3,0,IF('Indicator Data'!BJ169^2&lt;I$4,10,(I$3-'Indicator Data'!BJ169^2)/(I$3-I$4)*10)),1))</f>
        <v>1.1000000000000001</v>
      </c>
      <c r="J169" s="157">
        <f>IF(OR('Indicator Data'!BI169=0,'Indicator Data'!BI169="No data"),"x",ROUND(IF('Indicator Data'!BI169&gt;J$3,0,IF('Indicator Data'!BI169&lt;J$4,10,(J$3-'Indicator Data'!BI169)/(J$3-J$4)*10)),1))</f>
        <v>0.1</v>
      </c>
      <c r="K169" s="157">
        <f>IF('Indicator Data'!BK169="No data","x",ROUND(IF('Indicator Data'!BK169&gt;K$3,0,IF('Indicator Data'!BK169&lt;K$4,10,(K$3-'Indicator Data'!BK169)/(K$3-K$4)*10)),1))</f>
        <v>3.4</v>
      </c>
      <c r="L169" s="157">
        <f>IF('Indicator Data'!BL169="No data","x",ROUND(IF('Indicator Data'!BL169&gt;L$3,0,IF('Indicator Data'!BL169&lt;L$4,10,(L$3-'Indicator Data'!BL169)/(L$3-L$4)*10)),1))</f>
        <v>2.5</v>
      </c>
      <c r="M169" s="158">
        <f t="shared" si="30"/>
        <v>1.8</v>
      </c>
      <c r="N169" s="161">
        <f>IF('Indicator Data'!BM169="No data","x",'Indicator Data'!BM169/'Indicator Data'!BW169*100)</f>
        <v>4.3589743589743586</v>
      </c>
      <c r="O169" s="157">
        <f t="shared" si="33"/>
        <v>9.6999999999999993</v>
      </c>
      <c r="P169" s="157">
        <f>IF('Indicator Data'!BN169="No data","x",ROUND(IF('Indicator Data'!BN169&gt;P$3,0,IF('Indicator Data'!BN169&lt;P$4,10,(P$3-'Indicator Data'!BN169)/(P$3-P$4)*10)),1))</f>
        <v>1.1000000000000001</v>
      </c>
      <c r="Q169" s="157">
        <f>IF('Indicator Data'!BO169="No data","x",ROUND(IF('Indicator Data'!BO169&gt;Q$3,0,IF('Indicator Data'!BO169&lt;Q$4,10,(Q$3-'Indicator Data'!BO169)/(Q$3-Q$4)*10)),1))</f>
        <v>0.4</v>
      </c>
      <c r="R169" s="158">
        <f t="shared" si="31"/>
        <v>3.7</v>
      </c>
      <c r="S169" s="157">
        <f>IF('Indicator Data'!BP169="No data","x",ROUND(IF('Indicator Data'!BP169&gt;S$3,0,IF('Indicator Data'!BP169&lt;S$4,10,(S$3-'Indicator Data'!BP169)/(S$3-S$4)*10)),1))</f>
        <v>8</v>
      </c>
      <c r="T169" s="162">
        <f>IF('Indicator Data'!BQ169="No data","x",ROUND(IF('Indicator Data'!BQ169&gt;T$3,0,IF('Indicator Data'!BQ169&lt;T$4,10,(T$3-'Indicator Data'!BQ169)/(T$3-T$4)*10)),1))</f>
        <v>3.7</v>
      </c>
      <c r="U169" s="162">
        <f>IF('Indicator Data'!BR169="No data","x",ROUND(IF('Indicator Data'!BR169&gt;U$3,0,IF('Indicator Data'!BR169&lt;U$4,10,(U$3-'Indicator Data'!BR169)/(U$3-U$4)*10)),1))</f>
        <v>8.1</v>
      </c>
      <c r="V169" s="162" t="str">
        <f>IF('Indicator Data'!BS169="No data","x",ROUND(IF('Indicator Data'!BS169&gt;V$3,0,IF('Indicator Data'!BS169&lt;V$4,10,(V$3-'Indicator Data'!BS169)/(V$3-V$4)*10)),1))</f>
        <v>x</v>
      </c>
      <c r="W169" s="157">
        <f t="shared" si="32"/>
        <v>5.9</v>
      </c>
      <c r="X169" s="157">
        <f>IF('Indicator Data'!BT169="No data","x",ROUND(IF('Indicator Data'!BT169&gt;X$3,0,IF('Indicator Data'!BT169&lt;X$4,10,(X$3-'Indicator Data'!BT169)/(X$3-X$4)*10)),1))</f>
        <v>7</v>
      </c>
      <c r="Y169" s="157">
        <f>IF('Indicator Data'!BU169="No data","x",ROUND(IF('Indicator Data'!BU169&gt;Y$3,10,IF('Indicator Data'!BU169&lt;Y$4,0,10-(Y$3-'Indicator Data'!BU169)/(Y$3-Y$4)*10)),1))</f>
        <v>1.1000000000000001</v>
      </c>
      <c r="Z169" s="158">
        <f t="shared" si="34"/>
        <v>5.5</v>
      </c>
      <c r="AA169" s="159">
        <f t="shared" si="35"/>
        <v>3.7</v>
      </c>
      <c r="AB169" s="48"/>
    </row>
    <row r="170" spans="1:28">
      <c r="A170" s="90" t="str">
        <f>'Indicator Data'!A170</f>
        <v>Sweden</v>
      </c>
      <c r="B170" s="160" t="str">
        <f>'Indicator Data'!B170</f>
        <v>SWE</v>
      </c>
      <c r="C170" s="157">
        <f>IF('Indicator Data'!BF170="No data","x",ROUND(IF('Indicator Data'!BF170&gt;C$3,0,IF('Indicator Data'!BF170&lt;C$4,10,(C$3-'Indicator Data'!BF170)/(C$3-C$4)*10)),1))</f>
        <v>2.5</v>
      </c>
      <c r="D170" s="158">
        <f t="shared" si="27"/>
        <v>2.5</v>
      </c>
      <c r="E170" s="157">
        <f>IF('Indicator Data'!BH170="No data","x",ROUND(IF('Indicator Data'!BH170&gt;E$3,0,IF('Indicator Data'!BH170&lt;E$4,10,(E$3-'Indicator Data'!BH170)/(E$3-E$4)*10)),1))</f>
        <v>1.8</v>
      </c>
      <c r="F170" s="157">
        <f>IF('Indicator Data'!BG170="No data","x",ROUND(IF('Indicator Data'!BG170&gt;F$3,0,IF('Indicator Data'!BG170&lt;F$4,10,(F$3-'Indicator Data'!BG170)/(F$3-F$4)*10)),1))</f>
        <v>1.9</v>
      </c>
      <c r="G170" s="158">
        <f t="shared" si="28"/>
        <v>1.9</v>
      </c>
      <c r="H170" s="159">
        <f t="shared" si="29"/>
        <v>2.2000000000000002</v>
      </c>
      <c r="I170" s="157" t="str">
        <f>IF('Indicator Data'!BJ170="No data","x",ROUND(IF('Indicator Data'!BJ170^2&gt;I$3,0,IF('Indicator Data'!BJ170^2&lt;I$4,10,(I$3-'Indicator Data'!BJ170^2)/(I$3-I$4)*10)),1))</f>
        <v>x</v>
      </c>
      <c r="J170" s="157">
        <f>IF(OR('Indicator Data'!BI170=0,'Indicator Data'!BI170="No data"),"x",ROUND(IF('Indicator Data'!BI170&gt;J$3,0,IF('Indicator Data'!BI170&lt;J$4,10,(J$3-'Indicator Data'!BI170)/(J$3-J$4)*10)),1))</f>
        <v>0</v>
      </c>
      <c r="K170" s="157">
        <f>IF('Indicator Data'!BK170="No data","x",ROUND(IF('Indicator Data'!BK170&gt;K$3,0,IF('Indicator Data'!BK170&lt;K$4,10,(K$3-'Indicator Data'!BK170)/(K$3-K$4)*10)),1))</f>
        <v>0.5</v>
      </c>
      <c r="L170" s="157">
        <f>IF('Indicator Data'!BL170="No data","x",ROUND(IF('Indicator Data'!BL170&gt;L$3,0,IF('Indicator Data'!BL170&lt;L$4,10,(L$3-'Indicator Data'!BL170)/(L$3-L$4)*10)),1))</f>
        <v>3.8</v>
      </c>
      <c r="M170" s="158">
        <f t="shared" si="30"/>
        <v>1.4</v>
      </c>
      <c r="N170" s="161">
        <f>IF('Indicator Data'!BM170="No data","x",'Indicator Data'!BM170/'Indicator Data'!BW170*100)</f>
        <v>73.110103816347419</v>
      </c>
      <c r="O170" s="157">
        <f t="shared" si="33"/>
        <v>2.7</v>
      </c>
      <c r="P170" s="157">
        <f>IF('Indicator Data'!BN170="No data","x",ROUND(IF('Indicator Data'!BN170&gt;P$3,0,IF('Indicator Data'!BN170&lt;P$4,10,(P$3-'Indicator Data'!BN170)/(P$3-P$4)*10)),1))</f>
        <v>0.1</v>
      </c>
      <c r="Q170" s="157">
        <f>IF('Indicator Data'!BO170="No data","x",ROUND(IF('Indicator Data'!BO170&gt;Q$3,0,IF('Indicator Data'!BO170&lt;Q$4,10,(Q$3-'Indicator Data'!BO170)/(Q$3-Q$4)*10)),1))</f>
        <v>0.1</v>
      </c>
      <c r="R170" s="158">
        <f t="shared" si="31"/>
        <v>1</v>
      </c>
      <c r="S170" s="157">
        <f>IF('Indicator Data'!BP170="No data","x",ROUND(IF('Indicator Data'!BP170&gt;S$3,0,IF('Indicator Data'!BP170&lt;S$4,10,(S$3-'Indicator Data'!BP170)/(S$3-S$4)*10)),1))</f>
        <v>0</v>
      </c>
      <c r="T170" s="162">
        <f>IF('Indicator Data'!BQ170="No data","x",ROUND(IF('Indicator Data'!BQ170&gt;T$3,0,IF('Indicator Data'!BQ170&lt;T$4,10,(T$3-'Indicator Data'!BQ170)/(T$3-T$4)*10)),1))</f>
        <v>0.8</v>
      </c>
      <c r="U170" s="162">
        <f>IF('Indicator Data'!BR170="No data","x",ROUND(IF('Indicator Data'!BR170&gt;U$3,0,IF('Indicator Data'!BR170&lt;U$4,10,(U$3-'Indicator Data'!BR170)/(U$3-U$4)*10)),1))</f>
        <v>1.4</v>
      </c>
      <c r="V170" s="162">
        <f>IF('Indicator Data'!BS170="No data","x",ROUND(IF('Indicator Data'!BS170&gt;V$3,0,IF('Indicator Data'!BS170&lt;V$4,10,(V$3-'Indicator Data'!BS170)/(V$3-V$4)*10)),1))</f>
        <v>0.8</v>
      </c>
      <c r="W170" s="157">
        <f t="shared" si="32"/>
        <v>1</v>
      </c>
      <c r="X170" s="157">
        <f>IF('Indicator Data'!BT170="No data","x",ROUND(IF('Indicator Data'!BT170&gt;X$3,0,IF('Indicator Data'!BT170&lt;X$4,10,(X$3-'Indicator Data'!BT170)/(X$3-X$4)*10)),1))</f>
        <v>0</v>
      </c>
      <c r="Y170" s="157">
        <f>IF('Indicator Data'!BU170="No data","x",ROUND(IF('Indicator Data'!BU170&gt;Y$3,10,IF('Indicator Data'!BU170&lt;Y$4,0,10-(Y$3-'Indicator Data'!BU170)/(Y$3-Y$4)*10)),1))</f>
        <v>0.1</v>
      </c>
      <c r="Z170" s="158">
        <f t="shared" si="34"/>
        <v>0.3</v>
      </c>
      <c r="AA170" s="159">
        <f t="shared" si="35"/>
        <v>0.9</v>
      </c>
      <c r="AB170" s="48"/>
    </row>
    <row r="171" spans="1:28">
      <c r="A171" s="90" t="str">
        <f>'Indicator Data'!A171</f>
        <v>Switzerland</v>
      </c>
      <c r="B171" s="160" t="str">
        <f>'Indicator Data'!B171</f>
        <v>CHE</v>
      </c>
      <c r="C171" s="157">
        <f>IF('Indicator Data'!BF171="No data","x",ROUND(IF('Indicator Data'!BF171&gt;C$3,0,IF('Indicator Data'!BF171&lt;C$4,10,(C$3-'Indicator Data'!BF171)/(C$3-C$4)*10)),1))</f>
        <v>0.9</v>
      </c>
      <c r="D171" s="158">
        <f t="shared" si="27"/>
        <v>0.9</v>
      </c>
      <c r="E171" s="157">
        <f>IF('Indicator Data'!BH171="No data","x",ROUND(IF('Indicator Data'!BH171&gt;E$3,0,IF('Indicator Data'!BH171&lt;E$4,10,(E$3-'Indicator Data'!BH171)/(E$3-E$4)*10)),1))</f>
        <v>1.8</v>
      </c>
      <c r="F171" s="157">
        <f>IF('Indicator Data'!BG171="No data","x",ROUND(IF('Indicator Data'!BG171&gt;F$3,0,IF('Indicator Data'!BG171&lt;F$4,10,(F$3-'Indicator Data'!BG171)/(F$3-F$4)*10)),1))</f>
        <v>0.9</v>
      </c>
      <c r="G171" s="158">
        <f t="shared" si="28"/>
        <v>1.4</v>
      </c>
      <c r="H171" s="159">
        <f t="shared" si="29"/>
        <v>1.2</v>
      </c>
      <c r="I171" s="157" t="str">
        <f>IF('Indicator Data'!BJ171="No data","x",ROUND(IF('Indicator Data'!BJ171^2&gt;I$3,0,IF('Indicator Data'!BJ171^2&lt;I$4,10,(I$3-'Indicator Data'!BJ171^2)/(I$3-I$4)*10)),1))</f>
        <v>x</v>
      </c>
      <c r="J171" s="157">
        <f>IF(OR('Indicator Data'!BI171=0,'Indicator Data'!BI171="No data"),"x",ROUND(IF('Indicator Data'!BI171&gt;J$3,0,IF('Indicator Data'!BI171&lt;J$4,10,(J$3-'Indicator Data'!BI171)/(J$3-J$4)*10)),1))</f>
        <v>0</v>
      </c>
      <c r="K171" s="157">
        <f>IF('Indicator Data'!BK171="No data","x",ROUND(IF('Indicator Data'!BK171&gt;K$3,0,IF('Indicator Data'!BK171&lt;K$4,10,(K$3-'Indicator Data'!BK171)/(K$3-K$4)*10)),1))</f>
        <v>0.4</v>
      </c>
      <c r="L171" s="157">
        <f>IF('Indicator Data'!BL171="No data","x",ROUND(IF('Indicator Data'!BL171&gt;L$3,0,IF('Indicator Data'!BL171&lt;L$4,10,(L$3-'Indicator Data'!BL171)/(L$3-L$4)*10)),1))</f>
        <v>4.0999999999999996</v>
      </c>
      <c r="M171" s="158">
        <f t="shared" si="30"/>
        <v>1.5</v>
      </c>
      <c r="N171" s="161">
        <f>IF('Indicator Data'!BM171="No data","x",'Indicator Data'!BM171/'Indicator Data'!BW171*100)</f>
        <v>400</v>
      </c>
      <c r="O171" s="157">
        <f t="shared" si="33"/>
        <v>0</v>
      </c>
      <c r="P171" s="157">
        <f>IF('Indicator Data'!BN171="No data","x",ROUND(IF('Indicator Data'!BN171&gt;P$3,0,IF('Indicator Data'!BN171&lt;P$4,10,(P$3-'Indicator Data'!BN171)/(P$3-P$4)*10)),1))</f>
        <v>0</v>
      </c>
      <c r="Q171" s="157">
        <f>IF('Indicator Data'!BO171="No data","x",ROUND(IF('Indicator Data'!BO171&gt;Q$3,0,IF('Indicator Data'!BO171&lt;Q$4,10,(Q$3-'Indicator Data'!BO171)/(Q$3-Q$4)*10)),1))</f>
        <v>0</v>
      </c>
      <c r="R171" s="158">
        <f t="shared" si="31"/>
        <v>0</v>
      </c>
      <c r="S171" s="157">
        <f>IF('Indicator Data'!BP171="No data","x",ROUND(IF('Indicator Data'!BP171&gt;S$3,0,IF('Indicator Data'!BP171&lt;S$4,10,(S$3-'Indicator Data'!BP171)/(S$3-S$4)*10)),1))</f>
        <v>0</v>
      </c>
      <c r="T171" s="162">
        <f>IF('Indicator Data'!BQ171="No data","x",ROUND(IF('Indicator Data'!BQ171&gt;T$3,0,IF('Indicator Data'!BQ171&lt;T$4,10,(T$3-'Indicator Data'!BQ171)/(T$3-T$4)*10)),1))</f>
        <v>0.5</v>
      </c>
      <c r="U171" s="162">
        <f>IF('Indicator Data'!BR171="No data","x",ROUND(IF('Indicator Data'!BR171&gt;U$3,0,IF('Indicator Data'!BR171&lt;U$4,10,(U$3-'Indicator Data'!BR171)/(U$3-U$4)*10)),1))</f>
        <v>0.8</v>
      </c>
      <c r="V171" s="162">
        <f>IF('Indicator Data'!BS171="No data","x",ROUND(IF('Indicator Data'!BS171&gt;V$3,0,IF('Indicator Data'!BS171&lt;V$4,10,(V$3-'Indicator Data'!BS171)/(V$3-V$4)*10)),1))</f>
        <v>1.7</v>
      </c>
      <c r="W171" s="157">
        <f t="shared" si="32"/>
        <v>1</v>
      </c>
      <c r="X171" s="157">
        <f>IF('Indicator Data'!BT171="No data","x",ROUND(IF('Indicator Data'!BT171&gt;X$3,0,IF('Indicator Data'!BT171&lt;X$4,10,(X$3-'Indicator Data'!BT171)/(X$3-X$4)*10)),1))</f>
        <v>0</v>
      </c>
      <c r="Y171" s="157">
        <f>IF('Indicator Data'!BU171="No data","x",ROUND(IF('Indicator Data'!BU171&gt;Y$3,10,IF('Indicator Data'!BU171&lt;Y$4,0,10-(Y$3-'Indicator Data'!BU171)/(Y$3-Y$4)*10)),1))</f>
        <v>0.1</v>
      </c>
      <c r="Z171" s="158">
        <f t="shared" si="34"/>
        <v>0.3</v>
      </c>
      <c r="AA171" s="159">
        <f t="shared" si="35"/>
        <v>0.6</v>
      </c>
      <c r="AB171" s="48"/>
    </row>
    <row r="172" spans="1:28">
      <c r="A172" s="90" t="str">
        <f>'Indicator Data'!A172</f>
        <v>Syria</v>
      </c>
      <c r="B172" s="160" t="str">
        <f>'Indicator Data'!B172</f>
        <v>SYR</v>
      </c>
      <c r="C172" s="157">
        <f>IF('Indicator Data'!BF172="No data","x",ROUND(IF('Indicator Data'!BF172&gt;C$3,0,IF('Indicator Data'!BF172&lt;C$4,10,(C$3-'Indicator Data'!BF172)/(C$3-C$4)*10)),1))</f>
        <v>4.5999999999999996</v>
      </c>
      <c r="D172" s="158">
        <f t="shared" si="27"/>
        <v>4.5999999999999996</v>
      </c>
      <c r="E172" s="157">
        <f>IF('Indicator Data'!BH172="No data","x",ROUND(IF('Indicator Data'!BH172&gt;E$3,0,IF('Indicator Data'!BH172&lt;E$4,10,(E$3-'Indicator Data'!BH172)/(E$3-E$4)*10)),1))</f>
        <v>8.6999999999999993</v>
      </c>
      <c r="F172" s="157">
        <f>IF('Indicator Data'!BG172="No data","x",ROUND(IF('Indicator Data'!BG172&gt;F$3,0,IF('Indicator Data'!BG172&lt;F$4,10,(F$3-'Indicator Data'!BG172)/(F$3-F$4)*10)),1))</f>
        <v>8.5</v>
      </c>
      <c r="G172" s="158">
        <f t="shared" si="28"/>
        <v>8.6</v>
      </c>
      <c r="H172" s="159">
        <f t="shared" si="29"/>
        <v>6.6</v>
      </c>
      <c r="I172" s="157">
        <f>IF('Indicator Data'!BJ172="No data","x",ROUND(IF('Indicator Data'!BJ172^2&gt;I$3,0,IF('Indicator Data'!BJ172^2&lt;I$4,10,(I$3-'Indicator Data'!BJ172^2)/(I$3-I$4)*10)),1))</f>
        <v>1.2</v>
      </c>
      <c r="J172" s="157">
        <f>IF(OR('Indicator Data'!BI172=0,'Indicator Data'!BI172="No data"),"x",ROUND(IF('Indicator Data'!BI172&gt;J$3,0,IF('Indicator Data'!BI172&lt;J$4,10,(J$3-'Indicator Data'!BI172)/(J$3-J$4)*10)),1))</f>
        <v>1.1000000000000001</v>
      </c>
      <c r="K172" s="157">
        <f>IF('Indicator Data'!BK172="No data","x",ROUND(IF('Indicator Data'!BK172&gt;K$3,0,IF('Indicator Data'!BK172&lt;K$4,10,(K$3-'Indicator Data'!BK172)/(K$3-K$4)*10)),1))</f>
        <v>6.4</v>
      </c>
      <c r="L172" s="157">
        <f>IF('Indicator Data'!BL172="No data","x",ROUND(IF('Indicator Data'!BL172&gt;L$3,0,IF('Indicator Data'!BL172&lt;L$4,10,(L$3-'Indicator Data'!BL172)/(L$3-L$4)*10)),1))</f>
        <v>6.2</v>
      </c>
      <c r="M172" s="158">
        <f t="shared" si="30"/>
        <v>3.7</v>
      </c>
      <c r="N172" s="161">
        <f>IF('Indicator Data'!BM172="No data","x",'Indicator Data'!BM172/'Indicator Data'!BW172*100)</f>
        <v>35.397266241899473</v>
      </c>
      <c r="O172" s="157">
        <f t="shared" si="33"/>
        <v>6.5</v>
      </c>
      <c r="P172" s="157">
        <f>IF('Indicator Data'!BN172="No data","x",ROUND(IF('Indicator Data'!BN172&gt;P$3,0,IF('Indicator Data'!BN172&lt;P$4,10,(P$3-'Indicator Data'!BN172)/(P$3-P$4)*10)),1))</f>
        <v>0.6</v>
      </c>
      <c r="Q172" s="157">
        <f>IF('Indicator Data'!BO172="No data","x",ROUND(IF('Indicator Data'!BO172&gt;Q$3,0,IF('Indicator Data'!BO172&lt;Q$4,10,(Q$3-'Indicator Data'!BO172)/(Q$3-Q$4)*10)),1))</f>
        <v>1.2</v>
      </c>
      <c r="R172" s="158">
        <f t="shared" si="31"/>
        <v>2.8</v>
      </c>
      <c r="S172" s="157">
        <f>IF('Indicator Data'!BP172="No data","x",ROUND(IF('Indicator Data'!BP172&gt;S$3,0,IF('Indicator Data'!BP172&lt;S$4,10,(S$3-'Indicator Data'!BP172)/(S$3-S$4)*10)),1))</f>
        <v>7</v>
      </c>
      <c r="T172" s="162">
        <f>IF('Indicator Data'!BQ172="No data","x",ROUND(IF('Indicator Data'!BQ172&gt;T$3,0,IF('Indicator Data'!BQ172&lt;T$4,10,(T$3-'Indicator Data'!BQ172)/(T$3-T$4)*10)),1))</f>
        <v>9</v>
      </c>
      <c r="U172" s="162">
        <f>IF('Indicator Data'!BR172="No data","x",ROUND(IF('Indicator Data'!BR172&gt;U$3,0,IF('Indicator Data'!BR172&lt;U$4,10,(U$3-'Indicator Data'!BR172)/(U$3-U$4)*10)),1))</f>
        <v>10</v>
      </c>
      <c r="V172" s="162" t="str">
        <f>IF('Indicator Data'!BS172="No data","x",ROUND(IF('Indicator Data'!BS172&gt;V$3,0,IF('Indicator Data'!BS172&lt;V$4,10,(V$3-'Indicator Data'!BS172)/(V$3-V$4)*10)),1))</f>
        <v>x</v>
      </c>
      <c r="W172" s="157">
        <f t="shared" si="32"/>
        <v>9.5</v>
      </c>
      <c r="X172" s="157" t="str">
        <f>IF('Indicator Data'!BT172="No data","x",ROUND(IF('Indicator Data'!BT172&gt;X$3,0,IF('Indicator Data'!BT172&lt;X$4,10,(X$3-'Indicator Data'!BT172)/(X$3-X$4)*10)),1))</f>
        <v>x</v>
      </c>
      <c r="Y172" s="157">
        <f>IF('Indicator Data'!BU172="No data","x",ROUND(IF('Indicator Data'!BU172&gt;Y$3,10,IF('Indicator Data'!BU172&lt;Y$4,0,10-(Y$3-'Indicator Data'!BU172)/(Y$3-Y$4)*10)),1))</f>
        <v>0.3</v>
      </c>
      <c r="Z172" s="158">
        <f t="shared" si="34"/>
        <v>5.6</v>
      </c>
      <c r="AA172" s="159">
        <f t="shared" si="35"/>
        <v>4</v>
      </c>
      <c r="AB172" s="48"/>
    </row>
    <row r="173" spans="1:28">
      <c r="A173" s="90" t="str">
        <f>'Indicator Data'!A173</f>
        <v>Tajikistan</v>
      </c>
      <c r="B173" s="160" t="str">
        <f>'Indicator Data'!B173</f>
        <v>TJK</v>
      </c>
      <c r="C173" s="157">
        <f>IF('Indicator Data'!BF173="No data","x",ROUND(IF('Indicator Data'!BF173&gt;C$3,0,IF('Indicator Data'!BF173&lt;C$4,10,(C$3-'Indicator Data'!BF173)/(C$3-C$4)*10)),1))</f>
        <v>4.5999999999999996</v>
      </c>
      <c r="D173" s="158">
        <f t="shared" si="27"/>
        <v>4.5999999999999996</v>
      </c>
      <c r="E173" s="157">
        <f>IF('Indicator Data'!BH173="No data","x",ROUND(IF('Indicator Data'!BH173&gt;E$3,0,IF('Indicator Data'!BH173&lt;E$4,10,(E$3-'Indicator Data'!BH173)/(E$3-E$4)*10)),1))</f>
        <v>8</v>
      </c>
      <c r="F173" s="157">
        <f>IF('Indicator Data'!BG173="No data","x",ROUND(IF('Indicator Data'!BG173&gt;F$3,0,IF('Indicator Data'!BG173&lt;F$4,10,(F$3-'Indicator Data'!BG173)/(F$3-F$4)*10)),1))</f>
        <v>6.5</v>
      </c>
      <c r="G173" s="158">
        <f t="shared" si="28"/>
        <v>7.3</v>
      </c>
      <c r="H173" s="159">
        <f t="shared" si="29"/>
        <v>6</v>
      </c>
      <c r="I173" s="157" t="str">
        <f>IF('Indicator Data'!BJ173="No data","x",ROUND(IF('Indicator Data'!BJ173^2&gt;I$3,0,IF('Indicator Data'!BJ173^2&lt;I$4,10,(I$3-'Indicator Data'!BJ173^2)/(I$3-I$4)*10)),1))</f>
        <v>x</v>
      </c>
      <c r="J173" s="157">
        <f>IF(OR('Indicator Data'!BI173=0,'Indicator Data'!BI173="No data"),"x",ROUND(IF('Indicator Data'!BI173&gt;J$3,0,IF('Indicator Data'!BI173&lt;J$4,10,(J$3-'Indicator Data'!BI173)/(J$3-J$4)*10)),1))</f>
        <v>0</v>
      </c>
      <c r="K173" s="157">
        <f>IF('Indicator Data'!BK173="No data","x",ROUND(IF('Indicator Data'!BK173&gt;K$3,0,IF('Indicator Data'!BK173&lt;K$4,10,(K$3-'Indicator Data'!BK173)/(K$3-K$4)*10)),1))</f>
        <v>7.8</v>
      </c>
      <c r="L173" s="157">
        <f>IF('Indicator Data'!BL173="No data","x",ROUND(IF('Indicator Data'!BL173&gt;L$3,0,IF('Indicator Data'!BL173&lt;L$4,10,(L$3-'Indicator Data'!BL173)/(L$3-L$4)*10)),1))</f>
        <v>4.2</v>
      </c>
      <c r="M173" s="158">
        <f t="shared" si="30"/>
        <v>4</v>
      </c>
      <c r="N173" s="161">
        <f>IF('Indicator Data'!BM173="No data","x",'Indicator Data'!BM173/'Indicator Data'!BW173*100)</f>
        <v>10.002857959416977</v>
      </c>
      <c r="O173" s="157">
        <f t="shared" si="33"/>
        <v>9.1</v>
      </c>
      <c r="P173" s="157">
        <f>IF('Indicator Data'!BN173="No data","x",ROUND(IF('Indicator Data'!BN173&gt;P$3,0,IF('Indicator Data'!BN173&lt;P$4,10,(P$3-'Indicator Data'!BN173)/(P$3-P$4)*10)),1))</f>
        <v>0.4</v>
      </c>
      <c r="Q173" s="157">
        <f>IF('Indicator Data'!BO173="No data","x",ROUND(IF('Indicator Data'!BO173&gt;Q$3,0,IF('Indicator Data'!BO173&lt;Q$4,10,(Q$3-'Indicator Data'!BO173)/(Q$3-Q$4)*10)),1))</f>
        <v>3.6</v>
      </c>
      <c r="R173" s="158">
        <f t="shared" si="31"/>
        <v>4.4000000000000004</v>
      </c>
      <c r="S173" s="157">
        <f>IF('Indicator Data'!BP173="No data","x",ROUND(IF('Indicator Data'!BP173&gt;S$3,0,IF('Indicator Data'!BP173&lt;S$4,10,(S$3-'Indicator Data'!BP173)/(S$3-S$4)*10)),1))</f>
        <v>5.7</v>
      </c>
      <c r="T173" s="162">
        <f>IF('Indicator Data'!BQ173="No data","x",ROUND(IF('Indicator Data'!BQ173&gt;T$3,0,IF('Indicator Data'!BQ173&lt;T$4,10,(T$3-'Indicator Data'!BQ173)/(T$3-T$4)*10)),1))</f>
        <v>0.3</v>
      </c>
      <c r="U173" s="162">
        <f>IF('Indicator Data'!BR173="No data","x",ROUND(IF('Indicator Data'!BR173&gt;U$3,0,IF('Indicator Data'!BR173&lt;U$4,10,(U$3-'Indicator Data'!BR173)/(U$3-U$4)*10)),1))</f>
        <v>0.3</v>
      </c>
      <c r="V173" s="162" t="str">
        <f>IF('Indicator Data'!BS173="No data","x",ROUND(IF('Indicator Data'!BS173&gt;V$3,0,IF('Indicator Data'!BS173&lt;V$4,10,(V$3-'Indicator Data'!BS173)/(V$3-V$4)*10)),1))</f>
        <v>x</v>
      </c>
      <c r="W173" s="157">
        <f t="shared" si="32"/>
        <v>0.3</v>
      </c>
      <c r="X173" s="157">
        <f>IF('Indicator Data'!BT173="No data","x",ROUND(IF('Indicator Data'!BT173&gt;X$3,0,IF('Indicator Data'!BT173&lt;X$4,10,(X$3-'Indicator Data'!BT173)/(X$3-X$4)*10)),1))</f>
        <v>9</v>
      </c>
      <c r="Y173" s="157">
        <f>IF('Indicator Data'!BU173="No data","x",ROUND(IF('Indicator Data'!BU173&gt;Y$3,10,IF('Indicator Data'!BU173&lt;Y$4,0,10-(Y$3-'Indicator Data'!BU173)/(Y$3-Y$4)*10)),1))</f>
        <v>0.2</v>
      </c>
      <c r="Z173" s="158">
        <f t="shared" si="34"/>
        <v>3.8</v>
      </c>
      <c r="AA173" s="159">
        <f t="shared" si="35"/>
        <v>4.0999999999999996</v>
      </c>
      <c r="AB173" s="48"/>
    </row>
    <row r="174" spans="1:28">
      <c r="A174" s="90" t="str">
        <f>'Indicator Data'!A174</f>
        <v>Tanzania</v>
      </c>
      <c r="B174" s="160" t="str">
        <f>'Indicator Data'!B174</f>
        <v>TZA</v>
      </c>
      <c r="C174" s="157">
        <f>IF('Indicator Data'!BF174="No data","x",ROUND(IF('Indicator Data'!BF174&gt;C$3,0,IF('Indicator Data'!BF174&lt;C$4,10,(C$3-'Indicator Data'!BF174)/(C$3-C$4)*10)),1))</f>
        <v>3.5</v>
      </c>
      <c r="D174" s="158">
        <f t="shared" si="27"/>
        <v>3.5</v>
      </c>
      <c r="E174" s="157">
        <f>IF('Indicator Data'!BH174="No data","x",ROUND(IF('Indicator Data'!BH174&gt;E$3,0,IF('Indicator Data'!BH174&lt;E$4,10,(E$3-'Indicator Data'!BH174)/(E$3-E$4)*10)),1))</f>
        <v>6</v>
      </c>
      <c r="F174" s="157">
        <f>IF('Indicator Data'!BG174="No data","x",ROUND(IF('Indicator Data'!BG174&gt;F$3,0,IF('Indicator Data'!BG174&lt;F$4,10,(F$3-'Indicator Data'!BG174)/(F$3-F$4)*10)),1))</f>
        <v>5.9</v>
      </c>
      <c r="G174" s="158">
        <f t="shared" si="28"/>
        <v>6</v>
      </c>
      <c r="H174" s="159">
        <f t="shared" si="29"/>
        <v>4.8</v>
      </c>
      <c r="I174" s="157">
        <f>IF('Indicator Data'!BJ174="No data","x",ROUND(IF('Indicator Data'!BJ174^2&gt;I$3,0,IF('Indicator Data'!BJ174^2&lt;I$4,10,(I$3-'Indicator Data'!BJ174^2)/(I$3-I$4)*10)),1))</f>
        <v>3.6</v>
      </c>
      <c r="J174" s="157">
        <f>IF(OR('Indicator Data'!BI174=0,'Indicator Data'!BI174="No data"),"x",ROUND(IF('Indicator Data'!BI174&gt;J$3,0,IF('Indicator Data'!BI174&lt;J$4,10,(J$3-'Indicator Data'!BI174)/(J$3-J$4)*10)),1))</f>
        <v>5.4</v>
      </c>
      <c r="K174" s="157">
        <f>IF('Indicator Data'!BK174="No data","x",ROUND(IF('Indicator Data'!BK174&gt;K$3,0,IF('Indicator Data'!BK174&lt;K$4,10,(K$3-'Indicator Data'!BK174)/(K$3-K$4)*10)),1))</f>
        <v>6.8</v>
      </c>
      <c r="L174" s="157">
        <f>IF('Indicator Data'!BL174="No data","x",ROUND(IF('Indicator Data'!BL174&gt;L$3,0,IF('Indicator Data'!BL174&lt;L$4,10,(L$3-'Indicator Data'!BL174)/(L$3-L$4)*10)),1))</f>
        <v>5.5</v>
      </c>
      <c r="M174" s="158">
        <f t="shared" si="30"/>
        <v>5.3</v>
      </c>
      <c r="N174" s="161">
        <f>IF('Indicator Data'!BM174="No data","x",'Indicator Data'!BM174/'Indicator Data'!BW174*100)</f>
        <v>8.1282456536464203</v>
      </c>
      <c r="O174" s="157">
        <f t="shared" si="33"/>
        <v>9.3000000000000007</v>
      </c>
      <c r="P174" s="157">
        <f>IF('Indicator Data'!BN174="No data","x",ROUND(IF('Indicator Data'!BN174&gt;P$3,0,IF('Indicator Data'!BN174&lt;P$4,10,(P$3-'Indicator Data'!BN174)/(P$3-P$4)*10)),1))</f>
        <v>7.7</v>
      </c>
      <c r="Q174" s="157">
        <f>IF('Indicator Data'!BO174="No data","x",ROUND(IF('Indicator Data'!BO174&gt;Q$3,0,IF('Indicator Data'!BO174&lt;Q$4,10,(Q$3-'Indicator Data'!BO174)/(Q$3-Q$4)*10)),1))</f>
        <v>7.8</v>
      </c>
      <c r="R174" s="158">
        <f t="shared" si="31"/>
        <v>8.3000000000000007</v>
      </c>
      <c r="S174" s="157">
        <f>IF('Indicator Data'!BP174="No data","x",ROUND(IF('Indicator Data'!BP174&gt;S$3,0,IF('Indicator Data'!BP174&lt;S$4,10,(S$3-'Indicator Data'!BP174)/(S$3-S$4)*10)),1))</f>
        <v>9.9</v>
      </c>
      <c r="T174" s="162">
        <f>IF('Indicator Data'!BQ174="No data","x",ROUND(IF('Indicator Data'!BQ174&gt;T$3,0,IF('Indicator Data'!BQ174&lt;T$4,10,(T$3-'Indicator Data'!BQ174)/(T$3-T$4)*10)),1))</f>
        <v>1.9</v>
      </c>
      <c r="U174" s="162">
        <f>IF('Indicator Data'!BR174="No data","x",ROUND(IF('Indicator Data'!BR174&gt;U$3,0,IF('Indicator Data'!BR174&lt;U$4,10,(U$3-'Indicator Data'!BR174)/(U$3-U$4)*10)),1))</f>
        <v>3.9</v>
      </c>
      <c r="V174" s="162">
        <f>IF('Indicator Data'!BS174="No data","x",ROUND(IF('Indicator Data'!BS174&gt;V$3,0,IF('Indicator Data'!BS174&lt;V$4,10,(V$3-'Indicator Data'!BS174)/(V$3-V$4)*10)),1))</f>
        <v>2.7</v>
      </c>
      <c r="W174" s="157">
        <f t="shared" si="32"/>
        <v>2.8333333333333335</v>
      </c>
      <c r="X174" s="157">
        <f>IF('Indicator Data'!BT174="No data","x",ROUND(IF('Indicator Data'!BT174&gt;X$3,0,IF('Indicator Data'!BT174&lt;X$4,10,(X$3-'Indicator Data'!BT174)/(X$3-X$4)*10)),1))</f>
        <v>9.8000000000000007</v>
      </c>
      <c r="Y174" s="157">
        <f>IF('Indicator Data'!BU174="No data","x",ROUND(IF('Indicator Data'!BU174&gt;Y$3,10,IF('Indicator Data'!BU174&lt;Y$4,0,10-(Y$3-'Indicator Data'!BU174)/(Y$3-Y$4)*10)),1))</f>
        <v>2.6</v>
      </c>
      <c r="Z174" s="158">
        <f t="shared" si="34"/>
        <v>6.3</v>
      </c>
      <c r="AA174" s="159">
        <f t="shared" si="35"/>
        <v>6.6</v>
      </c>
      <c r="AB174" s="48"/>
    </row>
    <row r="175" spans="1:28">
      <c r="A175" s="90" t="str">
        <f>'Indicator Data'!A175</f>
        <v>Thailand</v>
      </c>
      <c r="B175" s="160" t="str">
        <f>'Indicator Data'!B175</f>
        <v>THA</v>
      </c>
      <c r="C175" s="157">
        <f>IF('Indicator Data'!BF175="No data","x",ROUND(IF('Indicator Data'!BF175&gt;C$3,0,IF('Indicator Data'!BF175&lt;C$4,10,(C$3-'Indicator Data'!BF175)/(C$3-C$4)*10)),1))</f>
        <v>4.7</v>
      </c>
      <c r="D175" s="158">
        <f t="shared" si="27"/>
        <v>4.7</v>
      </c>
      <c r="E175" s="157">
        <f>IF('Indicator Data'!BH175="No data","x",ROUND(IF('Indicator Data'!BH175&gt;E$3,0,IF('Indicator Data'!BH175&lt;E$4,10,(E$3-'Indicator Data'!BH175)/(E$3-E$4)*10)),1))</f>
        <v>6.5</v>
      </c>
      <c r="F175" s="157">
        <f>IF('Indicator Data'!BG175="No data","x",ROUND(IF('Indicator Data'!BG175&gt;F$3,0,IF('Indicator Data'!BG175&lt;F$4,10,(F$3-'Indicator Data'!BG175)/(F$3-F$4)*10)),1))</f>
        <v>4.7</v>
      </c>
      <c r="G175" s="158">
        <f t="shared" si="28"/>
        <v>5.6</v>
      </c>
      <c r="H175" s="159">
        <f t="shared" si="29"/>
        <v>5.2</v>
      </c>
      <c r="I175" s="157">
        <f>IF('Indicator Data'!BJ175="No data","x",ROUND(IF('Indicator Data'!BJ175^2&gt;I$3,0,IF('Indicator Data'!BJ175^2&lt;I$4,10,(I$3-'Indicator Data'!BJ175^2)/(I$3-I$4)*10)),1))</f>
        <v>1.3</v>
      </c>
      <c r="J175" s="157">
        <f>IF(OR('Indicator Data'!BI175=0,'Indicator Data'!BI175="No data"),"x",ROUND(IF('Indicator Data'!BI175&gt;J$3,0,IF('Indicator Data'!BI175&lt;J$4,10,(J$3-'Indicator Data'!BI175)/(J$3-J$4)*10)),1))</f>
        <v>0</v>
      </c>
      <c r="K175" s="157">
        <f>IF('Indicator Data'!BK175="No data","x",ROUND(IF('Indicator Data'!BK175&gt;K$3,0,IF('Indicator Data'!BK175&lt;K$4,10,(K$3-'Indicator Data'!BK175)/(K$3-K$4)*10)),1))</f>
        <v>1.2</v>
      </c>
      <c r="L175" s="157">
        <f>IF('Indicator Data'!BL175="No data","x",ROUND(IF('Indicator Data'!BL175&gt;L$3,0,IF('Indicator Data'!BL175&lt;L$4,10,(L$3-'Indicator Data'!BL175)/(L$3-L$4)*10)),1))</f>
        <v>1.2</v>
      </c>
      <c r="M175" s="158">
        <f t="shared" si="30"/>
        <v>0.9</v>
      </c>
      <c r="N175" s="161">
        <f>IF('Indicator Data'!BM175="No data","x",'Indicator Data'!BM175/'Indicator Data'!BW175*100)</f>
        <v>45.01947581671201</v>
      </c>
      <c r="O175" s="157">
        <f t="shared" si="33"/>
        <v>5.6</v>
      </c>
      <c r="P175" s="157">
        <f>IF('Indicator Data'!BN175="No data","x",ROUND(IF('Indicator Data'!BN175&gt;P$3,0,IF('Indicator Data'!BN175&lt;P$4,10,(P$3-'Indicator Data'!BN175)/(P$3-P$4)*10)),1))</f>
        <v>0.1</v>
      </c>
      <c r="Q175" s="157">
        <f>IF('Indicator Data'!BO175="No data","x",ROUND(IF('Indicator Data'!BO175&gt;Q$3,0,IF('Indicator Data'!BO175&lt;Q$4,10,(Q$3-'Indicator Data'!BO175)/(Q$3-Q$4)*10)),1))</f>
        <v>0</v>
      </c>
      <c r="R175" s="158">
        <f t="shared" si="31"/>
        <v>1.9</v>
      </c>
      <c r="S175" s="157">
        <f>IF('Indicator Data'!BP175="No data","x",ROUND(IF('Indicator Data'!BP175&gt;S$3,0,IF('Indicator Data'!BP175&lt;S$4,10,(S$3-'Indicator Data'!BP175)/(S$3-S$4)*10)),1))</f>
        <v>7.7</v>
      </c>
      <c r="T175" s="162">
        <f>IF('Indicator Data'!BQ175="No data","x",ROUND(IF('Indicator Data'!BQ175&gt;T$3,0,IF('Indicator Data'!BQ175&lt;T$4,10,(T$3-'Indicator Data'!BQ175)/(T$3-T$4)*10)),1))</f>
        <v>0.3</v>
      </c>
      <c r="U175" s="162">
        <f>IF('Indicator Data'!BR175="No data","x",ROUND(IF('Indicator Data'!BR175&gt;U$3,0,IF('Indicator Data'!BR175&lt;U$4,10,(U$3-'Indicator Data'!BR175)/(U$3-U$4)*10)),1))</f>
        <v>2</v>
      </c>
      <c r="V175" s="162" t="str">
        <f>IF('Indicator Data'!BS175="No data","x",ROUND(IF('Indicator Data'!BS175&gt;V$3,0,IF('Indicator Data'!BS175&lt;V$4,10,(V$3-'Indicator Data'!BS175)/(V$3-V$4)*10)),1))</f>
        <v>x</v>
      </c>
      <c r="W175" s="157">
        <f t="shared" si="32"/>
        <v>1.1499999999999999</v>
      </c>
      <c r="X175" s="157">
        <f>IF('Indicator Data'!BT175="No data","x",ROUND(IF('Indicator Data'!BT175&gt;X$3,0,IF('Indicator Data'!BT175&lt;X$4,10,(X$3-'Indicator Data'!BT175)/(X$3-X$4)*10)),1))</f>
        <v>6.9</v>
      </c>
      <c r="Y175" s="157">
        <f>IF('Indicator Data'!BU175="No data","x",ROUND(IF('Indicator Data'!BU175&gt;Y$3,10,IF('Indicator Data'!BU175&lt;Y$4,0,10-(Y$3-'Indicator Data'!BU175)/(Y$3-Y$4)*10)),1))</f>
        <v>0.3</v>
      </c>
      <c r="Z175" s="158">
        <f t="shared" si="34"/>
        <v>4</v>
      </c>
      <c r="AA175" s="159">
        <f t="shared" si="35"/>
        <v>2.2999999999999998</v>
      </c>
      <c r="AB175" s="48"/>
    </row>
    <row r="176" spans="1:28">
      <c r="A176" s="90" t="str">
        <f>'Indicator Data'!A176</f>
        <v>Timor-Leste</v>
      </c>
      <c r="B176" s="160" t="str">
        <f>'Indicator Data'!B176</f>
        <v>TLS</v>
      </c>
      <c r="C176" s="157">
        <f>IF('Indicator Data'!BF176="No data","x",ROUND(IF('Indicator Data'!BF176&gt;C$3,0,IF('Indicator Data'!BF176&lt;C$4,10,(C$3-'Indicator Data'!BF176)/(C$3-C$4)*10)),1))</f>
        <v>6.3</v>
      </c>
      <c r="D176" s="158">
        <f t="shared" si="27"/>
        <v>6.3</v>
      </c>
      <c r="E176" s="157">
        <f>IF('Indicator Data'!BH176="No data","x",ROUND(IF('Indicator Data'!BH176&gt;E$3,0,IF('Indicator Data'!BH176&lt;E$4,10,(E$3-'Indicator Data'!BH176)/(E$3-E$4)*10)),1))</f>
        <v>5.7</v>
      </c>
      <c r="F176" s="157">
        <f>IF('Indicator Data'!BG176="No data","x",ROUND(IF('Indicator Data'!BG176&gt;F$3,0,IF('Indicator Data'!BG176&lt;F$4,10,(F$3-'Indicator Data'!BG176)/(F$3-F$4)*10)),1))</f>
        <v>6.5</v>
      </c>
      <c r="G176" s="158">
        <f t="shared" si="28"/>
        <v>6.1</v>
      </c>
      <c r="H176" s="159">
        <f t="shared" si="29"/>
        <v>6.2</v>
      </c>
      <c r="I176" s="157">
        <f>IF('Indicator Data'!BJ176="No data","x",ROUND(IF('Indicator Data'!BJ176^2&gt;I$3,0,IF('Indicator Data'!BJ176^2&lt;I$4,10,(I$3-'Indicator Data'!BJ176^2)/(I$3-I$4)*10)),1))</f>
        <v>5.6</v>
      </c>
      <c r="J176" s="157">
        <f>IF(OR('Indicator Data'!BI176=0,'Indicator Data'!BI176="No data"),"x",ROUND(IF('Indicator Data'!BI176&gt;J$3,0,IF('Indicator Data'!BI176&lt;J$4,10,(J$3-'Indicator Data'!BI176)/(J$3-J$4)*10)),1))</f>
        <v>0</v>
      </c>
      <c r="K176" s="157">
        <f>IF('Indicator Data'!BK176="No data","x",ROUND(IF('Indicator Data'!BK176&gt;K$3,0,IF('Indicator Data'!BK176&lt;K$4,10,(K$3-'Indicator Data'!BK176)/(K$3-K$4)*10)),1))</f>
        <v>6.1</v>
      </c>
      <c r="L176" s="157">
        <f>IF('Indicator Data'!BL176="No data","x",ROUND(IF('Indicator Data'!BL176&gt;L$3,0,IF('Indicator Data'!BL176&lt;L$4,10,(L$3-'Indicator Data'!BL176)/(L$3-L$4)*10)),1))</f>
        <v>4.5999999999999996</v>
      </c>
      <c r="M176" s="158">
        <f t="shared" si="30"/>
        <v>4.0999999999999996</v>
      </c>
      <c r="N176" s="161">
        <f>IF('Indicator Data'!BM176="No data","x",'Indicator Data'!BM176/'Indicator Data'!BW176*100)</f>
        <v>19.502353732347007</v>
      </c>
      <c r="O176" s="157">
        <f t="shared" si="33"/>
        <v>8.1</v>
      </c>
      <c r="P176" s="157">
        <f>IF('Indicator Data'!BN176="No data","x",ROUND(IF('Indicator Data'!BN176&gt;P$3,0,IF('Indicator Data'!BN176&lt;P$4,10,(P$3-'Indicator Data'!BN176)/(P$3-P$4)*10)),1))</f>
        <v>4.5999999999999996</v>
      </c>
      <c r="Q176" s="157">
        <f>IF('Indicator Data'!BO176="No data","x",ROUND(IF('Indicator Data'!BO176&gt;Q$3,0,IF('Indicator Data'!BO176&lt;Q$4,10,(Q$3-'Indicator Data'!BO176)/(Q$3-Q$4)*10)),1))</f>
        <v>2.6</v>
      </c>
      <c r="R176" s="158">
        <f t="shared" si="31"/>
        <v>5.0999999999999996</v>
      </c>
      <c r="S176" s="157">
        <f>IF('Indicator Data'!BP176="No data","x",ROUND(IF('Indicator Data'!BP176&gt;S$3,0,IF('Indicator Data'!BP176&lt;S$4,10,(S$3-'Indicator Data'!BP176)/(S$3-S$4)*10)),1))</f>
        <v>8.1</v>
      </c>
      <c r="T176" s="162">
        <f>IF('Indicator Data'!BQ176="No data","x",ROUND(IF('Indicator Data'!BQ176&gt;T$3,0,IF('Indicator Data'!BQ176&lt;T$4,10,(T$3-'Indicator Data'!BQ176)/(T$3-T$4)*10)),1))</f>
        <v>2.2000000000000002</v>
      </c>
      <c r="U176" s="162">
        <f>IF('Indicator Data'!BR176="No data","x",ROUND(IF('Indicator Data'!BR176&gt;U$3,0,IF('Indicator Data'!BR176&lt;U$4,10,(U$3-'Indicator Data'!BR176)/(U$3-U$4)*10)),1))</f>
        <v>3.6</v>
      </c>
      <c r="V176" s="162" t="str">
        <f>IF('Indicator Data'!BS176="No data","x",ROUND(IF('Indicator Data'!BS176&gt;V$3,0,IF('Indicator Data'!BS176&lt;V$4,10,(V$3-'Indicator Data'!BS176)/(V$3-V$4)*10)),1))</f>
        <v>x</v>
      </c>
      <c r="W176" s="157">
        <f t="shared" si="32"/>
        <v>2.9000000000000004</v>
      </c>
      <c r="X176" s="157">
        <f>IF('Indicator Data'!BT176="No data","x",ROUND(IF('Indicator Data'!BT176&gt;X$3,0,IF('Indicator Data'!BT176&lt;X$4,10,(X$3-'Indicator Data'!BT176)/(X$3-X$4)*10)),1))</f>
        <v>9.1999999999999993</v>
      </c>
      <c r="Y176" s="157">
        <f>IF('Indicator Data'!BU176="No data","x",ROUND(IF('Indicator Data'!BU176&gt;Y$3,10,IF('Indicator Data'!BU176&lt;Y$4,0,10-(Y$3-'Indicator Data'!BU176)/(Y$3-Y$4)*10)),1))</f>
        <v>2.2999999999999998</v>
      </c>
      <c r="Z176" s="158">
        <f t="shared" si="34"/>
        <v>5.6</v>
      </c>
      <c r="AA176" s="159">
        <f t="shared" si="35"/>
        <v>4.9000000000000004</v>
      </c>
      <c r="AB176" s="48"/>
    </row>
    <row r="177" spans="1:28">
      <c r="A177" s="90" t="str">
        <f>'Indicator Data'!A177</f>
        <v>Togo</v>
      </c>
      <c r="B177" s="160" t="str">
        <f>'Indicator Data'!B177</f>
        <v>TGO</v>
      </c>
      <c r="C177" s="157">
        <f>IF('Indicator Data'!BF177="No data","x",ROUND(IF('Indicator Data'!BF177&gt;C$3,0,IF('Indicator Data'!BF177&lt;C$4,10,(C$3-'Indicator Data'!BF177)/(C$3-C$4)*10)),1))</f>
        <v>9.1999999999999993</v>
      </c>
      <c r="D177" s="158">
        <f t="shared" si="27"/>
        <v>9.1999999999999993</v>
      </c>
      <c r="E177" s="157">
        <f>IF('Indicator Data'!BH177="No data","x",ROUND(IF('Indicator Data'!BH177&gt;E$3,0,IF('Indicator Data'!BH177&lt;E$4,10,(E$3-'Indicator Data'!BH177)/(E$3-E$4)*10)),1))</f>
        <v>6.9</v>
      </c>
      <c r="F177" s="157">
        <f>IF('Indicator Data'!BG177="No data","x",ROUND(IF('Indicator Data'!BG177&gt;F$3,0,IF('Indicator Data'!BG177&lt;F$4,10,(F$3-'Indicator Data'!BG177)/(F$3-F$4)*10)),1))</f>
        <v>6.3</v>
      </c>
      <c r="G177" s="158">
        <f t="shared" si="28"/>
        <v>6.6</v>
      </c>
      <c r="H177" s="159">
        <f t="shared" si="29"/>
        <v>7.9</v>
      </c>
      <c r="I177" s="157">
        <f>IF('Indicator Data'!BJ177="No data","x",ROUND(IF('Indicator Data'!BJ177^2&gt;I$3,0,IF('Indicator Data'!BJ177^2&lt;I$4,10,(I$3-'Indicator Data'!BJ177^2)/(I$3-I$4)*10)),1))</f>
        <v>6.1</v>
      </c>
      <c r="J177" s="157">
        <f>IF(OR('Indicator Data'!BI177=0,'Indicator Data'!BI177="No data"),"x",ROUND(IF('Indicator Data'!BI177&gt;J$3,0,IF('Indicator Data'!BI177&lt;J$4,10,(J$3-'Indicator Data'!BI177)/(J$3-J$4)*10)),1))</f>
        <v>4.3</v>
      </c>
      <c r="K177" s="157">
        <f>IF('Indicator Data'!BK177="No data","x",ROUND(IF('Indicator Data'!BK177&gt;K$3,0,IF('Indicator Data'!BK177&lt;K$4,10,(K$3-'Indicator Data'!BK177)/(K$3-K$4)*10)),1))</f>
        <v>6.5</v>
      </c>
      <c r="L177" s="157">
        <f>IF('Indicator Data'!BL177="No data","x",ROUND(IF('Indicator Data'!BL177&gt;L$3,0,IF('Indicator Data'!BL177&lt;L$4,10,(L$3-'Indicator Data'!BL177)/(L$3-L$4)*10)),1))</f>
        <v>6.5</v>
      </c>
      <c r="M177" s="158">
        <f t="shared" si="30"/>
        <v>5.9</v>
      </c>
      <c r="N177" s="161">
        <f>IF('Indicator Data'!BM177="No data","x",'Indicator Data'!BM177/'Indicator Data'!BW177*100)</f>
        <v>23.901452472881044</v>
      </c>
      <c r="O177" s="157">
        <f t="shared" si="33"/>
        <v>7.7</v>
      </c>
      <c r="P177" s="157">
        <f>IF('Indicator Data'!BN177="No data","x",ROUND(IF('Indicator Data'!BN177&gt;P$3,0,IF('Indicator Data'!BN177&lt;P$4,10,(P$3-'Indicator Data'!BN177)/(P$3-P$4)*10)),1))</f>
        <v>9</v>
      </c>
      <c r="Q177" s="157">
        <f>IF('Indicator Data'!BO177="No data","x",ROUND(IF('Indicator Data'!BO177&gt;Q$3,0,IF('Indicator Data'!BO177&lt;Q$4,10,(Q$3-'Indicator Data'!BO177)/(Q$3-Q$4)*10)),1))</f>
        <v>5.8</v>
      </c>
      <c r="R177" s="158">
        <f t="shared" si="31"/>
        <v>7.5</v>
      </c>
      <c r="S177" s="157">
        <f>IF('Indicator Data'!BP177="No data","x",ROUND(IF('Indicator Data'!BP177&gt;S$3,0,IF('Indicator Data'!BP177&lt;S$4,10,(S$3-'Indicator Data'!BP177)/(S$3-S$4)*10)),1))</f>
        <v>9.9</v>
      </c>
      <c r="T177" s="162">
        <f>IF('Indicator Data'!BQ177="No data","x",ROUND(IF('Indicator Data'!BQ177&gt;T$3,0,IF('Indicator Data'!BQ177&lt;T$4,10,(T$3-'Indicator Data'!BQ177)/(T$3-T$4)*10)),1))</f>
        <v>2.9</v>
      </c>
      <c r="U177" s="162">
        <f>IF('Indicator Data'!BR177="No data","x",ROUND(IF('Indicator Data'!BR177&gt;U$3,0,IF('Indicator Data'!BR177&lt;U$4,10,(U$3-'Indicator Data'!BR177)/(U$3-U$4)*10)),1))</f>
        <v>7.1</v>
      </c>
      <c r="V177" s="162">
        <f>IF('Indicator Data'!BS177="No data","x",ROUND(IF('Indicator Data'!BS177&gt;V$3,0,IF('Indicator Data'!BS177&lt;V$4,10,(V$3-'Indicator Data'!BS177)/(V$3-V$4)*10)),1))</f>
        <v>2.9</v>
      </c>
      <c r="W177" s="157">
        <f t="shared" si="32"/>
        <v>4.3</v>
      </c>
      <c r="X177" s="157">
        <f>IF('Indicator Data'!BT177="No data","x",ROUND(IF('Indicator Data'!BT177&gt;X$3,0,IF('Indicator Data'!BT177&lt;X$4,10,(X$3-'Indicator Data'!BT177)/(X$3-X$4)*10)),1))</f>
        <v>9.6999999999999993</v>
      </c>
      <c r="Y177" s="157">
        <f>IF('Indicator Data'!BU177="No data","x",ROUND(IF('Indicator Data'!BU177&gt;Y$3,10,IF('Indicator Data'!BU177&lt;Y$4,0,10-(Y$3-'Indicator Data'!BU177)/(Y$3-Y$4)*10)),1))</f>
        <v>4.4000000000000004</v>
      </c>
      <c r="Z177" s="158">
        <f t="shared" si="34"/>
        <v>7.1</v>
      </c>
      <c r="AA177" s="159">
        <f t="shared" si="35"/>
        <v>6.8</v>
      </c>
      <c r="AB177" s="48"/>
    </row>
    <row r="178" spans="1:28">
      <c r="A178" s="90" t="str">
        <f>'Indicator Data'!A178</f>
        <v>Tonga</v>
      </c>
      <c r="B178" s="160" t="str">
        <f>'Indicator Data'!B178</f>
        <v>TON</v>
      </c>
      <c r="C178" s="157">
        <f>IF('Indicator Data'!BF178="No data","x",ROUND(IF('Indicator Data'!BF178&gt;C$3,0,IF('Indicator Data'!BF178&lt;C$4,10,(C$3-'Indicator Data'!BF178)/(C$3-C$4)*10)),1))</f>
        <v>5.8</v>
      </c>
      <c r="D178" s="158">
        <f t="shared" si="27"/>
        <v>5.8</v>
      </c>
      <c r="E178" s="157" t="str">
        <f>IF('Indicator Data'!BH178="No data","x",ROUND(IF('Indicator Data'!BH178&gt;E$3,0,IF('Indicator Data'!BH178&lt;E$4,10,(E$3-'Indicator Data'!BH178)/(E$3-E$4)*10)),1))</f>
        <v>x</v>
      </c>
      <c r="F178" s="157">
        <f>IF('Indicator Data'!BG178="No data","x",ROUND(IF('Indicator Data'!BG178&gt;F$3,0,IF('Indicator Data'!BG178&lt;F$4,10,(F$3-'Indicator Data'!BG178)/(F$3-F$4)*10)),1))</f>
        <v>5.3</v>
      </c>
      <c r="G178" s="158">
        <f t="shared" si="28"/>
        <v>5.3</v>
      </c>
      <c r="H178" s="159">
        <f t="shared" si="29"/>
        <v>5.6</v>
      </c>
      <c r="I178" s="157">
        <f>IF('Indicator Data'!BJ178="No data","x",ROUND(IF('Indicator Data'!BJ178^2&gt;I$3,0,IF('Indicator Data'!BJ178^2&lt;I$4,10,(I$3-'Indicator Data'!BJ178^2)/(I$3-I$4)*10)),1))</f>
        <v>0.1</v>
      </c>
      <c r="J178" s="157">
        <f>IF(OR('Indicator Data'!BI178=0,'Indicator Data'!BI178="No data"),"x",ROUND(IF('Indicator Data'!BI178&gt;J$3,0,IF('Indicator Data'!BI178&lt;J$4,10,(J$3-'Indicator Data'!BI178)/(J$3-J$4)*10)),1))</f>
        <v>0</v>
      </c>
      <c r="K178" s="157">
        <f>IF('Indicator Data'!BK178="No data","x",ROUND(IF('Indicator Data'!BK178&gt;K$3,0,IF('Indicator Data'!BK178&lt;K$4,10,(K$3-'Indicator Data'!BK178)/(K$3-K$4)*10)),1))</f>
        <v>2.8</v>
      </c>
      <c r="L178" s="157">
        <f>IF('Indicator Data'!BL178="No data","x",ROUND(IF('Indicator Data'!BL178&gt;L$3,0,IF('Indicator Data'!BL178&lt;L$4,10,(L$3-'Indicator Data'!BL178)/(L$3-L$4)*10)),1))</f>
        <v>7.1</v>
      </c>
      <c r="M178" s="158">
        <f t="shared" si="30"/>
        <v>2.5</v>
      </c>
      <c r="N178" s="161">
        <f>IF('Indicator Data'!BM178="No data","x",'Indicator Data'!BM178/'Indicator Data'!BW178*100)</f>
        <v>100</v>
      </c>
      <c r="O178" s="157">
        <f t="shared" si="33"/>
        <v>0</v>
      </c>
      <c r="P178" s="157">
        <f>IF('Indicator Data'!BN178="No data","x",ROUND(IF('Indicator Data'!BN178&gt;P$3,0,IF('Indicator Data'!BN178&lt;P$4,10,(P$3-'Indicator Data'!BN178)/(P$3-P$4)*10)),1))</f>
        <v>0.5</v>
      </c>
      <c r="Q178" s="157">
        <f>IF('Indicator Data'!BO178="No data","x",ROUND(IF('Indicator Data'!BO178&gt;Q$3,0,IF('Indicator Data'!BO178&lt;Q$4,10,(Q$3-'Indicator Data'!BO178)/(Q$3-Q$4)*10)),1))</f>
        <v>0.2</v>
      </c>
      <c r="R178" s="158">
        <f t="shared" si="31"/>
        <v>0.2</v>
      </c>
      <c r="S178" s="157">
        <f>IF('Indicator Data'!BP178="No data","x",ROUND(IF('Indicator Data'!BP178&gt;S$3,0,IF('Indicator Data'!BP178&lt;S$4,10,(S$3-'Indicator Data'!BP178)/(S$3-S$4)*10)),1))</f>
        <v>7.5</v>
      </c>
      <c r="T178" s="162">
        <f>IF('Indicator Data'!BQ178="No data","x",ROUND(IF('Indicator Data'!BQ178&gt;T$3,0,IF('Indicator Data'!BQ178&lt;T$4,10,(T$3-'Indicator Data'!BQ178)/(T$3-T$4)*10)),1))</f>
        <v>0</v>
      </c>
      <c r="U178" s="162">
        <f>IF('Indicator Data'!BR178="No data","x",ROUND(IF('Indicator Data'!BR178&gt;U$3,0,IF('Indicator Data'!BR178&lt;U$4,10,(U$3-'Indicator Data'!BR178)/(U$3-U$4)*10)),1))</f>
        <v>0</v>
      </c>
      <c r="V178" s="162">
        <f>IF('Indicator Data'!BS178="No data","x",ROUND(IF('Indicator Data'!BS178&gt;V$3,0,IF('Indicator Data'!BS178&lt;V$4,10,(V$3-'Indicator Data'!BS178)/(V$3-V$4)*10)),1))</f>
        <v>5.4</v>
      </c>
      <c r="W178" s="157">
        <f t="shared" si="32"/>
        <v>1.8</v>
      </c>
      <c r="X178" s="157">
        <f>IF('Indicator Data'!BT178="No data","x",ROUND(IF('Indicator Data'!BT178&gt;X$3,0,IF('Indicator Data'!BT178&lt;X$4,10,(X$3-'Indicator Data'!BT178)/(X$3-X$4)*10)),1))</f>
        <v>8.6999999999999993</v>
      </c>
      <c r="Y178" s="157">
        <f>IF('Indicator Data'!BU178="No data","x",ROUND(IF('Indicator Data'!BU178&gt;Y$3,10,IF('Indicator Data'!BU178&lt;Y$4,0,10-(Y$3-'Indicator Data'!BU178)/(Y$3-Y$4)*10)),1))</f>
        <v>1.4</v>
      </c>
      <c r="Z178" s="158">
        <f t="shared" si="34"/>
        <v>4.9000000000000004</v>
      </c>
      <c r="AA178" s="159">
        <f t="shared" si="35"/>
        <v>2.5</v>
      </c>
      <c r="AB178" s="48"/>
    </row>
    <row r="179" spans="1:28">
      <c r="A179" s="90" t="str">
        <f>'Indicator Data'!A179</f>
        <v>Trinidad and Tobago</v>
      </c>
      <c r="B179" s="160" t="str">
        <f>'Indicator Data'!B179</f>
        <v>TTO</v>
      </c>
      <c r="C179" s="157">
        <f>IF('Indicator Data'!BF179="No data","x",ROUND(IF('Indicator Data'!BF179&gt;C$3,0,IF('Indicator Data'!BF179&lt;C$4,10,(C$3-'Indicator Data'!BF179)/(C$3-C$4)*10)),1))</f>
        <v>4.4000000000000004</v>
      </c>
      <c r="D179" s="158">
        <f t="shared" si="27"/>
        <v>4.4000000000000004</v>
      </c>
      <c r="E179" s="157">
        <f>IF('Indicator Data'!BH179="No data","x",ROUND(IF('Indicator Data'!BH179&gt;E$3,0,IF('Indicator Data'!BH179&lt;E$4,10,(E$3-'Indicator Data'!BH179)/(E$3-E$4)*10)),1))</f>
        <v>5.8</v>
      </c>
      <c r="F179" s="157">
        <f>IF('Indicator Data'!BG179="No data","x",ROUND(IF('Indicator Data'!BG179&gt;F$3,0,IF('Indicator Data'!BG179&lt;F$4,10,(F$3-'Indicator Data'!BG179)/(F$3-F$4)*10)),1))</f>
        <v>5.0999999999999996</v>
      </c>
      <c r="G179" s="158">
        <f t="shared" si="28"/>
        <v>5.5</v>
      </c>
      <c r="H179" s="159">
        <f t="shared" si="29"/>
        <v>5</v>
      </c>
      <c r="I179" s="157" t="str">
        <f>IF('Indicator Data'!BJ179="No data","x",ROUND(IF('Indicator Data'!BJ179^2&gt;I$3,0,IF('Indicator Data'!BJ179^2&lt;I$4,10,(I$3-'Indicator Data'!BJ179^2)/(I$3-I$4)*10)),1))</f>
        <v>x</v>
      </c>
      <c r="J179" s="157">
        <f>IF(OR('Indicator Data'!BI179=0,'Indicator Data'!BI179="No data"),"x",ROUND(IF('Indicator Data'!BI179&gt;J$3,0,IF('Indicator Data'!BI179&lt;J$4,10,(J$3-'Indicator Data'!BI179)/(J$3-J$4)*10)),1))</f>
        <v>0</v>
      </c>
      <c r="K179" s="157">
        <f>IF('Indicator Data'!BK179="No data","x",ROUND(IF('Indicator Data'!BK179&gt;K$3,0,IF('Indicator Data'!BK179&lt;K$4,10,(K$3-'Indicator Data'!BK179)/(K$3-K$4)*10)),1))</f>
        <v>2.1</v>
      </c>
      <c r="L179" s="157">
        <f>IF('Indicator Data'!BL179="No data","x",ROUND(IF('Indicator Data'!BL179&gt;L$3,0,IF('Indicator Data'!BL179&lt;L$4,10,(L$3-'Indicator Data'!BL179)/(L$3-L$4)*10)),1))</f>
        <v>3.6</v>
      </c>
      <c r="M179" s="158">
        <f t="shared" si="30"/>
        <v>1.9</v>
      </c>
      <c r="N179" s="161">
        <f>IF('Indicator Data'!BM179="No data","x",'Indicator Data'!BM179/'Indicator Data'!BW179*100)</f>
        <v>173.48927875243666</v>
      </c>
      <c r="O179" s="157">
        <f t="shared" si="33"/>
        <v>0</v>
      </c>
      <c r="P179" s="157">
        <f>IF('Indicator Data'!BN179="No data","x",ROUND(IF('Indicator Data'!BN179&gt;P$3,0,IF('Indicator Data'!BN179&lt;P$4,10,(P$3-'Indicator Data'!BN179)/(P$3-P$4)*10)),1))</f>
        <v>0.7</v>
      </c>
      <c r="Q179" s="157">
        <f>IF('Indicator Data'!BO179="No data","x",ROUND(IF('Indicator Data'!BO179&gt;Q$3,0,IF('Indicator Data'!BO179&lt;Q$4,10,(Q$3-'Indicator Data'!BO179)/(Q$3-Q$4)*10)),1))</f>
        <v>0.2</v>
      </c>
      <c r="R179" s="158">
        <f t="shared" si="31"/>
        <v>0.3</v>
      </c>
      <c r="S179" s="157">
        <f>IF('Indicator Data'!BP179="No data","x",ROUND(IF('Indicator Data'!BP179&gt;S$3,0,IF('Indicator Data'!BP179&lt;S$4,10,(S$3-'Indicator Data'!BP179)/(S$3-S$4)*10)),1))</f>
        <v>1.5</v>
      </c>
      <c r="T179" s="162">
        <f>IF('Indicator Data'!BQ179="No data","x",ROUND(IF('Indicator Data'!BQ179&gt;T$3,0,IF('Indicator Data'!BQ179&lt;T$4,10,(T$3-'Indicator Data'!BQ179)/(T$3-T$4)*10)),1))</f>
        <v>1</v>
      </c>
      <c r="U179" s="162">
        <f>IF('Indicator Data'!BR179="No data","x",ROUND(IF('Indicator Data'!BR179&gt;U$3,0,IF('Indicator Data'!BR179&lt;U$4,10,(U$3-'Indicator Data'!BR179)/(U$3-U$4)*10)),1))</f>
        <v>1.2</v>
      </c>
      <c r="V179" s="162">
        <f>IF('Indicator Data'!BS179="No data","x",ROUND(IF('Indicator Data'!BS179&gt;V$3,0,IF('Indicator Data'!BS179&lt;V$4,10,(V$3-'Indicator Data'!BS179)/(V$3-V$4)*10)),1))</f>
        <v>1</v>
      </c>
      <c r="W179" s="157">
        <f t="shared" si="32"/>
        <v>1.0666666666666667</v>
      </c>
      <c r="X179" s="157">
        <f>IF('Indicator Data'!BT179="No data","x",ROUND(IF('Indicator Data'!BT179&gt;X$3,0,IF('Indicator Data'!BT179&lt;X$4,10,(X$3-'Indicator Data'!BT179)/(X$3-X$4)*10)),1))</f>
        <v>4.0999999999999996</v>
      </c>
      <c r="Y179" s="157">
        <f>IF('Indicator Data'!BU179="No data","x",ROUND(IF('Indicator Data'!BU179&gt;Y$3,10,IF('Indicator Data'!BU179&lt;Y$4,0,10-(Y$3-'Indicator Data'!BU179)/(Y$3-Y$4)*10)),1))</f>
        <v>0.3</v>
      </c>
      <c r="Z179" s="158">
        <f t="shared" si="34"/>
        <v>1.7</v>
      </c>
      <c r="AA179" s="159">
        <f t="shared" si="35"/>
        <v>1.3</v>
      </c>
      <c r="AB179" s="48"/>
    </row>
    <row r="180" spans="1:28">
      <c r="A180" s="90" t="str">
        <f>'Indicator Data'!A180</f>
        <v>Tunisia</v>
      </c>
      <c r="B180" s="160" t="str">
        <f>'Indicator Data'!B180</f>
        <v>TUN</v>
      </c>
      <c r="C180" s="157">
        <f>IF('Indicator Data'!BF180="No data","x",ROUND(IF('Indicator Data'!BF180&gt;C$3,0,IF('Indicator Data'!BF180&lt;C$4,10,(C$3-'Indicator Data'!BF180)/(C$3-C$4)*10)),1))</f>
        <v>6.4</v>
      </c>
      <c r="D180" s="158">
        <f t="shared" si="27"/>
        <v>6.4</v>
      </c>
      <c r="E180" s="157">
        <f>IF('Indicator Data'!BH180="No data","x",ROUND(IF('Indicator Data'!BH180&gt;E$3,0,IF('Indicator Data'!BH180&lt;E$4,10,(E$3-'Indicator Data'!BH180)/(E$3-E$4)*10)),1))</f>
        <v>6</v>
      </c>
      <c r="F180" s="157">
        <f>IF('Indicator Data'!BG180="No data","x",ROUND(IF('Indicator Data'!BG180&gt;F$3,0,IF('Indicator Data'!BG180&lt;F$4,10,(F$3-'Indicator Data'!BG180)/(F$3-F$4)*10)),1))</f>
        <v>5.6</v>
      </c>
      <c r="G180" s="158">
        <f t="shared" si="28"/>
        <v>5.8</v>
      </c>
      <c r="H180" s="159">
        <f t="shared" si="29"/>
        <v>6.1</v>
      </c>
      <c r="I180" s="157">
        <f>IF('Indicator Data'!BJ180="No data","x",ROUND(IF('Indicator Data'!BJ180^2&gt;I$3,0,IF('Indicator Data'!BJ180^2&lt;I$4,10,(I$3-'Indicator Data'!BJ180^2)/(I$3-I$4)*10)),1))</f>
        <v>3.9</v>
      </c>
      <c r="J180" s="157">
        <f>IF(OR('Indicator Data'!BI180=0,'Indicator Data'!BI180="No data"),"x",ROUND(IF('Indicator Data'!BI180&gt;J$3,0,IF('Indicator Data'!BI180&lt;J$4,10,(J$3-'Indicator Data'!BI180)/(J$3-J$4)*10)),1))</f>
        <v>0</v>
      </c>
      <c r="K180" s="157">
        <f>IF('Indicator Data'!BK180="No data","x",ROUND(IF('Indicator Data'!BK180&gt;K$3,0,IF('Indicator Data'!BK180&lt;K$4,10,(K$3-'Indicator Data'!BK180)/(K$3-K$4)*10)),1))</f>
        <v>2.1</v>
      </c>
      <c r="L180" s="157">
        <f>IF('Indicator Data'!BL180="No data","x",ROUND(IF('Indicator Data'!BL180&gt;L$3,0,IF('Indicator Data'!BL180&lt;L$4,10,(L$3-'Indicator Data'!BL180)/(L$3-L$4)*10)),1))</f>
        <v>3.6</v>
      </c>
      <c r="M180" s="158">
        <f t="shared" si="30"/>
        <v>2.4</v>
      </c>
      <c r="N180" s="161">
        <f>IF('Indicator Data'!BM180="No data","x",'Indicator Data'!BM180/'Indicator Data'!BW180*100)</f>
        <v>35.401647785787851</v>
      </c>
      <c r="O180" s="157">
        <f t="shared" si="33"/>
        <v>6.5</v>
      </c>
      <c r="P180" s="157">
        <f>IF('Indicator Data'!BN180="No data","x",ROUND(IF('Indicator Data'!BN180&gt;P$3,0,IF('Indicator Data'!BN180&lt;P$4,10,(P$3-'Indicator Data'!BN180)/(P$3-P$4)*10)),1))</f>
        <v>0.3</v>
      </c>
      <c r="Q180" s="157">
        <f>IF('Indicator Data'!BO180="No data","x",ROUND(IF('Indicator Data'!BO180&gt;Q$3,0,IF('Indicator Data'!BO180&lt;Q$4,10,(Q$3-'Indicator Data'!BO180)/(Q$3-Q$4)*10)),1))</f>
        <v>0.6</v>
      </c>
      <c r="R180" s="158">
        <f t="shared" si="31"/>
        <v>2.5</v>
      </c>
      <c r="S180" s="157">
        <f>IF('Indicator Data'!BP180="No data","x",ROUND(IF('Indicator Data'!BP180&gt;S$3,0,IF('Indicator Data'!BP180&lt;S$4,10,(S$3-'Indicator Data'!BP180)/(S$3-S$4)*10)),1))</f>
        <v>6.8</v>
      </c>
      <c r="T180" s="162">
        <f>IF('Indicator Data'!BQ180="No data","x",ROUND(IF('Indicator Data'!BQ180&gt;T$3,0,IF('Indicator Data'!BQ180&lt;T$4,10,(T$3-'Indicator Data'!BQ180)/(T$3-T$4)*10)),1))</f>
        <v>0.3</v>
      </c>
      <c r="U180" s="162">
        <f>IF('Indicator Data'!BR180="No data","x",ROUND(IF('Indicator Data'!BR180&gt;U$3,0,IF('Indicator Data'!BR180&lt;U$4,10,(U$3-'Indicator Data'!BR180)/(U$3-U$4)*10)),1))</f>
        <v>0.2</v>
      </c>
      <c r="V180" s="162">
        <f>IF('Indicator Data'!BS180="No data","x",ROUND(IF('Indicator Data'!BS180&gt;V$3,0,IF('Indicator Data'!BS180&lt;V$4,10,(V$3-'Indicator Data'!BS180)/(V$3-V$4)*10)),1))</f>
        <v>0.2</v>
      </c>
      <c r="W180" s="157">
        <f t="shared" si="32"/>
        <v>0.23333333333333331</v>
      </c>
      <c r="X180" s="157">
        <f>IF('Indicator Data'!BT180="No data","x",ROUND(IF('Indicator Data'!BT180&gt;X$3,0,IF('Indicator Data'!BT180&lt;X$4,10,(X$3-'Indicator Data'!BT180)/(X$3-X$4)*10)),1))</f>
        <v>7.5</v>
      </c>
      <c r="Y180" s="157">
        <f>IF('Indicator Data'!BU180="No data","x",ROUND(IF('Indicator Data'!BU180&gt;Y$3,10,IF('Indicator Data'!BU180&lt;Y$4,0,10-(Y$3-'Indicator Data'!BU180)/(Y$3-Y$4)*10)),1))</f>
        <v>0.4</v>
      </c>
      <c r="Z180" s="158">
        <f t="shared" si="34"/>
        <v>3.7</v>
      </c>
      <c r="AA180" s="159">
        <f t="shared" si="35"/>
        <v>2.9</v>
      </c>
      <c r="AB180" s="48"/>
    </row>
    <row r="181" spans="1:28">
      <c r="A181" s="90" t="str">
        <f>'Indicator Data'!A181</f>
        <v>Türkiye</v>
      </c>
      <c r="B181" s="160" t="str">
        <f>'Indicator Data'!B181</f>
        <v>TUR</v>
      </c>
      <c r="C181" s="157">
        <f>IF('Indicator Data'!BF181="No data","x",ROUND(IF('Indicator Data'!BF181&gt;C$3,0,IF('Indicator Data'!BF181&lt;C$4,10,(C$3-'Indicator Data'!BF181)/(C$3-C$4)*10)),1))</f>
        <v>2.1</v>
      </c>
      <c r="D181" s="158">
        <f t="shared" si="27"/>
        <v>2.1</v>
      </c>
      <c r="E181" s="157">
        <f>IF('Indicator Data'!BH181="No data","x",ROUND(IF('Indicator Data'!BH181&gt;E$3,0,IF('Indicator Data'!BH181&lt;E$4,10,(E$3-'Indicator Data'!BH181)/(E$3-E$4)*10)),1))</f>
        <v>6.6</v>
      </c>
      <c r="F181" s="157">
        <f>IF('Indicator Data'!BG181="No data","x",ROUND(IF('Indicator Data'!BG181&gt;F$3,0,IF('Indicator Data'!BG181&lt;F$4,10,(F$3-'Indicator Data'!BG181)/(F$3-F$4)*10)),1))</f>
        <v>5.4</v>
      </c>
      <c r="G181" s="158">
        <f t="shared" si="28"/>
        <v>6</v>
      </c>
      <c r="H181" s="159">
        <f t="shared" si="29"/>
        <v>4.0999999999999996</v>
      </c>
      <c r="I181" s="157">
        <f>IF('Indicator Data'!BJ181="No data","x",ROUND(IF('Indicator Data'!BJ181^2&gt;I$3,0,IF('Indicator Data'!BJ181^2&lt;I$4,10,(I$3-'Indicator Data'!BJ181^2)/(I$3-I$4)*10)),1))</f>
        <v>0.7</v>
      </c>
      <c r="J181" s="157">
        <f>IF(OR('Indicator Data'!BI181=0,'Indicator Data'!BI181="No data"),"x",ROUND(IF('Indicator Data'!BI181&gt;J$3,0,IF('Indicator Data'!BI181&lt;J$4,10,(J$3-'Indicator Data'!BI181)/(J$3-J$4)*10)),1))</f>
        <v>0</v>
      </c>
      <c r="K181" s="157">
        <f>IF('Indicator Data'!BK181="No data","x",ROUND(IF('Indicator Data'!BK181&gt;K$3,0,IF('Indicator Data'!BK181&lt;K$4,10,(K$3-'Indicator Data'!BK181)/(K$3-K$4)*10)),1))</f>
        <v>1.7</v>
      </c>
      <c r="L181" s="157">
        <f>IF('Indicator Data'!BL181="No data","x",ROUND(IF('Indicator Data'!BL181&gt;L$3,0,IF('Indicator Data'!BL181&lt;L$4,10,(L$3-'Indicator Data'!BL181)/(L$3-L$4)*10)),1))</f>
        <v>4.8</v>
      </c>
      <c r="M181" s="158">
        <f t="shared" si="30"/>
        <v>1.8</v>
      </c>
      <c r="N181" s="161">
        <f>IF('Indicator Data'!BM181="No data","x",'Indicator Data'!BM181/'Indicator Data'!BW181*100)</f>
        <v>51.973025999506262</v>
      </c>
      <c r="O181" s="157">
        <f t="shared" si="33"/>
        <v>4.9000000000000004</v>
      </c>
      <c r="P181" s="157">
        <f>IF('Indicator Data'!BN181="No data","x",ROUND(IF('Indicator Data'!BN181&gt;P$3,0,IF('Indicator Data'!BN181&lt;P$4,10,(P$3-'Indicator Data'!BN181)/(P$3-P$4)*10)),1))</f>
        <v>0.1</v>
      </c>
      <c r="Q181" s="157">
        <f>IF('Indicator Data'!BO181="No data","x",ROUND(IF('Indicator Data'!BO181&gt;Q$3,0,IF('Indicator Data'!BO181&lt;Q$4,10,(Q$3-'Indicator Data'!BO181)/(Q$3-Q$4)*10)),1))</f>
        <v>0.6</v>
      </c>
      <c r="R181" s="158">
        <f t="shared" si="31"/>
        <v>1.9</v>
      </c>
      <c r="S181" s="157">
        <f>IF('Indicator Data'!BP181="No data","x",ROUND(IF('Indicator Data'!BP181&gt;S$3,0,IF('Indicator Data'!BP181&lt;S$4,10,(S$3-'Indicator Data'!BP181)/(S$3-S$4)*10)),1))</f>
        <v>4.9000000000000004</v>
      </c>
      <c r="T181" s="162">
        <f>IF('Indicator Data'!BQ181="No data","x",ROUND(IF('Indicator Data'!BQ181&gt;T$3,0,IF('Indicator Data'!BQ181&lt;T$4,10,(T$3-'Indicator Data'!BQ181)/(T$3-T$4)*10)),1))</f>
        <v>0</v>
      </c>
      <c r="U181" s="162">
        <f>IF('Indicator Data'!BR181="No data","x",ROUND(IF('Indicator Data'!BR181&gt;U$3,0,IF('Indicator Data'!BR181&lt;U$4,10,(U$3-'Indicator Data'!BR181)/(U$3-U$4)*10)),1))</f>
        <v>1.9</v>
      </c>
      <c r="V181" s="162">
        <f>IF('Indicator Data'!BS181="No data","x",ROUND(IF('Indicator Data'!BS181&gt;V$3,0,IF('Indicator Data'!BS181&lt;V$4,10,(V$3-'Indicator Data'!BS181)/(V$3-V$4)*10)),1))</f>
        <v>0.3</v>
      </c>
      <c r="W181" s="157">
        <f t="shared" si="32"/>
        <v>0.73333333333333328</v>
      </c>
      <c r="X181" s="157">
        <f>IF('Indicator Data'!BT181="No data","x",ROUND(IF('Indicator Data'!BT181&gt;X$3,0,IF('Indicator Data'!BT181&lt;X$4,10,(X$3-'Indicator Data'!BT181)/(X$3-X$4)*10)),1))</f>
        <v>5.5</v>
      </c>
      <c r="Y181" s="157">
        <f>IF('Indicator Data'!BU181="No data","x",ROUND(IF('Indicator Data'!BU181&gt;Y$3,10,IF('Indicator Data'!BU181&lt;Y$4,0,10-(Y$3-'Indicator Data'!BU181)/(Y$3-Y$4)*10)),1))</f>
        <v>0.2</v>
      </c>
      <c r="Z181" s="158">
        <f t="shared" si="34"/>
        <v>2.8</v>
      </c>
      <c r="AA181" s="159">
        <f t="shared" si="35"/>
        <v>2.2000000000000002</v>
      </c>
      <c r="AB181" s="48"/>
    </row>
    <row r="182" spans="1:28">
      <c r="A182" s="90" t="str">
        <f>'Indicator Data'!A182</f>
        <v>Turkmenistan</v>
      </c>
      <c r="B182" s="160" t="str">
        <f>'Indicator Data'!B182</f>
        <v>TKM</v>
      </c>
      <c r="C182" s="157" t="str">
        <f>IF('Indicator Data'!BF182="No data","x",ROUND(IF('Indicator Data'!BF182&gt;C$3,0,IF('Indicator Data'!BF182&lt;C$4,10,(C$3-'Indicator Data'!BF182)/(C$3-C$4)*10)),1))</f>
        <v>x</v>
      </c>
      <c r="D182" s="158" t="str">
        <f t="shared" si="27"/>
        <v>x</v>
      </c>
      <c r="E182" s="157">
        <f>IF('Indicator Data'!BH182="No data","x",ROUND(IF('Indicator Data'!BH182&gt;E$3,0,IF('Indicator Data'!BH182&lt;E$4,10,(E$3-'Indicator Data'!BH182)/(E$3-E$4)*10)),1))</f>
        <v>8.1999999999999993</v>
      </c>
      <c r="F182" s="157">
        <f>IF('Indicator Data'!BG182="No data","x",ROUND(IF('Indicator Data'!BG182&gt;F$3,0,IF('Indicator Data'!BG182&lt;F$4,10,(F$3-'Indicator Data'!BG182)/(F$3-F$4)*10)),1))</f>
        <v>7.3</v>
      </c>
      <c r="G182" s="158">
        <f t="shared" si="28"/>
        <v>7.8</v>
      </c>
      <c r="H182" s="159">
        <f t="shared" si="29"/>
        <v>7.8</v>
      </c>
      <c r="I182" s="157" t="str">
        <f>IF('Indicator Data'!BJ182="No data","x",ROUND(IF('Indicator Data'!BJ182^2&gt;I$3,0,IF('Indicator Data'!BJ182^2&lt;I$4,10,(I$3-'Indicator Data'!BJ182^2)/(I$3-I$4)*10)),1))</f>
        <v>x</v>
      </c>
      <c r="J182" s="157">
        <f>IF(OR('Indicator Data'!BI182=0,'Indicator Data'!BI182="No data"),"x",ROUND(IF('Indicator Data'!BI182&gt;J$3,0,IF('Indicator Data'!BI182&lt;J$4,10,(J$3-'Indicator Data'!BI182)/(J$3-J$4)*10)),1))</f>
        <v>0</v>
      </c>
      <c r="K182" s="157">
        <f>IF('Indicator Data'!BK182="No data","x",ROUND(IF('Indicator Data'!BK182&gt;K$3,0,IF('Indicator Data'!BK182&lt;K$4,10,(K$3-'Indicator Data'!BK182)/(K$3-K$4)*10)),1))</f>
        <v>7.9</v>
      </c>
      <c r="L182" s="157">
        <f>IF('Indicator Data'!BL182="No data","x",ROUND(IF('Indicator Data'!BL182&gt;L$3,0,IF('Indicator Data'!BL182&lt;L$4,10,(L$3-'Indicator Data'!BL182)/(L$3-L$4)*10)),1))</f>
        <v>5.2</v>
      </c>
      <c r="M182" s="158">
        <f t="shared" si="30"/>
        <v>4.4000000000000004</v>
      </c>
      <c r="N182" s="161">
        <f>IF('Indicator Data'!BM182="No data","x",'Indicator Data'!BM182/'Indicator Data'!BW182*100)</f>
        <v>4.2559530142787221</v>
      </c>
      <c r="O182" s="157">
        <f t="shared" si="33"/>
        <v>9.6999999999999993</v>
      </c>
      <c r="P182" s="157">
        <f>IF('Indicator Data'!BN182="No data","x",ROUND(IF('Indicator Data'!BN182&gt;P$3,0,IF('Indicator Data'!BN182&lt;P$4,10,(P$3-'Indicator Data'!BN182)/(P$3-P$4)*10)),1))</f>
        <v>0</v>
      </c>
      <c r="Q182" s="157">
        <f>IF('Indicator Data'!BO182="No data","x",ROUND(IF('Indicator Data'!BO182&gt;Q$3,0,IF('Indicator Data'!BO182&lt;Q$4,10,(Q$3-'Indicator Data'!BO182)/(Q$3-Q$4)*10)),1))</f>
        <v>0</v>
      </c>
      <c r="R182" s="158">
        <f t="shared" si="31"/>
        <v>3.2</v>
      </c>
      <c r="S182" s="157">
        <f>IF('Indicator Data'!BP182="No data","x",ROUND(IF('Indicator Data'!BP182&gt;S$3,0,IF('Indicator Data'!BP182&lt;S$4,10,(S$3-'Indicator Data'!BP182)/(S$3-S$4)*10)),1))</f>
        <v>4.5999999999999996</v>
      </c>
      <c r="T182" s="162">
        <f>IF('Indicator Data'!BQ182="No data","x",ROUND(IF('Indicator Data'!BQ182&gt;T$3,0,IF('Indicator Data'!BQ182&lt;T$4,10,(T$3-'Indicator Data'!BQ182)/(T$3-T$4)*10)),1))</f>
        <v>0.2</v>
      </c>
      <c r="U182" s="162">
        <f>IF('Indicator Data'!BR182="No data","x",ROUND(IF('Indicator Data'!BR182&gt;U$3,0,IF('Indicator Data'!BR182&lt;U$4,10,(U$3-'Indicator Data'!BR182)/(U$3-U$4)*10)),1))</f>
        <v>0</v>
      </c>
      <c r="V182" s="162">
        <f>IF('Indicator Data'!BS182="No data","x",ROUND(IF('Indicator Data'!BS182&gt;V$3,0,IF('Indicator Data'!BS182&lt;V$4,10,(V$3-'Indicator Data'!BS182)/(V$3-V$4)*10)),1))</f>
        <v>0.2</v>
      </c>
      <c r="W182" s="157">
        <f t="shared" si="32"/>
        <v>0.13333333333333333</v>
      </c>
      <c r="X182" s="157">
        <f>IF('Indicator Data'!BT182="No data","x",ROUND(IF('Indicator Data'!BT182&gt;X$3,0,IF('Indicator Data'!BT182&lt;X$4,10,(X$3-'Indicator Data'!BT182)/(X$3-X$4)*10)),1))</f>
        <v>6.9</v>
      </c>
      <c r="Y182" s="157">
        <f>IF('Indicator Data'!BU182="No data","x",ROUND(IF('Indicator Data'!BU182&gt;Y$3,10,IF('Indicator Data'!BU182&lt;Y$4,0,10-(Y$3-'Indicator Data'!BU182)/(Y$3-Y$4)*10)),1))</f>
        <v>0.1</v>
      </c>
      <c r="Z182" s="158">
        <f t="shared" si="34"/>
        <v>2.9</v>
      </c>
      <c r="AA182" s="159">
        <f t="shared" si="35"/>
        <v>3.5</v>
      </c>
      <c r="AB182" s="48"/>
    </row>
    <row r="183" spans="1:28">
      <c r="A183" s="90" t="str">
        <f>'Indicator Data'!A183</f>
        <v>Tuvalu</v>
      </c>
      <c r="B183" s="160" t="str">
        <f>'Indicator Data'!B183</f>
        <v>TUV</v>
      </c>
      <c r="C183" s="157" t="str">
        <f>IF('Indicator Data'!BF183="No data","x",ROUND(IF('Indicator Data'!BF183&gt;C$3,0,IF('Indicator Data'!BF183&lt;C$4,10,(C$3-'Indicator Data'!BF183)/(C$3-C$4)*10)),1))</f>
        <v>x</v>
      </c>
      <c r="D183" s="158" t="str">
        <f t="shared" si="27"/>
        <v>x</v>
      </c>
      <c r="E183" s="157" t="str">
        <f>IF('Indicator Data'!BH183="No data","x",ROUND(IF('Indicator Data'!BH183&gt;E$3,0,IF('Indicator Data'!BH183&lt;E$4,10,(E$3-'Indicator Data'!BH183)/(E$3-E$4)*10)),1))</f>
        <v>x</v>
      </c>
      <c r="F183" s="157">
        <f>IF('Indicator Data'!BG183="No data","x",ROUND(IF('Indicator Data'!BG183&gt;F$3,0,IF('Indicator Data'!BG183&lt;F$4,10,(F$3-'Indicator Data'!BG183)/(F$3-F$4)*10)),1))</f>
        <v>5.6</v>
      </c>
      <c r="G183" s="158">
        <f t="shared" si="28"/>
        <v>5.6</v>
      </c>
      <c r="H183" s="159">
        <f t="shared" si="29"/>
        <v>5.6</v>
      </c>
      <c r="I183" s="157" t="str">
        <f>IF('Indicator Data'!BJ183="No data","x",ROUND(IF('Indicator Data'!BJ183^2&gt;I$3,0,IF('Indicator Data'!BJ183^2&lt;I$4,10,(I$3-'Indicator Data'!BJ183^2)/(I$3-I$4)*10)),1))</f>
        <v>x</v>
      </c>
      <c r="J183" s="157">
        <f>IF(OR('Indicator Data'!BI183=0,'Indicator Data'!BI183="No data"),"x",ROUND(IF('Indicator Data'!BI183&gt;J$3,0,IF('Indicator Data'!BI183&lt;J$4,10,(J$3-'Indicator Data'!BI183)/(J$3-J$4)*10)),1))</f>
        <v>0</v>
      </c>
      <c r="K183" s="157">
        <f>IF('Indicator Data'!BK183="No data","x",ROUND(IF('Indicator Data'!BK183&gt;K$3,0,IF('Indicator Data'!BK183&lt;K$4,10,(K$3-'Indicator Data'!BK183)/(K$3-K$4)*10)),1))</f>
        <v>2.8</v>
      </c>
      <c r="L183" s="157">
        <f>IF('Indicator Data'!BL183="No data","x",ROUND(IF('Indicator Data'!BL183&gt;L$3,0,IF('Indicator Data'!BL183&lt;L$4,10,(L$3-'Indicator Data'!BL183)/(L$3-L$4)*10)),1))</f>
        <v>6.1</v>
      </c>
      <c r="M183" s="158">
        <f t="shared" si="30"/>
        <v>3</v>
      </c>
      <c r="N183" s="161">
        <f>IF('Indicator Data'!BM183="No data","x",'Indicator Data'!BM183/'Indicator Data'!BW183*100)</f>
        <v>156.66666666666666</v>
      </c>
      <c r="O183" s="157">
        <f t="shared" si="33"/>
        <v>0</v>
      </c>
      <c r="P183" s="157">
        <f>IF('Indicator Data'!BN183="No data","x",ROUND(IF('Indicator Data'!BN183&gt;P$3,0,IF('Indicator Data'!BN183&lt;P$4,10,(P$3-'Indicator Data'!BN183)/(P$3-P$4)*10)),1))</f>
        <v>1.8</v>
      </c>
      <c r="Q183" s="157">
        <f>IF('Indicator Data'!BO183="No data","x",ROUND(IF('Indicator Data'!BO183&gt;Q$3,0,IF('Indicator Data'!BO183&lt;Q$4,10,(Q$3-'Indicator Data'!BO183)/(Q$3-Q$4)*10)),1))</f>
        <v>0.1</v>
      </c>
      <c r="R183" s="158">
        <f t="shared" si="31"/>
        <v>0.6</v>
      </c>
      <c r="S183" s="157">
        <f>IF('Indicator Data'!BP183="No data","x",ROUND(IF('Indicator Data'!BP183&gt;S$3,0,IF('Indicator Data'!BP183&lt;S$4,10,(S$3-'Indicator Data'!BP183)/(S$3-S$4)*10)),1))</f>
        <v>6.8</v>
      </c>
      <c r="T183" s="162">
        <f>IF('Indicator Data'!BQ183="No data","x",ROUND(IF('Indicator Data'!BQ183&gt;T$3,0,IF('Indicator Data'!BQ183&lt;T$4,10,(T$3-'Indicator Data'!BQ183)/(T$3-T$4)*10)),1))</f>
        <v>1.4</v>
      </c>
      <c r="U183" s="162">
        <f>IF('Indicator Data'!BR183="No data","x",ROUND(IF('Indicator Data'!BR183&gt;U$3,0,IF('Indicator Data'!BR183&lt;U$4,10,(U$3-'Indicator Data'!BR183)/(U$3-U$4)*10)),1))</f>
        <v>1.7</v>
      </c>
      <c r="V183" s="162">
        <f>IF('Indicator Data'!BS183="No data","x",ROUND(IF('Indicator Data'!BS183&gt;V$3,0,IF('Indicator Data'!BS183&lt;V$4,10,(V$3-'Indicator Data'!BS183)/(V$3-V$4)*10)),1))</f>
        <v>2.7</v>
      </c>
      <c r="W183" s="157">
        <f t="shared" si="32"/>
        <v>1.9333333333333333</v>
      </c>
      <c r="X183" s="157">
        <f>IF('Indicator Data'!BT183="No data","x",ROUND(IF('Indicator Data'!BT183&gt;X$3,0,IF('Indicator Data'!BT183&lt;X$4,10,(X$3-'Indicator Data'!BT183)/(X$3-X$4)*10)),1))</f>
        <v>6.7</v>
      </c>
      <c r="Y183" s="157" t="str">
        <f>IF('Indicator Data'!BU183="No data","x",ROUND(IF('Indicator Data'!BU183&gt;Y$3,10,IF('Indicator Data'!BU183&lt;Y$4,0,10-(Y$3-'Indicator Data'!BU183)/(Y$3-Y$4)*10)),1))</f>
        <v>x</v>
      </c>
      <c r="Z183" s="158">
        <f t="shared" si="34"/>
        <v>5.0999999999999996</v>
      </c>
      <c r="AA183" s="159">
        <f t="shared" si="35"/>
        <v>2.9</v>
      </c>
      <c r="AB183" s="48"/>
    </row>
    <row r="184" spans="1:28">
      <c r="A184" s="90" t="str">
        <f>'Indicator Data'!A184</f>
        <v>Uganda</v>
      </c>
      <c r="B184" s="160" t="str">
        <f>'Indicator Data'!B184</f>
        <v>UGA</v>
      </c>
      <c r="C184" s="157" t="str">
        <f>IF('Indicator Data'!BF184="No data","x",ROUND(IF('Indicator Data'!BF184&gt;C$3,0,IF('Indicator Data'!BF184&lt;C$4,10,(C$3-'Indicator Data'!BF184)/(C$3-C$4)*10)),1))</f>
        <v>x</v>
      </c>
      <c r="D184" s="158" t="str">
        <f t="shared" si="27"/>
        <v>x</v>
      </c>
      <c r="E184" s="157">
        <f>IF('Indicator Data'!BH184="No data","x",ROUND(IF('Indicator Data'!BH184&gt;E$3,0,IF('Indicator Data'!BH184&lt;E$4,10,(E$3-'Indicator Data'!BH184)/(E$3-E$4)*10)),1))</f>
        <v>7.4</v>
      </c>
      <c r="F184" s="157">
        <f>IF('Indicator Data'!BG184="No data","x",ROUND(IF('Indicator Data'!BG184&gt;F$3,0,IF('Indicator Data'!BG184&lt;F$4,10,(F$3-'Indicator Data'!BG184)/(F$3-F$4)*10)),1))</f>
        <v>6.2</v>
      </c>
      <c r="G184" s="158">
        <f t="shared" si="28"/>
        <v>6.8</v>
      </c>
      <c r="H184" s="159">
        <f t="shared" si="29"/>
        <v>6.8</v>
      </c>
      <c r="I184" s="157">
        <f>IF('Indicator Data'!BJ184="No data","x",ROUND(IF('Indicator Data'!BJ184^2&gt;I$3,0,IF('Indicator Data'!BJ184^2&lt;I$4,10,(I$3-'Indicator Data'!BJ184^2)/(I$3-I$4)*10)),1))</f>
        <v>3.9</v>
      </c>
      <c r="J184" s="157">
        <f>IF(OR('Indicator Data'!BI184=0,'Indicator Data'!BI184="No data"),"x",ROUND(IF('Indicator Data'!BI184&gt;J$3,0,IF('Indicator Data'!BI184&lt;J$4,10,(J$3-'Indicator Data'!BI184)/(J$3-J$4)*10)),1))</f>
        <v>5.3</v>
      </c>
      <c r="K184" s="157">
        <f>IF('Indicator Data'!BK184="No data","x",ROUND(IF('Indicator Data'!BK184&gt;K$3,0,IF('Indicator Data'!BK184&lt;K$4,10,(K$3-'Indicator Data'!BK184)/(K$3-K$4)*10)),1))</f>
        <v>9</v>
      </c>
      <c r="L184" s="157">
        <f>IF('Indicator Data'!BL184="No data","x",ROUND(IF('Indicator Data'!BL184&gt;L$3,0,IF('Indicator Data'!BL184&lt;L$4,10,(L$3-'Indicator Data'!BL184)/(L$3-L$4)*10)),1))</f>
        <v>6.7</v>
      </c>
      <c r="M184" s="158">
        <f t="shared" si="30"/>
        <v>6.2</v>
      </c>
      <c r="N184" s="161">
        <f>IF('Indicator Data'!BM184="No data","x",'Indicator Data'!BM184/'Indicator Data'!BW184*100)</f>
        <v>23.021870777238377</v>
      </c>
      <c r="O184" s="157">
        <f t="shared" si="33"/>
        <v>7.8</v>
      </c>
      <c r="P184" s="157">
        <f>IF('Indicator Data'!BN184="No data","x",ROUND(IF('Indicator Data'!BN184&gt;P$3,0,IF('Indicator Data'!BN184&lt;P$4,10,(P$3-'Indicator Data'!BN184)/(P$3-P$4)*10)),1))</f>
        <v>8.8000000000000007</v>
      </c>
      <c r="Q184" s="157">
        <f>IF('Indicator Data'!BO184="No data","x",ROUND(IF('Indicator Data'!BO184&gt;Q$3,0,IF('Indicator Data'!BO184&lt;Q$4,10,(Q$3-'Indicator Data'!BO184)/(Q$3-Q$4)*10)),1))</f>
        <v>8.1</v>
      </c>
      <c r="R184" s="158">
        <f t="shared" si="31"/>
        <v>8.1999999999999993</v>
      </c>
      <c r="S184" s="157">
        <f>IF('Indicator Data'!BP184="No data","x",ROUND(IF('Indicator Data'!BP184&gt;S$3,0,IF('Indicator Data'!BP184&lt;S$4,10,(S$3-'Indicator Data'!BP184)/(S$3-S$4)*10)),1))</f>
        <v>9.6</v>
      </c>
      <c r="T184" s="162">
        <f>IF('Indicator Data'!BQ184="No data","x",ROUND(IF('Indicator Data'!BQ184&gt;T$3,0,IF('Indicator Data'!BQ184&lt;T$4,10,(T$3-'Indicator Data'!BQ184)/(T$3-T$4)*10)),1))</f>
        <v>1.7</v>
      </c>
      <c r="U184" s="162">
        <f>IF('Indicator Data'!BR184="No data","x",ROUND(IF('Indicator Data'!BR184&gt;U$3,0,IF('Indicator Data'!BR184&lt;U$4,10,(U$3-'Indicator Data'!BR184)/(U$3-U$4)*10)),1))</f>
        <v>8.5</v>
      </c>
      <c r="V184" s="162">
        <f>IF('Indicator Data'!BS184="No data","x",ROUND(IF('Indicator Data'!BS184&gt;V$3,0,IF('Indicator Data'!BS184&lt;V$4,10,(V$3-'Indicator Data'!BS184)/(V$3-V$4)*10)),1))</f>
        <v>1.5</v>
      </c>
      <c r="W184" s="157">
        <f t="shared" si="32"/>
        <v>3.9</v>
      </c>
      <c r="X184" s="157">
        <f>IF('Indicator Data'!BT184="No data","x",ROUND(IF('Indicator Data'!BT184&gt;X$3,0,IF('Indicator Data'!BT184&lt;X$4,10,(X$3-'Indicator Data'!BT184)/(X$3-X$4)*10)),1))</f>
        <v>9.8000000000000007</v>
      </c>
      <c r="Y184" s="157">
        <f>IF('Indicator Data'!BU184="No data","x",ROUND(IF('Indicator Data'!BU184&gt;Y$3,10,IF('Indicator Data'!BU184&lt;Y$4,0,10-(Y$3-'Indicator Data'!BU184)/(Y$3-Y$4)*10)),1))</f>
        <v>3.2</v>
      </c>
      <c r="Z184" s="158">
        <f t="shared" si="34"/>
        <v>6.6</v>
      </c>
      <c r="AA184" s="159">
        <f t="shared" si="35"/>
        <v>7</v>
      </c>
      <c r="AB184" s="48"/>
    </row>
    <row r="185" spans="1:28">
      <c r="A185" s="90" t="str">
        <f>'Indicator Data'!A185</f>
        <v>Ukraine</v>
      </c>
      <c r="B185" s="160" t="str">
        <f>'Indicator Data'!B185</f>
        <v>UKR</v>
      </c>
      <c r="C185" s="157" t="str">
        <f>IF('Indicator Data'!BF185="No data","x",ROUND(IF('Indicator Data'!BF185&gt;C$3,0,IF('Indicator Data'!BF185&lt;C$4,10,(C$3-'Indicator Data'!BF185)/(C$3-C$4)*10)),1))</f>
        <v>x</v>
      </c>
      <c r="D185" s="158" t="str">
        <f t="shared" si="27"/>
        <v>x</v>
      </c>
      <c r="E185" s="157">
        <f>IF('Indicator Data'!BH185="No data","x",ROUND(IF('Indicator Data'!BH185&gt;E$3,0,IF('Indicator Data'!BH185&lt;E$4,10,(E$3-'Indicator Data'!BH185)/(E$3-E$4)*10)),1))</f>
        <v>6.4</v>
      </c>
      <c r="F185" s="157">
        <f>IF('Indicator Data'!BG185="No data","x",ROUND(IF('Indicator Data'!BG185&gt;F$3,0,IF('Indicator Data'!BG185&lt;F$4,10,(F$3-'Indicator Data'!BG185)/(F$3-F$4)*10)),1))</f>
        <v>6</v>
      </c>
      <c r="G185" s="158">
        <f t="shared" si="28"/>
        <v>6.2</v>
      </c>
      <c r="H185" s="159">
        <f t="shared" si="29"/>
        <v>6.2</v>
      </c>
      <c r="I185" s="157">
        <f>IF('Indicator Data'!BJ185="No data","x",ROUND(IF('Indicator Data'!BJ185^2&gt;I$3,0,IF('Indicator Data'!BJ185^2&lt;I$4,10,(I$3-'Indicator Data'!BJ185^2)/(I$3-I$4)*10)),1))</f>
        <v>0</v>
      </c>
      <c r="J185" s="157">
        <f>IF(OR('Indicator Data'!BI185=0,'Indicator Data'!BI185="No data"),"x",ROUND(IF('Indicator Data'!BI185&gt;J$3,0,IF('Indicator Data'!BI185&lt;J$4,10,(J$3-'Indicator Data'!BI185)/(J$3-J$4)*10)),1))</f>
        <v>0</v>
      </c>
      <c r="K185" s="157">
        <f>IF('Indicator Data'!BK185="No data","x",ROUND(IF('Indicator Data'!BK185&gt;K$3,0,IF('Indicator Data'!BK185&lt;K$4,10,(K$3-'Indicator Data'!BK185)/(K$3-K$4)*10)),1))</f>
        <v>2.1</v>
      </c>
      <c r="L185" s="157">
        <f>IF('Indicator Data'!BL185="No data","x",ROUND(IF('Indicator Data'!BL185&gt;L$3,0,IF('Indicator Data'!BL185&lt;L$4,10,(L$3-'Indicator Data'!BL185)/(L$3-L$4)*10)),1))</f>
        <v>3.3</v>
      </c>
      <c r="M185" s="158">
        <f t="shared" si="30"/>
        <v>1.4</v>
      </c>
      <c r="N185" s="161">
        <f>IF('Indicator Data'!BM185="No data","x",'Indicator Data'!BM185/'Indicator Data'!BW185*100)</f>
        <v>74.224953393633925</v>
      </c>
      <c r="O185" s="157">
        <f t="shared" si="33"/>
        <v>2.6</v>
      </c>
      <c r="P185" s="157">
        <f>IF('Indicator Data'!BN185="No data","x",ROUND(IF('Indicator Data'!BN185&gt;P$3,0,IF('Indicator Data'!BN185&lt;P$4,10,(P$3-'Indicator Data'!BN185)/(P$3-P$4)*10)),1))</f>
        <v>0.3</v>
      </c>
      <c r="Q185" s="157">
        <f>IF('Indicator Data'!BO185="No data","x",ROUND(IF('Indicator Data'!BO185&gt;Q$3,0,IF('Indicator Data'!BO185&lt;Q$4,10,(Q$3-'Indicator Data'!BO185)/(Q$3-Q$4)*10)),1))</f>
        <v>1.3</v>
      </c>
      <c r="R185" s="158">
        <f t="shared" si="31"/>
        <v>1.4</v>
      </c>
      <c r="S185" s="157">
        <f>IF('Indicator Data'!BP185="No data","x",ROUND(IF('Indicator Data'!BP185&gt;S$3,0,IF('Indicator Data'!BP185&lt;S$4,10,(S$3-'Indicator Data'!BP185)/(S$3-S$4)*10)),1))</f>
        <v>2.5</v>
      </c>
      <c r="T185" s="162">
        <f>IF('Indicator Data'!BQ185="No data","x",ROUND(IF('Indicator Data'!BQ185&gt;T$3,0,IF('Indicator Data'!BQ185&lt;T$4,10,(T$3-'Indicator Data'!BQ185)/(T$3-T$4)*10)),1))</f>
        <v>4.4000000000000004</v>
      </c>
      <c r="U185" s="162">
        <f>IF('Indicator Data'!BR185="No data","x",ROUND(IF('Indicator Data'!BR185&gt;U$3,0,IF('Indicator Data'!BR185&lt;U$4,10,(U$3-'Indicator Data'!BR185)/(U$3-U$4)*10)),1))</f>
        <v>5.0999999999999996</v>
      </c>
      <c r="V185" s="162" t="str">
        <f>IF('Indicator Data'!BS185="No data","x",ROUND(IF('Indicator Data'!BS185&gt;V$3,0,IF('Indicator Data'!BS185&lt;V$4,10,(V$3-'Indicator Data'!BS185)/(V$3-V$4)*10)),1))</f>
        <v>x</v>
      </c>
      <c r="W185" s="157">
        <f t="shared" si="32"/>
        <v>4.75</v>
      </c>
      <c r="X185" s="157">
        <f>IF('Indicator Data'!BT185="No data","x",ROUND(IF('Indicator Data'!BT185&gt;X$3,0,IF('Indicator Data'!BT185&lt;X$4,10,(X$3-'Indicator Data'!BT185)/(X$3-X$4)*10)),1))</f>
        <v>6.5</v>
      </c>
      <c r="Y185" s="157">
        <f>IF('Indicator Data'!BU185="No data","x",ROUND(IF('Indicator Data'!BU185&gt;Y$3,10,IF('Indicator Data'!BU185&lt;Y$4,0,10-(Y$3-'Indicator Data'!BU185)/(Y$3-Y$4)*10)),1))</f>
        <v>0.2</v>
      </c>
      <c r="Z185" s="158">
        <f t="shared" si="34"/>
        <v>3.5</v>
      </c>
      <c r="AA185" s="159">
        <f t="shared" si="35"/>
        <v>2.1</v>
      </c>
      <c r="AB185" s="48"/>
    </row>
    <row r="186" spans="1:28">
      <c r="A186" s="90" t="str">
        <f>'Indicator Data'!A186</f>
        <v>United Arab Emirates</v>
      </c>
      <c r="B186" s="160" t="str">
        <f>'Indicator Data'!B186</f>
        <v>ARE</v>
      </c>
      <c r="C186" s="157">
        <f>IF('Indicator Data'!BF186="No data","x",ROUND(IF('Indicator Data'!BF186&gt;C$3,0,IF('Indicator Data'!BF186&lt;C$4,10,(C$3-'Indicator Data'!BF186)/(C$3-C$4)*10)),1))</f>
        <v>2.1</v>
      </c>
      <c r="D186" s="158">
        <f t="shared" si="27"/>
        <v>2.1</v>
      </c>
      <c r="E186" s="157">
        <f>IF('Indicator Data'!BH186="No data","x",ROUND(IF('Indicator Data'!BH186&gt;E$3,0,IF('Indicator Data'!BH186&lt;E$4,10,(E$3-'Indicator Data'!BH186)/(E$3-E$4)*10)),1))</f>
        <v>3.2</v>
      </c>
      <c r="F186" s="157">
        <f>IF('Indicator Data'!BG186="No data","x",ROUND(IF('Indicator Data'!BG186&gt;F$3,0,IF('Indicator Data'!BG186&lt;F$4,10,(F$3-'Indicator Data'!BG186)/(F$3-F$4)*10)),1))</f>
        <v>2.4</v>
      </c>
      <c r="G186" s="158">
        <f t="shared" si="28"/>
        <v>2.8</v>
      </c>
      <c r="H186" s="159">
        <f t="shared" si="29"/>
        <v>2.5</v>
      </c>
      <c r="I186" s="157">
        <f>IF('Indicator Data'!BJ186="No data","x",ROUND(IF('Indicator Data'!BJ186^2&gt;I$3,0,IF('Indicator Data'!BJ186^2&lt;I$4,10,(I$3-'Indicator Data'!BJ186^2)/(I$3-I$4)*10)),1))</f>
        <v>0.4</v>
      </c>
      <c r="J186" s="157">
        <f>IF(OR('Indicator Data'!BI186=0,'Indicator Data'!BI186="No data"),"x",ROUND(IF('Indicator Data'!BI186&gt;J$3,0,IF('Indicator Data'!BI186&lt;J$4,10,(J$3-'Indicator Data'!BI186)/(J$3-J$4)*10)),1))</f>
        <v>0</v>
      </c>
      <c r="K186" s="157">
        <f>IF('Indicator Data'!BK186="No data","x",ROUND(IF('Indicator Data'!BK186&gt;K$3,0,IF('Indicator Data'!BK186&lt;K$4,10,(K$3-'Indicator Data'!BK186)/(K$3-K$4)*10)),1))</f>
        <v>0</v>
      </c>
      <c r="L186" s="157">
        <f>IF('Indicator Data'!BL186="No data","x",ROUND(IF('Indicator Data'!BL186&gt;L$3,0,IF('Indicator Data'!BL186&lt;L$4,10,(L$3-'Indicator Data'!BL186)/(L$3-L$4)*10)),1))</f>
        <v>0</v>
      </c>
      <c r="M186" s="158">
        <f t="shared" si="30"/>
        <v>0.1</v>
      </c>
      <c r="N186" s="161">
        <f>IF('Indicator Data'!BM186="No data","x",'Indicator Data'!BM186/'Indicator Data'!BW186*100)</f>
        <v>47.846889952153113</v>
      </c>
      <c r="O186" s="157">
        <f t="shared" si="33"/>
        <v>5.3</v>
      </c>
      <c r="P186" s="157">
        <f>IF('Indicator Data'!BN186="No data","x",ROUND(IF('Indicator Data'!BN186&gt;P$3,0,IF('Indicator Data'!BN186&lt;P$4,10,(P$3-'Indicator Data'!BN186)/(P$3-P$4)*10)),1))</f>
        <v>0.1</v>
      </c>
      <c r="Q186" s="157">
        <f>IF('Indicator Data'!BO186="No data","x",ROUND(IF('Indicator Data'!BO186&gt;Q$3,0,IF('Indicator Data'!BO186&lt;Q$4,10,(Q$3-'Indicator Data'!BO186)/(Q$3-Q$4)*10)),1))</f>
        <v>0</v>
      </c>
      <c r="R186" s="158">
        <f t="shared" si="31"/>
        <v>1.8</v>
      </c>
      <c r="S186" s="157">
        <f>IF('Indicator Data'!BP186="No data","x",ROUND(IF('Indicator Data'!BP186&gt;S$3,0,IF('Indicator Data'!BP186&lt;S$4,10,(S$3-'Indicator Data'!BP186)/(S$3-S$4)*10)),1))</f>
        <v>2.8</v>
      </c>
      <c r="T186" s="162">
        <f>IF('Indicator Data'!BQ186="No data","x",ROUND(IF('Indicator Data'!BQ186&gt;T$3,0,IF('Indicator Data'!BQ186&lt;T$4,10,(T$3-'Indicator Data'!BQ186)/(T$3-T$4)*10)),1))</f>
        <v>0.5</v>
      </c>
      <c r="U186" s="162">
        <f>IF('Indicator Data'!BR186="No data","x",ROUND(IF('Indicator Data'!BR186&gt;U$3,0,IF('Indicator Data'!BR186&lt;U$4,10,(U$3-'Indicator Data'!BR186)/(U$3-U$4)*10)),1))</f>
        <v>1.4</v>
      </c>
      <c r="V186" s="162">
        <f>IF('Indicator Data'!BS186="No data","x",ROUND(IF('Indicator Data'!BS186&gt;V$3,0,IF('Indicator Data'!BS186&lt;V$4,10,(V$3-'Indicator Data'!BS186)/(V$3-V$4)*10)),1))</f>
        <v>0.7</v>
      </c>
      <c r="W186" s="157">
        <f t="shared" si="32"/>
        <v>0.86666666666666659</v>
      </c>
      <c r="X186" s="157">
        <f>IF('Indicator Data'!BT186="No data","x",ROUND(IF('Indicator Data'!BT186&gt;X$3,0,IF('Indicator Data'!BT186&lt;X$4,10,(X$3-'Indicator Data'!BT186)/(X$3-X$4)*10)),1))</f>
        <v>0</v>
      </c>
      <c r="Y186" s="157">
        <f>IF('Indicator Data'!BU186="No data","x",ROUND(IF('Indicator Data'!BU186&gt;Y$3,10,IF('Indicator Data'!BU186&lt;Y$4,0,10-(Y$3-'Indicator Data'!BU186)/(Y$3-Y$4)*10)),1))</f>
        <v>0.1</v>
      </c>
      <c r="Z186" s="158">
        <f t="shared" si="34"/>
        <v>0.9</v>
      </c>
      <c r="AA186" s="159">
        <f t="shared" si="35"/>
        <v>0.9</v>
      </c>
      <c r="AB186" s="48"/>
    </row>
    <row r="187" spans="1:28">
      <c r="A187" s="90" t="str">
        <f>'Indicator Data'!A187</f>
        <v>United Kingdom</v>
      </c>
      <c r="B187" s="160" t="str">
        <f>'Indicator Data'!B187</f>
        <v>GBR</v>
      </c>
      <c r="C187" s="157">
        <f>IF('Indicator Data'!BF187="No data","x",ROUND(IF('Indicator Data'!BF187&gt;C$3,0,IF('Indicator Data'!BF187&lt;C$4,10,(C$3-'Indicator Data'!BF187)/(C$3-C$4)*10)),1))</f>
        <v>2.1</v>
      </c>
      <c r="D187" s="158">
        <f t="shared" si="27"/>
        <v>2.1</v>
      </c>
      <c r="E187" s="157">
        <f>IF('Indicator Data'!BH187="No data","x",ROUND(IF('Indicator Data'!BH187&gt;E$3,0,IF('Indicator Data'!BH187&lt;E$4,10,(E$3-'Indicator Data'!BH187)/(E$3-E$4)*10)),1))</f>
        <v>2.9</v>
      </c>
      <c r="F187" s="157">
        <f>IF('Indicator Data'!BG187="No data","x",ROUND(IF('Indicator Data'!BG187&gt;F$3,0,IF('Indicator Data'!BG187&lt;F$4,10,(F$3-'Indicator Data'!BG187)/(F$3-F$4)*10)),1))</f>
        <v>2.5</v>
      </c>
      <c r="G187" s="158">
        <f t="shared" si="28"/>
        <v>2.7</v>
      </c>
      <c r="H187" s="159">
        <f t="shared" si="29"/>
        <v>2.4</v>
      </c>
      <c r="I187" s="157" t="str">
        <f>IF('Indicator Data'!BJ187="No data","x",ROUND(IF('Indicator Data'!BJ187^2&gt;I$3,0,IF('Indicator Data'!BJ187^2&lt;I$4,10,(I$3-'Indicator Data'!BJ187^2)/(I$3-I$4)*10)),1))</f>
        <v>x</v>
      </c>
      <c r="J187" s="157">
        <f>IF(OR('Indicator Data'!BI187=0,'Indicator Data'!BI187="No data"),"x",ROUND(IF('Indicator Data'!BI187&gt;J$3,0,IF('Indicator Data'!BI187&lt;J$4,10,(J$3-'Indicator Data'!BI187)/(J$3-J$4)*10)),1))</f>
        <v>0</v>
      </c>
      <c r="K187" s="157">
        <f>IF('Indicator Data'!BK187="No data","x",ROUND(IF('Indicator Data'!BK187&gt;K$3,0,IF('Indicator Data'!BK187&lt;K$4,10,(K$3-'Indicator Data'!BK187)/(K$3-K$4)*10)),1))</f>
        <v>0.3</v>
      </c>
      <c r="L187" s="157">
        <f>IF('Indicator Data'!BL187="No data","x",ROUND(IF('Indicator Data'!BL187&gt;L$3,0,IF('Indicator Data'!BL187&lt;L$4,10,(L$3-'Indicator Data'!BL187)/(L$3-L$4)*10)),1))</f>
        <v>4.0999999999999996</v>
      </c>
      <c r="M187" s="158">
        <f t="shared" si="30"/>
        <v>1.5</v>
      </c>
      <c r="N187" s="161">
        <f>IF('Indicator Data'!BM187="No data","x",'Indicator Data'!BM187/'Indicator Data'!BW187*100)</f>
        <v>268.67275658248258</v>
      </c>
      <c r="O187" s="157">
        <f t="shared" si="33"/>
        <v>0</v>
      </c>
      <c r="P187" s="157">
        <f>IF('Indicator Data'!BN187="No data","x",ROUND(IF('Indicator Data'!BN187&gt;P$3,0,IF('Indicator Data'!BN187&lt;P$4,10,(P$3-'Indicator Data'!BN187)/(P$3-P$4)*10)),1))</f>
        <v>0.1</v>
      </c>
      <c r="Q187" s="157">
        <f>IF('Indicator Data'!BO187="No data","x",ROUND(IF('Indicator Data'!BO187&gt;Q$3,0,IF('Indicator Data'!BO187&lt;Q$4,10,(Q$3-'Indicator Data'!BO187)/(Q$3-Q$4)*10)),1))</f>
        <v>0</v>
      </c>
      <c r="R187" s="158">
        <f t="shared" si="31"/>
        <v>0</v>
      </c>
      <c r="S187" s="157">
        <f>IF('Indicator Data'!BP187="No data","x",ROUND(IF('Indicator Data'!BP187&gt;S$3,0,IF('Indicator Data'!BP187&lt;S$4,10,(S$3-'Indicator Data'!BP187)/(S$3-S$4)*10)),1))</f>
        <v>2.1</v>
      </c>
      <c r="T187" s="162">
        <f>IF('Indicator Data'!BQ187="No data","x",ROUND(IF('Indicator Data'!BQ187&gt;T$3,0,IF('Indicator Data'!BQ187&lt;T$4,10,(T$3-'Indicator Data'!BQ187)/(T$3-T$4)*10)),1))</f>
        <v>1.2</v>
      </c>
      <c r="U187" s="162">
        <f>IF('Indicator Data'!BR187="No data","x",ROUND(IF('Indicator Data'!BR187&gt;U$3,0,IF('Indicator Data'!BR187&lt;U$4,10,(U$3-'Indicator Data'!BR187)/(U$3-U$4)*10)),1))</f>
        <v>2</v>
      </c>
      <c r="V187" s="162">
        <f>IF('Indicator Data'!BS187="No data","x",ROUND(IF('Indicator Data'!BS187&gt;V$3,0,IF('Indicator Data'!BS187&lt;V$4,10,(V$3-'Indicator Data'!BS187)/(V$3-V$4)*10)),1))</f>
        <v>1.5</v>
      </c>
      <c r="W187" s="157">
        <f t="shared" si="32"/>
        <v>1.5666666666666667</v>
      </c>
      <c r="X187" s="157">
        <f>IF('Indicator Data'!BT187="No data","x",ROUND(IF('Indicator Data'!BT187&gt;X$3,0,IF('Indicator Data'!BT187&lt;X$4,10,(X$3-'Indicator Data'!BT187)/(X$3-X$4)*10)),1))</f>
        <v>0</v>
      </c>
      <c r="Y187" s="157">
        <f>IF('Indicator Data'!BU187="No data","x",ROUND(IF('Indicator Data'!BU187&gt;Y$3,10,IF('Indicator Data'!BU187&lt;Y$4,0,10-(Y$3-'Indicator Data'!BU187)/(Y$3-Y$4)*10)),1))</f>
        <v>0.1</v>
      </c>
      <c r="Z187" s="158">
        <f t="shared" si="34"/>
        <v>0.9</v>
      </c>
      <c r="AA187" s="159">
        <f t="shared" si="35"/>
        <v>0.8</v>
      </c>
      <c r="AB187" s="48"/>
    </row>
    <row r="188" spans="1:28">
      <c r="A188" s="90" t="str">
        <f>'Indicator Data'!A188</f>
        <v>United States of America</v>
      </c>
      <c r="B188" s="160" t="str">
        <f>'Indicator Data'!B188</f>
        <v>USA</v>
      </c>
      <c r="C188" s="157">
        <f>IF('Indicator Data'!BF188="No data","x",ROUND(IF('Indicator Data'!BF188&gt;C$3,0,IF('Indicator Data'!BF188&lt;C$4,10,(C$3-'Indicator Data'!BF188)/(C$3-C$4)*10)),1))</f>
        <v>3</v>
      </c>
      <c r="D188" s="158">
        <f t="shared" si="27"/>
        <v>3</v>
      </c>
      <c r="E188" s="157">
        <f>IF('Indicator Data'!BH188="No data","x",ROUND(IF('Indicator Data'!BH188&gt;E$3,0,IF('Indicator Data'!BH188&lt;E$4,10,(E$3-'Indicator Data'!BH188)/(E$3-E$4)*10)),1))</f>
        <v>3.1</v>
      </c>
      <c r="F188" s="157">
        <f>IF('Indicator Data'!BG188="No data","x",ROUND(IF('Indicator Data'!BG188&gt;F$3,0,IF('Indicator Data'!BG188&lt;F$4,10,(F$3-'Indicator Data'!BG188)/(F$3-F$4)*10)),1))</f>
        <v>2.5</v>
      </c>
      <c r="G188" s="158">
        <f t="shared" si="28"/>
        <v>2.8</v>
      </c>
      <c r="H188" s="159">
        <f t="shared" si="29"/>
        <v>2.9</v>
      </c>
      <c r="I188" s="157" t="str">
        <f>IF('Indicator Data'!BJ188="No data","x",ROUND(IF('Indicator Data'!BJ188^2&gt;I$3,0,IF('Indicator Data'!BJ188^2&lt;I$4,10,(I$3-'Indicator Data'!BJ188^2)/(I$3-I$4)*10)),1))</f>
        <v>x</v>
      </c>
      <c r="J188" s="157">
        <f>IF(OR('Indicator Data'!BI188=0,'Indicator Data'!BI188="No data"),"x",ROUND(IF('Indicator Data'!BI188&gt;J$3,0,IF('Indicator Data'!BI188&lt;J$4,10,(J$3-'Indicator Data'!BI188)/(J$3-J$4)*10)),1))</f>
        <v>0</v>
      </c>
      <c r="K188" s="157">
        <f>IF('Indicator Data'!BK188="No data","x",ROUND(IF('Indicator Data'!BK188&gt;K$3,0,IF('Indicator Data'!BK188&lt;K$4,10,(K$3-'Indicator Data'!BK188)/(K$3-K$4)*10)),1))</f>
        <v>0.8</v>
      </c>
      <c r="L188" s="157">
        <f>IF('Indicator Data'!BL188="No data","x",ROUND(IF('Indicator Data'!BL188&gt;L$3,0,IF('Indicator Data'!BL188&lt;L$4,10,(L$3-'Indicator Data'!BL188)/(L$3-L$4)*10)),1))</f>
        <v>4.5999999999999996</v>
      </c>
      <c r="M188" s="158">
        <f t="shared" si="30"/>
        <v>1.8</v>
      </c>
      <c r="N188" s="161">
        <f>IF('Indicator Data'!BM188="No data","x",'Indicator Data'!BM188/'Indicator Data'!BW188*100)</f>
        <v>72.151491896075612</v>
      </c>
      <c r="O188" s="157">
        <f t="shared" si="33"/>
        <v>2.8</v>
      </c>
      <c r="P188" s="157">
        <f>IF('Indicator Data'!BN188="No data","x",ROUND(IF('Indicator Data'!BN188&gt;P$3,0,IF('Indicator Data'!BN188&lt;P$4,10,(P$3-'Indicator Data'!BN188)/(P$3-P$4)*10)),1))</f>
        <v>0</v>
      </c>
      <c r="Q188" s="157">
        <f>IF('Indicator Data'!BO188="No data","x",ROUND(IF('Indicator Data'!BO188&gt;Q$3,0,IF('Indicator Data'!BO188&lt;Q$4,10,(Q$3-'Indicator Data'!BO188)/(Q$3-Q$4)*10)),1))</f>
        <v>0</v>
      </c>
      <c r="R188" s="158">
        <f t="shared" si="31"/>
        <v>0.9</v>
      </c>
      <c r="S188" s="157">
        <f>IF('Indicator Data'!BP188="No data","x",ROUND(IF('Indicator Data'!BP188&gt;S$3,0,IF('Indicator Data'!BP188&lt;S$4,10,(S$3-'Indicator Data'!BP188)/(S$3-S$4)*10)),1))</f>
        <v>1.1000000000000001</v>
      </c>
      <c r="T188" s="162">
        <f>IF('Indicator Data'!BQ188="No data","x",ROUND(IF('Indicator Data'!BQ188&gt;T$3,0,IF('Indicator Data'!BQ188&lt;T$4,10,(T$3-'Indicator Data'!BQ188)/(T$3-T$4)*10)),1))</f>
        <v>0.8</v>
      </c>
      <c r="U188" s="162">
        <f>IF('Indicator Data'!BR188="No data","x",ROUND(IF('Indicator Data'!BR188&gt;U$3,0,IF('Indicator Data'!BR188&lt;U$4,10,(U$3-'Indicator Data'!BR188)/(U$3-U$4)*10)),1))</f>
        <v>0.7</v>
      </c>
      <c r="V188" s="162">
        <f>IF('Indicator Data'!BS188="No data","x",ROUND(IF('Indicator Data'!BS188&gt;V$3,0,IF('Indicator Data'!BS188&lt;V$4,10,(V$3-'Indicator Data'!BS188)/(V$3-V$4)*10)),1))</f>
        <v>2.5</v>
      </c>
      <c r="W188" s="157">
        <f t="shared" si="32"/>
        <v>1.3333333333333333</v>
      </c>
      <c r="X188" s="157">
        <f>IF('Indicator Data'!BT188="No data","x",ROUND(IF('Indicator Data'!BT188&gt;X$3,0,IF('Indicator Data'!BT188&lt;X$4,10,(X$3-'Indicator Data'!BT188)/(X$3-X$4)*10)),1))</f>
        <v>0</v>
      </c>
      <c r="Y188" s="157">
        <f>IF('Indicator Data'!BU188="No data","x",ROUND(IF('Indicator Data'!BU188&gt;Y$3,10,IF('Indicator Data'!BU188&lt;Y$4,0,10-(Y$3-'Indicator Data'!BU188)/(Y$3-Y$4)*10)),1))</f>
        <v>0.2</v>
      </c>
      <c r="Z188" s="158">
        <f t="shared" si="34"/>
        <v>0.7</v>
      </c>
      <c r="AA188" s="159">
        <f t="shared" si="35"/>
        <v>1.1000000000000001</v>
      </c>
      <c r="AB188" s="48"/>
    </row>
    <row r="189" spans="1:28">
      <c r="A189" s="90" t="str">
        <f>'Indicator Data'!A189</f>
        <v>Uruguay</v>
      </c>
      <c r="B189" s="160" t="str">
        <f>'Indicator Data'!B189</f>
        <v>URY</v>
      </c>
      <c r="C189" s="157">
        <f>IF('Indicator Data'!BF189="No data","x",ROUND(IF('Indicator Data'!BF189&gt;C$3,0,IF('Indicator Data'!BF189&lt;C$4,10,(C$3-'Indicator Data'!BF189)/(C$3-C$4)*10)),1))</f>
        <v>4</v>
      </c>
      <c r="D189" s="158">
        <f t="shared" si="27"/>
        <v>4</v>
      </c>
      <c r="E189" s="157">
        <f>IF('Indicator Data'!BH189="No data","x",ROUND(IF('Indicator Data'!BH189&gt;E$3,0,IF('Indicator Data'!BH189&lt;E$4,10,(E$3-'Indicator Data'!BH189)/(E$3-E$4)*10)),1))</f>
        <v>2.7</v>
      </c>
      <c r="F189" s="157">
        <f>IF('Indicator Data'!BG189="No data","x",ROUND(IF('Indicator Data'!BG189&gt;F$3,0,IF('Indicator Data'!BG189&lt;F$4,10,(F$3-'Indicator Data'!BG189)/(F$3-F$4)*10)),1))</f>
        <v>3.3</v>
      </c>
      <c r="G189" s="158">
        <f t="shared" si="28"/>
        <v>3</v>
      </c>
      <c r="H189" s="159">
        <f t="shared" si="29"/>
        <v>3.5</v>
      </c>
      <c r="I189" s="157">
        <f>IF('Indicator Data'!BJ189="No data","x",ROUND(IF('Indicator Data'!BJ189^2&gt;I$3,0,IF('Indicator Data'!BJ189^2&lt;I$4,10,(I$3-'Indicator Data'!BJ189^2)/(I$3-I$4)*10)),1))</f>
        <v>0.3</v>
      </c>
      <c r="J189" s="157">
        <f>IF(OR('Indicator Data'!BI189=0,'Indicator Data'!BI189="No data"),"x",ROUND(IF('Indicator Data'!BI189&gt;J$3,0,IF('Indicator Data'!BI189&lt;J$4,10,(J$3-'Indicator Data'!BI189)/(J$3-J$4)*10)),1))</f>
        <v>0</v>
      </c>
      <c r="K189" s="157">
        <f>IF('Indicator Data'!BK189="No data","x",ROUND(IF('Indicator Data'!BK189&gt;K$3,0,IF('Indicator Data'!BK189&lt;K$4,10,(K$3-'Indicator Data'!BK189)/(K$3-K$4)*10)),1))</f>
        <v>1</v>
      </c>
      <c r="L189" s="157">
        <f>IF('Indicator Data'!BL189="No data","x",ROUND(IF('Indicator Data'!BL189&gt;L$3,0,IF('Indicator Data'!BL189&lt;L$4,10,(L$3-'Indicator Data'!BL189)/(L$3-L$4)*10)),1))</f>
        <v>3.2</v>
      </c>
      <c r="M189" s="158">
        <f t="shared" si="30"/>
        <v>1.1000000000000001</v>
      </c>
      <c r="N189" s="161">
        <f>IF('Indicator Data'!BM189="No data","x",'Indicator Data'!BM189/'Indicator Data'!BW189*100)</f>
        <v>33.139069820591935</v>
      </c>
      <c r="O189" s="157">
        <f t="shared" si="33"/>
        <v>6.8</v>
      </c>
      <c r="P189" s="157">
        <f>IF('Indicator Data'!BN189="No data","x",ROUND(IF('Indicator Data'!BN189&gt;P$3,0,IF('Indicator Data'!BN189&lt;P$4,10,(P$3-'Indicator Data'!BN189)/(P$3-P$4)*10)),1))</f>
        <v>0.2</v>
      </c>
      <c r="Q189" s="157">
        <f>IF('Indicator Data'!BO189="No data","x",ROUND(IF('Indicator Data'!BO189&gt;Q$3,0,IF('Indicator Data'!BO189&lt;Q$4,10,(Q$3-'Indicator Data'!BO189)/(Q$3-Q$4)*10)),1))</f>
        <v>0.1</v>
      </c>
      <c r="R189" s="158">
        <f t="shared" si="31"/>
        <v>2.4</v>
      </c>
      <c r="S189" s="157">
        <f>IF('Indicator Data'!BP189="No data","x",ROUND(IF('Indicator Data'!BP189&gt;S$3,0,IF('Indicator Data'!BP189&lt;S$4,10,(S$3-'Indicator Data'!BP189)/(S$3-S$4)*10)),1))</f>
        <v>0</v>
      </c>
      <c r="T189" s="162">
        <f>IF('Indicator Data'!BQ189="No data","x",ROUND(IF('Indicator Data'!BQ189&gt;T$3,0,IF('Indicator Data'!BQ189&lt;T$4,10,(T$3-'Indicator Data'!BQ189)/(T$3-T$4)*10)),1))</f>
        <v>0.8</v>
      </c>
      <c r="U189" s="162">
        <f>IF('Indicator Data'!BR189="No data","x",ROUND(IF('Indicator Data'!BR189&gt;U$3,0,IF('Indicator Data'!BR189&lt;U$4,10,(U$3-'Indicator Data'!BR189)/(U$3-U$4)*10)),1))</f>
        <v>1.2</v>
      </c>
      <c r="V189" s="162">
        <f>IF('Indicator Data'!BS189="No data","x",ROUND(IF('Indicator Data'!BS189&gt;V$3,0,IF('Indicator Data'!BS189&lt;V$4,10,(V$3-'Indicator Data'!BS189)/(V$3-V$4)*10)),1))</f>
        <v>0.8</v>
      </c>
      <c r="W189" s="157">
        <f t="shared" si="32"/>
        <v>0.93333333333333324</v>
      </c>
      <c r="X189" s="157">
        <f>IF('Indicator Data'!BT189="No data","x",ROUND(IF('Indicator Data'!BT189&gt;X$3,0,IF('Indicator Data'!BT189&lt;X$4,10,(X$3-'Indicator Data'!BT189)/(X$3-X$4)*10)),1))</f>
        <v>2.2000000000000002</v>
      </c>
      <c r="Y189" s="157">
        <f>IF('Indicator Data'!BU189="No data","x",ROUND(IF('Indicator Data'!BU189&gt;Y$3,10,IF('Indicator Data'!BU189&lt;Y$4,0,10-(Y$3-'Indicator Data'!BU189)/(Y$3-Y$4)*10)),1))</f>
        <v>0.2</v>
      </c>
      <c r="Z189" s="158">
        <f t="shared" si="34"/>
        <v>0.8</v>
      </c>
      <c r="AA189" s="159">
        <f t="shared" si="35"/>
        <v>1.4</v>
      </c>
      <c r="AB189" s="48"/>
    </row>
    <row r="190" spans="1:28">
      <c r="A190" s="90" t="str">
        <f>'Indicator Data'!A190</f>
        <v>Uzbekistan</v>
      </c>
      <c r="B190" s="160" t="str">
        <f>'Indicator Data'!B190</f>
        <v>UZB</v>
      </c>
      <c r="C190" s="157">
        <f>IF('Indicator Data'!BF190="No data","x",ROUND(IF('Indicator Data'!BF190&gt;C$3,0,IF('Indicator Data'!BF190&lt;C$4,10,(C$3-'Indicator Data'!BF190)/(C$3-C$4)*10)),1))</f>
        <v>2.6</v>
      </c>
      <c r="D190" s="158">
        <f t="shared" si="27"/>
        <v>2.6</v>
      </c>
      <c r="E190" s="157">
        <f>IF('Indicator Data'!BH190="No data","x",ROUND(IF('Indicator Data'!BH190&gt;E$3,0,IF('Indicator Data'!BH190&lt;E$4,10,(E$3-'Indicator Data'!BH190)/(E$3-E$4)*10)),1))</f>
        <v>6.7</v>
      </c>
      <c r="F190" s="157">
        <f>IF('Indicator Data'!BG190="No data","x",ROUND(IF('Indicator Data'!BG190&gt;F$3,0,IF('Indicator Data'!BG190&lt;F$4,10,(F$3-'Indicator Data'!BG190)/(F$3-F$4)*10)),1))</f>
        <v>5.7</v>
      </c>
      <c r="G190" s="158">
        <f t="shared" si="28"/>
        <v>6.2</v>
      </c>
      <c r="H190" s="159">
        <f t="shared" si="29"/>
        <v>4.4000000000000004</v>
      </c>
      <c r="I190" s="157">
        <f>IF('Indicator Data'!BJ190="No data","x",ROUND(IF('Indicator Data'!BJ190^2&gt;I$3,0,IF('Indicator Data'!BJ190^2&lt;I$4,10,(I$3-'Indicator Data'!BJ190^2)/(I$3-I$4)*10)),1))</f>
        <v>0</v>
      </c>
      <c r="J190" s="157">
        <f>IF(OR('Indicator Data'!BI190=0,'Indicator Data'!BI190="No data"),"x",ROUND(IF('Indicator Data'!BI190&gt;J$3,0,IF('Indicator Data'!BI190&lt;J$4,10,(J$3-'Indicator Data'!BI190)/(J$3-J$4)*10)),1))</f>
        <v>0</v>
      </c>
      <c r="K190" s="157">
        <f>IF('Indicator Data'!BK190="No data","x",ROUND(IF('Indicator Data'!BK190&gt;K$3,0,IF('Indicator Data'!BK190&lt;K$4,10,(K$3-'Indicator Data'!BK190)/(K$3-K$4)*10)),1))</f>
        <v>2.2999999999999998</v>
      </c>
      <c r="L190" s="157">
        <f>IF('Indicator Data'!BL190="No data","x",ROUND(IF('Indicator Data'!BL190&gt;L$3,0,IF('Indicator Data'!BL190&lt;L$4,10,(L$3-'Indicator Data'!BL190)/(L$3-L$4)*10)),1))</f>
        <v>5</v>
      </c>
      <c r="M190" s="158">
        <f t="shared" si="30"/>
        <v>1.8</v>
      </c>
      <c r="N190" s="161">
        <f>IF('Indicator Data'!BM190="No data","x",'Indicator Data'!BM190/'Indicator Data'!BW190*100)</f>
        <v>19.040902679830747</v>
      </c>
      <c r="O190" s="157">
        <f t="shared" si="33"/>
        <v>8.1999999999999993</v>
      </c>
      <c r="P190" s="157">
        <f>IF('Indicator Data'!BN190="No data","x",ROUND(IF('Indicator Data'!BN190&gt;P$3,0,IF('Indicator Data'!BN190&lt;P$4,10,(P$3-'Indicator Data'!BN190)/(P$3-P$4)*10)),1))</f>
        <v>0.4</v>
      </c>
      <c r="Q190" s="157">
        <f>IF('Indicator Data'!BO190="No data","x",ROUND(IF('Indicator Data'!BO190&gt;Q$3,0,IF('Indicator Data'!BO190&lt;Q$4,10,(Q$3-'Indicator Data'!BO190)/(Q$3-Q$4)*10)),1))</f>
        <v>0.7</v>
      </c>
      <c r="R190" s="158">
        <f t="shared" si="31"/>
        <v>3.1</v>
      </c>
      <c r="S190" s="157">
        <f>IF('Indicator Data'!BP190="No data","x",ROUND(IF('Indicator Data'!BP190&gt;S$3,0,IF('Indicator Data'!BP190&lt;S$4,10,(S$3-'Indicator Data'!BP190)/(S$3-S$4)*10)),1))</f>
        <v>4.0999999999999996</v>
      </c>
      <c r="T190" s="162">
        <f>IF('Indicator Data'!BQ190="No data","x",ROUND(IF('Indicator Data'!BQ190&gt;T$3,0,IF('Indicator Data'!BQ190&lt;T$4,10,(T$3-'Indicator Data'!BQ190)/(T$3-T$4)*10)),1))</f>
        <v>0</v>
      </c>
      <c r="U190" s="162">
        <f>IF('Indicator Data'!BR190="No data","x",ROUND(IF('Indicator Data'!BR190&gt;U$3,0,IF('Indicator Data'!BR190&lt;U$4,10,(U$3-'Indicator Data'!BR190)/(U$3-U$4)*10)),1))</f>
        <v>0</v>
      </c>
      <c r="V190" s="162">
        <f>IF('Indicator Data'!BS190="No data","x",ROUND(IF('Indicator Data'!BS190&gt;V$3,0,IF('Indicator Data'!BS190&lt;V$4,10,(V$3-'Indicator Data'!BS190)/(V$3-V$4)*10)),1))</f>
        <v>0</v>
      </c>
      <c r="W190" s="157">
        <f t="shared" si="32"/>
        <v>0</v>
      </c>
      <c r="X190" s="157">
        <f>IF('Indicator Data'!BT190="No data","x",ROUND(IF('Indicator Data'!BT190&gt;X$3,0,IF('Indicator Data'!BT190&lt;X$4,10,(X$3-'Indicator Data'!BT190)/(X$3-X$4)*10)),1))</f>
        <v>7.9</v>
      </c>
      <c r="Y190" s="157">
        <f>IF('Indicator Data'!BU190="No data","x",ROUND(IF('Indicator Data'!BU190&gt;Y$3,10,IF('Indicator Data'!BU190&lt;Y$4,0,10-(Y$3-'Indicator Data'!BU190)/(Y$3-Y$4)*10)),1))</f>
        <v>0.3</v>
      </c>
      <c r="Z190" s="158">
        <f t="shared" si="34"/>
        <v>3.1</v>
      </c>
      <c r="AA190" s="159">
        <f t="shared" si="35"/>
        <v>2.7</v>
      </c>
      <c r="AB190" s="48"/>
    </row>
    <row r="191" spans="1:28">
      <c r="A191" s="90" t="str">
        <f>'Indicator Data'!A191</f>
        <v>Vanuatu</v>
      </c>
      <c r="B191" s="160" t="str">
        <f>'Indicator Data'!B191</f>
        <v>VUT</v>
      </c>
      <c r="C191" s="157">
        <f>IF('Indicator Data'!BF191="No data","x",ROUND(IF('Indicator Data'!BF191&gt;C$3,0,IF('Indicator Data'!BF191&lt;C$4,10,(C$3-'Indicator Data'!BF191)/(C$3-C$4)*10)),1))</f>
        <v>5.4</v>
      </c>
      <c r="D191" s="158">
        <f t="shared" si="27"/>
        <v>5.4</v>
      </c>
      <c r="E191" s="157">
        <f>IF('Indicator Data'!BH191="No data","x",ROUND(IF('Indicator Data'!BH191&gt;E$3,0,IF('Indicator Data'!BH191&lt;E$4,10,(E$3-'Indicator Data'!BH191)/(E$3-E$4)*10)),1))</f>
        <v>5.2</v>
      </c>
      <c r="F191" s="157">
        <f>IF('Indicator Data'!BG191="No data","x",ROUND(IF('Indicator Data'!BG191&gt;F$3,0,IF('Indicator Data'!BG191&lt;F$4,10,(F$3-'Indicator Data'!BG191)/(F$3-F$4)*10)),1))</f>
        <v>6.1</v>
      </c>
      <c r="G191" s="158">
        <f t="shared" si="28"/>
        <v>5.7</v>
      </c>
      <c r="H191" s="159">
        <f t="shared" si="29"/>
        <v>5.6</v>
      </c>
      <c r="I191" s="157">
        <f>IF('Indicator Data'!BJ191="No data","x",ROUND(IF('Indicator Data'!BJ191^2&gt;I$3,0,IF('Indicator Data'!BJ191^2&lt;I$4,10,(I$3-'Indicator Data'!BJ191^2)/(I$3-I$4)*10)),1))</f>
        <v>2.2999999999999998</v>
      </c>
      <c r="J191" s="157">
        <f>IF(OR('Indicator Data'!BI191=0,'Indicator Data'!BI191="No data"),"x",ROUND(IF('Indicator Data'!BI191&gt;J$3,0,IF('Indicator Data'!BI191&lt;J$4,10,(J$3-'Indicator Data'!BI191)/(J$3-J$4)*10)),1))</f>
        <v>3</v>
      </c>
      <c r="K191" s="157">
        <f>IF('Indicator Data'!BK191="No data","x",ROUND(IF('Indicator Data'!BK191&gt;K$3,0,IF('Indicator Data'!BK191&lt;K$4,10,(K$3-'Indicator Data'!BK191)/(K$3-K$4)*10)),1))</f>
        <v>3.4</v>
      </c>
      <c r="L191" s="157">
        <f>IF('Indicator Data'!BL191="No data","x",ROUND(IF('Indicator Data'!BL191&gt;L$3,0,IF('Indicator Data'!BL191&lt;L$4,10,(L$3-'Indicator Data'!BL191)/(L$3-L$4)*10)),1))</f>
        <v>6.2</v>
      </c>
      <c r="M191" s="158">
        <f t="shared" si="30"/>
        <v>3.7</v>
      </c>
      <c r="N191" s="161">
        <f>IF('Indicator Data'!BM191="No data","x",'Indicator Data'!BM191/'Indicator Data'!BW191*100)</f>
        <v>8.2034454470877769</v>
      </c>
      <c r="O191" s="157">
        <f t="shared" si="33"/>
        <v>9.3000000000000007</v>
      </c>
      <c r="P191" s="157">
        <f>IF('Indicator Data'!BN191="No data","x",ROUND(IF('Indicator Data'!BN191&gt;P$3,0,IF('Indicator Data'!BN191&lt;P$4,10,(P$3-'Indicator Data'!BN191)/(P$3-P$4)*10)),1))</f>
        <v>5.9</v>
      </c>
      <c r="Q191" s="157">
        <f>IF('Indicator Data'!BO191="No data","x",ROUND(IF('Indicator Data'!BO191&gt;Q$3,0,IF('Indicator Data'!BO191&lt;Q$4,10,(Q$3-'Indicator Data'!BO191)/(Q$3-Q$4)*10)),1))</f>
        <v>1.7</v>
      </c>
      <c r="R191" s="158">
        <f t="shared" si="31"/>
        <v>5.6</v>
      </c>
      <c r="S191" s="157">
        <f>IF('Indicator Data'!BP191="No data","x",ROUND(IF('Indicator Data'!BP191&gt;S$3,0,IF('Indicator Data'!BP191&lt;S$4,10,(S$3-'Indicator Data'!BP191)/(S$3-S$4)*10)),1))</f>
        <v>9.6</v>
      </c>
      <c r="T191" s="162">
        <f>IF('Indicator Data'!BQ191="No data","x",ROUND(IF('Indicator Data'!BQ191&gt;T$3,0,IF('Indicator Data'!BQ191&lt;T$4,10,(T$3-'Indicator Data'!BQ191)/(T$3-T$4)*10)),1))</f>
        <v>5.3</v>
      </c>
      <c r="U191" s="162" t="str">
        <f>IF('Indicator Data'!BR191="No data","x",ROUND(IF('Indicator Data'!BR191&gt;U$3,0,IF('Indicator Data'!BR191&lt;U$4,10,(U$3-'Indicator Data'!BR191)/(U$3-U$4)*10)),1))</f>
        <v>x</v>
      </c>
      <c r="V191" s="162">
        <f>IF('Indicator Data'!BS191="No data","x",ROUND(IF('Indicator Data'!BS191&gt;V$3,0,IF('Indicator Data'!BS191&lt;V$4,10,(V$3-'Indicator Data'!BS191)/(V$3-V$4)*10)),1))</f>
        <v>9.6999999999999993</v>
      </c>
      <c r="W191" s="157">
        <f t="shared" si="32"/>
        <v>7.5</v>
      </c>
      <c r="X191" s="157">
        <f>IF('Indicator Data'!BT191="No data","x",ROUND(IF('Indicator Data'!BT191&gt;X$3,0,IF('Indicator Data'!BT191&lt;X$4,10,(X$3-'Indicator Data'!BT191)/(X$3-X$4)*10)),1))</f>
        <v>9.6999999999999993</v>
      </c>
      <c r="Y191" s="157">
        <f>IF('Indicator Data'!BU191="No data","x",ROUND(IF('Indicator Data'!BU191&gt;Y$3,10,IF('Indicator Data'!BU191&lt;Y$4,0,10-(Y$3-'Indicator Data'!BU191)/(Y$3-Y$4)*10)),1))</f>
        <v>1</v>
      </c>
      <c r="Z191" s="158">
        <f t="shared" si="34"/>
        <v>7</v>
      </c>
      <c r="AA191" s="159">
        <f t="shared" si="35"/>
        <v>5.4</v>
      </c>
      <c r="AB191" s="48"/>
    </row>
    <row r="192" spans="1:28">
      <c r="A192" s="90" t="str">
        <f>'Indicator Data'!A192</f>
        <v>Venezuela</v>
      </c>
      <c r="B192" s="160" t="str">
        <f>'Indicator Data'!B192</f>
        <v>VEN</v>
      </c>
      <c r="C192" s="157">
        <f>IF('Indicator Data'!BF192="No data","x",ROUND(IF('Indicator Data'!BF192&gt;C$3,0,IF('Indicator Data'!BF192&lt;C$4,10,(C$3-'Indicator Data'!BF192)/(C$3-C$4)*10)),1))</f>
        <v>2.5</v>
      </c>
      <c r="D192" s="158">
        <f t="shared" si="27"/>
        <v>2.5</v>
      </c>
      <c r="E192" s="157">
        <f>IF('Indicator Data'!BH192="No data","x",ROUND(IF('Indicator Data'!BH192&gt;E$3,0,IF('Indicator Data'!BH192&lt;E$4,10,(E$3-'Indicator Data'!BH192)/(E$3-E$4)*10)),1))</f>
        <v>8.6999999999999993</v>
      </c>
      <c r="F192" s="157">
        <f>IF('Indicator Data'!BG192="No data","x",ROUND(IF('Indicator Data'!BG192&gt;F$3,0,IF('Indicator Data'!BG192&lt;F$4,10,(F$3-'Indicator Data'!BG192)/(F$3-F$4)*10)),1))</f>
        <v>8.4</v>
      </c>
      <c r="G192" s="158">
        <f t="shared" si="28"/>
        <v>8.6</v>
      </c>
      <c r="H192" s="159">
        <f t="shared" si="29"/>
        <v>5.6</v>
      </c>
      <c r="I192" s="157">
        <f>IF('Indicator Data'!BJ192="No data","x",ROUND(IF('Indicator Data'!BJ192^2&gt;I$3,0,IF('Indicator Data'!BJ192^2&lt;I$4,10,(I$3-'Indicator Data'!BJ192^2)/(I$3-I$4)*10)),1))</f>
        <v>0.5</v>
      </c>
      <c r="J192" s="157">
        <f>IF(OR('Indicator Data'!BI192=0,'Indicator Data'!BI192="No data"),"x",ROUND(IF('Indicator Data'!BI192&gt;J$3,0,IF('Indicator Data'!BI192&lt;J$4,10,(J$3-'Indicator Data'!BI192)/(J$3-J$4)*10)),1))</f>
        <v>0</v>
      </c>
      <c r="K192" s="157">
        <f>IF('Indicator Data'!BK192="No data","x",ROUND(IF('Indicator Data'!BK192&gt;K$3,0,IF('Indicator Data'!BK192&lt;K$4,10,(K$3-'Indicator Data'!BK192)/(K$3-K$4)*10)),1))</f>
        <v>3.8</v>
      </c>
      <c r="L192" s="157">
        <f>IF('Indicator Data'!BL192="No data","x",ROUND(IF('Indicator Data'!BL192&gt;L$3,0,IF('Indicator Data'!BL192&lt;L$4,10,(L$3-'Indicator Data'!BL192)/(L$3-L$4)*10)),1))</f>
        <v>7</v>
      </c>
      <c r="M192" s="158">
        <f t="shared" si="30"/>
        <v>2.8</v>
      </c>
      <c r="N192" s="161">
        <f>IF('Indicator Data'!BM192="No data","x",'Indicator Data'!BM192/'Indicator Data'!BW192*100)</f>
        <v>7.9360580465959982</v>
      </c>
      <c r="O192" s="157">
        <f t="shared" si="33"/>
        <v>9.3000000000000007</v>
      </c>
      <c r="P192" s="157">
        <f>IF('Indicator Data'!BN192="No data","x",ROUND(IF('Indicator Data'!BN192&gt;P$3,0,IF('Indicator Data'!BN192&lt;P$4,10,(P$3-'Indicator Data'!BN192)/(P$3-P$4)*10)),1))</f>
        <v>0.2</v>
      </c>
      <c r="Q192" s="157">
        <f>IF('Indicator Data'!BO192="No data","x",ROUND(IF('Indicator Data'!BO192&gt;Q$3,0,IF('Indicator Data'!BO192&lt;Q$4,10,(Q$3-'Indicator Data'!BO192)/(Q$3-Q$4)*10)),1))</f>
        <v>1.3</v>
      </c>
      <c r="R192" s="158">
        <f t="shared" si="31"/>
        <v>3.6</v>
      </c>
      <c r="S192" s="157">
        <f>IF('Indicator Data'!BP192="No data","x",ROUND(IF('Indicator Data'!BP192&gt;S$3,0,IF('Indicator Data'!BP192&lt;S$4,10,(S$3-'Indicator Data'!BP192)/(S$3-S$4)*10)),1))</f>
        <v>5.8</v>
      </c>
      <c r="T192" s="162">
        <f>IF('Indicator Data'!BQ192="No data","x",ROUND(IF('Indicator Data'!BQ192&gt;T$3,0,IF('Indicator Data'!BQ192&lt;T$4,10,(T$3-'Indicator Data'!BQ192)/(T$3-T$4)*10)),1))</f>
        <v>7.3</v>
      </c>
      <c r="U192" s="162">
        <f>IF('Indicator Data'!BR192="No data","x",ROUND(IF('Indicator Data'!BR192&gt;U$3,0,IF('Indicator Data'!BR192&lt;U$4,10,(U$3-'Indicator Data'!BR192)/(U$3-U$4)*10)),1))</f>
        <v>10</v>
      </c>
      <c r="V192" s="162">
        <f>IF('Indicator Data'!BS192="No data","x",ROUND(IF('Indicator Data'!BS192&gt;V$3,0,IF('Indicator Data'!BS192&lt;V$4,10,(V$3-'Indicator Data'!BS192)/(V$3-V$4)*10)),1))</f>
        <v>10</v>
      </c>
      <c r="W192" s="157">
        <f t="shared" si="32"/>
        <v>9.1</v>
      </c>
      <c r="X192" s="157">
        <f>IF('Indicator Data'!BT192="No data","x",ROUND(IF('Indicator Data'!BT192&gt;X$3,0,IF('Indicator Data'!BT192&lt;X$4,10,(X$3-'Indicator Data'!BT192)/(X$3-X$4)*10)),1))</f>
        <v>9.8000000000000007</v>
      </c>
      <c r="Y192" s="157">
        <f>IF('Indicator Data'!BU192="No data","x",ROUND(IF('Indicator Data'!BU192&gt;Y$3,10,IF('Indicator Data'!BU192&lt;Y$4,0,10-(Y$3-'Indicator Data'!BU192)/(Y$3-Y$4)*10)),1))</f>
        <v>2.9</v>
      </c>
      <c r="Z192" s="158">
        <f t="shared" si="34"/>
        <v>6.9</v>
      </c>
      <c r="AA192" s="159">
        <f t="shared" si="35"/>
        <v>4.4000000000000004</v>
      </c>
      <c r="AB192" s="48"/>
    </row>
    <row r="193" spans="1:28">
      <c r="A193" s="90" t="str">
        <f>'Indicator Data'!A193</f>
        <v>Viet Nam</v>
      </c>
      <c r="B193" s="160" t="str">
        <f>'Indicator Data'!B193</f>
        <v>VNM</v>
      </c>
      <c r="C193" s="157">
        <f>IF('Indicator Data'!BF193="No data","x",ROUND(IF('Indicator Data'!BF193&gt;C$3,0,IF('Indicator Data'!BF193&lt;C$4,10,(C$3-'Indicator Data'!BF193)/(C$3-C$4)*10)),1))</f>
        <v>4.2</v>
      </c>
      <c r="D193" s="158">
        <f t="shared" si="27"/>
        <v>4.2</v>
      </c>
      <c r="E193" s="157">
        <f>IF('Indicator Data'!BH193="No data","x",ROUND(IF('Indicator Data'!BH193&gt;E$3,0,IF('Indicator Data'!BH193&lt;E$4,10,(E$3-'Indicator Data'!BH193)/(E$3-E$4)*10)),1))</f>
        <v>5.9</v>
      </c>
      <c r="F193" s="157">
        <f>IF('Indicator Data'!BG193="No data","x",ROUND(IF('Indicator Data'!BG193&gt;F$3,0,IF('Indicator Data'!BG193&lt;F$4,10,(F$3-'Indicator Data'!BG193)/(F$3-F$4)*10)),1))</f>
        <v>4.5999999999999996</v>
      </c>
      <c r="G193" s="158">
        <f t="shared" si="28"/>
        <v>5.3</v>
      </c>
      <c r="H193" s="159">
        <f t="shared" si="29"/>
        <v>4.8</v>
      </c>
      <c r="I193" s="157">
        <f>IF('Indicator Data'!BJ193="No data","x",ROUND(IF('Indicator Data'!BJ193^2&gt;I$3,0,IF('Indicator Data'!BJ193^2&lt;I$4,10,(I$3-'Indicator Data'!BJ193^2)/(I$3-I$4)*10)),1))</f>
        <v>0.8</v>
      </c>
      <c r="J193" s="157">
        <f>IF(OR('Indicator Data'!BI193=0,'Indicator Data'!BI193="No data"),"x",ROUND(IF('Indicator Data'!BI193&gt;J$3,0,IF('Indicator Data'!BI193&lt;J$4,10,(J$3-'Indicator Data'!BI193)/(J$3-J$4)*10)),1))</f>
        <v>0</v>
      </c>
      <c r="K193" s="157">
        <f>IF('Indicator Data'!BK193="No data","x",ROUND(IF('Indicator Data'!BK193&gt;K$3,0,IF('Indicator Data'!BK193&lt;K$4,10,(K$3-'Indicator Data'!BK193)/(K$3-K$4)*10)),1))</f>
        <v>2.1</v>
      </c>
      <c r="L193" s="157">
        <f>IF('Indicator Data'!BL193="No data","x",ROUND(IF('Indicator Data'!BL193&gt;L$3,0,IF('Indicator Data'!BL193&lt;L$4,10,(L$3-'Indicator Data'!BL193)/(L$3-L$4)*10)),1))</f>
        <v>3.1</v>
      </c>
      <c r="M193" s="158">
        <f t="shared" si="30"/>
        <v>1.5</v>
      </c>
      <c r="N193" s="161">
        <f>IF('Indicator Data'!BM193="No data","x",'Indicator Data'!BM193/'Indicator Data'!BW193*100)</f>
        <v>24.833102202728416</v>
      </c>
      <c r="O193" s="157">
        <f t="shared" si="33"/>
        <v>7.6</v>
      </c>
      <c r="P193" s="157">
        <f>IF('Indicator Data'!BN193="No data","x",ROUND(IF('Indicator Data'!BN193&gt;P$3,0,IF('Indicator Data'!BN193&lt;P$4,10,(P$3-'Indicator Data'!BN193)/(P$3-P$4)*10)),1))</f>
        <v>0.9</v>
      </c>
      <c r="Q193" s="157">
        <f>IF('Indicator Data'!BO193="No data","x",ROUND(IF('Indicator Data'!BO193&gt;Q$3,0,IF('Indicator Data'!BO193&lt;Q$4,10,(Q$3-'Indicator Data'!BO193)/(Q$3-Q$4)*10)),1))</f>
        <v>0.4</v>
      </c>
      <c r="R193" s="158">
        <f t="shared" si="31"/>
        <v>3</v>
      </c>
      <c r="S193" s="157">
        <f>IF('Indicator Data'!BP193="No data","x",ROUND(IF('Indicator Data'!BP193&gt;S$3,0,IF('Indicator Data'!BP193&lt;S$4,10,(S$3-'Indicator Data'!BP193)/(S$3-S$4)*10)),1))</f>
        <v>7.9</v>
      </c>
      <c r="T193" s="162">
        <f>IF('Indicator Data'!BQ193="No data","x",ROUND(IF('Indicator Data'!BQ193&gt;T$3,0,IF('Indicator Data'!BQ193&lt;T$4,10,(T$3-'Indicator Data'!BQ193)/(T$3-T$4)*10)),1))</f>
        <v>1.4</v>
      </c>
      <c r="U193" s="162">
        <f>IF('Indicator Data'!BR193="No data","x",ROUND(IF('Indicator Data'!BR193&gt;U$3,0,IF('Indicator Data'!BR193&lt;U$4,10,(U$3-'Indicator Data'!BR193)/(U$3-U$4)*10)),1))</f>
        <v>3.1</v>
      </c>
      <c r="V193" s="162" t="str">
        <f>IF('Indicator Data'!BS193="No data","x",ROUND(IF('Indicator Data'!BS193&gt;V$3,0,IF('Indicator Data'!BS193&lt;V$4,10,(V$3-'Indicator Data'!BS193)/(V$3-V$4)*10)),1))</f>
        <v>x</v>
      </c>
      <c r="W193" s="157">
        <f t="shared" si="32"/>
        <v>2.25</v>
      </c>
      <c r="X193" s="157">
        <f>IF('Indicator Data'!BT193="No data","x",ROUND(IF('Indicator Data'!BT193&gt;X$3,0,IF('Indicator Data'!BT193&lt;X$4,10,(X$3-'Indicator Data'!BT193)/(X$3-X$4)*10)),1))</f>
        <v>8.4</v>
      </c>
      <c r="Y193" s="157">
        <f>IF('Indicator Data'!BU193="No data","x",ROUND(IF('Indicator Data'!BU193&gt;Y$3,10,IF('Indicator Data'!BU193&lt;Y$4,0,10-(Y$3-'Indicator Data'!BU193)/(Y$3-Y$4)*10)),1))</f>
        <v>0.5</v>
      </c>
      <c r="Z193" s="158">
        <f t="shared" si="34"/>
        <v>4.8</v>
      </c>
      <c r="AA193" s="159">
        <f t="shared" si="35"/>
        <v>3.1</v>
      </c>
      <c r="AB193" s="48"/>
    </row>
    <row r="194" spans="1:28">
      <c r="A194" s="90" t="str">
        <f>'Indicator Data'!A194</f>
        <v>Yemen</v>
      </c>
      <c r="B194" s="160" t="str">
        <f>'Indicator Data'!B194</f>
        <v>YEM</v>
      </c>
      <c r="C194" s="157">
        <f>IF('Indicator Data'!BF194="No data","x",ROUND(IF('Indicator Data'!BF194&gt;C$3,0,IF('Indicator Data'!BF194&lt;C$4,10,(C$3-'Indicator Data'!BF194)/(C$3-C$4)*10)),1))</f>
        <v>8.5</v>
      </c>
      <c r="D194" s="158">
        <f t="shared" si="27"/>
        <v>8.5</v>
      </c>
      <c r="E194" s="157">
        <f>IF('Indicator Data'!BH194="No data","x",ROUND(IF('Indicator Data'!BH194&gt;E$3,0,IF('Indicator Data'!BH194&lt;E$4,10,(E$3-'Indicator Data'!BH194)/(E$3-E$4)*10)),1))</f>
        <v>8.4</v>
      </c>
      <c r="F194" s="157">
        <f>IF('Indicator Data'!BG194="No data","x",ROUND(IF('Indicator Data'!BG194&gt;F$3,0,IF('Indicator Data'!BG194&lt;F$4,10,(F$3-'Indicator Data'!BG194)/(F$3-F$4)*10)),1))</f>
        <v>9.5</v>
      </c>
      <c r="G194" s="158">
        <f t="shared" si="28"/>
        <v>9</v>
      </c>
      <c r="H194" s="159">
        <f t="shared" si="29"/>
        <v>8.8000000000000007</v>
      </c>
      <c r="I194" s="157" t="str">
        <f>IF('Indicator Data'!BJ194="No data","x",ROUND(IF('Indicator Data'!BJ194^2&gt;I$3,0,IF('Indicator Data'!BJ194^2&lt;I$4,10,(I$3-'Indicator Data'!BJ194^2)/(I$3-I$4)*10)),1))</f>
        <v>x</v>
      </c>
      <c r="J194" s="157">
        <f>IF(OR('Indicator Data'!BI194=0,'Indicator Data'!BI194="No data"),"x",ROUND(IF('Indicator Data'!BI194&gt;J$3,0,IF('Indicator Data'!BI194&lt;J$4,10,(J$3-'Indicator Data'!BI194)/(J$3-J$4)*10)),1))</f>
        <v>2.4</v>
      </c>
      <c r="K194" s="157">
        <f>IF('Indicator Data'!BK194="No data","x",ROUND(IF('Indicator Data'!BK194&gt;K$3,0,IF('Indicator Data'!BK194&lt;K$4,10,(K$3-'Indicator Data'!BK194)/(K$3-K$4)*10)),1))</f>
        <v>7.3</v>
      </c>
      <c r="L194" s="157">
        <f>IF('Indicator Data'!BL194="No data","x",ROUND(IF('Indicator Data'!BL194&gt;L$3,0,IF('Indicator Data'!BL194&lt;L$4,10,(L$3-'Indicator Data'!BL194)/(L$3-L$4)*10)),1))</f>
        <v>7.9</v>
      </c>
      <c r="M194" s="158">
        <f t="shared" si="30"/>
        <v>5.9</v>
      </c>
      <c r="N194" s="161">
        <f>IF('Indicator Data'!BM194="No data","x",'Indicator Data'!BM194/'Indicator Data'!BW194*100)</f>
        <v>4.1669034225429478</v>
      </c>
      <c r="O194" s="157">
        <f t="shared" si="33"/>
        <v>9.6999999999999993</v>
      </c>
      <c r="P194" s="157">
        <f>IF('Indicator Data'!BN194="No data","x",ROUND(IF('Indicator Data'!BN194&gt;P$3,0,IF('Indicator Data'!BN194&lt;P$4,10,(P$3-'Indicator Data'!BN194)/(P$3-P$4)*10)),1))</f>
        <v>5</v>
      </c>
      <c r="Q194" s="157">
        <f>IF('Indicator Data'!BO194="No data","x",ROUND(IF('Indicator Data'!BO194&gt;Q$3,0,IF('Indicator Data'!BO194&lt;Q$4,10,(Q$3-'Indicator Data'!BO194)/(Q$3-Q$4)*10)),1))</f>
        <v>7.6</v>
      </c>
      <c r="R194" s="158">
        <f t="shared" si="31"/>
        <v>7.4</v>
      </c>
      <c r="S194" s="157">
        <f>IF('Indicator Data'!BP194="No data","x",ROUND(IF('Indicator Data'!BP194&gt;S$3,0,IF('Indicator Data'!BP194&lt;S$4,10,(S$3-'Indicator Data'!BP194)/(S$3-S$4)*10)),1))</f>
        <v>9.3000000000000007</v>
      </c>
      <c r="T194" s="162">
        <f>IF('Indicator Data'!BQ194="No data","x",ROUND(IF('Indicator Data'!BQ194&gt;T$3,0,IF('Indicator Data'!BQ194&lt;T$4,10,(T$3-'Indicator Data'!BQ194)/(T$3-T$4)*10)),1))</f>
        <v>4.2</v>
      </c>
      <c r="U194" s="162">
        <f>IF('Indicator Data'!BR194="No data","x",ROUND(IF('Indicator Data'!BR194&gt;U$3,0,IF('Indicator Data'!BR194&lt;U$4,10,(U$3-'Indicator Data'!BR194)/(U$3-U$4)*10)),1))</f>
        <v>7.3</v>
      </c>
      <c r="V194" s="162">
        <f>IF('Indicator Data'!BS194="No data","x",ROUND(IF('Indicator Data'!BS194&gt;V$3,0,IF('Indicator Data'!BS194&lt;V$4,10,(V$3-'Indicator Data'!BS194)/(V$3-V$4)*10)),1))</f>
        <v>4.2</v>
      </c>
      <c r="W194" s="157">
        <f t="shared" si="32"/>
        <v>5.2333333333333334</v>
      </c>
      <c r="X194" s="157">
        <f>IF('Indicator Data'!BT194="No data","x",ROUND(IF('Indicator Data'!BT194&gt;X$3,0,IF('Indicator Data'!BT194&lt;X$4,10,(X$3-'Indicator Data'!BT194)/(X$3-X$4)*10)),1))</f>
        <v>9.8000000000000007</v>
      </c>
      <c r="Y194" s="157">
        <f>IF('Indicator Data'!BU194="No data","x",ROUND(IF('Indicator Data'!BU194&gt;Y$3,10,IF('Indicator Data'!BU194&lt;Y$4,0,10-(Y$3-'Indicator Data'!BU194)/(Y$3-Y$4)*10)),1))</f>
        <v>2</v>
      </c>
      <c r="Z194" s="158">
        <f t="shared" si="34"/>
        <v>6.6</v>
      </c>
      <c r="AA194" s="159">
        <f t="shared" si="35"/>
        <v>6.6</v>
      </c>
      <c r="AB194" s="48"/>
    </row>
    <row r="195" spans="1:28">
      <c r="A195" s="90" t="str">
        <f>'Indicator Data'!A195</f>
        <v>Zambia</v>
      </c>
      <c r="B195" s="160" t="str">
        <f>'Indicator Data'!B195</f>
        <v>ZMB</v>
      </c>
      <c r="C195" s="157">
        <f>IF('Indicator Data'!BF195="No data","x",ROUND(IF('Indicator Data'!BF195&gt;C$3,0,IF('Indicator Data'!BF195&lt;C$4,10,(C$3-'Indicator Data'!BF195)/(C$3-C$4)*10)),1))</f>
        <v>3.5</v>
      </c>
      <c r="D195" s="158">
        <f t="shared" si="27"/>
        <v>3.5</v>
      </c>
      <c r="E195" s="157">
        <f>IF('Indicator Data'!BH195="No data","x",ROUND(IF('Indicator Data'!BH195&gt;E$3,0,IF('Indicator Data'!BH195&lt;E$4,10,(E$3-'Indicator Data'!BH195)/(E$3-E$4)*10)),1))</f>
        <v>6.3</v>
      </c>
      <c r="F195" s="157">
        <f>IF('Indicator Data'!BG195="No data","x",ROUND(IF('Indicator Data'!BG195&gt;F$3,0,IF('Indicator Data'!BG195&lt;F$4,10,(F$3-'Indicator Data'!BG195)/(F$3-F$4)*10)),1))</f>
        <v>6.3</v>
      </c>
      <c r="G195" s="158">
        <f t="shared" si="28"/>
        <v>6.3</v>
      </c>
      <c r="H195" s="159">
        <f t="shared" si="29"/>
        <v>4.9000000000000004</v>
      </c>
      <c r="I195" s="157">
        <f>IF('Indicator Data'!BJ195="No data","x",ROUND(IF('Indicator Data'!BJ195^2&gt;I$3,0,IF('Indicator Data'!BJ195^2&lt;I$4,10,(I$3-'Indicator Data'!BJ195^2)/(I$3-I$4)*10)),1))</f>
        <v>2.6</v>
      </c>
      <c r="J195" s="157">
        <f>IF(OR('Indicator Data'!BI195=0,'Indicator Data'!BI195="No data"),"x",ROUND(IF('Indicator Data'!BI195&gt;J$3,0,IF('Indicator Data'!BI195&lt;J$4,10,(J$3-'Indicator Data'!BI195)/(J$3-J$4)*10)),1))</f>
        <v>5.2</v>
      </c>
      <c r="K195" s="157">
        <f>IF('Indicator Data'!BK195="No data","x",ROUND(IF('Indicator Data'!BK195&gt;K$3,0,IF('Indicator Data'!BK195&lt;K$4,10,(K$3-'Indicator Data'!BK195)/(K$3-K$4)*10)),1))</f>
        <v>7.9</v>
      </c>
      <c r="L195" s="157">
        <f>IF('Indicator Data'!BL195="No data","x",ROUND(IF('Indicator Data'!BL195&gt;L$3,0,IF('Indicator Data'!BL195&lt;L$4,10,(L$3-'Indicator Data'!BL195)/(L$3-L$4)*10)),1))</f>
        <v>5.2</v>
      </c>
      <c r="M195" s="158">
        <f t="shared" si="30"/>
        <v>5.2</v>
      </c>
      <c r="N195" s="161">
        <f>IF('Indicator Data'!BM195="No data","x",'Indicator Data'!BM195/'Indicator Data'!BW195*100)</f>
        <v>4.1700856885349546</v>
      </c>
      <c r="O195" s="157">
        <f t="shared" si="33"/>
        <v>9.6999999999999993</v>
      </c>
      <c r="P195" s="157">
        <f>IF('Indicator Data'!BN195="No data","x",ROUND(IF('Indicator Data'!BN195&gt;P$3,0,IF('Indicator Data'!BN195&lt;P$4,10,(P$3-'Indicator Data'!BN195)/(P$3-P$4)*10)),1))</f>
        <v>7.1</v>
      </c>
      <c r="Q195" s="157">
        <f>IF('Indicator Data'!BO195="No data","x",ROUND(IF('Indicator Data'!BO195&gt;Q$3,0,IF('Indicator Data'!BO195&lt;Q$4,10,(Q$3-'Indicator Data'!BO195)/(Q$3-Q$4)*10)),1))</f>
        <v>6.4</v>
      </c>
      <c r="R195" s="158">
        <f t="shared" si="31"/>
        <v>7.7</v>
      </c>
      <c r="S195" s="157">
        <f>IF('Indicator Data'!BP195="No data","x",ROUND(IF('Indicator Data'!BP195&gt;S$3,0,IF('Indicator Data'!BP195&lt;S$4,10,(S$3-'Indicator Data'!BP195)/(S$3-S$4)*10)),1))</f>
        <v>9.3000000000000007</v>
      </c>
      <c r="T195" s="162">
        <f>IF('Indicator Data'!BQ195="No data","x",ROUND(IF('Indicator Data'!BQ195&gt;T$3,0,IF('Indicator Data'!BQ195&lt;T$4,10,(T$3-'Indicator Data'!BQ195)/(T$3-T$4)*10)),1))</f>
        <v>2.9</v>
      </c>
      <c r="U195" s="162">
        <f>IF('Indicator Data'!BR195="No data","x",ROUND(IF('Indicator Data'!BR195&gt;U$3,0,IF('Indicator Data'!BR195&lt;U$4,10,(U$3-'Indicator Data'!BR195)/(U$3-U$4)*10)),1))</f>
        <v>3.1</v>
      </c>
      <c r="V195" s="162">
        <f>IF('Indicator Data'!BS195="No data","x",ROUND(IF('Indicator Data'!BS195&gt;V$3,0,IF('Indicator Data'!BS195&lt;V$4,10,(V$3-'Indicator Data'!BS195)/(V$3-V$4)*10)),1))</f>
        <v>3.6</v>
      </c>
      <c r="W195" s="157">
        <f t="shared" si="32"/>
        <v>3.1999999999999997</v>
      </c>
      <c r="X195" s="157">
        <f>IF('Indicator Data'!BT195="No data","x",ROUND(IF('Indicator Data'!BT195&gt;X$3,0,IF('Indicator Data'!BT195&lt;X$4,10,(X$3-'Indicator Data'!BT195)/(X$3-X$4)*10)),1))</f>
        <v>9.4</v>
      </c>
      <c r="Y195" s="157">
        <f>IF('Indicator Data'!BU195="No data","x",ROUND(IF('Indicator Data'!BU195&gt;Y$3,10,IF('Indicator Data'!BU195&lt;Y$4,0,10-(Y$3-'Indicator Data'!BU195)/(Y$3-Y$4)*10)),1))</f>
        <v>1.5</v>
      </c>
      <c r="Z195" s="158">
        <f t="shared" si="34"/>
        <v>5.9</v>
      </c>
      <c r="AA195" s="159">
        <f t="shared" si="35"/>
        <v>6.3</v>
      </c>
      <c r="AB195" s="48"/>
    </row>
    <row r="196" spans="1:28">
      <c r="A196" s="90" t="str">
        <f>'Indicator Data'!A196</f>
        <v>Zimbabwe</v>
      </c>
      <c r="B196" s="160" t="str">
        <f>'Indicator Data'!B196</f>
        <v>ZWE</v>
      </c>
      <c r="C196" s="157">
        <f>IF('Indicator Data'!BF196="No data","x",ROUND(IF('Indicator Data'!BF196&gt;C$3,0,IF('Indicator Data'!BF196&lt;C$4,10,(C$3-'Indicator Data'!BF196)/(C$3-C$4)*10)),1))</f>
        <v>2.6</v>
      </c>
      <c r="D196" s="158">
        <f t="shared" si="27"/>
        <v>2.6</v>
      </c>
      <c r="E196" s="157">
        <f>IF('Indicator Data'!BH196="No data","x",ROUND(IF('Indicator Data'!BH196&gt;E$3,0,IF('Indicator Data'!BH196&lt;E$4,10,(E$3-'Indicator Data'!BH196)/(E$3-E$4)*10)),1))</f>
        <v>7.6</v>
      </c>
      <c r="F196" s="157">
        <f>IF('Indicator Data'!BG196="No data","x",ROUND(IF('Indicator Data'!BG196&gt;F$3,0,IF('Indicator Data'!BG196&lt;F$4,10,(F$3-'Indicator Data'!BG196)/(F$3-F$4)*10)),1))</f>
        <v>7.5</v>
      </c>
      <c r="G196" s="158">
        <f t="shared" si="28"/>
        <v>7.6</v>
      </c>
      <c r="H196" s="159">
        <f t="shared" si="29"/>
        <v>5.0999999999999996</v>
      </c>
      <c r="I196" s="157">
        <f>IF('Indicator Data'!BJ196="No data","x",ROUND(IF('Indicator Data'!BJ196^2&gt;I$3,0,IF('Indicator Data'!BJ196^2&lt;I$4,10,(I$3-'Indicator Data'!BJ196^2)/(I$3-I$4)*10)),1))</f>
        <v>2.1</v>
      </c>
      <c r="J196" s="157">
        <f>IF(OR('Indicator Data'!BI196=0,'Indicator Data'!BI196="No data"),"x",ROUND(IF('Indicator Data'!BI196&gt;J$3,0,IF('Indicator Data'!BI196&lt;J$4,10,(J$3-'Indicator Data'!BI196)/(J$3-J$4)*10)),1))</f>
        <v>5</v>
      </c>
      <c r="K196" s="157">
        <f>IF('Indicator Data'!BK196="No data","x",ROUND(IF('Indicator Data'!BK196&gt;K$3,0,IF('Indicator Data'!BK196&lt;K$4,10,(K$3-'Indicator Data'!BK196)/(K$3-K$4)*10)),1))</f>
        <v>6.5</v>
      </c>
      <c r="L196" s="157">
        <f>IF('Indicator Data'!BL196="No data","x",ROUND(IF('Indicator Data'!BL196&gt;L$3,0,IF('Indicator Data'!BL196&lt;L$4,10,(L$3-'Indicator Data'!BL196)/(L$3-L$4)*10)),1))</f>
        <v>5.8</v>
      </c>
      <c r="M196" s="158">
        <f t="shared" si="30"/>
        <v>4.9000000000000004</v>
      </c>
      <c r="N196" s="161">
        <f>IF('Indicator Data'!BM196="No data","x",'Indicator Data'!BM196/'Indicator Data'!BW196*100)</f>
        <v>12.666408168540777</v>
      </c>
      <c r="O196" s="157">
        <f t="shared" si="33"/>
        <v>8.8000000000000007</v>
      </c>
      <c r="P196" s="157">
        <f>IF('Indicator Data'!BN196="No data","x",ROUND(IF('Indicator Data'!BN196&gt;P$3,0,IF('Indicator Data'!BN196&lt;P$4,10,(P$3-'Indicator Data'!BN196)/(P$3-P$4)*10)),1))</f>
        <v>7.3</v>
      </c>
      <c r="Q196" s="157">
        <f>IF('Indicator Data'!BO196="No data","x",ROUND(IF('Indicator Data'!BO196&gt;Q$3,0,IF('Indicator Data'!BO196&lt;Q$4,10,(Q$3-'Indicator Data'!BO196)/(Q$3-Q$4)*10)),1))</f>
        <v>7.5</v>
      </c>
      <c r="R196" s="158">
        <f t="shared" si="31"/>
        <v>7.9</v>
      </c>
      <c r="S196" s="157">
        <f>IF('Indicator Data'!BP196="No data","x",ROUND(IF('Indicator Data'!BP196&gt;S$3,0,IF('Indicator Data'!BP196&lt;S$4,10,(S$3-'Indicator Data'!BP196)/(S$3-S$4)*10)),1))</f>
        <v>9.5</v>
      </c>
      <c r="T196" s="162">
        <f>IF('Indicator Data'!BQ196="No data","x",ROUND(IF('Indicator Data'!BQ196&gt;T$3,0,IF('Indicator Data'!BQ196&lt;T$4,10,(T$3-'Indicator Data'!BQ196)/(T$3-T$4)*10)),1))</f>
        <v>1.5</v>
      </c>
      <c r="U196" s="162">
        <f>IF('Indicator Data'!BR196="No data","x",ROUND(IF('Indicator Data'!BR196&gt;U$3,0,IF('Indicator Data'!BR196&lt;U$4,10,(U$3-'Indicator Data'!BR196)/(U$3-U$4)*10)),1))</f>
        <v>3.7</v>
      </c>
      <c r="V196" s="162">
        <f>IF('Indicator Data'!BS196="No data","x",ROUND(IF('Indicator Data'!BS196&gt;V$3,0,IF('Indicator Data'!BS196&lt;V$4,10,(V$3-'Indicator Data'!BS196)/(V$3-V$4)*10)),1))</f>
        <v>1.5</v>
      </c>
      <c r="W196" s="157">
        <f t="shared" si="32"/>
        <v>2.2333333333333334</v>
      </c>
      <c r="X196" s="157">
        <f>IF('Indicator Data'!BT196="No data","x",ROUND(IF('Indicator Data'!BT196&gt;X$3,0,IF('Indicator Data'!BT196&lt;X$4,10,(X$3-'Indicator Data'!BT196)/(X$3-X$4)*10)),1))</f>
        <v>10</v>
      </c>
      <c r="Y196" s="157">
        <f>IF('Indicator Data'!BU196="No data","x",ROUND(IF('Indicator Data'!BU196&gt;Y$3,10,IF('Indicator Data'!BU196&lt;Y$4,0,10-(Y$3-'Indicator Data'!BU196)/(Y$3-Y$4)*10)),1))</f>
        <v>4</v>
      </c>
      <c r="Z196" s="158">
        <f t="shared" si="34"/>
        <v>6.4</v>
      </c>
      <c r="AA196" s="159">
        <f t="shared" si="35"/>
        <v>6.4</v>
      </c>
      <c r="AB196" s="48"/>
    </row>
  </sheetData>
  <sortState ref="A6:W196">
    <sortCondition ref="A6:A196"/>
  </sortState>
  <mergeCells count="1">
    <mergeCell ref="A1:AA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BW197"/>
  <sheetViews>
    <sheetView showGridLines="0" zoomScaleNormal="100" workbookViewId="0">
      <pane xSplit="2" ySplit="5" topLeftCell="C6" activePane="bottomRight" state="frozen"/>
      <selection pane="topRight" activeCell="C1" sqref="C1"/>
      <selection pane="bottomLeft" activeCell="A5" sqref="A5"/>
      <selection pane="bottomRight" activeCell="C6" sqref="C6"/>
    </sheetView>
  </sheetViews>
  <sheetFormatPr defaultColWidth="9.140625" defaultRowHeight="15"/>
  <cols>
    <col min="1" max="1" width="49.42578125" style="1" bestFit="1" customWidth="1"/>
    <col min="2" max="2" width="5.5703125" style="1" bestFit="1" customWidth="1"/>
    <col min="3" max="17" width="11.42578125" style="1" customWidth="1"/>
    <col min="18" max="18" width="11.5703125" style="48" customWidth="1"/>
    <col min="19" max="35" width="11.42578125" style="1" customWidth="1"/>
    <col min="36" max="36" width="11.5703125" style="1" customWidth="1"/>
    <col min="37" max="56" width="11.42578125" style="1" customWidth="1"/>
    <col min="57" max="57" width="11.42578125" style="11" customWidth="1"/>
    <col min="58" max="74" width="11.42578125" style="1" customWidth="1"/>
    <col min="75" max="16384" width="9.140625" style="1"/>
  </cols>
  <sheetData>
    <row r="1" spans="1:75">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row>
    <row r="2" spans="1:75" s="12" customFormat="1" ht="121.5" customHeight="1">
      <c r="A2" s="30" t="s">
        <v>379</v>
      </c>
      <c r="B2" s="235"/>
      <c r="C2" s="216" t="s">
        <v>419</v>
      </c>
      <c r="D2" s="216" t="s">
        <v>420</v>
      </c>
      <c r="E2" s="216" t="s">
        <v>1333</v>
      </c>
      <c r="F2" s="216" t="s">
        <v>759</v>
      </c>
      <c r="G2" s="216" t="s">
        <v>760</v>
      </c>
      <c r="H2" s="216" t="s">
        <v>761</v>
      </c>
      <c r="I2" s="216" t="s">
        <v>1327</v>
      </c>
      <c r="J2" s="216" t="s">
        <v>711</v>
      </c>
      <c r="K2" s="216" t="s">
        <v>712</v>
      </c>
      <c r="L2" s="216" t="s">
        <v>710</v>
      </c>
      <c r="M2" s="216" t="s">
        <v>962</v>
      </c>
      <c r="N2" s="216" t="s">
        <v>1242</v>
      </c>
      <c r="O2" s="216" t="s">
        <v>963</v>
      </c>
      <c r="P2" s="216" t="s">
        <v>964</v>
      </c>
      <c r="Q2" s="216" t="s">
        <v>1353</v>
      </c>
      <c r="R2" s="230" t="s">
        <v>1354</v>
      </c>
      <c r="S2" s="216" t="s">
        <v>965</v>
      </c>
      <c r="T2" s="216" t="s">
        <v>1089</v>
      </c>
      <c r="U2" s="216" t="s">
        <v>1091</v>
      </c>
      <c r="V2" s="216" t="s">
        <v>968</v>
      </c>
      <c r="W2" s="216" t="s">
        <v>969</v>
      </c>
      <c r="X2" s="216" t="s">
        <v>970</v>
      </c>
      <c r="Y2" s="216" t="s">
        <v>971</v>
      </c>
      <c r="Z2" s="216" t="s">
        <v>975</v>
      </c>
      <c r="AA2" s="216" t="s">
        <v>1250</v>
      </c>
      <c r="AB2" s="216" t="s">
        <v>976</v>
      </c>
      <c r="AC2" s="216" t="s">
        <v>977</v>
      </c>
      <c r="AD2" s="216" t="s">
        <v>978</v>
      </c>
      <c r="AE2" s="216" t="s">
        <v>1216</v>
      </c>
      <c r="AF2" s="216" t="s">
        <v>1380</v>
      </c>
      <c r="AG2" s="216" t="s">
        <v>1356</v>
      </c>
      <c r="AH2" s="214" t="s">
        <v>385</v>
      </c>
      <c r="AI2" s="214" t="s">
        <v>386</v>
      </c>
      <c r="AJ2" s="214" t="s">
        <v>454</v>
      </c>
      <c r="AK2" s="214" t="s">
        <v>455</v>
      </c>
      <c r="AL2" s="214" t="s">
        <v>455</v>
      </c>
      <c r="AM2" s="214" t="s">
        <v>393</v>
      </c>
      <c r="AN2" s="214" t="s">
        <v>1072</v>
      </c>
      <c r="AO2" s="214" t="s">
        <v>448</v>
      </c>
      <c r="AP2" s="214" t="s">
        <v>392</v>
      </c>
      <c r="AQ2" s="214" t="s">
        <v>791</v>
      </c>
      <c r="AR2" s="214" t="s">
        <v>402</v>
      </c>
      <c r="AS2" s="214" t="s">
        <v>1247</v>
      </c>
      <c r="AT2" s="214" t="s">
        <v>1076</v>
      </c>
      <c r="AU2" s="214" t="s">
        <v>1124</v>
      </c>
      <c r="AV2" s="214" t="s">
        <v>384</v>
      </c>
      <c r="AW2" s="214" t="s">
        <v>449</v>
      </c>
      <c r="AX2" s="214" t="s">
        <v>450</v>
      </c>
      <c r="AY2" s="214" t="s">
        <v>450</v>
      </c>
      <c r="AZ2" s="214" t="s">
        <v>450</v>
      </c>
      <c r="BA2" s="214" t="s">
        <v>451</v>
      </c>
      <c r="BB2" s="214" t="s">
        <v>1104</v>
      </c>
      <c r="BC2" s="214" t="s">
        <v>394</v>
      </c>
      <c r="BD2" s="214" t="s">
        <v>1276</v>
      </c>
      <c r="BE2" s="241" t="s">
        <v>1277</v>
      </c>
      <c r="BF2" s="181" t="s">
        <v>424</v>
      </c>
      <c r="BG2" s="181" t="s">
        <v>359</v>
      </c>
      <c r="BH2" s="181" t="s">
        <v>403</v>
      </c>
      <c r="BI2" s="181" t="s">
        <v>361</v>
      </c>
      <c r="BJ2" s="181" t="s">
        <v>360</v>
      </c>
      <c r="BK2" s="181" t="s">
        <v>1222</v>
      </c>
      <c r="BL2" s="181" t="s">
        <v>363</v>
      </c>
      <c r="BM2" s="181" t="s">
        <v>763</v>
      </c>
      <c r="BN2" s="181" t="s">
        <v>973</v>
      </c>
      <c r="BO2" s="181" t="s">
        <v>974</v>
      </c>
      <c r="BP2" s="181" t="s">
        <v>788</v>
      </c>
      <c r="BQ2" s="181" t="s">
        <v>1078</v>
      </c>
      <c r="BR2" s="181" t="s">
        <v>1079</v>
      </c>
      <c r="BS2" s="181" t="s">
        <v>1080</v>
      </c>
      <c r="BT2" s="181" t="s">
        <v>909</v>
      </c>
      <c r="BU2" s="181" t="s">
        <v>1223</v>
      </c>
      <c r="BV2" s="49" t="s">
        <v>1119</v>
      </c>
      <c r="BW2" s="49" t="s">
        <v>699</v>
      </c>
    </row>
    <row r="3" spans="1:75">
      <c r="A3" s="31" t="s">
        <v>453</v>
      </c>
      <c r="B3" s="235"/>
      <c r="C3" s="227">
        <v>2024</v>
      </c>
      <c r="D3" s="227">
        <v>2024</v>
      </c>
      <c r="E3" s="227">
        <v>2024</v>
      </c>
      <c r="F3" s="227">
        <v>2024</v>
      </c>
      <c r="G3" s="227">
        <v>2024</v>
      </c>
      <c r="H3" s="227">
        <v>2024</v>
      </c>
      <c r="I3" s="227">
        <v>2024</v>
      </c>
      <c r="J3" s="227" t="s">
        <v>1375</v>
      </c>
      <c r="K3" s="227" t="s">
        <v>1375</v>
      </c>
      <c r="L3" s="227" t="s">
        <v>1375</v>
      </c>
      <c r="M3" s="227">
        <v>2024</v>
      </c>
      <c r="N3" s="227">
        <v>2024</v>
      </c>
      <c r="O3" s="227">
        <v>2024</v>
      </c>
      <c r="P3" s="227">
        <v>2024</v>
      </c>
      <c r="Q3" s="227">
        <v>2024</v>
      </c>
      <c r="R3" s="227">
        <v>2024</v>
      </c>
      <c r="S3" s="227">
        <v>2024</v>
      </c>
      <c r="T3" s="227">
        <v>2024</v>
      </c>
      <c r="U3" s="227">
        <v>2024</v>
      </c>
      <c r="V3" s="227">
        <v>2021</v>
      </c>
      <c r="W3" s="227">
        <v>2022</v>
      </c>
      <c r="X3" s="227">
        <v>2022</v>
      </c>
      <c r="Y3" s="227" t="s">
        <v>1324</v>
      </c>
      <c r="Z3" s="227" t="s">
        <v>1341</v>
      </c>
      <c r="AA3" s="227" t="s">
        <v>1341</v>
      </c>
      <c r="AB3" s="227" t="s">
        <v>1259</v>
      </c>
      <c r="AC3" s="227" t="s">
        <v>1330</v>
      </c>
      <c r="AD3" s="227">
        <v>2020</v>
      </c>
      <c r="AE3" s="227">
        <v>2024</v>
      </c>
      <c r="AF3" s="227">
        <v>2024</v>
      </c>
      <c r="AG3" s="227">
        <v>2024</v>
      </c>
      <c r="AH3" s="227">
        <v>2022</v>
      </c>
      <c r="AI3" s="227" t="s">
        <v>1324</v>
      </c>
      <c r="AJ3" s="227" t="s">
        <v>1342</v>
      </c>
      <c r="AK3" s="227">
        <v>2021</v>
      </c>
      <c r="AL3" s="227">
        <v>2022</v>
      </c>
      <c r="AM3" s="227" t="s">
        <v>1376</v>
      </c>
      <c r="AN3" s="227" t="s">
        <v>1377</v>
      </c>
      <c r="AO3" s="227">
        <v>2022</v>
      </c>
      <c r="AP3" s="227" t="s">
        <v>1343</v>
      </c>
      <c r="AQ3" s="227">
        <v>2022</v>
      </c>
      <c r="AR3" s="227">
        <v>2022</v>
      </c>
      <c r="AS3" s="227">
        <v>2022</v>
      </c>
      <c r="AT3" s="227">
        <v>2022</v>
      </c>
      <c r="AU3" s="227">
        <v>2022</v>
      </c>
      <c r="AV3" s="227">
        <v>2022</v>
      </c>
      <c r="AW3" s="227" t="s">
        <v>1343</v>
      </c>
      <c r="AX3" s="227">
        <v>2022</v>
      </c>
      <c r="AY3" s="227">
        <v>2023</v>
      </c>
      <c r="AZ3" s="227">
        <v>2024</v>
      </c>
      <c r="BA3" s="227">
        <v>2024</v>
      </c>
      <c r="BB3" s="227">
        <v>2024</v>
      </c>
      <c r="BC3" s="227">
        <v>2023</v>
      </c>
      <c r="BD3" s="227">
        <v>2024</v>
      </c>
      <c r="BE3" s="254">
        <v>2024</v>
      </c>
      <c r="BF3" s="227" t="s">
        <v>1326</v>
      </c>
      <c r="BG3" s="227">
        <v>2022</v>
      </c>
      <c r="BH3" s="227">
        <v>2023</v>
      </c>
      <c r="BI3" s="227">
        <v>2022</v>
      </c>
      <c r="BJ3" s="227" t="s">
        <v>1378</v>
      </c>
      <c r="BK3" s="227" t="s">
        <v>1379</v>
      </c>
      <c r="BL3" s="227" t="s">
        <v>1325</v>
      </c>
      <c r="BM3" s="227">
        <v>2014</v>
      </c>
      <c r="BN3" s="227" t="s">
        <v>1344</v>
      </c>
      <c r="BO3" s="227" t="s">
        <v>1345</v>
      </c>
      <c r="BP3" s="227" t="s">
        <v>1346</v>
      </c>
      <c r="BQ3" s="227" t="s">
        <v>1376</v>
      </c>
      <c r="BR3" s="227" t="s">
        <v>1376</v>
      </c>
      <c r="BS3" s="227" t="s">
        <v>1376</v>
      </c>
      <c r="BT3" s="227" t="s">
        <v>1344</v>
      </c>
      <c r="BU3" s="227">
        <v>2020</v>
      </c>
      <c r="BV3" s="227" t="s">
        <v>1377</v>
      </c>
      <c r="BW3" s="234"/>
    </row>
    <row r="4" spans="1:75" ht="16.5">
      <c r="A4" s="31" t="s">
        <v>906</v>
      </c>
      <c r="B4" s="235"/>
      <c r="C4" s="217" t="s">
        <v>1240</v>
      </c>
      <c r="D4" s="217" t="s">
        <v>1241</v>
      </c>
      <c r="E4" s="217" t="s">
        <v>930</v>
      </c>
      <c r="F4" s="217" t="s">
        <v>933</v>
      </c>
      <c r="G4" s="217" t="s">
        <v>931</v>
      </c>
      <c r="H4" s="217" t="s">
        <v>932</v>
      </c>
      <c r="I4" s="217" t="s">
        <v>1292</v>
      </c>
      <c r="J4" s="217" t="s">
        <v>921</v>
      </c>
      <c r="K4" s="217" t="s">
        <v>922</v>
      </c>
      <c r="L4" s="217" t="s">
        <v>924</v>
      </c>
      <c r="M4" s="217" t="s">
        <v>980</v>
      </c>
      <c r="N4" s="217" t="s">
        <v>1018</v>
      </c>
      <c r="O4" s="217" t="s">
        <v>981</v>
      </c>
      <c r="P4" s="217" t="s">
        <v>982</v>
      </c>
      <c r="Q4" s="217" t="s">
        <v>1350</v>
      </c>
      <c r="R4" s="231" t="s">
        <v>1351</v>
      </c>
      <c r="S4" s="217" t="s">
        <v>983</v>
      </c>
      <c r="T4" s="217" t="s">
        <v>984</v>
      </c>
      <c r="U4" s="218" t="s">
        <v>985</v>
      </c>
      <c r="V4" s="217" t="s">
        <v>987</v>
      </c>
      <c r="W4" s="217" t="s">
        <v>988</v>
      </c>
      <c r="X4" s="217" t="s">
        <v>989</v>
      </c>
      <c r="Y4" s="217" t="s">
        <v>990</v>
      </c>
      <c r="Z4" s="217" t="s">
        <v>993</v>
      </c>
      <c r="AA4" s="217" t="s">
        <v>1249</v>
      </c>
      <c r="AB4" s="217" t="s">
        <v>994</v>
      </c>
      <c r="AC4" s="217" t="s">
        <v>995</v>
      </c>
      <c r="AD4" s="217" t="s">
        <v>996</v>
      </c>
      <c r="AE4" s="217" t="s">
        <v>1243</v>
      </c>
      <c r="AF4" s="217" t="s">
        <v>943</v>
      </c>
      <c r="AG4" s="255" t="s">
        <v>1352</v>
      </c>
      <c r="AH4" s="215" t="s">
        <v>938</v>
      </c>
      <c r="AI4" s="215" t="s">
        <v>939</v>
      </c>
      <c r="AJ4" s="215" t="s">
        <v>935</v>
      </c>
      <c r="AK4" s="215" t="s">
        <v>956</v>
      </c>
      <c r="AL4" s="215" t="s">
        <v>957</v>
      </c>
      <c r="AM4" s="215" t="s">
        <v>928</v>
      </c>
      <c r="AN4" s="215" t="s">
        <v>1073</v>
      </c>
      <c r="AO4" s="215" t="s">
        <v>925</v>
      </c>
      <c r="AP4" s="215" t="s">
        <v>927</v>
      </c>
      <c r="AQ4" s="215" t="s">
        <v>952</v>
      </c>
      <c r="AR4" s="215" t="s">
        <v>942</v>
      </c>
      <c r="AS4" s="215" t="s">
        <v>1075</v>
      </c>
      <c r="AT4" s="215" t="s">
        <v>1077</v>
      </c>
      <c r="AU4" s="215" t="s">
        <v>1081</v>
      </c>
      <c r="AV4" s="215" t="s">
        <v>936</v>
      </c>
      <c r="AW4" s="215" t="s">
        <v>937</v>
      </c>
      <c r="AX4" s="215" t="s">
        <v>954</v>
      </c>
      <c r="AY4" s="215" t="s">
        <v>953</v>
      </c>
      <c r="AZ4" s="215" t="s">
        <v>955</v>
      </c>
      <c r="BA4" s="215" t="s">
        <v>948</v>
      </c>
      <c r="BB4" s="215" t="s">
        <v>1244</v>
      </c>
      <c r="BC4" s="215" t="s">
        <v>949</v>
      </c>
      <c r="BD4" s="215" t="s">
        <v>934</v>
      </c>
      <c r="BE4" s="242" t="s">
        <v>951</v>
      </c>
      <c r="BF4" s="182" t="s">
        <v>941</v>
      </c>
      <c r="BG4" s="182" t="s">
        <v>1245</v>
      </c>
      <c r="BH4" s="182" t="s">
        <v>926</v>
      </c>
      <c r="BI4" s="182" t="s">
        <v>929</v>
      </c>
      <c r="BJ4" s="182" t="s">
        <v>950</v>
      </c>
      <c r="BK4" s="182" t="s">
        <v>1246</v>
      </c>
      <c r="BL4" s="182" t="s">
        <v>945</v>
      </c>
      <c r="BM4" s="182" t="s">
        <v>944</v>
      </c>
      <c r="BN4" s="182" t="s">
        <v>991</v>
      </c>
      <c r="BO4" s="182" t="s">
        <v>992</v>
      </c>
      <c r="BP4" s="182" t="s">
        <v>946</v>
      </c>
      <c r="BQ4" s="182" t="s">
        <v>1082</v>
      </c>
      <c r="BR4" s="182" t="s">
        <v>1083</v>
      </c>
      <c r="BS4" s="182" t="s">
        <v>1084</v>
      </c>
      <c r="BT4" s="182" t="s">
        <v>940</v>
      </c>
      <c r="BU4" s="182" t="s">
        <v>218</v>
      </c>
      <c r="BV4" s="50" t="s">
        <v>1120</v>
      </c>
      <c r="BW4" s="50" t="s">
        <v>923</v>
      </c>
    </row>
    <row r="5" spans="1:75" ht="25.5">
      <c r="A5" s="169" t="s">
        <v>421</v>
      </c>
      <c r="B5" s="235"/>
      <c r="C5" s="170" t="s">
        <v>754</v>
      </c>
      <c r="D5" s="170" t="s">
        <v>754</v>
      </c>
      <c r="E5" s="170" t="s">
        <v>754</v>
      </c>
      <c r="F5" s="170" t="s">
        <v>754</v>
      </c>
      <c r="G5" s="170" t="s">
        <v>754</v>
      </c>
      <c r="H5" s="170" t="s">
        <v>754</v>
      </c>
      <c r="I5" s="170" t="s">
        <v>754</v>
      </c>
      <c r="J5" s="170" t="s">
        <v>754</v>
      </c>
      <c r="K5" s="170" t="s">
        <v>444</v>
      </c>
      <c r="L5" s="170" t="s">
        <v>444</v>
      </c>
      <c r="M5" s="170" t="s">
        <v>422</v>
      </c>
      <c r="N5" s="170" t="s">
        <v>422</v>
      </c>
      <c r="O5" s="170" t="s">
        <v>422</v>
      </c>
      <c r="P5" s="170" t="s">
        <v>422</v>
      </c>
      <c r="Q5" s="170" t="s">
        <v>422</v>
      </c>
      <c r="R5" s="232" t="s">
        <v>444</v>
      </c>
      <c r="S5" s="170" t="s">
        <v>422</v>
      </c>
      <c r="T5" s="170" t="s">
        <v>422</v>
      </c>
      <c r="U5" s="170" t="s">
        <v>422</v>
      </c>
      <c r="V5" s="170" t="s">
        <v>998</v>
      </c>
      <c r="W5" s="170" t="s">
        <v>444</v>
      </c>
      <c r="X5" s="170" t="s">
        <v>444</v>
      </c>
      <c r="Y5" s="170" t="s">
        <v>422</v>
      </c>
      <c r="Z5" s="170" t="s">
        <v>444</v>
      </c>
      <c r="AA5" s="170" t="s">
        <v>444</v>
      </c>
      <c r="AB5" s="170" t="s">
        <v>422</v>
      </c>
      <c r="AC5" s="170" t="s">
        <v>444</v>
      </c>
      <c r="AD5" s="170" t="s">
        <v>444</v>
      </c>
      <c r="AE5" s="170" t="s">
        <v>444</v>
      </c>
      <c r="AF5" s="170" t="s">
        <v>444</v>
      </c>
      <c r="AG5" s="170" t="s">
        <v>423</v>
      </c>
      <c r="AH5" s="170" t="s">
        <v>423</v>
      </c>
      <c r="AI5" s="170" t="s">
        <v>423</v>
      </c>
      <c r="AJ5" s="170" t="s">
        <v>672</v>
      </c>
      <c r="AK5" s="170" t="s">
        <v>672</v>
      </c>
      <c r="AL5" s="170" t="s">
        <v>672</v>
      </c>
      <c r="AM5" s="170" t="s">
        <v>443</v>
      </c>
      <c r="AN5" s="170" t="s">
        <v>444</v>
      </c>
      <c r="AO5" s="170" t="s">
        <v>446</v>
      </c>
      <c r="AP5" s="170" t="s">
        <v>444</v>
      </c>
      <c r="AQ5" s="170" t="s">
        <v>445</v>
      </c>
      <c r="AR5" s="170" t="s">
        <v>444</v>
      </c>
      <c r="AS5" s="170" t="s">
        <v>790</v>
      </c>
      <c r="AT5" s="170" t="s">
        <v>790</v>
      </c>
      <c r="AU5" s="170" t="s">
        <v>422</v>
      </c>
      <c r="AV5" s="170" t="s">
        <v>423</v>
      </c>
      <c r="AW5" s="170" t="s">
        <v>423</v>
      </c>
      <c r="AX5" s="170" t="s">
        <v>422</v>
      </c>
      <c r="AY5" s="170" t="s">
        <v>422</v>
      </c>
      <c r="AZ5" s="170" t="s">
        <v>422</v>
      </c>
      <c r="BA5" s="170" t="s">
        <v>422</v>
      </c>
      <c r="BB5" s="170" t="s">
        <v>422</v>
      </c>
      <c r="BC5" s="170" t="s">
        <v>422</v>
      </c>
      <c r="BD5" s="170" t="s">
        <v>444</v>
      </c>
      <c r="BE5" s="243" t="s">
        <v>444</v>
      </c>
      <c r="BF5" s="170" t="s">
        <v>423</v>
      </c>
      <c r="BG5" s="170" t="s">
        <v>423</v>
      </c>
      <c r="BH5" s="170" t="s">
        <v>423</v>
      </c>
      <c r="BI5" s="170" t="s">
        <v>444</v>
      </c>
      <c r="BJ5" s="170" t="s">
        <v>444</v>
      </c>
      <c r="BK5" s="170" t="s">
        <v>444</v>
      </c>
      <c r="BL5" s="170" t="s">
        <v>755</v>
      </c>
      <c r="BM5" s="170" t="s">
        <v>764</v>
      </c>
      <c r="BN5" s="170" t="s">
        <v>444</v>
      </c>
      <c r="BO5" s="170" t="s">
        <v>444</v>
      </c>
      <c r="BP5" s="170" t="s">
        <v>1090</v>
      </c>
      <c r="BQ5" s="170" t="s">
        <v>444</v>
      </c>
      <c r="BR5" s="170" t="s">
        <v>444</v>
      </c>
      <c r="BS5" s="170" t="s">
        <v>444</v>
      </c>
      <c r="BT5" s="170" t="s">
        <v>452</v>
      </c>
      <c r="BU5" s="170" t="s">
        <v>831</v>
      </c>
      <c r="BV5" s="170" t="s">
        <v>1121</v>
      </c>
      <c r="BW5" s="170" t="s">
        <v>700</v>
      </c>
    </row>
    <row r="6" spans="1:75">
      <c r="A6" s="167" t="s">
        <v>1</v>
      </c>
      <c r="B6" s="236" t="s">
        <v>0</v>
      </c>
      <c r="C6" s="163">
        <v>82984.7265625</v>
      </c>
      <c r="D6" s="163">
        <v>39341.9375</v>
      </c>
      <c r="E6" s="163">
        <v>308349.53125</v>
      </c>
      <c r="F6" s="163">
        <v>0</v>
      </c>
      <c r="G6" s="163">
        <v>0</v>
      </c>
      <c r="H6" s="163">
        <v>0</v>
      </c>
      <c r="I6" s="163">
        <v>0</v>
      </c>
      <c r="J6" s="237">
        <v>886000</v>
      </c>
      <c r="K6" s="240">
        <v>0.17142857611179352</v>
      </c>
      <c r="L6" s="238">
        <v>0.375</v>
      </c>
      <c r="M6" s="163">
        <v>29341704</v>
      </c>
      <c r="N6" s="163" t="s">
        <v>1369</v>
      </c>
      <c r="O6" s="163" t="s">
        <v>1369</v>
      </c>
      <c r="P6" s="163" t="s">
        <v>1369</v>
      </c>
      <c r="Q6" s="163">
        <v>33488254</v>
      </c>
      <c r="R6" s="233">
        <v>0.77209997177124023</v>
      </c>
      <c r="S6" s="163">
        <v>0</v>
      </c>
      <c r="T6" s="163">
        <v>10488328</v>
      </c>
      <c r="U6" s="163">
        <v>3980090.75</v>
      </c>
      <c r="V6" s="164">
        <v>61.480552673339844</v>
      </c>
      <c r="W6" s="164">
        <v>3.8496026992797852</v>
      </c>
      <c r="X6" s="164">
        <v>26.933000564575195</v>
      </c>
      <c r="Y6" s="164">
        <v>8.0399999618530273</v>
      </c>
      <c r="Z6" s="164">
        <v>8.841853141784668</v>
      </c>
      <c r="AA6" s="164">
        <v>48.214694976806641</v>
      </c>
      <c r="AB6" s="163">
        <v>2115</v>
      </c>
      <c r="AC6" s="163">
        <v>20</v>
      </c>
      <c r="AD6" s="165">
        <v>71.589042663574219</v>
      </c>
      <c r="AE6" s="164">
        <v>15.893977165222168</v>
      </c>
      <c r="AF6" s="251">
        <v>0.922130286693573</v>
      </c>
      <c r="AG6" s="163">
        <v>335</v>
      </c>
      <c r="AH6" s="164">
        <v>0.46200001239776611</v>
      </c>
      <c r="AI6" s="166">
        <v>0.2717212438583374</v>
      </c>
      <c r="AJ6" s="164">
        <v>6497.81376</v>
      </c>
      <c r="AK6" s="164">
        <v>4632.93017578125</v>
      </c>
      <c r="AL6" s="164">
        <v>3914.969970703125</v>
      </c>
      <c r="AM6" s="164">
        <v>26.766664505004883</v>
      </c>
      <c r="AN6" s="164">
        <v>2.5513443946838379</v>
      </c>
      <c r="AO6" s="165">
        <v>57.700000762939453</v>
      </c>
      <c r="AP6" s="165">
        <v>18.399999618530273</v>
      </c>
      <c r="AQ6" s="163">
        <v>185</v>
      </c>
      <c r="AR6" s="165">
        <v>0.10000000149011612</v>
      </c>
      <c r="AS6" s="164">
        <v>5.9999998658895493E-2</v>
      </c>
      <c r="AT6" s="164">
        <v>9.0643453598022461</v>
      </c>
      <c r="AU6" s="163">
        <v>14367281</v>
      </c>
      <c r="AV6" s="164">
        <v>0.66500002145767212</v>
      </c>
      <c r="AW6" s="164" t="s">
        <v>1369</v>
      </c>
      <c r="AX6" s="163">
        <v>635414</v>
      </c>
      <c r="AY6" s="163">
        <v>574274</v>
      </c>
      <c r="AZ6" s="163">
        <v>615574</v>
      </c>
      <c r="BA6" s="163">
        <v>4186882</v>
      </c>
      <c r="BB6" s="163">
        <v>68788</v>
      </c>
      <c r="BC6" s="163">
        <v>57530</v>
      </c>
      <c r="BD6" s="163">
        <v>105</v>
      </c>
      <c r="BE6" s="165">
        <v>30.399999618530273</v>
      </c>
      <c r="BF6" s="164">
        <v>2.4666666984558105</v>
      </c>
      <c r="BG6" s="164">
        <v>-1.8795523643493652</v>
      </c>
      <c r="BH6" s="163">
        <v>20</v>
      </c>
      <c r="BI6" s="165">
        <v>85.300003051757813</v>
      </c>
      <c r="BJ6" s="164">
        <v>37.266040802001953</v>
      </c>
      <c r="BK6" s="164">
        <v>18.399999618530273</v>
      </c>
      <c r="BL6" s="165">
        <v>56.554435729980469</v>
      </c>
      <c r="BM6" s="163">
        <v>72000</v>
      </c>
      <c r="BN6" s="165">
        <v>55.951942443847656</v>
      </c>
      <c r="BO6" s="165">
        <v>82.175369262695313</v>
      </c>
      <c r="BP6" s="164">
        <v>2.5400002002716064</v>
      </c>
      <c r="BQ6" s="163">
        <v>69</v>
      </c>
      <c r="BR6" s="163">
        <v>49</v>
      </c>
      <c r="BS6" s="163">
        <v>67</v>
      </c>
      <c r="BT6" s="164">
        <v>363.61117553710938</v>
      </c>
      <c r="BU6" s="164">
        <v>620</v>
      </c>
      <c r="BV6" s="163">
        <v>352.60372924804688</v>
      </c>
      <c r="BW6" s="163">
        <v>652230</v>
      </c>
    </row>
    <row r="7" spans="1:75">
      <c r="A7" s="167" t="s">
        <v>3</v>
      </c>
      <c r="B7" s="236" t="s">
        <v>2</v>
      </c>
      <c r="C7" s="163">
        <v>5955.07373046875</v>
      </c>
      <c r="D7" s="163">
        <v>4736.53466796875</v>
      </c>
      <c r="E7" s="163">
        <v>7248.40478515625</v>
      </c>
      <c r="F7" s="163">
        <v>40.518398284912109</v>
      </c>
      <c r="G7" s="163">
        <v>0</v>
      </c>
      <c r="H7" s="163">
        <v>0</v>
      </c>
      <c r="I7" s="163">
        <v>21626.013671875</v>
      </c>
      <c r="J7" s="237">
        <v>91428.5703125</v>
      </c>
      <c r="K7" s="240">
        <v>2.857142873108387E-2</v>
      </c>
      <c r="L7" s="238">
        <v>0.22499999403953552</v>
      </c>
      <c r="M7" s="163">
        <v>2287269.25</v>
      </c>
      <c r="N7" s="163" t="s">
        <v>1369</v>
      </c>
      <c r="O7" s="163" t="s">
        <v>1369</v>
      </c>
      <c r="P7" s="163" t="s">
        <v>1369</v>
      </c>
      <c r="Q7" s="163">
        <v>0</v>
      </c>
      <c r="R7" s="233">
        <v>0</v>
      </c>
      <c r="S7" s="163">
        <v>0</v>
      </c>
      <c r="T7" s="163">
        <v>0</v>
      </c>
      <c r="U7" s="163">
        <v>161971.96875</v>
      </c>
      <c r="V7" s="164">
        <v>102.61554718017578</v>
      </c>
      <c r="W7" s="164">
        <v>0.10388825833797455</v>
      </c>
      <c r="X7" s="164">
        <v>64.602996826171875</v>
      </c>
      <c r="Y7" s="164">
        <v>3.2999999523162842</v>
      </c>
      <c r="Z7" s="164">
        <v>0</v>
      </c>
      <c r="AA7" s="164" t="s">
        <v>1369</v>
      </c>
      <c r="AB7" s="163">
        <v>734</v>
      </c>
      <c r="AC7" s="163">
        <v>80</v>
      </c>
      <c r="AD7" s="165">
        <v>2.7000000476837158</v>
      </c>
      <c r="AE7" s="164">
        <v>5.0786337852478027</v>
      </c>
      <c r="AF7" s="251">
        <v>7.4432282708585262E-3</v>
      </c>
      <c r="AG7" s="163">
        <v>0</v>
      </c>
      <c r="AH7" s="164">
        <v>0.78899997472763062</v>
      </c>
      <c r="AI7" s="166">
        <v>2.7478786651045084E-3</v>
      </c>
      <c r="AJ7" s="164">
        <v>15.684977999999999</v>
      </c>
      <c r="AK7" s="164">
        <v>593.69000244140625</v>
      </c>
      <c r="AL7" s="164">
        <v>316.76998901367188</v>
      </c>
      <c r="AM7" s="164">
        <v>1.6990878582000732</v>
      </c>
      <c r="AN7" s="164">
        <v>8.5735378265380859</v>
      </c>
      <c r="AO7" s="165">
        <v>9.3999996185302734</v>
      </c>
      <c r="AP7" s="165">
        <v>1.5</v>
      </c>
      <c r="AQ7" s="163">
        <v>15</v>
      </c>
      <c r="AR7" s="165">
        <v>0.10000000149011612</v>
      </c>
      <c r="AS7" s="164">
        <v>3.9999999105930328E-2</v>
      </c>
      <c r="AT7" s="164" t="s">
        <v>1369</v>
      </c>
      <c r="AU7" s="163">
        <v>0</v>
      </c>
      <c r="AV7" s="164">
        <v>0.11599999666213989</v>
      </c>
      <c r="AW7" s="164">
        <v>29.399999618530273</v>
      </c>
      <c r="AX7" s="163">
        <v>0</v>
      </c>
      <c r="AY7" s="163">
        <v>0</v>
      </c>
      <c r="AZ7" s="163">
        <v>0</v>
      </c>
      <c r="BA7" s="163">
        <v>0</v>
      </c>
      <c r="BB7" s="163">
        <v>7111</v>
      </c>
      <c r="BC7" s="163">
        <v>0</v>
      </c>
      <c r="BD7" s="163">
        <v>134</v>
      </c>
      <c r="BE7" s="165">
        <v>4.5</v>
      </c>
      <c r="BF7" s="164" t="s">
        <v>1369</v>
      </c>
      <c r="BG7" s="164">
        <v>6.5062843263149261E-2</v>
      </c>
      <c r="BH7" s="163">
        <v>37</v>
      </c>
      <c r="BI7" s="165">
        <v>100</v>
      </c>
      <c r="BJ7" s="164">
        <v>98.5</v>
      </c>
      <c r="BK7" s="164">
        <v>82.613685607910156</v>
      </c>
      <c r="BL7" s="165">
        <v>97.885704040527344</v>
      </c>
      <c r="BM7" s="163">
        <v>19000</v>
      </c>
      <c r="BN7" s="165">
        <v>99.299263000488281</v>
      </c>
      <c r="BO7" s="165">
        <v>95.094566345214844</v>
      </c>
      <c r="BP7" s="164">
        <v>18.829999923706055</v>
      </c>
      <c r="BQ7" s="163">
        <v>97</v>
      </c>
      <c r="BR7" s="163">
        <v>93</v>
      </c>
      <c r="BS7" s="163">
        <v>87</v>
      </c>
      <c r="BT7" s="164">
        <v>1131.6690673828125</v>
      </c>
      <c r="BU7" s="164">
        <v>8</v>
      </c>
      <c r="BV7" s="163">
        <v>8367.775390625</v>
      </c>
      <c r="BW7" s="163">
        <v>27400</v>
      </c>
    </row>
    <row r="8" spans="1:75">
      <c r="A8" s="167" t="s">
        <v>5</v>
      </c>
      <c r="B8" s="236" t="s">
        <v>4</v>
      </c>
      <c r="C8" s="163">
        <v>76087.1015625</v>
      </c>
      <c r="D8" s="163">
        <v>22340.4140625</v>
      </c>
      <c r="E8" s="163">
        <v>18350.015625</v>
      </c>
      <c r="F8" s="163">
        <v>1.1931999921798706</v>
      </c>
      <c r="G8" s="163">
        <v>0</v>
      </c>
      <c r="H8" s="163">
        <v>0</v>
      </c>
      <c r="I8" s="163">
        <v>71.313003540039063</v>
      </c>
      <c r="J8" s="237">
        <v>0</v>
      </c>
      <c r="K8" s="240">
        <v>0</v>
      </c>
      <c r="L8" s="238">
        <v>0.15000000596046448</v>
      </c>
      <c r="M8" s="163">
        <v>1.2775810956954956</v>
      </c>
      <c r="N8" s="163">
        <v>0</v>
      </c>
      <c r="O8" s="163">
        <v>0</v>
      </c>
      <c r="P8" s="163">
        <v>0</v>
      </c>
      <c r="Q8" s="163">
        <v>0</v>
      </c>
      <c r="R8" s="233">
        <v>0</v>
      </c>
      <c r="S8" s="163">
        <v>3147456.75</v>
      </c>
      <c r="T8" s="163">
        <v>21912988</v>
      </c>
      <c r="U8" s="163">
        <v>1582197.75</v>
      </c>
      <c r="V8" s="164">
        <v>18.548603057861328</v>
      </c>
      <c r="W8" s="164">
        <v>2.2151789665222168</v>
      </c>
      <c r="X8" s="164">
        <v>75.267997741699219</v>
      </c>
      <c r="Y8" s="164">
        <v>4.940000057220459</v>
      </c>
      <c r="Z8" s="164">
        <v>0</v>
      </c>
      <c r="AA8" s="164">
        <v>84.804100036621094</v>
      </c>
      <c r="AB8" s="163">
        <v>6068</v>
      </c>
      <c r="AC8" s="163">
        <v>80</v>
      </c>
      <c r="AD8" s="165">
        <v>13.246000289916992</v>
      </c>
      <c r="AE8" s="164">
        <v>9.8965377807617188</v>
      </c>
      <c r="AF8" s="251">
        <v>0.16007687151432037</v>
      </c>
      <c r="AG8" s="163">
        <v>1</v>
      </c>
      <c r="AH8" s="164">
        <v>0.74500000476837158</v>
      </c>
      <c r="AI8" s="166">
        <v>5.4090931080281734E-3</v>
      </c>
      <c r="AJ8" s="164">
        <v>87.249947000000006</v>
      </c>
      <c r="AK8" s="164">
        <v>201.55999755859375</v>
      </c>
      <c r="AL8" s="164">
        <v>216.36000061035156</v>
      </c>
      <c r="AM8" s="164">
        <v>9.7589559853076935E-2</v>
      </c>
      <c r="AN8" s="164">
        <v>0.73780900239944458</v>
      </c>
      <c r="AO8" s="165">
        <v>21.799999237060547</v>
      </c>
      <c r="AP8" s="165">
        <v>2.7000000476837158</v>
      </c>
      <c r="AQ8" s="163">
        <v>51</v>
      </c>
      <c r="AR8" s="165">
        <v>0.10000000149011612</v>
      </c>
      <c r="AS8" s="164">
        <v>7.9999998211860657E-2</v>
      </c>
      <c r="AT8" s="163">
        <v>0</v>
      </c>
      <c r="AU8" s="163">
        <v>5780</v>
      </c>
      <c r="AV8" s="164">
        <v>0.46000000834465027</v>
      </c>
      <c r="AW8" s="164">
        <v>27.600000381469727</v>
      </c>
      <c r="AX8" s="163">
        <v>6768</v>
      </c>
      <c r="AY8" s="163">
        <v>31694</v>
      </c>
      <c r="AZ8" s="163">
        <v>1000</v>
      </c>
      <c r="BA8" s="163">
        <v>0</v>
      </c>
      <c r="BB8" s="163">
        <v>102191</v>
      </c>
      <c r="BC8" s="163">
        <v>0</v>
      </c>
      <c r="BD8" s="163">
        <v>152</v>
      </c>
      <c r="BE8" s="165">
        <v>2.4000000953674316</v>
      </c>
      <c r="BF8" s="164">
        <v>3.5833332538604736</v>
      </c>
      <c r="BG8" s="164">
        <v>-0.51309025287628174</v>
      </c>
      <c r="BH8" s="163">
        <v>36</v>
      </c>
      <c r="BI8" s="165">
        <v>100</v>
      </c>
      <c r="BJ8" s="164">
        <v>81.4078369140625</v>
      </c>
      <c r="BK8" s="164">
        <v>70.769996643066406</v>
      </c>
      <c r="BL8" s="165">
        <v>109.16535949707031</v>
      </c>
      <c r="BM8" s="163">
        <v>110000</v>
      </c>
      <c r="BN8" s="165">
        <v>85.826286315917969</v>
      </c>
      <c r="BO8" s="165">
        <v>94.661399841308594</v>
      </c>
      <c r="BP8" s="164">
        <v>17.319999694824219</v>
      </c>
      <c r="BQ8" s="163">
        <v>77</v>
      </c>
      <c r="BR8" s="163">
        <v>71</v>
      </c>
      <c r="BS8" s="163">
        <v>74</v>
      </c>
      <c r="BT8" s="164">
        <v>672.25250244140625</v>
      </c>
      <c r="BU8" s="164">
        <v>78</v>
      </c>
      <c r="BV8" s="163">
        <v>5260.2060546875</v>
      </c>
      <c r="BW8" s="163">
        <v>2381740</v>
      </c>
    </row>
    <row r="9" spans="1:75">
      <c r="A9" s="167" t="s">
        <v>7</v>
      </c>
      <c r="B9" s="236" t="s">
        <v>6</v>
      </c>
      <c r="C9" s="163">
        <v>0</v>
      </c>
      <c r="D9" s="163">
        <v>0</v>
      </c>
      <c r="E9" s="163">
        <v>21357.5234375</v>
      </c>
      <c r="F9" s="163">
        <v>0</v>
      </c>
      <c r="G9" s="163">
        <v>0</v>
      </c>
      <c r="H9" s="163">
        <v>0</v>
      </c>
      <c r="I9" s="163">
        <v>2458.781494140625</v>
      </c>
      <c r="J9" s="237">
        <v>197920.453125</v>
      </c>
      <c r="K9" s="240">
        <v>0.20000000298023224</v>
      </c>
      <c r="L9" s="238">
        <v>0</v>
      </c>
      <c r="M9" s="163">
        <v>33602.23046875</v>
      </c>
      <c r="N9" s="163">
        <v>232645.234375</v>
      </c>
      <c r="O9" s="163">
        <v>0</v>
      </c>
      <c r="P9" s="163">
        <v>1414063.75</v>
      </c>
      <c r="Q9" s="163">
        <v>37804632</v>
      </c>
      <c r="R9" s="233">
        <v>1</v>
      </c>
      <c r="S9" s="163">
        <v>15382395</v>
      </c>
      <c r="T9" s="163">
        <v>31746152</v>
      </c>
      <c r="U9" s="163">
        <v>26356042</v>
      </c>
      <c r="V9" s="164">
        <v>27.676084518432617</v>
      </c>
      <c r="W9" s="164">
        <v>3.9186325073242188</v>
      </c>
      <c r="X9" s="164">
        <v>68.688003540039063</v>
      </c>
      <c r="Y9" s="164">
        <v>4.820000171661377</v>
      </c>
      <c r="Z9" s="164">
        <v>17.288045883178711</v>
      </c>
      <c r="AA9" s="164">
        <v>27.094194412231445</v>
      </c>
      <c r="AB9" s="163">
        <v>552</v>
      </c>
      <c r="AC9" s="163">
        <v>40</v>
      </c>
      <c r="AD9" s="165">
        <v>62.700000762939453</v>
      </c>
      <c r="AE9" s="164">
        <v>16.759841918945313</v>
      </c>
      <c r="AF9" s="251">
        <v>0.346535325050354</v>
      </c>
      <c r="AG9" s="163">
        <v>0</v>
      </c>
      <c r="AH9" s="164">
        <v>0.5910000205039978</v>
      </c>
      <c r="AI9" s="166">
        <v>0.28243505954742432</v>
      </c>
      <c r="AJ9" s="164">
        <v>48.056457999999999</v>
      </c>
      <c r="AK9" s="164">
        <v>239.74000549316406</v>
      </c>
      <c r="AL9" s="164">
        <v>95.930000305175781</v>
      </c>
      <c r="AM9" s="164">
        <v>0.10116368532180786</v>
      </c>
      <c r="AN9" s="164">
        <v>1.4242381788790226E-2</v>
      </c>
      <c r="AO9" s="165">
        <v>66.900001525878906</v>
      </c>
      <c r="AP9" s="165">
        <v>19</v>
      </c>
      <c r="AQ9" s="163">
        <v>333</v>
      </c>
      <c r="AR9" s="165">
        <v>1.5</v>
      </c>
      <c r="AS9" s="164">
        <v>0.69999998807907104</v>
      </c>
      <c r="AT9" s="164">
        <v>235.92449951171875</v>
      </c>
      <c r="AU9" s="163">
        <v>8672543</v>
      </c>
      <c r="AV9" s="164">
        <v>0.51999998092651367</v>
      </c>
      <c r="AW9" s="164">
        <v>51.299999237060547</v>
      </c>
      <c r="AX9" s="163">
        <v>0</v>
      </c>
      <c r="AY9" s="163">
        <v>70910</v>
      </c>
      <c r="AZ9" s="163">
        <v>0</v>
      </c>
      <c r="BA9" s="163">
        <v>0</v>
      </c>
      <c r="BB9" s="163">
        <v>55641</v>
      </c>
      <c r="BC9" s="163">
        <v>0</v>
      </c>
      <c r="BD9" s="163">
        <v>111</v>
      </c>
      <c r="BE9" s="165">
        <v>23.200000762939453</v>
      </c>
      <c r="BF9" s="164">
        <v>2.9000000953674316</v>
      </c>
      <c r="BG9" s="164">
        <v>-1.0404293537139893</v>
      </c>
      <c r="BH9" s="163">
        <v>33</v>
      </c>
      <c r="BI9" s="165">
        <v>48.5</v>
      </c>
      <c r="BJ9" s="164">
        <v>72.400001525878906</v>
      </c>
      <c r="BK9" s="164">
        <v>32.602302551269531</v>
      </c>
      <c r="BL9" s="165">
        <v>67.37347412109375</v>
      </c>
      <c r="BM9" s="163">
        <v>51000</v>
      </c>
      <c r="BN9" s="165">
        <v>52.177276611328125</v>
      </c>
      <c r="BO9" s="165">
        <v>57.719562530517578</v>
      </c>
      <c r="BP9" s="164">
        <v>2.1099998950958252</v>
      </c>
      <c r="BQ9" s="163">
        <v>42</v>
      </c>
      <c r="BR9" s="163">
        <v>25</v>
      </c>
      <c r="BS9" s="163">
        <v>24</v>
      </c>
      <c r="BT9" s="164">
        <v>198.54631042480469</v>
      </c>
      <c r="BU9" s="164">
        <v>222</v>
      </c>
      <c r="BV9" s="163">
        <v>2309.521728515625</v>
      </c>
      <c r="BW9" s="163">
        <v>1246700</v>
      </c>
    </row>
    <row r="10" spans="1:75">
      <c r="A10" s="167" t="s">
        <v>9</v>
      </c>
      <c r="B10" s="236" t="s">
        <v>8</v>
      </c>
      <c r="C10" s="163">
        <v>189.98561096191406</v>
      </c>
      <c r="D10" s="163">
        <v>0</v>
      </c>
      <c r="E10" s="163">
        <v>0</v>
      </c>
      <c r="F10" s="163">
        <v>0</v>
      </c>
      <c r="G10" s="163">
        <v>9383.6865234375</v>
      </c>
      <c r="H10" s="163">
        <v>1594.1046142578125</v>
      </c>
      <c r="I10" s="163">
        <v>159.98429870605469</v>
      </c>
      <c r="J10" s="237">
        <v>0</v>
      </c>
      <c r="K10" s="240">
        <v>0</v>
      </c>
      <c r="L10" s="238">
        <v>0.10000000149011612</v>
      </c>
      <c r="M10" s="163" t="s">
        <v>1369</v>
      </c>
      <c r="N10" s="163" t="s">
        <v>1369</v>
      </c>
      <c r="O10" s="163" t="s">
        <v>1369</v>
      </c>
      <c r="P10" s="163" t="s">
        <v>1369</v>
      </c>
      <c r="Q10" s="163">
        <v>0</v>
      </c>
      <c r="R10" s="233">
        <v>0</v>
      </c>
      <c r="S10" s="163">
        <v>53695.77734375</v>
      </c>
      <c r="T10" s="163">
        <v>79168.3671875</v>
      </c>
      <c r="U10" s="163">
        <v>61800.625</v>
      </c>
      <c r="V10" s="164">
        <v>211.86135864257813</v>
      </c>
      <c r="W10" s="164">
        <v>0.51121950149536133</v>
      </c>
      <c r="X10" s="164">
        <v>24.332000732421875</v>
      </c>
      <c r="Y10" s="164" t="s">
        <v>1369</v>
      </c>
      <c r="Z10" s="164">
        <v>0.62431782484054565</v>
      </c>
      <c r="AA10" s="164" t="s">
        <v>1369</v>
      </c>
      <c r="AB10" s="165" t="s">
        <v>1369</v>
      </c>
      <c r="AC10" s="165" t="s">
        <v>1369</v>
      </c>
      <c r="AD10" s="165">
        <v>2.6463398933410645</v>
      </c>
      <c r="AE10" s="164">
        <v>5.853057861328125</v>
      </c>
      <c r="AF10" s="251">
        <v>0</v>
      </c>
      <c r="AG10" s="163">
        <v>0</v>
      </c>
      <c r="AH10" s="164">
        <v>0.82599997520446777</v>
      </c>
      <c r="AI10" s="166" t="s">
        <v>1369</v>
      </c>
      <c r="AJ10" s="164">
        <v>0</v>
      </c>
      <c r="AK10" s="164">
        <v>5.6700000762939453</v>
      </c>
      <c r="AL10" s="164">
        <v>0</v>
      </c>
      <c r="AM10" s="164">
        <v>0.39706450700759888</v>
      </c>
      <c r="AN10" s="164">
        <v>2.4321763515472412</v>
      </c>
      <c r="AO10" s="165">
        <v>9.5</v>
      </c>
      <c r="AP10" s="165" t="s">
        <v>1369</v>
      </c>
      <c r="AQ10" s="163">
        <v>1.2000000476837158</v>
      </c>
      <c r="AR10" s="165" t="s">
        <v>1369</v>
      </c>
      <c r="AS10" s="164" t="s">
        <v>1369</v>
      </c>
      <c r="AT10" s="164" t="s">
        <v>1369</v>
      </c>
      <c r="AU10" s="163">
        <v>48</v>
      </c>
      <c r="AV10" s="164" t="s">
        <v>1369</v>
      </c>
      <c r="AW10" s="164" t="s">
        <v>1369</v>
      </c>
      <c r="AX10" s="163">
        <v>0</v>
      </c>
      <c r="AY10" s="163">
        <v>0</v>
      </c>
      <c r="AZ10" s="163">
        <v>0</v>
      </c>
      <c r="BA10" s="163">
        <v>0</v>
      </c>
      <c r="BB10" s="163">
        <v>0</v>
      </c>
      <c r="BC10" s="163">
        <v>0</v>
      </c>
      <c r="BD10" s="163">
        <v>102</v>
      </c>
      <c r="BE10" s="165">
        <v>16.5</v>
      </c>
      <c r="BF10" s="164">
        <v>2.8329999446868896</v>
      </c>
      <c r="BG10" s="164">
        <v>-0.15946857631206512</v>
      </c>
      <c r="BH10" s="164" t="s">
        <v>1369</v>
      </c>
      <c r="BI10" s="165">
        <v>100</v>
      </c>
      <c r="BJ10" s="164" t="s">
        <v>1369</v>
      </c>
      <c r="BK10" s="164">
        <v>95.66339111328125</v>
      </c>
      <c r="BL10" s="165">
        <v>197.38253784179688</v>
      </c>
      <c r="BM10" s="163">
        <v>980</v>
      </c>
      <c r="BN10" s="165">
        <v>97.403717041015625</v>
      </c>
      <c r="BO10" s="165">
        <v>98.364936828613281</v>
      </c>
      <c r="BP10" s="164">
        <v>28.979999542236328</v>
      </c>
      <c r="BQ10" s="163">
        <v>99</v>
      </c>
      <c r="BR10" s="163">
        <v>91</v>
      </c>
      <c r="BS10" s="163" t="s">
        <v>1369</v>
      </c>
      <c r="BT10" s="164">
        <v>1229.3458251953125</v>
      </c>
      <c r="BU10" s="164">
        <v>21</v>
      </c>
      <c r="BV10" s="163">
        <v>21560.21484375</v>
      </c>
      <c r="BW10" s="163">
        <v>440</v>
      </c>
    </row>
    <row r="11" spans="1:75">
      <c r="A11" s="167" t="s">
        <v>11</v>
      </c>
      <c r="B11" s="236" t="s">
        <v>10</v>
      </c>
      <c r="C11" s="163">
        <v>24835.708984375</v>
      </c>
      <c r="D11" s="163">
        <v>7291.73486328125</v>
      </c>
      <c r="E11" s="163">
        <v>423029.1875</v>
      </c>
      <c r="F11" s="163">
        <v>0</v>
      </c>
      <c r="G11" s="163">
        <v>0</v>
      </c>
      <c r="H11" s="163">
        <v>0</v>
      </c>
      <c r="I11" s="163">
        <v>3381.540283203125</v>
      </c>
      <c r="J11" s="237">
        <v>1000.914306640625</v>
      </c>
      <c r="K11" s="240">
        <v>0.11428571492433548</v>
      </c>
      <c r="L11" s="238">
        <v>0.22499999403953552</v>
      </c>
      <c r="M11" s="163" t="s">
        <v>1369</v>
      </c>
      <c r="N11" s="163" t="s">
        <v>1369</v>
      </c>
      <c r="O11" s="163" t="s">
        <v>1369</v>
      </c>
      <c r="P11" s="163" t="s">
        <v>1369</v>
      </c>
      <c r="Q11" s="163">
        <v>0</v>
      </c>
      <c r="R11" s="233">
        <v>0</v>
      </c>
      <c r="S11" s="163">
        <v>5685420</v>
      </c>
      <c r="T11" s="163">
        <v>26504376</v>
      </c>
      <c r="U11" s="163">
        <v>3314213</v>
      </c>
      <c r="V11" s="164">
        <v>16.738740921020508</v>
      </c>
      <c r="W11" s="164">
        <v>1.0293060541152954</v>
      </c>
      <c r="X11" s="164">
        <v>92.462997436523438</v>
      </c>
      <c r="Y11" s="164">
        <v>2.9500000476837158</v>
      </c>
      <c r="Z11" s="164">
        <v>1.5280330181121826</v>
      </c>
      <c r="AA11" s="164" t="s">
        <v>1369</v>
      </c>
      <c r="AB11" s="163">
        <v>10368</v>
      </c>
      <c r="AC11" s="163">
        <v>80</v>
      </c>
      <c r="AD11" s="165">
        <v>14.5</v>
      </c>
      <c r="AE11" s="164">
        <v>5.6971735954284668</v>
      </c>
      <c r="AF11" s="251">
        <v>2.7756530791521072E-2</v>
      </c>
      <c r="AG11" s="163">
        <v>0</v>
      </c>
      <c r="AH11" s="164">
        <v>0.84899997711181641</v>
      </c>
      <c r="AI11" s="166">
        <v>1.4692951226606965E-3</v>
      </c>
      <c r="AJ11" s="164">
        <v>10.407038999999999</v>
      </c>
      <c r="AK11" s="164">
        <v>149.80999755859375</v>
      </c>
      <c r="AL11" s="164">
        <v>385.35000610351563</v>
      </c>
      <c r="AM11" s="164">
        <v>6.203233078122139E-2</v>
      </c>
      <c r="AN11" s="164">
        <v>0.24976919591426849</v>
      </c>
      <c r="AO11" s="165">
        <v>9.3999996185302734</v>
      </c>
      <c r="AP11" s="165">
        <v>1.7000000476837158</v>
      </c>
      <c r="AQ11" s="163">
        <v>29</v>
      </c>
      <c r="AR11" s="165">
        <v>0.40000000596046448</v>
      </c>
      <c r="AS11" s="164">
        <v>0.15999999642372131</v>
      </c>
      <c r="AT11" s="163">
        <v>0</v>
      </c>
      <c r="AU11" s="163">
        <v>1020</v>
      </c>
      <c r="AV11" s="164">
        <v>0.29199999570846558</v>
      </c>
      <c r="AW11" s="164">
        <v>40.700000762939453</v>
      </c>
      <c r="AX11" s="163">
        <v>124085</v>
      </c>
      <c r="AY11" s="163">
        <v>45114</v>
      </c>
      <c r="AZ11" s="163">
        <v>802406</v>
      </c>
      <c r="BA11" s="163">
        <v>0</v>
      </c>
      <c r="BB11" s="163">
        <v>227271</v>
      </c>
      <c r="BC11" s="163">
        <v>0</v>
      </c>
      <c r="BD11" s="163">
        <v>137</v>
      </c>
      <c r="BE11" s="165">
        <v>3.2000000476837158</v>
      </c>
      <c r="BF11" s="164">
        <v>3.5</v>
      </c>
      <c r="BG11" s="164">
        <v>-0.28287729620933533</v>
      </c>
      <c r="BH11" s="163">
        <v>37</v>
      </c>
      <c r="BI11" s="165">
        <v>100</v>
      </c>
      <c r="BJ11" s="164" t="s">
        <v>1369</v>
      </c>
      <c r="BK11" s="164">
        <v>88.375358581542969</v>
      </c>
      <c r="BL11" s="165">
        <v>132.35780334472656</v>
      </c>
      <c r="BM11" s="163">
        <v>520000</v>
      </c>
      <c r="BN11" s="165">
        <v>94.820953369140625</v>
      </c>
      <c r="BO11" s="165">
        <v>99.041374206542969</v>
      </c>
      <c r="BP11" s="164">
        <v>38.950000762939453</v>
      </c>
      <c r="BQ11" s="163">
        <v>81</v>
      </c>
      <c r="BR11" s="163">
        <v>93</v>
      </c>
      <c r="BS11" s="163">
        <v>77</v>
      </c>
      <c r="BT11" s="164">
        <v>2323.078125</v>
      </c>
      <c r="BU11" s="164">
        <v>45</v>
      </c>
      <c r="BV11" s="163">
        <v>13730.5146484375</v>
      </c>
      <c r="BW11" s="163">
        <v>2736690</v>
      </c>
    </row>
    <row r="12" spans="1:75">
      <c r="A12" s="167" t="s">
        <v>13</v>
      </c>
      <c r="B12" s="236" t="s">
        <v>12</v>
      </c>
      <c r="C12" s="163">
        <v>5865.70849609375</v>
      </c>
      <c r="D12" s="163">
        <v>1893.3594970703125</v>
      </c>
      <c r="E12" s="163">
        <v>11734.2314453125</v>
      </c>
      <c r="F12" s="163">
        <v>0</v>
      </c>
      <c r="G12" s="163">
        <v>0</v>
      </c>
      <c r="H12" s="163">
        <v>0</v>
      </c>
      <c r="I12" s="163">
        <v>0</v>
      </c>
      <c r="J12" s="237">
        <v>8485.7138671875</v>
      </c>
      <c r="K12" s="240">
        <v>2.857142873108387E-2</v>
      </c>
      <c r="L12" s="238">
        <v>0.20000000298023224</v>
      </c>
      <c r="M12" s="163">
        <v>2521817.75</v>
      </c>
      <c r="N12" s="163" t="s">
        <v>1369</v>
      </c>
      <c r="O12" s="163" t="s">
        <v>1369</v>
      </c>
      <c r="P12" s="163" t="s">
        <v>1369</v>
      </c>
      <c r="Q12" s="163">
        <v>0</v>
      </c>
      <c r="R12" s="233">
        <v>0</v>
      </c>
      <c r="S12" s="163">
        <v>0</v>
      </c>
      <c r="T12" s="163">
        <v>0</v>
      </c>
      <c r="U12" s="163">
        <v>0</v>
      </c>
      <c r="V12" s="164">
        <v>98.0321044921875</v>
      </c>
      <c r="W12" s="164">
        <v>0.17081759870052338</v>
      </c>
      <c r="X12" s="164">
        <v>63.738998413085938</v>
      </c>
      <c r="Y12" s="164">
        <v>3.5399999618530273</v>
      </c>
      <c r="Z12" s="164">
        <v>1.0607861913740635E-2</v>
      </c>
      <c r="AA12" s="164">
        <v>94.423660278320313</v>
      </c>
      <c r="AB12" s="163">
        <v>590</v>
      </c>
      <c r="AC12" s="163">
        <v>40</v>
      </c>
      <c r="AD12" s="165">
        <v>8.3947200775146484</v>
      </c>
      <c r="AE12" s="164">
        <v>5.9291176795959473</v>
      </c>
      <c r="AF12" s="251">
        <v>0.25141683220863342</v>
      </c>
      <c r="AG12" s="163">
        <v>20</v>
      </c>
      <c r="AH12" s="164">
        <v>0.78600001335144043</v>
      </c>
      <c r="AI12" s="166">
        <v>6.900690495967865E-4</v>
      </c>
      <c r="AJ12" s="164">
        <v>84.437493000000003</v>
      </c>
      <c r="AK12" s="164">
        <v>153.88999938964844</v>
      </c>
      <c r="AL12" s="164">
        <v>301.32998657226563</v>
      </c>
      <c r="AM12" s="164">
        <v>1.6091746091842651</v>
      </c>
      <c r="AN12" s="164">
        <v>7.6407966613769531</v>
      </c>
      <c r="AO12" s="165">
        <v>10.300000190734863</v>
      </c>
      <c r="AP12" s="165">
        <v>2.5999999046325684</v>
      </c>
      <c r="AQ12" s="163">
        <v>25</v>
      </c>
      <c r="AR12" s="165">
        <v>0.30000001192092896</v>
      </c>
      <c r="AS12" s="164">
        <v>0.37000000476837158</v>
      </c>
      <c r="AT12" s="163">
        <v>0</v>
      </c>
      <c r="AU12" s="163">
        <v>14</v>
      </c>
      <c r="AV12" s="164">
        <v>0.19799999892711639</v>
      </c>
      <c r="AW12" s="164">
        <v>27.899999618530273</v>
      </c>
      <c r="AX12" s="163">
        <v>0</v>
      </c>
      <c r="AY12" s="163">
        <v>18000</v>
      </c>
      <c r="AZ12" s="163">
        <v>429</v>
      </c>
      <c r="BA12" s="163">
        <v>7600</v>
      </c>
      <c r="BB12" s="163">
        <v>151215</v>
      </c>
      <c r="BC12" s="163">
        <v>0</v>
      </c>
      <c r="BD12" s="163">
        <v>135</v>
      </c>
      <c r="BE12" s="165">
        <v>2.4000000953674316</v>
      </c>
      <c r="BF12" s="164">
        <v>2</v>
      </c>
      <c r="BG12" s="164">
        <v>-0.31422951817512512</v>
      </c>
      <c r="BH12" s="163">
        <v>47</v>
      </c>
      <c r="BI12" s="165">
        <v>100</v>
      </c>
      <c r="BJ12" s="164">
        <v>99.788612365722656</v>
      </c>
      <c r="BK12" s="164">
        <v>78.612258911132813</v>
      </c>
      <c r="BL12" s="165">
        <v>135.25398254394531</v>
      </c>
      <c r="BM12" s="163">
        <v>20000</v>
      </c>
      <c r="BN12" s="165">
        <v>93.979713439941406</v>
      </c>
      <c r="BO12" s="165">
        <v>99.968307495117188</v>
      </c>
      <c r="BP12" s="164">
        <v>45.459999084472656</v>
      </c>
      <c r="BQ12" s="163">
        <v>93</v>
      </c>
      <c r="BR12" s="163">
        <v>94</v>
      </c>
      <c r="BS12" s="163">
        <v>93</v>
      </c>
      <c r="BT12" s="164">
        <v>1924</v>
      </c>
      <c r="BU12" s="164">
        <v>27</v>
      </c>
      <c r="BV12" s="163">
        <v>8715.765625</v>
      </c>
      <c r="BW12" s="163">
        <v>28480</v>
      </c>
    </row>
    <row r="13" spans="1:75">
      <c r="A13" s="167" t="s">
        <v>15</v>
      </c>
      <c r="B13" s="236" t="s">
        <v>14</v>
      </c>
      <c r="C13" s="163">
        <v>17.928516387939453</v>
      </c>
      <c r="D13" s="163">
        <v>0</v>
      </c>
      <c r="E13" s="163">
        <v>53511.71484375</v>
      </c>
      <c r="F13" s="163">
        <v>53.170799255371094</v>
      </c>
      <c r="G13" s="163">
        <v>110317.5078125</v>
      </c>
      <c r="H13" s="163">
        <v>182.92564392089844</v>
      </c>
      <c r="I13" s="163">
        <v>24961.380859375</v>
      </c>
      <c r="J13" s="237">
        <v>200000</v>
      </c>
      <c r="K13" s="240">
        <v>0.1428571492433548</v>
      </c>
      <c r="L13" s="238">
        <v>0.17499999701976776</v>
      </c>
      <c r="M13" s="163">
        <v>0</v>
      </c>
      <c r="N13" s="163" t="s">
        <v>1369</v>
      </c>
      <c r="O13" s="163" t="s">
        <v>1369</v>
      </c>
      <c r="P13" s="163" t="s">
        <v>1369</v>
      </c>
      <c r="Q13" s="163">
        <v>0</v>
      </c>
      <c r="R13" s="233">
        <v>0</v>
      </c>
      <c r="S13" s="163">
        <v>760363.1875</v>
      </c>
      <c r="T13" s="163">
        <v>4993336</v>
      </c>
      <c r="U13" s="163">
        <v>1963825</v>
      </c>
      <c r="V13" s="164">
        <v>3.3392283916473389</v>
      </c>
      <c r="W13" s="164">
        <v>2.5199456214904785</v>
      </c>
      <c r="X13" s="164">
        <v>86.616996765136719</v>
      </c>
      <c r="Y13" s="164">
        <v>2.5499999523162842</v>
      </c>
      <c r="Z13" s="164">
        <v>0</v>
      </c>
      <c r="AA13" s="164" t="s">
        <v>1369</v>
      </c>
      <c r="AB13" s="163">
        <v>4022</v>
      </c>
      <c r="AC13" s="163">
        <v>100</v>
      </c>
      <c r="AD13" s="165">
        <v>3.5000000149011612E-2</v>
      </c>
      <c r="AE13" s="164">
        <v>5.7489209175109863</v>
      </c>
      <c r="AF13" s="251">
        <v>6.9479513913393021E-3</v>
      </c>
      <c r="AG13" s="163">
        <v>0</v>
      </c>
      <c r="AH13" s="164">
        <v>0.94599997997283936</v>
      </c>
      <c r="AI13" s="166" t="s">
        <v>1369</v>
      </c>
      <c r="AJ13" s="164">
        <v>-3</v>
      </c>
      <c r="AK13" s="164">
        <v>0</v>
      </c>
      <c r="AL13" s="164">
        <v>0</v>
      </c>
      <c r="AM13" s="164" t="s">
        <v>1369</v>
      </c>
      <c r="AN13" s="164">
        <v>9.607919305562973E-2</v>
      </c>
      <c r="AO13" s="165">
        <v>3.7999999523162842</v>
      </c>
      <c r="AP13" s="165" t="s">
        <v>1369</v>
      </c>
      <c r="AQ13" s="163">
        <v>5.5999999046325684</v>
      </c>
      <c r="AR13" s="165">
        <v>0.10000000149011612</v>
      </c>
      <c r="AS13" s="164">
        <v>2.9999999329447746E-2</v>
      </c>
      <c r="AT13" s="164" t="s">
        <v>1369</v>
      </c>
      <c r="AU13" s="163">
        <v>3477</v>
      </c>
      <c r="AV13" s="164">
        <v>6.3000001013278961E-2</v>
      </c>
      <c r="AW13" s="164">
        <v>34.299999237060547</v>
      </c>
      <c r="AX13" s="163">
        <v>247212</v>
      </c>
      <c r="AY13" s="163">
        <v>4137</v>
      </c>
      <c r="AZ13" s="163">
        <v>206</v>
      </c>
      <c r="BA13" s="163">
        <v>0</v>
      </c>
      <c r="BB13" s="163">
        <v>126714</v>
      </c>
      <c r="BC13" s="163">
        <v>0</v>
      </c>
      <c r="BD13" s="163">
        <v>138</v>
      </c>
      <c r="BE13" s="165">
        <v>2.4000000953674316</v>
      </c>
      <c r="BF13" s="164">
        <v>4.0500001907348633</v>
      </c>
      <c r="BG13" s="164">
        <v>1.5288746356964111</v>
      </c>
      <c r="BH13" s="163">
        <v>75</v>
      </c>
      <c r="BI13" s="165">
        <v>100</v>
      </c>
      <c r="BJ13" s="164" t="s">
        <v>1369</v>
      </c>
      <c r="BK13" s="164">
        <v>96.239997863769531</v>
      </c>
      <c r="BL13" s="165">
        <v>107.03120422363281</v>
      </c>
      <c r="BM13" s="163">
        <v>770000</v>
      </c>
      <c r="BN13" s="165">
        <v>100</v>
      </c>
      <c r="BO13" s="165">
        <v>99.969734191894531</v>
      </c>
      <c r="BP13" s="164">
        <v>41.020000457763672</v>
      </c>
      <c r="BQ13" s="163">
        <v>94</v>
      </c>
      <c r="BR13" s="163">
        <v>91</v>
      </c>
      <c r="BS13" s="163">
        <v>96</v>
      </c>
      <c r="BT13" s="164">
        <v>6488.26904296875</v>
      </c>
      <c r="BU13" s="164">
        <v>3</v>
      </c>
      <c r="BV13" s="163">
        <v>64711.765625</v>
      </c>
      <c r="BW13" s="163">
        <v>7682300</v>
      </c>
    </row>
    <row r="14" spans="1:75">
      <c r="A14" s="167" t="s">
        <v>17</v>
      </c>
      <c r="B14" s="236" t="s">
        <v>16</v>
      </c>
      <c r="C14" s="163">
        <v>10806.8798828125</v>
      </c>
      <c r="D14" s="163">
        <v>0</v>
      </c>
      <c r="E14" s="163">
        <v>106444.4921875</v>
      </c>
      <c r="F14" s="163">
        <v>0</v>
      </c>
      <c r="G14" s="163">
        <v>0</v>
      </c>
      <c r="H14" s="163">
        <v>0</v>
      </c>
      <c r="I14" s="163">
        <v>0</v>
      </c>
      <c r="J14" s="237">
        <v>0</v>
      </c>
      <c r="K14" s="240">
        <v>0</v>
      </c>
      <c r="L14" s="238">
        <v>0.10000000149011612</v>
      </c>
      <c r="M14" s="163">
        <v>2471.31689453125</v>
      </c>
      <c r="N14" s="163" t="s">
        <v>1369</v>
      </c>
      <c r="O14" s="163" t="s">
        <v>1369</v>
      </c>
      <c r="P14" s="163" t="s">
        <v>1369</v>
      </c>
      <c r="Q14" s="163">
        <v>0</v>
      </c>
      <c r="R14" s="233">
        <v>0</v>
      </c>
      <c r="S14" s="163">
        <v>0</v>
      </c>
      <c r="T14" s="163">
        <v>0</v>
      </c>
      <c r="U14" s="163">
        <v>0</v>
      </c>
      <c r="V14" s="164">
        <v>108.52880859375</v>
      </c>
      <c r="W14" s="164">
        <v>1.4576220512390137</v>
      </c>
      <c r="X14" s="164">
        <v>59.529998779296875</v>
      </c>
      <c r="Y14" s="164">
        <v>2.2699999809265137</v>
      </c>
      <c r="Z14" s="164">
        <v>0</v>
      </c>
      <c r="AA14" s="164" t="s">
        <v>1369</v>
      </c>
      <c r="AB14" s="163">
        <v>1966</v>
      </c>
      <c r="AC14" s="163">
        <v>100</v>
      </c>
      <c r="AD14" s="165">
        <v>4.6629998832941055E-2</v>
      </c>
      <c r="AE14" s="164">
        <v>4.5523462295532227</v>
      </c>
      <c r="AF14" s="251">
        <v>6.2670502811670303E-3</v>
      </c>
      <c r="AG14" s="163">
        <v>0</v>
      </c>
      <c r="AH14" s="164">
        <v>0.92599999904632568</v>
      </c>
      <c r="AI14" s="166" t="s">
        <v>1369</v>
      </c>
      <c r="AJ14" s="164">
        <v>0.03</v>
      </c>
      <c r="AK14" s="164">
        <v>0</v>
      </c>
      <c r="AL14" s="164">
        <v>0</v>
      </c>
      <c r="AM14" s="164" t="s">
        <v>1369</v>
      </c>
      <c r="AN14" s="164">
        <v>0.64057421684265137</v>
      </c>
      <c r="AO14" s="165">
        <v>3.2000000476837158</v>
      </c>
      <c r="AP14" s="165" t="s">
        <v>1369</v>
      </c>
      <c r="AQ14" s="163">
        <v>4.4000000953674316</v>
      </c>
      <c r="AR14" s="165" t="s">
        <v>1369</v>
      </c>
      <c r="AS14" s="164" t="s">
        <v>1369</v>
      </c>
      <c r="AT14" s="164" t="s">
        <v>1369</v>
      </c>
      <c r="AU14" s="163">
        <v>54</v>
      </c>
      <c r="AV14" s="164">
        <v>4.8000000417232513E-2</v>
      </c>
      <c r="AW14" s="164">
        <v>30.700000762939453</v>
      </c>
      <c r="AX14" s="163">
        <v>13</v>
      </c>
      <c r="AY14" s="163">
        <v>0</v>
      </c>
      <c r="AZ14" s="163">
        <v>0</v>
      </c>
      <c r="BA14" s="163">
        <v>0</v>
      </c>
      <c r="BB14" s="163">
        <v>299044</v>
      </c>
      <c r="BC14" s="163">
        <v>0</v>
      </c>
      <c r="BD14" s="163">
        <v>151</v>
      </c>
      <c r="BE14" s="165">
        <v>2.4000000953674316</v>
      </c>
      <c r="BF14" s="164">
        <v>4.1833333969116211</v>
      </c>
      <c r="BG14" s="164">
        <v>1.4654501676559448</v>
      </c>
      <c r="BH14" s="163">
        <v>71</v>
      </c>
      <c r="BI14" s="165">
        <v>100</v>
      </c>
      <c r="BJ14" s="164" t="s">
        <v>1369</v>
      </c>
      <c r="BK14" s="164">
        <v>93.614089965820313</v>
      </c>
      <c r="BL14" s="165">
        <v>123.43480682373047</v>
      </c>
      <c r="BM14" s="163">
        <v>290000</v>
      </c>
      <c r="BN14" s="165">
        <v>99.972366333007813</v>
      </c>
      <c r="BO14" s="165">
        <v>100</v>
      </c>
      <c r="BP14" s="164">
        <v>54.590000152587891</v>
      </c>
      <c r="BQ14" s="163">
        <v>84</v>
      </c>
      <c r="BR14" s="163">
        <v>94</v>
      </c>
      <c r="BS14" s="163" t="s">
        <v>1369</v>
      </c>
      <c r="BT14" s="164">
        <v>7272</v>
      </c>
      <c r="BU14" s="164">
        <v>5</v>
      </c>
      <c r="BV14" s="163">
        <v>56505.96875</v>
      </c>
      <c r="BW14" s="163">
        <v>82409</v>
      </c>
    </row>
    <row r="15" spans="1:75">
      <c r="A15" s="167" t="s">
        <v>19</v>
      </c>
      <c r="B15" s="236" t="s">
        <v>18</v>
      </c>
      <c r="C15" s="163">
        <v>21845.708984375</v>
      </c>
      <c r="D15" s="163">
        <v>5977.7919921875</v>
      </c>
      <c r="E15" s="163">
        <v>71244.4453125</v>
      </c>
      <c r="F15" s="163">
        <v>0</v>
      </c>
      <c r="G15" s="163">
        <v>0</v>
      </c>
      <c r="H15" s="163">
        <v>0</v>
      </c>
      <c r="I15" s="163">
        <v>0</v>
      </c>
      <c r="J15" s="237">
        <v>0</v>
      </c>
      <c r="K15" s="240">
        <v>2.857142873108387E-2</v>
      </c>
      <c r="L15" s="238">
        <v>0.30000001192092896</v>
      </c>
      <c r="M15" s="163">
        <v>9176613</v>
      </c>
      <c r="N15" s="163" t="s">
        <v>1369</v>
      </c>
      <c r="O15" s="163" t="s">
        <v>1369</v>
      </c>
      <c r="P15" s="163" t="s">
        <v>1369</v>
      </c>
      <c r="Q15" s="163">
        <v>0</v>
      </c>
      <c r="R15" s="233">
        <v>0</v>
      </c>
      <c r="S15" s="163">
        <v>0</v>
      </c>
      <c r="T15" s="163">
        <v>887.34429931640625</v>
      </c>
      <c r="U15" s="163">
        <v>39722.2421875</v>
      </c>
      <c r="V15" s="164">
        <v>122.65880584716797</v>
      </c>
      <c r="W15" s="164">
        <v>0.42104789614677429</v>
      </c>
      <c r="X15" s="164">
        <v>57.576999664306641</v>
      </c>
      <c r="Y15" s="164">
        <v>4.5500001907348633</v>
      </c>
      <c r="Z15" s="164">
        <v>8.5707314312458038E-2</v>
      </c>
      <c r="AA15" s="164">
        <v>89.304023742675781</v>
      </c>
      <c r="AB15" s="163">
        <v>2901</v>
      </c>
      <c r="AC15" s="163">
        <v>80</v>
      </c>
      <c r="AD15" s="165" t="s">
        <v>1369</v>
      </c>
      <c r="AE15" s="164">
        <v>6.3363237380981445</v>
      </c>
      <c r="AF15" s="251">
        <v>0.89557671546936035</v>
      </c>
      <c r="AG15" s="163">
        <v>442</v>
      </c>
      <c r="AH15" s="164">
        <v>0.75999999046325684</v>
      </c>
      <c r="AI15" s="166" t="s">
        <v>1369</v>
      </c>
      <c r="AJ15" s="164">
        <v>16.294041</v>
      </c>
      <c r="AK15" s="164">
        <v>14.770000457763672</v>
      </c>
      <c r="AL15" s="164">
        <v>48.5</v>
      </c>
      <c r="AM15" s="164">
        <v>6.4157098531723022E-2</v>
      </c>
      <c r="AN15" s="164">
        <v>3.8697457313537598</v>
      </c>
      <c r="AO15" s="165">
        <v>18.100000381469727</v>
      </c>
      <c r="AP15" s="165">
        <v>4.9000000953674316</v>
      </c>
      <c r="AQ15" s="163">
        <v>68</v>
      </c>
      <c r="AR15" s="165">
        <v>0.10000000149011612</v>
      </c>
      <c r="AS15" s="164">
        <v>9.0000003576278687E-2</v>
      </c>
      <c r="AT15" s="163">
        <v>0</v>
      </c>
      <c r="AU15" s="163">
        <v>0</v>
      </c>
      <c r="AV15" s="164">
        <v>0.32899999618530273</v>
      </c>
      <c r="AW15" s="164" t="s">
        <v>1369</v>
      </c>
      <c r="AX15" s="163">
        <v>0</v>
      </c>
      <c r="AY15" s="163">
        <v>0</v>
      </c>
      <c r="AZ15" s="163">
        <v>0</v>
      </c>
      <c r="BA15" s="163">
        <v>657749</v>
      </c>
      <c r="BB15" s="163">
        <v>6452</v>
      </c>
      <c r="BC15" s="163">
        <v>0</v>
      </c>
      <c r="BD15" s="163">
        <v>141</v>
      </c>
      <c r="BE15" s="165">
        <v>2.4000000953674316</v>
      </c>
      <c r="BF15" s="164" t="s">
        <v>1369</v>
      </c>
      <c r="BG15" s="164">
        <v>-4.065791517496109E-2</v>
      </c>
      <c r="BH15" s="163">
        <v>23</v>
      </c>
      <c r="BI15" s="165">
        <v>100</v>
      </c>
      <c r="BJ15" s="164">
        <v>99.782562255859375</v>
      </c>
      <c r="BK15" s="164">
        <v>86</v>
      </c>
      <c r="BL15" s="165">
        <v>106.85480499267578</v>
      </c>
      <c r="BM15" s="163">
        <v>26000</v>
      </c>
      <c r="BN15" s="165">
        <v>96.1290283203125</v>
      </c>
      <c r="BO15" s="165">
        <v>97.642189025878906</v>
      </c>
      <c r="BP15" s="164">
        <v>31.110000610351563</v>
      </c>
      <c r="BQ15" s="163">
        <v>83</v>
      </c>
      <c r="BR15" s="163">
        <v>91</v>
      </c>
      <c r="BS15" s="163">
        <v>83</v>
      </c>
      <c r="BT15" s="164">
        <v>733</v>
      </c>
      <c r="BU15" s="164">
        <v>41</v>
      </c>
      <c r="BV15" s="163">
        <v>7155.08349609375</v>
      </c>
      <c r="BW15" s="163">
        <v>82658</v>
      </c>
    </row>
    <row r="16" spans="1:75" ht="14.1" customHeight="1">
      <c r="A16" s="167" t="s">
        <v>21</v>
      </c>
      <c r="B16" s="236" t="s">
        <v>20</v>
      </c>
      <c r="C16" s="163">
        <v>0</v>
      </c>
      <c r="D16" s="163">
        <v>0</v>
      </c>
      <c r="E16" s="163">
        <v>0</v>
      </c>
      <c r="F16" s="163">
        <v>0</v>
      </c>
      <c r="G16" s="163">
        <v>30741.90234375</v>
      </c>
      <c r="H16" s="163">
        <v>5816.03564453125</v>
      </c>
      <c r="I16" s="163">
        <v>1922.153076171875</v>
      </c>
      <c r="J16" s="237">
        <v>0</v>
      </c>
      <c r="K16" s="240">
        <v>0</v>
      </c>
      <c r="L16" s="238">
        <v>0.10000000149011612</v>
      </c>
      <c r="M16" s="163" t="s">
        <v>1369</v>
      </c>
      <c r="N16" s="163" t="s">
        <v>1369</v>
      </c>
      <c r="O16" s="163" t="s">
        <v>1369</v>
      </c>
      <c r="P16" s="163" t="s">
        <v>1369</v>
      </c>
      <c r="Q16" s="163">
        <v>0</v>
      </c>
      <c r="R16" s="233">
        <v>0</v>
      </c>
      <c r="S16" s="163">
        <v>119231.2265625</v>
      </c>
      <c r="T16" s="163">
        <v>300544.3125</v>
      </c>
      <c r="U16" s="163">
        <v>241340.9375</v>
      </c>
      <c r="V16" s="164">
        <v>40.749851226806641</v>
      </c>
      <c r="W16" s="164">
        <v>0.80074918270111084</v>
      </c>
      <c r="X16" s="164">
        <v>83.625</v>
      </c>
      <c r="Y16" s="164">
        <v>3.4000000953674316</v>
      </c>
      <c r="Z16" s="164">
        <v>0.22319574654102325</v>
      </c>
      <c r="AA16" s="164" t="s">
        <v>1369</v>
      </c>
      <c r="AB16" s="163">
        <v>93</v>
      </c>
      <c r="AC16" s="163">
        <v>80</v>
      </c>
      <c r="AD16" s="165" t="s">
        <v>1369</v>
      </c>
      <c r="AE16" s="164">
        <v>5.4298338890075684</v>
      </c>
      <c r="AF16" s="251">
        <v>5.7594920508563519E-3</v>
      </c>
      <c r="AG16" s="163">
        <v>0</v>
      </c>
      <c r="AH16" s="164">
        <v>0.81999999284744263</v>
      </c>
      <c r="AI16" s="166" t="s">
        <v>1369</v>
      </c>
      <c r="AJ16" s="164">
        <v>0</v>
      </c>
      <c r="AK16" s="164">
        <v>0</v>
      </c>
      <c r="AL16" s="164">
        <v>0</v>
      </c>
      <c r="AM16" s="164" t="s">
        <v>1369</v>
      </c>
      <c r="AN16" s="165">
        <v>0.38358265161514282</v>
      </c>
      <c r="AO16" s="165">
        <v>12.899999618530273</v>
      </c>
      <c r="AP16" s="165" t="s">
        <v>1369</v>
      </c>
      <c r="AQ16" s="163">
        <v>13</v>
      </c>
      <c r="AR16" s="165">
        <v>0.89999997615814209</v>
      </c>
      <c r="AS16" s="164">
        <v>0.2199999988079071</v>
      </c>
      <c r="AT16" s="164" t="s">
        <v>1369</v>
      </c>
      <c r="AU16" s="163">
        <v>1</v>
      </c>
      <c r="AV16" s="164">
        <v>0.33300000429153442</v>
      </c>
      <c r="AW16" s="164" t="s">
        <v>1369</v>
      </c>
      <c r="AX16" s="163">
        <v>0</v>
      </c>
      <c r="AY16" s="163">
        <v>0</v>
      </c>
      <c r="AZ16" s="163">
        <v>0</v>
      </c>
      <c r="BA16" s="163">
        <v>0</v>
      </c>
      <c r="BB16" s="163">
        <v>754</v>
      </c>
      <c r="BC16" s="163">
        <v>0</v>
      </c>
      <c r="BD16" s="163">
        <v>102</v>
      </c>
      <c r="BE16" s="165">
        <v>16.5</v>
      </c>
      <c r="BF16" s="164" t="s">
        <v>1369</v>
      </c>
      <c r="BG16" s="164">
        <v>0.42421832680702209</v>
      </c>
      <c r="BH16" s="163">
        <v>64</v>
      </c>
      <c r="BI16" s="165">
        <v>100</v>
      </c>
      <c r="BJ16" s="164" t="s">
        <v>1369</v>
      </c>
      <c r="BK16" s="164">
        <v>94.293807983398438</v>
      </c>
      <c r="BL16" s="165">
        <v>98.538726806640625</v>
      </c>
      <c r="BM16" s="163">
        <v>4800</v>
      </c>
      <c r="BN16" s="165">
        <v>94.930580139160156</v>
      </c>
      <c r="BO16" s="165">
        <v>98.886962890625</v>
      </c>
      <c r="BP16" s="164">
        <v>18.55000114440918</v>
      </c>
      <c r="BQ16" s="163">
        <v>87</v>
      </c>
      <c r="BR16" s="163">
        <v>65</v>
      </c>
      <c r="BS16" s="163">
        <v>79</v>
      </c>
      <c r="BT16" s="164">
        <v>2369.33837890625</v>
      </c>
      <c r="BU16" s="164">
        <v>77</v>
      </c>
      <c r="BV16" s="163">
        <v>34749.63671875</v>
      </c>
      <c r="BW16" s="163">
        <v>10010</v>
      </c>
    </row>
    <row r="17" spans="1:75">
      <c r="A17" s="167" t="s">
        <v>23</v>
      </c>
      <c r="B17" s="236" t="s">
        <v>22</v>
      </c>
      <c r="C17" s="163">
        <v>0</v>
      </c>
      <c r="D17" s="163">
        <v>0</v>
      </c>
      <c r="E17" s="163">
        <v>0</v>
      </c>
      <c r="F17" s="163">
        <v>0</v>
      </c>
      <c r="G17" s="163">
        <v>0</v>
      </c>
      <c r="H17" s="163">
        <v>0</v>
      </c>
      <c r="I17" s="163">
        <v>2336.142333984375</v>
      </c>
      <c r="J17" s="237">
        <v>0</v>
      </c>
      <c r="K17" s="240">
        <v>0</v>
      </c>
      <c r="L17" s="239" t="s">
        <v>1369</v>
      </c>
      <c r="M17" s="163">
        <v>0</v>
      </c>
      <c r="N17" s="163" t="s">
        <v>1369</v>
      </c>
      <c r="O17" s="163" t="s">
        <v>1369</v>
      </c>
      <c r="P17" s="163" t="s">
        <v>1369</v>
      </c>
      <c r="Q17" s="163">
        <v>0</v>
      </c>
      <c r="R17" s="233">
        <v>0</v>
      </c>
      <c r="S17" s="163">
        <v>0</v>
      </c>
      <c r="T17" s="163">
        <v>1408349.5</v>
      </c>
      <c r="U17" s="163">
        <v>542794.1875</v>
      </c>
      <c r="V17" s="164">
        <v>1852.234130859375</v>
      </c>
      <c r="W17" s="164">
        <v>1.0380187034606934</v>
      </c>
      <c r="X17" s="164">
        <v>89.869003295898438</v>
      </c>
      <c r="Y17" s="164" t="s">
        <v>1369</v>
      </c>
      <c r="Z17" s="164">
        <v>0</v>
      </c>
      <c r="AA17" s="164" t="s">
        <v>1369</v>
      </c>
      <c r="AB17" s="163">
        <v>130</v>
      </c>
      <c r="AC17" s="165" t="s">
        <v>1369</v>
      </c>
      <c r="AD17" s="165" t="s">
        <v>1369</v>
      </c>
      <c r="AE17" s="164">
        <v>5.9384021759033203</v>
      </c>
      <c r="AF17" s="251">
        <v>3.9501521736383438E-2</v>
      </c>
      <c r="AG17" s="163">
        <v>0</v>
      </c>
      <c r="AH17" s="164">
        <v>0.8880000114440918</v>
      </c>
      <c r="AI17" s="166" t="s">
        <v>1369</v>
      </c>
      <c r="AJ17" s="165">
        <v>0</v>
      </c>
      <c r="AK17" s="164">
        <v>0</v>
      </c>
      <c r="AL17" s="164">
        <v>0</v>
      </c>
      <c r="AM17" s="164" t="s">
        <v>1369</v>
      </c>
      <c r="AN17" s="165">
        <v>0</v>
      </c>
      <c r="AO17" s="165">
        <v>6.5</v>
      </c>
      <c r="AP17" s="165" t="s">
        <v>1369</v>
      </c>
      <c r="AQ17" s="163">
        <v>15</v>
      </c>
      <c r="AR17" s="165">
        <v>0.10000000149011612</v>
      </c>
      <c r="AS17" s="164" t="s">
        <v>1369</v>
      </c>
      <c r="AT17" s="164" t="s">
        <v>1369</v>
      </c>
      <c r="AU17" s="163">
        <v>1</v>
      </c>
      <c r="AV17" s="164">
        <v>0.1809999942779541</v>
      </c>
      <c r="AW17" s="164" t="s">
        <v>1369</v>
      </c>
      <c r="AX17" s="163">
        <v>0</v>
      </c>
      <c r="AY17" s="163">
        <v>0</v>
      </c>
      <c r="AZ17" s="163">
        <v>0</v>
      </c>
      <c r="BA17" s="163">
        <v>0</v>
      </c>
      <c r="BB17" s="163">
        <v>376</v>
      </c>
      <c r="BC17" s="163">
        <v>0</v>
      </c>
      <c r="BD17" s="163">
        <v>132.5</v>
      </c>
      <c r="BE17" s="165">
        <v>3.4500000476837158</v>
      </c>
      <c r="BF17" s="164">
        <v>3.4833333492279053</v>
      </c>
      <c r="BG17" s="164">
        <v>0.64042490720748901</v>
      </c>
      <c r="BH17" s="163">
        <v>42</v>
      </c>
      <c r="BI17" s="165">
        <v>100</v>
      </c>
      <c r="BJ17" s="164">
        <v>97.872482299804688</v>
      </c>
      <c r="BK17" s="164">
        <v>100</v>
      </c>
      <c r="BL17" s="165">
        <v>145.44322204589844</v>
      </c>
      <c r="BM17" s="163">
        <v>3400</v>
      </c>
      <c r="BN17" s="165">
        <v>100</v>
      </c>
      <c r="BO17" s="165">
        <v>99.919898986816406</v>
      </c>
      <c r="BP17" s="164">
        <v>8.4200000762939453</v>
      </c>
      <c r="BQ17" s="163">
        <v>97</v>
      </c>
      <c r="BR17" s="163">
        <v>99</v>
      </c>
      <c r="BS17" s="163">
        <v>99</v>
      </c>
      <c r="BT17" s="164">
        <v>2341.7529296875</v>
      </c>
      <c r="BU17" s="164">
        <v>16</v>
      </c>
      <c r="BV17" s="163">
        <v>29084.306640625</v>
      </c>
      <c r="BW17" s="163">
        <v>760</v>
      </c>
    </row>
    <row r="18" spans="1:75">
      <c r="A18" s="167" t="s">
        <v>25</v>
      </c>
      <c r="B18" s="236" t="s">
        <v>24</v>
      </c>
      <c r="C18" s="163">
        <v>366317.4375</v>
      </c>
      <c r="D18" s="163">
        <v>34309.15625</v>
      </c>
      <c r="E18" s="163">
        <v>6637292</v>
      </c>
      <c r="F18" s="163">
        <v>1112.7679443359375</v>
      </c>
      <c r="G18" s="163">
        <v>2622541.5</v>
      </c>
      <c r="H18" s="163">
        <v>488069.90625</v>
      </c>
      <c r="I18" s="163">
        <v>558680.5625</v>
      </c>
      <c r="J18" s="237">
        <v>142857.140625</v>
      </c>
      <c r="K18" s="240">
        <v>5.714285746216774E-2</v>
      </c>
      <c r="L18" s="238">
        <v>0.125</v>
      </c>
      <c r="M18" s="163">
        <v>77796048</v>
      </c>
      <c r="N18" s="163" t="s">
        <v>1369</v>
      </c>
      <c r="O18" s="163" t="s">
        <v>1369</v>
      </c>
      <c r="P18" s="163" t="s">
        <v>1369</v>
      </c>
      <c r="Q18" s="163">
        <v>18832790</v>
      </c>
      <c r="R18" s="233">
        <v>0.10779999941587448</v>
      </c>
      <c r="S18" s="163">
        <v>147542960</v>
      </c>
      <c r="T18" s="163">
        <v>172642448</v>
      </c>
      <c r="U18" s="163">
        <v>172611088</v>
      </c>
      <c r="V18" s="164">
        <v>1301.0390625</v>
      </c>
      <c r="W18" s="164">
        <v>2.9281516075134277</v>
      </c>
      <c r="X18" s="164">
        <v>40.472999572753906</v>
      </c>
      <c r="Y18" s="164">
        <v>4.2600002288818359</v>
      </c>
      <c r="Z18" s="164">
        <v>0</v>
      </c>
      <c r="AA18" s="164">
        <v>61.728538513183594</v>
      </c>
      <c r="AB18" s="163">
        <v>36444</v>
      </c>
      <c r="AC18" s="163">
        <v>60</v>
      </c>
      <c r="AD18" s="165">
        <v>51.508331298828125</v>
      </c>
      <c r="AE18" s="164">
        <v>9.6184473037719727</v>
      </c>
      <c r="AF18" s="251">
        <v>0.37325015664100647</v>
      </c>
      <c r="AG18" s="163">
        <v>12</v>
      </c>
      <c r="AH18" s="164">
        <v>0.67000001668930054</v>
      </c>
      <c r="AI18" s="166">
        <v>0.10406026989221573</v>
      </c>
      <c r="AJ18" s="164">
        <v>1675.4516799999999</v>
      </c>
      <c r="AK18" s="164">
        <v>4686.52001953125</v>
      </c>
      <c r="AL18" s="164">
        <v>5204.77001953125</v>
      </c>
      <c r="AM18" s="164">
        <v>1.0855389833450317</v>
      </c>
      <c r="AN18" s="164">
        <v>5.2581605911254883</v>
      </c>
      <c r="AO18" s="165">
        <v>28.799999237060547</v>
      </c>
      <c r="AP18" s="165">
        <v>22.299999237060547</v>
      </c>
      <c r="AQ18" s="163">
        <v>221</v>
      </c>
      <c r="AR18" s="165">
        <v>0.10000000149011612</v>
      </c>
      <c r="AS18" s="164">
        <v>9.9999997764825821E-3</v>
      </c>
      <c r="AT18" s="164">
        <v>1.2169356346130371</v>
      </c>
      <c r="AU18" s="163">
        <v>53874744</v>
      </c>
      <c r="AV18" s="164">
        <v>0.49799999594688416</v>
      </c>
      <c r="AW18" s="164">
        <v>33.400001525878906</v>
      </c>
      <c r="AX18" s="163">
        <v>8200000</v>
      </c>
      <c r="AY18" s="163">
        <v>3250018</v>
      </c>
      <c r="AZ18" s="163">
        <v>40090012</v>
      </c>
      <c r="BA18" s="163">
        <v>426280</v>
      </c>
      <c r="BB18" s="163">
        <v>1943882</v>
      </c>
      <c r="BC18" s="163">
        <v>0</v>
      </c>
      <c r="BD18" s="163">
        <v>112</v>
      </c>
      <c r="BE18" s="165">
        <v>11.899999618530273</v>
      </c>
      <c r="BF18" s="164">
        <v>3.7833333015441895</v>
      </c>
      <c r="BG18" s="164">
        <v>-0.76255190372467041</v>
      </c>
      <c r="BH18" s="163">
        <v>24</v>
      </c>
      <c r="BI18" s="165">
        <v>99.400001525878906</v>
      </c>
      <c r="BJ18" s="164">
        <v>76.362876892089844</v>
      </c>
      <c r="BK18" s="164">
        <v>38.917446136474609</v>
      </c>
      <c r="BL18" s="165">
        <v>105.26425170898438</v>
      </c>
      <c r="BM18" s="163">
        <v>24000</v>
      </c>
      <c r="BN18" s="165">
        <v>59.295192718505859</v>
      </c>
      <c r="BO18" s="165">
        <v>98.097061157226563</v>
      </c>
      <c r="BP18" s="164">
        <v>6.7000002861022949</v>
      </c>
      <c r="BQ18" s="163">
        <v>98</v>
      </c>
      <c r="BR18" s="163">
        <v>93</v>
      </c>
      <c r="BS18" s="163">
        <v>99</v>
      </c>
      <c r="BT18" s="164">
        <v>153.57405090332031</v>
      </c>
      <c r="BU18" s="164">
        <v>123</v>
      </c>
      <c r="BV18" s="163">
        <v>2529.080078125</v>
      </c>
      <c r="BW18" s="163">
        <v>130170</v>
      </c>
    </row>
    <row r="19" spans="1:75">
      <c r="A19" s="167" t="s">
        <v>27</v>
      </c>
      <c r="B19" s="236" t="s">
        <v>26</v>
      </c>
      <c r="C19" s="163">
        <v>578.01129150390625</v>
      </c>
      <c r="D19" s="163">
        <v>0</v>
      </c>
      <c r="E19" s="163">
        <v>0</v>
      </c>
      <c r="F19" s="163">
        <v>0.53880000114440918</v>
      </c>
      <c r="G19" s="163">
        <v>27936.51171875</v>
      </c>
      <c r="H19" s="163">
        <v>3950.61767578125</v>
      </c>
      <c r="I19" s="163">
        <v>30.230300903320313</v>
      </c>
      <c r="J19" s="237">
        <v>0</v>
      </c>
      <c r="K19" s="240">
        <v>2.857142873108387E-2</v>
      </c>
      <c r="L19" s="239" t="s">
        <v>1369</v>
      </c>
      <c r="M19" s="163" t="s">
        <v>1369</v>
      </c>
      <c r="N19" s="163" t="s">
        <v>1369</v>
      </c>
      <c r="O19" s="163" t="s">
        <v>1369</v>
      </c>
      <c r="P19" s="163" t="s">
        <v>1369</v>
      </c>
      <c r="Q19" s="163">
        <v>0</v>
      </c>
      <c r="R19" s="233">
        <v>0</v>
      </c>
      <c r="S19" s="163">
        <v>151756.6875</v>
      </c>
      <c r="T19" s="163">
        <v>252294.390625</v>
      </c>
      <c r="U19" s="163">
        <v>230409.796875</v>
      </c>
      <c r="V19" s="164">
        <v>653.9534912109375</v>
      </c>
      <c r="W19" s="164">
        <v>0.45013535022735596</v>
      </c>
      <c r="X19" s="164">
        <v>31.424999237060547</v>
      </c>
      <c r="Y19" s="164">
        <v>2.8499999046325684</v>
      </c>
      <c r="Z19" s="164">
        <v>0.82469385862350464</v>
      </c>
      <c r="AA19" s="164" t="s">
        <v>1369</v>
      </c>
      <c r="AB19" s="163">
        <v>10</v>
      </c>
      <c r="AC19" s="163">
        <v>80</v>
      </c>
      <c r="AD19" s="165" t="s">
        <v>1369</v>
      </c>
      <c r="AE19" s="164">
        <v>5.5620555877685547</v>
      </c>
      <c r="AF19" s="251">
        <v>2.2919254843145609E-3</v>
      </c>
      <c r="AG19" s="163">
        <v>0</v>
      </c>
      <c r="AH19" s="164">
        <v>0.80900001525878906</v>
      </c>
      <c r="AI19" s="166">
        <v>8.5288621485233307E-3</v>
      </c>
      <c r="AJ19" s="164">
        <v>2.7454809999999998</v>
      </c>
      <c r="AK19" s="164">
        <v>0</v>
      </c>
      <c r="AL19" s="164">
        <v>0</v>
      </c>
      <c r="AM19" s="164" t="s">
        <v>1369</v>
      </c>
      <c r="AN19" s="164">
        <v>1.3322130441665649</v>
      </c>
      <c r="AO19" s="165">
        <v>10.899999618530273</v>
      </c>
      <c r="AP19" s="165">
        <v>3.5</v>
      </c>
      <c r="AQ19" s="163">
        <v>0.87999999523162842</v>
      </c>
      <c r="AR19" s="165">
        <v>1</v>
      </c>
      <c r="AS19" s="164">
        <v>0.40999999642372131</v>
      </c>
      <c r="AT19" s="164" t="s">
        <v>1369</v>
      </c>
      <c r="AU19" s="163">
        <v>340</v>
      </c>
      <c r="AV19" s="164">
        <v>0.289000004529953</v>
      </c>
      <c r="AW19" s="164" t="s">
        <v>1369</v>
      </c>
      <c r="AX19" s="163">
        <v>0</v>
      </c>
      <c r="AY19" s="163">
        <v>179</v>
      </c>
      <c r="AZ19" s="163">
        <v>0</v>
      </c>
      <c r="BA19" s="163">
        <v>0</v>
      </c>
      <c r="BB19" s="163">
        <v>15</v>
      </c>
      <c r="BC19" s="163">
        <v>0</v>
      </c>
      <c r="BD19" s="163">
        <v>131</v>
      </c>
      <c r="BE19" s="165">
        <v>3.5</v>
      </c>
      <c r="BF19" s="164">
        <v>3.9000000953674316</v>
      </c>
      <c r="BG19" s="164">
        <v>0.42870363593101501</v>
      </c>
      <c r="BH19" s="163">
        <v>69</v>
      </c>
      <c r="BI19" s="165">
        <v>100</v>
      </c>
      <c r="BJ19" s="164" t="s">
        <v>1369</v>
      </c>
      <c r="BK19" s="164">
        <v>85.819999694824219</v>
      </c>
      <c r="BL19" s="165">
        <v>114.85859680175781</v>
      </c>
      <c r="BM19" s="163">
        <v>1800</v>
      </c>
      <c r="BN19" s="165">
        <v>98.092460632324219</v>
      </c>
      <c r="BO19" s="165">
        <v>98.514450073242188</v>
      </c>
      <c r="BP19" s="164">
        <v>25.5</v>
      </c>
      <c r="BQ19" s="163">
        <v>86</v>
      </c>
      <c r="BR19" s="163">
        <v>73</v>
      </c>
      <c r="BS19" s="163">
        <v>87</v>
      </c>
      <c r="BT19" s="164">
        <v>1228.52587890625</v>
      </c>
      <c r="BU19" s="164">
        <v>39</v>
      </c>
      <c r="BV19" s="163">
        <v>22672.615234375</v>
      </c>
      <c r="BW19" s="163">
        <v>430</v>
      </c>
    </row>
    <row r="20" spans="1:75">
      <c r="A20" s="167" t="s">
        <v>29</v>
      </c>
      <c r="B20" s="236" t="s">
        <v>28</v>
      </c>
      <c r="C20" s="163">
        <v>0</v>
      </c>
      <c r="D20" s="163">
        <v>0</v>
      </c>
      <c r="E20" s="163">
        <v>38098.921875</v>
      </c>
      <c r="F20" s="163">
        <v>0</v>
      </c>
      <c r="G20" s="163">
        <v>0</v>
      </c>
      <c r="H20" s="163">
        <v>0</v>
      </c>
      <c r="I20" s="163">
        <v>0</v>
      </c>
      <c r="J20" s="237">
        <v>0</v>
      </c>
      <c r="K20" s="240">
        <v>0</v>
      </c>
      <c r="L20" s="238">
        <v>0.125</v>
      </c>
      <c r="M20" s="163">
        <v>866496.6875</v>
      </c>
      <c r="N20" s="163" t="s">
        <v>1369</v>
      </c>
      <c r="O20" s="163" t="s">
        <v>1369</v>
      </c>
      <c r="P20" s="163" t="s">
        <v>1369</v>
      </c>
      <c r="Q20" s="163">
        <v>0</v>
      </c>
      <c r="R20" s="233">
        <v>0</v>
      </c>
      <c r="S20" s="163">
        <v>0</v>
      </c>
      <c r="T20" s="163">
        <v>0</v>
      </c>
      <c r="U20" s="163">
        <v>0</v>
      </c>
      <c r="V20" s="164">
        <v>45.836830139160156</v>
      </c>
      <c r="W20" s="164">
        <v>-3.788892924785614E-2</v>
      </c>
      <c r="X20" s="164">
        <v>80.731002807617188</v>
      </c>
      <c r="Y20" s="164">
        <v>2.3399999141693115</v>
      </c>
      <c r="Z20" s="164">
        <v>0</v>
      </c>
      <c r="AA20" s="164" t="s">
        <v>1369</v>
      </c>
      <c r="AB20" s="163">
        <v>13409</v>
      </c>
      <c r="AC20" s="163">
        <v>100</v>
      </c>
      <c r="AD20" s="165">
        <v>2.2761099338531494</v>
      </c>
      <c r="AE20" s="164">
        <v>4.1279735565185547</v>
      </c>
      <c r="AF20" s="251">
        <v>9.0580545365810394E-3</v>
      </c>
      <c r="AG20" s="163">
        <v>0</v>
      </c>
      <c r="AH20" s="164">
        <v>0.80099999904632568</v>
      </c>
      <c r="AI20" s="166" t="s">
        <v>1369</v>
      </c>
      <c r="AJ20" s="164">
        <v>26.058945999999999</v>
      </c>
      <c r="AK20" s="164">
        <v>136.22000122070313</v>
      </c>
      <c r="AL20" s="164">
        <v>17.549999237060547</v>
      </c>
      <c r="AM20" s="164">
        <v>2.3020472377538681E-2</v>
      </c>
      <c r="AN20" s="164">
        <v>1.8529802560806274</v>
      </c>
      <c r="AO20" s="165">
        <v>2.5999999046325684</v>
      </c>
      <c r="AP20" s="165" t="s">
        <v>1369</v>
      </c>
      <c r="AQ20" s="163">
        <v>28</v>
      </c>
      <c r="AR20" s="165">
        <v>0.40000000596046448</v>
      </c>
      <c r="AS20" s="164">
        <v>0.20000000298023224</v>
      </c>
      <c r="AT20" s="164" t="s">
        <v>1369</v>
      </c>
      <c r="AU20" s="163">
        <v>0</v>
      </c>
      <c r="AV20" s="164">
        <v>9.6000000834465027E-2</v>
      </c>
      <c r="AW20" s="164">
        <v>24.399999618530273</v>
      </c>
      <c r="AX20" s="163">
        <v>0</v>
      </c>
      <c r="AY20" s="163">
        <v>420</v>
      </c>
      <c r="AZ20" s="163">
        <v>0</v>
      </c>
      <c r="BA20" s="163">
        <v>0</v>
      </c>
      <c r="BB20" s="163">
        <v>45953</v>
      </c>
      <c r="BC20" s="163">
        <v>0</v>
      </c>
      <c r="BD20" s="163">
        <v>138</v>
      </c>
      <c r="BE20" s="165">
        <v>2.4000000953674316</v>
      </c>
      <c r="BF20" s="164">
        <v>3.8833334445953369</v>
      </c>
      <c r="BG20" s="164">
        <v>-0.85110509395599365</v>
      </c>
      <c r="BH20" s="163">
        <v>37</v>
      </c>
      <c r="BI20" s="165">
        <v>100</v>
      </c>
      <c r="BJ20" s="164">
        <v>99.874000549316406</v>
      </c>
      <c r="BK20" s="164">
        <v>89.507331848144531</v>
      </c>
      <c r="BL20" s="165">
        <v>123.44725799560547</v>
      </c>
      <c r="BM20" s="163">
        <v>200000</v>
      </c>
      <c r="BN20" s="165">
        <v>99.558662414550781</v>
      </c>
      <c r="BO20" s="165">
        <v>99.178871154785156</v>
      </c>
      <c r="BP20" s="164">
        <v>44.340000152587891</v>
      </c>
      <c r="BQ20" s="163">
        <v>98</v>
      </c>
      <c r="BR20" s="163">
        <v>98</v>
      </c>
      <c r="BS20" s="163" t="s">
        <v>1369</v>
      </c>
      <c r="BT20" s="164">
        <v>1389</v>
      </c>
      <c r="BU20" s="164">
        <v>1</v>
      </c>
      <c r="BV20" s="163">
        <v>7829.05322265625</v>
      </c>
      <c r="BW20" s="163">
        <v>202910</v>
      </c>
    </row>
    <row r="21" spans="1:75">
      <c r="A21" s="167" t="s">
        <v>31</v>
      </c>
      <c r="B21" s="236" t="s">
        <v>30</v>
      </c>
      <c r="C21" s="163">
        <v>8196.958984375</v>
      </c>
      <c r="D21" s="163">
        <v>0</v>
      </c>
      <c r="E21" s="163">
        <v>61546.515625</v>
      </c>
      <c r="F21" s="163">
        <v>0</v>
      </c>
      <c r="G21" s="163">
        <v>0</v>
      </c>
      <c r="H21" s="163">
        <v>0</v>
      </c>
      <c r="I21" s="163">
        <v>59851.78125</v>
      </c>
      <c r="J21" s="237">
        <v>0</v>
      </c>
      <c r="K21" s="240">
        <v>0</v>
      </c>
      <c r="L21" s="238">
        <v>7.5000002980232239E-2</v>
      </c>
      <c r="M21" s="163">
        <v>0</v>
      </c>
      <c r="N21" s="163" t="s">
        <v>1369</v>
      </c>
      <c r="O21" s="163" t="s">
        <v>1369</v>
      </c>
      <c r="P21" s="163" t="s">
        <v>1369</v>
      </c>
      <c r="Q21" s="163">
        <v>0</v>
      </c>
      <c r="R21" s="233">
        <v>0</v>
      </c>
      <c r="S21" s="163">
        <v>0</v>
      </c>
      <c r="T21" s="163">
        <v>0</v>
      </c>
      <c r="U21" s="163">
        <v>0</v>
      </c>
      <c r="V21" s="164">
        <v>382.63522338867188</v>
      </c>
      <c r="W21" s="164">
        <v>1.2003370523452759</v>
      </c>
      <c r="X21" s="164">
        <v>98.189002990722656</v>
      </c>
      <c r="Y21" s="164">
        <v>2.3599998950958252</v>
      </c>
      <c r="Z21" s="164">
        <v>0</v>
      </c>
      <c r="AA21" s="164" t="s">
        <v>1369</v>
      </c>
      <c r="AB21" s="163">
        <v>6017</v>
      </c>
      <c r="AC21" s="163">
        <v>100</v>
      </c>
      <c r="AD21" s="165">
        <v>0</v>
      </c>
      <c r="AE21" s="164">
        <v>4.8188338279724121</v>
      </c>
      <c r="AF21" s="251">
        <v>2.8616379946470261E-2</v>
      </c>
      <c r="AG21" s="163">
        <v>2</v>
      </c>
      <c r="AH21" s="164">
        <v>0.94199997186660767</v>
      </c>
      <c r="AI21" s="166" t="s">
        <v>1369</v>
      </c>
      <c r="AJ21" s="164">
        <v>-1.972424</v>
      </c>
      <c r="AK21" s="164">
        <v>0</v>
      </c>
      <c r="AL21" s="164">
        <v>0</v>
      </c>
      <c r="AM21" s="164" t="s">
        <v>1369</v>
      </c>
      <c r="AN21" s="164">
        <v>2.290046215057373</v>
      </c>
      <c r="AO21" s="165">
        <v>3.7000000476837158</v>
      </c>
      <c r="AP21" s="165">
        <v>1.1000000238418579</v>
      </c>
      <c r="AQ21" s="163">
        <v>7.8000001907348633</v>
      </c>
      <c r="AR21" s="165">
        <v>0.20000000298023224</v>
      </c>
      <c r="AS21" s="164">
        <v>7.9999998211860657E-2</v>
      </c>
      <c r="AT21" s="164" t="s">
        <v>1369</v>
      </c>
      <c r="AU21" s="163">
        <v>55</v>
      </c>
      <c r="AV21" s="164">
        <v>4.3999999761581421E-2</v>
      </c>
      <c r="AW21" s="164">
        <v>26.600000381469727</v>
      </c>
      <c r="AX21" s="163">
        <v>0</v>
      </c>
      <c r="AY21" s="163">
        <v>3000</v>
      </c>
      <c r="AZ21" s="163">
        <v>0</v>
      </c>
      <c r="BA21" s="163">
        <v>0</v>
      </c>
      <c r="BB21" s="163">
        <v>214046</v>
      </c>
      <c r="BC21" s="163">
        <v>0</v>
      </c>
      <c r="BD21" s="163">
        <v>153</v>
      </c>
      <c r="BE21" s="165">
        <v>2.4000000953674316</v>
      </c>
      <c r="BF21" s="164" t="s">
        <v>1369</v>
      </c>
      <c r="BG21" s="164">
        <v>1.227658748626709</v>
      </c>
      <c r="BH21" s="163">
        <v>73</v>
      </c>
      <c r="BI21" s="165">
        <v>100</v>
      </c>
      <c r="BJ21" s="164" t="s">
        <v>1369</v>
      </c>
      <c r="BK21" s="164">
        <v>94.007827758789063</v>
      </c>
      <c r="BL21" s="165">
        <v>101.87077331542969</v>
      </c>
      <c r="BM21" s="163">
        <v>150000</v>
      </c>
      <c r="BN21" s="165">
        <v>99.486213684082031</v>
      </c>
      <c r="BO21" s="165">
        <v>100</v>
      </c>
      <c r="BP21" s="164">
        <v>62.569999694824219</v>
      </c>
      <c r="BQ21" s="163">
        <v>98</v>
      </c>
      <c r="BR21" s="163">
        <v>83</v>
      </c>
      <c r="BS21" s="163">
        <v>94</v>
      </c>
      <c r="BT21" s="164">
        <v>6519.19775390625</v>
      </c>
      <c r="BU21" s="164">
        <v>5</v>
      </c>
      <c r="BV21" s="163">
        <v>53475.29296875</v>
      </c>
      <c r="BW21" s="163">
        <v>30280</v>
      </c>
    </row>
    <row r="22" spans="1:75">
      <c r="A22" s="167" t="s">
        <v>33</v>
      </c>
      <c r="B22" s="236" t="s">
        <v>32</v>
      </c>
      <c r="C22" s="163">
        <v>392.40478515625</v>
      </c>
      <c r="D22" s="163">
        <v>5.8070588856935501E-3</v>
      </c>
      <c r="E22" s="163">
        <v>358.37741088867188</v>
      </c>
      <c r="F22" s="163">
        <v>0.40880000591278076</v>
      </c>
      <c r="G22" s="163">
        <v>13718.869140625</v>
      </c>
      <c r="H22" s="163">
        <v>2495.20654296875</v>
      </c>
      <c r="I22" s="163">
        <v>1811.76416015625</v>
      </c>
      <c r="J22" s="237">
        <v>0</v>
      </c>
      <c r="K22" s="240">
        <v>0</v>
      </c>
      <c r="L22" s="238">
        <v>0.125</v>
      </c>
      <c r="M22" s="163" t="s">
        <v>1369</v>
      </c>
      <c r="N22" s="163" t="s">
        <v>1369</v>
      </c>
      <c r="O22" s="163" t="s">
        <v>1369</v>
      </c>
      <c r="P22" s="163" t="s">
        <v>1369</v>
      </c>
      <c r="Q22" s="163">
        <v>0</v>
      </c>
      <c r="R22" s="233">
        <v>0</v>
      </c>
      <c r="S22" s="163">
        <v>289638</v>
      </c>
      <c r="T22" s="163">
        <v>306454.53125</v>
      </c>
      <c r="U22" s="163">
        <v>344561.25</v>
      </c>
      <c r="V22" s="164">
        <v>17.537527084350586</v>
      </c>
      <c r="W22" s="164">
        <v>1.8166172504425049</v>
      </c>
      <c r="X22" s="164">
        <v>46.608001708984375</v>
      </c>
      <c r="Y22" s="164">
        <v>3.75</v>
      </c>
      <c r="Z22" s="164">
        <v>0.57041549682617188</v>
      </c>
      <c r="AA22" s="164">
        <v>90.288291931152344</v>
      </c>
      <c r="AB22" s="163">
        <v>25</v>
      </c>
      <c r="AC22" s="163">
        <v>80</v>
      </c>
      <c r="AD22" s="165">
        <v>15.725330352783203</v>
      </c>
      <c r="AE22" s="164">
        <v>8.5086126327514648</v>
      </c>
      <c r="AF22" s="251">
        <v>6.8875490687787533E-3</v>
      </c>
      <c r="AG22" s="163">
        <v>0</v>
      </c>
      <c r="AH22" s="164">
        <v>0.69999998807907104</v>
      </c>
      <c r="AI22" s="166">
        <v>1.710883155465126E-2</v>
      </c>
      <c r="AJ22" s="164">
        <v>8.6365379999999998</v>
      </c>
      <c r="AK22" s="164">
        <v>75.639999389648438</v>
      </c>
      <c r="AL22" s="164">
        <v>21.010000228881836</v>
      </c>
      <c r="AM22" s="164">
        <v>0.75536757707595825</v>
      </c>
      <c r="AN22" s="164">
        <v>4.633491039276123</v>
      </c>
      <c r="AO22" s="165">
        <v>10.899999618530273</v>
      </c>
      <c r="AP22" s="165">
        <v>4.5999999046325684</v>
      </c>
      <c r="AQ22" s="163">
        <v>27</v>
      </c>
      <c r="AR22" s="165">
        <v>1.2999999523162842</v>
      </c>
      <c r="AS22" s="164">
        <v>0.56000000238418579</v>
      </c>
      <c r="AT22" s="164">
        <v>0</v>
      </c>
      <c r="AU22" s="163">
        <v>5080</v>
      </c>
      <c r="AV22" s="164">
        <v>0.45399999618530273</v>
      </c>
      <c r="AW22" s="164" t="s">
        <v>1369</v>
      </c>
      <c r="AX22" s="163">
        <v>172150</v>
      </c>
      <c r="AY22" s="163">
        <v>0</v>
      </c>
      <c r="AZ22" s="163">
        <v>800</v>
      </c>
      <c r="BA22" s="163">
        <v>0</v>
      </c>
      <c r="BB22" s="163">
        <v>11639</v>
      </c>
      <c r="BC22" s="163">
        <v>0</v>
      </c>
      <c r="BD22" s="163">
        <v>124</v>
      </c>
      <c r="BE22" s="165">
        <v>4.5999999046325684</v>
      </c>
      <c r="BF22" s="164" t="s">
        <v>1369</v>
      </c>
      <c r="BG22" s="164">
        <v>-0.3561786413192749</v>
      </c>
      <c r="BH22" s="164" t="s">
        <v>1369</v>
      </c>
      <c r="BI22" s="165">
        <v>98.599998474121094</v>
      </c>
      <c r="BJ22" s="164" t="s">
        <v>1369</v>
      </c>
      <c r="BK22" s="164">
        <v>61.994171142578125</v>
      </c>
      <c r="BL22" s="165">
        <v>65.994888305664063</v>
      </c>
      <c r="BM22" s="163">
        <v>6000</v>
      </c>
      <c r="BN22" s="165">
        <v>88.251075744628906</v>
      </c>
      <c r="BO22" s="165">
        <v>98.405235290527344</v>
      </c>
      <c r="BP22" s="164">
        <v>10.809999465942383</v>
      </c>
      <c r="BQ22" s="163">
        <v>84</v>
      </c>
      <c r="BR22" s="163">
        <v>76</v>
      </c>
      <c r="BS22" s="163" t="s">
        <v>1369</v>
      </c>
      <c r="BT22" s="164">
        <v>479.44552612304688</v>
      </c>
      <c r="BU22" s="164">
        <v>130</v>
      </c>
      <c r="BV22" s="163">
        <v>7987.5859375</v>
      </c>
      <c r="BW22" s="163">
        <v>22810</v>
      </c>
    </row>
    <row r="23" spans="1:75">
      <c r="A23" s="167" t="s">
        <v>35</v>
      </c>
      <c r="B23" s="236" t="s">
        <v>34</v>
      </c>
      <c r="C23" s="163">
        <v>0</v>
      </c>
      <c r="D23" s="163">
        <v>0</v>
      </c>
      <c r="E23" s="163">
        <v>93501.8125</v>
      </c>
      <c r="F23" s="163">
        <v>0</v>
      </c>
      <c r="G23" s="163">
        <v>0</v>
      </c>
      <c r="H23" s="163">
        <v>0</v>
      </c>
      <c r="I23" s="163">
        <v>358.54098510742188</v>
      </c>
      <c r="J23" s="237">
        <v>0</v>
      </c>
      <c r="K23" s="240">
        <v>0</v>
      </c>
      <c r="L23" s="238">
        <v>5.000000074505806E-2</v>
      </c>
      <c r="M23" s="163">
        <v>4992394.5</v>
      </c>
      <c r="N23" s="163">
        <v>7385.3232421875</v>
      </c>
      <c r="O23" s="163">
        <v>5527046</v>
      </c>
      <c r="P23" s="163">
        <v>0</v>
      </c>
      <c r="Q23" s="163">
        <v>14080072</v>
      </c>
      <c r="R23" s="233">
        <v>1</v>
      </c>
      <c r="S23" s="163">
        <v>8905948</v>
      </c>
      <c r="T23" s="163">
        <v>13063979</v>
      </c>
      <c r="U23" s="163">
        <v>14015199</v>
      </c>
      <c r="V23" s="164">
        <v>115.26157379150391</v>
      </c>
      <c r="W23" s="164">
        <v>3.796252965927124</v>
      </c>
      <c r="X23" s="164">
        <v>50.099998474121094</v>
      </c>
      <c r="Y23" s="164">
        <v>5.190000057220459</v>
      </c>
      <c r="Z23" s="164">
        <v>48.502208709716797</v>
      </c>
      <c r="AA23" s="164">
        <v>12.130463600158691</v>
      </c>
      <c r="AB23" s="163">
        <v>636</v>
      </c>
      <c r="AC23" s="163">
        <v>40</v>
      </c>
      <c r="AD23" s="165">
        <v>64.010643005371094</v>
      </c>
      <c r="AE23" s="164">
        <v>15.217565536499023</v>
      </c>
      <c r="AF23" s="251">
        <v>0.4359649121761322</v>
      </c>
      <c r="AG23" s="163">
        <v>46</v>
      </c>
      <c r="AH23" s="164">
        <v>0.50400000810623169</v>
      </c>
      <c r="AI23" s="166">
        <v>0.36767482757568359</v>
      </c>
      <c r="AJ23" s="164">
        <v>14.097905000000001</v>
      </c>
      <c r="AK23" s="164">
        <v>831.8499755859375</v>
      </c>
      <c r="AL23" s="164">
        <v>848.33001708984375</v>
      </c>
      <c r="AM23" s="164">
        <v>4.8871059417724609</v>
      </c>
      <c r="AN23" s="164">
        <v>1.185616135597229</v>
      </c>
      <c r="AO23" s="165">
        <v>80.800003051757813</v>
      </c>
      <c r="AP23" s="165">
        <v>19.600000381469727</v>
      </c>
      <c r="AQ23" s="163">
        <v>52</v>
      </c>
      <c r="AR23" s="165">
        <v>0.80000001192092896</v>
      </c>
      <c r="AS23" s="164">
        <v>0.12999999523162842</v>
      </c>
      <c r="AT23" s="164">
        <v>383.45065307617188</v>
      </c>
      <c r="AU23" s="163">
        <v>6215444</v>
      </c>
      <c r="AV23" s="164">
        <v>0.64899998903274536</v>
      </c>
      <c r="AW23" s="164">
        <v>34.400001525878906</v>
      </c>
      <c r="AX23" s="163">
        <v>73000</v>
      </c>
      <c r="AY23" s="163">
        <v>0</v>
      </c>
      <c r="AZ23" s="163">
        <v>0</v>
      </c>
      <c r="BA23" s="163">
        <v>8785</v>
      </c>
      <c r="BB23" s="163">
        <v>12958</v>
      </c>
      <c r="BC23" s="163">
        <v>0</v>
      </c>
      <c r="BD23" s="163">
        <v>126</v>
      </c>
      <c r="BE23" s="165">
        <v>10.300000190734863</v>
      </c>
      <c r="BF23" s="164">
        <v>2.7833333015441895</v>
      </c>
      <c r="BG23" s="164">
        <v>-0.16429600119590759</v>
      </c>
      <c r="BH23" s="163">
        <v>43</v>
      </c>
      <c r="BI23" s="165">
        <v>56.5</v>
      </c>
      <c r="BJ23" s="164">
        <v>47.099998474121094</v>
      </c>
      <c r="BK23" s="164">
        <v>33.96533203125</v>
      </c>
      <c r="BL23" s="165">
        <v>108.96529388427734</v>
      </c>
      <c r="BM23" s="163">
        <v>13000</v>
      </c>
      <c r="BN23" s="165">
        <v>19.493501663208008</v>
      </c>
      <c r="BO23" s="165">
        <v>67.360267639160156</v>
      </c>
      <c r="BP23" s="164">
        <v>0.62000000476837158</v>
      </c>
      <c r="BQ23" s="163">
        <v>76</v>
      </c>
      <c r="BR23" s="163" t="s">
        <v>1369</v>
      </c>
      <c r="BS23" s="163">
        <v>73</v>
      </c>
      <c r="BT23" s="164">
        <v>97.187599182128906</v>
      </c>
      <c r="BU23" s="164">
        <v>523</v>
      </c>
      <c r="BV23" s="163">
        <v>1434.662841796875</v>
      </c>
      <c r="BW23" s="163">
        <v>112760</v>
      </c>
    </row>
    <row r="24" spans="1:75">
      <c r="A24" s="167" t="s">
        <v>37</v>
      </c>
      <c r="B24" s="236" t="s">
        <v>36</v>
      </c>
      <c r="C24" s="163">
        <v>1800.055908203125</v>
      </c>
      <c r="D24" s="163">
        <v>533.74755859375</v>
      </c>
      <c r="E24" s="163">
        <v>2234.537841796875</v>
      </c>
      <c r="F24" s="163">
        <v>0</v>
      </c>
      <c r="G24" s="163">
        <v>0</v>
      </c>
      <c r="H24" s="163">
        <v>0</v>
      </c>
      <c r="I24" s="163">
        <v>0</v>
      </c>
      <c r="J24" s="237">
        <v>0</v>
      </c>
      <c r="K24" s="240">
        <v>0</v>
      </c>
      <c r="L24" s="238">
        <v>0</v>
      </c>
      <c r="M24" s="163">
        <v>653418.625</v>
      </c>
      <c r="N24" s="163" t="s">
        <v>1369</v>
      </c>
      <c r="O24" s="163" t="s">
        <v>1369</v>
      </c>
      <c r="P24" s="163" t="s">
        <v>1369</v>
      </c>
      <c r="Q24" s="163">
        <v>586362.6875</v>
      </c>
      <c r="R24" s="233">
        <v>0.74000000953674316</v>
      </c>
      <c r="S24" s="163">
        <v>195043.953125</v>
      </c>
      <c r="T24" s="163">
        <v>433761.375</v>
      </c>
      <c r="U24" s="163">
        <v>589415.9375</v>
      </c>
      <c r="V24" s="164">
        <v>20.385055541992188</v>
      </c>
      <c r="W24" s="164">
        <v>2.1417627334594727</v>
      </c>
      <c r="X24" s="164">
        <v>44.349998474121094</v>
      </c>
      <c r="Y24" s="164">
        <v>4.5900001525878906</v>
      </c>
      <c r="Z24" s="164">
        <v>0</v>
      </c>
      <c r="AA24" s="164">
        <v>93.204177856445313</v>
      </c>
      <c r="AB24" s="163">
        <v>679</v>
      </c>
      <c r="AC24" s="163">
        <v>60</v>
      </c>
      <c r="AD24" s="165">
        <v>44.689899444580078</v>
      </c>
      <c r="AE24" s="164">
        <v>6.1410608291625977</v>
      </c>
      <c r="AF24" s="251">
        <v>6.8239793181419373E-3</v>
      </c>
      <c r="AG24" s="163">
        <v>0</v>
      </c>
      <c r="AH24" s="164">
        <v>0.6809999942779541</v>
      </c>
      <c r="AI24" s="166" t="s">
        <v>1369</v>
      </c>
      <c r="AJ24" s="164">
        <v>0</v>
      </c>
      <c r="AK24" s="164">
        <v>122.83999633789063</v>
      </c>
      <c r="AL24" s="164">
        <v>195.50999450683594</v>
      </c>
      <c r="AM24" s="164">
        <v>7.0765490531921387</v>
      </c>
      <c r="AN24" s="164">
        <v>3.3108665943145752</v>
      </c>
      <c r="AO24" s="165">
        <v>23.700000762939453</v>
      </c>
      <c r="AP24" s="165">
        <v>12.699999809265137</v>
      </c>
      <c r="AQ24" s="163">
        <v>164</v>
      </c>
      <c r="AR24" s="165">
        <v>0.20000000298023224</v>
      </c>
      <c r="AS24" s="164">
        <v>0.11999999731779099</v>
      </c>
      <c r="AT24" s="164">
        <v>0</v>
      </c>
      <c r="AU24" s="163">
        <v>173578</v>
      </c>
      <c r="AV24" s="164">
        <v>0.33399999141693115</v>
      </c>
      <c r="AW24" s="164">
        <v>28.5</v>
      </c>
      <c r="AX24" s="163">
        <v>0</v>
      </c>
      <c r="AY24" s="163">
        <v>0</v>
      </c>
      <c r="AZ24" s="163">
        <v>0</v>
      </c>
      <c r="BA24" s="163">
        <v>0</v>
      </c>
      <c r="BB24" s="163">
        <v>0</v>
      </c>
      <c r="BC24" s="163">
        <v>0</v>
      </c>
      <c r="BD24" s="163">
        <v>111</v>
      </c>
      <c r="BE24" s="165">
        <v>14.199999809265137</v>
      </c>
      <c r="BF24" s="164">
        <v>3.2166666984558105</v>
      </c>
      <c r="BG24" s="164">
        <v>0.55600738525390625</v>
      </c>
      <c r="BH24" s="163">
        <v>68</v>
      </c>
      <c r="BI24" s="165">
        <v>100</v>
      </c>
      <c r="BJ24" s="164">
        <v>72.099998474121094</v>
      </c>
      <c r="BK24" s="164">
        <v>85.636886596679688</v>
      </c>
      <c r="BL24" s="165">
        <v>94.892738342285156</v>
      </c>
      <c r="BM24" s="163">
        <v>1600</v>
      </c>
      <c r="BN24" s="165">
        <v>77.940071105957031</v>
      </c>
      <c r="BO24" s="165">
        <v>99.131446838378906</v>
      </c>
      <c r="BP24" s="164">
        <v>5.5999999046325684</v>
      </c>
      <c r="BQ24" s="163">
        <v>98</v>
      </c>
      <c r="BR24" s="163">
        <v>97</v>
      </c>
      <c r="BS24" s="163">
        <v>97</v>
      </c>
      <c r="BT24" s="164">
        <v>441.82626342773438</v>
      </c>
      <c r="BU24" s="164">
        <v>60</v>
      </c>
      <c r="BV24" s="163">
        <v>3704.018310546875</v>
      </c>
      <c r="BW24" s="163">
        <v>38394</v>
      </c>
    </row>
    <row r="25" spans="1:75">
      <c r="A25" s="167" t="s">
        <v>733</v>
      </c>
      <c r="B25" s="236" t="s">
        <v>38</v>
      </c>
      <c r="C25" s="163">
        <v>23587.958984375</v>
      </c>
      <c r="D25" s="163">
        <v>3504.34619140625</v>
      </c>
      <c r="E25" s="163">
        <v>35797.890625</v>
      </c>
      <c r="F25" s="163">
        <v>0</v>
      </c>
      <c r="G25" s="163">
        <v>0</v>
      </c>
      <c r="H25" s="163">
        <v>0</v>
      </c>
      <c r="I25" s="163">
        <v>0</v>
      </c>
      <c r="J25" s="237">
        <v>100078.6015625</v>
      </c>
      <c r="K25" s="240">
        <v>0.28571429848670959</v>
      </c>
      <c r="L25" s="238">
        <v>0.125</v>
      </c>
      <c r="M25" s="163" t="s">
        <v>1369</v>
      </c>
      <c r="N25" s="163" t="s">
        <v>1369</v>
      </c>
      <c r="O25" s="163" t="s">
        <v>1369</v>
      </c>
      <c r="P25" s="163" t="s">
        <v>1369</v>
      </c>
      <c r="Q25" s="163">
        <v>5701800.5</v>
      </c>
      <c r="R25" s="233">
        <v>0.45370000600814819</v>
      </c>
      <c r="S25" s="163">
        <v>4174103.5</v>
      </c>
      <c r="T25" s="163">
        <v>5462716</v>
      </c>
      <c r="U25" s="163">
        <v>4925364.5</v>
      </c>
      <c r="V25" s="164">
        <v>11.150625228881836</v>
      </c>
      <c r="W25" s="164">
        <v>1.8377648591995239</v>
      </c>
      <c r="X25" s="164">
        <v>71.185997009277344</v>
      </c>
      <c r="Y25" s="164">
        <v>3.5299999713897705</v>
      </c>
      <c r="Z25" s="164">
        <v>8.5530309677124023</v>
      </c>
      <c r="AA25" s="164">
        <v>26.987367630004883</v>
      </c>
      <c r="AB25" s="163">
        <v>8156</v>
      </c>
      <c r="AC25" s="163">
        <v>20</v>
      </c>
      <c r="AD25" s="165">
        <v>46.625679016113281</v>
      </c>
      <c r="AE25" s="164">
        <v>10.09507942199707</v>
      </c>
      <c r="AF25" s="251">
        <v>4.7889269888401031E-2</v>
      </c>
      <c r="AG25" s="163">
        <v>1</v>
      </c>
      <c r="AH25" s="164">
        <v>0.69800001382827759</v>
      </c>
      <c r="AI25" s="166">
        <v>3.7754271179437637E-2</v>
      </c>
      <c r="AJ25" s="164">
        <v>9.0374789999999994</v>
      </c>
      <c r="AK25" s="164">
        <v>475.42999267578125</v>
      </c>
      <c r="AL25" s="164">
        <v>335.73001098632813</v>
      </c>
      <c r="AM25" s="164">
        <v>0.78183126449584961</v>
      </c>
      <c r="AN25" s="164">
        <v>3.213456392288208</v>
      </c>
      <c r="AO25" s="165">
        <v>23.899999618530273</v>
      </c>
      <c r="AP25" s="165">
        <v>3.4000000953674316</v>
      </c>
      <c r="AQ25" s="163">
        <v>108</v>
      </c>
      <c r="AR25" s="165">
        <v>0.40000000596046448</v>
      </c>
      <c r="AS25" s="164">
        <v>0.2800000011920929</v>
      </c>
      <c r="AT25" s="164">
        <v>2.5221292972564697</v>
      </c>
      <c r="AU25" s="163">
        <v>197835</v>
      </c>
      <c r="AV25" s="164">
        <v>0.41800001263618469</v>
      </c>
      <c r="AW25" s="164">
        <v>40.900001525878906</v>
      </c>
      <c r="AX25" s="163">
        <v>375000</v>
      </c>
      <c r="AY25" s="163">
        <v>2157026</v>
      </c>
      <c r="AZ25" s="163">
        <v>6646</v>
      </c>
      <c r="BA25" s="163">
        <v>0</v>
      </c>
      <c r="BB25" s="163">
        <v>17296</v>
      </c>
      <c r="BC25" s="163">
        <v>0</v>
      </c>
      <c r="BD25" s="163">
        <v>103</v>
      </c>
      <c r="BE25" s="165">
        <v>23</v>
      </c>
      <c r="BF25" s="164">
        <v>2.7666666507720947</v>
      </c>
      <c r="BG25" s="164">
        <v>-0.56397676467895508</v>
      </c>
      <c r="BH25" s="163">
        <v>29</v>
      </c>
      <c r="BI25" s="165">
        <v>99.900001525878906</v>
      </c>
      <c r="BJ25" s="164">
        <v>93.852561950683594</v>
      </c>
      <c r="BK25" s="164">
        <v>65.977378845214844</v>
      </c>
      <c r="BL25" s="165">
        <v>99.623069763183594</v>
      </c>
      <c r="BM25" s="163">
        <v>95000</v>
      </c>
      <c r="BN25" s="165">
        <v>68.612564086914063</v>
      </c>
      <c r="BO25" s="165">
        <v>94.113372802734375</v>
      </c>
      <c r="BP25" s="164">
        <v>10.079999923706055</v>
      </c>
      <c r="BQ25" s="163">
        <v>69</v>
      </c>
      <c r="BR25" s="163">
        <v>49</v>
      </c>
      <c r="BS25" s="163">
        <v>69</v>
      </c>
      <c r="BT25" s="164">
        <v>721.81695556640625</v>
      </c>
      <c r="BU25" s="164">
        <v>161</v>
      </c>
      <c r="BV25" s="163">
        <v>3700.978271484375</v>
      </c>
      <c r="BW25" s="163">
        <v>1083300</v>
      </c>
    </row>
    <row r="26" spans="1:75">
      <c r="A26" s="167" t="s">
        <v>40</v>
      </c>
      <c r="B26" s="236" t="s">
        <v>39</v>
      </c>
      <c r="C26" s="163">
        <v>6747.88232421875</v>
      </c>
      <c r="D26" s="163">
        <v>0</v>
      </c>
      <c r="E26" s="163">
        <v>20008.119140625</v>
      </c>
      <c r="F26" s="163">
        <v>8.0799996852874756E-2</v>
      </c>
      <c r="G26" s="163">
        <v>0</v>
      </c>
      <c r="H26" s="163">
        <v>0</v>
      </c>
      <c r="I26" s="163">
        <v>0</v>
      </c>
      <c r="J26" s="237">
        <v>1787.857177734375</v>
      </c>
      <c r="K26" s="240">
        <v>5.714285746216774E-2</v>
      </c>
      <c r="L26" s="238">
        <v>0.10000000149011612</v>
      </c>
      <c r="M26" s="163">
        <v>1660.369873046875</v>
      </c>
      <c r="N26" s="163" t="s">
        <v>1369</v>
      </c>
      <c r="O26" s="163" t="s">
        <v>1369</v>
      </c>
      <c r="P26" s="163" t="s">
        <v>1369</v>
      </c>
      <c r="Q26" s="163">
        <v>0</v>
      </c>
      <c r="R26" s="233">
        <v>0</v>
      </c>
      <c r="S26" s="163">
        <v>0</v>
      </c>
      <c r="T26" s="163">
        <v>0</v>
      </c>
      <c r="U26" s="163">
        <v>71909.34375</v>
      </c>
      <c r="V26" s="164">
        <v>63.885604858398438</v>
      </c>
      <c r="W26" s="164">
        <v>0.15122382342815399</v>
      </c>
      <c r="X26" s="164">
        <v>50.269001007080078</v>
      </c>
      <c r="Y26" s="164">
        <v>3.5</v>
      </c>
      <c r="Z26" s="164">
        <v>0</v>
      </c>
      <c r="AA26" s="164" t="s">
        <v>1369</v>
      </c>
      <c r="AB26" s="163">
        <v>306</v>
      </c>
      <c r="AC26" s="165" t="s">
        <v>1369</v>
      </c>
      <c r="AD26" s="165">
        <v>0.31279999017715454</v>
      </c>
      <c r="AE26" s="164">
        <v>4.0060796737670898</v>
      </c>
      <c r="AF26" s="251">
        <v>1.1372262611985207E-2</v>
      </c>
      <c r="AG26" s="163">
        <v>0</v>
      </c>
      <c r="AH26" s="164">
        <v>0.77899998426437378</v>
      </c>
      <c r="AI26" s="166">
        <v>8.3074960857629776E-3</v>
      </c>
      <c r="AJ26" s="164">
        <v>71.723920000000007</v>
      </c>
      <c r="AK26" s="164">
        <v>538.27001953125</v>
      </c>
      <c r="AL26" s="164">
        <v>285.05999755859375</v>
      </c>
      <c r="AM26" s="164">
        <v>1.1706807613372803</v>
      </c>
      <c r="AN26" s="164">
        <v>10.534140586853027</v>
      </c>
      <c r="AO26" s="165">
        <v>6</v>
      </c>
      <c r="AP26" s="165">
        <v>1.6000000238418579</v>
      </c>
      <c r="AQ26" s="163">
        <v>24</v>
      </c>
      <c r="AR26" s="165" t="s">
        <v>1369</v>
      </c>
      <c r="AS26" s="164" t="s">
        <v>1369</v>
      </c>
      <c r="AT26" s="164" t="s">
        <v>1369</v>
      </c>
      <c r="AU26" s="163">
        <v>0</v>
      </c>
      <c r="AV26" s="164">
        <v>0.14800000190734863</v>
      </c>
      <c r="AW26" s="164">
        <v>33</v>
      </c>
      <c r="AX26" s="163">
        <v>4052</v>
      </c>
      <c r="AY26" s="163">
        <v>10020</v>
      </c>
      <c r="AZ26" s="163">
        <v>0</v>
      </c>
      <c r="BA26" s="163">
        <v>91223</v>
      </c>
      <c r="BB26" s="163">
        <v>2995</v>
      </c>
      <c r="BC26" s="163">
        <v>0</v>
      </c>
      <c r="BD26" s="163">
        <v>135</v>
      </c>
      <c r="BE26" s="165">
        <v>2.4000000953674316</v>
      </c>
      <c r="BF26" s="164" t="s">
        <v>1369</v>
      </c>
      <c r="BG26" s="164">
        <v>-1.0644264221191406</v>
      </c>
      <c r="BH26" s="163">
        <v>35</v>
      </c>
      <c r="BI26" s="165">
        <v>100</v>
      </c>
      <c r="BJ26" s="164">
        <v>98.300003051757813</v>
      </c>
      <c r="BK26" s="164">
        <v>78.845535278320313</v>
      </c>
      <c r="BL26" s="165">
        <v>117.88774871826172</v>
      </c>
      <c r="BM26" s="163">
        <v>38000</v>
      </c>
      <c r="BN26" s="165">
        <v>95.385055541992188</v>
      </c>
      <c r="BO26" s="165">
        <v>96.093475341796875</v>
      </c>
      <c r="BP26" s="164">
        <v>21.029998779296875</v>
      </c>
      <c r="BQ26" s="163">
        <v>75</v>
      </c>
      <c r="BR26" s="163">
        <v>60</v>
      </c>
      <c r="BS26" s="163" t="s">
        <v>1369</v>
      </c>
      <c r="BT26" s="164">
        <v>1693</v>
      </c>
      <c r="BU26" s="164">
        <v>6</v>
      </c>
      <c r="BV26" s="163">
        <v>8426.0908203125</v>
      </c>
      <c r="BW26" s="163">
        <v>51000</v>
      </c>
    </row>
    <row r="27" spans="1:75">
      <c r="A27" s="167" t="s">
        <v>42</v>
      </c>
      <c r="B27" s="236" t="s">
        <v>41</v>
      </c>
      <c r="C27" s="163">
        <v>0</v>
      </c>
      <c r="D27" s="163">
        <v>0</v>
      </c>
      <c r="E27" s="163">
        <v>3429.90625</v>
      </c>
      <c r="F27" s="163">
        <v>0</v>
      </c>
      <c r="G27" s="163">
        <v>0</v>
      </c>
      <c r="H27" s="163">
        <v>0</v>
      </c>
      <c r="I27" s="163">
        <v>0</v>
      </c>
      <c r="J27" s="237">
        <v>5000</v>
      </c>
      <c r="K27" s="240">
        <v>0.11428571492433548</v>
      </c>
      <c r="L27" s="238">
        <v>0.22499999403953552</v>
      </c>
      <c r="M27" s="163">
        <v>8980.6103515625</v>
      </c>
      <c r="N27" s="163">
        <v>0</v>
      </c>
      <c r="O27" s="163">
        <v>0</v>
      </c>
      <c r="P27" s="163">
        <v>1.2268226146697998</v>
      </c>
      <c r="Q27" s="163">
        <v>1803157.125</v>
      </c>
      <c r="R27" s="233">
        <v>0.66299998760223389</v>
      </c>
      <c r="S27" s="163">
        <v>236911.125</v>
      </c>
      <c r="T27" s="163">
        <v>2308849.75</v>
      </c>
      <c r="U27" s="163">
        <v>33844.80078125</v>
      </c>
      <c r="V27" s="164">
        <v>4.5672945976257324</v>
      </c>
      <c r="W27" s="164">
        <v>2.5848157405853271</v>
      </c>
      <c r="X27" s="164">
        <v>72.866996765136719</v>
      </c>
      <c r="Y27" s="164">
        <v>3.5199999809265137</v>
      </c>
      <c r="Z27" s="164">
        <v>5.213498592376709</v>
      </c>
      <c r="AA27" s="164" t="s">
        <v>1369</v>
      </c>
      <c r="AB27" s="163">
        <v>574</v>
      </c>
      <c r="AC27" s="163">
        <v>40</v>
      </c>
      <c r="AD27" s="165">
        <v>39.599998474121094</v>
      </c>
      <c r="AE27" s="164">
        <v>11.794450759887695</v>
      </c>
      <c r="AF27" s="251">
        <v>1.0732455179095268E-2</v>
      </c>
      <c r="AG27" s="163">
        <v>0</v>
      </c>
      <c r="AH27" s="164">
        <v>0.70800000429153442</v>
      </c>
      <c r="AI27" s="166">
        <v>7.2638697922229767E-2</v>
      </c>
      <c r="AJ27" s="164">
        <v>2.9318559999999998</v>
      </c>
      <c r="AK27" s="164">
        <v>98.55999755859375</v>
      </c>
      <c r="AL27" s="164">
        <v>90.760002136230469</v>
      </c>
      <c r="AM27" s="164">
        <v>0.45357036590576172</v>
      </c>
      <c r="AN27" s="164">
        <v>0.31014519929885864</v>
      </c>
      <c r="AO27" s="165">
        <v>38.700000762939453</v>
      </c>
      <c r="AP27" s="165" t="s">
        <v>1369</v>
      </c>
      <c r="AQ27" s="163">
        <v>229</v>
      </c>
      <c r="AR27" s="165">
        <v>16.399999618530273</v>
      </c>
      <c r="AS27" s="164">
        <v>3.3199999332427979</v>
      </c>
      <c r="AT27" s="164">
        <v>0.31080958247184753</v>
      </c>
      <c r="AU27" s="163">
        <v>1464410</v>
      </c>
      <c r="AV27" s="164">
        <v>0.4830000102519989</v>
      </c>
      <c r="AW27" s="164">
        <v>53.299999237060547</v>
      </c>
      <c r="AX27" s="163">
        <v>0</v>
      </c>
      <c r="AY27" s="163">
        <v>37000</v>
      </c>
      <c r="AZ27" s="163">
        <v>0</v>
      </c>
      <c r="BA27" s="163">
        <v>0</v>
      </c>
      <c r="BB27" s="163">
        <v>929</v>
      </c>
      <c r="BC27" s="163">
        <v>0</v>
      </c>
      <c r="BD27" s="163">
        <v>109</v>
      </c>
      <c r="BE27" s="165">
        <v>24.299999237060547</v>
      </c>
      <c r="BF27" s="164">
        <v>2.75</v>
      </c>
      <c r="BG27" s="164">
        <v>0.46399715542793274</v>
      </c>
      <c r="BH27" s="163">
        <v>59</v>
      </c>
      <c r="BI27" s="165">
        <v>75.900001525878906</v>
      </c>
      <c r="BJ27" s="164">
        <v>86.82318115234375</v>
      </c>
      <c r="BK27" s="164">
        <v>73.5</v>
      </c>
      <c r="BL27" s="165">
        <v>165.30496215820313</v>
      </c>
      <c r="BM27" s="163">
        <v>40000</v>
      </c>
      <c r="BN27" s="165">
        <v>80.550819396972656</v>
      </c>
      <c r="BO27" s="165">
        <v>92.567558288574219</v>
      </c>
      <c r="BP27" s="164">
        <v>3.4800000190734863</v>
      </c>
      <c r="BQ27" s="163">
        <v>86</v>
      </c>
      <c r="BR27" s="163">
        <v>77</v>
      </c>
      <c r="BS27" s="163">
        <v>68</v>
      </c>
      <c r="BT27" s="164">
        <v>1095.9993896484375</v>
      </c>
      <c r="BU27" s="164">
        <v>186</v>
      </c>
      <c r="BV27" s="163">
        <v>7249.79931640625</v>
      </c>
      <c r="BW27" s="163">
        <v>566730</v>
      </c>
    </row>
    <row r="28" spans="1:75">
      <c r="A28" s="167" t="s">
        <v>44</v>
      </c>
      <c r="B28" s="236" t="s">
        <v>43</v>
      </c>
      <c r="C28" s="163">
        <v>277.65286254882813</v>
      </c>
      <c r="D28" s="163">
        <v>1.6440004110336304</v>
      </c>
      <c r="E28" s="163">
        <v>948321.75</v>
      </c>
      <c r="F28" s="163">
        <v>0</v>
      </c>
      <c r="G28" s="163">
        <v>0</v>
      </c>
      <c r="H28" s="163">
        <v>0</v>
      </c>
      <c r="I28" s="163">
        <v>19613.951171875</v>
      </c>
      <c r="J28" s="237">
        <v>1247714.25</v>
      </c>
      <c r="K28" s="240">
        <v>0.40000000596046448</v>
      </c>
      <c r="L28" s="238">
        <v>0</v>
      </c>
      <c r="M28" s="163" t="s">
        <v>1369</v>
      </c>
      <c r="N28" s="163" t="s">
        <v>1369</v>
      </c>
      <c r="O28" s="163" t="s">
        <v>1369</v>
      </c>
      <c r="P28" s="163" t="s">
        <v>1369</v>
      </c>
      <c r="Q28" s="163">
        <v>44180372</v>
      </c>
      <c r="R28" s="233">
        <v>0.20299999415874481</v>
      </c>
      <c r="S28" s="163">
        <v>126795672</v>
      </c>
      <c r="T28" s="163">
        <v>179732240</v>
      </c>
      <c r="U28" s="163">
        <v>184012768</v>
      </c>
      <c r="V28" s="164">
        <v>25.642812728881836</v>
      </c>
      <c r="W28" s="164">
        <v>0.77948212623596191</v>
      </c>
      <c r="X28" s="164">
        <v>87.788002014160156</v>
      </c>
      <c r="Y28" s="164">
        <v>3.309999942779541</v>
      </c>
      <c r="Z28" s="164">
        <v>9.2676162719726563E-2</v>
      </c>
      <c r="AA28" s="164" t="s">
        <v>1369</v>
      </c>
      <c r="AB28" s="163">
        <v>16104</v>
      </c>
      <c r="AC28" s="163">
        <v>100</v>
      </c>
      <c r="AD28" s="165">
        <v>14.897100448608398</v>
      </c>
      <c r="AE28" s="164">
        <v>6.1772103309631348</v>
      </c>
      <c r="AF28" s="251">
        <v>0.9897882342338562</v>
      </c>
      <c r="AG28" s="163">
        <v>2458</v>
      </c>
      <c r="AH28" s="164">
        <v>0.75999999046325684</v>
      </c>
      <c r="AI28" s="166">
        <v>1.6346041113138199E-2</v>
      </c>
      <c r="AJ28" s="164">
        <v>87.254211999999995</v>
      </c>
      <c r="AK28" s="164">
        <v>1022.6300048828125</v>
      </c>
      <c r="AL28" s="164">
        <v>578.40997314453125</v>
      </c>
      <c r="AM28" s="164">
        <v>3.0443519353866577E-2</v>
      </c>
      <c r="AN28" s="164">
        <v>0.20397345721721649</v>
      </c>
      <c r="AO28" s="165">
        <v>14</v>
      </c>
      <c r="AP28" s="165">
        <v>3.5</v>
      </c>
      <c r="AQ28" s="163">
        <v>49</v>
      </c>
      <c r="AR28" s="165">
        <v>0.60000002384185791</v>
      </c>
      <c r="AS28" s="164">
        <v>0.38999998569488525</v>
      </c>
      <c r="AT28" s="164">
        <v>3.439525842666626</v>
      </c>
      <c r="AU28" s="163">
        <v>5245909</v>
      </c>
      <c r="AV28" s="164">
        <v>0.39100000262260437</v>
      </c>
      <c r="AW28" s="164">
        <v>52</v>
      </c>
      <c r="AX28" s="163">
        <v>224081</v>
      </c>
      <c r="AY28" s="163">
        <v>1239520</v>
      </c>
      <c r="AZ28" s="163">
        <v>2520133</v>
      </c>
      <c r="BA28" s="163">
        <v>15602</v>
      </c>
      <c r="BB28" s="163">
        <v>666952</v>
      </c>
      <c r="BC28" s="163">
        <v>0</v>
      </c>
      <c r="BD28" s="163">
        <v>136</v>
      </c>
      <c r="BE28" s="165">
        <v>3.9000000953674316</v>
      </c>
      <c r="BF28" s="164">
        <v>3.2833333015441895</v>
      </c>
      <c r="BG28" s="164">
        <v>-0.5875321626663208</v>
      </c>
      <c r="BH28" s="163">
        <v>36</v>
      </c>
      <c r="BI28" s="165">
        <v>100</v>
      </c>
      <c r="BJ28" s="164">
        <v>94.69000244140625</v>
      </c>
      <c r="BK28" s="164">
        <v>80.527748107910156</v>
      </c>
      <c r="BL28" s="165">
        <v>98.891021728515625</v>
      </c>
      <c r="BM28" s="163">
        <v>900000</v>
      </c>
      <c r="BN28" s="165">
        <v>90.883499145507813</v>
      </c>
      <c r="BO28" s="165">
        <v>99.593772888183594</v>
      </c>
      <c r="BP28" s="164">
        <v>21.420000076293945</v>
      </c>
      <c r="BQ28" s="163">
        <v>77</v>
      </c>
      <c r="BR28" s="163">
        <v>58</v>
      </c>
      <c r="BS28" s="163">
        <v>81</v>
      </c>
      <c r="BT28" s="164">
        <v>1625.6412353515625</v>
      </c>
      <c r="BU28" s="164">
        <v>72</v>
      </c>
      <c r="BV28" s="163">
        <v>10043.6240234375</v>
      </c>
      <c r="BW28" s="163">
        <v>8459420</v>
      </c>
    </row>
    <row r="29" spans="1:75">
      <c r="A29" s="167" t="s">
        <v>378</v>
      </c>
      <c r="B29" s="236" t="s">
        <v>45</v>
      </c>
      <c r="C29" s="163">
        <v>0</v>
      </c>
      <c r="D29" s="163">
        <v>0</v>
      </c>
      <c r="E29" s="163">
        <v>2314.527099609375</v>
      </c>
      <c r="F29" s="163">
        <v>0.14759999513626099</v>
      </c>
      <c r="G29" s="163">
        <v>0</v>
      </c>
      <c r="H29" s="163">
        <v>0</v>
      </c>
      <c r="I29" s="163">
        <v>201.64970397949219</v>
      </c>
      <c r="J29" s="237">
        <v>0</v>
      </c>
      <c r="K29" s="240">
        <v>0</v>
      </c>
      <c r="L29" s="238">
        <v>0.15000000596046448</v>
      </c>
      <c r="M29" s="163">
        <v>0</v>
      </c>
      <c r="N29" s="163" t="s">
        <v>1369</v>
      </c>
      <c r="O29" s="163" t="s">
        <v>1369</v>
      </c>
      <c r="P29" s="163" t="s">
        <v>1369</v>
      </c>
      <c r="Q29" s="163">
        <v>0</v>
      </c>
      <c r="R29" s="233">
        <v>0</v>
      </c>
      <c r="S29" s="163">
        <v>380960.6875</v>
      </c>
      <c r="T29" s="163">
        <v>437003.375</v>
      </c>
      <c r="U29" s="163">
        <v>417901.53125</v>
      </c>
      <c r="V29" s="164">
        <v>84.511009216308594</v>
      </c>
      <c r="W29" s="164">
        <v>1.1547057628631592</v>
      </c>
      <c r="X29" s="164">
        <v>79.149002075195313</v>
      </c>
      <c r="Y29" s="164" t="s">
        <v>1369</v>
      </c>
      <c r="Z29" s="164">
        <v>0</v>
      </c>
      <c r="AA29" s="164" t="s">
        <v>1369</v>
      </c>
      <c r="AB29" s="163">
        <v>58</v>
      </c>
      <c r="AC29" s="165" t="s">
        <v>1369</v>
      </c>
      <c r="AD29" s="165">
        <v>21.596879959106445</v>
      </c>
      <c r="AE29" s="164">
        <v>6.7502808570861816</v>
      </c>
      <c r="AF29" s="251">
        <v>4.5349821448326111E-3</v>
      </c>
      <c r="AG29" s="163">
        <v>0</v>
      </c>
      <c r="AH29" s="164">
        <v>0.82300001382827759</v>
      </c>
      <c r="AI29" s="166" t="s">
        <v>1369</v>
      </c>
      <c r="AJ29" s="164">
        <v>0</v>
      </c>
      <c r="AK29" s="164">
        <v>0</v>
      </c>
      <c r="AL29" s="164">
        <v>0</v>
      </c>
      <c r="AM29" s="164" t="s">
        <v>1369</v>
      </c>
      <c r="AN29" s="165">
        <v>1.3220261782407761E-2</v>
      </c>
      <c r="AO29" s="165">
        <v>9.6999998092651367</v>
      </c>
      <c r="AP29" s="165" t="s">
        <v>1369</v>
      </c>
      <c r="AQ29" s="163">
        <v>57</v>
      </c>
      <c r="AR29" s="165" t="s">
        <v>1369</v>
      </c>
      <c r="AS29" s="164" t="s">
        <v>1369</v>
      </c>
      <c r="AT29" s="164" t="s">
        <v>1369</v>
      </c>
      <c r="AU29" s="163">
        <v>0</v>
      </c>
      <c r="AV29" s="164">
        <v>0.27900001406669617</v>
      </c>
      <c r="AW29" s="164" t="s">
        <v>1369</v>
      </c>
      <c r="AX29" s="163">
        <v>0</v>
      </c>
      <c r="AY29" s="163">
        <v>0</v>
      </c>
      <c r="AZ29" s="163">
        <v>0</v>
      </c>
      <c r="BA29" s="163">
        <v>0</v>
      </c>
      <c r="BB29" s="163">
        <v>20863</v>
      </c>
      <c r="BC29" s="163">
        <v>0</v>
      </c>
      <c r="BD29" s="163">
        <v>123</v>
      </c>
      <c r="BE29" s="165">
        <v>6</v>
      </c>
      <c r="BF29" s="164">
        <v>2.6170001029968262</v>
      </c>
      <c r="BG29" s="164">
        <v>1.422244668006897</v>
      </c>
      <c r="BH29" s="163">
        <v>60</v>
      </c>
      <c r="BI29" s="165">
        <v>100</v>
      </c>
      <c r="BJ29" s="164">
        <v>97.589996337890625</v>
      </c>
      <c r="BK29" s="164">
        <v>98.080001831054688</v>
      </c>
      <c r="BL29" s="165">
        <v>117.75515747070313</v>
      </c>
      <c r="BM29" s="163">
        <v>1500</v>
      </c>
      <c r="BN29" s="165">
        <v>99.480827331542969</v>
      </c>
      <c r="BO29" s="165">
        <v>99.900054931640625</v>
      </c>
      <c r="BP29" s="164">
        <v>19.129999160766602</v>
      </c>
      <c r="BQ29" s="163">
        <v>99</v>
      </c>
      <c r="BR29" s="163">
        <v>99</v>
      </c>
      <c r="BS29" s="163" t="s">
        <v>1369</v>
      </c>
      <c r="BT29" s="164">
        <v>1456.4278564453125</v>
      </c>
      <c r="BU29" s="164">
        <v>44</v>
      </c>
      <c r="BV29" s="163">
        <v>33430.91796875</v>
      </c>
      <c r="BW29" s="163">
        <v>5270</v>
      </c>
    </row>
    <row r="30" spans="1:75">
      <c r="A30" s="167" t="s">
        <v>47</v>
      </c>
      <c r="B30" s="236" t="s">
        <v>46</v>
      </c>
      <c r="C30" s="163">
        <v>13482.134765625</v>
      </c>
      <c r="D30" s="163">
        <v>0</v>
      </c>
      <c r="E30" s="163">
        <v>18468.666015625</v>
      </c>
      <c r="F30" s="163">
        <v>0</v>
      </c>
      <c r="G30" s="163">
        <v>0</v>
      </c>
      <c r="H30" s="163">
        <v>0</v>
      </c>
      <c r="I30" s="163">
        <v>646.151123046875</v>
      </c>
      <c r="J30" s="237">
        <v>0</v>
      </c>
      <c r="K30" s="240">
        <v>2.857142873108387E-2</v>
      </c>
      <c r="L30" s="238">
        <v>0.17499999701976776</v>
      </c>
      <c r="M30" s="163">
        <v>5807551</v>
      </c>
      <c r="N30" s="163" t="s">
        <v>1369</v>
      </c>
      <c r="O30" s="163" t="s">
        <v>1369</v>
      </c>
      <c r="P30" s="163" t="s">
        <v>1369</v>
      </c>
      <c r="Q30" s="163">
        <v>0</v>
      </c>
      <c r="R30" s="233">
        <v>0</v>
      </c>
      <c r="S30" s="163">
        <v>0</v>
      </c>
      <c r="T30" s="163">
        <v>0</v>
      </c>
      <c r="U30" s="163">
        <v>0</v>
      </c>
      <c r="V30" s="164">
        <v>63.354301452636719</v>
      </c>
      <c r="W30" s="164">
        <v>-9.6949070692062378E-2</v>
      </c>
      <c r="X30" s="164">
        <v>76.700996398925781</v>
      </c>
      <c r="Y30" s="164">
        <v>2.3399999141693115</v>
      </c>
      <c r="Z30" s="164">
        <v>0</v>
      </c>
      <c r="AA30" s="164" t="s">
        <v>1369</v>
      </c>
      <c r="AB30" s="163">
        <v>2779</v>
      </c>
      <c r="AC30" s="163">
        <v>80</v>
      </c>
      <c r="AD30" s="165">
        <v>0.19661000370979309</v>
      </c>
      <c r="AE30" s="164">
        <v>4.5458812713623047</v>
      </c>
      <c r="AF30" s="251">
        <v>9.3755591660737991E-3</v>
      </c>
      <c r="AG30" s="163">
        <v>0</v>
      </c>
      <c r="AH30" s="164">
        <v>0.79900002479553223</v>
      </c>
      <c r="AI30" s="166" t="s">
        <v>1369</v>
      </c>
      <c r="AJ30" s="164">
        <v>20.487286999999998</v>
      </c>
      <c r="AK30" s="164">
        <v>0</v>
      </c>
      <c r="AL30" s="164">
        <v>0</v>
      </c>
      <c r="AM30" s="164" t="s">
        <v>1369</v>
      </c>
      <c r="AN30" s="164">
        <v>2.4411625862121582</v>
      </c>
      <c r="AO30" s="165">
        <v>6.0999999046325684</v>
      </c>
      <c r="AP30" s="165">
        <v>1.7000000476837158</v>
      </c>
      <c r="AQ30" s="163">
        <v>16</v>
      </c>
      <c r="AR30" s="165">
        <v>0.10000000149011612</v>
      </c>
      <c r="AS30" s="164">
        <v>7.0000000298023224E-2</v>
      </c>
      <c r="AT30" s="164" t="s">
        <v>1369</v>
      </c>
      <c r="AU30" s="163">
        <v>89</v>
      </c>
      <c r="AV30" s="164">
        <v>0.20600000023841858</v>
      </c>
      <c r="AW30" s="164">
        <v>39</v>
      </c>
      <c r="AX30" s="163">
        <v>10937</v>
      </c>
      <c r="AY30" s="163">
        <v>4035.999755859375</v>
      </c>
      <c r="AZ30" s="163">
        <v>0</v>
      </c>
      <c r="BA30" s="163">
        <v>0</v>
      </c>
      <c r="BB30" s="163">
        <v>110376</v>
      </c>
      <c r="BC30" s="163">
        <v>0</v>
      </c>
      <c r="BD30" s="163">
        <v>121</v>
      </c>
      <c r="BE30" s="165">
        <v>2.4000000953674316</v>
      </c>
      <c r="BF30" s="164">
        <v>3.7166666984558105</v>
      </c>
      <c r="BG30" s="164">
        <v>-0.27079984545707703</v>
      </c>
      <c r="BH30" s="163">
        <v>45</v>
      </c>
      <c r="BI30" s="165">
        <v>100</v>
      </c>
      <c r="BJ30" s="164">
        <v>98.419998168945313</v>
      </c>
      <c r="BK30" s="164">
        <v>79.126861572265625</v>
      </c>
      <c r="BL30" s="165">
        <v>117.43462371826172</v>
      </c>
      <c r="BM30" s="163">
        <v>84000</v>
      </c>
      <c r="BN30" s="165">
        <v>86.055862426757813</v>
      </c>
      <c r="BO30" s="165">
        <v>99.062530517578125</v>
      </c>
      <c r="BP30" s="164">
        <v>41.680000305175781</v>
      </c>
      <c r="BQ30" s="163">
        <v>91</v>
      </c>
      <c r="BR30" s="163">
        <v>87</v>
      </c>
      <c r="BS30" s="163">
        <v>87</v>
      </c>
      <c r="BT30" s="164">
        <v>2391</v>
      </c>
      <c r="BU30" s="164">
        <v>7</v>
      </c>
      <c r="BV30" s="163">
        <v>15797.595703125</v>
      </c>
      <c r="BW30" s="163">
        <v>108560</v>
      </c>
    </row>
    <row r="31" spans="1:75">
      <c r="A31" s="167" t="s">
        <v>49</v>
      </c>
      <c r="B31" s="236" t="s">
        <v>48</v>
      </c>
      <c r="C31" s="163">
        <v>0</v>
      </c>
      <c r="D31" s="163">
        <v>0</v>
      </c>
      <c r="E31" s="163">
        <v>4415.28564453125</v>
      </c>
      <c r="F31" s="163">
        <v>0</v>
      </c>
      <c r="G31" s="163">
        <v>0</v>
      </c>
      <c r="H31" s="163">
        <v>0</v>
      </c>
      <c r="I31" s="163">
        <v>0</v>
      </c>
      <c r="J31" s="237">
        <v>455634.8125</v>
      </c>
      <c r="K31" s="240">
        <v>0.22857142984867096</v>
      </c>
      <c r="L31" s="238">
        <v>0.125</v>
      </c>
      <c r="M31" s="163">
        <v>11014223</v>
      </c>
      <c r="N31" s="163">
        <v>0</v>
      </c>
      <c r="O31" s="163">
        <v>899296</v>
      </c>
      <c r="P31" s="163">
        <v>0</v>
      </c>
      <c r="Q31" s="163">
        <v>23840248</v>
      </c>
      <c r="R31" s="233">
        <v>1</v>
      </c>
      <c r="S31" s="163">
        <v>4424420</v>
      </c>
      <c r="T31" s="163">
        <v>23694004</v>
      </c>
      <c r="U31" s="163">
        <v>22696480</v>
      </c>
      <c r="V31" s="164">
        <v>80.777351379394531</v>
      </c>
      <c r="W31" s="164">
        <v>4.5131168365478516</v>
      </c>
      <c r="X31" s="164">
        <v>32.520000457763672</v>
      </c>
      <c r="Y31" s="164">
        <v>5.9200000762939453</v>
      </c>
      <c r="Z31" s="164">
        <v>33.553749084472656</v>
      </c>
      <c r="AA31" s="164">
        <v>9.1563701629638672</v>
      </c>
      <c r="AB31" s="163">
        <v>1832</v>
      </c>
      <c r="AC31" s="163">
        <v>60</v>
      </c>
      <c r="AD31" s="165">
        <v>87.881752014160156</v>
      </c>
      <c r="AE31" s="164">
        <v>14.269445419311523</v>
      </c>
      <c r="AF31" s="251">
        <v>0.9689527153968811</v>
      </c>
      <c r="AG31" s="163">
        <v>6109</v>
      </c>
      <c r="AH31" s="164">
        <v>0.43799999356269836</v>
      </c>
      <c r="AI31" s="166" t="s">
        <v>1369</v>
      </c>
      <c r="AJ31" s="164">
        <v>1089.847168</v>
      </c>
      <c r="AK31" s="164">
        <v>1555.6400146484375</v>
      </c>
      <c r="AL31" s="164">
        <v>1392.3599853515625</v>
      </c>
      <c r="AM31" s="164">
        <v>7.7361950874328613</v>
      </c>
      <c r="AN31" s="164">
        <v>2.8484852313995361</v>
      </c>
      <c r="AO31" s="165">
        <v>78.800003051757813</v>
      </c>
      <c r="AP31" s="165">
        <v>17.399999618530273</v>
      </c>
      <c r="AQ31" s="163">
        <v>44</v>
      </c>
      <c r="AR31" s="165">
        <v>0.60000002384185791</v>
      </c>
      <c r="AS31" s="164">
        <v>9.0000003576278687E-2</v>
      </c>
      <c r="AT31" s="164">
        <v>353.67813110351563</v>
      </c>
      <c r="AU31" s="163">
        <v>3709196</v>
      </c>
      <c r="AV31" s="164">
        <v>0.57700002193450928</v>
      </c>
      <c r="AW31" s="164">
        <v>37.400001525878906</v>
      </c>
      <c r="AX31" s="163">
        <v>3500928</v>
      </c>
      <c r="AY31" s="163">
        <v>0</v>
      </c>
      <c r="AZ31" s="163">
        <v>0</v>
      </c>
      <c r="BA31" s="163">
        <v>2062534</v>
      </c>
      <c r="BB31" s="163">
        <v>38881</v>
      </c>
      <c r="BC31" s="163">
        <v>0</v>
      </c>
      <c r="BD31" s="163">
        <v>119</v>
      </c>
      <c r="BE31" s="165">
        <v>15.399999618530273</v>
      </c>
      <c r="BF31" s="164">
        <v>3.7166666984558105</v>
      </c>
      <c r="BG31" s="164">
        <v>-0.82515537738800049</v>
      </c>
      <c r="BH31" s="163">
        <v>41</v>
      </c>
      <c r="BI31" s="165">
        <v>19.5</v>
      </c>
      <c r="BJ31" s="164">
        <v>34.490001678466797</v>
      </c>
      <c r="BK31" s="164">
        <v>21.579828262329102</v>
      </c>
      <c r="BL31" s="165">
        <v>111.66313171386719</v>
      </c>
      <c r="BM31" s="163">
        <v>41000</v>
      </c>
      <c r="BN31" s="165">
        <v>24.756492614746094</v>
      </c>
      <c r="BO31" s="165">
        <v>49.505874633789063</v>
      </c>
      <c r="BP31" s="164">
        <v>0.90999996662139893</v>
      </c>
      <c r="BQ31" s="163">
        <v>91</v>
      </c>
      <c r="BR31" s="163">
        <v>71</v>
      </c>
      <c r="BS31" s="163">
        <v>91</v>
      </c>
      <c r="BT31" s="164">
        <v>152.70889282226563</v>
      </c>
      <c r="BU31" s="164">
        <v>264</v>
      </c>
      <c r="BV31" s="163">
        <v>874.12127685546875</v>
      </c>
      <c r="BW31" s="163">
        <v>273600</v>
      </c>
    </row>
    <row r="32" spans="1:75">
      <c r="A32" s="167" t="s">
        <v>51</v>
      </c>
      <c r="B32" s="236" t="s">
        <v>50</v>
      </c>
      <c r="C32" s="163">
        <v>19215.751953125</v>
      </c>
      <c r="D32" s="163">
        <v>0</v>
      </c>
      <c r="E32" s="163">
        <v>4228.4482421875</v>
      </c>
      <c r="F32" s="163">
        <v>0</v>
      </c>
      <c r="G32" s="163">
        <v>0</v>
      </c>
      <c r="H32" s="163">
        <v>0</v>
      </c>
      <c r="I32" s="163">
        <v>0</v>
      </c>
      <c r="J32" s="237">
        <v>87500</v>
      </c>
      <c r="K32" s="240">
        <v>0.17142857611179352</v>
      </c>
      <c r="L32" s="238">
        <v>2.500000037252903E-2</v>
      </c>
      <c r="M32" s="163">
        <v>4406786.5</v>
      </c>
      <c r="N32" s="163">
        <v>308663.78125</v>
      </c>
      <c r="O32" s="163">
        <v>0</v>
      </c>
      <c r="P32" s="163">
        <v>2104676.75</v>
      </c>
      <c r="Q32" s="163">
        <v>13591658</v>
      </c>
      <c r="R32" s="233">
        <v>1</v>
      </c>
      <c r="S32" s="163">
        <v>9673057</v>
      </c>
      <c r="T32" s="163">
        <v>6903657.5</v>
      </c>
      <c r="U32" s="163">
        <v>4167520.75</v>
      </c>
      <c r="V32" s="164">
        <v>488.75439453125</v>
      </c>
      <c r="W32" s="164">
        <v>5.1852550506591797</v>
      </c>
      <c r="X32" s="164">
        <v>14.784000396728516</v>
      </c>
      <c r="Y32" s="164">
        <v>4.8299999237060547</v>
      </c>
      <c r="Z32" s="164">
        <v>1.4449392557144165</v>
      </c>
      <c r="AA32" s="164">
        <v>6.3035898208618164</v>
      </c>
      <c r="AB32" s="163">
        <v>1565</v>
      </c>
      <c r="AC32" s="163">
        <v>40</v>
      </c>
      <c r="AD32" s="165">
        <v>36.751678466796875</v>
      </c>
      <c r="AE32" s="164">
        <v>15.565374374389648</v>
      </c>
      <c r="AF32" s="251">
        <v>0.66273868083953857</v>
      </c>
      <c r="AG32" s="163">
        <v>123</v>
      </c>
      <c r="AH32" s="164">
        <v>0.41999998688697815</v>
      </c>
      <c r="AI32" s="166">
        <v>0.40886110067367554</v>
      </c>
      <c r="AJ32" s="164">
        <v>260.01807200000002</v>
      </c>
      <c r="AK32" s="164">
        <v>590.20001220703125</v>
      </c>
      <c r="AL32" s="164">
        <v>574.5999755859375</v>
      </c>
      <c r="AM32" s="164">
        <v>17.197732925415039</v>
      </c>
      <c r="AN32" s="164">
        <v>1.8291323184967041</v>
      </c>
      <c r="AO32" s="165">
        <v>50.5</v>
      </c>
      <c r="AP32" s="165">
        <v>27.600000381469727</v>
      </c>
      <c r="AQ32" s="163">
        <v>97</v>
      </c>
      <c r="AR32" s="165">
        <v>0.89999997615814209</v>
      </c>
      <c r="AS32" s="164">
        <v>0.14000000059604645</v>
      </c>
      <c r="AT32" s="164">
        <v>261.40170288085938</v>
      </c>
      <c r="AU32" s="163">
        <v>2281106</v>
      </c>
      <c r="AV32" s="164">
        <v>0.49900001287460327</v>
      </c>
      <c r="AW32" s="164">
        <v>37.5</v>
      </c>
      <c r="AX32" s="163">
        <v>0</v>
      </c>
      <c r="AY32" s="163">
        <v>9551</v>
      </c>
      <c r="AZ32" s="163">
        <v>237830</v>
      </c>
      <c r="BA32" s="163">
        <v>8124</v>
      </c>
      <c r="BB32" s="163">
        <v>89582</v>
      </c>
      <c r="BC32" s="163">
        <v>26663</v>
      </c>
      <c r="BD32" s="163">
        <v>99</v>
      </c>
      <c r="BE32" s="165">
        <v>29</v>
      </c>
      <c r="BF32" s="164">
        <v>3.1500000953674316</v>
      </c>
      <c r="BG32" s="164">
        <v>-1.262840747833252</v>
      </c>
      <c r="BH32" s="163">
        <v>20</v>
      </c>
      <c r="BI32" s="165">
        <v>10.300000190734863</v>
      </c>
      <c r="BJ32" s="164">
        <v>75.540000915527344</v>
      </c>
      <c r="BK32" s="164">
        <v>5.8049216270446777</v>
      </c>
      <c r="BL32" s="165">
        <v>57.961299896240234</v>
      </c>
      <c r="BM32" s="163">
        <v>6000</v>
      </c>
      <c r="BN32" s="165">
        <v>45.690685272216797</v>
      </c>
      <c r="BO32" s="165">
        <v>62.440975189208984</v>
      </c>
      <c r="BP32" s="164">
        <v>0.64999997615814209</v>
      </c>
      <c r="BQ32" s="163">
        <v>91</v>
      </c>
      <c r="BR32" s="163">
        <v>85</v>
      </c>
      <c r="BS32" s="163">
        <v>91</v>
      </c>
      <c r="BT32" s="164">
        <v>70.498191833496094</v>
      </c>
      <c r="BU32" s="164">
        <v>494</v>
      </c>
      <c r="BV32" s="163">
        <v>199.58076477050781</v>
      </c>
      <c r="BW32" s="163">
        <v>25680</v>
      </c>
    </row>
    <row r="33" spans="1:75">
      <c r="A33" s="167" t="s">
        <v>734</v>
      </c>
      <c r="B33" s="236" t="s">
        <v>58</v>
      </c>
      <c r="C33" s="163">
        <v>0</v>
      </c>
      <c r="D33" s="163">
        <v>0</v>
      </c>
      <c r="E33" s="163">
        <v>0</v>
      </c>
      <c r="F33" s="163">
        <v>0</v>
      </c>
      <c r="G33" s="163">
        <v>0</v>
      </c>
      <c r="H33" s="163">
        <v>0</v>
      </c>
      <c r="I33" s="163">
        <v>0</v>
      </c>
      <c r="J33" s="237">
        <v>4459.7998046875</v>
      </c>
      <c r="K33" s="240">
        <v>0.1428571492433548</v>
      </c>
      <c r="L33" s="239" t="s">
        <v>1369</v>
      </c>
      <c r="M33" s="163">
        <v>198931.21875</v>
      </c>
      <c r="N33" s="163" t="s">
        <v>1369</v>
      </c>
      <c r="O33" s="163" t="s">
        <v>1369</v>
      </c>
      <c r="P33" s="163" t="s">
        <v>1369</v>
      </c>
      <c r="Q33" s="163">
        <v>157159.859375</v>
      </c>
      <c r="R33" s="233">
        <v>0.25999999046325684</v>
      </c>
      <c r="S33" s="163">
        <v>0</v>
      </c>
      <c r="T33" s="163">
        <v>466627.75</v>
      </c>
      <c r="U33" s="163">
        <v>493198.71875</v>
      </c>
      <c r="V33" s="164">
        <v>145.88710021972656</v>
      </c>
      <c r="W33" s="164">
        <v>1.573509693145752</v>
      </c>
      <c r="X33" s="164">
        <v>67.982002258300781</v>
      </c>
      <c r="Y33" s="164" t="s">
        <v>1369</v>
      </c>
      <c r="Z33" s="164">
        <v>8.5435657501220703</v>
      </c>
      <c r="AA33" s="164" t="s">
        <v>1369</v>
      </c>
      <c r="AB33" s="163">
        <v>45</v>
      </c>
      <c r="AC33" s="163">
        <v>80</v>
      </c>
      <c r="AD33" s="165">
        <v>46.411468505859375</v>
      </c>
      <c r="AE33" s="164">
        <v>6.8271231651306152</v>
      </c>
      <c r="AF33" s="251">
        <v>4.8957802355289459E-3</v>
      </c>
      <c r="AG33" s="163">
        <v>0</v>
      </c>
      <c r="AH33" s="164">
        <v>0.66100001335144043</v>
      </c>
      <c r="AI33" s="166" t="s">
        <v>1369</v>
      </c>
      <c r="AJ33" s="164">
        <v>4.3680510000000004</v>
      </c>
      <c r="AK33" s="164">
        <v>138.75</v>
      </c>
      <c r="AL33" s="164">
        <v>83.919998168945313</v>
      </c>
      <c r="AM33" s="164">
        <v>3.6281743049621582</v>
      </c>
      <c r="AN33" s="164">
        <v>12.241413116455078</v>
      </c>
      <c r="AO33" s="165">
        <v>12.300000190734863</v>
      </c>
      <c r="AP33" s="165" t="s">
        <v>1369</v>
      </c>
      <c r="AQ33" s="163">
        <v>31</v>
      </c>
      <c r="AR33" s="165">
        <v>0.89999997615814209</v>
      </c>
      <c r="AS33" s="164">
        <v>0.55000001192092896</v>
      </c>
      <c r="AT33" s="164">
        <v>0</v>
      </c>
      <c r="AU33" s="163">
        <v>143054</v>
      </c>
      <c r="AV33" s="164">
        <v>0.32499998807907104</v>
      </c>
      <c r="AW33" s="164">
        <v>42.400001525878906</v>
      </c>
      <c r="AX33" s="163">
        <v>46093</v>
      </c>
      <c r="AY33" s="163">
        <v>0</v>
      </c>
      <c r="AZ33" s="163">
        <v>0</v>
      </c>
      <c r="BA33" s="163">
        <v>0</v>
      </c>
      <c r="BB33" s="163">
        <v>115</v>
      </c>
      <c r="BC33" s="163">
        <v>0</v>
      </c>
      <c r="BD33" s="163">
        <v>109</v>
      </c>
      <c r="BE33" s="165">
        <v>12.600000381469727</v>
      </c>
      <c r="BF33" s="164">
        <v>3.6500000953674316</v>
      </c>
      <c r="BG33" s="164">
        <v>-2.6202837005257607E-2</v>
      </c>
      <c r="BH33" s="163">
        <v>64</v>
      </c>
      <c r="BI33" s="165">
        <v>97.099998474121094</v>
      </c>
      <c r="BJ33" s="164">
        <v>91</v>
      </c>
      <c r="BK33" s="164">
        <v>69.762252807617188</v>
      </c>
      <c r="BL33" s="165">
        <v>99.231727600097656</v>
      </c>
      <c r="BM33" s="163">
        <v>2400</v>
      </c>
      <c r="BN33" s="165">
        <v>83.045303344726563</v>
      </c>
      <c r="BO33" s="165">
        <v>89.8707275390625</v>
      </c>
      <c r="BP33" s="164">
        <v>7.9100003242492676</v>
      </c>
      <c r="BQ33" s="163">
        <v>93</v>
      </c>
      <c r="BR33" s="163">
        <v>86</v>
      </c>
      <c r="BS33" s="163" t="s">
        <v>1369</v>
      </c>
      <c r="BT33" s="164">
        <v>505.638916015625</v>
      </c>
      <c r="BU33" s="164">
        <v>42</v>
      </c>
      <c r="BV33" s="163">
        <v>4321.580078125</v>
      </c>
      <c r="BW33" s="163">
        <v>4030</v>
      </c>
    </row>
    <row r="34" spans="1:75">
      <c r="A34" s="167" t="s">
        <v>53</v>
      </c>
      <c r="B34" s="236" t="s">
        <v>52</v>
      </c>
      <c r="C34" s="163">
        <v>0</v>
      </c>
      <c r="D34" s="163">
        <v>0</v>
      </c>
      <c r="E34" s="163">
        <v>465698.1875</v>
      </c>
      <c r="F34" s="163">
        <v>2.7867999076843262</v>
      </c>
      <c r="G34" s="163">
        <v>14468.2265625</v>
      </c>
      <c r="H34" s="163">
        <v>0</v>
      </c>
      <c r="I34" s="163">
        <v>2168.444091796875</v>
      </c>
      <c r="J34" s="237">
        <v>258571.421875</v>
      </c>
      <c r="K34" s="240">
        <v>0.1428571492433548</v>
      </c>
      <c r="L34" s="238">
        <v>5.000000074505806E-2</v>
      </c>
      <c r="M34" s="163">
        <v>5923033</v>
      </c>
      <c r="N34" s="163" t="s">
        <v>1369</v>
      </c>
      <c r="O34" s="163" t="s">
        <v>1369</v>
      </c>
      <c r="P34" s="163" t="s">
        <v>1369</v>
      </c>
      <c r="Q34" s="163">
        <v>12180482</v>
      </c>
      <c r="R34" s="233">
        <v>0.71139997243881226</v>
      </c>
      <c r="S34" s="163">
        <v>9623387</v>
      </c>
      <c r="T34" s="163">
        <v>16666898</v>
      </c>
      <c r="U34" s="163">
        <v>16993814</v>
      </c>
      <c r="V34" s="164">
        <v>93.9781494140625</v>
      </c>
      <c r="W34" s="164">
        <v>2.8493940830230713</v>
      </c>
      <c r="X34" s="164">
        <v>25.569999694824219</v>
      </c>
      <c r="Y34" s="164">
        <v>4.6100001335144043</v>
      </c>
      <c r="Z34" s="164">
        <v>12.076229095458984</v>
      </c>
      <c r="AA34" s="164">
        <v>83.350532531738281</v>
      </c>
      <c r="AB34" s="163">
        <v>12208</v>
      </c>
      <c r="AC34" s="163">
        <v>60</v>
      </c>
      <c r="AD34" s="165">
        <v>42.269828796386719</v>
      </c>
      <c r="AE34" s="164">
        <v>10.20722770690918</v>
      </c>
      <c r="AF34" s="251">
        <v>5.1844082772731781E-2</v>
      </c>
      <c r="AG34" s="163">
        <v>0</v>
      </c>
      <c r="AH34" s="164">
        <v>0.60000002384185791</v>
      </c>
      <c r="AI34" s="166">
        <v>7.0367917418479919E-2</v>
      </c>
      <c r="AJ34" s="164">
        <v>31.539718000000001</v>
      </c>
      <c r="AK34" s="164">
        <v>1258.5699462890625</v>
      </c>
      <c r="AL34" s="164">
        <v>1549.050048828125</v>
      </c>
      <c r="AM34" s="164">
        <v>5.5337924957275391</v>
      </c>
      <c r="AN34" s="164">
        <v>8.8125801086425781</v>
      </c>
      <c r="AO34" s="165">
        <v>23.700000762939453</v>
      </c>
      <c r="AP34" s="165">
        <v>16.299999237060547</v>
      </c>
      <c r="AQ34" s="163">
        <v>320</v>
      </c>
      <c r="AR34" s="165">
        <v>0.5</v>
      </c>
      <c r="AS34" s="164">
        <v>0.15000000596046448</v>
      </c>
      <c r="AT34" s="164">
        <v>1.4760572910308838</v>
      </c>
      <c r="AU34" s="163">
        <v>4830549</v>
      </c>
      <c r="AV34" s="164">
        <v>0.48600000143051147</v>
      </c>
      <c r="AW34" s="164" t="s">
        <v>1369</v>
      </c>
      <c r="AX34" s="163">
        <v>167770</v>
      </c>
      <c r="AY34" s="163">
        <v>14100</v>
      </c>
      <c r="AZ34" s="163">
        <v>0</v>
      </c>
      <c r="BA34" s="163">
        <v>0</v>
      </c>
      <c r="BB34" s="163">
        <v>75029</v>
      </c>
      <c r="BC34" s="163">
        <v>0</v>
      </c>
      <c r="BD34" s="163">
        <v>122</v>
      </c>
      <c r="BE34" s="165">
        <v>4.5999999046325684</v>
      </c>
      <c r="BF34" s="164">
        <v>2.2999999523162842</v>
      </c>
      <c r="BG34" s="164">
        <v>-0.35166239738464355</v>
      </c>
      <c r="BH34" s="163">
        <v>22</v>
      </c>
      <c r="BI34" s="165">
        <v>92.300003051757813</v>
      </c>
      <c r="BJ34" s="164">
        <v>83.779998779296875</v>
      </c>
      <c r="BK34" s="164">
        <v>60.152400970458984</v>
      </c>
      <c r="BL34" s="165">
        <v>116.32560729980469</v>
      </c>
      <c r="BM34" s="163">
        <v>33000</v>
      </c>
      <c r="BN34" s="165">
        <v>76.71942138671875</v>
      </c>
      <c r="BO34" s="165">
        <v>78.006507873535156</v>
      </c>
      <c r="BP34" s="164">
        <v>2.1400001049041748</v>
      </c>
      <c r="BQ34" s="163">
        <v>85</v>
      </c>
      <c r="BR34" s="163">
        <v>69</v>
      </c>
      <c r="BS34" s="163">
        <v>84</v>
      </c>
      <c r="BT34" s="164">
        <v>360.33465576171875</v>
      </c>
      <c r="BU34" s="164">
        <v>218</v>
      </c>
      <c r="BV34" s="163">
        <v>1875.071533203125</v>
      </c>
      <c r="BW34" s="163">
        <v>176520</v>
      </c>
    </row>
    <row r="35" spans="1:75">
      <c r="A35" s="167" t="s">
        <v>55</v>
      </c>
      <c r="B35" s="236" t="s">
        <v>54</v>
      </c>
      <c r="C35" s="163">
        <v>0</v>
      </c>
      <c r="D35" s="163">
        <v>0</v>
      </c>
      <c r="E35" s="163">
        <v>147720.453125</v>
      </c>
      <c r="F35" s="163">
        <v>0</v>
      </c>
      <c r="G35" s="163">
        <v>0</v>
      </c>
      <c r="H35" s="163">
        <v>0</v>
      </c>
      <c r="I35" s="163">
        <v>984.5985107421875</v>
      </c>
      <c r="J35" s="237">
        <v>73943.625</v>
      </c>
      <c r="K35" s="240">
        <v>0.1428571492433548</v>
      </c>
      <c r="L35" s="238">
        <v>5.000000074505806E-2</v>
      </c>
      <c r="M35" s="163">
        <v>12590765</v>
      </c>
      <c r="N35" s="163">
        <v>2871981</v>
      </c>
      <c r="O35" s="163">
        <v>1909262.375</v>
      </c>
      <c r="P35" s="163">
        <v>5569819.5</v>
      </c>
      <c r="Q35" s="163">
        <v>29394432</v>
      </c>
      <c r="R35" s="233">
        <v>1</v>
      </c>
      <c r="S35" s="163">
        <v>17922910</v>
      </c>
      <c r="T35" s="163">
        <v>27434210</v>
      </c>
      <c r="U35" s="163">
        <v>28508962</v>
      </c>
      <c r="V35" s="164">
        <v>57.537662506103516</v>
      </c>
      <c r="W35" s="164">
        <v>3.5771908760070801</v>
      </c>
      <c r="X35" s="164">
        <v>59.314998626708984</v>
      </c>
      <c r="Y35" s="164">
        <v>4.9899997711181641</v>
      </c>
      <c r="Z35" s="164">
        <v>4.2504634857177734</v>
      </c>
      <c r="AA35" s="164">
        <v>36.711833953857422</v>
      </c>
      <c r="AB35" s="163">
        <v>4374</v>
      </c>
      <c r="AC35" s="163">
        <v>40</v>
      </c>
      <c r="AD35" s="165">
        <v>32.671791076660156</v>
      </c>
      <c r="AE35" s="164">
        <v>15.257990837097168</v>
      </c>
      <c r="AF35" s="251">
        <v>0.94005334377288818</v>
      </c>
      <c r="AG35" s="163">
        <v>638</v>
      </c>
      <c r="AH35" s="164">
        <v>0.58700001239776611</v>
      </c>
      <c r="AI35" s="166">
        <v>0.23206011950969696</v>
      </c>
      <c r="AJ35" s="164">
        <v>556.61659999999995</v>
      </c>
      <c r="AK35" s="164">
        <v>1099.1700439453125</v>
      </c>
      <c r="AL35" s="164">
        <v>1186.9300537109375</v>
      </c>
      <c r="AM35" s="164">
        <v>2.7683277130126953</v>
      </c>
      <c r="AN35" s="164">
        <v>0.78280758857727051</v>
      </c>
      <c r="AO35" s="165">
        <v>69.800003051757813</v>
      </c>
      <c r="AP35" s="165">
        <v>11</v>
      </c>
      <c r="AQ35" s="163">
        <v>157</v>
      </c>
      <c r="AR35" s="165">
        <v>2.5999999046325684</v>
      </c>
      <c r="AS35" s="164">
        <v>0.46000000834465027</v>
      </c>
      <c r="AT35" s="164">
        <v>231.38528442382813</v>
      </c>
      <c r="AU35" s="163">
        <v>11290383</v>
      </c>
      <c r="AV35" s="164">
        <v>0.55500000715255737</v>
      </c>
      <c r="AW35" s="164">
        <v>42.200000762939453</v>
      </c>
      <c r="AX35" s="163">
        <v>2556202</v>
      </c>
      <c r="AY35" s="163">
        <v>95260</v>
      </c>
      <c r="AZ35" s="163">
        <v>0</v>
      </c>
      <c r="BA35" s="163">
        <v>1043924</v>
      </c>
      <c r="BB35" s="163">
        <v>509400</v>
      </c>
      <c r="BC35" s="163">
        <v>2058</v>
      </c>
      <c r="BD35" s="163">
        <v>126</v>
      </c>
      <c r="BE35" s="165">
        <v>5.6999998092651367</v>
      </c>
      <c r="BF35" s="164">
        <v>3.9666666984558105</v>
      </c>
      <c r="BG35" s="164">
        <v>-0.88154470920562744</v>
      </c>
      <c r="BH35" s="163">
        <v>27</v>
      </c>
      <c r="BI35" s="165">
        <v>71</v>
      </c>
      <c r="BJ35" s="164">
        <v>78.230003356933594</v>
      </c>
      <c r="BK35" s="164">
        <v>45.6021728515625</v>
      </c>
      <c r="BL35" s="165">
        <v>82.777641296386719</v>
      </c>
      <c r="BM35" s="163">
        <v>37000</v>
      </c>
      <c r="BN35" s="165">
        <v>43.119163513183594</v>
      </c>
      <c r="BO35" s="165">
        <v>69.592552185058594</v>
      </c>
      <c r="BP35" s="164">
        <v>1.2400000095367432</v>
      </c>
      <c r="BQ35" s="163">
        <v>68</v>
      </c>
      <c r="BR35" s="163">
        <v>44</v>
      </c>
      <c r="BS35" s="163">
        <v>67</v>
      </c>
      <c r="BT35" s="164">
        <v>155.56120300292969</v>
      </c>
      <c r="BU35" s="164">
        <v>438</v>
      </c>
      <c r="BV35" s="163">
        <v>1673.64892578125</v>
      </c>
      <c r="BW35" s="163">
        <v>472710</v>
      </c>
    </row>
    <row r="36" spans="1:75">
      <c r="A36" s="167" t="s">
        <v>57</v>
      </c>
      <c r="B36" s="236" t="s">
        <v>56</v>
      </c>
      <c r="C36" s="163">
        <v>24338.2421875</v>
      </c>
      <c r="D36" s="163">
        <v>1195.482177734375</v>
      </c>
      <c r="E36" s="163">
        <v>245390.84375</v>
      </c>
      <c r="F36" s="163">
        <v>64.308799743652344</v>
      </c>
      <c r="G36" s="163">
        <v>44346.39453125</v>
      </c>
      <c r="H36" s="163">
        <v>0</v>
      </c>
      <c r="I36" s="163">
        <v>14232.705078125</v>
      </c>
      <c r="J36" s="237">
        <v>0</v>
      </c>
      <c r="K36" s="240">
        <v>0</v>
      </c>
      <c r="L36" s="238">
        <v>0.125</v>
      </c>
      <c r="M36" s="163" t="s">
        <v>1369</v>
      </c>
      <c r="N36" s="163" t="s">
        <v>1369</v>
      </c>
      <c r="O36" s="163" t="s">
        <v>1369</v>
      </c>
      <c r="P36" s="163" t="s">
        <v>1369</v>
      </c>
      <c r="Q36" s="163">
        <v>0</v>
      </c>
      <c r="R36" s="233">
        <v>0</v>
      </c>
      <c r="S36" s="163">
        <v>0</v>
      </c>
      <c r="T36" s="163">
        <v>0</v>
      </c>
      <c r="U36" s="163">
        <v>0</v>
      </c>
      <c r="V36" s="164">
        <v>4.3510260581970215</v>
      </c>
      <c r="W36" s="164">
        <v>3.0667366981506348</v>
      </c>
      <c r="X36" s="164">
        <v>81.86199951171875</v>
      </c>
      <c r="Y36" s="164">
        <v>2.4500000476837158</v>
      </c>
      <c r="Z36" s="164">
        <v>0</v>
      </c>
      <c r="AA36" s="164" t="s">
        <v>1369</v>
      </c>
      <c r="AB36" s="163">
        <v>14640</v>
      </c>
      <c r="AC36" s="163">
        <v>100</v>
      </c>
      <c r="AD36" s="165">
        <v>1.095829963684082</v>
      </c>
      <c r="AE36" s="164">
        <v>4.7349419593811035</v>
      </c>
      <c r="AF36" s="251">
        <v>1.0494815185666084E-2</v>
      </c>
      <c r="AG36" s="163">
        <v>0</v>
      </c>
      <c r="AH36" s="164">
        <v>0.93500000238418579</v>
      </c>
      <c r="AI36" s="166" t="s">
        <v>1369</v>
      </c>
      <c r="AJ36" s="164">
        <v>0.57375500000000001</v>
      </c>
      <c r="AK36" s="164">
        <v>0</v>
      </c>
      <c r="AL36" s="164">
        <v>0</v>
      </c>
      <c r="AM36" s="164" t="s">
        <v>1369</v>
      </c>
      <c r="AN36" s="164">
        <v>3.9586886763572693E-2</v>
      </c>
      <c r="AO36" s="165">
        <v>4.9000000953674316</v>
      </c>
      <c r="AP36" s="165" t="s">
        <v>1369</v>
      </c>
      <c r="AQ36" s="163">
        <v>5.6999998092651367</v>
      </c>
      <c r="AR36" s="165">
        <v>0.20000000298023224</v>
      </c>
      <c r="AS36" s="164">
        <v>7.9999998211860657E-2</v>
      </c>
      <c r="AT36" s="164" t="s">
        <v>1369</v>
      </c>
      <c r="AU36" s="163">
        <v>0</v>
      </c>
      <c r="AV36" s="164">
        <v>6.8999998271465302E-2</v>
      </c>
      <c r="AW36" s="164">
        <v>31.700000762939453</v>
      </c>
      <c r="AX36" s="163">
        <v>6000</v>
      </c>
      <c r="AY36" s="163">
        <v>31450</v>
      </c>
      <c r="AZ36" s="163">
        <v>3500</v>
      </c>
      <c r="BA36" s="163">
        <v>0</v>
      </c>
      <c r="BB36" s="163">
        <v>372631</v>
      </c>
      <c r="BC36" s="163">
        <v>0</v>
      </c>
      <c r="BD36" s="163">
        <v>145</v>
      </c>
      <c r="BE36" s="165">
        <v>2.4000000953674316</v>
      </c>
      <c r="BF36" s="164">
        <v>3.8169999122619629</v>
      </c>
      <c r="BG36" s="164">
        <v>1.567070484161377</v>
      </c>
      <c r="BH36" s="163">
        <v>76</v>
      </c>
      <c r="BI36" s="165">
        <v>100</v>
      </c>
      <c r="BJ36" s="164" t="s">
        <v>1369</v>
      </c>
      <c r="BK36" s="164">
        <v>92.834014892578125</v>
      </c>
      <c r="BL36" s="165">
        <v>91.230628967285156</v>
      </c>
      <c r="BM36" s="163">
        <v>1200000</v>
      </c>
      <c r="BN36" s="165">
        <v>98.588356018066406</v>
      </c>
      <c r="BO36" s="165">
        <v>99.222183227539063</v>
      </c>
      <c r="BP36" s="164">
        <v>24.639999389648438</v>
      </c>
      <c r="BQ36" s="163">
        <v>92</v>
      </c>
      <c r="BR36" s="163">
        <v>79</v>
      </c>
      <c r="BS36" s="163">
        <v>85</v>
      </c>
      <c r="BT36" s="164">
        <v>6443.42236328125</v>
      </c>
      <c r="BU36" s="164">
        <v>11</v>
      </c>
      <c r="BV36" s="163">
        <v>53371.69921875</v>
      </c>
      <c r="BW36" s="163">
        <v>9093510</v>
      </c>
    </row>
    <row r="37" spans="1:75">
      <c r="A37" s="167" t="s">
        <v>60</v>
      </c>
      <c r="B37" s="236" t="s">
        <v>59</v>
      </c>
      <c r="C37" s="163">
        <v>0</v>
      </c>
      <c r="D37" s="163">
        <v>0</v>
      </c>
      <c r="E37" s="163">
        <v>33095.7265625</v>
      </c>
      <c r="F37" s="163">
        <v>0</v>
      </c>
      <c r="G37" s="163">
        <v>0</v>
      </c>
      <c r="H37" s="163">
        <v>0</v>
      </c>
      <c r="I37" s="163">
        <v>0</v>
      </c>
      <c r="J37" s="237">
        <v>63476.9140625</v>
      </c>
      <c r="K37" s="240">
        <v>2.857142873108387E-2</v>
      </c>
      <c r="L37" s="238">
        <v>5.000000074505806E-2</v>
      </c>
      <c r="M37" s="163">
        <v>1860737.625</v>
      </c>
      <c r="N37" s="163">
        <v>1020759.125</v>
      </c>
      <c r="O37" s="163">
        <v>2885.266357421875</v>
      </c>
      <c r="P37" s="163">
        <v>1125648.375</v>
      </c>
      <c r="Q37" s="163">
        <v>5915627</v>
      </c>
      <c r="R37" s="233">
        <v>1</v>
      </c>
      <c r="S37" s="163">
        <v>5767850.5</v>
      </c>
      <c r="T37" s="163">
        <v>5918555</v>
      </c>
      <c r="U37" s="163">
        <v>5934864.5</v>
      </c>
      <c r="V37" s="164">
        <v>8.7597579956054688</v>
      </c>
      <c r="W37" s="164">
        <v>4.021820068359375</v>
      </c>
      <c r="X37" s="164">
        <v>43.613998413085938</v>
      </c>
      <c r="Y37" s="164">
        <v>5.5900001525878906</v>
      </c>
      <c r="Z37" s="164">
        <v>25.044635772705078</v>
      </c>
      <c r="AA37" s="164">
        <v>22.176414489746094</v>
      </c>
      <c r="AB37" s="163">
        <v>199</v>
      </c>
      <c r="AC37" s="165" t="s">
        <v>1369</v>
      </c>
      <c r="AD37" s="165">
        <v>68.913101196289063</v>
      </c>
      <c r="AE37" s="164">
        <v>18.558134078979492</v>
      </c>
      <c r="AF37" s="251">
        <v>0.92993134260177612</v>
      </c>
      <c r="AG37" s="163">
        <v>421</v>
      </c>
      <c r="AH37" s="164">
        <v>0.38699999451637268</v>
      </c>
      <c r="AI37" s="166">
        <v>0.46134752035140991</v>
      </c>
      <c r="AJ37" s="164">
        <v>1079.47576</v>
      </c>
      <c r="AK37" s="164">
        <v>643.739990234375</v>
      </c>
      <c r="AL37" s="164">
        <v>683.82000732421875</v>
      </c>
      <c r="AM37" s="164">
        <v>27.220705032348633</v>
      </c>
      <c r="AN37" s="165">
        <v>0</v>
      </c>
      <c r="AO37" s="165">
        <v>96.800003051757813</v>
      </c>
      <c r="AP37" s="165">
        <v>21.5</v>
      </c>
      <c r="AQ37" s="163">
        <v>540</v>
      </c>
      <c r="AR37" s="165">
        <v>3.4000000953674316</v>
      </c>
      <c r="AS37" s="164">
        <v>2.6500000953674316</v>
      </c>
      <c r="AT37" s="164">
        <v>310.58956909179688</v>
      </c>
      <c r="AU37" s="163">
        <v>6389657</v>
      </c>
      <c r="AV37" s="164">
        <v>0.67199999094009399</v>
      </c>
      <c r="AW37" s="164">
        <v>43</v>
      </c>
      <c r="AX37" s="163">
        <v>2369695</v>
      </c>
      <c r="AY37" s="163">
        <v>6066</v>
      </c>
      <c r="AZ37" s="163">
        <v>0</v>
      </c>
      <c r="BA37" s="163">
        <v>511803</v>
      </c>
      <c r="BB37" s="163">
        <v>65419</v>
      </c>
      <c r="BC37" s="163">
        <v>14449</v>
      </c>
      <c r="BD37" s="163">
        <v>104</v>
      </c>
      <c r="BE37" s="165">
        <v>23.5</v>
      </c>
      <c r="BF37" s="164" t="s">
        <v>1369</v>
      </c>
      <c r="BG37" s="164">
        <v>-1.7093962430953979</v>
      </c>
      <c r="BH37" s="163">
        <v>24</v>
      </c>
      <c r="BI37" s="165">
        <v>15.699999809265137</v>
      </c>
      <c r="BJ37" s="164">
        <v>37.490001678466797</v>
      </c>
      <c r="BK37" s="164">
        <v>10.582639694213867</v>
      </c>
      <c r="BL37" s="165">
        <v>33.552288055419922</v>
      </c>
      <c r="BM37" s="163">
        <v>30000</v>
      </c>
      <c r="BN37" s="165">
        <v>13.846293449401855</v>
      </c>
      <c r="BO37" s="165">
        <v>36.2950439453125</v>
      </c>
      <c r="BP37" s="164">
        <v>0.65999996662139893</v>
      </c>
      <c r="BQ37" s="163">
        <v>42</v>
      </c>
      <c r="BR37" s="163" t="s">
        <v>1369</v>
      </c>
      <c r="BS37" s="163">
        <v>40</v>
      </c>
      <c r="BT37" s="164">
        <v>85.651229858398438</v>
      </c>
      <c r="BU37" s="164">
        <v>835</v>
      </c>
      <c r="BV37" s="163">
        <v>445.0281982421875</v>
      </c>
      <c r="BW37" s="163">
        <v>622980</v>
      </c>
    </row>
    <row r="38" spans="1:75">
      <c r="A38" s="167" t="s">
        <v>62</v>
      </c>
      <c r="B38" s="236" t="s">
        <v>61</v>
      </c>
      <c r="C38" s="163">
        <v>0</v>
      </c>
      <c r="D38" s="163">
        <v>0</v>
      </c>
      <c r="E38" s="163">
        <v>324768.1875</v>
      </c>
      <c r="F38" s="163">
        <v>0</v>
      </c>
      <c r="G38" s="163">
        <v>0</v>
      </c>
      <c r="H38" s="163">
        <v>0</v>
      </c>
      <c r="I38" s="163">
        <v>0</v>
      </c>
      <c r="J38" s="237">
        <v>270804.625</v>
      </c>
      <c r="K38" s="240">
        <v>0.20000000298023224</v>
      </c>
      <c r="L38" s="238">
        <v>0.125</v>
      </c>
      <c r="M38" s="163">
        <v>7013658</v>
      </c>
      <c r="N38" s="163">
        <v>0</v>
      </c>
      <c r="O38" s="163">
        <v>5520.08837890625</v>
      </c>
      <c r="P38" s="163">
        <v>0</v>
      </c>
      <c r="Q38" s="163">
        <v>18639830</v>
      </c>
      <c r="R38" s="233">
        <v>0.98900002241134644</v>
      </c>
      <c r="S38" s="163">
        <v>1777205.5</v>
      </c>
      <c r="T38" s="163">
        <v>18337688</v>
      </c>
      <c r="U38" s="163">
        <v>15423265</v>
      </c>
      <c r="V38" s="164">
        <v>13.643376350402832</v>
      </c>
      <c r="W38" s="164">
        <v>4.3361644744873047</v>
      </c>
      <c r="X38" s="164">
        <v>24.365999221801758</v>
      </c>
      <c r="Y38" s="164">
        <v>5.9699997901916504</v>
      </c>
      <c r="Z38" s="164">
        <v>62.61309814453125</v>
      </c>
      <c r="AA38" s="164">
        <v>26.200473785400391</v>
      </c>
      <c r="AB38" s="163">
        <v>184</v>
      </c>
      <c r="AC38" s="163">
        <v>20</v>
      </c>
      <c r="AD38" s="165">
        <v>82</v>
      </c>
      <c r="AE38" s="164">
        <v>18.169918060302734</v>
      </c>
      <c r="AF38" s="251">
        <v>0.9075925350189209</v>
      </c>
      <c r="AG38" s="163">
        <v>112</v>
      </c>
      <c r="AH38" s="164">
        <v>0.39399999380111694</v>
      </c>
      <c r="AI38" s="166">
        <v>0.51701122522354126</v>
      </c>
      <c r="AJ38" s="164">
        <v>1229.3588159999999</v>
      </c>
      <c r="AK38" s="164">
        <v>710</v>
      </c>
      <c r="AL38" s="164">
        <v>702.32000732421875</v>
      </c>
      <c r="AM38" s="164">
        <v>5.6835031509399414</v>
      </c>
      <c r="AN38" s="165">
        <v>0</v>
      </c>
      <c r="AO38" s="165">
        <v>102.90000152587891</v>
      </c>
      <c r="AP38" s="165">
        <v>18.200000762939453</v>
      </c>
      <c r="AQ38" s="163">
        <v>140</v>
      </c>
      <c r="AR38" s="165">
        <v>1</v>
      </c>
      <c r="AS38" s="164">
        <v>0.2800000011920929</v>
      </c>
      <c r="AT38" s="164">
        <v>207.40773010253906</v>
      </c>
      <c r="AU38" s="163">
        <v>6806996</v>
      </c>
      <c r="AV38" s="164">
        <v>0.67100000381469727</v>
      </c>
      <c r="AW38" s="164">
        <v>37.400001525878906</v>
      </c>
      <c r="AX38" s="163">
        <v>3235591</v>
      </c>
      <c r="AY38" s="163">
        <v>0</v>
      </c>
      <c r="AZ38" s="163">
        <v>3805</v>
      </c>
      <c r="BA38" s="163">
        <v>451810</v>
      </c>
      <c r="BB38" s="163">
        <v>1206380</v>
      </c>
      <c r="BC38" s="163">
        <v>0</v>
      </c>
      <c r="BD38" s="163">
        <v>100</v>
      </c>
      <c r="BE38" s="165">
        <v>35.099998474121094</v>
      </c>
      <c r="BF38" s="164" t="s">
        <v>1369</v>
      </c>
      <c r="BG38" s="164">
        <v>-1.4229056835174561</v>
      </c>
      <c r="BH38" s="163">
        <v>20</v>
      </c>
      <c r="BI38" s="165">
        <v>11.699999809265137</v>
      </c>
      <c r="BJ38" s="164">
        <v>27.280000686645508</v>
      </c>
      <c r="BK38" s="164">
        <v>17.868879318237305</v>
      </c>
      <c r="BL38" s="165">
        <v>68.1962890625</v>
      </c>
      <c r="BM38" s="163">
        <v>31000</v>
      </c>
      <c r="BN38" s="165">
        <v>12.922066688537598</v>
      </c>
      <c r="BO38" s="165">
        <v>51.995151519775391</v>
      </c>
      <c r="BP38" s="164">
        <v>0.57999998331069946</v>
      </c>
      <c r="BQ38" s="163">
        <v>60</v>
      </c>
      <c r="BR38" s="163">
        <v>2</v>
      </c>
      <c r="BS38" s="163" t="s">
        <v>1369</v>
      </c>
      <c r="BT38" s="164">
        <v>81.377693176269531</v>
      </c>
      <c r="BU38" s="164">
        <v>1063</v>
      </c>
      <c r="BV38" s="163">
        <v>719.3848876953125</v>
      </c>
      <c r="BW38" s="163">
        <v>1259200</v>
      </c>
    </row>
    <row r="39" spans="1:75">
      <c r="A39" s="167" t="s">
        <v>64</v>
      </c>
      <c r="B39" s="236" t="s">
        <v>63</v>
      </c>
      <c r="C39" s="163">
        <v>40742.4140625</v>
      </c>
      <c r="D39" s="163">
        <v>40276.59765625</v>
      </c>
      <c r="E39" s="163">
        <v>50429.62890625</v>
      </c>
      <c r="F39" s="163">
        <v>694.54278564453125</v>
      </c>
      <c r="G39" s="163">
        <v>0</v>
      </c>
      <c r="H39" s="163">
        <v>0</v>
      </c>
      <c r="I39" s="163">
        <v>926.13067626953125</v>
      </c>
      <c r="J39" s="237">
        <v>0</v>
      </c>
      <c r="K39" s="240">
        <v>2.857142873108387E-2</v>
      </c>
      <c r="L39" s="238">
        <v>0</v>
      </c>
      <c r="M39" s="163" t="s">
        <v>1369</v>
      </c>
      <c r="N39" s="163" t="s">
        <v>1369</v>
      </c>
      <c r="O39" s="163" t="s">
        <v>1369</v>
      </c>
      <c r="P39" s="163" t="s">
        <v>1369</v>
      </c>
      <c r="Q39" s="163">
        <v>0</v>
      </c>
      <c r="R39" s="233">
        <v>0</v>
      </c>
      <c r="S39" s="163">
        <v>0</v>
      </c>
      <c r="T39" s="163">
        <v>592359.0625</v>
      </c>
      <c r="U39" s="163">
        <v>849.567626953125</v>
      </c>
      <c r="V39" s="164">
        <v>26.217006683349609</v>
      </c>
      <c r="W39" s="164">
        <v>0.24549692869186401</v>
      </c>
      <c r="X39" s="164">
        <v>88.012001037597656</v>
      </c>
      <c r="Y39" s="164">
        <v>3.0399999618530273</v>
      </c>
      <c r="Z39" s="164">
        <v>0</v>
      </c>
      <c r="AA39" s="164" t="s">
        <v>1369</v>
      </c>
      <c r="AB39" s="163">
        <v>1362</v>
      </c>
      <c r="AC39" s="163">
        <v>100</v>
      </c>
      <c r="AD39" s="165">
        <v>7.3239998817443848</v>
      </c>
      <c r="AE39" s="164">
        <v>4.7433056831359863</v>
      </c>
      <c r="AF39" s="251">
        <v>1.6457716003060341E-2</v>
      </c>
      <c r="AG39" s="163">
        <v>0</v>
      </c>
      <c r="AH39" s="164">
        <v>0.86000001430511475</v>
      </c>
      <c r="AI39" s="166" t="s">
        <v>1369</v>
      </c>
      <c r="AJ39" s="164">
        <v>25.874479000000001</v>
      </c>
      <c r="AK39" s="164">
        <v>0</v>
      </c>
      <c r="AL39" s="164">
        <v>0</v>
      </c>
      <c r="AM39" s="164" t="s">
        <v>1369</v>
      </c>
      <c r="AN39" s="164">
        <v>2.1833918988704681E-2</v>
      </c>
      <c r="AO39" s="165">
        <v>6.3000001907348633</v>
      </c>
      <c r="AP39" s="165">
        <v>0.5</v>
      </c>
      <c r="AQ39" s="163">
        <v>17</v>
      </c>
      <c r="AR39" s="165">
        <v>0.60000002384185791</v>
      </c>
      <c r="AS39" s="164">
        <v>0.44999998807907104</v>
      </c>
      <c r="AT39" s="164" t="s">
        <v>1369</v>
      </c>
      <c r="AU39" s="163">
        <v>2</v>
      </c>
      <c r="AV39" s="164">
        <v>0.18999999761581421</v>
      </c>
      <c r="AW39" s="164">
        <v>43</v>
      </c>
      <c r="AX39" s="163">
        <v>8590</v>
      </c>
      <c r="AY39" s="163">
        <v>64588.99609375</v>
      </c>
      <c r="AZ39" s="163">
        <v>55796</v>
      </c>
      <c r="BA39" s="163">
        <v>0</v>
      </c>
      <c r="BB39" s="163">
        <v>454176</v>
      </c>
      <c r="BC39" s="163">
        <v>0</v>
      </c>
      <c r="BD39" s="163">
        <v>127</v>
      </c>
      <c r="BE39" s="165">
        <v>2.4000000953674316</v>
      </c>
      <c r="BF39" s="164">
        <v>3.7166666984558105</v>
      </c>
      <c r="BG39" s="164">
        <v>0.54677397012710571</v>
      </c>
      <c r="BH39" s="163">
        <v>66</v>
      </c>
      <c r="BI39" s="165">
        <v>100</v>
      </c>
      <c r="BJ39" s="164">
        <v>97.160003662109375</v>
      </c>
      <c r="BK39" s="164">
        <v>90.193367004394531</v>
      </c>
      <c r="BL39" s="165">
        <v>134.74533081054688</v>
      </c>
      <c r="BM39" s="163">
        <v>150000</v>
      </c>
      <c r="BN39" s="165">
        <v>100</v>
      </c>
      <c r="BO39" s="165">
        <v>100</v>
      </c>
      <c r="BP39" s="164">
        <v>29.729999542236328</v>
      </c>
      <c r="BQ39" s="163">
        <v>96</v>
      </c>
      <c r="BR39" s="163">
        <v>53</v>
      </c>
      <c r="BS39" s="163">
        <v>93</v>
      </c>
      <c r="BT39" s="164">
        <v>2755.666748046875</v>
      </c>
      <c r="BU39" s="164">
        <v>15</v>
      </c>
      <c r="BV39" s="163">
        <v>17093.2421875</v>
      </c>
      <c r="BW39" s="163">
        <v>743532</v>
      </c>
    </row>
    <row r="40" spans="1:75">
      <c r="A40" s="167" t="s">
        <v>375</v>
      </c>
      <c r="B40" s="236" t="s">
        <v>65</v>
      </c>
      <c r="C40" s="163">
        <v>870474.375</v>
      </c>
      <c r="D40" s="163">
        <v>4005.8798828125</v>
      </c>
      <c r="E40" s="163">
        <v>21631722</v>
      </c>
      <c r="F40" s="163">
        <v>11811.185546875</v>
      </c>
      <c r="G40" s="163">
        <v>28837134</v>
      </c>
      <c r="H40" s="163">
        <v>443149.34375</v>
      </c>
      <c r="I40" s="163">
        <v>6799240</v>
      </c>
      <c r="J40" s="237">
        <v>13174286</v>
      </c>
      <c r="K40" s="240">
        <v>0.97142857313156128</v>
      </c>
      <c r="L40" s="238">
        <v>0</v>
      </c>
      <c r="M40" s="163">
        <v>56791396</v>
      </c>
      <c r="N40" s="163" t="s">
        <v>1369</v>
      </c>
      <c r="O40" s="163" t="s">
        <v>1369</v>
      </c>
      <c r="P40" s="163" t="s">
        <v>1369</v>
      </c>
      <c r="Q40" s="163">
        <v>0</v>
      </c>
      <c r="R40" s="233">
        <v>0</v>
      </c>
      <c r="S40" s="163">
        <v>199357136</v>
      </c>
      <c r="T40" s="163">
        <v>827989376</v>
      </c>
      <c r="U40" s="163">
        <v>368994240</v>
      </c>
      <c r="V40" s="164">
        <v>150.43975830078125</v>
      </c>
      <c r="W40" s="164">
        <v>1.4727619886398315</v>
      </c>
      <c r="X40" s="164">
        <v>64.569999694824219</v>
      </c>
      <c r="Y40" s="164" t="s">
        <v>1369</v>
      </c>
      <c r="Z40" s="164">
        <v>0.10445678234100342</v>
      </c>
      <c r="AA40" s="164">
        <v>97.206794738769531</v>
      </c>
      <c r="AB40" s="163">
        <v>1050000</v>
      </c>
      <c r="AC40" s="163">
        <v>80</v>
      </c>
      <c r="AD40" s="165">
        <v>26.32090950012207</v>
      </c>
      <c r="AE40" s="164">
        <v>3.6607320308685303</v>
      </c>
      <c r="AF40" s="251">
        <v>0.17508760094642639</v>
      </c>
      <c r="AG40" s="163">
        <v>1</v>
      </c>
      <c r="AH40" s="164">
        <v>0.78799998760223389</v>
      </c>
      <c r="AI40" s="166">
        <v>1.6066726297140121E-2</v>
      </c>
      <c r="AJ40" s="164">
        <v>3.2610459999999999</v>
      </c>
      <c r="AK40" s="164">
        <v>-451.760009765625</v>
      </c>
      <c r="AL40" s="164">
        <v>-280.48001098632813</v>
      </c>
      <c r="AM40" s="164">
        <v>-1.5886689070612192E-3</v>
      </c>
      <c r="AN40" s="164">
        <v>0.27817142009735107</v>
      </c>
      <c r="AO40" s="165">
        <v>6.5999999046325684</v>
      </c>
      <c r="AP40" s="165">
        <v>2.4000000953674316</v>
      </c>
      <c r="AQ40" s="163">
        <v>52</v>
      </c>
      <c r="AR40" s="165" t="s">
        <v>1369</v>
      </c>
      <c r="AS40" s="164" t="s">
        <v>1369</v>
      </c>
      <c r="AT40" s="163">
        <v>0</v>
      </c>
      <c r="AU40" s="163">
        <v>1082</v>
      </c>
      <c r="AV40" s="164">
        <v>0.18600000441074371</v>
      </c>
      <c r="AW40" s="164">
        <v>37.099998474121094</v>
      </c>
      <c r="AX40" s="163">
        <v>6309457</v>
      </c>
      <c r="AY40" s="163">
        <v>2263675</v>
      </c>
      <c r="AZ40" s="163">
        <v>134547</v>
      </c>
      <c r="BA40" s="163">
        <v>0</v>
      </c>
      <c r="BB40" s="163">
        <v>995</v>
      </c>
      <c r="BC40" s="163">
        <v>0</v>
      </c>
      <c r="BD40" s="163">
        <v>139</v>
      </c>
      <c r="BE40" s="165">
        <v>2.4000000953674316</v>
      </c>
      <c r="BF40" s="164">
        <v>4</v>
      </c>
      <c r="BG40" s="164">
        <v>0.49503201246261597</v>
      </c>
      <c r="BH40" s="163">
        <v>42</v>
      </c>
      <c r="BI40" s="165">
        <v>100</v>
      </c>
      <c r="BJ40" s="164">
        <v>96.739517211914063</v>
      </c>
      <c r="BK40" s="164">
        <v>75.611312866210938</v>
      </c>
      <c r="BL40" s="165">
        <v>124.87754058837891</v>
      </c>
      <c r="BM40" s="163">
        <v>1000000</v>
      </c>
      <c r="BN40" s="165">
        <v>95.892364501953125</v>
      </c>
      <c r="BO40" s="165">
        <v>97.646926879882813</v>
      </c>
      <c r="BP40" s="164">
        <v>23.870000839233398</v>
      </c>
      <c r="BQ40" s="163">
        <v>99</v>
      </c>
      <c r="BR40" s="163">
        <v>99</v>
      </c>
      <c r="BS40" s="163" t="s">
        <v>1369</v>
      </c>
      <c r="BT40" s="164">
        <v>1032.6676025390625</v>
      </c>
      <c r="BU40" s="164">
        <v>23</v>
      </c>
      <c r="BV40" s="163">
        <v>12614.060546875</v>
      </c>
      <c r="BW40" s="163">
        <v>9327490</v>
      </c>
    </row>
    <row r="41" spans="1:75">
      <c r="A41" s="167" t="s">
        <v>67</v>
      </c>
      <c r="B41" s="236" t="s">
        <v>66</v>
      </c>
      <c r="C41" s="163">
        <v>102208.5546875</v>
      </c>
      <c r="D41" s="163">
        <v>40322.1796875</v>
      </c>
      <c r="E41" s="163">
        <v>263043.5625</v>
      </c>
      <c r="F41" s="163">
        <v>765.13397216796875</v>
      </c>
      <c r="G41" s="163">
        <v>34010.0703125</v>
      </c>
      <c r="H41" s="163">
        <v>1377.7677001953125</v>
      </c>
      <c r="I41" s="163">
        <v>32748.505859375</v>
      </c>
      <c r="J41" s="237">
        <v>2857.142822265625</v>
      </c>
      <c r="K41" s="240">
        <v>5.714285746216774E-2</v>
      </c>
      <c r="L41" s="238">
        <v>2.500000037252903E-2</v>
      </c>
      <c r="M41" s="163" t="s">
        <v>1369</v>
      </c>
      <c r="N41" s="163" t="s">
        <v>1369</v>
      </c>
      <c r="O41" s="163" t="s">
        <v>1369</v>
      </c>
      <c r="P41" s="163" t="s">
        <v>1369</v>
      </c>
      <c r="Q41" s="163">
        <v>11588247</v>
      </c>
      <c r="R41" s="233">
        <v>0.22139999270439148</v>
      </c>
      <c r="S41" s="163">
        <v>31092490</v>
      </c>
      <c r="T41" s="163">
        <v>32113102</v>
      </c>
      <c r="U41" s="163">
        <v>36461620</v>
      </c>
      <c r="V41" s="164">
        <v>46.432231903076172</v>
      </c>
      <c r="W41" s="164">
        <v>0.77602589130401611</v>
      </c>
      <c r="X41" s="164">
        <v>82.353996276855469</v>
      </c>
      <c r="Y41" s="164">
        <v>3.5299999713897705</v>
      </c>
      <c r="Z41" s="164">
        <v>2.4004530906677246</v>
      </c>
      <c r="AA41" s="164">
        <v>70.153602600097656</v>
      </c>
      <c r="AB41" s="163">
        <v>28090</v>
      </c>
      <c r="AC41" s="163">
        <v>80</v>
      </c>
      <c r="AD41" s="165">
        <v>9.6999998092651367</v>
      </c>
      <c r="AE41" s="164">
        <v>6.7106060981750488</v>
      </c>
      <c r="AF41" s="251">
        <v>0.94506657123565674</v>
      </c>
      <c r="AG41" s="163">
        <v>434</v>
      </c>
      <c r="AH41" s="164">
        <v>0.75800001621246338</v>
      </c>
      <c r="AI41" s="166">
        <v>1.9657272845506668E-2</v>
      </c>
      <c r="AJ41" s="164">
        <v>1090.9453759999999</v>
      </c>
      <c r="AK41" s="164">
        <v>1895.1500244140625</v>
      </c>
      <c r="AL41" s="164">
        <v>1884.56005859375</v>
      </c>
      <c r="AM41" s="164">
        <v>0.55739402770996094</v>
      </c>
      <c r="AN41" s="164">
        <v>2.7814240455627441</v>
      </c>
      <c r="AO41" s="165">
        <v>12.399999618530273</v>
      </c>
      <c r="AP41" s="165">
        <v>3.7000000476837158</v>
      </c>
      <c r="AQ41" s="163">
        <v>47</v>
      </c>
      <c r="AR41" s="165">
        <v>0.5</v>
      </c>
      <c r="AS41" s="164">
        <v>0.28999999165534973</v>
      </c>
      <c r="AT41" s="164">
        <v>8.8541927337646484</v>
      </c>
      <c r="AU41" s="163">
        <v>3294657</v>
      </c>
      <c r="AV41" s="164">
        <v>0.3919999897480011</v>
      </c>
      <c r="AW41" s="164">
        <v>54.799999237060547</v>
      </c>
      <c r="AX41" s="163">
        <v>269508</v>
      </c>
      <c r="AY41" s="163">
        <v>46432</v>
      </c>
      <c r="AZ41" s="163">
        <v>1150868</v>
      </c>
      <c r="BA41" s="163">
        <v>5077150</v>
      </c>
      <c r="BB41" s="163">
        <v>3392998</v>
      </c>
      <c r="BC41" s="163">
        <v>5</v>
      </c>
      <c r="BD41" s="163">
        <v>131</v>
      </c>
      <c r="BE41" s="165">
        <v>4.1999998092651367</v>
      </c>
      <c r="BF41" s="164">
        <v>3.7833333015441895</v>
      </c>
      <c r="BG41" s="164">
        <v>1.4415628276765347E-2</v>
      </c>
      <c r="BH41" s="163">
        <v>40</v>
      </c>
      <c r="BI41" s="165">
        <v>100</v>
      </c>
      <c r="BJ41" s="164">
        <v>95.636329650878906</v>
      </c>
      <c r="BK41" s="164">
        <v>72.796379089355469</v>
      </c>
      <c r="BL41" s="165">
        <v>155.78541564941406</v>
      </c>
      <c r="BM41" s="163">
        <v>120000</v>
      </c>
      <c r="BN41" s="165">
        <v>94.730979919433594</v>
      </c>
      <c r="BO41" s="165">
        <v>97.537757873535156</v>
      </c>
      <c r="BP41" s="164">
        <v>23.620000839233398</v>
      </c>
      <c r="BQ41" s="163">
        <v>87</v>
      </c>
      <c r="BR41" s="163">
        <v>84</v>
      </c>
      <c r="BS41" s="163">
        <v>85</v>
      </c>
      <c r="BT41" s="164">
        <v>1542.4820556640625</v>
      </c>
      <c r="BU41" s="164">
        <v>75</v>
      </c>
      <c r="BV41" s="163">
        <v>6979.72509765625</v>
      </c>
      <c r="BW41" s="163">
        <v>1109500</v>
      </c>
    </row>
    <row r="42" spans="1:75">
      <c r="A42" s="167" t="s">
        <v>69</v>
      </c>
      <c r="B42" s="236" t="s">
        <v>68</v>
      </c>
      <c r="C42" s="163">
        <v>0</v>
      </c>
      <c r="D42" s="163">
        <v>0</v>
      </c>
      <c r="E42" s="163">
        <v>0</v>
      </c>
      <c r="F42" s="163">
        <v>0.24519999325275421</v>
      </c>
      <c r="G42" s="163">
        <v>4282.67578125</v>
      </c>
      <c r="H42" s="163">
        <v>0</v>
      </c>
      <c r="I42" s="163">
        <v>202.35079956054688</v>
      </c>
      <c r="J42" s="237">
        <v>0</v>
      </c>
      <c r="K42" s="240">
        <v>0</v>
      </c>
      <c r="L42" s="238">
        <v>0</v>
      </c>
      <c r="M42" s="163">
        <v>94281.1015625</v>
      </c>
      <c r="N42" s="163">
        <v>0</v>
      </c>
      <c r="O42" s="163">
        <v>0</v>
      </c>
      <c r="P42" s="163">
        <v>25.621135711669922</v>
      </c>
      <c r="Q42" s="163">
        <v>867604</v>
      </c>
      <c r="R42" s="233">
        <v>1</v>
      </c>
      <c r="S42" s="163">
        <v>603375.625</v>
      </c>
      <c r="T42" s="163">
        <v>602817.0625</v>
      </c>
      <c r="U42" s="163">
        <v>728717.625</v>
      </c>
      <c r="V42" s="164">
        <v>441.49652099609375</v>
      </c>
      <c r="W42" s="164">
        <v>2.7054336071014404</v>
      </c>
      <c r="X42" s="164">
        <v>30.131999969482422</v>
      </c>
      <c r="Y42" s="164">
        <v>5.369999885559082</v>
      </c>
      <c r="Z42" s="164">
        <v>0.59138602018356323</v>
      </c>
      <c r="AA42" s="164" t="s">
        <v>1369</v>
      </c>
      <c r="AB42" s="163">
        <v>22</v>
      </c>
      <c r="AC42" s="163">
        <v>40</v>
      </c>
      <c r="AD42" s="165">
        <v>48.501548767089844</v>
      </c>
      <c r="AE42" s="164">
        <v>13.260360717773438</v>
      </c>
      <c r="AF42" s="251">
        <v>1.7866015434265137E-2</v>
      </c>
      <c r="AG42" s="163">
        <v>0</v>
      </c>
      <c r="AH42" s="164">
        <v>0.58600002527236938</v>
      </c>
      <c r="AI42" s="166">
        <v>0.18077141046524048</v>
      </c>
      <c r="AJ42" s="164">
        <v>7.4891699999999997</v>
      </c>
      <c r="AK42" s="164">
        <v>147.66000366210938</v>
      </c>
      <c r="AL42" s="164">
        <v>138.99000549316406</v>
      </c>
      <c r="AM42" s="164">
        <v>10.993880271911621</v>
      </c>
      <c r="AN42" s="164">
        <v>20.772190093994141</v>
      </c>
      <c r="AO42" s="165">
        <v>48.200000762939453</v>
      </c>
      <c r="AP42" s="165">
        <v>16.899999618530273</v>
      </c>
      <c r="AQ42" s="163">
        <v>35</v>
      </c>
      <c r="AR42" s="165">
        <v>0.10000000149011612</v>
      </c>
      <c r="AS42" s="164" t="s">
        <v>1369</v>
      </c>
      <c r="AT42" s="164">
        <v>24.707984924316406</v>
      </c>
      <c r="AU42" s="163">
        <v>524334</v>
      </c>
      <c r="AV42" s="164" t="s">
        <v>1369</v>
      </c>
      <c r="AW42" s="164">
        <v>45.299999237060547</v>
      </c>
      <c r="AX42" s="163">
        <v>0</v>
      </c>
      <c r="AY42" s="163">
        <v>0</v>
      </c>
      <c r="AZ42" s="163">
        <v>0</v>
      </c>
      <c r="BA42" s="163">
        <v>0</v>
      </c>
      <c r="BB42" s="163">
        <v>10</v>
      </c>
      <c r="BC42" s="163">
        <v>0</v>
      </c>
      <c r="BD42" s="163">
        <v>108</v>
      </c>
      <c r="BE42" s="165">
        <v>16.899999618530273</v>
      </c>
      <c r="BF42" s="164">
        <v>1.8999999761581421</v>
      </c>
      <c r="BG42" s="164">
        <v>-1.6825128793716431</v>
      </c>
      <c r="BH42" s="163">
        <v>20</v>
      </c>
      <c r="BI42" s="165">
        <v>89.900001525878906</v>
      </c>
      <c r="BJ42" s="164">
        <v>61.709999084472656</v>
      </c>
      <c r="BK42" s="164">
        <v>27.336942672729492</v>
      </c>
      <c r="BL42" s="165">
        <v>100.23829650878906</v>
      </c>
      <c r="BM42" s="163">
        <v>690</v>
      </c>
      <c r="BN42" s="165">
        <v>35.90667724609375</v>
      </c>
      <c r="BO42" s="165">
        <v>80.210502624511719</v>
      </c>
      <c r="BP42" s="164">
        <v>2.8299999237060547</v>
      </c>
      <c r="BQ42" s="163">
        <v>88</v>
      </c>
      <c r="BR42" s="163">
        <v>79</v>
      </c>
      <c r="BS42" s="163" t="s">
        <v>1369</v>
      </c>
      <c r="BT42" s="164">
        <v>222.67898559570313</v>
      </c>
      <c r="BU42" s="164">
        <v>217</v>
      </c>
      <c r="BV42" s="163">
        <v>1587.161865234375</v>
      </c>
      <c r="BW42" s="163">
        <v>1861</v>
      </c>
    </row>
    <row r="43" spans="1:75">
      <c r="A43" s="167" t="s">
        <v>373</v>
      </c>
      <c r="B43" s="236" t="s">
        <v>71</v>
      </c>
      <c r="C43" s="163">
        <v>0</v>
      </c>
      <c r="D43" s="163">
        <v>0</v>
      </c>
      <c r="E43" s="163">
        <v>103816.96875</v>
      </c>
      <c r="F43" s="163">
        <v>0</v>
      </c>
      <c r="G43" s="163">
        <v>0</v>
      </c>
      <c r="H43" s="163">
        <v>0</v>
      </c>
      <c r="I43" s="163">
        <v>278.21749877929688</v>
      </c>
      <c r="J43" s="237">
        <v>0</v>
      </c>
      <c r="K43" s="240">
        <v>0</v>
      </c>
      <c r="L43" s="238">
        <v>5.000000074505806E-2</v>
      </c>
      <c r="M43" s="163">
        <v>3368095.75</v>
      </c>
      <c r="N43" s="163">
        <v>508861</v>
      </c>
      <c r="O43" s="163">
        <v>4002.518310546875</v>
      </c>
      <c r="P43" s="163">
        <v>231805.609375</v>
      </c>
      <c r="Q43" s="163">
        <v>6244548</v>
      </c>
      <c r="R43" s="233">
        <v>1</v>
      </c>
      <c r="S43" s="163">
        <v>5425611</v>
      </c>
      <c r="T43" s="163">
        <v>6165614.5</v>
      </c>
      <c r="U43" s="163">
        <v>6160824.5</v>
      </c>
      <c r="V43" s="164">
        <v>17.088743209838867</v>
      </c>
      <c r="W43" s="164">
        <v>2.9150638580322266</v>
      </c>
      <c r="X43" s="164">
        <v>69.188003540039063</v>
      </c>
      <c r="Y43" s="164">
        <v>4.2199997901916504</v>
      </c>
      <c r="Z43" s="164">
        <v>8.3535280227661133</v>
      </c>
      <c r="AA43" s="164">
        <v>48.185779571533203</v>
      </c>
      <c r="AB43" s="163">
        <v>274</v>
      </c>
      <c r="AC43" s="163">
        <v>40</v>
      </c>
      <c r="AD43" s="165">
        <v>75.342330932617188</v>
      </c>
      <c r="AE43" s="164">
        <v>14.169880867004395</v>
      </c>
      <c r="AF43" s="251">
        <v>0.11817646771669388</v>
      </c>
      <c r="AG43" s="163">
        <v>0</v>
      </c>
      <c r="AH43" s="164">
        <v>0.59299999475479126</v>
      </c>
      <c r="AI43" s="166">
        <v>0.11167629808187485</v>
      </c>
      <c r="AJ43" s="164">
        <v>50.084145999999997</v>
      </c>
      <c r="AK43" s="164">
        <v>197.16000366210938</v>
      </c>
      <c r="AL43" s="164">
        <v>704.469970703125</v>
      </c>
      <c r="AM43" s="164">
        <v>4.7890620231628418</v>
      </c>
      <c r="AN43" s="164">
        <v>1.922076940536499E-2</v>
      </c>
      <c r="AO43" s="165">
        <v>41.599998474121094</v>
      </c>
      <c r="AP43" s="165">
        <v>12.300000190734863</v>
      </c>
      <c r="AQ43" s="163">
        <v>369</v>
      </c>
      <c r="AR43" s="165">
        <v>4.0999999046325684</v>
      </c>
      <c r="AS43" s="164">
        <v>4.7600002288818359</v>
      </c>
      <c r="AT43" s="164">
        <v>212.34019470214844</v>
      </c>
      <c r="AU43" s="163">
        <v>1508487</v>
      </c>
      <c r="AV43" s="164">
        <v>0.57200002670288086</v>
      </c>
      <c r="AW43" s="164">
        <v>48.900001525878906</v>
      </c>
      <c r="AX43" s="163">
        <v>164679</v>
      </c>
      <c r="AY43" s="163">
        <v>85992</v>
      </c>
      <c r="AZ43" s="163">
        <v>0</v>
      </c>
      <c r="BA43" s="163">
        <v>0</v>
      </c>
      <c r="BB43" s="163">
        <v>79767</v>
      </c>
      <c r="BC43" s="163">
        <v>0</v>
      </c>
      <c r="BD43" s="163">
        <v>98</v>
      </c>
      <c r="BE43" s="165">
        <v>26.799999237060547</v>
      </c>
      <c r="BF43" s="164" t="s">
        <v>1369</v>
      </c>
      <c r="BG43" s="164">
        <v>-1.3693218231201172</v>
      </c>
      <c r="BH43" s="163">
        <v>22</v>
      </c>
      <c r="BI43" s="165">
        <v>50.599998474121094</v>
      </c>
      <c r="BJ43" s="164">
        <v>80.610000610351563</v>
      </c>
      <c r="BK43" s="164">
        <v>8.6499996185302734</v>
      </c>
      <c r="BL43" s="165">
        <v>96.787574768066406</v>
      </c>
      <c r="BM43" s="163">
        <v>5900</v>
      </c>
      <c r="BN43" s="165">
        <v>20.5548095703125</v>
      </c>
      <c r="BO43" s="165">
        <v>73.972328186035156</v>
      </c>
      <c r="BP43" s="164">
        <v>1</v>
      </c>
      <c r="BQ43" s="163">
        <v>78</v>
      </c>
      <c r="BR43" s="163">
        <v>34</v>
      </c>
      <c r="BS43" s="163">
        <v>76</v>
      </c>
      <c r="BT43" s="164">
        <v>124.91043090820313</v>
      </c>
      <c r="BU43" s="164">
        <v>282</v>
      </c>
      <c r="BV43" s="163">
        <v>2508.823486328125</v>
      </c>
      <c r="BW43" s="163">
        <v>341500</v>
      </c>
    </row>
    <row r="44" spans="1:75">
      <c r="A44" s="167" t="s">
        <v>736</v>
      </c>
      <c r="B44" s="236" t="s">
        <v>70</v>
      </c>
      <c r="C44" s="163">
        <v>62806.0625</v>
      </c>
      <c r="D44" s="163">
        <v>0</v>
      </c>
      <c r="E44" s="163">
        <v>397791.21875</v>
      </c>
      <c r="F44" s="163">
        <v>0</v>
      </c>
      <c r="G44" s="163">
        <v>0</v>
      </c>
      <c r="H44" s="163">
        <v>0</v>
      </c>
      <c r="I44" s="163">
        <v>132.40849304199219</v>
      </c>
      <c r="J44" s="237">
        <v>742080.1875</v>
      </c>
      <c r="K44" s="240">
        <v>2.857142873108387E-2</v>
      </c>
      <c r="L44" s="238">
        <v>0</v>
      </c>
      <c r="M44" s="163">
        <v>44593964</v>
      </c>
      <c r="N44" s="163">
        <v>22065700</v>
      </c>
      <c r="O44" s="163">
        <v>0</v>
      </c>
      <c r="P44" s="163">
        <v>25410666</v>
      </c>
      <c r="Q44" s="163">
        <v>105625112</v>
      </c>
      <c r="R44" s="233">
        <v>1</v>
      </c>
      <c r="S44" s="163">
        <v>87842192</v>
      </c>
      <c r="T44" s="163">
        <v>91416088</v>
      </c>
      <c r="U44" s="163">
        <v>95474968</v>
      </c>
      <c r="V44" s="164">
        <v>42.299076080322266</v>
      </c>
      <c r="W44" s="164">
        <v>4.5199637413024902</v>
      </c>
      <c r="X44" s="164">
        <v>47.444000244140625</v>
      </c>
      <c r="Y44" s="164">
        <v>5.1700000762939453</v>
      </c>
      <c r="Z44" s="164">
        <v>11.846179962158203</v>
      </c>
      <c r="AA44" s="164">
        <v>19.352470397949219</v>
      </c>
      <c r="AB44" s="163">
        <v>3704</v>
      </c>
      <c r="AC44" s="163">
        <v>20</v>
      </c>
      <c r="AD44" s="165">
        <v>78.362258911132813</v>
      </c>
      <c r="AE44" s="164">
        <v>18.112407684326172</v>
      </c>
      <c r="AF44" s="251">
        <v>0.99077749252319336</v>
      </c>
      <c r="AG44" s="163">
        <v>3757</v>
      </c>
      <c r="AH44" s="164">
        <v>0.48100000619888306</v>
      </c>
      <c r="AI44" s="166">
        <v>0.33118873834609985</v>
      </c>
      <c r="AJ44" s="164">
        <v>3054.235392</v>
      </c>
      <c r="AK44" s="164">
        <v>3562.909912109375</v>
      </c>
      <c r="AL44" s="164">
        <v>3289.7099609375</v>
      </c>
      <c r="AM44" s="164">
        <v>5.2176294326782227</v>
      </c>
      <c r="AN44" s="164">
        <v>2.0504260063171387</v>
      </c>
      <c r="AO44" s="165">
        <v>75.599998474121094</v>
      </c>
      <c r="AP44" s="165">
        <v>23.100000381469727</v>
      </c>
      <c r="AQ44" s="163">
        <v>317</v>
      </c>
      <c r="AR44" s="165">
        <v>0.60000002384185791</v>
      </c>
      <c r="AS44" s="164">
        <v>0.15000000596046448</v>
      </c>
      <c r="AT44" s="164">
        <v>309.606689453125</v>
      </c>
      <c r="AU44" s="163">
        <v>54939344</v>
      </c>
      <c r="AV44" s="164">
        <v>0.60500001907348633</v>
      </c>
      <c r="AW44" s="164">
        <v>44.700000762939453</v>
      </c>
      <c r="AX44" s="163">
        <v>26234266</v>
      </c>
      <c r="AY44" s="163">
        <v>53845</v>
      </c>
      <c r="AZ44" s="163">
        <v>527</v>
      </c>
      <c r="BA44" s="163">
        <v>6734295</v>
      </c>
      <c r="BB44" s="163">
        <v>526559</v>
      </c>
      <c r="BC44" s="163">
        <v>1808</v>
      </c>
      <c r="BD44" s="163">
        <v>99</v>
      </c>
      <c r="BE44" s="165">
        <v>37</v>
      </c>
      <c r="BF44" s="164">
        <v>2</v>
      </c>
      <c r="BG44" s="164">
        <v>-1.7459200620651245</v>
      </c>
      <c r="BH44" s="163">
        <v>20</v>
      </c>
      <c r="BI44" s="165">
        <v>21.5</v>
      </c>
      <c r="BJ44" s="164">
        <v>80.540000915527344</v>
      </c>
      <c r="BK44" s="164">
        <v>22.901584625244141</v>
      </c>
      <c r="BL44" s="165">
        <v>50.342418670654297</v>
      </c>
      <c r="BM44" s="163">
        <v>180000</v>
      </c>
      <c r="BN44" s="165">
        <v>16.174472808837891</v>
      </c>
      <c r="BO44" s="165">
        <v>35.116565704345703</v>
      </c>
      <c r="BP44" s="164">
        <v>3.619999885559082</v>
      </c>
      <c r="BQ44" s="163">
        <v>65</v>
      </c>
      <c r="BR44" s="163" t="s">
        <v>1369</v>
      </c>
      <c r="BS44" s="163">
        <v>64</v>
      </c>
      <c r="BT44" s="164">
        <v>45.612369537353516</v>
      </c>
      <c r="BU44" s="164">
        <v>547</v>
      </c>
      <c r="BV44" s="163">
        <v>649.14398193359375</v>
      </c>
      <c r="BW44" s="163">
        <v>2267050</v>
      </c>
    </row>
    <row r="45" spans="1:75">
      <c r="A45" s="167" t="s">
        <v>73</v>
      </c>
      <c r="B45" s="236" t="s">
        <v>72</v>
      </c>
      <c r="C45" s="163">
        <v>11038.037109375</v>
      </c>
      <c r="D45" s="163">
        <v>11014.9423828125</v>
      </c>
      <c r="E45" s="163">
        <v>2081.841552734375</v>
      </c>
      <c r="F45" s="163">
        <v>245.60639953613281</v>
      </c>
      <c r="G45" s="163">
        <v>4205.49951171875</v>
      </c>
      <c r="H45" s="163">
        <v>0</v>
      </c>
      <c r="I45" s="163">
        <v>1607.4310302734375</v>
      </c>
      <c r="J45" s="237">
        <v>0</v>
      </c>
      <c r="K45" s="240">
        <v>0.11428571492433548</v>
      </c>
      <c r="L45" s="238">
        <v>0</v>
      </c>
      <c r="M45" s="163" t="s">
        <v>1369</v>
      </c>
      <c r="N45" s="163" t="s">
        <v>1369</v>
      </c>
      <c r="O45" s="163" t="s">
        <v>1369</v>
      </c>
      <c r="P45" s="163" t="s">
        <v>1369</v>
      </c>
      <c r="Q45" s="163">
        <v>1836349.875</v>
      </c>
      <c r="R45" s="233">
        <v>0.34999999403953552</v>
      </c>
      <c r="S45" s="163">
        <v>3835424.75</v>
      </c>
      <c r="T45" s="163">
        <v>1447902.5</v>
      </c>
      <c r="U45" s="163">
        <v>4665745</v>
      </c>
      <c r="V45" s="164">
        <v>100.93923187255859</v>
      </c>
      <c r="W45" s="164">
        <v>1.3076481819152832</v>
      </c>
      <c r="X45" s="164">
        <v>82.622001647949219</v>
      </c>
      <c r="Y45" s="164">
        <v>3.2100000381469727</v>
      </c>
      <c r="Z45" s="164">
        <v>0.10789251327514648</v>
      </c>
      <c r="AA45" s="164">
        <v>85.956932067871094</v>
      </c>
      <c r="AB45" s="163">
        <v>767</v>
      </c>
      <c r="AC45" s="163">
        <v>80</v>
      </c>
      <c r="AD45" s="165">
        <v>3.5457301139831543</v>
      </c>
      <c r="AE45" s="164">
        <v>5.2740201950073242</v>
      </c>
      <c r="AF45" s="251">
        <v>1.1604627594351768E-2</v>
      </c>
      <c r="AG45" s="163">
        <v>0</v>
      </c>
      <c r="AH45" s="164">
        <v>0.8059999942779541</v>
      </c>
      <c r="AI45" s="166">
        <v>2.0063009578734636E-3</v>
      </c>
      <c r="AJ45" s="164">
        <v>44.952371999999997</v>
      </c>
      <c r="AK45" s="164">
        <v>81.209999084472656</v>
      </c>
      <c r="AL45" s="164">
        <v>641.30999755859375</v>
      </c>
      <c r="AM45" s="164">
        <v>0.99813008308410645</v>
      </c>
      <c r="AN45" s="164">
        <v>0.73210197687149048</v>
      </c>
      <c r="AO45" s="165">
        <v>7.6999998092651367</v>
      </c>
      <c r="AP45" s="165">
        <v>2.9000000953674316</v>
      </c>
      <c r="AQ45" s="163">
        <v>10</v>
      </c>
      <c r="AR45" s="165">
        <v>0.5</v>
      </c>
      <c r="AS45" s="164">
        <v>0.25</v>
      </c>
      <c r="AT45" s="164">
        <v>0.22390240430831909</v>
      </c>
      <c r="AU45" s="163">
        <v>7987</v>
      </c>
      <c r="AV45" s="164">
        <v>0.23199999332427979</v>
      </c>
      <c r="AW45" s="164">
        <v>47.200000762939453</v>
      </c>
      <c r="AX45" s="163">
        <v>300000</v>
      </c>
      <c r="AY45" s="163">
        <v>14403</v>
      </c>
      <c r="AZ45" s="163">
        <v>0</v>
      </c>
      <c r="BA45" s="163">
        <v>0</v>
      </c>
      <c r="BB45" s="163">
        <v>268768</v>
      </c>
      <c r="BC45" s="163">
        <v>0</v>
      </c>
      <c r="BD45" s="163">
        <v>121</v>
      </c>
      <c r="BE45" s="165">
        <v>2.4000000953674316</v>
      </c>
      <c r="BF45" s="164">
        <v>4.4166665077209473</v>
      </c>
      <c r="BG45" s="164">
        <v>5.3266428411006927E-2</v>
      </c>
      <c r="BH45" s="163">
        <v>55</v>
      </c>
      <c r="BI45" s="165">
        <v>100</v>
      </c>
      <c r="BJ45" s="164">
        <v>98.040000915527344</v>
      </c>
      <c r="BK45" s="164">
        <v>82.598014831542969</v>
      </c>
      <c r="BL45" s="165">
        <v>152.025146484375</v>
      </c>
      <c r="BM45" s="163">
        <v>23000</v>
      </c>
      <c r="BN45" s="165">
        <v>98.383621215820313</v>
      </c>
      <c r="BO45" s="165">
        <v>99.813125610351563</v>
      </c>
      <c r="BP45" s="164">
        <v>27.69999885559082</v>
      </c>
      <c r="BQ45" s="163">
        <v>95</v>
      </c>
      <c r="BR45" s="163">
        <v>75</v>
      </c>
      <c r="BS45" s="163">
        <v>92</v>
      </c>
      <c r="BT45" s="164">
        <v>1713.8441162109375</v>
      </c>
      <c r="BU45" s="164">
        <v>22</v>
      </c>
      <c r="BV45" s="163">
        <v>16595.37109375</v>
      </c>
      <c r="BW45" s="163">
        <v>51060</v>
      </c>
    </row>
    <row r="46" spans="1:75">
      <c r="A46" s="167" t="s">
        <v>370</v>
      </c>
      <c r="B46" s="236" t="s">
        <v>74</v>
      </c>
      <c r="C46" s="163">
        <v>0</v>
      </c>
      <c r="D46" s="163">
        <v>0</v>
      </c>
      <c r="E46" s="163">
        <v>34895.76953125</v>
      </c>
      <c r="F46" s="163">
        <v>0.59960001707077026</v>
      </c>
      <c r="G46" s="163">
        <v>0</v>
      </c>
      <c r="H46" s="163">
        <v>0</v>
      </c>
      <c r="I46" s="163">
        <v>670.9130859375</v>
      </c>
      <c r="J46" s="237">
        <v>0</v>
      </c>
      <c r="K46" s="240">
        <v>0</v>
      </c>
      <c r="L46" s="238">
        <v>5.000000074505806E-2</v>
      </c>
      <c r="M46" s="163">
        <v>8980817</v>
      </c>
      <c r="N46" s="163">
        <v>758014.6875</v>
      </c>
      <c r="O46" s="163">
        <v>16819572</v>
      </c>
      <c r="P46" s="163">
        <v>294651.4375</v>
      </c>
      <c r="Q46" s="163">
        <v>29603302</v>
      </c>
      <c r="R46" s="233">
        <v>1</v>
      </c>
      <c r="S46" s="163">
        <v>25913010</v>
      </c>
      <c r="T46" s="163">
        <v>26764012</v>
      </c>
      <c r="U46" s="163">
        <v>29517676</v>
      </c>
      <c r="V46" s="164">
        <v>86.409591674804688</v>
      </c>
      <c r="W46" s="164">
        <v>3.4210460186004639</v>
      </c>
      <c r="X46" s="164">
        <v>53.148998260498047</v>
      </c>
      <c r="Y46" s="164">
        <v>4.5799999237060547</v>
      </c>
      <c r="Z46" s="164">
        <v>21.203763961791992</v>
      </c>
      <c r="AA46" s="164">
        <v>21.814958572387695</v>
      </c>
      <c r="AB46" s="163">
        <v>537</v>
      </c>
      <c r="AC46" s="165" t="s">
        <v>1369</v>
      </c>
      <c r="AD46" s="165">
        <v>48.261268615722656</v>
      </c>
      <c r="AE46" s="164">
        <v>14.520500183105469</v>
      </c>
      <c r="AF46" s="251">
        <v>5.9140563011169434E-2</v>
      </c>
      <c r="AG46" s="163">
        <v>0</v>
      </c>
      <c r="AH46" s="164">
        <v>0.5339999794960022</v>
      </c>
      <c r="AI46" s="166">
        <v>0.23587100207805634</v>
      </c>
      <c r="AJ46" s="164">
        <v>19.483450000000001</v>
      </c>
      <c r="AK46" s="164">
        <v>1515.1800537109375</v>
      </c>
      <c r="AL46" s="164">
        <v>1967.449951171875</v>
      </c>
      <c r="AM46" s="164">
        <v>2.9089860916137695</v>
      </c>
      <c r="AN46" s="164">
        <v>0.56589806079864502</v>
      </c>
      <c r="AO46" s="165">
        <v>69.400001525878906</v>
      </c>
      <c r="AP46" s="165">
        <v>13.600000381469727</v>
      </c>
      <c r="AQ46" s="163">
        <v>123</v>
      </c>
      <c r="AR46" s="165">
        <v>1.7999999523162842</v>
      </c>
      <c r="AS46" s="164">
        <v>0.44999998807907104</v>
      </c>
      <c r="AT46" s="164">
        <v>260.75225830078125</v>
      </c>
      <c r="AU46" s="163">
        <v>20057636</v>
      </c>
      <c r="AV46" s="164">
        <v>0.6119999885559082</v>
      </c>
      <c r="AW46" s="164">
        <v>35.299999237060547</v>
      </c>
      <c r="AX46" s="163">
        <v>11592</v>
      </c>
      <c r="AY46" s="163">
        <v>0</v>
      </c>
      <c r="AZ46" s="163">
        <v>227</v>
      </c>
      <c r="BA46" s="163">
        <v>0</v>
      </c>
      <c r="BB46" s="163">
        <v>970808</v>
      </c>
      <c r="BC46" s="163">
        <v>27</v>
      </c>
      <c r="BD46" s="163">
        <v>132</v>
      </c>
      <c r="BE46" s="165">
        <v>9.6000003814697266</v>
      </c>
      <c r="BF46" s="164">
        <v>1.8666666746139526</v>
      </c>
      <c r="BG46" s="164">
        <v>-0.34297722578048706</v>
      </c>
      <c r="BH46" s="163">
        <v>40</v>
      </c>
      <c r="BI46" s="165">
        <v>70.400001525878906</v>
      </c>
      <c r="BJ46" s="164">
        <v>89.893417358398438</v>
      </c>
      <c r="BK46" s="164">
        <v>35.478122711181641</v>
      </c>
      <c r="BL46" s="165">
        <v>174.02513122558594</v>
      </c>
      <c r="BM46" s="163">
        <v>32000</v>
      </c>
      <c r="BN46" s="165">
        <v>36.962085723876953</v>
      </c>
      <c r="BO46" s="165">
        <v>72.850929260253906</v>
      </c>
      <c r="BP46" s="164">
        <v>1.5999999046325684</v>
      </c>
      <c r="BQ46" s="163">
        <v>76</v>
      </c>
      <c r="BR46" s="163">
        <v>20</v>
      </c>
      <c r="BS46" s="163">
        <v>61</v>
      </c>
      <c r="BT46" s="164">
        <v>187.8897705078125</v>
      </c>
      <c r="BU46" s="164">
        <v>480</v>
      </c>
      <c r="BV46" s="163">
        <v>2728.80322265625</v>
      </c>
      <c r="BW46" s="163">
        <v>318000</v>
      </c>
    </row>
    <row r="47" spans="1:75">
      <c r="A47" s="167" t="s">
        <v>76</v>
      </c>
      <c r="B47" s="236" t="s">
        <v>75</v>
      </c>
      <c r="C47" s="163">
        <v>7667.189453125</v>
      </c>
      <c r="D47" s="163">
        <v>0</v>
      </c>
      <c r="E47" s="163">
        <v>45014.69921875</v>
      </c>
      <c r="F47" s="163">
        <v>20.295600891113281</v>
      </c>
      <c r="G47" s="163">
        <v>0</v>
      </c>
      <c r="H47" s="163">
        <v>0</v>
      </c>
      <c r="I47" s="163">
        <v>2947.304443359375</v>
      </c>
      <c r="J47" s="237">
        <v>0</v>
      </c>
      <c r="K47" s="240">
        <v>2.857142873108387E-2</v>
      </c>
      <c r="L47" s="238">
        <v>0.17499999701976776</v>
      </c>
      <c r="M47" s="163">
        <v>10051.7880859375</v>
      </c>
      <c r="N47" s="163" t="s">
        <v>1369</v>
      </c>
      <c r="O47" s="163" t="s">
        <v>1369</v>
      </c>
      <c r="P47" s="163" t="s">
        <v>1369</v>
      </c>
      <c r="Q47" s="163">
        <v>0</v>
      </c>
      <c r="R47" s="233">
        <v>0</v>
      </c>
      <c r="S47" s="163">
        <v>0</v>
      </c>
      <c r="T47" s="163">
        <v>129.4119873046875</v>
      </c>
      <c r="U47" s="163">
        <v>82467.03125</v>
      </c>
      <c r="V47" s="164">
        <v>69.317031860351563</v>
      </c>
      <c r="W47" s="164">
        <v>0.54628050327301025</v>
      </c>
      <c r="X47" s="164">
        <v>58.575000762939453</v>
      </c>
      <c r="Y47" s="164">
        <v>2.7999999523162842</v>
      </c>
      <c r="Z47" s="164">
        <v>0</v>
      </c>
      <c r="AA47" s="164" t="s">
        <v>1369</v>
      </c>
      <c r="AB47" s="163">
        <v>1998</v>
      </c>
      <c r="AC47" s="163">
        <v>80</v>
      </c>
      <c r="AD47" s="165">
        <v>0.52711999416351318</v>
      </c>
      <c r="AE47" s="164">
        <v>4.2865438461303711</v>
      </c>
      <c r="AF47" s="251">
        <v>6.2392759136855602E-3</v>
      </c>
      <c r="AG47" s="163">
        <v>0</v>
      </c>
      <c r="AH47" s="164">
        <v>0.87800002098083496</v>
      </c>
      <c r="AI47" s="166" t="s">
        <v>1369</v>
      </c>
      <c r="AJ47" s="164">
        <v>1.7704850000000001</v>
      </c>
      <c r="AK47" s="164">
        <v>0</v>
      </c>
      <c r="AL47" s="164">
        <v>0</v>
      </c>
      <c r="AM47" s="164" t="s">
        <v>1369</v>
      </c>
      <c r="AN47" s="164">
        <v>6.8917679786682129</v>
      </c>
      <c r="AO47" s="165">
        <v>4.5999999046325684</v>
      </c>
      <c r="AP47" s="165" t="s">
        <v>1369</v>
      </c>
      <c r="AQ47" s="163">
        <v>2.7000000476837158</v>
      </c>
      <c r="AR47" s="165">
        <v>0.10000000149011612</v>
      </c>
      <c r="AS47" s="164">
        <v>3.9999999105930328E-2</v>
      </c>
      <c r="AT47" s="164" t="s">
        <v>1369</v>
      </c>
      <c r="AU47" s="163">
        <v>5</v>
      </c>
      <c r="AV47" s="164">
        <v>8.6999997496604919E-2</v>
      </c>
      <c r="AW47" s="164">
        <v>28.899999618530273</v>
      </c>
      <c r="AX47" s="163">
        <v>0</v>
      </c>
      <c r="AY47" s="163">
        <v>6277</v>
      </c>
      <c r="AZ47" s="163">
        <v>0</v>
      </c>
      <c r="BA47" s="163">
        <v>0</v>
      </c>
      <c r="BB47" s="163">
        <v>27570</v>
      </c>
      <c r="BC47" s="163">
        <v>0</v>
      </c>
      <c r="BD47" s="163">
        <v>132</v>
      </c>
      <c r="BE47" s="165">
        <v>2.4000000953674316</v>
      </c>
      <c r="BF47" s="164">
        <v>3.25</v>
      </c>
      <c r="BG47" s="164">
        <v>0.58165103197097778</v>
      </c>
      <c r="BH47" s="163">
        <v>50</v>
      </c>
      <c r="BI47" s="165">
        <v>100</v>
      </c>
      <c r="BJ47" s="164">
        <v>99.449996948242188</v>
      </c>
      <c r="BK47" s="164">
        <v>82.071548461914063</v>
      </c>
      <c r="BL47" s="165">
        <v>111.16801452636719</v>
      </c>
      <c r="BM47" s="163">
        <v>83000</v>
      </c>
      <c r="BN47" s="165">
        <v>96.172813415527344</v>
      </c>
      <c r="BO47" s="165">
        <v>99.586669921875</v>
      </c>
      <c r="BP47" s="164">
        <v>34.659999847412109</v>
      </c>
      <c r="BQ47" s="163">
        <v>92</v>
      </c>
      <c r="BR47" s="163">
        <v>90</v>
      </c>
      <c r="BS47" s="163">
        <v>90</v>
      </c>
      <c r="BT47" s="164">
        <v>2703</v>
      </c>
      <c r="BU47" s="164">
        <v>5</v>
      </c>
      <c r="BV47" s="163">
        <v>21459.78515625</v>
      </c>
      <c r="BW47" s="163">
        <v>55960</v>
      </c>
    </row>
    <row r="48" spans="1:75">
      <c r="A48" s="167" t="s">
        <v>78</v>
      </c>
      <c r="B48" s="236" t="s">
        <v>77</v>
      </c>
      <c r="C48" s="163">
        <v>11206.3623046875</v>
      </c>
      <c r="D48" s="163">
        <v>1654.9083251953125</v>
      </c>
      <c r="E48" s="163">
        <v>387.59756469726563</v>
      </c>
      <c r="F48" s="163">
        <v>3.1700000762939453</v>
      </c>
      <c r="G48" s="163">
        <v>582705.9375</v>
      </c>
      <c r="H48" s="163">
        <v>91063.8515625</v>
      </c>
      <c r="I48" s="163">
        <v>9776.70703125</v>
      </c>
      <c r="J48" s="237">
        <v>26285.71484375</v>
      </c>
      <c r="K48" s="240">
        <v>0.1428571492433548</v>
      </c>
      <c r="L48" s="238">
        <v>7.5000002980232239E-2</v>
      </c>
      <c r="M48" s="163" t="s">
        <v>1369</v>
      </c>
      <c r="N48" s="163" t="s">
        <v>1369</v>
      </c>
      <c r="O48" s="163" t="s">
        <v>1369</v>
      </c>
      <c r="P48" s="163" t="s">
        <v>1369</v>
      </c>
      <c r="Q48" s="163">
        <v>0</v>
      </c>
      <c r="R48" s="233">
        <v>0</v>
      </c>
      <c r="S48" s="163">
        <v>10089820</v>
      </c>
      <c r="T48" s="163">
        <v>10877661</v>
      </c>
      <c r="U48" s="163">
        <v>10620088</v>
      </c>
      <c r="V48" s="164">
        <v>108.44289398193359</v>
      </c>
      <c r="W48" s="164">
        <v>-8.6422351887449622E-4</v>
      </c>
      <c r="X48" s="164">
        <v>77.523002624511719</v>
      </c>
      <c r="Y48" s="164">
        <v>2.7100000381469727</v>
      </c>
      <c r="Z48" s="164">
        <v>0.17005443572998047</v>
      </c>
      <c r="AA48" s="164">
        <v>93.379219055175781</v>
      </c>
      <c r="AB48" s="163">
        <v>11081</v>
      </c>
      <c r="AC48" s="165" t="s">
        <v>1369</v>
      </c>
      <c r="AD48" s="165">
        <v>11.041009902954102</v>
      </c>
      <c r="AE48" s="164">
        <v>4.4405612945556641</v>
      </c>
      <c r="AF48" s="251">
        <v>1.5402292832732201E-2</v>
      </c>
      <c r="AG48" s="163">
        <v>0</v>
      </c>
      <c r="AH48" s="164">
        <v>0.76399999856948853</v>
      </c>
      <c r="AI48" s="166">
        <v>2.6887052226811647E-3</v>
      </c>
      <c r="AJ48" s="164">
        <v>23.060932999999999</v>
      </c>
      <c r="AK48" s="164">
        <v>144.83999633789063</v>
      </c>
      <c r="AL48" s="164">
        <v>138.58999633789063</v>
      </c>
      <c r="AM48" s="164">
        <v>0.48799595236778259</v>
      </c>
      <c r="AN48" s="165" t="s">
        <v>1369</v>
      </c>
      <c r="AO48" s="165">
        <v>8</v>
      </c>
      <c r="AP48" s="165">
        <v>2.4000000953674316</v>
      </c>
      <c r="AQ48" s="163">
        <v>6.5999999046325684</v>
      </c>
      <c r="AR48" s="165">
        <v>0.60000002384185791</v>
      </c>
      <c r="AS48" s="164">
        <v>0.37000000476837158</v>
      </c>
      <c r="AT48" s="164" t="s">
        <v>1369</v>
      </c>
      <c r="AU48" s="163">
        <v>3176</v>
      </c>
      <c r="AV48" s="164">
        <v>0.30000001192092896</v>
      </c>
      <c r="AW48" s="164" t="s">
        <v>1369</v>
      </c>
      <c r="AX48" s="163">
        <v>3209080</v>
      </c>
      <c r="AY48" s="163">
        <v>18500</v>
      </c>
      <c r="AZ48" s="163">
        <v>0</v>
      </c>
      <c r="BA48" s="163">
        <v>0</v>
      </c>
      <c r="BB48" s="163">
        <v>167</v>
      </c>
      <c r="BC48" s="163">
        <v>0</v>
      </c>
      <c r="BD48" s="163">
        <v>131</v>
      </c>
      <c r="BE48" s="165">
        <v>2.4000000953674316</v>
      </c>
      <c r="BF48" s="164">
        <v>4</v>
      </c>
      <c r="BG48" s="164">
        <v>-0.35033184289932251</v>
      </c>
      <c r="BH48" s="163">
        <v>42</v>
      </c>
      <c r="BI48" s="165">
        <v>100</v>
      </c>
      <c r="BJ48" s="164">
        <v>99.673110961914063</v>
      </c>
      <c r="BK48" s="164">
        <v>71.119071960449219</v>
      </c>
      <c r="BL48" s="165">
        <v>67.7841796875</v>
      </c>
      <c r="BM48" s="163">
        <v>67000</v>
      </c>
      <c r="BN48" s="165">
        <v>92.149406433105469</v>
      </c>
      <c r="BO48" s="165">
        <v>94.652702331542969</v>
      </c>
      <c r="BP48" s="164">
        <v>84.270004272460938</v>
      </c>
      <c r="BQ48" s="163">
        <v>99</v>
      </c>
      <c r="BR48" s="163">
        <v>99</v>
      </c>
      <c r="BS48" s="163" t="s">
        <v>1369</v>
      </c>
      <c r="BT48" s="164">
        <v>3033.187255859375</v>
      </c>
      <c r="BU48" s="164">
        <v>39</v>
      </c>
      <c r="BV48" s="163">
        <v>9499.572265625</v>
      </c>
      <c r="BW48" s="163">
        <v>106440</v>
      </c>
    </row>
    <row r="49" spans="1:75">
      <c r="A49" s="167" t="s">
        <v>80</v>
      </c>
      <c r="B49" s="236" t="s">
        <v>79</v>
      </c>
      <c r="C49" s="163">
        <v>2435.73388671875</v>
      </c>
      <c r="D49" s="163">
        <v>1271.463134765625</v>
      </c>
      <c r="E49" s="163">
        <v>0</v>
      </c>
      <c r="F49" s="163">
        <v>1.8796000480651855</v>
      </c>
      <c r="G49" s="163">
        <v>0</v>
      </c>
      <c r="H49" s="163">
        <v>0</v>
      </c>
      <c r="I49" s="163">
        <v>247.08180236816406</v>
      </c>
      <c r="J49" s="237">
        <v>0</v>
      </c>
      <c r="K49" s="240">
        <v>5.714285746216774E-2</v>
      </c>
      <c r="L49" s="238">
        <v>0.125</v>
      </c>
      <c r="M49" s="163">
        <v>0</v>
      </c>
      <c r="N49" s="163" t="s">
        <v>1369</v>
      </c>
      <c r="O49" s="163" t="s">
        <v>1369</v>
      </c>
      <c r="P49" s="163" t="s">
        <v>1369</v>
      </c>
      <c r="Q49" s="163">
        <v>0</v>
      </c>
      <c r="R49" s="233">
        <v>0</v>
      </c>
      <c r="S49" s="163">
        <v>40376.48828125</v>
      </c>
      <c r="T49" s="163">
        <v>1020552.5625</v>
      </c>
      <c r="U49" s="163">
        <v>8507.6357421875</v>
      </c>
      <c r="V49" s="164">
        <v>134.65237426757813</v>
      </c>
      <c r="W49" s="164">
        <v>0.80237740278244019</v>
      </c>
      <c r="X49" s="164">
        <v>66.98699951171875</v>
      </c>
      <c r="Y49" s="164">
        <v>2.75</v>
      </c>
      <c r="Z49" s="164">
        <v>0</v>
      </c>
      <c r="AA49" s="164" t="s">
        <v>1369</v>
      </c>
      <c r="AB49" s="163">
        <v>103</v>
      </c>
      <c r="AC49" s="163">
        <v>100</v>
      </c>
      <c r="AD49" s="165">
        <v>0.272350013256073</v>
      </c>
      <c r="AE49" s="164">
        <v>5.4829926490783691</v>
      </c>
      <c r="AF49" s="251">
        <v>3.2525593414902687E-3</v>
      </c>
      <c r="AG49" s="163">
        <v>0</v>
      </c>
      <c r="AH49" s="164">
        <v>0.90700000524520874</v>
      </c>
      <c r="AI49" s="166" t="s">
        <v>1369</v>
      </c>
      <c r="AJ49" s="164">
        <v>1.1000000000000001</v>
      </c>
      <c r="AK49" s="164">
        <v>0</v>
      </c>
      <c r="AL49" s="164">
        <v>0</v>
      </c>
      <c r="AM49" s="164" t="s">
        <v>1369</v>
      </c>
      <c r="AN49" s="164">
        <v>1.8616414070129395</v>
      </c>
      <c r="AO49" s="165">
        <v>3.5</v>
      </c>
      <c r="AP49" s="165" t="s">
        <v>1369</v>
      </c>
      <c r="AQ49" s="163">
        <v>8.3000001907348633</v>
      </c>
      <c r="AR49" s="165">
        <v>0.10000000149011612</v>
      </c>
      <c r="AS49" s="164">
        <v>5.000000074505806E-2</v>
      </c>
      <c r="AT49" s="164" t="s">
        <v>1369</v>
      </c>
      <c r="AU49" s="163">
        <v>0</v>
      </c>
      <c r="AV49" s="164">
        <v>0.25299999117851257</v>
      </c>
      <c r="AW49" s="164">
        <v>31.299999237060547</v>
      </c>
      <c r="AX49" s="163">
        <v>0</v>
      </c>
      <c r="AY49" s="163">
        <v>0</v>
      </c>
      <c r="AZ49" s="163">
        <v>469</v>
      </c>
      <c r="BA49" s="163">
        <v>248325</v>
      </c>
      <c r="BB49" s="163">
        <v>70794</v>
      </c>
      <c r="BC49" s="163">
        <v>0</v>
      </c>
      <c r="BD49" s="163">
        <v>120</v>
      </c>
      <c r="BE49" s="165">
        <v>2.4000000953674316</v>
      </c>
      <c r="BF49" s="164" t="s">
        <v>1369</v>
      </c>
      <c r="BG49" s="164">
        <v>0.73067885637283325</v>
      </c>
      <c r="BH49" s="163">
        <v>53</v>
      </c>
      <c r="BI49" s="165">
        <v>100</v>
      </c>
      <c r="BJ49" s="164">
        <v>99.360000610351563</v>
      </c>
      <c r="BK49" s="164">
        <v>89.6009521484375</v>
      </c>
      <c r="BL49" s="165">
        <v>148.73806762695313</v>
      </c>
      <c r="BM49" s="163">
        <v>19000</v>
      </c>
      <c r="BN49" s="165">
        <v>99.396774291992188</v>
      </c>
      <c r="BO49" s="165">
        <v>99.765060424804688</v>
      </c>
      <c r="BP49" s="164">
        <v>53.75</v>
      </c>
      <c r="BQ49" s="163">
        <v>96</v>
      </c>
      <c r="BR49" s="163">
        <v>88</v>
      </c>
      <c r="BS49" s="163">
        <v>81</v>
      </c>
      <c r="BT49" s="164">
        <v>4206</v>
      </c>
      <c r="BU49" s="164">
        <v>68</v>
      </c>
      <c r="BV49" s="163">
        <v>34701.44140625</v>
      </c>
      <c r="BW49" s="163">
        <v>9240</v>
      </c>
    </row>
    <row r="50" spans="1:75">
      <c r="A50" s="167" t="s">
        <v>82</v>
      </c>
      <c r="B50" s="236" t="s">
        <v>81</v>
      </c>
      <c r="C50" s="163">
        <v>163.08110046386719</v>
      </c>
      <c r="D50" s="163">
        <v>0</v>
      </c>
      <c r="E50" s="163">
        <v>37001.59375</v>
      </c>
      <c r="F50" s="163">
        <v>0</v>
      </c>
      <c r="G50" s="163">
        <v>0</v>
      </c>
      <c r="H50" s="163">
        <v>0</v>
      </c>
      <c r="I50" s="163">
        <v>0</v>
      </c>
      <c r="J50" s="237">
        <v>0</v>
      </c>
      <c r="K50" s="240">
        <v>0</v>
      </c>
      <c r="L50" s="238">
        <v>7.5000002980232239E-2</v>
      </c>
      <c r="M50" s="163">
        <v>0</v>
      </c>
      <c r="N50" s="163" t="s">
        <v>1369</v>
      </c>
      <c r="O50" s="163" t="s">
        <v>1369</v>
      </c>
      <c r="P50" s="163" t="s">
        <v>1369</v>
      </c>
      <c r="Q50" s="163">
        <v>0</v>
      </c>
      <c r="R50" s="233">
        <v>0</v>
      </c>
      <c r="S50" s="163">
        <v>0</v>
      </c>
      <c r="T50" s="163">
        <v>0</v>
      </c>
      <c r="U50" s="163">
        <v>0</v>
      </c>
      <c r="V50" s="164">
        <v>136.10835266113281</v>
      </c>
      <c r="W50" s="164">
        <v>2.106165885925293</v>
      </c>
      <c r="X50" s="164">
        <v>74.552001953125</v>
      </c>
      <c r="Y50" s="164">
        <v>2.4000000953674316</v>
      </c>
      <c r="Z50" s="164">
        <v>0</v>
      </c>
      <c r="AA50" s="164" t="s">
        <v>1369</v>
      </c>
      <c r="AB50" s="163">
        <v>3877</v>
      </c>
      <c r="AC50" s="165" t="s">
        <v>1369</v>
      </c>
      <c r="AD50" s="165">
        <v>2.734999917447567E-2</v>
      </c>
      <c r="AE50" s="164">
        <v>4.8274712562561035</v>
      </c>
      <c r="AF50" s="251">
        <v>6.562904454767704E-3</v>
      </c>
      <c r="AG50" s="163">
        <v>0</v>
      </c>
      <c r="AH50" s="164">
        <v>0.89499998092651367</v>
      </c>
      <c r="AI50" s="166" t="s">
        <v>1369</v>
      </c>
      <c r="AJ50" s="164">
        <v>42.016682000000003</v>
      </c>
      <c r="AK50" s="164">
        <v>0</v>
      </c>
      <c r="AL50" s="164">
        <v>0</v>
      </c>
      <c r="AM50" s="164" t="s">
        <v>1369</v>
      </c>
      <c r="AN50" s="164">
        <v>1.2664685249328613</v>
      </c>
      <c r="AO50" s="165">
        <v>2.5999999046325684</v>
      </c>
      <c r="AP50" s="165" t="s">
        <v>1369</v>
      </c>
      <c r="AQ50" s="163">
        <v>4.1999998092651367</v>
      </c>
      <c r="AR50" s="165">
        <v>0.10000000149011612</v>
      </c>
      <c r="AS50" s="164">
        <v>2.9999999329447746E-2</v>
      </c>
      <c r="AT50" s="164" t="s">
        <v>1369</v>
      </c>
      <c r="AU50" s="163">
        <v>10</v>
      </c>
      <c r="AV50" s="164">
        <v>0.11299999803304672</v>
      </c>
      <c r="AW50" s="164">
        <v>26.200000762939453</v>
      </c>
      <c r="AX50" s="163">
        <v>3</v>
      </c>
      <c r="AY50" s="163">
        <v>0</v>
      </c>
      <c r="AZ50" s="163">
        <v>0</v>
      </c>
      <c r="BA50" s="163">
        <v>0</v>
      </c>
      <c r="BB50" s="163">
        <v>380507</v>
      </c>
      <c r="BC50" s="163">
        <v>0</v>
      </c>
      <c r="BD50" s="163">
        <v>136</v>
      </c>
      <c r="BE50" s="165">
        <v>2.4000000953674316</v>
      </c>
      <c r="BF50" s="164">
        <v>4.0166668891906738</v>
      </c>
      <c r="BG50" s="164">
        <v>1.0939074754714966</v>
      </c>
      <c r="BH50" s="163">
        <v>57</v>
      </c>
      <c r="BI50" s="165">
        <v>100</v>
      </c>
      <c r="BJ50" s="164" t="s">
        <v>1369</v>
      </c>
      <c r="BK50" s="164">
        <v>84.540092468261719</v>
      </c>
      <c r="BL50" s="165">
        <v>128.41018676757813</v>
      </c>
      <c r="BM50" s="163">
        <v>210000</v>
      </c>
      <c r="BN50" s="165">
        <v>99.136360168457031</v>
      </c>
      <c r="BO50" s="165">
        <v>99.880859375</v>
      </c>
      <c r="BP50" s="164">
        <v>54.689998626708984</v>
      </c>
      <c r="BQ50" s="163">
        <v>94</v>
      </c>
      <c r="BR50" s="163">
        <v>90</v>
      </c>
      <c r="BS50" s="163" t="s">
        <v>1369</v>
      </c>
      <c r="BT50" s="164">
        <v>4249.36181640625</v>
      </c>
      <c r="BU50" s="164">
        <v>3</v>
      </c>
      <c r="BV50" s="163">
        <v>30427.423828125</v>
      </c>
      <c r="BW50" s="163">
        <v>77240</v>
      </c>
    </row>
    <row r="51" spans="1:75">
      <c r="A51" s="167" t="s">
        <v>84</v>
      </c>
      <c r="B51" s="236" t="s">
        <v>83</v>
      </c>
      <c r="C51" s="163">
        <v>0</v>
      </c>
      <c r="D51" s="163">
        <v>0</v>
      </c>
      <c r="E51" s="163">
        <v>0</v>
      </c>
      <c r="F51" s="163">
        <v>0</v>
      </c>
      <c r="G51" s="163">
        <v>0</v>
      </c>
      <c r="H51" s="163">
        <v>0</v>
      </c>
      <c r="I51" s="163">
        <v>23873.58984375</v>
      </c>
      <c r="J51" s="237">
        <v>0</v>
      </c>
      <c r="K51" s="240">
        <v>2.857142873108387E-2</v>
      </c>
      <c r="L51" s="238">
        <v>0.17499999701976776</v>
      </c>
      <c r="M51" s="163">
        <v>0</v>
      </c>
      <c r="N51" s="163" t="s">
        <v>1369</v>
      </c>
      <c r="O51" s="163" t="s">
        <v>1369</v>
      </c>
      <c r="P51" s="163" t="s">
        <v>1369</v>
      </c>
      <c r="Q51" s="163">
        <v>0</v>
      </c>
      <c r="R51" s="233">
        <v>0</v>
      </c>
      <c r="S51" s="163">
        <v>0</v>
      </c>
      <c r="T51" s="163">
        <v>0</v>
      </c>
      <c r="U51" s="163">
        <v>0</v>
      </c>
      <c r="V51" s="164">
        <v>146.41831970214844</v>
      </c>
      <c r="W51" s="164">
        <v>0.88592225313186646</v>
      </c>
      <c r="X51" s="164">
        <v>88.495002746582031</v>
      </c>
      <c r="Y51" s="164" t="s">
        <v>1369</v>
      </c>
      <c r="Z51" s="164">
        <v>0</v>
      </c>
      <c r="AA51" s="164" t="s">
        <v>1369</v>
      </c>
      <c r="AB51" s="163">
        <v>1880</v>
      </c>
      <c r="AC51" s="163">
        <v>100</v>
      </c>
      <c r="AD51" s="165">
        <v>0</v>
      </c>
      <c r="AE51" s="164">
        <v>5.1225762367248535</v>
      </c>
      <c r="AF51" s="251">
        <v>5.1995781250298023E-3</v>
      </c>
      <c r="AG51" s="163">
        <v>0</v>
      </c>
      <c r="AH51" s="164">
        <v>0.95200002193450928</v>
      </c>
      <c r="AI51" s="166" t="s">
        <v>1369</v>
      </c>
      <c r="AJ51" s="164">
        <v>2.75346</v>
      </c>
      <c r="AK51" s="164">
        <v>0</v>
      </c>
      <c r="AL51" s="164">
        <v>0</v>
      </c>
      <c r="AM51" s="164" t="s">
        <v>1369</v>
      </c>
      <c r="AN51" s="164">
        <v>0.35364538431167603</v>
      </c>
      <c r="AO51" s="165">
        <v>3.5</v>
      </c>
      <c r="AP51" s="165" t="s">
        <v>1369</v>
      </c>
      <c r="AQ51" s="163">
        <v>4</v>
      </c>
      <c r="AR51" s="165">
        <v>0.10000000149011612</v>
      </c>
      <c r="AS51" s="164">
        <v>2.9999999329447746E-2</v>
      </c>
      <c r="AT51" s="164" t="s">
        <v>1369</v>
      </c>
      <c r="AU51" s="163">
        <v>0</v>
      </c>
      <c r="AV51" s="164">
        <v>8.999999612569809E-3</v>
      </c>
      <c r="AW51" s="164">
        <v>28.299999237060547</v>
      </c>
      <c r="AX51" s="163">
        <v>3</v>
      </c>
      <c r="AY51" s="163">
        <v>0</v>
      </c>
      <c r="AZ51" s="163">
        <v>0</v>
      </c>
      <c r="BA51" s="163">
        <v>0</v>
      </c>
      <c r="BB51" s="163">
        <v>79925</v>
      </c>
      <c r="BC51" s="163">
        <v>0</v>
      </c>
      <c r="BD51" s="163">
        <v>141</v>
      </c>
      <c r="BE51" s="165">
        <v>2.4000000953674316</v>
      </c>
      <c r="BF51" s="164">
        <v>3.9333333969116211</v>
      </c>
      <c r="BG51" s="164">
        <v>1.9906097650527954</v>
      </c>
      <c r="BH51" s="163">
        <v>90</v>
      </c>
      <c r="BI51" s="165">
        <v>100</v>
      </c>
      <c r="BJ51" s="164" t="s">
        <v>1369</v>
      </c>
      <c r="BK51" s="164">
        <v>97.860115051269531</v>
      </c>
      <c r="BL51" s="165">
        <v>126.54933166503906</v>
      </c>
      <c r="BM51" s="163">
        <v>150000</v>
      </c>
      <c r="BN51" s="165">
        <v>99.59722900390625</v>
      </c>
      <c r="BO51" s="165">
        <v>100</v>
      </c>
      <c r="BP51" s="164">
        <v>42.639999389648438</v>
      </c>
      <c r="BQ51" s="163">
        <v>97</v>
      </c>
      <c r="BR51" s="163">
        <v>94</v>
      </c>
      <c r="BS51" s="163">
        <v>96</v>
      </c>
      <c r="BT51" s="164">
        <v>7158</v>
      </c>
      <c r="BU51" s="164">
        <v>5</v>
      </c>
      <c r="BV51" s="163">
        <v>67967.3828125</v>
      </c>
      <c r="BW51" s="163">
        <v>42430</v>
      </c>
    </row>
    <row r="52" spans="1:75">
      <c r="A52" s="167" t="s">
        <v>86</v>
      </c>
      <c r="B52" s="236" t="s">
        <v>85</v>
      </c>
      <c r="C52" s="163">
        <v>2249.33544921875</v>
      </c>
      <c r="D52" s="163">
        <v>0</v>
      </c>
      <c r="E52" s="163">
        <v>0</v>
      </c>
      <c r="F52" s="163">
        <v>4.4443998336791992</v>
      </c>
      <c r="G52" s="163">
        <v>0</v>
      </c>
      <c r="H52" s="163">
        <v>0</v>
      </c>
      <c r="I52" s="163">
        <v>824.96142578125</v>
      </c>
      <c r="J52" s="237">
        <v>32147.884765625</v>
      </c>
      <c r="K52" s="240">
        <v>0.20000000298023224</v>
      </c>
      <c r="L52" s="239" t="s">
        <v>1369</v>
      </c>
      <c r="M52" s="163">
        <v>304037.21875</v>
      </c>
      <c r="N52" s="163">
        <v>0</v>
      </c>
      <c r="O52" s="163">
        <v>0</v>
      </c>
      <c r="P52" s="163">
        <v>0</v>
      </c>
      <c r="Q52" s="163">
        <v>864131.5</v>
      </c>
      <c r="R52" s="233">
        <v>0.74989998340606689</v>
      </c>
      <c r="S52" s="163">
        <v>263216.90625</v>
      </c>
      <c r="T52" s="163">
        <v>1019730</v>
      </c>
      <c r="U52" s="163">
        <v>943162.25</v>
      </c>
      <c r="V52" s="164">
        <v>47.694435119628906</v>
      </c>
      <c r="W52" s="164">
        <v>1.6019728183746338</v>
      </c>
      <c r="X52" s="164">
        <v>78.552001953125</v>
      </c>
      <c r="Y52" s="164">
        <v>5.8899998664855957</v>
      </c>
      <c r="Z52" s="164">
        <v>15.986775398254395</v>
      </c>
      <c r="AA52" s="164" t="s">
        <v>1369</v>
      </c>
      <c r="AB52" s="163">
        <v>137</v>
      </c>
      <c r="AC52" s="163">
        <v>20</v>
      </c>
      <c r="AD52" s="165">
        <v>48.685909271240234</v>
      </c>
      <c r="AE52" s="164">
        <v>9.8289413452148438</v>
      </c>
      <c r="AF52" s="251">
        <v>2.6392735540866852E-2</v>
      </c>
      <c r="AG52" s="163">
        <v>0</v>
      </c>
      <c r="AH52" s="164">
        <v>0.51499998569488525</v>
      </c>
      <c r="AI52" s="166" t="s">
        <v>1369</v>
      </c>
      <c r="AJ52" s="164">
        <v>100.668645</v>
      </c>
      <c r="AK52" s="164">
        <v>171.28999328613281</v>
      </c>
      <c r="AL52" s="164">
        <v>60.860000610351563</v>
      </c>
      <c r="AM52" s="164">
        <v>1.5811138153076172</v>
      </c>
      <c r="AN52" s="164">
        <v>1.4139312505722046</v>
      </c>
      <c r="AO52" s="165">
        <v>51.900001525878906</v>
      </c>
      <c r="AP52" s="165">
        <v>16.200000762939453</v>
      </c>
      <c r="AQ52" s="163">
        <v>240</v>
      </c>
      <c r="AR52" s="165">
        <v>0.69999998807907104</v>
      </c>
      <c r="AS52" s="164" t="s">
        <v>1369</v>
      </c>
      <c r="AT52" s="164">
        <v>48.359043121337891</v>
      </c>
      <c r="AU52" s="163">
        <v>110561</v>
      </c>
      <c r="AV52" s="164" t="s">
        <v>1369</v>
      </c>
      <c r="AW52" s="164">
        <v>41.599998474121094</v>
      </c>
      <c r="AX52" s="163">
        <v>192168</v>
      </c>
      <c r="AY52" s="163">
        <v>0</v>
      </c>
      <c r="AZ52" s="163">
        <v>0</v>
      </c>
      <c r="BA52" s="163">
        <v>0</v>
      </c>
      <c r="BB52" s="163">
        <v>31505</v>
      </c>
      <c r="BC52" s="163">
        <v>0</v>
      </c>
      <c r="BD52" s="163">
        <v>116</v>
      </c>
      <c r="BE52" s="165">
        <v>12.899999618530273</v>
      </c>
      <c r="BF52" s="164">
        <v>2.7999999523162842</v>
      </c>
      <c r="BG52" s="164">
        <v>-0.78616452217102051</v>
      </c>
      <c r="BH52" s="163">
        <v>30</v>
      </c>
      <c r="BI52" s="165">
        <v>65</v>
      </c>
      <c r="BJ52" s="164" t="s">
        <v>1369</v>
      </c>
      <c r="BK52" s="164">
        <v>68.863182067871094</v>
      </c>
      <c r="BL52" s="165">
        <v>46.327201843261719</v>
      </c>
      <c r="BM52" s="163">
        <v>2600</v>
      </c>
      <c r="BN52" s="165">
        <v>66.90521240234375</v>
      </c>
      <c r="BO52" s="165">
        <v>76.1671142578125</v>
      </c>
      <c r="BP52" s="164">
        <v>2.0299999713897705</v>
      </c>
      <c r="BQ52" s="163">
        <v>59</v>
      </c>
      <c r="BR52" s="163">
        <v>48</v>
      </c>
      <c r="BS52" s="163">
        <v>59</v>
      </c>
      <c r="BT52" s="164">
        <v>150.33908081054688</v>
      </c>
      <c r="BU52" s="164">
        <v>234</v>
      </c>
      <c r="BV52" s="163">
        <v>3606.4169921875</v>
      </c>
      <c r="BW52" s="163">
        <v>23180</v>
      </c>
    </row>
    <row r="53" spans="1:75">
      <c r="A53" s="167" t="s">
        <v>88</v>
      </c>
      <c r="B53" s="236" t="s">
        <v>87</v>
      </c>
      <c r="C53" s="163">
        <v>128.59236145019531</v>
      </c>
      <c r="D53" s="163">
        <v>0</v>
      </c>
      <c r="E53" s="163">
        <v>0</v>
      </c>
      <c r="F53" s="163">
        <v>1.0263999700546265</v>
      </c>
      <c r="G53" s="163">
        <v>7259.67041015625</v>
      </c>
      <c r="H53" s="163">
        <v>1114.259765625</v>
      </c>
      <c r="I53" s="163">
        <v>20.870100021362305</v>
      </c>
      <c r="J53" s="237">
        <v>0</v>
      </c>
      <c r="K53" s="240">
        <v>0</v>
      </c>
      <c r="L53" s="238">
        <v>7.5000002980232239E-2</v>
      </c>
      <c r="M53" s="163" t="s">
        <v>1369</v>
      </c>
      <c r="N53" s="163" t="s">
        <v>1369</v>
      </c>
      <c r="O53" s="163" t="s">
        <v>1369</v>
      </c>
      <c r="P53" s="163" t="s">
        <v>1369</v>
      </c>
      <c r="Q53" s="163">
        <v>0</v>
      </c>
      <c r="R53" s="233">
        <v>0</v>
      </c>
      <c r="S53" s="163">
        <v>38852.4375</v>
      </c>
      <c r="T53" s="163">
        <v>47978.71484375</v>
      </c>
      <c r="U53" s="163">
        <v>55990.10546875</v>
      </c>
      <c r="V53" s="164">
        <v>96.549331665039063</v>
      </c>
      <c r="W53" s="164">
        <v>0.84204995632171631</v>
      </c>
      <c r="X53" s="164">
        <v>72.005996704101563</v>
      </c>
      <c r="Y53" s="164" t="s">
        <v>1369</v>
      </c>
      <c r="Z53" s="164">
        <v>5.5710678100585938</v>
      </c>
      <c r="AA53" s="164" t="s">
        <v>1369</v>
      </c>
      <c r="AB53" s="165" t="s">
        <v>1369</v>
      </c>
      <c r="AC53" s="165" t="s">
        <v>1369</v>
      </c>
      <c r="AD53" s="165" t="s">
        <v>1369</v>
      </c>
      <c r="AE53" s="164">
        <v>5.441431999206543</v>
      </c>
      <c r="AF53" s="251">
        <v>0</v>
      </c>
      <c r="AG53" s="163">
        <v>0</v>
      </c>
      <c r="AH53" s="164">
        <v>0.74000000953674316</v>
      </c>
      <c r="AI53" s="166" t="s">
        <v>1369</v>
      </c>
      <c r="AJ53" s="164">
        <v>0</v>
      </c>
      <c r="AK53" s="164">
        <v>76.489997863769531</v>
      </c>
      <c r="AL53" s="164">
        <v>59.520000457763672</v>
      </c>
      <c r="AM53" s="164">
        <v>9.7716760635375977</v>
      </c>
      <c r="AN53" s="164">
        <v>9.0457096099853516</v>
      </c>
      <c r="AO53" s="165">
        <v>32.200000762939453</v>
      </c>
      <c r="AP53" s="165" t="s">
        <v>1369</v>
      </c>
      <c r="AQ53" s="163">
        <v>16</v>
      </c>
      <c r="AR53" s="165" t="s">
        <v>1369</v>
      </c>
      <c r="AS53" s="164" t="s">
        <v>1369</v>
      </c>
      <c r="AT53" s="164" t="s">
        <v>1369</v>
      </c>
      <c r="AU53" s="163">
        <v>413</v>
      </c>
      <c r="AV53" s="164" t="s">
        <v>1369</v>
      </c>
      <c r="AW53" s="164" t="s">
        <v>1369</v>
      </c>
      <c r="AX53" s="163">
        <v>0</v>
      </c>
      <c r="AY53" s="163">
        <v>0</v>
      </c>
      <c r="AZ53" s="163">
        <v>0</v>
      </c>
      <c r="BA53" s="163">
        <v>0</v>
      </c>
      <c r="BB53" s="163">
        <v>0</v>
      </c>
      <c r="BC53" s="163">
        <v>0</v>
      </c>
      <c r="BD53" s="163">
        <v>111</v>
      </c>
      <c r="BE53" s="165">
        <v>13.399999618530273</v>
      </c>
      <c r="BF53" s="164" t="s">
        <v>1369</v>
      </c>
      <c r="BG53" s="164">
        <v>-9.7093813121318817E-2</v>
      </c>
      <c r="BH53" s="163">
        <v>56</v>
      </c>
      <c r="BI53" s="165">
        <v>100</v>
      </c>
      <c r="BJ53" s="164" t="s">
        <v>1369</v>
      </c>
      <c r="BK53" s="164">
        <v>80.933006286621094</v>
      </c>
      <c r="BL53" s="165">
        <v>85.857315063476563</v>
      </c>
      <c r="BM53" s="163">
        <v>1000</v>
      </c>
      <c r="BN53" s="165">
        <v>80.366424560546875</v>
      </c>
      <c r="BO53" s="165">
        <v>95.420654296875</v>
      </c>
      <c r="BP53" s="164">
        <v>11.160000801086426</v>
      </c>
      <c r="BQ53" s="163">
        <v>92</v>
      </c>
      <c r="BR53" s="163">
        <v>89</v>
      </c>
      <c r="BS53" s="163" t="s">
        <v>1369</v>
      </c>
      <c r="BT53" s="164">
        <v>753.32208251953125</v>
      </c>
      <c r="BU53" s="164" t="s">
        <v>1369</v>
      </c>
      <c r="BV53" s="163">
        <v>8953.896484375</v>
      </c>
      <c r="BW53" s="163">
        <v>750</v>
      </c>
    </row>
    <row r="54" spans="1:75">
      <c r="A54" s="167" t="s">
        <v>90</v>
      </c>
      <c r="B54" s="236" t="s">
        <v>89</v>
      </c>
      <c r="C54" s="163">
        <v>23666.91796875</v>
      </c>
      <c r="D54" s="163">
        <v>21610.77734375</v>
      </c>
      <c r="E54" s="163">
        <v>3020.647705078125</v>
      </c>
      <c r="F54" s="163">
        <v>19.440000534057617</v>
      </c>
      <c r="G54" s="163">
        <v>1082634.625</v>
      </c>
      <c r="H54" s="163">
        <v>300793.21875</v>
      </c>
      <c r="I54" s="163">
        <v>4444.98095703125</v>
      </c>
      <c r="J54" s="237">
        <v>0</v>
      </c>
      <c r="K54" s="240">
        <v>0</v>
      </c>
      <c r="L54" s="238">
        <v>2.500000037252903E-2</v>
      </c>
      <c r="M54" s="163" t="s">
        <v>1369</v>
      </c>
      <c r="N54" s="163" t="s">
        <v>1369</v>
      </c>
      <c r="O54" s="163" t="s">
        <v>1369</v>
      </c>
      <c r="P54" s="163" t="s">
        <v>1369</v>
      </c>
      <c r="Q54" s="163">
        <v>6297850.5</v>
      </c>
      <c r="R54" s="233">
        <v>0.55080002546310425</v>
      </c>
      <c r="S54" s="163">
        <v>7811107</v>
      </c>
      <c r="T54" s="163">
        <v>9029543</v>
      </c>
      <c r="U54" s="163">
        <v>10574509</v>
      </c>
      <c r="V54" s="164">
        <v>233.90782165527344</v>
      </c>
      <c r="W54" s="164">
        <v>1.6339248418807983</v>
      </c>
      <c r="X54" s="164">
        <v>84.445999145507813</v>
      </c>
      <c r="Y54" s="164">
        <v>3.0899999141693115</v>
      </c>
      <c r="Z54" s="164">
        <v>1.8301753997802734</v>
      </c>
      <c r="AA54" s="164">
        <v>48.324855804443359</v>
      </c>
      <c r="AB54" s="163">
        <v>824</v>
      </c>
      <c r="AC54" s="163">
        <v>80</v>
      </c>
      <c r="AD54" s="165">
        <v>11.248880386352539</v>
      </c>
      <c r="AE54" s="164">
        <v>8.6899986267089844</v>
      </c>
      <c r="AF54" s="251">
        <v>1.5322980470955372E-2</v>
      </c>
      <c r="AG54" s="163">
        <v>0</v>
      </c>
      <c r="AH54" s="164">
        <v>0.76599997282028198</v>
      </c>
      <c r="AI54" s="166">
        <v>8.7861884385347366E-3</v>
      </c>
      <c r="AJ54" s="164">
        <v>21.154951000000001</v>
      </c>
      <c r="AK54" s="164">
        <v>423.8599853515625</v>
      </c>
      <c r="AL54" s="164">
        <v>368.20999145507813</v>
      </c>
      <c r="AM54" s="164">
        <v>0.33599945902824402</v>
      </c>
      <c r="AN54" s="164">
        <v>8.6459407806396484</v>
      </c>
      <c r="AO54" s="165">
        <v>32.400001525878906</v>
      </c>
      <c r="AP54" s="165">
        <v>3</v>
      </c>
      <c r="AQ54" s="163">
        <v>43</v>
      </c>
      <c r="AR54" s="165">
        <v>1</v>
      </c>
      <c r="AS54" s="164">
        <v>0.5899999737739563</v>
      </c>
      <c r="AT54" s="164">
        <v>5.1737584173679352E-2</v>
      </c>
      <c r="AU54" s="163">
        <v>2698924</v>
      </c>
      <c r="AV54" s="164">
        <v>0.43299999833106995</v>
      </c>
      <c r="AW54" s="164">
        <v>37</v>
      </c>
      <c r="AX54" s="163">
        <v>1435269</v>
      </c>
      <c r="AY54" s="163">
        <v>600402</v>
      </c>
      <c r="AZ54" s="163">
        <v>0</v>
      </c>
      <c r="BA54" s="163">
        <v>0</v>
      </c>
      <c r="BB54" s="163">
        <v>126804</v>
      </c>
      <c r="BC54" s="163">
        <v>0</v>
      </c>
      <c r="BD54" s="163">
        <v>134</v>
      </c>
      <c r="BE54" s="165">
        <v>4.5999999046325684</v>
      </c>
      <c r="BF54" s="164">
        <v>3.1666667461395264</v>
      </c>
      <c r="BG54" s="164">
        <v>-6.7733064293861389E-2</v>
      </c>
      <c r="BH54" s="163">
        <v>35</v>
      </c>
      <c r="BI54" s="165">
        <v>98.099998474121094</v>
      </c>
      <c r="BJ54" s="164">
        <v>95.5</v>
      </c>
      <c r="BK54" s="164">
        <v>85.242988586425781</v>
      </c>
      <c r="BL54" s="165">
        <v>90.391410827636719</v>
      </c>
      <c r="BM54" s="163">
        <v>29000</v>
      </c>
      <c r="BN54" s="165">
        <v>88.681793212890625</v>
      </c>
      <c r="BO54" s="165">
        <v>96.754524230957031</v>
      </c>
      <c r="BP54" s="164">
        <v>14.329999923706055</v>
      </c>
      <c r="BQ54" s="163">
        <v>88</v>
      </c>
      <c r="BR54" s="163">
        <v>59</v>
      </c>
      <c r="BS54" s="163">
        <v>73</v>
      </c>
      <c r="BT54" s="164">
        <v>1006.37841796875</v>
      </c>
      <c r="BU54" s="164">
        <v>107</v>
      </c>
      <c r="BV54" s="163">
        <v>10716.013671875</v>
      </c>
      <c r="BW54" s="163">
        <v>48320</v>
      </c>
    </row>
    <row r="55" spans="1:75">
      <c r="A55" s="167" t="s">
        <v>93</v>
      </c>
      <c r="B55" s="236" t="s">
        <v>92</v>
      </c>
      <c r="C55" s="163">
        <v>38376.66796875</v>
      </c>
      <c r="D55" s="163">
        <v>37271.1875</v>
      </c>
      <c r="E55" s="163">
        <v>97454.4140625</v>
      </c>
      <c r="F55" s="163">
        <v>984.28839111328125</v>
      </c>
      <c r="G55" s="163">
        <v>0</v>
      </c>
      <c r="H55" s="163">
        <v>0</v>
      </c>
      <c r="I55" s="163">
        <v>6442.65380859375</v>
      </c>
      <c r="J55" s="237">
        <v>4133.28564453125</v>
      </c>
      <c r="K55" s="240">
        <v>8.5714288055896759E-2</v>
      </c>
      <c r="L55" s="238">
        <v>0.10000000149011612</v>
      </c>
      <c r="M55" s="163" t="s">
        <v>1369</v>
      </c>
      <c r="N55" s="163" t="s">
        <v>1369</v>
      </c>
      <c r="O55" s="163" t="s">
        <v>1369</v>
      </c>
      <c r="P55" s="163" t="s">
        <v>1369</v>
      </c>
      <c r="Q55" s="163">
        <v>10414453</v>
      </c>
      <c r="R55" s="233">
        <v>0.56669998168945313</v>
      </c>
      <c r="S55" s="163">
        <v>8434183</v>
      </c>
      <c r="T55" s="163">
        <v>8262073</v>
      </c>
      <c r="U55" s="163">
        <v>11006293</v>
      </c>
      <c r="V55" s="164">
        <v>71.661041259765625</v>
      </c>
      <c r="W55" s="164">
        <v>1.3903461694717407</v>
      </c>
      <c r="X55" s="164">
        <v>64.791999816894531</v>
      </c>
      <c r="Y55" s="164">
        <v>3.7799999713897705</v>
      </c>
      <c r="Z55" s="164">
        <v>0.64597088098526001</v>
      </c>
      <c r="AA55" s="164">
        <v>87.22955322265625</v>
      </c>
      <c r="AB55" s="163">
        <v>3151</v>
      </c>
      <c r="AC55" s="163">
        <v>80</v>
      </c>
      <c r="AD55" s="165">
        <v>57.799999237060547</v>
      </c>
      <c r="AE55" s="164">
        <v>7.5839109420776367</v>
      </c>
      <c r="AF55" s="251">
        <v>0.52503347396850586</v>
      </c>
      <c r="AG55" s="163">
        <v>34</v>
      </c>
      <c r="AH55" s="164">
        <v>0.76499998569488525</v>
      </c>
      <c r="AI55" s="166">
        <v>7.9374397173523903E-3</v>
      </c>
      <c r="AJ55" s="164">
        <v>148.84656100000001</v>
      </c>
      <c r="AK55" s="164">
        <v>292.05999755859375</v>
      </c>
      <c r="AL55" s="164">
        <v>377.57998657226563</v>
      </c>
      <c r="AM55" s="164">
        <v>0.32791763544082642</v>
      </c>
      <c r="AN55" s="164">
        <v>4.3320770263671875</v>
      </c>
      <c r="AO55" s="165">
        <v>12.199999809265137</v>
      </c>
      <c r="AP55" s="165">
        <v>5.1999998092651367</v>
      </c>
      <c r="AQ55" s="163">
        <v>45</v>
      </c>
      <c r="AR55" s="165">
        <v>0.40000000596046448</v>
      </c>
      <c r="AS55" s="164">
        <v>0.18000000715255737</v>
      </c>
      <c r="AT55" s="164">
        <v>0.14566962420940399</v>
      </c>
      <c r="AU55" s="163">
        <v>16933</v>
      </c>
      <c r="AV55" s="164">
        <v>0.37099999189376831</v>
      </c>
      <c r="AW55" s="164">
        <v>45.5</v>
      </c>
      <c r="AX55" s="163">
        <v>43183</v>
      </c>
      <c r="AY55" s="163">
        <v>216810</v>
      </c>
      <c r="AZ55" s="163">
        <v>177025</v>
      </c>
      <c r="BA55" s="163">
        <v>0</v>
      </c>
      <c r="BB55" s="163">
        <v>540040</v>
      </c>
      <c r="BC55" s="163">
        <v>0</v>
      </c>
      <c r="BD55" s="163">
        <v>110</v>
      </c>
      <c r="BE55" s="165">
        <v>13.899999618530273</v>
      </c>
      <c r="BF55" s="164">
        <v>3.8166666030883789</v>
      </c>
      <c r="BG55" s="164">
        <v>-0.30854624509811401</v>
      </c>
      <c r="BH55" s="163">
        <v>34</v>
      </c>
      <c r="BI55" s="165">
        <v>100</v>
      </c>
      <c r="BJ55" s="164">
        <v>93.9481201171875</v>
      </c>
      <c r="BK55" s="164">
        <v>69.718116760253906</v>
      </c>
      <c r="BL55" s="165">
        <v>97.165443420410156</v>
      </c>
      <c r="BM55" s="163">
        <v>62000</v>
      </c>
      <c r="BN55" s="165">
        <v>92.272499084472656</v>
      </c>
      <c r="BO55" s="165">
        <v>95.703346252441406</v>
      </c>
      <c r="BP55" s="164">
        <v>22.320001602172852</v>
      </c>
      <c r="BQ55" s="163">
        <v>70</v>
      </c>
      <c r="BR55" s="163">
        <v>60</v>
      </c>
      <c r="BS55" s="163">
        <v>71</v>
      </c>
      <c r="BT55" s="164">
        <v>971.24627685546875</v>
      </c>
      <c r="BU55" s="164">
        <v>66</v>
      </c>
      <c r="BV55" s="163">
        <v>6533.3515625</v>
      </c>
      <c r="BW55" s="163">
        <v>248360</v>
      </c>
    </row>
    <row r="56" spans="1:75">
      <c r="A56" s="167" t="s">
        <v>95</v>
      </c>
      <c r="B56" s="236" t="s">
        <v>94</v>
      </c>
      <c r="C56" s="163">
        <v>83329.3984375</v>
      </c>
      <c r="D56" s="163">
        <v>0.24944894015789032</v>
      </c>
      <c r="E56" s="163">
        <v>4386864</v>
      </c>
      <c r="F56" s="163">
        <v>120.29759979248047</v>
      </c>
      <c r="G56" s="163">
        <v>0</v>
      </c>
      <c r="H56" s="163">
        <v>0</v>
      </c>
      <c r="I56" s="163">
        <v>479130.15625</v>
      </c>
      <c r="J56" s="237">
        <v>0</v>
      </c>
      <c r="K56" s="240">
        <v>0</v>
      </c>
      <c r="L56" s="238">
        <v>0.125</v>
      </c>
      <c r="M56" s="163">
        <v>25193732</v>
      </c>
      <c r="N56" s="163">
        <v>0</v>
      </c>
      <c r="O56" s="163">
        <v>0</v>
      </c>
      <c r="P56" s="163">
        <v>0</v>
      </c>
      <c r="Q56" s="163">
        <v>0</v>
      </c>
      <c r="R56" s="233">
        <v>0</v>
      </c>
      <c r="S56" s="163">
        <v>86265.4140625</v>
      </c>
      <c r="T56" s="163">
        <v>8892378</v>
      </c>
      <c r="U56" s="163">
        <v>5696153</v>
      </c>
      <c r="V56" s="164">
        <v>109.7615966796875</v>
      </c>
      <c r="W56" s="164">
        <v>1.8526264429092407</v>
      </c>
      <c r="X56" s="164">
        <v>43.099998474121094</v>
      </c>
      <c r="Y56" s="164">
        <v>4.130000114440918</v>
      </c>
      <c r="Z56" s="164">
        <v>6.8516531027853489E-3</v>
      </c>
      <c r="AA56" s="164">
        <v>89.8309326171875</v>
      </c>
      <c r="AB56" s="163">
        <v>63000</v>
      </c>
      <c r="AC56" s="163">
        <v>80</v>
      </c>
      <c r="AD56" s="165">
        <v>3.8393800258636475</v>
      </c>
      <c r="AE56" s="164">
        <v>10.109414100646973</v>
      </c>
      <c r="AF56" s="251">
        <v>0.61648017168045044</v>
      </c>
      <c r="AG56" s="163">
        <v>6</v>
      </c>
      <c r="AH56" s="164">
        <v>0.7279999852180481</v>
      </c>
      <c r="AI56" s="166">
        <v>1.9681798294186592E-2</v>
      </c>
      <c r="AJ56" s="164">
        <v>343.75500399999999</v>
      </c>
      <c r="AK56" s="164">
        <v>7586.9599609375</v>
      </c>
      <c r="AL56" s="164">
        <v>5818.89990234375</v>
      </c>
      <c r="AM56" s="164">
        <v>1.2618862390518188</v>
      </c>
      <c r="AN56" s="164">
        <v>6.1122522354125977</v>
      </c>
      <c r="AO56" s="165">
        <v>18.100000381469727</v>
      </c>
      <c r="AP56" s="165">
        <v>7</v>
      </c>
      <c r="AQ56" s="163">
        <v>9.8000001907348633</v>
      </c>
      <c r="AR56" s="165">
        <v>0.10000000149011612</v>
      </c>
      <c r="AS56" s="164">
        <v>7.9999998211860657E-2</v>
      </c>
      <c r="AT56" s="163">
        <v>0</v>
      </c>
      <c r="AU56" s="163">
        <v>2932815</v>
      </c>
      <c r="AV56" s="164">
        <v>0.38899999856948853</v>
      </c>
      <c r="AW56" s="164">
        <v>31.899999618530273</v>
      </c>
      <c r="AX56" s="163">
        <v>0</v>
      </c>
      <c r="AY56" s="163">
        <v>0</v>
      </c>
      <c r="AZ56" s="163">
        <v>0</v>
      </c>
      <c r="BA56" s="163">
        <v>0</v>
      </c>
      <c r="BB56" s="163">
        <v>472761</v>
      </c>
      <c r="BC56" s="163">
        <v>0</v>
      </c>
      <c r="BD56" s="163">
        <v>133</v>
      </c>
      <c r="BE56" s="165">
        <v>8.5</v>
      </c>
      <c r="BF56" s="164">
        <v>3.3166666030883789</v>
      </c>
      <c r="BG56" s="164">
        <v>-0.44754680991172791</v>
      </c>
      <c r="BH56" s="163">
        <v>35</v>
      </c>
      <c r="BI56" s="165">
        <v>100</v>
      </c>
      <c r="BJ56" s="164">
        <v>74.5</v>
      </c>
      <c r="BK56" s="164">
        <v>72.198066711425781</v>
      </c>
      <c r="BL56" s="165">
        <v>93.206268310546875</v>
      </c>
      <c r="BM56" s="163">
        <v>83000</v>
      </c>
      <c r="BN56" s="165">
        <v>97.52874755859375</v>
      </c>
      <c r="BO56" s="165">
        <v>98.76885986328125</v>
      </c>
      <c r="BP56" s="164">
        <v>7.0899996757507324</v>
      </c>
      <c r="BQ56" s="163">
        <v>97</v>
      </c>
      <c r="BR56" s="163">
        <v>96</v>
      </c>
      <c r="BS56" s="163" t="s">
        <v>1369</v>
      </c>
      <c r="BT56" s="164">
        <v>615.4600830078125</v>
      </c>
      <c r="BU56" s="164">
        <v>17</v>
      </c>
      <c r="BV56" s="163">
        <v>3512.580078125</v>
      </c>
      <c r="BW56" s="163">
        <v>995450</v>
      </c>
    </row>
    <row r="57" spans="1:75">
      <c r="A57" s="167" t="s">
        <v>97</v>
      </c>
      <c r="B57" s="236" t="s">
        <v>96</v>
      </c>
      <c r="C57" s="163">
        <v>13330.2822265625</v>
      </c>
      <c r="D57" s="163">
        <v>13330.2822265625</v>
      </c>
      <c r="E57" s="163">
        <v>5395.31103515625</v>
      </c>
      <c r="F57" s="163">
        <v>145.46279907226563</v>
      </c>
      <c r="G57" s="163">
        <v>3159.6416015625</v>
      </c>
      <c r="H57" s="163">
        <v>0</v>
      </c>
      <c r="I57" s="163">
        <v>2118.15771484375</v>
      </c>
      <c r="J57" s="237">
        <v>42474.5703125</v>
      </c>
      <c r="K57" s="240">
        <v>0.17142857611179352</v>
      </c>
      <c r="L57" s="238">
        <v>2.500000037252903E-2</v>
      </c>
      <c r="M57" s="163" t="s">
        <v>1369</v>
      </c>
      <c r="N57" s="163" t="s">
        <v>1369</v>
      </c>
      <c r="O57" s="163" t="s">
        <v>1369</v>
      </c>
      <c r="P57" s="163" t="s">
        <v>1369</v>
      </c>
      <c r="Q57" s="163">
        <v>0</v>
      </c>
      <c r="R57" s="233">
        <v>0</v>
      </c>
      <c r="S57" s="163">
        <v>6216530</v>
      </c>
      <c r="T57" s="163">
        <v>4587915.5</v>
      </c>
      <c r="U57" s="163">
        <v>6217476</v>
      </c>
      <c r="V57" s="164">
        <v>304.73779296875</v>
      </c>
      <c r="W57" s="164">
        <v>1.2833521366119385</v>
      </c>
      <c r="X57" s="164">
        <v>75.392997741699219</v>
      </c>
      <c r="Y57" s="164">
        <v>3.9200000762939453</v>
      </c>
      <c r="Z57" s="164">
        <v>0</v>
      </c>
      <c r="AA57" s="164">
        <v>90.699577331542969</v>
      </c>
      <c r="AB57" s="163">
        <v>103</v>
      </c>
      <c r="AC57" s="163">
        <v>100</v>
      </c>
      <c r="AD57" s="165">
        <v>16.477140426635742</v>
      </c>
      <c r="AE57" s="164">
        <v>7.7650995254516602</v>
      </c>
      <c r="AF57" s="251">
        <v>8.1498123705387115E-2</v>
      </c>
      <c r="AG57" s="163">
        <v>0</v>
      </c>
      <c r="AH57" s="164">
        <v>0.67400002479553223</v>
      </c>
      <c r="AI57" s="166">
        <v>3.2462511211633682E-2</v>
      </c>
      <c r="AJ57" s="164">
        <v>105.339112</v>
      </c>
      <c r="AK57" s="164">
        <v>210.55000305175781</v>
      </c>
      <c r="AL57" s="164">
        <v>709.22998046875</v>
      </c>
      <c r="AM57" s="164">
        <v>2.3593926429748535</v>
      </c>
      <c r="AN57" s="164">
        <v>23.936061859130859</v>
      </c>
      <c r="AO57" s="165">
        <v>11.899999618530273</v>
      </c>
      <c r="AP57" s="165">
        <v>5</v>
      </c>
      <c r="AQ57" s="163">
        <v>50</v>
      </c>
      <c r="AR57" s="165">
        <v>0.5</v>
      </c>
      <c r="AS57" s="164">
        <v>0.23000000417232513</v>
      </c>
      <c r="AT57" s="163">
        <v>0</v>
      </c>
      <c r="AU57" s="163">
        <v>1335218</v>
      </c>
      <c r="AV57" s="164">
        <v>0.36899998784065247</v>
      </c>
      <c r="AW57" s="164">
        <v>38.799999237060547</v>
      </c>
      <c r="AX57" s="163">
        <v>9373</v>
      </c>
      <c r="AY57" s="163">
        <v>500</v>
      </c>
      <c r="AZ57" s="163">
        <v>3924</v>
      </c>
      <c r="BA57" s="163">
        <v>48633</v>
      </c>
      <c r="BB57" s="163">
        <v>118960</v>
      </c>
      <c r="BC57" s="163">
        <v>0</v>
      </c>
      <c r="BD57" s="163">
        <v>122</v>
      </c>
      <c r="BE57" s="165">
        <v>6.8000001907348633</v>
      </c>
      <c r="BF57" s="164">
        <v>2.9330000877380371</v>
      </c>
      <c r="BG57" s="164">
        <v>-0.32033282518386841</v>
      </c>
      <c r="BH57" s="163">
        <v>31</v>
      </c>
      <c r="BI57" s="165">
        <v>100</v>
      </c>
      <c r="BJ57" s="164">
        <v>89.984527587890625</v>
      </c>
      <c r="BK57" s="164">
        <v>62.880287170410156</v>
      </c>
      <c r="BL57" s="165">
        <v>181.6273193359375</v>
      </c>
      <c r="BM57" s="163">
        <v>11000</v>
      </c>
      <c r="BN57" s="165">
        <v>87.552780151367188</v>
      </c>
      <c r="BO57" s="165">
        <v>98.593162536621094</v>
      </c>
      <c r="BP57" s="164">
        <v>29.130001068115234</v>
      </c>
      <c r="BQ57" s="163">
        <v>75</v>
      </c>
      <c r="BR57" s="163">
        <v>58</v>
      </c>
      <c r="BS57" s="163">
        <v>73</v>
      </c>
      <c r="BT57" s="164">
        <v>969.88531494140625</v>
      </c>
      <c r="BU57" s="164">
        <v>43</v>
      </c>
      <c r="BV57" s="163">
        <v>5344.21435546875</v>
      </c>
      <c r="BW57" s="163">
        <v>20720</v>
      </c>
    </row>
    <row r="58" spans="1:75">
      <c r="A58" s="167" t="s">
        <v>99</v>
      </c>
      <c r="B58" s="236" t="s">
        <v>98</v>
      </c>
      <c r="C58" s="163">
        <v>0</v>
      </c>
      <c r="D58" s="163">
        <v>0</v>
      </c>
      <c r="E58" s="163">
        <v>765.804443359375</v>
      </c>
      <c r="F58" s="163">
        <v>0</v>
      </c>
      <c r="G58" s="163">
        <v>0</v>
      </c>
      <c r="H58" s="163">
        <v>0</v>
      </c>
      <c r="I58" s="163">
        <v>127.58740234375</v>
      </c>
      <c r="J58" s="237">
        <v>0</v>
      </c>
      <c r="K58" s="240">
        <v>0</v>
      </c>
      <c r="L58" s="238">
        <v>0.17499999701976776</v>
      </c>
      <c r="M58" s="163">
        <v>1044.6759033203125</v>
      </c>
      <c r="N58" s="163">
        <v>81201.640625</v>
      </c>
      <c r="O58" s="163">
        <v>0</v>
      </c>
      <c r="P58" s="163">
        <v>86396.171875</v>
      </c>
      <c r="Q58" s="163">
        <v>1754993</v>
      </c>
      <c r="R58" s="233">
        <v>1</v>
      </c>
      <c r="S58" s="163">
        <v>1388798.375</v>
      </c>
      <c r="T58" s="163">
        <v>1679417.125</v>
      </c>
      <c r="U58" s="163">
        <v>1622104.875</v>
      </c>
      <c r="V58" s="164">
        <v>58.269733428955078</v>
      </c>
      <c r="W58" s="164">
        <v>2.9363784790039063</v>
      </c>
      <c r="X58" s="164">
        <v>74.447998046875</v>
      </c>
      <c r="Y58" s="164" t="s">
        <v>1369</v>
      </c>
      <c r="Z58" s="164">
        <v>2.8540713787078857</v>
      </c>
      <c r="AA58" s="164" t="s">
        <v>1369</v>
      </c>
      <c r="AB58" s="163">
        <v>32</v>
      </c>
      <c r="AC58" s="163">
        <v>20</v>
      </c>
      <c r="AD58" s="165">
        <v>64.687393188476563</v>
      </c>
      <c r="AE58" s="164">
        <v>13.513382911682129</v>
      </c>
      <c r="AF58" s="251">
        <v>2.1754028275609016E-2</v>
      </c>
      <c r="AG58" s="163">
        <v>0</v>
      </c>
      <c r="AH58" s="164">
        <v>0.64999997615814209</v>
      </c>
      <c r="AI58" s="166" t="s">
        <v>1369</v>
      </c>
      <c r="AJ58" s="164">
        <v>2.0862970000000001</v>
      </c>
      <c r="AK58" s="164">
        <v>13.539999961853027</v>
      </c>
      <c r="AL58" s="164">
        <v>12.420000076293945</v>
      </c>
      <c r="AM58" s="164">
        <v>0.12807387113571167</v>
      </c>
      <c r="AN58" s="165">
        <v>0</v>
      </c>
      <c r="AO58" s="165">
        <v>73.400001525878906</v>
      </c>
      <c r="AP58" s="165">
        <v>5.5999999046325684</v>
      </c>
      <c r="AQ58" s="163">
        <v>275</v>
      </c>
      <c r="AR58" s="165">
        <v>6.6999998092651367</v>
      </c>
      <c r="AS58" s="164">
        <v>4.6999998092651367</v>
      </c>
      <c r="AT58" s="164">
        <v>232.43305969238281</v>
      </c>
      <c r="AU58" s="163">
        <v>668511</v>
      </c>
      <c r="AV58" s="164" t="s">
        <v>1369</v>
      </c>
      <c r="AW58" s="164" t="s">
        <v>1369</v>
      </c>
      <c r="AX58" s="163">
        <v>0</v>
      </c>
      <c r="AY58" s="163">
        <v>16</v>
      </c>
      <c r="AZ58" s="163">
        <v>0</v>
      </c>
      <c r="BA58" s="163">
        <v>0</v>
      </c>
      <c r="BB58" s="163">
        <v>0</v>
      </c>
      <c r="BC58" s="163">
        <v>0</v>
      </c>
      <c r="BD58" s="163">
        <v>105</v>
      </c>
      <c r="BE58" s="165">
        <v>20.100000381469727</v>
      </c>
      <c r="BF58" s="164" t="s">
        <v>1369</v>
      </c>
      <c r="BG58" s="164">
        <v>-1.296387791633606</v>
      </c>
      <c r="BH58" s="163">
        <v>17</v>
      </c>
      <c r="BI58" s="165">
        <v>67</v>
      </c>
      <c r="BJ58" s="164" t="s">
        <v>1369</v>
      </c>
      <c r="BK58" s="164">
        <v>53.922401428222656</v>
      </c>
      <c r="BL58" s="165">
        <v>53.342689514160156</v>
      </c>
      <c r="BM58" s="163">
        <v>3200</v>
      </c>
      <c r="BN58" s="165">
        <v>66.312789916992188</v>
      </c>
      <c r="BO58" s="165">
        <v>64.665817260742188</v>
      </c>
      <c r="BP58" s="164">
        <v>3.5</v>
      </c>
      <c r="BQ58" s="163">
        <v>53</v>
      </c>
      <c r="BR58" s="163">
        <v>13</v>
      </c>
      <c r="BS58" s="163" t="s">
        <v>1369</v>
      </c>
      <c r="BT58" s="164">
        <v>547.45013427734375</v>
      </c>
      <c r="BU58" s="164">
        <v>212</v>
      </c>
      <c r="BV58" s="163">
        <v>7066.61669921875</v>
      </c>
      <c r="BW58" s="163">
        <v>28050</v>
      </c>
    </row>
    <row r="59" spans="1:75">
      <c r="A59" s="167" t="s">
        <v>101</v>
      </c>
      <c r="B59" s="236" t="s">
        <v>100</v>
      </c>
      <c r="C59" s="163">
        <v>4698.2216796875</v>
      </c>
      <c r="D59" s="163">
        <v>0</v>
      </c>
      <c r="E59" s="163">
        <v>719.28021240234375</v>
      </c>
      <c r="F59" s="163">
        <v>0</v>
      </c>
      <c r="G59" s="163">
        <v>0</v>
      </c>
      <c r="H59" s="163">
        <v>0</v>
      </c>
      <c r="I59" s="163">
        <v>1251.5411376953125</v>
      </c>
      <c r="J59" s="237">
        <v>160000</v>
      </c>
      <c r="K59" s="240">
        <v>8.5714288055896759E-2</v>
      </c>
      <c r="L59" s="238">
        <v>0.20000000298023224</v>
      </c>
      <c r="M59" s="163">
        <v>1820467.125</v>
      </c>
      <c r="N59" s="163">
        <v>0</v>
      </c>
      <c r="O59" s="163">
        <v>0</v>
      </c>
      <c r="P59" s="163">
        <v>0</v>
      </c>
      <c r="Q59" s="163">
        <v>3817651</v>
      </c>
      <c r="R59" s="233">
        <v>1</v>
      </c>
      <c r="S59" s="163">
        <v>622690.625</v>
      </c>
      <c r="T59" s="163">
        <v>2578380.5</v>
      </c>
      <c r="U59" s="163">
        <v>1368548.125</v>
      </c>
      <c r="V59" s="229">
        <v>29.909841537475586</v>
      </c>
      <c r="W59" s="164">
        <v>3.2403984069824219</v>
      </c>
      <c r="X59" s="164">
        <v>43.266998291015625</v>
      </c>
      <c r="Y59" s="164" t="s">
        <v>1369</v>
      </c>
      <c r="Z59" s="164">
        <v>67.003944396972656</v>
      </c>
      <c r="AA59" s="164" t="s">
        <v>1369</v>
      </c>
      <c r="AB59" s="163">
        <v>360</v>
      </c>
      <c r="AC59" s="163">
        <v>60</v>
      </c>
      <c r="AD59" s="165">
        <v>48.685909271240234</v>
      </c>
      <c r="AE59" s="164">
        <v>13.236228942871094</v>
      </c>
      <c r="AF59" s="251">
        <v>7.6780892908573151E-2</v>
      </c>
      <c r="AG59" s="163">
        <v>0</v>
      </c>
      <c r="AH59" s="164">
        <v>0.49300000071525574</v>
      </c>
      <c r="AI59" s="166" t="s">
        <v>1369</v>
      </c>
      <c r="AJ59" s="164">
        <v>20.871504999999999</v>
      </c>
      <c r="AK59" s="164">
        <v>43.200000762939453</v>
      </c>
      <c r="AL59" s="164">
        <v>63.490001678466797</v>
      </c>
      <c r="AM59" s="164" t="s">
        <v>1369</v>
      </c>
      <c r="AN59" s="165" t="s">
        <v>1369</v>
      </c>
      <c r="AO59" s="165">
        <v>36.599998474121094</v>
      </c>
      <c r="AP59" s="165">
        <v>39.400001525878906</v>
      </c>
      <c r="AQ59" s="163">
        <v>69</v>
      </c>
      <c r="AR59" s="165">
        <v>0.40000000596046448</v>
      </c>
      <c r="AS59" s="164">
        <v>9.0000003576278687E-2</v>
      </c>
      <c r="AT59" s="164">
        <v>37.759986877441406</v>
      </c>
      <c r="AU59" s="163">
        <v>282103</v>
      </c>
      <c r="AV59" s="164" t="s">
        <v>1369</v>
      </c>
      <c r="AW59" s="164" t="s">
        <v>1369</v>
      </c>
      <c r="AX59" s="163">
        <v>0</v>
      </c>
      <c r="AY59" s="163">
        <v>0</v>
      </c>
      <c r="AZ59" s="163">
        <v>0</v>
      </c>
      <c r="BA59" s="163">
        <v>0</v>
      </c>
      <c r="BB59" s="163">
        <v>137</v>
      </c>
      <c r="BC59" s="163">
        <v>0</v>
      </c>
      <c r="BD59" s="163">
        <v>99</v>
      </c>
      <c r="BE59" s="165">
        <v>22.200000762939453</v>
      </c>
      <c r="BF59" s="164" t="s">
        <v>1369</v>
      </c>
      <c r="BG59" s="164">
        <v>-1.7304044961929321</v>
      </c>
      <c r="BH59" s="163">
        <v>21</v>
      </c>
      <c r="BI59" s="165">
        <v>55.400001525878906</v>
      </c>
      <c r="BJ59" s="164">
        <v>76.570518493652344</v>
      </c>
      <c r="BK59" s="164">
        <v>21.730386734008789</v>
      </c>
      <c r="BL59" s="165">
        <v>49.747093200683594</v>
      </c>
      <c r="BM59" s="163">
        <v>4700</v>
      </c>
      <c r="BN59" s="165">
        <v>11.93996524810791</v>
      </c>
      <c r="BO59" s="165">
        <v>51.849716186523438</v>
      </c>
      <c r="BP59" s="164">
        <v>0.8200000524520874</v>
      </c>
      <c r="BQ59" s="163">
        <v>95</v>
      </c>
      <c r="BR59" s="163">
        <v>85</v>
      </c>
      <c r="BS59" s="163">
        <v>95</v>
      </c>
      <c r="BT59" s="164">
        <v>79.747207641601563</v>
      </c>
      <c r="BU59" s="164">
        <v>322</v>
      </c>
      <c r="BV59" s="163" t="s">
        <v>1369</v>
      </c>
      <c r="BW59" s="163">
        <v>101000</v>
      </c>
    </row>
    <row r="60" spans="1:75">
      <c r="A60" s="167" t="s">
        <v>103</v>
      </c>
      <c r="B60" s="236" t="s">
        <v>102</v>
      </c>
      <c r="C60" s="163">
        <v>0</v>
      </c>
      <c r="D60" s="163">
        <v>0</v>
      </c>
      <c r="E60" s="163">
        <v>7927.35009765625</v>
      </c>
      <c r="F60" s="163">
        <v>0</v>
      </c>
      <c r="G60" s="163">
        <v>0</v>
      </c>
      <c r="H60" s="163">
        <v>0</v>
      </c>
      <c r="I60" s="163">
        <v>129.54800415039063</v>
      </c>
      <c r="J60" s="237">
        <v>0</v>
      </c>
      <c r="K60" s="240">
        <v>0</v>
      </c>
      <c r="L60" s="238">
        <v>0</v>
      </c>
      <c r="M60" s="163">
        <v>0</v>
      </c>
      <c r="N60" s="163" t="s">
        <v>1369</v>
      </c>
      <c r="O60" s="163" t="s">
        <v>1369</v>
      </c>
      <c r="P60" s="163" t="s">
        <v>1369</v>
      </c>
      <c r="Q60" s="163">
        <v>0</v>
      </c>
      <c r="R60" s="233">
        <v>0</v>
      </c>
      <c r="S60" s="163">
        <v>0</v>
      </c>
      <c r="T60" s="163">
        <v>0</v>
      </c>
      <c r="U60" s="163">
        <v>0</v>
      </c>
      <c r="V60" s="164">
        <v>31.132911682128906</v>
      </c>
      <c r="W60" s="164">
        <v>1.5663015842437744</v>
      </c>
      <c r="X60" s="164">
        <v>69.80999755859375</v>
      </c>
      <c r="Y60" s="164">
        <v>2.2999999523162842</v>
      </c>
      <c r="Z60" s="164">
        <v>0</v>
      </c>
      <c r="AA60" s="164" t="s">
        <v>1369</v>
      </c>
      <c r="AB60" s="163">
        <v>297</v>
      </c>
      <c r="AC60" s="163">
        <v>80</v>
      </c>
      <c r="AD60" s="165">
        <v>0.34542998671531677</v>
      </c>
      <c r="AE60" s="164">
        <v>4.624025821685791</v>
      </c>
      <c r="AF60" s="251">
        <v>4.9907122738659382E-3</v>
      </c>
      <c r="AG60" s="163">
        <v>0</v>
      </c>
      <c r="AH60" s="164">
        <v>0.89899998903274536</v>
      </c>
      <c r="AI60" s="166" t="s">
        <v>1369</v>
      </c>
      <c r="AJ60" s="164">
        <v>0.76834000000000002</v>
      </c>
      <c r="AK60" s="164">
        <v>0</v>
      </c>
      <c r="AL60" s="164">
        <v>0</v>
      </c>
      <c r="AM60" s="164" t="s">
        <v>1369</v>
      </c>
      <c r="AN60" s="164">
        <v>1.1958745718002319</v>
      </c>
      <c r="AO60" s="165">
        <v>1.8999999761581421</v>
      </c>
      <c r="AP60" s="165">
        <v>0.40000000596046448</v>
      </c>
      <c r="AQ60" s="163">
        <v>11</v>
      </c>
      <c r="AR60" s="165">
        <v>0.69999998807907104</v>
      </c>
      <c r="AS60" s="164">
        <v>0.18999999761581421</v>
      </c>
      <c r="AT60" s="164" t="s">
        <v>1369</v>
      </c>
      <c r="AU60" s="163">
        <v>1</v>
      </c>
      <c r="AV60" s="164">
        <v>9.3000002205371857E-2</v>
      </c>
      <c r="AW60" s="164">
        <v>31.799999237060547</v>
      </c>
      <c r="AX60" s="163">
        <v>0</v>
      </c>
      <c r="AY60" s="163">
        <v>0</v>
      </c>
      <c r="AZ60" s="163">
        <v>0</v>
      </c>
      <c r="BA60" s="163">
        <v>0</v>
      </c>
      <c r="BB60" s="163">
        <v>108295</v>
      </c>
      <c r="BC60" s="163">
        <v>0</v>
      </c>
      <c r="BD60" s="163">
        <v>131</v>
      </c>
      <c r="BE60" s="165">
        <v>2.4000000953674316</v>
      </c>
      <c r="BF60" s="164" t="s">
        <v>1369</v>
      </c>
      <c r="BG60" s="164">
        <v>1.3431340456008911</v>
      </c>
      <c r="BH60" s="163">
        <v>76</v>
      </c>
      <c r="BI60" s="165">
        <v>100</v>
      </c>
      <c r="BJ60" s="164">
        <v>99.870002746582031</v>
      </c>
      <c r="BK60" s="164">
        <v>91.021286010742188</v>
      </c>
      <c r="BL60" s="165">
        <v>155.02999877929688</v>
      </c>
      <c r="BM60" s="163">
        <v>53000</v>
      </c>
      <c r="BN60" s="165">
        <v>99.060218811035156</v>
      </c>
      <c r="BO60" s="165">
        <v>100</v>
      </c>
      <c r="BP60" s="164">
        <v>38.629997253417969</v>
      </c>
      <c r="BQ60" s="163">
        <v>85</v>
      </c>
      <c r="BR60" s="163">
        <v>68</v>
      </c>
      <c r="BS60" s="163" t="s">
        <v>1369</v>
      </c>
      <c r="BT60" s="164">
        <v>3313.320068359375</v>
      </c>
      <c r="BU60" s="164">
        <v>5</v>
      </c>
      <c r="BV60" s="163">
        <v>29823.75</v>
      </c>
      <c r="BW60" s="163">
        <v>42390</v>
      </c>
    </row>
    <row r="61" spans="1:75">
      <c r="A61" s="168" t="s">
        <v>918</v>
      </c>
      <c r="B61" s="236" t="s">
        <v>308</v>
      </c>
      <c r="C61" s="163">
        <v>0</v>
      </c>
      <c r="D61" s="163">
        <v>0</v>
      </c>
      <c r="E61" s="163">
        <v>549.77154541015625</v>
      </c>
      <c r="F61" s="163">
        <v>0</v>
      </c>
      <c r="G61" s="163">
        <v>88.840660095214844</v>
      </c>
      <c r="H61" s="163">
        <v>0</v>
      </c>
      <c r="I61" s="163">
        <v>0</v>
      </c>
      <c r="J61" s="237">
        <v>67257.140625</v>
      </c>
      <c r="K61" s="240">
        <v>0.1428571492433548</v>
      </c>
      <c r="L61" s="238">
        <v>7.5000002980232239E-2</v>
      </c>
      <c r="M61" s="163">
        <v>8472.291015625</v>
      </c>
      <c r="N61" s="163">
        <v>0</v>
      </c>
      <c r="O61" s="163">
        <v>0</v>
      </c>
      <c r="P61" s="163">
        <v>827.46710205078125</v>
      </c>
      <c r="Q61" s="163">
        <v>342181</v>
      </c>
      <c r="R61" s="233">
        <v>0.2800000011920929</v>
      </c>
      <c r="S61" s="163">
        <v>4423.65283203125</v>
      </c>
      <c r="T61" s="163">
        <v>777308.875</v>
      </c>
      <c r="U61" s="163">
        <v>89470.140625</v>
      </c>
      <c r="V61" s="164">
        <v>69.318084716796875</v>
      </c>
      <c r="W61" s="164">
        <v>1.6259373426437378</v>
      </c>
      <c r="X61" s="164">
        <v>24.790000915527344</v>
      </c>
      <c r="Y61" s="164">
        <v>4.0399999618530273</v>
      </c>
      <c r="Z61" s="164">
        <v>0.22683712840080261</v>
      </c>
      <c r="AA61" s="164">
        <v>24.311073303222656</v>
      </c>
      <c r="AB61" s="163">
        <v>750</v>
      </c>
      <c r="AC61" s="163">
        <v>40</v>
      </c>
      <c r="AD61" s="165">
        <v>17.005710601806641</v>
      </c>
      <c r="AE61" s="164">
        <v>11.38313102722168</v>
      </c>
      <c r="AF61" s="251">
        <v>0.11785559356212616</v>
      </c>
      <c r="AG61" s="163">
        <v>3</v>
      </c>
      <c r="AH61" s="164">
        <v>0.61000001430511475</v>
      </c>
      <c r="AI61" s="166">
        <v>8.1271320581436157E-2</v>
      </c>
      <c r="AJ61" s="164">
        <v>10.856643</v>
      </c>
      <c r="AK61" s="164">
        <v>126.44000244140625</v>
      </c>
      <c r="AL61" s="164">
        <v>97.629997253417969</v>
      </c>
      <c r="AM61" s="164">
        <v>1.8696936368942261</v>
      </c>
      <c r="AN61" s="164">
        <v>2.6192214488983154</v>
      </c>
      <c r="AO61" s="165">
        <v>50</v>
      </c>
      <c r="AP61" s="165">
        <v>5.8000001907348633</v>
      </c>
      <c r="AQ61" s="163">
        <v>325</v>
      </c>
      <c r="AR61" s="165">
        <v>25.899999618530273</v>
      </c>
      <c r="AS61" s="164">
        <v>7.679999828338623</v>
      </c>
      <c r="AT61" s="164">
        <v>0.63602077960968018</v>
      </c>
      <c r="AU61" s="163">
        <v>247183</v>
      </c>
      <c r="AV61" s="164">
        <v>0.49099999666213989</v>
      </c>
      <c r="AW61" s="164">
        <v>54.599998474121094</v>
      </c>
      <c r="AX61" s="163">
        <v>1058</v>
      </c>
      <c r="AY61" s="163">
        <v>0</v>
      </c>
      <c r="AZ61" s="163">
        <v>0</v>
      </c>
      <c r="BA61" s="163">
        <v>0</v>
      </c>
      <c r="BB61" s="163">
        <v>2986</v>
      </c>
      <c r="BC61" s="163">
        <v>0</v>
      </c>
      <c r="BD61" s="163">
        <v>110</v>
      </c>
      <c r="BE61" s="165">
        <v>12.399999618530273</v>
      </c>
      <c r="BF61" s="164">
        <v>3.2333333492279053</v>
      </c>
      <c r="BG61" s="164">
        <v>-0.68612045049667358</v>
      </c>
      <c r="BH61" s="163">
        <v>30</v>
      </c>
      <c r="BI61" s="165">
        <v>82.300003051757813</v>
      </c>
      <c r="BJ61" s="164">
        <v>89.279998779296875</v>
      </c>
      <c r="BK61" s="164">
        <v>58.912914276123047</v>
      </c>
      <c r="BL61" s="165">
        <v>122.17022705078125</v>
      </c>
      <c r="BM61" s="163">
        <v>7200</v>
      </c>
      <c r="BN61" s="165">
        <v>64.420234680175781</v>
      </c>
      <c r="BO61" s="165">
        <v>73.467201232910156</v>
      </c>
      <c r="BP61" s="164">
        <v>1.3999999761581421</v>
      </c>
      <c r="BQ61" s="163">
        <v>97</v>
      </c>
      <c r="BR61" s="163">
        <v>77</v>
      </c>
      <c r="BS61" s="163">
        <v>96</v>
      </c>
      <c r="BT61" s="164">
        <v>684.5941162109375</v>
      </c>
      <c r="BU61" s="164">
        <v>240</v>
      </c>
      <c r="BV61" s="163">
        <v>3797.30126953125</v>
      </c>
      <c r="BW61" s="163">
        <v>17200</v>
      </c>
    </row>
    <row r="62" spans="1:75">
      <c r="A62" s="167" t="s">
        <v>105</v>
      </c>
      <c r="B62" s="236" t="s">
        <v>104</v>
      </c>
      <c r="C62" s="163">
        <v>85009.5078125</v>
      </c>
      <c r="D62" s="163">
        <v>0</v>
      </c>
      <c r="E62" s="163">
        <v>101167.9609375</v>
      </c>
      <c r="F62" s="163">
        <v>0</v>
      </c>
      <c r="G62" s="163">
        <v>0</v>
      </c>
      <c r="H62" s="163">
        <v>0</v>
      </c>
      <c r="I62" s="163">
        <v>0</v>
      </c>
      <c r="J62" s="237">
        <v>2488339.5</v>
      </c>
      <c r="K62" s="240">
        <v>0.37142857909202576</v>
      </c>
      <c r="L62" s="238">
        <v>2.500000037252903E-2</v>
      </c>
      <c r="M62" s="163">
        <v>62029716</v>
      </c>
      <c r="N62" s="163">
        <v>188509.375</v>
      </c>
      <c r="O62" s="163">
        <v>0</v>
      </c>
      <c r="P62" s="163">
        <v>16212914</v>
      </c>
      <c r="Q62" s="163">
        <v>88209408</v>
      </c>
      <c r="R62" s="233">
        <v>0.68000000715255737</v>
      </c>
      <c r="S62" s="163">
        <v>16769579</v>
      </c>
      <c r="T62" s="163">
        <v>40408696</v>
      </c>
      <c r="U62" s="163">
        <v>41554892</v>
      </c>
      <c r="V62" s="164">
        <v>106.57991027832031</v>
      </c>
      <c r="W62" s="164">
        <v>4.6839489936828613</v>
      </c>
      <c r="X62" s="164">
        <v>23.156999588012695</v>
      </c>
      <c r="Y62" s="164">
        <v>4.7300000190734863</v>
      </c>
      <c r="Z62" s="164">
        <v>17.635154724121094</v>
      </c>
      <c r="AA62" s="164">
        <v>8.3217458724975586</v>
      </c>
      <c r="AB62" s="163">
        <v>11566</v>
      </c>
      <c r="AC62" s="163">
        <v>40</v>
      </c>
      <c r="AD62" s="165">
        <v>64.314376831054688</v>
      </c>
      <c r="AE62" s="164">
        <v>14.683349609375</v>
      </c>
      <c r="AF62" s="251">
        <v>0.98164480924606323</v>
      </c>
      <c r="AG62" s="163">
        <v>2225</v>
      </c>
      <c r="AH62" s="164">
        <v>0.49200001358985901</v>
      </c>
      <c r="AI62" s="166">
        <v>0.36660423874855042</v>
      </c>
      <c r="AJ62" s="164">
        <v>4650.1540480000003</v>
      </c>
      <c r="AK62" s="164">
        <v>4055.25</v>
      </c>
      <c r="AL62" s="164">
        <v>4930.259765625</v>
      </c>
      <c r="AM62" s="164">
        <v>3.9030413627624512</v>
      </c>
      <c r="AN62" s="164">
        <v>0.36161345243453979</v>
      </c>
      <c r="AO62" s="165">
        <v>46.200000762939453</v>
      </c>
      <c r="AP62" s="165">
        <v>21.200000762939453</v>
      </c>
      <c r="AQ62" s="163">
        <v>126</v>
      </c>
      <c r="AR62" s="165">
        <v>0.80000001192092896</v>
      </c>
      <c r="AS62" s="164">
        <v>0.11999999731779099</v>
      </c>
      <c r="AT62" s="164">
        <v>60.860164642333984</v>
      </c>
      <c r="AU62" s="163">
        <v>67815008</v>
      </c>
      <c r="AV62" s="164">
        <v>0.49399998784065247</v>
      </c>
      <c r="AW62" s="164">
        <v>35</v>
      </c>
      <c r="AX62" s="163">
        <v>24384830</v>
      </c>
      <c r="AY62" s="163">
        <v>240000</v>
      </c>
      <c r="AZ62" s="163">
        <v>140527</v>
      </c>
      <c r="BA62" s="163">
        <v>2852493</v>
      </c>
      <c r="BB62" s="163">
        <v>1044197</v>
      </c>
      <c r="BC62" s="163">
        <v>6187</v>
      </c>
      <c r="BD62" s="163">
        <v>112</v>
      </c>
      <c r="BE62" s="165">
        <v>22.200000762939453</v>
      </c>
      <c r="BF62" s="164">
        <v>3.8499999046325684</v>
      </c>
      <c r="BG62" s="164">
        <v>-0.74526518583297729</v>
      </c>
      <c r="BH62" s="163">
        <v>37</v>
      </c>
      <c r="BI62" s="165">
        <v>55</v>
      </c>
      <c r="BJ62" s="164">
        <v>51.77117919921875</v>
      </c>
      <c r="BK62" s="164">
        <v>16.698102951049805</v>
      </c>
      <c r="BL62" s="165">
        <v>56.0245361328125</v>
      </c>
      <c r="BM62" s="163">
        <v>84000</v>
      </c>
      <c r="BN62" s="165">
        <v>9.3362159729003906</v>
      </c>
      <c r="BO62" s="165">
        <v>51.512958526611328</v>
      </c>
      <c r="BP62" s="164">
        <v>1.0399999618530273</v>
      </c>
      <c r="BQ62" s="163">
        <v>65</v>
      </c>
      <c r="BR62" s="163">
        <v>48</v>
      </c>
      <c r="BS62" s="163">
        <v>61</v>
      </c>
      <c r="BT62" s="164">
        <v>81.736976623535156</v>
      </c>
      <c r="BU62" s="164">
        <v>267</v>
      </c>
      <c r="BV62" s="163">
        <v>1293.7779541015625</v>
      </c>
      <c r="BW62" s="163">
        <v>1000000</v>
      </c>
    </row>
    <row r="63" spans="1:75">
      <c r="A63" s="167" t="s">
        <v>107</v>
      </c>
      <c r="B63" s="236" t="s">
        <v>106</v>
      </c>
      <c r="C63" s="163">
        <v>1200.1351318359375</v>
      </c>
      <c r="D63" s="163">
        <v>0</v>
      </c>
      <c r="E63" s="163">
        <v>0</v>
      </c>
      <c r="F63" s="163">
        <v>27.243999481201172</v>
      </c>
      <c r="G63" s="163">
        <v>69434.515625</v>
      </c>
      <c r="H63" s="163">
        <v>5955.56689453125</v>
      </c>
      <c r="I63" s="163">
        <v>8154.92431640625</v>
      </c>
      <c r="J63" s="237">
        <v>9441.5712890625</v>
      </c>
      <c r="K63" s="240">
        <v>5.714285746216774E-2</v>
      </c>
      <c r="L63" s="238">
        <v>5.000000074505806E-2</v>
      </c>
      <c r="M63" s="163">
        <v>0</v>
      </c>
      <c r="N63" s="163" t="s">
        <v>1369</v>
      </c>
      <c r="O63" s="163" t="s">
        <v>1369</v>
      </c>
      <c r="P63" s="163" t="s">
        <v>1369</v>
      </c>
      <c r="Q63" s="163">
        <v>0</v>
      </c>
      <c r="R63" s="233">
        <v>0</v>
      </c>
      <c r="S63" s="163">
        <v>576078.3125</v>
      </c>
      <c r="T63" s="163">
        <v>513419</v>
      </c>
      <c r="U63" s="163">
        <v>809286.125</v>
      </c>
      <c r="V63" s="164">
        <v>50.608100891113281</v>
      </c>
      <c r="W63" s="164">
        <v>1.5361837148666382</v>
      </c>
      <c r="X63" s="164">
        <v>58.713001251220703</v>
      </c>
      <c r="Y63" s="164">
        <v>4.570000171661377</v>
      </c>
      <c r="Z63" s="164">
        <v>0</v>
      </c>
      <c r="AA63" s="164">
        <v>86.5284423828125</v>
      </c>
      <c r="AB63" s="163">
        <v>222</v>
      </c>
      <c r="AC63" s="165" t="s">
        <v>1369</v>
      </c>
      <c r="AD63" s="165">
        <v>9.3999996185302734</v>
      </c>
      <c r="AE63" s="164">
        <v>8.7982244491577148</v>
      </c>
      <c r="AF63" s="251">
        <v>3.1028783414512873E-3</v>
      </c>
      <c r="AG63" s="163">
        <v>0</v>
      </c>
      <c r="AH63" s="164">
        <v>0.72899997234344482</v>
      </c>
      <c r="AI63" s="166">
        <v>5.7576633989810944E-3</v>
      </c>
      <c r="AJ63" s="164">
        <v>17.911830999999999</v>
      </c>
      <c r="AK63" s="164">
        <v>580.29998779296875</v>
      </c>
      <c r="AL63" s="164">
        <v>360.760009765625</v>
      </c>
      <c r="AM63" s="164">
        <v>7.5936093330383301</v>
      </c>
      <c r="AN63" s="164">
        <v>9.0995159149169922</v>
      </c>
      <c r="AO63" s="165">
        <v>28.200000762939453</v>
      </c>
      <c r="AP63" s="165">
        <v>4.5999999046325684</v>
      </c>
      <c r="AQ63" s="163">
        <v>66</v>
      </c>
      <c r="AR63" s="165">
        <v>0.30000001192092896</v>
      </c>
      <c r="AS63" s="164">
        <v>0.54000002145767212</v>
      </c>
      <c r="AT63" s="164" t="s">
        <v>1369</v>
      </c>
      <c r="AU63" s="163">
        <v>941528</v>
      </c>
      <c r="AV63" s="164">
        <v>0.33199998736381531</v>
      </c>
      <c r="AW63" s="164">
        <v>30.700000762939453</v>
      </c>
      <c r="AX63" s="163">
        <v>69564</v>
      </c>
      <c r="AY63" s="163">
        <v>230000</v>
      </c>
      <c r="AZ63" s="163">
        <v>0</v>
      </c>
      <c r="BA63" s="163">
        <v>0</v>
      </c>
      <c r="BB63" s="163">
        <v>15</v>
      </c>
      <c r="BC63" s="163">
        <v>0</v>
      </c>
      <c r="BD63" s="163">
        <v>122</v>
      </c>
      <c r="BE63" s="165">
        <v>7.8000001907348633</v>
      </c>
      <c r="BF63" s="164">
        <v>4.9499998092651367</v>
      </c>
      <c r="BG63" s="164">
        <v>0.59178286790847778</v>
      </c>
      <c r="BH63" s="164">
        <v>52</v>
      </c>
      <c r="BI63" s="165">
        <v>92</v>
      </c>
      <c r="BJ63" s="164" t="s">
        <v>1369</v>
      </c>
      <c r="BK63" s="164">
        <v>87.659965515136719</v>
      </c>
      <c r="BL63" s="165">
        <v>107.23439788818359</v>
      </c>
      <c r="BM63" s="163">
        <v>3400</v>
      </c>
      <c r="BN63" s="165">
        <v>93.043739318847656</v>
      </c>
      <c r="BO63" s="165">
        <v>95.488632202148438</v>
      </c>
      <c r="BP63" s="164">
        <v>8.1400003433227539</v>
      </c>
      <c r="BQ63" s="163">
        <v>99</v>
      </c>
      <c r="BR63" s="163">
        <v>78</v>
      </c>
      <c r="BS63" s="163">
        <v>99</v>
      </c>
      <c r="BT63" s="164">
        <v>612.37701416015625</v>
      </c>
      <c r="BU63" s="164">
        <v>38</v>
      </c>
      <c r="BV63" s="163">
        <v>5868.1591796875</v>
      </c>
      <c r="BW63" s="163">
        <v>18270</v>
      </c>
    </row>
    <row r="64" spans="1:75">
      <c r="A64" s="167" t="s">
        <v>109</v>
      </c>
      <c r="B64" s="236" t="s">
        <v>108</v>
      </c>
      <c r="C64" s="163">
        <v>0</v>
      </c>
      <c r="D64" s="163">
        <v>0</v>
      </c>
      <c r="E64" s="163">
        <v>36103.1328125</v>
      </c>
      <c r="F64" s="163">
        <v>0</v>
      </c>
      <c r="G64" s="163">
        <v>0</v>
      </c>
      <c r="H64" s="163">
        <v>0</v>
      </c>
      <c r="I64" s="163">
        <v>4902.55859375</v>
      </c>
      <c r="J64" s="237">
        <v>0</v>
      </c>
      <c r="K64" s="240">
        <v>0</v>
      </c>
      <c r="L64" s="238">
        <v>0.10000000149011612</v>
      </c>
      <c r="M64" s="163">
        <v>0</v>
      </c>
      <c r="N64" s="163" t="s">
        <v>1369</v>
      </c>
      <c r="O64" s="163" t="s">
        <v>1369</v>
      </c>
      <c r="P64" s="163" t="s">
        <v>1369</v>
      </c>
      <c r="Q64" s="163">
        <v>0</v>
      </c>
      <c r="R64" s="233">
        <v>0</v>
      </c>
      <c r="S64" s="163">
        <v>0</v>
      </c>
      <c r="T64" s="163">
        <v>0</v>
      </c>
      <c r="U64" s="163">
        <v>0</v>
      </c>
      <c r="V64" s="164">
        <v>18.230165481567383</v>
      </c>
      <c r="W64" s="164">
        <v>0.61284017562866211</v>
      </c>
      <c r="X64" s="164">
        <v>85.773002624511719</v>
      </c>
      <c r="Y64" s="164">
        <v>2.0699999332427979</v>
      </c>
      <c r="Z64" s="164">
        <v>0</v>
      </c>
      <c r="AA64" s="164" t="s">
        <v>1369</v>
      </c>
      <c r="AB64" s="163">
        <v>832</v>
      </c>
      <c r="AC64" s="163">
        <v>100</v>
      </c>
      <c r="AD64" s="165">
        <v>0</v>
      </c>
      <c r="AE64" s="164">
        <v>4.1692104339599609</v>
      </c>
      <c r="AF64" s="251">
        <v>4.4198608957231045E-3</v>
      </c>
      <c r="AG64" s="163">
        <v>0</v>
      </c>
      <c r="AH64" s="164">
        <v>0.94199997186660767</v>
      </c>
      <c r="AI64" s="166" t="s">
        <v>1369</v>
      </c>
      <c r="AJ64" s="164">
        <v>-4.1365049999999997</v>
      </c>
      <c r="AK64" s="164">
        <v>0</v>
      </c>
      <c r="AL64" s="164">
        <v>0</v>
      </c>
      <c r="AM64" s="164" t="s">
        <v>1369</v>
      </c>
      <c r="AN64" s="164">
        <v>0.22621238231658936</v>
      </c>
      <c r="AO64" s="165">
        <v>2.2999999523162842</v>
      </c>
      <c r="AP64" s="165" t="s">
        <v>1369</v>
      </c>
      <c r="AQ64" s="163">
        <v>3.9000000953674316</v>
      </c>
      <c r="AR64" s="165" t="s">
        <v>1369</v>
      </c>
      <c r="AS64" s="164" t="s">
        <v>1369</v>
      </c>
      <c r="AT64" s="164" t="s">
        <v>1369</v>
      </c>
      <c r="AU64" s="163">
        <v>2</v>
      </c>
      <c r="AV64" s="164">
        <v>3.2000001519918442E-2</v>
      </c>
      <c r="AW64" s="164">
        <v>27.700000762939453</v>
      </c>
      <c r="AX64" s="163">
        <v>0</v>
      </c>
      <c r="AY64" s="163">
        <v>0</v>
      </c>
      <c r="AZ64" s="163">
        <v>0</v>
      </c>
      <c r="BA64" s="163">
        <v>0</v>
      </c>
      <c r="BB64" s="163">
        <v>100253</v>
      </c>
      <c r="BC64" s="163">
        <v>0</v>
      </c>
      <c r="BD64" s="163">
        <v>130</v>
      </c>
      <c r="BE64" s="165">
        <v>2.4000000953674316</v>
      </c>
      <c r="BF64" s="164">
        <v>4.1166667938232422</v>
      </c>
      <c r="BG64" s="164">
        <v>1.7551268339157104</v>
      </c>
      <c r="BH64" s="163">
        <v>87</v>
      </c>
      <c r="BI64" s="165">
        <v>100</v>
      </c>
      <c r="BJ64" s="164" t="s">
        <v>1369</v>
      </c>
      <c r="BK64" s="164">
        <v>92.988792419433594</v>
      </c>
      <c r="BL64" s="165">
        <v>128.68302917480469</v>
      </c>
      <c r="BM64" s="163">
        <v>260000</v>
      </c>
      <c r="BN64" s="165">
        <v>99.447944641113281</v>
      </c>
      <c r="BO64" s="165">
        <v>100</v>
      </c>
      <c r="BP64" s="164">
        <v>43.25</v>
      </c>
      <c r="BQ64" s="163">
        <v>91</v>
      </c>
      <c r="BR64" s="163">
        <v>92</v>
      </c>
      <c r="BS64" s="163">
        <v>87</v>
      </c>
      <c r="BT64" s="164">
        <v>5613</v>
      </c>
      <c r="BU64" s="164">
        <v>8</v>
      </c>
      <c r="BV64" s="163">
        <v>53755.91015625</v>
      </c>
      <c r="BW64" s="163">
        <v>303890</v>
      </c>
    </row>
    <row r="65" spans="1:75">
      <c r="A65" s="167" t="s">
        <v>111</v>
      </c>
      <c r="B65" s="236" t="s">
        <v>110</v>
      </c>
      <c r="C65" s="163">
        <v>16634.044921875</v>
      </c>
      <c r="D65" s="163">
        <v>0</v>
      </c>
      <c r="E65" s="163">
        <v>439922.84375</v>
      </c>
      <c r="F65" s="163">
        <v>4.059999942779541</v>
      </c>
      <c r="G65" s="163">
        <v>0</v>
      </c>
      <c r="H65" s="163">
        <v>0</v>
      </c>
      <c r="I65" s="163">
        <v>99768.9453125</v>
      </c>
      <c r="J65" s="237">
        <v>0</v>
      </c>
      <c r="K65" s="240">
        <v>0.11428571492433548</v>
      </c>
      <c r="L65" s="238">
        <v>5.000000074505806E-2</v>
      </c>
      <c r="M65" s="163">
        <v>0</v>
      </c>
      <c r="N65" s="163" t="s">
        <v>1369</v>
      </c>
      <c r="O65" s="163" t="s">
        <v>1369</v>
      </c>
      <c r="P65" s="163" t="s">
        <v>1369</v>
      </c>
      <c r="Q65" s="163">
        <v>0</v>
      </c>
      <c r="R65" s="233">
        <v>0</v>
      </c>
      <c r="S65" s="163">
        <v>0</v>
      </c>
      <c r="T65" s="163">
        <v>0</v>
      </c>
      <c r="U65" s="163">
        <v>6273.90283203125</v>
      </c>
      <c r="V65" s="164">
        <v>123.75753021240234</v>
      </c>
      <c r="W65" s="164">
        <v>0.62047892808914185</v>
      </c>
      <c r="X65" s="164">
        <v>81.777000427246094</v>
      </c>
      <c r="Y65" s="164">
        <v>2.2200000286102295</v>
      </c>
      <c r="Z65" s="164">
        <v>0</v>
      </c>
      <c r="AA65" s="164" t="s">
        <v>1369</v>
      </c>
      <c r="AB65" s="163">
        <v>21486</v>
      </c>
      <c r="AC65" s="163">
        <v>80</v>
      </c>
      <c r="AD65" s="165">
        <v>0</v>
      </c>
      <c r="AE65" s="164">
        <v>5.0412254333496094</v>
      </c>
      <c r="AF65" s="251">
        <v>0.24590784311294556</v>
      </c>
      <c r="AG65" s="163">
        <v>48</v>
      </c>
      <c r="AH65" s="164">
        <v>0.9100000262260437</v>
      </c>
      <c r="AI65" s="166" t="s">
        <v>1369</v>
      </c>
      <c r="AJ65" s="164">
        <v>-0.197933</v>
      </c>
      <c r="AK65" s="164">
        <v>0</v>
      </c>
      <c r="AL65" s="164">
        <v>0</v>
      </c>
      <c r="AM65" s="164" t="s">
        <v>1369</v>
      </c>
      <c r="AN65" s="164">
        <v>1.1477051973342896</v>
      </c>
      <c r="AO65" s="165">
        <v>4.0999999046325684</v>
      </c>
      <c r="AP65" s="165" t="s">
        <v>1369</v>
      </c>
      <c r="AQ65" s="163">
        <v>7.1999998092651367</v>
      </c>
      <c r="AR65" s="165">
        <v>0.30000001192092896</v>
      </c>
      <c r="AS65" s="164">
        <v>0.20000000298023224</v>
      </c>
      <c r="AT65" s="164" t="s">
        <v>1369</v>
      </c>
      <c r="AU65" s="163">
        <v>97</v>
      </c>
      <c r="AV65" s="164">
        <v>8.3999998867511749E-2</v>
      </c>
      <c r="AW65" s="164">
        <v>31.5</v>
      </c>
      <c r="AX65" s="163">
        <v>60378</v>
      </c>
      <c r="AY65" s="163">
        <v>527509</v>
      </c>
      <c r="AZ65" s="163">
        <v>751</v>
      </c>
      <c r="BA65" s="163">
        <v>0</v>
      </c>
      <c r="BB65" s="163">
        <v>749898</v>
      </c>
      <c r="BC65" s="163">
        <v>0</v>
      </c>
      <c r="BD65" s="163">
        <v>145</v>
      </c>
      <c r="BE65" s="165">
        <v>2.4000000953674316</v>
      </c>
      <c r="BF65" s="164">
        <v>3.8333332538604736</v>
      </c>
      <c r="BG65" s="164">
        <v>1.1658068895339966</v>
      </c>
      <c r="BH65" s="163">
        <v>71</v>
      </c>
      <c r="BI65" s="165">
        <v>100</v>
      </c>
      <c r="BJ65" s="164" t="s">
        <v>1369</v>
      </c>
      <c r="BK65" s="164">
        <v>85.33331298828125</v>
      </c>
      <c r="BL65" s="165">
        <v>118.84729766845703</v>
      </c>
      <c r="BM65" s="163">
        <v>1400000</v>
      </c>
      <c r="BN65" s="165">
        <v>98.64599609375</v>
      </c>
      <c r="BO65" s="165">
        <v>100</v>
      </c>
      <c r="BP65" s="164">
        <v>33.239997863769531</v>
      </c>
      <c r="BQ65" s="163">
        <v>96</v>
      </c>
      <c r="BR65" s="163">
        <v>90</v>
      </c>
      <c r="BS65" s="163">
        <v>95</v>
      </c>
      <c r="BT65" s="164">
        <v>6330.466796875</v>
      </c>
      <c r="BU65" s="164">
        <v>8</v>
      </c>
      <c r="BV65" s="163">
        <v>44460.81640625</v>
      </c>
      <c r="BW65" s="163">
        <v>547660</v>
      </c>
    </row>
    <row r="66" spans="1:75">
      <c r="A66" s="167" t="s">
        <v>113</v>
      </c>
      <c r="B66" s="236" t="s">
        <v>112</v>
      </c>
      <c r="C66" s="163">
        <v>0</v>
      </c>
      <c r="D66" s="163">
        <v>0</v>
      </c>
      <c r="E66" s="163">
        <v>13448.24609375</v>
      </c>
      <c r="F66" s="163">
        <v>0</v>
      </c>
      <c r="G66" s="163">
        <v>0</v>
      </c>
      <c r="H66" s="163">
        <v>0</v>
      </c>
      <c r="I66" s="163">
        <v>2572.49755859375</v>
      </c>
      <c r="J66" s="237">
        <v>0</v>
      </c>
      <c r="K66" s="240">
        <v>0</v>
      </c>
      <c r="L66" s="238">
        <v>5.000000074505806E-2</v>
      </c>
      <c r="M66" s="163">
        <v>1419719.625</v>
      </c>
      <c r="N66" s="163">
        <v>598822.875</v>
      </c>
      <c r="O66" s="163">
        <v>0</v>
      </c>
      <c r="P66" s="163">
        <v>407283.90625</v>
      </c>
      <c r="Q66" s="163">
        <v>2484558</v>
      </c>
      <c r="R66" s="233">
        <v>1</v>
      </c>
      <c r="S66" s="163">
        <v>2139024.75</v>
      </c>
      <c r="T66" s="163">
        <v>2131763</v>
      </c>
      <c r="U66" s="163">
        <v>2317649.5</v>
      </c>
      <c r="V66" s="164">
        <v>9.0859584808349609</v>
      </c>
      <c r="W66" s="164">
        <v>2.2953219413757324</v>
      </c>
      <c r="X66" s="164">
        <v>91.028999328613281</v>
      </c>
      <c r="Y66" s="164">
        <v>4.0999999046325684</v>
      </c>
      <c r="Z66" s="164">
        <v>2.0223121643066406</v>
      </c>
      <c r="AA66" s="164" t="s">
        <v>1369</v>
      </c>
      <c r="AB66" s="163">
        <v>51</v>
      </c>
      <c r="AC66" s="163">
        <v>20</v>
      </c>
      <c r="AD66" s="165">
        <v>38.772968292236328</v>
      </c>
      <c r="AE66" s="164">
        <v>13.092746734619141</v>
      </c>
      <c r="AF66" s="251">
        <v>1.0300129652023315E-2</v>
      </c>
      <c r="AG66" s="163">
        <v>0</v>
      </c>
      <c r="AH66" s="164">
        <v>0.69300001859664917</v>
      </c>
      <c r="AI66" s="166">
        <v>6.9695360958576202E-2</v>
      </c>
      <c r="AJ66" s="164">
        <v>3.2549549999999998</v>
      </c>
      <c r="AK66" s="164">
        <v>96.25</v>
      </c>
      <c r="AL66" s="164">
        <v>134.77999877929688</v>
      </c>
      <c r="AM66" s="164">
        <v>0.70017242431640625</v>
      </c>
      <c r="AN66" s="164">
        <v>8.9968420565128326E-2</v>
      </c>
      <c r="AO66" s="165">
        <v>38.799999237060547</v>
      </c>
      <c r="AP66" s="165">
        <v>5.4000000953674316</v>
      </c>
      <c r="AQ66" s="163">
        <v>509</v>
      </c>
      <c r="AR66" s="165">
        <v>2.9000000953674316</v>
      </c>
      <c r="AS66" s="164">
        <v>1.2999999523162842</v>
      </c>
      <c r="AT66" s="164">
        <v>230.53598022460938</v>
      </c>
      <c r="AU66" s="163">
        <v>954330</v>
      </c>
      <c r="AV66" s="164">
        <v>0.52399998903274536</v>
      </c>
      <c r="AW66" s="164">
        <v>38</v>
      </c>
      <c r="AX66" s="163">
        <v>0</v>
      </c>
      <c r="AY66" s="163">
        <v>3000</v>
      </c>
      <c r="AZ66" s="163">
        <v>0</v>
      </c>
      <c r="BA66" s="163">
        <v>0</v>
      </c>
      <c r="BB66" s="163">
        <v>299</v>
      </c>
      <c r="BC66" s="163">
        <v>0</v>
      </c>
      <c r="BD66" s="163">
        <v>114</v>
      </c>
      <c r="BE66" s="165">
        <v>20.100000381469727</v>
      </c>
      <c r="BF66" s="164">
        <v>2.3166666030883789</v>
      </c>
      <c r="BG66" s="164">
        <v>-0.7261165976524353</v>
      </c>
      <c r="BH66" s="163">
        <v>28</v>
      </c>
      <c r="BI66" s="165">
        <v>93.5</v>
      </c>
      <c r="BJ66" s="164">
        <v>85.69000244140625</v>
      </c>
      <c r="BK66" s="164">
        <v>71.749404907226563</v>
      </c>
      <c r="BL66" s="165">
        <v>125.38706970214844</v>
      </c>
      <c r="BM66" s="163">
        <v>4500</v>
      </c>
      <c r="BN66" s="165">
        <v>49.896236419677734</v>
      </c>
      <c r="BO66" s="165">
        <v>86.927764892578125</v>
      </c>
      <c r="BP66" s="164">
        <v>5.9399995803833008</v>
      </c>
      <c r="BQ66" s="163">
        <v>60</v>
      </c>
      <c r="BR66" s="163" t="s">
        <v>1369</v>
      </c>
      <c r="BS66" s="163" t="s">
        <v>1369</v>
      </c>
      <c r="BT66" s="164">
        <v>411.0040283203125</v>
      </c>
      <c r="BU66" s="164">
        <v>227</v>
      </c>
      <c r="BV66" s="163">
        <v>8420.1025390625</v>
      </c>
      <c r="BW66" s="163">
        <v>257670</v>
      </c>
    </row>
    <row r="67" spans="1:75">
      <c r="A67" s="167" t="s">
        <v>115</v>
      </c>
      <c r="B67" s="236" t="s">
        <v>114</v>
      </c>
      <c r="C67" s="163">
        <v>0</v>
      </c>
      <c r="D67" s="163">
        <v>0</v>
      </c>
      <c r="E67" s="163">
        <v>7184.25244140625</v>
      </c>
      <c r="F67" s="163">
        <v>0.20239999890327454</v>
      </c>
      <c r="G67" s="163">
        <v>0</v>
      </c>
      <c r="H67" s="163">
        <v>0</v>
      </c>
      <c r="I67" s="163">
        <v>269.8494873046875</v>
      </c>
      <c r="J67" s="237">
        <v>14031.4287109375</v>
      </c>
      <c r="K67" s="240">
        <v>8.5714288055896759E-2</v>
      </c>
      <c r="L67" s="238">
        <v>5.000000074505806E-2</v>
      </c>
      <c r="M67" s="163">
        <v>1259702.25</v>
      </c>
      <c r="N67" s="163">
        <v>0</v>
      </c>
      <c r="O67" s="163">
        <v>1243.8758544921875</v>
      </c>
      <c r="P67" s="163">
        <v>0</v>
      </c>
      <c r="Q67" s="163">
        <v>2841804</v>
      </c>
      <c r="R67" s="233">
        <v>1</v>
      </c>
      <c r="S67" s="163">
        <v>498231.4375</v>
      </c>
      <c r="T67" s="163">
        <v>2731609</v>
      </c>
      <c r="U67" s="163">
        <v>2739822.5</v>
      </c>
      <c r="V67" s="164">
        <v>260.86126708984375</v>
      </c>
      <c r="W67" s="164">
        <v>3.41849684715271</v>
      </c>
      <c r="X67" s="164">
        <v>64.472000122070313</v>
      </c>
      <c r="Y67" s="164">
        <v>8.0699996948242188</v>
      </c>
      <c r="Z67" s="164">
        <v>6.5430812537670135E-2</v>
      </c>
      <c r="AA67" s="164">
        <v>12.942334175109863</v>
      </c>
      <c r="AB67" s="163">
        <v>277</v>
      </c>
      <c r="AC67" s="163">
        <v>20</v>
      </c>
      <c r="AD67" s="165">
        <v>37.081020355224609</v>
      </c>
      <c r="AE67" s="164">
        <v>14.060371398925781</v>
      </c>
      <c r="AF67" s="251">
        <v>4.6466542407870293E-3</v>
      </c>
      <c r="AG67" s="163">
        <v>0</v>
      </c>
      <c r="AH67" s="164">
        <v>0.49500000476837158</v>
      </c>
      <c r="AI67" s="166">
        <v>0.19802306592464447</v>
      </c>
      <c r="AJ67" s="164">
        <v>19.661408999999999</v>
      </c>
      <c r="AK67" s="164">
        <v>239.1199951171875</v>
      </c>
      <c r="AL67" s="164">
        <v>272.41000366210938</v>
      </c>
      <c r="AM67" s="164">
        <v>12.718358039855957</v>
      </c>
      <c r="AN67" s="164">
        <v>26.818387985229492</v>
      </c>
      <c r="AO67" s="165">
        <v>45.599998474121094</v>
      </c>
      <c r="AP67" s="165">
        <v>11.600000381469727</v>
      </c>
      <c r="AQ67" s="163">
        <v>145</v>
      </c>
      <c r="AR67" s="165">
        <v>1.3999999761581421</v>
      </c>
      <c r="AS67" s="164">
        <v>0.94999998807907104</v>
      </c>
      <c r="AT67" s="164">
        <v>93.064208984375</v>
      </c>
      <c r="AU67" s="163">
        <v>478578</v>
      </c>
      <c r="AV67" s="164">
        <v>0.58499997854232788</v>
      </c>
      <c r="AW67" s="164">
        <v>38.799999237060547</v>
      </c>
      <c r="AX67" s="163">
        <v>17201</v>
      </c>
      <c r="AY67" s="163">
        <v>0</v>
      </c>
      <c r="AZ67" s="163">
        <v>0</v>
      </c>
      <c r="BA67" s="163">
        <v>5654</v>
      </c>
      <c r="BB67" s="163">
        <v>4255</v>
      </c>
      <c r="BC67" s="163">
        <v>0</v>
      </c>
      <c r="BD67" s="163">
        <v>105</v>
      </c>
      <c r="BE67" s="165">
        <v>20.5</v>
      </c>
      <c r="BF67" s="164">
        <v>3.8166666030883789</v>
      </c>
      <c r="BG67" s="164">
        <v>-0.67455869913101196</v>
      </c>
      <c r="BH67" s="163">
        <v>37</v>
      </c>
      <c r="BI67" s="165">
        <v>65.400001525878906</v>
      </c>
      <c r="BJ67" s="164">
        <v>58.669998168945313</v>
      </c>
      <c r="BK67" s="164">
        <v>32.962287902832031</v>
      </c>
      <c r="BL67" s="165">
        <v>101.44087982177734</v>
      </c>
      <c r="BM67" s="163">
        <v>4200</v>
      </c>
      <c r="BN67" s="165">
        <v>47.715991973876953</v>
      </c>
      <c r="BO67" s="165">
        <v>85.646614074707031</v>
      </c>
      <c r="BP67" s="164">
        <v>0.76999998092651367</v>
      </c>
      <c r="BQ67" s="163">
        <v>79</v>
      </c>
      <c r="BR67" s="163">
        <v>52</v>
      </c>
      <c r="BS67" s="163">
        <v>75</v>
      </c>
      <c r="BT67" s="164">
        <v>72.765357971191406</v>
      </c>
      <c r="BU67" s="164">
        <v>458</v>
      </c>
      <c r="BV67" s="163">
        <v>843.7657470703125</v>
      </c>
      <c r="BW67" s="163">
        <v>10120</v>
      </c>
    </row>
    <row r="68" spans="1:75">
      <c r="A68" s="167" t="s">
        <v>117</v>
      </c>
      <c r="B68" s="236" t="s">
        <v>116</v>
      </c>
      <c r="C68" s="163">
        <v>7778.49365234375</v>
      </c>
      <c r="D68" s="163">
        <v>1712.8087158203125</v>
      </c>
      <c r="E68" s="163">
        <v>25755.857421875</v>
      </c>
      <c r="F68" s="163">
        <v>0</v>
      </c>
      <c r="G68" s="163">
        <v>0</v>
      </c>
      <c r="H68" s="163">
        <v>0</v>
      </c>
      <c r="I68" s="163">
        <v>6926.978515625</v>
      </c>
      <c r="J68" s="237">
        <v>19885.71484375</v>
      </c>
      <c r="K68" s="240">
        <v>2.857142873108387E-2</v>
      </c>
      <c r="L68" s="238">
        <v>0.20000000298023224</v>
      </c>
      <c r="M68" s="163">
        <v>2953665.5</v>
      </c>
      <c r="N68" s="163" t="s">
        <v>1369</v>
      </c>
      <c r="O68" s="163" t="s">
        <v>1369</v>
      </c>
      <c r="P68" s="163" t="s">
        <v>1369</v>
      </c>
      <c r="Q68" s="163">
        <v>0</v>
      </c>
      <c r="R68" s="233">
        <v>0</v>
      </c>
      <c r="S68" s="163">
        <v>0</v>
      </c>
      <c r="T68" s="163">
        <v>42272.05859375</v>
      </c>
      <c r="U68" s="163">
        <v>736498.0625</v>
      </c>
      <c r="V68" s="164">
        <v>64.88348388671875</v>
      </c>
      <c r="W68" s="164">
        <v>1.9916254281997681</v>
      </c>
      <c r="X68" s="164">
        <v>60.727001190185547</v>
      </c>
      <c r="Y68" s="164">
        <v>3.4200000762939453</v>
      </c>
      <c r="Z68" s="164">
        <v>3.3039725385606289E-3</v>
      </c>
      <c r="AA68" s="164">
        <v>91.757347106933594</v>
      </c>
      <c r="AB68" s="163">
        <v>1748</v>
      </c>
      <c r="AC68" s="163">
        <v>40</v>
      </c>
      <c r="AD68" s="165">
        <v>7.0790801048278809</v>
      </c>
      <c r="AE68" s="164">
        <v>6.1118874549865723</v>
      </c>
      <c r="AF68" s="251">
        <v>2.3454006761312485E-2</v>
      </c>
      <c r="AG68" s="163">
        <v>1</v>
      </c>
      <c r="AH68" s="164">
        <v>0.81400001049041748</v>
      </c>
      <c r="AI68" s="166">
        <v>1.244600280188024E-3</v>
      </c>
      <c r="AJ68" s="164">
        <v>15.239527000000001</v>
      </c>
      <c r="AK68" s="164">
        <v>723.95001220703125</v>
      </c>
      <c r="AL68" s="164">
        <v>376.79998779296875</v>
      </c>
      <c r="AM68" s="164">
        <v>1.6170346736907959</v>
      </c>
      <c r="AN68" s="164">
        <v>14.736930847167969</v>
      </c>
      <c r="AO68" s="165">
        <v>9.3000001907348633</v>
      </c>
      <c r="AP68" s="165">
        <v>2.0999999046325684</v>
      </c>
      <c r="AQ68" s="163">
        <v>60</v>
      </c>
      <c r="AR68" s="165">
        <v>0.30000001192092896</v>
      </c>
      <c r="AS68" s="164">
        <v>0.2800000011920929</v>
      </c>
      <c r="AT68" s="163">
        <v>0</v>
      </c>
      <c r="AU68" s="163">
        <v>1</v>
      </c>
      <c r="AV68" s="164">
        <v>0.28299999237060547</v>
      </c>
      <c r="AW68" s="164">
        <v>34.200000762939453</v>
      </c>
      <c r="AX68" s="163">
        <v>5200</v>
      </c>
      <c r="AY68" s="163">
        <v>350000</v>
      </c>
      <c r="AZ68" s="163">
        <v>0</v>
      </c>
      <c r="BA68" s="163">
        <v>310872</v>
      </c>
      <c r="BB68" s="163">
        <v>27600</v>
      </c>
      <c r="BC68" s="163">
        <v>0</v>
      </c>
      <c r="BD68" s="163">
        <v>126</v>
      </c>
      <c r="BE68" s="165">
        <v>4</v>
      </c>
      <c r="BF68" s="164">
        <v>3.1333334445953369</v>
      </c>
      <c r="BG68" s="164">
        <v>0.65082550048828125</v>
      </c>
      <c r="BH68" s="163">
        <v>53</v>
      </c>
      <c r="BI68" s="165">
        <v>100</v>
      </c>
      <c r="BJ68" s="164">
        <v>99.574989318847656</v>
      </c>
      <c r="BK68" s="164">
        <v>78.711273193359375</v>
      </c>
      <c r="BL68" s="165">
        <v>156.08656311035156</v>
      </c>
      <c r="BM68" s="163">
        <v>57000</v>
      </c>
      <c r="BN68" s="165">
        <v>86.258018493652344</v>
      </c>
      <c r="BO68" s="165">
        <v>94.9775390625</v>
      </c>
      <c r="BP68" s="164">
        <v>54.050003051757813</v>
      </c>
      <c r="BQ68" s="163">
        <v>85</v>
      </c>
      <c r="BR68" s="163">
        <v>78</v>
      </c>
      <c r="BS68" s="163">
        <v>79</v>
      </c>
      <c r="BT68" s="164">
        <v>1463</v>
      </c>
      <c r="BU68" s="164">
        <v>28</v>
      </c>
      <c r="BV68" s="163">
        <v>8120.36328125</v>
      </c>
      <c r="BW68" s="163">
        <v>69490</v>
      </c>
    </row>
    <row r="69" spans="1:75">
      <c r="A69" s="167" t="s">
        <v>119</v>
      </c>
      <c r="B69" s="236" t="s">
        <v>118</v>
      </c>
      <c r="C69" s="163">
        <v>21012.748046875</v>
      </c>
      <c r="D69" s="163">
        <v>152.79676818847656</v>
      </c>
      <c r="E69" s="163">
        <v>628386</v>
      </c>
      <c r="F69" s="163">
        <v>0</v>
      </c>
      <c r="G69" s="163">
        <v>0</v>
      </c>
      <c r="H69" s="163">
        <v>0</v>
      </c>
      <c r="I69" s="163">
        <v>176319.359375</v>
      </c>
      <c r="J69" s="237">
        <v>0</v>
      </c>
      <c r="K69" s="240">
        <v>0</v>
      </c>
      <c r="L69" s="238">
        <v>7.5000002980232239E-2</v>
      </c>
      <c r="M69" s="163">
        <v>0</v>
      </c>
      <c r="N69" s="163" t="s">
        <v>1369</v>
      </c>
      <c r="O69" s="163" t="s">
        <v>1369</v>
      </c>
      <c r="P69" s="163" t="s">
        <v>1369</v>
      </c>
      <c r="Q69" s="163">
        <v>0</v>
      </c>
      <c r="R69" s="233">
        <v>0</v>
      </c>
      <c r="S69" s="163">
        <v>0</v>
      </c>
      <c r="T69" s="163">
        <v>0</v>
      </c>
      <c r="U69" s="163">
        <v>0</v>
      </c>
      <c r="V69" s="164">
        <v>238.11808776855469</v>
      </c>
      <c r="W69" s="164">
        <v>0.96383655071258545</v>
      </c>
      <c r="X69" s="164">
        <v>77.764999389648438</v>
      </c>
      <c r="Y69" s="164">
        <v>2.1400001049041748</v>
      </c>
      <c r="Z69" s="164">
        <v>0</v>
      </c>
      <c r="AA69" s="164" t="s">
        <v>1369</v>
      </c>
      <c r="AB69" s="163">
        <v>7610</v>
      </c>
      <c r="AC69" s="163">
        <v>80</v>
      </c>
      <c r="AD69" s="165">
        <v>0</v>
      </c>
      <c r="AE69" s="164">
        <v>4.5297703742980957</v>
      </c>
      <c r="AF69" s="251">
        <v>1.3723988085985184E-2</v>
      </c>
      <c r="AG69" s="163">
        <v>0</v>
      </c>
      <c r="AH69" s="164">
        <v>0.94999998807907104</v>
      </c>
      <c r="AI69" s="166" t="s">
        <v>1369</v>
      </c>
      <c r="AJ69" s="164">
        <v>-3.072978</v>
      </c>
      <c r="AK69" s="164">
        <v>0</v>
      </c>
      <c r="AL69" s="164">
        <v>0</v>
      </c>
      <c r="AM69" s="164" t="s">
        <v>1369</v>
      </c>
      <c r="AN69" s="164">
        <v>0.45849254727363586</v>
      </c>
      <c r="AO69" s="165">
        <v>3.5999999046325684</v>
      </c>
      <c r="AP69" s="165">
        <v>0.5</v>
      </c>
      <c r="AQ69" s="163">
        <v>5.0999999046325684</v>
      </c>
      <c r="AR69" s="165">
        <v>0.10000000149011612</v>
      </c>
      <c r="AS69" s="164">
        <v>5.000000074505806E-2</v>
      </c>
      <c r="AT69" s="164" t="s">
        <v>1369</v>
      </c>
      <c r="AU69" s="163">
        <v>173</v>
      </c>
      <c r="AV69" s="164">
        <v>7.1000002324581146E-2</v>
      </c>
      <c r="AW69" s="164">
        <v>31.700000762939453</v>
      </c>
      <c r="AX69" s="163">
        <v>2</v>
      </c>
      <c r="AY69" s="163">
        <v>0</v>
      </c>
      <c r="AZ69" s="163">
        <v>3407</v>
      </c>
      <c r="BA69" s="163">
        <v>0</v>
      </c>
      <c r="BB69" s="163">
        <v>2983464</v>
      </c>
      <c r="BC69" s="163">
        <v>0</v>
      </c>
      <c r="BD69" s="163">
        <v>144</v>
      </c>
      <c r="BE69" s="165">
        <v>2.4000000953674316</v>
      </c>
      <c r="BF69" s="164">
        <v>3.9333333969116211</v>
      </c>
      <c r="BG69" s="164">
        <v>1.2898074388504028</v>
      </c>
      <c r="BH69" s="163">
        <v>78</v>
      </c>
      <c r="BI69" s="165">
        <v>100</v>
      </c>
      <c r="BJ69" s="164" t="s">
        <v>1369</v>
      </c>
      <c r="BK69" s="164">
        <v>91.629844665527344</v>
      </c>
      <c r="BL69" s="165">
        <v>125.22513580322266</v>
      </c>
      <c r="BM69" s="163">
        <v>1800000</v>
      </c>
      <c r="BN69" s="165">
        <v>99.226203918457031</v>
      </c>
      <c r="BO69" s="165">
        <v>100</v>
      </c>
      <c r="BP69" s="164">
        <v>45.180000305175781</v>
      </c>
      <c r="BQ69" s="163">
        <v>91</v>
      </c>
      <c r="BR69" s="163">
        <v>93</v>
      </c>
      <c r="BS69" s="163">
        <v>82</v>
      </c>
      <c r="BT69" s="164">
        <v>8166.12890625</v>
      </c>
      <c r="BU69" s="164">
        <v>4</v>
      </c>
      <c r="BV69" s="163">
        <v>52745.75390625</v>
      </c>
      <c r="BW69" s="163">
        <v>348570</v>
      </c>
    </row>
    <row r="70" spans="1:75">
      <c r="A70" s="167" t="s">
        <v>121</v>
      </c>
      <c r="B70" s="236" t="s">
        <v>120</v>
      </c>
      <c r="C70" s="163">
        <v>0</v>
      </c>
      <c r="D70" s="163">
        <v>0</v>
      </c>
      <c r="E70" s="163">
        <v>35162.71875</v>
      </c>
      <c r="F70" s="163">
        <v>1.3411999940872192</v>
      </c>
      <c r="G70" s="163">
        <v>0</v>
      </c>
      <c r="H70" s="163">
        <v>0</v>
      </c>
      <c r="I70" s="163">
        <v>4898.8154296875</v>
      </c>
      <c r="J70" s="237">
        <v>0</v>
      </c>
      <c r="K70" s="240">
        <v>0</v>
      </c>
      <c r="L70" s="238">
        <v>7.5000002980232239E-2</v>
      </c>
      <c r="M70" s="163">
        <v>16793660</v>
      </c>
      <c r="N70" s="163">
        <v>615218.4375</v>
      </c>
      <c r="O70" s="163">
        <v>12116036</v>
      </c>
      <c r="P70" s="163">
        <v>288610.4375</v>
      </c>
      <c r="Q70" s="163">
        <v>34777520</v>
      </c>
      <c r="R70" s="233">
        <v>1</v>
      </c>
      <c r="S70" s="163">
        <v>24544866</v>
      </c>
      <c r="T70" s="163">
        <v>30918662</v>
      </c>
      <c r="U70" s="163">
        <v>34389084</v>
      </c>
      <c r="V70" s="164">
        <v>144.30007934570313</v>
      </c>
      <c r="W70" s="164">
        <v>2.9689595699310303</v>
      </c>
      <c r="X70" s="164">
        <v>59.237998962402344</v>
      </c>
      <c r="Y70" s="164">
        <v>3.8299999237060547</v>
      </c>
      <c r="Z70" s="164">
        <v>17.216720581054688</v>
      </c>
      <c r="AA70" s="164">
        <v>41.689388275146484</v>
      </c>
      <c r="AB70" s="163">
        <v>758</v>
      </c>
      <c r="AC70" s="163">
        <v>40</v>
      </c>
      <c r="AD70" s="165">
        <v>33.486850738525391</v>
      </c>
      <c r="AE70" s="164">
        <v>12.343363761901855</v>
      </c>
      <c r="AF70" s="251">
        <v>0.30415228009223938</v>
      </c>
      <c r="AG70" s="163">
        <v>15</v>
      </c>
      <c r="AH70" s="164">
        <v>0.60199999809265137</v>
      </c>
      <c r="AI70" s="166">
        <v>0.11121832579374313</v>
      </c>
      <c r="AJ70" s="164">
        <v>18.551024000000002</v>
      </c>
      <c r="AK70" s="164">
        <v>1209.1199951171875</v>
      </c>
      <c r="AL70" s="164">
        <v>1049.8199462890625</v>
      </c>
      <c r="AM70" s="164">
        <v>1.4325945377349854</v>
      </c>
      <c r="AN70" s="164">
        <v>6.4064784049987793</v>
      </c>
      <c r="AO70" s="165">
        <v>42.299999237060547</v>
      </c>
      <c r="AP70" s="165">
        <v>12</v>
      </c>
      <c r="AQ70" s="163">
        <v>133</v>
      </c>
      <c r="AR70" s="165">
        <v>1.7000000476837158</v>
      </c>
      <c r="AS70" s="164">
        <v>0.81000000238418579</v>
      </c>
      <c r="AT70" s="164">
        <v>158.78878784179688</v>
      </c>
      <c r="AU70" s="163">
        <v>12800889</v>
      </c>
      <c r="AV70" s="164">
        <v>0.51200002431869507</v>
      </c>
      <c r="AW70" s="164">
        <v>43.5</v>
      </c>
      <c r="AX70" s="163">
        <v>5000</v>
      </c>
      <c r="AY70" s="163">
        <v>41114</v>
      </c>
      <c r="AZ70" s="163">
        <v>0</v>
      </c>
      <c r="BA70" s="163">
        <v>3837</v>
      </c>
      <c r="BB70" s="163">
        <v>11266</v>
      </c>
      <c r="BC70" s="163">
        <v>0</v>
      </c>
      <c r="BD70" s="163">
        <v>135</v>
      </c>
      <c r="BE70" s="165">
        <v>6.1999998092651367</v>
      </c>
      <c r="BF70" s="164">
        <v>3.6333334445953369</v>
      </c>
      <c r="BG70" s="164">
        <v>-6.2545537948608398E-2</v>
      </c>
      <c r="BH70" s="163">
        <v>43</v>
      </c>
      <c r="BI70" s="165">
        <v>85.099998474121094</v>
      </c>
      <c r="BJ70" s="164">
        <v>80.379997253417969</v>
      </c>
      <c r="BK70" s="164">
        <v>68.199996948242188</v>
      </c>
      <c r="BL70" s="165">
        <v>119.62439727783203</v>
      </c>
      <c r="BM70" s="163">
        <v>42000</v>
      </c>
      <c r="BN70" s="165">
        <v>28.583887100219727</v>
      </c>
      <c r="BO70" s="165">
        <v>88.367607116699219</v>
      </c>
      <c r="BP70" s="164">
        <v>1.6400001049041748</v>
      </c>
      <c r="BQ70" s="163">
        <v>99</v>
      </c>
      <c r="BR70" s="163">
        <v>84</v>
      </c>
      <c r="BS70" s="163">
        <v>99</v>
      </c>
      <c r="BT70" s="164">
        <v>247.9073486328125</v>
      </c>
      <c r="BU70" s="164">
        <v>263</v>
      </c>
      <c r="BV70" s="163">
        <v>2238.157958984375</v>
      </c>
      <c r="BW70" s="163">
        <v>227540</v>
      </c>
    </row>
    <row r="71" spans="1:75">
      <c r="A71" s="167" t="s">
        <v>123</v>
      </c>
      <c r="B71" s="236" t="s">
        <v>122</v>
      </c>
      <c r="C71" s="163">
        <v>20508.166015625</v>
      </c>
      <c r="D71" s="163">
        <v>9998.998046875</v>
      </c>
      <c r="E71" s="163">
        <v>9198.74609375</v>
      </c>
      <c r="F71" s="163">
        <v>138.75639343261719</v>
      </c>
      <c r="G71" s="163">
        <v>0</v>
      </c>
      <c r="H71" s="163">
        <v>0</v>
      </c>
      <c r="I71" s="163">
        <v>5132.67431640625</v>
      </c>
      <c r="J71" s="237">
        <v>0</v>
      </c>
      <c r="K71" s="240">
        <v>2.857142873108387E-2</v>
      </c>
      <c r="L71" s="238">
        <v>0.10000000149011612</v>
      </c>
      <c r="M71" s="163">
        <v>7342492</v>
      </c>
      <c r="N71" s="163" t="s">
        <v>1369</v>
      </c>
      <c r="O71" s="163" t="s">
        <v>1369</v>
      </c>
      <c r="P71" s="163" t="s">
        <v>1369</v>
      </c>
      <c r="Q71" s="163">
        <v>0</v>
      </c>
      <c r="R71" s="233">
        <v>0</v>
      </c>
      <c r="S71" s="163">
        <v>0</v>
      </c>
      <c r="T71" s="163">
        <v>4314138.5</v>
      </c>
      <c r="U71" s="163">
        <v>244697.609375</v>
      </c>
      <c r="V71" s="164">
        <v>81.995399475097656</v>
      </c>
      <c r="W71" s="164">
        <v>-0.23887650668621063</v>
      </c>
      <c r="X71" s="164">
        <v>80.672996520996094</v>
      </c>
      <c r="Y71" s="164">
        <v>2.559999942779541</v>
      </c>
      <c r="Z71" s="164">
        <v>0</v>
      </c>
      <c r="AA71" s="164" t="s">
        <v>1369</v>
      </c>
      <c r="AB71" s="163">
        <v>1026</v>
      </c>
      <c r="AC71" s="163">
        <v>80</v>
      </c>
      <c r="AD71" s="165" t="s">
        <v>1369</v>
      </c>
      <c r="AE71" s="164">
        <v>3.7467544078826904</v>
      </c>
      <c r="AF71" s="251">
        <v>9.1776037588715553E-3</v>
      </c>
      <c r="AG71" s="163">
        <v>0</v>
      </c>
      <c r="AH71" s="164">
        <v>0.89300000667572021</v>
      </c>
      <c r="AI71" s="166" t="s">
        <v>1369</v>
      </c>
      <c r="AJ71" s="164">
        <v>3.8291900000000001</v>
      </c>
      <c r="AK71" s="164">
        <v>0</v>
      </c>
      <c r="AL71" s="164">
        <v>0</v>
      </c>
      <c r="AM71" s="164" t="s">
        <v>1369</v>
      </c>
      <c r="AN71" s="164">
        <v>0.22253592312335968</v>
      </c>
      <c r="AO71" s="165">
        <v>3.9000000953674316</v>
      </c>
      <c r="AP71" s="165" t="s">
        <v>1369</v>
      </c>
      <c r="AQ71" s="163">
        <v>2.2000000476837158</v>
      </c>
      <c r="AR71" s="165">
        <v>0.20000000298023224</v>
      </c>
      <c r="AS71" s="164">
        <v>0.17000000178813934</v>
      </c>
      <c r="AT71" s="164" t="s">
        <v>1369</v>
      </c>
      <c r="AU71" s="163">
        <v>5</v>
      </c>
      <c r="AV71" s="164">
        <v>0.11999999731779099</v>
      </c>
      <c r="AW71" s="164">
        <v>32.900001525878906</v>
      </c>
      <c r="AX71" s="163">
        <v>55000</v>
      </c>
      <c r="AY71" s="163">
        <v>24521</v>
      </c>
      <c r="AZ71" s="163">
        <v>0</v>
      </c>
      <c r="BA71" s="163">
        <v>0</v>
      </c>
      <c r="BB71" s="163">
        <v>231536</v>
      </c>
      <c r="BC71" s="163">
        <v>0</v>
      </c>
      <c r="BD71" s="163">
        <v>134</v>
      </c>
      <c r="BE71" s="165">
        <v>2.4000000953674316</v>
      </c>
      <c r="BF71" s="164">
        <v>4.0833334922790527</v>
      </c>
      <c r="BG71" s="164">
        <v>0.44739878177642822</v>
      </c>
      <c r="BH71" s="163">
        <v>49</v>
      </c>
      <c r="BI71" s="165">
        <v>100</v>
      </c>
      <c r="BJ71" s="164" t="s">
        <v>1369</v>
      </c>
      <c r="BK71" s="164">
        <v>83.170661926269531</v>
      </c>
      <c r="BL71" s="165">
        <v>109.06317138671875</v>
      </c>
      <c r="BM71" s="163">
        <v>170000</v>
      </c>
      <c r="BN71" s="165">
        <v>99.000579833984375</v>
      </c>
      <c r="BO71" s="165">
        <v>100</v>
      </c>
      <c r="BP71" s="164">
        <v>63.060001373291016</v>
      </c>
      <c r="BQ71" s="163">
        <v>99</v>
      </c>
      <c r="BR71" s="163">
        <v>83</v>
      </c>
      <c r="BS71" s="163">
        <v>96</v>
      </c>
      <c r="BT71" s="164">
        <v>2860.611572265625</v>
      </c>
      <c r="BU71" s="164">
        <v>8</v>
      </c>
      <c r="BV71" s="163">
        <v>22990.013671875</v>
      </c>
      <c r="BW71" s="163">
        <v>128900</v>
      </c>
    </row>
    <row r="72" spans="1:75">
      <c r="A72" s="167" t="s">
        <v>125</v>
      </c>
      <c r="B72" s="236" t="s">
        <v>124</v>
      </c>
      <c r="C72" s="163">
        <v>205.36579895019531</v>
      </c>
      <c r="D72" s="163">
        <v>0</v>
      </c>
      <c r="E72" s="163">
        <v>0</v>
      </c>
      <c r="F72" s="163">
        <v>0</v>
      </c>
      <c r="G72" s="163">
        <v>9380.951171875</v>
      </c>
      <c r="H72" s="163">
        <v>824.00250244140625</v>
      </c>
      <c r="I72" s="163">
        <v>44.413299560546875</v>
      </c>
      <c r="J72" s="237">
        <v>0</v>
      </c>
      <c r="K72" s="240">
        <v>2.857142873108387E-2</v>
      </c>
      <c r="L72" s="239" t="s">
        <v>1369</v>
      </c>
      <c r="M72" s="163" t="s">
        <v>1369</v>
      </c>
      <c r="N72" s="163" t="s">
        <v>1369</v>
      </c>
      <c r="O72" s="163" t="s">
        <v>1369</v>
      </c>
      <c r="P72" s="163" t="s">
        <v>1369</v>
      </c>
      <c r="Q72" s="163">
        <v>0</v>
      </c>
      <c r="R72" s="233">
        <v>0</v>
      </c>
      <c r="S72" s="163">
        <v>60758.046875</v>
      </c>
      <c r="T72" s="163">
        <v>112801.5703125</v>
      </c>
      <c r="U72" s="163">
        <v>93620.2421875</v>
      </c>
      <c r="V72" s="164">
        <v>366.5</v>
      </c>
      <c r="W72" s="164">
        <v>1.109593391418457</v>
      </c>
      <c r="X72" s="164">
        <v>37.058998107910156</v>
      </c>
      <c r="Y72" s="164" t="s">
        <v>1369</v>
      </c>
      <c r="Z72" s="164">
        <v>3.5410959720611572</v>
      </c>
      <c r="AA72" s="164" t="s">
        <v>1369</v>
      </c>
      <c r="AB72" s="165" t="s">
        <v>1369</v>
      </c>
      <c r="AC72" s="165" t="s">
        <v>1369</v>
      </c>
      <c r="AD72" s="165" t="s">
        <v>1369</v>
      </c>
      <c r="AE72" s="164">
        <v>5.8741974830627441</v>
      </c>
      <c r="AF72" s="251">
        <v>0</v>
      </c>
      <c r="AG72" s="163">
        <v>0</v>
      </c>
      <c r="AH72" s="164">
        <v>0.7929999828338623</v>
      </c>
      <c r="AI72" s="166" t="s">
        <v>1369</v>
      </c>
      <c r="AJ72" s="164">
        <v>0.36433700000000002</v>
      </c>
      <c r="AK72" s="164">
        <v>65.849998474121094</v>
      </c>
      <c r="AL72" s="164">
        <v>-93.639999389648438</v>
      </c>
      <c r="AM72" s="164">
        <v>-8.1876211166381836</v>
      </c>
      <c r="AN72" s="164">
        <v>3.7354423999786377</v>
      </c>
      <c r="AO72" s="165">
        <v>16</v>
      </c>
      <c r="AP72" s="165" t="s">
        <v>1369</v>
      </c>
      <c r="AQ72" s="163">
        <v>3.0999999046325684</v>
      </c>
      <c r="AR72" s="165" t="s">
        <v>1369</v>
      </c>
      <c r="AS72" s="164" t="s">
        <v>1369</v>
      </c>
      <c r="AT72" s="164" t="s">
        <v>1369</v>
      </c>
      <c r="AU72" s="163">
        <v>286</v>
      </c>
      <c r="AV72" s="164" t="s">
        <v>1369</v>
      </c>
      <c r="AW72" s="164">
        <v>43.799999237060547</v>
      </c>
      <c r="AX72" s="163">
        <v>0</v>
      </c>
      <c r="AY72" s="163">
        <v>0</v>
      </c>
      <c r="AZ72" s="163">
        <v>100000</v>
      </c>
      <c r="BA72" s="163">
        <v>0</v>
      </c>
      <c r="BB72" s="163">
        <v>0</v>
      </c>
      <c r="BC72" s="163">
        <v>0</v>
      </c>
      <c r="BD72" s="163">
        <v>102</v>
      </c>
      <c r="BE72" s="165">
        <v>16.5</v>
      </c>
      <c r="BF72" s="164">
        <v>3.1333334445953369</v>
      </c>
      <c r="BG72" s="164">
        <v>3.8479559123516083E-2</v>
      </c>
      <c r="BH72" s="163">
        <v>53</v>
      </c>
      <c r="BI72" s="165">
        <v>94.199996948242188</v>
      </c>
      <c r="BJ72" s="164" t="s">
        <v>1369</v>
      </c>
      <c r="BK72" s="164">
        <v>77.767234802246094</v>
      </c>
      <c r="BL72" s="165">
        <v>81.067329406738281</v>
      </c>
      <c r="BM72" s="163">
        <v>790</v>
      </c>
      <c r="BN72" s="165">
        <v>91.493888854980469</v>
      </c>
      <c r="BO72" s="165">
        <v>95.628646850585938</v>
      </c>
      <c r="BP72" s="164">
        <v>13.140000343322754</v>
      </c>
      <c r="BQ72" s="163">
        <v>77</v>
      </c>
      <c r="BR72" s="163">
        <v>68</v>
      </c>
      <c r="BS72" s="163" t="s">
        <v>1369</v>
      </c>
      <c r="BT72" s="164">
        <v>843.4757080078125</v>
      </c>
      <c r="BU72" s="164">
        <v>21</v>
      </c>
      <c r="BV72" s="163">
        <v>10463.6455078125</v>
      </c>
      <c r="BW72" s="163">
        <v>340</v>
      </c>
    </row>
    <row r="73" spans="1:75">
      <c r="A73" s="167" t="s">
        <v>127</v>
      </c>
      <c r="B73" s="236" t="s">
        <v>126</v>
      </c>
      <c r="C73" s="163">
        <v>38687.3984375</v>
      </c>
      <c r="D73" s="163">
        <v>36654.05078125</v>
      </c>
      <c r="E73" s="163">
        <v>17575.46875</v>
      </c>
      <c r="F73" s="163">
        <v>121.50599670410156</v>
      </c>
      <c r="G73" s="163">
        <v>20114.52734375</v>
      </c>
      <c r="H73" s="163">
        <v>762.260498046875</v>
      </c>
      <c r="I73" s="163">
        <v>2097.3603515625</v>
      </c>
      <c r="J73" s="237">
        <v>162288.03125</v>
      </c>
      <c r="K73" s="240">
        <v>0.17142857611179352</v>
      </c>
      <c r="L73" s="238">
        <v>0</v>
      </c>
      <c r="M73" s="163" t="s">
        <v>1369</v>
      </c>
      <c r="N73" s="163" t="s">
        <v>1369</v>
      </c>
      <c r="O73" s="163" t="s">
        <v>1369</v>
      </c>
      <c r="P73" s="163" t="s">
        <v>1369</v>
      </c>
      <c r="Q73" s="163">
        <v>13858779</v>
      </c>
      <c r="R73" s="233">
        <v>0.75489997863769531</v>
      </c>
      <c r="S73" s="163">
        <v>6838300.5</v>
      </c>
      <c r="T73" s="163">
        <v>9510468</v>
      </c>
      <c r="U73" s="163">
        <v>8600618</v>
      </c>
      <c r="V73" s="164">
        <v>159.66542053222656</v>
      </c>
      <c r="W73" s="164">
        <v>2.2159314155578613</v>
      </c>
      <c r="X73" s="164">
        <v>53.097999572753906</v>
      </c>
      <c r="Y73" s="164">
        <v>4.809999942779541</v>
      </c>
      <c r="Z73" s="164">
        <v>1.1189888715744019</v>
      </c>
      <c r="AA73" s="164">
        <v>76.76641845703125</v>
      </c>
      <c r="AB73" s="163">
        <v>517</v>
      </c>
      <c r="AC73" s="163">
        <v>60</v>
      </c>
      <c r="AD73" s="165">
        <v>37.599998474121094</v>
      </c>
      <c r="AE73" s="164">
        <v>10.09485912322998</v>
      </c>
      <c r="AF73" s="251">
        <v>5.999818816781044E-2</v>
      </c>
      <c r="AG73" s="163">
        <v>0</v>
      </c>
      <c r="AH73" s="164">
        <v>0.62900000810623169</v>
      </c>
      <c r="AI73" s="166">
        <v>0.13351781666278839</v>
      </c>
      <c r="AJ73" s="164">
        <v>196.97314800000001</v>
      </c>
      <c r="AK73" s="164">
        <v>516.58001708984375</v>
      </c>
      <c r="AL73" s="164">
        <v>439.3599853515625</v>
      </c>
      <c r="AM73" s="164">
        <v>0.47066885232925415</v>
      </c>
      <c r="AN73" s="164">
        <v>19.456058502197266</v>
      </c>
      <c r="AO73" s="165">
        <v>22.100000381469727</v>
      </c>
      <c r="AP73" s="165">
        <v>14.399999618530273</v>
      </c>
      <c r="AQ73" s="163">
        <v>26</v>
      </c>
      <c r="AR73" s="165">
        <v>0.20000000298023224</v>
      </c>
      <c r="AS73" s="164">
        <v>0.10000000149011612</v>
      </c>
      <c r="AT73" s="164">
        <v>0.13778027892112732</v>
      </c>
      <c r="AU73" s="163">
        <v>753035</v>
      </c>
      <c r="AV73" s="164">
        <v>0.47400000691413879</v>
      </c>
      <c r="AW73" s="164">
        <v>48.299999237060547</v>
      </c>
      <c r="AX73" s="163">
        <v>3378636</v>
      </c>
      <c r="AY73" s="163">
        <v>4524384</v>
      </c>
      <c r="AZ73" s="163">
        <v>606315</v>
      </c>
      <c r="BA73" s="163">
        <v>242386</v>
      </c>
      <c r="BB73" s="163">
        <v>151066</v>
      </c>
      <c r="BC73" s="163">
        <v>0</v>
      </c>
      <c r="BD73" s="163">
        <v>125</v>
      </c>
      <c r="BE73" s="165">
        <v>12.600000381469727</v>
      </c>
      <c r="BF73" s="164">
        <v>2.7999999523162842</v>
      </c>
      <c r="BG73" s="164">
        <v>-0.90689182281494141</v>
      </c>
      <c r="BH73" s="163">
        <v>23</v>
      </c>
      <c r="BI73" s="165">
        <v>99.099998474121094</v>
      </c>
      <c r="BJ73" s="164">
        <v>84.269996643066406</v>
      </c>
      <c r="BK73" s="164">
        <v>50.841648101806641</v>
      </c>
      <c r="BL73" s="165">
        <v>115.18205261230469</v>
      </c>
      <c r="BM73" s="163">
        <v>21000</v>
      </c>
      <c r="BN73" s="165">
        <v>69.621726989746094</v>
      </c>
      <c r="BO73" s="165">
        <v>94.616111755371094</v>
      </c>
      <c r="BP73" s="164">
        <v>12.799999237060547</v>
      </c>
      <c r="BQ73" s="163">
        <v>79</v>
      </c>
      <c r="BR73" s="163">
        <v>69</v>
      </c>
      <c r="BS73" s="163">
        <v>84</v>
      </c>
      <c r="BT73" s="164">
        <v>665.34368896484375</v>
      </c>
      <c r="BU73" s="164">
        <v>96</v>
      </c>
      <c r="BV73" s="163">
        <v>5797.521484375</v>
      </c>
      <c r="BW73" s="163">
        <v>107160</v>
      </c>
    </row>
    <row r="74" spans="1:75">
      <c r="A74" s="167" t="s">
        <v>129</v>
      </c>
      <c r="B74" s="236" t="s">
        <v>128</v>
      </c>
      <c r="C74" s="163">
        <v>0</v>
      </c>
      <c r="D74" s="163">
        <v>0</v>
      </c>
      <c r="E74" s="163">
        <v>39828.94921875</v>
      </c>
      <c r="F74" s="163">
        <v>2.2432000637054443</v>
      </c>
      <c r="G74" s="163">
        <v>0</v>
      </c>
      <c r="H74" s="163">
        <v>0</v>
      </c>
      <c r="I74" s="163">
        <v>5567.8173828125</v>
      </c>
      <c r="J74" s="237">
        <v>0</v>
      </c>
      <c r="K74" s="240">
        <v>2.857142873108387E-2</v>
      </c>
      <c r="L74" s="238">
        <v>2.500000037252903E-2</v>
      </c>
      <c r="M74" s="163">
        <v>3992237.75</v>
      </c>
      <c r="N74" s="163">
        <v>1708503</v>
      </c>
      <c r="O74" s="163">
        <v>7807658</v>
      </c>
      <c r="P74" s="163">
        <v>1150594.375</v>
      </c>
      <c r="Q74" s="163">
        <v>14528770</v>
      </c>
      <c r="R74" s="233">
        <v>1</v>
      </c>
      <c r="S74" s="163">
        <v>10237546</v>
      </c>
      <c r="T74" s="163">
        <v>13546205</v>
      </c>
      <c r="U74" s="163">
        <v>14347355</v>
      </c>
      <c r="V74" s="164">
        <v>55.070430755615234</v>
      </c>
      <c r="W74" s="164">
        <v>3.4630744457244873</v>
      </c>
      <c r="X74" s="164">
        <v>38.084999084472656</v>
      </c>
      <c r="Y74" s="164">
        <v>6.3899998664855957</v>
      </c>
      <c r="Z74" s="164">
        <v>7.1457061767578125</v>
      </c>
      <c r="AA74" s="164">
        <v>20.63609504699707</v>
      </c>
      <c r="AB74" s="165" t="s">
        <v>1369</v>
      </c>
      <c r="AC74" s="163">
        <v>40</v>
      </c>
      <c r="AD74" s="165">
        <v>43.957340240478516</v>
      </c>
      <c r="AE74" s="164">
        <v>15.049249649047852</v>
      </c>
      <c r="AF74" s="251">
        <v>0.12921825051307678</v>
      </c>
      <c r="AG74" s="163">
        <v>0</v>
      </c>
      <c r="AH74" s="164">
        <v>0.47099998593330383</v>
      </c>
      <c r="AI74" s="166">
        <v>0.37322163581848145</v>
      </c>
      <c r="AJ74" s="164">
        <v>35.547794000000003</v>
      </c>
      <c r="AK74" s="164">
        <v>571.6400146484375</v>
      </c>
      <c r="AL74" s="164">
        <v>502.32998657226563</v>
      </c>
      <c r="AM74" s="164">
        <v>2.6753621101379395</v>
      </c>
      <c r="AN74" s="164">
        <v>2.3623623847961426</v>
      </c>
      <c r="AO74" s="165">
        <v>96</v>
      </c>
      <c r="AP74" s="165">
        <v>15</v>
      </c>
      <c r="AQ74" s="163">
        <v>175</v>
      </c>
      <c r="AR74" s="165">
        <v>1.3999999761581421</v>
      </c>
      <c r="AS74" s="164">
        <v>0.62999999523162842</v>
      </c>
      <c r="AT74" s="164">
        <v>315.2972412109375</v>
      </c>
      <c r="AU74" s="163">
        <v>8637776</v>
      </c>
      <c r="AV74" s="164">
        <v>0.60900002717971802</v>
      </c>
      <c r="AW74" s="164">
        <v>29.600000381469727</v>
      </c>
      <c r="AX74" s="163">
        <v>49536</v>
      </c>
      <c r="AY74" s="163">
        <v>25072</v>
      </c>
      <c r="AZ74" s="163">
        <v>0</v>
      </c>
      <c r="BA74" s="163">
        <v>0</v>
      </c>
      <c r="BB74" s="163">
        <v>2245</v>
      </c>
      <c r="BC74" s="163">
        <v>0</v>
      </c>
      <c r="BD74" s="163">
        <v>131</v>
      </c>
      <c r="BE74" s="165">
        <v>10.300000190734863</v>
      </c>
      <c r="BF74" s="164">
        <v>3</v>
      </c>
      <c r="BG74" s="164">
        <v>-0.94157916307449341</v>
      </c>
      <c r="BH74" s="163">
        <v>26</v>
      </c>
      <c r="BI74" s="165">
        <v>47.700000762939453</v>
      </c>
      <c r="BJ74" s="164">
        <v>45.330001831054688</v>
      </c>
      <c r="BK74" s="164">
        <v>34.680122375488281</v>
      </c>
      <c r="BL74" s="165">
        <v>101.94425201416016</v>
      </c>
      <c r="BM74" s="163">
        <v>34000</v>
      </c>
      <c r="BN74" s="165">
        <v>31.270742416381836</v>
      </c>
      <c r="BO74" s="165">
        <v>71.451210021972656</v>
      </c>
      <c r="BP74" s="164">
        <v>2.2200000286102295</v>
      </c>
      <c r="BQ74" s="163">
        <v>47</v>
      </c>
      <c r="BR74" s="163">
        <v>3</v>
      </c>
      <c r="BS74" s="163" t="s">
        <v>1369</v>
      </c>
      <c r="BT74" s="164">
        <v>109.36642456054688</v>
      </c>
      <c r="BU74" s="164">
        <v>553</v>
      </c>
      <c r="BV74" s="163">
        <v>1663.9378662109375</v>
      </c>
      <c r="BW74" s="163">
        <v>245720</v>
      </c>
    </row>
    <row r="75" spans="1:75">
      <c r="A75" s="167" t="s">
        <v>371</v>
      </c>
      <c r="B75" s="236" t="s">
        <v>130</v>
      </c>
      <c r="C75" s="163">
        <v>0</v>
      </c>
      <c r="D75" s="163">
        <v>0</v>
      </c>
      <c r="E75" s="163">
        <v>1559.6878662109375</v>
      </c>
      <c r="F75" s="163">
        <v>0</v>
      </c>
      <c r="G75" s="163">
        <v>0</v>
      </c>
      <c r="H75" s="163">
        <v>0</v>
      </c>
      <c r="I75" s="163">
        <v>167.79960632324219</v>
      </c>
      <c r="J75" s="237">
        <v>3771.428466796875</v>
      </c>
      <c r="K75" s="240">
        <v>5.714285746216774E-2</v>
      </c>
      <c r="L75" s="238">
        <v>2.500000037252903E-2</v>
      </c>
      <c r="M75" s="163">
        <v>363107</v>
      </c>
      <c r="N75" s="163">
        <v>0</v>
      </c>
      <c r="O75" s="163">
        <v>1525497.75</v>
      </c>
      <c r="P75" s="163">
        <v>0</v>
      </c>
      <c r="Q75" s="163">
        <v>2197149</v>
      </c>
      <c r="R75" s="233">
        <v>1</v>
      </c>
      <c r="S75" s="163">
        <v>1794030.875</v>
      </c>
      <c r="T75" s="163">
        <v>2120174.75</v>
      </c>
      <c r="U75" s="163">
        <v>2136310.5</v>
      </c>
      <c r="V75" s="164">
        <v>73.283111572265625</v>
      </c>
      <c r="W75" s="164">
        <v>3.0666847229003906</v>
      </c>
      <c r="X75" s="164">
        <v>45.465999603271484</v>
      </c>
      <c r="Y75" s="164">
        <v>6.809999942779541</v>
      </c>
      <c r="Z75" s="164">
        <v>8.4307756423950195</v>
      </c>
      <c r="AA75" s="164">
        <v>19.689092636108398</v>
      </c>
      <c r="AB75" s="163">
        <v>76</v>
      </c>
      <c r="AC75" s="163">
        <v>40</v>
      </c>
      <c r="AD75" s="165">
        <v>59</v>
      </c>
      <c r="AE75" s="164">
        <v>13.635438919067383</v>
      </c>
      <c r="AF75" s="251">
        <v>1.1700505390763283E-2</v>
      </c>
      <c r="AG75" s="163">
        <v>0</v>
      </c>
      <c r="AH75" s="164">
        <v>0.4830000102519989</v>
      </c>
      <c r="AI75" s="166">
        <v>0.34068873524665833</v>
      </c>
      <c r="AJ75" s="164">
        <v>9.0787390000000006</v>
      </c>
      <c r="AK75" s="164">
        <v>163.52000427246094</v>
      </c>
      <c r="AL75" s="164">
        <v>149.71000671386719</v>
      </c>
      <c r="AM75" s="164">
        <v>8.5447492599487305</v>
      </c>
      <c r="AN75" s="164">
        <v>9.3769845962524414</v>
      </c>
      <c r="AO75" s="165">
        <v>71.900001525878906</v>
      </c>
      <c r="AP75" s="165">
        <v>16.299999237060547</v>
      </c>
      <c r="AQ75" s="163">
        <v>361</v>
      </c>
      <c r="AR75" s="165">
        <v>2.4000000953674316</v>
      </c>
      <c r="AS75" s="164">
        <v>0.8399999737739563</v>
      </c>
      <c r="AT75" s="164">
        <v>106.95461273193359</v>
      </c>
      <c r="AU75" s="163">
        <v>1992894</v>
      </c>
      <c r="AV75" s="164">
        <v>0.63099998235702515</v>
      </c>
      <c r="AW75" s="164">
        <v>33.400001525878906</v>
      </c>
      <c r="AX75" s="163">
        <v>0</v>
      </c>
      <c r="AY75" s="163">
        <v>0</v>
      </c>
      <c r="AZ75" s="163">
        <v>0</v>
      </c>
      <c r="BA75" s="163">
        <v>0</v>
      </c>
      <c r="BB75" s="163">
        <v>54</v>
      </c>
      <c r="BC75" s="163">
        <v>0</v>
      </c>
      <c r="BD75" s="163">
        <v>96</v>
      </c>
      <c r="BE75" s="165">
        <v>32.200000762939453</v>
      </c>
      <c r="BF75" s="164">
        <v>1.8666666746139526</v>
      </c>
      <c r="BG75" s="164">
        <v>-1.4861575365066528</v>
      </c>
      <c r="BH75" s="163">
        <v>22</v>
      </c>
      <c r="BI75" s="165">
        <v>37.400001525878906</v>
      </c>
      <c r="BJ75" s="164">
        <v>53.900001525878906</v>
      </c>
      <c r="BK75" s="164">
        <v>35.154987335205078</v>
      </c>
      <c r="BL75" s="165">
        <v>125.93245697021484</v>
      </c>
      <c r="BM75" s="163">
        <v>3400</v>
      </c>
      <c r="BN75" s="165">
        <v>27.843818664550781</v>
      </c>
      <c r="BO75" s="165">
        <v>61.776134490966797</v>
      </c>
      <c r="BP75" s="164">
        <v>2.2000000476837158</v>
      </c>
      <c r="BQ75" s="163">
        <v>74</v>
      </c>
      <c r="BR75" s="163">
        <v>1</v>
      </c>
      <c r="BS75" s="163">
        <v>74</v>
      </c>
      <c r="BT75" s="164">
        <v>174.13711547851563</v>
      </c>
      <c r="BU75" s="164">
        <v>725</v>
      </c>
      <c r="BV75" s="163">
        <v>914.275146484375</v>
      </c>
      <c r="BW75" s="163">
        <v>28120</v>
      </c>
    </row>
    <row r="76" spans="1:75">
      <c r="A76" s="167" t="s">
        <v>132</v>
      </c>
      <c r="B76" s="236" t="s">
        <v>131</v>
      </c>
      <c r="C76" s="163">
        <v>0</v>
      </c>
      <c r="D76" s="163">
        <v>0</v>
      </c>
      <c r="E76" s="163">
        <v>14251.90234375</v>
      </c>
      <c r="F76" s="163">
        <v>0.37520000338554382</v>
      </c>
      <c r="G76" s="163">
        <v>52.993816375732422</v>
      </c>
      <c r="H76" s="163">
        <v>0</v>
      </c>
      <c r="I76" s="163">
        <v>6834.13330078125</v>
      </c>
      <c r="J76" s="237">
        <v>17348.572265625</v>
      </c>
      <c r="K76" s="240">
        <v>5.714285746216774E-2</v>
      </c>
      <c r="L76" s="238">
        <v>7.5000002980232239E-2</v>
      </c>
      <c r="M76" s="163" t="s">
        <v>1369</v>
      </c>
      <c r="N76" s="163" t="s">
        <v>1369</v>
      </c>
      <c r="O76" s="163" t="s">
        <v>1369</v>
      </c>
      <c r="P76" s="163" t="s">
        <v>1369</v>
      </c>
      <c r="Q76" s="163">
        <v>819594</v>
      </c>
      <c r="R76" s="233">
        <v>1</v>
      </c>
      <c r="S76" s="163">
        <v>651520.0625</v>
      </c>
      <c r="T76" s="163">
        <v>792997.9375</v>
      </c>
      <c r="U76" s="163">
        <v>735066.0625</v>
      </c>
      <c r="V76" s="164">
        <v>4.0872087478637695</v>
      </c>
      <c r="W76" s="164">
        <v>1.146540641784668</v>
      </c>
      <c r="X76" s="164">
        <v>27.16200065612793</v>
      </c>
      <c r="Y76" s="164">
        <v>3.5</v>
      </c>
      <c r="Z76" s="164">
        <v>0.29003217816352844</v>
      </c>
      <c r="AA76" s="164">
        <v>83.472579956054688</v>
      </c>
      <c r="AB76" s="163">
        <v>59</v>
      </c>
      <c r="AC76" s="163">
        <v>100</v>
      </c>
      <c r="AD76" s="165">
        <v>11.303609848022461</v>
      </c>
      <c r="AE76" s="164">
        <v>9.8759880065917969</v>
      </c>
      <c r="AF76" s="251">
        <v>1.1003723368048668E-2</v>
      </c>
      <c r="AG76" s="163">
        <v>0</v>
      </c>
      <c r="AH76" s="164">
        <v>0.74199998378753662</v>
      </c>
      <c r="AI76" s="166">
        <v>6.5923519432544708E-3</v>
      </c>
      <c r="AJ76" s="164">
        <v>6.1177400000000004</v>
      </c>
      <c r="AK76" s="164">
        <v>136.63999938964844</v>
      </c>
      <c r="AL76" s="164">
        <v>200.49000549316406</v>
      </c>
      <c r="AM76" s="164">
        <v>1.4875353574752808</v>
      </c>
      <c r="AN76" s="164">
        <v>3.2695484161376953</v>
      </c>
      <c r="AO76" s="165">
        <v>26.600000381469727</v>
      </c>
      <c r="AP76" s="165">
        <v>9.3999996185302734</v>
      </c>
      <c r="AQ76" s="163">
        <v>60</v>
      </c>
      <c r="AR76" s="165">
        <v>1.5</v>
      </c>
      <c r="AS76" s="164">
        <v>1.059999942779541</v>
      </c>
      <c r="AT76" s="164">
        <v>32.740383148193359</v>
      </c>
      <c r="AU76" s="163">
        <v>205594</v>
      </c>
      <c r="AV76" s="164">
        <v>0.41600000858306885</v>
      </c>
      <c r="AW76" s="164" t="s">
        <v>1369</v>
      </c>
      <c r="AX76" s="163">
        <v>500</v>
      </c>
      <c r="AY76" s="163">
        <v>0</v>
      </c>
      <c r="AZ76" s="163">
        <v>0</v>
      </c>
      <c r="BA76" s="163">
        <v>0</v>
      </c>
      <c r="BB76" s="163">
        <v>21750</v>
      </c>
      <c r="BC76" s="163">
        <v>0</v>
      </c>
      <c r="BD76" s="163">
        <v>142</v>
      </c>
      <c r="BE76" s="165">
        <v>2.4000000953674316</v>
      </c>
      <c r="BF76" s="164" t="s">
        <v>1369</v>
      </c>
      <c r="BG76" s="164">
        <v>-0.26589840650558472</v>
      </c>
      <c r="BH76" s="163">
        <v>40</v>
      </c>
      <c r="BI76" s="165">
        <v>93</v>
      </c>
      <c r="BJ76" s="164">
        <v>90.029998779296875</v>
      </c>
      <c r="BK76" s="164">
        <v>84.793571472167969</v>
      </c>
      <c r="BL76" s="165">
        <v>106.39263153076172</v>
      </c>
      <c r="BM76" s="163">
        <v>4200</v>
      </c>
      <c r="BN76" s="165">
        <v>90.989204406738281</v>
      </c>
      <c r="BO76" s="165">
        <v>95.859733581542969</v>
      </c>
      <c r="BP76" s="164">
        <v>14.049999237060547</v>
      </c>
      <c r="BQ76" s="163">
        <v>98</v>
      </c>
      <c r="BR76" s="163">
        <v>97</v>
      </c>
      <c r="BS76" s="163">
        <v>95</v>
      </c>
      <c r="BT76" s="164">
        <v>1133.619384765625</v>
      </c>
      <c r="BU76" s="164">
        <v>112</v>
      </c>
      <c r="BV76" s="163">
        <v>20626.19921875</v>
      </c>
      <c r="BW76" s="163">
        <v>196850</v>
      </c>
    </row>
    <row r="77" spans="1:75">
      <c r="A77" s="167" t="s">
        <v>134</v>
      </c>
      <c r="B77" s="236" t="s">
        <v>133</v>
      </c>
      <c r="C77" s="163">
        <v>24867.505859375</v>
      </c>
      <c r="D77" s="163">
        <v>13526.8310546875</v>
      </c>
      <c r="E77" s="163">
        <v>18590.3203125</v>
      </c>
      <c r="F77" s="163">
        <v>7.2856001853942871</v>
      </c>
      <c r="G77" s="163">
        <v>890436.0625</v>
      </c>
      <c r="H77" s="163">
        <v>140178.65625</v>
      </c>
      <c r="I77" s="163">
        <v>3701.0712890625</v>
      </c>
      <c r="J77" s="237">
        <v>161000</v>
      </c>
      <c r="K77" s="240">
        <v>0.1428571492433548</v>
      </c>
      <c r="L77" s="238">
        <v>2.500000037252903E-2</v>
      </c>
      <c r="M77" s="163" t="s">
        <v>1369</v>
      </c>
      <c r="N77" s="163" t="s">
        <v>1369</v>
      </c>
      <c r="O77" s="163" t="s">
        <v>1369</v>
      </c>
      <c r="P77" s="163" t="s">
        <v>1369</v>
      </c>
      <c r="Q77" s="163">
        <v>10602005</v>
      </c>
      <c r="R77" s="233">
        <v>0.89340001344680786</v>
      </c>
      <c r="S77" s="163">
        <v>9842830</v>
      </c>
      <c r="T77" s="163">
        <v>11028887</v>
      </c>
      <c r="U77" s="163">
        <v>10711147</v>
      </c>
      <c r="V77" s="164">
        <v>415.36898803710938</v>
      </c>
      <c r="W77" s="164">
        <v>2.610508918762207</v>
      </c>
      <c r="X77" s="164">
        <v>59.655998229980469</v>
      </c>
      <c r="Y77" s="164">
        <v>4.2899999618530273</v>
      </c>
      <c r="Z77" s="164">
        <v>17.729085922241211</v>
      </c>
      <c r="AA77" s="164">
        <v>22.582685470581055</v>
      </c>
      <c r="AB77" s="163">
        <v>1840</v>
      </c>
      <c r="AC77" s="163">
        <v>20</v>
      </c>
      <c r="AD77" s="165">
        <v>51.059150695800781</v>
      </c>
      <c r="AE77" s="164">
        <v>10.450695037841797</v>
      </c>
      <c r="AF77" s="251">
        <v>0.88044482469558716</v>
      </c>
      <c r="AG77" s="163">
        <v>435</v>
      </c>
      <c r="AH77" s="164">
        <v>0.55199998617172241</v>
      </c>
      <c r="AI77" s="166">
        <v>0.19958770275115967</v>
      </c>
      <c r="AJ77" s="164">
        <v>788.85843199999999</v>
      </c>
      <c r="AK77" s="164">
        <v>946.71002197265625</v>
      </c>
      <c r="AL77" s="164">
        <v>899.489990234375</v>
      </c>
      <c r="AM77" s="164">
        <v>4.3927054405212402</v>
      </c>
      <c r="AN77" s="164">
        <v>21.396074295043945</v>
      </c>
      <c r="AO77" s="165">
        <v>56.5</v>
      </c>
      <c r="AP77" s="165">
        <v>9.5</v>
      </c>
      <c r="AQ77" s="163">
        <v>154</v>
      </c>
      <c r="AR77" s="165">
        <v>1.7000000476837158</v>
      </c>
      <c r="AS77" s="164">
        <v>0.81000000238418579</v>
      </c>
      <c r="AT77" s="164">
        <v>3.3791399002075195</v>
      </c>
      <c r="AU77" s="163">
        <v>4451093</v>
      </c>
      <c r="AV77" s="164">
        <v>0.62099999189376831</v>
      </c>
      <c r="AW77" s="164">
        <v>41.099998474121094</v>
      </c>
      <c r="AX77" s="163">
        <v>16915</v>
      </c>
      <c r="AY77" s="163">
        <v>0</v>
      </c>
      <c r="AZ77" s="163">
        <v>11200</v>
      </c>
      <c r="BA77" s="163">
        <v>310659</v>
      </c>
      <c r="BB77" s="163">
        <v>5</v>
      </c>
      <c r="BC77" s="163">
        <v>0</v>
      </c>
      <c r="BD77" s="163">
        <v>85</v>
      </c>
      <c r="BE77" s="165">
        <v>50.400001525878906</v>
      </c>
      <c r="BF77" s="164">
        <v>2.3333332538604736</v>
      </c>
      <c r="BG77" s="164">
        <v>-2.2269656658172607</v>
      </c>
      <c r="BH77" s="163">
        <v>17</v>
      </c>
      <c r="BI77" s="165">
        <v>49.299999237060547</v>
      </c>
      <c r="BJ77" s="164">
        <v>61.691349029541016</v>
      </c>
      <c r="BK77" s="164">
        <v>38.945018768310547</v>
      </c>
      <c r="BL77" s="165">
        <v>63.934970855712891</v>
      </c>
      <c r="BM77" s="163">
        <v>23000</v>
      </c>
      <c r="BN77" s="165">
        <v>37.475879669189453</v>
      </c>
      <c r="BO77" s="165">
        <v>67.41888427734375</v>
      </c>
      <c r="BP77" s="164">
        <v>2.3700001239776611</v>
      </c>
      <c r="BQ77" s="163">
        <v>51</v>
      </c>
      <c r="BR77" s="163">
        <v>41</v>
      </c>
      <c r="BS77" s="163">
        <v>51</v>
      </c>
      <c r="BT77" s="164">
        <v>109.70332336425781</v>
      </c>
      <c r="BU77" s="164">
        <v>350</v>
      </c>
      <c r="BV77" s="163">
        <v>1693.0687255859375</v>
      </c>
      <c r="BW77" s="163">
        <v>27560</v>
      </c>
    </row>
    <row r="78" spans="1:75">
      <c r="A78" s="167" t="s">
        <v>136</v>
      </c>
      <c r="B78" s="236" t="s">
        <v>135</v>
      </c>
      <c r="C78" s="163">
        <v>22438.4453125</v>
      </c>
      <c r="D78" s="163">
        <v>10157.779296875</v>
      </c>
      <c r="E78" s="163">
        <v>30680.548828125</v>
      </c>
      <c r="F78" s="163">
        <v>61.102001190185547</v>
      </c>
      <c r="G78" s="163">
        <v>60738.87890625</v>
      </c>
      <c r="H78" s="163">
        <v>4253.82861328125</v>
      </c>
      <c r="I78" s="163">
        <v>2275.928466796875</v>
      </c>
      <c r="J78" s="237">
        <v>89055</v>
      </c>
      <c r="K78" s="240">
        <v>0.31428572535514832</v>
      </c>
      <c r="L78" s="238">
        <v>2.500000037252903E-2</v>
      </c>
      <c r="M78" s="163" t="s">
        <v>1369</v>
      </c>
      <c r="N78" s="163" t="s">
        <v>1369</v>
      </c>
      <c r="O78" s="163" t="s">
        <v>1369</v>
      </c>
      <c r="P78" s="163" t="s">
        <v>1369</v>
      </c>
      <c r="Q78" s="163">
        <v>9745870</v>
      </c>
      <c r="R78" s="233">
        <v>0.9057999849319458</v>
      </c>
      <c r="S78" s="163">
        <v>7464192.5</v>
      </c>
      <c r="T78" s="163">
        <v>9442985</v>
      </c>
      <c r="U78" s="163">
        <v>8950358</v>
      </c>
      <c r="V78" s="164">
        <v>91.861160278320313</v>
      </c>
      <c r="W78" s="164">
        <v>2.5524373054504395</v>
      </c>
      <c r="X78" s="164">
        <v>60.212001800537109</v>
      </c>
      <c r="Y78" s="164">
        <v>3.869999885559082</v>
      </c>
      <c r="Z78" s="164">
        <v>4.1504111289978027</v>
      </c>
      <c r="AA78" s="164">
        <v>84.96356201171875</v>
      </c>
      <c r="AB78" s="163">
        <v>3927</v>
      </c>
      <c r="AC78" s="163">
        <v>80</v>
      </c>
      <c r="AD78" s="165" t="s">
        <v>1369</v>
      </c>
      <c r="AE78" s="164">
        <v>10.56077766418457</v>
      </c>
      <c r="AF78" s="251">
        <v>0.59083116054534912</v>
      </c>
      <c r="AG78" s="163">
        <v>112</v>
      </c>
      <c r="AH78" s="164">
        <v>0.62400001287460327</v>
      </c>
      <c r="AI78" s="166">
        <v>5.115417018532753E-2</v>
      </c>
      <c r="AJ78" s="164">
        <v>307.66580800000003</v>
      </c>
      <c r="AK78" s="164">
        <v>613.20001220703125</v>
      </c>
      <c r="AL78" s="164">
        <v>787.47998046875</v>
      </c>
      <c r="AM78" s="164">
        <v>2.7120075225830078</v>
      </c>
      <c r="AN78" s="164">
        <v>25.581016540527344</v>
      </c>
      <c r="AO78" s="165">
        <v>16</v>
      </c>
      <c r="AP78" s="165">
        <v>7.0999999046325684</v>
      </c>
      <c r="AQ78" s="163">
        <v>31</v>
      </c>
      <c r="AR78" s="165">
        <v>0.20000000298023224</v>
      </c>
      <c r="AS78" s="164">
        <v>7.9999998211860657E-2</v>
      </c>
      <c r="AT78" s="164">
        <v>0.37502312660217285</v>
      </c>
      <c r="AU78" s="163">
        <v>2216658</v>
      </c>
      <c r="AV78" s="164">
        <v>0.41299998760223389</v>
      </c>
      <c r="AW78" s="164">
        <v>48.200000762939453</v>
      </c>
      <c r="AX78" s="163">
        <v>222457</v>
      </c>
      <c r="AY78" s="163">
        <v>56958</v>
      </c>
      <c r="AZ78" s="163">
        <v>3500</v>
      </c>
      <c r="BA78" s="163">
        <v>100637</v>
      </c>
      <c r="BB78" s="163">
        <v>173852</v>
      </c>
      <c r="BC78" s="163">
        <v>0</v>
      </c>
      <c r="BD78" s="163">
        <v>115</v>
      </c>
      <c r="BE78" s="165">
        <v>20.399999618530273</v>
      </c>
      <c r="BF78" s="164">
        <v>2.9166667461395264</v>
      </c>
      <c r="BG78" s="164">
        <v>-0.86646735668182373</v>
      </c>
      <c r="BH78" s="163">
        <v>23</v>
      </c>
      <c r="BI78" s="165">
        <v>94.400001525878906</v>
      </c>
      <c r="BJ78" s="164">
        <v>88.507431030273438</v>
      </c>
      <c r="BK78" s="164">
        <v>48.083518981933594</v>
      </c>
      <c r="BL78" s="165">
        <v>76.08062744140625</v>
      </c>
      <c r="BM78" s="163">
        <v>15000</v>
      </c>
      <c r="BN78" s="165">
        <v>84.396987915039063</v>
      </c>
      <c r="BO78" s="165">
        <v>95.804092407226563</v>
      </c>
      <c r="BP78" s="164">
        <v>4.8899998664855957</v>
      </c>
      <c r="BQ78" s="163">
        <v>78</v>
      </c>
      <c r="BR78" s="163">
        <v>70</v>
      </c>
      <c r="BS78" s="163">
        <v>78</v>
      </c>
      <c r="BT78" s="164">
        <v>560.7978515625</v>
      </c>
      <c r="BU78" s="164">
        <v>72</v>
      </c>
      <c r="BV78" s="163">
        <v>3247.23095703125</v>
      </c>
      <c r="BW78" s="163">
        <v>111890</v>
      </c>
    </row>
    <row r="79" spans="1:75">
      <c r="A79" s="167" t="s">
        <v>138</v>
      </c>
      <c r="B79" s="236" t="s">
        <v>137</v>
      </c>
      <c r="C79" s="163">
        <v>2687.974853515625</v>
      </c>
      <c r="D79" s="163">
        <v>0</v>
      </c>
      <c r="E79" s="163">
        <v>121124.578125</v>
      </c>
      <c r="F79" s="163">
        <v>0</v>
      </c>
      <c r="G79" s="163">
        <v>0</v>
      </c>
      <c r="H79" s="163">
        <v>0</v>
      </c>
      <c r="I79" s="163">
        <v>0</v>
      </c>
      <c r="J79" s="237">
        <v>0</v>
      </c>
      <c r="K79" s="240">
        <v>5.714285746216774E-2</v>
      </c>
      <c r="L79" s="238">
        <v>0.15000000596046448</v>
      </c>
      <c r="M79" s="163">
        <v>8762515</v>
      </c>
      <c r="N79" s="163" t="s">
        <v>1369</v>
      </c>
      <c r="O79" s="163" t="s">
        <v>1369</v>
      </c>
      <c r="P79" s="163" t="s">
        <v>1369</v>
      </c>
      <c r="Q79" s="163">
        <v>0</v>
      </c>
      <c r="R79" s="233">
        <v>0</v>
      </c>
      <c r="S79" s="163">
        <v>0</v>
      </c>
      <c r="T79" s="163">
        <v>0</v>
      </c>
      <c r="U79" s="163">
        <v>0</v>
      </c>
      <c r="V79" s="164">
        <v>106.39810180664063</v>
      </c>
      <c r="W79" s="164">
        <v>-0.12385772913694382</v>
      </c>
      <c r="X79" s="164">
        <v>72.863998413085938</v>
      </c>
      <c r="Y79" s="164">
        <v>2.5999999046325684</v>
      </c>
      <c r="Z79" s="164">
        <v>0</v>
      </c>
      <c r="AA79" s="164" t="s">
        <v>1369</v>
      </c>
      <c r="AB79" s="163">
        <v>1714</v>
      </c>
      <c r="AC79" s="163">
        <v>80</v>
      </c>
      <c r="AD79" s="165" t="s">
        <v>1369</v>
      </c>
      <c r="AE79" s="164">
        <v>4.7031021118164063</v>
      </c>
      <c r="AF79" s="251">
        <v>8.057774044573307E-3</v>
      </c>
      <c r="AG79" s="163">
        <v>0</v>
      </c>
      <c r="AH79" s="164">
        <v>0.85100001096725464</v>
      </c>
      <c r="AI79" s="166" t="s">
        <v>1369</v>
      </c>
      <c r="AJ79" s="164">
        <v>43.136809999999997</v>
      </c>
      <c r="AK79" s="164">
        <v>0</v>
      </c>
      <c r="AL79" s="164">
        <v>0</v>
      </c>
      <c r="AM79" s="164" t="s">
        <v>1369</v>
      </c>
      <c r="AN79" s="164">
        <v>1.7009462118148804</v>
      </c>
      <c r="AO79" s="165">
        <v>4</v>
      </c>
      <c r="AP79" s="165" t="s">
        <v>1369</v>
      </c>
      <c r="AQ79" s="163">
        <v>5</v>
      </c>
      <c r="AR79" s="165" t="s">
        <v>1369</v>
      </c>
      <c r="AS79" s="164" t="s">
        <v>1369</v>
      </c>
      <c r="AT79" s="164" t="s">
        <v>1369</v>
      </c>
      <c r="AU79" s="163">
        <v>9</v>
      </c>
      <c r="AV79" s="164">
        <v>0.23000000417232513</v>
      </c>
      <c r="AW79" s="164">
        <v>29.200000762939453</v>
      </c>
      <c r="AX79" s="163">
        <v>0</v>
      </c>
      <c r="AY79" s="163">
        <v>0</v>
      </c>
      <c r="AZ79" s="163">
        <v>0</v>
      </c>
      <c r="BA79" s="163">
        <v>0</v>
      </c>
      <c r="BB79" s="163">
        <v>63328</v>
      </c>
      <c r="BC79" s="163">
        <v>0</v>
      </c>
      <c r="BD79" s="163">
        <v>132</v>
      </c>
      <c r="BE79" s="165">
        <v>2.4000000953674316</v>
      </c>
      <c r="BF79" s="164">
        <v>4.4333333969116211</v>
      </c>
      <c r="BG79" s="164">
        <v>0.53434455394744873</v>
      </c>
      <c r="BH79" s="163">
        <v>42</v>
      </c>
      <c r="BI79" s="165">
        <v>100</v>
      </c>
      <c r="BJ79" s="164">
        <v>99.099998474121094</v>
      </c>
      <c r="BK79" s="164">
        <v>90.460838317871094</v>
      </c>
      <c r="BL79" s="165">
        <v>104.05615234375</v>
      </c>
      <c r="BM79" s="163">
        <v>160000</v>
      </c>
      <c r="BN79" s="165">
        <v>97.978736877441406</v>
      </c>
      <c r="BO79" s="165">
        <v>100</v>
      </c>
      <c r="BP79" s="164">
        <v>32.909999847412109</v>
      </c>
      <c r="BQ79" s="163">
        <v>99</v>
      </c>
      <c r="BR79" s="163">
        <v>99</v>
      </c>
      <c r="BS79" s="163">
        <v>99</v>
      </c>
      <c r="BT79" s="164">
        <v>2706</v>
      </c>
      <c r="BU79" s="164">
        <v>15</v>
      </c>
      <c r="BV79" s="163">
        <v>22147.208984375</v>
      </c>
      <c r="BW79" s="163">
        <v>90530</v>
      </c>
    </row>
    <row r="80" spans="1:75">
      <c r="A80" s="167" t="s">
        <v>140</v>
      </c>
      <c r="B80" s="236" t="s">
        <v>139</v>
      </c>
      <c r="C80" s="163">
        <v>548.6650390625</v>
      </c>
      <c r="D80" s="163">
        <v>452.11392211914063</v>
      </c>
      <c r="E80" s="163">
        <v>0</v>
      </c>
      <c r="F80" s="163">
        <v>0</v>
      </c>
      <c r="G80" s="163">
        <v>0</v>
      </c>
      <c r="H80" s="163">
        <v>0</v>
      </c>
      <c r="I80" s="163">
        <v>2696.58544921875</v>
      </c>
      <c r="J80" s="237">
        <v>0</v>
      </c>
      <c r="K80" s="240">
        <v>0</v>
      </c>
      <c r="L80" s="238">
        <v>0</v>
      </c>
      <c r="M80" s="163" t="s">
        <v>1369</v>
      </c>
      <c r="N80" s="163" t="s">
        <v>1369</v>
      </c>
      <c r="O80" s="163" t="s">
        <v>1369</v>
      </c>
      <c r="P80" s="163" t="s">
        <v>1369</v>
      </c>
      <c r="Q80" s="163">
        <v>0</v>
      </c>
      <c r="R80" s="233">
        <v>0</v>
      </c>
      <c r="S80" s="163">
        <v>0</v>
      </c>
      <c r="T80" s="163">
        <v>0</v>
      </c>
      <c r="U80" s="163">
        <v>0</v>
      </c>
      <c r="V80" s="164">
        <v>3.6945352554321289</v>
      </c>
      <c r="W80" s="164">
        <v>3.0438401699066162</v>
      </c>
      <c r="X80" s="164">
        <v>94.041999816894531</v>
      </c>
      <c r="Y80" s="164" t="s">
        <v>1369</v>
      </c>
      <c r="Z80" s="164">
        <v>0</v>
      </c>
      <c r="AA80" s="164" t="s">
        <v>1369</v>
      </c>
      <c r="AB80" s="163">
        <v>55</v>
      </c>
      <c r="AC80" s="165" t="s">
        <v>1369</v>
      </c>
      <c r="AD80" s="165">
        <v>0</v>
      </c>
      <c r="AE80" s="164">
        <v>5.9367737770080566</v>
      </c>
      <c r="AF80" s="251">
        <v>1.1618951102718711E-3</v>
      </c>
      <c r="AG80" s="163">
        <v>0</v>
      </c>
      <c r="AH80" s="164">
        <v>0.95899999141693115</v>
      </c>
      <c r="AI80" s="166" t="s">
        <v>1369</v>
      </c>
      <c r="AJ80" s="164">
        <v>0.01</v>
      </c>
      <c r="AK80" s="164">
        <v>0</v>
      </c>
      <c r="AL80" s="164">
        <v>0</v>
      </c>
      <c r="AM80" s="164" t="s">
        <v>1369</v>
      </c>
      <c r="AN80" s="164">
        <v>0.66453546285629272</v>
      </c>
      <c r="AO80" s="165">
        <v>2.5999999046325684</v>
      </c>
      <c r="AP80" s="165" t="s">
        <v>1369</v>
      </c>
      <c r="AQ80" s="163">
        <v>4.9000000953674316</v>
      </c>
      <c r="AR80" s="165">
        <v>0.10000000149011612</v>
      </c>
      <c r="AS80" s="164">
        <v>7.9999998211860657E-2</v>
      </c>
      <c r="AT80" s="164" t="s">
        <v>1369</v>
      </c>
      <c r="AU80" s="163">
        <v>0</v>
      </c>
      <c r="AV80" s="164">
        <v>3.9000000804662704E-2</v>
      </c>
      <c r="AW80" s="164">
        <v>26.100000381469727</v>
      </c>
      <c r="AX80" s="163">
        <v>0</v>
      </c>
      <c r="AY80" s="163">
        <v>3665</v>
      </c>
      <c r="AZ80" s="163">
        <v>0</v>
      </c>
      <c r="BA80" s="163">
        <v>0</v>
      </c>
      <c r="BB80" s="163">
        <v>11596</v>
      </c>
      <c r="BC80" s="163">
        <v>0</v>
      </c>
      <c r="BD80" s="163">
        <v>144</v>
      </c>
      <c r="BE80" s="165">
        <v>2.4000000953674316</v>
      </c>
      <c r="BF80" s="164" t="s">
        <v>1369</v>
      </c>
      <c r="BG80" s="164">
        <v>1.5632753372192383</v>
      </c>
      <c r="BH80" s="163">
        <v>72</v>
      </c>
      <c r="BI80" s="165">
        <v>100</v>
      </c>
      <c r="BJ80" s="164" t="s">
        <v>1369</v>
      </c>
      <c r="BK80" s="164">
        <v>99.687019348144531</v>
      </c>
      <c r="BL80" s="165">
        <v>122.51715087890625</v>
      </c>
      <c r="BM80" s="163">
        <v>24000</v>
      </c>
      <c r="BN80" s="165">
        <v>98.779327392578125</v>
      </c>
      <c r="BO80" s="165">
        <v>100</v>
      </c>
      <c r="BP80" s="164">
        <v>38.909999847412109</v>
      </c>
      <c r="BQ80" s="163">
        <v>92</v>
      </c>
      <c r="BR80" s="163">
        <v>80</v>
      </c>
      <c r="BS80" s="163">
        <v>84</v>
      </c>
      <c r="BT80" s="164">
        <v>5824</v>
      </c>
      <c r="BU80" s="164">
        <v>3</v>
      </c>
      <c r="BV80" s="163">
        <v>78811.0546875</v>
      </c>
      <c r="BW80" s="163">
        <v>100250</v>
      </c>
    </row>
    <row r="81" spans="1:75">
      <c r="A81" s="167" t="s">
        <v>142</v>
      </c>
      <c r="B81" s="236" t="s">
        <v>141</v>
      </c>
      <c r="C81" s="163">
        <v>1757459.875</v>
      </c>
      <c r="D81" s="163">
        <v>250177.140625</v>
      </c>
      <c r="E81" s="163">
        <v>16716931</v>
      </c>
      <c r="F81" s="163">
        <v>1609.68359375</v>
      </c>
      <c r="G81" s="163">
        <v>7628405</v>
      </c>
      <c r="H81" s="163">
        <v>926723.5625</v>
      </c>
      <c r="I81" s="163">
        <v>309658.375</v>
      </c>
      <c r="J81" s="237">
        <v>19696428</v>
      </c>
      <c r="K81" s="240">
        <v>0.20000000298023224</v>
      </c>
      <c r="L81" s="238">
        <v>0.15000000596046448</v>
      </c>
      <c r="M81" s="163">
        <v>405677856</v>
      </c>
      <c r="N81" s="163" t="s">
        <v>1369</v>
      </c>
      <c r="O81" s="163" t="s">
        <v>1369</v>
      </c>
      <c r="P81" s="163" t="s">
        <v>1369</v>
      </c>
      <c r="Q81" s="163">
        <v>1347143040</v>
      </c>
      <c r="R81" s="233">
        <v>0.93440002202987671</v>
      </c>
      <c r="S81" s="163">
        <v>508834848</v>
      </c>
      <c r="T81" s="163">
        <v>1406929920</v>
      </c>
      <c r="U81" s="163">
        <v>1405695744</v>
      </c>
      <c r="V81" s="164">
        <v>473.41873168945313</v>
      </c>
      <c r="W81" s="164">
        <v>2.1672368049621582</v>
      </c>
      <c r="X81" s="164">
        <v>36.363998413085938</v>
      </c>
      <c r="Y81" s="164">
        <v>4.380000114440918</v>
      </c>
      <c r="Z81" s="164">
        <v>11.10435676574707</v>
      </c>
      <c r="AA81" s="164">
        <v>76.264793395996094</v>
      </c>
      <c r="AB81" s="163">
        <v>180821</v>
      </c>
      <c r="AC81" s="163">
        <v>60</v>
      </c>
      <c r="AD81" s="165">
        <v>41.446781158447266</v>
      </c>
      <c r="AE81" s="164">
        <v>7.8334364891052246</v>
      </c>
      <c r="AF81" s="251">
        <v>0.96352505683898926</v>
      </c>
      <c r="AG81" s="163">
        <v>403</v>
      </c>
      <c r="AH81" s="164">
        <v>0.64399999380111694</v>
      </c>
      <c r="AI81" s="166">
        <v>6.8810567259788513E-2</v>
      </c>
      <c r="AJ81" s="164">
        <v>35.181249999999999</v>
      </c>
      <c r="AK81" s="164">
        <v>2709.169921875</v>
      </c>
      <c r="AL81" s="164">
        <v>2818.070068359375</v>
      </c>
      <c r="AM81" s="164">
        <v>8.5603415966033936E-2</v>
      </c>
      <c r="AN81" s="164">
        <v>3.5212070941925049</v>
      </c>
      <c r="AO81" s="165">
        <v>29.100000381469727</v>
      </c>
      <c r="AP81" s="165">
        <v>31.5</v>
      </c>
      <c r="AQ81" s="163">
        <v>199</v>
      </c>
      <c r="AR81" s="165">
        <v>0.20000000298023224</v>
      </c>
      <c r="AS81" s="164" t="s">
        <v>1369</v>
      </c>
      <c r="AT81" s="164">
        <v>2.5595705509185791</v>
      </c>
      <c r="AU81" s="163">
        <v>656757376</v>
      </c>
      <c r="AV81" s="164">
        <v>0.43700000643730164</v>
      </c>
      <c r="AW81" s="164">
        <v>32.799999237060547</v>
      </c>
      <c r="AX81" s="163">
        <v>2196260</v>
      </c>
      <c r="AY81" s="163">
        <v>15242115</v>
      </c>
      <c r="AZ81" s="163">
        <v>5309595</v>
      </c>
      <c r="BA81" s="163">
        <v>613403</v>
      </c>
      <c r="BB81" s="163">
        <v>287439</v>
      </c>
      <c r="BC81" s="163">
        <v>0</v>
      </c>
      <c r="BD81" s="163">
        <v>111</v>
      </c>
      <c r="BE81" s="165">
        <v>13.699999809265137</v>
      </c>
      <c r="BF81" s="164">
        <v>4.2666668891906738</v>
      </c>
      <c r="BG81" s="164">
        <v>0.37033140659332275</v>
      </c>
      <c r="BH81" s="163">
        <v>39</v>
      </c>
      <c r="BI81" s="165">
        <v>99.199996948242188</v>
      </c>
      <c r="BJ81" s="164">
        <v>76.322776794433594</v>
      </c>
      <c r="BK81" s="164">
        <v>46.310001373291016</v>
      </c>
      <c r="BL81" s="165">
        <v>80.648574829101563</v>
      </c>
      <c r="BM81" s="163">
        <v>730000</v>
      </c>
      <c r="BN81" s="165">
        <v>78.388557434082031</v>
      </c>
      <c r="BO81" s="165">
        <v>93.299095153808594</v>
      </c>
      <c r="BP81" s="164">
        <v>7.2699999809265137</v>
      </c>
      <c r="BQ81" s="163">
        <v>93</v>
      </c>
      <c r="BR81" s="163">
        <v>90</v>
      </c>
      <c r="BS81" s="163">
        <v>66</v>
      </c>
      <c r="BT81" s="164">
        <v>236</v>
      </c>
      <c r="BU81" s="164">
        <v>103</v>
      </c>
      <c r="BV81" s="163">
        <v>2484.845458984375</v>
      </c>
      <c r="BW81" s="163">
        <v>2973190</v>
      </c>
    </row>
    <row r="82" spans="1:75">
      <c r="A82" s="167" t="s">
        <v>144</v>
      </c>
      <c r="B82" s="236" t="s">
        <v>143</v>
      </c>
      <c r="C82" s="163">
        <v>508346.0625</v>
      </c>
      <c r="D82" s="163">
        <v>69096.6796875</v>
      </c>
      <c r="E82" s="163">
        <v>1705566.5</v>
      </c>
      <c r="F82" s="163">
        <v>7360.64306640625</v>
      </c>
      <c r="G82" s="163">
        <v>7702.6376953125</v>
      </c>
      <c r="H82" s="163">
        <v>6.4569166861474514E-3</v>
      </c>
      <c r="I82" s="163">
        <v>285076.53125</v>
      </c>
      <c r="J82" s="237">
        <v>566571.4375</v>
      </c>
      <c r="K82" s="240">
        <v>0.11428571492433548</v>
      </c>
      <c r="L82" s="238">
        <v>2.500000037252903E-2</v>
      </c>
      <c r="M82" s="163">
        <v>48371820</v>
      </c>
      <c r="N82" s="163" t="s">
        <v>1369</v>
      </c>
      <c r="O82" s="163" t="s">
        <v>1369</v>
      </c>
      <c r="P82" s="163" t="s">
        <v>1369</v>
      </c>
      <c r="Q82" s="163">
        <v>279798048</v>
      </c>
      <c r="R82" s="233">
        <v>1</v>
      </c>
      <c r="S82" s="163">
        <v>244192384</v>
      </c>
      <c r="T82" s="163">
        <v>251738832</v>
      </c>
      <c r="U82" s="163">
        <v>260766208</v>
      </c>
      <c r="V82" s="164">
        <v>144.64738464355469</v>
      </c>
      <c r="W82" s="164">
        <v>1.8303732872009277</v>
      </c>
      <c r="X82" s="164">
        <v>58.571998596191406</v>
      </c>
      <c r="Y82" s="164">
        <v>3.8599998950958252</v>
      </c>
      <c r="Z82" s="164">
        <v>4.1890144348144531</v>
      </c>
      <c r="AA82" s="164">
        <v>78.985221862792969</v>
      </c>
      <c r="AB82" s="163">
        <v>8118</v>
      </c>
      <c r="AC82" s="163">
        <v>60</v>
      </c>
      <c r="AD82" s="165">
        <v>19.410829544067383</v>
      </c>
      <c r="AE82" s="164">
        <v>7.8390307426452637</v>
      </c>
      <c r="AF82" s="251">
        <v>0.82957231998443604</v>
      </c>
      <c r="AG82" s="163">
        <v>89</v>
      </c>
      <c r="AH82" s="164">
        <v>0.71299999952316284</v>
      </c>
      <c r="AI82" s="166">
        <v>1.4010748825967312E-2</v>
      </c>
      <c r="AJ82" s="164">
        <v>73.761730999999997</v>
      </c>
      <c r="AK82" s="164">
        <v>660.67999267578125</v>
      </c>
      <c r="AL82" s="164">
        <v>667.80999755859375</v>
      </c>
      <c r="AM82" s="164">
        <v>5.1659099757671356E-2</v>
      </c>
      <c r="AN82" s="164">
        <v>1.0550714731216431</v>
      </c>
      <c r="AO82" s="165">
        <v>21.299999237060547</v>
      </c>
      <c r="AP82" s="165">
        <v>17.700000762939453</v>
      </c>
      <c r="AQ82" s="163">
        <v>385</v>
      </c>
      <c r="AR82" s="165">
        <v>0.30000001192092896</v>
      </c>
      <c r="AS82" s="164">
        <v>0.15000000596046448</v>
      </c>
      <c r="AT82" s="164">
        <v>4.1942844390869141</v>
      </c>
      <c r="AU82" s="163">
        <v>77918168</v>
      </c>
      <c r="AV82" s="164">
        <v>0.43900001049041748</v>
      </c>
      <c r="AW82" s="164">
        <v>38.299999237060547</v>
      </c>
      <c r="AX82" s="163">
        <v>2602975</v>
      </c>
      <c r="AY82" s="163">
        <v>18911788</v>
      </c>
      <c r="AZ82" s="163">
        <v>767070</v>
      </c>
      <c r="BA82" s="163">
        <v>55373</v>
      </c>
      <c r="BB82" s="163">
        <v>14512</v>
      </c>
      <c r="BC82" s="163">
        <v>5</v>
      </c>
      <c r="BD82" s="163">
        <v>123</v>
      </c>
      <c r="BE82" s="165">
        <v>7.1999998092651367</v>
      </c>
      <c r="BF82" s="164">
        <v>3.6666667461395264</v>
      </c>
      <c r="BG82" s="164">
        <v>0.43699929118156433</v>
      </c>
      <c r="BH82" s="163">
        <v>34</v>
      </c>
      <c r="BI82" s="165">
        <v>100</v>
      </c>
      <c r="BJ82" s="164">
        <v>95.999008178710938</v>
      </c>
      <c r="BK82" s="164">
        <v>66.484611511230469</v>
      </c>
      <c r="BL82" s="165">
        <v>114.90055847167969</v>
      </c>
      <c r="BM82" s="163">
        <v>180000</v>
      </c>
      <c r="BN82" s="165">
        <v>88.156883239746094</v>
      </c>
      <c r="BO82" s="165">
        <v>94.107192993164063</v>
      </c>
      <c r="BP82" s="164">
        <v>6.9499998092651367</v>
      </c>
      <c r="BQ82" s="163">
        <v>85</v>
      </c>
      <c r="BR82" s="163">
        <v>67</v>
      </c>
      <c r="BS82" s="163">
        <v>6</v>
      </c>
      <c r="BT82" s="164">
        <v>483.00689697265625</v>
      </c>
      <c r="BU82" s="164">
        <v>173</v>
      </c>
      <c r="BV82" s="163">
        <v>4940.5498046875</v>
      </c>
      <c r="BW82" s="163">
        <v>1811570</v>
      </c>
    </row>
    <row r="83" spans="1:75">
      <c r="A83" s="167" t="s">
        <v>737</v>
      </c>
      <c r="B83" s="236" t="s">
        <v>145</v>
      </c>
      <c r="C83" s="163">
        <v>187889.015625</v>
      </c>
      <c r="D83" s="163">
        <v>58841.890625</v>
      </c>
      <c r="E83" s="163">
        <v>462499.21875</v>
      </c>
      <c r="F83" s="163">
        <v>78.683601379394531</v>
      </c>
      <c r="G83" s="163">
        <v>4239.70361328125</v>
      </c>
      <c r="H83" s="163">
        <v>0.73844999074935913</v>
      </c>
      <c r="I83" s="163">
        <v>108227.6640625</v>
      </c>
      <c r="J83" s="237">
        <v>1197142.875</v>
      </c>
      <c r="K83" s="240">
        <v>5.714285746216774E-2</v>
      </c>
      <c r="L83" s="238">
        <v>0.22499999403953552</v>
      </c>
      <c r="M83" s="163">
        <v>72930336</v>
      </c>
      <c r="N83" s="163" t="s">
        <v>1369</v>
      </c>
      <c r="O83" s="163" t="s">
        <v>1369</v>
      </c>
      <c r="P83" s="163" t="s">
        <v>1369</v>
      </c>
      <c r="Q83" s="163">
        <v>916059.75</v>
      </c>
      <c r="R83" s="233">
        <v>1.0200000368058681E-2</v>
      </c>
      <c r="S83" s="163">
        <v>681852.75</v>
      </c>
      <c r="T83" s="163">
        <v>31733526</v>
      </c>
      <c r="U83" s="163">
        <v>10652180</v>
      </c>
      <c r="V83" s="164">
        <v>54.190097808837891</v>
      </c>
      <c r="W83" s="164">
        <v>1.2843643426895142</v>
      </c>
      <c r="X83" s="164">
        <v>77.257003784179688</v>
      </c>
      <c r="Y83" s="164">
        <v>3.5099999904632568</v>
      </c>
      <c r="Z83" s="164">
        <v>0.40048220753669739</v>
      </c>
      <c r="AA83" s="164" t="s">
        <v>1369</v>
      </c>
      <c r="AB83" s="163">
        <v>14160</v>
      </c>
      <c r="AC83" s="163">
        <v>80</v>
      </c>
      <c r="AD83" s="165">
        <v>44.689899444580078</v>
      </c>
      <c r="AE83" s="164">
        <v>6.5682930946350098</v>
      </c>
      <c r="AF83" s="251">
        <v>0.89178520441055298</v>
      </c>
      <c r="AG83" s="163">
        <v>44</v>
      </c>
      <c r="AH83" s="164">
        <v>0.77999997138977051</v>
      </c>
      <c r="AI83" s="166" t="s">
        <v>1369</v>
      </c>
      <c r="AJ83" s="164">
        <v>95.816061000000005</v>
      </c>
      <c r="AK83" s="164">
        <v>282.66000366210938</v>
      </c>
      <c r="AL83" s="164">
        <v>290.89999389648438</v>
      </c>
      <c r="AM83" s="164">
        <v>7.0155970752239227E-2</v>
      </c>
      <c r="AN83" s="164">
        <v>0.57439601421356201</v>
      </c>
      <c r="AO83" s="165">
        <v>12</v>
      </c>
      <c r="AP83" s="165">
        <v>4.3000001907348633</v>
      </c>
      <c r="AQ83" s="163">
        <v>11</v>
      </c>
      <c r="AR83" s="165">
        <v>0.10000000149011612</v>
      </c>
      <c r="AS83" s="164">
        <v>5.000000074505806E-2</v>
      </c>
      <c r="AT83" s="163">
        <v>1.5916363000869751</v>
      </c>
      <c r="AU83" s="163">
        <v>10904</v>
      </c>
      <c r="AV83" s="164">
        <v>0.48399999737739563</v>
      </c>
      <c r="AW83" s="164">
        <v>34.799999237060547</v>
      </c>
      <c r="AX83" s="163">
        <v>199655</v>
      </c>
      <c r="AY83" s="163">
        <v>307788</v>
      </c>
      <c r="AZ83" s="163">
        <v>304957</v>
      </c>
      <c r="BA83" s="163">
        <v>0</v>
      </c>
      <c r="BB83" s="163">
        <v>3764517</v>
      </c>
      <c r="BC83" s="163">
        <v>24</v>
      </c>
      <c r="BD83" s="163">
        <v>121</v>
      </c>
      <c r="BE83" s="165">
        <v>6.5</v>
      </c>
      <c r="BF83" s="164">
        <v>3.2333333492279053</v>
      </c>
      <c r="BG83" s="164">
        <v>-0.88211667537689209</v>
      </c>
      <c r="BH83" s="163">
        <v>24</v>
      </c>
      <c r="BI83" s="165">
        <v>100</v>
      </c>
      <c r="BJ83" s="164">
        <v>88.959999084472656</v>
      </c>
      <c r="BK83" s="164">
        <v>78.595733642578125</v>
      </c>
      <c r="BL83" s="165">
        <v>164.50209045410156</v>
      </c>
      <c r="BM83" s="163">
        <v>160000</v>
      </c>
      <c r="BN83" s="165">
        <v>90.364730834960938</v>
      </c>
      <c r="BO83" s="165">
        <v>97.691184997558594</v>
      </c>
      <c r="BP83" s="164">
        <v>15.140000343322754</v>
      </c>
      <c r="BQ83" s="163">
        <v>99</v>
      </c>
      <c r="BR83" s="163">
        <v>98</v>
      </c>
      <c r="BS83" s="163" t="s">
        <v>1369</v>
      </c>
      <c r="BT83" s="164">
        <v>951.15386962890625</v>
      </c>
      <c r="BU83" s="164">
        <v>22</v>
      </c>
      <c r="BV83" s="163">
        <v>4502.54638671875</v>
      </c>
      <c r="BW83" s="163">
        <v>1628550</v>
      </c>
    </row>
    <row r="84" spans="1:75">
      <c r="A84" s="167" t="s">
        <v>147</v>
      </c>
      <c r="B84" s="236" t="s">
        <v>146</v>
      </c>
      <c r="C84" s="163">
        <v>44498.96484375</v>
      </c>
      <c r="D84" s="163">
        <v>331.59036254882813</v>
      </c>
      <c r="E84" s="163">
        <v>1730291.25</v>
      </c>
      <c r="F84" s="163">
        <v>0</v>
      </c>
      <c r="G84" s="163">
        <v>0</v>
      </c>
      <c r="H84" s="163">
        <v>0</v>
      </c>
      <c r="I84" s="163">
        <v>6857.369140625</v>
      </c>
      <c r="J84" s="237">
        <v>200000</v>
      </c>
      <c r="K84" s="240">
        <v>5.714285746216774E-2</v>
      </c>
      <c r="L84" s="238">
        <v>0.32499998807907104</v>
      </c>
      <c r="M84" s="163">
        <v>39713416</v>
      </c>
      <c r="N84" s="163" t="s">
        <v>1369</v>
      </c>
      <c r="O84" s="163" t="s">
        <v>1369</v>
      </c>
      <c r="P84" s="163" t="s">
        <v>1369</v>
      </c>
      <c r="Q84" s="163">
        <v>0</v>
      </c>
      <c r="R84" s="233">
        <v>0</v>
      </c>
      <c r="S84" s="163">
        <v>2733376.25</v>
      </c>
      <c r="T84" s="163">
        <v>29791588</v>
      </c>
      <c r="U84" s="163">
        <v>40243924</v>
      </c>
      <c r="V84" s="164">
        <v>100.27824401855469</v>
      </c>
      <c r="W84" s="164">
        <v>2.5838203430175781</v>
      </c>
      <c r="X84" s="164">
        <v>71.5989990234375</v>
      </c>
      <c r="Y84" s="164">
        <v>6.3499999046325684</v>
      </c>
      <c r="Z84" s="164">
        <v>4.4710021466016769E-3</v>
      </c>
      <c r="AA84" s="164">
        <v>97.391609191894531</v>
      </c>
      <c r="AB84" s="163">
        <v>4284</v>
      </c>
      <c r="AC84" s="163">
        <v>40</v>
      </c>
      <c r="AD84" s="165">
        <v>49.338939666748047</v>
      </c>
      <c r="AE84" s="164">
        <v>12.185187339782715</v>
      </c>
      <c r="AF84" s="251">
        <v>0.95813876390457153</v>
      </c>
      <c r="AG84" s="163">
        <v>483</v>
      </c>
      <c r="AH84" s="164">
        <v>0.67299997806549072</v>
      </c>
      <c r="AI84" s="166">
        <v>3.2694324851036072E-2</v>
      </c>
      <c r="AJ84" s="164">
        <v>761.70347200000003</v>
      </c>
      <c r="AK84" s="164">
        <v>1747.030029296875</v>
      </c>
      <c r="AL84" s="164">
        <v>1570.8800048828125</v>
      </c>
      <c r="AM84" s="164">
        <v>0.54947227239608765</v>
      </c>
      <c r="AN84" s="164">
        <v>0.35058212280273438</v>
      </c>
      <c r="AO84" s="165">
        <v>23.5</v>
      </c>
      <c r="AP84" s="165">
        <v>3.9000000953674316</v>
      </c>
      <c r="AQ84" s="163">
        <v>23</v>
      </c>
      <c r="AR84" s="165">
        <v>0.10000000149011612</v>
      </c>
      <c r="AS84" s="164">
        <v>2.9999999329447746E-2</v>
      </c>
      <c r="AT84" s="163">
        <v>0</v>
      </c>
      <c r="AU84" s="163">
        <v>2170486</v>
      </c>
      <c r="AV84" s="164">
        <v>0.56199997663497925</v>
      </c>
      <c r="AW84" s="164">
        <v>29.5</v>
      </c>
      <c r="AX84" s="163">
        <v>5000</v>
      </c>
      <c r="AY84" s="163">
        <v>0</v>
      </c>
      <c r="AZ84" s="163">
        <v>18017</v>
      </c>
      <c r="BA84" s="163">
        <v>1123663</v>
      </c>
      <c r="BB84" s="163">
        <v>301837</v>
      </c>
      <c r="BC84" s="163">
        <v>154</v>
      </c>
      <c r="BD84" s="163">
        <v>117</v>
      </c>
      <c r="BE84" s="165">
        <v>16.100000381469727</v>
      </c>
      <c r="BF84" s="164">
        <v>1.6333333253860474</v>
      </c>
      <c r="BG84" s="164">
        <v>-1.3019154071807861</v>
      </c>
      <c r="BH84" s="163">
        <v>23</v>
      </c>
      <c r="BI84" s="165">
        <v>100</v>
      </c>
      <c r="BJ84" s="164">
        <v>85.599998474121094</v>
      </c>
      <c r="BK84" s="164">
        <v>78.715614318847656</v>
      </c>
      <c r="BL84" s="165">
        <v>98.184242248535156</v>
      </c>
      <c r="BM84" s="163">
        <v>48000</v>
      </c>
      <c r="BN84" s="165">
        <v>98.498779296875</v>
      </c>
      <c r="BO84" s="165">
        <v>98.382850646972656</v>
      </c>
      <c r="BP84" s="164">
        <v>9.130000114440918</v>
      </c>
      <c r="BQ84" s="163">
        <v>93</v>
      </c>
      <c r="BR84" s="163">
        <v>97</v>
      </c>
      <c r="BS84" s="163">
        <v>0</v>
      </c>
      <c r="BT84" s="164">
        <v>513.23846435546875</v>
      </c>
      <c r="BU84" s="164">
        <v>76</v>
      </c>
      <c r="BV84" s="163">
        <v>5512.4755859375</v>
      </c>
      <c r="BW84" s="163">
        <v>434320</v>
      </c>
    </row>
    <row r="85" spans="1:75">
      <c r="A85" s="167" t="s">
        <v>149</v>
      </c>
      <c r="B85" s="236" t="s">
        <v>148</v>
      </c>
      <c r="C85" s="163">
        <v>0</v>
      </c>
      <c r="D85" s="163">
        <v>0</v>
      </c>
      <c r="E85" s="163">
        <v>4748.640625</v>
      </c>
      <c r="F85" s="163">
        <v>0.57599997520446777</v>
      </c>
      <c r="G85" s="163">
        <v>0</v>
      </c>
      <c r="H85" s="163">
        <v>0</v>
      </c>
      <c r="I85" s="163">
        <v>8183.95361328125</v>
      </c>
      <c r="J85" s="237">
        <v>0</v>
      </c>
      <c r="K85" s="240">
        <v>0</v>
      </c>
      <c r="L85" s="238">
        <v>5.000000074505806E-2</v>
      </c>
      <c r="M85" s="163">
        <v>0</v>
      </c>
      <c r="N85" s="163" t="s">
        <v>1369</v>
      </c>
      <c r="O85" s="163" t="s">
        <v>1369</v>
      </c>
      <c r="P85" s="163" t="s">
        <v>1369</v>
      </c>
      <c r="Q85" s="163">
        <v>0</v>
      </c>
      <c r="R85" s="233">
        <v>0</v>
      </c>
      <c r="S85" s="163">
        <v>0</v>
      </c>
      <c r="T85" s="163">
        <v>0</v>
      </c>
      <c r="U85" s="163">
        <v>0</v>
      </c>
      <c r="V85" s="164">
        <v>73.060882568359375</v>
      </c>
      <c r="W85" s="164">
        <v>3.0429301261901855</v>
      </c>
      <c r="X85" s="164">
        <v>64.46600341796875</v>
      </c>
      <c r="Y85" s="164">
        <v>2.8299999237060547</v>
      </c>
      <c r="Z85" s="164">
        <v>0</v>
      </c>
      <c r="AA85" s="164" t="s">
        <v>1369</v>
      </c>
      <c r="AB85" s="163">
        <v>2022</v>
      </c>
      <c r="AC85" s="163">
        <v>100</v>
      </c>
      <c r="AD85" s="165">
        <v>8.5</v>
      </c>
      <c r="AE85" s="164">
        <v>5.4688687324523926</v>
      </c>
      <c r="AF85" s="251">
        <v>6.27900380641222E-3</v>
      </c>
      <c r="AG85" s="163">
        <v>0</v>
      </c>
      <c r="AH85" s="164">
        <v>0.94999998807907104</v>
      </c>
      <c r="AI85" s="166" t="s">
        <v>1369</v>
      </c>
      <c r="AJ85" s="164">
        <v>-7.8352000000000005E-2</v>
      </c>
      <c r="AK85" s="164">
        <v>0</v>
      </c>
      <c r="AL85" s="164">
        <v>0</v>
      </c>
      <c r="AM85" s="164" t="s">
        <v>1369</v>
      </c>
      <c r="AN85" s="164">
        <v>7.7684998512268066E-2</v>
      </c>
      <c r="AO85" s="165">
        <v>3.0999999046325684</v>
      </c>
      <c r="AP85" s="165" t="s">
        <v>1369</v>
      </c>
      <c r="AQ85" s="163">
        <v>4.5</v>
      </c>
      <c r="AR85" s="165">
        <v>0.20000000298023224</v>
      </c>
      <c r="AS85" s="164" t="s">
        <v>1369</v>
      </c>
      <c r="AT85" s="164" t="s">
        <v>1369</v>
      </c>
      <c r="AU85" s="163">
        <v>1</v>
      </c>
      <c r="AV85" s="164">
        <v>7.1999996900558472E-2</v>
      </c>
      <c r="AW85" s="164">
        <v>30.100000381469727</v>
      </c>
      <c r="AX85" s="163">
        <v>0</v>
      </c>
      <c r="AY85" s="163">
        <v>0</v>
      </c>
      <c r="AZ85" s="163">
        <v>0</v>
      </c>
      <c r="BA85" s="163">
        <v>0</v>
      </c>
      <c r="BB85" s="163">
        <v>136205</v>
      </c>
      <c r="BC85" s="163">
        <v>0</v>
      </c>
      <c r="BD85" s="163">
        <v>155</v>
      </c>
      <c r="BE85" s="165">
        <v>2.4000000953674316</v>
      </c>
      <c r="BF85" s="164" t="s">
        <v>1369</v>
      </c>
      <c r="BG85" s="164">
        <v>1.5491381883621216</v>
      </c>
      <c r="BH85" s="163">
        <v>77</v>
      </c>
      <c r="BI85" s="165">
        <v>100</v>
      </c>
      <c r="BJ85" s="164" t="s">
        <v>1369</v>
      </c>
      <c r="BK85" s="164">
        <v>95.169563293457031</v>
      </c>
      <c r="BL85" s="165">
        <v>113.27681732177734</v>
      </c>
      <c r="BM85" s="163">
        <v>110000</v>
      </c>
      <c r="BN85" s="165">
        <v>89.254867553710938</v>
      </c>
      <c r="BO85" s="165">
        <v>95.991401672363281</v>
      </c>
      <c r="BP85" s="164">
        <v>40.619998931884766</v>
      </c>
      <c r="BQ85" s="163">
        <v>93</v>
      </c>
      <c r="BR85" s="163" t="s">
        <v>1369</v>
      </c>
      <c r="BS85" s="163">
        <v>84</v>
      </c>
      <c r="BT85" s="164">
        <v>7875.46875</v>
      </c>
      <c r="BU85" s="164">
        <v>5</v>
      </c>
      <c r="BV85" s="163">
        <v>103684.8828125</v>
      </c>
      <c r="BW85" s="163">
        <v>68890</v>
      </c>
    </row>
    <row r="86" spans="1:75">
      <c r="A86" s="167" t="s">
        <v>151</v>
      </c>
      <c r="B86" s="236" t="s">
        <v>150</v>
      </c>
      <c r="C86" s="163">
        <v>18844.095703125</v>
      </c>
      <c r="D86" s="163">
        <v>364.27139282226563</v>
      </c>
      <c r="E86" s="163">
        <v>237.14837646484375</v>
      </c>
      <c r="F86" s="163">
        <v>1.812000036239624</v>
      </c>
      <c r="G86" s="163">
        <v>0</v>
      </c>
      <c r="H86" s="163">
        <v>0</v>
      </c>
      <c r="I86" s="163">
        <v>483.23388671875</v>
      </c>
      <c r="J86" s="237">
        <v>0</v>
      </c>
      <c r="K86" s="240">
        <v>2.857142873108387E-2</v>
      </c>
      <c r="L86" s="238">
        <v>0.52499997615814209</v>
      </c>
      <c r="M86" s="163">
        <v>29921.755859375</v>
      </c>
      <c r="N86" s="163" t="s">
        <v>1369</v>
      </c>
      <c r="O86" s="163" t="s">
        <v>1369</v>
      </c>
      <c r="P86" s="163" t="s">
        <v>1369</v>
      </c>
      <c r="Q86" s="163">
        <v>0</v>
      </c>
      <c r="R86" s="233">
        <v>0</v>
      </c>
      <c r="S86" s="163">
        <v>2904944.25</v>
      </c>
      <c r="T86" s="163">
        <v>8863923</v>
      </c>
      <c r="U86" s="163">
        <v>234032.984375</v>
      </c>
      <c r="V86" s="164">
        <v>433.05914306640625</v>
      </c>
      <c r="W86" s="164">
        <v>2.1608500480651855</v>
      </c>
      <c r="X86" s="164">
        <v>92.853996276855469</v>
      </c>
      <c r="Y86" s="164">
        <v>3.1400001049041748</v>
      </c>
      <c r="Z86" s="164">
        <v>0</v>
      </c>
      <c r="AA86" s="164" t="s">
        <v>1369</v>
      </c>
      <c r="AB86" s="163">
        <v>787</v>
      </c>
      <c r="AC86" s="165" t="s">
        <v>1369</v>
      </c>
      <c r="AD86" s="165">
        <v>0</v>
      </c>
      <c r="AE86" s="164">
        <v>9.2794132232666016</v>
      </c>
      <c r="AF86" s="251">
        <v>0.74780362844467163</v>
      </c>
      <c r="AG86" s="163">
        <v>1331</v>
      </c>
      <c r="AH86" s="164">
        <v>0.91500002145767212</v>
      </c>
      <c r="AI86" s="166" t="s">
        <v>1369</v>
      </c>
      <c r="AJ86" s="164">
        <v>2.3156720000000002</v>
      </c>
      <c r="AK86" s="164">
        <v>0</v>
      </c>
      <c r="AL86" s="164">
        <v>0</v>
      </c>
      <c r="AM86" s="164" t="s">
        <v>1369</v>
      </c>
      <c r="AN86" s="164">
        <v>0.18842855095863342</v>
      </c>
      <c r="AO86" s="165">
        <v>3.4000000953674316</v>
      </c>
      <c r="AP86" s="165" t="s">
        <v>1369</v>
      </c>
      <c r="AQ86" s="163">
        <v>2.5999999046325684</v>
      </c>
      <c r="AR86" s="165" t="s">
        <v>1369</v>
      </c>
      <c r="AS86" s="164" t="s">
        <v>1369</v>
      </c>
      <c r="AT86" s="164" t="s">
        <v>1369</v>
      </c>
      <c r="AU86" s="163">
        <v>0</v>
      </c>
      <c r="AV86" s="164">
        <v>9.2000000178813934E-2</v>
      </c>
      <c r="AW86" s="164">
        <v>37.900001525878906</v>
      </c>
      <c r="AX86" s="163">
        <v>0</v>
      </c>
      <c r="AY86" s="163">
        <v>0</v>
      </c>
      <c r="AZ86" s="163">
        <v>0</v>
      </c>
      <c r="BA86" s="163">
        <v>200000</v>
      </c>
      <c r="BB86" s="163">
        <v>67211</v>
      </c>
      <c r="BC86" s="163">
        <v>0</v>
      </c>
      <c r="BD86" s="163">
        <v>161</v>
      </c>
      <c r="BE86" s="165">
        <v>2.4000000953674316</v>
      </c>
      <c r="BF86" s="164" t="s">
        <v>1369</v>
      </c>
      <c r="BG86" s="164">
        <v>1.2365643978118896</v>
      </c>
      <c r="BH86" s="163">
        <v>62</v>
      </c>
      <c r="BI86" s="165">
        <v>100</v>
      </c>
      <c r="BJ86" s="164" t="s">
        <v>1369</v>
      </c>
      <c r="BK86" s="164">
        <v>90.296897888183594</v>
      </c>
      <c r="BL86" s="165">
        <v>152.22224426269531</v>
      </c>
      <c r="BM86" s="163">
        <v>46000</v>
      </c>
      <c r="BN86" s="165">
        <v>99.924522399902344</v>
      </c>
      <c r="BO86" s="165">
        <v>100</v>
      </c>
      <c r="BP86" s="164">
        <v>36.540000915527344</v>
      </c>
      <c r="BQ86" s="163">
        <v>98</v>
      </c>
      <c r="BR86" s="163">
        <v>93</v>
      </c>
      <c r="BS86" s="163">
        <v>95</v>
      </c>
      <c r="BT86" s="164">
        <v>3665</v>
      </c>
      <c r="BU86" s="164">
        <v>3</v>
      </c>
      <c r="BV86" s="163">
        <v>52261.67578125</v>
      </c>
      <c r="BW86" s="163">
        <v>21640</v>
      </c>
    </row>
    <row r="87" spans="1:75">
      <c r="A87" s="167" t="s">
        <v>153</v>
      </c>
      <c r="B87" s="236" t="s">
        <v>152</v>
      </c>
      <c r="C87" s="163">
        <v>107124.265625</v>
      </c>
      <c r="D87" s="163">
        <v>5391.39208984375</v>
      </c>
      <c r="E87" s="163">
        <v>161108.765625</v>
      </c>
      <c r="F87" s="163">
        <v>120.20999908447266</v>
      </c>
      <c r="G87" s="163">
        <v>0</v>
      </c>
      <c r="H87" s="163">
        <v>0</v>
      </c>
      <c r="I87" s="163">
        <v>42439.9765625</v>
      </c>
      <c r="J87" s="237">
        <v>0</v>
      </c>
      <c r="K87" s="240">
        <v>0.17142857611179352</v>
      </c>
      <c r="L87" s="238">
        <v>7.5000002980232239E-2</v>
      </c>
      <c r="M87" s="163">
        <v>0</v>
      </c>
      <c r="N87" s="163" t="s">
        <v>1369</v>
      </c>
      <c r="O87" s="163" t="s">
        <v>1369</v>
      </c>
      <c r="P87" s="163" t="s">
        <v>1369</v>
      </c>
      <c r="Q87" s="163">
        <v>0</v>
      </c>
      <c r="R87" s="233">
        <v>0</v>
      </c>
      <c r="S87" s="163">
        <v>0</v>
      </c>
      <c r="T87" s="163">
        <v>5544354.5</v>
      </c>
      <c r="U87" s="163">
        <v>279036.28125</v>
      </c>
      <c r="V87" s="164">
        <v>199.96542358398438</v>
      </c>
      <c r="W87" s="164">
        <v>0.13538855314254761</v>
      </c>
      <c r="X87" s="164">
        <v>71.972999572753906</v>
      </c>
      <c r="Y87" s="164">
        <v>2.4000000953674316</v>
      </c>
      <c r="Z87" s="164">
        <v>0</v>
      </c>
      <c r="AA87" s="164" t="s">
        <v>1369</v>
      </c>
      <c r="AB87" s="163">
        <v>7766</v>
      </c>
      <c r="AC87" s="163">
        <v>100</v>
      </c>
      <c r="AD87" s="165">
        <v>1.9999999552965164E-2</v>
      </c>
      <c r="AE87" s="164">
        <v>3.4164021015167236</v>
      </c>
      <c r="AF87" s="251">
        <v>2.0595649257302284E-2</v>
      </c>
      <c r="AG87" s="163">
        <v>0</v>
      </c>
      <c r="AH87" s="164">
        <v>0.90600001811981201</v>
      </c>
      <c r="AI87" s="166" t="s">
        <v>1369</v>
      </c>
      <c r="AJ87" s="164">
        <v>-3.7808920000000001</v>
      </c>
      <c r="AK87" s="164">
        <v>0</v>
      </c>
      <c r="AL87" s="164">
        <v>0</v>
      </c>
      <c r="AM87" s="164" t="s">
        <v>1369</v>
      </c>
      <c r="AN87" s="164">
        <v>0.47480931878089905</v>
      </c>
      <c r="AO87" s="165">
        <v>2.5999999046325684</v>
      </c>
      <c r="AP87" s="165" t="s">
        <v>1369</v>
      </c>
      <c r="AQ87" s="163">
        <v>4.5999999046325684</v>
      </c>
      <c r="AR87" s="165">
        <v>0.20000000298023224</v>
      </c>
      <c r="AS87" s="164">
        <v>7.9999998211860657E-2</v>
      </c>
      <c r="AT87" s="164" t="s">
        <v>1369</v>
      </c>
      <c r="AU87" s="163">
        <v>99</v>
      </c>
      <c r="AV87" s="164">
        <v>5.7000000029802322E-2</v>
      </c>
      <c r="AW87" s="164">
        <v>34.799999237060547</v>
      </c>
      <c r="AX87" s="163">
        <v>333</v>
      </c>
      <c r="AY87" s="163">
        <v>47810</v>
      </c>
      <c r="AZ87" s="163">
        <v>3</v>
      </c>
      <c r="BA87" s="163">
        <v>0</v>
      </c>
      <c r="BB87" s="163">
        <v>448218</v>
      </c>
      <c r="BC87" s="163">
        <v>0</v>
      </c>
      <c r="BD87" s="163">
        <v>149</v>
      </c>
      <c r="BE87" s="165">
        <v>2.4000000953674316</v>
      </c>
      <c r="BF87" s="164">
        <v>4.0333333015441895</v>
      </c>
      <c r="BG87" s="164">
        <v>0.44905707240104675</v>
      </c>
      <c r="BH87" s="163">
        <v>56</v>
      </c>
      <c r="BI87" s="165">
        <v>100</v>
      </c>
      <c r="BJ87" s="164">
        <v>99.349098205566406</v>
      </c>
      <c r="BK87" s="164">
        <v>85.060745239257813</v>
      </c>
      <c r="BL87" s="165">
        <v>132.97122192382813</v>
      </c>
      <c r="BM87" s="163">
        <v>710000</v>
      </c>
      <c r="BN87" s="165">
        <v>99.885040283203125</v>
      </c>
      <c r="BO87" s="165">
        <v>99.917030334472656</v>
      </c>
      <c r="BP87" s="164">
        <v>41.259998321533203</v>
      </c>
      <c r="BQ87" s="163">
        <v>95</v>
      </c>
      <c r="BR87" s="163">
        <v>85</v>
      </c>
      <c r="BS87" s="163">
        <v>92</v>
      </c>
      <c r="BT87" s="164">
        <v>4675</v>
      </c>
      <c r="BU87" s="164">
        <v>5</v>
      </c>
      <c r="BV87" s="163">
        <v>38373.16796875</v>
      </c>
      <c r="BW87" s="163">
        <v>294140</v>
      </c>
    </row>
    <row r="88" spans="1:75">
      <c r="A88" s="167" t="s">
        <v>155</v>
      </c>
      <c r="B88" s="236" t="s">
        <v>154</v>
      </c>
      <c r="C88" s="163">
        <v>5576.98876953125</v>
      </c>
      <c r="D88" s="163">
        <v>4013.38818359375</v>
      </c>
      <c r="E88" s="163">
        <v>0</v>
      </c>
      <c r="F88" s="163">
        <v>0</v>
      </c>
      <c r="G88" s="163">
        <v>208861.453125</v>
      </c>
      <c r="H88" s="163">
        <v>39514.328125</v>
      </c>
      <c r="I88" s="163">
        <v>3796.647705078125</v>
      </c>
      <c r="J88" s="237">
        <v>2615.571533203125</v>
      </c>
      <c r="K88" s="240">
        <v>5.714285746216774E-2</v>
      </c>
      <c r="L88" s="238">
        <v>7.5000002980232239E-2</v>
      </c>
      <c r="M88" s="163" t="s">
        <v>1369</v>
      </c>
      <c r="N88" s="163" t="s">
        <v>1369</v>
      </c>
      <c r="O88" s="163" t="s">
        <v>1369</v>
      </c>
      <c r="P88" s="163" t="s">
        <v>1369</v>
      </c>
      <c r="Q88" s="163">
        <v>0</v>
      </c>
      <c r="R88" s="233">
        <v>0</v>
      </c>
      <c r="S88" s="163">
        <v>2339293</v>
      </c>
      <c r="T88" s="163">
        <v>2531208.25</v>
      </c>
      <c r="U88" s="163">
        <v>2633613.75</v>
      </c>
      <c r="V88" s="164">
        <v>261.09832763671875</v>
      </c>
      <c r="W88" s="164">
        <v>0.58211052417755127</v>
      </c>
      <c r="X88" s="164">
        <v>57.377998352050781</v>
      </c>
      <c r="Y88" s="164">
        <v>3.1800000667572021</v>
      </c>
      <c r="Z88" s="164">
        <v>0.80019515752792358</v>
      </c>
      <c r="AA88" s="164" t="s">
        <v>1369</v>
      </c>
      <c r="AB88" s="163">
        <v>62</v>
      </c>
      <c r="AC88" s="163">
        <v>80</v>
      </c>
      <c r="AD88" s="165">
        <v>0.88349997997283936</v>
      </c>
      <c r="AE88" s="164">
        <v>5.7530970573425293</v>
      </c>
      <c r="AF88" s="251">
        <v>1.1543717235326767E-2</v>
      </c>
      <c r="AG88" s="163">
        <v>0</v>
      </c>
      <c r="AH88" s="164">
        <v>0.70599997043609619</v>
      </c>
      <c r="AI88" s="166">
        <v>1.0810291394591331E-2</v>
      </c>
      <c r="AJ88" s="164">
        <v>2.7</v>
      </c>
      <c r="AK88" s="164">
        <v>60.599998474121094</v>
      </c>
      <c r="AL88" s="164">
        <v>96.620002746582031</v>
      </c>
      <c r="AM88" s="164">
        <v>0.56796741485595703</v>
      </c>
      <c r="AN88" s="164">
        <v>19.096044540405273</v>
      </c>
      <c r="AO88" s="165">
        <v>18.799999237060547</v>
      </c>
      <c r="AP88" s="165">
        <v>2.5</v>
      </c>
      <c r="AQ88" s="163">
        <v>3.2000000476837158</v>
      </c>
      <c r="AR88" s="165">
        <v>1.2999999523162842</v>
      </c>
      <c r="AS88" s="164">
        <v>0.75999999046325684</v>
      </c>
      <c r="AT88" s="164" t="s">
        <v>1369</v>
      </c>
      <c r="AU88" s="163">
        <v>102</v>
      </c>
      <c r="AV88" s="164">
        <v>0.34999999403953552</v>
      </c>
      <c r="AW88" s="164">
        <v>40.200000762939453</v>
      </c>
      <c r="AX88" s="163">
        <v>0</v>
      </c>
      <c r="AY88" s="163">
        <v>0</v>
      </c>
      <c r="AZ88" s="163">
        <v>0</v>
      </c>
      <c r="BA88" s="163">
        <v>0</v>
      </c>
      <c r="BB88" s="163">
        <v>0</v>
      </c>
      <c r="BC88" s="163">
        <v>0</v>
      </c>
      <c r="BD88" s="163">
        <v>116</v>
      </c>
      <c r="BE88" s="165">
        <v>7.3000001907348633</v>
      </c>
      <c r="BF88" s="164">
        <v>3.6833333969116211</v>
      </c>
      <c r="BG88" s="164">
        <v>0.60448217391967773</v>
      </c>
      <c r="BH88" s="163">
        <v>44</v>
      </c>
      <c r="BI88" s="165">
        <v>100</v>
      </c>
      <c r="BJ88" s="164" t="s">
        <v>1369</v>
      </c>
      <c r="BK88" s="164">
        <v>82.3607177734375</v>
      </c>
      <c r="BL88" s="165">
        <v>106.20217895507813</v>
      </c>
      <c r="BM88" s="163">
        <v>8300</v>
      </c>
      <c r="BN88" s="165">
        <v>86.552597045898438</v>
      </c>
      <c r="BO88" s="165">
        <v>91.099632263183594</v>
      </c>
      <c r="BP88" s="164">
        <v>5.5</v>
      </c>
      <c r="BQ88" s="163">
        <v>98</v>
      </c>
      <c r="BR88" s="163">
        <v>83</v>
      </c>
      <c r="BS88" s="163" t="s">
        <v>1369</v>
      </c>
      <c r="BT88" s="164">
        <v>757.5181884765625</v>
      </c>
      <c r="BU88" s="164">
        <v>99</v>
      </c>
      <c r="BV88" s="163">
        <v>6874.2001953125</v>
      </c>
      <c r="BW88" s="163">
        <v>10830</v>
      </c>
    </row>
    <row r="89" spans="1:75">
      <c r="A89" s="167" t="s">
        <v>157</v>
      </c>
      <c r="B89" s="236" t="s">
        <v>156</v>
      </c>
      <c r="C89" s="163">
        <v>252635.15625</v>
      </c>
      <c r="D89" s="163">
        <v>187972.84375</v>
      </c>
      <c r="E89" s="163">
        <v>815773.1875</v>
      </c>
      <c r="F89" s="163">
        <v>33841.32421875</v>
      </c>
      <c r="G89" s="163">
        <v>11274678</v>
      </c>
      <c r="H89" s="163">
        <v>171061.78125</v>
      </c>
      <c r="I89" s="163">
        <v>1605593.5</v>
      </c>
      <c r="J89" s="237">
        <v>0</v>
      </c>
      <c r="K89" s="240">
        <v>0</v>
      </c>
      <c r="L89" s="238">
        <v>2.500000037252903E-2</v>
      </c>
      <c r="M89" s="163">
        <v>0</v>
      </c>
      <c r="N89" s="163" t="s">
        <v>1369</v>
      </c>
      <c r="O89" s="163" t="s">
        <v>1369</v>
      </c>
      <c r="P89" s="163" t="s">
        <v>1369</v>
      </c>
      <c r="Q89" s="163">
        <v>0</v>
      </c>
      <c r="R89" s="233">
        <v>0</v>
      </c>
      <c r="S89" s="163">
        <v>8002521</v>
      </c>
      <c r="T89" s="163">
        <v>73164992</v>
      </c>
      <c r="U89" s="163">
        <v>74383840</v>
      </c>
      <c r="V89" s="164">
        <v>344.80548095703125</v>
      </c>
      <c r="W89" s="164">
        <v>-0.39171802997589111</v>
      </c>
      <c r="X89" s="164">
        <v>92.042999267578125</v>
      </c>
      <c r="Y89" s="164">
        <v>2.3299999237060547</v>
      </c>
      <c r="Z89" s="164">
        <v>0</v>
      </c>
      <c r="AA89" s="164" t="s">
        <v>1369</v>
      </c>
      <c r="AB89" s="163">
        <v>14879</v>
      </c>
      <c r="AC89" s="163">
        <v>100</v>
      </c>
      <c r="AD89" s="165">
        <v>2</v>
      </c>
      <c r="AE89" s="164">
        <v>3.2430193424224854</v>
      </c>
      <c r="AF89" s="251">
        <v>1.2658370658755302E-2</v>
      </c>
      <c r="AG89" s="163">
        <v>0</v>
      </c>
      <c r="AH89" s="164">
        <v>0.92000001668930054</v>
      </c>
      <c r="AI89" s="166" t="s">
        <v>1369</v>
      </c>
      <c r="AJ89" s="164">
        <v>1.0568059999999999</v>
      </c>
      <c r="AK89" s="164">
        <v>0</v>
      </c>
      <c r="AL89" s="164">
        <v>0</v>
      </c>
      <c r="AM89" s="164" t="s">
        <v>1369</v>
      </c>
      <c r="AN89" s="164">
        <v>0.13018840551376343</v>
      </c>
      <c r="AO89" s="165">
        <v>2.2999999523162842</v>
      </c>
      <c r="AP89" s="165">
        <v>3.4000000953674316</v>
      </c>
      <c r="AQ89" s="163">
        <v>9.5</v>
      </c>
      <c r="AR89" s="165">
        <v>0.10000000149011612</v>
      </c>
      <c r="AS89" s="164" t="s">
        <v>1369</v>
      </c>
      <c r="AT89" s="164" t="s">
        <v>1369</v>
      </c>
      <c r="AU89" s="163">
        <v>5</v>
      </c>
      <c r="AV89" s="164">
        <v>7.8000001609325409E-2</v>
      </c>
      <c r="AW89" s="164">
        <v>32.900001525878906</v>
      </c>
      <c r="AX89" s="163">
        <v>41334</v>
      </c>
      <c r="AY89" s="163">
        <v>10814</v>
      </c>
      <c r="AZ89" s="163">
        <v>33331</v>
      </c>
      <c r="BA89" s="163">
        <v>0</v>
      </c>
      <c r="BB89" s="163">
        <v>46754</v>
      </c>
      <c r="BC89" s="163">
        <v>0</v>
      </c>
      <c r="BD89" s="163">
        <v>110</v>
      </c>
      <c r="BE89" s="165">
        <v>3.4000000953674316</v>
      </c>
      <c r="BF89" s="164">
        <v>4.2333331108093262</v>
      </c>
      <c r="BG89" s="164">
        <v>1.6197468042373657</v>
      </c>
      <c r="BH89" s="163">
        <v>73</v>
      </c>
      <c r="BI89" s="165">
        <v>100</v>
      </c>
      <c r="BJ89" s="164" t="s">
        <v>1369</v>
      </c>
      <c r="BK89" s="164">
        <v>82.914077758789063</v>
      </c>
      <c r="BL89" s="165">
        <v>167.52316284179688</v>
      </c>
      <c r="BM89" s="163">
        <v>1400000</v>
      </c>
      <c r="BN89" s="165">
        <v>99.937690734863281</v>
      </c>
      <c r="BO89" s="165">
        <v>99.136741638183594</v>
      </c>
      <c r="BP89" s="164">
        <v>26.14000129699707</v>
      </c>
      <c r="BQ89" s="163">
        <v>99</v>
      </c>
      <c r="BR89" s="163">
        <v>95</v>
      </c>
      <c r="BS89" s="163">
        <v>96</v>
      </c>
      <c r="BT89" s="164">
        <v>4676</v>
      </c>
      <c r="BU89" s="164">
        <v>4</v>
      </c>
      <c r="BV89" s="163">
        <v>33834.390625</v>
      </c>
      <c r="BW89" s="163">
        <v>364500</v>
      </c>
    </row>
    <row r="90" spans="1:75">
      <c r="A90" s="167" t="s">
        <v>159</v>
      </c>
      <c r="B90" s="236" t="s">
        <v>158</v>
      </c>
      <c r="C90" s="163">
        <v>23290.376953125</v>
      </c>
      <c r="D90" s="163">
        <v>1468.7783203125</v>
      </c>
      <c r="E90" s="163">
        <v>292.11831665039063</v>
      </c>
      <c r="F90" s="163">
        <v>0</v>
      </c>
      <c r="G90" s="163">
        <v>0</v>
      </c>
      <c r="H90" s="163">
        <v>0</v>
      </c>
      <c r="I90" s="163">
        <v>28.012899398803711</v>
      </c>
      <c r="J90" s="237">
        <v>9428.5712890625</v>
      </c>
      <c r="K90" s="240">
        <v>5.714285746216774E-2</v>
      </c>
      <c r="L90" s="238">
        <v>0.375</v>
      </c>
      <c r="M90" s="163">
        <v>5048.44189453125</v>
      </c>
      <c r="N90" s="163" t="s">
        <v>1369</v>
      </c>
      <c r="O90" s="163" t="s">
        <v>1369</v>
      </c>
      <c r="P90" s="163" t="s">
        <v>1369</v>
      </c>
      <c r="Q90" s="163">
        <v>0</v>
      </c>
      <c r="R90" s="233">
        <v>0</v>
      </c>
      <c r="S90" s="163">
        <v>524291.0625</v>
      </c>
      <c r="T90" s="163">
        <v>8236822</v>
      </c>
      <c r="U90" s="163">
        <v>351737.71875</v>
      </c>
      <c r="V90" s="164">
        <v>125.55215454101563</v>
      </c>
      <c r="W90" s="164">
        <v>0.66244292259216309</v>
      </c>
      <c r="X90" s="164">
        <v>92.019996643066406</v>
      </c>
      <c r="Y90" s="164">
        <v>4.7199997901916504</v>
      </c>
      <c r="Z90" s="164">
        <v>0.10396913439035416</v>
      </c>
      <c r="AA90" s="164" t="s">
        <v>1369</v>
      </c>
      <c r="AB90" s="163">
        <v>905</v>
      </c>
      <c r="AC90" s="163">
        <v>40</v>
      </c>
      <c r="AD90" s="165">
        <v>16.7222900390625</v>
      </c>
      <c r="AE90" s="164">
        <v>9.9881925582885742</v>
      </c>
      <c r="AF90" s="251">
        <v>5.6395124644041061E-2</v>
      </c>
      <c r="AG90" s="163">
        <v>0</v>
      </c>
      <c r="AH90" s="164">
        <v>0.73600000143051147</v>
      </c>
      <c r="AI90" s="166">
        <v>1.5259204665198922E-3</v>
      </c>
      <c r="AJ90" s="164">
        <v>1119.9597759999999</v>
      </c>
      <c r="AK90" s="164">
        <v>3420.35009765625</v>
      </c>
      <c r="AL90" s="164">
        <v>1987.530029296875</v>
      </c>
      <c r="AM90" s="164">
        <v>4.1242756843566895</v>
      </c>
      <c r="AN90" s="164">
        <v>9.7217988967895508</v>
      </c>
      <c r="AO90" s="165">
        <v>14.100000381469727</v>
      </c>
      <c r="AP90" s="165">
        <v>2.5</v>
      </c>
      <c r="AQ90" s="163">
        <v>3.7999999523162842</v>
      </c>
      <c r="AR90" s="165">
        <v>0.10000000149011612</v>
      </c>
      <c r="AS90" s="164">
        <v>9.9999997764825821E-3</v>
      </c>
      <c r="AT90" s="164" t="s">
        <v>1369</v>
      </c>
      <c r="AU90" s="163">
        <v>39</v>
      </c>
      <c r="AV90" s="164">
        <v>0.44900000095367432</v>
      </c>
      <c r="AW90" s="164">
        <v>33.700000762939453</v>
      </c>
      <c r="AX90" s="163">
        <v>0</v>
      </c>
      <c r="AY90" s="163">
        <v>2000</v>
      </c>
      <c r="AZ90" s="163">
        <v>0</v>
      </c>
      <c r="BA90" s="163">
        <v>0</v>
      </c>
      <c r="BB90" s="163">
        <v>3117733</v>
      </c>
      <c r="BC90" s="163">
        <v>0</v>
      </c>
      <c r="BD90" s="163">
        <v>108</v>
      </c>
      <c r="BE90" s="165">
        <v>17.899999618530273</v>
      </c>
      <c r="BF90" s="164">
        <v>2.5499999523162842</v>
      </c>
      <c r="BG90" s="164">
        <v>0.19471380114555359</v>
      </c>
      <c r="BH90" s="163">
        <v>46</v>
      </c>
      <c r="BI90" s="165">
        <v>100</v>
      </c>
      <c r="BJ90" s="164">
        <v>98.419998168945313</v>
      </c>
      <c r="BK90" s="164">
        <v>86</v>
      </c>
      <c r="BL90" s="165">
        <v>67.568000793457031</v>
      </c>
      <c r="BM90" s="163">
        <v>29000</v>
      </c>
      <c r="BN90" s="165">
        <v>97.144882202148438</v>
      </c>
      <c r="BO90" s="165">
        <v>98.969383239746094</v>
      </c>
      <c r="BP90" s="164">
        <v>25.129999160766602</v>
      </c>
      <c r="BQ90" s="163">
        <v>77</v>
      </c>
      <c r="BR90" s="163">
        <v>90</v>
      </c>
      <c r="BS90" s="163" t="s">
        <v>1369</v>
      </c>
      <c r="BT90" s="164">
        <v>738.523193359375</v>
      </c>
      <c r="BU90" s="164">
        <v>41</v>
      </c>
      <c r="BV90" s="163">
        <v>4482.0859375</v>
      </c>
      <c r="BW90" s="163">
        <v>88780</v>
      </c>
    </row>
    <row r="91" spans="1:75">
      <c r="A91" s="167" t="s">
        <v>161</v>
      </c>
      <c r="B91" s="236" t="s">
        <v>160</v>
      </c>
      <c r="C91" s="163">
        <v>17331.28515625</v>
      </c>
      <c r="D91" s="163">
        <v>5862.70654296875</v>
      </c>
      <c r="E91" s="163">
        <v>232558.546875</v>
      </c>
      <c r="F91" s="163">
        <v>0</v>
      </c>
      <c r="G91" s="163">
        <v>0</v>
      </c>
      <c r="H91" s="163">
        <v>0</v>
      </c>
      <c r="I91" s="163">
        <v>0</v>
      </c>
      <c r="J91" s="237">
        <v>2028.5714111328125</v>
      </c>
      <c r="K91" s="240">
        <v>2.857142873108387E-2</v>
      </c>
      <c r="L91" s="238">
        <v>0.60000002384185791</v>
      </c>
      <c r="M91" s="163">
        <v>10363887</v>
      </c>
      <c r="N91" s="163" t="s">
        <v>1369</v>
      </c>
      <c r="O91" s="163" t="s">
        <v>1369</v>
      </c>
      <c r="P91" s="163" t="s">
        <v>1369</v>
      </c>
      <c r="Q91" s="163">
        <v>0</v>
      </c>
      <c r="R91" s="233">
        <v>0</v>
      </c>
      <c r="S91" s="163">
        <v>0</v>
      </c>
      <c r="T91" s="163">
        <v>1615560.75</v>
      </c>
      <c r="U91" s="163">
        <v>0</v>
      </c>
      <c r="V91" s="164">
        <v>7.1086993217468262</v>
      </c>
      <c r="W91" s="164">
        <v>1.6669657230377197</v>
      </c>
      <c r="X91" s="164">
        <v>58.179000854492188</v>
      </c>
      <c r="Y91" s="164">
        <v>3.440000057220459</v>
      </c>
      <c r="Z91" s="164">
        <v>2.9727203771471977E-2</v>
      </c>
      <c r="AA91" s="164">
        <v>99.00982666015625</v>
      </c>
      <c r="AB91" s="163">
        <v>50016</v>
      </c>
      <c r="AC91" s="163">
        <v>80</v>
      </c>
      <c r="AD91" s="165">
        <v>0.79376000165939331</v>
      </c>
      <c r="AE91" s="164">
        <v>10.259794235229492</v>
      </c>
      <c r="AF91" s="251">
        <v>1.8571721389889717E-2</v>
      </c>
      <c r="AG91" s="163">
        <v>0</v>
      </c>
      <c r="AH91" s="164">
        <v>0.80199998617172241</v>
      </c>
      <c r="AI91" s="166">
        <v>1.6106327529996634E-3</v>
      </c>
      <c r="AJ91" s="164">
        <v>1.5133700000000001</v>
      </c>
      <c r="AK91" s="164">
        <v>63.700000762939453</v>
      </c>
      <c r="AL91" s="164">
        <v>74.989997863769531</v>
      </c>
      <c r="AM91" s="164">
        <v>3.691348060965538E-2</v>
      </c>
      <c r="AN91" s="164">
        <v>0.16831080615520477</v>
      </c>
      <c r="AO91" s="165">
        <v>9.6999998092651367</v>
      </c>
      <c r="AP91" s="165">
        <v>2</v>
      </c>
      <c r="AQ91" s="163">
        <v>78</v>
      </c>
      <c r="AR91" s="165">
        <v>0.30000001192092896</v>
      </c>
      <c r="AS91" s="164" t="s">
        <v>1369</v>
      </c>
      <c r="AT91" s="163" t="s">
        <v>1369</v>
      </c>
      <c r="AU91" s="163">
        <v>0</v>
      </c>
      <c r="AV91" s="164">
        <v>0.17700000107288361</v>
      </c>
      <c r="AW91" s="164">
        <v>29.200000762939453</v>
      </c>
      <c r="AX91" s="163">
        <v>0</v>
      </c>
      <c r="AY91" s="163">
        <v>300</v>
      </c>
      <c r="AZ91" s="163">
        <v>120067</v>
      </c>
      <c r="BA91" s="163">
        <v>115</v>
      </c>
      <c r="BB91" s="163">
        <v>51053</v>
      </c>
      <c r="BC91" s="163">
        <v>0</v>
      </c>
      <c r="BD91" s="163">
        <v>144</v>
      </c>
      <c r="BE91" s="165">
        <v>2.4000000953674316</v>
      </c>
      <c r="BF91" s="164">
        <v>3.4666666984558105</v>
      </c>
      <c r="BG91" s="164">
        <v>0.14343048632144928</v>
      </c>
      <c r="BH91" s="163">
        <v>39</v>
      </c>
      <c r="BI91" s="165">
        <v>100</v>
      </c>
      <c r="BJ91" s="164">
        <v>99.800003051757813</v>
      </c>
      <c r="BK91" s="164">
        <v>92.296852111816406</v>
      </c>
      <c r="BL91" s="165">
        <v>130.42066955566406</v>
      </c>
      <c r="BM91" s="163">
        <v>160000</v>
      </c>
      <c r="BN91" s="165">
        <v>97.860847473144531</v>
      </c>
      <c r="BO91" s="165">
        <v>95.444061279296875</v>
      </c>
      <c r="BP91" s="164">
        <v>40.279998779296875</v>
      </c>
      <c r="BQ91" s="163">
        <v>99</v>
      </c>
      <c r="BR91" s="163">
        <v>97</v>
      </c>
      <c r="BS91" s="163">
        <v>98</v>
      </c>
      <c r="BT91" s="164">
        <v>1114</v>
      </c>
      <c r="BU91" s="164">
        <v>13</v>
      </c>
      <c r="BV91" s="163">
        <v>13136.623046875</v>
      </c>
      <c r="BW91" s="163">
        <v>2699700</v>
      </c>
    </row>
    <row r="92" spans="1:75">
      <c r="A92" s="167" t="s">
        <v>163</v>
      </c>
      <c r="B92" s="236" t="s">
        <v>162</v>
      </c>
      <c r="C92" s="163">
        <v>14238.00390625</v>
      </c>
      <c r="D92" s="163">
        <v>0</v>
      </c>
      <c r="E92" s="163">
        <v>67821.40625</v>
      </c>
      <c r="F92" s="163">
        <v>7.0515999794006348</v>
      </c>
      <c r="G92" s="163">
        <v>0</v>
      </c>
      <c r="H92" s="163">
        <v>0</v>
      </c>
      <c r="I92" s="163">
        <v>1502.6484375</v>
      </c>
      <c r="J92" s="237">
        <v>1664285.75</v>
      </c>
      <c r="K92" s="240">
        <v>0.37142857909202576</v>
      </c>
      <c r="L92" s="238">
        <v>0.10000000149011612</v>
      </c>
      <c r="M92" s="163">
        <v>26633400</v>
      </c>
      <c r="N92" s="163">
        <v>1.3852698802947998</v>
      </c>
      <c r="O92" s="163">
        <v>0</v>
      </c>
      <c r="P92" s="163">
        <v>10067398</v>
      </c>
      <c r="Q92" s="163">
        <v>56203032</v>
      </c>
      <c r="R92" s="233">
        <v>1</v>
      </c>
      <c r="S92" s="163">
        <v>12340348</v>
      </c>
      <c r="T92" s="163">
        <v>30195172</v>
      </c>
      <c r="U92" s="163">
        <v>27188462</v>
      </c>
      <c r="V92" s="164">
        <v>93.132820129394531</v>
      </c>
      <c r="W92" s="164">
        <v>3.7370610237121582</v>
      </c>
      <c r="X92" s="164">
        <v>29.520000457763672</v>
      </c>
      <c r="Y92" s="164">
        <v>3.75</v>
      </c>
      <c r="Z92" s="164">
        <v>6.4501757621765137</v>
      </c>
      <c r="AA92" s="164">
        <v>37.599239349365234</v>
      </c>
      <c r="AB92" s="163">
        <v>5370</v>
      </c>
      <c r="AC92" s="163">
        <v>60</v>
      </c>
      <c r="AD92" s="165">
        <v>40.495750427246094</v>
      </c>
      <c r="AE92" s="164">
        <v>12.599387168884277</v>
      </c>
      <c r="AF92" s="251">
        <v>0.88486659526824951</v>
      </c>
      <c r="AG92" s="163">
        <v>224</v>
      </c>
      <c r="AH92" s="164">
        <v>0.60100001096725464</v>
      </c>
      <c r="AI92" s="166">
        <v>0.17077608406543732</v>
      </c>
      <c r="AJ92" s="164">
        <v>1078.999296</v>
      </c>
      <c r="AK92" s="164">
        <v>3103.1298828125</v>
      </c>
      <c r="AL92" s="164">
        <v>2638.639892578125</v>
      </c>
      <c r="AM92" s="164">
        <v>2.3746731281280518</v>
      </c>
      <c r="AN92" s="164">
        <v>3.9219167232513428</v>
      </c>
      <c r="AO92" s="165">
        <v>41.099998474121094</v>
      </c>
      <c r="AP92" s="165">
        <v>9.8000001907348633</v>
      </c>
      <c r="AQ92" s="163">
        <v>237</v>
      </c>
      <c r="AR92" s="165">
        <v>3.7000000476837158</v>
      </c>
      <c r="AS92" s="164">
        <v>0.68000000715255737</v>
      </c>
      <c r="AT92" s="164">
        <v>63.254817962646484</v>
      </c>
      <c r="AU92" s="163">
        <v>8665168</v>
      </c>
      <c r="AV92" s="164">
        <v>0.53299999237060547</v>
      </c>
      <c r="AW92" s="164">
        <v>38.700000762939453</v>
      </c>
      <c r="AX92" s="163">
        <v>6209</v>
      </c>
      <c r="AY92" s="163">
        <v>857161</v>
      </c>
      <c r="AZ92" s="163">
        <v>220166</v>
      </c>
      <c r="BA92" s="163">
        <v>40367</v>
      </c>
      <c r="BB92" s="163">
        <v>766612</v>
      </c>
      <c r="BC92" s="163">
        <v>0</v>
      </c>
      <c r="BD92" s="163">
        <v>94</v>
      </c>
      <c r="BE92" s="165">
        <v>34.5</v>
      </c>
      <c r="BF92" s="164">
        <v>3.4500000476837158</v>
      </c>
      <c r="BG92" s="164">
        <v>-0.30056944489479065</v>
      </c>
      <c r="BH92" s="163">
        <v>31</v>
      </c>
      <c r="BI92" s="165">
        <v>76</v>
      </c>
      <c r="BJ92" s="164">
        <v>82.879997253417969</v>
      </c>
      <c r="BK92" s="164">
        <v>28.757528305053711</v>
      </c>
      <c r="BL92" s="165">
        <v>121.67355346679688</v>
      </c>
      <c r="BM92" s="163">
        <v>60000</v>
      </c>
      <c r="BN92" s="165">
        <v>36.528720855712891</v>
      </c>
      <c r="BO92" s="165">
        <v>62.861778259277344</v>
      </c>
      <c r="BP92" s="164">
        <v>2.2599999904632568</v>
      </c>
      <c r="BQ92" s="163">
        <v>90</v>
      </c>
      <c r="BR92" s="163">
        <v>56</v>
      </c>
      <c r="BS92" s="163">
        <v>91</v>
      </c>
      <c r="BT92" s="164">
        <v>236.98484802246094</v>
      </c>
      <c r="BU92" s="164">
        <v>530</v>
      </c>
      <c r="BV92" s="163">
        <v>1949.89892578125</v>
      </c>
      <c r="BW92" s="163">
        <v>569140</v>
      </c>
    </row>
    <row r="93" spans="1:75">
      <c r="A93" s="167" t="s">
        <v>165</v>
      </c>
      <c r="B93" s="236" t="s">
        <v>164</v>
      </c>
      <c r="C93" s="163">
        <v>0</v>
      </c>
      <c r="D93" s="163">
        <v>0</v>
      </c>
      <c r="E93" s="163">
        <v>0</v>
      </c>
      <c r="F93" s="163">
        <v>9.4596004486083984</v>
      </c>
      <c r="G93" s="163">
        <v>0</v>
      </c>
      <c r="H93" s="163">
        <v>0</v>
      </c>
      <c r="I93" s="163">
        <v>5083.0712890625</v>
      </c>
      <c r="J93" s="237">
        <v>2400</v>
      </c>
      <c r="K93" s="240">
        <v>2.857142873108387E-2</v>
      </c>
      <c r="L93" s="239" t="s">
        <v>1369</v>
      </c>
      <c r="M93" s="163" t="s">
        <v>1369</v>
      </c>
      <c r="N93" s="163" t="s">
        <v>1369</v>
      </c>
      <c r="O93" s="163" t="s">
        <v>1369</v>
      </c>
      <c r="P93" s="163" t="s">
        <v>1369</v>
      </c>
      <c r="Q93" s="163">
        <v>0</v>
      </c>
      <c r="R93" s="233">
        <v>0</v>
      </c>
      <c r="S93" s="163">
        <v>0</v>
      </c>
      <c r="T93" s="163">
        <v>33841.5625</v>
      </c>
      <c r="U93" s="163">
        <v>54166.453125</v>
      </c>
      <c r="V93" s="164">
        <v>159.10369873046875</v>
      </c>
      <c r="W93" s="164">
        <v>2.9515495300292969</v>
      </c>
      <c r="X93" s="164">
        <v>57.762001037597656</v>
      </c>
      <c r="Y93" s="164">
        <v>5.9000000953674316</v>
      </c>
      <c r="Z93" s="164">
        <v>32.751499176025391</v>
      </c>
      <c r="AA93" s="164">
        <v>55.683174133300781</v>
      </c>
      <c r="AB93" s="163">
        <v>80</v>
      </c>
      <c r="AC93" s="163">
        <v>80</v>
      </c>
      <c r="AD93" s="165">
        <v>5.934380054473877</v>
      </c>
      <c r="AE93" s="164">
        <v>12.093548774719238</v>
      </c>
      <c r="AF93" s="251">
        <v>0</v>
      </c>
      <c r="AG93" s="163">
        <v>0</v>
      </c>
      <c r="AH93" s="164">
        <v>0.62800002098083496</v>
      </c>
      <c r="AI93" s="166">
        <v>8.0157406628131866E-2</v>
      </c>
      <c r="AJ93" s="164">
        <v>3.7621690000000001</v>
      </c>
      <c r="AK93" s="164">
        <v>70.419998168945313</v>
      </c>
      <c r="AL93" s="164">
        <v>91.110000610351563</v>
      </c>
      <c r="AM93" s="164">
        <v>22.065105438232422</v>
      </c>
      <c r="AN93" s="164">
        <v>5.3756823539733887</v>
      </c>
      <c r="AO93" s="165">
        <v>56.400001525878906</v>
      </c>
      <c r="AP93" s="165">
        <v>6.9000000953674316</v>
      </c>
      <c r="AQ93" s="163">
        <v>431</v>
      </c>
      <c r="AR93" s="165" t="s">
        <v>1369</v>
      </c>
      <c r="AS93" s="164" t="s">
        <v>1369</v>
      </c>
      <c r="AT93" s="164" t="s">
        <v>1369</v>
      </c>
      <c r="AU93" s="163">
        <v>127250</v>
      </c>
      <c r="AV93" s="164" t="s">
        <v>1369</v>
      </c>
      <c r="AW93" s="164">
        <v>27.799999237060547</v>
      </c>
      <c r="AX93" s="163">
        <v>0</v>
      </c>
      <c r="AY93" s="163">
        <v>0</v>
      </c>
      <c r="AZ93" s="163">
        <v>0</v>
      </c>
      <c r="BA93" s="163">
        <v>0</v>
      </c>
      <c r="BB93" s="163">
        <v>0</v>
      </c>
      <c r="BC93" s="163">
        <v>0</v>
      </c>
      <c r="BD93" s="163">
        <v>140</v>
      </c>
      <c r="BE93" s="165">
        <v>3.7000000476837158</v>
      </c>
      <c r="BF93" s="164" t="s">
        <v>1369</v>
      </c>
      <c r="BG93" s="164">
        <v>0.16757559776306152</v>
      </c>
      <c r="BH93" s="164" t="s">
        <v>1369</v>
      </c>
      <c r="BI93" s="165">
        <v>94.400001525878906</v>
      </c>
      <c r="BJ93" s="164" t="s">
        <v>1369</v>
      </c>
      <c r="BK93" s="164">
        <v>53.627037048339844</v>
      </c>
      <c r="BL93" s="165">
        <v>48.826507568359375</v>
      </c>
      <c r="BM93" s="163">
        <v>750</v>
      </c>
      <c r="BN93" s="165">
        <v>45.182052612304688</v>
      </c>
      <c r="BO93" s="165">
        <v>75.694107055664063</v>
      </c>
      <c r="BP93" s="164">
        <v>1.940000057220459</v>
      </c>
      <c r="BQ93" s="163">
        <v>91</v>
      </c>
      <c r="BR93" s="163">
        <v>68</v>
      </c>
      <c r="BS93" s="163">
        <v>91</v>
      </c>
      <c r="BT93" s="164">
        <v>346</v>
      </c>
      <c r="BU93" s="164">
        <v>76</v>
      </c>
      <c r="BV93" s="163">
        <v>2089.91015625</v>
      </c>
      <c r="BW93" s="163">
        <v>810</v>
      </c>
    </row>
    <row r="94" spans="1:75">
      <c r="A94" s="167" t="s">
        <v>735</v>
      </c>
      <c r="B94" s="236" t="s">
        <v>166</v>
      </c>
      <c r="C94" s="163">
        <v>31193.72265625</v>
      </c>
      <c r="D94" s="163">
        <v>0</v>
      </c>
      <c r="E94" s="163">
        <v>117133.6484375</v>
      </c>
      <c r="F94" s="163">
        <v>0.57999998331069946</v>
      </c>
      <c r="G94" s="163">
        <v>1171993</v>
      </c>
      <c r="H94" s="163">
        <v>0</v>
      </c>
      <c r="I94" s="163">
        <v>27993.486328125</v>
      </c>
      <c r="J94" s="237">
        <v>888571.4375</v>
      </c>
      <c r="K94" s="240">
        <v>0.11428571492433548</v>
      </c>
      <c r="L94" s="238">
        <v>2.500000037252903E-2</v>
      </c>
      <c r="M94" s="163">
        <v>0</v>
      </c>
      <c r="N94" s="163" t="s">
        <v>1369</v>
      </c>
      <c r="O94" s="163" t="s">
        <v>1369</v>
      </c>
      <c r="P94" s="163" t="s">
        <v>1369</v>
      </c>
      <c r="Q94" s="163">
        <v>10259007</v>
      </c>
      <c r="R94" s="233">
        <v>0.39089998602867126</v>
      </c>
      <c r="S94" s="163">
        <v>0</v>
      </c>
      <c r="T94" s="163">
        <v>3216959</v>
      </c>
      <c r="U94" s="163">
        <v>0</v>
      </c>
      <c r="V94" s="164">
        <v>215.69561767578125</v>
      </c>
      <c r="W94" s="164">
        <v>0.80513525009155273</v>
      </c>
      <c r="X94" s="164">
        <v>63.202999114990234</v>
      </c>
      <c r="Y94" s="164">
        <v>3.9300000667572021</v>
      </c>
      <c r="Z94" s="164">
        <v>0</v>
      </c>
      <c r="AA94" s="164" t="s">
        <v>1369</v>
      </c>
      <c r="AB94" s="163">
        <v>11714</v>
      </c>
      <c r="AC94" s="163">
        <v>60</v>
      </c>
      <c r="AD94" s="165">
        <v>23.03639030456543</v>
      </c>
      <c r="AE94" s="164">
        <v>6.4315099716186523</v>
      </c>
      <c r="AF94" s="251">
        <v>2.5640111416578293E-2</v>
      </c>
      <c r="AG94" s="163">
        <v>0</v>
      </c>
      <c r="AH94" s="166">
        <v>0.5532500147819519</v>
      </c>
      <c r="AI94" s="166" t="s">
        <v>1369</v>
      </c>
      <c r="AJ94" s="164">
        <v>6.5967789999999997</v>
      </c>
      <c r="AK94" s="164">
        <v>20.25</v>
      </c>
      <c r="AL94" s="164">
        <v>13.590000152587891</v>
      </c>
      <c r="AM94" s="164" t="s">
        <v>1369</v>
      </c>
      <c r="AN94" s="164" t="s">
        <v>1369</v>
      </c>
      <c r="AO94" s="165">
        <v>17</v>
      </c>
      <c r="AP94" s="165">
        <v>9.3000001907348633</v>
      </c>
      <c r="AQ94" s="163">
        <v>513</v>
      </c>
      <c r="AR94" s="165" t="s">
        <v>1369</v>
      </c>
      <c r="AS94" s="164" t="s">
        <v>1369</v>
      </c>
      <c r="AT94" s="164">
        <v>0.20958822965621948</v>
      </c>
      <c r="AU94" s="163">
        <v>5337343</v>
      </c>
      <c r="AV94" s="164" t="s">
        <v>1369</v>
      </c>
      <c r="AW94" s="164" t="s">
        <v>1369</v>
      </c>
      <c r="AX94" s="163">
        <v>0</v>
      </c>
      <c r="AY94" s="163">
        <v>0</v>
      </c>
      <c r="AZ94" s="163">
        <v>0</v>
      </c>
      <c r="BA94" s="163">
        <v>0</v>
      </c>
      <c r="BB94" s="163">
        <v>0</v>
      </c>
      <c r="BC94" s="163">
        <v>0</v>
      </c>
      <c r="BD94" s="163">
        <v>81</v>
      </c>
      <c r="BE94" s="165">
        <v>45.299999237060547</v>
      </c>
      <c r="BF94" s="164" t="s">
        <v>1369</v>
      </c>
      <c r="BG94" s="164">
        <v>-1.4629855155944824</v>
      </c>
      <c r="BH94" s="163">
        <v>17</v>
      </c>
      <c r="BI94" s="165">
        <v>54.700000762939453</v>
      </c>
      <c r="BJ94" s="164">
        <v>99.998191833496094</v>
      </c>
      <c r="BK94" s="164">
        <v>0</v>
      </c>
      <c r="BL94" s="165">
        <v>23.101882934570313</v>
      </c>
      <c r="BM94" s="163">
        <v>35000</v>
      </c>
      <c r="BN94" s="165">
        <v>84.765037536621094</v>
      </c>
      <c r="BO94" s="165">
        <v>93.887504577636719</v>
      </c>
      <c r="BP94" s="164">
        <v>36.709999084472656</v>
      </c>
      <c r="BQ94" s="163">
        <v>0</v>
      </c>
      <c r="BR94" s="163">
        <v>0</v>
      </c>
      <c r="BS94" s="163" t="s">
        <v>1369</v>
      </c>
      <c r="BT94" s="163" t="s">
        <v>1369</v>
      </c>
      <c r="BU94" s="164">
        <v>107</v>
      </c>
      <c r="BV94" s="163">
        <v>1197</v>
      </c>
      <c r="BW94" s="163">
        <v>120410</v>
      </c>
    </row>
    <row r="95" spans="1:75">
      <c r="A95" s="167" t="s">
        <v>739</v>
      </c>
      <c r="B95" s="236" t="s">
        <v>297</v>
      </c>
      <c r="C95" s="163">
        <v>99328.40625</v>
      </c>
      <c r="D95" s="163">
        <v>0</v>
      </c>
      <c r="E95" s="163">
        <v>286582.65625</v>
      </c>
      <c r="F95" s="163">
        <v>70.140800476074219</v>
      </c>
      <c r="G95" s="163">
        <v>4250891.5</v>
      </c>
      <c r="H95" s="163">
        <v>22470.9453125</v>
      </c>
      <c r="I95" s="163">
        <v>75048.9609375</v>
      </c>
      <c r="J95" s="237">
        <v>0</v>
      </c>
      <c r="K95" s="240">
        <v>2.857142873108387E-2</v>
      </c>
      <c r="L95" s="238">
        <v>0</v>
      </c>
      <c r="M95" s="163">
        <v>0</v>
      </c>
      <c r="N95" s="163" t="s">
        <v>1369</v>
      </c>
      <c r="O95" s="163" t="s">
        <v>1369</v>
      </c>
      <c r="P95" s="163" t="s">
        <v>1369</v>
      </c>
      <c r="Q95" s="163">
        <v>3621937.25</v>
      </c>
      <c r="R95" s="233">
        <v>7.0000000298023224E-2</v>
      </c>
      <c r="S95" s="163">
        <v>2540.098876953125</v>
      </c>
      <c r="T95" s="163">
        <v>7613382</v>
      </c>
      <c r="U95" s="163">
        <v>13165949</v>
      </c>
      <c r="V95" s="164">
        <v>530.42559814453125</v>
      </c>
      <c r="W95" s="164">
        <v>0.11308522522449493</v>
      </c>
      <c r="X95" s="164">
        <v>81.456001281738281</v>
      </c>
      <c r="Y95" s="164">
        <v>2.3399999141693115</v>
      </c>
      <c r="Z95" s="164">
        <v>0</v>
      </c>
      <c r="AA95" s="164" t="s">
        <v>1369</v>
      </c>
      <c r="AB95" s="163">
        <v>4935</v>
      </c>
      <c r="AC95" s="163">
        <v>100</v>
      </c>
      <c r="AD95" s="165">
        <v>4.3499999046325684</v>
      </c>
      <c r="AE95" s="164">
        <v>2.4798786640167236</v>
      </c>
      <c r="AF95" s="251">
        <v>9.41428542137146E-3</v>
      </c>
      <c r="AG95" s="163">
        <v>0</v>
      </c>
      <c r="AH95" s="164">
        <v>0.92900002002716064</v>
      </c>
      <c r="AI95" s="166" t="s">
        <v>1369</v>
      </c>
      <c r="AJ95" s="164">
        <v>0.64836300000000002</v>
      </c>
      <c r="AK95" s="164">
        <v>0</v>
      </c>
      <c r="AL95" s="164">
        <v>0</v>
      </c>
      <c r="AM95" s="164" t="s">
        <v>1369</v>
      </c>
      <c r="AN95" s="164">
        <v>0.44681409001350403</v>
      </c>
      <c r="AO95" s="165">
        <v>2.7999999523162842</v>
      </c>
      <c r="AP95" s="165">
        <v>0.30000001192092896</v>
      </c>
      <c r="AQ95" s="163">
        <v>39</v>
      </c>
      <c r="AR95" s="165" t="s">
        <v>1369</v>
      </c>
      <c r="AS95" s="164" t="s">
        <v>1369</v>
      </c>
      <c r="AT95" s="164">
        <v>0.10531812161207199</v>
      </c>
      <c r="AU95" s="163">
        <v>2</v>
      </c>
      <c r="AV95" s="164">
        <v>6.1999998986721039E-2</v>
      </c>
      <c r="AW95" s="164">
        <v>31.399999618530273</v>
      </c>
      <c r="AX95" s="163">
        <v>48856</v>
      </c>
      <c r="AY95" s="163">
        <v>11034</v>
      </c>
      <c r="AZ95" s="163">
        <v>3500</v>
      </c>
      <c r="BA95" s="163">
        <v>0</v>
      </c>
      <c r="BB95" s="163">
        <v>31037</v>
      </c>
      <c r="BC95" s="163">
        <v>0</v>
      </c>
      <c r="BD95" s="163">
        <v>138</v>
      </c>
      <c r="BE95" s="165">
        <v>2.4000000953674316</v>
      </c>
      <c r="BF95" s="164">
        <v>4.4000000953674316</v>
      </c>
      <c r="BG95" s="164">
        <v>1.3495734930038452</v>
      </c>
      <c r="BH95" s="163">
        <v>63</v>
      </c>
      <c r="BI95" s="165">
        <v>100</v>
      </c>
      <c r="BJ95" s="164">
        <v>98.800003051757813</v>
      </c>
      <c r="BK95" s="164">
        <v>97.168556213378906</v>
      </c>
      <c r="BL95" s="165">
        <v>148.58805847167969</v>
      </c>
      <c r="BM95" s="163">
        <v>100000</v>
      </c>
      <c r="BN95" s="165">
        <v>99.816780090332031</v>
      </c>
      <c r="BO95" s="165">
        <v>100</v>
      </c>
      <c r="BP95" s="164">
        <v>25.079998016357422</v>
      </c>
      <c r="BQ95" s="163">
        <v>98</v>
      </c>
      <c r="BR95" s="163">
        <v>95</v>
      </c>
      <c r="BS95" s="163">
        <v>97</v>
      </c>
      <c r="BT95" s="164">
        <v>4946.783203125</v>
      </c>
      <c r="BU95" s="164">
        <v>8</v>
      </c>
      <c r="BV95" s="163">
        <v>33121.37109375</v>
      </c>
      <c r="BW95" s="163">
        <v>97100</v>
      </c>
    </row>
    <row r="96" spans="1:75">
      <c r="A96" s="167" t="s">
        <v>168</v>
      </c>
      <c r="B96" s="236" t="s">
        <v>167</v>
      </c>
      <c r="C96" s="163">
        <v>26.107219696044922</v>
      </c>
      <c r="D96" s="163">
        <v>0</v>
      </c>
      <c r="E96" s="163">
        <v>4759.9462890625</v>
      </c>
      <c r="F96" s="163">
        <v>0</v>
      </c>
      <c r="G96" s="163">
        <v>0</v>
      </c>
      <c r="H96" s="163">
        <v>0</v>
      </c>
      <c r="I96" s="163">
        <v>3857.839599609375</v>
      </c>
      <c r="J96" s="237">
        <v>0</v>
      </c>
      <c r="K96" s="240">
        <v>0</v>
      </c>
      <c r="L96" s="238">
        <v>0.17499999701976776</v>
      </c>
      <c r="M96" s="163">
        <v>5239.91552734375</v>
      </c>
      <c r="N96" s="163" t="s">
        <v>1369</v>
      </c>
      <c r="O96" s="163" t="s">
        <v>1369</v>
      </c>
      <c r="P96" s="163" t="s">
        <v>1369</v>
      </c>
      <c r="Q96" s="163">
        <v>0</v>
      </c>
      <c r="R96" s="233">
        <v>0</v>
      </c>
      <c r="S96" s="163">
        <v>0</v>
      </c>
      <c r="T96" s="163">
        <v>2572219.75</v>
      </c>
      <c r="U96" s="163">
        <v>2771341.25</v>
      </c>
      <c r="V96" s="164">
        <v>238.50247192382813</v>
      </c>
      <c r="W96" s="164">
        <v>0.96131038665771484</v>
      </c>
      <c r="X96" s="164">
        <v>100</v>
      </c>
      <c r="Y96" s="164" t="s">
        <v>1369</v>
      </c>
      <c r="Z96" s="164">
        <v>0</v>
      </c>
      <c r="AA96" s="164" t="s">
        <v>1369</v>
      </c>
      <c r="AB96" s="163">
        <v>614</v>
      </c>
      <c r="AC96" s="163">
        <v>80</v>
      </c>
      <c r="AD96" s="165">
        <v>0</v>
      </c>
      <c r="AE96" s="164">
        <v>5.3660979270935059</v>
      </c>
      <c r="AF96" s="251">
        <v>3.2004781067371368E-2</v>
      </c>
      <c r="AG96" s="163">
        <v>0</v>
      </c>
      <c r="AH96" s="164">
        <v>0.84700000286102295</v>
      </c>
      <c r="AI96" s="166" t="s">
        <v>1369</v>
      </c>
      <c r="AJ96" s="164">
        <v>-13.869522</v>
      </c>
      <c r="AK96" s="164">
        <v>0</v>
      </c>
      <c r="AL96" s="164">
        <v>0</v>
      </c>
      <c r="AM96" s="164" t="s">
        <v>1369</v>
      </c>
      <c r="AN96" s="164">
        <v>1.4173149131238461E-2</v>
      </c>
      <c r="AO96" s="165">
        <v>8.6000003814697266</v>
      </c>
      <c r="AP96" s="165">
        <v>3.0999999046325684</v>
      </c>
      <c r="AQ96" s="163">
        <v>12</v>
      </c>
      <c r="AR96" s="165">
        <v>0.10000000149011612</v>
      </c>
      <c r="AS96" s="164" t="s">
        <v>1369</v>
      </c>
      <c r="AT96" s="164" t="s">
        <v>1369</v>
      </c>
      <c r="AU96" s="163">
        <v>14</v>
      </c>
      <c r="AV96" s="164">
        <v>0.19900000095367432</v>
      </c>
      <c r="AW96" s="164" t="s">
        <v>1369</v>
      </c>
      <c r="AX96" s="163">
        <v>0</v>
      </c>
      <c r="AY96" s="163">
        <v>0</v>
      </c>
      <c r="AZ96" s="163">
        <v>0</v>
      </c>
      <c r="BA96" s="163">
        <v>0</v>
      </c>
      <c r="BB96" s="163">
        <v>93464</v>
      </c>
      <c r="BC96" s="163">
        <v>0</v>
      </c>
      <c r="BD96" s="163">
        <v>141</v>
      </c>
      <c r="BE96" s="165">
        <v>2.4000000953674316</v>
      </c>
      <c r="BF96" s="164" t="s">
        <v>1369</v>
      </c>
      <c r="BG96" s="164">
        <v>0.11237359791994095</v>
      </c>
      <c r="BH96" s="163">
        <v>46</v>
      </c>
      <c r="BI96" s="165">
        <v>100</v>
      </c>
      <c r="BJ96" s="164">
        <v>96.457542419433594</v>
      </c>
      <c r="BK96" s="164">
        <v>99.699996948242188</v>
      </c>
      <c r="BL96" s="165">
        <v>180.99505615234375</v>
      </c>
      <c r="BM96" s="163">
        <v>9300</v>
      </c>
      <c r="BN96" s="165">
        <v>100</v>
      </c>
      <c r="BO96" s="165">
        <v>100</v>
      </c>
      <c r="BP96" s="164">
        <v>22.930000305175781</v>
      </c>
      <c r="BQ96" s="163">
        <v>96</v>
      </c>
      <c r="BR96" s="163">
        <v>94</v>
      </c>
      <c r="BS96" s="163">
        <v>99</v>
      </c>
      <c r="BT96" s="164">
        <v>2908.251708984375</v>
      </c>
      <c r="BU96" s="164">
        <v>7</v>
      </c>
      <c r="BV96" s="163">
        <v>37533.21875</v>
      </c>
      <c r="BW96" s="163">
        <v>17820</v>
      </c>
    </row>
    <row r="97" spans="1:75">
      <c r="A97" s="167" t="s">
        <v>170</v>
      </c>
      <c r="B97" s="236" t="s">
        <v>169</v>
      </c>
      <c r="C97" s="163">
        <v>14114.654296875</v>
      </c>
      <c r="D97" s="163">
        <v>4590.42822265625</v>
      </c>
      <c r="E97" s="163">
        <v>14051.533203125</v>
      </c>
      <c r="F97" s="163">
        <v>0</v>
      </c>
      <c r="G97" s="163">
        <v>0</v>
      </c>
      <c r="H97" s="163">
        <v>0</v>
      </c>
      <c r="I97" s="163">
        <v>0</v>
      </c>
      <c r="J97" s="237">
        <v>57142.85546875</v>
      </c>
      <c r="K97" s="240">
        <v>2.857142873108387E-2</v>
      </c>
      <c r="L97" s="238">
        <v>0.25</v>
      </c>
      <c r="M97" s="163">
        <v>5860569</v>
      </c>
      <c r="N97" s="163" t="s">
        <v>1369</v>
      </c>
      <c r="O97" s="163" t="s">
        <v>1369</v>
      </c>
      <c r="P97" s="163" t="s">
        <v>1369</v>
      </c>
      <c r="Q97" s="163">
        <v>0</v>
      </c>
      <c r="R97" s="233">
        <v>0</v>
      </c>
      <c r="S97" s="163">
        <v>0</v>
      </c>
      <c r="T97" s="163">
        <v>6405.83154296875</v>
      </c>
      <c r="U97" s="163">
        <v>0</v>
      </c>
      <c r="V97" s="164">
        <v>35.314910888671875</v>
      </c>
      <c r="W97" s="164">
        <v>2.6924586296081543</v>
      </c>
      <c r="X97" s="164">
        <v>37.800998687744141</v>
      </c>
      <c r="Y97" s="164">
        <v>4.0500001907348633</v>
      </c>
      <c r="Z97" s="164">
        <v>0</v>
      </c>
      <c r="AA97" s="164">
        <v>99.849212646484375</v>
      </c>
      <c r="AB97" s="163">
        <v>3877</v>
      </c>
      <c r="AC97" s="163">
        <v>40</v>
      </c>
      <c r="AD97" s="165">
        <v>2.4393200874328613</v>
      </c>
      <c r="AE97" s="164">
        <v>10.691379547119141</v>
      </c>
      <c r="AF97" s="251">
        <v>5.8836378157138824E-2</v>
      </c>
      <c r="AG97" s="163">
        <v>0</v>
      </c>
      <c r="AH97" s="164">
        <v>0.70099997520446777</v>
      </c>
      <c r="AI97" s="166">
        <v>1.4259649906307459E-3</v>
      </c>
      <c r="AJ97" s="164">
        <v>15.126258</v>
      </c>
      <c r="AK97" s="164">
        <v>439.79998779296875</v>
      </c>
      <c r="AL97" s="164">
        <v>735.21002197265625</v>
      </c>
      <c r="AM97" s="164">
        <v>6.3307480812072754</v>
      </c>
      <c r="AN97" s="164">
        <v>18.587854385375977</v>
      </c>
      <c r="AO97" s="165">
        <v>17.299999237060547</v>
      </c>
      <c r="AP97" s="165">
        <v>1</v>
      </c>
      <c r="AQ97" s="163">
        <v>130</v>
      </c>
      <c r="AR97" s="165">
        <v>0.30000001192092896</v>
      </c>
      <c r="AS97" s="164">
        <v>0.20000000298023224</v>
      </c>
      <c r="AT97" s="164">
        <v>0</v>
      </c>
      <c r="AU97" s="163">
        <v>2169854</v>
      </c>
      <c r="AV97" s="164">
        <v>0.3449999988079071</v>
      </c>
      <c r="AW97" s="164">
        <v>28.799999237060547</v>
      </c>
      <c r="AX97" s="163">
        <v>13850</v>
      </c>
      <c r="AY97" s="163">
        <v>3618</v>
      </c>
      <c r="AZ97" s="163">
        <v>107401</v>
      </c>
      <c r="BA97" s="163">
        <v>4003</v>
      </c>
      <c r="BB97" s="163">
        <v>29013</v>
      </c>
      <c r="BC97" s="163">
        <v>0</v>
      </c>
      <c r="BD97" s="163">
        <v>116</v>
      </c>
      <c r="BE97" s="165">
        <v>6.0999999046325684</v>
      </c>
      <c r="BF97" s="164">
        <v>3.5333333015441895</v>
      </c>
      <c r="BG97" s="164">
        <v>-0.88900065422058105</v>
      </c>
      <c r="BH97" s="163">
        <v>26</v>
      </c>
      <c r="BI97" s="165">
        <v>99.699996948242188</v>
      </c>
      <c r="BJ97" s="164">
        <v>99.599998474121094</v>
      </c>
      <c r="BK97" s="164">
        <v>77.920356750488281</v>
      </c>
      <c r="BL97" s="165">
        <v>130.38197326660156</v>
      </c>
      <c r="BM97" s="163">
        <v>38000</v>
      </c>
      <c r="BN97" s="165">
        <v>97.864570617675781</v>
      </c>
      <c r="BO97" s="165">
        <v>90.795806884765625</v>
      </c>
      <c r="BP97" s="164">
        <v>21.680000305175781</v>
      </c>
      <c r="BQ97" s="163">
        <v>90</v>
      </c>
      <c r="BR97" s="163">
        <v>95</v>
      </c>
      <c r="BS97" s="163">
        <v>92</v>
      </c>
      <c r="BT97" s="164">
        <v>302</v>
      </c>
      <c r="BU97" s="164">
        <v>50</v>
      </c>
      <c r="BV97" s="163">
        <v>1969.866455078125</v>
      </c>
      <c r="BW97" s="163">
        <v>191800</v>
      </c>
    </row>
    <row r="98" spans="1:75">
      <c r="A98" s="167" t="s">
        <v>738</v>
      </c>
      <c r="B98" s="236" t="s">
        <v>171</v>
      </c>
      <c r="C98" s="163">
        <v>4749.16064453125</v>
      </c>
      <c r="D98" s="163">
        <v>28.350349426269531</v>
      </c>
      <c r="E98" s="163">
        <v>189588.390625</v>
      </c>
      <c r="F98" s="163">
        <v>0</v>
      </c>
      <c r="G98" s="163">
        <v>4701.5009765625</v>
      </c>
      <c r="H98" s="163">
        <v>0</v>
      </c>
      <c r="I98" s="163">
        <v>0</v>
      </c>
      <c r="J98" s="237">
        <v>571.4285888671875</v>
      </c>
      <c r="K98" s="240">
        <v>8.5714288055896759E-2</v>
      </c>
      <c r="L98" s="238">
        <v>0</v>
      </c>
      <c r="M98" s="163">
        <v>3988360</v>
      </c>
      <c r="N98" s="163" t="s">
        <v>1369</v>
      </c>
      <c r="O98" s="163" t="s">
        <v>1369</v>
      </c>
      <c r="P98" s="163" t="s">
        <v>1369</v>
      </c>
      <c r="Q98" s="163">
        <v>4025395</v>
      </c>
      <c r="R98" s="233">
        <v>0.52029997110366821</v>
      </c>
      <c r="S98" s="163">
        <v>5782990.5</v>
      </c>
      <c r="T98" s="163">
        <v>4778907.5</v>
      </c>
      <c r="U98" s="163">
        <v>7502734.5</v>
      </c>
      <c r="V98" s="164">
        <v>32.170955657958984</v>
      </c>
      <c r="W98" s="164">
        <v>3.1031479835510254</v>
      </c>
      <c r="X98" s="164">
        <v>38.247001647949219</v>
      </c>
      <c r="Y98" s="164">
        <v>4.6999998092651367</v>
      </c>
      <c r="Z98" s="164">
        <v>16.152976989746094</v>
      </c>
      <c r="AA98" s="164">
        <v>55.810016632080078</v>
      </c>
      <c r="AB98" s="163">
        <v>5655</v>
      </c>
      <c r="AC98" s="163">
        <v>40</v>
      </c>
      <c r="AD98" s="165">
        <v>54.839458465576172</v>
      </c>
      <c r="AE98" s="164">
        <v>10.189433097839355</v>
      </c>
      <c r="AF98" s="251">
        <v>3.2666206359863281E-2</v>
      </c>
      <c r="AG98" s="163">
        <v>0</v>
      </c>
      <c r="AH98" s="164">
        <v>0.62000000476837158</v>
      </c>
      <c r="AI98" s="166">
        <v>0.10833325237035751</v>
      </c>
      <c r="AJ98" s="164">
        <v>16.864801</v>
      </c>
      <c r="AK98" s="164">
        <v>550.97998046875</v>
      </c>
      <c r="AL98" s="164">
        <v>547.57000732421875</v>
      </c>
      <c r="AM98" s="164">
        <v>3.8273341655731201</v>
      </c>
      <c r="AN98" s="164">
        <v>1.4201716184616089</v>
      </c>
      <c r="AO98" s="165">
        <v>40.400001525878906</v>
      </c>
      <c r="AP98" s="165">
        <v>21.100000381469727</v>
      </c>
      <c r="AQ98" s="163">
        <v>138</v>
      </c>
      <c r="AR98" s="165">
        <v>0.40000000596046448</v>
      </c>
      <c r="AS98" s="164">
        <v>0.23000000417232513</v>
      </c>
      <c r="AT98" s="164">
        <v>0.947712242603302</v>
      </c>
      <c r="AU98" s="163">
        <v>2192655</v>
      </c>
      <c r="AV98" s="164">
        <v>0.46700000762939453</v>
      </c>
      <c r="AW98" s="164">
        <v>38.799999237060547</v>
      </c>
      <c r="AX98" s="163">
        <v>42552</v>
      </c>
      <c r="AY98" s="163">
        <v>110129</v>
      </c>
      <c r="AZ98" s="163">
        <v>0</v>
      </c>
      <c r="BA98" s="163">
        <v>0</v>
      </c>
      <c r="BB98" s="163">
        <v>0</v>
      </c>
      <c r="BC98" s="163">
        <v>0</v>
      </c>
      <c r="BD98" s="163">
        <v>115</v>
      </c>
      <c r="BE98" s="165">
        <v>5.4000000953674316</v>
      </c>
      <c r="BF98" s="164">
        <v>2.5666666030883789</v>
      </c>
      <c r="BG98" s="164">
        <v>-0.59512203931808472</v>
      </c>
      <c r="BH98" s="163">
        <v>28</v>
      </c>
      <c r="BI98" s="165">
        <v>100</v>
      </c>
      <c r="BJ98" s="164">
        <v>87.519996643066406</v>
      </c>
      <c r="BK98" s="164">
        <v>62</v>
      </c>
      <c r="BL98" s="165">
        <v>64.955360412597656</v>
      </c>
      <c r="BM98" s="163">
        <v>25000</v>
      </c>
      <c r="BN98" s="165">
        <v>79.513633728027344</v>
      </c>
      <c r="BO98" s="165">
        <v>85.461799621582031</v>
      </c>
      <c r="BP98" s="164">
        <v>3.2699999809265137</v>
      </c>
      <c r="BQ98" s="163">
        <v>80</v>
      </c>
      <c r="BR98" s="163">
        <v>55</v>
      </c>
      <c r="BS98" s="163">
        <v>78</v>
      </c>
      <c r="BT98" s="164">
        <v>234.16891479492188</v>
      </c>
      <c r="BU98" s="164">
        <v>126</v>
      </c>
      <c r="BV98" s="163">
        <v>2075.4013671875</v>
      </c>
      <c r="BW98" s="163">
        <v>230800</v>
      </c>
    </row>
    <row r="99" spans="1:75">
      <c r="A99" s="167" t="s">
        <v>377</v>
      </c>
      <c r="B99" s="236" t="s">
        <v>172</v>
      </c>
      <c r="C99" s="163">
        <v>0</v>
      </c>
      <c r="D99" s="163">
        <v>0</v>
      </c>
      <c r="E99" s="163">
        <v>21406.111328125</v>
      </c>
      <c r="F99" s="163">
        <v>0</v>
      </c>
      <c r="G99" s="163">
        <v>0</v>
      </c>
      <c r="H99" s="163">
        <v>0</v>
      </c>
      <c r="I99" s="163">
        <v>582.465576171875</v>
      </c>
      <c r="J99" s="237">
        <v>0</v>
      </c>
      <c r="K99" s="240">
        <v>0</v>
      </c>
      <c r="L99" s="238">
        <v>0.15000000596046448</v>
      </c>
      <c r="M99" s="163">
        <v>0</v>
      </c>
      <c r="N99" s="163" t="s">
        <v>1369</v>
      </c>
      <c r="O99" s="163" t="s">
        <v>1369</v>
      </c>
      <c r="P99" s="163" t="s">
        <v>1369</v>
      </c>
      <c r="Q99" s="163">
        <v>0</v>
      </c>
      <c r="R99" s="233">
        <v>0</v>
      </c>
      <c r="S99" s="163">
        <v>0</v>
      </c>
      <c r="T99" s="163">
        <v>0</v>
      </c>
      <c r="U99" s="163">
        <v>0</v>
      </c>
      <c r="V99" s="164">
        <v>30.282661437988281</v>
      </c>
      <c r="W99" s="164">
        <v>0.31685701012611389</v>
      </c>
      <c r="X99" s="164">
        <v>68.670997619628906</v>
      </c>
      <c r="Y99" s="164">
        <v>2.2599999904632568</v>
      </c>
      <c r="Z99" s="164">
        <v>0</v>
      </c>
      <c r="AA99" s="164" t="s">
        <v>1369</v>
      </c>
      <c r="AB99" s="163">
        <v>917</v>
      </c>
      <c r="AC99" s="163">
        <v>80</v>
      </c>
      <c r="AD99" s="165">
        <v>0.59303998947143555</v>
      </c>
      <c r="AE99" s="164">
        <v>4.3923954963684082</v>
      </c>
      <c r="AF99" s="251">
        <v>5.5006877519190311E-3</v>
      </c>
      <c r="AG99" s="163">
        <v>0</v>
      </c>
      <c r="AH99" s="164">
        <v>0.87900000810623169</v>
      </c>
      <c r="AI99" s="166" t="s">
        <v>1369</v>
      </c>
      <c r="AJ99" s="164">
        <v>0.63</v>
      </c>
      <c r="AK99" s="164">
        <v>0</v>
      </c>
      <c r="AL99" s="164">
        <v>0</v>
      </c>
      <c r="AM99" s="164" t="s">
        <v>1369</v>
      </c>
      <c r="AN99" s="164">
        <v>2.815335750579834</v>
      </c>
      <c r="AO99" s="165">
        <v>3.2000000476837158</v>
      </c>
      <c r="AP99" s="165">
        <v>0.30000001192092896</v>
      </c>
      <c r="AQ99" s="163">
        <v>19</v>
      </c>
      <c r="AR99" s="165">
        <v>0.69999998807907104</v>
      </c>
      <c r="AS99" s="164">
        <v>0.40000000596046448</v>
      </c>
      <c r="AT99" s="164" t="s">
        <v>1369</v>
      </c>
      <c r="AU99" s="163">
        <v>4</v>
      </c>
      <c r="AV99" s="164">
        <v>0.14200000464916229</v>
      </c>
      <c r="AW99" s="164">
        <v>34.299999237060547</v>
      </c>
      <c r="AX99" s="163">
        <v>0</v>
      </c>
      <c r="AY99" s="163">
        <v>200</v>
      </c>
      <c r="AZ99" s="163">
        <v>0</v>
      </c>
      <c r="BA99" s="163">
        <v>0</v>
      </c>
      <c r="BB99" s="163">
        <v>226927</v>
      </c>
      <c r="BC99" s="163">
        <v>0</v>
      </c>
      <c r="BD99" s="163">
        <v>136</v>
      </c>
      <c r="BE99" s="165">
        <v>2.4000000953674316</v>
      </c>
      <c r="BF99" s="164" t="s">
        <v>1369</v>
      </c>
      <c r="BG99" s="164">
        <v>0.69189512729644775</v>
      </c>
      <c r="BH99" s="163">
        <v>60</v>
      </c>
      <c r="BI99" s="165">
        <v>100</v>
      </c>
      <c r="BJ99" s="164">
        <v>99.889999389648438</v>
      </c>
      <c r="BK99" s="164">
        <v>91.03009033203125</v>
      </c>
      <c r="BL99" s="165">
        <v>117.09576416015625</v>
      </c>
      <c r="BM99" s="163">
        <v>56000</v>
      </c>
      <c r="BN99" s="165">
        <v>92.437179565429688</v>
      </c>
      <c r="BO99" s="165">
        <v>98.893524169921875</v>
      </c>
      <c r="BP99" s="164">
        <v>33.450000762939453</v>
      </c>
      <c r="BQ99" s="163">
        <v>95</v>
      </c>
      <c r="BR99" s="163">
        <v>86</v>
      </c>
      <c r="BS99" s="163">
        <v>87</v>
      </c>
      <c r="BT99" s="164">
        <v>3153</v>
      </c>
      <c r="BU99" s="164">
        <v>18</v>
      </c>
      <c r="BV99" s="163">
        <v>23184.3125</v>
      </c>
      <c r="BW99" s="163">
        <v>62200</v>
      </c>
    </row>
    <row r="100" spans="1:75">
      <c r="A100" s="167" t="s">
        <v>174</v>
      </c>
      <c r="B100" s="236" t="s">
        <v>173</v>
      </c>
      <c r="C100" s="163">
        <v>10771.0654296875</v>
      </c>
      <c r="D100" s="163">
        <v>7319.0625</v>
      </c>
      <c r="E100" s="163">
        <v>0</v>
      </c>
      <c r="F100" s="163">
        <v>4.124000072479248</v>
      </c>
      <c r="G100" s="163">
        <v>0</v>
      </c>
      <c r="H100" s="163">
        <v>0</v>
      </c>
      <c r="I100" s="163">
        <v>726.4501953125</v>
      </c>
      <c r="J100" s="237">
        <v>0</v>
      </c>
      <c r="K100" s="240">
        <v>0</v>
      </c>
      <c r="L100" s="238">
        <v>0.17499999701976776</v>
      </c>
      <c r="M100" s="163">
        <v>3091.1435546875</v>
      </c>
      <c r="N100" s="163" t="s">
        <v>1369</v>
      </c>
      <c r="O100" s="163" t="s">
        <v>1369</v>
      </c>
      <c r="P100" s="163" t="s">
        <v>1369</v>
      </c>
      <c r="Q100" s="163">
        <v>0</v>
      </c>
      <c r="R100" s="233">
        <v>0</v>
      </c>
      <c r="S100" s="163">
        <v>292508.15625</v>
      </c>
      <c r="T100" s="163">
        <v>3816217</v>
      </c>
      <c r="U100" s="163">
        <v>794977.8125</v>
      </c>
      <c r="V100" s="164">
        <v>546.68927001953125</v>
      </c>
      <c r="W100" s="164">
        <v>-2.3147115707397461</v>
      </c>
      <c r="X100" s="164">
        <v>89.431999206542969</v>
      </c>
      <c r="Y100" s="164" t="s">
        <v>1369</v>
      </c>
      <c r="Z100" s="164">
        <v>0</v>
      </c>
      <c r="AA100" s="164" t="s">
        <v>1369</v>
      </c>
      <c r="AB100" s="163">
        <v>276</v>
      </c>
      <c r="AC100" s="163">
        <v>60</v>
      </c>
      <c r="AD100" s="165">
        <v>4.5309901237487793</v>
      </c>
      <c r="AE100" s="164">
        <v>7.8224682807922363</v>
      </c>
      <c r="AF100" s="251">
        <v>0.61560946702957153</v>
      </c>
      <c r="AG100" s="163">
        <v>123</v>
      </c>
      <c r="AH100" s="164">
        <v>0.72299998998641968</v>
      </c>
      <c r="AI100" s="166" t="s">
        <v>1369</v>
      </c>
      <c r="AJ100" s="164">
        <v>2370.4035520000002</v>
      </c>
      <c r="AK100" s="164">
        <v>1368.739990234375</v>
      </c>
      <c r="AL100" s="164">
        <v>1427.489990234375</v>
      </c>
      <c r="AM100" s="164">
        <v>6.9932656288146973</v>
      </c>
      <c r="AN100" s="164">
        <v>35.512676239013672</v>
      </c>
      <c r="AO100" s="165">
        <v>17.399999618530273</v>
      </c>
      <c r="AP100" s="165">
        <v>3.4000000953674316</v>
      </c>
      <c r="AQ100" s="163">
        <v>11</v>
      </c>
      <c r="AR100" s="165">
        <v>0.10000000149011612</v>
      </c>
      <c r="AS100" s="164" t="s">
        <v>1369</v>
      </c>
      <c r="AT100" s="164" t="s">
        <v>1369</v>
      </c>
      <c r="AU100" s="163">
        <v>22</v>
      </c>
      <c r="AV100" s="164">
        <v>0.36500000953674316</v>
      </c>
      <c r="AW100" s="164">
        <v>31.799999237060547</v>
      </c>
      <c r="AX100" s="163">
        <v>803</v>
      </c>
      <c r="AY100" s="163">
        <v>1024199.9375</v>
      </c>
      <c r="AZ100" s="163">
        <v>2975000</v>
      </c>
      <c r="BA100" s="163">
        <v>74471</v>
      </c>
      <c r="BB100" s="163">
        <v>1318972</v>
      </c>
      <c r="BC100" s="163">
        <v>0</v>
      </c>
      <c r="BD100" s="163">
        <v>124</v>
      </c>
      <c r="BE100" s="165">
        <v>9.6000003814697266</v>
      </c>
      <c r="BF100" s="164">
        <v>3.1166665554046631</v>
      </c>
      <c r="BG100" s="164">
        <v>-1.4586557149887085</v>
      </c>
      <c r="BH100" s="163">
        <v>24</v>
      </c>
      <c r="BI100" s="165">
        <v>100</v>
      </c>
      <c r="BJ100" s="164">
        <v>87.273330688476563</v>
      </c>
      <c r="BK100" s="164">
        <v>86.589027404785156</v>
      </c>
      <c r="BL100" s="165">
        <v>76.67626953125</v>
      </c>
      <c r="BM100" s="163">
        <v>11000</v>
      </c>
      <c r="BN100" s="165">
        <v>99.199996948242188</v>
      </c>
      <c r="BO100" s="165">
        <v>92.599998474121094</v>
      </c>
      <c r="BP100" s="164">
        <v>26.170001983642578</v>
      </c>
      <c r="BQ100" s="163">
        <v>67</v>
      </c>
      <c r="BR100" s="163">
        <v>59</v>
      </c>
      <c r="BS100" s="163">
        <v>70</v>
      </c>
      <c r="BT100" s="164">
        <v>528.08599853515625</v>
      </c>
      <c r="BU100" s="164">
        <v>21</v>
      </c>
      <c r="BV100" s="163">
        <v>3350.297119140625</v>
      </c>
      <c r="BW100" s="163">
        <v>10230</v>
      </c>
    </row>
    <row r="101" spans="1:75">
      <c r="A101" s="167" t="s">
        <v>176</v>
      </c>
      <c r="B101" s="236" t="s">
        <v>175</v>
      </c>
      <c r="C101" s="163">
        <v>0</v>
      </c>
      <c r="D101" s="163">
        <v>0</v>
      </c>
      <c r="E101" s="163">
        <v>993.61175537109375</v>
      </c>
      <c r="F101" s="163">
        <v>0</v>
      </c>
      <c r="G101" s="163">
        <v>0</v>
      </c>
      <c r="H101" s="163">
        <v>0</v>
      </c>
      <c r="I101" s="163">
        <v>0</v>
      </c>
      <c r="J101" s="237">
        <v>129192.7109375</v>
      </c>
      <c r="K101" s="240">
        <v>0.22857142984867096</v>
      </c>
      <c r="L101" s="238">
        <v>0.125</v>
      </c>
      <c r="M101" s="163">
        <v>460125.78125</v>
      </c>
      <c r="N101" s="163">
        <v>0</v>
      </c>
      <c r="O101" s="163">
        <v>0</v>
      </c>
      <c r="P101" s="163">
        <v>0</v>
      </c>
      <c r="Q101" s="163">
        <v>0</v>
      </c>
      <c r="R101" s="233">
        <v>0</v>
      </c>
      <c r="S101" s="163">
        <v>0</v>
      </c>
      <c r="T101" s="163">
        <v>0</v>
      </c>
      <c r="U101" s="163">
        <v>0</v>
      </c>
      <c r="V101" s="164">
        <v>75.146705627441406</v>
      </c>
      <c r="W101" s="164">
        <v>2.6206493377685547</v>
      </c>
      <c r="X101" s="164">
        <v>30.415000915527344</v>
      </c>
      <c r="Y101" s="164">
        <v>3.7300000190734863</v>
      </c>
      <c r="Z101" s="164">
        <v>14.988180160522461</v>
      </c>
      <c r="AA101" s="164">
        <v>5.5719103813171387</v>
      </c>
      <c r="AB101" s="163">
        <v>878</v>
      </c>
      <c r="AC101" s="163">
        <v>80</v>
      </c>
      <c r="AD101" s="165">
        <v>25.553180694580078</v>
      </c>
      <c r="AE101" s="164">
        <v>11.266812324523926</v>
      </c>
      <c r="AF101" s="251">
        <v>1.2533394619822502E-2</v>
      </c>
      <c r="AG101" s="163">
        <v>0</v>
      </c>
      <c r="AH101" s="164">
        <v>0.52100002765655518</v>
      </c>
      <c r="AI101" s="166">
        <v>8.4359191358089447E-2</v>
      </c>
      <c r="AJ101" s="164">
        <v>20.189937</v>
      </c>
      <c r="AK101" s="164">
        <v>181.8699951171875</v>
      </c>
      <c r="AL101" s="164">
        <v>153.72999572753906</v>
      </c>
      <c r="AM101" s="164">
        <v>5.6857571601867676</v>
      </c>
      <c r="AN101" s="164">
        <v>24.120784759521484</v>
      </c>
      <c r="AO101" s="165">
        <v>72.199996948242188</v>
      </c>
      <c r="AP101" s="165">
        <v>10.5</v>
      </c>
      <c r="AQ101" s="163">
        <v>661</v>
      </c>
      <c r="AR101" s="165">
        <v>19.299999237060547</v>
      </c>
      <c r="AS101" s="164">
        <v>5.0399999618530273</v>
      </c>
      <c r="AT101" s="164" t="s">
        <v>1369</v>
      </c>
      <c r="AU101" s="163">
        <v>387421</v>
      </c>
      <c r="AV101" s="164">
        <v>0.55199998617172241</v>
      </c>
      <c r="AW101" s="164">
        <v>44.900001525878906</v>
      </c>
      <c r="AX101" s="163">
        <v>0</v>
      </c>
      <c r="AY101" s="163">
        <v>582698</v>
      </c>
      <c r="AZ101" s="163">
        <v>0</v>
      </c>
      <c r="BA101" s="163">
        <v>0</v>
      </c>
      <c r="BB101" s="163">
        <v>688</v>
      </c>
      <c r="BC101" s="163">
        <v>0</v>
      </c>
      <c r="BD101" s="163">
        <v>111</v>
      </c>
      <c r="BE101" s="165">
        <v>46</v>
      </c>
      <c r="BF101" s="164">
        <v>1.6333333253860474</v>
      </c>
      <c r="BG101" s="164">
        <v>-0.89057391881942749</v>
      </c>
      <c r="BH101" s="163">
        <v>39</v>
      </c>
      <c r="BI101" s="165">
        <v>50</v>
      </c>
      <c r="BJ101" s="164">
        <v>82.010002136230469</v>
      </c>
      <c r="BK101" s="164">
        <v>47.982997894287109</v>
      </c>
      <c r="BL101" s="165">
        <v>67.517845153808594</v>
      </c>
      <c r="BM101" s="163">
        <v>5500</v>
      </c>
      <c r="BN101" s="165">
        <v>50.279193878173828</v>
      </c>
      <c r="BO101" s="165">
        <v>73.970710754394531</v>
      </c>
      <c r="BP101" s="164">
        <v>4.5399999618530273</v>
      </c>
      <c r="BQ101" s="163">
        <v>87</v>
      </c>
      <c r="BR101" s="163">
        <v>75</v>
      </c>
      <c r="BS101" s="163">
        <v>87</v>
      </c>
      <c r="BT101" s="164">
        <v>264.36508178710938</v>
      </c>
      <c r="BU101" s="164">
        <v>566</v>
      </c>
      <c r="BV101" s="163">
        <v>878.00848388671875</v>
      </c>
      <c r="BW101" s="163">
        <v>30360</v>
      </c>
    </row>
    <row r="102" spans="1:75">
      <c r="A102" s="167" t="s">
        <v>178</v>
      </c>
      <c r="B102" s="236" t="s">
        <v>177</v>
      </c>
      <c r="C102" s="163">
        <v>0</v>
      </c>
      <c r="D102" s="163">
        <v>0</v>
      </c>
      <c r="E102" s="163">
        <v>86642.6484375</v>
      </c>
      <c r="F102" s="163">
        <v>1.0424000024795532</v>
      </c>
      <c r="G102" s="163">
        <v>0</v>
      </c>
      <c r="H102" s="163">
        <v>0</v>
      </c>
      <c r="I102" s="163">
        <v>1598.6591796875</v>
      </c>
      <c r="J102" s="237">
        <v>0</v>
      </c>
      <c r="K102" s="240">
        <v>0</v>
      </c>
      <c r="L102" s="238">
        <v>2.500000037252903E-2</v>
      </c>
      <c r="M102" s="163">
        <v>1790847.625</v>
      </c>
      <c r="N102" s="163">
        <v>782598.8125</v>
      </c>
      <c r="O102" s="163">
        <v>3903573</v>
      </c>
      <c r="P102" s="163">
        <v>269132.28125</v>
      </c>
      <c r="Q102" s="163">
        <v>5536949</v>
      </c>
      <c r="R102" s="233">
        <v>1</v>
      </c>
      <c r="S102" s="163">
        <v>4135840.75</v>
      </c>
      <c r="T102" s="163">
        <v>3399749.25</v>
      </c>
      <c r="U102" s="163">
        <v>5118091.5</v>
      </c>
      <c r="V102" s="164">
        <v>53.918354034423828</v>
      </c>
      <c r="W102" s="164">
        <v>3.0999293327331543</v>
      </c>
      <c r="X102" s="164">
        <v>53.567001342773438</v>
      </c>
      <c r="Y102" s="164">
        <v>4.5799999237060547</v>
      </c>
      <c r="Z102" s="164">
        <v>35.244747161865234</v>
      </c>
      <c r="AA102" s="164">
        <v>3.4401888847351074</v>
      </c>
      <c r="AB102" s="165" t="s">
        <v>1369</v>
      </c>
      <c r="AC102" s="163">
        <v>40</v>
      </c>
      <c r="AD102" s="165">
        <v>60.476840972900391</v>
      </c>
      <c r="AE102" s="164">
        <v>13.923801422119141</v>
      </c>
      <c r="AF102" s="251">
        <v>2.0731469616293907E-2</v>
      </c>
      <c r="AG102" s="163">
        <v>0</v>
      </c>
      <c r="AH102" s="164">
        <v>0.4869999885559082</v>
      </c>
      <c r="AI102" s="166">
        <v>0.25929373502731323</v>
      </c>
      <c r="AJ102" s="164">
        <v>15.858140000000001</v>
      </c>
      <c r="AK102" s="164">
        <v>595.94000244140625</v>
      </c>
      <c r="AL102" s="164">
        <v>485.41000366210938</v>
      </c>
      <c r="AM102" s="164">
        <v>12.92305850982666</v>
      </c>
      <c r="AN102" s="164">
        <v>18.467220306396484</v>
      </c>
      <c r="AO102" s="165">
        <v>73.199996948242188</v>
      </c>
      <c r="AP102" s="244">
        <v>10.899999618530273</v>
      </c>
      <c r="AQ102" s="163">
        <v>308</v>
      </c>
      <c r="AR102" s="165">
        <v>1</v>
      </c>
      <c r="AS102" s="164">
        <v>0.37000000476837158</v>
      </c>
      <c r="AT102" s="164">
        <v>349.46218872070313</v>
      </c>
      <c r="AU102" s="163">
        <v>3635654</v>
      </c>
      <c r="AV102" s="164">
        <v>0.65600001811981201</v>
      </c>
      <c r="AW102" s="164">
        <v>35.299999237060547</v>
      </c>
      <c r="AX102" s="163">
        <v>5528</v>
      </c>
      <c r="AY102" s="163">
        <v>0</v>
      </c>
      <c r="AZ102" s="163">
        <v>51000</v>
      </c>
      <c r="BA102" s="163">
        <v>0</v>
      </c>
      <c r="BB102" s="163">
        <v>1782</v>
      </c>
      <c r="BC102" s="163">
        <v>0</v>
      </c>
      <c r="BD102" s="163">
        <v>95</v>
      </c>
      <c r="BE102" s="165">
        <v>38.400001525878906</v>
      </c>
      <c r="BF102" s="164" t="s">
        <v>1369</v>
      </c>
      <c r="BG102" s="164">
        <v>-1.43825364112854</v>
      </c>
      <c r="BH102" s="163">
        <v>25</v>
      </c>
      <c r="BI102" s="165">
        <v>31.799999237060547</v>
      </c>
      <c r="BJ102" s="164">
        <v>48.301361083984375</v>
      </c>
      <c r="BK102" s="164">
        <v>33.633159637451172</v>
      </c>
      <c r="BL102" s="165">
        <v>31.828762054443359</v>
      </c>
      <c r="BM102" s="163">
        <v>8700</v>
      </c>
      <c r="BN102" s="165">
        <v>22.523382186889648</v>
      </c>
      <c r="BO102" s="165">
        <v>75.610130310058594</v>
      </c>
      <c r="BP102" s="164">
        <v>0.5</v>
      </c>
      <c r="BQ102" s="163">
        <v>78</v>
      </c>
      <c r="BR102" s="163">
        <v>59</v>
      </c>
      <c r="BS102" s="163">
        <v>74</v>
      </c>
      <c r="BT102" s="164">
        <v>259.80514526367188</v>
      </c>
      <c r="BU102" s="164">
        <v>652</v>
      </c>
      <c r="BV102" s="163">
        <v>799.50140380859375</v>
      </c>
      <c r="BW102" s="163">
        <v>96320</v>
      </c>
    </row>
    <row r="103" spans="1:75">
      <c r="A103" s="167" t="s">
        <v>180</v>
      </c>
      <c r="B103" s="236" t="s">
        <v>179</v>
      </c>
      <c r="C103" s="163">
        <v>1440.359619140625</v>
      </c>
      <c r="D103" s="163">
        <v>0</v>
      </c>
      <c r="E103" s="163">
        <v>504.12017822265625</v>
      </c>
      <c r="F103" s="163">
        <v>19.309999465942383</v>
      </c>
      <c r="G103" s="163">
        <v>0</v>
      </c>
      <c r="H103" s="163">
        <v>0</v>
      </c>
      <c r="I103" s="163">
        <v>5835.37646484375</v>
      </c>
      <c r="J103" s="237">
        <v>0</v>
      </c>
      <c r="K103" s="240">
        <v>0</v>
      </c>
      <c r="L103" s="238">
        <v>0.55000001192092896</v>
      </c>
      <c r="M103" s="163">
        <v>0</v>
      </c>
      <c r="N103" s="163">
        <v>0</v>
      </c>
      <c r="O103" s="163">
        <v>0</v>
      </c>
      <c r="P103" s="163">
        <v>0</v>
      </c>
      <c r="Q103" s="163">
        <v>0</v>
      </c>
      <c r="R103" s="233">
        <v>0</v>
      </c>
      <c r="S103" s="163">
        <v>1313566.25</v>
      </c>
      <c r="T103" s="163">
        <v>4870722</v>
      </c>
      <c r="U103" s="163">
        <v>663031.5</v>
      </c>
      <c r="V103" s="164">
        <v>3.8278625011444092</v>
      </c>
      <c r="W103" s="164">
        <v>1.483354926109314</v>
      </c>
      <c r="X103" s="164">
        <v>81.606002807617188</v>
      </c>
      <c r="Y103" s="164" t="s">
        <v>1369</v>
      </c>
      <c r="Z103" s="164">
        <v>0.74784243106842041</v>
      </c>
      <c r="AA103" s="164" t="s">
        <v>1369</v>
      </c>
      <c r="AB103" s="163">
        <v>1410</v>
      </c>
      <c r="AC103" s="163">
        <v>60</v>
      </c>
      <c r="AD103" s="165">
        <v>16.58152961730957</v>
      </c>
      <c r="AE103" s="164">
        <v>8.5562534332275391</v>
      </c>
      <c r="AF103" s="251">
        <v>0.1718345582485199</v>
      </c>
      <c r="AG103" s="163">
        <v>2</v>
      </c>
      <c r="AH103" s="164">
        <v>0.74599999189376831</v>
      </c>
      <c r="AI103" s="166">
        <v>7.4214651249349117E-3</v>
      </c>
      <c r="AJ103" s="164">
        <v>307.784516</v>
      </c>
      <c r="AK103" s="164">
        <v>333.80999755859375</v>
      </c>
      <c r="AL103" s="164">
        <v>264.92999267578125</v>
      </c>
      <c r="AM103" s="164">
        <v>0.46959173679351807</v>
      </c>
      <c r="AN103" s="165">
        <v>0</v>
      </c>
      <c r="AO103" s="165">
        <v>10.300000190734863</v>
      </c>
      <c r="AP103" s="165">
        <v>11.699999809265137</v>
      </c>
      <c r="AQ103" s="163">
        <v>59</v>
      </c>
      <c r="AR103" s="165">
        <v>0.20000000298023224</v>
      </c>
      <c r="AS103" s="164" t="s">
        <v>1369</v>
      </c>
      <c r="AT103" s="164" t="s">
        <v>1369</v>
      </c>
      <c r="AU103" s="163">
        <v>8</v>
      </c>
      <c r="AV103" s="164">
        <v>0.26600000262260437</v>
      </c>
      <c r="AW103" s="164" t="s">
        <v>1369</v>
      </c>
      <c r="AX103" s="163">
        <v>0</v>
      </c>
      <c r="AY103" s="163">
        <v>1600000</v>
      </c>
      <c r="AZ103" s="163">
        <v>0</v>
      </c>
      <c r="BA103" s="163">
        <v>119275</v>
      </c>
      <c r="BB103" s="163">
        <v>56674</v>
      </c>
      <c r="BC103" s="163">
        <v>5</v>
      </c>
      <c r="BD103" s="163">
        <v>134</v>
      </c>
      <c r="BE103" s="165">
        <v>11.399999618530273</v>
      </c>
      <c r="BF103" s="164" t="s">
        <v>1369</v>
      </c>
      <c r="BG103" s="164">
        <v>-1.7549141645431519</v>
      </c>
      <c r="BH103" s="163">
        <v>18</v>
      </c>
      <c r="BI103" s="165">
        <v>70</v>
      </c>
      <c r="BJ103" s="164" t="s">
        <v>1369</v>
      </c>
      <c r="BK103" s="164">
        <v>17.760000228881836</v>
      </c>
      <c r="BL103" s="165">
        <v>204.62863159179688</v>
      </c>
      <c r="BM103" s="163">
        <v>62000</v>
      </c>
      <c r="BN103" s="165">
        <v>92.106002807617188</v>
      </c>
      <c r="BO103" s="165">
        <v>99.891525268554688</v>
      </c>
      <c r="BP103" s="164">
        <v>21.569999694824219</v>
      </c>
      <c r="BQ103" s="163">
        <v>73</v>
      </c>
      <c r="BR103" s="163">
        <v>72</v>
      </c>
      <c r="BS103" s="163">
        <v>73</v>
      </c>
      <c r="BT103" s="163" t="s">
        <v>1369</v>
      </c>
      <c r="BU103" s="164">
        <v>72</v>
      </c>
      <c r="BV103" s="163">
        <v>7329.9765625</v>
      </c>
      <c r="BW103" s="163">
        <v>1759540</v>
      </c>
    </row>
    <row r="104" spans="1:75">
      <c r="A104" s="167" t="s">
        <v>182</v>
      </c>
      <c r="B104" s="236" t="s">
        <v>181</v>
      </c>
      <c r="C104" s="163">
        <v>83.42938232421875</v>
      </c>
      <c r="D104" s="163">
        <v>0</v>
      </c>
      <c r="E104" s="163">
        <v>163.08370971679688</v>
      </c>
      <c r="F104" s="163">
        <v>0</v>
      </c>
      <c r="G104" s="163">
        <v>0</v>
      </c>
      <c r="H104" s="163">
        <v>0</v>
      </c>
      <c r="I104" s="163">
        <v>0</v>
      </c>
      <c r="J104" s="237">
        <v>0</v>
      </c>
      <c r="K104" s="228">
        <v>0</v>
      </c>
      <c r="L104" s="164">
        <v>0</v>
      </c>
      <c r="M104" s="163">
        <v>0</v>
      </c>
      <c r="N104" s="163" t="s">
        <v>1369</v>
      </c>
      <c r="O104" s="163" t="s">
        <v>1369</v>
      </c>
      <c r="P104" s="163" t="s">
        <v>1369</v>
      </c>
      <c r="Q104" s="163">
        <v>0</v>
      </c>
      <c r="R104" s="233">
        <v>0</v>
      </c>
      <c r="S104" s="163">
        <v>0</v>
      </c>
      <c r="T104" s="163">
        <v>0</v>
      </c>
      <c r="U104" s="163">
        <v>0</v>
      </c>
      <c r="V104" s="164">
        <v>243.99374389648438</v>
      </c>
      <c r="W104" s="164">
        <v>1.1997014284133911</v>
      </c>
      <c r="X104" s="164">
        <v>14.616999626159668</v>
      </c>
      <c r="Y104" s="164">
        <v>2.2599999904632568</v>
      </c>
      <c r="Z104" s="164">
        <v>0</v>
      </c>
      <c r="AA104" s="164" t="s">
        <v>1369</v>
      </c>
      <c r="AB104" s="163">
        <v>8</v>
      </c>
      <c r="AC104" s="163">
        <v>80</v>
      </c>
      <c r="AD104" s="165" t="s">
        <v>1369</v>
      </c>
      <c r="AE104" s="164">
        <v>4.6664156913757324</v>
      </c>
      <c r="AF104" s="251">
        <v>0</v>
      </c>
      <c r="AG104" s="163">
        <v>0</v>
      </c>
      <c r="AH104" s="164">
        <v>0.94199997186660767</v>
      </c>
      <c r="AI104" s="166" t="s">
        <v>1369</v>
      </c>
      <c r="AJ104" s="164">
        <v>0</v>
      </c>
      <c r="AK104" s="164">
        <v>0</v>
      </c>
      <c r="AL104" s="164">
        <v>0</v>
      </c>
      <c r="AM104" s="164" t="s">
        <v>1369</v>
      </c>
      <c r="AN104" s="165" t="s">
        <v>1369</v>
      </c>
      <c r="AO104" s="165" t="s">
        <v>1369</v>
      </c>
      <c r="AP104" s="165" t="s">
        <v>1369</v>
      </c>
      <c r="AQ104" s="163" t="s">
        <v>1369</v>
      </c>
      <c r="AR104" s="165" t="s">
        <v>1369</v>
      </c>
      <c r="AS104" s="164" t="s">
        <v>1369</v>
      </c>
      <c r="AT104" s="164" t="s">
        <v>1369</v>
      </c>
      <c r="AU104" s="163" t="s">
        <v>1369</v>
      </c>
      <c r="AV104" s="164" t="s">
        <v>1369</v>
      </c>
      <c r="AW104" s="164" t="s">
        <v>1369</v>
      </c>
      <c r="AX104" s="163">
        <v>0</v>
      </c>
      <c r="AY104" s="163">
        <v>0</v>
      </c>
      <c r="AZ104" s="163">
        <v>0</v>
      </c>
      <c r="BA104" s="163">
        <v>0</v>
      </c>
      <c r="BB104" s="163">
        <v>607</v>
      </c>
      <c r="BC104" s="163">
        <v>0</v>
      </c>
      <c r="BD104" s="163">
        <v>144</v>
      </c>
      <c r="BE104" s="165">
        <v>2.4000000953674316</v>
      </c>
      <c r="BF104" s="164" t="s">
        <v>1369</v>
      </c>
      <c r="BG104" s="164">
        <v>1.4878358840942383</v>
      </c>
      <c r="BH104" s="164" t="s">
        <v>1369</v>
      </c>
      <c r="BI104" s="165">
        <v>100</v>
      </c>
      <c r="BJ104" s="164" t="s">
        <v>1369</v>
      </c>
      <c r="BK104" s="164">
        <v>95.569374084472656</v>
      </c>
      <c r="BL104" s="165">
        <v>126.27965545654297</v>
      </c>
      <c r="BM104" s="163">
        <v>1100</v>
      </c>
      <c r="BN104" s="165">
        <v>99.949996948242188</v>
      </c>
      <c r="BO104" s="165">
        <v>100</v>
      </c>
      <c r="BP104" s="164" t="s">
        <v>1369</v>
      </c>
      <c r="BQ104" s="163" t="s">
        <v>1369</v>
      </c>
      <c r="BR104" s="163" t="s">
        <v>1369</v>
      </c>
      <c r="BS104" s="163" t="s">
        <v>1369</v>
      </c>
      <c r="BT104" s="163" t="s">
        <v>1369</v>
      </c>
      <c r="BU104" s="164" t="s">
        <v>1369</v>
      </c>
      <c r="BV104" s="163">
        <v>187267.125</v>
      </c>
      <c r="BW104" s="163">
        <v>160</v>
      </c>
    </row>
    <row r="105" spans="1:75">
      <c r="A105" s="167" t="s">
        <v>184</v>
      </c>
      <c r="B105" s="236" t="s">
        <v>183</v>
      </c>
      <c r="C105" s="163">
        <v>0</v>
      </c>
      <c r="D105" s="163">
        <v>0</v>
      </c>
      <c r="E105" s="163">
        <v>17006.00390625</v>
      </c>
      <c r="F105" s="163">
        <v>0</v>
      </c>
      <c r="G105" s="163">
        <v>0</v>
      </c>
      <c r="H105" s="163">
        <v>0</v>
      </c>
      <c r="I105" s="163">
        <v>524.53021240234375</v>
      </c>
      <c r="J105" s="237">
        <v>0</v>
      </c>
      <c r="K105" s="240">
        <v>8.5714288055896759E-2</v>
      </c>
      <c r="L105" s="238">
        <v>0.125</v>
      </c>
      <c r="M105" s="163">
        <v>0</v>
      </c>
      <c r="N105" s="163" t="s">
        <v>1369</v>
      </c>
      <c r="O105" s="163" t="s">
        <v>1369</v>
      </c>
      <c r="P105" s="163" t="s">
        <v>1369</v>
      </c>
      <c r="Q105" s="163">
        <v>0</v>
      </c>
      <c r="R105" s="233">
        <v>0</v>
      </c>
      <c r="S105" s="163">
        <v>0</v>
      </c>
      <c r="T105" s="163">
        <v>0</v>
      </c>
      <c r="U105" s="163">
        <v>0</v>
      </c>
      <c r="V105" s="164">
        <v>44.734691619873047</v>
      </c>
      <c r="W105" s="164">
        <v>1.745613694190979</v>
      </c>
      <c r="X105" s="164">
        <v>68.694000244140625</v>
      </c>
      <c r="Y105" s="164">
        <v>2.380000114440918</v>
      </c>
      <c r="Z105" s="164">
        <v>0</v>
      </c>
      <c r="AA105" s="164" t="s">
        <v>1369</v>
      </c>
      <c r="AB105" s="163">
        <v>2460</v>
      </c>
      <c r="AC105" s="163">
        <v>100</v>
      </c>
      <c r="AD105" s="165">
        <v>0.50861001014709473</v>
      </c>
      <c r="AE105" s="164">
        <v>4.2749848365783691</v>
      </c>
      <c r="AF105" s="251">
        <v>9.5069734379649162E-3</v>
      </c>
      <c r="AG105" s="163">
        <v>0</v>
      </c>
      <c r="AH105" s="164">
        <v>0.87900000810623169</v>
      </c>
      <c r="AI105" s="166" t="s">
        <v>1369</v>
      </c>
      <c r="AJ105" s="164">
        <v>4.1751050000000003</v>
      </c>
      <c r="AK105" s="164">
        <v>0</v>
      </c>
      <c r="AL105" s="164">
        <v>0</v>
      </c>
      <c r="AM105" s="164" t="s">
        <v>1369</v>
      </c>
      <c r="AN105" s="164">
        <v>1.254819393157959</v>
      </c>
      <c r="AO105" s="165">
        <v>3.5</v>
      </c>
      <c r="AP105" s="165">
        <v>1.1000000238418579</v>
      </c>
      <c r="AQ105" s="163">
        <v>30</v>
      </c>
      <c r="AR105" s="165">
        <v>0.20000000298023224</v>
      </c>
      <c r="AS105" s="164">
        <v>0.11999999731779099</v>
      </c>
      <c r="AT105" s="164" t="s">
        <v>1369</v>
      </c>
      <c r="AU105" s="163">
        <v>74</v>
      </c>
      <c r="AV105" s="164">
        <v>9.7999997437000275E-2</v>
      </c>
      <c r="AW105" s="164">
        <v>36.700000762939453</v>
      </c>
      <c r="AX105" s="163">
        <v>0</v>
      </c>
      <c r="AY105" s="163">
        <v>0</v>
      </c>
      <c r="AZ105" s="163">
        <v>0</v>
      </c>
      <c r="BA105" s="163">
        <v>0</v>
      </c>
      <c r="BB105" s="163">
        <v>82889</v>
      </c>
      <c r="BC105" s="163">
        <v>0</v>
      </c>
      <c r="BD105" s="163">
        <v>139</v>
      </c>
      <c r="BE105" s="165">
        <v>2.4000000953674316</v>
      </c>
      <c r="BF105" s="164" t="s">
        <v>1369</v>
      </c>
      <c r="BG105" s="164">
        <v>0.99431878328323364</v>
      </c>
      <c r="BH105" s="163">
        <v>61</v>
      </c>
      <c r="BI105" s="165">
        <v>100</v>
      </c>
      <c r="BJ105" s="164">
        <v>99.830001831054688</v>
      </c>
      <c r="BK105" s="164">
        <v>87.724205017089844</v>
      </c>
      <c r="BL105" s="165">
        <v>139.13677978515625</v>
      </c>
      <c r="BM105" s="163">
        <v>88000</v>
      </c>
      <c r="BN105" s="165">
        <v>95.306739807128906</v>
      </c>
      <c r="BO105" s="165">
        <v>98.039398193359375</v>
      </c>
      <c r="BP105" s="164">
        <v>49.5</v>
      </c>
      <c r="BQ105" s="163">
        <v>90</v>
      </c>
      <c r="BR105" s="163">
        <v>87</v>
      </c>
      <c r="BS105" s="163">
        <v>81</v>
      </c>
      <c r="BT105" s="164">
        <v>3709</v>
      </c>
      <c r="BU105" s="164">
        <v>9</v>
      </c>
      <c r="BV105" s="163">
        <v>27102.78125</v>
      </c>
      <c r="BW105" s="163">
        <v>62674</v>
      </c>
    </row>
    <row r="106" spans="1:75">
      <c r="A106" s="167" t="s">
        <v>186</v>
      </c>
      <c r="B106" s="236" t="s">
        <v>185</v>
      </c>
      <c r="C106" s="163">
        <v>15.289266586303711</v>
      </c>
      <c r="D106" s="163">
        <v>0</v>
      </c>
      <c r="E106" s="163">
        <v>783.57635498046875</v>
      </c>
      <c r="F106" s="163">
        <v>0</v>
      </c>
      <c r="G106" s="163">
        <v>0</v>
      </c>
      <c r="H106" s="163">
        <v>0</v>
      </c>
      <c r="I106" s="163">
        <v>0</v>
      </c>
      <c r="J106" s="237">
        <v>0</v>
      </c>
      <c r="K106" s="240">
        <v>0</v>
      </c>
      <c r="L106" s="238">
        <v>7.5000002980232239E-2</v>
      </c>
      <c r="M106" s="163">
        <v>0</v>
      </c>
      <c r="N106" s="163" t="s">
        <v>1369</v>
      </c>
      <c r="O106" s="163" t="s">
        <v>1369</v>
      </c>
      <c r="P106" s="163" t="s">
        <v>1369</v>
      </c>
      <c r="Q106" s="163">
        <v>0</v>
      </c>
      <c r="R106" s="233">
        <v>0</v>
      </c>
      <c r="S106" s="163">
        <v>0</v>
      </c>
      <c r="T106" s="163">
        <v>0</v>
      </c>
      <c r="U106" s="163">
        <v>0</v>
      </c>
      <c r="V106" s="164">
        <v>248.62068176269531</v>
      </c>
      <c r="W106" s="164">
        <v>2.5601105690002441</v>
      </c>
      <c r="X106" s="164">
        <v>92.0780029296875</v>
      </c>
      <c r="Y106" s="164">
        <v>2.4100000858306885</v>
      </c>
      <c r="Z106" s="164">
        <v>0</v>
      </c>
      <c r="AA106" s="164" t="s">
        <v>1369</v>
      </c>
      <c r="AB106" s="163">
        <v>199</v>
      </c>
      <c r="AC106" s="163">
        <v>100</v>
      </c>
      <c r="AD106" s="165">
        <v>1.7330000177025795E-2</v>
      </c>
      <c r="AE106" s="164">
        <v>5.1429638862609863</v>
      </c>
      <c r="AF106" s="251">
        <v>5.373803898692131E-3</v>
      </c>
      <c r="AG106" s="163">
        <v>0</v>
      </c>
      <c r="AH106" s="164">
        <v>0.92699998617172241</v>
      </c>
      <c r="AI106" s="166" t="s">
        <v>1369</v>
      </c>
      <c r="AJ106" s="164">
        <v>-0.77105999999999997</v>
      </c>
      <c r="AK106" s="164">
        <v>0</v>
      </c>
      <c r="AL106" s="164">
        <v>0</v>
      </c>
      <c r="AM106" s="164" t="s">
        <v>1369</v>
      </c>
      <c r="AN106" s="164">
        <v>2.7245299816131592</v>
      </c>
      <c r="AO106" s="165">
        <v>2.7000000476837158</v>
      </c>
      <c r="AP106" s="165" t="s">
        <v>1369</v>
      </c>
      <c r="AQ106" s="163">
        <v>8.3000001907348633</v>
      </c>
      <c r="AR106" s="165">
        <v>0.20000000298023224</v>
      </c>
      <c r="AS106" s="164">
        <v>0.11999999731779099</v>
      </c>
      <c r="AT106" s="164" t="s">
        <v>1369</v>
      </c>
      <c r="AU106" s="163">
        <v>1</v>
      </c>
      <c r="AV106" s="164">
        <v>4.3000001460313797E-2</v>
      </c>
      <c r="AW106" s="164">
        <v>32.700000762939453</v>
      </c>
      <c r="AX106" s="163">
        <v>0</v>
      </c>
      <c r="AY106" s="163">
        <v>0</v>
      </c>
      <c r="AZ106" s="163">
        <v>0</v>
      </c>
      <c r="BA106" s="163">
        <v>0</v>
      </c>
      <c r="BB106" s="163">
        <v>17761</v>
      </c>
      <c r="BC106" s="163">
        <v>0</v>
      </c>
      <c r="BD106" s="163">
        <v>133</v>
      </c>
      <c r="BE106" s="165">
        <v>2.4000000953674316</v>
      </c>
      <c r="BF106" s="164" t="s">
        <v>1369</v>
      </c>
      <c r="BG106" s="164">
        <v>1.7727150917053223</v>
      </c>
      <c r="BH106" s="163">
        <v>78</v>
      </c>
      <c r="BI106" s="165">
        <v>100</v>
      </c>
      <c r="BJ106" s="164" t="s">
        <v>1369</v>
      </c>
      <c r="BK106" s="164">
        <v>98.242034912109375</v>
      </c>
      <c r="BL106" s="165">
        <v>137.07511901855469</v>
      </c>
      <c r="BM106" s="163">
        <v>14000</v>
      </c>
      <c r="BN106" s="165">
        <v>97.585929870605469</v>
      </c>
      <c r="BO106" s="165">
        <v>99.885948181152344</v>
      </c>
      <c r="BP106" s="164">
        <v>29.849998474121094</v>
      </c>
      <c r="BQ106" s="163">
        <v>99</v>
      </c>
      <c r="BR106" s="163">
        <v>90</v>
      </c>
      <c r="BS106" s="163">
        <v>96</v>
      </c>
      <c r="BT106" s="164">
        <v>7540</v>
      </c>
      <c r="BU106" s="164">
        <v>6</v>
      </c>
      <c r="BV106" s="163">
        <v>128259.40625</v>
      </c>
      <c r="BW106" s="163">
        <v>2590</v>
      </c>
    </row>
    <row r="107" spans="1:75">
      <c r="A107" s="167" t="s">
        <v>189</v>
      </c>
      <c r="B107" s="236" t="s">
        <v>188</v>
      </c>
      <c r="C107" s="163">
        <v>3.3382253646850586</v>
      </c>
      <c r="D107" s="163">
        <v>0</v>
      </c>
      <c r="E107" s="163">
        <v>100701.21875</v>
      </c>
      <c r="F107" s="163">
        <v>104.83640289306641</v>
      </c>
      <c r="G107" s="163">
        <v>718943.125</v>
      </c>
      <c r="H107" s="163">
        <v>22746.734375</v>
      </c>
      <c r="I107" s="163">
        <v>28659.310546875</v>
      </c>
      <c r="J107" s="237">
        <v>161865.421875</v>
      </c>
      <c r="K107" s="240">
        <v>0.22857142984867096</v>
      </c>
      <c r="L107" s="238">
        <v>2.500000037252903E-2</v>
      </c>
      <c r="M107" s="163">
        <v>17846070</v>
      </c>
      <c r="N107" s="163">
        <v>13486.01953125</v>
      </c>
      <c r="O107" s="163">
        <v>0</v>
      </c>
      <c r="P107" s="163">
        <v>693051.5625</v>
      </c>
      <c r="Q107" s="163">
        <v>31056610</v>
      </c>
      <c r="R107" s="233">
        <v>1</v>
      </c>
      <c r="S107" s="163">
        <v>7974764.5</v>
      </c>
      <c r="T107" s="163">
        <v>22282500</v>
      </c>
      <c r="U107" s="163">
        <v>19118078</v>
      </c>
      <c r="V107" s="164">
        <v>49.700332641601563</v>
      </c>
      <c r="W107" s="164">
        <v>4.0585198402404785</v>
      </c>
      <c r="X107" s="164">
        <v>40.555999755859375</v>
      </c>
      <c r="Y107" s="164">
        <v>4.5</v>
      </c>
      <c r="Z107" s="164">
        <v>33.63232421875</v>
      </c>
      <c r="AA107" s="164">
        <v>23.435630798339844</v>
      </c>
      <c r="AB107" s="163">
        <v>2062</v>
      </c>
      <c r="AC107" s="163">
        <v>40</v>
      </c>
      <c r="AD107" s="165">
        <v>65.717147827148438</v>
      </c>
      <c r="AE107" s="164">
        <v>14.566286087036133</v>
      </c>
      <c r="AF107" s="251">
        <v>3.7364359945058823E-2</v>
      </c>
      <c r="AG107" s="163">
        <v>0</v>
      </c>
      <c r="AH107" s="164">
        <v>0.4869999885559082</v>
      </c>
      <c r="AI107" s="166">
        <v>0.38592740893363953</v>
      </c>
      <c r="AJ107" s="164">
        <v>462.460532</v>
      </c>
      <c r="AK107" s="164">
        <v>1035.72998046875</v>
      </c>
      <c r="AL107" s="164">
        <v>1004.4600219726563</v>
      </c>
      <c r="AM107" s="164">
        <v>6.6949763298034668</v>
      </c>
      <c r="AN107" s="164">
        <v>2.3703033924102783</v>
      </c>
      <c r="AO107" s="165">
        <v>65.800003051757813</v>
      </c>
      <c r="AP107" s="165">
        <v>22.600000381469727</v>
      </c>
      <c r="AQ107" s="163">
        <v>233</v>
      </c>
      <c r="AR107" s="165">
        <v>0.40000000596046448</v>
      </c>
      <c r="AS107" s="164">
        <v>0.5</v>
      </c>
      <c r="AT107" s="164">
        <v>120.20641326904297</v>
      </c>
      <c r="AU107" s="163">
        <v>22923380</v>
      </c>
      <c r="AV107" s="164">
        <v>0.57400000095367432</v>
      </c>
      <c r="AW107" s="164">
        <v>42.599998474121094</v>
      </c>
      <c r="AX107" s="163">
        <v>490384</v>
      </c>
      <c r="AY107" s="163">
        <v>389870</v>
      </c>
      <c r="AZ107" s="163">
        <v>115306</v>
      </c>
      <c r="BA107" s="163">
        <v>2807</v>
      </c>
      <c r="BB107" s="163">
        <v>1006</v>
      </c>
      <c r="BC107" s="163">
        <v>0</v>
      </c>
      <c r="BD107" s="163">
        <v>90</v>
      </c>
      <c r="BE107" s="165">
        <v>39.700000762939453</v>
      </c>
      <c r="BF107" s="164">
        <v>3.1333334445953369</v>
      </c>
      <c r="BG107" s="164">
        <v>-0.98772823810577393</v>
      </c>
      <c r="BH107" s="163">
        <v>25</v>
      </c>
      <c r="BI107" s="165">
        <v>36.099998474121094</v>
      </c>
      <c r="BJ107" s="164">
        <v>77.480003356933594</v>
      </c>
      <c r="BK107" s="164">
        <v>19.730167388916016</v>
      </c>
      <c r="BL107" s="165">
        <v>70.184722900390625</v>
      </c>
      <c r="BM107" s="163">
        <v>46000</v>
      </c>
      <c r="BN107" s="165">
        <v>14.754284858703613</v>
      </c>
      <c r="BO107" s="165">
        <v>53.465885162353516</v>
      </c>
      <c r="BP107" s="164">
        <v>1.9499999284744263</v>
      </c>
      <c r="BQ107" s="163">
        <v>57</v>
      </c>
      <c r="BR107" s="163">
        <v>32</v>
      </c>
      <c r="BS107" s="163">
        <v>57</v>
      </c>
      <c r="BT107" s="164">
        <v>56.670318603515625</v>
      </c>
      <c r="BU107" s="164">
        <v>392</v>
      </c>
      <c r="BV107" s="163">
        <v>528.650146484375</v>
      </c>
      <c r="BW107" s="163">
        <v>581540</v>
      </c>
    </row>
    <row r="108" spans="1:75">
      <c r="A108" s="167" t="s">
        <v>191</v>
      </c>
      <c r="B108" s="236" t="s">
        <v>190</v>
      </c>
      <c r="C108" s="163">
        <v>40162.02734375</v>
      </c>
      <c r="D108" s="163">
        <v>0</v>
      </c>
      <c r="E108" s="163">
        <v>27779.16015625</v>
      </c>
      <c r="F108" s="163">
        <v>0</v>
      </c>
      <c r="G108" s="163">
        <v>0</v>
      </c>
      <c r="H108" s="163">
        <v>0</v>
      </c>
      <c r="I108" s="163">
        <v>0</v>
      </c>
      <c r="J108" s="237">
        <v>843646.5</v>
      </c>
      <c r="K108" s="240">
        <v>0.22857142984867096</v>
      </c>
      <c r="L108" s="238">
        <v>7.5000002980232239E-2</v>
      </c>
      <c r="M108" s="163">
        <v>4294940</v>
      </c>
      <c r="N108" s="163">
        <v>31382.650390625</v>
      </c>
      <c r="O108" s="163">
        <v>0</v>
      </c>
      <c r="P108" s="163">
        <v>180166.78125</v>
      </c>
      <c r="Q108" s="163">
        <v>21475962</v>
      </c>
      <c r="R108" s="233">
        <v>1</v>
      </c>
      <c r="S108" s="163">
        <v>3401418.5</v>
      </c>
      <c r="T108" s="163">
        <v>18481622</v>
      </c>
      <c r="U108" s="163">
        <v>9744980</v>
      </c>
      <c r="V108" s="164">
        <v>210.964599609375</v>
      </c>
      <c r="W108" s="164">
        <v>4.2019205093383789</v>
      </c>
      <c r="X108" s="164">
        <v>18.280000686645508</v>
      </c>
      <c r="Y108" s="164">
        <v>4.2800002098083496</v>
      </c>
      <c r="Z108" s="164">
        <v>2.6051914691925049</v>
      </c>
      <c r="AA108" s="164">
        <v>15.307588577270508</v>
      </c>
      <c r="AB108" s="163">
        <v>956</v>
      </c>
      <c r="AC108" s="163">
        <v>20</v>
      </c>
      <c r="AD108" s="165">
        <v>37.974079132080078</v>
      </c>
      <c r="AE108" s="164">
        <v>14.452327728271484</v>
      </c>
      <c r="AF108" s="251">
        <v>2.310558408498764E-2</v>
      </c>
      <c r="AG108" s="163">
        <v>0</v>
      </c>
      <c r="AH108" s="164">
        <v>0.50800001621246338</v>
      </c>
      <c r="AI108" s="166">
        <v>0.23109520971775055</v>
      </c>
      <c r="AJ108" s="164">
        <v>144.80813000000001</v>
      </c>
      <c r="AK108" s="164">
        <v>1169.3800048828125</v>
      </c>
      <c r="AL108" s="164">
        <v>1371.3699951171875</v>
      </c>
      <c r="AM108" s="164">
        <v>10.547248840332031</v>
      </c>
      <c r="AN108" s="164">
        <v>1.8488476276397705</v>
      </c>
      <c r="AO108" s="165">
        <v>40.099998474121094</v>
      </c>
      <c r="AP108" s="165">
        <v>12.800000190734863</v>
      </c>
      <c r="AQ108" s="163">
        <v>125</v>
      </c>
      <c r="AR108" s="165">
        <v>7.0999999046325684</v>
      </c>
      <c r="AS108" s="164">
        <v>1.2999999523162842</v>
      </c>
      <c r="AT108" s="164">
        <v>219.1661376953125</v>
      </c>
      <c r="AU108" s="163">
        <v>13317437</v>
      </c>
      <c r="AV108" s="164">
        <v>0.57899999618530273</v>
      </c>
      <c r="AW108" s="164">
        <v>38.5</v>
      </c>
      <c r="AX108" s="163">
        <v>3768766</v>
      </c>
      <c r="AY108" s="163">
        <v>2269644</v>
      </c>
      <c r="AZ108" s="163">
        <v>4214004</v>
      </c>
      <c r="BA108" s="163">
        <v>0</v>
      </c>
      <c r="BB108" s="163">
        <v>52901</v>
      </c>
      <c r="BC108" s="163">
        <v>0</v>
      </c>
      <c r="BD108" s="163">
        <v>120</v>
      </c>
      <c r="BE108" s="165">
        <v>19.899999618530273</v>
      </c>
      <c r="BF108" s="164">
        <v>3.4166667461395264</v>
      </c>
      <c r="BG108" s="164">
        <v>-0.8409309983253479</v>
      </c>
      <c r="BH108" s="163">
        <v>34</v>
      </c>
      <c r="BI108" s="165">
        <v>14</v>
      </c>
      <c r="BJ108" s="164">
        <v>68.080001831054688</v>
      </c>
      <c r="BK108" s="164">
        <v>24.405601501464844</v>
      </c>
      <c r="BL108" s="165">
        <v>60.12725830078125</v>
      </c>
      <c r="BM108" s="163">
        <v>18000</v>
      </c>
      <c r="BN108" s="165">
        <v>49.241287231445313</v>
      </c>
      <c r="BO108" s="165">
        <v>71.871910095214844</v>
      </c>
      <c r="BP108" s="164">
        <v>0.48999997973442078</v>
      </c>
      <c r="BQ108" s="163">
        <v>86</v>
      </c>
      <c r="BR108" s="163">
        <v>60</v>
      </c>
      <c r="BS108" s="163">
        <v>87</v>
      </c>
      <c r="BT108" s="164">
        <v>118.91872406005859</v>
      </c>
      <c r="BU108" s="164">
        <v>381</v>
      </c>
      <c r="BV108" s="163">
        <v>672.86968994140625</v>
      </c>
      <c r="BW108" s="163">
        <v>94280</v>
      </c>
    </row>
    <row r="109" spans="1:75">
      <c r="A109" s="167" t="s">
        <v>193</v>
      </c>
      <c r="B109" s="236" t="s">
        <v>192</v>
      </c>
      <c r="C109" s="163">
        <v>4008.7744140625</v>
      </c>
      <c r="D109" s="163">
        <v>0</v>
      </c>
      <c r="E109" s="163">
        <v>183460.609375</v>
      </c>
      <c r="F109" s="163">
        <v>45.248001098632813</v>
      </c>
      <c r="G109" s="163">
        <v>5.7237396240234375</v>
      </c>
      <c r="H109" s="163">
        <v>0</v>
      </c>
      <c r="I109" s="163">
        <v>31379.376953125</v>
      </c>
      <c r="J109" s="237">
        <v>63000</v>
      </c>
      <c r="K109" s="240">
        <v>5.714285746216774E-2</v>
      </c>
      <c r="L109" s="238">
        <v>5.000000074505806E-2</v>
      </c>
      <c r="M109" s="163">
        <v>167.20973205566406</v>
      </c>
      <c r="N109" s="163" t="s">
        <v>1369</v>
      </c>
      <c r="O109" s="163" t="s">
        <v>1369</v>
      </c>
      <c r="P109" s="163" t="s">
        <v>1369</v>
      </c>
      <c r="Q109" s="163">
        <v>1386875.875</v>
      </c>
      <c r="R109" s="233">
        <v>3.9999999105930328E-2</v>
      </c>
      <c r="S109" s="163">
        <v>30634442</v>
      </c>
      <c r="T109" s="163">
        <v>31626694</v>
      </c>
      <c r="U109" s="163">
        <v>33538248</v>
      </c>
      <c r="V109" s="164">
        <v>102.18801879882813</v>
      </c>
      <c r="W109" s="164">
        <v>1.7249825000762939</v>
      </c>
      <c r="X109" s="164">
        <v>78.71600341796875</v>
      </c>
      <c r="Y109" s="164" t="s">
        <v>1369</v>
      </c>
      <c r="Z109" s="164">
        <v>0.34764501452445984</v>
      </c>
      <c r="AA109" s="164" t="s">
        <v>1369</v>
      </c>
      <c r="AB109" s="163">
        <v>3030</v>
      </c>
      <c r="AC109" s="163">
        <v>80</v>
      </c>
      <c r="AD109" s="165">
        <v>21.596879959106445</v>
      </c>
      <c r="AE109" s="164">
        <v>6.2522735595703125</v>
      </c>
      <c r="AF109" s="251">
        <v>2.7526125311851501E-2</v>
      </c>
      <c r="AG109" s="163">
        <v>0</v>
      </c>
      <c r="AH109" s="164">
        <v>0.80699998140335083</v>
      </c>
      <c r="AI109" s="166" t="s">
        <v>1369</v>
      </c>
      <c r="AJ109" s="164">
        <v>6.4954929999999997</v>
      </c>
      <c r="AK109" s="164">
        <v>24.430000305175781</v>
      </c>
      <c r="AL109" s="164">
        <v>5.940000057220459</v>
      </c>
      <c r="AM109" s="164">
        <v>1.2426066678017378E-3</v>
      </c>
      <c r="AN109" s="164">
        <v>0.43788442015647888</v>
      </c>
      <c r="AO109" s="165">
        <v>7.8000001907348633</v>
      </c>
      <c r="AP109" s="165">
        <v>15.300000190734863</v>
      </c>
      <c r="AQ109" s="163">
        <v>113</v>
      </c>
      <c r="AR109" s="165">
        <v>0.30000001192092896</v>
      </c>
      <c r="AS109" s="164">
        <v>0.15000000596046448</v>
      </c>
      <c r="AT109" s="163">
        <v>0</v>
      </c>
      <c r="AU109" s="163">
        <v>64258</v>
      </c>
      <c r="AV109" s="164">
        <v>0.20200000703334808</v>
      </c>
      <c r="AW109" s="164">
        <v>40.700000762939453</v>
      </c>
      <c r="AX109" s="163">
        <v>87612</v>
      </c>
      <c r="AY109" s="163">
        <v>84187</v>
      </c>
      <c r="AZ109" s="163">
        <v>0</v>
      </c>
      <c r="BA109" s="163">
        <v>0</v>
      </c>
      <c r="BB109" s="163">
        <v>357327</v>
      </c>
      <c r="BC109" s="163">
        <v>0</v>
      </c>
      <c r="BD109" s="163">
        <v>125</v>
      </c>
      <c r="BE109" s="165">
        <v>2.4000000953674316</v>
      </c>
      <c r="BF109" s="164">
        <v>3.9500000476837158</v>
      </c>
      <c r="BG109" s="164">
        <v>0.99327057600021362</v>
      </c>
      <c r="BH109" s="163">
        <v>50</v>
      </c>
      <c r="BI109" s="165">
        <v>100</v>
      </c>
      <c r="BJ109" s="164" t="s">
        <v>1369</v>
      </c>
      <c r="BK109" s="164">
        <v>97.398643493652344</v>
      </c>
      <c r="BL109" s="165">
        <v>141.29231262207031</v>
      </c>
      <c r="BM109" s="163">
        <v>69000</v>
      </c>
      <c r="BN109" s="165">
        <v>95.996131896972656</v>
      </c>
      <c r="BO109" s="165">
        <v>97.156455993652344</v>
      </c>
      <c r="BP109" s="164">
        <v>22.279998779296875</v>
      </c>
      <c r="BQ109" s="163">
        <v>97</v>
      </c>
      <c r="BR109" s="163">
        <v>96</v>
      </c>
      <c r="BS109" s="163">
        <v>57</v>
      </c>
      <c r="BT109" s="164">
        <v>1268.2122802734375</v>
      </c>
      <c r="BU109" s="164">
        <v>21</v>
      </c>
      <c r="BV109" s="163">
        <v>11648.673828125</v>
      </c>
      <c r="BW109" s="163">
        <v>328550</v>
      </c>
    </row>
    <row r="110" spans="1:75">
      <c r="A110" s="167" t="s">
        <v>195</v>
      </c>
      <c r="B110" s="236" t="s">
        <v>194</v>
      </c>
      <c r="C110" s="163">
        <v>0</v>
      </c>
      <c r="D110" s="163">
        <v>0</v>
      </c>
      <c r="E110" s="163">
        <v>0</v>
      </c>
      <c r="F110" s="163">
        <v>186.43879699707031</v>
      </c>
      <c r="G110" s="163">
        <v>0</v>
      </c>
      <c r="H110" s="163">
        <v>0</v>
      </c>
      <c r="I110" s="163">
        <v>0</v>
      </c>
      <c r="J110" s="237">
        <v>0</v>
      </c>
      <c r="K110" s="240">
        <v>0</v>
      </c>
      <c r="L110" s="239" t="s">
        <v>1369</v>
      </c>
      <c r="M110" s="163" t="s">
        <v>1369</v>
      </c>
      <c r="N110" s="163" t="s">
        <v>1369</v>
      </c>
      <c r="O110" s="163" t="s">
        <v>1369</v>
      </c>
      <c r="P110" s="163" t="s">
        <v>1369</v>
      </c>
      <c r="Q110" s="163">
        <v>0</v>
      </c>
      <c r="R110" s="233">
        <v>0</v>
      </c>
      <c r="S110" s="163">
        <v>0</v>
      </c>
      <c r="T110" s="163">
        <v>20774.978515625</v>
      </c>
      <c r="U110" s="163">
        <v>0</v>
      </c>
      <c r="V110" s="164">
        <v>1738.18994140625</v>
      </c>
      <c r="W110" s="164">
        <v>0.51256537437438965</v>
      </c>
      <c r="X110" s="164">
        <v>41.971000671386719</v>
      </c>
      <c r="Y110" s="164">
        <v>5.4000000953674316</v>
      </c>
      <c r="Z110" s="164">
        <v>0</v>
      </c>
      <c r="AA110" s="164">
        <v>95.839096069335938</v>
      </c>
      <c r="AB110" s="163">
        <v>4</v>
      </c>
      <c r="AC110" s="163">
        <v>80</v>
      </c>
      <c r="AD110" s="165">
        <v>34.845001220703125</v>
      </c>
      <c r="AE110" s="164">
        <v>5.623258113861084</v>
      </c>
      <c r="AF110" s="251">
        <v>5.3198365494608879E-3</v>
      </c>
      <c r="AG110" s="163">
        <v>0</v>
      </c>
      <c r="AH110" s="164">
        <v>0.76200002431869507</v>
      </c>
      <c r="AI110" s="166">
        <v>2.6540937833487988E-3</v>
      </c>
      <c r="AJ110" s="164">
        <v>1.6465050000000001</v>
      </c>
      <c r="AK110" s="164">
        <v>107.12000274658203</v>
      </c>
      <c r="AL110" s="164">
        <v>120.29000091552734</v>
      </c>
      <c r="AM110" s="164">
        <v>2.1231653690338135</v>
      </c>
      <c r="AN110" s="164">
        <v>7.1375995874404907E-2</v>
      </c>
      <c r="AO110" s="165">
        <v>5.5999999046325684</v>
      </c>
      <c r="AP110" s="165">
        <v>14.800000190734863</v>
      </c>
      <c r="AQ110" s="163">
        <v>39</v>
      </c>
      <c r="AR110" s="165">
        <v>0.10000000149011612</v>
      </c>
      <c r="AS110" s="164">
        <v>9.9999997764825821E-3</v>
      </c>
      <c r="AT110" s="164" t="s">
        <v>1369</v>
      </c>
      <c r="AU110" s="163">
        <v>2655</v>
      </c>
      <c r="AV110" s="164">
        <v>0.32800000905990601</v>
      </c>
      <c r="AW110" s="164">
        <v>29.299999237060547</v>
      </c>
      <c r="AX110" s="163">
        <v>0</v>
      </c>
      <c r="AY110" s="163">
        <v>455</v>
      </c>
      <c r="AZ110" s="163">
        <v>0</v>
      </c>
      <c r="BA110" s="163">
        <v>0</v>
      </c>
      <c r="BB110" s="163">
        <v>0</v>
      </c>
      <c r="BC110" s="163">
        <v>0</v>
      </c>
      <c r="BD110" s="163">
        <v>111</v>
      </c>
      <c r="BE110" s="165">
        <v>14.199999809265137</v>
      </c>
      <c r="BF110" s="164">
        <v>2.6833333969116211</v>
      </c>
      <c r="BG110" s="164">
        <v>-0.13417544960975647</v>
      </c>
      <c r="BH110" s="163">
        <v>39</v>
      </c>
      <c r="BI110" s="165">
        <v>100</v>
      </c>
      <c r="BJ110" s="164">
        <v>97.860000610351563</v>
      </c>
      <c r="BK110" s="164">
        <v>85.760581970214844</v>
      </c>
      <c r="BL110" s="165">
        <v>136.54176330566406</v>
      </c>
      <c r="BM110" s="163">
        <v>680</v>
      </c>
      <c r="BN110" s="165">
        <v>99.700538635253906</v>
      </c>
      <c r="BO110" s="165">
        <v>99.558349609375</v>
      </c>
      <c r="BP110" s="164">
        <v>21.610000610351563</v>
      </c>
      <c r="BQ110" s="163">
        <v>99</v>
      </c>
      <c r="BR110" s="163">
        <v>98</v>
      </c>
      <c r="BS110" s="163" t="s">
        <v>1369</v>
      </c>
      <c r="BT110" s="164">
        <v>2066</v>
      </c>
      <c r="BU110" s="164">
        <v>57</v>
      </c>
      <c r="BV110" s="163">
        <v>12667.435546875</v>
      </c>
      <c r="BW110" s="163">
        <v>300</v>
      </c>
    </row>
    <row r="111" spans="1:75">
      <c r="A111" s="167" t="s">
        <v>197</v>
      </c>
      <c r="B111" s="236" t="s">
        <v>196</v>
      </c>
      <c r="C111" s="163">
        <v>0</v>
      </c>
      <c r="D111" s="163">
        <v>0</v>
      </c>
      <c r="E111" s="163">
        <v>333697.8125</v>
      </c>
      <c r="F111" s="163">
        <v>0</v>
      </c>
      <c r="G111" s="163">
        <v>0</v>
      </c>
      <c r="H111" s="163">
        <v>0</v>
      </c>
      <c r="I111" s="163">
        <v>0</v>
      </c>
      <c r="J111" s="237">
        <v>398935.8125</v>
      </c>
      <c r="K111" s="240">
        <v>0.22857142984867096</v>
      </c>
      <c r="L111" s="238">
        <v>0.22499999403953552</v>
      </c>
      <c r="M111" s="163">
        <v>12475173</v>
      </c>
      <c r="N111" s="163">
        <v>0</v>
      </c>
      <c r="O111" s="163">
        <v>2197831.25</v>
      </c>
      <c r="P111" s="163">
        <v>0</v>
      </c>
      <c r="Q111" s="163">
        <v>24015788</v>
      </c>
      <c r="R111" s="233">
        <v>1</v>
      </c>
      <c r="S111" s="163">
        <v>4351559</v>
      </c>
      <c r="T111" s="163">
        <v>23899440</v>
      </c>
      <c r="U111" s="163">
        <v>21328632</v>
      </c>
      <c r="V111" s="164">
        <v>17.952108383178711</v>
      </c>
      <c r="W111" s="164">
        <v>4.6931567192077637</v>
      </c>
      <c r="X111" s="164">
        <v>46.188999176025391</v>
      </c>
      <c r="Y111" s="164">
        <v>5.809999942779541</v>
      </c>
      <c r="Z111" s="164">
        <v>4.5422906875610352</v>
      </c>
      <c r="AA111" s="164">
        <v>17.300868988037109</v>
      </c>
      <c r="AB111" s="163">
        <v>1468</v>
      </c>
      <c r="AC111" s="163">
        <v>80</v>
      </c>
      <c r="AD111" s="165">
        <v>92.496971130371094</v>
      </c>
      <c r="AE111" s="164">
        <v>17.355644226074219</v>
      </c>
      <c r="AF111" s="251">
        <v>0.94774812459945679</v>
      </c>
      <c r="AG111" s="163">
        <v>2109</v>
      </c>
      <c r="AH111" s="164">
        <v>0.40999999642372131</v>
      </c>
      <c r="AI111" s="166">
        <v>0.37606292963027954</v>
      </c>
      <c r="AJ111" s="164">
        <v>833.26318400000002</v>
      </c>
      <c r="AK111" s="164">
        <v>1401.8499755859375</v>
      </c>
      <c r="AL111" s="164">
        <v>1201.1400146484375</v>
      </c>
      <c r="AM111" s="164">
        <v>6.6579675674438477</v>
      </c>
      <c r="AN111" s="164">
        <v>5.5184197425842285</v>
      </c>
      <c r="AO111" s="165">
        <v>93.800003051757813</v>
      </c>
      <c r="AP111" s="165">
        <v>18.5</v>
      </c>
      <c r="AQ111" s="163">
        <v>49</v>
      </c>
      <c r="AR111" s="165">
        <v>0.89999997615814209</v>
      </c>
      <c r="AS111" s="164">
        <v>0.41999998688697815</v>
      </c>
      <c r="AT111" s="164">
        <v>353.56045532226563</v>
      </c>
      <c r="AU111" s="163">
        <v>10722920</v>
      </c>
      <c r="AV111" s="164">
        <v>0.60699999332427979</v>
      </c>
      <c r="AW111" s="164">
        <v>35.700000762939453</v>
      </c>
      <c r="AX111" s="163">
        <v>1814765</v>
      </c>
      <c r="AY111" s="163">
        <v>0</v>
      </c>
      <c r="AZ111" s="163">
        <v>0</v>
      </c>
      <c r="BA111" s="163">
        <v>344061</v>
      </c>
      <c r="BB111" s="163">
        <v>66716</v>
      </c>
      <c r="BC111" s="163">
        <v>574</v>
      </c>
      <c r="BD111" s="163">
        <v>127</v>
      </c>
      <c r="BE111" s="165">
        <v>9.6000003814697266</v>
      </c>
      <c r="BF111" s="164">
        <v>3.0499999523162842</v>
      </c>
      <c r="BG111" s="164">
        <v>-1.1968234777450562</v>
      </c>
      <c r="BH111" s="163">
        <v>28</v>
      </c>
      <c r="BI111" s="165">
        <v>53</v>
      </c>
      <c r="BJ111" s="164">
        <v>30.761409759521484</v>
      </c>
      <c r="BK111" s="164">
        <v>34.490001678466797</v>
      </c>
      <c r="BL111" s="165">
        <v>114.49712371826172</v>
      </c>
      <c r="BM111" s="163">
        <v>110000</v>
      </c>
      <c r="BN111" s="165">
        <v>50.208549499511719</v>
      </c>
      <c r="BO111" s="165">
        <v>83.649467468261719</v>
      </c>
      <c r="BP111" s="164">
        <v>1.2300000190734863</v>
      </c>
      <c r="BQ111" s="163">
        <v>77</v>
      </c>
      <c r="BR111" s="163">
        <v>44</v>
      </c>
      <c r="BS111" s="163">
        <v>77</v>
      </c>
      <c r="BT111" s="164">
        <v>106.96834564208984</v>
      </c>
      <c r="BU111" s="164">
        <v>440</v>
      </c>
      <c r="BV111" s="163">
        <v>897.44866943359375</v>
      </c>
      <c r="BW111" s="163">
        <v>1220190</v>
      </c>
    </row>
    <row r="112" spans="1:75">
      <c r="A112" s="167" t="s">
        <v>199</v>
      </c>
      <c r="B112" s="236" t="s">
        <v>198</v>
      </c>
      <c r="C112" s="163">
        <v>0</v>
      </c>
      <c r="D112" s="163">
        <v>0</v>
      </c>
      <c r="E112" s="163">
        <v>0</v>
      </c>
      <c r="F112" s="163">
        <v>6.1644001007080078</v>
      </c>
      <c r="G112" s="163">
        <v>0</v>
      </c>
      <c r="H112" s="163">
        <v>0</v>
      </c>
      <c r="I112" s="163">
        <v>21.339300155639648</v>
      </c>
      <c r="J112" s="237">
        <v>0</v>
      </c>
      <c r="K112" s="240">
        <v>0</v>
      </c>
      <c r="L112" s="238">
        <v>0.125</v>
      </c>
      <c r="M112" s="163">
        <v>0</v>
      </c>
      <c r="N112" s="163" t="s">
        <v>1369</v>
      </c>
      <c r="O112" s="163" t="s">
        <v>1369</v>
      </c>
      <c r="P112" s="163" t="s">
        <v>1369</v>
      </c>
      <c r="Q112" s="163">
        <v>0</v>
      </c>
      <c r="R112" s="233">
        <v>0</v>
      </c>
      <c r="S112" s="163">
        <v>0</v>
      </c>
      <c r="T112" s="163">
        <v>423642.09375</v>
      </c>
      <c r="U112" s="163">
        <v>10164.8759765625</v>
      </c>
      <c r="V112" s="164">
        <v>1620.425048828125</v>
      </c>
      <c r="W112" s="164">
        <v>4.1466608047485352</v>
      </c>
      <c r="X112" s="164">
        <v>94.941001892089844</v>
      </c>
      <c r="Y112" s="164">
        <v>2.8499999046325684</v>
      </c>
      <c r="Z112" s="164">
        <v>0</v>
      </c>
      <c r="AA112" s="164" t="s">
        <v>1369</v>
      </c>
      <c r="AB112" s="163">
        <v>41</v>
      </c>
      <c r="AC112" s="163">
        <v>80</v>
      </c>
      <c r="AD112" s="165">
        <v>3.7500001490116119E-2</v>
      </c>
      <c r="AE112" s="164">
        <v>4.0888090133666992</v>
      </c>
      <c r="AF112" s="251">
        <v>3.1869045924395323E-3</v>
      </c>
      <c r="AG112" s="163">
        <v>0</v>
      </c>
      <c r="AH112" s="164">
        <v>0.91500002145767212</v>
      </c>
      <c r="AI112" s="166" t="s">
        <v>1369</v>
      </c>
      <c r="AJ112" s="164">
        <v>0.5</v>
      </c>
      <c r="AK112" s="164">
        <v>0</v>
      </c>
      <c r="AL112" s="164">
        <v>0</v>
      </c>
      <c r="AM112" s="164" t="s">
        <v>1369</v>
      </c>
      <c r="AN112" s="164">
        <v>1.112208366394043</v>
      </c>
      <c r="AO112" s="165">
        <v>5.5999999046325684</v>
      </c>
      <c r="AP112" s="165" t="s">
        <v>1369</v>
      </c>
      <c r="AQ112" s="163">
        <v>13</v>
      </c>
      <c r="AR112" s="165">
        <v>0.20000000298023224</v>
      </c>
      <c r="AS112" s="164">
        <v>0.17000000178813934</v>
      </c>
      <c r="AT112" s="164" t="s">
        <v>1369</v>
      </c>
      <c r="AU112" s="163">
        <v>0</v>
      </c>
      <c r="AV112" s="164">
        <v>0.11699999868869781</v>
      </c>
      <c r="AW112" s="164">
        <v>31.399999618530273</v>
      </c>
      <c r="AX112" s="163">
        <v>0</v>
      </c>
      <c r="AY112" s="163">
        <v>0</v>
      </c>
      <c r="AZ112" s="163">
        <v>0</v>
      </c>
      <c r="BA112" s="163">
        <v>0</v>
      </c>
      <c r="BB112" s="163">
        <v>12539</v>
      </c>
      <c r="BC112" s="163">
        <v>0</v>
      </c>
      <c r="BD112" s="163">
        <v>129</v>
      </c>
      <c r="BE112" s="165">
        <v>2.4000000953674316</v>
      </c>
      <c r="BF112" s="164" t="s">
        <v>1369</v>
      </c>
      <c r="BG112" s="164">
        <v>0.80439019203186035</v>
      </c>
      <c r="BH112" s="163">
        <v>51</v>
      </c>
      <c r="BI112" s="165">
        <v>100</v>
      </c>
      <c r="BJ112" s="164">
        <v>94.94000244140625</v>
      </c>
      <c r="BK112" s="164">
        <v>91.540756225585938</v>
      </c>
      <c r="BL112" s="165">
        <v>131.59205627441406</v>
      </c>
      <c r="BM112" s="163">
        <v>2700</v>
      </c>
      <c r="BN112" s="165">
        <v>99.964424133300781</v>
      </c>
      <c r="BO112" s="165">
        <v>100</v>
      </c>
      <c r="BP112" s="164">
        <v>54.850002288818359</v>
      </c>
      <c r="BQ112" s="163">
        <v>98</v>
      </c>
      <c r="BR112" s="163">
        <v>95</v>
      </c>
      <c r="BS112" s="163">
        <v>99</v>
      </c>
      <c r="BT112" s="164">
        <v>5317</v>
      </c>
      <c r="BU112" s="164">
        <v>3</v>
      </c>
      <c r="BV112" s="163">
        <v>37882.265625</v>
      </c>
      <c r="BW112" s="163">
        <v>320</v>
      </c>
    </row>
    <row r="113" spans="1:75">
      <c r="A113" s="167" t="s">
        <v>201</v>
      </c>
      <c r="B113" s="236" t="s">
        <v>200</v>
      </c>
      <c r="C113" s="163">
        <v>0</v>
      </c>
      <c r="D113" s="163">
        <v>0</v>
      </c>
      <c r="E113" s="163">
        <v>0</v>
      </c>
      <c r="F113" s="163">
        <v>1.871999979019165</v>
      </c>
      <c r="G113" s="163">
        <v>322.65756225585938</v>
      </c>
      <c r="H113" s="163">
        <v>23.682634353637695</v>
      </c>
      <c r="I113" s="163">
        <v>3290.9267578125</v>
      </c>
      <c r="J113" s="237">
        <v>910.4000244140625</v>
      </c>
      <c r="K113" s="240">
        <v>8.5714288055896759E-2</v>
      </c>
      <c r="L113" s="239" t="s">
        <v>1369</v>
      </c>
      <c r="M113" s="163" t="s">
        <v>1369</v>
      </c>
      <c r="N113" s="163" t="s">
        <v>1369</v>
      </c>
      <c r="O113" s="163" t="s">
        <v>1369</v>
      </c>
      <c r="P113" s="163" t="s">
        <v>1369</v>
      </c>
      <c r="Q113" s="163">
        <v>0</v>
      </c>
      <c r="R113" s="233">
        <v>0</v>
      </c>
      <c r="S113" s="163">
        <v>0</v>
      </c>
      <c r="T113" s="163">
        <v>1648.439453125</v>
      </c>
      <c r="U113" s="163">
        <v>1538.8033447265625</v>
      </c>
      <c r="V113" s="164">
        <v>233.61111450195313</v>
      </c>
      <c r="W113" s="164">
        <v>1.4628992080688477</v>
      </c>
      <c r="X113" s="164">
        <v>78.867996215820313</v>
      </c>
      <c r="Y113" s="164" t="s">
        <v>1369</v>
      </c>
      <c r="Z113" s="164">
        <v>8.6792306900024414</v>
      </c>
      <c r="AA113" s="164">
        <v>85.091156005859375</v>
      </c>
      <c r="AB113" s="163">
        <v>1</v>
      </c>
      <c r="AC113" s="163">
        <v>40</v>
      </c>
      <c r="AD113" s="165">
        <v>2.3751800060272217</v>
      </c>
      <c r="AE113" s="164">
        <v>10.738255500793457</v>
      </c>
      <c r="AF113" s="251">
        <v>0</v>
      </c>
      <c r="AG113" s="163">
        <v>0</v>
      </c>
      <c r="AH113" s="164">
        <v>0.73100000619888306</v>
      </c>
      <c r="AI113" s="166" t="s">
        <v>1369</v>
      </c>
      <c r="AJ113" s="164">
        <v>3.9769749999999999</v>
      </c>
      <c r="AK113" s="164">
        <v>112.45999908447266</v>
      </c>
      <c r="AL113" s="164">
        <v>140.33999633789063</v>
      </c>
      <c r="AM113" s="164">
        <v>47.325515747070313</v>
      </c>
      <c r="AN113" s="164">
        <v>10.563380241394043</v>
      </c>
      <c r="AO113" s="165">
        <v>28.600000381469727</v>
      </c>
      <c r="AP113" s="165">
        <v>11.899999618530273</v>
      </c>
      <c r="AQ113" s="163">
        <v>483</v>
      </c>
      <c r="AR113" s="165" t="s">
        <v>1369</v>
      </c>
      <c r="AS113" s="164" t="s">
        <v>1369</v>
      </c>
      <c r="AT113" s="164" t="s">
        <v>1369</v>
      </c>
      <c r="AU113" s="163">
        <v>19594</v>
      </c>
      <c r="AV113" s="164" t="s">
        <v>1369</v>
      </c>
      <c r="AW113" s="164">
        <v>35.5</v>
      </c>
      <c r="AX113" s="163">
        <v>4480</v>
      </c>
      <c r="AY113" s="163">
        <v>0</v>
      </c>
      <c r="AZ113" s="163">
        <v>33456</v>
      </c>
      <c r="BA113" s="163">
        <v>0</v>
      </c>
      <c r="BB113" s="163">
        <v>0</v>
      </c>
      <c r="BC113" s="163">
        <v>0</v>
      </c>
      <c r="BD113" s="163">
        <v>34</v>
      </c>
      <c r="BE113" s="165">
        <v>3.7000000476837158</v>
      </c>
      <c r="BF113" s="164">
        <v>2.0833332538604736</v>
      </c>
      <c r="BG113" s="164">
        <v>0.23068733513355255</v>
      </c>
      <c r="BH113" s="164" t="s">
        <v>1369</v>
      </c>
      <c r="BI113" s="165">
        <v>100</v>
      </c>
      <c r="BJ113" s="164">
        <v>98.265083312988281</v>
      </c>
      <c r="BK113" s="164">
        <v>38.701164245605469</v>
      </c>
      <c r="BL113" s="165">
        <v>38.049942016601563</v>
      </c>
      <c r="BM113" s="163">
        <v>260</v>
      </c>
      <c r="BN113" s="165">
        <v>81.459671020507813</v>
      </c>
      <c r="BO113" s="165">
        <v>85.063743591308594</v>
      </c>
      <c r="BP113" s="164">
        <v>4.5999999046325684</v>
      </c>
      <c r="BQ113" s="163">
        <v>86</v>
      </c>
      <c r="BR113" s="163">
        <v>54</v>
      </c>
      <c r="BS113" s="163">
        <v>29</v>
      </c>
      <c r="BT113" s="164">
        <v>676.91448974609375</v>
      </c>
      <c r="BU113" s="164" t="s">
        <v>1369</v>
      </c>
      <c r="BV113" s="163">
        <v>6762.548828125</v>
      </c>
      <c r="BW113" s="163">
        <v>180</v>
      </c>
    </row>
    <row r="114" spans="1:75">
      <c r="A114" s="167" t="s">
        <v>203</v>
      </c>
      <c r="B114" s="236" t="s">
        <v>202</v>
      </c>
      <c r="C114" s="163">
        <v>125.83153533935547</v>
      </c>
      <c r="D114" s="163">
        <v>0</v>
      </c>
      <c r="E114" s="163">
        <v>33241.12890625</v>
      </c>
      <c r="F114" s="163">
        <v>0.27079999446868896</v>
      </c>
      <c r="G114" s="163">
        <v>0</v>
      </c>
      <c r="H114" s="163">
        <v>0</v>
      </c>
      <c r="I114" s="163">
        <v>1979.386962890625</v>
      </c>
      <c r="J114" s="237">
        <v>247808.03125</v>
      </c>
      <c r="K114" s="240">
        <v>0.22857142984867096</v>
      </c>
      <c r="L114" s="238">
        <v>0.27500000596046448</v>
      </c>
      <c r="M114" s="163">
        <v>2488483.5</v>
      </c>
      <c r="N114" s="163">
        <v>0</v>
      </c>
      <c r="O114" s="163">
        <v>0</v>
      </c>
      <c r="P114" s="163">
        <v>0</v>
      </c>
      <c r="Q114" s="163">
        <v>4993922</v>
      </c>
      <c r="R114" s="233">
        <v>1</v>
      </c>
      <c r="S114" s="163">
        <v>1239848.875</v>
      </c>
      <c r="T114" s="163">
        <v>4642407</v>
      </c>
      <c r="U114" s="163">
        <v>2723239</v>
      </c>
      <c r="V114" s="164">
        <v>4.4775142669677734</v>
      </c>
      <c r="W114" s="164">
        <v>3.9971528053283691</v>
      </c>
      <c r="X114" s="164">
        <v>57.699001312255859</v>
      </c>
      <c r="Y114" s="164">
        <v>5.7699999809265137</v>
      </c>
      <c r="Z114" s="164">
        <v>26.866891860961914</v>
      </c>
      <c r="AA114" s="164">
        <v>41.752407073974609</v>
      </c>
      <c r="AB114" s="163">
        <v>164</v>
      </c>
      <c r="AC114" s="163">
        <v>20</v>
      </c>
      <c r="AD114" s="165">
        <v>58.560169219970703</v>
      </c>
      <c r="AE114" s="164">
        <v>15.755063056945801</v>
      </c>
      <c r="AF114" s="251">
        <v>7.0991732180118561E-2</v>
      </c>
      <c r="AG114" s="163">
        <v>6</v>
      </c>
      <c r="AH114" s="164">
        <v>0.54000002145767212</v>
      </c>
      <c r="AI114" s="166">
        <v>0.32703724503517151</v>
      </c>
      <c r="AJ114" s="164">
        <v>126.707427</v>
      </c>
      <c r="AK114" s="164">
        <v>415.16000366210938</v>
      </c>
      <c r="AL114" s="164">
        <v>327.70999145507813</v>
      </c>
      <c r="AM114" s="164">
        <v>3.3833158016204834</v>
      </c>
      <c r="AN114" s="164">
        <v>0.5740211009979248</v>
      </c>
      <c r="AO114" s="165">
        <v>39.200000762939453</v>
      </c>
      <c r="AP114" s="165">
        <v>22.399999618530273</v>
      </c>
      <c r="AQ114" s="163">
        <v>78</v>
      </c>
      <c r="AR114" s="165">
        <v>0.30000001192092896</v>
      </c>
      <c r="AS114" s="164">
        <v>0.18999999761581421</v>
      </c>
      <c r="AT114" s="164">
        <v>44.851936340332031</v>
      </c>
      <c r="AU114" s="163">
        <v>931435</v>
      </c>
      <c r="AV114" s="164">
        <v>0.6029999852180481</v>
      </c>
      <c r="AW114" s="164">
        <v>32</v>
      </c>
      <c r="AX114" s="163">
        <v>28926</v>
      </c>
      <c r="AY114" s="163">
        <v>7200</v>
      </c>
      <c r="AZ114" s="163">
        <v>0</v>
      </c>
      <c r="BA114" s="163">
        <v>0</v>
      </c>
      <c r="BB114" s="163">
        <v>118476</v>
      </c>
      <c r="BC114" s="163">
        <v>0</v>
      </c>
      <c r="BD114" s="163">
        <v>132</v>
      </c>
      <c r="BE114" s="165">
        <v>9.3000001907348633</v>
      </c>
      <c r="BF114" s="164">
        <v>3.0666666030883789</v>
      </c>
      <c r="BG114" s="164">
        <v>-0.70102417469024658</v>
      </c>
      <c r="BH114" s="163">
        <v>30</v>
      </c>
      <c r="BI114" s="165">
        <v>49</v>
      </c>
      <c r="BJ114" s="164">
        <v>66.959999084472656</v>
      </c>
      <c r="BK114" s="164">
        <v>58.758190155029297</v>
      </c>
      <c r="BL114" s="165">
        <v>113.12041473388672</v>
      </c>
      <c r="BM114" s="163">
        <v>15000</v>
      </c>
      <c r="BN114" s="165">
        <v>55.929893493652344</v>
      </c>
      <c r="BO114" s="165">
        <v>77.811256408691406</v>
      </c>
      <c r="BP114" s="164">
        <v>1.9199999570846558</v>
      </c>
      <c r="BQ114" s="163">
        <v>76</v>
      </c>
      <c r="BR114" s="163" t="s">
        <v>1369</v>
      </c>
      <c r="BS114" s="163">
        <v>73</v>
      </c>
      <c r="BT114" s="164">
        <v>240.35726928710938</v>
      </c>
      <c r="BU114" s="164">
        <v>464</v>
      </c>
      <c r="BV114" s="163">
        <v>2149.4140625</v>
      </c>
      <c r="BW114" s="163">
        <v>1030700</v>
      </c>
    </row>
    <row r="115" spans="1:75">
      <c r="A115" s="167" t="s">
        <v>205</v>
      </c>
      <c r="B115" s="236" t="s">
        <v>204</v>
      </c>
      <c r="C115" s="163">
        <v>0</v>
      </c>
      <c r="D115" s="163">
        <v>0</v>
      </c>
      <c r="E115" s="163">
        <v>0</v>
      </c>
      <c r="F115" s="163">
        <v>3.0320000648498535</v>
      </c>
      <c r="G115" s="163">
        <v>122423.1484375</v>
      </c>
      <c r="H115" s="163">
        <v>5146.62158203125</v>
      </c>
      <c r="I115" s="163">
        <v>0</v>
      </c>
      <c r="J115" s="237">
        <v>0</v>
      </c>
      <c r="K115" s="240">
        <v>2.857142873108387E-2</v>
      </c>
      <c r="L115" s="238">
        <v>2.500000037252903E-2</v>
      </c>
      <c r="M115" s="163">
        <v>0</v>
      </c>
      <c r="N115" s="163" t="s">
        <v>1369</v>
      </c>
      <c r="O115" s="163" t="s">
        <v>1369</v>
      </c>
      <c r="P115" s="163" t="s">
        <v>1369</v>
      </c>
      <c r="Q115" s="163">
        <v>0</v>
      </c>
      <c r="R115" s="233">
        <v>0</v>
      </c>
      <c r="S115" s="163">
        <v>1014145.875</v>
      </c>
      <c r="T115" s="163">
        <v>1233346.625</v>
      </c>
      <c r="U115" s="163">
        <v>1131706.375</v>
      </c>
      <c r="V115" s="164">
        <v>634.1181640625</v>
      </c>
      <c r="W115" s="164">
        <v>2.2123334929347038E-2</v>
      </c>
      <c r="X115" s="164">
        <v>40.867000579833984</v>
      </c>
      <c r="Y115" s="164">
        <v>3.4800000190734863</v>
      </c>
      <c r="Z115" s="164">
        <v>0.20248430967330933</v>
      </c>
      <c r="AA115" s="164" t="s">
        <v>1369</v>
      </c>
      <c r="AB115" s="163">
        <v>112</v>
      </c>
      <c r="AC115" s="163">
        <v>80</v>
      </c>
      <c r="AD115" s="165">
        <v>48.685909271240234</v>
      </c>
      <c r="AE115" s="164">
        <v>4.7079892158508301</v>
      </c>
      <c r="AF115" s="251">
        <v>8.421911858022213E-3</v>
      </c>
      <c r="AG115" s="163">
        <v>0</v>
      </c>
      <c r="AH115" s="164">
        <v>0.79600000381469727</v>
      </c>
      <c r="AI115" s="166" t="s">
        <v>1369</v>
      </c>
      <c r="AJ115" s="164">
        <v>2.802495</v>
      </c>
      <c r="AK115" s="164">
        <v>248.44000244140625</v>
      </c>
      <c r="AL115" s="164">
        <v>77.860000610351563</v>
      </c>
      <c r="AM115" s="164">
        <v>0.59267318248748779</v>
      </c>
      <c r="AN115" s="164">
        <v>1.9400732517242432</v>
      </c>
      <c r="AO115" s="165">
        <v>15</v>
      </c>
      <c r="AP115" s="165" t="s">
        <v>1369</v>
      </c>
      <c r="AQ115" s="163">
        <v>12</v>
      </c>
      <c r="AR115" s="165">
        <v>1.3999999761581421</v>
      </c>
      <c r="AS115" s="164" t="s">
        <v>1369</v>
      </c>
      <c r="AT115" s="164" t="s">
        <v>1369</v>
      </c>
      <c r="AU115" s="163">
        <v>1</v>
      </c>
      <c r="AV115" s="164">
        <v>0.36899998784065247</v>
      </c>
      <c r="AW115" s="164">
        <v>36.799999237060547</v>
      </c>
      <c r="AX115" s="163">
        <v>139</v>
      </c>
      <c r="AY115" s="163">
        <v>2500</v>
      </c>
      <c r="AZ115" s="163">
        <v>100000</v>
      </c>
      <c r="BA115" s="163">
        <v>0</v>
      </c>
      <c r="BB115" s="163">
        <v>24</v>
      </c>
      <c r="BC115" s="163">
        <v>0</v>
      </c>
      <c r="BD115" s="163">
        <v>130</v>
      </c>
      <c r="BE115" s="165">
        <v>5.9000000953674316</v>
      </c>
      <c r="BF115" s="164">
        <v>3.7000000476837158</v>
      </c>
      <c r="BG115" s="164">
        <v>0.75028473138809204</v>
      </c>
      <c r="BH115" s="163">
        <v>51</v>
      </c>
      <c r="BI115" s="165">
        <v>100</v>
      </c>
      <c r="BJ115" s="164">
        <v>92.150001525878906</v>
      </c>
      <c r="BK115" s="164">
        <v>67.580001831054688</v>
      </c>
      <c r="BL115" s="165">
        <v>161.35821533203125</v>
      </c>
      <c r="BM115" s="163">
        <v>2800</v>
      </c>
      <c r="BN115" s="165">
        <v>95.458755493164063</v>
      </c>
      <c r="BO115" s="165">
        <v>100</v>
      </c>
      <c r="BP115" s="164">
        <v>26.579999923706055</v>
      </c>
      <c r="BQ115" s="163">
        <v>95</v>
      </c>
      <c r="BR115" s="163">
        <v>93</v>
      </c>
      <c r="BS115" s="163">
        <v>97</v>
      </c>
      <c r="BT115" s="164">
        <v>1428.983154296875</v>
      </c>
      <c r="BU115" s="164">
        <v>84</v>
      </c>
      <c r="BV115" s="163">
        <v>11416.859375</v>
      </c>
      <c r="BW115" s="163">
        <v>2030</v>
      </c>
    </row>
    <row r="116" spans="1:75">
      <c r="A116" s="167" t="s">
        <v>207</v>
      </c>
      <c r="B116" s="236" t="s">
        <v>206</v>
      </c>
      <c r="C116" s="163">
        <v>189906.234375</v>
      </c>
      <c r="D116" s="163">
        <v>35384.06640625</v>
      </c>
      <c r="E116" s="163">
        <v>851798.5</v>
      </c>
      <c r="F116" s="163">
        <v>92.266403198242188</v>
      </c>
      <c r="G116" s="163">
        <v>980732.5625</v>
      </c>
      <c r="H116" s="163">
        <v>57586.859375</v>
      </c>
      <c r="I116" s="163">
        <v>47143.55859375</v>
      </c>
      <c r="J116" s="237">
        <v>73285.7109375</v>
      </c>
      <c r="K116" s="240">
        <v>0.1428571492433548</v>
      </c>
      <c r="L116" s="238">
        <v>0</v>
      </c>
      <c r="M116" s="163" t="s">
        <v>1369</v>
      </c>
      <c r="N116" s="163" t="s">
        <v>1369</v>
      </c>
      <c r="O116" s="163" t="s">
        <v>1369</v>
      </c>
      <c r="P116" s="163" t="s">
        <v>1369</v>
      </c>
      <c r="Q116" s="163">
        <v>2743035.5</v>
      </c>
      <c r="R116" s="233">
        <v>2.1199999377131462E-2</v>
      </c>
      <c r="S116" s="163">
        <v>34557560</v>
      </c>
      <c r="T116" s="163">
        <v>67544280</v>
      </c>
      <c r="U116" s="163">
        <v>51445892</v>
      </c>
      <c r="V116" s="164">
        <v>65.179214477539063</v>
      </c>
      <c r="W116" s="164">
        <v>1.0896978378295898</v>
      </c>
      <c r="X116" s="164">
        <v>81.582000732421875</v>
      </c>
      <c r="Y116" s="164">
        <v>3.75</v>
      </c>
      <c r="Z116" s="164">
        <v>0</v>
      </c>
      <c r="AA116" s="164">
        <v>93.940818786621094</v>
      </c>
      <c r="AB116" s="163">
        <v>9773</v>
      </c>
      <c r="AC116" s="163">
        <v>80</v>
      </c>
      <c r="AD116" s="165">
        <v>17.600000381469727</v>
      </c>
      <c r="AE116" s="164">
        <v>7.8105564117431641</v>
      </c>
      <c r="AF116" s="251">
        <v>0.99322652816772461</v>
      </c>
      <c r="AG116" s="163">
        <v>13877</v>
      </c>
      <c r="AH116" s="164">
        <v>0.78100001811981201</v>
      </c>
      <c r="AI116" s="166">
        <v>1.6492113471031189E-2</v>
      </c>
      <c r="AJ116" s="164">
        <v>153.142427</v>
      </c>
      <c r="AK116" s="164">
        <v>543.28997802734375</v>
      </c>
      <c r="AL116" s="164">
        <v>496.67999267578125</v>
      </c>
      <c r="AM116" s="164">
        <v>3.4658219665288925E-2</v>
      </c>
      <c r="AN116" s="164">
        <v>3.7028026580810547</v>
      </c>
      <c r="AO116" s="165">
        <v>12.800000190734863</v>
      </c>
      <c r="AP116" s="165">
        <v>4.1999998092651367</v>
      </c>
      <c r="AQ116" s="163">
        <v>28</v>
      </c>
      <c r="AR116" s="165">
        <v>0.40000000596046448</v>
      </c>
      <c r="AS116" s="164">
        <v>0.2800000011920929</v>
      </c>
      <c r="AT116" s="164">
        <v>6.030142679810524E-2</v>
      </c>
      <c r="AU116" s="163">
        <v>19950556</v>
      </c>
      <c r="AV116" s="164">
        <v>0.35199999809265137</v>
      </c>
      <c r="AW116" s="164">
        <v>43.5</v>
      </c>
      <c r="AX116" s="163">
        <v>55041</v>
      </c>
      <c r="AY116" s="163">
        <v>988000</v>
      </c>
      <c r="AZ116" s="163">
        <v>0</v>
      </c>
      <c r="BA116" s="163">
        <v>391550</v>
      </c>
      <c r="BB116" s="163">
        <v>525443</v>
      </c>
      <c r="BC116" s="163">
        <v>0</v>
      </c>
      <c r="BD116" s="163">
        <v>137</v>
      </c>
      <c r="BE116" s="165">
        <v>3.0999999046325684</v>
      </c>
      <c r="BF116" s="164">
        <v>2.9666666984558105</v>
      </c>
      <c r="BG116" s="164">
        <v>-0.28089895844459534</v>
      </c>
      <c r="BH116" s="163">
        <v>31</v>
      </c>
      <c r="BI116" s="165">
        <v>100</v>
      </c>
      <c r="BJ116" s="164">
        <v>95.247848510742188</v>
      </c>
      <c r="BK116" s="164">
        <v>75.626502990722656</v>
      </c>
      <c r="BL116" s="165">
        <v>100.28820037841797</v>
      </c>
      <c r="BM116" s="163">
        <v>360000</v>
      </c>
      <c r="BN116" s="165">
        <v>92.518447875976563</v>
      </c>
      <c r="BO116" s="165">
        <v>99.706428527832031</v>
      </c>
      <c r="BP116" s="164">
        <v>24.409999847412109</v>
      </c>
      <c r="BQ116" s="163">
        <v>83</v>
      </c>
      <c r="BR116" s="163">
        <v>82</v>
      </c>
      <c r="BS116" s="163">
        <v>84</v>
      </c>
      <c r="BT116" s="164">
        <v>1190.1099853515625</v>
      </c>
      <c r="BU116" s="164">
        <v>59</v>
      </c>
      <c r="BV116" s="163">
        <v>13926.11328125</v>
      </c>
      <c r="BW116" s="163">
        <v>1943950</v>
      </c>
    </row>
    <row r="117" spans="1:75">
      <c r="A117" s="167" t="s">
        <v>669</v>
      </c>
      <c r="B117" s="236" t="s">
        <v>208</v>
      </c>
      <c r="C117" s="163">
        <v>0</v>
      </c>
      <c r="D117" s="163">
        <v>0</v>
      </c>
      <c r="E117" s="163">
        <v>0</v>
      </c>
      <c r="F117" s="163">
        <v>2.1616001129150391</v>
      </c>
      <c r="G117" s="163">
        <v>1187.33837890625</v>
      </c>
      <c r="H117" s="163">
        <v>36.738418579101563</v>
      </c>
      <c r="I117" s="163">
        <v>67.877700805664063</v>
      </c>
      <c r="J117" s="237">
        <v>6908.5712890625</v>
      </c>
      <c r="K117" s="240">
        <v>8.5714288055896759E-2</v>
      </c>
      <c r="L117" s="239" t="s">
        <v>1369</v>
      </c>
      <c r="M117" s="163">
        <v>0</v>
      </c>
      <c r="N117" s="163" t="s">
        <v>1369</v>
      </c>
      <c r="O117" s="163" t="s">
        <v>1369</v>
      </c>
      <c r="P117" s="163" t="s">
        <v>1369</v>
      </c>
      <c r="Q117" s="163">
        <v>0</v>
      </c>
      <c r="R117" s="233">
        <v>0</v>
      </c>
      <c r="S117" s="163">
        <v>2006.193115234375</v>
      </c>
      <c r="T117" s="163">
        <v>7816.9228515625</v>
      </c>
      <c r="U117" s="163">
        <v>42526.66015625</v>
      </c>
      <c r="V117" s="164">
        <v>161.61570739746094</v>
      </c>
      <c r="W117" s="164">
        <v>1.6204534769058228</v>
      </c>
      <c r="X117" s="164">
        <v>23.378999710083008</v>
      </c>
      <c r="Y117" s="164" t="s">
        <v>1369</v>
      </c>
      <c r="Z117" s="164">
        <v>9.5</v>
      </c>
      <c r="AA117" s="164" t="s">
        <v>1369</v>
      </c>
      <c r="AB117" s="163">
        <v>8</v>
      </c>
      <c r="AC117" s="163">
        <v>40</v>
      </c>
      <c r="AD117" s="165" t="s">
        <v>1369</v>
      </c>
      <c r="AE117" s="164">
        <v>10.695427894592285</v>
      </c>
      <c r="AF117" s="251">
        <v>0</v>
      </c>
      <c r="AG117" s="163">
        <v>0</v>
      </c>
      <c r="AH117" s="164">
        <v>0.63400000333786011</v>
      </c>
      <c r="AI117" s="166" t="s">
        <v>1369</v>
      </c>
      <c r="AJ117" s="164">
        <v>19.025984999999999</v>
      </c>
      <c r="AK117" s="164">
        <v>138.10000610351563</v>
      </c>
      <c r="AL117" s="164">
        <v>152.27000427246094</v>
      </c>
      <c r="AM117" s="164">
        <v>31.460655212402344</v>
      </c>
      <c r="AN117" s="164">
        <v>5.0736303329467773</v>
      </c>
      <c r="AO117" s="165">
        <v>24.200000762939453</v>
      </c>
      <c r="AP117" s="165" t="s">
        <v>1369</v>
      </c>
      <c r="AQ117" s="163">
        <v>53</v>
      </c>
      <c r="AR117" s="165" t="s">
        <v>1369</v>
      </c>
      <c r="AS117" s="164" t="s">
        <v>1369</v>
      </c>
      <c r="AT117" s="164" t="s">
        <v>1369</v>
      </c>
      <c r="AU117" s="163">
        <v>36871</v>
      </c>
      <c r="AV117" s="164" t="s">
        <v>1369</v>
      </c>
      <c r="AW117" s="164">
        <v>40.099998474121094</v>
      </c>
      <c r="AX117" s="163">
        <v>0</v>
      </c>
      <c r="AY117" s="163">
        <v>113000</v>
      </c>
      <c r="AZ117" s="163">
        <v>0</v>
      </c>
      <c r="BA117" s="163">
        <v>0</v>
      </c>
      <c r="BB117" s="163">
        <v>0</v>
      </c>
      <c r="BC117" s="163">
        <v>0</v>
      </c>
      <c r="BD117" s="163">
        <v>34</v>
      </c>
      <c r="BE117" s="165">
        <v>3.7000000476837158</v>
      </c>
      <c r="BF117" s="164">
        <v>2.5999999046325684</v>
      </c>
      <c r="BG117" s="164">
        <v>0.37983915209770203</v>
      </c>
      <c r="BH117" s="164" t="s">
        <v>1369</v>
      </c>
      <c r="BI117" s="165">
        <v>85.300003051757813</v>
      </c>
      <c r="BJ117" s="164" t="s">
        <v>1369</v>
      </c>
      <c r="BK117" s="164">
        <v>40.409618377685547</v>
      </c>
      <c r="BL117" s="165">
        <v>19.446481704711914</v>
      </c>
      <c r="BM117" s="163">
        <v>380</v>
      </c>
      <c r="BN117" s="165">
        <v>90.453903198242188</v>
      </c>
      <c r="BO117" s="165">
        <v>90.114288330078125</v>
      </c>
      <c r="BP117" s="164">
        <v>9.630000114440918</v>
      </c>
      <c r="BQ117" s="163">
        <v>69</v>
      </c>
      <c r="BR117" s="163">
        <v>38</v>
      </c>
      <c r="BS117" s="163">
        <v>65</v>
      </c>
      <c r="BT117" s="164">
        <v>353.0963134765625</v>
      </c>
      <c r="BU117" s="164">
        <v>74</v>
      </c>
      <c r="BV117" s="163">
        <v>3992.223876953125</v>
      </c>
      <c r="BW117" s="163">
        <v>700</v>
      </c>
    </row>
    <row r="118" spans="1:75">
      <c r="A118" s="167" t="s">
        <v>740</v>
      </c>
      <c r="B118" s="236" t="s">
        <v>209</v>
      </c>
      <c r="C118" s="163">
        <v>6773.34814453125</v>
      </c>
      <c r="D118" s="163">
        <v>0</v>
      </c>
      <c r="E118" s="163">
        <v>7829.46337890625</v>
      </c>
      <c r="F118" s="163">
        <v>0</v>
      </c>
      <c r="G118" s="163">
        <v>0</v>
      </c>
      <c r="H118" s="163">
        <v>0</v>
      </c>
      <c r="I118" s="163">
        <v>0</v>
      </c>
      <c r="J118" s="237">
        <v>6176.97119140625</v>
      </c>
      <c r="K118" s="240">
        <v>8.5714288055896759E-2</v>
      </c>
      <c r="L118" s="238">
        <v>0.20000000298023224</v>
      </c>
      <c r="M118" s="163">
        <v>2729071.25</v>
      </c>
      <c r="N118" s="163" t="s">
        <v>1369</v>
      </c>
      <c r="O118" s="163" t="s">
        <v>1369</v>
      </c>
      <c r="P118" s="163" t="s">
        <v>1369</v>
      </c>
      <c r="Q118" s="163">
        <v>0</v>
      </c>
      <c r="R118" s="233">
        <v>0</v>
      </c>
      <c r="S118" s="163">
        <v>0</v>
      </c>
      <c r="T118" s="163">
        <v>0</v>
      </c>
      <c r="U118" s="163">
        <v>0</v>
      </c>
      <c r="V118" s="164">
        <v>90.1103515625</v>
      </c>
      <c r="W118" s="164">
        <v>-1.6073873043060303</v>
      </c>
      <c r="X118" s="164">
        <v>43.373001098632813</v>
      </c>
      <c r="Y118" s="164">
        <v>2.8900001049041748</v>
      </c>
      <c r="Z118" s="164">
        <v>0.13259632885456085</v>
      </c>
      <c r="AA118" s="164" t="s">
        <v>1369</v>
      </c>
      <c r="AB118" s="163">
        <v>1670</v>
      </c>
      <c r="AC118" s="163">
        <v>80</v>
      </c>
      <c r="AD118" s="165" t="s">
        <v>1369</v>
      </c>
      <c r="AE118" s="164">
        <v>5.5880136489868164</v>
      </c>
      <c r="AF118" s="251">
        <v>7.0160254836082458E-3</v>
      </c>
      <c r="AG118" s="163">
        <v>0</v>
      </c>
      <c r="AH118" s="164">
        <v>0.7630000114440918</v>
      </c>
      <c r="AI118" s="166">
        <v>3.5339051391929388E-3</v>
      </c>
      <c r="AJ118" s="164">
        <v>423.89746400000001</v>
      </c>
      <c r="AK118" s="164">
        <v>568.58001708984375</v>
      </c>
      <c r="AL118" s="164">
        <v>885.739990234375</v>
      </c>
      <c r="AM118" s="164">
        <v>6.0706052780151367</v>
      </c>
      <c r="AN118" s="164">
        <v>12.27369499206543</v>
      </c>
      <c r="AO118" s="165">
        <v>14.199999809265137</v>
      </c>
      <c r="AP118" s="165">
        <v>2.2000000476837158</v>
      </c>
      <c r="AQ118" s="163">
        <v>74</v>
      </c>
      <c r="AR118" s="165">
        <v>0.89999997615814209</v>
      </c>
      <c r="AS118" s="164">
        <v>0.68000000715255737</v>
      </c>
      <c r="AT118" s="164" t="s">
        <v>1369</v>
      </c>
      <c r="AU118" s="163">
        <v>0</v>
      </c>
      <c r="AV118" s="164">
        <v>0.15600000321865082</v>
      </c>
      <c r="AW118" s="164">
        <v>25.700000762939453</v>
      </c>
      <c r="AX118" s="163">
        <v>0</v>
      </c>
      <c r="AY118" s="163">
        <v>10</v>
      </c>
      <c r="AZ118" s="163">
        <v>0</v>
      </c>
      <c r="BA118" s="163">
        <v>0</v>
      </c>
      <c r="BB118" s="163">
        <v>124770</v>
      </c>
      <c r="BC118" s="163">
        <v>0</v>
      </c>
      <c r="BD118" s="163">
        <v>121</v>
      </c>
      <c r="BE118" s="165">
        <v>2.4000000953674316</v>
      </c>
      <c r="BF118" s="164">
        <v>2.5329999923706055</v>
      </c>
      <c r="BG118" s="164">
        <v>-0.30701360106468201</v>
      </c>
      <c r="BH118" s="163">
        <v>42</v>
      </c>
      <c r="BI118" s="165">
        <v>100</v>
      </c>
      <c r="BJ118" s="164">
        <v>99.599998474121094</v>
      </c>
      <c r="BK118" s="164">
        <v>61.287761688232422</v>
      </c>
      <c r="BL118" s="165">
        <v>127.416259765625</v>
      </c>
      <c r="BM118" s="163">
        <v>42000</v>
      </c>
      <c r="BN118" s="165">
        <v>84.91094970703125</v>
      </c>
      <c r="BO118" s="165">
        <v>92.024269104003906</v>
      </c>
      <c r="BP118" s="164">
        <v>40.570003509521484</v>
      </c>
      <c r="BQ118" s="163">
        <v>88</v>
      </c>
      <c r="BR118" s="163">
        <v>93</v>
      </c>
      <c r="BS118" s="163">
        <v>79</v>
      </c>
      <c r="BT118" s="164">
        <v>1207</v>
      </c>
      <c r="BU118" s="164">
        <v>12</v>
      </c>
      <c r="BV118" s="163">
        <v>6650.64794921875</v>
      </c>
      <c r="BW118" s="163">
        <v>32854</v>
      </c>
    </row>
    <row r="119" spans="1:75">
      <c r="A119" s="167" t="s">
        <v>211</v>
      </c>
      <c r="B119" s="236" t="s">
        <v>210</v>
      </c>
      <c r="C119" s="163">
        <v>1573.560302734375</v>
      </c>
      <c r="D119" s="163">
        <v>25.688705444335938</v>
      </c>
      <c r="E119" s="163">
        <v>36599.5703125</v>
      </c>
      <c r="F119" s="163">
        <v>0</v>
      </c>
      <c r="G119" s="163">
        <v>0</v>
      </c>
      <c r="H119" s="163">
        <v>0</v>
      </c>
      <c r="I119" s="163">
        <v>0</v>
      </c>
      <c r="J119" s="237">
        <v>12857.142578125</v>
      </c>
      <c r="K119" s="240">
        <v>2.857142873108387E-2</v>
      </c>
      <c r="L119" s="238">
        <v>0.27500000596046448</v>
      </c>
      <c r="M119" s="163">
        <v>95.37298583984375</v>
      </c>
      <c r="N119" s="163" t="s">
        <v>1369</v>
      </c>
      <c r="O119" s="163" t="s">
        <v>1369</v>
      </c>
      <c r="P119" s="163" t="s">
        <v>1369</v>
      </c>
      <c r="Q119" s="163">
        <v>0</v>
      </c>
      <c r="R119" s="233">
        <v>0</v>
      </c>
      <c r="S119" s="163">
        <v>0</v>
      </c>
      <c r="T119" s="163">
        <v>0</v>
      </c>
      <c r="U119" s="163">
        <v>0</v>
      </c>
      <c r="V119" s="164">
        <v>2.1494491100311279</v>
      </c>
      <c r="W119" s="164">
        <v>1.6558876037597656</v>
      </c>
      <c r="X119" s="164">
        <v>69.088996887207031</v>
      </c>
      <c r="Y119" s="164">
        <v>3.630000114440918</v>
      </c>
      <c r="Z119" s="164">
        <v>5.0341615676879883</v>
      </c>
      <c r="AA119" s="164">
        <v>86.376937866210938</v>
      </c>
      <c r="AB119" s="163">
        <v>2577</v>
      </c>
      <c r="AC119" s="163">
        <v>80</v>
      </c>
      <c r="AD119" s="165">
        <v>17.878690719604492</v>
      </c>
      <c r="AE119" s="164">
        <v>9.8193521499633789</v>
      </c>
      <c r="AF119" s="251">
        <v>1.3751822523772717E-2</v>
      </c>
      <c r="AG119" s="163">
        <v>0</v>
      </c>
      <c r="AH119" s="164">
        <v>0.74099999666213989</v>
      </c>
      <c r="AI119" s="166">
        <v>2.8126820921897888E-2</v>
      </c>
      <c r="AJ119" s="164">
        <v>13.000712</v>
      </c>
      <c r="AK119" s="164">
        <v>272.91000366210938</v>
      </c>
      <c r="AL119" s="164">
        <v>285.57000732421875</v>
      </c>
      <c r="AM119" s="164">
        <v>1.8884507417678833</v>
      </c>
      <c r="AN119" s="164">
        <v>2.2141506671905518</v>
      </c>
      <c r="AO119" s="165">
        <v>13.399999618530273</v>
      </c>
      <c r="AP119" s="165">
        <v>1.7999999523162842</v>
      </c>
      <c r="AQ119" s="163">
        <v>452</v>
      </c>
      <c r="AR119" s="165">
        <v>0.10000000149011612</v>
      </c>
      <c r="AS119" s="164">
        <v>1.9999999552965164E-2</v>
      </c>
      <c r="AT119" s="164" t="s">
        <v>1369</v>
      </c>
      <c r="AU119" s="163">
        <v>0</v>
      </c>
      <c r="AV119" s="164">
        <v>0.29699999094009399</v>
      </c>
      <c r="AW119" s="164">
        <v>31.399999618530273</v>
      </c>
      <c r="AX119" s="163">
        <v>33931</v>
      </c>
      <c r="AY119" s="163">
        <v>964435</v>
      </c>
      <c r="AZ119" s="163">
        <v>0</v>
      </c>
      <c r="BA119" s="163">
        <v>0</v>
      </c>
      <c r="BB119" s="163">
        <v>32</v>
      </c>
      <c r="BC119" s="163">
        <v>0</v>
      </c>
      <c r="BD119" s="163">
        <v>132</v>
      </c>
      <c r="BE119" s="165">
        <v>2.4000000953674316</v>
      </c>
      <c r="BF119" s="164">
        <v>2.9500000476837158</v>
      </c>
      <c r="BG119" s="164">
        <v>-0.42490869760513306</v>
      </c>
      <c r="BH119" s="163">
        <v>33</v>
      </c>
      <c r="BI119" s="165">
        <v>100</v>
      </c>
      <c r="BJ119" s="164">
        <v>99.183273315429688</v>
      </c>
      <c r="BK119" s="164">
        <v>81.606819152832031</v>
      </c>
      <c r="BL119" s="165">
        <v>142.28956604003906</v>
      </c>
      <c r="BM119" s="163">
        <v>65000</v>
      </c>
      <c r="BN119" s="165">
        <v>69.964881896972656</v>
      </c>
      <c r="BO119" s="165">
        <v>83.51123046875</v>
      </c>
      <c r="BP119" s="164">
        <v>38.590000152587891</v>
      </c>
      <c r="BQ119" s="163">
        <v>95</v>
      </c>
      <c r="BR119" s="163">
        <v>93</v>
      </c>
      <c r="BS119" s="163">
        <v>94</v>
      </c>
      <c r="BT119" s="164">
        <v>885.95159912109375</v>
      </c>
      <c r="BU119" s="164">
        <v>39</v>
      </c>
      <c r="BV119" s="163">
        <v>5764.802734375</v>
      </c>
      <c r="BW119" s="163">
        <v>1553560</v>
      </c>
    </row>
    <row r="120" spans="1:75">
      <c r="A120" s="167" t="s">
        <v>213</v>
      </c>
      <c r="B120" s="236" t="s">
        <v>212</v>
      </c>
      <c r="C120" s="163">
        <v>1294.2401123046875</v>
      </c>
      <c r="D120" s="163">
        <v>0</v>
      </c>
      <c r="E120" s="163">
        <v>246.85546875</v>
      </c>
      <c r="F120" s="163">
        <v>8.5176000595092773</v>
      </c>
      <c r="G120" s="163">
        <v>0</v>
      </c>
      <c r="H120" s="163">
        <v>0</v>
      </c>
      <c r="I120" s="163">
        <v>185.07029724121094</v>
      </c>
      <c r="J120" s="237">
        <v>0</v>
      </c>
      <c r="K120" s="240">
        <v>0</v>
      </c>
      <c r="L120" s="238">
        <v>0.125</v>
      </c>
      <c r="M120" s="163">
        <v>365.7652587890625</v>
      </c>
      <c r="N120" s="163" t="s">
        <v>1369</v>
      </c>
      <c r="O120" s="163" t="s">
        <v>1369</v>
      </c>
      <c r="P120" s="163" t="s">
        <v>1369</v>
      </c>
      <c r="Q120" s="163">
        <v>0</v>
      </c>
      <c r="R120" s="233">
        <v>0</v>
      </c>
      <c r="S120" s="163">
        <v>0</v>
      </c>
      <c r="T120" s="163">
        <v>202545.5</v>
      </c>
      <c r="U120" s="163">
        <v>256557.828125</v>
      </c>
      <c r="V120" s="164">
        <v>46.037994384765625</v>
      </c>
      <c r="W120" s="164">
        <v>0.32676392793655396</v>
      </c>
      <c r="X120" s="164">
        <v>68.501998901367188</v>
      </c>
      <c r="Y120" s="164">
        <v>3.2899999618530273</v>
      </c>
      <c r="Z120" s="164">
        <v>4.0975689888000488E-2</v>
      </c>
      <c r="AA120" s="164">
        <v>99.242095947265625</v>
      </c>
      <c r="AB120" s="163">
        <v>273</v>
      </c>
      <c r="AC120" s="163">
        <v>60</v>
      </c>
      <c r="AD120" s="165">
        <v>8.7692203521728516</v>
      </c>
      <c r="AE120" s="164">
        <v>5.7355103492736816</v>
      </c>
      <c r="AF120" s="251">
        <v>5.9149875305593014E-3</v>
      </c>
      <c r="AG120" s="163">
        <v>0</v>
      </c>
      <c r="AH120" s="164">
        <v>0.84399998188018799</v>
      </c>
      <c r="AI120" s="166">
        <v>4.8989006318151951E-3</v>
      </c>
      <c r="AJ120" s="164">
        <v>0.99188299999999996</v>
      </c>
      <c r="AK120" s="164">
        <v>126.06999969482422</v>
      </c>
      <c r="AL120" s="164">
        <v>103.70999908447266</v>
      </c>
      <c r="AM120" s="164">
        <v>1.6166410446166992</v>
      </c>
      <c r="AN120" s="164">
        <v>10.87092399597168</v>
      </c>
      <c r="AO120" s="165">
        <v>2.7000000476837158</v>
      </c>
      <c r="AP120" s="165">
        <v>3.7000000476837158</v>
      </c>
      <c r="AQ120" s="163">
        <v>14</v>
      </c>
      <c r="AR120" s="165">
        <v>0.10000000149011612</v>
      </c>
      <c r="AS120" s="164">
        <v>5.000000074505806E-2</v>
      </c>
      <c r="AT120" s="164" t="s">
        <v>1369</v>
      </c>
      <c r="AU120" s="163">
        <v>0</v>
      </c>
      <c r="AV120" s="164">
        <v>0.11400000005960464</v>
      </c>
      <c r="AW120" s="164">
        <v>34.299999237060547</v>
      </c>
      <c r="AX120" s="163">
        <v>0</v>
      </c>
      <c r="AY120" s="163">
        <v>0</v>
      </c>
      <c r="AZ120" s="163">
        <v>0</v>
      </c>
      <c r="BA120" s="163">
        <v>0</v>
      </c>
      <c r="BB120" s="163">
        <v>65536</v>
      </c>
      <c r="BC120" s="163">
        <v>0</v>
      </c>
      <c r="BD120" s="163">
        <v>145</v>
      </c>
      <c r="BE120" s="165">
        <v>2.4000000953674316</v>
      </c>
      <c r="BF120" s="164">
        <v>3.4000000953674316</v>
      </c>
      <c r="BG120" s="164">
        <v>-2.7014989405870438E-2</v>
      </c>
      <c r="BH120" s="163">
        <v>46</v>
      </c>
      <c r="BI120" s="165">
        <v>100</v>
      </c>
      <c r="BJ120" s="164">
        <v>98.980003356933594</v>
      </c>
      <c r="BK120" s="164">
        <v>88.221923828125</v>
      </c>
      <c r="BL120" s="165">
        <v>203.16816711425781</v>
      </c>
      <c r="BM120" s="163">
        <v>11000</v>
      </c>
      <c r="BN120" s="165">
        <v>97.810447692871094</v>
      </c>
      <c r="BO120" s="165">
        <v>98.863876342773438</v>
      </c>
      <c r="BP120" s="164">
        <v>27.679998397827148</v>
      </c>
      <c r="BQ120" s="163">
        <v>80</v>
      </c>
      <c r="BR120" s="163">
        <v>70</v>
      </c>
      <c r="BS120" s="163" t="s">
        <v>1369</v>
      </c>
      <c r="BT120" s="164">
        <v>2439</v>
      </c>
      <c r="BU120" s="164">
        <v>6</v>
      </c>
      <c r="BV120" s="163">
        <v>12016.9072265625</v>
      </c>
      <c r="BW120" s="163">
        <v>13450</v>
      </c>
    </row>
    <row r="121" spans="1:75">
      <c r="A121" s="167" t="s">
        <v>215</v>
      </c>
      <c r="B121" s="236" t="s">
        <v>214</v>
      </c>
      <c r="C121" s="163">
        <v>41195.76171875</v>
      </c>
      <c r="D121" s="163">
        <v>0</v>
      </c>
      <c r="E121" s="163">
        <v>50869.60546875</v>
      </c>
      <c r="F121" s="163">
        <v>20.268400192260742</v>
      </c>
      <c r="G121" s="163">
        <v>0</v>
      </c>
      <c r="H121" s="163">
        <v>0</v>
      </c>
      <c r="I121" s="163">
        <v>9415.1826171875</v>
      </c>
      <c r="J121" s="237">
        <v>7857.14306640625</v>
      </c>
      <c r="K121" s="240">
        <v>2.857142873108387E-2</v>
      </c>
      <c r="L121" s="238">
        <v>0.32499998807907104</v>
      </c>
      <c r="M121" s="163">
        <v>0</v>
      </c>
      <c r="N121" s="163">
        <v>0</v>
      </c>
      <c r="O121" s="163">
        <v>0</v>
      </c>
      <c r="P121" s="163">
        <v>0</v>
      </c>
      <c r="Q121" s="163">
        <v>0</v>
      </c>
      <c r="R121" s="233">
        <v>0</v>
      </c>
      <c r="S121" s="163">
        <v>1251375.625</v>
      </c>
      <c r="T121" s="163">
        <v>22454890</v>
      </c>
      <c r="U121" s="163">
        <v>1188735.875</v>
      </c>
      <c r="V121" s="164">
        <v>83.075477600097656</v>
      </c>
      <c r="W121" s="164">
        <v>1.8242959976196289</v>
      </c>
      <c r="X121" s="164">
        <v>65.121002197265625</v>
      </c>
      <c r="Y121" s="164">
        <v>4.5799999237060547</v>
      </c>
      <c r="Z121" s="164">
        <v>0</v>
      </c>
      <c r="AA121" s="164" t="s">
        <v>1369</v>
      </c>
      <c r="AB121" s="163">
        <v>1152</v>
      </c>
      <c r="AC121" s="163">
        <v>80</v>
      </c>
      <c r="AD121" s="165">
        <v>10.850879669189453</v>
      </c>
      <c r="AE121" s="164">
        <v>8.2606277465820313</v>
      </c>
      <c r="AF121" s="251">
        <v>0.26669177412986755</v>
      </c>
      <c r="AG121" s="163">
        <v>5</v>
      </c>
      <c r="AH121" s="164">
        <v>0.69800001382827759</v>
      </c>
      <c r="AI121" s="166">
        <v>2.6696724817156792E-2</v>
      </c>
      <c r="AJ121" s="164">
        <v>41.977215999999999</v>
      </c>
      <c r="AK121" s="164">
        <v>908.9000244140625</v>
      </c>
      <c r="AL121" s="164">
        <v>1416.489990234375</v>
      </c>
      <c r="AM121" s="164">
        <v>1.096322774887085</v>
      </c>
      <c r="AN121" s="164">
        <v>8.5961685180664063</v>
      </c>
      <c r="AO121" s="165">
        <v>17.299999237060547</v>
      </c>
      <c r="AP121" s="165">
        <v>2.7999999523162842</v>
      </c>
      <c r="AQ121" s="163">
        <v>93</v>
      </c>
      <c r="AR121" s="165">
        <v>0.10000000149011612</v>
      </c>
      <c r="AS121" s="164">
        <v>2.9999999329447746E-2</v>
      </c>
      <c r="AT121" s="163">
        <v>0</v>
      </c>
      <c r="AU121" s="163">
        <v>2364</v>
      </c>
      <c r="AV121" s="164">
        <v>0.43999999761581421</v>
      </c>
      <c r="AW121" s="164">
        <v>39.5</v>
      </c>
      <c r="AX121" s="163">
        <v>0</v>
      </c>
      <c r="AY121" s="163">
        <v>845674</v>
      </c>
      <c r="AZ121" s="163">
        <v>0</v>
      </c>
      <c r="BA121" s="163">
        <v>0</v>
      </c>
      <c r="BB121" s="163">
        <v>19635</v>
      </c>
      <c r="BC121" s="163">
        <v>0</v>
      </c>
      <c r="BD121" s="163">
        <v>140</v>
      </c>
      <c r="BE121" s="165">
        <v>6.9000000953674316</v>
      </c>
      <c r="BF121" s="164">
        <v>2.75</v>
      </c>
      <c r="BG121" s="164">
        <v>-0.13164964318275452</v>
      </c>
      <c r="BH121" s="163">
        <v>38</v>
      </c>
      <c r="BI121" s="165">
        <v>100</v>
      </c>
      <c r="BJ121" s="164">
        <v>77.349998474121094</v>
      </c>
      <c r="BK121" s="164">
        <v>88.130317687988281</v>
      </c>
      <c r="BL121" s="165">
        <v>137.45927429199219</v>
      </c>
      <c r="BM121" s="163">
        <v>130000</v>
      </c>
      <c r="BN121" s="165">
        <v>87.516349792480469</v>
      </c>
      <c r="BO121" s="165">
        <v>87.019454956054688</v>
      </c>
      <c r="BP121" s="164">
        <v>7.320000171661377</v>
      </c>
      <c r="BQ121" s="163">
        <v>99</v>
      </c>
      <c r="BR121" s="163">
        <v>99</v>
      </c>
      <c r="BS121" s="163">
        <v>98</v>
      </c>
      <c r="BT121" s="164">
        <v>515.76055908203125</v>
      </c>
      <c r="BU121" s="164">
        <v>72</v>
      </c>
      <c r="BV121" s="163">
        <v>3672.1123046875</v>
      </c>
      <c r="BW121" s="163">
        <v>446300</v>
      </c>
    </row>
    <row r="122" spans="1:75">
      <c r="A122" s="167" t="s">
        <v>217</v>
      </c>
      <c r="B122" s="236" t="s">
        <v>216</v>
      </c>
      <c r="C122" s="163">
        <v>21303.0546875</v>
      </c>
      <c r="D122" s="163">
        <v>0</v>
      </c>
      <c r="E122" s="163">
        <v>104783.1484375</v>
      </c>
      <c r="F122" s="163">
        <v>10.036800384521484</v>
      </c>
      <c r="G122" s="163">
        <v>79756.8984375</v>
      </c>
      <c r="H122" s="163">
        <v>0</v>
      </c>
      <c r="I122" s="163">
        <v>15886.2080078125</v>
      </c>
      <c r="J122" s="237">
        <v>481779.15625</v>
      </c>
      <c r="K122" s="240">
        <v>0.37142857909202576</v>
      </c>
      <c r="L122" s="238">
        <v>0.10000000149011612</v>
      </c>
      <c r="M122" s="163">
        <v>6290765</v>
      </c>
      <c r="N122" s="163">
        <v>142679.65625</v>
      </c>
      <c r="O122" s="163">
        <v>0</v>
      </c>
      <c r="P122" s="163">
        <v>391489.75</v>
      </c>
      <c r="Q122" s="163">
        <v>34858400</v>
      </c>
      <c r="R122" s="233">
        <v>1</v>
      </c>
      <c r="S122" s="163">
        <v>15080162</v>
      </c>
      <c r="T122" s="163">
        <v>33575580</v>
      </c>
      <c r="U122" s="163">
        <v>28304616</v>
      </c>
      <c r="V122" s="164">
        <v>40.790802001953125</v>
      </c>
      <c r="W122" s="164">
        <v>4.2466568946838379</v>
      </c>
      <c r="X122" s="164">
        <v>38.752998352050781</v>
      </c>
      <c r="Y122" s="164">
        <v>4.5199999809265137</v>
      </c>
      <c r="Z122" s="164">
        <v>19.588769912719727</v>
      </c>
      <c r="AA122" s="164" t="s">
        <v>1369</v>
      </c>
      <c r="AB122" s="163">
        <v>5989</v>
      </c>
      <c r="AC122" s="163">
        <v>80</v>
      </c>
      <c r="AD122" s="165">
        <v>54.958911895751953</v>
      </c>
      <c r="AE122" s="164">
        <v>16.704004287719727</v>
      </c>
      <c r="AF122" s="251">
        <v>0.90966886281967163</v>
      </c>
      <c r="AG122" s="163">
        <v>271</v>
      </c>
      <c r="AH122" s="164">
        <v>0.460999995470047</v>
      </c>
      <c r="AI122" s="166">
        <v>0.37156450748443604</v>
      </c>
      <c r="AJ122" s="164">
        <v>766.92560000000003</v>
      </c>
      <c r="AK122" s="164">
        <v>2253.909912109375</v>
      </c>
      <c r="AL122" s="164">
        <v>2573.81005859375</v>
      </c>
      <c r="AM122" s="164">
        <v>15.06446361541748</v>
      </c>
      <c r="AN122" s="164">
        <v>3.2221336364746094</v>
      </c>
      <c r="AO122" s="165">
        <v>66.199996948242188</v>
      </c>
      <c r="AP122" s="165">
        <v>15.399999618530273</v>
      </c>
      <c r="AQ122" s="163">
        <v>361</v>
      </c>
      <c r="AR122" s="165">
        <v>11.600000381469727</v>
      </c>
      <c r="AS122" s="164">
        <v>5.5399999618530273</v>
      </c>
      <c r="AT122" s="164">
        <v>316.7432861328125</v>
      </c>
      <c r="AU122" s="163">
        <v>24148568</v>
      </c>
      <c r="AV122" s="164">
        <v>0.47699999809265137</v>
      </c>
      <c r="AW122" s="164">
        <v>50.5</v>
      </c>
      <c r="AX122" s="163">
        <v>1023763</v>
      </c>
      <c r="AY122" s="163">
        <v>4620482</v>
      </c>
      <c r="AZ122" s="163">
        <v>93325</v>
      </c>
      <c r="BA122" s="163">
        <v>591862</v>
      </c>
      <c r="BB122" s="163">
        <v>24913</v>
      </c>
      <c r="BC122" s="163">
        <v>0</v>
      </c>
      <c r="BD122" s="163">
        <v>100</v>
      </c>
      <c r="BE122" s="165">
        <v>24.799999237060547</v>
      </c>
      <c r="BF122" s="164">
        <v>4.1500000953674316</v>
      </c>
      <c r="BG122" s="164">
        <v>-0.71427029371261597</v>
      </c>
      <c r="BH122" s="163">
        <v>25</v>
      </c>
      <c r="BI122" s="165">
        <v>33.200000762939453</v>
      </c>
      <c r="BJ122" s="164">
        <v>59.779609680175781</v>
      </c>
      <c r="BK122" s="164">
        <v>17.372837066650391</v>
      </c>
      <c r="BL122" s="165">
        <v>42.071582794189453</v>
      </c>
      <c r="BM122" s="163">
        <v>41000</v>
      </c>
      <c r="BN122" s="165">
        <v>37.379795074462891</v>
      </c>
      <c r="BO122" s="165">
        <v>63.195365905761719</v>
      </c>
      <c r="BP122" s="164">
        <v>0.81000000238418579</v>
      </c>
      <c r="BQ122" s="163">
        <v>61</v>
      </c>
      <c r="BR122" s="163">
        <v>70</v>
      </c>
      <c r="BS122" s="163">
        <v>70</v>
      </c>
      <c r="BT122" s="164">
        <v>121.99801635742188</v>
      </c>
      <c r="BU122" s="164">
        <v>127</v>
      </c>
      <c r="BV122" s="163">
        <v>608.44268798828125</v>
      </c>
      <c r="BW122" s="163">
        <v>786380</v>
      </c>
    </row>
    <row r="123" spans="1:75">
      <c r="A123" s="167" t="s">
        <v>369</v>
      </c>
      <c r="B123" s="236" t="s">
        <v>218</v>
      </c>
      <c r="C123" s="163">
        <v>103795.1640625</v>
      </c>
      <c r="D123" s="163">
        <v>13684.0732421875</v>
      </c>
      <c r="E123" s="163">
        <v>1122631.125</v>
      </c>
      <c r="F123" s="163">
        <v>917.9019775390625</v>
      </c>
      <c r="G123" s="163">
        <v>209539.34375</v>
      </c>
      <c r="H123" s="163">
        <v>24721.640625</v>
      </c>
      <c r="I123" s="163">
        <v>159251.609375</v>
      </c>
      <c r="J123" s="237">
        <v>0</v>
      </c>
      <c r="K123" s="240">
        <v>0</v>
      </c>
      <c r="L123" s="238">
        <v>5.000000074505806E-2</v>
      </c>
      <c r="M123" s="163">
        <v>17089844</v>
      </c>
      <c r="N123" s="163" t="s">
        <v>1369</v>
      </c>
      <c r="O123" s="163" t="s">
        <v>1369</v>
      </c>
      <c r="P123" s="163" t="s">
        <v>1369</v>
      </c>
      <c r="Q123" s="163">
        <v>47885240</v>
      </c>
      <c r="R123" s="233">
        <v>0.87120002508163452</v>
      </c>
      <c r="S123" s="163">
        <v>27801280</v>
      </c>
      <c r="T123" s="163">
        <v>52101784</v>
      </c>
      <c r="U123" s="163">
        <v>51871008</v>
      </c>
      <c r="V123" s="164">
        <v>82.427696228027344</v>
      </c>
      <c r="W123" s="164">
        <v>1.8007651567459106</v>
      </c>
      <c r="X123" s="164">
        <v>32.11199951171875</v>
      </c>
      <c r="Y123" s="164">
        <v>4.2199997901916504</v>
      </c>
      <c r="Z123" s="164">
        <v>6.8094277381896973</v>
      </c>
      <c r="AA123" s="164">
        <v>74.585586547851563</v>
      </c>
      <c r="AB123" s="163">
        <v>18048</v>
      </c>
      <c r="AC123" s="163">
        <v>60</v>
      </c>
      <c r="AD123" s="165">
        <v>58.281051635742188</v>
      </c>
      <c r="AE123" s="164">
        <v>8.0715484619140625</v>
      </c>
      <c r="AF123" s="251">
        <v>0.99150854349136353</v>
      </c>
      <c r="AG123" s="163">
        <v>3125</v>
      </c>
      <c r="AH123" s="164">
        <v>0.60799998044967651</v>
      </c>
      <c r="AI123" s="166">
        <v>0.17584623396396637</v>
      </c>
      <c r="AJ123" s="164">
        <v>1117.8137280000001</v>
      </c>
      <c r="AK123" s="164">
        <v>1418.4200439453125</v>
      </c>
      <c r="AL123" s="164">
        <v>1001.3699951171875</v>
      </c>
      <c r="AM123" s="164">
        <v>1.6350802183151245</v>
      </c>
      <c r="AN123" s="164">
        <v>2.3142778873443604</v>
      </c>
      <c r="AO123" s="165">
        <v>40.099998474121094</v>
      </c>
      <c r="AP123" s="165">
        <v>19.5</v>
      </c>
      <c r="AQ123" s="163">
        <v>475</v>
      </c>
      <c r="AR123" s="165">
        <v>0.89999997615814209</v>
      </c>
      <c r="AS123" s="164">
        <v>0.34999999403953552</v>
      </c>
      <c r="AT123" s="164">
        <v>12.371563911437988</v>
      </c>
      <c r="AU123" s="163">
        <v>23816776</v>
      </c>
      <c r="AV123" s="164">
        <v>0.47900000214576721</v>
      </c>
      <c r="AW123" s="164">
        <v>30.700000762939453</v>
      </c>
      <c r="AX123" s="163">
        <v>0</v>
      </c>
      <c r="AY123" s="163">
        <v>76615</v>
      </c>
      <c r="AZ123" s="163">
        <v>0</v>
      </c>
      <c r="BA123" s="163">
        <v>2625000</v>
      </c>
      <c r="BB123" s="163">
        <v>632789</v>
      </c>
      <c r="BC123" s="163">
        <v>10</v>
      </c>
      <c r="BD123" s="163">
        <v>121</v>
      </c>
      <c r="BE123" s="165">
        <v>5.3000001907348633</v>
      </c>
      <c r="BF123" s="164">
        <v>2.1500000953674316</v>
      </c>
      <c r="BG123" s="164">
        <v>-1.6840410232543945</v>
      </c>
      <c r="BH123" s="163">
        <v>20</v>
      </c>
      <c r="BI123" s="165">
        <v>73.699996948242188</v>
      </c>
      <c r="BJ123" s="164">
        <v>89.0699462890625</v>
      </c>
      <c r="BK123" s="164">
        <v>44.021675109863281</v>
      </c>
      <c r="BL123" s="165">
        <v>106.69647216796875</v>
      </c>
      <c r="BM123" s="163">
        <v>47000</v>
      </c>
      <c r="BN123" s="165">
        <v>74.130149841308594</v>
      </c>
      <c r="BO123" s="165">
        <v>82.384437561035156</v>
      </c>
      <c r="BP123" s="164">
        <v>7.5099997520446777</v>
      </c>
      <c r="BQ123" s="163">
        <v>71</v>
      </c>
      <c r="BR123" s="163">
        <v>64</v>
      </c>
      <c r="BS123" s="163">
        <v>57</v>
      </c>
      <c r="BT123" s="164">
        <v>254</v>
      </c>
      <c r="BU123" s="164">
        <v>179</v>
      </c>
      <c r="BV123" s="163">
        <v>1187.5670166015625</v>
      </c>
      <c r="BW123" s="163">
        <v>653290</v>
      </c>
    </row>
    <row r="124" spans="1:75">
      <c r="A124" s="167" t="s">
        <v>220</v>
      </c>
      <c r="B124" s="236" t="s">
        <v>219</v>
      </c>
      <c r="C124" s="163">
        <v>0</v>
      </c>
      <c r="D124" s="163">
        <v>0</v>
      </c>
      <c r="E124" s="163">
        <v>9582.7509765625</v>
      </c>
      <c r="F124" s="163">
        <v>0</v>
      </c>
      <c r="G124" s="163">
        <v>0</v>
      </c>
      <c r="H124" s="163">
        <v>0</v>
      </c>
      <c r="I124" s="163">
        <v>80.470199584960938</v>
      </c>
      <c r="J124" s="237">
        <v>77120</v>
      </c>
      <c r="K124" s="240">
        <v>0.22857142984867096</v>
      </c>
      <c r="L124" s="238">
        <v>0.42500001192092896</v>
      </c>
      <c r="M124" s="163">
        <v>1241430</v>
      </c>
      <c r="N124" s="163">
        <v>0</v>
      </c>
      <c r="O124" s="163">
        <v>0</v>
      </c>
      <c r="P124" s="163">
        <v>0</v>
      </c>
      <c r="Q124" s="163">
        <v>2099975.5</v>
      </c>
      <c r="R124" s="233">
        <v>0.79369997978210449</v>
      </c>
      <c r="S124" s="163">
        <v>5902.88134765625</v>
      </c>
      <c r="T124" s="163">
        <v>2130267.5</v>
      </c>
      <c r="U124" s="163">
        <v>426549.90625</v>
      </c>
      <c r="V124" s="164">
        <v>3.0732195377349854</v>
      </c>
      <c r="W124" s="164">
        <v>3.1461710929870605</v>
      </c>
      <c r="X124" s="164">
        <v>54.886001586914063</v>
      </c>
      <c r="Y124" s="164">
        <v>4.2399997711181641</v>
      </c>
      <c r="Z124" s="164">
        <v>37.155815124511719</v>
      </c>
      <c r="AA124" s="164">
        <v>44.599903106689453</v>
      </c>
      <c r="AB124" s="163">
        <v>218</v>
      </c>
      <c r="AC124" s="163">
        <v>60</v>
      </c>
      <c r="AD124" s="165">
        <v>41.400001525878906</v>
      </c>
      <c r="AE124" s="164">
        <v>13.39250659942627</v>
      </c>
      <c r="AF124" s="251">
        <v>1.1580901220440865E-2</v>
      </c>
      <c r="AG124" s="163">
        <v>0</v>
      </c>
      <c r="AH124" s="164">
        <v>0.61000001430511475</v>
      </c>
      <c r="AI124" s="166">
        <v>0.1847345381975174</v>
      </c>
      <c r="AJ124" s="164">
        <v>6.2103400000000004</v>
      </c>
      <c r="AK124" s="164">
        <v>183.75999450683594</v>
      </c>
      <c r="AL124" s="164">
        <v>326.6099853515625</v>
      </c>
      <c r="AM124" s="164">
        <v>2.6928005218505859</v>
      </c>
      <c r="AN124" s="164">
        <v>0.50090277194976807</v>
      </c>
      <c r="AO124" s="165">
        <v>37.900001525878906</v>
      </c>
      <c r="AP124" s="165">
        <v>13.199999809265137</v>
      </c>
      <c r="AQ124" s="163">
        <v>450</v>
      </c>
      <c r="AR124" s="165">
        <v>11</v>
      </c>
      <c r="AS124" s="164">
        <v>4.1999998092651367</v>
      </c>
      <c r="AT124" s="164">
        <v>8.290287971496582</v>
      </c>
      <c r="AU124" s="163">
        <v>387147</v>
      </c>
      <c r="AV124" s="164">
        <v>0.44999998807907104</v>
      </c>
      <c r="AW124" s="164">
        <v>59.099998474121094</v>
      </c>
      <c r="AX124" s="163">
        <v>0</v>
      </c>
      <c r="AY124" s="163">
        <v>2190</v>
      </c>
      <c r="AZ124" s="163">
        <v>1655000</v>
      </c>
      <c r="BA124" s="163">
        <v>0</v>
      </c>
      <c r="BB124" s="163">
        <v>7212</v>
      </c>
      <c r="BC124" s="163">
        <v>0</v>
      </c>
      <c r="BD124" s="163">
        <v>108</v>
      </c>
      <c r="BE124" s="165">
        <v>22.200000762939453</v>
      </c>
      <c r="BF124" s="164">
        <v>3.2999999523162842</v>
      </c>
      <c r="BG124" s="164">
        <v>3.9499521255493164E-2</v>
      </c>
      <c r="BH124" s="163">
        <v>49</v>
      </c>
      <c r="BI124" s="165">
        <v>56.200000762939453</v>
      </c>
      <c r="BJ124" s="164">
        <v>92.25</v>
      </c>
      <c r="BK124" s="164">
        <v>52.973480224609375</v>
      </c>
      <c r="BL124" s="165">
        <v>113.19701385498047</v>
      </c>
      <c r="BM124" s="163">
        <v>58000</v>
      </c>
      <c r="BN124" s="165">
        <v>35.840541839599609</v>
      </c>
      <c r="BO124" s="165">
        <v>85.912117004394531</v>
      </c>
      <c r="BP124" s="164">
        <v>6.0100002288818359</v>
      </c>
      <c r="BQ124" s="163">
        <v>84</v>
      </c>
      <c r="BR124" s="163">
        <v>79</v>
      </c>
      <c r="BS124" s="163">
        <v>85</v>
      </c>
      <c r="BT124" s="164">
        <v>941.72845458984375</v>
      </c>
      <c r="BU124" s="164">
        <v>215</v>
      </c>
      <c r="BV124" s="163">
        <v>4742.78369140625</v>
      </c>
      <c r="BW124" s="163">
        <v>823290</v>
      </c>
    </row>
    <row r="125" spans="1:75">
      <c r="A125" s="167" t="s">
        <v>222</v>
      </c>
      <c r="B125" s="236" t="s">
        <v>221</v>
      </c>
      <c r="C125" s="163">
        <v>0</v>
      </c>
      <c r="D125" s="163">
        <v>0</v>
      </c>
      <c r="E125" s="163">
        <v>0</v>
      </c>
      <c r="F125" s="163">
        <v>0.414000004529953</v>
      </c>
      <c r="G125" s="163">
        <v>0</v>
      </c>
      <c r="H125" s="163">
        <v>0</v>
      </c>
      <c r="I125" s="163">
        <v>0</v>
      </c>
      <c r="J125" s="237">
        <v>0</v>
      </c>
      <c r="K125" s="240">
        <v>0</v>
      </c>
      <c r="L125" s="239" t="s">
        <v>1369</v>
      </c>
      <c r="M125" s="163" t="s">
        <v>1369</v>
      </c>
      <c r="N125" s="163" t="s">
        <v>1369</v>
      </c>
      <c r="O125" s="163" t="s">
        <v>1369</v>
      </c>
      <c r="P125" s="163" t="s">
        <v>1369</v>
      </c>
      <c r="Q125" s="163">
        <v>0</v>
      </c>
      <c r="R125" s="233">
        <v>0</v>
      </c>
      <c r="S125" s="163">
        <v>4795.22412109375</v>
      </c>
      <c r="T125" s="163">
        <v>9276.228515625</v>
      </c>
      <c r="U125" s="163">
        <v>0</v>
      </c>
      <c r="V125" s="164">
        <v>625.54998779296875</v>
      </c>
      <c r="W125" s="164">
        <v>0.88023203611373901</v>
      </c>
      <c r="X125" s="164">
        <v>100</v>
      </c>
      <c r="Y125" s="164" t="s">
        <v>1369</v>
      </c>
      <c r="Z125" s="164">
        <v>2.5861482620239258</v>
      </c>
      <c r="AA125" s="164" t="s">
        <v>1369</v>
      </c>
      <c r="AB125" s="165" t="s">
        <v>1369</v>
      </c>
      <c r="AC125" s="165" t="s">
        <v>1369</v>
      </c>
      <c r="AD125" s="165">
        <v>0.59733998775482178</v>
      </c>
      <c r="AE125" s="164">
        <v>12.384380340576172</v>
      </c>
      <c r="AF125" s="251">
        <v>0</v>
      </c>
      <c r="AG125" s="163">
        <v>0</v>
      </c>
      <c r="AH125" s="164">
        <v>0.69599997997283936</v>
      </c>
      <c r="AI125" s="166" t="s">
        <v>1369</v>
      </c>
      <c r="AJ125" s="164">
        <v>0</v>
      </c>
      <c r="AK125" s="164">
        <v>33.069999694824219</v>
      </c>
      <c r="AL125" s="164">
        <v>35.490001678466797</v>
      </c>
      <c r="AM125" s="164">
        <v>14.113690376281738</v>
      </c>
      <c r="AN125" s="164" t="s">
        <v>1369</v>
      </c>
      <c r="AO125" s="165">
        <v>26.5</v>
      </c>
      <c r="AP125" s="165" t="s">
        <v>1369</v>
      </c>
      <c r="AQ125" s="163">
        <v>172</v>
      </c>
      <c r="AR125" s="165" t="s">
        <v>1369</v>
      </c>
      <c r="AS125" s="164" t="s">
        <v>1369</v>
      </c>
      <c r="AT125" s="164" t="s">
        <v>1369</v>
      </c>
      <c r="AU125" s="163">
        <v>12546</v>
      </c>
      <c r="AV125" s="164" t="s">
        <v>1369</v>
      </c>
      <c r="AW125" s="164">
        <v>32.400001525878906</v>
      </c>
      <c r="AX125" s="163">
        <v>0</v>
      </c>
      <c r="AY125" s="163">
        <v>0</v>
      </c>
      <c r="AZ125" s="163">
        <v>0</v>
      </c>
      <c r="BA125" s="163">
        <v>0</v>
      </c>
      <c r="BB125" s="163">
        <v>13</v>
      </c>
      <c r="BC125" s="163">
        <v>0</v>
      </c>
      <c r="BD125" s="163">
        <v>34</v>
      </c>
      <c r="BE125" s="165">
        <v>3.7000000476837158</v>
      </c>
      <c r="BF125" s="164">
        <v>1.7666666507720947</v>
      </c>
      <c r="BG125" s="164">
        <v>0.19998539984226227</v>
      </c>
      <c r="BH125" s="164" t="s">
        <v>1369</v>
      </c>
      <c r="BI125" s="165">
        <v>100</v>
      </c>
      <c r="BJ125" s="164" t="s">
        <v>1369</v>
      </c>
      <c r="BK125" s="164">
        <v>83.935218811035156</v>
      </c>
      <c r="BL125" s="165">
        <v>79.923271179199219</v>
      </c>
      <c r="BM125" s="163">
        <v>46</v>
      </c>
      <c r="BN125" s="165">
        <v>65.932044982910156</v>
      </c>
      <c r="BO125" s="165">
        <v>100</v>
      </c>
      <c r="BP125" s="164">
        <v>12.5</v>
      </c>
      <c r="BQ125" s="163">
        <v>98</v>
      </c>
      <c r="BR125" s="163">
        <v>97</v>
      </c>
      <c r="BS125" s="163">
        <v>59</v>
      </c>
      <c r="BT125" s="164">
        <v>1873.142333984375</v>
      </c>
      <c r="BU125" s="164" t="s">
        <v>1369</v>
      </c>
      <c r="BV125" s="163">
        <v>12060.078125</v>
      </c>
      <c r="BW125" s="163">
        <v>21</v>
      </c>
    </row>
    <row r="126" spans="1:75">
      <c r="A126" s="167" t="s">
        <v>224</v>
      </c>
      <c r="B126" s="236" t="s">
        <v>223</v>
      </c>
      <c r="C126" s="163">
        <v>65489.85546875</v>
      </c>
      <c r="D126" s="163">
        <v>65441.015625</v>
      </c>
      <c r="E126" s="163">
        <v>182833.234375</v>
      </c>
      <c r="F126" s="163">
        <v>0</v>
      </c>
      <c r="G126" s="163">
        <v>0</v>
      </c>
      <c r="H126" s="163">
        <v>0</v>
      </c>
      <c r="I126" s="163">
        <v>0</v>
      </c>
      <c r="J126" s="237">
        <v>14371.4287109375</v>
      </c>
      <c r="K126" s="240">
        <v>5.714285746216774E-2</v>
      </c>
      <c r="L126" s="238">
        <v>7.5000002980232239E-2</v>
      </c>
      <c r="M126" s="163">
        <v>17285292</v>
      </c>
      <c r="N126" s="163" t="s">
        <v>1369</v>
      </c>
      <c r="O126" s="163" t="s">
        <v>1369</v>
      </c>
      <c r="P126" s="163" t="s">
        <v>1369</v>
      </c>
      <c r="Q126" s="163">
        <v>9072187</v>
      </c>
      <c r="R126" s="233">
        <v>0.29039999842643738</v>
      </c>
      <c r="S126" s="163">
        <v>10183583</v>
      </c>
      <c r="T126" s="163">
        <v>22271172</v>
      </c>
      <c r="U126" s="163">
        <v>28235678</v>
      </c>
      <c r="V126" s="164">
        <v>209.52207946777344</v>
      </c>
      <c r="W126" s="164">
        <v>3.2212746143341064</v>
      </c>
      <c r="X126" s="164">
        <v>21.902999877929688</v>
      </c>
      <c r="Y126" s="164">
        <v>4.25</v>
      </c>
      <c r="Z126" s="164">
        <v>6.9771671295166016</v>
      </c>
      <c r="AA126" s="164">
        <v>63.542842864990234</v>
      </c>
      <c r="AB126" s="163">
        <v>12536</v>
      </c>
      <c r="AC126" s="163">
        <v>40</v>
      </c>
      <c r="AD126" s="165">
        <v>40.055210113525391</v>
      </c>
      <c r="AE126" s="164">
        <v>9.31964111328125</v>
      </c>
      <c r="AF126" s="251">
        <v>3.1016765162348747E-2</v>
      </c>
      <c r="AG126" s="163">
        <v>0</v>
      </c>
      <c r="AH126" s="164">
        <v>0.60100001096725464</v>
      </c>
      <c r="AI126" s="166">
        <v>7.4398905038833618E-2</v>
      </c>
      <c r="AJ126" s="164">
        <v>55.218741999999999</v>
      </c>
      <c r="AK126" s="164">
        <v>1553.02001953125</v>
      </c>
      <c r="AL126" s="164">
        <v>1198.72998046875</v>
      </c>
      <c r="AM126" s="164">
        <v>2.9168839454650879</v>
      </c>
      <c r="AN126" s="164">
        <v>26.889556884765625</v>
      </c>
      <c r="AO126" s="165">
        <v>27.299999237060547</v>
      </c>
      <c r="AP126" s="165">
        <v>18.299999237060547</v>
      </c>
      <c r="AQ126" s="163">
        <v>229</v>
      </c>
      <c r="AR126" s="165">
        <v>0.10000000149011612</v>
      </c>
      <c r="AS126" s="164">
        <v>1.9999999552965164E-2</v>
      </c>
      <c r="AT126" s="164">
        <v>4.0579573251307011E-3</v>
      </c>
      <c r="AU126" s="163">
        <v>14625228</v>
      </c>
      <c r="AV126" s="164">
        <v>0.49500000476837158</v>
      </c>
      <c r="AW126" s="164">
        <v>32.799999237060547</v>
      </c>
      <c r="AX126" s="163">
        <v>67113</v>
      </c>
      <c r="AY126" s="163">
        <v>338745</v>
      </c>
      <c r="AZ126" s="163">
        <v>2747</v>
      </c>
      <c r="BA126" s="163">
        <v>0</v>
      </c>
      <c r="BB126" s="163">
        <v>20938</v>
      </c>
      <c r="BC126" s="163">
        <v>0</v>
      </c>
      <c r="BD126" s="163">
        <v>129</v>
      </c>
      <c r="BE126" s="165">
        <v>5.6999998092651367</v>
      </c>
      <c r="BF126" s="164">
        <v>2.8499999046325684</v>
      </c>
      <c r="BG126" s="164">
        <v>-0.91734474897384644</v>
      </c>
      <c r="BH126" s="163">
        <v>35</v>
      </c>
      <c r="BI126" s="165">
        <v>91.300003051757813</v>
      </c>
      <c r="BJ126" s="164">
        <v>71.150001525878906</v>
      </c>
      <c r="BK126" s="164">
        <v>51.631359100341797</v>
      </c>
      <c r="BL126" s="165">
        <v>127.22827911376953</v>
      </c>
      <c r="BM126" s="163">
        <v>22000</v>
      </c>
      <c r="BN126" s="165">
        <v>80.3927001953125</v>
      </c>
      <c r="BO126" s="165">
        <v>91.235099792480469</v>
      </c>
      <c r="BP126" s="164">
        <v>8.6700000762939453</v>
      </c>
      <c r="BQ126" s="163">
        <v>90</v>
      </c>
      <c r="BR126" s="163">
        <v>87</v>
      </c>
      <c r="BS126" s="163">
        <v>83</v>
      </c>
      <c r="BT126" s="164">
        <v>228</v>
      </c>
      <c r="BU126" s="164">
        <v>174</v>
      </c>
      <c r="BV126" s="163">
        <v>1324.031982421875</v>
      </c>
      <c r="BW126" s="163">
        <v>143350</v>
      </c>
    </row>
    <row r="127" spans="1:75">
      <c r="A127" s="167" t="s">
        <v>226</v>
      </c>
      <c r="B127" s="236" t="s">
        <v>225</v>
      </c>
      <c r="C127" s="163">
        <v>3530.445556640625</v>
      </c>
      <c r="D127" s="163">
        <v>0</v>
      </c>
      <c r="E127" s="163">
        <v>457596.40625</v>
      </c>
      <c r="F127" s="163">
        <v>0</v>
      </c>
      <c r="G127" s="163">
        <v>0</v>
      </c>
      <c r="H127" s="163">
        <v>0</v>
      </c>
      <c r="I127" s="163">
        <v>1368849.625</v>
      </c>
      <c r="J127" s="237">
        <v>0</v>
      </c>
      <c r="K127" s="240">
        <v>0</v>
      </c>
      <c r="L127" s="238">
        <v>2.500000037252903E-2</v>
      </c>
      <c r="M127" s="163">
        <v>0</v>
      </c>
      <c r="N127" s="163" t="s">
        <v>1369</v>
      </c>
      <c r="O127" s="163" t="s">
        <v>1369</v>
      </c>
      <c r="P127" s="163" t="s">
        <v>1369</v>
      </c>
      <c r="Q127" s="163">
        <v>0</v>
      </c>
      <c r="R127" s="233">
        <v>0</v>
      </c>
      <c r="S127" s="163">
        <v>0</v>
      </c>
      <c r="T127" s="163">
        <v>0</v>
      </c>
      <c r="U127" s="163">
        <v>0</v>
      </c>
      <c r="V127" s="164">
        <v>520.73193359375</v>
      </c>
      <c r="W127" s="164">
        <v>1.3183456659317017</v>
      </c>
      <c r="X127" s="164">
        <v>93.179000854492188</v>
      </c>
      <c r="Y127" s="164">
        <v>2.2300000190734863</v>
      </c>
      <c r="Z127" s="164">
        <v>0</v>
      </c>
      <c r="AA127" s="164" t="s">
        <v>1369</v>
      </c>
      <c r="AB127" s="163">
        <v>1463</v>
      </c>
      <c r="AC127" s="163">
        <v>80</v>
      </c>
      <c r="AD127" s="165" t="s">
        <v>1369</v>
      </c>
      <c r="AE127" s="164">
        <v>4.8959550857543945</v>
      </c>
      <c r="AF127" s="251">
        <v>9.9179055541753769E-3</v>
      </c>
      <c r="AG127" s="163">
        <v>0</v>
      </c>
      <c r="AH127" s="164">
        <v>0.94599997997283936</v>
      </c>
      <c r="AI127" s="166" t="s">
        <v>1369</v>
      </c>
      <c r="AJ127" s="164">
        <v>8.8473290000000002</v>
      </c>
      <c r="AK127" s="164">
        <v>0</v>
      </c>
      <c r="AL127" s="164">
        <v>0</v>
      </c>
      <c r="AM127" s="164" t="s">
        <v>1369</v>
      </c>
      <c r="AN127" s="164">
        <v>0.23716843128204346</v>
      </c>
      <c r="AO127" s="165">
        <v>3.9000000953674316</v>
      </c>
      <c r="AP127" s="165" t="s">
        <v>1369</v>
      </c>
      <c r="AQ127" s="163">
        <v>4.0999999046325684</v>
      </c>
      <c r="AR127" s="165">
        <v>0.20000000298023224</v>
      </c>
      <c r="AS127" s="164">
        <v>9.9999997764825821E-3</v>
      </c>
      <c r="AT127" s="164" t="s">
        <v>1369</v>
      </c>
      <c r="AU127" s="163">
        <v>4</v>
      </c>
      <c r="AV127" s="164">
        <v>2.500000037252903E-2</v>
      </c>
      <c r="AW127" s="164">
        <v>25.700000762939453</v>
      </c>
      <c r="AX127" s="163">
        <v>0</v>
      </c>
      <c r="AY127" s="163">
        <v>0</v>
      </c>
      <c r="AZ127" s="163">
        <v>0</v>
      </c>
      <c r="BA127" s="163">
        <v>0</v>
      </c>
      <c r="BB127" s="163">
        <v>286498</v>
      </c>
      <c r="BC127" s="163">
        <v>0</v>
      </c>
      <c r="BD127" s="163">
        <v>134</v>
      </c>
      <c r="BE127" s="165">
        <v>2.4000000953674316</v>
      </c>
      <c r="BF127" s="164">
        <v>4.3166666030883789</v>
      </c>
      <c r="BG127" s="164">
        <v>1.5794693231582642</v>
      </c>
      <c r="BH127" s="163">
        <v>79</v>
      </c>
      <c r="BI127" s="165">
        <v>100</v>
      </c>
      <c r="BJ127" s="164" t="s">
        <v>1369</v>
      </c>
      <c r="BK127" s="164">
        <v>92.519683837890625</v>
      </c>
      <c r="BL127" s="165">
        <v>118.06526947021484</v>
      </c>
      <c r="BM127" s="163">
        <v>210000</v>
      </c>
      <c r="BN127" s="165">
        <v>97.670234680175781</v>
      </c>
      <c r="BO127" s="165">
        <v>100</v>
      </c>
      <c r="BP127" s="164">
        <v>38.360000610351563</v>
      </c>
      <c r="BQ127" s="163">
        <v>94</v>
      </c>
      <c r="BR127" s="163">
        <v>89</v>
      </c>
      <c r="BS127" s="163">
        <v>93</v>
      </c>
      <c r="BT127" s="164">
        <v>7179</v>
      </c>
      <c r="BU127" s="164">
        <v>4</v>
      </c>
      <c r="BV127" s="163">
        <v>62536.73046875</v>
      </c>
      <c r="BW127" s="163">
        <v>33730</v>
      </c>
    </row>
    <row r="128" spans="1:75">
      <c r="A128" s="167" t="s">
        <v>228</v>
      </c>
      <c r="B128" s="236" t="s">
        <v>227</v>
      </c>
      <c r="C128" s="163">
        <v>8376.625</v>
      </c>
      <c r="D128" s="163">
        <v>2197.344970703125</v>
      </c>
      <c r="E128" s="163">
        <v>5388.91455078125</v>
      </c>
      <c r="F128" s="163">
        <v>16.209999084472656</v>
      </c>
      <c r="G128" s="163">
        <v>11927.9541015625</v>
      </c>
      <c r="H128" s="163">
        <v>0</v>
      </c>
      <c r="I128" s="163">
        <v>2101.8896484375</v>
      </c>
      <c r="J128" s="237">
        <v>0</v>
      </c>
      <c r="K128" s="240">
        <v>5.714285746216774E-2</v>
      </c>
      <c r="L128" s="238">
        <v>7.5000002980232239E-2</v>
      </c>
      <c r="M128" s="163" t="s">
        <v>1369</v>
      </c>
      <c r="N128" s="163" t="s">
        <v>1369</v>
      </c>
      <c r="O128" s="163" t="s">
        <v>1369</v>
      </c>
      <c r="P128" s="163" t="s">
        <v>1369</v>
      </c>
      <c r="Q128" s="163">
        <v>0</v>
      </c>
      <c r="R128" s="233">
        <v>0</v>
      </c>
      <c r="S128" s="163">
        <v>0</v>
      </c>
      <c r="T128" s="163">
        <v>0</v>
      </c>
      <c r="U128" s="163">
        <v>118139.8984375</v>
      </c>
      <c r="V128" s="164">
        <v>19.411720275878906</v>
      </c>
      <c r="W128" s="164">
        <v>2.1645588874816895</v>
      </c>
      <c r="X128" s="164">
        <v>86.985000610351563</v>
      </c>
      <c r="Y128" s="164">
        <v>2.5999999046325684</v>
      </c>
      <c r="Z128" s="164">
        <v>0</v>
      </c>
      <c r="AA128" s="164" t="s">
        <v>1369</v>
      </c>
      <c r="AB128" s="163">
        <v>493</v>
      </c>
      <c r="AC128" s="163">
        <v>80</v>
      </c>
      <c r="AD128" s="165">
        <v>0</v>
      </c>
      <c r="AE128" s="164">
        <v>5.7201995849609375</v>
      </c>
      <c r="AF128" s="251">
        <v>3.7677036598324776E-3</v>
      </c>
      <c r="AG128" s="163">
        <v>0</v>
      </c>
      <c r="AH128" s="164">
        <v>0.93900001049041748</v>
      </c>
      <c r="AI128" s="166" t="s">
        <v>1369</v>
      </c>
      <c r="AJ128" s="164">
        <v>0</v>
      </c>
      <c r="AK128" s="164">
        <v>0</v>
      </c>
      <c r="AL128" s="164">
        <v>0</v>
      </c>
      <c r="AM128" s="164" t="s">
        <v>1369</v>
      </c>
      <c r="AN128" s="164">
        <v>0.24347482621669769</v>
      </c>
      <c r="AO128" s="165">
        <v>4.5999999046325684</v>
      </c>
      <c r="AP128" s="165" t="s">
        <v>1369</v>
      </c>
      <c r="AQ128" s="163">
        <v>5.9000000953674316</v>
      </c>
      <c r="AR128" s="165">
        <v>0.10000000149011612</v>
      </c>
      <c r="AS128" s="164">
        <v>1.9999999552965164E-2</v>
      </c>
      <c r="AT128" s="164" t="s">
        <v>1369</v>
      </c>
      <c r="AU128" s="163">
        <v>4</v>
      </c>
      <c r="AV128" s="164">
        <v>8.2000002264976501E-2</v>
      </c>
      <c r="AW128" s="164" t="s">
        <v>1369</v>
      </c>
      <c r="AX128" s="163">
        <v>690</v>
      </c>
      <c r="AY128" s="163">
        <v>16202.9990234375</v>
      </c>
      <c r="AZ128" s="163">
        <v>1200</v>
      </c>
      <c r="BA128" s="163">
        <v>0</v>
      </c>
      <c r="BB128" s="163">
        <v>3705</v>
      </c>
      <c r="BC128" s="163">
        <v>0</v>
      </c>
      <c r="BD128" s="163">
        <v>137</v>
      </c>
      <c r="BE128" s="165">
        <v>2.4000000953674316</v>
      </c>
      <c r="BF128" s="164">
        <v>3.9500000476837158</v>
      </c>
      <c r="BG128" s="164">
        <v>1.3405319452285767</v>
      </c>
      <c r="BH128" s="163">
        <v>85</v>
      </c>
      <c r="BI128" s="165">
        <v>100</v>
      </c>
      <c r="BJ128" s="164" t="s">
        <v>1369</v>
      </c>
      <c r="BK128" s="164">
        <v>95.910202026367188</v>
      </c>
      <c r="BL128" s="165">
        <v>114.68986511230469</v>
      </c>
      <c r="BM128" s="163">
        <v>110000</v>
      </c>
      <c r="BN128" s="165">
        <v>100</v>
      </c>
      <c r="BO128" s="165">
        <v>100</v>
      </c>
      <c r="BP128" s="164">
        <v>35.159999847412109</v>
      </c>
      <c r="BQ128" s="163">
        <v>89</v>
      </c>
      <c r="BR128" s="163">
        <v>83</v>
      </c>
      <c r="BS128" s="163">
        <v>86</v>
      </c>
      <c r="BT128" s="164">
        <v>4753.7216796875</v>
      </c>
      <c r="BU128" s="164">
        <v>7</v>
      </c>
      <c r="BV128" s="163">
        <v>48527.828125</v>
      </c>
      <c r="BW128" s="163">
        <v>263310</v>
      </c>
    </row>
    <row r="129" spans="1:75">
      <c r="A129" s="167" t="s">
        <v>230</v>
      </c>
      <c r="B129" s="236" t="s">
        <v>229</v>
      </c>
      <c r="C129" s="163">
        <v>14896.9462890625</v>
      </c>
      <c r="D129" s="163">
        <v>8937.44921875</v>
      </c>
      <c r="E129" s="163">
        <v>17342.298828125</v>
      </c>
      <c r="F129" s="163">
        <v>111.38040161132813</v>
      </c>
      <c r="G129" s="163">
        <v>36377.0625</v>
      </c>
      <c r="H129" s="163">
        <v>1418.753173828125</v>
      </c>
      <c r="I129" s="163">
        <v>2318.64599609375</v>
      </c>
      <c r="J129" s="237">
        <v>37514.28515625</v>
      </c>
      <c r="K129" s="240">
        <v>0.17142857611179352</v>
      </c>
      <c r="L129" s="238">
        <v>5.000000074505806E-2</v>
      </c>
      <c r="M129" s="163" t="s">
        <v>1369</v>
      </c>
      <c r="N129" s="163" t="s">
        <v>1369</v>
      </c>
      <c r="O129" s="163" t="s">
        <v>1369</v>
      </c>
      <c r="P129" s="163" t="s">
        <v>1369</v>
      </c>
      <c r="Q129" s="163">
        <v>6285425.5</v>
      </c>
      <c r="R129" s="233">
        <v>0.87999999523162842</v>
      </c>
      <c r="S129" s="163">
        <v>6044184.5</v>
      </c>
      <c r="T129" s="163">
        <v>5434407</v>
      </c>
      <c r="U129" s="163">
        <v>6588261</v>
      </c>
      <c r="V129" s="164">
        <v>56.926540374755859</v>
      </c>
      <c r="W129" s="164">
        <v>1.8901551961898804</v>
      </c>
      <c r="X129" s="164">
        <v>59.8489990234375</v>
      </c>
      <c r="Y129" s="164">
        <v>4.9200000762939453</v>
      </c>
      <c r="Z129" s="164">
        <v>6.7917728424072266</v>
      </c>
      <c r="AA129" s="164" t="s">
        <v>1369</v>
      </c>
      <c r="AB129" s="163">
        <v>188</v>
      </c>
      <c r="AC129" s="163">
        <v>80</v>
      </c>
      <c r="AD129" s="165">
        <v>5.5184998512268066</v>
      </c>
      <c r="AE129" s="164">
        <v>9.4670877456665039</v>
      </c>
      <c r="AF129" s="251">
        <v>3.2838925719261169E-2</v>
      </c>
      <c r="AG129" s="163">
        <v>0</v>
      </c>
      <c r="AH129" s="164">
        <v>0.66900002956390381</v>
      </c>
      <c r="AI129" s="166">
        <v>7.4494890868663788E-2</v>
      </c>
      <c r="AJ129" s="164">
        <v>36.414537000000003</v>
      </c>
      <c r="AK129" s="164">
        <v>728.53997802734375</v>
      </c>
      <c r="AL129" s="164">
        <v>1127.4200439453125</v>
      </c>
      <c r="AM129" s="164">
        <v>7.7577633857727051</v>
      </c>
      <c r="AN129" s="164">
        <v>26.181747436523438</v>
      </c>
      <c r="AO129" s="165">
        <v>15.199999809265137</v>
      </c>
      <c r="AP129" s="165">
        <v>4.5999999046325684</v>
      </c>
      <c r="AQ129" s="163">
        <v>43</v>
      </c>
      <c r="AR129" s="165">
        <v>0.30000001192092896</v>
      </c>
      <c r="AS129" s="164">
        <v>0.12999999523162842</v>
      </c>
      <c r="AT129" s="164">
        <v>3.3362858295440674</v>
      </c>
      <c r="AU129" s="163">
        <v>1592034</v>
      </c>
      <c r="AV129" s="164">
        <v>0.3970000147819519</v>
      </c>
      <c r="AW129" s="164">
        <v>46.200000762939453</v>
      </c>
      <c r="AX129" s="163">
        <v>5112</v>
      </c>
      <c r="AY129" s="163">
        <v>0</v>
      </c>
      <c r="AZ129" s="163">
        <v>0</v>
      </c>
      <c r="BA129" s="163">
        <v>1283</v>
      </c>
      <c r="BB129" s="163">
        <v>1018</v>
      </c>
      <c r="BC129" s="163">
        <v>0</v>
      </c>
      <c r="BD129" s="163">
        <v>116</v>
      </c>
      <c r="BE129" s="165">
        <v>19.600000381469727</v>
      </c>
      <c r="BF129" s="164">
        <v>3.1329998970031738</v>
      </c>
      <c r="BG129" s="164">
        <v>-1.0358163118362427</v>
      </c>
      <c r="BH129" s="163">
        <v>17</v>
      </c>
      <c r="BI129" s="165">
        <v>86.5</v>
      </c>
      <c r="BJ129" s="164">
        <v>82.614547729492188</v>
      </c>
      <c r="BK129" s="164">
        <v>57.1468505859375</v>
      </c>
      <c r="BL129" s="165">
        <v>97.108985900878906</v>
      </c>
      <c r="BM129" s="163">
        <v>18000</v>
      </c>
      <c r="BN129" s="165">
        <v>73.021095275878906</v>
      </c>
      <c r="BO129" s="165">
        <v>81.708755493164063</v>
      </c>
      <c r="BP129" s="164">
        <v>6.6399998664855957</v>
      </c>
      <c r="BQ129" s="163">
        <v>92</v>
      </c>
      <c r="BR129" s="163">
        <v>99</v>
      </c>
      <c r="BS129" s="163">
        <v>92</v>
      </c>
      <c r="BT129" s="164">
        <v>599.85955810546875</v>
      </c>
      <c r="BU129" s="164">
        <v>78</v>
      </c>
      <c r="BV129" s="163">
        <v>2530.291015625</v>
      </c>
      <c r="BW129" s="163">
        <v>120340</v>
      </c>
    </row>
    <row r="130" spans="1:75">
      <c r="A130" s="167" t="s">
        <v>232</v>
      </c>
      <c r="B130" s="236" t="s">
        <v>231</v>
      </c>
      <c r="C130" s="163">
        <v>0</v>
      </c>
      <c r="D130" s="163">
        <v>0</v>
      </c>
      <c r="E130" s="163">
        <v>141564.4375</v>
      </c>
      <c r="F130" s="163">
        <v>0</v>
      </c>
      <c r="G130" s="163">
        <v>0</v>
      </c>
      <c r="H130" s="163">
        <v>0</v>
      </c>
      <c r="I130" s="163">
        <v>0</v>
      </c>
      <c r="J130" s="237">
        <v>884071</v>
      </c>
      <c r="K130" s="240">
        <v>0.28571429848670959</v>
      </c>
      <c r="L130" s="238">
        <v>0.125</v>
      </c>
      <c r="M130" s="163">
        <v>19984200</v>
      </c>
      <c r="N130" s="163">
        <v>0</v>
      </c>
      <c r="O130" s="163">
        <v>167545.59375</v>
      </c>
      <c r="P130" s="163">
        <v>0</v>
      </c>
      <c r="Q130" s="163">
        <v>28238972</v>
      </c>
      <c r="R130" s="233">
        <v>1</v>
      </c>
      <c r="S130" s="163">
        <v>1745615.875</v>
      </c>
      <c r="T130" s="163">
        <v>27981636</v>
      </c>
      <c r="U130" s="163">
        <v>23138312</v>
      </c>
      <c r="V130" s="164">
        <v>19.935834884643555</v>
      </c>
      <c r="W130" s="164">
        <v>4.6683859825134277</v>
      </c>
      <c r="X130" s="164">
        <v>17.054000854492188</v>
      </c>
      <c r="Y130" s="164">
        <v>5.9200000762939453</v>
      </c>
      <c r="Z130" s="164">
        <v>64.989189147949219</v>
      </c>
      <c r="AA130" s="164">
        <v>24.616806030273438</v>
      </c>
      <c r="AB130" s="165" t="s">
        <v>1369</v>
      </c>
      <c r="AC130" s="163">
        <v>20</v>
      </c>
      <c r="AD130" s="165">
        <v>70.4439697265625</v>
      </c>
      <c r="AE130" s="164">
        <v>17.693092346191406</v>
      </c>
      <c r="AF130" s="251">
        <v>0.9341886043548584</v>
      </c>
      <c r="AG130" s="163">
        <v>534</v>
      </c>
      <c r="AH130" s="164">
        <v>0.39399999380111694</v>
      </c>
      <c r="AI130" s="166">
        <v>0.60127979516983032</v>
      </c>
      <c r="AJ130" s="164">
        <v>1096.293312</v>
      </c>
      <c r="AK130" s="164">
        <v>1758.25</v>
      </c>
      <c r="AL130" s="164">
        <v>2046.3800048828125</v>
      </c>
      <c r="AM130" s="164">
        <v>14.475360870361328</v>
      </c>
      <c r="AN130" s="164">
        <v>3.1511662006378174</v>
      </c>
      <c r="AO130" s="165">
        <v>117.30000305175781</v>
      </c>
      <c r="AP130" s="165">
        <v>34.599998474121094</v>
      </c>
      <c r="AQ130" s="163">
        <v>77</v>
      </c>
      <c r="AR130" s="165">
        <v>0.20000000298023224</v>
      </c>
      <c r="AS130" s="164">
        <v>7.9999998211860657E-2</v>
      </c>
      <c r="AT130" s="164">
        <v>294.71133422851563</v>
      </c>
      <c r="AU130" s="163">
        <v>11371667</v>
      </c>
      <c r="AV130" s="164">
        <v>0.60900002717971802</v>
      </c>
      <c r="AW130" s="164">
        <v>32.900001525878906</v>
      </c>
      <c r="AX130" s="163">
        <v>4722185</v>
      </c>
      <c r="AY130" s="163">
        <v>169651</v>
      </c>
      <c r="AZ130" s="163">
        <v>37936</v>
      </c>
      <c r="BA130" s="163">
        <v>346672</v>
      </c>
      <c r="BB130" s="163">
        <v>350976</v>
      </c>
      <c r="BC130" s="163">
        <v>0</v>
      </c>
      <c r="BD130" s="163">
        <v>121</v>
      </c>
      <c r="BE130" s="165">
        <v>13.300000190734863</v>
      </c>
      <c r="BF130" s="164">
        <v>2.9000000953674316</v>
      </c>
      <c r="BG130" s="164">
        <v>-0.63921576738357544</v>
      </c>
      <c r="BH130" s="163">
        <v>32</v>
      </c>
      <c r="BI130" s="165">
        <v>19.5</v>
      </c>
      <c r="BJ130" s="164">
        <v>38.099998474121094</v>
      </c>
      <c r="BK130" s="164">
        <v>22.386138916015625</v>
      </c>
      <c r="BL130" s="165">
        <v>56.386001586914063</v>
      </c>
      <c r="BM130" s="163">
        <v>49000</v>
      </c>
      <c r="BN130" s="165">
        <v>16.409656524658203</v>
      </c>
      <c r="BO130" s="165">
        <v>48.896072387695313</v>
      </c>
      <c r="BP130" s="164">
        <v>0.34000003337860107</v>
      </c>
      <c r="BQ130" s="163">
        <v>84</v>
      </c>
      <c r="BR130" s="163">
        <v>42</v>
      </c>
      <c r="BS130" s="163">
        <v>84</v>
      </c>
      <c r="BT130" s="164">
        <v>75.795707702636719</v>
      </c>
      <c r="BU130" s="164">
        <v>441</v>
      </c>
      <c r="BV130" s="163">
        <v>618.2872314453125</v>
      </c>
      <c r="BW130" s="163">
        <v>1266700</v>
      </c>
    </row>
    <row r="131" spans="1:75">
      <c r="A131" s="167" t="s">
        <v>234</v>
      </c>
      <c r="B131" s="236" t="s">
        <v>233</v>
      </c>
      <c r="C131" s="163">
        <v>0</v>
      </c>
      <c r="D131" s="163">
        <v>0</v>
      </c>
      <c r="E131" s="163">
        <v>1532786.375</v>
      </c>
      <c r="F131" s="163">
        <v>0</v>
      </c>
      <c r="G131" s="163">
        <v>0</v>
      </c>
      <c r="H131" s="163">
        <v>0</v>
      </c>
      <c r="I131" s="163">
        <v>70843.03125</v>
      </c>
      <c r="J131" s="237">
        <v>546011.375</v>
      </c>
      <c r="K131" s="240">
        <v>2.857142873108387E-2</v>
      </c>
      <c r="L131" s="238">
        <v>5.000000074505806E-2</v>
      </c>
      <c r="M131" s="163">
        <v>93947432</v>
      </c>
      <c r="N131" s="163">
        <v>5777377</v>
      </c>
      <c r="O131" s="163">
        <v>72570304</v>
      </c>
      <c r="P131" s="163">
        <v>4329519</v>
      </c>
      <c r="Q131" s="163">
        <v>229152224</v>
      </c>
      <c r="R131" s="233">
        <v>1</v>
      </c>
      <c r="S131" s="163">
        <v>137656720</v>
      </c>
      <c r="T131" s="163">
        <v>221558288</v>
      </c>
      <c r="U131" s="163">
        <v>228200832</v>
      </c>
      <c r="V131" s="164">
        <v>234.30868530273438</v>
      </c>
      <c r="W131" s="164">
        <v>3.7935881614685059</v>
      </c>
      <c r="X131" s="164">
        <v>54.283000946044922</v>
      </c>
      <c r="Y131" s="164">
        <v>4.6599998474121094</v>
      </c>
      <c r="Z131" s="164">
        <v>18.441005706787109</v>
      </c>
      <c r="AA131" s="164">
        <v>31.078828811645508</v>
      </c>
      <c r="AB131" s="163">
        <v>373</v>
      </c>
      <c r="AC131" s="163">
        <v>40</v>
      </c>
      <c r="AD131" s="165">
        <v>48.497261047363281</v>
      </c>
      <c r="AE131" s="164">
        <v>14.538923263549805</v>
      </c>
      <c r="AF131" s="251">
        <v>0.99410170316696167</v>
      </c>
      <c r="AG131" s="163">
        <v>3898</v>
      </c>
      <c r="AH131" s="164">
        <v>0.54799997806549072</v>
      </c>
      <c r="AI131" s="166">
        <v>0.17481730878353119</v>
      </c>
      <c r="AJ131" s="164">
        <v>1761.6819680000001</v>
      </c>
      <c r="AK131" s="164">
        <v>3491.89990234375</v>
      </c>
      <c r="AL131" s="164">
        <v>4407.81005859375</v>
      </c>
      <c r="AM131" s="164">
        <v>0.96644699573516846</v>
      </c>
      <c r="AN131" s="164">
        <v>5.6502633094787598</v>
      </c>
      <c r="AO131" s="165">
        <v>107.19999694824219</v>
      </c>
      <c r="AP131" s="165">
        <v>18.399999618530273</v>
      </c>
      <c r="AQ131" s="163">
        <v>219</v>
      </c>
      <c r="AR131" s="165">
        <v>1.2999999523162842</v>
      </c>
      <c r="AS131" s="164" t="s">
        <v>1369</v>
      </c>
      <c r="AT131" s="164">
        <v>305.30435180664063</v>
      </c>
      <c r="AU131" s="163">
        <v>138928992</v>
      </c>
      <c r="AV131" s="164">
        <v>0.67699998617172241</v>
      </c>
      <c r="AW131" s="164">
        <v>35.099998474121094</v>
      </c>
      <c r="AX131" s="163">
        <v>21919398</v>
      </c>
      <c r="AY131" s="163">
        <v>40822</v>
      </c>
      <c r="AZ131" s="163">
        <v>507.00003051757813</v>
      </c>
      <c r="BA131" s="163">
        <v>3339951</v>
      </c>
      <c r="BB131" s="163">
        <v>104436</v>
      </c>
      <c r="BC131" s="163">
        <v>31747</v>
      </c>
      <c r="BD131" s="163">
        <v>113</v>
      </c>
      <c r="BE131" s="165">
        <v>18</v>
      </c>
      <c r="BF131" s="164">
        <v>3.9000000953674316</v>
      </c>
      <c r="BG131" s="164">
        <v>-1.0351234674453735</v>
      </c>
      <c r="BH131" s="163">
        <v>25</v>
      </c>
      <c r="BI131" s="165">
        <v>60.5</v>
      </c>
      <c r="BJ131" s="164">
        <v>62.016010284423828</v>
      </c>
      <c r="BK131" s="164">
        <v>55.363712310791016</v>
      </c>
      <c r="BL131" s="165">
        <v>101.68576049804688</v>
      </c>
      <c r="BM131" s="163">
        <v>98000</v>
      </c>
      <c r="BN131" s="165">
        <v>46.570674896240234</v>
      </c>
      <c r="BO131" s="165">
        <v>79.639411926269531</v>
      </c>
      <c r="BP131" s="164">
        <v>3.9500000476837158</v>
      </c>
      <c r="BQ131" s="163">
        <v>62</v>
      </c>
      <c r="BR131" s="163">
        <v>38</v>
      </c>
      <c r="BS131" s="163">
        <v>60</v>
      </c>
      <c r="BT131" s="164">
        <v>220.44316101074219</v>
      </c>
      <c r="BU131" s="164">
        <v>1047</v>
      </c>
      <c r="BV131" s="163">
        <v>1621.12353515625</v>
      </c>
      <c r="BW131" s="163">
        <v>910770</v>
      </c>
    </row>
    <row r="132" spans="1:75">
      <c r="A132" s="168" t="s">
        <v>917</v>
      </c>
      <c r="B132" s="236" t="s">
        <v>187</v>
      </c>
      <c r="C132" s="163">
        <v>4395.13330078125</v>
      </c>
      <c r="D132" s="163">
        <v>376.5400390625</v>
      </c>
      <c r="E132" s="163">
        <v>4308.4072265625</v>
      </c>
      <c r="F132" s="163">
        <v>0</v>
      </c>
      <c r="G132" s="163">
        <v>0</v>
      </c>
      <c r="H132" s="163">
        <v>0</v>
      </c>
      <c r="I132" s="163">
        <v>0</v>
      </c>
      <c r="J132" s="237">
        <v>285.71429443359375</v>
      </c>
      <c r="K132" s="240">
        <v>2.857142873108387E-2</v>
      </c>
      <c r="L132" s="238">
        <v>0.17499999701976776</v>
      </c>
      <c r="M132" s="163">
        <v>1846665.25</v>
      </c>
      <c r="N132" s="163" t="s">
        <v>1369</v>
      </c>
      <c r="O132" s="163" t="s">
        <v>1369</v>
      </c>
      <c r="P132" s="163" t="s">
        <v>1369</v>
      </c>
      <c r="Q132" s="163">
        <v>0</v>
      </c>
      <c r="R132" s="233">
        <v>0</v>
      </c>
      <c r="S132" s="163">
        <v>0</v>
      </c>
      <c r="T132" s="163">
        <v>0</v>
      </c>
      <c r="U132" s="163">
        <v>0</v>
      </c>
      <c r="V132" s="164">
        <v>72.843536376953125</v>
      </c>
      <c r="W132" s="164">
        <v>-0.47430917620658875</v>
      </c>
      <c r="X132" s="164">
        <v>59.479000091552734</v>
      </c>
      <c r="Y132" s="164">
        <v>3.4500000476837158</v>
      </c>
      <c r="Z132" s="164">
        <v>0.10938271880149841</v>
      </c>
      <c r="AA132" s="164">
        <v>99.673690795898438</v>
      </c>
      <c r="AB132" s="163">
        <v>502</v>
      </c>
      <c r="AC132" s="163">
        <v>60</v>
      </c>
      <c r="AD132" s="165">
        <v>0.27796000242233276</v>
      </c>
      <c r="AE132" s="164">
        <v>5.0064482688903809</v>
      </c>
      <c r="AF132" s="251">
        <v>8.8209211826324463E-3</v>
      </c>
      <c r="AG132" s="163">
        <v>0</v>
      </c>
      <c r="AH132" s="164">
        <v>0.76499998569488525</v>
      </c>
      <c r="AI132" s="166">
        <v>1.4220629818737507E-3</v>
      </c>
      <c r="AJ132" s="164">
        <v>2.9213840000000002</v>
      </c>
      <c r="AK132" s="164">
        <v>319.70999145507813</v>
      </c>
      <c r="AL132" s="164">
        <v>225.1199951171875</v>
      </c>
      <c r="AM132" s="164">
        <v>1.7085464000701904</v>
      </c>
      <c r="AN132" s="164">
        <v>3.1326963901519775</v>
      </c>
      <c r="AO132" s="165">
        <v>4.5999999046325684</v>
      </c>
      <c r="AP132" s="165">
        <v>0.89999997615814209</v>
      </c>
      <c r="AQ132" s="163">
        <v>11</v>
      </c>
      <c r="AR132" s="165">
        <v>0.10000000149011612</v>
      </c>
      <c r="AS132" s="164">
        <v>5.000000074505806E-2</v>
      </c>
      <c r="AT132" s="164" t="s">
        <v>1369</v>
      </c>
      <c r="AU132" s="163">
        <v>0</v>
      </c>
      <c r="AV132" s="164">
        <v>0.13400000333786011</v>
      </c>
      <c r="AW132" s="164">
        <v>33.5</v>
      </c>
      <c r="AX132" s="163">
        <v>0</v>
      </c>
      <c r="AY132" s="163">
        <v>0</v>
      </c>
      <c r="AZ132" s="163">
        <v>0</v>
      </c>
      <c r="BA132" s="163">
        <v>108</v>
      </c>
      <c r="BB132" s="163">
        <v>19245</v>
      </c>
      <c r="BC132" s="163">
        <v>0</v>
      </c>
      <c r="BD132" s="163">
        <v>127</v>
      </c>
      <c r="BE132" s="165">
        <v>2.4000000953674316</v>
      </c>
      <c r="BF132" s="164">
        <v>3.4833333492279053</v>
      </c>
      <c r="BG132" s="164">
        <v>-8.107149600982666E-2</v>
      </c>
      <c r="BH132" s="163">
        <v>42</v>
      </c>
      <c r="BI132" s="165">
        <v>100</v>
      </c>
      <c r="BJ132" s="164">
        <v>97.599998474121094</v>
      </c>
      <c r="BK132" s="164">
        <v>83.018211364746094</v>
      </c>
      <c r="BL132" s="165">
        <v>97.833297729492188</v>
      </c>
      <c r="BM132" s="163">
        <v>14000</v>
      </c>
      <c r="BN132" s="165">
        <v>98.981803894042969</v>
      </c>
      <c r="BO132" s="165">
        <v>97.842559814453125</v>
      </c>
      <c r="BP132" s="164">
        <v>28.340000152587891</v>
      </c>
      <c r="BQ132" s="163">
        <v>84</v>
      </c>
      <c r="BR132" s="163">
        <v>89</v>
      </c>
      <c r="BS132" s="163">
        <v>56</v>
      </c>
      <c r="BT132" s="164">
        <v>1535</v>
      </c>
      <c r="BU132" s="164">
        <v>3</v>
      </c>
      <c r="BV132" s="163">
        <v>8146.4677734375</v>
      </c>
      <c r="BW132" s="163">
        <v>25220</v>
      </c>
    </row>
    <row r="133" spans="1:75">
      <c r="A133" s="167" t="s">
        <v>236</v>
      </c>
      <c r="B133" s="236" t="s">
        <v>235</v>
      </c>
      <c r="C133" s="163">
        <v>142.15010070800781</v>
      </c>
      <c r="D133" s="163">
        <v>0</v>
      </c>
      <c r="E133" s="163">
        <v>29481.771484375</v>
      </c>
      <c r="F133" s="163">
        <v>0</v>
      </c>
      <c r="G133" s="163">
        <v>0</v>
      </c>
      <c r="H133" s="163">
        <v>0</v>
      </c>
      <c r="I133" s="163">
        <v>15472.54296875</v>
      </c>
      <c r="J133" s="237">
        <v>0</v>
      </c>
      <c r="K133" s="240">
        <v>0</v>
      </c>
      <c r="L133" s="238">
        <v>0.125</v>
      </c>
      <c r="M133" s="163">
        <v>0</v>
      </c>
      <c r="N133" s="163" t="s">
        <v>1369</v>
      </c>
      <c r="O133" s="163" t="s">
        <v>1369</v>
      </c>
      <c r="P133" s="163" t="s">
        <v>1369</v>
      </c>
      <c r="Q133" s="163">
        <v>0</v>
      </c>
      <c r="R133" s="233">
        <v>0</v>
      </c>
      <c r="S133" s="163">
        <v>0</v>
      </c>
      <c r="T133" s="163">
        <v>0</v>
      </c>
      <c r="U133" s="163">
        <v>0</v>
      </c>
      <c r="V133" s="164">
        <v>14.84700870513916</v>
      </c>
      <c r="W133" s="164">
        <v>1.5330287218093872</v>
      </c>
      <c r="X133" s="164">
        <v>83.995002746582031</v>
      </c>
      <c r="Y133" s="164">
        <v>2.2200000286102295</v>
      </c>
      <c r="Z133" s="164">
        <v>0</v>
      </c>
      <c r="AA133" s="164" t="s">
        <v>1369</v>
      </c>
      <c r="AB133" s="163">
        <v>2246</v>
      </c>
      <c r="AC133" s="163">
        <v>100</v>
      </c>
      <c r="AD133" s="165">
        <v>0</v>
      </c>
      <c r="AE133" s="164">
        <v>4.9366106986999512</v>
      </c>
      <c r="AF133" s="251">
        <v>2.9659993015229702E-3</v>
      </c>
      <c r="AG133" s="163">
        <v>0</v>
      </c>
      <c r="AH133" s="164">
        <v>0.9660000205039978</v>
      </c>
      <c r="AI133" s="166" t="s">
        <v>1369</v>
      </c>
      <c r="AJ133" s="164">
        <v>-7.6456629999999999</v>
      </c>
      <c r="AK133" s="164">
        <v>0</v>
      </c>
      <c r="AL133" s="164">
        <v>0</v>
      </c>
      <c r="AM133" s="164" t="s">
        <v>1369</v>
      </c>
      <c r="AN133" s="164">
        <v>0.12344913184642792</v>
      </c>
      <c r="AO133" s="165">
        <v>2.2000000476837158</v>
      </c>
      <c r="AP133" s="165" t="s">
        <v>1369</v>
      </c>
      <c r="AQ133" s="163">
        <v>3.2999999523162842</v>
      </c>
      <c r="AR133" s="165">
        <v>0.10000000149011612</v>
      </c>
      <c r="AS133" s="164" t="s">
        <v>1369</v>
      </c>
      <c r="AT133" s="164" t="s">
        <v>1369</v>
      </c>
      <c r="AU133" s="163">
        <v>10</v>
      </c>
      <c r="AV133" s="164">
        <v>1.2000000104308128E-2</v>
      </c>
      <c r="AW133" s="164">
        <v>27.700000762939453</v>
      </c>
      <c r="AX133" s="163">
        <v>0</v>
      </c>
      <c r="AY133" s="163">
        <v>0</v>
      </c>
      <c r="AZ133" s="163">
        <v>0</v>
      </c>
      <c r="BA133" s="163">
        <v>0</v>
      </c>
      <c r="BB133" s="163">
        <v>110619</v>
      </c>
      <c r="BC133" s="163">
        <v>0</v>
      </c>
      <c r="BD133" s="163">
        <v>134</v>
      </c>
      <c r="BE133" s="165">
        <v>2.4000000953674316</v>
      </c>
      <c r="BF133" s="164">
        <v>4.0833334922790527</v>
      </c>
      <c r="BG133" s="164">
        <v>1.9421806335449219</v>
      </c>
      <c r="BH133" s="163">
        <v>84</v>
      </c>
      <c r="BI133" s="165">
        <v>100</v>
      </c>
      <c r="BJ133" s="164" t="s">
        <v>1369</v>
      </c>
      <c r="BK133" s="164">
        <v>98.999977111816406</v>
      </c>
      <c r="BL133" s="165">
        <v>110.67885589599609</v>
      </c>
      <c r="BM133" s="163">
        <v>140000</v>
      </c>
      <c r="BN133" s="165">
        <v>98.04901123046875</v>
      </c>
      <c r="BO133" s="165">
        <v>100</v>
      </c>
      <c r="BP133" s="164">
        <v>51.680000305175781</v>
      </c>
      <c r="BQ133" s="163">
        <v>97</v>
      </c>
      <c r="BR133" s="163">
        <v>94</v>
      </c>
      <c r="BS133" s="163">
        <v>95</v>
      </c>
      <c r="BT133" s="164">
        <v>8275</v>
      </c>
      <c r="BU133" s="164">
        <v>2</v>
      </c>
      <c r="BV133" s="163">
        <v>87961.78125</v>
      </c>
      <c r="BW133" s="163">
        <v>304250</v>
      </c>
    </row>
    <row r="134" spans="1:75">
      <c r="A134" s="167" t="s">
        <v>239</v>
      </c>
      <c r="B134" s="236" t="s">
        <v>238</v>
      </c>
      <c r="C134" s="163">
        <v>0</v>
      </c>
      <c r="D134" s="163">
        <v>0</v>
      </c>
      <c r="E134" s="163">
        <v>1458.3021240234375</v>
      </c>
      <c r="F134" s="163">
        <v>442.70159912109375</v>
      </c>
      <c r="G134" s="163">
        <v>17624.095703125</v>
      </c>
      <c r="H134" s="163">
        <v>867.046875</v>
      </c>
      <c r="I134" s="163">
        <v>5939.0087890625</v>
      </c>
      <c r="J134" s="237">
        <v>0</v>
      </c>
      <c r="K134" s="240">
        <v>0</v>
      </c>
      <c r="L134" s="238">
        <v>0.20000000298023224</v>
      </c>
      <c r="M134" s="163">
        <v>2250679.75</v>
      </c>
      <c r="N134" s="163" t="s">
        <v>1369</v>
      </c>
      <c r="O134" s="163" t="s">
        <v>1369</v>
      </c>
      <c r="P134" s="163" t="s">
        <v>1369</v>
      </c>
      <c r="Q134" s="163">
        <v>0</v>
      </c>
      <c r="R134" s="233">
        <v>0</v>
      </c>
      <c r="S134" s="163">
        <v>478805.90625</v>
      </c>
      <c r="T134" s="163">
        <v>3786882.25</v>
      </c>
      <c r="U134" s="163">
        <v>3449688.25</v>
      </c>
      <c r="V134" s="164">
        <v>14.605722427368164</v>
      </c>
      <c r="W134" s="164">
        <v>2.2148492336273193</v>
      </c>
      <c r="X134" s="164">
        <v>88.400001525878906</v>
      </c>
      <c r="Y134" s="164" t="s">
        <v>1369</v>
      </c>
      <c r="Z134" s="164">
        <v>0</v>
      </c>
      <c r="AA134" s="164">
        <v>97.400001525878906</v>
      </c>
      <c r="AB134" s="163">
        <v>524</v>
      </c>
      <c r="AC134" s="163">
        <v>80</v>
      </c>
      <c r="AD134" s="165">
        <v>0</v>
      </c>
      <c r="AE134" s="164">
        <v>8.0824470520019531</v>
      </c>
      <c r="AF134" s="251">
        <v>9.9619850516319275E-3</v>
      </c>
      <c r="AG134" s="163">
        <v>0</v>
      </c>
      <c r="AH134" s="164">
        <v>0.8190000057220459</v>
      </c>
      <c r="AI134" s="166" t="s">
        <v>1369</v>
      </c>
      <c r="AJ134" s="164">
        <v>6.7829459999999999</v>
      </c>
      <c r="AK134" s="164">
        <v>0</v>
      </c>
      <c r="AL134" s="164">
        <v>0</v>
      </c>
      <c r="AM134" s="164" t="s">
        <v>1369</v>
      </c>
      <c r="AN134" s="164">
        <v>3.6046873778104782E-2</v>
      </c>
      <c r="AO134" s="165">
        <v>10.5</v>
      </c>
      <c r="AP134" s="165">
        <v>11.199999809265137</v>
      </c>
      <c r="AQ134" s="163">
        <v>9.3000001907348633</v>
      </c>
      <c r="AR134" s="165">
        <v>0.10000000149011612</v>
      </c>
      <c r="AS134" s="164">
        <v>5.000000074505806E-2</v>
      </c>
      <c r="AT134" s="163">
        <v>0</v>
      </c>
      <c r="AU134" s="163">
        <v>127</v>
      </c>
      <c r="AV134" s="164">
        <v>0.2669999897480011</v>
      </c>
      <c r="AW134" s="164" t="s">
        <v>1369</v>
      </c>
      <c r="AX134" s="163">
        <v>0</v>
      </c>
      <c r="AY134" s="163">
        <v>0</v>
      </c>
      <c r="AZ134" s="163">
        <v>1391</v>
      </c>
      <c r="BA134" s="163">
        <v>0</v>
      </c>
      <c r="BB134" s="163">
        <v>721</v>
      </c>
      <c r="BC134" s="163">
        <v>0</v>
      </c>
      <c r="BD134" s="163">
        <v>126</v>
      </c>
      <c r="BE134" s="165">
        <v>5.6999998092651367</v>
      </c>
      <c r="BF134" s="164" t="s">
        <v>1369</v>
      </c>
      <c r="BG134" s="164">
        <v>2.2041289135813713E-2</v>
      </c>
      <c r="BH134" s="163">
        <v>43</v>
      </c>
      <c r="BI134" s="165">
        <v>100</v>
      </c>
      <c r="BJ134" s="164">
        <v>97.339057922363281</v>
      </c>
      <c r="BK134" s="164">
        <v>96.380073547363281</v>
      </c>
      <c r="BL134" s="165">
        <v>135.07696533203125</v>
      </c>
      <c r="BM134" s="163">
        <v>42000</v>
      </c>
      <c r="BN134" s="165">
        <v>99.32061767578125</v>
      </c>
      <c r="BO134" s="165">
        <v>92.439971923828125</v>
      </c>
      <c r="BP134" s="164">
        <v>19.939998626708984</v>
      </c>
      <c r="BQ134" s="163">
        <v>99</v>
      </c>
      <c r="BR134" s="163">
        <v>98</v>
      </c>
      <c r="BS134" s="163">
        <v>97</v>
      </c>
      <c r="BT134" s="164">
        <v>1646.55908203125</v>
      </c>
      <c r="BU134" s="164">
        <v>17</v>
      </c>
      <c r="BV134" s="163">
        <v>23295.330078125</v>
      </c>
      <c r="BW134" s="163">
        <v>309500</v>
      </c>
    </row>
    <row r="135" spans="1:75">
      <c r="A135" s="167" t="s">
        <v>241</v>
      </c>
      <c r="B135" s="236" t="s">
        <v>240</v>
      </c>
      <c r="C135" s="163">
        <v>516080.375</v>
      </c>
      <c r="D135" s="163">
        <v>81400.078125</v>
      </c>
      <c r="E135" s="163">
        <v>5724605.5</v>
      </c>
      <c r="F135" s="163">
        <v>205.47760009765625</v>
      </c>
      <c r="G135" s="163">
        <v>974976.125</v>
      </c>
      <c r="H135" s="163">
        <v>61334.5546875</v>
      </c>
      <c r="I135" s="163">
        <v>12476.99609375</v>
      </c>
      <c r="J135" s="237">
        <v>196597.484375</v>
      </c>
      <c r="K135" s="240">
        <v>5.714285746216774E-2</v>
      </c>
      <c r="L135" s="238">
        <v>0.15000000596046448</v>
      </c>
      <c r="M135" s="163">
        <v>190524480</v>
      </c>
      <c r="N135" s="163" t="s">
        <v>1369</v>
      </c>
      <c r="O135" s="163" t="s">
        <v>1369</v>
      </c>
      <c r="P135" s="163" t="s">
        <v>1369</v>
      </c>
      <c r="Q135" s="163">
        <v>241065776</v>
      </c>
      <c r="R135" s="233">
        <v>0.98309999704360962</v>
      </c>
      <c r="S135" s="163">
        <v>60514560</v>
      </c>
      <c r="T135" s="163">
        <v>197655488</v>
      </c>
      <c r="U135" s="163">
        <v>211242064</v>
      </c>
      <c r="V135" s="164">
        <v>300.17916870117188</v>
      </c>
      <c r="W135" s="164">
        <v>2.7727227210998535</v>
      </c>
      <c r="X135" s="164">
        <v>38.040000915527344</v>
      </c>
      <c r="Y135" s="164">
        <v>6.8000001907348633</v>
      </c>
      <c r="Z135" s="164">
        <v>6.7540221214294434</v>
      </c>
      <c r="AA135" s="164">
        <v>84.691314697265625</v>
      </c>
      <c r="AB135" s="163">
        <v>25314</v>
      </c>
      <c r="AC135" s="163">
        <v>40</v>
      </c>
      <c r="AD135" s="165">
        <v>55.973709106445313</v>
      </c>
      <c r="AE135" s="164">
        <v>12.730703353881836</v>
      </c>
      <c r="AF135" s="251">
        <v>0.9814717173576355</v>
      </c>
      <c r="AG135" s="163">
        <v>1144</v>
      </c>
      <c r="AH135" s="164">
        <v>0.54000002145767212</v>
      </c>
      <c r="AI135" s="166">
        <v>0.19824740290641785</v>
      </c>
      <c r="AJ135" s="164">
        <v>1025.916624</v>
      </c>
      <c r="AK135" s="164">
        <v>2834.949951171875</v>
      </c>
      <c r="AL135" s="164">
        <v>1733.4599609375</v>
      </c>
      <c r="AM135" s="164">
        <v>0.4981951117515564</v>
      </c>
      <c r="AN135" s="164">
        <v>7.8488402366638184</v>
      </c>
      <c r="AO135" s="165">
        <v>61</v>
      </c>
      <c r="AP135" s="165">
        <v>23.100000381469727</v>
      </c>
      <c r="AQ135" s="163">
        <v>258</v>
      </c>
      <c r="AR135" s="165">
        <v>0.20000000298023224</v>
      </c>
      <c r="AS135" s="164" t="s">
        <v>1369</v>
      </c>
      <c r="AT135" s="164">
        <v>11.451848983764648</v>
      </c>
      <c r="AU135" s="163">
        <v>27745572</v>
      </c>
      <c r="AV135" s="164">
        <v>0.5220000147819519</v>
      </c>
      <c r="AW135" s="164">
        <v>29.600000381469727</v>
      </c>
      <c r="AX135" s="163">
        <v>33016868</v>
      </c>
      <c r="AY135" s="163">
        <v>120768</v>
      </c>
      <c r="AZ135" s="163">
        <v>21135</v>
      </c>
      <c r="BA135" s="163">
        <v>22604</v>
      </c>
      <c r="BB135" s="163">
        <v>2050080</v>
      </c>
      <c r="BC135" s="163">
        <v>36</v>
      </c>
      <c r="BD135" s="163">
        <v>109</v>
      </c>
      <c r="BE135" s="165">
        <v>20.700000762939453</v>
      </c>
      <c r="BF135" s="164">
        <v>3.3833334445953369</v>
      </c>
      <c r="BG135" s="164">
        <v>-0.62364071607589722</v>
      </c>
      <c r="BH135" s="163">
        <v>29</v>
      </c>
      <c r="BI135" s="165">
        <v>95</v>
      </c>
      <c r="BJ135" s="164">
        <v>57.998859405517578</v>
      </c>
      <c r="BK135" s="164">
        <v>21.037206649780273</v>
      </c>
      <c r="BL135" s="165">
        <v>81.746910095214844</v>
      </c>
      <c r="BM135" s="163">
        <v>100000</v>
      </c>
      <c r="BN135" s="165">
        <v>70.528816223144531</v>
      </c>
      <c r="BO135" s="165">
        <v>90.625755310058594</v>
      </c>
      <c r="BP135" s="164">
        <v>10.840000152587891</v>
      </c>
      <c r="BQ135" s="163">
        <v>85</v>
      </c>
      <c r="BR135" s="163">
        <v>79</v>
      </c>
      <c r="BS135" s="163">
        <v>85</v>
      </c>
      <c r="BT135" s="164">
        <v>167.34260559082031</v>
      </c>
      <c r="BU135" s="164">
        <v>154</v>
      </c>
      <c r="BV135" s="163">
        <v>1407.0213623046875</v>
      </c>
      <c r="BW135" s="163">
        <v>770880</v>
      </c>
    </row>
    <row r="136" spans="1:75">
      <c r="A136" s="167" t="s">
        <v>243</v>
      </c>
      <c r="B136" s="236" t="s">
        <v>242</v>
      </c>
      <c r="C136" s="163">
        <v>0</v>
      </c>
      <c r="D136" s="163">
        <v>0</v>
      </c>
      <c r="E136" s="163">
        <v>0</v>
      </c>
      <c r="F136" s="163">
        <v>0.15000000596046448</v>
      </c>
      <c r="G136" s="163">
        <v>146.17306518554688</v>
      </c>
      <c r="H136" s="163">
        <v>0</v>
      </c>
      <c r="I136" s="163">
        <v>56.438499450683594</v>
      </c>
      <c r="J136" s="237">
        <v>405.71429443359375</v>
      </c>
      <c r="K136" s="240">
        <v>2.857142873108387E-2</v>
      </c>
      <c r="L136" s="239" t="s">
        <v>1369</v>
      </c>
      <c r="M136" s="163">
        <v>0</v>
      </c>
      <c r="N136" s="163" t="s">
        <v>1369</v>
      </c>
      <c r="O136" s="163" t="s">
        <v>1369</v>
      </c>
      <c r="P136" s="163" t="s">
        <v>1369</v>
      </c>
      <c r="Q136" s="163">
        <v>0</v>
      </c>
      <c r="R136" s="233">
        <v>0</v>
      </c>
      <c r="S136" s="163">
        <v>0</v>
      </c>
      <c r="T136" s="163">
        <v>10733.759765625</v>
      </c>
      <c r="U136" s="163">
        <v>4825.337890625</v>
      </c>
      <c r="V136" s="164">
        <v>39.182609558105469</v>
      </c>
      <c r="W136" s="164">
        <v>0.56607741117477417</v>
      </c>
      <c r="X136" s="164">
        <v>82.407997131347656</v>
      </c>
      <c r="Y136" s="164" t="s">
        <v>1369</v>
      </c>
      <c r="Z136" s="164">
        <v>0</v>
      </c>
      <c r="AA136" s="164" t="s">
        <v>1369</v>
      </c>
      <c r="AB136" s="163">
        <v>10</v>
      </c>
      <c r="AC136" s="163">
        <v>60</v>
      </c>
      <c r="AD136" s="165">
        <v>0.61831998825073242</v>
      </c>
      <c r="AE136" s="164">
        <v>5.4900965690612793</v>
      </c>
      <c r="AF136" s="251">
        <v>0</v>
      </c>
      <c r="AG136" s="163">
        <v>0</v>
      </c>
      <c r="AH136" s="164">
        <v>0.79699999094009399</v>
      </c>
      <c r="AI136" s="166" t="s">
        <v>1369</v>
      </c>
      <c r="AJ136" s="164">
        <v>2.3994499999999999</v>
      </c>
      <c r="AK136" s="164">
        <v>46.630001068115234</v>
      </c>
      <c r="AL136" s="164">
        <v>55.669998168945313</v>
      </c>
      <c r="AM136" s="164">
        <v>22.697284698486328</v>
      </c>
      <c r="AN136" s="164">
        <v>0.3801981508731842</v>
      </c>
      <c r="AO136" s="165">
        <v>22.299999237060547</v>
      </c>
      <c r="AP136" s="165" t="s">
        <v>1369</v>
      </c>
      <c r="AQ136" s="163">
        <v>45</v>
      </c>
      <c r="AR136" s="165" t="s">
        <v>1369</v>
      </c>
      <c r="AS136" s="164" t="s">
        <v>1369</v>
      </c>
      <c r="AT136" s="164" t="s">
        <v>1369</v>
      </c>
      <c r="AU136" s="163">
        <v>39</v>
      </c>
      <c r="AV136" s="164" t="s">
        <v>1369</v>
      </c>
      <c r="AW136" s="164" t="s">
        <v>1369</v>
      </c>
      <c r="AX136" s="163">
        <v>0</v>
      </c>
      <c r="AY136" s="163">
        <v>0</v>
      </c>
      <c r="AZ136" s="163">
        <v>0</v>
      </c>
      <c r="BA136" s="163">
        <v>0</v>
      </c>
      <c r="BB136" s="163">
        <v>0</v>
      </c>
      <c r="BC136" s="163">
        <v>0</v>
      </c>
      <c r="BD136" s="163">
        <v>34</v>
      </c>
      <c r="BE136" s="165">
        <v>3.7000000476837158</v>
      </c>
      <c r="BF136" s="164">
        <v>2.6333334445953369</v>
      </c>
      <c r="BG136" s="164">
        <v>0.44982853531837463</v>
      </c>
      <c r="BH136" s="164" t="s">
        <v>1369</v>
      </c>
      <c r="BI136" s="165">
        <v>100</v>
      </c>
      <c r="BJ136" s="164">
        <v>96.593742370605469</v>
      </c>
      <c r="BK136" s="164" t="s">
        <v>1369</v>
      </c>
      <c r="BL136" s="165">
        <v>132.92716979980469</v>
      </c>
      <c r="BM136" s="163">
        <v>280</v>
      </c>
      <c r="BN136" s="165">
        <v>99.018508911132813</v>
      </c>
      <c r="BO136" s="165">
        <v>99.570449829101563</v>
      </c>
      <c r="BP136" s="164">
        <v>17.780000686645508</v>
      </c>
      <c r="BQ136" s="163">
        <v>94</v>
      </c>
      <c r="BR136" s="163">
        <v>85</v>
      </c>
      <c r="BS136" s="163">
        <v>82</v>
      </c>
      <c r="BT136" s="164">
        <v>2563.3427734375</v>
      </c>
      <c r="BU136" s="164" t="s">
        <v>1369</v>
      </c>
      <c r="BV136" s="163">
        <v>14565.330078125</v>
      </c>
      <c r="BW136" s="163">
        <v>460</v>
      </c>
    </row>
    <row r="137" spans="1:75">
      <c r="A137" s="167" t="s">
        <v>391</v>
      </c>
      <c r="B137" s="236" t="s">
        <v>237</v>
      </c>
      <c r="C137" s="163">
        <v>7450.17626953125</v>
      </c>
      <c r="D137" s="163">
        <v>242.26463317871094</v>
      </c>
      <c r="E137" s="163">
        <v>23.495887756347656</v>
      </c>
      <c r="F137" s="163">
        <v>0.24120000004768372</v>
      </c>
      <c r="G137" s="163">
        <v>0</v>
      </c>
      <c r="H137" s="163">
        <v>0</v>
      </c>
      <c r="I137" s="163">
        <v>0.18039999902248383</v>
      </c>
      <c r="J137" s="237">
        <v>0</v>
      </c>
      <c r="K137" s="240">
        <v>0</v>
      </c>
      <c r="L137" s="239" t="s">
        <v>1369</v>
      </c>
      <c r="M137" s="163">
        <v>0</v>
      </c>
      <c r="N137" s="163" t="s">
        <v>1369</v>
      </c>
      <c r="O137" s="163" t="s">
        <v>1369</v>
      </c>
      <c r="P137" s="163" t="s">
        <v>1369</v>
      </c>
      <c r="Q137" s="163">
        <v>0</v>
      </c>
      <c r="R137" s="233">
        <v>0</v>
      </c>
      <c r="S137" s="163">
        <v>64495.32421875</v>
      </c>
      <c r="T137" s="163">
        <v>5254927.5</v>
      </c>
      <c r="U137" s="163">
        <v>1377628.25</v>
      </c>
      <c r="V137" s="164">
        <v>817.05377197265625</v>
      </c>
      <c r="W137" s="164">
        <v>2.7690718173980713</v>
      </c>
      <c r="X137" s="164">
        <v>77.582000732421875</v>
      </c>
      <c r="Y137" s="164">
        <v>5.059999942779541</v>
      </c>
      <c r="Z137" s="164">
        <v>0.10180293768644333</v>
      </c>
      <c r="AA137" s="164">
        <v>94.917770385742188</v>
      </c>
      <c r="AB137" s="163">
        <v>368</v>
      </c>
      <c r="AC137" s="165" t="s">
        <v>1369</v>
      </c>
      <c r="AD137" s="165">
        <v>19.5</v>
      </c>
      <c r="AE137" s="164">
        <v>13.027667045593262</v>
      </c>
      <c r="AF137" s="251">
        <v>0.98940300941467285</v>
      </c>
      <c r="AG137" s="163">
        <v>22092</v>
      </c>
      <c r="AH137" s="164">
        <v>0.7160000205039978</v>
      </c>
      <c r="AI137" s="166">
        <v>1.9800923764705658E-3</v>
      </c>
      <c r="AJ137" s="164">
        <v>3951.5856640000002</v>
      </c>
      <c r="AK137" s="164">
        <v>2075.340087890625</v>
      </c>
      <c r="AL137" s="164">
        <v>2237.580078125</v>
      </c>
      <c r="AM137" s="164">
        <v>9.4381885528564453</v>
      </c>
      <c r="AN137" s="164">
        <v>21.843725204467773</v>
      </c>
      <c r="AO137" s="165">
        <v>14.300000190734863</v>
      </c>
      <c r="AP137" s="165">
        <v>2.0999999046325684</v>
      </c>
      <c r="AQ137" s="163">
        <v>0.5</v>
      </c>
      <c r="AR137" s="165" t="s">
        <v>1369</v>
      </c>
      <c r="AS137" s="164" t="s">
        <v>1369</v>
      </c>
      <c r="AT137" s="164" t="s">
        <v>1369</v>
      </c>
      <c r="AU137" s="163" t="s">
        <v>1369</v>
      </c>
      <c r="AV137" s="164" t="s">
        <v>1369</v>
      </c>
      <c r="AW137" s="164">
        <v>33.700000762939453</v>
      </c>
      <c r="AX137" s="163">
        <v>3500</v>
      </c>
      <c r="AY137" s="163">
        <v>0</v>
      </c>
      <c r="AZ137" s="163">
        <v>0</v>
      </c>
      <c r="BA137" s="163">
        <v>1709906</v>
      </c>
      <c r="BB137" s="163">
        <v>2496694</v>
      </c>
      <c r="BC137" s="163">
        <v>0</v>
      </c>
      <c r="BD137" s="163">
        <v>120</v>
      </c>
      <c r="BE137" s="165">
        <v>12</v>
      </c>
      <c r="BF137" s="164">
        <v>2.7000000476837158</v>
      </c>
      <c r="BG137" s="164">
        <v>-0.90095257759094238</v>
      </c>
      <c r="BH137" s="164" t="s">
        <v>1369</v>
      </c>
      <c r="BI137" s="165">
        <v>100</v>
      </c>
      <c r="BJ137" s="164">
        <v>97.843841552734375</v>
      </c>
      <c r="BK137" s="164">
        <v>88.646903991699219</v>
      </c>
      <c r="BL137" s="165">
        <v>77.602210998535156</v>
      </c>
      <c r="BM137" s="163">
        <v>17000</v>
      </c>
      <c r="BN137" s="165">
        <v>99.441604614257813</v>
      </c>
      <c r="BO137" s="165">
        <v>98.44464111328125</v>
      </c>
      <c r="BP137" s="164">
        <v>21.680000305175781</v>
      </c>
      <c r="BQ137" s="163">
        <v>98</v>
      </c>
      <c r="BR137" s="163">
        <v>93</v>
      </c>
      <c r="BS137" s="163">
        <v>99</v>
      </c>
      <c r="BT137" s="163" t="s">
        <v>1369</v>
      </c>
      <c r="BU137" s="164">
        <v>20</v>
      </c>
      <c r="BV137" s="163">
        <v>3367.60693359375</v>
      </c>
      <c r="BW137" s="163">
        <v>6020</v>
      </c>
    </row>
    <row r="138" spans="1:75">
      <c r="A138" s="167" t="s">
        <v>245</v>
      </c>
      <c r="B138" s="236" t="s">
        <v>244</v>
      </c>
      <c r="C138" s="163">
        <v>9423.28125</v>
      </c>
      <c r="D138" s="163">
        <v>4698.33447265625</v>
      </c>
      <c r="E138" s="163">
        <v>212.6246337890625</v>
      </c>
      <c r="F138" s="163">
        <v>281.1171875</v>
      </c>
      <c r="G138" s="163">
        <v>26.816564559936523</v>
      </c>
      <c r="H138" s="163">
        <v>0</v>
      </c>
      <c r="I138" s="163">
        <v>7049.93017578125</v>
      </c>
      <c r="J138" s="237">
        <v>0</v>
      </c>
      <c r="K138" s="240">
        <v>8.5714288055896759E-2</v>
      </c>
      <c r="L138" s="238">
        <v>2.500000037252903E-2</v>
      </c>
      <c r="M138" s="163" t="s">
        <v>1369</v>
      </c>
      <c r="N138" s="163" t="s">
        <v>1369</v>
      </c>
      <c r="O138" s="163" t="s">
        <v>1369</v>
      </c>
      <c r="P138" s="163" t="s">
        <v>1369</v>
      </c>
      <c r="Q138" s="163">
        <v>3033733.75</v>
      </c>
      <c r="R138" s="233">
        <v>0.67000001668930054</v>
      </c>
      <c r="S138" s="163">
        <v>3626169</v>
      </c>
      <c r="T138" s="163">
        <v>3384147.25</v>
      </c>
      <c r="U138" s="163">
        <v>4362597</v>
      </c>
      <c r="V138" s="164">
        <v>58.658222198486328</v>
      </c>
      <c r="W138" s="164">
        <v>1.8759099245071411</v>
      </c>
      <c r="X138" s="164">
        <v>69.512001037597656</v>
      </c>
      <c r="Y138" s="164">
        <v>3.6400001049041748</v>
      </c>
      <c r="Z138" s="164">
        <v>3.9853415489196777</v>
      </c>
      <c r="AA138" s="164" t="s">
        <v>1369</v>
      </c>
      <c r="AB138" s="163">
        <v>715</v>
      </c>
      <c r="AC138" s="163">
        <v>80</v>
      </c>
      <c r="AD138" s="165">
        <v>16.299999237060547</v>
      </c>
      <c r="AE138" s="164">
        <v>7.8804659843444824</v>
      </c>
      <c r="AF138" s="251">
        <v>1.5126312151551247E-2</v>
      </c>
      <c r="AG138" s="163">
        <v>0</v>
      </c>
      <c r="AH138" s="164">
        <v>0.81999999284744263</v>
      </c>
      <c r="AI138" s="166" t="s">
        <v>1369</v>
      </c>
      <c r="AJ138" s="164">
        <v>55.966459999999998</v>
      </c>
      <c r="AK138" s="164">
        <v>84.720001220703125</v>
      </c>
      <c r="AL138" s="164">
        <v>131.42999267578125</v>
      </c>
      <c r="AM138" s="164">
        <v>0.17710798978805542</v>
      </c>
      <c r="AN138" s="164">
        <v>0.6355825662612915</v>
      </c>
      <c r="AO138" s="165">
        <v>13.300000190734863</v>
      </c>
      <c r="AP138" s="165">
        <v>2.9000000953674316</v>
      </c>
      <c r="AQ138" s="163">
        <v>47</v>
      </c>
      <c r="AR138" s="165">
        <v>1</v>
      </c>
      <c r="AS138" s="164">
        <v>0.60000002384185791</v>
      </c>
      <c r="AT138" s="164">
        <v>2.2598400115966797</v>
      </c>
      <c r="AU138" s="163">
        <v>59848</v>
      </c>
      <c r="AV138" s="164">
        <v>0.3919999897480011</v>
      </c>
      <c r="AW138" s="164">
        <v>48.900001525878906</v>
      </c>
      <c r="AX138" s="163">
        <v>150</v>
      </c>
      <c r="AY138" s="163">
        <v>0</v>
      </c>
      <c r="AZ138" s="163">
        <v>0</v>
      </c>
      <c r="BA138" s="163">
        <v>0</v>
      </c>
      <c r="BB138" s="163">
        <v>164825</v>
      </c>
      <c r="BC138" s="163">
        <v>0</v>
      </c>
      <c r="BD138" s="163">
        <v>132</v>
      </c>
      <c r="BE138" s="165">
        <v>5.5999999046325684</v>
      </c>
      <c r="BF138" s="164">
        <v>3.2999999523162842</v>
      </c>
      <c r="BG138" s="164">
        <v>-0.12745080888271332</v>
      </c>
      <c r="BH138" s="163">
        <v>35</v>
      </c>
      <c r="BI138" s="165">
        <v>95</v>
      </c>
      <c r="BJ138" s="164">
        <v>95.736076354980469</v>
      </c>
      <c r="BK138" s="164">
        <v>67.509727478027344</v>
      </c>
      <c r="BL138" s="165">
        <v>156.30659484863281</v>
      </c>
      <c r="BM138" s="163">
        <v>12000</v>
      </c>
      <c r="BN138" s="165">
        <v>85.879875183105469</v>
      </c>
      <c r="BO138" s="165">
        <v>94.651565551757813</v>
      </c>
      <c r="BP138" s="164">
        <v>16.289999008178711</v>
      </c>
      <c r="BQ138" s="163">
        <v>87</v>
      </c>
      <c r="BR138" s="163">
        <v>75</v>
      </c>
      <c r="BS138" s="163">
        <v>87</v>
      </c>
      <c r="BT138" s="164">
        <v>3088.58056640625</v>
      </c>
      <c r="BU138" s="164">
        <v>50</v>
      </c>
      <c r="BV138" s="163">
        <v>18661.767578125</v>
      </c>
      <c r="BW138" s="163">
        <v>74340</v>
      </c>
    </row>
    <row r="139" spans="1:75">
      <c r="A139" s="167" t="s">
        <v>247</v>
      </c>
      <c r="B139" s="236" t="s">
        <v>246</v>
      </c>
      <c r="C139" s="163">
        <v>21197.98046875</v>
      </c>
      <c r="D139" s="163">
        <v>20684.19921875</v>
      </c>
      <c r="E139" s="163">
        <v>16551.9921875</v>
      </c>
      <c r="F139" s="163">
        <v>122.57679748535156</v>
      </c>
      <c r="G139" s="163">
        <v>8322.84765625</v>
      </c>
      <c r="H139" s="163">
        <v>113.62690734863281</v>
      </c>
      <c r="I139" s="163">
        <v>16738.46875</v>
      </c>
      <c r="J139" s="237">
        <v>86285.7109375</v>
      </c>
      <c r="K139" s="240">
        <v>5.714285746216774E-2</v>
      </c>
      <c r="L139" s="238">
        <v>0</v>
      </c>
      <c r="M139" s="163">
        <v>4201836</v>
      </c>
      <c r="N139" s="163" t="s">
        <v>1369</v>
      </c>
      <c r="O139" s="163" t="s">
        <v>1369</v>
      </c>
      <c r="P139" s="163" t="s">
        <v>1369</v>
      </c>
      <c r="Q139" s="163">
        <v>10515788</v>
      </c>
      <c r="R139" s="233">
        <v>1</v>
      </c>
      <c r="S139" s="163">
        <v>3382799.5</v>
      </c>
      <c r="T139" s="163">
        <v>2381081.25</v>
      </c>
      <c r="U139" s="163">
        <v>8545497</v>
      </c>
      <c r="V139" s="164">
        <v>21.970226287841797</v>
      </c>
      <c r="W139" s="164">
        <v>2.862656831741333</v>
      </c>
      <c r="X139" s="164">
        <v>13.722999572753906</v>
      </c>
      <c r="Y139" s="164" t="s">
        <v>1369</v>
      </c>
      <c r="Z139" s="164">
        <v>16.09855842590332</v>
      </c>
      <c r="AA139" s="164">
        <v>29.855497360229492</v>
      </c>
      <c r="AB139" s="163">
        <v>90</v>
      </c>
      <c r="AC139" s="165" t="s">
        <v>1369</v>
      </c>
      <c r="AD139" s="165">
        <v>22.268699645996094</v>
      </c>
      <c r="AE139" s="164">
        <v>11.658434867858887</v>
      </c>
      <c r="AF139" s="251">
        <v>0.15775929391384125</v>
      </c>
      <c r="AG139" s="163">
        <v>1</v>
      </c>
      <c r="AH139" s="164">
        <v>0.56800001859664917</v>
      </c>
      <c r="AI139" s="166">
        <v>0.26329091191291809</v>
      </c>
      <c r="AJ139" s="164">
        <v>21.532774</v>
      </c>
      <c r="AK139" s="164">
        <v>1119.1199951171875</v>
      </c>
      <c r="AL139" s="164">
        <v>667.489990234375</v>
      </c>
      <c r="AM139" s="164">
        <v>2.2188386917114258</v>
      </c>
      <c r="AN139" s="164">
        <v>9.9635282531380653E-3</v>
      </c>
      <c r="AO139" s="165">
        <v>41.400001525878906</v>
      </c>
      <c r="AP139" s="165">
        <v>27.799999237060547</v>
      </c>
      <c r="AQ139" s="163">
        <v>432</v>
      </c>
      <c r="AR139" s="165">
        <v>1</v>
      </c>
      <c r="AS139" s="164">
        <v>0.99000000953674316</v>
      </c>
      <c r="AT139" s="164">
        <v>163.66897583007813</v>
      </c>
      <c r="AU139" s="163">
        <v>7328058</v>
      </c>
      <c r="AV139" s="164">
        <v>0.60399997234344482</v>
      </c>
      <c r="AW139" s="164" t="s">
        <v>1369</v>
      </c>
      <c r="AX139" s="163">
        <v>1969</v>
      </c>
      <c r="AY139" s="163">
        <v>16274</v>
      </c>
      <c r="AZ139" s="163">
        <v>12849</v>
      </c>
      <c r="BA139" s="163">
        <v>87148</v>
      </c>
      <c r="BB139" s="163">
        <v>15557</v>
      </c>
      <c r="BC139" s="163">
        <v>0</v>
      </c>
      <c r="BD139" s="163">
        <v>98</v>
      </c>
      <c r="BE139" s="165">
        <v>27.700000762939453</v>
      </c>
      <c r="BF139" s="164">
        <v>2.3333332538604736</v>
      </c>
      <c r="BG139" s="164">
        <v>-0.80729025602340698</v>
      </c>
      <c r="BH139" s="163">
        <v>29</v>
      </c>
      <c r="BI139" s="165">
        <v>19</v>
      </c>
      <c r="BJ139" s="164" t="s">
        <v>1369</v>
      </c>
      <c r="BK139" s="164">
        <v>32.054161071777344</v>
      </c>
      <c r="BL139" s="165">
        <v>48.424850463867188</v>
      </c>
      <c r="BM139" s="163">
        <v>14000</v>
      </c>
      <c r="BN139" s="165">
        <v>19.304729461669922</v>
      </c>
      <c r="BO139" s="165">
        <v>50.235179901123047</v>
      </c>
      <c r="BP139" s="164">
        <v>0.62999999523162842</v>
      </c>
      <c r="BQ139" s="163">
        <v>36</v>
      </c>
      <c r="BR139" s="163">
        <v>25</v>
      </c>
      <c r="BS139" s="163">
        <v>35</v>
      </c>
      <c r="BT139" s="164">
        <v>92.824607849121094</v>
      </c>
      <c r="BU139" s="164">
        <v>192</v>
      </c>
      <c r="BV139" s="163">
        <v>2994.453369140625</v>
      </c>
      <c r="BW139" s="163">
        <v>452860</v>
      </c>
    </row>
    <row r="140" spans="1:75">
      <c r="A140" s="167" t="s">
        <v>249</v>
      </c>
      <c r="B140" s="236" t="s">
        <v>248</v>
      </c>
      <c r="C140" s="163">
        <v>5.4207529872655869E-2</v>
      </c>
      <c r="D140" s="163">
        <v>0</v>
      </c>
      <c r="E140" s="163">
        <v>26658.9453125</v>
      </c>
      <c r="F140" s="163">
        <v>0</v>
      </c>
      <c r="G140" s="163">
        <v>0</v>
      </c>
      <c r="H140" s="163">
        <v>0</v>
      </c>
      <c r="I140" s="163">
        <v>0</v>
      </c>
      <c r="J140" s="237">
        <v>50796.85546875</v>
      </c>
      <c r="K140" s="240">
        <v>0.20000000298023224</v>
      </c>
      <c r="L140" s="238">
        <v>2.500000037252903E-2</v>
      </c>
      <c r="M140" s="163" t="s">
        <v>1369</v>
      </c>
      <c r="N140" s="163" t="s">
        <v>1369</v>
      </c>
      <c r="O140" s="163" t="s">
        <v>1369</v>
      </c>
      <c r="P140" s="163" t="s">
        <v>1369</v>
      </c>
      <c r="Q140" s="163">
        <v>0</v>
      </c>
      <c r="R140" s="233">
        <v>0</v>
      </c>
      <c r="S140" s="163">
        <v>5426667</v>
      </c>
      <c r="T140" s="163">
        <v>6895935</v>
      </c>
      <c r="U140" s="163">
        <v>6002598.5</v>
      </c>
      <c r="V140" s="164">
        <v>16.873392105102539</v>
      </c>
      <c r="W140" s="164">
        <v>1.709809422492981</v>
      </c>
      <c r="X140" s="164">
        <v>63.148998260498047</v>
      </c>
      <c r="Y140" s="164">
        <v>3.869999885559082</v>
      </c>
      <c r="Z140" s="164">
        <v>0.32253006100654602</v>
      </c>
      <c r="AA140" s="164">
        <v>80.153060913085938</v>
      </c>
      <c r="AB140" s="163">
        <v>1149</v>
      </c>
      <c r="AC140" s="163">
        <v>80</v>
      </c>
      <c r="AD140" s="165">
        <v>15.100000381469727</v>
      </c>
      <c r="AE140" s="164">
        <v>9.7576284408569336</v>
      </c>
      <c r="AF140" s="251">
        <v>2.2828998044133186E-2</v>
      </c>
      <c r="AG140" s="163">
        <v>0</v>
      </c>
      <c r="AH140" s="164">
        <v>0.73100000619888306</v>
      </c>
      <c r="AI140" s="166">
        <v>1.8848581239581108E-2</v>
      </c>
      <c r="AJ140" s="164">
        <v>3.7182040000000001</v>
      </c>
      <c r="AK140" s="164">
        <v>165.61000061035156</v>
      </c>
      <c r="AL140" s="164">
        <v>98.180000305175781</v>
      </c>
      <c r="AM140" s="164">
        <v>0.23829284310340881</v>
      </c>
      <c r="AN140" s="164">
        <v>1.3967695236206055</v>
      </c>
      <c r="AO140" s="165">
        <v>17.399999618530273</v>
      </c>
      <c r="AP140" s="165">
        <v>1.2999999523162842</v>
      </c>
      <c r="AQ140" s="163">
        <v>46</v>
      </c>
      <c r="AR140" s="165">
        <v>0.5</v>
      </c>
      <c r="AS140" s="164" t="s">
        <v>1369</v>
      </c>
      <c r="AT140" s="164">
        <v>0</v>
      </c>
      <c r="AU140" s="163">
        <v>1821286</v>
      </c>
      <c r="AV140" s="164">
        <v>0.42899999022483826</v>
      </c>
      <c r="AW140" s="164">
        <v>45.099998474121094</v>
      </c>
      <c r="AX140" s="163">
        <v>0</v>
      </c>
      <c r="AY140" s="163">
        <v>46675</v>
      </c>
      <c r="AZ140" s="163">
        <v>0</v>
      </c>
      <c r="BA140" s="163">
        <v>0</v>
      </c>
      <c r="BB140" s="163">
        <v>7594</v>
      </c>
      <c r="BC140" s="163">
        <v>0</v>
      </c>
      <c r="BD140" s="163">
        <v>129</v>
      </c>
      <c r="BE140" s="165">
        <v>4.5</v>
      </c>
      <c r="BF140" s="164">
        <v>3.5169999599456787</v>
      </c>
      <c r="BG140" s="164">
        <v>-0.61331576108932495</v>
      </c>
      <c r="BH140" s="163">
        <v>28</v>
      </c>
      <c r="BI140" s="165">
        <v>100</v>
      </c>
      <c r="BJ140" s="164">
        <v>94.544548034667969</v>
      </c>
      <c r="BK140" s="164">
        <v>76.259162902832031</v>
      </c>
      <c r="BL140" s="165">
        <v>127.70497131347656</v>
      </c>
      <c r="BM140" s="163">
        <v>74000</v>
      </c>
      <c r="BN140" s="165">
        <v>94.572746276855469</v>
      </c>
      <c r="BO140" s="165">
        <v>99.598396301269531</v>
      </c>
      <c r="BP140" s="164">
        <v>32.420001983642578</v>
      </c>
      <c r="BQ140" s="163">
        <v>69</v>
      </c>
      <c r="BR140" s="163">
        <v>53</v>
      </c>
      <c r="BS140" s="163">
        <v>74</v>
      </c>
      <c r="BT140" s="164">
        <v>1221.832763671875</v>
      </c>
      <c r="BU140" s="164">
        <v>71</v>
      </c>
      <c r="BV140" s="163">
        <v>6260.455078125</v>
      </c>
      <c r="BW140" s="163">
        <v>397300</v>
      </c>
    </row>
    <row r="141" spans="1:75">
      <c r="A141" s="167" t="s">
        <v>251</v>
      </c>
      <c r="B141" s="236" t="s">
        <v>250</v>
      </c>
      <c r="C141" s="163">
        <v>70902.875</v>
      </c>
      <c r="D141" s="163">
        <v>61936.375</v>
      </c>
      <c r="E141" s="163">
        <v>153378.78125</v>
      </c>
      <c r="F141" s="163">
        <v>1493.2923583984375</v>
      </c>
      <c r="G141" s="163">
        <v>0</v>
      </c>
      <c r="H141" s="163">
        <v>0</v>
      </c>
      <c r="I141" s="163">
        <v>2019.2274169921875</v>
      </c>
      <c r="J141" s="237">
        <v>94900</v>
      </c>
      <c r="K141" s="240">
        <v>0.1428571492433548</v>
      </c>
      <c r="L141" s="238">
        <v>7.5000002980232239E-2</v>
      </c>
      <c r="M141" s="163" t="s">
        <v>1369</v>
      </c>
      <c r="N141" s="163" t="s">
        <v>1369</v>
      </c>
      <c r="O141" s="163" t="s">
        <v>1369</v>
      </c>
      <c r="P141" s="163" t="s">
        <v>1369</v>
      </c>
      <c r="Q141" s="163">
        <v>13623657</v>
      </c>
      <c r="R141" s="233">
        <v>0.39280000329017639</v>
      </c>
      <c r="S141" s="163">
        <v>6761056</v>
      </c>
      <c r="T141" s="163">
        <v>16864142</v>
      </c>
      <c r="U141" s="163">
        <v>20828336</v>
      </c>
      <c r="V141" s="164">
        <v>26.340211868286133</v>
      </c>
      <c r="W141" s="164">
        <v>1.1578453779220581</v>
      </c>
      <c r="X141" s="164">
        <v>78.9219970703125</v>
      </c>
      <c r="Y141" s="164">
        <v>3.4600000381469727</v>
      </c>
      <c r="Z141" s="164">
        <v>2.8841238021850586</v>
      </c>
      <c r="AA141" s="164" t="s">
        <v>1369</v>
      </c>
      <c r="AB141" s="163">
        <v>764</v>
      </c>
      <c r="AC141" s="163">
        <v>80</v>
      </c>
      <c r="AD141" s="165">
        <v>45.057968139648438</v>
      </c>
      <c r="AE141" s="164">
        <v>7.8475041389465332</v>
      </c>
      <c r="AF141" s="251">
        <v>0.35721474885940552</v>
      </c>
      <c r="AG141" s="163">
        <v>12</v>
      </c>
      <c r="AH141" s="164">
        <v>0.76200002431869507</v>
      </c>
      <c r="AI141" s="166">
        <v>2.5803219527006149E-2</v>
      </c>
      <c r="AJ141" s="164">
        <v>239.96796000000001</v>
      </c>
      <c r="AK141" s="164">
        <v>316.92999267578125</v>
      </c>
      <c r="AL141" s="164">
        <v>830.58001708984375</v>
      </c>
      <c r="AM141" s="164">
        <v>0.36095181107521057</v>
      </c>
      <c r="AN141" s="164">
        <v>1.5836877822875977</v>
      </c>
      <c r="AO141" s="165">
        <v>15.100000381469727</v>
      </c>
      <c r="AP141" s="165">
        <v>2.4000000953674316</v>
      </c>
      <c r="AQ141" s="163">
        <v>151</v>
      </c>
      <c r="AR141" s="165">
        <v>0.40000000596046448</v>
      </c>
      <c r="AS141" s="164">
        <v>0.28999999165534973</v>
      </c>
      <c r="AT141" s="164">
        <v>2.6724860668182373</v>
      </c>
      <c r="AU141" s="163">
        <v>429672</v>
      </c>
      <c r="AV141" s="164">
        <v>0.36000001430511475</v>
      </c>
      <c r="AW141" s="164">
        <v>40.299999237060547</v>
      </c>
      <c r="AX141" s="163">
        <v>4215</v>
      </c>
      <c r="AY141" s="163">
        <v>695962</v>
      </c>
      <c r="AZ141" s="163">
        <v>698</v>
      </c>
      <c r="BA141" s="163">
        <v>74660</v>
      </c>
      <c r="BB141" s="163">
        <v>1577711</v>
      </c>
      <c r="BC141" s="163">
        <v>0</v>
      </c>
      <c r="BD141" s="163">
        <v>121</v>
      </c>
      <c r="BE141" s="165">
        <v>7</v>
      </c>
      <c r="BF141" s="164">
        <v>3.5499999523162842</v>
      </c>
      <c r="BG141" s="164">
        <v>-0.39776611328125</v>
      </c>
      <c r="BH141" s="163">
        <v>33</v>
      </c>
      <c r="BI141" s="165">
        <v>96.199996948242188</v>
      </c>
      <c r="BJ141" s="164">
        <v>94.497932434082031</v>
      </c>
      <c r="BK141" s="164">
        <v>74.674949645996094</v>
      </c>
      <c r="BL141" s="165">
        <v>122.02640533447266</v>
      </c>
      <c r="BM141" s="163">
        <v>84000</v>
      </c>
      <c r="BN141" s="165">
        <v>78.459457397460938</v>
      </c>
      <c r="BO141" s="165">
        <v>94.805809020996094</v>
      </c>
      <c r="BP141" s="164">
        <v>16.460000991821289</v>
      </c>
      <c r="BQ141" s="163">
        <v>82</v>
      </c>
      <c r="BR141" s="163">
        <v>54</v>
      </c>
      <c r="BS141" s="163">
        <v>71</v>
      </c>
      <c r="BT141" s="164">
        <v>855.868408203125</v>
      </c>
      <c r="BU141" s="164">
        <v>69</v>
      </c>
      <c r="BV141" s="163">
        <v>7789.87109375</v>
      </c>
      <c r="BW141" s="163">
        <v>1280000</v>
      </c>
    </row>
    <row r="142" spans="1:75">
      <c r="A142" s="167" t="s">
        <v>253</v>
      </c>
      <c r="B142" s="236" t="s">
        <v>252</v>
      </c>
      <c r="C142" s="163">
        <v>235332.265625</v>
      </c>
      <c r="D142" s="163">
        <v>199618.84375</v>
      </c>
      <c r="E142" s="163">
        <v>334450.0625</v>
      </c>
      <c r="F142" s="163">
        <v>3516.4541015625</v>
      </c>
      <c r="G142" s="163">
        <v>8939217</v>
      </c>
      <c r="H142" s="163">
        <v>1716763.125</v>
      </c>
      <c r="I142" s="163">
        <v>453195.96875</v>
      </c>
      <c r="J142" s="237">
        <v>87199.1171875</v>
      </c>
      <c r="K142" s="240">
        <v>0.17142857611179352</v>
      </c>
      <c r="L142" s="238">
        <v>2.500000037252903E-2</v>
      </c>
      <c r="M142" s="163">
        <v>18656584</v>
      </c>
      <c r="N142" s="163" t="s">
        <v>1369</v>
      </c>
      <c r="O142" s="163" t="s">
        <v>1369</v>
      </c>
      <c r="P142" s="163" t="s">
        <v>1369</v>
      </c>
      <c r="Q142" s="163">
        <v>69129256</v>
      </c>
      <c r="R142" s="233">
        <v>0.58039999008178711</v>
      </c>
      <c r="S142" s="163">
        <v>95258096</v>
      </c>
      <c r="T142" s="163">
        <v>100073592</v>
      </c>
      <c r="U142" s="163">
        <v>101137576</v>
      </c>
      <c r="V142" s="164">
        <v>381.93087768554688</v>
      </c>
      <c r="W142" s="164">
        <v>2.1712613105773926</v>
      </c>
      <c r="X142" s="164">
        <v>48.286998748779297</v>
      </c>
      <c r="Y142" s="164">
        <v>4.2300000190734863</v>
      </c>
      <c r="Z142" s="164">
        <v>3.0228350162506104</v>
      </c>
      <c r="AA142" s="164">
        <v>81.75091552734375</v>
      </c>
      <c r="AB142" s="163">
        <v>6651</v>
      </c>
      <c r="AC142" s="163">
        <v>80</v>
      </c>
      <c r="AD142" s="165">
        <v>35.874000549316406</v>
      </c>
      <c r="AE142" s="164">
        <v>7.9193611145019531</v>
      </c>
      <c r="AF142" s="251">
        <v>0.9046979546546936</v>
      </c>
      <c r="AG142" s="163">
        <v>269</v>
      </c>
      <c r="AH142" s="164">
        <v>0.70999997854232788</v>
      </c>
      <c r="AI142" s="166">
        <v>2.4249343201518059E-2</v>
      </c>
      <c r="AJ142" s="164">
        <v>149.20027400000001</v>
      </c>
      <c r="AK142" s="164">
        <v>1473</v>
      </c>
      <c r="AL142" s="164">
        <v>1614.050048828125</v>
      </c>
      <c r="AM142" s="164">
        <v>0.37664809823036194</v>
      </c>
      <c r="AN142" s="164">
        <v>8.9436607360839844</v>
      </c>
      <c r="AO142" s="165">
        <v>27.5</v>
      </c>
      <c r="AP142" s="165">
        <v>16.700000762939453</v>
      </c>
      <c r="AQ142" s="163">
        <v>638</v>
      </c>
      <c r="AR142" s="165">
        <v>0.30000001192092896</v>
      </c>
      <c r="AS142" s="164">
        <v>0.38999998569488525</v>
      </c>
      <c r="AT142" s="164">
        <v>0.12166598439216614</v>
      </c>
      <c r="AU142" s="163">
        <v>49643052</v>
      </c>
      <c r="AV142" s="164">
        <v>0.3880000114440918</v>
      </c>
      <c r="AW142" s="164">
        <v>40.700000762939453</v>
      </c>
      <c r="AX142" s="163">
        <v>7921618</v>
      </c>
      <c r="AY142" s="163">
        <v>8882979</v>
      </c>
      <c r="AZ142" s="163">
        <v>4148526.75</v>
      </c>
      <c r="BA142" s="163">
        <v>113380</v>
      </c>
      <c r="BB142" s="163">
        <v>128219</v>
      </c>
      <c r="BC142" s="163">
        <v>0</v>
      </c>
      <c r="BD142" s="163">
        <v>125</v>
      </c>
      <c r="BE142" s="165">
        <v>5.9000000953674316</v>
      </c>
      <c r="BF142" s="164">
        <v>3.6166665554046631</v>
      </c>
      <c r="BG142" s="164">
        <v>6.4777202904224396E-2</v>
      </c>
      <c r="BH142" s="163">
        <v>34</v>
      </c>
      <c r="BI142" s="165">
        <v>94.800003051757813</v>
      </c>
      <c r="BJ142" s="164">
        <v>98.474571228027344</v>
      </c>
      <c r="BK142" s="164">
        <v>52.675739288330078</v>
      </c>
      <c r="BL142" s="165">
        <v>144.04281616210938</v>
      </c>
      <c r="BM142" s="163">
        <v>150000</v>
      </c>
      <c r="BN142" s="165">
        <v>84.757164001464844</v>
      </c>
      <c r="BO142" s="165">
        <v>94.876312255859375</v>
      </c>
      <c r="BP142" s="164">
        <v>7.8600001335144043</v>
      </c>
      <c r="BQ142" s="163">
        <v>72</v>
      </c>
      <c r="BR142" s="163">
        <v>64</v>
      </c>
      <c r="BS142" s="163">
        <v>71</v>
      </c>
      <c r="BT142" s="164">
        <v>516</v>
      </c>
      <c r="BU142" s="164">
        <v>78</v>
      </c>
      <c r="BV142" s="163">
        <v>3725.55126953125</v>
      </c>
      <c r="BW142" s="163">
        <v>298170</v>
      </c>
    </row>
    <row r="143" spans="1:75">
      <c r="A143" s="167" t="s">
        <v>255</v>
      </c>
      <c r="B143" s="236" t="s">
        <v>254</v>
      </c>
      <c r="C143" s="163">
        <v>411.4334716796875</v>
      </c>
      <c r="D143" s="163">
        <v>0</v>
      </c>
      <c r="E143" s="163">
        <v>101378.9765625</v>
      </c>
      <c r="F143" s="163">
        <v>0</v>
      </c>
      <c r="G143" s="163">
        <v>0</v>
      </c>
      <c r="H143" s="163">
        <v>0</v>
      </c>
      <c r="I143" s="163">
        <v>17699.134765625</v>
      </c>
      <c r="J143" s="237">
        <v>0</v>
      </c>
      <c r="K143" s="240">
        <v>2.857142873108387E-2</v>
      </c>
      <c r="L143" s="238">
        <v>0.15000000596046448</v>
      </c>
      <c r="M143" s="163">
        <v>188.08766174316406</v>
      </c>
      <c r="N143" s="163" t="s">
        <v>1369</v>
      </c>
      <c r="O143" s="163" t="s">
        <v>1369</v>
      </c>
      <c r="P143" s="163" t="s">
        <v>1369</v>
      </c>
      <c r="Q143" s="163">
        <v>0</v>
      </c>
      <c r="R143" s="233">
        <v>0</v>
      </c>
      <c r="S143" s="163">
        <v>0</v>
      </c>
      <c r="T143" s="163">
        <v>0</v>
      </c>
      <c r="U143" s="163">
        <v>0</v>
      </c>
      <c r="V143" s="164">
        <v>123.31631469726563</v>
      </c>
      <c r="W143" s="164">
        <v>-0.23016758263111115</v>
      </c>
      <c r="X143" s="164">
        <v>60.217998504638672</v>
      </c>
      <c r="Y143" s="164">
        <v>2.8199999332427979</v>
      </c>
      <c r="Z143" s="164">
        <v>0</v>
      </c>
      <c r="AA143" s="164" t="s">
        <v>1369</v>
      </c>
      <c r="AB143" s="163">
        <v>1493</v>
      </c>
      <c r="AC143" s="165" t="s">
        <v>1369</v>
      </c>
      <c r="AD143" s="165">
        <v>4.2179498672485352</v>
      </c>
      <c r="AE143" s="164">
        <v>4.364448070526123</v>
      </c>
      <c r="AF143" s="251">
        <v>9.9416114389896393E-3</v>
      </c>
      <c r="AG143" s="163">
        <v>0</v>
      </c>
      <c r="AH143" s="164">
        <v>0.88099998235702515</v>
      </c>
      <c r="AI143" s="166" t="s">
        <v>1369</v>
      </c>
      <c r="AJ143" s="164">
        <v>448.96367099999998</v>
      </c>
      <c r="AK143" s="164">
        <v>0</v>
      </c>
      <c r="AL143" s="164">
        <v>0</v>
      </c>
      <c r="AM143" s="164" t="s">
        <v>1369</v>
      </c>
      <c r="AN143" s="164">
        <v>0.83823424577713013</v>
      </c>
      <c r="AO143" s="165">
        <v>4.4000000953674316</v>
      </c>
      <c r="AP143" s="165">
        <v>0.80000001192092896</v>
      </c>
      <c r="AQ143" s="163">
        <v>12</v>
      </c>
      <c r="AR143" s="165">
        <v>0.10000000149011612</v>
      </c>
      <c r="AS143" s="164">
        <v>7.0000000298023224E-2</v>
      </c>
      <c r="AT143" s="164" t="s">
        <v>1369</v>
      </c>
      <c r="AU143" s="163">
        <v>46</v>
      </c>
      <c r="AV143" s="164">
        <v>0.10499999672174454</v>
      </c>
      <c r="AW143" s="164">
        <v>28.5</v>
      </c>
      <c r="AX143" s="163">
        <v>1512</v>
      </c>
      <c r="AY143" s="163">
        <v>0</v>
      </c>
      <c r="AZ143" s="163">
        <v>0</v>
      </c>
      <c r="BA143" s="163">
        <v>0</v>
      </c>
      <c r="BB143" s="163">
        <v>981328</v>
      </c>
      <c r="BC143" s="163">
        <v>0</v>
      </c>
      <c r="BD143" s="163">
        <v>137</v>
      </c>
      <c r="BE143" s="165">
        <v>2.4000000953674316</v>
      </c>
      <c r="BF143" s="164">
        <v>3.2833333015441895</v>
      </c>
      <c r="BG143" s="164">
        <v>0.2594890296459198</v>
      </c>
      <c r="BH143" s="163">
        <v>54</v>
      </c>
      <c r="BI143" s="165">
        <v>100</v>
      </c>
      <c r="BJ143" s="164">
        <v>99.800003051757813</v>
      </c>
      <c r="BK143" s="164">
        <v>86.941139221191406</v>
      </c>
      <c r="BL143" s="165">
        <v>131.94444274902344</v>
      </c>
      <c r="BM143" s="163">
        <v>610000</v>
      </c>
      <c r="BN143" s="165">
        <v>98.957084655761719</v>
      </c>
      <c r="BO143" s="165">
        <v>90.369583129882813</v>
      </c>
      <c r="BP143" s="164">
        <v>37.139999389648438</v>
      </c>
      <c r="BQ143" s="163">
        <v>90</v>
      </c>
      <c r="BR143" s="163">
        <v>95</v>
      </c>
      <c r="BS143" s="163">
        <v>61</v>
      </c>
      <c r="BT143" s="164">
        <v>2925</v>
      </c>
      <c r="BU143" s="164">
        <v>2</v>
      </c>
      <c r="BV143" s="163">
        <v>22112.861328125</v>
      </c>
      <c r="BW143" s="163">
        <v>304150</v>
      </c>
    </row>
    <row r="144" spans="1:75">
      <c r="A144" s="167" t="s">
        <v>257</v>
      </c>
      <c r="B144" s="236" t="s">
        <v>256</v>
      </c>
      <c r="C144" s="163">
        <v>9684.4833984375</v>
      </c>
      <c r="D144" s="163">
        <v>0</v>
      </c>
      <c r="E144" s="163">
        <v>9040.724609375</v>
      </c>
      <c r="F144" s="163">
        <v>8.3579998016357422</v>
      </c>
      <c r="G144" s="163">
        <v>0</v>
      </c>
      <c r="H144" s="163">
        <v>0</v>
      </c>
      <c r="I144" s="163">
        <v>3505.65087890625</v>
      </c>
      <c r="J144" s="237">
        <v>0</v>
      </c>
      <c r="K144" s="240">
        <v>8.5714288055896759E-2</v>
      </c>
      <c r="L144" s="238">
        <v>0.15000000596046448</v>
      </c>
      <c r="M144" s="163">
        <v>0</v>
      </c>
      <c r="N144" s="163" t="s">
        <v>1369</v>
      </c>
      <c r="O144" s="163" t="s">
        <v>1369</v>
      </c>
      <c r="P144" s="163" t="s">
        <v>1369</v>
      </c>
      <c r="Q144" s="163">
        <v>0</v>
      </c>
      <c r="R144" s="233">
        <v>0</v>
      </c>
      <c r="S144" s="163">
        <v>0</v>
      </c>
      <c r="T144" s="163">
        <v>1152224.75</v>
      </c>
      <c r="U144" s="163">
        <v>286092.09375</v>
      </c>
      <c r="V144" s="164">
        <v>113.11351013183594</v>
      </c>
      <c r="W144" s="164">
        <v>1.8809148073196411</v>
      </c>
      <c r="X144" s="164">
        <v>67.905998229980469</v>
      </c>
      <c r="Y144" s="164">
        <v>2.6600000858306885</v>
      </c>
      <c r="Z144" s="164">
        <v>0</v>
      </c>
      <c r="AA144" s="164" t="s">
        <v>1369</v>
      </c>
      <c r="AB144" s="163">
        <v>2984</v>
      </c>
      <c r="AC144" s="163">
        <v>80</v>
      </c>
      <c r="AD144" s="165">
        <v>5.8970000594854355E-2</v>
      </c>
      <c r="AE144" s="164">
        <v>4.0827345848083496</v>
      </c>
      <c r="AF144" s="251">
        <v>7.1762241423130035E-3</v>
      </c>
      <c r="AG144" s="163">
        <v>0</v>
      </c>
      <c r="AH144" s="164">
        <v>0.87400001287460327</v>
      </c>
      <c r="AI144" s="166" t="s">
        <v>1369</v>
      </c>
      <c r="AJ144" s="164">
        <v>0</v>
      </c>
      <c r="AK144" s="164">
        <v>0</v>
      </c>
      <c r="AL144" s="164">
        <v>0</v>
      </c>
      <c r="AM144" s="164" t="s">
        <v>1369</v>
      </c>
      <c r="AN144" s="164">
        <v>0.4651820957660675</v>
      </c>
      <c r="AO144" s="165">
        <v>3.2000000476837158</v>
      </c>
      <c r="AP144" s="165">
        <v>0.89999997615814209</v>
      </c>
      <c r="AQ144" s="163">
        <v>16</v>
      </c>
      <c r="AR144" s="165">
        <v>0.5</v>
      </c>
      <c r="AS144" s="164">
        <v>0.14000000059604645</v>
      </c>
      <c r="AT144" s="164" t="s">
        <v>1369</v>
      </c>
      <c r="AU144" s="163">
        <v>3</v>
      </c>
      <c r="AV144" s="164">
        <v>7.5999997556209564E-2</v>
      </c>
      <c r="AW144" s="164">
        <v>34.599998474121094</v>
      </c>
      <c r="AX144" s="163">
        <v>187</v>
      </c>
      <c r="AY144" s="163">
        <v>1435</v>
      </c>
      <c r="AZ144" s="163">
        <v>0</v>
      </c>
      <c r="BA144" s="163">
        <v>0</v>
      </c>
      <c r="BB144" s="163">
        <v>64105</v>
      </c>
      <c r="BC144" s="163">
        <v>0</v>
      </c>
      <c r="BD144" s="163">
        <v>143</v>
      </c>
      <c r="BE144" s="165">
        <v>2.4000000953674316</v>
      </c>
      <c r="BF144" s="164">
        <v>3.9500000476837158</v>
      </c>
      <c r="BG144" s="164">
        <v>1.0015910863876343</v>
      </c>
      <c r="BH144" s="163">
        <v>61</v>
      </c>
      <c r="BI144" s="165">
        <v>100</v>
      </c>
      <c r="BJ144" s="164">
        <v>96.779998779296875</v>
      </c>
      <c r="BK144" s="164">
        <v>84.496910095214844</v>
      </c>
      <c r="BL144" s="165">
        <v>124.54941558837891</v>
      </c>
      <c r="BM144" s="163">
        <v>160000</v>
      </c>
      <c r="BN144" s="165">
        <v>99.6612548828125</v>
      </c>
      <c r="BO144" s="165">
        <v>99.260406494140625</v>
      </c>
      <c r="BP144" s="164">
        <v>56.149997711181641</v>
      </c>
      <c r="BQ144" s="163">
        <v>99</v>
      </c>
      <c r="BR144" s="163">
        <v>96</v>
      </c>
      <c r="BS144" s="163">
        <v>98</v>
      </c>
      <c r="BT144" s="164">
        <v>4464</v>
      </c>
      <c r="BU144" s="164">
        <v>12</v>
      </c>
      <c r="BV144" s="163">
        <v>27275.111328125</v>
      </c>
      <c r="BW144" s="163">
        <v>91470</v>
      </c>
    </row>
    <row r="145" spans="1:75">
      <c r="A145" s="167" t="s">
        <v>259</v>
      </c>
      <c r="B145" s="236" t="s">
        <v>258</v>
      </c>
      <c r="C145" s="163">
        <v>0</v>
      </c>
      <c r="D145" s="163">
        <v>0</v>
      </c>
      <c r="E145" s="163">
        <v>0</v>
      </c>
      <c r="F145" s="163">
        <v>2.0000000949949026E-3</v>
      </c>
      <c r="G145" s="163">
        <v>0</v>
      </c>
      <c r="H145" s="163">
        <v>0</v>
      </c>
      <c r="I145" s="163">
        <v>677.15399169921875</v>
      </c>
      <c r="J145" s="237">
        <v>0</v>
      </c>
      <c r="K145" s="240">
        <v>0</v>
      </c>
      <c r="L145" s="238">
        <v>0.30000001192092896</v>
      </c>
      <c r="M145" s="163">
        <v>4.2289652824401855</v>
      </c>
      <c r="N145" s="163" t="s">
        <v>1369</v>
      </c>
      <c r="O145" s="163" t="s">
        <v>1369</v>
      </c>
      <c r="P145" s="163" t="s">
        <v>1369</v>
      </c>
      <c r="Q145" s="163">
        <v>0</v>
      </c>
      <c r="R145" s="233">
        <v>0</v>
      </c>
      <c r="S145" s="163">
        <v>0</v>
      </c>
      <c r="T145" s="163">
        <v>1326571.875</v>
      </c>
      <c r="U145" s="163">
        <v>838944.375</v>
      </c>
      <c r="V145" s="164">
        <v>233.9630126953125</v>
      </c>
      <c r="W145" s="164">
        <v>0.8223152756690979</v>
      </c>
      <c r="X145" s="164">
        <v>99.353996276855469</v>
      </c>
      <c r="Y145" s="164">
        <v>4.6700000762939453</v>
      </c>
      <c r="Z145" s="164">
        <v>6.3454918563365936E-2</v>
      </c>
      <c r="AA145" s="164" t="s">
        <v>1369</v>
      </c>
      <c r="AB145" s="163">
        <v>410</v>
      </c>
      <c r="AC145" s="163">
        <v>80</v>
      </c>
      <c r="AD145" s="165">
        <v>0.55000001192092896</v>
      </c>
      <c r="AE145" s="164">
        <v>5.0964546203613281</v>
      </c>
      <c r="AF145" s="251">
        <v>1.0030658915638924E-2</v>
      </c>
      <c r="AG145" s="163">
        <v>0</v>
      </c>
      <c r="AH145" s="164">
        <v>0.875</v>
      </c>
      <c r="AI145" s="166" t="s">
        <v>1369</v>
      </c>
      <c r="AJ145" s="164">
        <v>0.18392700000000001</v>
      </c>
      <c r="AK145" s="164">
        <v>0</v>
      </c>
      <c r="AL145" s="164">
        <v>0</v>
      </c>
      <c r="AM145" s="164" t="s">
        <v>1369</v>
      </c>
      <c r="AN145" s="164">
        <v>0.43754151463508606</v>
      </c>
      <c r="AO145" s="165">
        <v>5.1999998092651367</v>
      </c>
      <c r="AP145" s="165" t="s">
        <v>1369</v>
      </c>
      <c r="AQ145" s="163">
        <v>37</v>
      </c>
      <c r="AR145" s="165">
        <v>0.10000000149011612</v>
      </c>
      <c r="AS145" s="164">
        <v>5.000000074505806E-2</v>
      </c>
      <c r="AT145" s="164" t="s">
        <v>1369</v>
      </c>
      <c r="AU145" s="163">
        <v>24</v>
      </c>
      <c r="AV145" s="164">
        <v>0.21199999749660492</v>
      </c>
      <c r="AW145" s="164" t="s">
        <v>1369</v>
      </c>
      <c r="AX145" s="163">
        <v>0</v>
      </c>
      <c r="AY145" s="163">
        <v>0</v>
      </c>
      <c r="AZ145" s="163">
        <v>0</v>
      </c>
      <c r="BA145" s="163">
        <v>0</v>
      </c>
      <c r="BB145" s="163">
        <v>1537</v>
      </c>
      <c r="BC145" s="163">
        <v>0</v>
      </c>
      <c r="BD145" s="163">
        <v>132.5</v>
      </c>
      <c r="BE145" s="165">
        <v>2.4000000953674316</v>
      </c>
      <c r="BF145" s="164">
        <v>3.1333334445953369</v>
      </c>
      <c r="BG145" s="164">
        <v>1.1368285417556763</v>
      </c>
      <c r="BH145" s="163">
        <v>58</v>
      </c>
      <c r="BI145" s="165">
        <v>100</v>
      </c>
      <c r="BJ145" s="164">
        <v>97.746688842773438</v>
      </c>
      <c r="BK145" s="164">
        <v>100</v>
      </c>
      <c r="BL145" s="165">
        <v>174.12814331054688</v>
      </c>
      <c r="BM145" s="163">
        <v>11000</v>
      </c>
      <c r="BN145" s="165">
        <v>99.936546325683594</v>
      </c>
      <c r="BO145" s="165">
        <v>99.988975524902344</v>
      </c>
      <c r="BP145" s="164">
        <v>24.990001678466797</v>
      </c>
      <c r="BQ145" s="163">
        <v>98</v>
      </c>
      <c r="BR145" s="163">
        <v>99</v>
      </c>
      <c r="BS145" s="163">
        <v>97</v>
      </c>
      <c r="BT145" s="164">
        <v>2952.065673828125</v>
      </c>
      <c r="BU145" s="164">
        <v>8</v>
      </c>
      <c r="BV145" s="163">
        <v>87480.421875</v>
      </c>
      <c r="BW145" s="163">
        <v>11610</v>
      </c>
    </row>
    <row r="146" spans="1:75">
      <c r="A146" s="167" t="s">
        <v>261</v>
      </c>
      <c r="B146" s="236" t="s">
        <v>260</v>
      </c>
      <c r="C146" s="163">
        <v>36861.27734375</v>
      </c>
      <c r="D146" s="163">
        <v>0</v>
      </c>
      <c r="E146" s="163">
        <v>76933.359375</v>
      </c>
      <c r="F146" s="163">
        <v>0</v>
      </c>
      <c r="G146" s="163">
        <v>0</v>
      </c>
      <c r="H146" s="163">
        <v>0</v>
      </c>
      <c r="I146" s="163">
        <v>1078.2191162109375</v>
      </c>
      <c r="J146" s="237">
        <v>0</v>
      </c>
      <c r="K146" s="240">
        <v>2.857142873108387E-2</v>
      </c>
      <c r="L146" s="238">
        <v>0.15000000596046448</v>
      </c>
      <c r="M146" s="163">
        <v>16067622</v>
      </c>
      <c r="N146" s="163" t="s">
        <v>1369</v>
      </c>
      <c r="O146" s="163" t="s">
        <v>1369</v>
      </c>
      <c r="P146" s="163" t="s">
        <v>1369</v>
      </c>
      <c r="Q146" s="163">
        <v>0</v>
      </c>
      <c r="R146" s="233">
        <v>0</v>
      </c>
      <c r="S146" s="163">
        <v>0</v>
      </c>
      <c r="T146" s="163">
        <v>0</v>
      </c>
      <c r="U146" s="163">
        <v>0</v>
      </c>
      <c r="V146" s="164">
        <v>83.110481262207031</v>
      </c>
      <c r="W146" s="164">
        <v>0.3830866813659668</v>
      </c>
      <c r="X146" s="164">
        <v>54.672000885009766</v>
      </c>
      <c r="Y146" s="164">
        <v>2.880000114440918</v>
      </c>
      <c r="Z146" s="164">
        <v>0</v>
      </c>
      <c r="AA146" s="164" t="s">
        <v>1369</v>
      </c>
      <c r="AB146" s="163">
        <v>6653</v>
      </c>
      <c r="AC146" s="163">
        <v>80</v>
      </c>
      <c r="AD146" s="165">
        <v>2.5203800201416016</v>
      </c>
      <c r="AE146" s="164">
        <v>4.8917155265808105</v>
      </c>
      <c r="AF146" s="251">
        <v>1.3898877426981926E-2</v>
      </c>
      <c r="AG146" s="163">
        <v>0</v>
      </c>
      <c r="AH146" s="164">
        <v>0.82700002193450928</v>
      </c>
      <c r="AI146" s="166" t="s">
        <v>1369</v>
      </c>
      <c r="AJ146" s="164">
        <v>178.79179099999999</v>
      </c>
      <c r="AK146" s="164">
        <v>0</v>
      </c>
      <c r="AL146" s="164">
        <v>0</v>
      </c>
      <c r="AM146" s="164" t="s">
        <v>1369</v>
      </c>
      <c r="AN146" s="164">
        <v>2.761408805847168</v>
      </c>
      <c r="AO146" s="165">
        <v>6.8000001907348633</v>
      </c>
      <c r="AP146" s="165" t="s">
        <v>1369</v>
      </c>
      <c r="AQ146" s="163">
        <v>52</v>
      </c>
      <c r="AR146" s="165">
        <v>0.10000000149011612</v>
      </c>
      <c r="AS146" s="164">
        <v>5.000000074505806E-2</v>
      </c>
      <c r="AT146" s="164" t="s">
        <v>1369</v>
      </c>
      <c r="AU146" s="163">
        <v>4</v>
      </c>
      <c r="AV146" s="164">
        <v>0.23000000417232513</v>
      </c>
      <c r="AW146" s="164">
        <v>33.900001525878906</v>
      </c>
      <c r="AX146" s="163">
        <v>0</v>
      </c>
      <c r="AY146" s="163">
        <v>0</v>
      </c>
      <c r="AZ146" s="163">
        <v>0</v>
      </c>
      <c r="BA146" s="163">
        <v>0</v>
      </c>
      <c r="BB146" s="163">
        <v>89001</v>
      </c>
      <c r="BC146" s="163">
        <v>0</v>
      </c>
      <c r="BD146" s="163">
        <v>146</v>
      </c>
      <c r="BE146" s="165">
        <v>2.4000000953674316</v>
      </c>
      <c r="BF146" s="164">
        <v>3.5</v>
      </c>
      <c r="BG146" s="164">
        <v>4.7058962081791833E-5</v>
      </c>
      <c r="BH146" s="163">
        <v>46</v>
      </c>
      <c r="BI146" s="165">
        <v>100</v>
      </c>
      <c r="BJ146" s="164">
        <v>99.159431457519531</v>
      </c>
      <c r="BK146" s="164">
        <v>85.503089904785156</v>
      </c>
      <c r="BL146" s="165">
        <v>118.10714721679688</v>
      </c>
      <c r="BM146" s="163">
        <v>200000</v>
      </c>
      <c r="BN146" s="165">
        <v>88.284233093261719</v>
      </c>
      <c r="BO146" s="165">
        <v>100</v>
      </c>
      <c r="BP146" s="164">
        <v>29.739999771118164</v>
      </c>
      <c r="BQ146" s="163">
        <v>85</v>
      </c>
      <c r="BR146" s="163">
        <v>71</v>
      </c>
      <c r="BS146" s="163">
        <v>85</v>
      </c>
      <c r="BT146" s="164">
        <v>2340</v>
      </c>
      <c r="BU146" s="164">
        <v>10</v>
      </c>
      <c r="BV146" s="163">
        <v>18419.41796875</v>
      </c>
      <c r="BW146" s="163">
        <v>230160</v>
      </c>
    </row>
    <row r="147" spans="1:75">
      <c r="A147" s="167" t="s">
        <v>376</v>
      </c>
      <c r="B147" s="236" t="s">
        <v>262</v>
      </c>
      <c r="C147" s="163">
        <v>21494.119140625</v>
      </c>
      <c r="D147" s="163">
        <v>1146.3857421875</v>
      </c>
      <c r="E147" s="163">
        <v>1330190.5</v>
      </c>
      <c r="F147" s="163">
        <v>26.143999099731445</v>
      </c>
      <c r="G147" s="163">
        <v>37235.2578125</v>
      </c>
      <c r="H147" s="163">
        <v>0</v>
      </c>
      <c r="I147" s="163">
        <v>21172.7578125</v>
      </c>
      <c r="J147" s="237">
        <v>28571.427734375</v>
      </c>
      <c r="K147" s="240">
        <v>0.1428571492433548</v>
      </c>
      <c r="L147" s="238">
        <v>0.20000000298023224</v>
      </c>
      <c r="M147" s="163">
        <v>16001284</v>
      </c>
      <c r="N147" s="163" t="s">
        <v>1369</v>
      </c>
      <c r="O147" s="163" t="s">
        <v>1369</v>
      </c>
      <c r="P147" s="163" t="s">
        <v>1369</v>
      </c>
      <c r="Q147" s="163">
        <v>0</v>
      </c>
      <c r="R147" s="233">
        <v>0</v>
      </c>
      <c r="S147" s="163">
        <v>0</v>
      </c>
      <c r="T147" s="163">
        <v>0</v>
      </c>
      <c r="U147" s="163">
        <v>206238.859375</v>
      </c>
      <c r="V147" s="164">
        <v>8.8384876251220703</v>
      </c>
      <c r="W147" s="164">
        <v>-1.2714052572846413E-2</v>
      </c>
      <c r="X147" s="164">
        <v>75.331001281738281</v>
      </c>
      <c r="Y147" s="164">
        <v>2.5799999237060547</v>
      </c>
      <c r="Z147" s="164">
        <v>0</v>
      </c>
      <c r="AA147" s="164" t="s">
        <v>1369</v>
      </c>
      <c r="AB147" s="163">
        <v>72578</v>
      </c>
      <c r="AC147" s="163">
        <v>100</v>
      </c>
      <c r="AD147" s="165">
        <v>2.6188700199127197</v>
      </c>
      <c r="AE147" s="164">
        <v>4.7674198150634766</v>
      </c>
      <c r="AF147" s="251">
        <v>0.94605445861816406</v>
      </c>
      <c r="AG147" s="163">
        <v>204</v>
      </c>
      <c r="AH147" s="164">
        <v>0.82099997997283936</v>
      </c>
      <c r="AI147" s="166" t="s">
        <v>1369</v>
      </c>
      <c r="AJ147" s="164">
        <v>6.3730880000000001</v>
      </c>
      <c r="AK147" s="164">
        <v>0</v>
      </c>
      <c r="AL147" s="164">
        <v>0</v>
      </c>
      <c r="AM147" s="164" t="s">
        <v>1369</v>
      </c>
      <c r="AN147" s="164">
        <v>0.33639693260192871</v>
      </c>
      <c r="AO147" s="165">
        <v>4.8000001907348633</v>
      </c>
      <c r="AP147" s="165" t="s">
        <v>1369</v>
      </c>
      <c r="AQ147" s="163">
        <v>39</v>
      </c>
      <c r="AR147" s="165" t="s">
        <v>1369</v>
      </c>
      <c r="AS147" s="164" t="s">
        <v>1369</v>
      </c>
      <c r="AT147" s="164" t="s">
        <v>1369</v>
      </c>
      <c r="AU147" s="163">
        <v>0</v>
      </c>
      <c r="AV147" s="164">
        <v>0.17800000309944153</v>
      </c>
      <c r="AW147" s="164">
        <v>36</v>
      </c>
      <c r="AX147" s="163">
        <v>3252</v>
      </c>
      <c r="AY147" s="163">
        <v>28276</v>
      </c>
      <c r="AZ147" s="163">
        <v>38400</v>
      </c>
      <c r="BA147" s="163">
        <v>60140</v>
      </c>
      <c r="BB147" s="163">
        <v>1323231</v>
      </c>
      <c r="BC147" s="163">
        <v>5</v>
      </c>
      <c r="BD147" s="163">
        <v>138</v>
      </c>
      <c r="BE147" s="165">
        <v>2.4000000953674316</v>
      </c>
      <c r="BF147" s="164" t="s">
        <v>1369</v>
      </c>
      <c r="BG147" s="164">
        <v>-0.69541102647781372</v>
      </c>
      <c r="BH147" s="163">
        <v>26</v>
      </c>
      <c r="BI147" s="165">
        <v>100</v>
      </c>
      <c r="BJ147" s="164">
        <v>99.927772521972656</v>
      </c>
      <c r="BK147" s="164">
        <v>90.417991638183594</v>
      </c>
      <c r="BL147" s="165">
        <v>168.98472595214844</v>
      </c>
      <c r="BM147" s="163">
        <v>1900000</v>
      </c>
      <c r="BN147" s="165">
        <v>89.418525695800781</v>
      </c>
      <c r="BO147" s="165">
        <v>97.051597595214844</v>
      </c>
      <c r="BP147" s="164">
        <v>38.270000457763672</v>
      </c>
      <c r="BQ147" s="163">
        <v>97</v>
      </c>
      <c r="BR147" s="163">
        <v>97</v>
      </c>
      <c r="BS147" s="163">
        <v>92</v>
      </c>
      <c r="BT147" s="164">
        <v>2530</v>
      </c>
      <c r="BU147" s="164">
        <v>14</v>
      </c>
      <c r="BV147" s="163">
        <v>13817.0458984375</v>
      </c>
      <c r="BW147" s="163">
        <v>16376870</v>
      </c>
    </row>
    <row r="148" spans="1:75">
      <c r="A148" s="167" t="s">
        <v>264</v>
      </c>
      <c r="B148" s="236" t="s">
        <v>263</v>
      </c>
      <c r="C148" s="163">
        <v>16526.54296875</v>
      </c>
      <c r="D148" s="163">
        <v>0</v>
      </c>
      <c r="E148" s="163">
        <v>4675.5546875</v>
      </c>
      <c r="F148" s="163">
        <v>0</v>
      </c>
      <c r="G148" s="163">
        <v>0</v>
      </c>
      <c r="H148" s="163">
        <v>0</v>
      </c>
      <c r="I148" s="163">
        <v>0</v>
      </c>
      <c r="J148" s="237">
        <v>58187</v>
      </c>
      <c r="K148" s="240">
        <v>0.11428571492433548</v>
      </c>
      <c r="L148" s="238">
        <v>0.10000000149011612</v>
      </c>
      <c r="M148" s="163">
        <v>4267687.5</v>
      </c>
      <c r="N148" s="163">
        <v>33902.328125</v>
      </c>
      <c r="O148" s="163">
        <v>0</v>
      </c>
      <c r="P148" s="163">
        <v>2477843</v>
      </c>
      <c r="Q148" s="163">
        <v>14414910</v>
      </c>
      <c r="R148" s="233">
        <v>1</v>
      </c>
      <c r="S148" s="163">
        <v>9057417</v>
      </c>
      <c r="T148" s="163">
        <v>6888088</v>
      </c>
      <c r="U148" s="163">
        <v>1756629.25</v>
      </c>
      <c r="V148" s="164">
        <v>545.678466796875</v>
      </c>
      <c r="W148" s="164">
        <v>3.2422311305999756</v>
      </c>
      <c r="X148" s="164">
        <v>17.892000198364258</v>
      </c>
      <c r="Y148" s="164">
        <v>4.2800002098083496</v>
      </c>
      <c r="Z148" s="164">
        <v>1.8591659069061279</v>
      </c>
      <c r="AA148" s="164">
        <v>18.402008056640625</v>
      </c>
      <c r="AB148" s="163">
        <v>3745</v>
      </c>
      <c r="AC148" s="163">
        <v>40</v>
      </c>
      <c r="AD148" s="165">
        <v>38.349231719970703</v>
      </c>
      <c r="AE148" s="164">
        <v>13.28734016418457</v>
      </c>
      <c r="AF148" s="251">
        <v>5.3484231233596802E-2</v>
      </c>
      <c r="AG148" s="163">
        <v>0</v>
      </c>
      <c r="AH148" s="164">
        <v>0.54799997806549072</v>
      </c>
      <c r="AI148" s="166">
        <v>0.23100195825099945</v>
      </c>
      <c r="AJ148" s="164">
        <v>106.79013999999999</v>
      </c>
      <c r="AK148" s="164">
        <v>1281.2099609375</v>
      </c>
      <c r="AL148" s="164">
        <v>1075.489990234375</v>
      </c>
      <c r="AM148" s="164">
        <v>8.2601699829101563</v>
      </c>
      <c r="AN148" s="164">
        <v>3.9283754825592041</v>
      </c>
      <c r="AO148" s="165">
        <v>38</v>
      </c>
      <c r="AP148" s="165">
        <v>7.6999998092651367</v>
      </c>
      <c r="AQ148" s="163">
        <v>56</v>
      </c>
      <c r="AR148" s="165">
        <v>2.2999999523162842</v>
      </c>
      <c r="AS148" s="164">
        <v>0.37999999523162842</v>
      </c>
      <c r="AT148" s="164">
        <v>84.791725158691406</v>
      </c>
      <c r="AU148" s="163">
        <v>7788142</v>
      </c>
      <c r="AV148" s="164">
        <v>0.40000000596046448</v>
      </c>
      <c r="AW148" s="164">
        <v>43.700000762939453</v>
      </c>
      <c r="AX148" s="163">
        <v>1300</v>
      </c>
      <c r="AY148" s="163">
        <v>51982</v>
      </c>
      <c r="AZ148" s="163">
        <v>27</v>
      </c>
      <c r="BA148" s="163">
        <v>0</v>
      </c>
      <c r="BB148" s="163">
        <v>144863</v>
      </c>
      <c r="BC148" s="163">
        <v>1961</v>
      </c>
      <c r="BD148" s="163">
        <v>102</v>
      </c>
      <c r="BE148" s="165">
        <v>31.399999618530273</v>
      </c>
      <c r="BF148" s="164">
        <v>3.7999999523162842</v>
      </c>
      <c r="BG148" s="164">
        <v>0.23248597979545593</v>
      </c>
      <c r="BH148" s="163">
        <v>53</v>
      </c>
      <c r="BI148" s="165">
        <v>50.599998474121094</v>
      </c>
      <c r="BJ148" s="164">
        <v>78.76318359375</v>
      </c>
      <c r="BK148" s="164">
        <v>30.461816787719727</v>
      </c>
      <c r="BL148" s="165">
        <v>79.860054016113281</v>
      </c>
      <c r="BM148" s="163">
        <v>8100</v>
      </c>
      <c r="BN148" s="165">
        <v>73.826446533203125</v>
      </c>
      <c r="BO148" s="165">
        <v>65.100875854492188</v>
      </c>
      <c r="BP148" s="164">
        <v>1.1599999666213989</v>
      </c>
      <c r="BQ148" s="163">
        <v>98</v>
      </c>
      <c r="BR148" s="163">
        <v>82</v>
      </c>
      <c r="BS148" s="163">
        <v>98</v>
      </c>
      <c r="BT148" s="164">
        <v>180.1185302734375</v>
      </c>
      <c r="BU148" s="164">
        <v>259</v>
      </c>
      <c r="BV148" s="163">
        <v>1000.2189331054688</v>
      </c>
      <c r="BW148" s="163">
        <v>24670</v>
      </c>
    </row>
    <row r="149" spans="1:75">
      <c r="A149" s="167" t="s">
        <v>266</v>
      </c>
      <c r="B149" s="236" t="s">
        <v>265</v>
      </c>
      <c r="C149" s="163">
        <v>83.054031372070313</v>
      </c>
      <c r="D149" s="163">
        <v>0</v>
      </c>
      <c r="E149" s="163">
        <v>0</v>
      </c>
      <c r="F149" s="163">
        <v>0</v>
      </c>
      <c r="G149" s="163">
        <v>4739.52685546875</v>
      </c>
      <c r="H149" s="163">
        <v>961.8438720703125</v>
      </c>
      <c r="I149" s="163">
        <v>0.51150000095367432</v>
      </c>
      <c r="J149" s="237">
        <v>0</v>
      </c>
      <c r="K149" s="240">
        <v>0</v>
      </c>
      <c r="L149" s="238">
        <v>7.5000002980232239E-2</v>
      </c>
      <c r="M149" s="163" t="s">
        <v>1369</v>
      </c>
      <c r="N149" s="163" t="s">
        <v>1369</v>
      </c>
      <c r="O149" s="163" t="s">
        <v>1369</v>
      </c>
      <c r="P149" s="163" t="s">
        <v>1369</v>
      </c>
      <c r="Q149" s="163">
        <v>0</v>
      </c>
      <c r="R149" s="233">
        <v>0</v>
      </c>
      <c r="S149" s="163">
        <v>10398.9970703125</v>
      </c>
      <c r="T149" s="163">
        <v>20643.64453125</v>
      </c>
      <c r="U149" s="163">
        <v>26425.751953125</v>
      </c>
      <c r="V149" s="164">
        <v>183.10000610351563</v>
      </c>
      <c r="W149" s="164">
        <v>0.54694759845733643</v>
      </c>
      <c r="X149" s="164">
        <v>31.096000671386719</v>
      </c>
      <c r="Y149" s="164" t="s">
        <v>1369</v>
      </c>
      <c r="Z149" s="164">
        <v>1.3199660778045654</v>
      </c>
      <c r="AA149" s="164" t="s">
        <v>1369</v>
      </c>
      <c r="AB149" s="165" t="s">
        <v>1369</v>
      </c>
      <c r="AC149" s="163">
        <v>80</v>
      </c>
      <c r="AD149" s="165" t="s">
        <v>1369</v>
      </c>
      <c r="AE149" s="164">
        <v>5.965672492980957</v>
      </c>
      <c r="AF149" s="251">
        <v>0</v>
      </c>
      <c r="AG149" s="163">
        <v>0</v>
      </c>
      <c r="AH149" s="164">
        <v>0.83799999952316284</v>
      </c>
      <c r="AI149" s="166" t="s">
        <v>1369</v>
      </c>
      <c r="AJ149" s="164">
        <v>5.8600000000000004E-4</v>
      </c>
      <c r="AK149" s="164">
        <v>0</v>
      </c>
      <c r="AL149" s="164">
        <v>0</v>
      </c>
      <c r="AM149" s="164" t="s">
        <v>1369</v>
      </c>
      <c r="AN149" s="164">
        <v>3.4847042560577393</v>
      </c>
      <c r="AO149" s="165">
        <v>15.399999618530273</v>
      </c>
      <c r="AP149" s="165" t="s">
        <v>1369</v>
      </c>
      <c r="AQ149" s="163">
        <v>1.6000000238418579</v>
      </c>
      <c r="AR149" s="165" t="s">
        <v>1369</v>
      </c>
      <c r="AS149" s="164" t="s">
        <v>1369</v>
      </c>
      <c r="AT149" s="164" t="s">
        <v>1369</v>
      </c>
      <c r="AU149" s="163">
        <v>1</v>
      </c>
      <c r="AV149" s="164" t="s">
        <v>1369</v>
      </c>
      <c r="AW149" s="164" t="s">
        <v>1369</v>
      </c>
      <c r="AX149" s="163">
        <v>0</v>
      </c>
      <c r="AY149" s="163">
        <v>0</v>
      </c>
      <c r="AZ149" s="163">
        <v>0</v>
      </c>
      <c r="BA149" s="163">
        <v>0</v>
      </c>
      <c r="BB149" s="163">
        <v>19</v>
      </c>
      <c r="BC149" s="163">
        <v>0</v>
      </c>
      <c r="BD149" s="163">
        <v>102</v>
      </c>
      <c r="BE149" s="165">
        <v>16.5</v>
      </c>
      <c r="BF149" s="164">
        <v>3.4000000953674316</v>
      </c>
      <c r="BG149" s="164">
        <v>0.39212259650230408</v>
      </c>
      <c r="BH149" s="164" t="s">
        <v>1369</v>
      </c>
      <c r="BI149" s="165">
        <v>100</v>
      </c>
      <c r="BJ149" s="164" t="s">
        <v>1369</v>
      </c>
      <c r="BK149" s="164">
        <v>79.473068237304688</v>
      </c>
      <c r="BL149" s="165">
        <v>119.10893249511719</v>
      </c>
      <c r="BM149" s="163">
        <v>430</v>
      </c>
      <c r="BN149" s="165">
        <v>94.953598022460938</v>
      </c>
      <c r="BO149" s="165">
        <v>98.611854553222656</v>
      </c>
      <c r="BP149" s="164">
        <v>30.340000152587891</v>
      </c>
      <c r="BQ149" s="163">
        <v>96</v>
      </c>
      <c r="BR149" s="163">
        <v>93</v>
      </c>
      <c r="BS149" s="163" t="s">
        <v>1369</v>
      </c>
      <c r="BT149" s="164">
        <v>1793.16796875</v>
      </c>
      <c r="BU149" s="164" t="s">
        <v>1369</v>
      </c>
      <c r="BV149" s="163">
        <v>22553.3046875</v>
      </c>
      <c r="BW149" s="163">
        <v>260</v>
      </c>
    </row>
    <row r="150" spans="1:75">
      <c r="A150" s="167" t="s">
        <v>268</v>
      </c>
      <c r="B150" s="236" t="s">
        <v>267</v>
      </c>
      <c r="C150" s="163">
        <v>331.69595336914063</v>
      </c>
      <c r="D150" s="163">
        <v>0</v>
      </c>
      <c r="E150" s="163">
        <v>0</v>
      </c>
      <c r="F150" s="163">
        <v>0</v>
      </c>
      <c r="G150" s="163">
        <v>17908.642578125</v>
      </c>
      <c r="H150" s="163">
        <v>2532.535400390625</v>
      </c>
      <c r="I150" s="163">
        <v>60.169498443603516</v>
      </c>
      <c r="J150" s="237">
        <v>0</v>
      </c>
      <c r="K150" s="240">
        <v>2.857142873108387E-2</v>
      </c>
      <c r="L150" s="238">
        <v>7.5000002980232239E-2</v>
      </c>
      <c r="M150" s="163" t="s">
        <v>1369</v>
      </c>
      <c r="N150" s="163" t="s">
        <v>1369</v>
      </c>
      <c r="O150" s="163" t="s">
        <v>1369</v>
      </c>
      <c r="P150" s="163" t="s">
        <v>1369</v>
      </c>
      <c r="Q150" s="163">
        <v>0</v>
      </c>
      <c r="R150" s="233">
        <v>0</v>
      </c>
      <c r="S150" s="163">
        <v>163435.265625</v>
      </c>
      <c r="T150" s="163">
        <v>169787.84375</v>
      </c>
      <c r="U150" s="163">
        <v>161308.125</v>
      </c>
      <c r="V150" s="164">
        <v>294.50982666015625</v>
      </c>
      <c r="W150" s="164">
        <v>0.85730171203613281</v>
      </c>
      <c r="X150" s="164">
        <v>19.172000885009766</v>
      </c>
      <c r="Y150" s="164">
        <v>2.8900001049041748</v>
      </c>
      <c r="Z150" s="164">
        <v>6.1891565322875977</v>
      </c>
      <c r="AA150" s="164" t="s">
        <v>1369</v>
      </c>
      <c r="AB150" s="163">
        <v>9</v>
      </c>
      <c r="AC150" s="163">
        <v>80</v>
      </c>
      <c r="AD150" s="165">
        <v>0.44067001342773438</v>
      </c>
      <c r="AE150" s="164">
        <v>5.6285762786865234</v>
      </c>
      <c r="AF150" s="251">
        <v>0</v>
      </c>
      <c r="AG150" s="163">
        <v>0</v>
      </c>
      <c r="AH150" s="164">
        <v>0.72500002384185791</v>
      </c>
      <c r="AI150" s="166">
        <v>7.2018620558083057E-3</v>
      </c>
      <c r="AJ150" s="164">
        <v>1.0150600000000001</v>
      </c>
      <c r="AK150" s="164">
        <v>95.949996948242188</v>
      </c>
      <c r="AL150" s="164">
        <v>33.409999847412109</v>
      </c>
      <c r="AM150" s="164">
        <v>1.556194543838501</v>
      </c>
      <c r="AN150" s="164">
        <v>2.495753288269043</v>
      </c>
      <c r="AO150" s="165">
        <v>17.299999237060547</v>
      </c>
      <c r="AP150" s="165">
        <v>2.7999999523162842</v>
      </c>
      <c r="AQ150" s="163">
        <v>1.2999999523162842</v>
      </c>
      <c r="AR150" s="165" t="s">
        <v>1369</v>
      </c>
      <c r="AS150" s="164" t="s">
        <v>1369</v>
      </c>
      <c r="AT150" s="164" t="s">
        <v>1369</v>
      </c>
      <c r="AU150" s="163">
        <v>26</v>
      </c>
      <c r="AV150" s="164">
        <v>0.34700000286102295</v>
      </c>
      <c r="AW150" s="164">
        <v>43.700000762939453</v>
      </c>
      <c r="AX150" s="163">
        <v>5500</v>
      </c>
      <c r="AY150" s="163">
        <v>0</v>
      </c>
      <c r="AZ150" s="163">
        <v>0</v>
      </c>
      <c r="BA150" s="163">
        <v>0</v>
      </c>
      <c r="BB150" s="163">
        <v>5</v>
      </c>
      <c r="BC150" s="163">
        <v>0</v>
      </c>
      <c r="BD150" s="163">
        <v>102</v>
      </c>
      <c r="BE150" s="165">
        <v>16.5</v>
      </c>
      <c r="BF150" s="164">
        <v>2.9170000553131104</v>
      </c>
      <c r="BG150" s="164">
        <v>-9.7093813121318817E-2</v>
      </c>
      <c r="BH150" s="163">
        <v>55</v>
      </c>
      <c r="BI150" s="165">
        <v>100</v>
      </c>
      <c r="BJ150" s="164" t="s">
        <v>1369</v>
      </c>
      <c r="BK150" s="164">
        <v>78.095603942871094</v>
      </c>
      <c r="BL150" s="165">
        <v>95.632110595703125</v>
      </c>
      <c r="BM150" s="163">
        <v>690</v>
      </c>
      <c r="BN150" s="165">
        <v>83.357986450195313</v>
      </c>
      <c r="BO150" s="165">
        <v>96.888664245605469</v>
      </c>
      <c r="BP150" s="164">
        <v>6.5499997138977051</v>
      </c>
      <c r="BQ150" s="163">
        <v>81</v>
      </c>
      <c r="BR150" s="163">
        <v>63</v>
      </c>
      <c r="BS150" s="163" t="s">
        <v>1369</v>
      </c>
      <c r="BT150" s="164">
        <v>890.1025390625</v>
      </c>
      <c r="BU150" s="164">
        <v>73</v>
      </c>
      <c r="BV150" s="163">
        <v>13980.09375</v>
      </c>
      <c r="BW150" s="163">
        <v>610</v>
      </c>
    </row>
    <row r="151" spans="1:75">
      <c r="A151" s="167" t="s">
        <v>270</v>
      </c>
      <c r="B151" s="236" t="s">
        <v>269</v>
      </c>
      <c r="C151" s="163">
        <v>201.16987609863281</v>
      </c>
      <c r="D151" s="163">
        <v>0</v>
      </c>
      <c r="E151" s="163">
        <v>0</v>
      </c>
      <c r="F151" s="163">
        <v>0</v>
      </c>
      <c r="G151" s="163">
        <v>10230.8984375</v>
      </c>
      <c r="H151" s="163">
        <v>1455.6148681640625</v>
      </c>
      <c r="I151" s="163">
        <v>21.703399658203125</v>
      </c>
      <c r="J151" s="237">
        <v>0</v>
      </c>
      <c r="K151" s="240">
        <v>2.857142873108387E-2</v>
      </c>
      <c r="L151" s="239" t="s">
        <v>1369</v>
      </c>
      <c r="M151" s="163" t="s">
        <v>1369</v>
      </c>
      <c r="N151" s="163" t="s">
        <v>1369</v>
      </c>
      <c r="O151" s="163" t="s">
        <v>1369</v>
      </c>
      <c r="P151" s="163" t="s">
        <v>1369</v>
      </c>
      <c r="Q151" s="163">
        <v>0</v>
      </c>
      <c r="R151" s="233">
        <v>0</v>
      </c>
      <c r="S151" s="163">
        <v>47521.40234375</v>
      </c>
      <c r="T151" s="163">
        <v>95223.9609375</v>
      </c>
      <c r="U151" s="163">
        <v>72359.2890625</v>
      </c>
      <c r="V151" s="164">
        <v>267.5179443359375</v>
      </c>
      <c r="W151" s="164">
        <v>0.54314571619033813</v>
      </c>
      <c r="X151" s="164">
        <v>54.298999786376953</v>
      </c>
      <c r="Y151" s="164" t="s">
        <v>1369</v>
      </c>
      <c r="Z151" s="164">
        <v>2.5333056449890137</v>
      </c>
      <c r="AA151" s="164" t="s">
        <v>1369</v>
      </c>
      <c r="AB151" s="163">
        <v>33</v>
      </c>
      <c r="AC151" s="165" t="s">
        <v>1369</v>
      </c>
      <c r="AD151" s="165">
        <v>2.7550599575042725</v>
      </c>
      <c r="AE151" s="164">
        <v>6.1217899322509766</v>
      </c>
      <c r="AF151" s="251">
        <v>0</v>
      </c>
      <c r="AG151" s="163">
        <v>0</v>
      </c>
      <c r="AH151" s="164">
        <v>0.7720000147819519</v>
      </c>
      <c r="AI151" s="166" t="s">
        <v>1369</v>
      </c>
      <c r="AJ151" s="164">
        <v>0.85735799999999995</v>
      </c>
      <c r="AK151" s="164">
        <v>122.16000366210938</v>
      </c>
      <c r="AL151" s="164">
        <v>15.489999771118164</v>
      </c>
      <c r="AM151" s="164">
        <v>1.6157733201980591</v>
      </c>
      <c r="AN151" s="164">
        <v>6.6981077194213867</v>
      </c>
      <c r="AO151" s="165">
        <v>10.899999618530273</v>
      </c>
      <c r="AP151" s="165" t="s">
        <v>1369</v>
      </c>
      <c r="AQ151" s="163">
        <v>11</v>
      </c>
      <c r="AR151" s="165" t="s">
        <v>1369</v>
      </c>
      <c r="AS151" s="164" t="s">
        <v>1369</v>
      </c>
      <c r="AT151" s="164" t="s">
        <v>1369</v>
      </c>
      <c r="AU151" s="163">
        <v>782</v>
      </c>
      <c r="AV151" s="164">
        <v>0.38999998569488525</v>
      </c>
      <c r="AW151" s="164" t="s">
        <v>1369</v>
      </c>
      <c r="AX151" s="163">
        <v>0</v>
      </c>
      <c r="AY151" s="163">
        <v>150</v>
      </c>
      <c r="AZ151" s="163">
        <v>0</v>
      </c>
      <c r="BA151" s="163">
        <v>0</v>
      </c>
      <c r="BB151" s="163">
        <v>0</v>
      </c>
      <c r="BC151" s="163">
        <v>0</v>
      </c>
      <c r="BD151" s="163">
        <v>123</v>
      </c>
      <c r="BE151" s="165">
        <v>4.8000001907348633</v>
      </c>
      <c r="BF151" s="164" t="s">
        <v>1369</v>
      </c>
      <c r="BG151" s="164">
        <v>0.31798094511032104</v>
      </c>
      <c r="BH151" s="163">
        <v>60</v>
      </c>
      <c r="BI151" s="165">
        <v>100</v>
      </c>
      <c r="BJ151" s="164" t="s">
        <v>1369</v>
      </c>
      <c r="BK151" s="164">
        <v>84.912811279296875</v>
      </c>
      <c r="BL151" s="165">
        <v>100.46176910400391</v>
      </c>
      <c r="BM151" s="163">
        <v>410</v>
      </c>
      <c r="BN151" s="165">
        <v>89.701065063476563</v>
      </c>
      <c r="BO151" s="165">
        <v>97.728309631347656</v>
      </c>
      <c r="BP151" s="164">
        <v>9.4400005340576172</v>
      </c>
      <c r="BQ151" s="163">
        <v>92</v>
      </c>
      <c r="BR151" s="163">
        <v>94</v>
      </c>
      <c r="BS151" s="163" t="s">
        <v>1369</v>
      </c>
      <c r="BT151" s="164">
        <v>778.28997802734375</v>
      </c>
      <c r="BU151" s="164">
        <v>62</v>
      </c>
      <c r="BV151" s="163">
        <v>10279.494140625</v>
      </c>
      <c r="BW151" s="163">
        <v>390</v>
      </c>
    </row>
    <row r="152" spans="1:75">
      <c r="A152" s="167" t="s">
        <v>272</v>
      </c>
      <c r="B152" s="236" t="s">
        <v>271</v>
      </c>
      <c r="C152" s="163">
        <v>420.73025512695313</v>
      </c>
      <c r="D152" s="163">
        <v>0</v>
      </c>
      <c r="E152" s="163">
        <v>0</v>
      </c>
      <c r="F152" s="163">
        <v>0.78640002012252808</v>
      </c>
      <c r="G152" s="163">
        <v>16922.19921875</v>
      </c>
      <c r="H152" s="163">
        <v>1506.8560791015625</v>
      </c>
      <c r="I152" s="163">
        <v>0</v>
      </c>
      <c r="J152" s="237">
        <v>0</v>
      </c>
      <c r="K152" s="240">
        <v>2.857142873108387E-2</v>
      </c>
      <c r="L152" s="239" t="s">
        <v>1369</v>
      </c>
      <c r="M152" s="163" t="s">
        <v>1369</v>
      </c>
      <c r="N152" s="163" t="s">
        <v>1369</v>
      </c>
      <c r="O152" s="163" t="s">
        <v>1369</v>
      </c>
      <c r="P152" s="163" t="s">
        <v>1369</v>
      </c>
      <c r="Q152" s="163">
        <v>0</v>
      </c>
      <c r="R152" s="233">
        <v>0</v>
      </c>
      <c r="S152" s="163">
        <v>21320.123046875</v>
      </c>
      <c r="T152" s="163">
        <v>24073.423828125</v>
      </c>
      <c r="U152" s="163">
        <v>161437.59375</v>
      </c>
      <c r="V152" s="164">
        <v>78.692085266113281</v>
      </c>
      <c r="W152" s="164">
        <v>0.8565635085105896</v>
      </c>
      <c r="X152" s="164">
        <v>17.507999420166016</v>
      </c>
      <c r="Y152" s="164">
        <v>6.5999999046325684</v>
      </c>
      <c r="Z152" s="164">
        <v>0.12757252156734467</v>
      </c>
      <c r="AA152" s="164">
        <v>71.964370727539063</v>
      </c>
      <c r="AB152" s="163">
        <v>10</v>
      </c>
      <c r="AC152" s="165" t="s">
        <v>1369</v>
      </c>
      <c r="AD152" s="165">
        <v>34.585330963134766</v>
      </c>
      <c r="AE152" s="164">
        <v>12.636942863464355</v>
      </c>
      <c r="AF152" s="251">
        <v>0</v>
      </c>
      <c r="AG152" s="163">
        <v>0</v>
      </c>
      <c r="AH152" s="164">
        <v>0.70200002193450928</v>
      </c>
      <c r="AI152" s="166">
        <v>2.4600489065051079E-2</v>
      </c>
      <c r="AJ152" s="164">
        <v>0</v>
      </c>
      <c r="AK152" s="164">
        <v>82.430000305175781</v>
      </c>
      <c r="AL152" s="164">
        <v>127.95999908447266</v>
      </c>
      <c r="AM152" s="164">
        <v>15.569178581237793</v>
      </c>
      <c r="AN152" s="164">
        <v>28.35533332824707</v>
      </c>
      <c r="AO152" s="165">
        <v>16.100000381469727</v>
      </c>
      <c r="AP152" s="165">
        <v>3.4000000953674316</v>
      </c>
      <c r="AQ152" s="163">
        <v>4.6999998092651367</v>
      </c>
      <c r="AR152" s="165" t="s">
        <v>1369</v>
      </c>
      <c r="AS152" s="164" t="s">
        <v>1369</v>
      </c>
      <c r="AT152" s="164" t="s">
        <v>1369</v>
      </c>
      <c r="AU152" s="163">
        <v>191219</v>
      </c>
      <c r="AV152" s="164">
        <v>0.40599998831748962</v>
      </c>
      <c r="AW152" s="164">
        <v>38.700000762939453</v>
      </c>
      <c r="AX152" s="163">
        <v>0</v>
      </c>
      <c r="AY152" s="163">
        <v>0</v>
      </c>
      <c r="AZ152" s="163">
        <v>0</v>
      </c>
      <c r="BA152" s="163">
        <v>0</v>
      </c>
      <c r="BB152" s="163">
        <v>0</v>
      </c>
      <c r="BC152" s="163">
        <v>0</v>
      </c>
      <c r="BD152" s="163">
        <v>128</v>
      </c>
      <c r="BE152" s="165">
        <v>5.4000000953674316</v>
      </c>
      <c r="BF152" s="164">
        <v>3.1500000953674316</v>
      </c>
      <c r="BG152" s="164">
        <v>0.30470380187034607</v>
      </c>
      <c r="BH152" s="164" t="s">
        <v>1369</v>
      </c>
      <c r="BI152" s="165">
        <v>98.300003051757813</v>
      </c>
      <c r="BJ152" s="164">
        <v>99.099998474121094</v>
      </c>
      <c r="BK152" s="164">
        <v>78.245735168457031</v>
      </c>
      <c r="BL152" s="165">
        <v>60.40057373046875</v>
      </c>
      <c r="BM152" s="163">
        <v>1600</v>
      </c>
      <c r="BN152" s="165">
        <v>97.927864074707031</v>
      </c>
      <c r="BO152" s="165">
        <v>99.037612915039063</v>
      </c>
      <c r="BP152" s="164">
        <v>5.5400004386901855</v>
      </c>
      <c r="BQ152" s="163">
        <v>76</v>
      </c>
      <c r="BR152" s="163">
        <v>45</v>
      </c>
      <c r="BS152" s="163">
        <v>36</v>
      </c>
      <c r="BT152" s="164">
        <v>413.56390380859375</v>
      </c>
      <c r="BU152" s="164">
        <v>59</v>
      </c>
      <c r="BV152" s="163">
        <v>4139.02978515625</v>
      </c>
      <c r="BW152" s="163">
        <v>2830</v>
      </c>
    </row>
    <row r="153" spans="1:75">
      <c r="A153" s="167" t="s">
        <v>274</v>
      </c>
      <c r="B153" s="236" t="s">
        <v>273</v>
      </c>
      <c r="C153" s="163">
        <v>0</v>
      </c>
      <c r="D153" s="163">
        <v>0</v>
      </c>
      <c r="E153" s="163">
        <v>0</v>
      </c>
      <c r="F153" s="163">
        <v>0</v>
      </c>
      <c r="G153" s="163">
        <v>0</v>
      </c>
      <c r="H153" s="163">
        <v>0</v>
      </c>
      <c r="I153" s="163">
        <v>46.921398162841797</v>
      </c>
      <c r="J153" s="237">
        <v>0</v>
      </c>
      <c r="K153" s="240">
        <v>0</v>
      </c>
      <c r="L153" s="238">
        <v>0.32499998807907104</v>
      </c>
      <c r="M153" s="163">
        <v>17371.6796875</v>
      </c>
      <c r="N153" s="163">
        <v>0</v>
      </c>
      <c r="O153" s="163">
        <v>0</v>
      </c>
      <c r="P153" s="163">
        <v>3263.343994140625</v>
      </c>
      <c r="Q153" s="163">
        <v>236381</v>
      </c>
      <c r="R153" s="233">
        <v>1</v>
      </c>
      <c r="S153" s="163">
        <v>153284.328125</v>
      </c>
      <c r="T153" s="163">
        <v>119249.3828125</v>
      </c>
      <c r="U153" s="163">
        <v>221538.828125</v>
      </c>
      <c r="V153" s="164">
        <v>232.40312194824219</v>
      </c>
      <c r="W153" s="164">
        <v>2.7981860637664795</v>
      </c>
      <c r="X153" s="164">
        <v>76.4010009765625</v>
      </c>
      <c r="Y153" s="164">
        <v>4.059999942779541</v>
      </c>
      <c r="Z153" s="164">
        <v>42.188007354736328</v>
      </c>
      <c r="AA153" s="164">
        <v>58.057907104492188</v>
      </c>
      <c r="AB153" s="163">
        <v>64</v>
      </c>
      <c r="AC153" s="163">
        <v>40</v>
      </c>
      <c r="AD153" s="165">
        <v>82.393333435058594</v>
      </c>
      <c r="AE153" s="164">
        <v>13.235103607177734</v>
      </c>
      <c r="AF153" s="251">
        <v>0</v>
      </c>
      <c r="AG153" s="163">
        <v>0</v>
      </c>
      <c r="AH153" s="164">
        <v>0.61299997568130493</v>
      </c>
      <c r="AI153" s="166">
        <v>4.792337492108345E-2</v>
      </c>
      <c r="AJ153" s="164">
        <v>0.449152</v>
      </c>
      <c r="AK153" s="164">
        <v>69.540000915527344</v>
      </c>
      <c r="AL153" s="164">
        <v>55.169998168945313</v>
      </c>
      <c r="AM153" s="164">
        <v>9.6040573120117188</v>
      </c>
      <c r="AN153" s="164">
        <v>1.3515353202819824</v>
      </c>
      <c r="AO153" s="165">
        <v>14.5</v>
      </c>
      <c r="AP153" s="165">
        <v>5.4000000953674316</v>
      </c>
      <c r="AQ153" s="163">
        <v>113</v>
      </c>
      <c r="AR153" s="165">
        <v>0.40000000596046448</v>
      </c>
      <c r="AS153" s="164">
        <v>7.0000000298023224E-2</v>
      </c>
      <c r="AT153" s="164">
        <v>17.459758758544922</v>
      </c>
      <c r="AU153" s="163">
        <v>100147</v>
      </c>
      <c r="AV153" s="164">
        <v>0.49399998784065247</v>
      </c>
      <c r="AW153" s="164">
        <v>40.700000762939453</v>
      </c>
      <c r="AX153" s="163">
        <v>1187</v>
      </c>
      <c r="AY153" s="163">
        <v>0</v>
      </c>
      <c r="AZ153" s="163">
        <v>0</v>
      </c>
      <c r="BA153" s="163">
        <v>0</v>
      </c>
      <c r="BB153" s="163">
        <v>0</v>
      </c>
      <c r="BC153" s="163">
        <v>0</v>
      </c>
      <c r="BD153" s="163">
        <v>105</v>
      </c>
      <c r="BE153" s="165">
        <v>16.399999618530273</v>
      </c>
      <c r="BF153" s="164" t="s">
        <v>1369</v>
      </c>
      <c r="BG153" s="164">
        <v>-0.84373146295547485</v>
      </c>
      <c r="BH153" s="163">
        <v>45</v>
      </c>
      <c r="BI153" s="165">
        <v>78</v>
      </c>
      <c r="BJ153" s="164">
        <v>93.75</v>
      </c>
      <c r="BK153" s="164">
        <v>51.204090118408203</v>
      </c>
      <c r="BL153" s="165">
        <v>86.778961181640625</v>
      </c>
      <c r="BM153" s="163">
        <v>640</v>
      </c>
      <c r="BN153" s="165">
        <v>47.842647552490234</v>
      </c>
      <c r="BO153" s="165">
        <v>77.341117858886719</v>
      </c>
      <c r="BP153" s="164">
        <v>4.8899998664855957</v>
      </c>
      <c r="BQ153" s="163">
        <v>97</v>
      </c>
      <c r="BR153" s="163">
        <v>69</v>
      </c>
      <c r="BS153" s="163">
        <v>97</v>
      </c>
      <c r="BT153" s="164">
        <v>346.88937377929688</v>
      </c>
      <c r="BU153" s="164">
        <v>146</v>
      </c>
      <c r="BV153" s="163">
        <v>2601.79052734375</v>
      </c>
      <c r="BW153" s="163">
        <v>960</v>
      </c>
    </row>
    <row r="154" spans="1:75">
      <c r="A154" s="167" t="s">
        <v>276</v>
      </c>
      <c r="B154" s="236" t="s">
        <v>275</v>
      </c>
      <c r="C154" s="163">
        <v>2310.87744140625</v>
      </c>
      <c r="D154" s="163">
        <v>25.059726715087891</v>
      </c>
      <c r="E154" s="163">
        <v>39779.7890625</v>
      </c>
      <c r="F154" s="163">
        <v>0</v>
      </c>
      <c r="G154" s="163">
        <v>1.7520301043987274E-2</v>
      </c>
      <c r="H154" s="163">
        <v>0</v>
      </c>
      <c r="I154" s="163">
        <v>7149.04833984375</v>
      </c>
      <c r="J154" s="237">
        <v>0</v>
      </c>
      <c r="K154" s="240">
        <v>0</v>
      </c>
      <c r="L154" s="238">
        <v>0.42500001192092896</v>
      </c>
      <c r="M154" s="163">
        <v>22717058</v>
      </c>
      <c r="N154" s="163" t="s">
        <v>1369</v>
      </c>
      <c r="O154" s="163" t="s">
        <v>1369</v>
      </c>
      <c r="P154" s="163" t="s">
        <v>1369</v>
      </c>
      <c r="Q154" s="163">
        <v>4017205.25</v>
      </c>
      <c r="R154" s="233">
        <v>0.10719999670982361</v>
      </c>
      <c r="S154" s="163">
        <v>6622891.5</v>
      </c>
      <c r="T154" s="163">
        <v>21635062</v>
      </c>
      <c r="U154" s="163">
        <v>12221799</v>
      </c>
      <c r="V154" s="164">
        <v>16.723526000976563</v>
      </c>
      <c r="W154" s="164">
        <v>1.7279008626937866</v>
      </c>
      <c r="X154" s="164">
        <v>84.949996948242188</v>
      </c>
      <c r="Y154" s="164" t="s">
        <v>1369</v>
      </c>
      <c r="Z154" s="164">
        <v>0</v>
      </c>
      <c r="AA154" s="164" t="s">
        <v>1369</v>
      </c>
      <c r="AB154" s="163">
        <v>2925</v>
      </c>
      <c r="AC154" s="163">
        <v>80</v>
      </c>
      <c r="AD154" s="165">
        <v>0.55000001192092896</v>
      </c>
      <c r="AE154" s="164">
        <v>7.7977843284606934</v>
      </c>
      <c r="AF154" s="251">
        <v>0.34457674622535706</v>
      </c>
      <c r="AG154" s="163">
        <v>9</v>
      </c>
      <c r="AH154" s="164">
        <v>0.875</v>
      </c>
      <c r="AI154" s="166" t="s">
        <v>1369</v>
      </c>
      <c r="AJ154" s="164">
        <v>0.1</v>
      </c>
      <c r="AK154" s="164">
        <v>0</v>
      </c>
      <c r="AL154" s="164">
        <v>0</v>
      </c>
      <c r="AM154" s="164" t="s">
        <v>1369</v>
      </c>
      <c r="AN154" s="164">
        <v>2.6413403451442719E-2</v>
      </c>
      <c r="AO154" s="165">
        <v>6.4000000953674316</v>
      </c>
      <c r="AP154" s="165">
        <v>3.5</v>
      </c>
      <c r="AQ154" s="163">
        <v>8.1999998092651367</v>
      </c>
      <c r="AR154" s="165">
        <v>0.10000000149011612</v>
      </c>
      <c r="AS154" s="164">
        <v>5.9999998658895493E-2</v>
      </c>
      <c r="AT154" s="164">
        <v>0</v>
      </c>
      <c r="AU154" s="163">
        <v>4223</v>
      </c>
      <c r="AV154" s="164">
        <v>0.22900000214576721</v>
      </c>
      <c r="AW154" s="164" t="s">
        <v>1369</v>
      </c>
      <c r="AX154" s="163">
        <v>0</v>
      </c>
      <c r="AY154" s="163">
        <v>0</v>
      </c>
      <c r="AZ154" s="163">
        <v>0</v>
      </c>
      <c r="BA154" s="163">
        <v>0</v>
      </c>
      <c r="BB154" s="163">
        <v>74422</v>
      </c>
      <c r="BC154" s="163">
        <v>0</v>
      </c>
      <c r="BD154" s="163">
        <v>136</v>
      </c>
      <c r="BE154" s="165">
        <v>3</v>
      </c>
      <c r="BF154" s="164" t="s">
        <v>1369</v>
      </c>
      <c r="BG154" s="164">
        <v>0.58305078744888306</v>
      </c>
      <c r="BH154" s="163">
        <v>52</v>
      </c>
      <c r="BI154" s="165">
        <v>100</v>
      </c>
      <c r="BJ154" s="164">
        <v>97.585067749023438</v>
      </c>
      <c r="BK154" s="164">
        <v>100</v>
      </c>
      <c r="BL154" s="165">
        <v>132.3800048828125</v>
      </c>
      <c r="BM154" s="163">
        <v>130000</v>
      </c>
      <c r="BN154" s="165">
        <v>95.348068237304688</v>
      </c>
      <c r="BO154" s="165">
        <v>98.649757385253906</v>
      </c>
      <c r="BP154" s="164">
        <v>27.89000129699707</v>
      </c>
      <c r="BQ154" s="163">
        <v>98</v>
      </c>
      <c r="BR154" s="163">
        <v>98</v>
      </c>
      <c r="BS154" s="163">
        <v>98</v>
      </c>
      <c r="BT154" s="164">
        <v>3029.479736328125</v>
      </c>
      <c r="BU154" s="164">
        <v>16</v>
      </c>
      <c r="BV154" s="163">
        <v>28894.962890625</v>
      </c>
      <c r="BW154" s="163">
        <v>2149690</v>
      </c>
    </row>
    <row r="155" spans="1:75">
      <c r="A155" s="167" t="s">
        <v>278</v>
      </c>
      <c r="B155" s="236" t="s">
        <v>277</v>
      </c>
      <c r="C155" s="163">
        <v>0</v>
      </c>
      <c r="D155" s="163">
        <v>0</v>
      </c>
      <c r="E155" s="163">
        <v>85996.7578125</v>
      </c>
      <c r="F155" s="163">
        <v>7.9636001586914063</v>
      </c>
      <c r="G155" s="163">
        <v>0</v>
      </c>
      <c r="H155" s="163">
        <v>0</v>
      </c>
      <c r="I155" s="163">
        <v>11139.3564453125</v>
      </c>
      <c r="J155" s="237">
        <v>59820.05859375</v>
      </c>
      <c r="K155" s="240">
        <v>0.11428571492433548</v>
      </c>
      <c r="L155" s="238">
        <v>0.22499999403953552</v>
      </c>
      <c r="M155" s="163">
        <v>7553392.5</v>
      </c>
      <c r="N155" s="163">
        <v>0</v>
      </c>
      <c r="O155" s="163">
        <v>221694.1875</v>
      </c>
      <c r="P155" s="163">
        <v>0</v>
      </c>
      <c r="Q155" s="163">
        <v>18221568</v>
      </c>
      <c r="R155" s="233">
        <v>1</v>
      </c>
      <c r="S155" s="163">
        <v>3762919.5</v>
      </c>
      <c r="T155" s="163">
        <v>17253140</v>
      </c>
      <c r="U155" s="163">
        <v>16701583</v>
      </c>
      <c r="V155" s="164">
        <v>87.657608032226563</v>
      </c>
      <c r="W155" s="164">
        <v>3.5463521480560303</v>
      </c>
      <c r="X155" s="164">
        <v>49.578998565673828</v>
      </c>
      <c r="Y155" s="164">
        <v>8.6599998474121094</v>
      </c>
      <c r="Z155" s="164">
        <v>7.7062411308288574</v>
      </c>
      <c r="AA155" s="164">
        <v>22.246006011962891</v>
      </c>
      <c r="AB155" s="163">
        <v>833</v>
      </c>
      <c r="AC155" s="163">
        <v>80</v>
      </c>
      <c r="AD155" s="165">
        <v>46.411651611328125</v>
      </c>
      <c r="AE155" s="164">
        <v>13.480132102966309</v>
      </c>
      <c r="AF155" s="251">
        <v>2.4634726345539093E-2</v>
      </c>
      <c r="AG155" s="163">
        <v>0</v>
      </c>
      <c r="AH155" s="164">
        <v>0.51700001955032349</v>
      </c>
      <c r="AI155" s="166">
        <v>0.26286196708679199</v>
      </c>
      <c r="AJ155" s="164">
        <v>29.700178000000001</v>
      </c>
      <c r="AK155" s="164">
        <v>1336.760009765625</v>
      </c>
      <c r="AL155" s="164">
        <v>1454.47998046875</v>
      </c>
      <c r="AM155" s="164">
        <v>5.431297779083252</v>
      </c>
      <c r="AN155" s="164">
        <v>9.4663963317871094</v>
      </c>
      <c r="AO155" s="165">
        <v>37</v>
      </c>
      <c r="AP155" s="165">
        <v>14.399999618530273</v>
      </c>
      <c r="AQ155" s="163">
        <v>112</v>
      </c>
      <c r="AR155" s="165">
        <v>0.30000001192092896</v>
      </c>
      <c r="AS155" s="164">
        <v>0.12999999523162842</v>
      </c>
      <c r="AT155" s="164">
        <v>48.01873779296875</v>
      </c>
      <c r="AU155" s="163">
        <v>3305281</v>
      </c>
      <c r="AV155" s="164">
        <v>0.50499999523162842</v>
      </c>
      <c r="AW155" s="164">
        <v>36.200000762939453</v>
      </c>
      <c r="AX155" s="163">
        <v>20010</v>
      </c>
      <c r="AY155" s="163">
        <v>0</v>
      </c>
      <c r="AZ155" s="163">
        <v>0</v>
      </c>
      <c r="BA155" s="163">
        <v>8406</v>
      </c>
      <c r="BB155" s="163">
        <v>12626</v>
      </c>
      <c r="BC155" s="163">
        <v>0</v>
      </c>
      <c r="BD155" s="163">
        <v>124</v>
      </c>
      <c r="BE155" s="165">
        <v>4.5999999046325684</v>
      </c>
      <c r="BF155" s="164">
        <v>3.1166665554046631</v>
      </c>
      <c r="BG155" s="164">
        <v>-1.2492777314037085E-3</v>
      </c>
      <c r="BH155" s="163">
        <v>43</v>
      </c>
      <c r="BI155" s="165">
        <v>67.900001525878906</v>
      </c>
      <c r="BJ155" s="164">
        <v>57.669998168945313</v>
      </c>
      <c r="BK155" s="164">
        <v>58.054817199707031</v>
      </c>
      <c r="BL155" s="165">
        <v>120.43363952636719</v>
      </c>
      <c r="BM155" s="163">
        <v>23000</v>
      </c>
      <c r="BN155" s="165">
        <v>60.183914184570313</v>
      </c>
      <c r="BO155" s="165">
        <v>86.249771118164063</v>
      </c>
      <c r="BP155" s="164">
        <v>0.8399999737739563</v>
      </c>
      <c r="BQ155" s="163">
        <v>88</v>
      </c>
      <c r="BR155" s="163">
        <v>66</v>
      </c>
      <c r="BS155" s="163">
        <v>88</v>
      </c>
      <c r="BT155" s="164">
        <v>167.07774353027344</v>
      </c>
      <c r="BU155" s="164">
        <v>261</v>
      </c>
      <c r="BV155" s="163">
        <v>1745.9720458984375</v>
      </c>
      <c r="BW155" s="163">
        <v>192530</v>
      </c>
    </row>
    <row r="156" spans="1:75">
      <c r="A156" s="167" t="s">
        <v>280</v>
      </c>
      <c r="B156" s="236" t="s">
        <v>279</v>
      </c>
      <c r="C156" s="163">
        <v>12633.2275390625</v>
      </c>
      <c r="D156" s="163">
        <v>0</v>
      </c>
      <c r="E156" s="163">
        <v>120768.703125</v>
      </c>
      <c r="F156" s="163">
        <v>0</v>
      </c>
      <c r="G156" s="163">
        <v>0</v>
      </c>
      <c r="H156" s="163">
        <v>0</v>
      </c>
      <c r="I156" s="163">
        <v>0</v>
      </c>
      <c r="J156" s="237">
        <v>0</v>
      </c>
      <c r="K156" s="240">
        <v>0</v>
      </c>
      <c r="L156" s="238">
        <v>0.17499999701976776</v>
      </c>
      <c r="M156" s="163">
        <v>4983822.5</v>
      </c>
      <c r="N156" s="163" t="s">
        <v>1369</v>
      </c>
      <c r="O156" s="163" t="s">
        <v>1369</v>
      </c>
      <c r="P156" s="163" t="s">
        <v>1369</v>
      </c>
      <c r="Q156" s="163">
        <v>0</v>
      </c>
      <c r="R156" s="233">
        <v>0</v>
      </c>
      <c r="S156" s="163">
        <v>0</v>
      </c>
      <c r="T156" s="163">
        <v>0</v>
      </c>
      <c r="U156" s="163">
        <v>0</v>
      </c>
      <c r="V156" s="164">
        <v>81.273941040039063</v>
      </c>
      <c r="W156" s="164">
        <v>-0.27791208028793335</v>
      </c>
      <c r="X156" s="164">
        <v>57.112998962402344</v>
      </c>
      <c r="Y156" s="164">
        <v>2.8499999046325684</v>
      </c>
      <c r="Z156" s="164">
        <v>5.8127030730247498E-2</v>
      </c>
      <c r="AA156" s="164" t="s">
        <v>1369</v>
      </c>
      <c r="AB156" s="163">
        <v>2960</v>
      </c>
      <c r="AC156" s="163">
        <v>80</v>
      </c>
      <c r="AD156" s="165">
        <v>1.4150899648666382</v>
      </c>
      <c r="AE156" s="164">
        <v>4.5814223289489746</v>
      </c>
      <c r="AF156" s="251">
        <v>1.4399494044482708E-2</v>
      </c>
      <c r="AG156" s="163">
        <v>0</v>
      </c>
      <c r="AH156" s="164">
        <v>0.80500000715255737</v>
      </c>
      <c r="AI156" s="166">
        <v>4.3311415356583893E-4</v>
      </c>
      <c r="AJ156" s="164">
        <v>3.2567949999999999</v>
      </c>
      <c r="AK156" s="164">
        <v>492.20999145507813</v>
      </c>
      <c r="AL156" s="164">
        <v>511.41000366210938</v>
      </c>
      <c r="AM156" s="164">
        <v>0.84449666738510132</v>
      </c>
      <c r="AN156" s="164">
        <v>7.6771397590637207</v>
      </c>
      <c r="AO156" s="165">
        <v>5.0999999046325684</v>
      </c>
      <c r="AP156" s="165">
        <v>1</v>
      </c>
      <c r="AQ156" s="163">
        <v>14</v>
      </c>
      <c r="AR156" s="165">
        <v>0.10000000149011612</v>
      </c>
      <c r="AS156" s="164">
        <v>5.000000074505806E-2</v>
      </c>
      <c r="AT156" s="164" t="s">
        <v>1369</v>
      </c>
      <c r="AU156" s="163">
        <v>0</v>
      </c>
      <c r="AV156" s="164">
        <v>0.11900000274181366</v>
      </c>
      <c r="AW156" s="164">
        <v>33.099998474121094</v>
      </c>
      <c r="AX156" s="163">
        <v>0</v>
      </c>
      <c r="AY156" s="163">
        <v>15662</v>
      </c>
      <c r="AZ156" s="163">
        <v>0</v>
      </c>
      <c r="BA156" s="163">
        <v>194171</v>
      </c>
      <c r="BB156" s="163">
        <v>34880</v>
      </c>
      <c r="BC156" s="163">
        <v>12</v>
      </c>
      <c r="BD156" s="163">
        <v>146</v>
      </c>
      <c r="BE156" s="165">
        <v>2.4000000953674316</v>
      </c>
      <c r="BF156" s="164">
        <v>3.0333333015441895</v>
      </c>
      <c r="BG156" s="164">
        <v>6.5668478608131409E-2</v>
      </c>
      <c r="BH156" s="163">
        <v>36</v>
      </c>
      <c r="BI156" s="165">
        <v>100</v>
      </c>
      <c r="BJ156" s="164">
        <v>99.482528686523438</v>
      </c>
      <c r="BK156" s="164">
        <v>83.538253784179688</v>
      </c>
      <c r="BL156" s="165">
        <v>123.72059631347656</v>
      </c>
      <c r="BM156" s="163">
        <v>66000</v>
      </c>
      <c r="BN156" s="165">
        <v>97.910415649414063</v>
      </c>
      <c r="BO156" s="165">
        <v>95.678138732910156</v>
      </c>
      <c r="BP156" s="164">
        <v>36.779998779296875</v>
      </c>
      <c r="BQ156" s="163">
        <v>92</v>
      </c>
      <c r="BR156" s="163">
        <v>89</v>
      </c>
      <c r="BS156" s="163">
        <v>89</v>
      </c>
      <c r="BT156" s="164">
        <v>2155.158203125</v>
      </c>
      <c r="BU156" s="164">
        <v>10</v>
      </c>
      <c r="BV156" s="163">
        <v>11360.9599609375</v>
      </c>
      <c r="BW156" s="163">
        <v>87460</v>
      </c>
    </row>
    <row r="157" spans="1:75">
      <c r="A157" s="167" t="s">
        <v>282</v>
      </c>
      <c r="B157" s="236" t="s">
        <v>281</v>
      </c>
      <c r="C157" s="163">
        <v>0</v>
      </c>
      <c r="D157" s="163">
        <v>0</v>
      </c>
      <c r="E157" s="163">
        <v>0</v>
      </c>
      <c r="F157" s="163">
        <v>8.241999626159668</v>
      </c>
      <c r="G157" s="163">
        <v>8.0577649176120758E-2</v>
      </c>
      <c r="H157" s="163">
        <v>0</v>
      </c>
      <c r="I157" s="163">
        <v>0</v>
      </c>
      <c r="J157" s="237">
        <v>0</v>
      </c>
      <c r="K157" s="240">
        <v>0</v>
      </c>
      <c r="L157" s="239" t="s">
        <v>1369</v>
      </c>
      <c r="M157" s="163">
        <v>0</v>
      </c>
      <c r="N157" s="163">
        <v>0</v>
      </c>
      <c r="O157" s="163">
        <v>0</v>
      </c>
      <c r="P157" s="163">
        <v>0</v>
      </c>
      <c r="Q157" s="163">
        <v>0</v>
      </c>
      <c r="R157" s="233">
        <v>0</v>
      </c>
      <c r="S157" s="163">
        <v>40243.7890625</v>
      </c>
      <c r="T157" s="163">
        <v>71572.703125</v>
      </c>
      <c r="U157" s="163">
        <v>38233.69921875</v>
      </c>
      <c r="V157" s="164">
        <v>215.77825927734375</v>
      </c>
      <c r="W157" s="164">
        <v>0.63508552312850952</v>
      </c>
      <c r="X157" s="164">
        <v>58.819999694824219</v>
      </c>
      <c r="Y157" s="164" t="s">
        <v>1369</v>
      </c>
      <c r="Z157" s="164">
        <v>0</v>
      </c>
      <c r="AA157" s="164" t="s">
        <v>1369</v>
      </c>
      <c r="AB157" s="163">
        <v>10</v>
      </c>
      <c r="AC157" s="163">
        <v>80</v>
      </c>
      <c r="AD157" s="165">
        <v>48.685909271240234</v>
      </c>
      <c r="AE157" s="164">
        <v>6.8234186172485352</v>
      </c>
      <c r="AF157" s="251">
        <v>0</v>
      </c>
      <c r="AG157" s="163">
        <v>0</v>
      </c>
      <c r="AH157" s="164">
        <v>0.80199998617172241</v>
      </c>
      <c r="AI157" s="166">
        <v>2.9634609818458557E-3</v>
      </c>
      <c r="AJ157" s="164">
        <v>0.62970000000000004</v>
      </c>
      <c r="AK157" s="164">
        <v>0</v>
      </c>
      <c r="AL157" s="164">
        <v>0</v>
      </c>
      <c r="AM157" s="164" t="s">
        <v>1369</v>
      </c>
      <c r="AN157" s="164">
        <v>0.49336850643157959</v>
      </c>
      <c r="AO157" s="165">
        <v>14.5</v>
      </c>
      <c r="AP157" s="165">
        <v>3.7999999523162842</v>
      </c>
      <c r="AQ157" s="163">
        <v>17</v>
      </c>
      <c r="AR157" s="165" t="s">
        <v>1369</v>
      </c>
      <c r="AS157" s="164" t="s">
        <v>1369</v>
      </c>
      <c r="AT157" s="164" t="s">
        <v>1369</v>
      </c>
      <c r="AU157" s="163">
        <v>0</v>
      </c>
      <c r="AV157" s="164" t="s">
        <v>1369</v>
      </c>
      <c r="AW157" s="164">
        <v>32.099998474121094</v>
      </c>
      <c r="AX157" s="163">
        <v>0</v>
      </c>
      <c r="AY157" s="163">
        <v>0</v>
      </c>
      <c r="AZ157" s="163">
        <v>0</v>
      </c>
      <c r="BA157" s="163">
        <v>0</v>
      </c>
      <c r="BB157" s="163">
        <v>0</v>
      </c>
      <c r="BC157" s="163">
        <v>0</v>
      </c>
      <c r="BD157" s="163">
        <v>137</v>
      </c>
      <c r="BE157" s="165">
        <v>2.4000000953674316</v>
      </c>
      <c r="BF157" s="164">
        <v>3.2833333015441895</v>
      </c>
      <c r="BG157" s="164">
        <v>0.66216731071472168</v>
      </c>
      <c r="BH157" s="163">
        <v>71</v>
      </c>
      <c r="BI157" s="165">
        <v>100</v>
      </c>
      <c r="BJ157" s="164">
        <v>96.199996948242188</v>
      </c>
      <c r="BK157" s="164">
        <v>81.593070983886719</v>
      </c>
      <c r="BL157" s="165">
        <v>191.5084228515625</v>
      </c>
      <c r="BM157" s="163">
        <v>380</v>
      </c>
      <c r="BN157" s="165">
        <v>100</v>
      </c>
      <c r="BO157" s="165">
        <v>96.418846130371094</v>
      </c>
      <c r="BP157" s="164">
        <v>21.070001602172852</v>
      </c>
      <c r="BQ157" s="163">
        <v>97</v>
      </c>
      <c r="BR157" s="163">
        <v>98</v>
      </c>
      <c r="BS157" s="163">
        <v>97</v>
      </c>
      <c r="BT157" s="164">
        <v>1549.2442626953125</v>
      </c>
      <c r="BU157" s="164">
        <v>3</v>
      </c>
      <c r="BV157" s="163">
        <v>17879.240234375</v>
      </c>
      <c r="BW157" s="163">
        <v>460</v>
      </c>
    </row>
    <row r="158" spans="1:75">
      <c r="A158" s="167" t="s">
        <v>284</v>
      </c>
      <c r="B158" s="236" t="s">
        <v>283</v>
      </c>
      <c r="C158" s="163">
        <v>0</v>
      </c>
      <c r="D158" s="163">
        <v>0</v>
      </c>
      <c r="E158" s="163">
        <v>36938.8125</v>
      </c>
      <c r="F158" s="163">
        <v>2.0495998859405518</v>
      </c>
      <c r="G158" s="163">
        <v>0</v>
      </c>
      <c r="H158" s="163">
        <v>0</v>
      </c>
      <c r="I158" s="163">
        <v>3746.944580078125</v>
      </c>
      <c r="J158" s="237">
        <v>0</v>
      </c>
      <c r="K158" s="240">
        <v>0</v>
      </c>
      <c r="L158" s="238">
        <v>5.000000074505806E-2</v>
      </c>
      <c r="M158" s="163">
        <v>1828142</v>
      </c>
      <c r="N158" s="163">
        <v>834392.625</v>
      </c>
      <c r="O158" s="163">
        <v>5930338.5</v>
      </c>
      <c r="P158" s="163">
        <v>92571.9609375</v>
      </c>
      <c r="Q158" s="163">
        <v>8977972</v>
      </c>
      <c r="R158" s="233">
        <v>1</v>
      </c>
      <c r="S158" s="163">
        <v>6814505.5</v>
      </c>
      <c r="T158" s="163">
        <v>6831749.5</v>
      </c>
      <c r="U158" s="163">
        <v>8695014</v>
      </c>
      <c r="V158" s="164">
        <v>116.66168975830078</v>
      </c>
      <c r="W158" s="164">
        <v>3.1955547332763672</v>
      </c>
      <c r="X158" s="164">
        <v>44.299999237060547</v>
      </c>
      <c r="Y158" s="164">
        <v>5.2899999618530273</v>
      </c>
      <c r="Z158" s="164">
        <v>16.429464340209961</v>
      </c>
      <c r="AA158" s="164">
        <v>17.836582183837891</v>
      </c>
      <c r="AB158" s="163">
        <v>240</v>
      </c>
      <c r="AC158" s="163">
        <v>20</v>
      </c>
      <c r="AD158" s="165">
        <v>49.278739929199219</v>
      </c>
      <c r="AE158" s="164">
        <v>13.572019577026367</v>
      </c>
      <c r="AF158" s="251">
        <v>1.2738614343106747E-2</v>
      </c>
      <c r="AG158" s="163">
        <v>0</v>
      </c>
      <c r="AH158" s="164">
        <v>0.45800000429153442</v>
      </c>
      <c r="AI158" s="166">
        <v>0.29289931058883667</v>
      </c>
      <c r="AJ158" s="164">
        <v>34.079391000000001</v>
      </c>
      <c r="AK158" s="164">
        <v>687.08001708984375</v>
      </c>
      <c r="AL158" s="164">
        <v>519.219970703125</v>
      </c>
      <c r="AM158" s="164">
        <v>10.988364219665527</v>
      </c>
      <c r="AN158" s="164">
        <v>6.0986952781677246</v>
      </c>
      <c r="AO158" s="165">
        <v>100.80000305175781</v>
      </c>
      <c r="AP158" s="165">
        <v>12</v>
      </c>
      <c r="AQ158" s="163">
        <v>286</v>
      </c>
      <c r="AR158" s="165">
        <v>1.3999999761581421</v>
      </c>
      <c r="AS158" s="164">
        <v>0.54000002145767212</v>
      </c>
      <c r="AT158" s="164">
        <v>308.13931274414063</v>
      </c>
      <c r="AU158" s="163">
        <v>7362099</v>
      </c>
      <c r="AV158" s="164">
        <v>0.61299997568130493</v>
      </c>
      <c r="AW158" s="164">
        <v>35.700000762939453</v>
      </c>
      <c r="AX158" s="163">
        <v>12982</v>
      </c>
      <c r="AY158" s="163">
        <v>17</v>
      </c>
      <c r="AZ158" s="163">
        <v>0</v>
      </c>
      <c r="BA158" s="163">
        <v>3000</v>
      </c>
      <c r="BB158" s="163">
        <v>210</v>
      </c>
      <c r="BC158" s="163">
        <v>0</v>
      </c>
      <c r="BD158" s="163">
        <v>103</v>
      </c>
      <c r="BE158" s="165">
        <v>28.399999618530273</v>
      </c>
      <c r="BF158" s="164">
        <v>3.6170001029968262</v>
      </c>
      <c r="BG158" s="164">
        <v>-1.1602528095245361</v>
      </c>
      <c r="BH158" s="163">
        <v>35</v>
      </c>
      <c r="BI158" s="165">
        <v>29.399999618530273</v>
      </c>
      <c r="BJ158" s="164">
        <v>48.639999389648438</v>
      </c>
      <c r="BK158" s="164">
        <v>18</v>
      </c>
      <c r="BL158" s="165">
        <v>97.701507568359375</v>
      </c>
      <c r="BM158" s="163">
        <v>15000</v>
      </c>
      <c r="BN158" s="165">
        <v>22.919187545776367</v>
      </c>
      <c r="BO158" s="165">
        <v>65.340118408203125</v>
      </c>
      <c r="BP158" s="164">
        <v>0.69999998807907104</v>
      </c>
      <c r="BQ158" s="163">
        <v>91</v>
      </c>
      <c r="BR158" s="163">
        <v>73</v>
      </c>
      <c r="BS158" s="163">
        <v>93</v>
      </c>
      <c r="BT158" s="164">
        <v>151.72769165039063</v>
      </c>
      <c r="BU158" s="164">
        <v>443</v>
      </c>
      <c r="BV158" s="163">
        <v>433.37417602539063</v>
      </c>
      <c r="BW158" s="163">
        <v>71620</v>
      </c>
    </row>
    <row r="159" spans="1:75">
      <c r="A159" s="167" t="s">
        <v>286</v>
      </c>
      <c r="B159" s="236" t="s">
        <v>285</v>
      </c>
      <c r="C159" s="163">
        <v>0</v>
      </c>
      <c r="D159" s="163">
        <v>0</v>
      </c>
      <c r="E159" s="163">
        <v>0</v>
      </c>
      <c r="F159" s="163">
        <v>0</v>
      </c>
      <c r="G159" s="163">
        <v>0</v>
      </c>
      <c r="H159" s="163">
        <v>0</v>
      </c>
      <c r="I159" s="163">
        <v>263.03790283203125</v>
      </c>
      <c r="J159" s="237">
        <v>0</v>
      </c>
      <c r="K159" s="240">
        <v>0</v>
      </c>
      <c r="L159" s="238">
        <v>0.25</v>
      </c>
      <c r="M159" s="163">
        <v>0</v>
      </c>
      <c r="N159" s="163" t="s">
        <v>1369</v>
      </c>
      <c r="O159" s="163" t="s">
        <v>1369</v>
      </c>
      <c r="P159" s="163" t="s">
        <v>1369</v>
      </c>
      <c r="Q159" s="163">
        <v>0</v>
      </c>
      <c r="R159" s="233">
        <v>0</v>
      </c>
      <c r="S159" s="163">
        <v>5276907</v>
      </c>
      <c r="T159" s="163">
        <v>5748097.5</v>
      </c>
      <c r="U159" s="163">
        <v>5627739.5</v>
      </c>
      <c r="V159" s="164">
        <v>7595.49560546875</v>
      </c>
      <c r="W159" s="164">
        <v>4.8583159446716309</v>
      </c>
      <c r="X159" s="164">
        <v>100</v>
      </c>
      <c r="Y159" s="164">
        <v>2.9500000476837158</v>
      </c>
      <c r="Z159" s="164">
        <v>0</v>
      </c>
      <c r="AA159" s="164" t="s">
        <v>1369</v>
      </c>
      <c r="AB159" s="163">
        <v>605</v>
      </c>
      <c r="AC159" s="163">
        <v>80</v>
      </c>
      <c r="AD159" s="165">
        <v>21.596879959106445</v>
      </c>
      <c r="AE159" s="164">
        <v>3.985623836517334</v>
      </c>
      <c r="AF159" s="251">
        <v>3.3577689900994301E-3</v>
      </c>
      <c r="AG159" s="163">
        <v>0</v>
      </c>
      <c r="AH159" s="164">
        <v>0.94900000095367432</v>
      </c>
      <c r="AI159" s="166" t="s">
        <v>1369</v>
      </c>
      <c r="AJ159" s="164">
        <v>0.111485</v>
      </c>
      <c r="AK159" s="164">
        <v>0</v>
      </c>
      <c r="AL159" s="164">
        <v>0</v>
      </c>
      <c r="AM159" s="164" t="s">
        <v>1369</v>
      </c>
      <c r="AN159" s="165">
        <v>0</v>
      </c>
      <c r="AO159" s="165">
        <v>2.2000000476837158</v>
      </c>
      <c r="AP159" s="165" t="s">
        <v>1369</v>
      </c>
      <c r="AQ159" s="163">
        <v>51</v>
      </c>
      <c r="AR159" s="165">
        <v>0.20000000298023224</v>
      </c>
      <c r="AS159" s="164" t="s">
        <v>1369</v>
      </c>
      <c r="AT159" s="164" t="s">
        <v>1369</v>
      </c>
      <c r="AU159" s="163">
        <v>31897</v>
      </c>
      <c r="AV159" s="164">
        <v>3.5999998450279236E-2</v>
      </c>
      <c r="AW159" s="164" t="s">
        <v>1369</v>
      </c>
      <c r="AX159" s="163">
        <v>0</v>
      </c>
      <c r="AY159" s="163">
        <v>0</v>
      </c>
      <c r="AZ159" s="163">
        <v>0</v>
      </c>
      <c r="BA159" s="163">
        <v>0</v>
      </c>
      <c r="BB159" s="163">
        <v>1109</v>
      </c>
      <c r="BC159" s="163">
        <v>0</v>
      </c>
      <c r="BD159" s="163">
        <v>123</v>
      </c>
      <c r="BE159" s="165">
        <v>6</v>
      </c>
      <c r="BF159" s="164">
        <v>4.5329999923706055</v>
      </c>
      <c r="BG159" s="164">
        <v>2.1448259353637695</v>
      </c>
      <c r="BH159" s="163">
        <v>83</v>
      </c>
      <c r="BI159" s="165">
        <v>100</v>
      </c>
      <c r="BJ159" s="164">
        <v>97.647529602050781</v>
      </c>
      <c r="BK159" s="164">
        <v>95.953865051269531</v>
      </c>
      <c r="BL159" s="165">
        <v>156.47904968261719</v>
      </c>
      <c r="BM159" s="163">
        <v>5600</v>
      </c>
      <c r="BN159" s="165">
        <v>100</v>
      </c>
      <c r="BO159" s="165">
        <v>100</v>
      </c>
      <c r="BP159" s="164">
        <v>24.340000152587891</v>
      </c>
      <c r="BQ159" s="163">
        <v>97</v>
      </c>
      <c r="BR159" s="163">
        <v>92</v>
      </c>
      <c r="BS159" s="163">
        <v>90</v>
      </c>
      <c r="BT159" s="164">
        <v>6352.623046875</v>
      </c>
      <c r="BU159" s="164">
        <v>7</v>
      </c>
      <c r="BV159" s="163">
        <v>84734.2578125</v>
      </c>
      <c r="BW159" s="163">
        <v>700</v>
      </c>
    </row>
    <row r="160" spans="1:75">
      <c r="A160" s="167" t="s">
        <v>288</v>
      </c>
      <c r="B160" s="236" t="s">
        <v>287</v>
      </c>
      <c r="C160" s="163">
        <v>7129.05908203125</v>
      </c>
      <c r="D160" s="163">
        <v>0</v>
      </c>
      <c r="E160" s="163">
        <v>57589.03515625</v>
      </c>
      <c r="F160" s="163">
        <v>0</v>
      </c>
      <c r="G160" s="163">
        <v>0</v>
      </c>
      <c r="H160" s="163">
        <v>0</v>
      </c>
      <c r="I160" s="163">
        <v>0</v>
      </c>
      <c r="J160" s="237">
        <v>0</v>
      </c>
      <c r="K160" s="240">
        <v>0</v>
      </c>
      <c r="L160" s="238">
        <v>7.5000002980232239E-2</v>
      </c>
      <c r="M160" s="163">
        <v>7908.4140625</v>
      </c>
      <c r="N160" s="163" t="s">
        <v>1369</v>
      </c>
      <c r="O160" s="163" t="s">
        <v>1369</v>
      </c>
      <c r="P160" s="163" t="s">
        <v>1369</v>
      </c>
      <c r="Q160" s="163">
        <v>0</v>
      </c>
      <c r="R160" s="233">
        <v>0</v>
      </c>
      <c r="S160" s="163">
        <v>0</v>
      </c>
      <c r="T160" s="163">
        <v>0</v>
      </c>
      <c r="U160" s="163">
        <v>0</v>
      </c>
      <c r="V160" s="164">
        <v>113.29548645019531</v>
      </c>
      <c r="W160" s="164">
        <v>0.12634581327438354</v>
      </c>
      <c r="X160" s="164">
        <v>54.027000427246094</v>
      </c>
      <c r="Y160" s="164">
        <v>2.9000000953674316</v>
      </c>
      <c r="Z160" s="164">
        <v>0</v>
      </c>
      <c r="AA160" s="164" t="s">
        <v>1369</v>
      </c>
      <c r="AB160" s="163">
        <v>1692</v>
      </c>
      <c r="AC160" s="163">
        <v>60</v>
      </c>
      <c r="AD160" s="165">
        <v>6.6019997000694275E-2</v>
      </c>
      <c r="AE160" s="164">
        <v>4.976447582244873</v>
      </c>
      <c r="AF160" s="251">
        <v>6.7288982681930065E-3</v>
      </c>
      <c r="AG160" s="163">
        <v>0</v>
      </c>
      <c r="AH160" s="164">
        <v>0.85500001907348633</v>
      </c>
      <c r="AI160" s="166" t="s">
        <v>1369</v>
      </c>
      <c r="AJ160" s="164">
        <v>101.77598399999999</v>
      </c>
      <c r="AK160" s="164">
        <v>0</v>
      </c>
      <c r="AL160" s="164">
        <v>0</v>
      </c>
      <c r="AM160" s="164" t="s">
        <v>1369</v>
      </c>
      <c r="AN160" s="164">
        <v>1.6861933469772339</v>
      </c>
      <c r="AO160" s="165">
        <v>5.9000000953674316</v>
      </c>
      <c r="AP160" s="165" t="s">
        <v>1369</v>
      </c>
      <c r="AQ160" s="163">
        <v>2.9000000953674316</v>
      </c>
      <c r="AR160" s="165">
        <v>0.10000000149011612</v>
      </c>
      <c r="AS160" s="164">
        <v>3.9999999105930328E-2</v>
      </c>
      <c r="AT160" s="164" t="s">
        <v>1369</v>
      </c>
      <c r="AU160" s="163">
        <v>6</v>
      </c>
      <c r="AV160" s="164">
        <v>0.18400000035762787</v>
      </c>
      <c r="AW160" s="164">
        <v>24.100000381469727</v>
      </c>
      <c r="AX160" s="163">
        <v>0</v>
      </c>
      <c r="AY160" s="163">
        <v>0</v>
      </c>
      <c r="AZ160" s="163">
        <v>0</v>
      </c>
      <c r="BA160" s="163">
        <v>0</v>
      </c>
      <c r="BB160" s="163">
        <v>127007</v>
      </c>
      <c r="BC160" s="163">
        <v>0</v>
      </c>
      <c r="BD160" s="163">
        <v>116</v>
      </c>
      <c r="BE160" s="165">
        <v>3.5999999046325684</v>
      </c>
      <c r="BF160" s="164">
        <v>3.6500000953674316</v>
      </c>
      <c r="BG160" s="164">
        <v>0.37862148880958557</v>
      </c>
      <c r="BH160" s="163">
        <v>54</v>
      </c>
      <c r="BI160" s="165">
        <v>100</v>
      </c>
      <c r="BJ160" s="164" t="s">
        <v>1369</v>
      </c>
      <c r="BK160" s="164">
        <v>88.925605773925781</v>
      </c>
      <c r="BL160" s="165">
        <v>131.92546081542969</v>
      </c>
      <c r="BM160" s="163">
        <v>84000</v>
      </c>
      <c r="BN160" s="165">
        <v>97.536361694335938</v>
      </c>
      <c r="BO160" s="165">
        <v>99.787109375</v>
      </c>
      <c r="BP160" s="164">
        <v>46.290000915527344</v>
      </c>
      <c r="BQ160" s="163">
        <v>97</v>
      </c>
      <c r="BR160" s="163">
        <v>96</v>
      </c>
      <c r="BS160" s="163">
        <v>96</v>
      </c>
      <c r="BT160" s="164">
        <v>2670</v>
      </c>
      <c r="BU160" s="164">
        <v>5</v>
      </c>
      <c r="BV160" s="163">
        <v>24470.23828125</v>
      </c>
      <c r="BW160" s="163">
        <v>48088</v>
      </c>
    </row>
    <row r="161" spans="1:75">
      <c r="A161" s="167" t="s">
        <v>290</v>
      </c>
      <c r="B161" s="236" t="s">
        <v>289</v>
      </c>
      <c r="C161" s="163">
        <v>4306.28662109375</v>
      </c>
      <c r="D161" s="163">
        <v>0</v>
      </c>
      <c r="E161" s="163">
        <v>11944.73828125</v>
      </c>
      <c r="F161" s="163">
        <v>1.729200005531311</v>
      </c>
      <c r="G161" s="163">
        <v>0</v>
      </c>
      <c r="H161" s="163">
        <v>0</v>
      </c>
      <c r="I161" s="163">
        <v>360.20700073242188</v>
      </c>
      <c r="J161" s="237">
        <v>0</v>
      </c>
      <c r="K161" s="240">
        <v>0</v>
      </c>
      <c r="L161" s="238">
        <v>5.000000074505806E-2</v>
      </c>
      <c r="M161" s="163">
        <v>280.70999145507813</v>
      </c>
      <c r="N161" s="163" t="s">
        <v>1369</v>
      </c>
      <c r="O161" s="163" t="s">
        <v>1369</v>
      </c>
      <c r="P161" s="163" t="s">
        <v>1369</v>
      </c>
      <c r="Q161" s="163">
        <v>0</v>
      </c>
      <c r="R161" s="233">
        <v>0</v>
      </c>
      <c r="S161" s="163">
        <v>0</v>
      </c>
      <c r="T161" s="163">
        <v>3558.60400390625</v>
      </c>
      <c r="U161" s="163">
        <v>0</v>
      </c>
      <c r="V161" s="164">
        <v>104.68996429443359</v>
      </c>
      <c r="W161" s="164">
        <v>1.0255919694900513</v>
      </c>
      <c r="X161" s="164">
        <v>56.088001251220703</v>
      </c>
      <c r="Y161" s="164">
        <v>2.4700000286102295</v>
      </c>
      <c r="Z161" s="164">
        <v>0</v>
      </c>
      <c r="AA161" s="164" t="s">
        <v>1369</v>
      </c>
      <c r="AB161" s="163">
        <v>1067</v>
      </c>
      <c r="AC161" s="165" t="s">
        <v>1369</v>
      </c>
      <c r="AD161" s="165">
        <v>0.52711999416351318</v>
      </c>
      <c r="AE161" s="164">
        <v>4.426447868347168</v>
      </c>
      <c r="AF161" s="251">
        <v>4.3594073504209518E-3</v>
      </c>
      <c r="AG161" s="163">
        <v>0</v>
      </c>
      <c r="AH161" s="164">
        <v>0.92599999904632568</v>
      </c>
      <c r="AI161" s="166" t="s">
        <v>1369</v>
      </c>
      <c r="AJ161" s="164">
        <v>0.51656800000000003</v>
      </c>
      <c r="AK161" s="164">
        <v>0</v>
      </c>
      <c r="AL161" s="164">
        <v>0</v>
      </c>
      <c r="AM161" s="164" t="s">
        <v>1369</v>
      </c>
      <c r="AN161" s="164">
        <v>1.299778938293457</v>
      </c>
      <c r="AO161" s="165">
        <v>2.2999999523162842</v>
      </c>
      <c r="AP161" s="165" t="s">
        <v>1369</v>
      </c>
      <c r="AQ161" s="163">
        <v>3.9000000953674316</v>
      </c>
      <c r="AR161" s="165">
        <v>0.10000000149011612</v>
      </c>
      <c r="AS161" s="164" t="s">
        <v>1369</v>
      </c>
      <c r="AT161" s="164" t="s">
        <v>1369</v>
      </c>
      <c r="AU161" s="163">
        <v>5</v>
      </c>
      <c r="AV161" s="164">
        <v>4.8999998718500137E-2</v>
      </c>
      <c r="AW161" s="164">
        <v>24.299999237060547</v>
      </c>
      <c r="AX161" s="163">
        <v>0</v>
      </c>
      <c r="AY161" s="163">
        <v>1503123</v>
      </c>
      <c r="AZ161" s="163">
        <v>0</v>
      </c>
      <c r="BA161" s="163">
        <v>0</v>
      </c>
      <c r="BB161" s="163">
        <v>11683</v>
      </c>
      <c r="BC161" s="163">
        <v>0</v>
      </c>
      <c r="BD161" s="163">
        <v>125</v>
      </c>
      <c r="BE161" s="165">
        <v>2.4000000953674316</v>
      </c>
      <c r="BF161" s="164">
        <v>4.6500000953674316</v>
      </c>
      <c r="BG161" s="164">
        <v>1.0690666437149048</v>
      </c>
      <c r="BH161" s="163">
        <v>56</v>
      </c>
      <c r="BI161" s="165">
        <v>100</v>
      </c>
      <c r="BJ161" s="164" t="s">
        <v>1369</v>
      </c>
      <c r="BK161" s="164">
        <v>88.912422180175781</v>
      </c>
      <c r="BL161" s="165">
        <v>126.18381500244141</v>
      </c>
      <c r="BM161" s="163">
        <v>36000</v>
      </c>
      <c r="BN161" s="165">
        <v>98.3111572265625</v>
      </c>
      <c r="BO161" s="165">
        <v>99.5</v>
      </c>
      <c r="BP161" s="164">
        <v>32.790000915527344</v>
      </c>
      <c r="BQ161" s="163">
        <v>89</v>
      </c>
      <c r="BR161" s="163">
        <v>92</v>
      </c>
      <c r="BS161" s="163">
        <v>61</v>
      </c>
      <c r="BT161" s="164">
        <v>4388</v>
      </c>
      <c r="BU161" s="164">
        <v>5</v>
      </c>
      <c r="BV161" s="163">
        <v>32163.51171875</v>
      </c>
      <c r="BW161" s="163">
        <v>20140</v>
      </c>
    </row>
    <row r="162" spans="1:75">
      <c r="A162" s="167" t="s">
        <v>292</v>
      </c>
      <c r="B162" s="236" t="s">
        <v>291</v>
      </c>
      <c r="C162" s="163">
        <v>1358.7706298828125</v>
      </c>
      <c r="D162" s="163">
        <v>1198.1435546875</v>
      </c>
      <c r="E162" s="163">
        <v>0</v>
      </c>
      <c r="F162" s="163">
        <v>42.045200347900391</v>
      </c>
      <c r="G162" s="163">
        <v>8712.052734375</v>
      </c>
      <c r="H162" s="163">
        <v>566.743896484375</v>
      </c>
      <c r="I162" s="163">
        <v>5248.06884765625</v>
      </c>
      <c r="J162" s="237">
        <v>10.857142448425293</v>
      </c>
      <c r="K162" s="240">
        <v>8.5714288055896759E-2</v>
      </c>
      <c r="L162" s="238">
        <v>0.125</v>
      </c>
      <c r="M162" s="163">
        <v>90199.46875</v>
      </c>
      <c r="N162" s="163" t="s">
        <v>1369</v>
      </c>
      <c r="O162" s="163" t="s">
        <v>1369</v>
      </c>
      <c r="P162" s="163" t="s">
        <v>1369</v>
      </c>
      <c r="Q162" s="163">
        <v>749107.25</v>
      </c>
      <c r="R162" s="233">
        <v>0.99000000953674316</v>
      </c>
      <c r="S162" s="163">
        <v>293421.28125</v>
      </c>
      <c r="T162" s="163">
        <v>261076.9375</v>
      </c>
      <c r="U162" s="163">
        <v>459236.125</v>
      </c>
      <c r="V162" s="164">
        <v>25.289424896240234</v>
      </c>
      <c r="W162" s="164">
        <v>3.9605050086975098</v>
      </c>
      <c r="X162" s="164">
        <v>26.03700065612793</v>
      </c>
      <c r="Y162" s="164" t="s">
        <v>1369</v>
      </c>
      <c r="Z162" s="164">
        <v>44.545143127441406</v>
      </c>
      <c r="AA162" s="164">
        <v>38.636394500732422</v>
      </c>
      <c r="AB162" s="163">
        <v>35</v>
      </c>
      <c r="AC162" s="163">
        <v>20</v>
      </c>
      <c r="AD162" s="165">
        <v>1.9496500492095947</v>
      </c>
      <c r="AE162" s="164">
        <v>12.777985572814941</v>
      </c>
      <c r="AF162" s="251">
        <v>6.372970063239336E-3</v>
      </c>
      <c r="AG162" s="163">
        <v>0</v>
      </c>
      <c r="AH162" s="164">
        <v>0.56199997663497925</v>
      </c>
      <c r="AI162" s="166" t="s">
        <v>1369</v>
      </c>
      <c r="AJ162" s="164">
        <v>5.0590099999999998</v>
      </c>
      <c r="AK162" s="164">
        <v>252.92999267578125</v>
      </c>
      <c r="AL162" s="164">
        <v>253.58000183105469</v>
      </c>
      <c r="AM162" s="164">
        <v>16.049835205078125</v>
      </c>
      <c r="AN162" s="164">
        <v>5.1831488609313965</v>
      </c>
      <c r="AO162" s="165">
        <v>18.299999237060547</v>
      </c>
      <c r="AP162" s="165">
        <v>16.200000762939453</v>
      </c>
      <c r="AQ162" s="163">
        <v>59</v>
      </c>
      <c r="AR162" s="165" t="s">
        <v>1369</v>
      </c>
      <c r="AS162" s="164" t="s">
        <v>1369</v>
      </c>
      <c r="AT162" s="164">
        <v>223.48297119140625</v>
      </c>
      <c r="AU162" s="163">
        <v>610310</v>
      </c>
      <c r="AV162" s="164" t="s">
        <v>1369</v>
      </c>
      <c r="AW162" s="164">
        <v>37.099998474121094</v>
      </c>
      <c r="AX162" s="163">
        <v>0</v>
      </c>
      <c r="AY162" s="163">
        <v>22319</v>
      </c>
      <c r="AZ162" s="163">
        <v>0</v>
      </c>
      <c r="BA162" s="163">
        <v>1000</v>
      </c>
      <c r="BB162" s="163">
        <v>0</v>
      </c>
      <c r="BC162" s="163">
        <v>0</v>
      </c>
      <c r="BD162" s="163">
        <v>108</v>
      </c>
      <c r="BE162" s="165">
        <v>19.399999618530273</v>
      </c>
      <c r="BF162" s="164">
        <v>2.3499999046325684</v>
      </c>
      <c r="BG162" s="164">
        <v>-0.67478752136230469</v>
      </c>
      <c r="BH162" s="163">
        <v>43</v>
      </c>
      <c r="BI162" s="165">
        <v>76</v>
      </c>
      <c r="BJ162" s="164" t="s">
        <v>1369</v>
      </c>
      <c r="BK162" s="164">
        <v>36.131954193115234</v>
      </c>
      <c r="BL162" s="165">
        <v>66.963241577148438</v>
      </c>
      <c r="BM162" s="163">
        <v>1000</v>
      </c>
      <c r="BN162" s="165">
        <v>35.018291473388672</v>
      </c>
      <c r="BO162" s="165">
        <v>67.447608947753906</v>
      </c>
      <c r="BP162" s="164">
        <v>1.9099999666213989</v>
      </c>
      <c r="BQ162" s="163">
        <v>89</v>
      </c>
      <c r="BR162" s="163">
        <v>90</v>
      </c>
      <c r="BS162" s="163">
        <v>89</v>
      </c>
      <c r="BT162" s="164">
        <v>122.21294403076172</v>
      </c>
      <c r="BU162" s="164">
        <v>122</v>
      </c>
      <c r="BV162" s="163">
        <v>2203.17919921875</v>
      </c>
      <c r="BW162" s="163">
        <v>27990</v>
      </c>
    </row>
    <row r="163" spans="1:75">
      <c r="A163" s="167" t="s">
        <v>294</v>
      </c>
      <c r="B163" s="236" t="s">
        <v>293</v>
      </c>
      <c r="C163" s="163">
        <v>1157.1959228515625</v>
      </c>
      <c r="D163" s="163">
        <v>0</v>
      </c>
      <c r="E163" s="163">
        <v>264311.6875</v>
      </c>
      <c r="F163" s="163">
        <v>112.29840087890625</v>
      </c>
      <c r="G163" s="163">
        <v>2362.159423828125</v>
      </c>
      <c r="H163" s="163">
        <v>6.3947653770446777</v>
      </c>
      <c r="I163" s="163">
        <v>15116.4306640625</v>
      </c>
      <c r="J163" s="237">
        <v>786732.125</v>
      </c>
      <c r="K163" s="240">
        <v>0.28571429848670959</v>
      </c>
      <c r="L163" s="238">
        <v>0.55000001192092896</v>
      </c>
      <c r="M163" s="163">
        <v>7830139</v>
      </c>
      <c r="N163" s="163">
        <v>0</v>
      </c>
      <c r="O163" s="163">
        <v>0</v>
      </c>
      <c r="P163" s="163">
        <v>0</v>
      </c>
      <c r="Q163" s="163">
        <v>18706922</v>
      </c>
      <c r="R163" s="233">
        <v>1</v>
      </c>
      <c r="S163" s="163">
        <v>2760810.25</v>
      </c>
      <c r="T163" s="163">
        <v>14846091</v>
      </c>
      <c r="U163" s="163">
        <v>14940155</v>
      </c>
      <c r="V163" s="164">
        <v>27.203081130981445</v>
      </c>
      <c r="W163" s="164">
        <v>4.3063602447509766</v>
      </c>
      <c r="X163" s="164">
        <v>47.919998168945313</v>
      </c>
      <c r="Y163" s="164">
        <v>6.1599998474121094</v>
      </c>
      <c r="Z163" s="164">
        <v>21.319049835205078</v>
      </c>
      <c r="AA163" s="164">
        <v>25.097640991210938</v>
      </c>
      <c r="AB163" s="163">
        <v>3881</v>
      </c>
      <c r="AC163" s="165" t="s">
        <v>1369</v>
      </c>
      <c r="AD163" s="165">
        <v>48.685909271240234</v>
      </c>
      <c r="AE163" s="164">
        <v>18.413196563720703</v>
      </c>
      <c r="AF163" s="251">
        <v>0.98728853464126587</v>
      </c>
      <c r="AG163" s="163">
        <v>4196</v>
      </c>
      <c r="AH163" s="164">
        <v>0.37999999523162842</v>
      </c>
      <c r="AI163" s="166" t="s">
        <v>1369</v>
      </c>
      <c r="AJ163" s="164">
        <v>4238.3639039999998</v>
      </c>
      <c r="AK163" s="164">
        <v>2332.7900390625</v>
      </c>
      <c r="AL163" s="164">
        <v>1950.8800048828125</v>
      </c>
      <c r="AM163" s="164">
        <v>18.678030014038086</v>
      </c>
      <c r="AN163" s="164">
        <v>14.854705810546875</v>
      </c>
      <c r="AO163" s="165">
        <v>106.09999847412109</v>
      </c>
      <c r="AP163" s="165" t="s">
        <v>1369</v>
      </c>
      <c r="AQ163" s="163">
        <v>246</v>
      </c>
      <c r="AR163" s="165">
        <v>0.10000000149011612</v>
      </c>
      <c r="AS163" s="164" t="s">
        <v>1369</v>
      </c>
      <c r="AT163" s="164">
        <v>58.981975555419922</v>
      </c>
      <c r="AU163" s="163">
        <v>3397851</v>
      </c>
      <c r="AV163" s="164">
        <v>0.67400002479553223</v>
      </c>
      <c r="AW163" s="164" t="s">
        <v>1369</v>
      </c>
      <c r="AX163" s="163">
        <v>4416</v>
      </c>
      <c r="AY163" s="163">
        <v>3334387</v>
      </c>
      <c r="AZ163" s="163">
        <v>0</v>
      </c>
      <c r="BA163" s="163">
        <v>3861643</v>
      </c>
      <c r="BB163" s="163">
        <v>38479</v>
      </c>
      <c r="BC163" s="163">
        <v>1876</v>
      </c>
      <c r="BD163" s="163">
        <v>84</v>
      </c>
      <c r="BE163" s="165">
        <v>51.299999237060547</v>
      </c>
      <c r="BF163" s="164" t="s">
        <v>1369</v>
      </c>
      <c r="BG163" s="164">
        <v>-2.0263679027557373</v>
      </c>
      <c r="BH163" s="163">
        <v>11</v>
      </c>
      <c r="BI163" s="165">
        <v>48.900001525878906</v>
      </c>
      <c r="BJ163" s="164">
        <v>41.025001525878906</v>
      </c>
      <c r="BK163" s="164">
        <v>2.0040485858917236</v>
      </c>
      <c r="BL163" s="165">
        <v>50.257106781005859</v>
      </c>
      <c r="BM163" s="163">
        <v>190000</v>
      </c>
      <c r="BN163" s="165">
        <v>40.575801849365234</v>
      </c>
      <c r="BO163" s="165">
        <v>58.259502410888672</v>
      </c>
      <c r="BP163" s="164">
        <v>0.23000000417232513</v>
      </c>
      <c r="BQ163" s="163">
        <v>42</v>
      </c>
      <c r="BR163" s="163">
        <v>8</v>
      </c>
      <c r="BS163" s="163" t="s">
        <v>1369</v>
      </c>
      <c r="BT163" s="163" t="s">
        <v>1369</v>
      </c>
      <c r="BU163" s="164">
        <v>621</v>
      </c>
      <c r="BV163" s="163">
        <v>643.75</v>
      </c>
      <c r="BW163" s="163">
        <v>627340</v>
      </c>
    </row>
    <row r="164" spans="1:75">
      <c r="A164" s="167" t="s">
        <v>296</v>
      </c>
      <c r="B164" s="236" t="s">
        <v>295</v>
      </c>
      <c r="C164" s="163">
        <v>2295.5478515625</v>
      </c>
      <c r="D164" s="163">
        <v>0</v>
      </c>
      <c r="E164" s="163">
        <v>15825.923828125</v>
      </c>
      <c r="F164" s="163">
        <v>0.96679997444152832</v>
      </c>
      <c r="G164" s="163">
        <v>4918.365234375</v>
      </c>
      <c r="H164" s="163">
        <v>0</v>
      </c>
      <c r="I164" s="163">
        <v>1695.327880859375</v>
      </c>
      <c r="J164" s="237">
        <v>878571.4375</v>
      </c>
      <c r="K164" s="240">
        <v>0.20000000298023224</v>
      </c>
      <c r="L164" s="238">
        <v>0.47499999403953552</v>
      </c>
      <c r="M164" s="163">
        <v>50278104</v>
      </c>
      <c r="N164" s="163">
        <v>0</v>
      </c>
      <c r="O164" s="163">
        <v>0</v>
      </c>
      <c r="P164" s="163">
        <v>17727.732421875</v>
      </c>
      <c r="Q164" s="163">
        <v>6102022</v>
      </c>
      <c r="R164" s="233">
        <v>0.10000000149011612</v>
      </c>
      <c r="S164" s="163">
        <v>1101674.5</v>
      </c>
      <c r="T164" s="163">
        <v>27002778</v>
      </c>
      <c r="U164" s="163">
        <v>1179582.25</v>
      </c>
      <c r="V164" s="164">
        <v>48.959480285644531</v>
      </c>
      <c r="W164" s="164">
        <v>1.5712435245513916</v>
      </c>
      <c r="X164" s="164">
        <v>68.819000244140625</v>
      </c>
      <c r="Y164" s="164">
        <v>3.3599998950958252</v>
      </c>
      <c r="Z164" s="164">
        <v>0.14914953708648682</v>
      </c>
      <c r="AA164" s="164">
        <v>44.369693756103516</v>
      </c>
      <c r="AB164" s="163">
        <v>1801</v>
      </c>
      <c r="AC164" s="163">
        <v>100</v>
      </c>
      <c r="AD164" s="165">
        <v>24.200000762939453</v>
      </c>
      <c r="AE164" s="164">
        <v>9.2281093597412109</v>
      </c>
      <c r="AF164" s="251">
        <v>0.44071036577224731</v>
      </c>
      <c r="AG164" s="163">
        <v>5</v>
      </c>
      <c r="AH164" s="164">
        <v>0.71700000762939453</v>
      </c>
      <c r="AI164" s="166">
        <v>2.4890642613172531E-2</v>
      </c>
      <c r="AJ164" s="164">
        <v>18.636617000000001</v>
      </c>
      <c r="AK164" s="164">
        <v>1078.699951171875</v>
      </c>
      <c r="AL164" s="164">
        <v>1029.9000244140625</v>
      </c>
      <c r="AM164" s="164">
        <v>0.25921216607093811</v>
      </c>
      <c r="AN164" s="164">
        <v>0.22343809902667999</v>
      </c>
      <c r="AO164" s="165">
        <v>34.5</v>
      </c>
      <c r="AP164" s="165">
        <v>4.9000000953674316</v>
      </c>
      <c r="AQ164" s="163">
        <v>468</v>
      </c>
      <c r="AR164" s="165">
        <v>17.799999237060547</v>
      </c>
      <c r="AS164" s="164">
        <v>5.2100000381469727</v>
      </c>
      <c r="AT164" s="164">
        <v>0.34110328555107117</v>
      </c>
      <c r="AU164" s="163">
        <v>16502598</v>
      </c>
      <c r="AV164" s="164">
        <v>0.40099999308586121</v>
      </c>
      <c r="AW164" s="164">
        <v>63</v>
      </c>
      <c r="AX164" s="163">
        <v>199296</v>
      </c>
      <c r="AY164" s="163">
        <v>9667</v>
      </c>
      <c r="AZ164" s="163">
        <v>69334</v>
      </c>
      <c r="BA164" s="163">
        <v>621</v>
      </c>
      <c r="BB164" s="163">
        <v>154056</v>
      </c>
      <c r="BC164" s="163">
        <v>0</v>
      </c>
      <c r="BD164" s="163">
        <v>116</v>
      </c>
      <c r="BE164" s="165">
        <v>8.1000003814697266</v>
      </c>
      <c r="BF164" s="164">
        <v>3.4500000476837158</v>
      </c>
      <c r="BG164" s="164">
        <v>-0.12531796097755432</v>
      </c>
      <c r="BH164" s="163">
        <v>41</v>
      </c>
      <c r="BI164" s="165">
        <v>86.5</v>
      </c>
      <c r="BJ164" s="164">
        <v>90.001358032226563</v>
      </c>
      <c r="BK164" s="164">
        <v>72.310493469238281</v>
      </c>
      <c r="BL164" s="165">
        <v>167.3958740234375</v>
      </c>
      <c r="BM164" s="163">
        <v>300000</v>
      </c>
      <c r="BN164" s="165">
        <v>77.634246826171875</v>
      </c>
      <c r="BO164" s="165">
        <v>94.492088317871094</v>
      </c>
      <c r="BP164" s="164">
        <v>8.0900001525878906</v>
      </c>
      <c r="BQ164" s="163">
        <v>85</v>
      </c>
      <c r="BR164" s="163">
        <v>87</v>
      </c>
      <c r="BS164" s="163">
        <v>89</v>
      </c>
      <c r="BT164" s="164">
        <v>1209.89111328125</v>
      </c>
      <c r="BU164" s="164">
        <v>127</v>
      </c>
      <c r="BV164" s="163">
        <v>6253.16162109375</v>
      </c>
      <c r="BW164" s="163">
        <v>1213090</v>
      </c>
    </row>
    <row r="165" spans="1:75">
      <c r="A165" s="167" t="s">
        <v>299</v>
      </c>
      <c r="B165" s="236" t="s">
        <v>298</v>
      </c>
      <c r="C165" s="163">
        <v>6501.5869140625</v>
      </c>
      <c r="D165" s="163">
        <v>0</v>
      </c>
      <c r="E165" s="163">
        <v>183432.046875</v>
      </c>
      <c r="F165" s="163">
        <v>0</v>
      </c>
      <c r="G165" s="163">
        <v>0</v>
      </c>
      <c r="H165" s="163">
        <v>0</v>
      </c>
      <c r="I165" s="163">
        <v>0</v>
      </c>
      <c r="J165" s="237">
        <v>446390.5625</v>
      </c>
      <c r="K165" s="240">
        <v>8.5714288055896759E-2</v>
      </c>
      <c r="L165" s="238">
        <v>2.500000037252903E-2</v>
      </c>
      <c r="M165" s="163">
        <v>5333124.5</v>
      </c>
      <c r="N165" s="163">
        <v>192955.46875</v>
      </c>
      <c r="O165" s="163">
        <v>0</v>
      </c>
      <c r="P165" s="163">
        <v>437541.03125</v>
      </c>
      <c r="Q165" s="163">
        <v>11277092</v>
      </c>
      <c r="R165" s="233">
        <v>1</v>
      </c>
      <c r="S165" s="163">
        <v>2288972.5</v>
      </c>
      <c r="T165" s="163">
        <v>11172571</v>
      </c>
      <c r="U165" s="163">
        <v>8167221.5</v>
      </c>
      <c r="V165" s="229">
        <v>17.008644104003906</v>
      </c>
      <c r="W165" s="164">
        <v>3.2568624019622803</v>
      </c>
      <c r="X165" s="164">
        <v>21.194999694824219</v>
      </c>
      <c r="Y165" s="164">
        <v>5.9800000190734863</v>
      </c>
      <c r="Z165" s="164">
        <v>59.705062866210938</v>
      </c>
      <c r="AA165" s="164">
        <v>5.5999999046325684</v>
      </c>
      <c r="AB165" s="163">
        <v>2872</v>
      </c>
      <c r="AC165" s="163">
        <v>20</v>
      </c>
      <c r="AD165" s="165">
        <v>94.199996948242188</v>
      </c>
      <c r="AE165" s="164">
        <v>12.924221038818359</v>
      </c>
      <c r="AF165" s="251">
        <v>0.9246063232421875</v>
      </c>
      <c r="AG165" s="163">
        <v>187</v>
      </c>
      <c r="AH165" s="164">
        <v>0.38100001215934753</v>
      </c>
      <c r="AI165" s="166" t="s">
        <v>1369</v>
      </c>
      <c r="AJ165" s="164">
        <v>3295.865088</v>
      </c>
      <c r="AK165" s="164">
        <v>2129.18994140625</v>
      </c>
      <c r="AL165" s="164">
        <v>2077.97998046875</v>
      </c>
      <c r="AM165" s="164" t="s">
        <v>1369</v>
      </c>
      <c r="AN165" s="165" t="s">
        <v>1369</v>
      </c>
      <c r="AO165" s="165">
        <v>98.800003051757813</v>
      </c>
      <c r="AP165" s="165">
        <v>27.700000762939453</v>
      </c>
      <c r="AQ165" s="163">
        <v>227</v>
      </c>
      <c r="AR165" s="165">
        <v>1.8999999761581421</v>
      </c>
      <c r="AS165" s="164" t="s">
        <v>1369</v>
      </c>
      <c r="AT165" s="164">
        <v>255.16926574707031</v>
      </c>
      <c r="AU165" s="163">
        <v>9209212</v>
      </c>
      <c r="AV165" s="164">
        <v>0.58700001239776611</v>
      </c>
      <c r="AW165" s="164">
        <v>44.099998474121094</v>
      </c>
      <c r="AX165" s="163">
        <v>1000000</v>
      </c>
      <c r="AY165" s="163">
        <v>178</v>
      </c>
      <c r="AZ165" s="163">
        <v>0</v>
      </c>
      <c r="BA165" s="163">
        <v>1121084</v>
      </c>
      <c r="BB165" s="163">
        <v>396607</v>
      </c>
      <c r="BC165" s="163">
        <v>527206</v>
      </c>
      <c r="BD165" s="163">
        <v>109</v>
      </c>
      <c r="BE165" s="165">
        <v>19.600000381469727</v>
      </c>
      <c r="BF165" s="164" t="s">
        <v>1369</v>
      </c>
      <c r="BG165" s="164">
        <v>-2.3898651599884033</v>
      </c>
      <c r="BH165" s="163">
        <v>13</v>
      </c>
      <c r="BI165" s="165">
        <v>8.3999996185302734</v>
      </c>
      <c r="BJ165" s="164">
        <v>34.522758483886719</v>
      </c>
      <c r="BK165" s="164">
        <v>6.5</v>
      </c>
      <c r="BL165" s="165">
        <v>30.020130157470703</v>
      </c>
      <c r="BM165" s="163">
        <v>39000</v>
      </c>
      <c r="BN165" s="165">
        <v>16.055179595947266</v>
      </c>
      <c r="BO165" s="165">
        <v>41.186592102050781</v>
      </c>
      <c r="BP165" s="164">
        <v>0.39999997615814209</v>
      </c>
      <c r="BQ165" s="163">
        <v>73</v>
      </c>
      <c r="BR165" s="163" t="s">
        <v>1369</v>
      </c>
      <c r="BS165" s="163" t="s">
        <v>1369</v>
      </c>
      <c r="BT165" s="164">
        <v>33.766468048095703</v>
      </c>
      <c r="BU165" s="164">
        <v>1223</v>
      </c>
      <c r="BV165" s="163" t="s">
        <v>1369</v>
      </c>
      <c r="BW165" s="163">
        <v>644329</v>
      </c>
    </row>
    <row r="166" spans="1:75">
      <c r="A166" s="167" t="s">
        <v>301</v>
      </c>
      <c r="B166" s="236" t="s">
        <v>300</v>
      </c>
      <c r="C166" s="163">
        <v>16846.87890625</v>
      </c>
      <c r="D166" s="163">
        <v>0</v>
      </c>
      <c r="E166" s="163">
        <v>155103.125</v>
      </c>
      <c r="F166" s="163">
        <v>25.497600555419922</v>
      </c>
      <c r="G166" s="163">
        <v>0</v>
      </c>
      <c r="H166" s="163">
        <v>0</v>
      </c>
      <c r="I166" s="163">
        <v>10025.3125</v>
      </c>
      <c r="J166" s="237">
        <v>172171.421875</v>
      </c>
      <c r="K166" s="240">
        <v>8.5714288055896759E-2</v>
      </c>
      <c r="L166" s="238">
        <v>0.125</v>
      </c>
      <c r="M166" s="163">
        <v>0</v>
      </c>
      <c r="N166" s="163" t="s">
        <v>1369</v>
      </c>
      <c r="O166" s="163" t="s">
        <v>1369</v>
      </c>
      <c r="P166" s="163" t="s">
        <v>1369</v>
      </c>
      <c r="Q166" s="163">
        <v>0</v>
      </c>
      <c r="R166" s="233">
        <v>0</v>
      </c>
      <c r="S166" s="163">
        <v>92788.1953125</v>
      </c>
      <c r="T166" s="163">
        <v>7612067.5</v>
      </c>
      <c r="U166" s="163">
        <v>1337280.25</v>
      </c>
      <c r="V166" s="229">
        <v>94.882209777832031</v>
      </c>
      <c r="W166" s="164">
        <v>1.5421980619430542</v>
      </c>
      <c r="X166" s="164">
        <v>81.552001953125</v>
      </c>
      <c r="Y166" s="164">
        <v>2.690000057220459</v>
      </c>
      <c r="Z166" s="164">
        <v>0</v>
      </c>
      <c r="AA166" s="164" t="s">
        <v>1369</v>
      </c>
      <c r="AB166" s="163">
        <v>19732</v>
      </c>
      <c r="AC166" s="163">
        <v>80</v>
      </c>
      <c r="AD166" s="165">
        <v>4.6029999852180481E-2</v>
      </c>
      <c r="AE166" s="164">
        <v>3.6070601940155029</v>
      </c>
      <c r="AF166" s="251">
        <v>3.2640412449836731E-2</v>
      </c>
      <c r="AG166" s="163">
        <v>2</v>
      </c>
      <c r="AH166" s="164">
        <v>0.91100001335144043</v>
      </c>
      <c r="AI166" s="166" t="s">
        <v>1369</v>
      </c>
      <c r="AJ166" s="164">
        <v>0</v>
      </c>
      <c r="AK166" s="164">
        <v>0</v>
      </c>
      <c r="AL166" s="164">
        <v>0</v>
      </c>
      <c r="AM166" s="164" t="s">
        <v>1369</v>
      </c>
      <c r="AN166" s="164">
        <v>0.31132405996322632</v>
      </c>
      <c r="AO166" s="165">
        <v>3</v>
      </c>
      <c r="AP166" s="165" t="s">
        <v>1369</v>
      </c>
      <c r="AQ166" s="163">
        <v>6.9000000953674316</v>
      </c>
      <c r="AR166" s="165">
        <v>0.20000000298023224</v>
      </c>
      <c r="AS166" s="164" t="s">
        <v>1369</v>
      </c>
      <c r="AT166" s="164" t="s">
        <v>1369</v>
      </c>
      <c r="AU166" s="163">
        <v>82</v>
      </c>
      <c r="AV166" s="164">
        <v>5.9000000357627869E-2</v>
      </c>
      <c r="AW166" s="164">
        <v>33.900001525878906</v>
      </c>
      <c r="AX166" s="163">
        <v>3500</v>
      </c>
      <c r="AY166" s="163">
        <v>32800</v>
      </c>
      <c r="AZ166" s="163">
        <v>0</v>
      </c>
      <c r="BA166" s="163">
        <v>0</v>
      </c>
      <c r="BB166" s="163">
        <v>598550</v>
      </c>
      <c r="BC166" s="163">
        <v>0</v>
      </c>
      <c r="BD166" s="163">
        <v>136</v>
      </c>
      <c r="BE166" s="165">
        <v>2.4000000953674316</v>
      </c>
      <c r="BF166" s="164">
        <v>4.1333332061767578</v>
      </c>
      <c r="BG166" s="164">
        <v>0.92075788974761963</v>
      </c>
      <c r="BH166" s="163">
        <v>60</v>
      </c>
      <c r="BI166" s="165">
        <v>100</v>
      </c>
      <c r="BJ166" s="164">
        <v>98.594459533691406</v>
      </c>
      <c r="BK166" s="164">
        <v>94.485542297363281</v>
      </c>
      <c r="BL166" s="165">
        <v>124.09944915771484</v>
      </c>
      <c r="BM166" s="163">
        <v>720000</v>
      </c>
      <c r="BN166" s="165">
        <v>99.918617248535156</v>
      </c>
      <c r="BO166" s="165">
        <v>99.925155639648438</v>
      </c>
      <c r="BP166" s="164">
        <v>45.770000457763672</v>
      </c>
      <c r="BQ166" s="163">
        <v>93</v>
      </c>
      <c r="BR166" s="163">
        <v>92</v>
      </c>
      <c r="BS166" s="163">
        <v>92</v>
      </c>
      <c r="BT166" s="164">
        <v>4367.57763671875</v>
      </c>
      <c r="BU166" s="164">
        <v>3</v>
      </c>
      <c r="BV166" s="163">
        <v>32676.984375</v>
      </c>
      <c r="BW166" s="163">
        <v>498800</v>
      </c>
    </row>
    <row r="167" spans="1:75">
      <c r="A167" s="167" t="s">
        <v>303</v>
      </c>
      <c r="B167" s="236" t="s">
        <v>302</v>
      </c>
      <c r="C167" s="163">
        <v>0</v>
      </c>
      <c r="D167" s="163">
        <v>0</v>
      </c>
      <c r="E167" s="163">
        <v>3249.425048828125</v>
      </c>
      <c r="F167" s="163">
        <v>409.56240844726563</v>
      </c>
      <c r="G167" s="163">
        <v>31331.6953125</v>
      </c>
      <c r="H167" s="163">
        <v>0</v>
      </c>
      <c r="I167" s="163">
        <v>1623.6334228515625</v>
      </c>
      <c r="J167" s="237">
        <v>163488.3125</v>
      </c>
      <c r="K167" s="240">
        <v>0.1428571492433548</v>
      </c>
      <c r="L167" s="238">
        <v>0</v>
      </c>
      <c r="M167" s="163">
        <v>5698269.5</v>
      </c>
      <c r="N167" s="163" t="s">
        <v>1369</v>
      </c>
      <c r="O167" s="163" t="s">
        <v>1369</v>
      </c>
      <c r="P167" s="163" t="s">
        <v>1369</v>
      </c>
      <c r="Q167" s="163">
        <v>0</v>
      </c>
      <c r="R167" s="233">
        <v>0</v>
      </c>
      <c r="S167" s="163">
        <v>15933601</v>
      </c>
      <c r="T167" s="163">
        <v>19711180</v>
      </c>
      <c r="U167" s="163">
        <v>20610384</v>
      </c>
      <c r="V167" s="229">
        <v>358.16360473632813</v>
      </c>
      <c r="W167" s="164">
        <v>0.31633567810058594</v>
      </c>
      <c r="X167" s="164">
        <v>19.211000442504883</v>
      </c>
      <c r="Y167" s="164" t="s">
        <v>1369</v>
      </c>
      <c r="Z167" s="164">
        <v>0</v>
      </c>
      <c r="AA167" s="164">
        <v>85.346328735351563</v>
      </c>
      <c r="AB167" s="163">
        <v>3375</v>
      </c>
      <c r="AC167" s="163">
        <v>40</v>
      </c>
      <c r="AD167" s="165">
        <v>44.689899444580078</v>
      </c>
      <c r="AE167" s="164">
        <v>7.018341064453125</v>
      </c>
      <c r="AF167" s="251">
        <v>5.6350421160459518E-2</v>
      </c>
      <c r="AG167" s="163">
        <v>0</v>
      </c>
      <c r="AH167" s="164">
        <v>0.77999997138977051</v>
      </c>
      <c r="AI167" s="166">
        <v>1.1184698902070522E-2</v>
      </c>
      <c r="AJ167" s="164">
        <v>253.60297600000001</v>
      </c>
      <c r="AK167" s="164">
        <v>156.69999694824219</v>
      </c>
      <c r="AL167" s="164">
        <v>12.260000228881836</v>
      </c>
      <c r="AM167" s="164">
        <v>1.5304714441299438E-2</v>
      </c>
      <c r="AN167" s="164">
        <v>6.4013762474060059</v>
      </c>
      <c r="AO167" s="165">
        <v>6.5</v>
      </c>
      <c r="AP167" s="165">
        <v>20.5</v>
      </c>
      <c r="AQ167" s="163">
        <v>62</v>
      </c>
      <c r="AR167" s="165">
        <v>0.10000000149011612</v>
      </c>
      <c r="AS167" s="164">
        <v>9.9999997764825821E-3</v>
      </c>
      <c r="AT167" s="163">
        <v>0</v>
      </c>
      <c r="AU167" s="163">
        <v>81224</v>
      </c>
      <c r="AV167" s="164">
        <v>0.37599998712539673</v>
      </c>
      <c r="AW167" s="164">
        <v>37.700000762939453</v>
      </c>
      <c r="AX167" s="163">
        <v>178176</v>
      </c>
      <c r="AY167" s="163">
        <v>288848</v>
      </c>
      <c r="AZ167" s="163">
        <v>410902</v>
      </c>
      <c r="BA167" s="163">
        <v>12201</v>
      </c>
      <c r="BB167" s="163">
        <v>666</v>
      </c>
      <c r="BC167" s="163">
        <v>346</v>
      </c>
      <c r="BD167" s="163">
        <v>121</v>
      </c>
      <c r="BE167" s="165">
        <v>4.0999999046325684</v>
      </c>
      <c r="BF167" s="164">
        <v>3.5499999523162842</v>
      </c>
      <c r="BG167" s="164">
        <v>-0.39120447635650635</v>
      </c>
      <c r="BH167" s="163">
        <v>34</v>
      </c>
      <c r="BI167" s="165">
        <v>100</v>
      </c>
      <c r="BJ167" s="164">
        <v>92.492408752441406</v>
      </c>
      <c r="BK167" s="164">
        <v>44.453086853027344</v>
      </c>
      <c r="BL167" s="165">
        <v>143.07942199707031</v>
      </c>
      <c r="BM167" s="163">
        <v>26000</v>
      </c>
      <c r="BN167" s="165">
        <v>95.086357116699219</v>
      </c>
      <c r="BO167" s="165">
        <v>89.310104370117188</v>
      </c>
      <c r="BP167" s="164">
        <v>11.920000076293945</v>
      </c>
      <c r="BQ167" s="163">
        <v>98</v>
      </c>
      <c r="BR167" s="163">
        <v>98</v>
      </c>
      <c r="BS167" s="163" t="s">
        <v>1369</v>
      </c>
      <c r="BT167" s="164">
        <v>609</v>
      </c>
      <c r="BU167" s="164">
        <v>29</v>
      </c>
      <c r="BV167" s="163">
        <v>3827.96484375</v>
      </c>
      <c r="BW167" s="163">
        <v>62710</v>
      </c>
    </row>
    <row r="168" spans="1:75">
      <c r="A168" s="167" t="s">
        <v>305</v>
      </c>
      <c r="B168" s="236" t="s">
        <v>304</v>
      </c>
      <c r="C168" s="163">
        <v>0</v>
      </c>
      <c r="D168" s="163">
        <v>0</v>
      </c>
      <c r="E168" s="163">
        <v>914137.25</v>
      </c>
      <c r="F168" s="163">
        <v>0</v>
      </c>
      <c r="G168" s="163">
        <v>0</v>
      </c>
      <c r="H168" s="163">
        <v>0</v>
      </c>
      <c r="I168" s="163">
        <v>96.181999206542969</v>
      </c>
      <c r="J168" s="237">
        <v>777122.875</v>
      </c>
      <c r="K168" s="240">
        <v>0.20000000298023224</v>
      </c>
      <c r="L168" s="238">
        <v>0.15000000596046448</v>
      </c>
      <c r="M168" s="163">
        <v>28994838</v>
      </c>
      <c r="N168" s="163">
        <v>0</v>
      </c>
      <c r="O168" s="163">
        <v>0</v>
      </c>
      <c r="P168" s="163">
        <v>0</v>
      </c>
      <c r="Q168" s="163">
        <v>49358228</v>
      </c>
      <c r="R168" s="233">
        <v>1</v>
      </c>
      <c r="S168" s="163">
        <v>11269372</v>
      </c>
      <c r="T168" s="163">
        <v>47039488</v>
      </c>
      <c r="U168" s="163">
        <v>14868700</v>
      </c>
      <c r="V168" s="229">
        <v>24.441757202148438</v>
      </c>
      <c r="W168" s="164">
        <v>3.6680009365081787</v>
      </c>
      <c r="X168" s="164">
        <v>36.341999053955078</v>
      </c>
      <c r="Y168" s="164">
        <v>5.8899998664855957</v>
      </c>
      <c r="Z168" s="164">
        <v>17.298826217651367</v>
      </c>
      <c r="AA168" s="164">
        <v>10.762581825256348</v>
      </c>
      <c r="AB168" s="163">
        <v>11628</v>
      </c>
      <c r="AC168" s="163">
        <v>80</v>
      </c>
      <c r="AD168" s="165">
        <v>73.699996948242188</v>
      </c>
      <c r="AE168" s="164">
        <v>15.14224910736084</v>
      </c>
      <c r="AF168" s="251">
        <v>0.99044966697692871</v>
      </c>
      <c r="AG168" s="163">
        <v>7751</v>
      </c>
      <c r="AH168" s="164">
        <v>0.51599997282028198</v>
      </c>
      <c r="AI168" s="166">
        <v>0.27943959832191467</v>
      </c>
      <c r="AJ168" s="164">
        <v>3559.2729599999998</v>
      </c>
      <c r="AK168" s="164">
        <v>3756</v>
      </c>
      <c r="AL168" s="164">
        <v>1547.1099853515625</v>
      </c>
      <c r="AM168" s="164">
        <v>3.0805723667144775</v>
      </c>
      <c r="AN168" s="164">
        <v>0.91468691825866699</v>
      </c>
      <c r="AO168" s="165">
        <v>51.599998474121094</v>
      </c>
      <c r="AP168" s="165">
        <v>33</v>
      </c>
      <c r="AQ168" s="163">
        <v>54</v>
      </c>
      <c r="AR168" s="165">
        <v>0.10000000149011612</v>
      </c>
      <c r="AS168" s="164">
        <v>0.14000000059604645</v>
      </c>
      <c r="AT168" s="164">
        <v>71.710540771484375</v>
      </c>
      <c r="AU168" s="163">
        <v>12047685</v>
      </c>
      <c r="AV168" s="164">
        <v>0.54799997806549072</v>
      </c>
      <c r="AW168" s="164">
        <v>34.200000762939453</v>
      </c>
      <c r="AX168" s="163">
        <v>12188422</v>
      </c>
      <c r="AY168" s="163">
        <v>0</v>
      </c>
      <c r="AZ168" s="163">
        <v>0</v>
      </c>
      <c r="BA168" s="163">
        <v>9052822</v>
      </c>
      <c r="BB168" s="163">
        <v>965620</v>
      </c>
      <c r="BC168" s="163">
        <v>17238</v>
      </c>
      <c r="BD168" s="163">
        <v>118</v>
      </c>
      <c r="BE168" s="165">
        <v>11.399999618530273</v>
      </c>
      <c r="BF168" s="164">
        <v>3.0533332824707031</v>
      </c>
      <c r="BG168" s="164">
        <v>-1.7053091526031494</v>
      </c>
      <c r="BH168" s="163">
        <v>20</v>
      </c>
      <c r="BI168" s="165">
        <v>63.200000762939453</v>
      </c>
      <c r="BJ168" s="164">
        <v>60.697181701660156</v>
      </c>
      <c r="BK168" s="164">
        <v>28.399999618530273</v>
      </c>
      <c r="BL168" s="165">
        <v>73.966606140136719</v>
      </c>
      <c r="BM168" s="163">
        <v>50000</v>
      </c>
      <c r="BN168" s="165">
        <v>36.892082214355469</v>
      </c>
      <c r="BO168" s="165">
        <v>64.920074462890625</v>
      </c>
      <c r="BP168" s="164">
        <v>2.630000114440918</v>
      </c>
      <c r="BQ168" s="163">
        <v>84</v>
      </c>
      <c r="BR168" s="163">
        <v>63</v>
      </c>
      <c r="BS168" s="163">
        <v>85</v>
      </c>
      <c r="BT168" s="164">
        <v>127.34375</v>
      </c>
      <c r="BU168" s="164">
        <v>270</v>
      </c>
      <c r="BV168" s="163">
        <v>2272.485595703125</v>
      </c>
      <c r="BW168" s="163">
        <v>2376000</v>
      </c>
    </row>
    <row r="169" spans="1:75">
      <c r="A169" s="167" t="s">
        <v>307</v>
      </c>
      <c r="B169" s="236" t="s">
        <v>306</v>
      </c>
      <c r="C169" s="163">
        <v>0</v>
      </c>
      <c r="D169" s="163">
        <v>0</v>
      </c>
      <c r="E169" s="163">
        <v>34519.4609375</v>
      </c>
      <c r="F169" s="163">
        <v>8.0000003799796104E-3</v>
      </c>
      <c r="G169" s="163">
        <v>0</v>
      </c>
      <c r="H169" s="163">
        <v>0</v>
      </c>
      <c r="I169" s="163">
        <v>50.499599456787109</v>
      </c>
      <c r="J169" s="237">
        <v>0</v>
      </c>
      <c r="K169" s="240">
        <v>0</v>
      </c>
      <c r="L169" s="238">
        <v>7.5000002980232239E-2</v>
      </c>
      <c r="M169" s="163" t="s">
        <v>1369</v>
      </c>
      <c r="N169" s="163" t="s">
        <v>1369</v>
      </c>
      <c r="O169" s="163" t="s">
        <v>1369</v>
      </c>
      <c r="P169" s="163" t="s">
        <v>1369</v>
      </c>
      <c r="Q169" s="163">
        <v>92871.6953125</v>
      </c>
      <c r="R169" s="233">
        <v>0.1476999968290329</v>
      </c>
      <c r="S169" s="163">
        <v>636110.5625</v>
      </c>
      <c r="T169" s="163">
        <v>621754.5625</v>
      </c>
      <c r="U169" s="163">
        <v>635945.3125</v>
      </c>
      <c r="V169" s="164">
        <v>3.9293909072875977</v>
      </c>
      <c r="W169" s="164">
        <v>0.99381542205810547</v>
      </c>
      <c r="X169" s="164">
        <v>66.411003112792969</v>
      </c>
      <c r="Y169" s="164">
        <v>3.8599998950958252</v>
      </c>
      <c r="Z169" s="164">
        <v>1.2147197723388672</v>
      </c>
      <c r="AA169" s="164">
        <v>72.116233825683594</v>
      </c>
      <c r="AB169" s="163">
        <v>37</v>
      </c>
      <c r="AC169" s="163">
        <v>80</v>
      </c>
      <c r="AD169" s="165">
        <v>15.800350189208984</v>
      </c>
      <c r="AE169" s="164">
        <v>8.4098196029663086</v>
      </c>
      <c r="AF169" s="251">
        <v>7.8515410423278809E-3</v>
      </c>
      <c r="AG169" s="163">
        <v>0</v>
      </c>
      <c r="AH169" s="164">
        <v>0.68999999761581421</v>
      </c>
      <c r="AI169" s="166">
        <v>1.1232468299567699E-2</v>
      </c>
      <c r="AJ169" s="164">
        <v>0.31201400000000001</v>
      </c>
      <c r="AK169" s="164">
        <v>28.069999694824219</v>
      </c>
      <c r="AL169" s="164">
        <v>55.240001678466797</v>
      </c>
      <c r="AM169" s="164">
        <v>1.6532936096191406</v>
      </c>
      <c r="AN169" s="164">
        <v>3.883591890335083</v>
      </c>
      <c r="AO169" s="165">
        <v>16.600000381469727</v>
      </c>
      <c r="AP169" s="165">
        <v>6.6999998092651367</v>
      </c>
      <c r="AQ169" s="163">
        <v>29</v>
      </c>
      <c r="AR169" s="165">
        <v>1.6000000238418579</v>
      </c>
      <c r="AS169" s="164">
        <v>1.309999942779541</v>
      </c>
      <c r="AT169" s="164">
        <v>0</v>
      </c>
      <c r="AU169" s="163">
        <v>40</v>
      </c>
      <c r="AV169" s="164">
        <v>0.4050000011920929</v>
      </c>
      <c r="AW169" s="164">
        <v>39.200000762939453</v>
      </c>
      <c r="AX169" s="163">
        <v>9000</v>
      </c>
      <c r="AY169" s="163">
        <v>0</v>
      </c>
      <c r="AZ169" s="163">
        <v>0</v>
      </c>
      <c r="BA169" s="163">
        <v>0</v>
      </c>
      <c r="BB169" s="163">
        <v>2638</v>
      </c>
      <c r="BC169" s="163">
        <v>0</v>
      </c>
      <c r="BD169" s="163">
        <v>110</v>
      </c>
      <c r="BE169" s="165">
        <v>10.100000381469727</v>
      </c>
      <c r="BF169" s="164" t="s">
        <v>1369</v>
      </c>
      <c r="BG169" s="164">
        <v>-0.94395583868026733</v>
      </c>
      <c r="BH169" s="163">
        <v>40</v>
      </c>
      <c r="BI169" s="165">
        <v>99</v>
      </c>
      <c r="BJ169" s="164">
        <v>95</v>
      </c>
      <c r="BK169" s="164">
        <v>65.939804077148438</v>
      </c>
      <c r="BL169" s="165">
        <v>150.28800964355469</v>
      </c>
      <c r="BM169" s="163">
        <v>6800</v>
      </c>
      <c r="BN169" s="165">
        <v>89.972343444824219</v>
      </c>
      <c r="BO169" s="165">
        <v>97.993011474609375</v>
      </c>
      <c r="BP169" s="164">
        <v>7.9500002861022949</v>
      </c>
      <c r="BQ169" s="163">
        <v>77</v>
      </c>
      <c r="BR169" s="163">
        <v>51</v>
      </c>
      <c r="BS169" s="163" t="s">
        <v>1369</v>
      </c>
      <c r="BT169" s="164">
        <v>922.08544921875</v>
      </c>
      <c r="BU169" s="164">
        <v>96</v>
      </c>
      <c r="BV169" s="163">
        <v>6069.02880859375</v>
      </c>
      <c r="BW169" s="163">
        <v>156000</v>
      </c>
    </row>
    <row r="170" spans="1:75">
      <c r="A170" s="167" t="s">
        <v>310</v>
      </c>
      <c r="B170" s="236" t="s">
        <v>309</v>
      </c>
      <c r="C170" s="163">
        <v>0</v>
      </c>
      <c r="D170" s="163">
        <v>0</v>
      </c>
      <c r="E170" s="163">
        <v>61337.83984375</v>
      </c>
      <c r="F170" s="163">
        <v>0</v>
      </c>
      <c r="G170" s="163">
        <v>0</v>
      </c>
      <c r="H170" s="163">
        <v>0</v>
      </c>
      <c r="I170" s="163">
        <v>11182.0966796875</v>
      </c>
      <c r="J170" s="237">
        <v>0</v>
      </c>
      <c r="K170" s="240">
        <v>0</v>
      </c>
      <c r="L170" s="238">
        <v>7.5000002980232239E-2</v>
      </c>
      <c r="M170" s="163">
        <v>0</v>
      </c>
      <c r="N170" s="163" t="s">
        <v>1369</v>
      </c>
      <c r="O170" s="163" t="s">
        <v>1369</v>
      </c>
      <c r="P170" s="163" t="s">
        <v>1369</v>
      </c>
      <c r="Q170" s="163">
        <v>0</v>
      </c>
      <c r="R170" s="233">
        <v>0</v>
      </c>
      <c r="S170" s="163">
        <v>0</v>
      </c>
      <c r="T170" s="163">
        <v>0</v>
      </c>
      <c r="U170" s="163">
        <v>0</v>
      </c>
      <c r="V170" s="164">
        <v>25.573856353759766</v>
      </c>
      <c r="W170" s="164">
        <v>0.75032687187194824</v>
      </c>
      <c r="X170" s="164">
        <v>88.737998962402344</v>
      </c>
      <c r="Y170" s="164" t="s">
        <v>1369</v>
      </c>
      <c r="Z170" s="164">
        <v>0</v>
      </c>
      <c r="AA170" s="164" t="s">
        <v>1369</v>
      </c>
      <c r="AB170" s="163">
        <v>1151</v>
      </c>
      <c r="AC170" s="163">
        <v>80</v>
      </c>
      <c r="AD170" s="165">
        <v>0.33619999885559082</v>
      </c>
      <c r="AE170" s="164">
        <v>5.1676115989685059</v>
      </c>
      <c r="AF170" s="251">
        <v>4.5874686911702156E-3</v>
      </c>
      <c r="AG170" s="163">
        <v>0</v>
      </c>
      <c r="AH170" s="164">
        <v>0.95200002193450928</v>
      </c>
      <c r="AI170" s="166" t="s">
        <v>1369</v>
      </c>
      <c r="AJ170" s="164">
        <v>-16.656967999999999</v>
      </c>
      <c r="AK170" s="164">
        <v>0</v>
      </c>
      <c r="AL170" s="164">
        <v>0</v>
      </c>
      <c r="AM170" s="164" t="s">
        <v>1369</v>
      </c>
      <c r="AN170" s="164">
        <v>0.62199270725250244</v>
      </c>
      <c r="AO170" s="165">
        <v>2.5</v>
      </c>
      <c r="AP170" s="165" t="s">
        <v>1369</v>
      </c>
      <c r="AQ170" s="163">
        <v>3.9000000953674316</v>
      </c>
      <c r="AR170" s="165" t="s">
        <v>1369</v>
      </c>
      <c r="AS170" s="164" t="s">
        <v>1369</v>
      </c>
      <c r="AT170" s="164" t="s">
        <v>1369</v>
      </c>
      <c r="AU170" s="163">
        <v>37</v>
      </c>
      <c r="AV170" s="164">
        <v>2.3000000044703484E-2</v>
      </c>
      <c r="AW170" s="164">
        <v>29.799999237060547</v>
      </c>
      <c r="AX170" s="163">
        <v>0</v>
      </c>
      <c r="AY170" s="163">
        <v>0</v>
      </c>
      <c r="AZ170" s="163">
        <v>0</v>
      </c>
      <c r="BA170" s="163">
        <v>0</v>
      </c>
      <c r="BB170" s="163">
        <v>267601</v>
      </c>
      <c r="BC170" s="163">
        <v>0</v>
      </c>
      <c r="BD170" s="163">
        <v>128</v>
      </c>
      <c r="BE170" s="165">
        <v>2.4000000953674316</v>
      </c>
      <c r="BF170" s="164">
        <v>3.9833333492279053</v>
      </c>
      <c r="BG170" s="164">
        <v>1.5729770660400391</v>
      </c>
      <c r="BH170" s="163">
        <v>82</v>
      </c>
      <c r="BI170" s="165">
        <v>100</v>
      </c>
      <c r="BJ170" s="164" t="s">
        <v>1369</v>
      </c>
      <c r="BK170" s="164">
        <v>95.00970458984375</v>
      </c>
      <c r="BL170" s="165">
        <v>125.07114410400391</v>
      </c>
      <c r="BM170" s="163">
        <v>300000</v>
      </c>
      <c r="BN170" s="165">
        <v>98.860816955566406</v>
      </c>
      <c r="BO170" s="165">
        <v>99.738876342773438</v>
      </c>
      <c r="BP170" s="164">
        <v>70.6199951171875</v>
      </c>
      <c r="BQ170" s="163">
        <v>94</v>
      </c>
      <c r="BR170" s="163">
        <v>91</v>
      </c>
      <c r="BS170" s="163">
        <v>94</v>
      </c>
      <c r="BT170" s="164">
        <v>7017</v>
      </c>
      <c r="BU170" s="164">
        <v>5</v>
      </c>
      <c r="BV170" s="163">
        <v>56305.25</v>
      </c>
      <c r="BW170" s="163">
        <v>410340</v>
      </c>
    </row>
    <row r="171" spans="1:75">
      <c r="A171" s="167" t="s">
        <v>312</v>
      </c>
      <c r="B171" s="236" t="s">
        <v>311</v>
      </c>
      <c r="C171" s="163">
        <v>13479.12890625</v>
      </c>
      <c r="D171" s="163">
        <v>0</v>
      </c>
      <c r="E171" s="163">
        <v>39651.77734375</v>
      </c>
      <c r="F171" s="163">
        <v>0</v>
      </c>
      <c r="G171" s="163">
        <v>0</v>
      </c>
      <c r="H171" s="163">
        <v>0</v>
      </c>
      <c r="I171" s="163">
        <v>0</v>
      </c>
      <c r="J171" s="237">
        <v>0</v>
      </c>
      <c r="K171" s="240">
        <v>0</v>
      </c>
      <c r="L171" s="238">
        <v>5.000000074505806E-2</v>
      </c>
      <c r="M171" s="163">
        <v>0</v>
      </c>
      <c r="N171" s="163" t="s">
        <v>1369</v>
      </c>
      <c r="O171" s="163" t="s">
        <v>1369</v>
      </c>
      <c r="P171" s="163" t="s">
        <v>1369</v>
      </c>
      <c r="Q171" s="163">
        <v>0</v>
      </c>
      <c r="R171" s="233">
        <v>0</v>
      </c>
      <c r="S171" s="163">
        <v>0</v>
      </c>
      <c r="T171" s="163">
        <v>0</v>
      </c>
      <c r="U171" s="163">
        <v>0</v>
      </c>
      <c r="V171" s="164">
        <v>220.31454467773438</v>
      </c>
      <c r="W171" s="164">
        <v>0.98908877372741699</v>
      </c>
      <c r="X171" s="164">
        <v>74.202003479003906</v>
      </c>
      <c r="Y171" s="164" t="s">
        <v>1369</v>
      </c>
      <c r="Z171" s="164">
        <v>0</v>
      </c>
      <c r="AA171" s="164" t="s">
        <v>1369</v>
      </c>
      <c r="AB171" s="163">
        <v>1065</v>
      </c>
      <c r="AC171" s="165" t="s">
        <v>1369</v>
      </c>
      <c r="AD171" s="165">
        <v>0</v>
      </c>
      <c r="AE171" s="164">
        <v>4.832301139831543</v>
      </c>
      <c r="AF171" s="251">
        <v>6.0373242013156414E-3</v>
      </c>
      <c r="AG171" s="163">
        <v>0</v>
      </c>
      <c r="AH171" s="164">
        <v>0.96700000762939453</v>
      </c>
      <c r="AI171" s="166" t="s">
        <v>1369</v>
      </c>
      <c r="AJ171" s="164">
        <v>120.91660400000001</v>
      </c>
      <c r="AK171" s="164">
        <v>0</v>
      </c>
      <c r="AL171" s="164">
        <v>0</v>
      </c>
      <c r="AM171" s="164" t="s">
        <v>1369</v>
      </c>
      <c r="AN171" s="164">
        <v>0.2849268913269043</v>
      </c>
      <c r="AO171" s="165">
        <v>4</v>
      </c>
      <c r="AP171" s="165" t="s">
        <v>1369</v>
      </c>
      <c r="AQ171" s="163">
        <v>4.5999999046325684</v>
      </c>
      <c r="AR171" s="165">
        <v>0.20000000298023224</v>
      </c>
      <c r="AS171" s="164">
        <v>5.000000074505806E-2</v>
      </c>
      <c r="AT171" s="164" t="s">
        <v>1369</v>
      </c>
      <c r="AU171" s="163">
        <v>36</v>
      </c>
      <c r="AV171" s="164">
        <v>1.7999999225139618E-2</v>
      </c>
      <c r="AW171" s="164">
        <v>33.700000762939453</v>
      </c>
      <c r="AX171" s="163">
        <v>0</v>
      </c>
      <c r="AY171" s="163">
        <v>15040</v>
      </c>
      <c r="AZ171" s="163">
        <v>0</v>
      </c>
      <c r="BA171" s="163">
        <v>0</v>
      </c>
      <c r="BB171" s="163">
        <v>212674</v>
      </c>
      <c r="BC171" s="163">
        <v>0</v>
      </c>
      <c r="BD171" s="163">
        <v>132</v>
      </c>
      <c r="BE171" s="165">
        <v>2.4000000953674316</v>
      </c>
      <c r="BF171" s="164">
        <v>4.6500000953674316</v>
      </c>
      <c r="BG171" s="164">
        <v>2.0499489307403564</v>
      </c>
      <c r="BH171" s="163">
        <v>82</v>
      </c>
      <c r="BI171" s="165">
        <v>100</v>
      </c>
      <c r="BJ171" s="164" t="s">
        <v>1369</v>
      </c>
      <c r="BK171" s="164">
        <v>95.569374084472656</v>
      </c>
      <c r="BL171" s="165">
        <v>119.56105041503906</v>
      </c>
      <c r="BM171" s="163">
        <v>160000</v>
      </c>
      <c r="BN171" s="165">
        <v>99.899879455566406</v>
      </c>
      <c r="BO171" s="165">
        <v>100</v>
      </c>
      <c r="BP171" s="164">
        <v>44.429996490478516</v>
      </c>
      <c r="BQ171" s="163">
        <v>96</v>
      </c>
      <c r="BR171" s="163">
        <v>94</v>
      </c>
      <c r="BS171" s="163">
        <v>89</v>
      </c>
      <c r="BT171" s="164">
        <v>8998.390625</v>
      </c>
      <c r="BU171" s="164">
        <v>7</v>
      </c>
      <c r="BV171" s="163">
        <v>99994.9375</v>
      </c>
      <c r="BW171" s="163">
        <v>40000</v>
      </c>
    </row>
    <row r="172" spans="1:75">
      <c r="A172" s="167" t="s">
        <v>741</v>
      </c>
      <c r="B172" s="236" t="s">
        <v>313</v>
      </c>
      <c r="C172" s="163">
        <v>43676.6953125</v>
      </c>
      <c r="D172" s="163">
        <v>5017.43896484375</v>
      </c>
      <c r="E172" s="163">
        <v>101234.1328125</v>
      </c>
      <c r="F172" s="163">
        <v>2.0848000049591064</v>
      </c>
      <c r="G172" s="163">
        <v>0</v>
      </c>
      <c r="H172" s="163">
        <v>0</v>
      </c>
      <c r="I172" s="163">
        <v>574.1102294921875</v>
      </c>
      <c r="J172" s="237">
        <v>203685.71875</v>
      </c>
      <c r="K172" s="240">
        <v>8.5714288055896759E-2</v>
      </c>
      <c r="L172" s="238">
        <v>0.44999998807907104</v>
      </c>
      <c r="M172" s="163">
        <v>18533624</v>
      </c>
      <c r="N172" s="163" t="s">
        <v>1369</v>
      </c>
      <c r="O172" s="163" t="s">
        <v>1369</v>
      </c>
      <c r="P172" s="163" t="s">
        <v>1369</v>
      </c>
      <c r="Q172" s="163">
        <v>0</v>
      </c>
      <c r="R172" s="233">
        <v>0</v>
      </c>
      <c r="S172" s="163">
        <v>397138.28125</v>
      </c>
      <c r="T172" s="163">
        <v>17424074</v>
      </c>
      <c r="U172" s="163">
        <v>1058136.625</v>
      </c>
      <c r="V172" s="164">
        <v>116.12681579589844</v>
      </c>
      <c r="W172" s="164">
        <v>5.9807171821594238</v>
      </c>
      <c r="X172" s="164">
        <v>57.409000396728516</v>
      </c>
      <c r="Y172" s="164">
        <v>5.6500000953674316</v>
      </c>
      <c r="Z172" s="164">
        <v>0.68211120367050171</v>
      </c>
      <c r="AA172" s="164">
        <v>84.416152954101563</v>
      </c>
      <c r="AB172" s="163">
        <v>10854</v>
      </c>
      <c r="AC172" s="163">
        <v>40</v>
      </c>
      <c r="AD172" s="165">
        <v>41.125789642333984</v>
      </c>
      <c r="AE172" s="164">
        <v>9.9505996704101563</v>
      </c>
      <c r="AF172" s="251">
        <v>0.98880231380462646</v>
      </c>
      <c r="AG172" s="163">
        <v>2190</v>
      </c>
      <c r="AH172" s="164">
        <v>0.55699998140335083</v>
      </c>
      <c r="AI172" s="166" t="s">
        <v>1369</v>
      </c>
      <c r="AJ172" s="164">
        <v>6718.3619840000001</v>
      </c>
      <c r="AK172" s="164">
        <v>9957.33984375</v>
      </c>
      <c r="AL172" s="164">
        <v>7182.85986328125</v>
      </c>
      <c r="AM172" s="164">
        <v>113.11759185791016</v>
      </c>
      <c r="AN172" s="165">
        <v>0</v>
      </c>
      <c r="AO172" s="165">
        <v>21.399999618530273</v>
      </c>
      <c r="AP172" s="165">
        <v>10.399999618530273</v>
      </c>
      <c r="AQ172" s="163">
        <v>17</v>
      </c>
      <c r="AR172" s="165">
        <v>0.10000000149011612</v>
      </c>
      <c r="AS172" s="164">
        <v>9.9999997764825821E-3</v>
      </c>
      <c r="AT172" s="163">
        <v>0</v>
      </c>
      <c r="AU172" s="163">
        <v>2971666</v>
      </c>
      <c r="AV172" s="164">
        <v>0.4869999885559082</v>
      </c>
      <c r="AW172" s="164">
        <v>26.600000381469727</v>
      </c>
      <c r="AX172" s="163">
        <v>363889</v>
      </c>
      <c r="AY172" s="163">
        <v>8812171</v>
      </c>
      <c r="AZ172" s="163">
        <v>9700</v>
      </c>
      <c r="BA172" s="163">
        <v>7248188</v>
      </c>
      <c r="BB172" s="163">
        <v>763450</v>
      </c>
      <c r="BC172" s="163">
        <v>37552</v>
      </c>
      <c r="BD172" s="163">
        <v>100</v>
      </c>
      <c r="BE172" s="165">
        <v>34</v>
      </c>
      <c r="BF172" s="164">
        <v>3.1500000953674316</v>
      </c>
      <c r="BG172" s="164">
        <v>-1.7520449161529541</v>
      </c>
      <c r="BH172" s="163">
        <v>13</v>
      </c>
      <c r="BI172" s="165">
        <v>89</v>
      </c>
      <c r="BJ172" s="164">
        <v>94.419143676757813</v>
      </c>
      <c r="BK172" s="164">
        <v>35.779998779296875</v>
      </c>
      <c r="BL172" s="165">
        <v>79.677459716796875</v>
      </c>
      <c r="BM172" s="163">
        <v>65000</v>
      </c>
      <c r="BN172" s="165">
        <v>94.980323791503906</v>
      </c>
      <c r="BO172" s="165">
        <v>94.077934265136719</v>
      </c>
      <c r="BP172" s="164">
        <v>11.859999656677246</v>
      </c>
      <c r="BQ172" s="163">
        <v>46</v>
      </c>
      <c r="BR172" s="163">
        <v>38</v>
      </c>
      <c r="BS172" s="163" t="s">
        <v>1369</v>
      </c>
      <c r="BT172" s="163" t="s">
        <v>1369</v>
      </c>
      <c r="BU172" s="164">
        <v>30</v>
      </c>
      <c r="BV172" s="164">
        <v>421.11734008789063</v>
      </c>
      <c r="BW172" s="163">
        <v>183630</v>
      </c>
    </row>
    <row r="173" spans="1:75">
      <c r="A173" s="167" t="s">
        <v>316</v>
      </c>
      <c r="B173" s="236" t="s">
        <v>315</v>
      </c>
      <c r="C173" s="163">
        <v>21781.2578125</v>
      </c>
      <c r="D173" s="163">
        <v>9512.232421875</v>
      </c>
      <c r="E173" s="163">
        <v>71396.2890625</v>
      </c>
      <c r="F173" s="163">
        <v>0</v>
      </c>
      <c r="G173" s="163">
        <v>0</v>
      </c>
      <c r="H173" s="163">
        <v>0</v>
      </c>
      <c r="I173" s="163">
        <v>0</v>
      </c>
      <c r="J173" s="237">
        <v>108571.4296875</v>
      </c>
      <c r="K173" s="240">
        <v>5.714285746216774E-2</v>
      </c>
      <c r="L173" s="238">
        <v>0.34999999403953552</v>
      </c>
      <c r="M173" s="163">
        <v>8675792</v>
      </c>
      <c r="N173" s="163" t="s">
        <v>1369</v>
      </c>
      <c r="O173" s="163" t="s">
        <v>1369</v>
      </c>
      <c r="P173" s="163" t="s">
        <v>1369</v>
      </c>
      <c r="Q173" s="163">
        <v>0</v>
      </c>
      <c r="R173" s="233">
        <v>0</v>
      </c>
      <c r="S173" s="163">
        <v>778823.5</v>
      </c>
      <c r="T173" s="163">
        <v>5659888</v>
      </c>
      <c r="U173" s="163">
        <v>641134.4375</v>
      </c>
      <c r="V173" s="164">
        <v>70.250480651855469</v>
      </c>
      <c r="W173" s="164">
        <v>2.8450851440429688</v>
      </c>
      <c r="X173" s="164">
        <v>28.233999252319336</v>
      </c>
      <c r="Y173" s="164">
        <v>5.9899997711181641</v>
      </c>
      <c r="Z173" s="164">
        <v>0.31723374128341675</v>
      </c>
      <c r="AA173" s="164">
        <v>72.953559875488281</v>
      </c>
      <c r="AB173" s="163">
        <v>2373</v>
      </c>
      <c r="AC173" s="165" t="s">
        <v>1369</v>
      </c>
      <c r="AD173" s="165">
        <v>17.063919067382813</v>
      </c>
      <c r="AE173" s="164">
        <v>12.564026832580566</v>
      </c>
      <c r="AF173" s="251">
        <v>0.1149882897734642</v>
      </c>
      <c r="AG173" s="163">
        <v>0</v>
      </c>
      <c r="AH173" s="164">
        <v>0.67900002002716064</v>
      </c>
      <c r="AI173" s="166">
        <v>2.9005924239754677E-2</v>
      </c>
      <c r="AJ173" s="164">
        <v>18.358951999999999</v>
      </c>
      <c r="AK173" s="164">
        <v>537.3699951171875</v>
      </c>
      <c r="AL173" s="164">
        <v>594.6500244140625</v>
      </c>
      <c r="AM173" s="164">
        <v>4.1447005271911621</v>
      </c>
      <c r="AN173" s="164">
        <v>38.420589447021484</v>
      </c>
      <c r="AO173" s="165">
        <v>30.299999237060547</v>
      </c>
      <c r="AP173" s="165">
        <v>7.5999999046325684</v>
      </c>
      <c r="AQ173" s="163">
        <v>78</v>
      </c>
      <c r="AR173" s="165">
        <v>0.20000000298023224</v>
      </c>
      <c r="AS173" s="164">
        <v>0.17000000178813934</v>
      </c>
      <c r="AT173" s="163">
        <v>0</v>
      </c>
      <c r="AU173" s="163">
        <v>3375143</v>
      </c>
      <c r="AV173" s="164">
        <v>0.26899999380111694</v>
      </c>
      <c r="AW173" s="164">
        <v>34</v>
      </c>
      <c r="AX173" s="163">
        <v>0</v>
      </c>
      <c r="AY173" s="163">
        <v>2205</v>
      </c>
      <c r="AZ173" s="163">
        <v>40</v>
      </c>
      <c r="BA173" s="163">
        <v>0</v>
      </c>
      <c r="BB173" s="163">
        <v>15306</v>
      </c>
      <c r="BC173" s="163">
        <v>0</v>
      </c>
      <c r="BD173" s="163">
        <v>121</v>
      </c>
      <c r="BE173" s="165">
        <v>8.6999998092651367</v>
      </c>
      <c r="BF173" s="164">
        <v>3.1670000553131104</v>
      </c>
      <c r="BG173" s="164">
        <v>-0.7561260461807251</v>
      </c>
      <c r="BH173" s="163">
        <v>20</v>
      </c>
      <c r="BI173" s="165">
        <v>100</v>
      </c>
      <c r="BJ173" s="164" t="s">
        <v>1369</v>
      </c>
      <c r="BK173" s="164">
        <v>21.959999084472656</v>
      </c>
      <c r="BL173" s="165">
        <v>118.80947875976563</v>
      </c>
      <c r="BM173" s="163">
        <v>14000</v>
      </c>
      <c r="BN173" s="165">
        <v>96.748329162597656</v>
      </c>
      <c r="BO173" s="165">
        <v>81.939910888671875</v>
      </c>
      <c r="BP173" s="164">
        <v>17.079999923706055</v>
      </c>
      <c r="BQ173" s="163">
        <v>97</v>
      </c>
      <c r="BR173" s="163">
        <v>97</v>
      </c>
      <c r="BS173" s="163" t="s">
        <v>1369</v>
      </c>
      <c r="BT173" s="164">
        <v>351</v>
      </c>
      <c r="BU173" s="164">
        <v>17</v>
      </c>
      <c r="BV173" s="163">
        <v>1188.9930419921875</v>
      </c>
      <c r="BW173" s="163">
        <v>139960</v>
      </c>
    </row>
    <row r="174" spans="1:75">
      <c r="A174" s="167" t="s">
        <v>742</v>
      </c>
      <c r="B174" s="236" t="s">
        <v>317</v>
      </c>
      <c r="C174" s="163">
        <v>58180.55078125</v>
      </c>
      <c r="D174" s="163">
        <v>0</v>
      </c>
      <c r="E174" s="163">
        <v>36262.51171875</v>
      </c>
      <c r="F174" s="163">
        <v>7.0771999359130859</v>
      </c>
      <c r="G174" s="163">
        <v>607.47857666015625</v>
      </c>
      <c r="H174" s="163">
        <v>0</v>
      </c>
      <c r="I174" s="163">
        <v>2616.54345703125</v>
      </c>
      <c r="J174" s="237">
        <v>364400</v>
      </c>
      <c r="K174" s="240">
        <v>0.20000000298023224</v>
      </c>
      <c r="L174" s="238">
        <v>7.5000002980232239E-2</v>
      </c>
      <c r="M174" s="163">
        <v>28209790</v>
      </c>
      <c r="N174" s="163">
        <v>316139.75</v>
      </c>
      <c r="O174" s="163">
        <v>0</v>
      </c>
      <c r="P174" s="163">
        <v>2478445.5</v>
      </c>
      <c r="Q174" s="163">
        <v>69419072</v>
      </c>
      <c r="R174" s="233">
        <v>1</v>
      </c>
      <c r="S174" s="163">
        <v>30948232</v>
      </c>
      <c r="T174" s="163">
        <v>59764656</v>
      </c>
      <c r="U174" s="163">
        <v>41866780</v>
      </c>
      <c r="V174" s="164">
        <v>71.786331176757813</v>
      </c>
      <c r="W174" s="164">
        <v>4.8819608688354492</v>
      </c>
      <c r="X174" s="164">
        <v>37.409000396728516</v>
      </c>
      <c r="Y174" s="164">
        <v>4.8499999046325684</v>
      </c>
      <c r="Z174" s="164">
        <v>6.3214945793151855</v>
      </c>
      <c r="AA174" s="164">
        <v>28.916532516479492</v>
      </c>
      <c r="AB174" s="163">
        <v>4143</v>
      </c>
      <c r="AC174" s="163">
        <v>60</v>
      </c>
      <c r="AD174" s="165">
        <v>70.085853576660156</v>
      </c>
      <c r="AE174" s="164">
        <v>16.073375701904297</v>
      </c>
      <c r="AF174" s="251">
        <v>7.1404509246349335E-2</v>
      </c>
      <c r="AG174" s="163">
        <v>0</v>
      </c>
      <c r="AH174" s="164">
        <v>0.53200000524520874</v>
      </c>
      <c r="AI174" s="166">
        <v>0.28417930006980896</v>
      </c>
      <c r="AJ174" s="164">
        <v>156.269848</v>
      </c>
      <c r="AK174" s="164">
        <v>2573.070068359375</v>
      </c>
      <c r="AL174" s="164">
        <v>2645.27001953125</v>
      </c>
      <c r="AM174" s="164">
        <v>3.5740723609924316</v>
      </c>
      <c r="AN174" s="164">
        <v>0.41890084743499756</v>
      </c>
      <c r="AO174" s="165">
        <v>40.5</v>
      </c>
      <c r="AP174" s="165">
        <v>11.399999618530273</v>
      </c>
      <c r="AQ174" s="163">
        <v>195</v>
      </c>
      <c r="AR174" s="165">
        <v>4.3000001907348633</v>
      </c>
      <c r="AS174" s="164">
        <v>0.87999999523162842</v>
      </c>
      <c r="AT174" s="164">
        <v>121.52921295166016</v>
      </c>
      <c r="AU174" s="163">
        <v>34835232</v>
      </c>
      <c r="AV174" s="164">
        <v>0.5130000114440918</v>
      </c>
      <c r="AW174" s="164">
        <v>40.5</v>
      </c>
      <c r="AX174" s="163">
        <v>58583</v>
      </c>
      <c r="AY174" s="163">
        <v>2904841</v>
      </c>
      <c r="AZ174" s="163">
        <v>200236</v>
      </c>
      <c r="BA174" s="163">
        <v>0</v>
      </c>
      <c r="BB174" s="163">
        <v>241386</v>
      </c>
      <c r="BC174" s="163">
        <v>0</v>
      </c>
      <c r="BD174" s="163">
        <v>110</v>
      </c>
      <c r="BE174" s="165">
        <v>23.799999237060547</v>
      </c>
      <c r="BF174" s="164">
        <v>3.5833332538604736</v>
      </c>
      <c r="BG174" s="164">
        <v>-0.42673471570014954</v>
      </c>
      <c r="BH174" s="163">
        <v>40</v>
      </c>
      <c r="BI174" s="165">
        <v>45.799999237060547</v>
      </c>
      <c r="BJ174" s="164">
        <v>82.019996643066406</v>
      </c>
      <c r="BK174" s="164">
        <v>31.63313102722168</v>
      </c>
      <c r="BL174" s="165">
        <v>91.899848937988281</v>
      </c>
      <c r="BM174" s="163">
        <v>72000</v>
      </c>
      <c r="BN174" s="165">
        <v>30.617950439453125</v>
      </c>
      <c r="BO174" s="165">
        <v>60.791156768798828</v>
      </c>
      <c r="BP174" s="164">
        <v>0.5</v>
      </c>
      <c r="BQ174" s="163">
        <v>88</v>
      </c>
      <c r="BR174" s="163">
        <v>76</v>
      </c>
      <c r="BS174" s="163">
        <v>83</v>
      </c>
      <c r="BT174" s="164">
        <v>95.875259399414063</v>
      </c>
      <c r="BU174" s="164">
        <v>238</v>
      </c>
      <c r="BV174" s="163">
        <v>1211.05859375</v>
      </c>
      <c r="BW174" s="163">
        <v>885800</v>
      </c>
    </row>
    <row r="175" spans="1:75">
      <c r="A175" s="167" t="s">
        <v>319</v>
      </c>
      <c r="B175" s="236" t="s">
        <v>318</v>
      </c>
      <c r="C175" s="163">
        <v>3457.66015625</v>
      </c>
      <c r="D175" s="163">
        <v>0</v>
      </c>
      <c r="E175" s="163">
        <v>2653341.5</v>
      </c>
      <c r="F175" s="163">
        <v>93.470001220703125</v>
      </c>
      <c r="G175" s="163">
        <v>7887.7158203125</v>
      </c>
      <c r="H175" s="163">
        <v>0</v>
      </c>
      <c r="I175" s="163">
        <v>20673.23046875</v>
      </c>
      <c r="J175" s="237">
        <v>1199502.875</v>
      </c>
      <c r="K175" s="240">
        <v>0.34285715222358704</v>
      </c>
      <c r="L175" s="238">
        <v>5.000000074505806E-2</v>
      </c>
      <c r="M175" s="163">
        <v>55223.73046875</v>
      </c>
      <c r="N175" s="163" t="s">
        <v>1369</v>
      </c>
      <c r="O175" s="163" t="s">
        <v>1369</v>
      </c>
      <c r="P175" s="163" t="s">
        <v>1369</v>
      </c>
      <c r="Q175" s="163">
        <v>13643925</v>
      </c>
      <c r="R175" s="233">
        <v>0.18979999423027039</v>
      </c>
      <c r="S175" s="163">
        <v>60870188</v>
      </c>
      <c r="T175" s="163">
        <v>69163728</v>
      </c>
      <c r="U175" s="163">
        <v>71054256</v>
      </c>
      <c r="V175" s="164">
        <v>140.14974975585938</v>
      </c>
      <c r="W175" s="164">
        <v>1.4955912828445435</v>
      </c>
      <c r="X175" s="164">
        <v>53.608001708984375</v>
      </c>
      <c r="Y175" s="164">
        <v>2.8399999141693115</v>
      </c>
      <c r="Z175" s="164">
        <v>3.0643802136182785E-2</v>
      </c>
      <c r="AA175" s="164">
        <v>85.018821716308594</v>
      </c>
      <c r="AB175" s="163">
        <v>1122</v>
      </c>
      <c r="AC175" s="163">
        <v>80</v>
      </c>
      <c r="AD175" s="165">
        <v>2</v>
      </c>
      <c r="AE175" s="164">
        <v>4.2292943000793457</v>
      </c>
      <c r="AF175" s="251">
        <v>0.73410725593566895</v>
      </c>
      <c r="AG175" s="163">
        <v>31</v>
      </c>
      <c r="AH175" s="164">
        <v>0.80299997329711914</v>
      </c>
      <c r="AI175" s="166">
        <v>2.1206822711974382E-3</v>
      </c>
      <c r="AJ175" s="164">
        <v>58.632058999999998</v>
      </c>
      <c r="AK175" s="164">
        <v>142.08999633789063</v>
      </c>
      <c r="AL175" s="164">
        <v>555.44000244140625</v>
      </c>
      <c r="AM175" s="164">
        <v>0.11508331447839737</v>
      </c>
      <c r="AN175" s="164">
        <v>1.9031158685684204</v>
      </c>
      <c r="AO175" s="165">
        <v>8.1000003814697266</v>
      </c>
      <c r="AP175" s="165">
        <v>6.6999998092651367</v>
      </c>
      <c r="AQ175" s="163">
        <v>155</v>
      </c>
      <c r="AR175" s="165">
        <v>1.1000000238418579</v>
      </c>
      <c r="AS175" s="164">
        <v>0.27000001072883606</v>
      </c>
      <c r="AT175" s="164">
        <v>0.46033775806427002</v>
      </c>
      <c r="AU175" s="163">
        <v>46831</v>
      </c>
      <c r="AV175" s="164">
        <v>0.31000000238418579</v>
      </c>
      <c r="AW175" s="164">
        <v>34.900001525878906</v>
      </c>
      <c r="AX175" s="163">
        <v>1381745</v>
      </c>
      <c r="AY175" s="163">
        <v>271323</v>
      </c>
      <c r="AZ175" s="163">
        <v>4818</v>
      </c>
      <c r="BA175" s="163">
        <v>41104</v>
      </c>
      <c r="BB175" s="163">
        <v>676704</v>
      </c>
      <c r="BC175" s="163">
        <v>0</v>
      </c>
      <c r="BD175" s="163">
        <v>118</v>
      </c>
      <c r="BE175" s="165">
        <v>5.5999999046325684</v>
      </c>
      <c r="BF175" s="164">
        <v>3.1166665554046631</v>
      </c>
      <c r="BG175" s="164">
        <v>0.12828506529331207</v>
      </c>
      <c r="BH175" s="163">
        <v>35</v>
      </c>
      <c r="BI175" s="165">
        <v>99.900001525878906</v>
      </c>
      <c r="BJ175" s="164">
        <v>94.099998474121094</v>
      </c>
      <c r="BK175" s="164">
        <v>87.977279663085938</v>
      </c>
      <c r="BL175" s="165">
        <v>176.31692504882813</v>
      </c>
      <c r="BM175" s="163">
        <v>230000</v>
      </c>
      <c r="BN175" s="165">
        <v>99.015625</v>
      </c>
      <c r="BO175" s="165">
        <v>100</v>
      </c>
      <c r="BP175" s="164">
        <v>9.2799997329711914</v>
      </c>
      <c r="BQ175" s="163">
        <v>97</v>
      </c>
      <c r="BR175" s="163">
        <v>87</v>
      </c>
      <c r="BS175" s="163" t="s">
        <v>1369</v>
      </c>
      <c r="BT175" s="164">
        <v>967.40228271484375</v>
      </c>
      <c r="BU175" s="164">
        <v>29</v>
      </c>
      <c r="BV175" s="163">
        <v>7171.80810546875</v>
      </c>
      <c r="BW175" s="163">
        <v>510890</v>
      </c>
    </row>
    <row r="176" spans="1:75">
      <c r="A176" s="167" t="s">
        <v>372</v>
      </c>
      <c r="B176" s="236" t="s">
        <v>91</v>
      </c>
      <c r="C176" s="163">
        <v>2627.477294921875</v>
      </c>
      <c r="D176" s="163">
        <v>164.57585144042969</v>
      </c>
      <c r="E176" s="163">
        <v>0</v>
      </c>
      <c r="F176" s="163">
        <v>1.8996000289916992</v>
      </c>
      <c r="G176" s="163">
        <v>299.44778442382813</v>
      </c>
      <c r="H176" s="163">
        <v>0</v>
      </c>
      <c r="I176" s="163">
        <v>364.39959716796875</v>
      </c>
      <c r="J176" s="237">
        <v>3428.571533203125</v>
      </c>
      <c r="K176" s="240">
        <v>5.714285746216774E-2</v>
      </c>
      <c r="L176" s="238">
        <v>2.500000037252903E-2</v>
      </c>
      <c r="M176" s="163">
        <v>415784.40625</v>
      </c>
      <c r="N176" s="163" t="s">
        <v>1369</v>
      </c>
      <c r="O176" s="163" t="s">
        <v>1369</v>
      </c>
      <c r="P176" s="163" t="s">
        <v>1369</v>
      </c>
      <c r="Q176" s="163">
        <v>1297780</v>
      </c>
      <c r="R176" s="233">
        <v>0.94050002098083496</v>
      </c>
      <c r="S176" s="163">
        <v>796490.875</v>
      </c>
      <c r="T176" s="163">
        <v>1025997.5</v>
      </c>
      <c r="U176" s="163">
        <v>1310578.5</v>
      </c>
      <c r="V176" s="164">
        <v>88.832679748535156</v>
      </c>
      <c r="W176" s="164">
        <v>2.612668514251709</v>
      </c>
      <c r="X176" s="164">
        <v>32.456001281738281</v>
      </c>
      <c r="Y176" s="164">
        <v>5.2699999809265137</v>
      </c>
      <c r="Z176" s="164">
        <v>10.364941596984863</v>
      </c>
      <c r="AA176" s="164">
        <v>28.407529830932617</v>
      </c>
      <c r="AB176" s="165" t="s">
        <v>1369</v>
      </c>
      <c r="AC176" s="163">
        <v>40</v>
      </c>
      <c r="AD176" s="165">
        <v>33.920509338378906</v>
      </c>
      <c r="AE176" s="164">
        <v>10.863192558288574</v>
      </c>
      <c r="AF176" s="251">
        <v>5.2392175421118736E-3</v>
      </c>
      <c r="AG176" s="163">
        <v>0</v>
      </c>
      <c r="AH176" s="164">
        <v>0.56599998474121094</v>
      </c>
      <c r="AI176" s="166">
        <v>0.22151423990726471</v>
      </c>
      <c r="AJ176" s="164">
        <v>20.941634000000001</v>
      </c>
      <c r="AK176" s="164">
        <v>248.85000610351563</v>
      </c>
      <c r="AL176" s="164">
        <v>224.85000610351563</v>
      </c>
      <c r="AM176" s="164">
        <v>6.8607854843139648</v>
      </c>
      <c r="AN176" s="164">
        <v>10.881278991699219</v>
      </c>
      <c r="AO176" s="165">
        <v>48.599998474121094</v>
      </c>
      <c r="AP176" s="165">
        <v>31.899999618530273</v>
      </c>
      <c r="AQ176" s="163">
        <v>498</v>
      </c>
      <c r="AR176" s="165">
        <v>0.20000000298023224</v>
      </c>
      <c r="AS176" s="164">
        <v>0.11999999731779099</v>
      </c>
      <c r="AT176" s="163">
        <v>0</v>
      </c>
      <c r="AU176" s="163">
        <v>438316</v>
      </c>
      <c r="AV176" s="164">
        <v>0.41499999165534973</v>
      </c>
      <c r="AW176" s="164">
        <v>28.700000762939453</v>
      </c>
      <c r="AX176" s="163">
        <v>1353</v>
      </c>
      <c r="AY176" s="163">
        <v>0</v>
      </c>
      <c r="AZ176" s="163">
        <v>0</v>
      </c>
      <c r="BA176" s="163">
        <v>0</v>
      </c>
      <c r="BB176" s="163">
        <v>0</v>
      </c>
      <c r="BC176" s="163">
        <v>0</v>
      </c>
      <c r="BD176" s="163">
        <v>101</v>
      </c>
      <c r="BE176" s="165">
        <v>15.899999618530273</v>
      </c>
      <c r="BF176" s="164">
        <v>2.4830000400543213</v>
      </c>
      <c r="BG176" s="164">
        <v>-0.7677801251411438</v>
      </c>
      <c r="BH176" s="163">
        <v>43</v>
      </c>
      <c r="BI176" s="165">
        <v>99.699996948242188</v>
      </c>
      <c r="BJ176" s="164">
        <v>69.900001525878906</v>
      </c>
      <c r="BK176" s="164">
        <v>39.451313018798828</v>
      </c>
      <c r="BL176" s="165">
        <v>110.41612243652344</v>
      </c>
      <c r="BM176" s="163">
        <v>2900</v>
      </c>
      <c r="BN176" s="165">
        <v>58.378353118896484</v>
      </c>
      <c r="BO176" s="165">
        <v>87.018638610839844</v>
      </c>
      <c r="BP176" s="164">
        <v>7.6700000762939453</v>
      </c>
      <c r="BQ176" s="163">
        <v>86</v>
      </c>
      <c r="BR176" s="163">
        <v>78</v>
      </c>
      <c r="BS176" s="163" t="s">
        <v>1369</v>
      </c>
      <c r="BT176" s="164">
        <v>272.25103759765625</v>
      </c>
      <c r="BU176" s="164">
        <v>204</v>
      </c>
      <c r="BV176" s="163">
        <v>1648.6473388671875</v>
      </c>
      <c r="BW176" s="163">
        <v>14870</v>
      </c>
    </row>
    <row r="177" spans="1:75">
      <c r="A177" s="167" t="s">
        <v>321</v>
      </c>
      <c r="B177" s="236" t="s">
        <v>320</v>
      </c>
      <c r="C177" s="163">
        <v>0</v>
      </c>
      <c r="D177" s="163">
        <v>0</v>
      </c>
      <c r="E177" s="163">
        <v>4716.57958984375</v>
      </c>
      <c r="F177" s="163">
        <v>0</v>
      </c>
      <c r="G177" s="163">
        <v>0</v>
      </c>
      <c r="H177" s="163">
        <v>0</v>
      </c>
      <c r="I177" s="163">
        <v>79.550201416015625</v>
      </c>
      <c r="J177" s="237">
        <v>11428.5712890625</v>
      </c>
      <c r="K177" s="240">
        <v>2.857142873108387E-2</v>
      </c>
      <c r="L177" s="238">
        <v>7.5000002980232239E-2</v>
      </c>
      <c r="M177" s="163">
        <v>3918607</v>
      </c>
      <c r="N177" s="163">
        <v>246123.234375</v>
      </c>
      <c r="O177" s="163">
        <v>2697281.25</v>
      </c>
      <c r="P177" s="163">
        <v>251070.46875</v>
      </c>
      <c r="Q177" s="163">
        <v>9260864</v>
      </c>
      <c r="R177" s="233">
        <v>1</v>
      </c>
      <c r="S177" s="163">
        <v>5668810.5</v>
      </c>
      <c r="T177" s="163">
        <v>8796689</v>
      </c>
      <c r="U177" s="163">
        <v>9162622</v>
      </c>
      <c r="V177" s="164">
        <v>158.94151306152344</v>
      </c>
      <c r="W177" s="164">
        <v>3.5785863399505615</v>
      </c>
      <c r="X177" s="164">
        <v>44.490001678466797</v>
      </c>
      <c r="Y177" s="164">
        <v>4.3499999046325684</v>
      </c>
      <c r="Z177" s="164">
        <v>39.473278045654297</v>
      </c>
      <c r="AA177" s="164">
        <v>17.338333129882813</v>
      </c>
      <c r="AB177" s="163">
        <v>2395</v>
      </c>
      <c r="AC177" s="163">
        <v>40</v>
      </c>
      <c r="AD177" s="165">
        <v>38.460529327392578</v>
      </c>
      <c r="AE177" s="164">
        <v>14.258186340332031</v>
      </c>
      <c r="AF177" s="251">
        <v>0.65022331476211548</v>
      </c>
      <c r="AG177" s="163">
        <v>76</v>
      </c>
      <c r="AH177" s="164">
        <v>0.54699999094009399</v>
      </c>
      <c r="AI177" s="166">
        <v>0.17961625754833221</v>
      </c>
      <c r="AJ177" s="164">
        <v>18.622868</v>
      </c>
      <c r="AK177" s="164">
        <v>336.01998901367188</v>
      </c>
      <c r="AL177" s="164">
        <v>429.58999633789063</v>
      </c>
      <c r="AM177" s="164">
        <v>5.2326631546020508</v>
      </c>
      <c r="AN177" s="164">
        <v>6.1034531593322754</v>
      </c>
      <c r="AO177" s="165">
        <v>60.400001525878906</v>
      </c>
      <c r="AP177" s="165">
        <v>15.199999809265137</v>
      </c>
      <c r="AQ177" s="163">
        <v>32</v>
      </c>
      <c r="AR177" s="165">
        <v>1.7000000476837158</v>
      </c>
      <c r="AS177" s="164">
        <v>0.37999999523162842</v>
      </c>
      <c r="AT177" s="164">
        <v>230.8470458984375</v>
      </c>
      <c r="AU177" s="163">
        <v>5081808</v>
      </c>
      <c r="AV177" s="164">
        <v>0.57800000905990601</v>
      </c>
      <c r="AW177" s="164">
        <v>37.900001525878906</v>
      </c>
      <c r="AX177" s="163">
        <v>18596</v>
      </c>
      <c r="AY177" s="163">
        <v>0</v>
      </c>
      <c r="AZ177" s="163">
        <v>0</v>
      </c>
      <c r="BA177" s="163">
        <v>18429</v>
      </c>
      <c r="BB177" s="163">
        <v>32640</v>
      </c>
      <c r="BC177" s="163">
        <v>0</v>
      </c>
      <c r="BD177" s="163">
        <v>114</v>
      </c>
      <c r="BE177" s="165">
        <v>12.800000190734863</v>
      </c>
      <c r="BF177" s="164">
        <v>1.3166667222976685</v>
      </c>
      <c r="BG177" s="164">
        <v>-0.64258873462677002</v>
      </c>
      <c r="BH177" s="163">
        <v>31</v>
      </c>
      <c r="BI177" s="165">
        <v>57.200000762939453</v>
      </c>
      <c r="BJ177" s="164">
        <v>66.537078857421875</v>
      </c>
      <c r="BK177" s="164">
        <v>34.984054565429688</v>
      </c>
      <c r="BL177" s="165">
        <v>74.181900024414063</v>
      </c>
      <c r="BM177" s="163">
        <v>13000</v>
      </c>
      <c r="BN177" s="165">
        <v>19.197637557983398</v>
      </c>
      <c r="BO177" s="165">
        <v>70.990715026855469</v>
      </c>
      <c r="BP177" s="164">
        <v>0.59000003337860107</v>
      </c>
      <c r="BQ177" s="163">
        <v>82</v>
      </c>
      <c r="BR177" s="163">
        <v>57</v>
      </c>
      <c r="BS177" s="163">
        <v>82</v>
      </c>
      <c r="BT177" s="164">
        <v>129.87448120117188</v>
      </c>
      <c r="BU177" s="164">
        <v>399</v>
      </c>
      <c r="BV177" s="163">
        <v>1012.973876953125</v>
      </c>
      <c r="BW177" s="163">
        <v>54390</v>
      </c>
    </row>
    <row r="178" spans="1:75">
      <c r="A178" s="167" t="s">
        <v>323</v>
      </c>
      <c r="B178" s="236" t="s">
        <v>322</v>
      </c>
      <c r="C178" s="163">
        <v>198.98841857910156</v>
      </c>
      <c r="D178" s="163">
        <v>198.98841857910156</v>
      </c>
      <c r="E178" s="163">
        <v>0</v>
      </c>
      <c r="F178" s="163">
        <v>1.7092000246047974</v>
      </c>
      <c r="G178" s="163">
        <v>8042.99462890625</v>
      </c>
      <c r="H178" s="163">
        <v>299.90097045898438</v>
      </c>
      <c r="I178" s="163">
        <v>0</v>
      </c>
      <c r="J178" s="237">
        <v>0</v>
      </c>
      <c r="K178" s="240">
        <v>2.857142873108387E-2</v>
      </c>
      <c r="L178" s="239" t="s">
        <v>1369</v>
      </c>
      <c r="M178" s="163" t="s">
        <v>1369</v>
      </c>
      <c r="N178" s="163" t="s">
        <v>1369</v>
      </c>
      <c r="O178" s="163" t="s">
        <v>1369</v>
      </c>
      <c r="P178" s="163" t="s">
        <v>1369</v>
      </c>
      <c r="Q178" s="163">
        <v>0</v>
      </c>
      <c r="R178" s="233">
        <v>0</v>
      </c>
      <c r="S178" s="163">
        <v>45969.19921875</v>
      </c>
      <c r="T178" s="163">
        <v>91092.265625</v>
      </c>
      <c r="U178" s="163">
        <v>92531.5859375</v>
      </c>
      <c r="V178" s="164">
        <v>147.24583435058594</v>
      </c>
      <c r="W178" s="164">
        <v>1.0026054382324219</v>
      </c>
      <c r="X178" s="164">
        <v>23.159999847412109</v>
      </c>
      <c r="Y178" s="164">
        <v>5.3000001907348633</v>
      </c>
      <c r="Z178" s="164">
        <v>9.0251751244068146E-2</v>
      </c>
      <c r="AA178" s="164">
        <v>69.543663024902344</v>
      </c>
      <c r="AB178" s="163">
        <v>18</v>
      </c>
      <c r="AC178" s="163">
        <v>80</v>
      </c>
      <c r="AD178" s="165">
        <v>0.3075299859046936</v>
      </c>
      <c r="AE178" s="164">
        <v>11.242086410522461</v>
      </c>
      <c r="AF178" s="251">
        <v>0</v>
      </c>
      <c r="AG178" s="163">
        <v>0</v>
      </c>
      <c r="AH178" s="164">
        <v>0.73900002241134644</v>
      </c>
      <c r="AI178" s="166">
        <v>3.3361548557877541E-3</v>
      </c>
      <c r="AJ178" s="164">
        <v>11.914592000000001</v>
      </c>
      <c r="AK178" s="164">
        <v>108.40000152587891</v>
      </c>
      <c r="AL178" s="164">
        <v>295.04998779296875</v>
      </c>
      <c r="AM178" s="164">
        <v>54.72576904296875</v>
      </c>
      <c r="AN178" s="164">
        <v>45.027416229248047</v>
      </c>
      <c r="AO178" s="165">
        <v>10.899999618530273</v>
      </c>
      <c r="AP178" s="165">
        <v>0.80000001192092896</v>
      </c>
      <c r="AQ178" s="163">
        <v>2.2000000476837158</v>
      </c>
      <c r="AR178" s="165" t="s">
        <v>1369</v>
      </c>
      <c r="AS178" s="164" t="s">
        <v>1369</v>
      </c>
      <c r="AT178" s="164" t="s">
        <v>1369</v>
      </c>
      <c r="AU178" s="163">
        <v>37131</v>
      </c>
      <c r="AV178" s="164">
        <v>0.46200001239776611</v>
      </c>
      <c r="AW178" s="164">
        <v>27.100000381469727</v>
      </c>
      <c r="AX178" s="163">
        <v>84176</v>
      </c>
      <c r="AY178" s="163">
        <v>0</v>
      </c>
      <c r="AZ178" s="163">
        <v>0</v>
      </c>
      <c r="BA178" s="163">
        <v>0</v>
      </c>
      <c r="BB178" s="163">
        <v>0</v>
      </c>
      <c r="BC178" s="163">
        <v>0</v>
      </c>
      <c r="BD178" s="163">
        <v>88</v>
      </c>
      <c r="BE178" s="165">
        <v>5.4000000953674316</v>
      </c>
      <c r="BF178" s="164">
        <v>2.6666667461395264</v>
      </c>
      <c r="BG178" s="164">
        <v>-0.16647757589817047</v>
      </c>
      <c r="BH178" s="164" t="s">
        <v>1369</v>
      </c>
      <c r="BI178" s="165">
        <v>100</v>
      </c>
      <c r="BJ178" s="164">
        <v>99.400001525878906</v>
      </c>
      <c r="BK178" s="164">
        <v>71.586578369140625</v>
      </c>
      <c r="BL178" s="165">
        <v>60.67706298828125</v>
      </c>
      <c r="BM178" s="163">
        <v>720</v>
      </c>
      <c r="BN178" s="165">
        <v>95.295539855957031</v>
      </c>
      <c r="BO178" s="165">
        <v>98.81207275390625</v>
      </c>
      <c r="BP178" s="164">
        <v>10.089999198913574</v>
      </c>
      <c r="BQ178" s="163">
        <v>99</v>
      </c>
      <c r="BR178" s="163">
        <v>99</v>
      </c>
      <c r="BS178" s="163">
        <v>67</v>
      </c>
      <c r="BT178" s="164">
        <v>423.35952758789063</v>
      </c>
      <c r="BU178" s="164">
        <v>126</v>
      </c>
      <c r="BV178" s="163">
        <v>4681.67919921875</v>
      </c>
      <c r="BW178" s="163">
        <v>720</v>
      </c>
    </row>
    <row r="179" spans="1:75">
      <c r="A179" s="167" t="s">
        <v>325</v>
      </c>
      <c r="B179" s="236" t="s">
        <v>324</v>
      </c>
      <c r="C179" s="163">
        <v>2844.9912109375</v>
      </c>
      <c r="D179" s="163">
        <v>337.74853515625</v>
      </c>
      <c r="E179" s="163">
        <v>0</v>
      </c>
      <c r="F179" s="163">
        <v>0</v>
      </c>
      <c r="G179" s="163">
        <v>55158.55078125</v>
      </c>
      <c r="H179" s="163">
        <v>7701.3701171875</v>
      </c>
      <c r="I179" s="163">
        <v>240.09530639648438</v>
      </c>
      <c r="J179" s="237">
        <v>0</v>
      </c>
      <c r="K179" s="240">
        <v>2.857142873108387E-2</v>
      </c>
      <c r="L179" s="238">
        <v>0.15000000596046448</v>
      </c>
      <c r="M179" s="163" t="s">
        <v>1369</v>
      </c>
      <c r="N179" s="163" t="s">
        <v>1369</v>
      </c>
      <c r="O179" s="163" t="s">
        <v>1369</v>
      </c>
      <c r="P179" s="163" t="s">
        <v>1369</v>
      </c>
      <c r="Q179" s="163">
        <v>0</v>
      </c>
      <c r="R179" s="233">
        <v>0</v>
      </c>
      <c r="S179" s="163">
        <v>1316289</v>
      </c>
      <c r="T179" s="163">
        <v>1388284.25</v>
      </c>
      <c r="U179" s="163">
        <v>1437878.5</v>
      </c>
      <c r="V179" s="164">
        <v>297.40020751953125</v>
      </c>
      <c r="W179" s="164">
        <v>0.43936404585838318</v>
      </c>
      <c r="X179" s="164">
        <v>53.438999176025391</v>
      </c>
      <c r="Y179" s="164">
        <v>3.2899999618530273</v>
      </c>
      <c r="Z179" s="164">
        <v>0</v>
      </c>
      <c r="AA179" s="164" t="s">
        <v>1369</v>
      </c>
      <c r="AB179" s="163">
        <v>87</v>
      </c>
      <c r="AC179" s="165" t="s">
        <v>1369</v>
      </c>
      <c r="AD179" s="165">
        <v>8.6272697448730469</v>
      </c>
      <c r="AE179" s="164">
        <v>5.4762578010559082</v>
      </c>
      <c r="AF179" s="251">
        <v>6.1196149326860905E-3</v>
      </c>
      <c r="AG179" s="163">
        <v>0</v>
      </c>
      <c r="AH179" s="164">
        <v>0.81400001049041748</v>
      </c>
      <c r="AI179" s="166">
        <v>2.4179248139262199E-3</v>
      </c>
      <c r="AJ179" s="164">
        <v>11.830714</v>
      </c>
      <c r="AK179" s="164">
        <v>0</v>
      </c>
      <c r="AL179" s="164">
        <v>0</v>
      </c>
      <c r="AM179" s="164" t="s">
        <v>1369</v>
      </c>
      <c r="AN179" s="164">
        <v>0.62965887784957886</v>
      </c>
      <c r="AO179" s="165">
        <v>15.399999618530273</v>
      </c>
      <c r="AP179" s="165">
        <v>4.9000000953674316</v>
      </c>
      <c r="AQ179" s="163">
        <v>18</v>
      </c>
      <c r="AR179" s="165">
        <v>1</v>
      </c>
      <c r="AS179" s="164" t="s">
        <v>1369</v>
      </c>
      <c r="AT179" s="164" t="s">
        <v>1369</v>
      </c>
      <c r="AU179" s="163">
        <v>70</v>
      </c>
      <c r="AV179" s="164">
        <v>0.26399999856948853</v>
      </c>
      <c r="AW179" s="164" t="s">
        <v>1369</v>
      </c>
      <c r="AX179" s="163">
        <v>100000</v>
      </c>
      <c r="AY179" s="163">
        <v>0</v>
      </c>
      <c r="AZ179" s="163">
        <v>0</v>
      </c>
      <c r="BA179" s="163">
        <v>0</v>
      </c>
      <c r="BB179" s="163">
        <v>40768</v>
      </c>
      <c r="BC179" s="163">
        <v>0</v>
      </c>
      <c r="BD179" s="163">
        <v>121</v>
      </c>
      <c r="BE179" s="165">
        <v>12.600000381469727</v>
      </c>
      <c r="BF179" s="164">
        <v>3.2333333492279053</v>
      </c>
      <c r="BG179" s="164">
        <v>-2.512027695775032E-2</v>
      </c>
      <c r="BH179" s="163">
        <v>42</v>
      </c>
      <c r="BI179" s="165">
        <v>100</v>
      </c>
      <c r="BJ179" s="164" t="s">
        <v>1369</v>
      </c>
      <c r="BK179" s="164">
        <v>79</v>
      </c>
      <c r="BL179" s="165">
        <v>130.56639099121094</v>
      </c>
      <c r="BM179" s="163">
        <v>8900</v>
      </c>
      <c r="BN179" s="165">
        <v>93.915214538574219</v>
      </c>
      <c r="BO179" s="165">
        <v>98.875167846679688</v>
      </c>
      <c r="BP179" s="164">
        <v>34.119998931884766</v>
      </c>
      <c r="BQ179" s="163">
        <v>93</v>
      </c>
      <c r="BR179" s="163">
        <v>92</v>
      </c>
      <c r="BS179" s="163">
        <v>93</v>
      </c>
      <c r="BT179" s="164">
        <v>1776.52294921875</v>
      </c>
      <c r="BU179" s="164">
        <v>27</v>
      </c>
      <c r="BV179" s="163">
        <v>18332.96484375</v>
      </c>
      <c r="BW179" s="163">
        <v>5130</v>
      </c>
    </row>
    <row r="180" spans="1:75">
      <c r="A180" s="167" t="s">
        <v>327</v>
      </c>
      <c r="B180" s="236" t="s">
        <v>326</v>
      </c>
      <c r="C180" s="163">
        <v>22068.38671875</v>
      </c>
      <c r="D180" s="163">
        <v>0</v>
      </c>
      <c r="E180" s="163">
        <v>9776.75390625</v>
      </c>
      <c r="F180" s="163">
        <v>41.106399536132813</v>
      </c>
      <c r="G180" s="163">
        <v>0</v>
      </c>
      <c r="H180" s="163">
        <v>0</v>
      </c>
      <c r="I180" s="163">
        <v>21166.513671875</v>
      </c>
      <c r="J180" s="237">
        <v>0</v>
      </c>
      <c r="K180" s="240">
        <v>0</v>
      </c>
      <c r="L180" s="238">
        <v>0.25</v>
      </c>
      <c r="M180" s="163">
        <v>0</v>
      </c>
      <c r="N180" s="163">
        <v>0</v>
      </c>
      <c r="O180" s="163">
        <v>0</v>
      </c>
      <c r="P180" s="163">
        <v>0</v>
      </c>
      <c r="Q180" s="163">
        <v>0</v>
      </c>
      <c r="R180" s="233">
        <v>0</v>
      </c>
      <c r="S180" s="163">
        <v>0</v>
      </c>
      <c r="T180" s="163">
        <v>6168230.5</v>
      </c>
      <c r="U180" s="163">
        <v>111062.53125</v>
      </c>
      <c r="V180" s="164">
        <v>78.932456970214844</v>
      </c>
      <c r="W180" s="164">
        <v>1.2918567657470703</v>
      </c>
      <c r="X180" s="164">
        <v>70.543998718261719</v>
      </c>
      <c r="Y180" s="164">
        <v>3.8900001049041748</v>
      </c>
      <c r="Z180" s="164">
        <v>0.14774835109710693</v>
      </c>
      <c r="AA180" s="164">
        <v>84.269210815429688</v>
      </c>
      <c r="AB180" s="163">
        <v>1238</v>
      </c>
      <c r="AC180" s="163">
        <v>80</v>
      </c>
      <c r="AD180" s="165">
        <v>7.643010139465332</v>
      </c>
      <c r="AE180" s="164">
        <v>7.0588278770446777</v>
      </c>
      <c r="AF180" s="251">
        <v>7.4812315404415131E-2</v>
      </c>
      <c r="AG180" s="163">
        <v>3</v>
      </c>
      <c r="AH180" s="164">
        <v>0.73199999332427979</v>
      </c>
      <c r="AI180" s="166">
        <v>2.887731185182929E-3</v>
      </c>
      <c r="AJ180" s="164">
        <v>42.454501</v>
      </c>
      <c r="AK180" s="164">
        <v>1036.1300048828125</v>
      </c>
      <c r="AL180" s="164">
        <v>1200.550048828125</v>
      </c>
      <c r="AM180" s="164">
        <v>2.7800533771514893</v>
      </c>
      <c r="AN180" s="164">
        <v>5.5636153221130371</v>
      </c>
      <c r="AO180" s="165">
        <v>11.5</v>
      </c>
      <c r="AP180" s="165">
        <v>1.6000000238418579</v>
      </c>
      <c r="AQ180" s="163">
        <v>37</v>
      </c>
      <c r="AR180" s="165">
        <v>0.10000000149011612</v>
      </c>
      <c r="AS180" s="164" t="s">
        <v>1369</v>
      </c>
      <c r="AT180" s="164" t="s">
        <v>1369</v>
      </c>
      <c r="AU180" s="163">
        <v>3310</v>
      </c>
      <c r="AV180" s="164">
        <v>0.2370000034570694</v>
      </c>
      <c r="AW180" s="164">
        <v>33.700000762939453</v>
      </c>
      <c r="AX180" s="163">
        <v>4000</v>
      </c>
      <c r="AY180" s="163">
        <v>0</v>
      </c>
      <c r="AZ180" s="163">
        <v>0</v>
      </c>
      <c r="BA180" s="163">
        <v>0</v>
      </c>
      <c r="BB180" s="163">
        <v>15110</v>
      </c>
      <c r="BC180" s="163">
        <v>0</v>
      </c>
      <c r="BD180" s="163">
        <v>148</v>
      </c>
      <c r="BE180" s="165">
        <v>3.2000000476837158</v>
      </c>
      <c r="BF180" s="164">
        <v>2.4333333969116211</v>
      </c>
      <c r="BG180" s="164">
        <v>-0.29940810799598694</v>
      </c>
      <c r="BH180" s="163">
        <v>40</v>
      </c>
      <c r="BI180" s="165">
        <v>100</v>
      </c>
      <c r="BJ180" s="164">
        <v>80.547576904296875</v>
      </c>
      <c r="BK180" s="164">
        <v>78.989654541015625</v>
      </c>
      <c r="BL180" s="165">
        <v>129.25778198242188</v>
      </c>
      <c r="BM180" s="163">
        <v>55000</v>
      </c>
      <c r="BN180" s="165">
        <v>97.437530517578125</v>
      </c>
      <c r="BO180" s="165">
        <v>97.181732177734375</v>
      </c>
      <c r="BP180" s="164">
        <v>12.610000610351563</v>
      </c>
      <c r="BQ180" s="163">
        <v>97</v>
      </c>
      <c r="BR180" s="163">
        <v>98</v>
      </c>
      <c r="BS180" s="163">
        <v>98</v>
      </c>
      <c r="BT180" s="164">
        <v>784.1246337890625</v>
      </c>
      <c r="BU180" s="164">
        <v>37</v>
      </c>
      <c r="BV180" s="163">
        <v>3895.38671875</v>
      </c>
      <c r="BW180" s="163">
        <v>155360</v>
      </c>
    </row>
    <row r="181" spans="1:75">
      <c r="A181" s="167" t="s">
        <v>1382</v>
      </c>
      <c r="B181" s="236" t="s">
        <v>328</v>
      </c>
      <c r="C181" s="163">
        <v>173870.609375</v>
      </c>
      <c r="D181" s="163">
        <v>72827.25</v>
      </c>
      <c r="E181" s="163">
        <v>165711.125</v>
      </c>
      <c r="F181" s="163">
        <v>49.228401184082031</v>
      </c>
      <c r="G181" s="163">
        <v>0</v>
      </c>
      <c r="H181" s="163">
        <v>0</v>
      </c>
      <c r="I181" s="163">
        <v>9960.78125</v>
      </c>
      <c r="J181" s="237">
        <v>0</v>
      </c>
      <c r="K181" s="240">
        <v>0</v>
      </c>
      <c r="L181" s="238">
        <v>0.15000000596046448</v>
      </c>
      <c r="M181" s="163">
        <v>67621944</v>
      </c>
      <c r="N181" s="163" t="s">
        <v>1369</v>
      </c>
      <c r="O181" s="163" t="s">
        <v>1369</v>
      </c>
      <c r="P181" s="163" t="s">
        <v>1369</v>
      </c>
      <c r="Q181" s="163">
        <v>0</v>
      </c>
      <c r="R181" s="233">
        <v>0</v>
      </c>
      <c r="S181" s="163">
        <v>1073784</v>
      </c>
      <c r="T181" s="163">
        <v>19442222</v>
      </c>
      <c r="U181" s="163">
        <v>7079230</v>
      </c>
      <c r="V181" s="164">
        <v>109.33477020263672</v>
      </c>
      <c r="W181" s="164">
        <v>0.97735995054244995</v>
      </c>
      <c r="X181" s="164">
        <v>77.462997436523438</v>
      </c>
      <c r="Y181" s="164">
        <v>4.070000171661377</v>
      </c>
      <c r="Z181" s="164">
        <v>0.14855770766735077</v>
      </c>
      <c r="AA181" s="164" t="s">
        <v>1369</v>
      </c>
      <c r="AB181" s="163">
        <v>11410</v>
      </c>
      <c r="AC181" s="163">
        <v>80</v>
      </c>
      <c r="AD181" s="165" t="s">
        <v>1369</v>
      </c>
      <c r="AE181" s="164">
        <v>6.3219218254089355</v>
      </c>
      <c r="AF181" s="251">
        <v>0.90096569061279297</v>
      </c>
      <c r="AG181" s="163">
        <v>99</v>
      </c>
      <c r="AH181" s="164">
        <v>0.85500001907348633</v>
      </c>
      <c r="AI181" s="166" t="s">
        <v>1369</v>
      </c>
      <c r="AJ181" s="164">
        <v>2140.8678559999998</v>
      </c>
      <c r="AK181" s="164">
        <v>1000.760009765625</v>
      </c>
      <c r="AL181" s="164">
        <v>801.44000244140625</v>
      </c>
      <c r="AM181" s="164">
        <v>8.9083254337310791E-2</v>
      </c>
      <c r="AN181" s="164">
        <v>7.8337766230106354E-2</v>
      </c>
      <c r="AO181" s="165">
        <v>9.6000003814697266</v>
      </c>
      <c r="AP181" s="165">
        <v>1.5</v>
      </c>
      <c r="AQ181" s="163">
        <v>14</v>
      </c>
      <c r="AR181" s="165" t="s">
        <v>1369</v>
      </c>
      <c r="AS181" s="164" t="s">
        <v>1369</v>
      </c>
      <c r="AT181" s="163" t="s">
        <v>1369</v>
      </c>
      <c r="AU181" s="163" t="s">
        <v>1369</v>
      </c>
      <c r="AV181" s="164">
        <v>0.25900000333786011</v>
      </c>
      <c r="AW181" s="164">
        <v>44.400001525878906</v>
      </c>
      <c r="AX181" s="163">
        <v>3306</v>
      </c>
      <c r="AY181" s="163">
        <v>16108079</v>
      </c>
      <c r="AZ181" s="163">
        <v>900</v>
      </c>
      <c r="BA181" s="163">
        <v>1099493</v>
      </c>
      <c r="BB181" s="163">
        <v>3473611</v>
      </c>
      <c r="BC181" s="163">
        <v>0</v>
      </c>
      <c r="BD181" s="163">
        <v>133</v>
      </c>
      <c r="BE181" s="165">
        <v>2.4000000953674316</v>
      </c>
      <c r="BF181" s="164">
        <v>4.1666665077209473</v>
      </c>
      <c r="BG181" s="164">
        <v>-0.19902965426445007</v>
      </c>
      <c r="BH181" s="163">
        <v>34</v>
      </c>
      <c r="BI181" s="165">
        <v>100</v>
      </c>
      <c r="BJ181" s="164">
        <v>96.742210388183594</v>
      </c>
      <c r="BK181" s="164">
        <v>83.437164306640625</v>
      </c>
      <c r="BL181" s="165">
        <v>105.80765533447266</v>
      </c>
      <c r="BM181" s="163">
        <v>400000</v>
      </c>
      <c r="BN181" s="165">
        <v>99.248748779296875</v>
      </c>
      <c r="BO181" s="165">
        <v>97.026191711425781</v>
      </c>
      <c r="BP181" s="164">
        <v>20.360000610351563</v>
      </c>
      <c r="BQ181" s="163">
        <v>99</v>
      </c>
      <c r="BR181" s="163">
        <v>88</v>
      </c>
      <c r="BS181" s="163">
        <v>97</v>
      </c>
      <c r="BT181" s="164">
        <v>1390</v>
      </c>
      <c r="BU181" s="164">
        <v>17</v>
      </c>
      <c r="BV181" s="163">
        <v>12985.7529296875</v>
      </c>
      <c r="BW181" s="163">
        <v>769630</v>
      </c>
    </row>
    <row r="182" spans="1:75">
      <c r="A182" s="167" t="s">
        <v>331</v>
      </c>
      <c r="B182" s="236" t="s">
        <v>330</v>
      </c>
      <c r="C182" s="163">
        <v>5858.37158203125</v>
      </c>
      <c r="D182" s="163">
        <v>0.11787094175815582</v>
      </c>
      <c r="E182" s="163">
        <v>177543.40625</v>
      </c>
      <c r="F182" s="163">
        <v>0</v>
      </c>
      <c r="G182" s="163">
        <v>0</v>
      </c>
      <c r="H182" s="163">
        <v>0</v>
      </c>
      <c r="I182" s="163">
        <v>2275.4541015625</v>
      </c>
      <c r="J182" s="237">
        <v>0</v>
      </c>
      <c r="K182" s="240">
        <v>0</v>
      </c>
      <c r="L182" s="238">
        <v>0.30000001192092896</v>
      </c>
      <c r="M182" s="163">
        <v>5932532.5</v>
      </c>
      <c r="N182" s="163" t="s">
        <v>1369</v>
      </c>
      <c r="O182" s="163" t="s">
        <v>1369</v>
      </c>
      <c r="P182" s="163" t="s">
        <v>1369</v>
      </c>
      <c r="Q182" s="163">
        <v>0</v>
      </c>
      <c r="R182" s="233">
        <v>0</v>
      </c>
      <c r="S182" s="163">
        <v>0</v>
      </c>
      <c r="T182" s="163">
        <v>3223751</v>
      </c>
      <c r="U182" s="163">
        <v>61193.45703125</v>
      </c>
      <c r="V182" s="164">
        <v>13.495318412780762</v>
      </c>
      <c r="W182" s="164">
        <v>2.2651751041412354</v>
      </c>
      <c r="X182" s="164">
        <v>54.002998352050781</v>
      </c>
      <c r="Y182" s="164">
        <v>5.2199997901916504</v>
      </c>
      <c r="Z182" s="164">
        <v>0</v>
      </c>
      <c r="AA182" s="164">
        <v>100</v>
      </c>
      <c r="AB182" s="163">
        <v>2254</v>
      </c>
      <c r="AC182" s="163">
        <v>60</v>
      </c>
      <c r="AD182" s="165">
        <v>8.3820104598999023</v>
      </c>
      <c r="AE182" s="164">
        <v>10.582983016967773</v>
      </c>
      <c r="AF182" s="251">
        <v>3.5153325647115707E-2</v>
      </c>
      <c r="AG182" s="163">
        <v>0</v>
      </c>
      <c r="AH182" s="164">
        <v>0.74400001764297485</v>
      </c>
      <c r="AI182" s="166">
        <v>8.4917742060497403E-4</v>
      </c>
      <c r="AJ182" s="164">
        <v>7.4980000000000005E-2</v>
      </c>
      <c r="AK182" s="164">
        <v>28.909999847412109</v>
      </c>
      <c r="AL182" s="164">
        <v>16.329999923706055</v>
      </c>
      <c r="AM182" s="164">
        <v>2.705715037882328E-2</v>
      </c>
      <c r="AN182" s="165">
        <v>0</v>
      </c>
      <c r="AO182" s="165">
        <v>40.400001525878906</v>
      </c>
      <c r="AP182" s="165">
        <v>3.0999999046325684</v>
      </c>
      <c r="AQ182" s="163">
        <v>48</v>
      </c>
      <c r="AR182" s="165" t="s">
        <v>1369</v>
      </c>
      <c r="AS182" s="164" t="s">
        <v>1369</v>
      </c>
      <c r="AT182" s="163">
        <v>0</v>
      </c>
      <c r="AU182" s="163">
        <v>0</v>
      </c>
      <c r="AV182" s="164">
        <v>0.17700000107288361</v>
      </c>
      <c r="AW182" s="164" t="s">
        <v>1369</v>
      </c>
      <c r="AX182" s="163">
        <v>0</v>
      </c>
      <c r="AY182" s="163">
        <v>0</v>
      </c>
      <c r="AZ182" s="163">
        <v>0</v>
      </c>
      <c r="BA182" s="163">
        <v>0</v>
      </c>
      <c r="BB182" s="163">
        <v>7197</v>
      </c>
      <c r="BC182" s="163">
        <v>0</v>
      </c>
      <c r="BD182" s="163">
        <v>123</v>
      </c>
      <c r="BE182" s="165">
        <v>4.0999999046325684</v>
      </c>
      <c r="BF182" s="164" t="s">
        <v>1369</v>
      </c>
      <c r="BG182" s="164">
        <v>-1.1583536863327026</v>
      </c>
      <c r="BH182" s="163">
        <v>18</v>
      </c>
      <c r="BI182" s="165">
        <v>100</v>
      </c>
      <c r="BJ182" s="164" t="s">
        <v>1369</v>
      </c>
      <c r="BK182" s="164">
        <v>21.250997543334961</v>
      </c>
      <c r="BL182" s="165">
        <v>98.625419616699219</v>
      </c>
      <c r="BM182" s="163">
        <v>20000</v>
      </c>
      <c r="BN182" s="165">
        <v>99.818206787109375</v>
      </c>
      <c r="BO182" s="165">
        <v>100</v>
      </c>
      <c r="BP182" s="164">
        <v>21.470001220703125</v>
      </c>
      <c r="BQ182" s="163">
        <v>98</v>
      </c>
      <c r="BR182" s="163">
        <v>99</v>
      </c>
      <c r="BS182" s="163">
        <v>98</v>
      </c>
      <c r="BT182" s="164">
        <v>958.99530029296875</v>
      </c>
      <c r="BU182" s="164">
        <v>5</v>
      </c>
      <c r="BV182" s="163">
        <v>9190.671875</v>
      </c>
      <c r="BW182" s="163">
        <v>469930</v>
      </c>
    </row>
    <row r="183" spans="1:75">
      <c r="A183" s="167" t="s">
        <v>333</v>
      </c>
      <c r="B183" s="236" t="s">
        <v>332</v>
      </c>
      <c r="C183" s="163">
        <v>0</v>
      </c>
      <c r="D183" s="163">
        <v>0</v>
      </c>
      <c r="E183" s="163">
        <v>0</v>
      </c>
      <c r="F183" s="163">
        <v>0.3312000036239624</v>
      </c>
      <c r="G183" s="163">
        <v>64.511100769042969</v>
      </c>
      <c r="H183" s="163">
        <v>0.10878998786211014</v>
      </c>
      <c r="I183" s="163">
        <v>0</v>
      </c>
      <c r="J183" s="237">
        <v>291.5428466796875</v>
      </c>
      <c r="K183" s="240">
        <v>5.714285746216774E-2</v>
      </c>
      <c r="L183" s="239" t="s">
        <v>1369</v>
      </c>
      <c r="M183" s="163" t="s">
        <v>1369</v>
      </c>
      <c r="N183" s="163" t="s">
        <v>1369</v>
      </c>
      <c r="O183" s="163" t="s">
        <v>1369</v>
      </c>
      <c r="P183" s="163" t="s">
        <v>1369</v>
      </c>
      <c r="Q183" s="163">
        <v>0</v>
      </c>
      <c r="R183" s="233">
        <v>0</v>
      </c>
      <c r="S183" s="163">
        <v>0</v>
      </c>
      <c r="T183" s="163">
        <v>1272.973876953125</v>
      </c>
      <c r="U183" s="163">
        <v>7762.30029296875</v>
      </c>
      <c r="V183" s="164">
        <v>373.4666748046875</v>
      </c>
      <c r="W183" s="164">
        <v>1.831479549407959</v>
      </c>
      <c r="X183" s="164">
        <v>66.240997314453125</v>
      </c>
      <c r="Y183" s="164">
        <v>6.0500001907348633</v>
      </c>
      <c r="Z183" s="164">
        <v>2.621992826461792</v>
      </c>
      <c r="AA183" s="164">
        <v>93.9566650390625</v>
      </c>
      <c r="AB183" s="165" t="s">
        <v>1369</v>
      </c>
      <c r="AC183" s="163">
        <v>60</v>
      </c>
      <c r="AD183" s="165">
        <v>50.899429321289063</v>
      </c>
      <c r="AE183" s="164">
        <v>11.005131721496582</v>
      </c>
      <c r="AF183" s="251">
        <v>0</v>
      </c>
      <c r="AG183" s="163">
        <v>0</v>
      </c>
      <c r="AH183" s="164">
        <v>0.65299999713897705</v>
      </c>
      <c r="AI183" s="166">
        <v>8.0846082419157028E-3</v>
      </c>
      <c r="AJ183" s="164">
        <v>7.1276000000000006E-2</v>
      </c>
      <c r="AK183" s="164">
        <v>34.540000915527344</v>
      </c>
      <c r="AL183" s="164">
        <v>63.560001373291016</v>
      </c>
      <c r="AM183" s="164">
        <v>79.853668212890625</v>
      </c>
      <c r="AN183" s="165">
        <v>4.8169317245483398</v>
      </c>
      <c r="AO183" s="165">
        <v>20.399999618530273</v>
      </c>
      <c r="AP183" s="165">
        <v>2.9000000953674316</v>
      </c>
      <c r="AQ183" s="163">
        <v>296</v>
      </c>
      <c r="AR183" s="165" t="s">
        <v>1369</v>
      </c>
      <c r="AS183" s="164" t="s">
        <v>1369</v>
      </c>
      <c r="AT183" s="164" t="s">
        <v>1369</v>
      </c>
      <c r="AU183" s="163">
        <v>11500</v>
      </c>
      <c r="AV183" s="164" t="s">
        <v>1369</v>
      </c>
      <c r="AW183" s="164">
        <v>39.099998474121094</v>
      </c>
      <c r="AX183" s="163">
        <v>0</v>
      </c>
      <c r="AY183" s="163">
        <v>0</v>
      </c>
      <c r="AZ183" s="163">
        <v>0</v>
      </c>
      <c r="BA183" s="163">
        <v>0</v>
      </c>
      <c r="BB183" s="163">
        <v>0</v>
      </c>
      <c r="BC183" s="163">
        <v>0</v>
      </c>
      <c r="BD183" s="163">
        <v>88</v>
      </c>
      <c r="BE183" s="165">
        <v>5.4000000953674316</v>
      </c>
      <c r="BF183" s="164" t="s">
        <v>1369</v>
      </c>
      <c r="BG183" s="164">
        <v>-0.31167462468147278</v>
      </c>
      <c r="BH183" s="164" t="s">
        <v>1369</v>
      </c>
      <c r="BI183" s="165">
        <v>100</v>
      </c>
      <c r="BJ183" s="164" t="s">
        <v>1369</v>
      </c>
      <c r="BK183" s="164">
        <v>71.586578369140625</v>
      </c>
      <c r="BL183" s="165">
        <v>80.328453063964844</v>
      </c>
      <c r="BM183" s="163">
        <v>47</v>
      </c>
      <c r="BN183" s="165">
        <v>83.546333312988281</v>
      </c>
      <c r="BO183" s="165">
        <v>99.25616455078125</v>
      </c>
      <c r="BP183" s="164">
        <v>12.610000610351563</v>
      </c>
      <c r="BQ183" s="163">
        <v>91</v>
      </c>
      <c r="BR183" s="163">
        <v>89</v>
      </c>
      <c r="BS183" s="163">
        <v>83</v>
      </c>
      <c r="BT183" s="164">
        <v>1028.6683349609375</v>
      </c>
      <c r="BU183" s="164" t="s">
        <v>1369</v>
      </c>
      <c r="BV183" s="163">
        <v>5465.10302734375</v>
      </c>
      <c r="BW183" s="163">
        <v>30</v>
      </c>
    </row>
    <row r="184" spans="1:75">
      <c r="A184" s="167" t="s">
        <v>335</v>
      </c>
      <c r="B184" s="236" t="s">
        <v>334</v>
      </c>
      <c r="C184" s="163">
        <v>31693.55078125</v>
      </c>
      <c r="D184" s="163">
        <v>0</v>
      </c>
      <c r="E184" s="163">
        <v>24010.2109375</v>
      </c>
      <c r="F184" s="163">
        <v>0</v>
      </c>
      <c r="G184" s="163">
        <v>0</v>
      </c>
      <c r="H184" s="163">
        <v>0</v>
      </c>
      <c r="I184" s="163">
        <v>0</v>
      </c>
      <c r="J184" s="237">
        <v>124800</v>
      </c>
      <c r="K184" s="240">
        <v>0.20000000298023224</v>
      </c>
      <c r="L184" s="238">
        <v>0.15000000596046448</v>
      </c>
      <c r="M184" s="163">
        <v>11439504</v>
      </c>
      <c r="N184" s="163">
        <v>5354009</v>
      </c>
      <c r="O184" s="163">
        <v>0</v>
      </c>
      <c r="P184" s="163">
        <v>30189758</v>
      </c>
      <c r="Q184" s="163">
        <v>49924252</v>
      </c>
      <c r="R184" s="233">
        <v>1</v>
      </c>
      <c r="S184" s="163">
        <v>42997624</v>
      </c>
      <c r="T184" s="163">
        <v>40859072</v>
      </c>
      <c r="U184" s="163">
        <v>30153336</v>
      </c>
      <c r="V184" s="164">
        <v>228.67433166503906</v>
      </c>
      <c r="W184" s="164">
        <v>5.094202995300293</v>
      </c>
      <c r="X184" s="164">
        <v>26.770999908447266</v>
      </c>
      <c r="Y184" s="164">
        <v>4.869999885559082</v>
      </c>
      <c r="Z184" s="164">
        <v>3.8217213153839111</v>
      </c>
      <c r="AA184" s="164">
        <v>30.904199600219727</v>
      </c>
      <c r="AB184" s="163">
        <v>948</v>
      </c>
      <c r="AC184" s="163">
        <v>40</v>
      </c>
      <c r="AD184" s="165">
        <v>52.680980682373047</v>
      </c>
      <c r="AE184" s="164">
        <v>16.129829406738281</v>
      </c>
      <c r="AF184" s="251">
        <v>0.81748127937316895</v>
      </c>
      <c r="AG184" s="163">
        <v>74</v>
      </c>
      <c r="AH184" s="164">
        <v>0.55000001192092896</v>
      </c>
      <c r="AI184" s="166">
        <v>0.28102847933769226</v>
      </c>
      <c r="AJ184" s="164">
        <v>677.63967200000002</v>
      </c>
      <c r="AK184" s="164">
        <v>2521.919921875</v>
      </c>
      <c r="AL184" s="164">
        <v>2156.9599609375</v>
      </c>
      <c r="AM184" s="164">
        <v>4.7400035858154297</v>
      </c>
      <c r="AN184" s="164">
        <v>2.6280953884124756</v>
      </c>
      <c r="AO184" s="165">
        <v>40.5</v>
      </c>
      <c r="AP184" s="165">
        <v>7.5999999046325684</v>
      </c>
      <c r="AQ184" s="163">
        <v>198</v>
      </c>
      <c r="AR184" s="165">
        <v>5.0999999046325684</v>
      </c>
      <c r="AS184" s="164">
        <v>2.190000057220459</v>
      </c>
      <c r="AT184" s="164">
        <v>267.75106811523438</v>
      </c>
      <c r="AU184" s="163">
        <v>26788568</v>
      </c>
      <c r="AV184" s="164">
        <v>0.52700001001358032</v>
      </c>
      <c r="AW184" s="164">
        <v>42.700000762939453</v>
      </c>
      <c r="AX184" s="163">
        <v>599306</v>
      </c>
      <c r="AY184" s="163">
        <v>1016.0000610351563</v>
      </c>
      <c r="AZ184" s="163">
        <v>57804</v>
      </c>
      <c r="BA184" s="163">
        <v>4838</v>
      </c>
      <c r="BB184" s="163">
        <v>1682155</v>
      </c>
      <c r="BC184" s="163">
        <v>0</v>
      </c>
      <c r="BD184" s="163">
        <v>98</v>
      </c>
      <c r="BE184" s="165">
        <v>36.900001525878906</v>
      </c>
      <c r="BF184" s="164" t="s">
        <v>1369</v>
      </c>
      <c r="BG184" s="164">
        <v>-0.58396917581558228</v>
      </c>
      <c r="BH184" s="163">
        <v>26</v>
      </c>
      <c r="BI184" s="165">
        <v>47.099998474121094</v>
      </c>
      <c r="BJ184" s="164">
        <v>80.589996337890625</v>
      </c>
      <c r="BK184" s="164">
        <v>10.34242057800293</v>
      </c>
      <c r="BL184" s="165">
        <v>69.986289978027344</v>
      </c>
      <c r="BM184" s="163">
        <v>46000</v>
      </c>
      <c r="BN184" s="165">
        <v>21.012130737304688</v>
      </c>
      <c r="BO184" s="165">
        <v>59.259609222412109</v>
      </c>
      <c r="BP184" s="164">
        <v>1.5800000429153442</v>
      </c>
      <c r="BQ184" s="163">
        <v>89</v>
      </c>
      <c r="BR184" s="163">
        <v>49</v>
      </c>
      <c r="BS184" s="163">
        <v>90</v>
      </c>
      <c r="BT184" s="164">
        <v>118.91580963134766</v>
      </c>
      <c r="BU184" s="164">
        <v>284</v>
      </c>
      <c r="BV184" s="163">
        <v>1014.2139892578125</v>
      </c>
      <c r="BW184" s="163">
        <v>199810</v>
      </c>
    </row>
    <row r="185" spans="1:75">
      <c r="A185" s="167" t="s">
        <v>337</v>
      </c>
      <c r="B185" s="236" t="s">
        <v>336</v>
      </c>
      <c r="C185" s="163">
        <v>5071.53076171875</v>
      </c>
      <c r="D185" s="163">
        <v>0</v>
      </c>
      <c r="E185" s="163">
        <v>119421.7734375</v>
      </c>
      <c r="F185" s="163">
        <v>0</v>
      </c>
      <c r="G185" s="163">
        <v>0</v>
      </c>
      <c r="H185" s="163">
        <v>0</v>
      </c>
      <c r="I185" s="163">
        <v>10269.7841796875</v>
      </c>
      <c r="J185" s="237">
        <v>0</v>
      </c>
      <c r="K185" s="240">
        <v>2.857142873108387E-2</v>
      </c>
      <c r="L185" s="238">
        <v>0.125</v>
      </c>
      <c r="M185" s="163">
        <v>21556978</v>
      </c>
      <c r="N185" s="163" t="s">
        <v>1369</v>
      </c>
      <c r="O185" s="163" t="s">
        <v>1369</v>
      </c>
      <c r="P185" s="163" t="s">
        <v>1369</v>
      </c>
      <c r="Q185" s="163">
        <v>0</v>
      </c>
      <c r="R185" s="233">
        <v>0</v>
      </c>
      <c r="S185" s="163">
        <v>0</v>
      </c>
      <c r="T185" s="163">
        <v>0</v>
      </c>
      <c r="U185" s="163">
        <v>0</v>
      </c>
      <c r="V185" s="164">
        <v>75.67999267578125</v>
      </c>
      <c r="W185" s="164">
        <v>-2.4154212474822998</v>
      </c>
      <c r="X185" s="164">
        <v>70.095001220703125</v>
      </c>
      <c r="Y185" s="164">
        <v>2.5299999713897705</v>
      </c>
      <c r="Z185" s="164">
        <v>0</v>
      </c>
      <c r="AA185" s="164" t="s">
        <v>1369</v>
      </c>
      <c r="AB185" s="163">
        <v>14913</v>
      </c>
      <c r="AC185" s="163">
        <v>60</v>
      </c>
      <c r="AD185" s="165" t="s">
        <v>1369</v>
      </c>
      <c r="AE185" s="164">
        <v>3.329634428024292</v>
      </c>
      <c r="AF185" s="251">
        <v>0.99668592214584351</v>
      </c>
      <c r="AG185" s="163">
        <v>81059</v>
      </c>
      <c r="AH185" s="164">
        <v>0.73400002717971802</v>
      </c>
      <c r="AI185" s="166">
        <v>8.4043177776038647E-4</v>
      </c>
      <c r="AJ185" s="164">
        <v>9364.5566720000006</v>
      </c>
      <c r="AK185" s="164">
        <v>2125.860107421875</v>
      </c>
      <c r="AL185" s="164">
        <v>28698.73046875</v>
      </c>
      <c r="AM185" s="164">
        <v>16.854778289794922</v>
      </c>
      <c r="AN185" s="164">
        <v>8.4600868225097656</v>
      </c>
      <c r="AO185" s="165">
        <v>8.5</v>
      </c>
      <c r="AP185" s="165" t="s">
        <v>1369</v>
      </c>
      <c r="AQ185" s="163">
        <v>90</v>
      </c>
      <c r="AR185" s="165">
        <v>0.89999997615814209</v>
      </c>
      <c r="AS185" s="164" t="s">
        <v>1369</v>
      </c>
      <c r="AT185" s="164" t="s">
        <v>1369</v>
      </c>
      <c r="AU185" s="163">
        <v>5</v>
      </c>
      <c r="AV185" s="164">
        <v>0.18799999356269836</v>
      </c>
      <c r="AW185" s="164">
        <v>25.600000381469727</v>
      </c>
      <c r="AX185" s="163">
        <v>0</v>
      </c>
      <c r="AY185" s="163">
        <v>2873</v>
      </c>
      <c r="AZ185" s="163">
        <v>0</v>
      </c>
      <c r="BA185" s="163">
        <v>3689088</v>
      </c>
      <c r="BB185" s="163">
        <v>997136</v>
      </c>
      <c r="BC185" s="163">
        <v>324573</v>
      </c>
      <c r="BD185" s="163">
        <v>116</v>
      </c>
      <c r="BE185" s="165">
        <v>5.8000001907348633</v>
      </c>
      <c r="BF185" s="164" t="s">
        <v>1369</v>
      </c>
      <c r="BG185" s="164">
        <v>-0.49629417061805725</v>
      </c>
      <c r="BH185" s="163">
        <v>36</v>
      </c>
      <c r="BI185" s="165">
        <v>100</v>
      </c>
      <c r="BJ185" s="164">
        <v>100</v>
      </c>
      <c r="BK185" s="164">
        <v>79.218292236328125</v>
      </c>
      <c r="BL185" s="165">
        <v>135.02569580078125</v>
      </c>
      <c r="BM185" s="163">
        <v>430000</v>
      </c>
      <c r="BN185" s="165">
        <v>97.74530029296875</v>
      </c>
      <c r="BO185" s="165">
        <v>93.589797973632813</v>
      </c>
      <c r="BP185" s="164">
        <v>29.899999618530273</v>
      </c>
      <c r="BQ185" s="163">
        <v>73</v>
      </c>
      <c r="BR185" s="163">
        <v>69</v>
      </c>
      <c r="BS185" s="163" t="s">
        <v>1369</v>
      </c>
      <c r="BT185" s="164">
        <v>1082</v>
      </c>
      <c r="BU185" s="164">
        <v>17</v>
      </c>
      <c r="BV185" s="163">
        <v>5181.36279296875</v>
      </c>
      <c r="BW185" s="163">
        <v>579320</v>
      </c>
    </row>
    <row r="186" spans="1:75">
      <c r="A186" s="167" t="s">
        <v>339</v>
      </c>
      <c r="B186" s="236" t="s">
        <v>338</v>
      </c>
      <c r="C186" s="163">
        <v>0</v>
      </c>
      <c r="D186" s="163">
        <v>0</v>
      </c>
      <c r="E186" s="163">
        <v>457.25180053710938</v>
      </c>
      <c r="F186" s="163">
        <v>39.744800567626953</v>
      </c>
      <c r="G186" s="163">
        <v>214.42433166503906</v>
      </c>
      <c r="H186" s="163">
        <v>0</v>
      </c>
      <c r="I186" s="163">
        <v>99439.984375</v>
      </c>
      <c r="J186" s="237">
        <v>0</v>
      </c>
      <c r="K186" s="240">
        <v>0</v>
      </c>
      <c r="L186" s="238">
        <v>0.375</v>
      </c>
      <c r="M186" s="163">
        <v>4836586</v>
      </c>
      <c r="N186" s="163" t="s">
        <v>1369</v>
      </c>
      <c r="O186" s="163" t="s">
        <v>1369</v>
      </c>
      <c r="P186" s="163" t="s">
        <v>1369</v>
      </c>
      <c r="Q186" s="163">
        <v>0</v>
      </c>
      <c r="R186" s="233">
        <v>0</v>
      </c>
      <c r="S186" s="163">
        <v>3044140</v>
      </c>
      <c r="T186" s="163">
        <v>6853543.5</v>
      </c>
      <c r="U186" s="163">
        <v>7874861.5</v>
      </c>
      <c r="V186" s="164">
        <v>131.86630249023438</v>
      </c>
      <c r="W186" s="164">
        <v>1.0682662725448608</v>
      </c>
      <c r="X186" s="164">
        <v>87.778999328613281</v>
      </c>
      <c r="Y186" s="164" t="s">
        <v>1369</v>
      </c>
      <c r="Z186" s="164">
        <v>0</v>
      </c>
      <c r="AA186" s="164" t="s">
        <v>1369</v>
      </c>
      <c r="AB186" s="163">
        <v>536</v>
      </c>
      <c r="AC186" s="163">
        <v>100</v>
      </c>
      <c r="AD186" s="165">
        <v>0.1132500022649765</v>
      </c>
      <c r="AE186" s="164">
        <v>5.2705965042114258</v>
      </c>
      <c r="AF186" s="251">
        <v>9.8095657303929329E-3</v>
      </c>
      <c r="AG186" s="163">
        <v>0</v>
      </c>
      <c r="AH186" s="164">
        <v>0.93699997663497925</v>
      </c>
      <c r="AI186" s="166" t="s">
        <v>1369</v>
      </c>
      <c r="AJ186" s="164">
        <v>1.3178749999999999</v>
      </c>
      <c r="AK186" s="164">
        <v>0</v>
      </c>
      <c r="AL186" s="164">
        <v>0</v>
      </c>
      <c r="AM186" s="164" t="s">
        <v>1369</v>
      </c>
      <c r="AN186" s="165" t="s">
        <v>1369</v>
      </c>
      <c r="AO186" s="165">
        <v>5.3000001907348633</v>
      </c>
      <c r="AP186" s="165" t="s">
        <v>1369</v>
      </c>
      <c r="AQ186" s="163">
        <v>0.75999999046325684</v>
      </c>
      <c r="AR186" s="165">
        <v>0.10000000149011612</v>
      </c>
      <c r="AS186" s="164" t="s">
        <v>1369</v>
      </c>
      <c r="AT186" s="163">
        <v>0</v>
      </c>
      <c r="AU186" s="163">
        <v>68</v>
      </c>
      <c r="AV186" s="164">
        <v>3.5000000149011612E-2</v>
      </c>
      <c r="AW186" s="164">
        <v>26</v>
      </c>
      <c r="AX186" s="163">
        <v>0</v>
      </c>
      <c r="AY186" s="163">
        <v>0</v>
      </c>
      <c r="AZ186" s="163">
        <v>346</v>
      </c>
      <c r="BA186" s="163">
        <v>0</v>
      </c>
      <c r="BB186" s="163">
        <v>8573</v>
      </c>
      <c r="BC186" s="163">
        <v>0</v>
      </c>
      <c r="BD186" s="163">
        <v>127</v>
      </c>
      <c r="BE186" s="165">
        <v>2.7000000476837158</v>
      </c>
      <c r="BF186" s="164">
        <v>4.1500000953674316</v>
      </c>
      <c r="BG186" s="164">
        <v>1.2999622821807861</v>
      </c>
      <c r="BH186" s="163">
        <v>68</v>
      </c>
      <c r="BI186" s="165">
        <v>100</v>
      </c>
      <c r="BJ186" s="164">
        <v>98.285408020019531</v>
      </c>
      <c r="BK186" s="164">
        <v>100</v>
      </c>
      <c r="BL186" s="165">
        <v>212.22080993652344</v>
      </c>
      <c r="BM186" s="163">
        <v>40000</v>
      </c>
      <c r="BN186" s="165">
        <v>99.09130859375</v>
      </c>
      <c r="BO186" s="165">
        <v>100</v>
      </c>
      <c r="BP186" s="164">
        <v>28.789999008178711</v>
      </c>
      <c r="BQ186" s="163">
        <v>96</v>
      </c>
      <c r="BR186" s="163">
        <v>91</v>
      </c>
      <c r="BS186" s="163">
        <v>95</v>
      </c>
      <c r="BT186" s="164">
        <v>4065.614013671875</v>
      </c>
      <c r="BU186" s="164">
        <v>9</v>
      </c>
      <c r="BV186" s="163">
        <v>52976.80859375</v>
      </c>
      <c r="BW186" s="163">
        <v>83600</v>
      </c>
    </row>
    <row r="187" spans="1:75">
      <c r="A187" s="167" t="s">
        <v>743</v>
      </c>
      <c r="B187" s="236" t="s">
        <v>340</v>
      </c>
      <c r="C187" s="163">
        <v>65.017532348632813</v>
      </c>
      <c r="D187" s="163">
        <v>0</v>
      </c>
      <c r="E187" s="163">
        <v>111404.03125</v>
      </c>
      <c r="F187" s="163">
        <v>2.2007999420166016</v>
      </c>
      <c r="G187" s="163">
        <v>0</v>
      </c>
      <c r="H187" s="163">
        <v>0</v>
      </c>
      <c r="I187" s="163">
        <v>216136</v>
      </c>
      <c r="J187" s="237">
        <v>0</v>
      </c>
      <c r="K187" s="240">
        <v>2.857142873108387E-2</v>
      </c>
      <c r="L187" s="238">
        <v>7.5000002980232239E-2</v>
      </c>
      <c r="M187" s="163">
        <v>0</v>
      </c>
      <c r="N187" s="163" t="s">
        <v>1369</v>
      </c>
      <c r="O187" s="163" t="s">
        <v>1369</v>
      </c>
      <c r="P187" s="163" t="s">
        <v>1369</v>
      </c>
      <c r="Q187" s="163">
        <v>0</v>
      </c>
      <c r="R187" s="233">
        <v>0</v>
      </c>
      <c r="S187" s="163">
        <v>0</v>
      </c>
      <c r="T187" s="163">
        <v>0</v>
      </c>
      <c r="U187" s="163">
        <v>0</v>
      </c>
      <c r="V187" s="164">
        <v>277.04827880859375</v>
      </c>
      <c r="W187" s="164">
        <v>1.1099016666412354</v>
      </c>
      <c r="X187" s="164">
        <v>84.641998291015625</v>
      </c>
      <c r="Y187" s="164">
        <v>2.3499999046325684</v>
      </c>
      <c r="Z187" s="164">
        <v>0</v>
      </c>
      <c r="AA187" s="164" t="s">
        <v>1369</v>
      </c>
      <c r="AB187" s="163">
        <v>24753</v>
      </c>
      <c r="AC187" s="163">
        <v>100</v>
      </c>
      <c r="AD187" s="165">
        <v>0.16249999403953552</v>
      </c>
      <c r="AE187" s="164">
        <v>5.1320934295654297</v>
      </c>
      <c r="AF187" s="251">
        <v>1.564483530819416E-2</v>
      </c>
      <c r="AG187" s="163">
        <v>0</v>
      </c>
      <c r="AH187" s="164">
        <v>0.93999999761581421</v>
      </c>
      <c r="AI187" s="166" t="s">
        <v>1369</v>
      </c>
      <c r="AJ187" s="164">
        <v>1.315194</v>
      </c>
      <c r="AK187" s="164">
        <v>0</v>
      </c>
      <c r="AL187" s="164">
        <v>0</v>
      </c>
      <c r="AM187" s="164" t="s">
        <v>1369</v>
      </c>
      <c r="AN187" s="164">
        <v>0.11775775998830795</v>
      </c>
      <c r="AO187" s="165">
        <v>4.0999999046325684</v>
      </c>
      <c r="AP187" s="165" t="s">
        <v>1369</v>
      </c>
      <c r="AQ187" s="163">
        <v>7.5999999046325684</v>
      </c>
      <c r="AR187" s="165" t="s">
        <v>1369</v>
      </c>
      <c r="AS187" s="164" t="s">
        <v>1369</v>
      </c>
      <c r="AT187" s="164" t="s">
        <v>1369</v>
      </c>
      <c r="AU187" s="163">
        <v>0</v>
      </c>
      <c r="AV187" s="164">
        <v>9.3999996781349182E-2</v>
      </c>
      <c r="AW187" s="164">
        <v>32.400001525878906</v>
      </c>
      <c r="AX187" s="163">
        <v>0</v>
      </c>
      <c r="AY187" s="163">
        <v>0</v>
      </c>
      <c r="AZ187" s="163">
        <v>0</v>
      </c>
      <c r="BA187" s="163">
        <v>0</v>
      </c>
      <c r="BB187" s="163">
        <v>591685</v>
      </c>
      <c r="BC187" s="163">
        <v>0</v>
      </c>
      <c r="BD187" s="163">
        <v>135</v>
      </c>
      <c r="BE187" s="165">
        <v>2.4000000953674316</v>
      </c>
      <c r="BF187" s="164">
        <v>4.1500000953674316</v>
      </c>
      <c r="BG187" s="164">
        <v>1.2386348247528076</v>
      </c>
      <c r="BH187" s="163">
        <v>71</v>
      </c>
      <c r="BI187" s="165">
        <v>100</v>
      </c>
      <c r="BJ187" s="164" t="s">
        <v>1369</v>
      </c>
      <c r="BK187" s="164">
        <v>96.68023681640625</v>
      </c>
      <c r="BL187" s="165">
        <v>120.81911468505859</v>
      </c>
      <c r="BM187" s="163">
        <v>650000</v>
      </c>
      <c r="BN187" s="165">
        <v>99.104789733886719</v>
      </c>
      <c r="BO187" s="165">
        <v>100</v>
      </c>
      <c r="BP187" s="164">
        <v>31.710000991821289</v>
      </c>
      <c r="BQ187" s="163">
        <v>92</v>
      </c>
      <c r="BR187" s="163">
        <v>87</v>
      </c>
      <c r="BS187" s="163">
        <v>90</v>
      </c>
      <c r="BT187" s="164">
        <v>6265.54296875</v>
      </c>
      <c r="BU187" s="164">
        <v>10</v>
      </c>
      <c r="BV187" s="163">
        <v>48866.60546875</v>
      </c>
      <c r="BW187" s="163">
        <v>241930</v>
      </c>
    </row>
    <row r="188" spans="1:75">
      <c r="A188" s="167" t="s">
        <v>342</v>
      </c>
      <c r="B188" s="236" t="s">
        <v>341</v>
      </c>
      <c r="C188" s="163">
        <v>134460.359375</v>
      </c>
      <c r="D188" s="163">
        <v>59870.96875</v>
      </c>
      <c r="E188" s="163">
        <v>945765.6875</v>
      </c>
      <c r="F188" s="163">
        <v>675.1011962890625</v>
      </c>
      <c r="G188" s="163">
        <v>2876165.25</v>
      </c>
      <c r="H188" s="163">
        <v>211646.265625</v>
      </c>
      <c r="I188" s="163">
        <v>374007.84375</v>
      </c>
      <c r="J188" s="237">
        <v>0</v>
      </c>
      <c r="K188" s="240">
        <v>0.51428574323654175</v>
      </c>
      <c r="L188" s="238">
        <v>0.10000000149011612</v>
      </c>
      <c r="M188" s="163" t="s">
        <v>1369</v>
      </c>
      <c r="N188" s="163" t="s">
        <v>1369</v>
      </c>
      <c r="O188" s="163" t="s">
        <v>1369</v>
      </c>
      <c r="P188" s="163" t="s">
        <v>1369</v>
      </c>
      <c r="Q188" s="163">
        <v>0</v>
      </c>
      <c r="R188" s="233">
        <v>0</v>
      </c>
      <c r="S188" s="163">
        <v>58746580</v>
      </c>
      <c r="T188" s="163">
        <v>180784448</v>
      </c>
      <c r="U188" s="163">
        <v>38237372</v>
      </c>
      <c r="V188" s="164">
        <v>36.299739837646484</v>
      </c>
      <c r="W188" s="164">
        <v>0.74916434288024902</v>
      </c>
      <c r="X188" s="164">
        <v>83.297996520996094</v>
      </c>
      <c r="Y188" s="164">
        <v>2.4900000095367432</v>
      </c>
      <c r="Z188" s="164">
        <v>0</v>
      </c>
      <c r="AA188" s="164" t="s">
        <v>1369</v>
      </c>
      <c r="AB188" s="163">
        <v>134998</v>
      </c>
      <c r="AC188" s="163">
        <v>100</v>
      </c>
      <c r="AD188" s="165">
        <v>9.3180000782012939E-2</v>
      </c>
      <c r="AE188" s="164">
        <v>5.3699169158935547</v>
      </c>
      <c r="AF188" s="251">
        <v>4.8890735954046249E-2</v>
      </c>
      <c r="AG188" s="163">
        <v>0</v>
      </c>
      <c r="AH188" s="164">
        <v>0.92699998617172241</v>
      </c>
      <c r="AI188" s="166" t="s">
        <v>1369</v>
      </c>
      <c r="AJ188" s="164">
        <v>56.733446000000001</v>
      </c>
      <c r="AK188" s="164">
        <v>0</v>
      </c>
      <c r="AL188" s="164">
        <v>0</v>
      </c>
      <c r="AM188" s="164" t="s">
        <v>1369</v>
      </c>
      <c r="AN188" s="164">
        <v>2.6398805901408195E-2</v>
      </c>
      <c r="AO188" s="165">
        <v>6.3000001907348633</v>
      </c>
      <c r="AP188" s="165">
        <v>0.40000000596046448</v>
      </c>
      <c r="AQ188" s="163">
        <v>2.5999999046325684</v>
      </c>
      <c r="AR188" s="165">
        <v>0.40000000596046448</v>
      </c>
      <c r="AS188" s="164">
        <v>0.17000000178813934</v>
      </c>
      <c r="AT188" s="164" t="s">
        <v>1369</v>
      </c>
      <c r="AU188" s="163">
        <v>1292</v>
      </c>
      <c r="AV188" s="164">
        <v>0.18000000715255737</v>
      </c>
      <c r="AW188" s="164">
        <v>39.799999237060547</v>
      </c>
      <c r="AX188" s="163">
        <v>6778</v>
      </c>
      <c r="AY188" s="163">
        <v>28021</v>
      </c>
      <c r="AZ188" s="163">
        <v>3906</v>
      </c>
      <c r="BA188" s="163">
        <v>0</v>
      </c>
      <c r="BB188" s="163">
        <v>3010669</v>
      </c>
      <c r="BC188" s="163">
        <v>0</v>
      </c>
      <c r="BD188" s="163">
        <v>153</v>
      </c>
      <c r="BE188" s="165">
        <v>2.4000000953674316</v>
      </c>
      <c r="BF188" s="164">
        <v>3.7999999523162842</v>
      </c>
      <c r="BG188" s="164">
        <v>1.255993127822876</v>
      </c>
      <c r="BH188" s="163">
        <v>69</v>
      </c>
      <c r="BI188" s="165">
        <v>100</v>
      </c>
      <c r="BJ188" s="164" t="s">
        <v>1369</v>
      </c>
      <c r="BK188" s="164">
        <v>91.753211975097656</v>
      </c>
      <c r="BL188" s="165">
        <v>110.16647338867188</v>
      </c>
      <c r="BM188" s="163">
        <v>6600000</v>
      </c>
      <c r="BN188" s="165">
        <v>99.631614685058594</v>
      </c>
      <c r="BO188" s="165">
        <v>99.964111328125</v>
      </c>
      <c r="BP188" s="164">
        <v>35.549999237060547</v>
      </c>
      <c r="BQ188" s="163">
        <v>94</v>
      </c>
      <c r="BR188" s="163">
        <v>95</v>
      </c>
      <c r="BS188" s="163">
        <v>84</v>
      </c>
      <c r="BT188" s="164">
        <v>12473.791015625</v>
      </c>
      <c r="BU188" s="164">
        <v>21</v>
      </c>
      <c r="BV188" s="163">
        <v>81695.1875</v>
      </c>
      <c r="BW188" s="163">
        <v>9147420</v>
      </c>
    </row>
    <row r="189" spans="1:75">
      <c r="A189" s="167" t="s">
        <v>344</v>
      </c>
      <c r="B189" s="236" t="s">
        <v>343</v>
      </c>
      <c r="C189" s="163">
        <v>28.669296264648438</v>
      </c>
      <c r="D189" s="163">
        <v>0</v>
      </c>
      <c r="E189" s="163">
        <v>4861.291015625</v>
      </c>
      <c r="F189" s="163">
        <v>0</v>
      </c>
      <c r="G189" s="163">
        <v>0</v>
      </c>
      <c r="H189" s="163">
        <v>0</v>
      </c>
      <c r="I189" s="163">
        <v>949.82177734375</v>
      </c>
      <c r="J189" s="237">
        <v>25520.857421875</v>
      </c>
      <c r="K189" s="240">
        <v>0.11428571492433548</v>
      </c>
      <c r="L189" s="238">
        <v>7.5000002980232239E-2</v>
      </c>
      <c r="M189" s="163" t="s">
        <v>1369</v>
      </c>
      <c r="N189" s="163" t="s">
        <v>1369</v>
      </c>
      <c r="O189" s="163" t="s">
        <v>1369</v>
      </c>
      <c r="P189" s="163" t="s">
        <v>1369</v>
      </c>
      <c r="Q189" s="163">
        <v>0</v>
      </c>
      <c r="R189" s="233">
        <v>0</v>
      </c>
      <c r="S189" s="163">
        <v>107294.2578125</v>
      </c>
      <c r="T189" s="163">
        <v>2345915.25</v>
      </c>
      <c r="U189" s="163">
        <v>170120.609375</v>
      </c>
      <c r="V189" s="164">
        <v>19.576391220092773</v>
      </c>
      <c r="W189" s="164">
        <v>9.5886997878551483E-2</v>
      </c>
      <c r="X189" s="164">
        <v>95.771003723144531</v>
      </c>
      <c r="Y189" s="164">
        <v>3.0199999809265137</v>
      </c>
      <c r="Z189" s="164">
        <v>0.15186326205730438</v>
      </c>
      <c r="AA189" s="164" t="s">
        <v>1369</v>
      </c>
      <c r="AB189" s="163">
        <v>2715</v>
      </c>
      <c r="AC189" s="163">
        <v>80</v>
      </c>
      <c r="AD189" s="165">
        <v>1.2999999523162842</v>
      </c>
      <c r="AE189" s="164">
        <v>5.0333409309387207</v>
      </c>
      <c r="AF189" s="251">
        <v>5.4542906582355499E-3</v>
      </c>
      <c r="AG189" s="163">
        <v>0</v>
      </c>
      <c r="AH189" s="164">
        <v>0.82999998331069946</v>
      </c>
      <c r="AI189" s="166" t="s">
        <v>1369</v>
      </c>
      <c r="AJ189" s="164">
        <v>1.7800020000000001</v>
      </c>
      <c r="AK189" s="164">
        <v>0</v>
      </c>
      <c r="AL189" s="164">
        <v>0</v>
      </c>
      <c r="AM189" s="164" t="s">
        <v>1369</v>
      </c>
      <c r="AN189" s="164">
        <v>0.15788038074970245</v>
      </c>
      <c r="AO189" s="165">
        <v>6.5999999046325684</v>
      </c>
      <c r="AP189" s="165">
        <v>1.7999999523162842</v>
      </c>
      <c r="AQ189" s="163">
        <v>38</v>
      </c>
      <c r="AR189" s="165">
        <v>0.60000002384185791</v>
      </c>
      <c r="AS189" s="164">
        <v>0.44999998807907104</v>
      </c>
      <c r="AT189" s="164" t="s">
        <v>1369</v>
      </c>
      <c r="AU189" s="163">
        <v>82</v>
      </c>
      <c r="AV189" s="164">
        <v>0.23999999463558197</v>
      </c>
      <c r="AW189" s="164">
        <v>40.599998474121094</v>
      </c>
      <c r="AX189" s="163">
        <v>409115</v>
      </c>
      <c r="AY189" s="163">
        <v>412587</v>
      </c>
      <c r="AZ189" s="163">
        <v>100000</v>
      </c>
      <c r="BA189" s="163">
        <v>0</v>
      </c>
      <c r="BB189" s="163">
        <v>54091</v>
      </c>
      <c r="BC189" s="163">
        <v>0</v>
      </c>
      <c r="BD189" s="163">
        <v>133</v>
      </c>
      <c r="BE189" s="165">
        <v>2.4000000953674316</v>
      </c>
      <c r="BF189" s="164">
        <v>3.4166667461395264</v>
      </c>
      <c r="BG189" s="164">
        <v>0.84996271133422852</v>
      </c>
      <c r="BH189" s="163">
        <v>73</v>
      </c>
      <c r="BI189" s="165">
        <v>100</v>
      </c>
      <c r="BJ189" s="164">
        <v>98.770347595214844</v>
      </c>
      <c r="BK189" s="164">
        <v>89.873046875</v>
      </c>
      <c r="BL189" s="165">
        <v>138.52639770507813</v>
      </c>
      <c r="BM189" s="163">
        <v>58000</v>
      </c>
      <c r="BN189" s="165">
        <v>98.3248291015625</v>
      </c>
      <c r="BO189" s="165">
        <v>99.507980346679688</v>
      </c>
      <c r="BP189" s="164">
        <v>62</v>
      </c>
      <c r="BQ189" s="163">
        <v>94</v>
      </c>
      <c r="BR189" s="163">
        <v>92</v>
      </c>
      <c r="BS189" s="163">
        <v>94</v>
      </c>
      <c r="BT189" s="164">
        <v>2344.362548828125</v>
      </c>
      <c r="BU189" s="164">
        <v>19</v>
      </c>
      <c r="BV189" s="163">
        <v>22564.533203125</v>
      </c>
      <c r="BW189" s="163">
        <v>175020</v>
      </c>
    </row>
    <row r="190" spans="1:75">
      <c r="A190" s="167" t="s">
        <v>346</v>
      </c>
      <c r="B190" s="236" t="s">
        <v>345</v>
      </c>
      <c r="C190" s="163">
        <v>53409.8828125</v>
      </c>
      <c r="D190" s="163">
        <v>9951.6123046875</v>
      </c>
      <c r="E190" s="163">
        <v>582987.75</v>
      </c>
      <c r="F190" s="163">
        <v>0</v>
      </c>
      <c r="G190" s="163">
        <v>0</v>
      </c>
      <c r="H190" s="163">
        <v>0</v>
      </c>
      <c r="I190" s="163">
        <v>0</v>
      </c>
      <c r="J190" s="237">
        <v>17142.857421875</v>
      </c>
      <c r="K190" s="240">
        <v>2.857142873108387E-2</v>
      </c>
      <c r="L190" s="238">
        <v>0.375</v>
      </c>
      <c r="M190" s="163">
        <v>31789390</v>
      </c>
      <c r="N190" s="163" t="s">
        <v>1369</v>
      </c>
      <c r="O190" s="163" t="s">
        <v>1369</v>
      </c>
      <c r="P190" s="163" t="s">
        <v>1369</v>
      </c>
      <c r="Q190" s="163">
        <v>0</v>
      </c>
      <c r="R190" s="233">
        <v>0</v>
      </c>
      <c r="S190" s="163">
        <v>0</v>
      </c>
      <c r="T190" s="163">
        <v>16296099</v>
      </c>
      <c r="U190" s="163">
        <v>253557.671875</v>
      </c>
      <c r="V190" s="164">
        <v>79.234909057617188</v>
      </c>
      <c r="W190" s="164">
        <v>2.2519135475158691</v>
      </c>
      <c r="X190" s="164">
        <v>50.532001495361328</v>
      </c>
      <c r="Y190" s="164">
        <v>5.2199997901916504</v>
      </c>
      <c r="Z190" s="164">
        <v>4.953400045633316E-2</v>
      </c>
      <c r="AA190" s="164">
        <v>81.62646484375</v>
      </c>
      <c r="AB190" s="163">
        <v>16021</v>
      </c>
      <c r="AC190" s="163">
        <v>20</v>
      </c>
      <c r="AD190" s="165">
        <v>7.0999999046325684</v>
      </c>
      <c r="AE190" s="164">
        <v>12.241713523864746</v>
      </c>
      <c r="AF190" s="251">
        <v>5.3786691278219223E-2</v>
      </c>
      <c r="AG190" s="163">
        <v>0</v>
      </c>
      <c r="AH190" s="164">
        <v>0.72699999809265137</v>
      </c>
      <c r="AI190" s="166">
        <v>6.1037554405629635E-3</v>
      </c>
      <c r="AJ190" s="164">
        <v>14.710353</v>
      </c>
      <c r="AK190" s="164">
        <v>1079.1800537109375</v>
      </c>
      <c r="AL190" s="164">
        <v>1584.6099853515625</v>
      </c>
      <c r="AM190" s="164">
        <v>1.9402077198028564</v>
      </c>
      <c r="AN190" s="164">
        <v>17.713886260986328</v>
      </c>
      <c r="AO190" s="165">
        <v>13.300000190734863</v>
      </c>
      <c r="AP190" s="165">
        <v>1.7999999523162842</v>
      </c>
      <c r="AQ190" s="163">
        <v>83</v>
      </c>
      <c r="AR190" s="165">
        <v>0.20000000298023224</v>
      </c>
      <c r="AS190" s="164" t="s">
        <v>1369</v>
      </c>
      <c r="AT190" s="163">
        <v>0</v>
      </c>
      <c r="AU190" s="163">
        <v>343828</v>
      </c>
      <c r="AV190" s="164">
        <v>0.24199999868869781</v>
      </c>
      <c r="AW190" s="164">
        <v>31.200000762939453</v>
      </c>
      <c r="AX190" s="163">
        <v>165</v>
      </c>
      <c r="AY190" s="163">
        <v>0</v>
      </c>
      <c r="AZ190" s="163">
        <v>0</v>
      </c>
      <c r="BA190" s="163">
        <v>0</v>
      </c>
      <c r="BB190" s="163">
        <v>31901</v>
      </c>
      <c r="BC190" s="163">
        <v>0</v>
      </c>
      <c r="BD190" s="163">
        <v>140</v>
      </c>
      <c r="BE190" s="165">
        <v>2.4000000953674316</v>
      </c>
      <c r="BF190" s="164">
        <v>3.9500000476837158</v>
      </c>
      <c r="BG190" s="164">
        <v>-0.32951590418815613</v>
      </c>
      <c r="BH190" s="163">
        <v>33</v>
      </c>
      <c r="BI190" s="165">
        <v>100</v>
      </c>
      <c r="BJ190" s="164">
        <v>99.999977111816406</v>
      </c>
      <c r="BK190" s="164">
        <v>76.590431213378906</v>
      </c>
      <c r="BL190" s="165">
        <v>103.068115234375</v>
      </c>
      <c r="BM190" s="163">
        <v>81000</v>
      </c>
      <c r="BN190" s="165">
        <v>96.306694030761719</v>
      </c>
      <c r="BO190" s="165">
        <v>96.622810363769531</v>
      </c>
      <c r="BP190" s="164">
        <v>23.729999542236328</v>
      </c>
      <c r="BQ190" s="163">
        <v>99</v>
      </c>
      <c r="BR190" s="163">
        <v>99</v>
      </c>
      <c r="BS190" s="163">
        <v>99</v>
      </c>
      <c r="BT190" s="164">
        <v>674</v>
      </c>
      <c r="BU190" s="164">
        <v>30</v>
      </c>
      <c r="BV190" s="163">
        <v>2496.107666015625</v>
      </c>
      <c r="BW190" s="163">
        <v>425400</v>
      </c>
    </row>
    <row r="191" spans="1:75">
      <c r="A191" s="167" t="s">
        <v>348</v>
      </c>
      <c r="B191" s="236" t="s">
        <v>347</v>
      </c>
      <c r="C191" s="163">
        <v>531.03155517578125</v>
      </c>
      <c r="D191" s="163">
        <v>531.03155517578125</v>
      </c>
      <c r="E191" s="163">
        <v>0</v>
      </c>
      <c r="F191" s="163">
        <v>11.597200393676758</v>
      </c>
      <c r="G191" s="163">
        <v>25331.873046875</v>
      </c>
      <c r="H191" s="163">
        <v>1979.4334716796875</v>
      </c>
      <c r="I191" s="163">
        <v>638.85430908203125</v>
      </c>
      <c r="J191" s="237">
        <v>0</v>
      </c>
      <c r="K191" s="240">
        <v>0</v>
      </c>
      <c r="L191" s="238">
        <v>0.34999999403953552</v>
      </c>
      <c r="M191" s="163">
        <v>0</v>
      </c>
      <c r="N191" s="163" t="s">
        <v>1369</v>
      </c>
      <c r="O191" s="163" t="s">
        <v>1369</v>
      </c>
      <c r="P191" s="163" t="s">
        <v>1369</v>
      </c>
      <c r="Q191" s="163">
        <v>342324</v>
      </c>
      <c r="R191" s="233">
        <v>1</v>
      </c>
      <c r="S191" s="163">
        <v>149712.40625</v>
      </c>
      <c r="T191" s="163">
        <v>188320.21875</v>
      </c>
      <c r="U191" s="163">
        <v>227076.0625</v>
      </c>
      <c r="V191" s="164">
        <v>26.180229187011719</v>
      </c>
      <c r="W191" s="164">
        <v>2.9667794704437256</v>
      </c>
      <c r="X191" s="164">
        <v>25.97599983215332</v>
      </c>
      <c r="Y191" s="164">
        <v>5.0799999237060547</v>
      </c>
      <c r="Z191" s="164">
        <v>5.5780649185180664E-2</v>
      </c>
      <c r="AA191" s="164">
        <v>75.879768371582031</v>
      </c>
      <c r="AB191" s="163">
        <v>11</v>
      </c>
      <c r="AC191" s="163">
        <v>80</v>
      </c>
      <c r="AD191" s="165">
        <v>3.0639998912811279</v>
      </c>
      <c r="AE191" s="164">
        <v>13.463400840759277</v>
      </c>
      <c r="AF191" s="251">
        <v>0</v>
      </c>
      <c r="AG191" s="163">
        <v>0</v>
      </c>
      <c r="AH191" s="164">
        <v>0.61400002241134644</v>
      </c>
      <c r="AI191" s="166" t="s">
        <v>1369</v>
      </c>
      <c r="AJ191" s="164">
        <v>13.719283000000001</v>
      </c>
      <c r="AK191" s="164">
        <v>162.42999267578125</v>
      </c>
      <c r="AL191" s="164">
        <v>125.05999755859375</v>
      </c>
      <c r="AM191" s="164">
        <v>10.602480888366699</v>
      </c>
      <c r="AN191" s="164">
        <v>15.679472923278809</v>
      </c>
      <c r="AO191" s="165">
        <v>18.200000762939453</v>
      </c>
      <c r="AP191" s="165">
        <v>11.699999809265137</v>
      </c>
      <c r="AQ191" s="163">
        <v>30</v>
      </c>
      <c r="AR191" s="165" t="s">
        <v>1369</v>
      </c>
      <c r="AS191" s="164" t="s">
        <v>1369</v>
      </c>
      <c r="AT191" s="164">
        <v>6.2281937599182129</v>
      </c>
      <c r="AU191" s="163">
        <v>96073</v>
      </c>
      <c r="AV191" s="164" t="s">
        <v>1369</v>
      </c>
      <c r="AW191" s="164">
        <v>32.299999237060547</v>
      </c>
      <c r="AX191" s="163">
        <v>0</v>
      </c>
      <c r="AY191" s="163">
        <v>593702</v>
      </c>
      <c r="AZ191" s="163">
        <v>0</v>
      </c>
      <c r="BA191" s="163">
        <v>0</v>
      </c>
      <c r="BB191" s="163">
        <v>5</v>
      </c>
      <c r="BC191" s="163">
        <v>0</v>
      </c>
      <c r="BD191" s="163">
        <v>130</v>
      </c>
      <c r="BE191" s="165">
        <v>7.9000000953674316</v>
      </c>
      <c r="BF191" s="164">
        <v>2.8499999046325684</v>
      </c>
      <c r="BG191" s="164">
        <v>-0.53628039360046387</v>
      </c>
      <c r="BH191" s="163">
        <v>48</v>
      </c>
      <c r="BI191" s="165">
        <v>70</v>
      </c>
      <c r="BJ191" s="164">
        <v>89.099998474121094</v>
      </c>
      <c r="BK191" s="164">
        <v>66.335670471191406</v>
      </c>
      <c r="BL191" s="165">
        <v>78.199485778808594</v>
      </c>
      <c r="BM191" s="163">
        <v>1000</v>
      </c>
      <c r="BN191" s="165">
        <v>46.714931488037109</v>
      </c>
      <c r="BO191" s="165">
        <v>91.337516784667969</v>
      </c>
      <c r="BP191" s="164">
        <v>1.5800000429153442</v>
      </c>
      <c r="BQ191" s="163">
        <v>68</v>
      </c>
      <c r="BR191" s="163" t="s">
        <v>1369</v>
      </c>
      <c r="BS191" s="163">
        <v>42</v>
      </c>
      <c r="BT191" s="164">
        <v>135.85206604003906</v>
      </c>
      <c r="BU191" s="164">
        <v>94</v>
      </c>
      <c r="BV191" s="163">
        <v>3367.0947265625</v>
      </c>
      <c r="BW191" s="163">
        <v>12190</v>
      </c>
    </row>
    <row r="192" spans="1:75">
      <c r="A192" s="167" t="s">
        <v>744</v>
      </c>
      <c r="B192" s="236" t="s">
        <v>349</v>
      </c>
      <c r="C192" s="163">
        <v>55345.2890625</v>
      </c>
      <c r="D192" s="163">
        <v>19075.7578125</v>
      </c>
      <c r="E192" s="163">
        <v>72125.28125</v>
      </c>
      <c r="F192" s="163">
        <v>41.92559814453125</v>
      </c>
      <c r="G192" s="163">
        <v>227751.625</v>
      </c>
      <c r="H192" s="163">
        <v>11694.2666015625</v>
      </c>
      <c r="I192" s="163">
        <v>40059.32421875</v>
      </c>
      <c r="J192" s="237">
        <v>0</v>
      </c>
      <c r="K192" s="240">
        <v>2.857142873108387E-2</v>
      </c>
      <c r="L192" s="238">
        <v>0.10000000149011612</v>
      </c>
      <c r="M192" s="163" t="s">
        <v>1369</v>
      </c>
      <c r="N192" s="163" t="s">
        <v>1369</v>
      </c>
      <c r="O192" s="163" t="s">
        <v>1369</v>
      </c>
      <c r="P192" s="163" t="s">
        <v>1369</v>
      </c>
      <c r="Q192" s="163">
        <v>14697667</v>
      </c>
      <c r="R192" s="233">
        <v>0.5</v>
      </c>
      <c r="S192" s="163">
        <v>21696728</v>
      </c>
      <c r="T192" s="163">
        <v>26637486</v>
      </c>
      <c r="U192" s="163">
        <v>23992852</v>
      </c>
      <c r="V192" s="164">
        <v>31.9708251953125</v>
      </c>
      <c r="W192" s="164">
        <v>1.9468210935592651</v>
      </c>
      <c r="X192" s="164">
        <v>88.438003540039063</v>
      </c>
      <c r="Y192" s="164" t="s">
        <v>1369</v>
      </c>
      <c r="Z192" s="164">
        <v>2.9976427555084229</v>
      </c>
      <c r="AA192" s="164" t="s">
        <v>1369</v>
      </c>
      <c r="AB192" s="163">
        <v>10223</v>
      </c>
      <c r="AC192" s="163">
        <v>80</v>
      </c>
      <c r="AD192" s="165">
        <v>25.700000762939453</v>
      </c>
      <c r="AE192" s="164">
        <v>7.3541879653930664</v>
      </c>
      <c r="AF192" s="251">
        <v>0.61508840322494507</v>
      </c>
      <c r="AG192" s="163">
        <v>15</v>
      </c>
      <c r="AH192" s="164">
        <v>0.69900000095367432</v>
      </c>
      <c r="AI192" s="166" t="s">
        <v>1369</v>
      </c>
      <c r="AJ192" s="164">
        <v>847.59026400000005</v>
      </c>
      <c r="AK192" s="164">
        <v>274.32998657226563</v>
      </c>
      <c r="AL192" s="164">
        <v>273.55999755859375</v>
      </c>
      <c r="AM192" s="164" t="s">
        <v>1369</v>
      </c>
      <c r="AN192" s="164" t="s">
        <v>1369</v>
      </c>
      <c r="AO192" s="165">
        <v>24.200000762939453</v>
      </c>
      <c r="AP192" s="165" t="s">
        <v>1369</v>
      </c>
      <c r="AQ192" s="163">
        <v>46</v>
      </c>
      <c r="AR192" s="165">
        <v>0.5</v>
      </c>
      <c r="AS192" s="164" t="s">
        <v>1369</v>
      </c>
      <c r="AT192" s="164">
        <v>10.902809143066406</v>
      </c>
      <c r="AU192" s="163">
        <v>7380372</v>
      </c>
      <c r="AV192" s="164">
        <v>0.52100002765655518</v>
      </c>
      <c r="AW192" s="164" t="s">
        <v>1369</v>
      </c>
      <c r="AX192" s="163">
        <v>186801</v>
      </c>
      <c r="AY192" s="163">
        <v>112</v>
      </c>
      <c r="AZ192" s="163">
        <v>0</v>
      </c>
      <c r="BA192" s="163">
        <v>0</v>
      </c>
      <c r="BB192" s="163">
        <v>3237491</v>
      </c>
      <c r="BC192" s="163">
        <v>0</v>
      </c>
      <c r="BD192" s="163">
        <v>99</v>
      </c>
      <c r="BE192" s="165">
        <v>17.600000381469727</v>
      </c>
      <c r="BF192" s="164">
        <v>4</v>
      </c>
      <c r="BG192" s="164">
        <v>-1.6881809234619141</v>
      </c>
      <c r="BH192" s="163">
        <v>13</v>
      </c>
      <c r="BI192" s="165">
        <v>100</v>
      </c>
      <c r="BJ192" s="164">
        <v>97.599998474121094</v>
      </c>
      <c r="BK192" s="164">
        <v>61.599998474121094</v>
      </c>
      <c r="BL192" s="165">
        <v>63.418895721435547</v>
      </c>
      <c r="BM192" s="163">
        <v>70000</v>
      </c>
      <c r="BN192" s="165">
        <v>98.395584106445313</v>
      </c>
      <c r="BO192" s="165">
        <v>93.331611633300781</v>
      </c>
      <c r="BP192" s="164">
        <v>16.64000129699707</v>
      </c>
      <c r="BQ192" s="163">
        <v>56</v>
      </c>
      <c r="BR192" s="163">
        <v>37</v>
      </c>
      <c r="BS192" s="163">
        <v>0</v>
      </c>
      <c r="BT192" s="164">
        <v>103.02468872070313</v>
      </c>
      <c r="BU192" s="164">
        <v>259</v>
      </c>
      <c r="BV192" s="164" t="s">
        <v>1369</v>
      </c>
      <c r="BW192" s="163">
        <v>882050</v>
      </c>
    </row>
    <row r="193" spans="1:75">
      <c r="A193" s="167" t="s">
        <v>374</v>
      </c>
      <c r="B193" s="236" t="s">
        <v>350</v>
      </c>
      <c r="C193" s="163">
        <v>35034.484375</v>
      </c>
      <c r="D193" s="163">
        <v>0</v>
      </c>
      <c r="E193" s="163">
        <v>3858993.5</v>
      </c>
      <c r="F193" s="163">
        <v>122.81839752197266</v>
      </c>
      <c r="G193" s="163">
        <v>1437767.75</v>
      </c>
      <c r="H193" s="163">
        <v>142.84747314453125</v>
      </c>
      <c r="I193" s="163">
        <v>2187748</v>
      </c>
      <c r="J193" s="237">
        <v>244158.796875</v>
      </c>
      <c r="K193" s="240">
        <v>0.17142857611179352</v>
      </c>
      <c r="L193" s="238">
        <v>5.000000074505806E-2</v>
      </c>
      <c r="M193" s="163">
        <v>41891476</v>
      </c>
      <c r="N193" s="163" t="s">
        <v>1369</v>
      </c>
      <c r="O193" s="163" t="s">
        <v>1369</v>
      </c>
      <c r="P193" s="163" t="s">
        <v>1369</v>
      </c>
      <c r="Q193" s="163">
        <v>73329792</v>
      </c>
      <c r="R193" s="233">
        <v>0.7369999885559082</v>
      </c>
      <c r="S193" s="163">
        <v>79966064</v>
      </c>
      <c r="T193" s="163">
        <v>93939536</v>
      </c>
      <c r="U193" s="163">
        <v>96406600</v>
      </c>
      <c r="V193" s="164">
        <v>310.97323608398438</v>
      </c>
      <c r="W193" s="164">
        <v>2.5072348117828369</v>
      </c>
      <c r="X193" s="164">
        <v>39.479999542236328</v>
      </c>
      <c r="Y193" s="164">
        <v>3.440000057220459</v>
      </c>
      <c r="Z193" s="164">
        <v>0</v>
      </c>
      <c r="AA193" s="164">
        <v>88.711776733398438</v>
      </c>
      <c r="AB193" s="163">
        <v>26550</v>
      </c>
      <c r="AC193" s="163">
        <v>80</v>
      </c>
      <c r="AD193" s="165">
        <v>32.5</v>
      </c>
      <c r="AE193" s="164">
        <v>6.9886384010314941</v>
      </c>
      <c r="AF193" s="251">
        <v>2.1116176620125771E-2</v>
      </c>
      <c r="AG193" s="163">
        <v>0</v>
      </c>
      <c r="AH193" s="164">
        <v>0.72600001096725464</v>
      </c>
      <c r="AI193" s="166">
        <v>7.7293948270380497E-3</v>
      </c>
      <c r="AJ193" s="164">
        <v>18.793710000000001</v>
      </c>
      <c r="AK193" s="164">
        <v>533.6400146484375</v>
      </c>
      <c r="AL193" s="164">
        <v>47.990001678466797</v>
      </c>
      <c r="AM193" s="164">
        <v>1.2530431151390076E-2</v>
      </c>
      <c r="AN193" s="164">
        <v>3.2579584121704102</v>
      </c>
      <c r="AO193" s="165">
        <v>20.299999237060547</v>
      </c>
      <c r="AP193" s="244">
        <v>11.600000381469727</v>
      </c>
      <c r="AQ193" s="163">
        <v>176</v>
      </c>
      <c r="AR193" s="165">
        <v>0.30000001192092896</v>
      </c>
      <c r="AS193" s="164">
        <v>0.10999999940395355</v>
      </c>
      <c r="AT193" s="164">
        <v>5.6935464963316917E-3</v>
      </c>
      <c r="AU193" s="163">
        <v>8689530</v>
      </c>
      <c r="AV193" s="164">
        <v>0.37799999117851257</v>
      </c>
      <c r="AW193" s="164">
        <v>36.099998474121094</v>
      </c>
      <c r="AX193" s="163">
        <v>515164.96875</v>
      </c>
      <c r="AY193" s="163">
        <v>90618</v>
      </c>
      <c r="AZ193" s="163">
        <v>20711</v>
      </c>
      <c r="BA193" s="163">
        <v>0</v>
      </c>
      <c r="BB193" s="163">
        <v>26830</v>
      </c>
      <c r="BC193" s="163">
        <v>0</v>
      </c>
      <c r="BD193" s="163">
        <v>133</v>
      </c>
      <c r="BE193" s="165">
        <v>5.1999998092651367</v>
      </c>
      <c r="BF193" s="164">
        <v>3.3166666030883789</v>
      </c>
      <c r="BG193" s="164">
        <v>0.17549079656600952</v>
      </c>
      <c r="BH193" s="163">
        <v>41</v>
      </c>
      <c r="BI193" s="165">
        <v>100</v>
      </c>
      <c r="BJ193" s="164">
        <v>96.133262634277344</v>
      </c>
      <c r="BK193" s="164">
        <v>78.589996337890625</v>
      </c>
      <c r="BL193" s="165">
        <v>139.94969177246094</v>
      </c>
      <c r="BM193" s="163">
        <v>77000</v>
      </c>
      <c r="BN193" s="165">
        <v>92.170341491699219</v>
      </c>
      <c r="BO193" s="165">
        <v>97.956817626953125</v>
      </c>
      <c r="BP193" s="164">
        <v>8.3299999237060547</v>
      </c>
      <c r="BQ193" s="163">
        <v>91</v>
      </c>
      <c r="BR193" s="163">
        <v>81</v>
      </c>
      <c r="BS193" s="163" t="s">
        <v>1369</v>
      </c>
      <c r="BT193" s="164">
        <v>536.337890625</v>
      </c>
      <c r="BU193" s="164">
        <v>46</v>
      </c>
      <c r="BV193" s="163">
        <v>4346.7685546875</v>
      </c>
      <c r="BW193" s="163">
        <v>310070</v>
      </c>
    </row>
    <row r="194" spans="1:75">
      <c r="A194" s="167" t="s">
        <v>352</v>
      </c>
      <c r="B194" s="236" t="s">
        <v>351</v>
      </c>
      <c r="C194" s="163">
        <v>3366.718505859375</v>
      </c>
      <c r="D194" s="163">
        <v>0</v>
      </c>
      <c r="E194" s="163">
        <v>98495.0390625</v>
      </c>
      <c r="F194" s="163">
        <v>8.2615995407104492</v>
      </c>
      <c r="G194" s="163">
        <v>18838.068359375</v>
      </c>
      <c r="H194" s="163">
        <v>528.25128173828125</v>
      </c>
      <c r="I194" s="163">
        <v>7660.6591796875</v>
      </c>
      <c r="J194" s="237">
        <v>0</v>
      </c>
      <c r="K194" s="240">
        <v>0</v>
      </c>
      <c r="L194" s="238">
        <v>0.27500000596046448</v>
      </c>
      <c r="M194" s="163">
        <v>22175720</v>
      </c>
      <c r="N194" s="163" t="s">
        <v>1369</v>
      </c>
      <c r="O194" s="163" t="s">
        <v>1369</v>
      </c>
      <c r="P194" s="163" t="s">
        <v>1369</v>
      </c>
      <c r="Q194" s="163">
        <v>22667496</v>
      </c>
      <c r="R194" s="233">
        <v>0.6435999870300293</v>
      </c>
      <c r="S194" s="163">
        <v>2058393.875</v>
      </c>
      <c r="T194" s="163">
        <v>17399740</v>
      </c>
      <c r="U194" s="163">
        <v>14175151</v>
      </c>
      <c r="V194" s="164">
        <v>62.468776702880859</v>
      </c>
      <c r="W194" s="164">
        <v>3.8381507396697998</v>
      </c>
      <c r="X194" s="164">
        <v>39.831001281738281</v>
      </c>
      <c r="Y194" s="164">
        <v>6.6700000762939453</v>
      </c>
      <c r="Z194" s="164">
        <v>8.5741720199584961</v>
      </c>
      <c r="AA194" s="164">
        <v>48.612968444824219</v>
      </c>
      <c r="AB194" s="163">
        <v>502</v>
      </c>
      <c r="AC194" s="163">
        <v>40</v>
      </c>
      <c r="AD194" s="165">
        <v>44.200000762939453</v>
      </c>
      <c r="AE194" s="164">
        <v>15.875417709350586</v>
      </c>
      <c r="AF194" s="251">
        <v>0.99131685495376587</v>
      </c>
      <c r="AG194" s="163">
        <v>910</v>
      </c>
      <c r="AH194" s="164">
        <v>0.42399999499320984</v>
      </c>
      <c r="AI194" s="166">
        <v>0.24516646564006805</v>
      </c>
      <c r="AJ194" s="164">
        <v>5729.2299519999997</v>
      </c>
      <c r="AK194" s="164">
        <v>3831.969970703125</v>
      </c>
      <c r="AL194" s="164">
        <v>3639.800048828125</v>
      </c>
      <c r="AM194" s="164">
        <v>13.514348983764648</v>
      </c>
      <c r="AN194" s="164">
        <v>20.520851135253906</v>
      </c>
      <c r="AO194" s="165">
        <v>41.299999237060547</v>
      </c>
      <c r="AP194" s="165">
        <v>39.900001525878906</v>
      </c>
      <c r="AQ194" s="163">
        <v>48</v>
      </c>
      <c r="AR194" s="165">
        <v>0.10000000149011612</v>
      </c>
      <c r="AS194" s="164">
        <v>3.9999999105930328E-2</v>
      </c>
      <c r="AT194" s="164">
        <v>40.981517791748047</v>
      </c>
      <c r="AU194" s="163">
        <v>8942946</v>
      </c>
      <c r="AV194" s="164">
        <v>0.81999999284744263</v>
      </c>
      <c r="AW194" s="164">
        <v>36.700000762939453</v>
      </c>
      <c r="AX194" s="163">
        <v>219400</v>
      </c>
      <c r="AY194" s="163">
        <v>398333</v>
      </c>
      <c r="AZ194" s="163">
        <v>39123</v>
      </c>
      <c r="BA194" s="163">
        <v>4516341</v>
      </c>
      <c r="BB194" s="163">
        <v>70842</v>
      </c>
      <c r="BC194" s="163">
        <v>11</v>
      </c>
      <c r="BD194" s="163">
        <v>95</v>
      </c>
      <c r="BE194" s="165">
        <v>39.5</v>
      </c>
      <c r="BF194" s="164">
        <v>1.6000000238418579</v>
      </c>
      <c r="BG194" s="164">
        <v>-2.232541561126709</v>
      </c>
      <c r="BH194" s="163">
        <v>16</v>
      </c>
      <c r="BI194" s="165">
        <v>76</v>
      </c>
      <c r="BJ194" s="164" t="s">
        <v>1369</v>
      </c>
      <c r="BK194" s="164">
        <v>26.718355178833008</v>
      </c>
      <c r="BL194" s="165">
        <v>46.019542694091797</v>
      </c>
      <c r="BM194" s="163">
        <v>22000</v>
      </c>
      <c r="BN194" s="165">
        <v>54.844757080078125</v>
      </c>
      <c r="BO194" s="165">
        <v>61.758243560791016</v>
      </c>
      <c r="BP194" s="164">
        <v>2.940000057220459</v>
      </c>
      <c r="BQ194" s="163">
        <v>74</v>
      </c>
      <c r="BR194" s="163">
        <v>56</v>
      </c>
      <c r="BS194" s="163">
        <v>74</v>
      </c>
      <c r="BT194" s="164">
        <v>102.29128265380859</v>
      </c>
      <c r="BU194" s="164">
        <v>183</v>
      </c>
      <c r="BV194" s="163">
        <v>533.36712646484375</v>
      </c>
      <c r="BW194" s="163">
        <v>527970</v>
      </c>
    </row>
    <row r="195" spans="1:75">
      <c r="A195" s="167" t="s">
        <v>354</v>
      </c>
      <c r="B195" s="236" t="s">
        <v>353</v>
      </c>
      <c r="C195" s="163">
        <v>7511.77587890625</v>
      </c>
      <c r="D195" s="163">
        <v>0</v>
      </c>
      <c r="E195" s="163">
        <v>29436.794921875</v>
      </c>
      <c r="F195" s="163">
        <v>0</v>
      </c>
      <c r="G195" s="163">
        <v>0</v>
      </c>
      <c r="H195" s="163">
        <v>0</v>
      </c>
      <c r="I195" s="163">
        <v>0</v>
      </c>
      <c r="J195" s="237">
        <v>205234.40625</v>
      </c>
      <c r="K195" s="240">
        <v>0.1428571492433548</v>
      </c>
      <c r="L195" s="238">
        <v>7.5000002980232239E-2</v>
      </c>
      <c r="M195" s="163">
        <v>6472203.5</v>
      </c>
      <c r="N195" s="163">
        <v>0</v>
      </c>
      <c r="O195" s="163">
        <v>0</v>
      </c>
      <c r="P195" s="163">
        <v>459540.90625</v>
      </c>
      <c r="Q195" s="163">
        <v>21134696</v>
      </c>
      <c r="R195" s="233">
        <v>1</v>
      </c>
      <c r="S195" s="163">
        <v>5294877</v>
      </c>
      <c r="T195" s="163">
        <v>19696706</v>
      </c>
      <c r="U195" s="163">
        <v>11190934</v>
      </c>
      <c r="V195" s="164">
        <v>26.195032119750977</v>
      </c>
      <c r="W195" s="164">
        <v>3.9670765399932861</v>
      </c>
      <c r="X195" s="164">
        <v>46.334999084472656</v>
      </c>
      <c r="Y195" s="164">
        <v>5</v>
      </c>
      <c r="Z195" s="164">
        <v>6.4111571311950684</v>
      </c>
      <c r="AA195" s="164">
        <v>18.15461540222168</v>
      </c>
      <c r="AB195" s="163">
        <v>1544</v>
      </c>
      <c r="AC195" s="163">
        <v>80</v>
      </c>
      <c r="AD195" s="165">
        <v>48.258129119873047</v>
      </c>
      <c r="AE195" s="164">
        <v>15.029878616333008</v>
      </c>
      <c r="AF195" s="251">
        <v>2.2210963070392609E-2</v>
      </c>
      <c r="AG195" s="163">
        <v>0</v>
      </c>
      <c r="AH195" s="164">
        <v>0.5690000057220459</v>
      </c>
      <c r="AI195" s="166">
        <v>0.23168507218360901</v>
      </c>
      <c r="AJ195" s="164">
        <v>34.649101000000002</v>
      </c>
      <c r="AK195" s="164">
        <v>1083.25</v>
      </c>
      <c r="AL195" s="164">
        <v>1823.5899658203125</v>
      </c>
      <c r="AM195" s="164">
        <v>6.6510438919067383</v>
      </c>
      <c r="AN195" s="164">
        <v>0.88770115375518799</v>
      </c>
      <c r="AO195" s="165">
        <v>55.599998474121094</v>
      </c>
      <c r="AP195" s="165">
        <v>11.800000190734863</v>
      </c>
      <c r="AQ195" s="163">
        <v>295</v>
      </c>
      <c r="AR195" s="165">
        <v>10.800000190734863</v>
      </c>
      <c r="AS195" s="164">
        <v>3.25</v>
      </c>
      <c r="AT195" s="164">
        <v>180.41055297851563</v>
      </c>
      <c r="AU195" s="163">
        <v>6565157</v>
      </c>
      <c r="AV195" s="164">
        <v>0.52600002288818359</v>
      </c>
      <c r="AW195" s="164">
        <v>51.5</v>
      </c>
      <c r="AX195" s="163">
        <v>21582</v>
      </c>
      <c r="AY195" s="163">
        <v>176726</v>
      </c>
      <c r="AZ195" s="163">
        <v>6600000</v>
      </c>
      <c r="BA195" s="163">
        <v>0</v>
      </c>
      <c r="BB195" s="163">
        <v>95510</v>
      </c>
      <c r="BC195" s="163">
        <v>0</v>
      </c>
      <c r="BD195" s="163">
        <v>98</v>
      </c>
      <c r="BE195" s="165">
        <v>35.400001525878906</v>
      </c>
      <c r="BF195" s="164">
        <v>3.5829999446868896</v>
      </c>
      <c r="BG195" s="164">
        <v>-0.65823274850845337</v>
      </c>
      <c r="BH195" s="163">
        <v>37</v>
      </c>
      <c r="BI195" s="165">
        <v>47.799999237060547</v>
      </c>
      <c r="BJ195" s="164">
        <v>87.5</v>
      </c>
      <c r="BK195" s="164">
        <v>21.231531143188477</v>
      </c>
      <c r="BL195" s="165">
        <v>99.1024169921875</v>
      </c>
      <c r="BM195" s="163">
        <v>31000</v>
      </c>
      <c r="BN195" s="165">
        <v>36.301368713378906</v>
      </c>
      <c r="BO195" s="165">
        <v>68.247802734375</v>
      </c>
      <c r="BP195" s="164">
        <v>2.9699997901916504</v>
      </c>
      <c r="BQ195" s="163">
        <v>82</v>
      </c>
      <c r="BR195" s="163">
        <v>81</v>
      </c>
      <c r="BS195" s="163">
        <v>78</v>
      </c>
      <c r="BT195" s="164">
        <v>235.54975891113281</v>
      </c>
      <c r="BU195" s="164">
        <v>135</v>
      </c>
      <c r="BV195" s="163">
        <v>1369.12939453125</v>
      </c>
      <c r="BW195" s="163">
        <v>743390</v>
      </c>
    </row>
    <row r="196" spans="1:75">
      <c r="A196" s="167" t="s">
        <v>356</v>
      </c>
      <c r="B196" s="236" t="s">
        <v>355</v>
      </c>
      <c r="C196" s="163">
        <v>3257.8623046875</v>
      </c>
      <c r="D196" s="163">
        <v>0</v>
      </c>
      <c r="E196" s="163">
        <v>10676.154296875</v>
      </c>
      <c r="F196" s="163">
        <v>0</v>
      </c>
      <c r="G196" s="163">
        <v>0</v>
      </c>
      <c r="H196" s="163">
        <v>0</v>
      </c>
      <c r="I196" s="163">
        <v>0</v>
      </c>
      <c r="J196" s="237">
        <v>748289.0625</v>
      </c>
      <c r="K196" s="240">
        <v>0.22857142984867096</v>
      </c>
      <c r="L196" s="238">
        <v>0.34999999403953552</v>
      </c>
      <c r="M196" s="163">
        <v>5436796</v>
      </c>
      <c r="N196" s="163">
        <v>0</v>
      </c>
      <c r="O196" s="163">
        <v>0</v>
      </c>
      <c r="P196" s="163">
        <v>56133.421875</v>
      </c>
      <c r="Q196" s="163">
        <v>13401801</v>
      </c>
      <c r="R196" s="164">
        <v>0.7874000072479248</v>
      </c>
      <c r="S196" s="163">
        <v>376449.59375</v>
      </c>
      <c r="T196" s="163">
        <v>13274889</v>
      </c>
      <c r="U196" s="163">
        <v>762201.6875</v>
      </c>
      <c r="V196" s="164">
        <v>41.342960357666016</v>
      </c>
      <c r="W196" s="164">
        <v>2.4669923782348633</v>
      </c>
      <c r="X196" s="164">
        <v>32.516998291015625</v>
      </c>
      <c r="Y196" s="164">
        <v>4.0199999809265137</v>
      </c>
      <c r="Z196" s="164">
        <v>17.309951782226563</v>
      </c>
      <c r="AA196" s="164">
        <v>42.456092834472656</v>
      </c>
      <c r="AB196" s="163">
        <v>5084</v>
      </c>
      <c r="AC196" s="163">
        <v>80</v>
      </c>
      <c r="AD196" s="165">
        <v>54.882678985595703</v>
      </c>
      <c r="AE196" s="164">
        <v>14.025482177734375</v>
      </c>
      <c r="AF196" s="251">
        <v>4.5273274183273315E-2</v>
      </c>
      <c r="AG196" s="163">
        <v>0</v>
      </c>
      <c r="AH196" s="164">
        <v>0.55000001192092896</v>
      </c>
      <c r="AI196" s="166">
        <v>0.10994178801774979</v>
      </c>
      <c r="AJ196" s="164">
        <v>222.15713600000001</v>
      </c>
      <c r="AK196" s="164">
        <v>981.8699951171875</v>
      </c>
      <c r="AL196" s="164">
        <v>788.07000732421875</v>
      </c>
      <c r="AM196" s="164">
        <v>2.9171671867370605</v>
      </c>
      <c r="AN196" s="164">
        <v>11.741132736206055</v>
      </c>
      <c r="AO196" s="165">
        <v>47.700000762939453</v>
      </c>
      <c r="AP196" s="165">
        <v>9.6999998092651367</v>
      </c>
      <c r="AQ196" s="163">
        <v>204</v>
      </c>
      <c r="AR196" s="165">
        <v>11</v>
      </c>
      <c r="AS196" s="164">
        <v>1.6799999475479126</v>
      </c>
      <c r="AT196" s="164">
        <v>28.456027984619141</v>
      </c>
      <c r="AU196" s="163">
        <v>8352700</v>
      </c>
      <c r="AV196" s="164">
        <v>0.51899999380111694</v>
      </c>
      <c r="AW196" s="164">
        <v>50.299999237060547</v>
      </c>
      <c r="AX196" s="163">
        <v>9551</v>
      </c>
      <c r="AY196" s="163">
        <v>4217</v>
      </c>
      <c r="AZ196" s="163">
        <v>7600000</v>
      </c>
      <c r="BA196" s="163">
        <v>0</v>
      </c>
      <c r="BB196" s="163">
        <v>23568</v>
      </c>
      <c r="BC196" s="163">
        <v>0</v>
      </c>
      <c r="BD196" s="163">
        <v>90</v>
      </c>
      <c r="BE196" s="165">
        <v>38.099998474121094</v>
      </c>
      <c r="BF196" s="164">
        <v>3.9666666984558105</v>
      </c>
      <c r="BG196" s="164">
        <v>-1.254612922668457</v>
      </c>
      <c r="BH196" s="163">
        <v>24</v>
      </c>
      <c r="BI196" s="165">
        <v>50.099998474121094</v>
      </c>
      <c r="BJ196" s="164">
        <v>89.849998474121094</v>
      </c>
      <c r="BK196" s="164">
        <v>34.813972473144531</v>
      </c>
      <c r="BL196" s="165">
        <v>87.624504089355469</v>
      </c>
      <c r="BM196" s="163">
        <v>49000</v>
      </c>
      <c r="BN196" s="165">
        <v>34.61785888671875</v>
      </c>
      <c r="BO196" s="165">
        <v>62.294254302978516</v>
      </c>
      <c r="BP196" s="164">
        <v>1.8899999856948853</v>
      </c>
      <c r="BQ196" s="163">
        <v>90</v>
      </c>
      <c r="BR196" s="163">
        <v>77</v>
      </c>
      <c r="BS196" s="163">
        <v>90</v>
      </c>
      <c r="BT196" s="164">
        <v>63.136966705322266</v>
      </c>
      <c r="BU196" s="164">
        <v>357</v>
      </c>
      <c r="BV196" s="163">
        <v>1592.4166259765625</v>
      </c>
      <c r="BW196" s="163">
        <v>386850</v>
      </c>
    </row>
    <row r="197" spans="1:75">
      <c r="R197" s="1"/>
    </row>
  </sheetData>
  <sheetProtection formatCells="0" formatRows="0" insertColumns="0" insertRows="0" insertHyperlinks="0" deleteColumns="0" deleteRows="0" sort="0" autoFilter="0" pivotTables="0"/>
  <sortState ref="A6:BA196">
    <sortCondition ref="A6:A196"/>
  </sortState>
  <mergeCells count="1">
    <mergeCell ref="A1:BW1"/>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4"/>
  <sheetViews>
    <sheetView showGridLines="0" zoomScaleNormal="100" workbookViewId="0">
      <pane xSplit="2" ySplit="3" topLeftCell="C4" activePane="bottomRight" state="frozen"/>
      <selection pane="topRight" activeCell="C1" sqref="C1"/>
      <selection pane="bottomLeft" activeCell="A5" sqref="A5"/>
      <selection pane="bottomRight" activeCell="C4" sqref="C4"/>
    </sheetView>
  </sheetViews>
  <sheetFormatPr defaultColWidth="9.140625" defaultRowHeight="15"/>
  <cols>
    <col min="1" max="1" width="49.42578125" style="1" bestFit="1" customWidth="1"/>
    <col min="2" max="2" width="5.5703125" style="1" bestFit="1" customWidth="1"/>
    <col min="3" max="13" width="12" style="1" bestFit="1" customWidth="1"/>
    <col min="14" max="16384" width="9.140625" style="1"/>
  </cols>
  <sheetData>
    <row r="1" spans="1:13">
      <c r="A1" s="263"/>
      <c r="B1" s="263"/>
    </row>
    <row r="2" spans="1:13" s="12" customFormat="1" ht="121.5" customHeight="1">
      <c r="A2" s="30" t="s">
        <v>379</v>
      </c>
      <c r="B2" s="23" t="s">
        <v>357</v>
      </c>
    </row>
    <row r="3" spans="1:13">
      <c r="A3" s="31" t="s">
        <v>836</v>
      </c>
      <c r="B3" s="23"/>
      <c r="C3" s="1">
        <v>2014</v>
      </c>
      <c r="D3" s="1">
        <v>2015</v>
      </c>
      <c r="E3" s="1">
        <v>2016</v>
      </c>
      <c r="F3" s="1">
        <v>2017</v>
      </c>
      <c r="G3" s="1">
        <v>2018</v>
      </c>
      <c r="H3" s="1">
        <v>2019</v>
      </c>
      <c r="I3" s="1">
        <v>2020</v>
      </c>
      <c r="J3" s="1">
        <v>2021</v>
      </c>
      <c r="K3" s="1">
        <v>2022</v>
      </c>
      <c r="L3" s="1">
        <v>2023</v>
      </c>
      <c r="M3" s="1">
        <v>2024</v>
      </c>
    </row>
    <row r="4" spans="1:13">
      <c r="A4" s="30" t="s">
        <v>1</v>
      </c>
      <c r="B4" s="23" t="s">
        <v>0</v>
      </c>
      <c r="C4" s="1">
        <v>32716210</v>
      </c>
      <c r="D4" s="1">
        <v>33753499</v>
      </c>
      <c r="E4" s="1">
        <v>34636207</v>
      </c>
      <c r="F4" s="1">
        <v>35643418</v>
      </c>
      <c r="G4" s="1">
        <v>36686784</v>
      </c>
      <c r="H4" s="1">
        <v>37769498</v>
      </c>
      <c r="I4" s="1">
        <v>38972230</v>
      </c>
      <c r="J4" s="1">
        <v>40099462</v>
      </c>
      <c r="K4" s="1">
        <v>41128771</v>
      </c>
      <c r="L4" s="1">
        <v>42239854</v>
      </c>
      <c r="M4" s="1">
        <v>43372950</v>
      </c>
    </row>
    <row r="5" spans="1:13">
      <c r="A5" s="30" t="s">
        <v>3</v>
      </c>
      <c r="B5" s="23" t="s">
        <v>2</v>
      </c>
      <c r="C5" s="1">
        <v>2884102</v>
      </c>
      <c r="D5" s="1">
        <v>2882480</v>
      </c>
      <c r="E5" s="1">
        <v>2881063</v>
      </c>
      <c r="F5" s="1">
        <v>2879355</v>
      </c>
      <c r="G5" s="1">
        <v>2877013</v>
      </c>
      <c r="H5" s="1">
        <v>2873884</v>
      </c>
      <c r="I5" s="1">
        <v>2866848</v>
      </c>
      <c r="J5" s="1">
        <v>2854710</v>
      </c>
      <c r="K5" s="1">
        <v>2842321</v>
      </c>
      <c r="L5" s="1">
        <v>2832439</v>
      </c>
      <c r="M5" s="1">
        <v>2826020</v>
      </c>
    </row>
    <row r="6" spans="1:13">
      <c r="A6" s="30" t="s">
        <v>5</v>
      </c>
      <c r="B6" s="23" t="s">
        <v>4</v>
      </c>
      <c r="C6" s="1">
        <v>38760168</v>
      </c>
      <c r="D6" s="1">
        <v>39543154</v>
      </c>
      <c r="E6" s="1">
        <v>40339329</v>
      </c>
      <c r="F6" s="1">
        <v>41136546</v>
      </c>
      <c r="G6" s="1">
        <v>41927007</v>
      </c>
      <c r="H6" s="1">
        <v>42705368</v>
      </c>
      <c r="I6" s="1">
        <v>43451666</v>
      </c>
      <c r="J6" s="1">
        <v>44177969</v>
      </c>
      <c r="K6" s="1">
        <v>44903225</v>
      </c>
      <c r="L6" s="1">
        <v>45606480</v>
      </c>
      <c r="M6" s="1">
        <v>46278752</v>
      </c>
    </row>
    <row r="7" spans="1:13">
      <c r="A7" s="30" t="s">
        <v>7</v>
      </c>
      <c r="B7" s="23" t="s">
        <v>6</v>
      </c>
      <c r="C7" s="1">
        <v>27128337</v>
      </c>
      <c r="D7" s="1">
        <v>28127721</v>
      </c>
      <c r="E7" s="1">
        <v>29154746</v>
      </c>
      <c r="F7" s="1">
        <v>30208628</v>
      </c>
      <c r="G7" s="1">
        <v>31273533</v>
      </c>
      <c r="H7" s="1">
        <v>32353588</v>
      </c>
      <c r="I7" s="1">
        <v>33428485.999999996</v>
      </c>
      <c r="J7" s="1">
        <v>34503774</v>
      </c>
      <c r="K7" s="1">
        <v>35588987</v>
      </c>
      <c r="L7" s="1">
        <v>36684202</v>
      </c>
      <c r="M7" s="1">
        <v>37804634</v>
      </c>
    </row>
    <row r="8" spans="1:13">
      <c r="A8" s="30" t="s">
        <v>9</v>
      </c>
      <c r="B8" s="23" t="s">
        <v>8</v>
      </c>
      <c r="C8" s="1">
        <v>89236</v>
      </c>
      <c r="D8" s="1">
        <v>89940</v>
      </c>
      <c r="E8" s="1">
        <v>90564</v>
      </c>
      <c r="F8" s="1">
        <v>91119</v>
      </c>
      <c r="G8" s="1">
        <v>91626</v>
      </c>
      <c r="H8" s="1">
        <v>92116</v>
      </c>
      <c r="I8" s="1">
        <v>92664</v>
      </c>
      <c r="J8" s="1">
        <v>93220</v>
      </c>
      <c r="K8" s="1">
        <v>93763</v>
      </c>
      <c r="L8" s="1">
        <v>94298</v>
      </c>
      <c r="M8" s="1">
        <v>94816</v>
      </c>
    </row>
    <row r="9" spans="1:13">
      <c r="A9" s="30" t="s">
        <v>11</v>
      </c>
      <c r="B9" s="23" t="s">
        <v>10</v>
      </c>
      <c r="C9" s="1">
        <v>42824054</v>
      </c>
      <c r="D9" s="1">
        <v>43257065</v>
      </c>
      <c r="E9" s="1">
        <v>43668241</v>
      </c>
      <c r="F9" s="1">
        <v>44054616</v>
      </c>
      <c r="G9" s="1">
        <v>44413596</v>
      </c>
      <c r="H9" s="1">
        <v>44745520</v>
      </c>
      <c r="I9" s="1">
        <v>45036032</v>
      </c>
      <c r="J9" s="1">
        <v>45276780</v>
      </c>
      <c r="K9" s="1">
        <v>45510318</v>
      </c>
      <c r="L9" s="1">
        <v>45773884</v>
      </c>
      <c r="M9" s="1">
        <v>46057866</v>
      </c>
    </row>
    <row r="10" spans="1:13">
      <c r="A10" s="30" t="s">
        <v>13</v>
      </c>
      <c r="B10" s="23" t="s">
        <v>12</v>
      </c>
      <c r="C10" s="1">
        <v>2889930</v>
      </c>
      <c r="D10" s="1">
        <v>2878595</v>
      </c>
      <c r="E10" s="1">
        <v>2865835</v>
      </c>
      <c r="F10" s="1">
        <v>2851923</v>
      </c>
      <c r="G10" s="1">
        <v>2836557</v>
      </c>
      <c r="H10" s="1">
        <v>2820602</v>
      </c>
      <c r="I10" s="1">
        <v>2805608</v>
      </c>
      <c r="J10" s="1">
        <v>2790974</v>
      </c>
      <c r="K10" s="1">
        <v>2780469</v>
      </c>
      <c r="L10" s="1">
        <v>2777970</v>
      </c>
      <c r="M10" s="1">
        <v>2777979</v>
      </c>
    </row>
    <row r="11" spans="1:13">
      <c r="A11" s="30" t="s">
        <v>15</v>
      </c>
      <c r="B11" s="23" t="s">
        <v>14</v>
      </c>
      <c r="C11" s="1">
        <v>23469579</v>
      </c>
      <c r="D11" s="1">
        <v>23820236</v>
      </c>
      <c r="E11" s="1">
        <v>24195701</v>
      </c>
      <c r="F11" s="1">
        <v>24590334</v>
      </c>
      <c r="G11" s="1">
        <v>24979230</v>
      </c>
      <c r="H11" s="1">
        <v>25357170</v>
      </c>
      <c r="I11" s="1">
        <v>25670051</v>
      </c>
      <c r="J11" s="1">
        <v>25921089</v>
      </c>
      <c r="K11" s="1">
        <v>26177413</v>
      </c>
      <c r="L11" s="1">
        <v>26439111</v>
      </c>
      <c r="M11" s="1">
        <v>26699482</v>
      </c>
    </row>
    <row r="12" spans="1:13">
      <c r="A12" s="30" t="s">
        <v>17</v>
      </c>
      <c r="B12" s="23" t="s">
        <v>16</v>
      </c>
      <c r="C12" s="1">
        <v>8546066</v>
      </c>
      <c r="D12" s="1">
        <v>8642421</v>
      </c>
      <c r="E12" s="1">
        <v>8736487</v>
      </c>
      <c r="F12" s="1">
        <v>8797496</v>
      </c>
      <c r="G12" s="1">
        <v>8840512</v>
      </c>
      <c r="H12" s="1">
        <v>8879940</v>
      </c>
      <c r="I12" s="1">
        <v>8907777</v>
      </c>
      <c r="J12" s="1">
        <v>8922082</v>
      </c>
      <c r="K12" s="1">
        <v>8939617</v>
      </c>
      <c r="L12" s="1">
        <v>8958960</v>
      </c>
      <c r="M12" s="1">
        <v>8977139</v>
      </c>
    </row>
    <row r="13" spans="1:13">
      <c r="A13" s="30" t="s">
        <v>19</v>
      </c>
      <c r="B13" s="23" t="s">
        <v>18</v>
      </c>
      <c r="C13" s="1">
        <v>9741880</v>
      </c>
      <c r="D13" s="1">
        <v>9863480</v>
      </c>
      <c r="E13" s="1">
        <v>9976248</v>
      </c>
      <c r="F13" s="1">
        <v>10071567</v>
      </c>
      <c r="G13" s="1">
        <v>10152522</v>
      </c>
      <c r="H13" s="1">
        <v>10232753</v>
      </c>
      <c r="I13" s="1">
        <v>10284951</v>
      </c>
      <c r="J13" s="1">
        <v>10312992</v>
      </c>
      <c r="K13" s="1">
        <v>10358074</v>
      </c>
      <c r="L13" s="1">
        <v>10412652</v>
      </c>
      <c r="M13" s="1">
        <v>10462904</v>
      </c>
    </row>
    <row r="14" spans="1:13">
      <c r="A14" s="30" t="s">
        <v>21</v>
      </c>
      <c r="B14" s="23" t="s">
        <v>20</v>
      </c>
      <c r="C14" s="1">
        <v>389131</v>
      </c>
      <c r="D14" s="1">
        <v>392698</v>
      </c>
      <c r="E14" s="1">
        <v>395976</v>
      </c>
      <c r="F14" s="1">
        <v>399020</v>
      </c>
      <c r="G14" s="1">
        <v>401906</v>
      </c>
      <c r="H14" s="1">
        <v>404557</v>
      </c>
      <c r="I14" s="1">
        <v>406472</v>
      </c>
      <c r="J14" s="1">
        <v>407906</v>
      </c>
      <c r="K14" s="1">
        <v>409984</v>
      </c>
      <c r="L14" s="1">
        <v>412623</v>
      </c>
      <c r="M14" s="1">
        <v>415223</v>
      </c>
    </row>
    <row r="15" spans="1:13">
      <c r="A15" s="30" t="s">
        <v>23</v>
      </c>
      <c r="B15" s="23" t="s">
        <v>22</v>
      </c>
      <c r="C15" s="1">
        <v>1311134</v>
      </c>
      <c r="D15" s="1">
        <v>1362142</v>
      </c>
      <c r="E15" s="1">
        <v>1409661</v>
      </c>
      <c r="F15" s="1">
        <v>1456834</v>
      </c>
      <c r="G15" s="1">
        <v>1487340</v>
      </c>
      <c r="H15" s="1">
        <v>1494188</v>
      </c>
      <c r="I15" s="1">
        <v>1477469</v>
      </c>
      <c r="J15" s="1">
        <v>1463265</v>
      </c>
      <c r="K15" s="1">
        <v>1472233</v>
      </c>
      <c r="L15" s="1">
        <v>1485509</v>
      </c>
      <c r="M15" s="1">
        <v>1498712</v>
      </c>
    </row>
    <row r="16" spans="1:13">
      <c r="A16" s="30" t="s">
        <v>25</v>
      </c>
      <c r="B16" s="23" t="s">
        <v>24</v>
      </c>
      <c r="C16" s="1">
        <v>155961298</v>
      </c>
      <c r="D16" s="1">
        <v>157830000</v>
      </c>
      <c r="E16" s="1">
        <v>159784568</v>
      </c>
      <c r="F16" s="1">
        <v>161793964</v>
      </c>
      <c r="G16" s="1">
        <v>163683958</v>
      </c>
      <c r="H16" s="1">
        <v>165516222</v>
      </c>
      <c r="I16" s="1">
        <v>167420950</v>
      </c>
      <c r="J16" s="1">
        <v>169356251</v>
      </c>
      <c r="K16" s="1">
        <v>171186372</v>
      </c>
      <c r="L16" s="1">
        <v>172954319</v>
      </c>
      <c r="M16" s="1">
        <v>174701211</v>
      </c>
    </row>
    <row r="17" spans="1:13">
      <c r="A17" s="30" t="s">
        <v>27</v>
      </c>
      <c r="B17" s="23" t="s">
        <v>26</v>
      </c>
      <c r="C17" s="1">
        <v>277493</v>
      </c>
      <c r="D17" s="1">
        <v>278083</v>
      </c>
      <c r="E17" s="1">
        <v>278649</v>
      </c>
      <c r="F17" s="1">
        <v>279187</v>
      </c>
      <c r="G17" s="1">
        <v>279688</v>
      </c>
      <c r="H17" s="1">
        <v>280180</v>
      </c>
      <c r="I17" s="1">
        <v>280693</v>
      </c>
      <c r="J17" s="1">
        <v>281200</v>
      </c>
      <c r="K17" s="1">
        <v>281635</v>
      </c>
      <c r="L17" s="1">
        <v>281996</v>
      </c>
      <c r="M17" s="1">
        <v>282309</v>
      </c>
    </row>
    <row r="18" spans="1:13">
      <c r="A18" s="30" t="s">
        <v>29</v>
      </c>
      <c r="B18" s="23" t="s">
        <v>28</v>
      </c>
      <c r="C18" s="1">
        <v>9693740</v>
      </c>
      <c r="D18" s="1">
        <v>9700609</v>
      </c>
      <c r="E18" s="1">
        <v>9708110</v>
      </c>
      <c r="F18" s="1">
        <v>9707876</v>
      </c>
      <c r="G18" s="1">
        <v>9695574</v>
      </c>
      <c r="H18" s="1">
        <v>9673971</v>
      </c>
      <c r="I18" s="1">
        <v>9633740</v>
      </c>
      <c r="J18" s="1">
        <v>9578168</v>
      </c>
      <c r="K18" s="1">
        <v>9534954</v>
      </c>
      <c r="L18" s="1">
        <v>9498238</v>
      </c>
      <c r="M18" s="1">
        <v>9455036</v>
      </c>
    </row>
    <row r="19" spans="1:13">
      <c r="A19" s="30" t="s">
        <v>31</v>
      </c>
      <c r="B19" s="23" t="s">
        <v>30</v>
      </c>
      <c r="C19" s="1">
        <v>11176723</v>
      </c>
      <c r="D19" s="1">
        <v>11248304</v>
      </c>
      <c r="E19" s="1">
        <v>11316836</v>
      </c>
      <c r="F19" s="1">
        <v>11384490</v>
      </c>
      <c r="G19" s="1">
        <v>11448596</v>
      </c>
      <c r="H19" s="1">
        <v>11510568</v>
      </c>
      <c r="I19" s="1">
        <v>11561716</v>
      </c>
      <c r="J19" s="1">
        <v>11611420</v>
      </c>
      <c r="K19" s="1">
        <v>11655930</v>
      </c>
      <c r="L19" s="1">
        <v>11686140</v>
      </c>
      <c r="M19" s="1">
        <v>11715774</v>
      </c>
    </row>
    <row r="20" spans="1:13">
      <c r="A20" s="30" t="s">
        <v>33</v>
      </c>
      <c r="B20" s="23" t="s">
        <v>32</v>
      </c>
      <c r="C20" s="1">
        <v>352335</v>
      </c>
      <c r="D20" s="1">
        <v>359871</v>
      </c>
      <c r="E20" s="1">
        <v>367312</v>
      </c>
      <c r="F20" s="1">
        <v>374693</v>
      </c>
      <c r="G20" s="1">
        <v>382066</v>
      </c>
      <c r="H20" s="1">
        <v>389095</v>
      </c>
      <c r="I20" s="1">
        <v>394920</v>
      </c>
      <c r="J20" s="1">
        <v>400031</v>
      </c>
      <c r="K20" s="1">
        <v>405272</v>
      </c>
      <c r="L20" s="1">
        <v>410825</v>
      </c>
      <c r="M20" s="1">
        <v>416656</v>
      </c>
    </row>
    <row r="21" spans="1:13">
      <c r="A21" s="30" t="s">
        <v>35</v>
      </c>
      <c r="B21" s="23" t="s">
        <v>34</v>
      </c>
      <c r="C21" s="1">
        <v>10614844</v>
      </c>
      <c r="D21" s="1">
        <v>10932784</v>
      </c>
      <c r="E21" s="1">
        <v>11260085</v>
      </c>
      <c r="F21" s="1">
        <v>11596778</v>
      </c>
      <c r="G21" s="1">
        <v>11940683</v>
      </c>
      <c r="H21" s="1">
        <v>12290444</v>
      </c>
      <c r="I21" s="1">
        <v>12643123</v>
      </c>
      <c r="J21" s="1">
        <v>12996895</v>
      </c>
      <c r="K21" s="1">
        <v>13352864</v>
      </c>
      <c r="L21" s="1">
        <v>13712828</v>
      </c>
      <c r="M21" s="1">
        <v>14080072</v>
      </c>
    </row>
    <row r="22" spans="1:13">
      <c r="A22" s="30" t="s">
        <v>37</v>
      </c>
      <c r="B22" s="23" t="s">
        <v>36</v>
      </c>
      <c r="C22" s="1">
        <v>736357</v>
      </c>
      <c r="D22" s="1">
        <v>743274</v>
      </c>
      <c r="E22" s="1">
        <v>749762</v>
      </c>
      <c r="F22" s="1">
        <v>756122</v>
      </c>
      <c r="G22" s="1">
        <v>762096</v>
      </c>
      <c r="H22" s="1">
        <v>767459</v>
      </c>
      <c r="I22" s="1">
        <v>772506</v>
      </c>
      <c r="J22" s="1">
        <v>777486</v>
      </c>
      <c r="K22" s="1">
        <v>782455</v>
      </c>
      <c r="L22" s="1">
        <v>787424</v>
      </c>
      <c r="M22" s="1">
        <v>792382</v>
      </c>
    </row>
    <row r="23" spans="1:13">
      <c r="A23" s="30" t="s">
        <v>733</v>
      </c>
      <c r="B23" s="23" t="s">
        <v>38</v>
      </c>
      <c r="C23" s="1">
        <v>10916988</v>
      </c>
      <c r="D23" s="1">
        <v>11090086</v>
      </c>
      <c r="E23" s="1">
        <v>11263016</v>
      </c>
      <c r="F23" s="1">
        <v>11435534</v>
      </c>
      <c r="G23" s="1">
        <v>11606905</v>
      </c>
      <c r="H23" s="1">
        <v>11777314</v>
      </c>
      <c r="I23" s="1">
        <v>11936162</v>
      </c>
      <c r="J23" s="1">
        <v>12079472</v>
      </c>
      <c r="K23" s="1">
        <v>12224110</v>
      </c>
      <c r="L23" s="1">
        <v>12388571</v>
      </c>
      <c r="M23" s="1">
        <v>12567336</v>
      </c>
    </row>
    <row r="24" spans="1:13">
      <c r="A24" s="30" t="s">
        <v>40</v>
      </c>
      <c r="B24" s="23" t="s">
        <v>39</v>
      </c>
      <c r="C24" s="1">
        <v>3571068</v>
      </c>
      <c r="D24" s="1">
        <v>3524324</v>
      </c>
      <c r="E24" s="1">
        <v>3480986</v>
      </c>
      <c r="F24" s="1">
        <v>3440027</v>
      </c>
      <c r="G24" s="1">
        <v>3400129</v>
      </c>
      <c r="H24" s="1">
        <v>3360712</v>
      </c>
      <c r="I24" s="1">
        <v>3318407</v>
      </c>
      <c r="J24" s="1">
        <v>3270943</v>
      </c>
      <c r="K24" s="1">
        <v>3233526</v>
      </c>
      <c r="L24" s="1">
        <v>3210847</v>
      </c>
      <c r="M24" s="1">
        <v>3194378</v>
      </c>
    </row>
    <row r="25" spans="1:13">
      <c r="A25" s="30" t="s">
        <v>42</v>
      </c>
      <c r="B25" s="23" t="s">
        <v>41</v>
      </c>
      <c r="C25" s="1">
        <v>2260376</v>
      </c>
      <c r="D25" s="1">
        <v>2305172</v>
      </c>
      <c r="E25" s="1">
        <v>2352416</v>
      </c>
      <c r="F25" s="1">
        <v>2401840</v>
      </c>
      <c r="G25" s="1">
        <v>2451408</v>
      </c>
      <c r="H25" s="1">
        <v>2499702</v>
      </c>
      <c r="I25" s="1">
        <v>2546402</v>
      </c>
      <c r="J25" s="1">
        <v>2588423</v>
      </c>
      <c r="K25" s="1">
        <v>2630296</v>
      </c>
      <c r="L25" s="1">
        <v>2675352</v>
      </c>
      <c r="M25" s="1">
        <v>2719694</v>
      </c>
    </row>
    <row r="26" spans="1:13">
      <c r="A26" s="30" t="s">
        <v>44</v>
      </c>
      <c r="B26" s="23" t="s">
        <v>43</v>
      </c>
      <c r="C26" s="1">
        <v>203459650</v>
      </c>
      <c r="D26" s="1">
        <v>205188205</v>
      </c>
      <c r="E26" s="1">
        <v>206859578</v>
      </c>
      <c r="F26" s="1">
        <v>208504960</v>
      </c>
      <c r="G26" s="1">
        <v>210166592</v>
      </c>
      <c r="H26" s="1">
        <v>211782878</v>
      </c>
      <c r="I26" s="1">
        <v>213196304</v>
      </c>
      <c r="J26" s="1">
        <v>214326223</v>
      </c>
      <c r="K26" s="1">
        <v>215313498</v>
      </c>
      <c r="L26" s="1">
        <v>216422446</v>
      </c>
      <c r="M26" s="1">
        <v>217637297</v>
      </c>
    </row>
    <row r="27" spans="1:13">
      <c r="A27" s="30" t="s">
        <v>378</v>
      </c>
      <c r="B27" s="23" t="s">
        <v>45</v>
      </c>
      <c r="C27" s="1">
        <v>416656</v>
      </c>
      <c r="D27" s="1">
        <v>421437</v>
      </c>
      <c r="E27" s="1">
        <v>425994</v>
      </c>
      <c r="F27" s="1">
        <v>430276</v>
      </c>
      <c r="G27" s="1">
        <v>434274</v>
      </c>
      <c r="H27" s="1">
        <v>438048</v>
      </c>
      <c r="I27" s="1">
        <v>441725</v>
      </c>
      <c r="J27" s="1">
        <v>445373</v>
      </c>
      <c r="K27" s="1">
        <v>449002</v>
      </c>
      <c r="L27" s="1">
        <v>452524</v>
      </c>
      <c r="M27" s="1">
        <v>455858</v>
      </c>
    </row>
    <row r="28" spans="1:13">
      <c r="A28" s="30" t="s">
        <v>47</v>
      </c>
      <c r="B28" s="23" t="s">
        <v>46</v>
      </c>
      <c r="C28" s="1">
        <v>7372142</v>
      </c>
      <c r="D28" s="1">
        <v>7309254</v>
      </c>
      <c r="E28" s="1">
        <v>7245974</v>
      </c>
      <c r="F28" s="1">
        <v>7182428</v>
      </c>
      <c r="G28" s="1">
        <v>7117431</v>
      </c>
      <c r="H28" s="1">
        <v>7052532</v>
      </c>
      <c r="I28" s="1">
        <v>6979174</v>
      </c>
      <c r="J28" s="1">
        <v>6885868</v>
      </c>
      <c r="K28" s="1">
        <v>6781953</v>
      </c>
      <c r="L28" s="1">
        <v>6687717</v>
      </c>
      <c r="M28" s="1">
        <v>6618615</v>
      </c>
    </row>
    <row r="29" spans="1:13">
      <c r="A29" s="30" t="s">
        <v>49</v>
      </c>
      <c r="B29" s="23" t="s">
        <v>48</v>
      </c>
      <c r="C29" s="1">
        <v>18169842</v>
      </c>
      <c r="D29" s="1">
        <v>18718019</v>
      </c>
      <c r="E29" s="1">
        <v>19275498</v>
      </c>
      <c r="F29" s="1">
        <v>19835858</v>
      </c>
      <c r="G29" s="1">
        <v>20392723</v>
      </c>
      <c r="H29" s="1">
        <v>20951639</v>
      </c>
      <c r="I29" s="1">
        <v>21522626</v>
      </c>
      <c r="J29" s="1">
        <v>22100683</v>
      </c>
      <c r="K29" s="1">
        <v>22673762</v>
      </c>
      <c r="L29" s="1">
        <v>23251485</v>
      </c>
      <c r="M29" s="1">
        <v>23840247</v>
      </c>
    </row>
    <row r="30" spans="1:13">
      <c r="A30" s="30" t="s">
        <v>51</v>
      </c>
      <c r="B30" s="23" t="s">
        <v>50</v>
      </c>
      <c r="C30" s="1">
        <v>10494912</v>
      </c>
      <c r="D30" s="1">
        <v>10727148</v>
      </c>
      <c r="E30" s="1">
        <v>10903328</v>
      </c>
      <c r="F30" s="1">
        <v>11155593</v>
      </c>
      <c r="G30" s="1">
        <v>11493472</v>
      </c>
      <c r="H30" s="1">
        <v>11874838</v>
      </c>
      <c r="I30" s="1">
        <v>12220226</v>
      </c>
      <c r="J30" s="1">
        <v>12551213</v>
      </c>
      <c r="K30" s="1">
        <v>12889576</v>
      </c>
      <c r="L30" s="1">
        <v>13238559</v>
      </c>
      <c r="M30" s="1">
        <v>13591658</v>
      </c>
    </row>
    <row r="31" spans="1:13">
      <c r="A31" s="30" t="s">
        <v>734</v>
      </c>
      <c r="B31" s="23" t="s">
        <v>58</v>
      </c>
      <c r="C31" s="1">
        <v>546076</v>
      </c>
      <c r="D31" s="1">
        <v>552166</v>
      </c>
      <c r="E31" s="1">
        <v>558394</v>
      </c>
      <c r="F31" s="1">
        <v>564954</v>
      </c>
      <c r="G31" s="1">
        <v>571202</v>
      </c>
      <c r="H31" s="1">
        <v>577030</v>
      </c>
      <c r="I31" s="1">
        <v>582640</v>
      </c>
      <c r="J31" s="1">
        <v>587925</v>
      </c>
      <c r="K31" s="1">
        <v>593150</v>
      </c>
      <c r="L31" s="1">
        <v>598682</v>
      </c>
      <c r="M31" s="1">
        <v>604461</v>
      </c>
    </row>
    <row r="32" spans="1:13">
      <c r="A32" s="30" t="s">
        <v>53</v>
      </c>
      <c r="B32" s="23" t="s">
        <v>52</v>
      </c>
      <c r="C32" s="1">
        <v>15210817</v>
      </c>
      <c r="D32" s="1">
        <v>15417523</v>
      </c>
      <c r="E32" s="1">
        <v>15624584</v>
      </c>
      <c r="F32" s="1">
        <v>15830688</v>
      </c>
      <c r="G32" s="1">
        <v>16025238</v>
      </c>
      <c r="H32" s="1">
        <v>16207746</v>
      </c>
      <c r="I32" s="1">
        <v>16396860</v>
      </c>
      <c r="J32" s="1">
        <v>16589023.000000002</v>
      </c>
      <c r="K32" s="1">
        <v>16767842</v>
      </c>
      <c r="L32" s="1">
        <v>16944826</v>
      </c>
      <c r="M32" s="1">
        <v>17121847</v>
      </c>
    </row>
    <row r="33" spans="1:13">
      <c r="A33" s="30" t="s">
        <v>55</v>
      </c>
      <c r="B33" s="23" t="s">
        <v>54</v>
      </c>
      <c r="C33" s="1">
        <v>22299585</v>
      </c>
      <c r="D33" s="1">
        <v>23012646</v>
      </c>
      <c r="E33" s="1">
        <v>23711630</v>
      </c>
      <c r="F33" s="1">
        <v>24393181</v>
      </c>
      <c r="G33" s="1">
        <v>25076747</v>
      </c>
      <c r="H33" s="1">
        <v>25782341</v>
      </c>
      <c r="I33" s="1">
        <v>26491087</v>
      </c>
      <c r="J33" s="1">
        <v>27198628</v>
      </c>
      <c r="K33" s="1">
        <v>27914536</v>
      </c>
      <c r="L33" s="1">
        <v>28647293</v>
      </c>
      <c r="M33" s="1">
        <v>29394433</v>
      </c>
    </row>
    <row r="34" spans="1:13">
      <c r="A34" s="30" t="s">
        <v>57</v>
      </c>
      <c r="B34" s="23" t="s">
        <v>56</v>
      </c>
      <c r="C34" s="1">
        <v>35404608</v>
      </c>
      <c r="D34" s="1">
        <v>35732126</v>
      </c>
      <c r="E34" s="1">
        <v>36113532</v>
      </c>
      <c r="F34" s="1">
        <v>36554348</v>
      </c>
      <c r="G34" s="1">
        <v>37035254</v>
      </c>
      <c r="H34" s="1">
        <v>37522584</v>
      </c>
      <c r="I34" s="1">
        <v>37888705</v>
      </c>
      <c r="J34" s="1">
        <v>38155012</v>
      </c>
      <c r="K34" s="1">
        <v>38454327</v>
      </c>
      <c r="L34" s="1">
        <v>38781292</v>
      </c>
      <c r="M34" s="1">
        <v>39107046</v>
      </c>
    </row>
    <row r="35" spans="1:13">
      <c r="A35" s="30" t="s">
        <v>60</v>
      </c>
      <c r="B35" s="23" t="s">
        <v>59</v>
      </c>
      <c r="C35" s="1">
        <v>4798734</v>
      </c>
      <c r="D35" s="1">
        <v>4819333</v>
      </c>
      <c r="E35" s="1">
        <v>4904178</v>
      </c>
      <c r="F35" s="1">
        <v>4996741</v>
      </c>
      <c r="G35" s="1">
        <v>5094780</v>
      </c>
      <c r="H35" s="1">
        <v>5209324</v>
      </c>
      <c r="I35" s="1">
        <v>5343020</v>
      </c>
      <c r="J35" s="1">
        <v>5457154</v>
      </c>
      <c r="K35" s="1">
        <v>5579144</v>
      </c>
      <c r="L35" s="1">
        <v>5742316</v>
      </c>
      <c r="M35" s="1">
        <v>5915627</v>
      </c>
    </row>
    <row r="36" spans="1:13">
      <c r="A36" s="30" t="s">
        <v>62</v>
      </c>
      <c r="B36" s="23" t="s">
        <v>61</v>
      </c>
      <c r="C36" s="1">
        <v>13697126</v>
      </c>
      <c r="D36" s="1">
        <v>14140274</v>
      </c>
      <c r="E36" s="1">
        <v>14592585</v>
      </c>
      <c r="F36" s="1">
        <v>15085884</v>
      </c>
      <c r="G36" s="1">
        <v>15604210</v>
      </c>
      <c r="H36" s="1">
        <v>16126866</v>
      </c>
      <c r="I36" s="1">
        <v>16644701</v>
      </c>
      <c r="J36" s="1">
        <v>17179740</v>
      </c>
      <c r="K36" s="1">
        <v>17723315</v>
      </c>
      <c r="L36" s="1">
        <v>18278568</v>
      </c>
      <c r="M36" s="1">
        <v>18847148</v>
      </c>
    </row>
    <row r="37" spans="1:13">
      <c r="A37" s="30" t="s">
        <v>64</v>
      </c>
      <c r="B37" s="23" t="s">
        <v>63</v>
      </c>
      <c r="C37" s="1">
        <v>17687108</v>
      </c>
      <c r="D37" s="1">
        <v>17870124</v>
      </c>
      <c r="E37" s="1">
        <v>18083879</v>
      </c>
      <c r="F37" s="1">
        <v>18368577</v>
      </c>
      <c r="G37" s="1">
        <v>18701450</v>
      </c>
      <c r="H37" s="1">
        <v>19039485</v>
      </c>
      <c r="I37" s="1">
        <v>19300315</v>
      </c>
      <c r="J37" s="1">
        <v>19493184</v>
      </c>
      <c r="K37" s="1">
        <v>19603733</v>
      </c>
      <c r="L37" s="1">
        <v>19629590</v>
      </c>
      <c r="M37" s="1">
        <v>19658839</v>
      </c>
    </row>
    <row r="38" spans="1:13">
      <c r="A38" s="30" t="s">
        <v>375</v>
      </c>
      <c r="B38" s="23" t="s">
        <v>65</v>
      </c>
      <c r="C38" s="1">
        <v>1385189668</v>
      </c>
      <c r="D38" s="1">
        <v>1393715448</v>
      </c>
      <c r="E38" s="1">
        <v>1401889680</v>
      </c>
      <c r="F38" s="1">
        <v>1410275957</v>
      </c>
      <c r="G38" s="1">
        <v>1417069468</v>
      </c>
      <c r="H38" s="1">
        <v>1421864031</v>
      </c>
      <c r="I38" s="1">
        <v>1424929781</v>
      </c>
      <c r="J38" s="1">
        <v>1425893464</v>
      </c>
      <c r="K38" s="1">
        <v>1425887337</v>
      </c>
      <c r="L38" s="1">
        <v>1425671352</v>
      </c>
      <c r="M38" s="1">
        <v>1425178782</v>
      </c>
    </row>
    <row r="39" spans="1:13">
      <c r="A39" s="30" t="s">
        <v>67</v>
      </c>
      <c r="B39" s="23" t="s">
        <v>66</v>
      </c>
      <c r="C39" s="1">
        <v>46677947</v>
      </c>
      <c r="D39" s="1">
        <v>47119728</v>
      </c>
      <c r="E39" s="1">
        <v>47625955</v>
      </c>
      <c r="F39" s="1">
        <v>48351670</v>
      </c>
      <c r="G39" s="1">
        <v>49276961</v>
      </c>
      <c r="H39" s="1">
        <v>50187406</v>
      </c>
      <c r="I39" s="1">
        <v>50930662</v>
      </c>
      <c r="J39" s="1">
        <v>51516562</v>
      </c>
      <c r="K39" s="1">
        <v>51874024</v>
      </c>
      <c r="L39" s="1">
        <v>52085168</v>
      </c>
      <c r="M39" s="1">
        <v>52340774</v>
      </c>
    </row>
    <row r="40" spans="1:13">
      <c r="A40" s="30" t="s">
        <v>69</v>
      </c>
      <c r="B40" s="23" t="s">
        <v>68</v>
      </c>
      <c r="C40" s="1">
        <v>714612</v>
      </c>
      <c r="D40" s="1">
        <v>730216</v>
      </c>
      <c r="E40" s="1">
        <v>746232</v>
      </c>
      <c r="F40" s="1">
        <v>761664</v>
      </c>
      <c r="G40" s="1">
        <v>776314</v>
      </c>
      <c r="H40" s="1">
        <v>790986</v>
      </c>
      <c r="I40" s="1">
        <v>806166</v>
      </c>
      <c r="J40" s="1">
        <v>821626</v>
      </c>
      <c r="K40" s="1">
        <v>836774</v>
      </c>
      <c r="L40" s="1">
        <v>852075</v>
      </c>
      <c r="M40" s="1">
        <v>867604</v>
      </c>
    </row>
    <row r="41" spans="1:13">
      <c r="A41" s="30" t="s">
        <v>373</v>
      </c>
      <c r="B41" s="23" t="s">
        <v>71</v>
      </c>
      <c r="C41" s="1">
        <v>4944862</v>
      </c>
      <c r="D41" s="1">
        <v>5064386</v>
      </c>
      <c r="E41" s="1">
        <v>5186824</v>
      </c>
      <c r="F41" s="1">
        <v>5312340</v>
      </c>
      <c r="G41" s="1">
        <v>5441062</v>
      </c>
      <c r="H41" s="1">
        <v>5570732</v>
      </c>
      <c r="I41" s="1">
        <v>5702174</v>
      </c>
      <c r="J41" s="1">
        <v>5835806</v>
      </c>
      <c r="K41" s="1">
        <v>5970424</v>
      </c>
      <c r="L41" s="1">
        <v>6106869</v>
      </c>
      <c r="M41" s="1">
        <v>6244548</v>
      </c>
    </row>
    <row r="42" spans="1:13">
      <c r="A42" s="30" t="s">
        <v>736</v>
      </c>
      <c r="B42" s="23" t="s">
        <v>70</v>
      </c>
      <c r="C42" s="1">
        <v>76035588</v>
      </c>
      <c r="D42" s="1">
        <v>78656904</v>
      </c>
      <c r="E42" s="1">
        <v>81430977</v>
      </c>
      <c r="F42" s="1">
        <v>84283273</v>
      </c>
      <c r="G42" s="1">
        <v>87087355</v>
      </c>
      <c r="H42" s="1">
        <v>89906890</v>
      </c>
      <c r="I42" s="1">
        <v>92853164</v>
      </c>
      <c r="J42" s="1">
        <v>95894118</v>
      </c>
      <c r="K42" s="1">
        <v>99010212</v>
      </c>
      <c r="L42" s="1">
        <v>102262808</v>
      </c>
      <c r="M42" s="1">
        <v>105625114</v>
      </c>
    </row>
    <row r="43" spans="1:13">
      <c r="A43" s="30" t="s">
        <v>73</v>
      </c>
      <c r="B43" s="23" t="s">
        <v>72</v>
      </c>
      <c r="C43" s="1">
        <v>4844288</v>
      </c>
      <c r="D43" s="1">
        <v>4895242</v>
      </c>
      <c r="E43" s="1">
        <v>4945205</v>
      </c>
      <c r="F43" s="1">
        <v>4993842</v>
      </c>
      <c r="G43" s="1">
        <v>5040734</v>
      </c>
      <c r="H43" s="1">
        <v>5084532</v>
      </c>
      <c r="I43" s="1">
        <v>5123105</v>
      </c>
      <c r="J43" s="1">
        <v>5153957</v>
      </c>
      <c r="K43" s="1">
        <v>5180829</v>
      </c>
      <c r="L43" s="1">
        <v>5212173</v>
      </c>
      <c r="M43" s="1">
        <v>5246714</v>
      </c>
    </row>
    <row r="44" spans="1:13">
      <c r="A44" s="30" t="s">
        <v>370</v>
      </c>
      <c r="B44" s="23" t="s">
        <v>74</v>
      </c>
      <c r="C44" s="1">
        <v>22995555</v>
      </c>
      <c r="D44" s="1">
        <v>23596741</v>
      </c>
      <c r="E44" s="1">
        <v>24213622</v>
      </c>
      <c r="F44" s="1">
        <v>24848016</v>
      </c>
      <c r="G44" s="1">
        <v>25493988</v>
      </c>
      <c r="H44" s="1">
        <v>26147551</v>
      </c>
      <c r="I44" s="1">
        <v>26811790</v>
      </c>
      <c r="J44" s="1">
        <v>27478249</v>
      </c>
      <c r="K44" s="1">
        <v>28160542</v>
      </c>
      <c r="L44" s="1">
        <v>28873034</v>
      </c>
      <c r="M44" s="1">
        <v>29603302</v>
      </c>
    </row>
    <row r="45" spans="1:13">
      <c r="A45" s="30" t="s">
        <v>76</v>
      </c>
      <c r="B45" s="23" t="s">
        <v>75</v>
      </c>
      <c r="C45" s="1">
        <v>4283972</v>
      </c>
      <c r="D45" s="1">
        <v>4254815</v>
      </c>
      <c r="E45" s="1">
        <v>4223751</v>
      </c>
      <c r="F45" s="1">
        <v>4192466.9999999995</v>
      </c>
      <c r="G45" s="1">
        <v>4160484.9999999995</v>
      </c>
      <c r="H45" s="1">
        <v>4129752.0000000005</v>
      </c>
      <c r="I45" s="1">
        <v>4096870</v>
      </c>
      <c r="J45" s="1">
        <v>4060135</v>
      </c>
      <c r="K45" s="1">
        <v>4030358</v>
      </c>
      <c r="L45" s="1">
        <v>4008616</v>
      </c>
      <c r="M45" s="1">
        <v>3986627</v>
      </c>
    </row>
    <row r="46" spans="1:13">
      <c r="A46" s="30" t="s">
        <v>78</v>
      </c>
      <c r="B46" s="23" t="s">
        <v>77</v>
      </c>
      <c r="C46" s="1">
        <v>11332026</v>
      </c>
      <c r="D46" s="1">
        <v>11339894</v>
      </c>
      <c r="E46" s="1">
        <v>11342012</v>
      </c>
      <c r="F46" s="1">
        <v>11336405</v>
      </c>
      <c r="G46" s="1">
        <v>11328244</v>
      </c>
      <c r="H46" s="1">
        <v>11316696</v>
      </c>
      <c r="I46" s="1">
        <v>11300698</v>
      </c>
      <c r="J46" s="1">
        <v>11256372</v>
      </c>
      <c r="K46" s="1">
        <v>11212191</v>
      </c>
      <c r="L46" s="1">
        <v>11194449</v>
      </c>
      <c r="M46" s="1">
        <v>11174588</v>
      </c>
    </row>
    <row r="47" spans="1:13">
      <c r="A47" s="30" t="s">
        <v>80</v>
      </c>
      <c r="B47" s="23" t="s">
        <v>79</v>
      </c>
      <c r="C47" s="1">
        <v>1176995</v>
      </c>
      <c r="D47" s="1">
        <v>1187280</v>
      </c>
      <c r="E47" s="1">
        <v>1197881</v>
      </c>
      <c r="F47" s="1">
        <v>1208523</v>
      </c>
      <c r="G47" s="1">
        <v>1218831</v>
      </c>
      <c r="H47" s="1">
        <v>1228836</v>
      </c>
      <c r="I47" s="1">
        <v>1237537</v>
      </c>
      <c r="J47" s="1">
        <v>1244188</v>
      </c>
      <c r="K47" s="1">
        <v>1251488</v>
      </c>
      <c r="L47" s="1">
        <v>1260138</v>
      </c>
      <c r="M47" s="1">
        <v>1268467</v>
      </c>
    </row>
    <row r="48" spans="1:13">
      <c r="A48" s="30" t="s">
        <v>82</v>
      </c>
      <c r="B48" s="23" t="s">
        <v>81</v>
      </c>
      <c r="C48" s="1">
        <v>10517182</v>
      </c>
      <c r="D48" s="1">
        <v>10523798</v>
      </c>
      <c r="E48" s="1">
        <v>10527590</v>
      </c>
      <c r="F48" s="1">
        <v>10531305</v>
      </c>
      <c r="G48" s="1">
        <v>10534593</v>
      </c>
      <c r="H48" s="1">
        <v>10536871</v>
      </c>
      <c r="I48" s="1">
        <v>10530954</v>
      </c>
      <c r="J48" s="1">
        <v>10510750</v>
      </c>
      <c r="K48" s="1">
        <v>10493986</v>
      </c>
      <c r="L48" s="1">
        <v>10495295</v>
      </c>
      <c r="M48" s="1">
        <v>10503734</v>
      </c>
    </row>
    <row r="49" spans="1:13">
      <c r="A49" s="30" t="s">
        <v>84</v>
      </c>
      <c r="B49" s="23" t="s">
        <v>83</v>
      </c>
      <c r="C49" s="1">
        <v>5650652</v>
      </c>
      <c r="D49" s="1">
        <v>5677796</v>
      </c>
      <c r="E49" s="1">
        <v>5706857</v>
      </c>
      <c r="F49" s="1">
        <v>5737284</v>
      </c>
      <c r="G49" s="1">
        <v>5766686</v>
      </c>
      <c r="H49" s="1">
        <v>5795878</v>
      </c>
      <c r="I49" s="1">
        <v>5825641</v>
      </c>
      <c r="J49" s="1">
        <v>5854240</v>
      </c>
      <c r="K49" s="1">
        <v>5882261</v>
      </c>
      <c r="L49" s="1">
        <v>5910913</v>
      </c>
      <c r="M49" s="1">
        <v>5939696</v>
      </c>
    </row>
    <row r="50" spans="1:13">
      <c r="A50" s="30" t="s">
        <v>86</v>
      </c>
      <c r="B50" s="23" t="s">
        <v>85</v>
      </c>
      <c r="C50" s="1">
        <v>989086</v>
      </c>
      <c r="D50" s="1">
        <v>1006259</v>
      </c>
      <c r="E50" s="1">
        <v>1023262</v>
      </c>
      <c r="F50" s="1">
        <v>1040233</v>
      </c>
      <c r="G50" s="1">
        <v>1057198</v>
      </c>
      <c r="H50" s="1">
        <v>1073994</v>
      </c>
      <c r="I50" s="1">
        <v>1090156</v>
      </c>
      <c r="J50" s="1">
        <v>1105557</v>
      </c>
      <c r="K50" s="1">
        <v>1120849</v>
      </c>
      <c r="L50" s="1">
        <v>1136455</v>
      </c>
      <c r="M50" s="1">
        <v>1152329</v>
      </c>
    </row>
    <row r="51" spans="1:13">
      <c r="A51" s="30" t="s">
        <v>88</v>
      </c>
      <c r="B51" s="23" t="s">
        <v>87</v>
      </c>
      <c r="C51" s="1">
        <v>69371</v>
      </c>
      <c r="D51" s="1">
        <v>70006</v>
      </c>
      <c r="E51" s="1">
        <v>70075</v>
      </c>
      <c r="F51" s="1">
        <v>70403</v>
      </c>
      <c r="G51" s="1">
        <v>70823</v>
      </c>
      <c r="H51" s="1">
        <v>71428</v>
      </c>
      <c r="I51" s="1">
        <v>71994</v>
      </c>
      <c r="J51" s="1">
        <v>72412</v>
      </c>
      <c r="K51" s="1">
        <v>72738</v>
      </c>
      <c r="L51" s="1">
        <v>73040</v>
      </c>
      <c r="M51" s="1">
        <v>73368</v>
      </c>
    </row>
    <row r="52" spans="1:13">
      <c r="A52" s="30" t="s">
        <v>90</v>
      </c>
      <c r="B52" s="23" t="s">
        <v>89</v>
      </c>
      <c r="C52" s="1">
        <v>10282115</v>
      </c>
      <c r="D52" s="1">
        <v>10405832</v>
      </c>
      <c r="E52" s="1">
        <v>10527592</v>
      </c>
      <c r="F52" s="1">
        <v>10647244</v>
      </c>
      <c r="G52" s="1">
        <v>10765530</v>
      </c>
      <c r="H52" s="1">
        <v>10881882</v>
      </c>
      <c r="I52" s="1">
        <v>10999664</v>
      </c>
      <c r="J52" s="1">
        <v>11117874</v>
      </c>
      <c r="K52" s="1">
        <v>11228821</v>
      </c>
      <c r="L52" s="1">
        <v>11332972</v>
      </c>
      <c r="M52" s="1">
        <v>11434006</v>
      </c>
    </row>
    <row r="53" spans="1:13">
      <c r="A53" s="30" t="s">
        <v>93</v>
      </c>
      <c r="B53" s="23" t="s">
        <v>92</v>
      </c>
      <c r="C53" s="1">
        <v>15957994</v>
      </c>
      <c r="D53" s="1">
        <v>16195902</v>
      </c>
      <c r="E53" s="1">
        <v>16439585</v>
      </c>
      <c r="F53" s="1">
        <v>16696944</v>
      </c>
      <c r="G53" s="1">
        <v>17015672</v>
      </c>
      <c r="H53" s="1">
        <v>17343740</v>
      </c>
      <c r="I53" s="1">
        <v>17588595</v>
      </c>
      <c r="J53" s="1">
        <v>17797737</v>
      </c>
      <c r="K53" s="1">
        <v>18001000</v>
      </c>
      <c r="L53" s="1">
        <v>18190484</v>
      </c>
      <c r="M53" s="1">
        <v>18377366</v>
      </c>
    </row>
    <row r="54" spans="1:13">
      <c r="A54" s="30" t="s">
        <v>95</v>
      </c>
      <c r="B54" s="23" t="s">
        <v>94</v>
      </c>
      <c r="C54" s="1">
        <v>95592324</v>
      </c>
      <c r="D54" s="1">
        <v>97723799</v>
      </c>
      <c r="E54" s="1">
        <v>99784030</v>
      </c>
      <c r="F54" s="1">
        <v>101789386</v>
      </c>
      <c r="G54" s="1">
        <v>103740765</v>
      </c>
      <c r="H54" s="1">
        <v>105618671</v>
      </c>
      <c r="I54" s="1">
        <v>107465134</v>
      </c>
      <c r="J54" s="1">
        <v>109262178</v>
      </c>
      <c r="K54" s="1">
        <v>110990103</v>
      </c>
      <c r="L54" s="1">
        <v>112716598</v>
      </c>
      <c r="M54" s="1">
        <v>114484252</v>
      </c>
    </row>
    <row r="55" spans="1:13">
      <c r="A55" s="30" t="s">
        <v>97</v>
      </c>
      <c r="B55" s="23" t="s">
        <v>96</v>
      </c>
      <c r="C55" s="1">
        <v>6209526</v>
      </c>
      <c r="D55" s="1">
        <v>6231066</v>
      </c>
      <c r="E55" s="1">
        <v>6250510</v>
      </c>
      <c r="F55" s="1">
        <v>6266654</v>
      </c>
      <c r="G55" s="1">
        <v>6276342</v>
      </c>
      <c r="H55" s="1">
        <v>6280217</v>
      </c>
      <c r="I55" s="1">
        <v>6292731</v>
      </c>
      <c r="J55" s="1">
        <v>6314167</v>
      </c>
      <c r="K55" s="1">
        <v>6336392</v>
      </c>
      <c r="L55" s="1">
        <v>6364942</v>
      </c>
      <c r="M55" s="1">
        <v>6396289</v>
      </c>
    </row>
    <row r="56" spans="1:13">
      <c r="A56" s="30" t="s">
        <v>99</v>
      </c>
      <c r="B56" s="23" t="s">
        <v>98</v>
      </c>
      <c r="C56" s="1">
        <v>1295183</v>
      </c>
      <c r="D56" s="1">
        <v>1346973</v>
      </c>
      <c r="E56" s="1">
        <v>1398927</v>
      </c>
      <c r="F56" s="1">
        <v>1450694</v>
      </c>
      <c r="G56" s="1">
        <v>1502092</v>
      </c>
      <c r="H56" s="1">
        <v>1553031</v>
      </c>
      <c r="I56" s="1">
        <v>1596049</v>
      </c>
      <c r="J56" s="1">
        <v>1634466</v>
      </c>
      <c r="K56" s="1">
        <v>1674908</v>
      </c>
      <c r="L56" s="1">
        <v>1714671</v>
      </c>
      <c r="M56" s="1">
        <v>1754993</v>
      </c>
    </row>
    <row r="57" spans="1:13">
      <c r="A57" s="30" t="s">
        <v>101</v>
      </c>
      <c r="B57" s="23" t="s">
        <v>100</v>
      </c>
      <c r="C57" s="1">
        <v>3323425</v>
      </c>
      <c r="D57" s="1">
        <v>3340006</v>
      </c>
      <c r="E57" s="1">
        <v>3365288</v>
      </c>
      <c r="F57" s="1">
        <v>3396933</v>
      </c>
      <c r="G57" s="1">
        <v>3445374</v>
      </c>
      <c r="H57" s="1">
        <v>3498818</v>
      </c>
      <c r="I57" s="1">
        <v>3555868</v>
      </c>
      <c r="J57" s="1">
        <v>3620312</v>
      </c>
      <c r="K57" s="1">
        <v>3684032</v>
      </c>
      <c r="L57" s="1">
        <v>3748902</v>
      </c>
      <c r="M57" s="1">
        <v>3817651</v>
      </c>
    </row>
    <row r="58" spans="1:13">
      <c r="A58" s="30" t="s">
        <v>103</v>
      </c>
      <c r="B58" s="23" t="s">
        <v>102</v>
      </c>
      <c r="C58" s="1">
        <v>1314526</v>
      </c>
      <c r="D58" s="1">
        <v>1314657</v>
      </c>
      <c r="E58" s="1">
        <v>1315926</v>
      </c>
      <c r="F58" s="1">
        <v>1317549</v>
      </c>
      <c r="G58" s="1">
        <v>1322148</v>
      </c>
      <c r="H58" s="1">
        <v>1327039</v>
      </c>
      <c r="I58" s="1">
        <v>1329444</v>
      </c>
      <c r="J58" s="1">
        <v>1328701</v>
      </c>
      <c r="K58" s="1">
        <v>1326062</v>
      </c>
      <c r="L58" s="1">
        <v>1322765</v>
      </c>
      <c r="M58" s="1">
        <v>1319041</v>
      </c>
    </row>
    <row r="59" spans="1:13">
      <c r="A59" s="30" t="s">
        <v>918</v>
      </c>
      <c r="B59" s="23" t="s">
        <v>308</v>
      </c>
      <c r="C59" s="1">
        <v>1125865</v>
      </c>
      <c r="D59" s="1">
        <v>1133936</v>
      </c>
      <c r="E59" s="1">
        <v>1142524</v>
      </c>
      <c r="F59" s="1">
        <v>1151390</v>
      </c>
      <c r="G59" s="1">
        <v>1160428</v>
      </c>
      <c r="H59" s="1">
        <v>1169613</v>
      </c>
      <c r="I59" s="1">
        <v>1180655</v>
      </c>
      <c r="J59" s="1">
        <v>1192271</v>
      </c>
      <c r="K59" s="1">
        <v>1201670</v>
      </c>
      <c r="L59" s="1">
        <v>1210822</v>
      </c>
      <c r="M59" s="1">
        <v>1222075</v>
      </c>
    </row>
    <row r="60" spans="1:13">
      <c r="A60" s="30" t="s">
        <v>105</v>
      </c>
      <c r="B60" s="23" t="s">
        <v>104</v>
      </c>
      <c r="C60" s="1">
        <v>99746766</v>
      </c>
      <c r="D60" s="1">
        <v>102471896</v>
      </c>
      <c r="E60" s="1">
        <v>105293228</v>
      </c>
      <c r="F60" s="1">
        <v>108197950</v>
      </c>
      <c r="G60" s="1">
        <v>111129438</v>
      </c>
      <c r="H60" s="1">
        <v>114120594</v>
      </c>
      <c r="I60" s="1">
        <v>117190911</v>
      </c>
      <c r="J60" s="1">
        <v>120283026</v>
      </c>
      <c r="K60" s="1">
        <v>123379924</v>
      </c>
      <c r="L60" s="1">
        <v>126527060</v>
      </c>
      <c r="M60" s="1">
        <v>129719719</v>
      </c>
    </row>
    <row r="61" spans="1:13">
      <c r="A61" s="30" t="s">
        <v>107</v>
      </c>
      <c r="B61" s="23" t="s">
        <v>106</v>
      </c>
      <c r="C61" s="1">
        <v>915560</v>
      </c>
      <c r="D61" s="1">
        <v>917200</v>
      </c>
      <c r="E61" s="1">
        <v>918371</v>
      </c>
      <c r="F61" s="1">
        <v>919018</v>
      </c>
      <c r="G61" s="1">
        <v>918996</v>
      </c>
      <c r="H61" s="1">
        <v>918464</v>
      </c>
      <c r="I61" s="1">
        <v>920422</v>
      </c>
      <c r="J61" s="1">
        <v>924610</v>
      </c>
      <c r="K61" s="1">
        <v>929766</v>
      </c>
      <c r="L61" s="1">
        <v>936376</v>
      </c>
      <c r="M61" s="1">
        <v>943072</v>
      </c>
    </row>
    <row r="62" spans="1:13">
      <c r="A62" s="30" t="s">
        <v>109</v>
      </c>
      <c r="B62" s="23" t="s">
        <v>108</v>
      </c>
      <c r="C62" s="1">
        <v>5461440</v>
      </c>
      <c r="D62" s="1">
        <v>5479461</v>
      </c>
      <c r="E62" s="1">
        <v>5495219</v>
      </c>
      <c r="F62" s="1">
        <v>5508140</v>
      </c>
      <c r="G62" s="1">
        <v>5515461</v>
      </c>
      <c r="H62" s="1">
        <v>5521536</v>
      </c>
      <c r="I62" s="1">
        <v>5529468</v>
      </c>
      <c r="J62" s="1">
        <v>5535992</v>
      </c>
      <c r="K62" s="1">
        <v>5540746</v>
      </c>
      <c r="L62" s="1">
        <v>5545474</v>
      </c>
      <c r="M62" s="1">
        <v>5549886</v>
      </c>
    </row>
    <row r="63" spans="1:13">
      <c r="A63" s="30" t="s">
        <v>111</v>
      </c>
      <c r="B63" s="23" t="s">
        <v>110</v>
      </c>
      <c r="C63" s="1">
        <v>63588491</v>
      </c>
      <c r="D63" s="1">
        <v>63809769</v>
      </c>
      <c r="E63" s="1">
        <v>63989318</v>
      </c>
      <c r="F63" s="1">
        <v>64144086</v>
      </c>
      <c r="G63" s="1">
        <v>64277808</v>
      </c>
      <c r="H63" s="1">
        <v>64399759</v>
      </c>
      <c r="I63" s="1">
        <v>64480053</v>
      </c>
      <c r="J63" s="1">
        <v>64531444</v>
      </c>
      <c r="K63" s="1">
        <v>64626628</v>
      </c>
      <c r="L63" s="1">
        <v>64756584</v>
      </c>
      <c r="M63" s="1">
        <v>64881830</v>
      </c>
    </row>
    <row r="64" spans="1:13">
      <c r="A64" s="30" t="s">
        <v>113</v>
      </c>
      <c r="B64" s="23" t="s">
        <v>112</v>
      </c>
      <c r="C64" s="1">
        <v>1966855</v>
      </c>
      <c r="D64" s="1">
        <v>2028517</v>
      </c>
      <c r="E64" s="1">
        <v>2086206.0000000002</v>
      </c>
      <c r="F64" s="1">
        <v>2140215</v>
      </c>
      <c r="G64" s="1">
        <v>2192012</v>
      </c>
      <c r="H64" s="1">
        <v>2242786</v>
      </c>
      <c r="I64" s="1">
        <v>2292573</v>
      </c>
      <c r="J64" s="1">
        <v>2341179</v>
      </c>
      <c r="K64" s="1">
        <v>2388992</v>
      </c>
      <c r="L64" s="1">
        <v>2436566</v>
      </c>
      <c r="M64" s="1">
        <v>2484558</v>
      </c>
    </row>
    <row r="65" spans="1:13">
      <c r="A65" s="30" t="s">
        <v>115</v>
      </c>
      <c r="B65" s="23" t="s">
        <v>114</v>
      </c>
      <c r="C65" s="1">
        <v>2189019</v>
      </c>
      <c r="D65" s="1">
        <v>2253134</v>
      </c>
      <c r="E65" s="1">
        <v>2317206</v>
      </c>
      <c r="F65" s="1">
        <v>2381182</v>
      </c>
      <c r="G65" s="1">
        <v>2444916</v>
      </c>
      <c r="H65" s="1">
        <v>2508884</v>
      </c>
      <c r="I65" s="1">
        <v>2573995</v>
      </c>
      <c r="J65" s="1">
        <v>2639916</v>
      </c>
      <c r="K65" s="1">
        <v>2705992</v>
      </c>
      <c r="L65" s="1">
        <v>2773168</v>
      </c>
      <c r="M65" s="1">
        <v>2841804</v>
      </c>
    </row>
    <row r="66" spans="1:13">
      <c r="A66" s="30" t="s">
        <v>117</v>
      </c>
      <c r="B66" s="23" t="s">
        <v>116</v>
      </c>
      <c r="C66" s="1">
        <v>3774235</v>
      </c>
      <c r="D66" s="1">
        <v>3771132</v>
      </c>
      <c r="E66" s="1">
        <v>3771110</v>
      </c>
      <c r="F66" s="1">
        <v>3771900</v>
      </c>
      <c r="G66" s="1">
        <v>3772325</v>
      </c>
      <c r="H66" s="1">
        <v>3770810</v>
      </c>
      <c r="I66" s="1">
        <v>3765912</v>
      </c>
      <c r="J66" s="1">
        <v>3757980</v>
      </c>
      <c r="K66" s="1">
        <v>3744385</v>
      </c>
      <c r="L66" s="1">
        <v>3728282</v>
      </c>
      <c r="M66" s="1">
        <v>3717425</v>
      </c>
    </row>
    <row r="67" spans="1:13">
      <c r="A67" s="30" t="s">
        <v>119</v>
      </c>
      <c r="B67" s="23" t="s">
        <v>118</v>
      </c>
      <c r="C67" s="1">
        <v>81858825</v>
      </c>
      <c r="D67" s="1">
        <v>82073226</v>
      </c>
      <c r="E67" s="1">
        <v>82331422</v>
      </c>
      <c r="F67" s="1">
        <v>82624374</v>
      </c>
      <c r="G67" s="1">
        <v>82896696</v>
      </c>
      <c r="H67" s="1">
        <v>83148141</v>
      </c>
      <c r="I67" s="1">
        <v>83328988</v>
      </c>
      <c r="J67" s="1">
        <v>83408554</v>
      </c>
      <c r="K67" s="1">
        <v>83369843</v>
      </c>
      <c r="L67" s="1">
        <v>83294633</v>
      </c>
      <c r="M67" s="1">
        <v>83252474</v>
      </c>
    </row>
    <row r="68" spans="1:13">
      <c r="A68" s="30" t="s">
        <v>121</v>
      </c>
      <c r="B68" s="23" t="s">
        <v>120</v>
      </c>
      <c r="C68" s="1">
        <v>28196358</v>
      </c>
      <c r="D68" s="1">
        <v>28870939</v>
      </c>
      <c r="E68" s="1">
        <v>29554303</v>
      </c>
      <c r="F68" s="1">
        <v>30222262</v>
      </c>
      <c r="G68" s="1">
        <v>30870641</v>
      </c>
      <c r="H68" s="1">
        <v>31522290</v>
      </c>
      <c r="I68" s="1">
        <v>32180402</v>
      </c>
      <c r="J68" s="1">
        <v>32833031.000000004</v>
      </c>
      <c r="K68" s="1">
        <v>33475870.000000004</v>
      </c>
      <c r="L68" s="1">
        <v>34121985</v>
      </c>
      <c r="M68" s="1">
        <v>34777522</v>
      </c>
    </row>
    <row r="69" spans="1:13">
      <c r="A69" s="30" t="s">
        <v>123</v>
      </c>
      <c r="B69" s="23" t="s">
        <v>122</v>
      </c>
      <c r="C69" s="1">
        <v>10862969</v>
      </c>
      <c r="D69" s="1">
        <v>10806641</v>
      </c>
      <c r="E69" s="1">
        <v>10749742</v>
      </c>
      <c r="F69" s="1">
        <v>10692228</v>
      </c>
      <c r="G69" s="1">
        <v>10633270</v>
      </c>
      <c r="H69" s="1">
        <v>10574024</v>
      </c>
      <c r="I69" s="1">
        <v>10512232</v>
      </c>
      <c r="J69" s="1">
        <v>10445365</v>
      </c>
      <c r="K69" s="1">
        <v>10384971</v>
      </c>
      <c r="L69" s="1">
        <v>10341277</v>
      </c>
      <c r="M69" s="1">
        <v>10302720</v>
      </c>
    </row>
    <row r="70" spans="1:13">
      <c r="A70" s="30" t="s">
        <v>125</v>
      </c>
      <c r="B70" s="23" t="s">
        <v>124</v>
      </c>
      <c r="C70" s="1">
        <v>117972</v>
      </c>
      <c r="D70" s="1">
        <v>118980</v>
      </c>
      <c r="E70" s="1">
        <v>119966</v>
      </c>
      <c r="F70" s="1">
        <v>120920</v>
      </c>
      <c r="G70" s="1">
        <v>121838</v>
      </c>
      <c r="H70" s="1">
        <v>122724</v>
      </c>
      <c r="I70" s="1">
        <v>123663</v>
      </c>
      <c r="J70" s="1">
        <v>124610</v>
      </c>
      <c r="K70" s="1">
        <v>125438</v>
      </c>
      <c r="L70" s="1">
        <v>126183</v>
      </c>
      <c r="M70" s="1">
        <v>126887</v>
      </c>
    </row>
    <row r="71" spans="1:13">
      <c r="A71" s="30" t="s">
        <v>127</v>
      </c>
      <c r="B71" s="23" t="s">
        <v>126</v>
      </c>
      <c r="C71" s="1">
        <v>15713740</v>
      </c>
      <c r="D71" s="1">
        <v>16001107</v>
      </c>
      <c r="E71" s="1">
        <v>16291004</v>
      </c>
      <c r="F71" s="1">
        <v>16578723.000000002</v>
      </c>
      <c r="G71" s="1">
        <v>16850176</v>
      </c>
      <c r="H71" s="1">
        <v>17106338</v>
      </c>
      <c r="I71" s="1">
        <v>17362718</v>
      </c>
      <c r="J71" s="1">
        <v>17608483</v>
      </c>
      <c r="K71" s="1">
        <v>17843908</v>
      </c>
      <c r="L71" s="1">
        <v>18092026</v>
      </c>
      <c r="M71" s="1">
        <v>18358430</v>
      </c>
    </row>
    <row r="72" spans="1:13">
      <c r="A72" s="30" t="s">
        <v>129</v>
      </c>
      <c r="B72" s="23" t="s">
        <v>128</v>
      </c>
      <c r="C72" s="1">
        <v>11333366</v>
      </c>
      <c r="D72" s="1">
        <v>11625998</v>
      </c>
      <c r="E72" s="1">
        <v>11930985</v>
      </c>
      <c r="F72" s="1">
        <v>12240788</v>
      </c>
      <c r="G72" s="1">
        <v>12554864</v>
      </c>
      <c r="H72" s="1">
        <v>12877538</v>
      </c>
      <c r="I72" s="1">
        <v>13205152</v>
      </c>
      <c r="J72" s="1">
        <v>13531906</v>
      </c>
      <c r="K72" s="1">
        <v>13859340</v>
      </c>
      <c r="L72" s="1">
        <v>14190612</v>
      </c>
      <c r="M72" s="1">
        <v>14528770</v>
      </c>
    </row>
    <row r="73" spans="1:13">
      <c r="A73" s="30" t="s">
        <v>371</v>
      </c>
      <c r="B73" s="23" t="s">
        <v>130</v>
      </c>
      <c r="C73" s="1">
        <v>1743309</v>
      </c>
      <c r="D73" s="1">
        <v>1788919</v>
      </c>
      <c r="E73" s="1">
        <v>1834552</v>
      </c>
      <c r="F73" s="1">
        <v>1879826</v>
      </c>
      <c r="G73" s="1">
        <v>1924955</v>
      </c>
      <c r="H73" s="1">
        <v>1970456</v>
      </c>
      <c r="I73" s="1">
        <v>2015828</v>
      </c>
      <c r="J73" s="1">
        <v>2060721</v>
      </c>
      <c r="K73" s="1">
        <v>2105566</v>
      </c>
      <c r="L73" s="1">
        <v>2150842</v>
      </c>
      <c r="M73" s="1">
        <v>2197149</v>
      </c>
    </row>
    <row r="74" spans="1:13">
      <c r="A74" s="30" t="s">
        <v>132</v>
      </c>
      <c r="B74" s="23" t="s">
        <v>131</v>
      </c>
      <c r="C74" s="1">
        <v>751115</v>
      </c>
      <c r="D74" s="1">
        <v>755031</v>
      </c>
      <c r="E74" s="1">
        <v>759087</v>
      </c>
      <c r="F74" s="1">
        <v>763252</v>
      </c>
      <c r="G74" s="1">
        <v>785514</v>
      </c>
      <c r="H74" s="1">
        <v>798753</v>
      </c>
      <c r="I74" s="1">
        <v>797202</v>
      </c>
      <c r="J74" s="1">
        <v>804567</v>
      </c>
      <c r="K74" s="1">
        <v>808726</v>
      </c>
      <c r="L74" s="1">
        <v>813834</v>
      </c>
      <c r="M74" s="1">
        <v>819594</v>
      </c>
    </row>
    <row r="75" spans="1:13">
      <c r="A75" s="30" t="s">
        <v>134</v>
      </c>
      <c r="B75" s="23" t="s">
        <v>133</v>
      </c>
      <c r="C75" s="1">
        <v>10412740</v>
      </c>
      <c r="D75" s="1">
        <v>10563757</v>
      </c>
      <c r="E75" s="1">
        <v>10713848</v>
      </c>
      <c r="F75" s="1">
        <v>10863544</v>
      </c>
      <c r="G75" s="1">
        <v>11012421</v>
      </c>
      <c r="H75" s="1">
        <v>11160438</v>
      </c>
      <c r="I75" s="1">
        <v>11306802</v>
      </c>
      <c r="J75" s="1">
        <v>11447569</v>
      </c>
      <c r="K75" s="1">
        <v>11584996</v>
      </c>
      <c r="L75" s="1">
        <v>11724763</v>
      </c>
      <c r="M75" s="1">
        <v>11867030</v>
      </c>
    </row>
    <row r="76" spans="1:13">
      <c r="A76" s="30" t="s">
        <v>136</v>
      </c>
      <c r="B76" s="23" t="s">
        <v>135</v>
      </c>
      <c r="C76" s="1">
        <v>9127846</v>
      </c>
      <c r="D76" s="1">
        <v>9294506</v>
      </c>
      <c r="E76" s="1">
        <v>9460798</v>
      </c>
      <c r="F76" s="1">
        <v>9626842</v>
      </c>
      <c r="G76" s="1">
        <v>9792850</v>
      </c>
      <c r="H76" s="1">
        <v>9958829</v>
      </c>
      <c r="I76" s="1">
        <v>10121763</v>
      </c>
      <c r="J76" s="1">
        <v>10278346</v>
      </c>
      <c r="K76" s="1">
        <v>10432860</v>
      </c>
      <c r="L76" s="1">
        <v>10593798</v>
      </c>
      <c r="M76" s="1">
        <v>10759406</v>
      </c>
    </row>
    <row r="77" spans="1:13">
      <c r="A77" s="30" t="s">
        <v>138</v>
      </c>
      <c r="B77" s="23" t="s">
        <v>137</v>
      </c>
      <c r="C77" s="1">
        <v>9867901</v>
      </c>
      <c r="D77" s="1">
        <v>9844246</v>
      </c>
      <c r="E77" s="1">
        <v>9815104</v>
      </c>
      <c r="F77" s="1">
        <v>9788941</v>
      </c>
      <c r="G77" s="1">
        <v>9776358</v>
      </c>
      <c r="H77" s="1">
        <v>9771796</v>
      </c>
      <c r="I77" s="1">
        <v>9750572</v>
      </c>
      <c r="J77" s="1">
        <v>9709786</v>
      </c>
      <c r="K77" s="1">
        <v>9967308</v>
      </c>
      <c r="L77" s="1">
        <v>10156239</v>
      </c>
      <c r="M77" s="1">
        <v>9994992</v>
      </c>
    </row>
    <row r="78" spans="1:13">
      <c r="A78" s="30" t="s">
        <v>140</v>
      </c>
      <c r="B78" s="23" t="s">
        <v>139</v>
      </c>
      <c r="C78" s="1">
        <v>327644</v>
      </c>
      <c r="D78" s="1">
        <v>331060</v>
      </c>
      <c r="E78" s="1">
        <v>335675</v>
      </c>
      <c r="F78" s="1">
        <v>343632</v>
      </c>
      <c r="G78" s="1">
        <v>352946</v>
      </c>
      <c r="H78" s="1">
        <v>360774</v>
      </c>
      <c r="I78" s="1">
        <v>366669</v>
      </c>
      <c r="J78" s="1">
        <v>370335</v>
      </c>
      <c r="K78" s="1">
        <v>372898</v>
      </c>
      <c r="L78" s="1">
        <v>375318</v>
      </c>
      <c r="M78" s="1">
        <v>377689</v>
      </c>
    </row>
    <row r="79" spans="1:13">
      <c r="A79" s="30" t="s">
        <v>142</v>
      </c>
      <c r="B79" s="23" t="s">
        <v>141</v>
      </c>
      <c r="C79" s="1">
        <v>1307246509</v>
      </c>
      <c r="D79" s="1">
        <v>1322866505</v>
      </c>
      <c r="E79" s="1">
        <v>1338636340</v>
      </c>
      <c r="F79" s="1">
        <v>1354195680</v>
      </c>
      <c r="G79" s="1">
        <v>1369003306</v>
      </c>
      <c r="H79" s="1">
        <v>1383112050</v>
      </c>
      <c r="I79" s="1">
        <v>1396387127</v>
      </c>
      <c r="J79" s="1">
        <v>1407563842</v>
      </c>
      <c r="K79" s="1">
        <v>1417173173</v>
      </c>
      <c r="L79" s="1">
        <v>1428627663</v>
      </c>
      <c r="M79" s="1">
        <v>1441719852</v>
      </c>
    </row>
    <row r="80" spans="1:13">
      <c r="A80" s="30" t="s">
        <v>144</v>
      </c>
      <c r="B80" s="23" t="s">
        <v>143</v>
      </c>
      <c r="C80" s="1">
        <v>256229762</v>
      </c>
      <c r="D80" s="1">
        <v>259091970</v>
      </c>
      <c r="E80" s="1">
        <v>261850182</v>
      </c>
      <c r="F80" s="1">
        <v>264498852</v>
      </c>
      <c r="G80" s="1">
        <v>267066843</v>
      </c>
      <c r="H80" s="1">
        <v>269582878</v>
      </c>
      <c r="I80" s="1">
        <v>271857970</v>
      </c>
      <c r="J80" s="1">
        <v>273753191</v>
      </c>
      <c r="K80" s="1">
        <v>275501339</v>
      </c>
      <c r="L80" s="1">
        <v>277534122</v>
      </c>
      <c r="M80" s="1">
        <v>279798049</v>
      </c>
    </row>
    <row r="81" spans="1:13">
      <c r="A81" s="30" t="s">
        <v>737</v>
      </c>
      <c r="B81" s="23" t="s">
        <v>145</v>
      </c>
      <c r="C81" s="1">
        <v>79961672</v>
      </c>
      <c r="D81" s="1">
        <v>81790841</v>
      </c>
      <c r="E81" s="1">
        <v>83306231</v>
      </c>
      <c r="F81" s="1">
        <v>84505076</v>
      </c>
      <c r="G81" s="1">
        <v>85617562</v>
      </c>
      <c r="H81" s="1">
        <v>86564202</v>
      </c>
      <c r="I81" s="1">
        <v>87290193</v>
      </c>
      <c r="J81" s="1">
        <v>87923432</v>
      </c>
      <c r="K81" s="1">
        <v>88550570</v>
      </c>
      <c r="L81" s="1">
        <v>89172767</v>
      </c>
      <c r="M81" s="1">
        <v>89809781</v>
      </c>
    </row>
    <row r="82" spans="1:13">
      <c r="A82" s="30" t="s">
        <v>147</v>
      </c>
      <c r="B82" s="23" t="s">
        <v>146</v>
      </c>
      <c r="C82" s="1">
        <v>36746488</v>
      </c>
      <c r="D82" s="1">
        <v>37757812</v>
      </c>
      <c r="E82" s="1">
        <v>38697943</v>
      </c>
      <c r="F82" s="1">
        <v>39621162</v>
      </c>
      <c r="G82" s="1">
        <v>40590700</v>
      </c>
      <c r="H82" s="1">
        <v>41563520</v>
      </c>
      <c r="I82" s="1">
        <v>42556984</v>
      </c>
      <c r="J82" s="1">
        <v>43533592</v>
      </c>
      <c r="K82" s="1">
        <v>44496122</v>
      </c>
      <c r="L82" s="1">
        <v>45504560</v>
      </c>
      <c r="M82" s="1">
        <v>46523657</v>
      </c>
    </row>
    <row r="83" spans="1:13">
      <c r="A83" s="30" t="s">
        <v>149</v>
      </c>
      <c r="B83" s="23" t="s">
        <v>148</v>
      </c>
      <c r="C83" s="1">
        <v>4622167</v>
      </c>
      <c r="D83" s="1">
        <v>4665760</v>
      </c>
      <c r="E83" s="1">
        <v>4715788</v>
      </c>
      <c r="F83" s="1">
        <v>4771854</v>
      </c>
      <c r="G83" s="1">
        <v>4834507</v>
      </c>
      <c r="H83" s="1">
        <v>4896019</v>
      </c>
      <c r="I83" s="1">
        <v>4946119</v>
      </c>
      <c r="J83" s="1">
        <v>4986526</v>
      </c>
      <c r="K83" s="1">
        <v>5023108</v>
      </c>
      <c r="L83" s="1">
        <v>5056934</v>
      </c>
      <c r="M83" s="1">
        <v>5089478</v>
      </c>
    </row>
    <row r="84" spans="1:13">
      <c r="A84" s="30" t="s">
        <v>151</v>
      </c>
      <c r="B84" s="23" t="s">
        <v>150</v>
      </c>
      <c r="C84" s="1">
        <v>7863846</v>
      </c>
      <c r="D84" s="1">
        <v>8007778</v>
      </c>
      <c r="E84" s="1">
        <v>8159009</v>
      </c>
      <c r="F84" s="1">
        <v>8309257</v>
      </c>
      <c r="G84" s="1">
        <v>8456483</v>
      </c>
      <c r="H84" s="1">
        <v>8607920</v>
      </c>
      <c r="I84" s="1">
        <v>8757490</v>
      </c>
      <c r="J84" s="1">
        <v>8900059</v>
      </c>
      <c r="K84" s="1">
        <v>9038309</v>
      </c>
      <c r="L84" s="1">
        <v>9174520</v>
      </c>
      <c r="M84" s="1">
        <v>9311652</v>
      </c>
    </row>
    <row r="85" spans="1:13">
      <c r="A85" s="30" t="s">
        <v>153</v>
      </c>
      <c r="B85" s="23" t="s">
        <v>152</v>
      </c>
      <c r="C85" s="1">
        <v>60322792</v>
      </c>
      <c r="D85" s="1">
        <v>60232906</v>
      </c>
      <c r="E85" s="1">
        <v>60118626</v>
      </c>
      <c r="F85" s="1">
        <v>60004032</v>
      </c>
      <c r="G85" s="1">
        <v>59877425</v>
      </c>
      <c r="H85" s="1">
        <v>59727932</v>
      </c>
      <c r="I85" s="1">
        <v>59500579</v>
      </c>
      <c r="J85" s="1">
        <v>59240330</v>
      </c>
      <c r="K85" s="1">
        <v>59037474</v>
      </c>
      <c r="L85" s="1">
        <v>58870762</v>
      </c>
      <c r="M85" s="1">
        <v>58697744</v>
      </c>
    </row>
    <row r="86" spans="1:13">
      <c r="A86" s="30" t="s">
        <v>155</v>
      </c>
      <c r="B86" s="23" t="s">
        <v>154</v>
      </c>
      <c r="C86" s="1">
        <v>2784543</v>
      </c>
      <c r="D86" s="1">
        <v>2794444</v>
      </c>
      <c r="E86" s="1">
        <v>2802695</v>
      </c>
      <c r="F86" s="1">
        <v>2808376</v>
      </c>
      <c r="G86" s="1">
        <v>2811835</v>
      </c>
      <c r="H86" s="1">
        <v>2813773</v>
      </c>
      <c r="I86" s="1">
        <v>2820436</v>
      </c>
      <c r="J86" s="1">
        <v>2827694</v>
      </c>
      <c r="K86" s="1">
        <v>2827377</v>
      </c>
      <c r="L86" s="1">
        <v>2825544</v>
      </c>
      <c r="M86" s="1">
        <v>2824738</v>
      </c>
    </row>
    <row r="87" spans="1:13">
      <c r="A87" s="30" t="s">
        <v>157</v>
      </c>
      <c r="B87" s="23" t="s">
        <v>156</v>
      </c>
      <c r="C87" s="1">
        <v>127476735</v>
      </c>
      <c r="D87" s="1">
        <v>127250933</v>
      </c>
      <c r="E87" s="1">
        <v>126993858</v>
      </c>
      <c r="F87" s="1">
        <v>126662472</v>
      </c>
      <c r="G87" s="1">
        <v>126255866</v>
      </c>
      <c r="H87" s="1">
        <v>125791676</v>
      </c>
      <c r="I87" s="1">
        <v>125244761</v>
      </c>
      <c r="J87" s="1">
        <v>124612530</v>
      </c>
      <c r="K87" s="1">
        <v>123951692</v>
      </c>
      <c r="L87" s="1">
        <v>123294513</v>
      </c>
      <c r="M87" s="1">
        <v>122631432</v>
      </c>
    </row>
    <row r="88" spans="1:13">
      <c r="A88" s="30" t="s">
        <v>159</v>
      </c>
      <c r="B88" s="23" t="s">
        <v>158</v>
      </c>
      <c r="C88" s="1">
        <v>8658026</v>
      </c>
      <c r="D88" s="1">
        <v>9494246</v>
      </c>
      <c r="E88" s="1">
        <v>9964656</v>
      </c>
      <c r="F88" s="1">
        <v>10215382</v>
      </c>
      <c r="G88" s="1">
        <v>10459866</v>
      </c>
      <c r="H88" s="1">
        <v>10698683</v>
      </c>
      <c r="I88" s="1">
        <v>10928721</v>
      </c>
      <c r="J88" s="1">
        <v>11148278</v>
      </c>
      <c r="K88" s="1">
        <v>11285868</v>
      </c>
      <c r="L88" s="1">
        <v>11337052</v>
      </c>
      <c r="M88" s="1">
        <v>11384922</v>
      </c>
    </row>
    <row r="89" spans="1:13">
      <c r="A89" s="30" t="s">
        <v>161</v>
      </c>
      <c r="B89" s="23" t="s">
        <v>160</v>
      </c>
      <c r="C89" s="1">
        <v>17592298</v>
      </c>
      <c r="D89" s="1">
        <v>17835909</v>
      </c>
      <c r="E89" s="1">
        <v>18078553</v>
      </c>
      <c r="F89" s="1">
        <v>18314814</v>
      </c>
      <c r="G89" s="1">
        <v>18538099</v>
      </c>
      <c r="H89" s="1">
        <v>18754258</v>
      </c>
      <c r="I89" s="1">
        <v>18979243</v>
      </c>
      <c r="J89" s="1">
        <v>19196465</v>
      </c>
      <c r="K89" s="1">
        <v>19397998</v>
      </c>
      <c r="L89" s="1">
        <v>19606634</v>
      </c>
      <c r="M89" s="1">
        <v>19828165</v>
      </c>
    </row>
    <row r="90" spans="1:13">
      <c r="A90" s="30" t="s">
        <v>163</v>
      </c>
      <c r="B90" s="23" t="s">
        <v>162</v>
      </c>
      <c r="C90" s="1">
        <v>45831864</v>
      </c>
      <c r="D90" s="1">
        <v>46851488</v>
      </c>
      <c r="E90" s="1">
        <v>47894670</v>
      </c>
      <c r="F90" s="1">
        <v>48948137</v>
      </c>
      <c r="G90" s="1">
        <v>49953304</v>
      </c>
      <c r="H90" s="1">
        <v>50951450</v>
      </c>
      <c r="I90" s="1">
        <v>51985780</v>
      </c>
      <c r="J90" s="1">
        <v>53005614</v>
      </c>
      <c r="K90" s="1">
        <v>54027487</v>
      </c>
      <c r="L90" s="1">
        <v>55100586</v>
      </c>
      <c r="M90" s="1">
        <v>56203030</v>
      </c>
    </row>
    <row r="91" spans="1:13">
      <c r="A91" s="30" t="s">
        <v>165</v>
      </c>
      <c r="B91" s="23" t="s">
        <v>164</v>
      </c>
      <c r="C91" s="1">
        <v>114985</v>
      </c>
      <c r="D91" s="1">
        <v>116707</v>
      </c>
      <c r="E91" s="1">
        <v>118513</v>
      </c>
      <c r="F91" s="1">
        <v>120362</v>
      </c>
      <c r="G91" s="1">
        <v>122262</v>
      </c>
      <c r="H91" s="1">
        <v>124241</v>
      </c>
      <c r="I91" s="1">
        <v>126464</v>
      </c>
      <c r="J91" s="1">
        <v>128874</v>
      </c>
      <c r="K91" s="1">
        <v>131232</v>
      </c>
      <c r="L91" s="1">
        <v>133515</v>
      </c>
      <c r="M91" s="1">
        <v>135763</v>
      </c>
    </row>
    <row r="92" spans="1:13">
      <c r="A92" s="30" t="s">
        <v>735</v>
      </c>
      <c r="B92" s="23" t="s">
        <v>166</v>
      </c>
      <c r="C92" s="1">
        <v>25126131</v>
      </c>
      <c r="D92" s="1">
        <v>25258015</v>
      </c>
      <c r="E92" s="1">
        <v>25389611</v>
      </c>
      <c r="F92" s="1">
        <v>25516321</v>
      </c>
      <c r="G92" s="1">
        <v>25638149</v>
      </c>
      <c r="H92" s="1">
        <v>25755441</v>
      </c>
      <c r="I92" s="1">
        <v>25867467</v>
      </c>
      <c r="J92" s="1">
        <v>25971909</v>
      </c>
      <c r="K92" s="1">
        <v>26069416</v>
      </c>
      <c r="L92" s="1">
        <v>26160821</v>
      </c>
      <c r="M92" s="1">
        <v>26244582</v>
      </c>
    </row>
    <row r="93" spans="1:13">
      <c r="A93" s="30" t="s">
        <v>739</v>
      </c>
      <c r="B93" s="23" t="s">
        <v>297</v>
      </c>
      <c r="C93" s="1">
        <v>50558043</v>
      </c>
      <c r="D93" s="1">
        <v>50994401</v>
      </c>
      <c r="E93" s="1">
        <v>51309984</v>
      </c>
      <c r="F93" s="1">
        <v>51511638</v>
      </c>
      <c r="G93" s="1">
        <v>51676900</v>
      </c>
      <c r="H93" s="1">
        <v>51803830</v>
      </c>
      <c r="I93" s="1">
        <v>51844690</v>
      </c>
      <c r="J93" s="1">
        <v>51830139</v>
      </c>
      <c r="K93" s="1">
        <v>51815810</v>
      </c>
      <c r="L93" s="1">
        <v>51784059</v>
      </c>
      <c r="M93" s="1">
        <v>51741962</v>
      </c>
    </row>
    <row r="94" spans="1:13">
      <c r="A94" s="30" t="s">
        <v>168</v>
      </c>
      <c r="B94" s="23" t="s">
        <v>167</v>
      </c>
      <c r="C94" s="1">
        <v>3761584</v>
      </c>
      <c r="D94" s="1">
        <v>3908743</v>
      </c>
      <c r="E94" s="1">
        <v>4048085</v>
      </c>
      <c r="F94" s="1">
        <v>4124904.0000000005</v>
      </c>
      <c r="G94" s="1">
        <v>4317185</v>
      </c>
      <c r="H94" s="1">
        <v>4441100</v>
      </c>
      <c r="I94" s="1">
        <v>4360444</v>
      </c>
      <c r="J94" s="1">
        <v>4250114</v>
      </c>
      <c r="K94" s="1">
        <v>4268873</v>
      </c>
      <c r="L94" s="1">
        <v>4310108</v>
      </c>
      <c r="M94" s="1">
        <v>4349380</v>
      </c>
    </row>
    <row r="95" spans="1:13">
      <c r="A95" s="30" t="s">
        <v>170</v>
      </c>
      <c r="B95" s="23" t="s">
        <v>169</v>
      </c>
      <c r="C95" s="1">
        <v>5814417</v>
      </c>
      <c r="D95" s="1">
        <v>5914980</v>
      </c>
      <c r="E95" s="1">
        <v>6018299</v>
      </c>
      <c r="F95" s="1">
        <v>6121260</v>
      </c>
      <c r="G95" s="1">
        <v>6223494</v>
      </c>
      <c r="H95" s="1">
        <v>6323643</v>
      </c>
      <c r="I95" s="1">
        <v>6424874</v>
      </c>
      <c r="J95" s="1">
        <v>6527743</v>
      </c>
      <c r="K95" s="1">
        <v>6630623</v>
      </c>
      <c r="L95" s="1">
        <v>6735348</v>
      </c>
      <c r="M95" s="1">
        <v>6839606</v>
      </c>
    </row>
    <row r="96" spans="1:13">
      <c r="A96" s="30" t="s">
        <v>738</v>
      </c>
      <c r="B96" s="23" t="s">
        <v>171</v>
      </c>
      <c r="C96" s="1">
        <v>6691454</v>
      </c>
      <c r="D96" s="1">
        <v>6787419</v>
      </c>
      <c r="E96" s="1">
        <v>6891362</v>
      </c>
      <c r="F96" s="1">
        <v>6997917</v>
      </c>
      <c r="G96" s="1">
        <v>7105006</v>
      </c>
      <c r="H96" s="1">
        <v>7212053</v>
      </c>
      <c r="I96" s="1">
        <v>7319399</v>
      </c>
      <c r="J96" s="1">
        <v>7425058</v>
      </c>
      <c r="K96" s="1">
        <v>7529475</v>
      </c>
      <c r="L96" s="1">
        <v>7633778</v>
      </c>
      <c r="M96" s="1">
        <v>7736681</v>
      </c>
    </row>
    <row r="97" spans="1:13">
      <c r="A97" s="30" t="s">
        <v>377</v>
      </c>
      <c r="B97" s="23" t="s">
        <v>172</v>
      </c>
      <c r="C97" s="1">
        <v>2011039</v>
      </c>
      <c r="D97" s="1">
        <v>1991955</v>
      </c>
      <c r="E97" s="1">
        <v>1973476</v>
      </c>
      <c r="F97" s="1">
        <v>1954862</v>
      </c>
      <c r="G97" s="1">
        <v>1935630</v>
      </c>
      <c r="H97" s="1">
        <v>1916555</v>
      </c>
      <c r="I97" s="1">
        <v>1897052</v>
      </c>
      <c r="J97" s="1">
        <v>1873919</v>
      </c>
      <c r="K97" s="1">
        <v>1850651</v>
      </c>
      <c r="L97" s="1">
        <v>1830211</v>
      </c>
      <c r="M97" s="1">
        <v>1810240</v>
      </c>
    </row>
    <row r="98" spans="1:13">
      <c r="A98" s="30" t="s">
        <v>174</v>
      </c>
      <c r="B98" s="23" t="s">
        <v>173</v>
      </c>
      <c r="C98" s="1">
        <v>6274342</v>
      </c>
      <c r="D98" s="1">
        <v>6398940</v>
      </c>
      <c r="E98" s="1">
        <v>6258620</v>
      </c>
      <c r="F98" s="1">
        <v>6109252</v>
      </c>
      <c r="G98" s="1">
        <v>5950839</v>
      </c>
      <c r="H98" s="1">
        <v>5781906</v>
      </c>
      <c r="I98" s="1">
        <v>5662924</v>
      </c>
      <c r="J98" s="1">
        <v>5592631</v>
      </c>
      <c r="K98" s="1">
        <v>5489740</v>
      </c>
      <c r="L98" s="1">
        <v>5353930</v>
      </c>
      <c r="M98" s="1">
        <v>5219044</v>
      </c>
    </row>
    <row r="99" spans="1:13">
      <c r="A99" s="30" t="s">
        <v>176</v>
      </c>
      <c r="B99" s="23" t="s">
        <v>175</v>
      </c>
      <c r="C99" s="1">
        <v>2095242.0000000002</v>
      </c>
      <c r="D99" s="1">
        <v>2118520</v>
      </c>
      <c r="E99" s="1">
        <v>2143872</v>
      </c>
      <c r="F99" s="1">
        <v>2170617</v>
      </c>
      <c r="G99" s="1">
        <v>2198017</v>
      </c>
      <c r="H99" s="1">
        <v>2225702</v>
      </c>
      <c r="I99" s="1">
        <v>2254100</v>
      </c>
      <c r="J99" s="1">
        <v>2281454</v>
      </c>
      <c r="K99" s="1">
        <v>2305826</v>
      </c>
      <c r="L99" s="1">
        <v>2330318</v>
      </c>
      <c r="M99" s="1">
        <v>2356083</v>
      </c>
    </row>
    <row r="100" spans="1:13">
      <c r="A100" s="30" t="s">
        <v>178</v>
      </c>
      <c r="B100" s="23" t="s">
        <v>177</v>
      </c>
      <c r="C100" s="1">
        <v>4519398</v>
      </c>
      <c r="D100" s="1">
        <v>4612329</v>
      </c>
      <c r="E100" s="1">
        <v>4706098</v>
      </c>
      <c r="F100" s="1">
        <v>4796631</v>
      </c>
      <c r="G100" s="1">
        <v>4889391</v>
      </c>
      <c r="H100" s="1">
        <v>4985289</v>
      </c>
      <c r="I100" s="1">
        <v>5087584</v>
      </c>
      <c r="J100" s="1">
        <v>5193416</v>
      </c>
      <c r="K100" s="1">
        <v>5302681</v>
      </c>
      <c r="L100" s="1">
        <v>5418376</v>
      </c>
      <c r="M100" s="1">
        <v>5536949</v>
      </c>
    </row>
    <row r="101" spans="1:13">
      <c r="A101" s="30" t="s">
        <v>180</v>
      </c>
      <c r="B101" s="23" t="s">
        <v>179</v>
      </c>
      <c r="C101" s="1">
        <v>6097764</v>
      </c>
      <c r="D101" s="1">
        <v>6192235</v>
      </c>
      <c r="E101" s="1">
        <v>6282196</v>
      </c>
      <c r="F101" s="1">
        <v>6378261</v>
      </c>
      <c r="G101" s="1">
        <v>6477793</v>
      </c>
      <c r="H101" s="1">
        <v>6569088</v>
      </c>
      <c r="I101" s="1">
        <v>6653942</v>
      </c>
      <c r="J101" s="1">
        <v>6735277</v>
      </c>
      <c r="K101" s="1">
        <v>6812341</v>
      </c>
      <c r="L101" s="1">
        <v>6888388</v>
      </c>
      <c r="M101" s="1">
        <v>6964197</v>
      </c>
    </row>
    <row r="102" spans="1:13">
      <c r="A102" s="30" t="s">
        <v>182</v>
      </c>
      <c r="B102" s="23" t="s">
        <v>181</v>
      </c>
      <c r="C102" s="1">
        <v>37096</v>
      </c>
      <c r="D102" s="1">
        <v>37355</v>
      </c>
      <c r="E102" s="1">
        <v>37609</v>
      </c>
      <c r="F102" s="1">
        <v>37888</v>
      </c>
      <c r="G102" s="1">
        <v>38181</v>
      </c>
      <c r="H102" s="1">
        <v>38482</v>
      </c>
      <c r="I102" s="1">
        <v>38756</v>
      </c>
      <c r="J102" s="1">
        <v>39039</v>
      </c>
      <c r="K102" s="1">
        <v>39327</v>
      </c>
      <c r="L102" s="1">
        <v>39584</v>
      </c>
      <c r="M102" s="1">
        <v>39822</v>
      </c>
    </row>
    <row r="103" spans="1:13">
      <c r="A103" s="30" t="s">
        <v>184</v>
      </c>
      <c r="B103" s="23" t="s">
        <v>183</v>
      </c>
      <c r="C103" s="1">
        <v>2994927</v>
      </c>
      <c r="D103" s="1">
        <v>2963765</v>
      </c>
      <c r="E103" s="1">
        <v>2933674</v>
      </c>
      <c r="F103" s="1">
        <v>2904450</v>
      </c>
      <c r="G103" s="1">
        <v>2876128</v>
      </c>
      <c r="H103" s="1">
        <v>2849083</v>
      </c>
      <c r="I103" s="1">
        <v>2820267</v>
      </c>
      <c r="J103" s="1">
        <v>2786651</v>
      </c>
      <c r="K103" s="1">
        <v>2750055</v>
      </c>
      <c r="L103" s="1">
        <v>2718352</v>
      </c>
      <c r="M103" s="1">
        <v>2692798</v>
      </c>
    </row>
    <row r="104" spans="1:13">
      <c r="A104" s="30" t="s">
        <v>186</v>
      </c>
      <c r="B104" s="23" t="s">
        <v>185</v>
      </c>
      <c r="C104" s="1">
        <v>556069</v>
      </c>
      <c r="D104" s="1">
        <v>569408</v>
      </c>
      <c r="E104" s="1">
        <v>583351</v>
      </c>
      <c r="F104" s="1">
        <v>596282</v>
      </c>
      <c r="G104" s="1">
        <v>607913</v>
      </c>
      <c r="H104" s="1">
        <v>619973</v>
      </c>
      <c r="I104" s="1">
        <v>630400</v>
      </c>
      <c r="J104" s="1">
        <v>639321</v>
      </c>
      <c r="K104" s="1">
        <v>647599</v>
      </c>
      <c r="L104" s="1">
        <v>654768</v>
      </c>
      <c r="M104" s="1">
        <v>661594</v>
      </c>
    </row>
    <row r="105" spans="1:13">
      <c r="A105" s="30" t="s">
        <v>189</v>
      </c>
      <c r="B105" s="23" t="s">
        <v>188</v>
      </c>
      <c r="C105" s="1">
        <v>24215976</v>
      </c>
      <c r="D105" s="1">
        <v>24850912</v>
      </c>
      <c r="E105" s="1">
        <v>25501941</v>
      </c>
      <c r="F105" s="1">
        <v>26169542</v>
      </c>
      <c r="G105" s="1">
        <v>26846541</v>
      </c>
      <c r="H105" s="1">
        <v>27533134</v>
      </c>
      <c r="I105" s="1">
        <v>28225177</v>
      </c>
      <c r="J105" s="1">
        <v>28915653</v>
      </c>
      <c r="K105" s="1">
        <v>29611714</v>
      </c>
      <c r="L105" s="1">
        <v>30325732</v>
      </c>
      <c r="M105" s="1">
        <v>31056610</v>
      </c>
    </row>
    <row r="106" spans="1:13">
      <c r="A106" s="30" t="s">
        <v>191</v>
      </c>
      <c r="B106" s="23" t="s">
        <v>190</v>
      </c>
      <c r="C106" s="1">
        <v>16477966</v>
      </c>
      <c r="D106" s="1">
        <v>16938942</v>
      </c>
      <c r="E106" s="1">
        <v>17405624</v>
      </c>
      <c r="F106" s="1">
        <v>17881167</v>
      </c>
      <c r="G106" s="1">
        <v>18367883</v>
      </c>
      <c r="H106" s="1">
        <v>18867337</v>
      </c>
      <c r="I106" s="1">
        <v>19377061</v>
      </c>
      <c r="J106" s="1">
        <v>19889742</v>
      </c>
      <c r="K106" s="1">
        <v>20405317</v>
      </c>
      <c r="L106" s="1">
        <v>20931751</v>
      </c>
      <c r="M106" s="1">
        <v>21475962</v>
      </c>
    </row>
    <row r="107" spans="1:13">
      <c r="A107" s="30" t="s">
        <v>193</v>
      </c>
      <c r="B107" s="23" t="s">
        <v>192</v>
      </c>
      <c r="C107" s="1">
        <v>30606459</v>
      </c>
      <c r="D107" s="1">
        <v>31068833</v>
      </c>
      <c r="E107" s="1">
        <v>31526418</v>
      </c>
      <c r="F107" s="1">
        <v>31975806</v>
      </c>
      <c r="G107" s="1">
        <v>32399271</v>
      </c>
      <c r="H107" s="1">
        <v>32804019.999999996</v>
      </c>
      <c r="I107" s="1">
        <v>33199993.000000004</v>
      </c>
      <c r="J107" s="1">
        <v>33573874</v>
      </c>
      <c r="K107" s="1">
        <v>33938222</v>
      </c>
      <c r="L107" s="1">
        <v>34308525</v>
      </c>
      <c r="M107" s="1">
        <v>34671896</v>
      </c>
    </row>
    <row r="108" spans="1:13">
      <c r="A108" s="30" t="s">
        <v>195</v>
      </c>
      <c r="B108" s="23" t="s">
        <v>194</v>
      </c>
      <c r="C108" s="1">
        <v>416738</v>
      </c>
      <c r="D108" s="1">
        <v>435582</v>
      </c>
      <c r="E108" s="1">
        <v>454252</v>
      </c>
      <c r="F108" s="1">
        <v>472442</v>
      </c>
      <c r="G108" s="1">
        <v>489758</v>
      </c>
      <c r="H108" s="1">
        <v>504508</v>
      </c>
      <c r="I108" s="1">
        <v>514438</v>
      </c>
      <c r="J108" s="1">
        <v>521457.99999999994</v>
      </c>
      <c r="K108" s="1">
        <v>523787.00000000006</v>
      </c>
      <c r="L108" s="1">
        <v>521020.99999999994</v>
      </c>
      <c r="M108" s="1">
        <v>517886.99999999994</v>
      </c>
    </row>
    <row r="109" spans="1:13">
      <c r="A109" s="30" t="s">
        <v>197</v>
      </c>
      <c r="B109" s="23" t="s">
        <v>196</v>
      </c>
      <c r="C109" s="1">
        <v>17551814</v>
      </c>
      <c r="D109" s="1">
        <v>18112907</v>
      </c>
      <c r="E109" s="1">
        <v>18700106</v>
      </c>
      <c r="F109" s="1">
        <v>19311355</v>
      </c>
      <c r="G109" s="1">
        <v>19934298</v>
      </c>
      <c r="H109" s="1">
        <v>20567424</v>
      </c>
      <c r="I109" s="1">
        <v>21224040</v>
      </c>
      <c r="J109" s="1">
        <v>21904983</v>
      </c>
      <c r="K109" s="1">
        <v>22593590</v>
      </c>
      <c r="L109" s="1">
        <v>23293698</v>
      </c>
      <c r="M109" s="1">
        <v>24015789</v>
      </c>
    </row>
    <row r="110" spans="1:13">
      <c r="A110" s="30" t="s">
        <v>199</v>
      </c>
      <c r="B110" s="23" t="s">
        <v>198</v>
      </c>
      <c r="C110" s="1">
        <v>446441</v>
      </c>
      <c r="D110" s="1">
        <v>456579</v>
      </c>
      <c r="E110" s="1">
        <v>467705</v>
      </c>
      <c r="F110" s="1">
        <v>479497</v>
      </c>
      <c r="G110" s="1">
        <v>491586</v>
      </c>
      <c r="H110" s="1">
        <v>503634</v>
      </c>
      <c r="I110" s="1">
        <v>515357.99999999994</v>
      </c>
      <c r="J110" s="1">
        <v>526748</v>
      </c>
      <c r="K110" s="1">
        <v>533286</v>
      </c>
      <c r="L110" s="1">
        <v>535064</v>
      </c>
      <c r="M110" s="1">
        <v>536740</v>
      </c>
    </row>
    <row r="111" spans="1:13">
      <c r="A111" s="30" t="s">
        <v>201</v>
      </c>
      <c r="B111" s="23" t="s">
        <v>200</v>
      </c>
      <c r="C111" s="1">
        <v>50419</v>
      </c>
      <c r="D111" s="1">
        <v>49410</v>
      </c>
      <c r="E111" s="1">
        <v>48329</v>
      </c>
      <c r="F111" s="1">
        <v>47187</v>
      </c>
      <c r="G111" s="1">
        <v>45989</v>
      </c>
      <c r="H111" s="1">
        <v>44728</v>
      </c>
      <c r="I111" s="1">
        <v>43414</v>
      </c>
      <c r="J111" s="1">
        <v>42050</v>
      </c>
      <c r="K111" s="1">
        <v>41569</v>
      </c>
      <c r="L111" s="1">
        <v>41996</v>
      </c>
      <c r="M111" s="1">
        <v>42415</v>
      </c>
    </row>
    <row r="112" spans="1:13">
      <c r="A112" s="30" t="s">
        <v>203</v>
      </c>
      <c r="B112" s="23" t="s">
        <v>202</v>
      </c>
      <c r="C112" s="1">
        <v>3843174</v>
      </c>
      <c r="D112" s="1">
        <v>3946220</v>
      </c>
      <c r="E112" s="1">
        <v>4051890</v>
      </c>
      <c r="F112" s="1">
        <v>4160014</v>
      </c>
      <c r="G112" s="1">
        <v>4270712</v>
      </c>
      <c r="H112" s="1">
        <v>4383848</v>
      </c>
      <c r="I112" s="1">
        <v>4498604</v>
      </c>
      <c r="J112" s="1">
        <v>4614974</v>
      </c>
      <c r="K112" s="1">
        <v>4736139</v>
      </c>
      <c r="L112" s="1">
        <v>4862989</v>
      </c>
      <c r="M112" s="1">
        <v>4993922</v>
      </c>
    </row>
    <row r="113" spans="1:13">
      <c r="A113" s="30" t="s">
        <v>205</v>
      </c>
      <c r="B113" s="23" t="s">
        <v>204</v>
      </c>
      <c r="C113" s="1">
        <v>1292113</v>
      </c>
      <c r="D113" s="1">
        <v>1293153</v>
      </c>
      <c r="E113" s="1">
        <v>1293911</v>
      </c>
      <c r="F113" s="1">
        <v>1294741</v>
      </c>
      <c r="G113" s="1">
        <v>1295381</v>
      </c>
      <c r="H113" s="1">
        <v>1296279</v>
      </c>
      <c r="I113" s="1">
        <v>1297828</v>
      </c>
      <c r="J113" s="1">
        <v>1298915</v>
      </c>
      <c r="K113" s="1">
        <v>1299469</v>
      </c>
      <c r="L113" s="1">
        <v>1300557</v>
      </c>
      <c r="M113" s="1">
        <v>1301978</v>
      </c>
    </row>
    <row r="114" spans="1:13">
      <c r="A114" s="30" t="s">
        <v>207</v>
      </c>
      <c r="B114" s="23" t="s">
        <v>206</v>
      </c>
      <c r="C114" s="1">
        <v>118755887</v>
      </c>
      <c r="D114" s="1">
        <v>120149897</v>
      </c>
      <c r="E114" s="1">
        <v>121519222</v>
      </c>
      <c r="F114" s="1">
        <v>122839258</v>
      </c>
      <c r="G114" s="1">
        <v>124013862</v>
      </c>
      <c r="H114" s="1">
        <v>125085311</v>
      </c>
      <c r="I114" s="1">
        <v>125998302</v>
      </c>
      <c r="J114" s="1">
        <v>126705138</v>
      </c>
      <c r="K114" s="1">
        <v>127504125</v>
      </c>
      <c r="L114" s="1">
        <v>128455566</v>
      </c>
      <c r="M114" s="1">
        <v>129388468</v>
      </c>
    </row>
    <row r="115" spans="1:13">
      <c r="A115" s="30" t="s">
        <v>669</v>
      </c>
      <c r="B115" s="23" t="s">
        <v>208</v>
      </c>
      <c r="C115" s="1">
        <v>109024</v>
      </c>
      <c r="D115" s="1">
        <v>109462</v>
      </c>
      <c r="E115" s="1">
        <v>109926</v>
      </c>
      <c r="F115" s="1">
        <v>110430</v>
      </c>
      <c r="G115" s="1">
        <v>110929</v>
      </c>
      <c r="H115" s="1">
        <v>111378</v>
      </c>
      <c r="I115" s="1">
        <v>112106</v>
      </c>
      <c r="J115" s="1">
        <v>113131</v>
      </c>
      <c r="K115" s="1">
        <v>114164</v>
      </c>
      <c r="L115" s="1">
        <v>115224</v>
      </c>
      <c r="M115" s="1">
        <v>116300</v>
      </c>
    </row>
    <row r="116" spans="1:13">
      <c r="A116" s="30" t="s">
        <v>740</v>
      </c>
      <c r="B116" s="23" t="s">
        <v>209</v>
      </c>
      <c r="C116" s="1">
        <v>3338336</v>
      </c>
      <c r="D116" s="1">
        <v>3277388</v>
      </c>
      <c r="E116" s="1">
        <v>3225123</v>
      </c>
      <c r="F116" s="1">
        <v>3180506</v>
      </c>
      <c r="G116" s="1">
        <v>3141837</v>
      </c>
      <c r="H116" s="1">
        <v>3109491</v>
      </c>
      <c r="I116" s="1">
        <v>3084847</v>
      </c>
      <c r="J116" s="1">
        <v>3061506</v>
      </c>
      <c r="K116" s="1">
        <v>3272996</v>
      </c>
      <c r="L116" s="1">
        <v>3435931</v>
      </c>
      <c r="M116" s="1">
        <v>3329865</v>
      </c>
    </row>
    <row r="117" spans="1:13">
      <c r="A117" s="30" t="s">
        <v>211</v>
      </c>
      <c r="B117" s="23" t="s">
        <v>210</v>
      </c>
      <c r="C117" s="1">
        <v>2902823</v>
      </c>
      <c r="D117" s="1">
        <v>2964749</v>
      </c>
      <c r="E117" s="1">
        <v>3029555</v>
      </c>
      <c r="F117" s="1">
        <v>3096030</v>
      </c>
      <c r="G117" s="1">
        <v>3163991</v>
      </c>
      <c r="H117" s="1">
        <v>3232430</v>
      </c>
      <c r="I117" s="1">
        <v>3294335</v>
      </c>
      <c r="J117" s="1">
        <v>3347782</v>
      </c>
      <c r="K117" s="1">
        <v>3398366</v>
      </c>
      <c r="L117" s="1">
        <v>3447156</v>
      </c>
      <c r="M117" s="1">
        <v>3493629</v>
      </c>
    </row>
    <row r="118" spans="1:13">
      <c r="A118" s="30" t="s">
        <v>213</v>
      </c>
      <c r="B118" s="23" t="s">
        <v>212</v>
      </c>
      <c r="C118" s="1">
        <v>634294</v>
      </c>
      <c r="D118" s="1">
        <v>633966</v>
      </c>
      <c r="E118" s="1">
        <v>633264</v>
      </c>
      <c r="F118" s="1">
        <v>632438</v>
      </c>
      <c r="G118" s="1">
        <v>631455</v>
      </c>
      <c r="H118" s="1">
        <v>630396</v>
      </c>
      <c r="I118" s="1">
        <v>629048</v>
      </c>
      <c r="J118" s="1">
        <v>627859</v>
      </c>
      <c r="K118" s="1">
        <v>627082</v>
      </c>
      <c r="L118" s="1">
        <v>626484</v>
      </c>
      <c r="M118" s="1">
        <v>626102</v>
      </c>
    </row>
    <row r="119" spans="1:13">
      <c r="A119" s="30" t="s">
        <v>215</v>
      </c>
      <c r="B119" s="23" t="s">
        <v>214</v>
      </c>
      <c r="C119" s="1">
        <v>34248603</v>
      </c>
      <c r="D119" s="1">
        <v>34680458</v>
      </c>
      <c r="E119" s="1">
        <v>35107264</v>
      </c>
      <c r="F119" s="1">
        <v>35528115</v>
      </c>
      <c r="G119" s="1">
        <v>35927511</v>
      </c>
      <c r="H119" s="1">
        <v>36304408</v>
      </c>
      <c r="I119" s="1">
        <v>36688772</v>
      </c>
      <c r="J119" s="1">
        <v>37076584</v>
      </c>
      <c r="K119" s="1">
        <v>37457971</v>
      </c>
      <c r="L119" s="1">
        <v>37840044</v>
      </c>
      <c r="M119" s="1">
        <v>38211459</v>
      </c>
    </row>
    <row r="120" spans="1:13">
      <c r="A120" s="30" t="s">
        <v>217</v>
      </c>
      <c r="B120" s="23" t="s">
        <v>216</v>
      </c>
      <c r="C120" s="1">
        <v>26038704</v>
      </c>
      <c r="D120" s="1">
        <v>26843246</v>
      </c>
      <c r="E120" s="1">
        <v>27696493</v>
      </c>
      <c r="F120" s="1">
        <v>28569441</v>
      </c>
      <c r="G120" s="1">
        <v>29423878</v>
      </c>
      <c r="H120" s="1">
        <v>30285595</v>
      </c>
      <c r="I120" s="1">
        <v>31178239</v>
      </c>
      <c r="J120" s="1">
        <v>32077072</v>
      </c>
      <c r="K120" s="1">
        <v>32969517.999999996</v>
      </c>
      <c r="L120" s="1">
        <v>33897354</v>
      </c>
      <c r="M120" s="1">
        <v>34858402</v>
      </c>
    </row>
    <row r="121" spans="1:13">
      <c r="A121" s="30" t="s">
        <v>369</v>
      </c>
      <c r="B121" s="23" t="s">
        <v>218</v>
      </c>
      <c r="C121" s="1">
        <v>51072436</v>
      </c>
      <c r="D121" s="1">
        <v>51483949</v>
      </c>
      <c r="E121" s="1">
        <v>51892348</v>
      </c>
      <c r="F121" s="1">
        <v>52288341</v>
      </c>
      <c r="G121" s="1">
        <v>52666014</v>
      </c>
      <c r="H121" s="1">
        <v>53040212</v>
      </c>
      <c r="I121" s="1">
        <v>53423198</v>
      </c>
      <c r="J121" s="1">
        <v>53798084</v>
      </c>
      <c r="K121" s="1">
        <v>54179306</v>
      </c>
      <c r="L121" s="1">
        <v>54577997</v>
      </c>
      <c r="M121" s="1">
        <v>54964694</v>
      </c>
    </row>
    <row r="122" spans="1:13">
      <c r="A122" s="30" t="s">
        <v>220</v>
      </c>
      <c r="B122" s="23" t="s">
        <v>219</v>
      </c>
      <c r="C122" s="1">
        <v>2243001</v>
      </c>
      <c r="D122" s="1">
        <v>2282704</v>
      </c>
      <c r="E122" s="1">
        <v>2323352</v>
      </c>
      <c r="F122" s="1">
        <v>2364534</v>
      </c>
      <c r="G122" s="1">
        <v>2405680</v>
      </c>
      <c r="H122" s="1">
        <v>2446644</v>
      </c>
      <c r="I122" s="1">
        <v>2489098</v>
      </c>
      <c r="J122" s="1">
        <v>2530151</v>
      </c>
      <c r="K122" s="1">
        <v>2567012</v>
      </c>
      <c r="L122" s="1">
        <v>2604172</v>
      </c>
      <c r="M122" s="1">
        <v>2645805</v>
      </c>
    </row>
    <row r="123" spans="1:13">
      <c r="A123" s="30" t="s">
        <v>222</v>
      </c>
      <c r="B123" s="23" t="s">
        <v>221</v>
      </c>
      <c r="C123" s="1">
        <v>10940</v>
      </c>
      <c r="D123" s="1">
        <v>11185</v>
      </c>
      <c r="E123" s="1">
        <v>11437</v>
      </c>
      <c r="F123" s="1">
        <v>11682</v>
      </c>
      <c r="G123" s="1">
        <v>11924</v>
      </c>
      <c r="H123" s="1">
        <v>12132</v>
      </c>
      <c r="I123" s="1">
        <v>12315</v>
      </c>
      <c r="J123" s="1">
        <v>12512</v>
      </c>
      <c r="K123" s="1">
        <v>12668</v>
      </c>
      <c r="L123" s="1">
        <v>12780</v>
      </c>
      <c r="M123" s="1">
        <v>12884</v>
      </c>
    </row>
    <row r="124" spans="1:13">
      <c r="A124" s="30" t="s">
        <v>224</v>
      </c>
      <c r="B124" s="23" t="s">
        <v>223</v>
      </c>
      <c r="C124" s="1">
        <v>27462106</v>
      </c>
      <c r="D124" s="1">
        <v>27610325</v>
      </c>
      <c r="E124" s="1">
        <v>27861186</v>
      </c>
      <c r="F124" s="1">
        <v>28183426</v>
      </c>
      <c r="G124" s="1">
        <v>28506712</v>
      </c>
      <c r="H124" s="1">
        <v>28832496</v>
      </c>
      <c r="I124" s="1">
        <v>29348627</v>
      </c>
      <c r="J124" s="1">
        <v>30034989</v>
      </c>
      <c r="K124" s="1">
        <v>30547580</v>
      </c>
      <c r="L124" s="1">
        <v>30896590</v>
      </c>
      <c r="M124" s="1">
        <v>31240315</v>
      </c>
    </row>
    <row r="125" spans="1:13">
      <c r="A125" s="30" t="s">
        <v>226</v>
      </c>
      <c r="B125" s="23" t="s">
        <v>225</v>
      </c>
      <c r="C125" s="1">
        <v>16954081</v>
      </c>
      <c r="D125" s="1">
        <v>17041107</v>
      </c>
      <c r="E125" s="1">
        <v>17124505</v>
      </c>
      <c r="F125" s="1">
        <v>17207198</v>
      </c>
      <c r="G125" s="1">
        <v>17286042</v>
      </c>
      <c r="H125" s="1">
        <v>17363262</v>
      </c>
      <c r="I125" s="1">
        <v>17434557</v>
      </c>
      <c r="J125" s="1">
        <v>17501696</v>
      </c>
      <c r="K125" s="1">
        <v>17564014</v>
      </c>
      <c r="L125" s="1">
        <v>17618299</v>
      </c>
      <c r="M125" s="1">
        <v>17671125</v>
      </c>
    </row>
    <row r="126" spans="1:13">
      <c r="A126" s="30" t="s">
        <v>228</v>
      </c>
      <c r="B126" s="23" t="s">
        <v>227</v>
      </c>
      <c r="C126" s="1">
        <v>4514195</v>
      </c>
      <c r="D126" s="1">
        <v>4590590</v>
      </c>
      <c r="E126" s="1">
        <v>4668081</v>
      </c>
      <c r="F126" s="1">
        <v>4746252</v>
      </c>
      <c r="G126" s="1">
        <v>4838526</v>
      </c>
      <c r="H126" s="1">
        <v>4959034</v>
      </c>
      <c r="I126" s="1">
        <v>5061134</v>
      </c>
      <c r="J126" s="1">
        <v>5129728</v>
      </c>
      <c r="K126" s="1">
        <v>5185288</v>
      </c>
      <c r="L126" s="1">
        <v>5228100</v>
      </c>
      <c r="M126" s="1">
        <v>5269938</v>
      </c>
    </row>
    <row r="127" spans="1:13">
      <c r="A127" s="30" t="s">
        <v>230</v>
      </c>
      <c r="B127" s="23" t="s">
        <v>229</v>
      </c>
      <c r="C127" s="1">
        <v>6208676</v>
      </c>
      <c r="D127" s="1">
        <v>6298598</v>
      </c>
      <c r="E127" s="1">
        <v>6389235</v>
      </c>
      <c r="F127" s="1">
        <v>6480532</v>
      </c>
      <c r="G127" s="1">
        <v>6572232</v>
      </c>
      <c r="H127" s="1">
        <v>6663924</v>
      </c>
      <c r="I127" s="1">
        <v>6755895</v>
      </c>
      <c r="J127" s="1">
        <v>6850540</v>
      </c>
      <c r="K127" s="1">
        <v>6948392</v>
      </c>
      <c r="L127" s="1">
        <v>7046310</v>
      </c>
      <c r="M127" s="1">
        <v>7142529</v>
      </c>
    </row>
    <row r="128" spans="1:13">
      <c r="A128" s="30" t="s">
        <v>232</v>
      </c>
      <c r="B128" s="23" t="s">
        <v>231</v>
      </c>
      <c r="C128" s="1">
        <v>19372014</v>
      </c>
      <c r="D128" s="1">
        <v>20128124</v>
      </c>
      <c r="E128" s="1">
        <v>20921743</v>
      </c>
      <c r="F128" s="1">
        <v>21737922</v>
      </c>
      <c r="G128" s="1">
        <v>22577058</v>
      </c>
      <c r="H128" s="1">
        <v>23443393</v>
      </c>
      <c r="I128" s="1">
        <v>24333639</v>
      </c>
      <c r="J128" s="1">
        <v>25252722</v>
      </c>
      <c r="K128" s="1">
        <v>26207977</v>
      </c>
      <c r="L128" s="1">
        <v>27202843</v>
      </c>
      <c r="M128" s="1">
        <v>28238972</v>
      </c>
    </row>
    <row r="129" spans="1:13">
      <c r="A129" s="30" t="s">
        <v>234</v>
      </c>
      <c r="B129" s="23" t="s">
        <v>233</v>
      </c>
      <c r="C129" s="1">
        <v>179379016</v>
      </c>
      <c r="D129" s="1">
        <v>183995784</v>
      </c>
      <c r="E129" s="1">
        <v>188666931</v>
      </c>
      <c r="F129" s="1">
        <v>193495907</v>
      </c>
      <c r="G129" s="1">
        <v>198387623</v>
      </c>
      <c r="H129" s="1">
        <v>203304492</v>
      </c>
      <c r="I129" s="1">
        <v>208327404</v>
      </c>
      <c r="J129" s="1">
        <v>213401323</v>
      </c>
      <c r="K129" s="1">
        <v>218541212</v>
      </c>
      <c r="L129" s="1">
        <v>223804632</v>
      </c>
      <c r="M129" s="1">
        <v>229152217</v>
      </c>
    </row>
    <row r="130" spans="1:13">
      <c r="A130" s="30" t="s">
        <v>917</v>
      </c>
      <c r="B130" s="23" t="s">
        <v>187</v>
      </c>
      <c r="C130" s="1">
        <v>2105291</v>
      </c>
      <c r="D130" s="1">
        <v>2107962</v>
      </c>
      <c r="E130" s="1">
        <v>2110196</v>
      </c>
      <c r="F130" s="1">
        <v>2111979</v>
      </c>
      <c r="G130" s="1">
        <v>2113491</v>
      </c>
      <c r="H130" s="1">
        <v>2114176</v>
      </c>
      <c r="I130" s="1">
        <v>2111072</v>
      </c>
      <c r="J130" s="1">
        <v>2103330</v>
      </c>
      <c r="K130" s="1">
        <v>2093598</v>
      </c>
      <c r="L130" s="1">
        <v>2085679</v>
      </c>
      <c r="M130" s="1">
        <v>2082706.0000000002</v>
      </c>
    </row>
    <row r="131" spans="1:13">
      <c r="A131" s="30" t="s">
        <v>236</v>
      </c>
      <c r="B131" s="23" t="s">
        <v>235</v>
      </c>
      <c r="C131" s="1">
        <v>5137924</v>
      </c>
      <c r="D131" s="1">
        <v>5190356</v>
      </c>
      <c r="E131" s="1">
        <v>5236590</v>
      </c>
      <c r="F131" s="1">
        <v>5277392</v>
      </c>
      <c r="G131" s="1">
        <v>5312320</v>
      </c>
      <c r="H131" s="1">
        <v>5348278</v>
      </c>
      <c r="I131" s="1">
        <v>5379839</v>
      </c>
      <c r="J131" s="1">
        <v>5403021</v>
      </c>
      <c r="K131" s="1">
        <v>5434319</v>
      </c>
      <c r="L131" s="1">
        <v>5474360</v>
      </c>
      <c r="M131" s="1">
        <v>5514477</v>
      </c>
    </row>
    <row r="132" spans="1:13">
      <c r="A132" s="30" t="s">
        <v>239</v>
      </c>
      <c r="B132" s="23" t="s">
        <v>238</v>
      </c>
      <c r="C132" s="1">
        <v>4009268</v>
      </c>
      <c r="D132" s="1">
        <v>4191776</v>
      </c>
      <c r="E132" s="1">
        <v>4398070</v>
      </c>
      <c r="F132" s="1">
        <v>4541854</v>
      </c>
      <c r="G132" s="1">
        <v>4601156</v>
      </c>
      <c r="H132" s="1">
        <v>4602768</v>
      </c>
      <c r="I132" s="1">
        <v>4543398</v>
      </c>
      <c r="J132" s="1">
        <v>4520471</v>
      </c>
      <c r="K132" s="1">
        <v>4576298</v>
      </c>
      <c r="L132" s="1">
        <v>4644384</v>
      </c>
      <c r="M132" s="1">
        <v>4713553</v>
      </c>
    </row>
    <row r="133" spans="1:13">
      <c r="A133" s="30" t="s">
        <v>241</v>
      </c>
      <c r="B133" s="23" t="s">
        <v>240</v>
      </c>
      <c r="C133" s="1">
        <v>208251628</v>
      </c>
      <c r="D133" s="1">
        <v>210969298</v>
      </c>
      <c r="E133" s="1">
        <v>213524840</v>
      </c>
      <c r="F133" s="1">
        <v>216379655</v>
      </c>
      <c r="G133" s="1">
        <v>219731479</v>
      </c>
      <c r="H133" s="1">
        <v>223293280</v>
      </c>
      <c r="I133" s="1">
        <v>227196741</v>
      </c>
      <c r="J133" s="1">
        <v>231402116</v>
      </c>
      <c r="K133" s="1">
        <v>235824862</v>
      </c>
      <c r="L133" s="1">
        <v>240485658</v>
      </c>
      <c r="M133" s="1">
        <v>245209816</v>
      </c>
    </row>
    <row r="134" spans="1:13">
      <c r="A134" s="30" t="s">
        <v>243</v>
      </c>
      <c r="B134" s="23" t="s">
        <v>242</v>
      </c>
      <c r="C134" s="1">
        <v>17796</v>
      </c>
      <c r="D134" s="1">
        <v>17794</v>
      </c>
      <c r="E134" s="1">
        <v>17816</v>
      </c>
      <c r="F134" s="1">
        <v>17837</v>
      </c>
      <c r="G134" s="1">
        <v>17864</v>
      </c>
      <c r="H134" s="1">
        <v>17916</v>
      </c>
      <c r="I134" s="1">
        <v>17972</v>
      </c>
      <c r="J134" s="1">
        <v>18024</v>
      </c>
      <c r="K134" s="1">
        <v>18055</v>
      </c>
      <c r="L134" s="1">
        <v>18058</v>
      </c>
      <c r="M134" s="1">
        <v>18051</v>
      </c>
    </row>
    <row r="135" spans="1:13">
      <c r="A135" s="30" t="s">
        <v>391</v>
      </c>
      <c r="B135" s="23" t="s">
        <v>237</v>
      </c>
      <c r="C135" s="1">
        <v>4380474</v>
      </c>
      <c r="D135" s="1">
        <v>4484614</v>
      </c>
      <c r="E135" s="1">
        <v>4593848</v>
      </c>
      <c r="F135" s="1">
        <v>4700946</v>
      </c>
      <c r="G135" s="1">
        <v>4805547</v>
      </c>
      <c r="H135" s="1">
        <v>4909775</v>
      </c>
      <c r="I135" s="1">
        <v>5019402</v>
      </c>
      <c r="J135" s="1">
        <v>5133392</v>
      </c>
      <c r="K135" s="1">
        <v>5250072</v>
      </c>
      <c r="L135" s="1">
        <v>5371230</v>
      </c>
      <c r="M135" s="1">
        <v>5494964</v>
      </c>
    </row>
    <row r="136" spans="1:13">
      <c r="A136" s="30" t="s">
        <v>245</v>
      </c>
      <c r="B136" s="23" t="s">
        <v>244</v>
      </c>
      <c r="C136" s="1">
        <v>3888792</v>
      </c>
      <c r="D136" s="1">
        <v>3957098</v>
      </c>
      <c r="E136" s="1">
        <v>4026336</v>
      </c>
      <c r="F136" s="1">
        <v>4096063</v>
      </c>
      <c r="G136" s="1">
        <v>4165254</v>
      </c>
      <c r="H136" s="1">
        <v>4232532</v>
      </c>
      <c r="I136" s="1">
        <v>4294396</v>
      </c>
      <c r="J136" s="1">
        <v>4351267</v>
      </c>
      <c r="K136" s="1">
        <v>4408580</v>
      </c>
      <c r="L136" s="1">
        <v>4468086</v>
      </c>
      <c r="M136" s="1">
        <v>4527961</v>
      </c>
    </row>
    <row r="137" spans="1:13">
      <c r="A137" s="30" t="s">
        <v>247</v>
      </c>
      <c r="B137" s="23" t="s">
        <v>246</v>
      </c>
      <c r="C137" s="1">
        <v>8464153</v>
      </c>
      <c r="D137" s="1">
        <v>8682174</v>
      </c>
      <c r="E137" s="1">
        <v>8899170</v>
      </c>
      <c r="F137" s="1">
        <v>9114796</v>
      </c>
      <c r="G137" s="1">
        <v>9329227</v>
      </c>
      <c r="H137" s="1">
        <v>9542486</v>
      </c>
      <c r="I137" s="1">
        <v>9749640</v>
      </c>
      <c r="J137" s="1">
        <v>9949437</v>
      </c>
      <c r="K137" s="1">
        <v>10142618</v>
      </c>
      <c r="L137" s="1">
        <v>10329930</v>
      </c>
      <c r="M137" s="1">
        <v>10515788</v>
      </c>
    </row>
    <row r="138" spans="1:13">
      <c r="A138" s="30" t="s">
        <v>249</v>
      </c>
      <c r="B138" s="23" t="s">
        <v>248</v>
      </c>
      <c r="C138" s="1">
        <v>6090721</v>
      </c>
      <c r="D138" s="1">
        <v>6177950</v>
      </c>
      <c r="E138" s="1">
        <v>6266616</v>
      </c>
      <c r="F138" s="1">
        <v>6355404</v>
      </c>
      <c r="G138" s="1">
        <v>6443328</v>
      </c>
      <c r="H138" s="1">
        <v>6530026</v>
      </c>
      <c r="I138" s="1">
        <v>6618695</v>
      </c>
      <c r="J138" s="1">
        <v>6703799</v>
      </c>
      <c r="K138" s="1">
        <v>6780744</v>
      </c>
      <c r="L138" s="1">
        <v>6861524</v>
      </c>
      <c r="M138" s="1">
        <v>6947270</v>
      </c>
    </row>
    <row r="139" spans="1:13">
      <c r="A139" s="30" t="s">
        <v>251</v>
      </c>
      <c r="B139" s="23" t="s">
        <v>250</v>
      </c>
      <c r="C139" s="1">
        <v>30353951</v>
      </c>
      <c r="D139" s="1">
        <v>30711863</v>
      </c>
      <c r="E139" s="1">
        <v>31132779</v>
      </c>
      <c r="F139" s="1">
        <v>31605486</v>
      </c>
      <c r="G139" s="1">
        <v>32203944</v>
      </c>
      <c r="H139" s="1">
        <v>32824860.999999996</v>
      </c>
      <c r="I139" s="1">
        <v>33304756</v>
      </c>
      <c r="J139" s="1">
        <v>33715472</v>
      </c>
      <c r="K139" s="1">
        <v>34049588</v>
      </c>
      <c r="L139" s="1">
        <v>34352719</v>
      </c>
      <c r="M139" s="1">
        <v>34683444</v>
      </c>
    </row>
    <row r="140" spans="1:13">
      <c r="A140" s="30" t="s">
        <v>253</v>
      </c>
      <c r="B140" s="23" t="s">
        <v>252</v>
      </c>
      <c r="C140" s="1">
        <v>101325201</v>
      </c>
      <c r="D140" s="1">
        <v>103031365</v>
      </c>
      <c r="E140" s="1">
        <v>104875266</v>
      </c>
      <c r="F140" s="1">
        <v>106738502</v>
      </c>
      <c r="G140" s="1">
        <v>108568836</v>
      </c>
      <c r="H140" s="1">
        <v>110380804</v>
      </c>
      <c r="I140" s="1">
        <v>112190977</v>
      </c>
      <c r="J140" s="1">
        <v>113880328</v>
      </c>
      <c r="K140" s="1">
        <v>115559009</v>
      </c>
      <c r="L140" s="1">
        <v>117337368</v>
      </c>
      <c r="M140" s="1">
        <v>119106224</v>
      </c>
    </row>
    <row r="141" spans="1:13">
      <c r="A141" s="30" t="s">
        <v>255</v>
      </c>
      <c r="B141" s="23" t="s">
        <v>254</v>
      </c>
      <c r="C141" s="1">
        <v>38581872</v>
      </c>
      <c r="D141" s="1">
        <v>38553146</v>
      </c>
      <c r="E141" s="1">
        <v>38532113</v>
      </c>
      <c r="F141" s="1">
        <v>38532812</v>
      </c>
      <c r="G141" s="1">
        <v>38521456</v>
      </c>
      <c r="H141" s="1">
        <v>38493601</v>
      </c>
      <c r="I141" s="1">
        <v>38428366</v>
      </c>
      <c r="J141" s="1">
        <v>38307726</v>
      </c>
      <c r="K141" s="1">
        <v>39857146</v>
      </c>
      <c r="L141" s="1">
        <v>41026067</v>
      </c>
      <c r="M141" s="1">
        <v>40221726</v>
      </c>
    </row>
    <row r="142" spans="1:13">
      <c r="A142" s="30" t="s">
        <v>257</v>
      </c>
      <c r="B142" s="23" t="s">
        <v>256</v>
      </c>
      <c r="C142" s="1">
        <v>10408372</v>
      </c>
      <c r="D142" s="1">
        <v>10365436</v>
      </c>
      <c r="E142" s="1">
        <v>10332753</v>
      </c>
      <c r="F142" s="1">
        <v>10307530</v>
      </c>
      <c r="G142" s="1">
        <v>10289835</v>
      </c>
      <c r="H142" s="1">
        <v>10289923</v>
      </c>
      <c r="I142" s="1">
        <v>10298192</v>
      </c>
      <c r="J142" s="1">
        <v>10290103</v>
      </c>
      <c r="K142" s="1">
        <v>10270865</v>
      </c>
      <c r="L142" s="1">
        <v>10247605</v>
      </c>
      <c r="M142" s="1">
        <v>10223348</v>
      </c>
    </row>
    <row r="143" spans="1:13">
      <c r="A143" s="30" t="s">
        <v>259</v>
      </c>
      <c r="B143" s="23" t="s">
        <v>258</v>
      </c>
      <c r="C143" s="1">
        <v>2214464</v>
      </c>
      <c r="D143" s="1">
        <v>2414573</v>
      </c>
      <c r="E143" s="1">
        <v>2595166</v>
      </c>
      <c r="F143" s="1">
        <v>2711754</v>
      </c>
      <c r="G143" s="1">
        <v>2766732</v>
      </c>
      <c r="H143" s="1">
        <v>2807235</v>
      </c>
      <c r="I143" s="1">
        <v>2760385</v>
      </c>
      <c r="J143" s="1">
        <v>2688235</v>
      </c>
      <c r="K143" s="1">
        <v>2695122</v>
      </c>
      <c r="L143" s="1">
        <v>2716391</v>
      </c>
      <c r="M143" s="1">
        <v>2737061</v>
      </c>
    </row>
    <row r="144" spans="1:13">
      <c r="A144" s="30" t="s">
        <v>261</v>
      </c>
      <c r="B144" s="23" t="s">
        <v>260</v>
      </c>
      <c r="C144" s="1">
        <v>19995836</v>
      </c>
      <c r="D144" s="1">
        <v>19906079</v>
      </c>
      <c r="E144" s="1">
        <v>19797820</v>
      </c>
      <c r="F144" s="1">
        <v>19698853</v>
      </c>
      <c r="G144" s="1">
        <v>19606783</v>
      </c>
      <c r="H144" s="1">
        <v>19524211</v>
      </c>
      <c r="I144" s="1">
        <v>19442038</v>
      </c>
      <c r="J144" s="1">
        <v>19328560</v>
      </c>
      <c r="K144" s="1">
        <v>19659267</v>
      </c>
      <c r="L144" s="1">
        <v>19892812</v>
      </c>
      <c r="M144" s="1">
        <v>19618996</v>
      </c>
    </row>
    <row r="145" spans="1:13">
      <c r="A145" s="30" t="s">
        <v>376</v>
      </c>
      <c r="B145" s="23" t="s">
        <v>262</v>
      </c>
      <c r="C145" s="1">
        <v>144285070</v>
      </c>
      <c r="D145" s="1">
        <v>144668389</v>
      </c>
      <c r="E145" s="1">
        <v>145109157</v>
      </c>
      <c r="F145" s="1">
        <v>145452536</v>
      </c>
      <c r="G145" s="1">
        <v>145652293</v>
      </c>
      <c r="H145" s="1">
        <v>145742286</v>
      </c>
      <c r="I145" s="1">
        <v>145617328</v>
      </c>
      <c r="J145" s="1">
        <v>145102755</v>
      </c>
      <c r="K145" s="1">
        <v>144713314</v>
      </c>
      <c r="L145" s="1">
        <v>144444359</v>
      </c>
      <c r="M145" s="1">
        <v>143957078</v>
      </c>
    </row>
    <row r="146" spans="1:13">
      <c r="A146" s="30" t="s">
        <v>264</v>
      </c>
      <c r="B146" s="23" t="s">
        <v>263</v>
      </c>
      <c r="C146" s="1">
        <v>11368452</v>
      </c>
      <c r="D146" s="1">
        <v>11642959</v>
      </c>
      <c r="E146" s="1">
        <v>11930900</v>
      </c>
      <c r="F146" s="1">
        <v>12230339</v>
      </c>
      <c r="G146" s="1">
        <v>12531808</v>
      </c>
      <c r="H146" s="1">
        <v>12835028</v>
      </c>
      <c r="I146" s="1">
        <v>13146362</v>
      </c>
      <c r="J146" s="1">
        <v>13461888</v>
      </c>
      <c r="K146" s="1">
        <v>13776698</v>
      </c>
      <c r="L146" s="1">
        <v>14094683</v>
      </c>
      <c r="M146" s="1">
        <v>14414910</v>
      </c>
    </row>
    <row r="147" spans="1:13">
      <c r="A147" s="30" t="s">
        <v>266</v>
      </c>
      <c r="B147" s="23" t="s">
        <v>265</v>
      </c>
      <c r="C147" s="1">
        <v>47789</v>
      </c>
      <c r="D147" s="1">
        <v>47790</v>
      </c>
      <c r="E147" s="1">
        <v>47788</v>
      </c>
      <c r="F147" s="1">
        <v>47786</v>
      </c>
      <c r="G147" s="1">
        <v>47761</v>
      </c>
      <c r="H147" s="1">
        <v>47712</v>
      </c>
      <c r="I147" s="1">
        <v>47642</v>
      </c>
      <c r="J147" s="1">
        <v>47606</v>
      </c>
      <c r="K147" s="1">
        <v>47658</v>
      </c>
      <c r="L147" s="1">
        <v>47755</v>
      </c>
      <c r="M147" s="1">
        <v>47847</v>
      </c>
    </row>
    <row r="148" spans="1:13">
      <c r="A148" s="30" t="s">
        <v>268</v>
      </c>
      <c r="B148" s="23" t="s">
        <v>267</v>
      </c>
      <c r="C148" s="1">
        <v>174804</v>
      </c>
      <c r="D148" s="1">
        <v>175623</v>
      </c>
      <c r="E148" s="1">
        <v>176414</v>
      </c>
      <c r="F148" s="1">
        <v>177164</v>
      </c>
      <c r="G148" s="1">
        <v>177888</v>
      </c>
      <c r="H148" s="1">
        <v>178583</v>
      </c>
      <c r="I148" s="1">
        <v>179237</v>
      </c>
      <c r="J148" s="1">
        <v>179652</v>
      </c>
      <c r="K148" s="1">
        <v>179857</v>
      </c>
      <c r="L148" s="1">
        <v>180251</v>
      </c>
      <c r="M148" s="1">
        <v>180805</v>
      </c>
    </row>
    <row r="149" spans="1:13">
      <c r="A149" s="30" t="s">
        <v>270</v>
      </c>
      <c r="B149" s="23" t="s">
        <v>269</v>
      </c>
      <c r="C149" s="1">
        <v>106912</v>
      </c>
      <c r="D149" s="1">
        <v>106482</v>
      </c>
      <c r="E149" s="1">
        <v>105963</v>
      </c>
      <c r="F149" s="1">
        <v>105548</v>
      </c>
      <c r="G149" s="1">
        <v>105280</v>
      </c>
      <c r="H149" s="1">
        <v>104924</v>
      </c>
      <c r="I149" s="1">
        <v>104632</v>
      </c>
      <c r="J149" s="1">
        <v>104332</v>
      </c>
      <c r="K149" s="1">
        <v>103948</v>
      </c>
      <c r="L149" s="1">
        <v>103698</v>
      </c>
      <c r="M149" s="1">
        <v>103683</v>
      </c>
    </row>
    <row r="150" spans="1:13">
      <c r="A150" s="30" t="s">
        <v>272</v>
      </c>
      <c r="B150" s="23" t="s">
        <v>271</v>
      </c>
      <c r="C150" s="1">
        <v>201757</v>
      </c>
      <c r="D150" s="1">
        <v>203571</v>
      </c>
      <c r="E150" s="1">
        <v>205544</v>
      </c>
      <c r="F150" s="1">
        <v>207630</v>
      </c>
      <c r="G150" s="1">
        <v>209701</v>
      </c>
      <c r="H150" s="1">
        <v>211905</v>
      </c>
      <c r="I150" s="1">
        <v>214929</v>
      </c>
      <c r="J150" s="1">
        <v>218764</v>
      </c>
      <c r="K150" s="1">
        <v>222382</v>
      </c>
      <c r="L150" s="1">
        <v>225681</v>
      </c>
      <c r="M150" s="1">
        <v>228966</v>
      </c>
    </row>
    <row r="151" spans="1:13">
      <c r="A151" s="30" t="s">
        <v>274</v>
      </c>
      <c r="B151" s="23" t="s">
        <v>273</v>
      </c>
      <c r="C151" s="1">
        <v>197497</v>
      </c>
      <c r="D151" s="1">
        <v>201124</v>
      </c>
      <c r="E151" s="1">
        <v>204632</v>
      </c>
      <c r="F151" s="1">
        <v>208036</v>
      </c>
      <c r="G151" s="1">
        <v>211344</v>
      </c>
      <c r="H151" s="1">
        <v>214599</v>
      </c>
      <c r="I151" s="1">
        <v>218641</v>
      </c>
      <c r="J151" s="1">
        <v>223107</v>
      </c>
      <c r="K151" s="1">
        <v>227380</v>
      </c>
      <c r="L151" s="1">
        <v>231856</v>
      </c>
      <c r="M151" s="1">
        <v>236381</v>
      </c>
    </row>
    <row r="152" spans="1:13">
      <c r="A152" s="30" t="s">
        <v>276</v>
      </c>
      <c r="B152" s="23" t="s">
        <v>275</v>
      </c>
      <c r="C152" s="1">
        <v>32125564</v>
      </c>
      <c r="D152" s="1">
        <v>32749848</v>
      </c>
      <c r="E152" s="1">
        <v>33416269.999999996</v>
      </c>
      <c r="F152" s="1">
        <v>34193122</v>
      </c>
      <c r="G152" s="1">
        <v>35018133</v>
      </c>
      <c r="H152" s="1">
        <v>35827362</v>
      </c>
      <c r="I152" s="1">
        <v>35997106</v>
      </c>
      <c r="J152" s="1">
        <v>35950396</v>
      </c>
      <c r="K152" s="1">
        <v>36408820</v>
      </c>
      <c r="L152" s="1">
        <v>36947025</v>
      </c>
      <c r="M152" s="1">
        <v>37473930</v>
      </c>
    </row>
    <row r="153" spans="1:13">
      <c r="A153" s="30" t="s">
        <v>278</v>
      </c>
      <c r="B153" s="23" t="s">
        <v>277</v>
      </c>
      <c r="C153" s="1">
        <v>13970308</v>
      </c>
      <c r="D153" s="1">
        <v>14356180</v>
      </c>
      <c r="E153" s="1">
        <v>14751356</v>
      </c>
      <c r="F153" s="1">
        <v>15157793</v>
      </c>
      <c r="G153" s="1">
        <v>15574909</v>
      </c>
      <c r="H153" s="1">
        <v>16000781</v>
      </c>
      <c r="I153" s="1">
        <v>16436119.999999998</v>
      </c>
      <c r="J153" s="1">
        <v>16876720</v>
      </c>
      <c r="K153" s="1">
        <v>17316449</v>
      </c>
      <c r="L153" s="1">
        <v>17763163</v>
      </c>
      <c r="M153" s="1">
        <v>18221567</v>
      </c>
    </row>
    <row r="154" spans="1:13">
      <c r="A154" s="30" t="s">
        <v>280</v>
      </c>
      <c r="B154" s="23" t="s">
        <v>279</v>
      </c>
      <c r="C154" s="1">
        <v>7543960</v>
      </c>
      <c r="D154" s="1">
        <v>7519496</v>
      </c>
      <c r="E154" s="1">
        <v>7493288</v>
      </c>
      <c r="F154" s="1">
        <v>7464880</v>
      </c>
      <c r="G154" s="1">
        <v>7433818</v>
      </c>
      <c r="H154" s="1">
        <v>7401056</v>
      </c>
      <c r="I154" s="1">
        <v>7358004</v>
      </c>
      <c r="J154" s="1">
        <v>7296768</v>
      </c>
      <c r="K154" s="1">
        <v>7221366</v>
      </c>
      <c r="L154" s="1">
        <v>7149076</v>
      </c>
      <c r="M154" s="1">
        <v>7097028</v>
      </c>
    </row>
    <row r="155" spans="1:13">
      <c r="A155" s="30" t="s">
        <v>282</v>
      </c>
      <c r="B155" s="23" t="s">
        <v>281</v>
      </c>
      <c r="C155" s="1">
        <v>98001</v>
      </c>
      <c r="D155" s="1">
        <v>99240</v>
      </c>
      <c r="E155" s="1">
        <v>100508</v>
      </c>
      <c r="F155" s="1">
        <v>101810</v>
      </c>
      <c r="G155" s="1">
        <v>103101</v>
      </c>
      <c r="H155" s="1">
        <v>104372</v>
      </c>
      <c r="I155" s="1">
        <v>105530</v>
      </c>
      <c r="J155" s="1">
        <v>106470</v>
      </c>
      <c r="K155" s="1">
        <v>107118</v>
      </c>
      <c r="L155" s="1">
        <v>107660</v>
      </c>
      <c r="M155" s="1">
        <v>108263</v>
      </c>
    </row>
    <row r="156" spans="1:13">
      <c r="A156" s="30" t="s">
        <v>284</v>
      </c>
      <c r="B156" s="23" t="s">
        <v>283</v>
      </c>
      <c r="C156" s="1">
        <v>7140688</v>
      </c>
      <c r="D156" s="1">
        <v>7314773</v>
      </c>
      <c r="E156" s="1">
        <v>7493913</v>
      </c>
      <c r="F156" s="1">
        <v>7677566</v>
      </c>
      <c r="G156" s="1">
        <v>7861281</v>
      </c>
      <c r="H156" s="1">
        <v>8046828</v>
      </c>
      <c r="I156" s="1">
        <v>8233969.9999999991</v>
      </c>
      <c r="J156" s="1">
        <v>8420641</v>
      </c>
      <c r="K156" s="1">
        <v>8605718</v>
      </c>
      <c r="L156" s="1">
        <v>8791092</v>
      </c>
      <c r="M156" s="1">
        <v>8977972</v>
      </c>
    </row>
    <row r="157" spans="1:13">
      <c r="A157" s="30" t="s">
        <v>286</v>
      </c>
      <c r="B157" s="23" t="s">
        <v>285</v>
      </c>
      <c r="C157" s="1">
        <v>5570502</v>
      </c>
      <c r="D157" s="1">
        <v>5650018</v>
      </c>
      <c r="E157" s="1">
        <v>5711933</v>
      </c>
      <c r="F157" s="1">
        <v>5764487</v>
      </c>
      <c r="G157" s="1">
        <v>5814536</v>
      </c>
      <c r="H157" s="1">
        <v>5866405</v>
      </c>
      <c r="I157" s="1">
        <v>5909870</v>
      </c>
      <c r="J157" s="1">
        <v>5941060</v>
      </c>
      <c r="K157" s="1">
        <v>5975688</v>
      </c>
      <c r="L157" s="1">
        <v>6014723</v>
      </c>
      <c r="M157" s="1">
        <v>6052710</v>
      </c>
    </row>
    <row r="158" spans="1:13">
      <c r="A158" s="30" t="s">
        <v>288</v>
      </c>
      <c r="B158" s="23" t="s">
        <v>287</v>
      </c>
      <c r="C158" s="1">
        <v>5419569</v>
      </c>
      <c r="D158" s="1">
        <v>5424444</v>
      </c>
      <c r="E158" s="1">
        <v>5431203</v>
      </c>
      <c r="F158" s="1">
        <v>5439416</v>
      </c>
      <c r="G158" s="1">
        <v>5446746</v>
      </c>
      <c r="H158" s="1">
        <v>5453924</v>
      </c>
      <c r="I158" s="1">
        <v>5456681</v>
      </c>
      <c r="J158" s="1">
        <v>5447622</v>
      </c>
      <c r="K158" s="1">
        <v>5643453</v>
      </c>
      <c r="L158" s="1">
        <v>5795199</v>
      </c>
      <c r="M158" s="1">
        <v>5702832</v>
      </c>
    </row>
    <row r="159" spans="1:13">
      <c r="A159" s="30" t="s">
        <v>290</v>
      </c>
      <c r="B159" s="23" t="s">
        <v>289</v>
      </c>
      <c r="C159" s="1">
        <v>2074917</v>
      </c>
      <c r="D159" s="1">
        <v>2080862</v>
      </c>
      <c r="E159" s="1">
        <v>2090020</v>
      </c>
      <c r="F159" s="1">
        <v>2098392</v>
      </c>
      <c r="G159" s="1">
        <v>2105924</v>
      </c>
      <c r="H159" s="1">
        <v>2112902</v>
      </c>
      <c r="I159" s="1">
        <v>2117641</v>
      </c>
      <c r="J159" s="1">
        <v>2119410</v>
      </c>
      <c r="K159" s="1">
        <v>2119844</v>
      </c>
      <c r="L159" s="1">
        <v>2119674</v>
      </c>
      <c r="M159" s="1">
        <v>2118965</v>
      </c>
    </row>
    <row r="160" spans="1:13">
      <c r="A160" s="30" t="s">
        <v>292</v>
      </c>
      <c r="B160" s="23" t="s">
        <v>291</v>
      </c>
      <c r="C160" s="1">
        <v>597376</v>
      </c>
      <c r="D160" s="1">
        <v>612660</v>
      </c>
      <c r="E160" s="1">
        <v>628102</v>
      </c>
      <c r="F160" s="1">
        <v>643634</v>
      </c>
      <c r="G160" s="1">
        <v>659249</v>
      </c>
      <c r="H160" s="1">
        <v>674993</v>
      </c>
      <c r="I160" s="1">
        <v>691190</v>
      </c>
      <c r="J160" s="1">
        <v>707851</v>
      </c>
      <c r="K160" s="1">
        <v>724272</v>
      </c>
      <c r="L160" s="1">
        <v>740424</v>
      </c>
      <c r="M160" s="1">
        <v>756674</v>
      </c>
    </row>
    <row r="161" spans="1:13">
      <c r="A161" s="30" t="s">
        <v>294</v>
      </c>
      <c r="B161" s="23" t="s">
        <v>293</v>
      </c>
      <c r="C161" s="1">
        <v>13309235</v>
      </c>
      <c r="D161" s="1">
        <v>13763906</v>
      </c>
      <c r="E161" s="1">
        <v>14292847</v>
      </c>
      <c r="F161" s="1">
        <v>14864221</v>
      </c>
      <c r="G161" s="1">
        <v>15411094</v>
      </c>
      <c r="H161" s="1">
        <v>15981300</v>
      </c>
      <c r="I161" s="1">
        <v>16537016</v>
      </c>
      <c r="J161" s="1">
        <v>17065581</v>
      </c>
      <c r="K161" s="1">
        <v>17597511</v>
      </c>
      <c r="L161" s="1">
        <v>18143378</v>
      </c>
      <c r="M161" s="1">
        <v>18706922</v>
      </c>
    </row>
    <row r="162" spans="1:13">
      <c r="A162" s="30" t="s">
        <v>296</v>
      </c>
      <c r="B162" s="23" t="s">
        <v>295</v>
      </c>
      <c r="C162" s="1">
        <v>54729551</v>
      </c>
      <c r="D162" s="1">
        <v>55876504</v>
      </c>
      <c r="E162" s="1">
        <v>56422274</v>
      </c>
      <c r="F162" s="1">
        <v>56641209</v>
      </c>
      <c r="G162" s="1">
        <v>57339635</v>
      </c>
      <c r="H162" s="1">
        <v>58087055</v>
      </c>
      <c r="I162" s="1">
        <v>58801926</v>
      </c>
      <c r="J162" s="1">
        <v>59392255</v>
      </c>
      <c r="K162" s="1">
        <v>59893885</v>
      </c>
      <c r="L162" s="1">
        <v>60414494</v>
      </c>
      <c r="M162" s="1">
        <v>61020221</v>
      </c>
    </row>
    <row r="163" spans="1:13">
      <c r="A163" s="30" t="s">
        <v>299</v>
      </c>
      <c r="B163" s="23" t="s">
        <v>298</v>
      </c>
      <c r="C163" s="1">
        <v>11213284</v>
      </c>
      <c r="D163" s="1">
        <v>11194299</v>
      </c>
      <c r="E163" s="1">
        <v>11066105</v>
      </c>
      <c r="F163" s="1">
        <v>10658226</v>
      </c>
      <c r="G163" s="1">
        <v>10395330</v>
      </c>
      <c r="H163" s="1">
        <v>10447666</v>
      </c>
      <c r="I163" s="1">
        <v>10606227</v>
      </c>
      <c r="J163" s="1">
        <v>10748272</v>
      </c>
      <c r="K163" s="1">
        <v>10913164</v>
      </c>
      <c r="L163" s="1">
        <v>11088796</v>
      </c>
      <c r="M163" s="1">
        <v>11277092</v>
      </c>
    </row>
    <row r="164" spans="1:13">
      <c r="A164" s="30" t="s">
        <v>301</v>
      </c>
      <c r="B164" s="23" t="s">
        <v>300</v>
      </c>
      <c r="C164" s="1">
        <v>46464551</v>
      </c>
      <c r="D164" s="1">
        <v>46431342</v>
      </c>
      <c r="E164" s="1">
        <v>46473315</v>
      </c>
      <c r="F164" s="1">
        <v>46584170</v>
      </c>
      <c r="G164" s="1">
        <v>46792043</v>
      </c>
      <c r="H164" s="1">
        <v>47131372</v>
      </c>
      <c r="I164" s="1">
        <v>47363807</v>
      </c>
      <c r="J164" s="1">
        <v>47486935</v>
      </c>
      <c r="K164" s="1">
        <v>47558630</v>
      </c>
      <c r="L164" s="1">
        <v>47519628</v>
      </c>
      <c r="M164" s="1">
        <v>47473373</v>
      </c>
    </row>
    <row r="165" spans="1:13">
      <c r="A165" s="30" t="s">
        <v>303</v>
      </c>
      <c r="B165" s="23" t="s">
        <v>302</v>
      </c>
      <c r="C165" s="1">
        <v>21239457</v>
      </c>
      <c r="D165" s="1">
        <v>21336697</v>
      </c>
      <c r="E165" s="1">
        <v>21425494</v>
      </c>
      <c r="F165" s="1">
        <v>21506812</v>
      </c>
      <c r="G165" s="1">
        <v>21580710</v>
      </c>
      <c r="H165" s="1">
        <v>21649664</v>
      </c>
      <c r="I165" s="1">
        <v>21715079</v>
      </c>
      <c r="J165" s="1">
        <v>21773441</v>
      </c>
      <c r="K165" s="1">
        <v>21832143</v>
      </c>
      <c r="L165" s="1">
        <v>21893579</v>
      </c>
      <c r="M165" s="1">
        <v>21949268</v>
      </c>
    </row>
    <row r="166" spans="1:13">
      <c r="A166" s="30" t="s">
        <v>305</v>
      </c>
      <c r="B166" s="23" t="s">
        <v>304</v>
      </c>
      <c r="C166" s="1">
        <v>37003244</v>
      </c>
      <c r="D166" s="1">
        <v>38171178</v>
      </c>
      <c r="E166" s="1">
        <v>39377169</v>
      </c>
      <c r="F166" s="1">
        <v>40679828</v>
      </c>
      <c r="G166" s="1">
        <v>41999059</v>
      </c>
      <c r="H166" s="1">
        <v>43232093</v>
      </c>
      <c r="I166" s="1">
        <v>44440486</v>
      </c>
      <c r="J166" s="1">
        <v>45657202</v>
      </c>
      <c r="K166" s="1">
        <v>46874204</v>
      </c>
      <c r="L166" s="1">
        <v>48109006</v>
      </c>
      <c r="M166" s="1">
        <v>49358228</v>
      </c>
    </row>
    <row r="167" spans="1:13">
      <c r="A167" s="30" t="s">
        <v>307</v>
      </c>
      <c r="B167" s="23" t="s">
        <v>306</v>
      </c>
      <c r="C167" s="1">
        <v>569682</v>
      </c>
      <c r="D167" s="1">
        <v>575475</v>
      </c>
      <c r="E167" s="1">
        <v>581453</v>
      </c>
      <c r="F167" s="1">
        <v>587560</v>
      </c>
      <c r="G167" s="1">
        <v>593714</v>
      </c>
      <c r="H167" s="1">
        <v>600301</v>
      </c>
      <c r="I167" s="1">
        <v>607065</v>
      </c>
      <c r="J167" s="1">
        <v>612984</v>
      </c>
      <c r="K167" s="1">
        <v>618040</v>
      </c>
      <c r="L167" s="1">
        <v>623236</v>
      </c>
      <c r="M167" s="1">
        <v>628786</v>
      </c>
    </row>
    <row r="168" spans="1:13">
      <c r="A168" s="30" t="s">
        <v>310</v>
      </c>
      <c r="B168" s="23" t="s">
        <v>309</v>
      </c>
      <c r="C168" s="1">
        <v>9747508</v>
      </c>
      <c r="D168" s="1">
        <v>9849348</v>
      </c>
      <c r="E168" s="1">
        <v>9953317</v>
      </c>
      <c r="F168" s="1">
        <v>10058190</v>
      </c>
      <c r="G168" s="1">
        <v>10162298</v>
      </c>
      <c r="H168" s="1">
        <v>10267922</v>
      </c>
      <c r="I168" s="1">
        <v>10368970</v>
      </c>
      <c r="J168" s="1">
        <v>10467097</v>
      </c>
      <c r="K168" s="1">
        <v>10549347</v>
      </c>
      <c r="L168" s="1">
        <v>10612086</v>
      </c>
      <c r="M168" s="1">
        <v>10673670</v>
      </c>
    </row>
    <row r="169" spans="1:13">
      <c r="A169" s="30" t="s">
        <v>312</v>
      </c>
      <c r="B169" s="23" t="s">
        <v>311</v>
      </c>
      <c r="C169" s="1">
        <v>8187791</v>
      </c>
      <c r="D169" s="1">
        <v>8281732</v>
      </c>
      <c r="E169" s="1">
        <v>8372897.9999999991</v>
      </c>
      <c r="F169" s="1">
        <v>8451687</v>
      </c>
      <c r="G169" s="1">
        <v>8514434</v>
      </c>
      <c r="H169" s="1">
        <v>8575588</v>
      </c>
      <c r="I169" s="1">
        <v>8638613</v>
      </c>
      <c r="J169" s="1">
        <v>8691406</v>
      </c>
      <c r="K169" s="1">
        <v>8740472</v>
      </c>
      <c r="L169" s="1">
        <v>8796669</v>
      </c>
      <c r="M169" s="1">
        <v>8851431</v>
      </c>
    </row>
    <row r="170" spans="1:13">
      <c r="A170" s="30" t="s">
        <v>741</v>
      </c>
      <c r="B170" s="23" t="s">
        <v>313</v>
      </c>
      <c r="C170" s="1">
        <v>20072232</v>
      </c>
      <c r="D170" s="1">
        <v>19205178</v>
      </c>
      <c r="E170" s="1">
        <v>18964252</v>
      </c>
      <c r="F170" s="1">
        <v>18983373</v>
      </c>
      <c r="G170" s="1">
        <v>19333463</v>
      </c>
      <c r="H170" s="1">
        <v>20098251</v>
      </c>
      <c r="I170" s="1">
        <v>20772595</v>
      </c>
      <c r="J170" s="1">
        <v>21324367</v>
      </c>
      <c r="K170" s="1">
        <v>22125249</v>
      </c>
      <c r="L170" s="1">
        <v>23227014</v>
      </c>
      <c r="M170" s="1">
        <v>24348053</v>
      </c>
    </row>
    <row r="171" spans="1:13">
      <c r="A171" s="30" t="s">
        <v>316</v>
      </c>
      <c r="B171" s="23" t="s">
        <v>315</v>
      </c>
      <c r="C171" s="1">
        <v>8326348</v>
      </c>
      <c r="D171" s="1">
        <v>8524062</v>
      </c>
      <c r="E171" s="1">
        <v>8725318</v>
      </c>
      <c r="F171" s="1">
        <v>8925525</v>
      </c>
      <c r="G171" s="1">
        <v>9128132</v>
      </c>
      <c r="H171" s="1">
        <v>9337003</v>
      </c>
      <c r="I171" s="1">
        <v>9543207</v>
      </c>
      <c r="J171" s="1">
        <v>9750064</v>
      </c>
      <c r="K171" s="1">
        <v>9952787</v>
      </c>
      <c r="L171" s="1">
        <v>10143543</v>
      </c>
      <c r="M171" s="1">
        <v>10331513</v>
      </c>
    </row>
    <row r="172" spans="1:13">
      <c r="A172" s="30" t="s">
        <v>742</v>
      </c>
      <c r="B172" s="23" t="s">
        <v>317</v>
      </c>
      <c r="C172" s="1">
        <v>50814552</v>
      </c>
      <c r="D172" s="1">
        <v>52542824</v>
      </c>
      <c r="E172" s="1">
        <v>54401802</v>
      </c>
      <c r="F172" s="1">
        <v>56267032</v>
      </c>
      <c r="G172" s="1">
        <v>58090443</v>
      </c>
      <c r="H172" s="1">
        <v>59872579</v>
      </c>
      <c r="I172" s="1">
        <v>61704518</v>
      </c>
      <c r="J172" s="1">
        <v>63588334</v>
      </c>
      <c r="K172" s="1">
        <v>65497748</v>
      </c>
      <c r="L172" s="1">
        <v>67438106</v>
      </c>
      <c r="M172" s="1">
        <v>69419073</v>
      </c>
    </row>
    <row r="173" spans="1:13">
      <c r="A173" s="30" t="s">
        <v>319</v>
      </c>
      <c r="B173" s="23" t="s">
        <v>318</v>
      </c>
      <c r="C173" s="1">
        <v>69960943</v>
      </c>
      <c r="D173" s="1">
        <v>70294397</v>
      </c>
      <c r="E173" s="1">
        <v>70607037</v>
      </c>
      <c r="F173" s="1">
        <v>70898202</v>
      </c>
      <c r="G173" s="1">
        <v>71127802</v>
      </c>
      <c r="H173" s="1">
        <v>71307763</v>
      </c>
      <c r="I173" s="1">
        <v>71475664</v>
      </c>
      <c r="J173" s="1">
        <v>71601103</v>
      </c>
      <c r="K173" s="1">
        <v>71697030</v>
      </c>
      <c r="L173" s="1">
        <v>71801279</v>
      </c>
      <c r="M173" s="1">
        <v>71885799</v>
      </c>
    </row>
    <row r="174" spans="1:13">
      <c r="A174" s="30" t="s">
        <v>372</v>
      </c>
      <c r="B174" s="23" t="s">
        <v>91</v>
      </c>
      <c r="C174" s="1">
        <v>1184830</v>
      </c>
      <c r="D174" s="1">
        <v>1205813</v>
      </c>
      <c r="E174" s="1">
        <v>1224562</v>
      </c>
      <c r="F174" s="1">
        <v>1243235</v>
      </c>
      <c r="G174" s="1">
        <v>1261845</v>
      </c>
      <c r="H174" s="1">
        <v>1280438</v>
      </c>
      <c r="I174" s="1">
        <v>1299995</v>
      </c>
      <c r="J174" s="1">
        <v>1320942</v>
      </c>
      <c r="K174" s="1">
        <v>1341296</v>
      </c>
      <c r="L174" s="1">
        <v>1360596</v>
      </c>
      <c r="M174" s="1">
        <v>1379883</v>
      </c>
    </row>
    <row r="175" spans="1:13">
      <c r="A175" s="30" t="s">
        <v>321</v>
      </c>
      <c r="B175" s="23" t="s">
        <v>320</v>
      </c>
      <c r="C175" s="1">
        <v>7288383</v>
      </c>
      <c r="D175" s="1">
        <v>7473228</v>
      </c>
      <c r="E175" s="1">
        <v>7661354</v>
      </c>
      <c r="F175" s="1">
        <v>7852795</v>
      </c>
      <c r="G175" s="1">
        <v>8046679</v>
      </c>
      <c r="H175" s="1">
        <v>8243093.9999999991</v>
      </c>
      <c r="I175" s="1">
        <v>8442580</v>
      </c>
      <c r="J175" s="1">
        <v>8644829</v>
      </c>
      <c r="K175" s="1">
        <v>8848698</v>
      </c>
      <c r="L175" s="1">
        <v>9053799</v>
      </c>
      <c r="M175" s="1">
        <v>9260864</v>
      </c>
    </row>
    <row r="176" spans="1:13">
      <c r="A176" s="30" t="s">
        <v>323</v>
      </c>
      <c r="B176" s="23" t="s">
        <v>322</v>
      </c>
      <c r="C176" s="1">
        <v>106626</v>
      </c>
      <c r="D176" s="1">
        <v>106122</v>
      </c>
      <c r="E176" s="1">
        <v>105708</v>
      </c>
      <c r="F176" s="1">
        <v>105415</v>
      </c>
      <c r="G176" s="1">
        <v>105150</v>
      </c>
      <c r="H176" s="1">
        <v>104951</v>
      </c>
      <c r="I176" s="1">
        <v>105254</v>
      </c>
      <c r="J176" s="1">
        <v>106017</v>
      </c>
      <c r="K176" s="1">
        <v>106858</v>
      </c>
      <c r="L176" s="1">
        <v>107773</v>
      </c>
      <c r="M176" s="1">
        <v>108683</v>
      </c>
    </row>
    <row r="177" spans="1:13">
      <c r="A177" s="30" t="s">
        <v>325</v>
      </c>
      <c r="B177" s="23" t="s">
        <v>324</v>
      </c>
      <c r="C177" s="1">
        <v>1450661</v>
      </c>
      <c r="D177" s="1">
        <v>1460177</v>
      </c>
      <c r="E177" s="1">
        <v>1469330</v>
      </c>
      <c r="F177" s="1">
        <v>1478607</v>
      </c>
      <c r="G177" s="1">
        <v>1504709</v>
      </c>
      <c r="H177" s="1">
        <v>1519955</v>
      </c>
      <c r="I177" s="1">
        <v>1518147</v>
      </c>
      <c r="J177" s="1">
        <v>1525663</v>
      </c>
      <c r="K177" s="1">
        <v>1531044</v>
      </c>
      <c r="L177" s="1">
        <v>1534937</v>
      </c>
      <c r="M177" s="1">
        <v>1538200</v>
      </c>
    </row>
    <row r="178" spans="1:13">
      <c r="A178" s="30" t="s">
        <v>327</v>
      </c>
      <c r="B178" s="23" t="s">
        <v>326</v>
      </c>
      <c r="C178" s="1">
        <v>11428948</v>
      </c>
      <c r="D178" s="1">
        <v>11557778</v>
      </c>
      <c r="E178" s="1">
        <v>11685668</v>
      </c>
      <c r="F178" s="1">
        <v>11811443</v>
      </c>
      <c r="G178" s="1">
        <v>11933042</v>
      </c>
      <c r="H178" s="1">
        <v>12049314</v>
      </c>
      <c r="I178" s="1">
        <v>12161723</v>
      </c>
      <c r="J178" s="1">
        <v>12262946</v>
      </c>
      <c r="K178" s="1">
        <v>12356117</v>
      </c>
      <c r="L178" s="1">
        <v>12458223</v>
      </c>
      <c r="M178" s="1">
        <v>12564689</v>
      </c>
    </row>
    <row r="179" spans="1:13">
      <c r="A179" s="30" t="s">
        <v>1382</v>
      </c>
      <c r="B179" s="23" t="s">
        <v>328</v>
      </c>
      <c r="C179" s="1">
        <v>78112074</v>
      </c>
      <c r="D179" s="1">
        <v>79646178</v>
      </c>
      <c r="E179" s="1">
        <v>81019394</v>
      </c>
      <c r="F179" s="1">
        <v>82089826</v>
      </c>
      <c r="G179" s="1">
        <v>82809304</v>
      </c>
      <c r="H179" s="1">
        <v>83481684</v>
      </c>
      <c r="I179" s="1">
        <v>84135428</v>
      </c>
      <c r="J179" s="1">
        <v>84775404</v>
      </c>
      <c r="K179" s="1">
        <v>85341241</v>
      </c>
      <c r="L179" s="1">
        <v>85816199</v>
      </c>
      <c r="M179" s="1">
        <v>86260417</v>
      </c>
    </row>
    <row r="180" spans="1:13">
      <c r="A180" s="30" t="s">
        <v>331</v>
      </c>
      <c r="B180" s="23" t="s">
        <v>330</v>
      </c>
      <c r="C180" s="1">
        <v>5663152</v>
      </c>
      <c r="D180" s="1">
        <v>5766432</v>
      </c>
      <c r="E180" s="1">
        <v>5868562</v>
      </c>
      <c r="F180" s="1">
        <v>5968383</v>
      </c>
      <c r="G180" s="1">
        <v>6065066</v>
      </c>
      <c r="H180" s="1">
        <v>6158420</v>
      </c>
      <c r="I180" s="1">
        <v>6250438</v>
      </c>
      <c r="J180" s="1">
        <v>6341855</v>
      </c>
      <c r="K180" s="1">
        <v>6430770</v>
      </c>
      <c r="L180" s="1">
        <v>6516100</v>
      </c>
      <c r="M180" s="1">
        <v>6598071</v>
      </c>
    </row>
    <row r="181" spans="1:13">
      <c r="A181" s="30" t="s">
        <v>333</v>
      </c>
      <c r="B181" s="23" t="s">
        <v>332</v>
      </c>
      <c r="C181" s="1">
        <v>10899</v>
      </c>
      <c r="D181" s="1">
        <v>10877</v>
      </c>
      <c r="E181" s="1">
        <v>10852</v>
      </c>
      <c r="F181" s="1">
        <v>10828</v>
      </c>
      <c r="G181" s="1">
        <v>10865</v>
      </c>
      <c r="H181" s="1">
        <v>10956</v>
      </c>
      <c r="I181" s="1">
        <v>11069</v>
      </c>
      <c r="J181" s="1">
        <v>11204</v>
      </c>
      <c r="K181" s="1">
        <v>11312</v>
      </c>
      <c r="L181" s="1">
        <v>11396</v>
      </c>
      <c r="M181" s="1">
        <v>11478</v>
      </c>
    </row>
    <row r="182" spans="1:13">
      <c r="A182" s="30" t="s">
        <v>335</v>
      </c>
      <c r="B182" s="23" t="s">
        <v>334</v>
      </c>
      <c r="C182" s="1">
        <v>36336540</v>
      </c>
      <c r="D182" s="1">
        <v>37477356</v>
      </c>
      <c r="E182" s="1">
        <v>38748299</v>
      </c>
      <c r="F182" s="1">
        <v>40127085</v>
      </c>
      <c r="G182" s="1">
        <v>41515395</v>
      </c>
      <c r="H182" s="1">
        <v>42949080</v>
      </c>
      <c r="I182" s="1">
        <v>44404611</v>
      </c>
      <c r="J182" s="1">
        <v>45853778</v>
      </c>
      <c r="K182" s="1">
        <v>47249585</v>
      </c>
      <c r="L182" s="1">
        <v>48582334</v>
      </c>
      <c r="M182" s="1">
        <v>49924252</v>
      </c>
    </row>
    <row r="183" spans="1:13">
      <c r="A183" s="30" t="s">
        <v>337</v>
      </c>
      <c r="B183" s="23" t="s">
        <v>336</v>
      </c>
      <c r="C183" s="1">
        <v>45148075</v>
      </c>
      <c r="D183" s="1">
        <v>44982564</v>
      </c>
      <c r="E183" s="1">
        <v>44833569</v>
      </c>
      <c r="F183" s="1">
        <v>44657257</v>
      </c>
      <c r="G183" s="1">
        <v>44446954</v>
      </c>
      <c r="H183" s="1">
        <v>44211094</v>
      </c>
      <c r="I183" s="1">
        <v>43909666</v>
      </c>
      <c r="J183" s="1">
        <v>43531422</v>
      </c>
      <c r="K183" s="1">
        <v>39701739</v>
      </c>
      <c r="L183" s="1">
        <v>36744634</v>
      </c>
      <c r="M183" s="1">
        <v>37937820</v>
      </c>
    </row>
    <row r="184" spans="1:13">
      <c r="A184" s="30" t="s">
        <v>339</v>
      </c>
      <c r="B184" s="23" t="s">
        <v>338</v>
      </c>
      <c r="C184" s="1">
        <v>8835952</v>
      </c>
      <c r="D184" s="1">
        <v>8916899</v>
      </c>
      <c r="E184" s="1">
        <v>8994263</v>
      </c>
      <c r="F184" s="1">
        <v>9068296</v>
      </c>
      <c r="G184" s="1">
        <v>9140170</v>
      </c>
      <c r="H184" s="1">
        <v>9211657</v>
      </c>
      <c r="I184" s="1">
        <v>9287289</v>
      </c>
      <c r="J184" s="1">
        <v>9365144</v>
      </c>
      <c r="K184" s="1">
        <v>9441128</v>
      </c>
      <c r="L184" s="1">
        <v>9516871</v>
      </c>
      <c r="M184" s="1">
        <v>9591854</v>
      </c>
    </row>
    <row r="185" spans="1:13">
      <c r="A185" s="30" t="s">
        <v>743</v>
      </c>
      <c r="B185" s="23" t="s">
        <v>340</v>
      </c>
      <c r="C185" s="1">
        <v>64773504</v>
      </c>
      <c r="D185" s="1">
        <v>65224364</v>
      </c>
      <c r="E185" s="1">
        <v>65655202.999999993</v>
      </c>
      <c r="F185" s="1">
        <v>66064804</v>
      </c>
      <c r="G185" s="1">
        <v>66432993</v>
      </c>
      <c r="H185" s="1">
        <v>66778659</v>
      </c>
      <c r="I185" s="1">
        <v>67059474</v>
      </c>
      <c r="J185" s="1">
        <v>67281040</v>
      </c>
      <c r="K185" s="1">
        <v>67508936</v>
      </c>
      <c r="L185" s="1">
        <v>67736802</v>
      </c>
      <c r="M185" s="1">
        <v>67961439</v>
      </c>
    </row>
    <row r="186" spans="1:13">
      <c r="A186" s="30" t="s">
        <v>342</v>
      </c>
      <c r="B186" s="23" t="s">
        <v>341</v>
      </c>
      <c r="C186" s="1">
        <v>322033964</v>
      </c>
      <c r="D186" s="1">
        <v>324607776</v>
      </c>
      <c r="E186" s="1">
        <v>327210198</v>
      </c>
      <c r="F186" s="1">
        <v>329791230</v>
      </c>
      <c r="G186" s="1">
        <v>332140037</v>
      </c>
      <c r="H186" s="1">
        <v>334319671</v>
      </c>
      <c r="I186" s="1">
        <v>335942003</v>
      </c>
      <c r="J186" s="1">
        <v>336997624</v>
      </c>
      <c r="K186" s="1">
        <v>338289857</v>
      </c>
      <c r="L186" s="1">
        <v>339996563</v>
      </c>
      <c r="M186" s="1">
        <v>341814420</v>
      </c>
    </row>
    <row r="187" spans="1:13">
      <c r="A187" s="30" t="s">
        <v>344</v>
      </c>
      <c r="B187" s="23" t="s">
        <v>343</v>
      </c>
      <c r="C187" s="1">
        <v>3391662</v>
      </c>
      <c r="D187" s="1">
        <v>3402818</v>
      </c>
      <c r="E187" s="1">
        <v>3413766</v>
      </c>
      <c r="F187" s="1">
        <v>3422200</v>
      </c>
      <c r="G187" s="1">
        <v>3427042</v>
      </c>
      <c r="H187" s="1">
        <v>3428408</v>
      </c>
      <c r="I187" s="1">
        <v>3429086</v>
      </c>
      <c r="J187" s="1">
        <v>3426260</v>
      </c>
      <c r="K187" s="1">
        <v>3422794</v>
      </c>
      <c r="L187" s="1">
        <v>3423108</v>
      </c>
      <c r="M187" s="1">
        <v>3423316</v>
      </c>
    </row>
    <row r="188" spans="1:13">
      <c r="A188" s="30" t="s">
        <v>346</v>
      </c>
      <c r="B188" s="23" t="s">
        <v>345</v>
      </c>
      <c r="C188" s="1">
        <v>30446542</v>
      </c>
      <c r="D188" s="1">
        <v>30949417</v>
      </c>
      <c r="E188" s="1">
        <v>31453574</v>
      </c>
      <c r="F188" s="1">
        <v>31945682</v>
      </c>
      <c r="G188" s="1">
        <v>32449576</v>
      </c>
      <c r="H188" s="1">
        <v>32976947.999999996</v>
      </c>
      <c r="I188" s="1">
        <v>33526656.000000004</v>
      </c>
      <c r="J188" s="1">
        <v>34081449</v>
      </c>
      <c r="K188" s="1">
        <v>34627652</v>
      </c>
      <c r="L188" s="1">
        <v>35163944</v>
      </c>
      <c r="M188" s="1">
        <v>35673804</v>
      </c>
    </row>
    <row r="189" spans="1:13">
      <c r="A189" s="30" t="s">
        <v>348</v>
      </c>
      <c r="B189" s="23" t="s">
        <v>347</v>
      </c>
      <c r="C189" s="1">
        <v>269927</v>
      </c>
      <c r="D189" s="1">
        <v>276438</v>
      </c>
      <c r="E189" s="1">
        <v>283218</v>
      </c>
      <c r="F189" s="1">
        <v>290239</v>
      </c>
      <c r="G189" s="1">
        <v>297298</v>
      </c>
      <c r="H189" s="1">
        <v>304404</v>
      </c>
      <c r="I189" s="1">
        <v>311685</v>
      </c>
      <c r="J189" s="1">
        <v>319136</v>
      </c>
      <c r="K189" s="1">
        <v>326740</v>
      </c>
      <c r="L189" s="1">
        <v>334506</v>
      </c>
      <c r="M189" s="1">
        <v>342324</v>
      </c>
    </row>
    <row r="190" spans="1:13">
      <c r="A190" s="30" t="s">
        <v>744</v>
      </c>
      <c r="B190" s="23" t="s">
        <v>349</v>
      </c>
      <c r="C190" s="1">
        <v>30193258</v>
      </c>
      <c r="D190" s="1">
        <v>30529716</v>
      </c>
      <c r="E190" s="1">
        <v>30741464</v>
      </c>
      <c r="F190" s="1">
        <v>30563433</v>
      </c>
      <c r="G190" s="1">
        <v>29825653</v>
      </c>
      <c r="H190" s="1">
        <v>28971683</v>
      </c>
      <c r="I190" s="1">
        <v>28490453</v>
      </c>
      <c r="J190" s="1">
        <v>28199866</v>
      </c>
      <c r="K190" s="1">
        <v>28301696</v>
      </c>
      <c r="L190" s="1">
        <v>28838499</v>
      </c>
      <c r="M190" s="1">
        <v>29395334</v>
      </c>
    </row>
    <row r="191" spans="1:13">
      <c r="A191" s="30" t="s">
        <v>374</v>
      </c>
      <c r="B191" s="23" t="s">
        <v>350</v>
      </c>
      <c r="C191" s="1">
        <v>91235504</v>
      </c>
      <c r="D191" s="1">
        <v>92191398</v>
      </c>
      <c r="E191" s="1">
        <v>93126528</v>
      </c>
      <c r="F191" s="1">
        <v>94033048</v>
      </c>
      <c r="G191" s="1">
        <v>94914330</v>
      </c>
      <c r="H191" s="1">
        <v>95776716</v>
      </c>
      <c r="I191" s="1">
        <v>96648685</v>
      </c>
      <c r="J191" s="1">
        <v>97468028</v>
      </c>
      <c r="K191" s="1">
        <v>98186856</v>
      </c>
      <c r="L191" s="1">
        <v>98858950</v>
      </c>
      <c r="M191" s="1">
        <v>99497680</v>
      </c>
    </row>
    <row r="192" spans="1:13">
      <c r="A192" s="30" t="s">
        <v>352</v>
      </c>
      <c r="B192" s="23" t="s">
        <v>351</v>
      </c>
      <c r="C192" s="1">
        <v>27753304</v>
      </c>
      <c r="D192" s="1">
        <v>28516545</v>
      </c>
      <c r="E192" s="1">
        <v>29274002</v>
      </c>
      <c r="F192" s="1">
        <v>30034389</v>
      </c>
      <c r="G192" s="1">
        <v>30790513</v>
      </c>
      <c r="H192" s="1">
        <v>31546691</v>
      </c>
      <c r="I192" s="1">
        <v>32284046</v>
      </c>
      <c r="J192" s="1">
        <v>32981641.000000004</v>
      </c>
      <c r="K192" s="1">
        <v>33696614</v>
      </c>
      <c r="L192" s="1">
        <v>34449825</v>
      </c>
      <c r="M192" s="1">
        <v>35219852</v>
      </c>
    </row>
    <row r="193" spans="1:13">
      <c r="A193" s="30" t="s">
        <v>354</v>
      </c>
      <c r="B193" s="23" t="s">
        <v>353</v>
      </c>
      <c r="C193" s="1">
        <v>15737793</v>
      </c>
      <c r="D193" s="1">
        <v>16248230</v>
      </c>
      <c r="E193" s="1">
        <v>16767760.999999998</v>
      </c>
      <c r="F193" s="1">
        <v>17298054</v>
      </c>
      <c r="G193" s="1">
        <v>17835893</v>
      </c>
      <c r="H193" s="1">
        <v>18380477</v>
      </c>
      <c r="I193" s="1">
        <v>18927715</v>
      </c>
      <c r="J193" s="1">
        <v>19473125</v>
      </c>
      <c r="K193" s="1">
        <v>20017675</v>
      </c>
      <c r="L193" s="1">
        <v>20569737</v>
      </c>
      <c r="M193" s="1">
        <v>21134695</v>
      </c>
    </row>
    <row r="194" spans="1:13">
      <c r="A194" s="30" t="s">
        <v>356</v>
      </c>
      <c r="B194" s="23" t="s">
        <v>355</v>
      </c>
      <c r="C194" s="1">
        <v>13855753</v>
      </c>
      <c r="D194" s="1">
        <v>14154937</v>
      </c>
      <c r="E194" s="1">
        <v>14452704</v>
      </c>
      <c r="F194" s="1">
        <v>14751101</v>
      </c>
      <c r="G194" s="1">
        <v>15052184</v>
      </c>
      <c r="H194" s="1">
        <v>15354608</v>
      </c>
      <c r="I194" s="1">
        <v>15669666</v>
      </c>
      <c r="J194" s="1">
        <v>15993524</v>
      </c>
      <c r="K194" s="1">
        <v>16320537</v>
      </c>
      <c r="L194" s="1">
        <v>16665409</v>
      </c>
      <c r="M194" s="1">
        <v>17020321</v>
      </c>
    </row>
  </sheetData>
  <mergeCells count="1">
    <mergeCell ref="A1:B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V194"/>
  <sheetViews>
    <sheetView showGridLines="0" zoomScaleNormal="100" workbookViewId="0">
      <pane xSplit="2" ySplit="3" topLeftCell="C4" activePane="bottomRight" state="frozen"/>
      <selection pane="topRight" activeCell="C1" sqref="C1"/>
      <selection pane="bottomLeft" activeCell="A5" sqref="A5"/>
      <selection pane="bottomRight" activeCell="C4" sqref="C4"/>
    </sheetView>
  </sheetViews>
  <sheetFormatPr defaultColWidth="9.140625" defaultRowHeight="15"/>
  <cols>
    <col min="1" max="1" width="49.42578125" style="1" bestFit="1" customWidth="1"/>
    <col min="2" max="2" width="5.5703125" style="1" bestFit="1" customWidth="1"/>
    <col min="3" max="46" width="11.42578125" style="1" customWidth="1"/>
    <col min="47" max="52" width="9.140625" style="1"/>
    <col min="53" max="53" width="11.5703125" style="1" bestFit="1" customWidth="1"/>
    <col min="54" max="54" width="12.5703125" style="53" customWidth="1"/>
    <col min="55" max="55" width="9.140625" style="53"/>
    <col min="56" max="16384" width="9.140625" style="1"/>
  </cols>
  <sheetData>
    <row r="1" spans="1:74">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row>
    <row r="2" spans="1:74"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River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Coastal Floods</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malaria (vector borne)</v>
      </c>
      <c r="R2" s="36" t="str">
        <f>'Indicator Data'!R2</f>
        <v>% of Populations at risk of malaria (vector borne)</v>
      </c>
      <c r="S2" s="36" t="str">
        <f>'Indicator Data'!S2</f>
        <v>Population exposed to Zika (vector borne)</v>
      </c>
      <c r="T2" s="36" t="str">
        <f>'Indicator Data'!T2</f>
        <v>Population at Risk to Aedes (vector borne)</v>
      </c>
      <c r="U2" s="36" t="str">
        <f>'Indicator Data'!U2</f>
        <v>Population exposed to Dengue (vector borne)</v>
      </c>
      <c r="V2" s="36" t="str">
        <f>'Indicator Data'!V2</f>
        <v>Population density (people per sq. km of land area)</v>
      </c>
      <c r="W2" s="36" t="str">
        <f>'Indicator Data'!W2</f>
        <v>Urban population growth (annual %)</v>
      </c>
      <c r="X2" s="36" t="str">
        <f>'Indicator Data'!X2</f>
        <v>Population living in urban areas (%)</v>
      </c>
      <c r="Y2" s="36" t="str">
        <f>'Indicator Data'!Y2</f>
        <v>Household size</v>
      </c>
      <c r="Z2" s="36" t="str">
        <f>'Indicator Data'!Z2</f>
        <v>People practicing open defecation (% of population)</v>
      </c>
      <c r="AA2" s="36" t="str">
        <f>'Indicator Data'!AA2</f>
        <v>People with basic handwashing facilities including soap and water (% of population)</v>
      </c>
      <c r="AB2" s="36" t="str">
        <f>'Indicator Data'!AB2</f>
        <v>Number of vets</v>
      </c>
      <c r="AC2" s="36" t="str">
        <f>'Indicator Data'!AC2</f>
        <v>IHR capacity score: Food safety</v>
      </c>
      <c r="AD2" s="36" t="str">
        <f>'Indicator Data'!AD2</f>
        <v>Population living in slums (% of urban population)</v>
      </c>
      <c r="AE2" s="36" t="str">
        <f>'Indicator Data'!AE2</f>
        <v>Children under 5 (% of population)</v>
      </c>
      <c r="AF2" s="36" t="str">
        <f>'Indicator Data'!AF2</f>
        <v>Projected Conflict Probability</v>
      </c>
      <c r="AG2" s="36" t="str">
        <f>'Indicator Data'!AG2</f>
        <v>Current  Conflict Intensity</v>
      </c>
      <c r="AH2" s="36" t="str">
        <f>'Indicator Data'!AH2</f>
        <v>Human Development Index</v>
      </c>
      <c r="AI2" s="36" t="str">
        <f>'Indicator Data'!AI2</f>
        <v>Multidimensional Poverty Index</v>
      </c>
      <c r="AJ2" s="36" t="str">
        <f>'Indicator Data'!AJ2</f>
        <v>Humanitarian Aid (FTS)</v>
      </c>
      <c r="AK2" s="36" t="str">
        <f>'Indicator Data'!AK2</f>
        <v>Development Aid (ODA)</v>
      </c>
      <c r="AL2" s="36" t="str">
        <f>'Indicator Data'!AL2</f>
        <v>Development Aid (ODA)</v>
      </c>
      <c r="AM2" s="36" t="str">
        <f>'Indicator Data'!AM2</f>
        <v>Net ODA received (% of GNI)</v>
      </c>
      <c r="AN2" s="36" t="str">
        <f>'Indicator Data'!AN2</f>
        <v>Volume of remittances (in USD) as a proportion of total GDP (%)</v>
      </c>
      <c r="AO2" s="36" t="str">
        <f>'Indicator Data'!AO2</f>
        <v>Mortality rate, under-5</v>
      </c>
      <c r="AP2" s="36" t="str">
        <f>'Indicator Data'!AP2</f>
        <v>U5 Under weight</v>
      </c>
      <c r="AQ2" s="36" t="str">
        <f>'Indicator Data'!AQ2</f>
        <v>Incidence of Tuberculosis</v>
      </c>
      <c r="AR2" s="36" t="str">
        <f>'Indicator Data'!AR2</f>
        <v>Estimated number of people living with HIV - Adult (&gt;15) rate</v>
      </c>
      <c r="AS2" s="36" t="str">
        <f>'Indicator Data'!AS2</f>
        <v>Incidence of HIV (per 1,000 uninfected population ages 15-49)</v>
      </c>
      <c r="AT2" s="36" t="str">
        <f>'Indicator Data'!AT2</f>
        <v>Malaria incidence per 1,000 population at risk</v>
      </c>
      <c r="AU2" s="36" t="str">
        <f>'Indicator Data'!AU2</f>
        <v>Number of people requiring interventions against neglected tropical diseases</v>
      </c>
      <c r="AV2" s="36" t="str">
        <f>'Indicator Data'!AV2</f>
        <v>Gender Inequality Index</v>
      </c>
      <c r="AW2" s="36" t="str">
        <f>'Indicator Data'!AW2</f>
        <v>Income Gini coefficient</v>
      </c>
      <c r="AX2" s="36" t="str">
        <f>'Indicator Data'!AX2</f>
        <v>People affected by Natural Disasters</v>
      </c>
      <c r="AY2" s="36" t="str">
        <f>'Indicator Data'!AY2</f>
        <v>People affected by Natural Disasters</v>
      </c>
      <c r="AZ2" s="36" t="str">
        <f>'Indicator Data'!AZ2</f>
        <v>People affected by Natural Disasters</v>
      </c>
      <c r="BA2" s="36" t="str">
        <f>'Indicator Data'!BA2</f>
        <v>Internally displaced persons (IDPs)</v>
      </c>
      <c r="BB2" s="36" t="str">
        <f>'Indicator Data'!BB2</f>
        <v>Refugees and asylum-seekers by country of asylum</v>
      </c>
      <c r="BC2" s="36" t="str">
        <f>'Indicator Data'!BC2</f>
        <v>Returned Refugees</v>
      </c>
      <c r="BD2" s="36" t="str">
        <f>'Indicator Data'!BD2</f>
        <v xml:space="preserve">Average Dietary Energy Supply Adequacy </v>
      </c>
      <c r="BE2" s="36" t="str">
        <f>'Indicator Data'!BE2</f>
        <v>Prevalence of Undernourishment</v>
      </c>
      <c r="BF2" s="36" t="str">
        <f>'Indicator Data'!BF2</f>
        <v>HFA Scores Last recent</v>
      </c>
      <c r="BG2" s="36" t="str">
        <f>'Indicator Data'!BG2</f>
        <v>Government Effectiveness</v>
      </c>
      <c r="BH2" s="36" t="str">
        <f>'Indicator Data'!BH2</f>
        <v>Corruption Perception Index</v>
      </c>
      <c r="BI2" s="36" t="str">
        <f>'Indicator Data'!BI2</f>
        <v>Access to electricity</v>
      </c>
      <c r="BJ2" s="36" t="str">
        <f>'Indicator Data'!BJ2</f>
        <v>Adult literacy rate</v>
      </c>
      <c r="BK2" s="36" t="str">
        <f>'Indicator Data'!BK2</f>
        <v>Individuals using the Internet</v>
      </c>
      <c r="BL2" s="36" t="str">
        <f>'Indicator Data'!BL2</f>
        <v>Mobile cellular subscriptions</v>
      </c>
      <c r="BM2" s="36" t="str">
        <f>'Indicator Data'!BM2</f>
        <v>Road lenght</v>
      </c>
      <c r="BN2" s="36" t="str">
        <f>'Indicator Data'!BN2</f>
        <v>People using at least basic sanitation services (% of population)</v>
      </c>
      <c r="BO2" s="36" t="str">
        <f>'Indicator Data'!BO2</f>
        <v>People using at least basic drinking water services (% of population)</v>
      </c>
      <c r="BP2" s="36" t="str">
        <f>'Indicator Data'!BP2</f>
        <v>Physicians Density</v>
      </c>
      <c r="BQ2" s="36" t="str">
        <f>'Indicator Data'!BQ2</f>
        <v>Proportion of the target population with access to 3 doses of diphtheria-tetanus-pertussis (DTP3) (%)</v>
      </c>
      <c r="BR2" s="36" t="str">
        <f>'Indicator Data'!BR2</f>
        <v>Proportion of the target population with access to measles-containing-vaccine second-dose (MCV2) (%)</v>
      </c>
      <c r="BS2" s="36" t="str">
        <f>'Indicator Data'!BS2</f>
        <v>Proportion of the target population with access to pneumococcal conjugate 3rd dose (PCV3) (%)</v>
      </c>
      <c r="BT2" s="36" t="str">
        <f>'Indicator Data'!BT2</f>
        <v>Current health expenditure per capita</v>
      </c>
      <c r="BU2" s="36" t="str">
        <f>'Indicator Data'!BU2</f>
        <v>Maternal Mortality Ratio (modeled estimate)</v>
      </c>
      <c r="BV2" s="36" t="str">
        <f>'Indicator Data'!BV2</f>
        <v>GDP per capita (current US$)</v>
      </c>
    </row>
    <row r="3" spans="1:74" ht="30" customHeight="1">
      <c r="A3" s="31" t="s">
        <v>453</v>
      </c>
      <c r="B3" s="23"/>
      <c r="C3" s="24">
        <f>'Indicator Data'!C3</f>
        <v>2024</v>
      </c>
      <c r="D3" s="24">
        <f>'Indicator Data'!D3</f>
        <v>2024</v>
      </c>
      <c r="E3" s="24">
        <f>'Indicator Data'!E3</f>
        <v>2024</v>
      </c>
      <c r="F3" s="24">
        <f>'Indicator Data'!F3</f>
        <v>2024</v>
      </c>
      <c r="G3" s="24">
        <f>'Indicator Data'!G3</f>
        <v>2024</v>
      </c>
      <c r="H3" s="24">
        <f>'Indicator Data'!H3</f>
        <v>2024</v>
      </c>
      <c r="I3" s="24">
        <f>'Indicator Data'!I3</f>
        <v>2024</v>
      </c>
      <c r="J3" s="24" t="str">
        <f>'Indicator Data'!J3</f>
        <v>1990-2024</v>
      </c>
      <c r="K3" s="24" t="str">
        <f>'Indicator Data'!K3</f>
        <v>1990-2024</v>
      </c>
      <c r="L3" s="24" t="str">
        <f>'Indicator Data'!L3</f>
        <v>1990-2024</v>
      </c>
      <c r="M3" s="24">
        <f>'Indicator Data'!M3</f>
        <v>2024</v>
      </c>
      <c r="N3" s="24">
        <f>'Indicator Data'!N3</f>
        <v>2024</v>
      </c>
      <c r="O3" s="24">
        <f>'Indicator Data'!O3</f>
        <v>2024</v>
      </c>
      <c r="P3" s="24">
        <f>'Indicator Data'!P3</f>
        <v>2024</v>
      </c>
      <c r="Q3" s="24">
        <f>'Indicator Data'!Q3</f>
        <v>2024</v>
      </c>
      <c r="R3" s="24">
        <f>'Indicator Data'!R3</f>
        <v>2024</v>
      </c>
      <c r="S3" s="24">
        <f>'Indicator Data'!S3</f>
        <v>2024</v>
      </c>
      <c r="T3" s="24">
        <f>'Indicator Data'!T3</f>
        <v>2024</v>
      </c>
      <c r="U3" s="24">
        <f>'Indicator Data'!U3</f>
        <v>2024</v>
      </c>
      <c r="V3" s="24">
        <f>'Indicator Data'!V3</f>
        <v>2021</v>
      </c>
      <c r="W3" s="24">
        <f>'Indicator Data'!W3</f>
        <v>2022</v>
      </c>
      <c r="X3" s="24">
        <f>'Indicator Data'!X3</f>
        <v>2022</v>
      </c>
      <c r="Y3" s="24" t="str">
        <f>'Indicator Data'!Y3</f>
        <v>2011-2021</v>
      </c>
      <c r="Z3" s="24" t="str">
        <f>'Indicator Data'!Z3</f>
        <v>2014-2022</v>
      </c>
      <c r="AA3" s="24" t="str">
        <f>'Indicator Data'!AA3</f>
        <v>2014-2022</v>
      </c>
      <c r="AB3" s="24" t="str">
        <f>'Indicator Data'!AB3</f>
        <v>2015-2019</v>
      </c>
      <c r="AC3" s="24" t="str">
        <f>'Indicator Data'!AC3</f>
        <v>2019-2020</v>
      </c>
      <c r="AD3" s="24">
        <f>'Indicator Data'!AD3</f>
        <v>2020</v>
      </c>
      <c r="AE3" s="24">
        <f>'Indicator Data'!AE3</f>
        <v>2024</v>
      </c>
      <c r="AF3" s="24">
        <f>'Indicator Data'!AF3</f>
        <v>2024</v>
      </c>
      <c r="AG3" s="24">
        <f>'Indicator Data'!AG3</f>
        <v>2024</v>
      </c>
      <c r="AH3" s="24">
        <f>'Indicator Data'!AH3</f>
        <v>2022</v>
      </c>
      <c r="AI3" s="24" t="str">
        <f>'Indicator Data'!AI3</f>
        <v>2011-2021</v>
      </c>
      <c r="AJ3" s="24" t="str">
        <f>'Indicator Data'!AJ3</f>
        <v>2021-2024</v>
      </c>
      <c r="AK3" s="24">
        <f>'Indicator Data'!AK3</f>
        <v>2021</v>
      </c>
      <c r="AL3" s="24">
        <f>'Indicator Data'!AL3</f>
        <v>2022</v>
      </c>
      <c r="AM3" s="24" t="str">
        <f>'Indicator Data'!AM3</f>
        <v>2019-2022</v>
      </c>
      <c r="AN3" s="24" t="str">
        <f>'Indicator Data'!AN3</f>
        <v>2020-2023</v>
      </c>
      <c r="AO3" s="24">
        <f>'Indicator Data'!AO3</f>
        <v>2022</v>
      </c>
      <c r="AP3" s="24" t="str">
        <f>'Indicator Data'!AP3</f>
        <v>2011-2022</v>
      </c>
      <c r="AQ3" s="24">
        <f>'Indicator Data'!AQ3</f>
        <v>2022</v>
      </c>
      <c r="AR3" s="24">
        <f>'Indicator Data'!AR3</f>
        <v>2022</v>
      </c>
      <c r="AS3" s="24">
        <f>'Indicator Data'!AS3</f>
        <v>2022</v>
      </c>
      <c r="AT3" s="24">
        <f>'Indicator Data'!AT3</f>
        <v>2022</v>
      </c>
      <c r="AU3" s="24">
        <f>'Indicator Data'!AU3</f>
        <v>2022</v>
      </c>
      <c r="AV3" s="24">
        <f>'Indicator Data'!AV3</f>
        <v>2022</v>
      </c>
      <c r="AW3" s="24" t="str">
        <f>'Indicator Data'!AW3</f>
        <v>2011-2022</v>
      </c>
      <c r="AX3" s="24">
        <f>'Indicator Data'!AX3</f>
        <v>2022</v>
      </c>
      <c r="AY3" s="24">
        <f>'Indicator Data'!AY3</f>
        <v>2023</v>
      </c>
      <c r="AZ3" s="24">
        <f>'Indicator Data'!AZ3</f>
        <v>2024</v>
      </c>
      <c r="BA3" s="24">
        <f>'Indicator Data'!BA3</f>
        <v>2024</v>
      </c>
      <c r="BB3" s="24">
        <f>'Indicator Data'!BB3</f>
        <v>2024</v>
      </c>
      <c r="BC3" s="24">
        <v>2023</v>
      </c>
      <c r="BD3" s="24">
        <f>'Indicator Data'!BD3</f>
        <v>2024</v>
      </c>
      <c r="BE3" s="24">
        <f>'Indicator Data'!BE3</f>
        <v>2024</v>
      </c>
      <c r="BF3" s="24" t="str">
        <f>'Indicator Data'!BF3</f>
        <v>2013-2015</v>
      </c>
      <c r="BG3" s="24">
        <f>'Indicator Data'!BG3</f>
        <v>2022</v>
      </c>
      <c r="BH3" s="24">
        <f>'Indicator Data'!BH3</f>
        <v>2023</v>
      </c>
      <c r="BI3" s="24">
        <f>'Indicator Data'!BI3</f>
        <v>2022</v>
      </c>
      <c r="BJ3" s="24" t="str">
        <f>'Indicator Data'!BJ3</f>
        <v>2011-2023</v>
      </c>
      <c r="BK3" s="24" t="str">
        <f>'Indicator Data'!BK3</f>
        <v>2017-2022</v>
      </c>
      <c r="BL3" s="24" t="str">
        <f>'Indicator Data'!BL3</f>
        <v>2020-2022</v>
      </c>
      <c r="BM3" s="24">
        <f>'Indicator Data'!BM3</f>
        <v>2014</v>
      </c>
      <c r="BN3" s="24" t="str">
        <f>'Indicator Data'!BN3</f>
        <v>2015-2022</v>
      </c>
      <c r="BO3" s="24" t="str">
        <f>'Indicator Data'!BO3</f>
        <v>2016-2022</v>
      </c>
      <c r="BP3" s="24" t="str">
        <f>'Indicator Data'!BP3</f>
        <v>2012-2021</v>
      </c>
      <c r="BQ3" s="24" t="str">
        <f>'Indicator Data'!BQ3</f>
        <v>2019-2022</v>
      </c>
      <c r="BR3" s="24" t="str">
        <f>'Indicator Data'!BR3</f>
        <v>2019-2022</v>
      </c>
      <c r="BS3" s="24" t="str">
        <f>'Indicator Data'!BS3</f>
        <v>2019-2022</v>
      </c>
      <c r="BT3" s="24" t="str">
        <f>'Indicator Data'!BT3</f>
        <v>2015-2022</v>
      </c>
      <c r="BU3" s="24">
        <f>'Indicator Data'!BU3</f>
        <v>2020</v>
      </c>
      <c r="BV3" s="24" t="str">
        <f>'Indicator Data'!BV3</f>
        <v>2020-2023</v>
      </c>
    </row>
    <row r="4" spans="1:74">
      <c r="A4" s="30" t="s">
        <v>1</v>
      </c>
      <c r="B4" s="23" t="s">
        <v>0</v>
      </c>
      <c r="C4" s="38">
        <v>2024</v>
      </c>
      <c r="D4" s="38">
        <v>2024</v>
      </c>
      <c r="E4" s="38">
        <v>2024</v>
      </c>
      <c r="F4" s="38">
        <v>2024</v>
      </c>
      <c r="G4" s="38">
        <v>2024</v>
      </c>
      <c r="H4" s="38">
        <v>2024</v>
      </c>
      <c r="I4" s="38">
        <v>2024</v>
      </c>
      <c r="J4" s="38">
        <v>2024</v>
      </c>
      <c r="K4" s="38">
        <v>2024</v>
      </c>
      <c r="L4" s="38">
        <v>2024</v>
      </c>
      <c r="M4" s="38">
        <v>2024</v>
      </c>
      <c r="N4" s="38"/>
      <c r="O4" s="38"/>
      <c r="P4" s="38"/>
      <c r="Q4" s="38">
        <v>2024</v>
      </c>
      <c r="R4" s="38">
        <v>2024</v>
      </c>
      <c r="S4" s="38">
        <v>2024</v>
      </c>
      <c r="T4" s="38">
        <v>2024</v>
      </c>
      <c r="U4" s="38">
        <v>2024</v>
      </c>
      <c r="V4" s="38">
        <v>2021</v>
      </c>
      <c r="W4" s="38">
        <v>2022</v>
      </c>
      <c r="X4" s="38">
        <v>2022</v>
      </c>
      <c r="Y4" s="38">
        <f>VLOOKUP(B4,[1]Foglio1!$B:$C,2,FALSE)</f>
        <v>2015</v>
      </c>
      <c r="Z4" s="38">
        <v>2022</v>
      </c>
      <c r="AA4" s="38">
        <f>VLOOKUP(B4,[1]Foglio3!$B:$C,2,FALSE)</f>
        <v>2022</v>
      </c>
      <c r="AB4" s="38">
        <v>2017</v>
      </c>
      <c r="AC4" s="38">
        <v>2020</v>
      </c>
      <c r="AD4" s="38">
        <v>2022</v>
      </c>
      <c r="AE4" s="38">
        <v>2024</v>
      </c>
      <c r="AF4" s="38">
        <v>2024</v>
      </c>
      <c r="AG4" s="38">
        <v>2024</v>
      </c>
      <c r="AH4" s="38">
        <v>2022</v>
      </c>
      <c r="AI4" s="38">
        <v>2015</v>
      </c>
      <c r="AJ4" s="38">
        <v>2024</v>
      </c>
      <c r="AK4" s="38">
        <v>2021</v>
      </c>
      <c r="AL4" s="38">
        <v>2022</v>
      </c>
      <c r="AM4" s="38">
        <v>2022</v>
      </c>
      <c r="AN4" s="38">
        <v>2022</v>
      </c>
      <c r="AO4" s="38">
        <v>2022</v>
      </c>
      <c r="AP4" s="38">
        <v>2022</v>
      </c>
      <c r="AQ4" s="38">
        <v>2022</v>
      </c>
      <c r="AR4" s="38">
        <v>2022</v>
      </c>
      <c r="AS4" s="38">
        <v>2022</v>
      </c>
      <c r="AT4" s="38">
        <v>2022</v>
      </c>
      <c r="AU4" s="38">
        <v>2022</v>
      </c>
      <c r="AV4" s="38">
        <v>2022</v>
      </c>
      <c r="AW4" s="38"/>
      <c r="AX4" s="38">
        <v>2022</v>
      </c>
      <c r="AY4" s="38">
        <v>2023</v>
      </c>
      <c r="AZ4" s="38">
        <v>2024</v>
      </c>
      <c r="BA4" s="38">
        <v>2024</v>
      </c>
      <c r="BB4" s="38">
        <v>2024</v>
      </c>
      <c r="BC4" s="38">
        <v>2024</v>
      </c>
      <c r="BD4" s="38">
        <v>2024</v>
      </c>
      <c r="BE4" s="38">
        <v>2024</v>
      </c>
      <c r="BF4" s="38">
        <v>2015</v>
      </c>
      <c r="BG4" s="38">
        <v>2022</v>
      </c>
      <c r="BH4" s="38">
        <v>2023</v>
      </c>
      <c r="BI4" s="38">
        <v>2022</v>
      </c>
      <c r="BJ4" s="38">
        <v>2021</v>
      </c>
      <c r="BK4" s="38">
        <v>2020</v>
      </c>
      <c r="BL4" s="38">
        <v>2021</v>
      </c>
      <c r="BM4" s="38">
        <v>2014</v>
      </c>
      <c r="BN4" s="38">
        <v>2022</v>
      </c>
      <c r="BO4" s="38">
        <v>2022</v>
      </c>
      <c r="BP4" s="38">
        <v>2020</v>
      </c>
      <c r="BQ4" s="38">
        <v>2022</v>
      </c>
      <c r="BR4" s="38">
        <v>2022</v>
      </c>
      <c r="BS4" s="38">
        <v>2022</v>
      </c>
      <c r="BT4" s="38">
        <v>2021</v>
      </c>
      <c r="BU4" s="38">
        <v>2020</v>
      </c>
      <c r="BV4" s="38">
        <v>2022</v>
      </c>
    </row>
    <row r="5" spans="1:74">
      <c r="A5" s="30" t="s">
        <v>3</v>
      </c>
      <c r="B5" s="23" t="s">
        <v>2</v>
      </c>
      <c r="C5" s="38">
        <v>2024</v>
      </c>
      <c r="D5" s="38">
        <v>2024</v>
      </c>
      <c r="E5" s="38">
        <v>2024</v>
      </c>
      <c r="F5" s="38">
        <v>2024</v>
      </c>
      <c r="G5" s="38">
        <v>2024</v>
      </c>
      <c r="H5" s="38">
        <v>2024</v>
      </c>
      <c r="I5" s="38">
        <v>2024</v>
      </c>
      <c r="J5" s="38">
        <v>2024</v>
      </c>
      <c r="K5" s="38">
        <v>2024</v>
      </c>
      <c r="L5" s="38">
        <v>2024</v>
      </c>
      <c r="M5" s="38">
        <v>2024</v>
      </c>
      <c r="N5" s="38"/>
      <c r="O5" s="38"/>
      <c r="P5" s="38"/>
      <c r="Q5" s="38">
        <v>2024</v>
      </c>
      <c r="R5" s="38">
        <v>2024</v>
      </c>
      <c r="S5" s="38">
        <v>2024</v>
      </c>
      <c r="T5" s="38">
        <v>2024</v>
      </c>
      <c r="U5" s="38">
        <v>2024</v>
      </c>
      <c r="V5" s="38">
        <v>2021</v>
      </c>
      <c r="W5" s="38">
        <v>2022</v>
      </c>
      <c r="X5" s="38">
        <v>2022</v>
      </c>
      <c r="Y5" s="38">
        <f>VLOOKUP(B5,[1]Foglio1!$B:$C,2,FALSE)</f>
        <v>2017</v>
      </c>
      <c r="Z5" s="38">
        <v>2022</v>
      </c>
      <c r="AA5" s="38"/>
      <c r="AB5" s="38">
        <v>2018</v>
      </c>
      <c r="AC5" s="38">
        <v>2020</v>
      </c>
      <c r="AD5" s="38">
        <v>2022</v>
      </c>
      <c r="AE5" s="38">
        <v>2024</v>
      </c>
      <c r="AF5" s="38">
        <v>2024</v>
      </c>
      <c r="AG5" s="38">
        <v>2024</v>
      </c>
      <c r="AH5" s="38">
        <v>2022</v>
      </c>
      <c r="AI5" s="38">
        <v>2017</v>
      </c>
      <c r="AJ5" s="38">
        <v>2024</v>
      </c>
      <c r="AK5" s="38">
        <v>2021</v>
      </c>
      <c r="AL5" s="38">
        <v>2022</v>
      </c>
      <c r="AM5" s="38">
        <v>2022</v>
      </c>
      <c r="AN5" s="38">
        <v>2023</v>
      </c>
      <c r="AO5" s="38">
        <v>2022</v>
      </c>
      <c r="AP5" s="38">
        <v>2017</v>
      </c>
      <c r="AQ5" s="38">
        <v>2022</v>
      </c>
      <c r="AR5" s="38">
        <v>2022</v>
      </c>
      <c r="AS5" s="38">
        <v>2022</v>
      </c>
      <c r="AT5" s="38"/>
      <c r="AU5" s="38">
        <v>2022</v>
      </c>
      <c r="AV5" s="38">
        <v>2022</v>
      </c>
      <c r="AW5" s="38">
        <v>2020</v>
      </c>
      <c r="AX5" s="38">
        <v>2022</v>
      </c>
      <c r="AY5" s="38">
        <v>2023</v>
      </c>
      <c r="AZ5" s="38">
        <v>2024</v>
      </c>
      <c r="BA5" s="38"/>
      <c r="BB5" s="38">
        <v>2024</v>
      </c>
      <c r="BC5" s="38">
        <v>2023</v>
      </c>
      <c r="BD5" s="38">
        <v>2024</v>
      </c>
      <c r="BE5" s="38">
        <v>2024</v>
      </c>
      <c r="BF5" s="38"/>
      <c r="BG5" s="38">
        <v>2022</v>
      </c>
      <c r="BH5" s="38">
        <v>2023</v>
      </c>
      <c r="BI5" s="38">
        <v>2022</v>
      </c>
      <c r="BJ5" s="38">
        <v>2022</v>
      </c>
      <c r="BK5" s="38">
        <v>2022</v>
      </c>
      <c r="BL5" s="38">
        <v>2022</v>
      </c>
      <c r="BM5" s="38">
        <v>2014</v>
      </c>
      <c r="BN5" s="38">
        <v>2022</v>
      </c>
      <c r="BO5" s="38">
        <v>2022</v>
      </c>
      <c r="BP5" s="38">
        <v>2020</v>
      </c>
      <c r="BQ5" s="38">
        <v>2022</v>
      </c>
      <c r="BR5" s="38">
        <v>2022</v>
      </c>
      <c r="BS5" s="38">
        <v>2022</v>
      </c>
      <c r="BT5" s="38">
        <v>2021</v>
      </c>
      <c r="BU5" s="38">
        <v>2020</v>
      </c>
      <c r="BV5" s="38">
        <v>2023</v>
      </c>
    </row>
    <row r="6" spans="1:74">
      <c r="A6" s="30" t="s">
        <v>5</v>
      </c>
      <c r="B6" s="23" t="s">
        <v>4</v>
      </c>
      <c r="C6" s="38">
        <v>2024</v>
      </c>
      <c r="D6" s="38">
        <v>2024</v>
      </c>
      <c r="E6" s="38">
        <v>2024</v>
      </c>
      <c r="F6" s="38">
        <v>2024</v>
      </c>
      <c r="G6" s="38">
        <v>2024</v>
      </c>
      <c r="H6" s="38">
        <v>2024</v>
      </c>
      <c r="I6" s="38">
        <v>2024</v>
      </c>
      <c r="J6" s="38">
        <v>2024</v>
      </c>
      <c r="K6" s="38">
        <v>2024</v>
      </c>
      <c r="L6" s="38">
        <v>2024</v>
      </c>
      <c r="M6" s="38">
        <v>2024</v>
      </c>
      <c r="N6" s="38">
        <v>2024</v>
      </c>
      <c r="O6" s="38">
        <v>2024</v>
      </c>
      <c r="P6" s="38">
        <v>2024</v>
      </c>
      <c r="Q6" s="38">
        <v>2024</v>
      </c>
      <c r="R6" s="38">
        <v>2024</v>
      </c>
      <c r="S6" s="38">
        <v>2024</v>
      </c>
      <c r="T6" s="38">
        <v>2024</v>
      </c>
      <c r="U6" s="38">
        <v>2024</v>
      </c>
      <c r="V6" s="38">
        <v>2021</v>
      </c>
      <c r="W6" s="38">
        <v>2022</v>
      </c>
      <c r="X6" s="38">
        <v>2022</v>
      </c>
      <c r="Y6" s="38">
        <f>VLOOKUP(B6,[1]Foglio1!$B:$C,2,FALSE)</f>
        <v>2018</v>
      </c>
      <c r="Z6" s="38">
        <v>2022</v>
      </c>
      <c r="AA6" s="38">
        <f>VLOOKUP(B6,[1]Foglio3!$B:$C,2,FALSE)</f>
        <v>2022</v>
      </c>
      <c r="AB6" s="38">
        <v>2018</v>
      </c>
      <c r="AC6" s="38">
        <v>2020</v>
      </c>
      <c r="AD6" s="38">
        <v>2022</v>
      </c>
      <c r="AE6" s="38">
        <v>2024</v>
      </c>
      <c r="AF6" s="38">
        <v>2024</v>
      </c>
      <c r="AG6" s="38">
        <v>2024</v>
      </c>
      <c r="AH6" s="38">
        <v>2022</v>
      </c>
      <c r="AI6" s="38">
        <v>2018</v>
      </c>
      <c r="AJ6" s="38">
        <v>2024</v>
      </c>
      <c r="AK6" s="38">
        <v>2021</v>
      </c>
      <c r="AL6" s="38">
        <v>2022</v>
      </c>
      <c r="AM6" s="38">
        <v>2022</v>
      </c>
      <c r="AN6" s="38">
        <v>2023</v>
      </c>
      <c r="AO6" s="38">
        <v>2022</v>
      </c>
      <c r="AP6" s="38">
        <v>2019</v>
      </c>
      <c r="AQ6" s="38">
        <v>2022</v>
      </c>
      <c r="AR6" s="38">
        <v>2022</v>
      </c>
      <c r="AS6" s="38">
        <v>2022</v>
      </c>
      <c r="AT6" s="38">
        <v>2022</v>
      </c>
      <c r="AU6" s="38">
        <v>2022</v>
      </c>
      <c r="AV6" s="38">
        <v>2022</v>
      </c>
      <c r="AW6" s="38">
        <v>2011</v>
      </c>
      <c r="AX6" s="38">
        <v>2022</v>
      </c>
      <c r="AY6" s="38">
        <v>2023</v>
      </c>
      <c r="AZ6" s="38">
        <v>2024</v>
      </c>
      <c r="BA6" s="38">
        <v>2017</v>
      </c>
      <c r="BB6" s="38">
        <v>2024</v>
      </c>
      <c r="BC6" s="38">
        <v>2023</v>
      </c>
      <c r="BD6" s="38">
        <v>2024</v>
      </c>
      <c r="BE6" s="38">
        <v>2024</v>
      </c>
      <c r="BF6" s="38">
        <v>2013</v>
      </c>
      <c r="BG6" s="38">
        <v>2022</v>
      </c>
      <c r="BH6" s="38">
        <v>2023</v>
      </c>
      <c r="BI6" s="38">
        <v>2022</v>
      </c>
      <c r="BJ6" s="38">
        <v>2018</v>
      </c>
      <c r="BK6" s="38">
        <v>2021</v>
      </c>
      <c r="BL6" s="38">
        <v>2022</v>
      </c>
      <c r="BM6" s="38">
        <v>2014</v>
      </c>
      <c r="BN6" s="38">
        <v>2022</v>
      </c>
      <c r="BO6" s="38">
        <v>2022</v>
      </c>
      <c r="BP6" s="38">
        <v>2018</v>
      </c>
      <c r="BQ6" s="38">
        <v>2022</v>
      </c>
      <c r="BR6" s="38">
        <v>2022</v>
      </c>
      <c r="BS6" s="38">
        <v>2022</v>
      </c>
      <c r="BT6" s="38">
        <v>2021</v>
      </c>
      <c r="BU6" s="38">
        <v>2020</v>
      </c>
      <c r="BV6" s="38">
        <v>2023</v>
      </c>
    </row>
    <row r="7" spans="1:74">
      <c r="A7" s="30" t="s">
        <v>7</v>
      </c>
      <c r="B7" s="23" t="s">
        <v>6</v>
      </c>
      <c r="C7" s="38">
        <v>2024</v>
      </c>
      <c r="D7" s="38">
        <v>2024</v>
      </c>
      <c r="E7" s="38">
        <v>2024</v>
      </c>
      <c r="F7" s="38">
        <v>2024</v>
      </c>
      <c r="G7" s="38">
        <v>2024</v>
      </c>
      <c r="H7" s="38">
        <v>2024</v>
      </c>
      <c r="I7" s="38">
        <v>2024</v>
      </c>
      <c r="J7" s="38">
        <v>2024</v>
      </c>
      <c r="K7" s="38">
        <v>2024</v>
      </c>
      <c r="L7" s="38">
        <v>2024</v>
      </c>
      <c r="M7" s="38">
        <v>2024</v>
      </c>
      <c r="N7" s="38">
        <v>2024</v>
      </c>
      <c r="O7" s="38">
        <v>2024</v>
      </c>
      <c r="P7" s="38">
        <v>2024</v>
      </c>
      <c r="Q7" s="38">
        <v>2024</v>
      </c>
      <c r="R7" s="38">
        <v>2024</v>
      </c>
      <c r="S7" s="38">
        <v>2024</v>
      </c>
      <c r="T7" s="38">
        <v>2024</v>
      </c>
      <c r="U7" s="38">
        <v>2024</v>
      </c>
      <c r="V7" s="38">
        <v>2021</v>
      </c>
      <c r="W7" s="38">
        <v>2022</v>
      </c>
      <c r="X7" s="38">
        <v>2022</v>
      </c>
      <c r="Y7" s="38">
        <f>VLOOKUP(B7,[1]Foglio1!$B:$C,2,FALSE)</f>
        <v>2016</v>
      </c>
      <c r="Z7" s="38">
        <v>2022</v>
      </c>
      <c r="AA7" s="38">
        <f>VLOOKUP(B7,[1]Foglio3!$B:$C,2,FALSE)</f>
        <v>2020</v>
      </c>
      <c r="AB7" s="38">
        <v>2018</v>
      </c>
      <c r="AC7" s="38">
        <v>2020</v>
      </c>
      <c r="AD7" s="38">
        <v>2022</v>
      </c>
      <c r="AE7" s="38">
        <v>2024</v>
      </c>
      <c r="AF7" s="38">
        <v>2024</v>
      </c>
      <c r="AG7" s="38">
        <v>2024</v>
      </c>
      <c r="AH7" s="38">
        <v>2022</v>
      </c>
      <c r="AI7" s="38">
        <v>2015</v>
      </c>
      <c r="AJ7" s="38">
        <v>2024</v>
      </c>
      <c r="AK7" s="38">
        <v>2021</v>
      </c>
      <c r="AL7" s="38">
        <v>2022</v>
      </c>
      <c r="AM7" s="38">
        <v>2022</v>
      </c>
      <c r="AN7" s="38">
        <v>2023</v>
      </c>
      <c r="AO7" s="38">
        <v>2022</v>
      </c>
      <c r="AP7" s="38">
        <v>2015</v>
      </c>
      <c r="AQ7" s="38">
        <v>2022</v>
      </c>
      <c r="AR7" s="38">
        <v>2022</v>
      </c>
      <c r="AS7" s="38">
        <v>2022</v>
      </c>
      <c r="AT7" s="38">
        <v>2022</v>
      </c>
      <c r="AU7" s="38">
        <v>2022</v>
      </c>
      <c r="AV7" s="38">
        <v>2022</v>
      </c>
      <c r="AW7" s="38">
        <v>2018</v>
      </c>
      <c r="AX7" s="38">
        <v>2022</v>
      </c>
      <c r="AY7" s="38">
        <v>2023</v>
      </c>
      <c r="AZ7" s="38">
        <v>2024</v>
      </c>
      <c r="BA7" s="38"/>
      <c r="BB7" s="38">
        <v>2024</v>
      </c>
      <c r="BC7" s="38">
        <v>2023</v>
      </c>
      <c r="BD7" s="38">
        <v>2024</v>
      </c>
      <c r="BE7" s="38">
        <v>2024</v>
      </c>
      <c r="BF7" s="38">
        <v>2013</v>
      </c>
      <c r="BG7" s="38">
        <v>2022</v>
      </c>
      <c r="BH7" s="38">
        <v>2023</v>
      </c>
      <c r="BI7" s="38">
        <v>2022</v>
      </c>
      <c r="BJ7" s="38">
        <v>2022</v>
      </c>
      <c r="BK7" s="38">
        <v>2021</v>
      </c>
      <c r="BL7" s="38">
        <v>2022</v>
      </c>
      <c r="BM7" s="38">
        <v>2014</v>
      </c>
      <c r="BN7" s="38">
        <v>2022</v>
      </c>
      <c r="BO7" s="38">
        <v>2022</v>
      </c>
      <c r="BP7" s="38">
        <v>2018</v>
      </c>
      <c r="BQ7" s="38">
        <v>2022</v>
      </c>
      <c r="BR7" s="38">
        <v>2022</v>
      </c>
      <c r="BS7" s="38">
        <v>2022</v>
      </c>
      <c r="BT7" s="38">
        <v>2021</v>
      </c>
      <c r="BU7" s="38">
        <v>2020</v>
      </c>
      <c r="BV7" s="38">
        <v>2023</v>
      </c>
    </row>
    <row r="8" spans="1:74">
      <c r="A8" s="30" t="s">
        <v>9</v>
      </c>
      <c r="B8" s="23" t="s">
        <v>8</v>
      </c>
      <c r="C8" s="38">
        <v>2024</v>
      </c>
      <c r="D8" s="38">
        <v>2024</v>
      </c>
      <c r="E8" s="38">
        <v>2024</v>
      </c>
      <c r="F8" s="38">
        <v>2024</v>
      </c>
      <c r="G8" s="38">
        <v>2024</v>
      </c>
      <c r="H8" s="38">
        <v>2024</v>
      </c>
      <c r="I8" s="38">
        <v>2024</v>
      </c>
      <c r="J8" s="38">
        <v>2024</v>
      </c>
      <c r="K8" s="38">
        <v>2024</v>
      </c>
      <c r="L8" s="38">
        <v>2024</v>
      </c>
      <c r="M8" s="38"/>
      <c r="N8" s="38"/>
      <c r="O8" s="38"/>
      <c r="P8" s="38"/>
      <c r="Q8" s="38">
        <v>2024</v>
      </c>
      <c r="R8" s="38">
        <v>2024</v>
      </c>
      <c r="S8" s="38">
        <v>2024</v>
      </c>
      <c r="T8" s="38">
        <v>2024</v>
      </c>
      <c r="U8" s="38">
        <v>2024</v>
      </c>
      <c r="V8" s="38">
        <v>2021</v>
      </c>
      <c r="W8" s="38">
        <v>2022</v>
      </c>
      <c r="X8" s="38">
        <v>2022</v>
      </c>
      <c r="Y8" s="38"/>
      <c r="Z8" s="38">
        <v>2022</v>
      </c>
      <c r="AA8" s="38"/>
      <c r="AB8" s="38"/>
      <c r="AC8" s="38"/>
      <c r="AD8" s="38">
        <v>2022</v>
      </c>
      <c r="AE8" s="38">
        <v>2024</v>
      </c>
      <c r="AF8" s="38">
        <v>2008</v>
      </c>
      <c r="AG8" s="38"/>
      <c r="AH8" s="38">
        <v>2022</v>
      </c>
      <c r="AI8" s="38"/>
      <c r="AJ8" s="38">
        <v>2024</v>
      </c>
      <c r="AK8" s="38">
        <v>2021</v>
      </c>
      <c r="AL8" s="38">
        <v>2022</v>
      </c>
      <c r="AM8" s="38">
        <v>2021</v>
      </c>
      <c r="AN8" s="38">
        <v>2023</v>
      </c>
      <c r="AO8" s="38">
        <v>2022</v>
      </c>
      <c r="AP8" s="38"/>
      <c r="AQ8" s="38">
        <v>2022</v>
      </c>
      <c r="AR8" s="38"/>
      <c r="AS8" s="38"/>
      <c r="AT8" s="38"/>
      <c r="AU8" s="38">
        <v>2022</v>
      </c>
      <c r="AV8" s="38"/>
      <c r="AW8" s="38"/>
      <c r="AX8" s="38">
        <v>2022</v>
      </c>
      <c r="AY8" s="38">
        <v>2023</v>
      </c>
      <c r="AZ8" s="38">
        <v>2024</v>
      </c>
      <c r="BA8" s="38"/>
      <c r="BB8" s="38">
        <v>2023</v>
      </c>
      <c r="BC8" s="38">
        <v>2023</v>
      </c>
      <c r="BD8" s="38">
        <v>2024</v>
      </c>
      <c r="BE8" s="38">
        <v>2024</v>
      </c>
      <c r="BF8" s="38">
        <v>2013</v>
      </c>
      <c r="BG8" s="38">
        <v>2022</v>
      </c>
      <c r="BH8" s="38"/>
      <c r="BI8" s="38">
        <v>2022</v>
      </c>
      <c r="BJ8" s="38"/>
      <c r="BK8" s="38">
        <v>2021</v>
      </c>
      <c r="BL8" s="38">
        <v>2021</v>
      </c>
      <c r="BM8" s="38">
        <v>2014</v>
      </c>
      <c r="BN8" s="38">
        <v>2022</v>
      </c>
      <c r="BO8" s="38">
        <v>2022</v>
      </c>
      <c r="BP8" s="38">
        <v>2017</v>
      </c>
      <c r="BQ8" s="38">
        <v>2022</v>
      </c>
      <c r="BR8" s="38">
        <v>2022</v>
      </c>
      <c r="BS8" s="38"/>
      <c r="BT8" s="38">
        <v>2021</v>
      </c>
      <c r="BU8" s="38">
        <v>2020</v>
      </c>
      <c r="BV8" s="38">
        <v>2023</v>
      </c>
    </row>
    <row r="9" spans="1:74">
      <c r="A9" s="30" t="s">
        <v>11</v>
      </c>
      <c r="B9" s="23" t="s">
        <v>10</v>
      </c>
      <c r="C9" s="38">
        <v>2024</v>
      </c>
      <c r="D9" s="38">
        <v>2024</v>
      </c>
      <c r="E9" s="38">
        <v>2024</v>
      </c>
      <c r="F9" s="38">
        <v>2024</v>
      </c>
      <c r="G9" s="38">
        <v>2024</v>
      </c>
      <c r="H9" s="38">
        <v>2024</v>
      </c>
      <c r="I9" s="38">
        <v>2024</v>
      </c>
      <c r="J9" s="38">
        <v>2024</v>
      </c>
      <c r="K9" s="38">
        <v>2024</v>
      </c>
      <c r="L9" s="38">
        <v>2024</v>
      </c>
      <c r="M9" s="38"/>
      <c r="N9" s="38"/>
      <c r="O9" s="38"/>
      <c r="P9" s="38"/>
      <c r="Q9" s="38">
        <v>2024</v>
      </c>
      <c r="R9" s="38">
        <v>2024</v>
      </c>
      <c r="S9" s="38">
        <v>2024</v>
      </c>
      <c r="T9" s="38">
        <v>2024</v>
      </c>
      <c r="U9" s="38">
        <v>2024</v>
      </c>
      <c r="V9" s="38">
        <v>2021</v>
      </c>
      <c r="W9" s="38">
        <v>2022</v>
      </c>
      <c r="X9" s="38">
        <v>2022</v>
      </c>
      <c r="Y9" s="38">
        <f>VLOOKUP(B9,[1]Foglio1!$B:$C,2,FALSE)</f>
        <v>2019</v>
      </c>
      <c r="Z9" s="38">
        <v>2014</v>
      </c>
      <c r="AA9" s="38"/>
      <c r="AB9" s="38">
        <v>2019</v>
      </c>
      <c r="AC9" s="38">
        <v>2020</v>
      </c>
      <c r="AD9" s="38">
        <v>2022</v>
      </c>
      <c r="AE9" s="38">
        <v>2024</v>
      </c>
      <c r="AF9" s="38">
        <v>2024</v>
      </c>
      <c r="AG9" s="38">
        <v>2024</v>
      </c>
      <c r="AH9" s="38">
        <v>2022</v>
      </c>
      <c r="AI9" s="38">
        <v>2019</v>
      </c>
      <c r="AJ9" s="38">
        <v>2024</v>
      </c>
      <c r="AK9" s="38">
        <v>2021</v>
      </c>
      <c r="AL9" s="38">
        <v>2022</v>
      </c>
      <c r="AM9" s="38">
        <v>2022</v>
      </c>
      <c r="AN9" s="38">
        <v>2023</v>
      </c>
      <c r="AO9" s="38">
        <v>2022</v>
      </c>
      <c r="AP9" s="38">
        <v>2019</v>
      </c>
      <c r="AQ9" s="38">
        <v>2022</v>
      </c>
      <c r="AR9" s="38">
        <v>2022</v>
      </c>
      <c r="AS9" s="38">
        <v>2022</v>
      </c>
      <c r="AT9" s="38">
        <v>2022</v>
      </c>
      <c r="AU9" s="38">
        <v>2022</v>
      </c>
      <c r="AV9" s="38">
        <v>2022</v>
      </c>
      <c r="AW9" s="38">
        <v>2022</v>
      </c>
      <c r="AX9" s="38">
        <v>2022</v>
      </c>
      <c r="AY9" s="38">
        <v>2023</v>
      </c>
      <c r="AZ9" s="38">
        <v>2024</v>
      </c>
      <c r="BA9" s="38"/>
      <c r="BB9" s="38">
        <v>2024</v>
      </c>
      <c r="BC9" s="38"/>
      <c r="BD9" s="38">
        <v>2024</v>
      </c>
      <c r="BE9" s="38">
        <v>2024</v>
      </c>
      <c r="BF9" s="38">
        <v>2015</v>
      </c>
      <c r="BG9" s="38">
        <v>2022</v>
      </c>
      <c r="BH9" s="38">
        <v>2023</v>
      </c>
      <c r="BI9" s="38">
        <v>2022</v>
      </c>
      <c r="BJ9" s="38"/>
      <c r="BK9" s="38">
        <v>2022</v>
      </c>
      <c r="BL9" s="38">
        <v>2022</v>
      </c>
      <c r="BM9" s="38">
        <v>2014</v>
      </c>
      <c r="BN9" s="38">
        <v>2022</v>
      </c>
      <c r="BO9" s="38">
        <v>2022</v>
      </c>
      <c r="BP9" s="38">
        <v>2020</v>
      </c>
      <c r="BQ9" s="38">
        <v>2022</v>
      </c>
      <c r="BR9" s="38">
        <v>2022</v>
      </c>
      <c r="BS9" s="38">
        <v>2022</v>
      </c>
      <c r="BT9" s="38">
        <v>2021</v>
      </c>
      <c r="BU9" s="38">
        <v>2020</v>
      </c>
      <c r="BV9" s="38">
        <v>2023</v>
      </c>
    </row>
    <row r="10" spans="1:74">
      <c r="A10" s="30" t="s">
        <v>13</v>
      </c>
      <c r="B10" s="23" t="s">
        <v>12</v>
      </c>
      <c r="C10" s="38">
        <v>2024</v>
      </c>
      <c r="D10" s="38">
        <v>2024</v>
      </c>
      <c r="E10" s="38">
        <v>2024</v>
      </c>
      <c r="F10" s="38">
        <v>2024</v>
      </c>
      <c r="G10" s="38">
        <v>2024</v>
      </c>
      <c r="H10" s="38">
        <v>2024</v>
      </c>
      <c r="I10" s="38">
        <v>2024</v>
      </c>
      <c r="J10" s="38">
        <v>2024</v>
      </c>
      <c r="K10" s="38">
        <v>2024</v>
      </c>
      <c r="L10" s="38">
        <v>2024</v>
      </c>
      <c r="M10" s="38">
        <v>2024</v>
      </c>
      <c r="N10" s="38"/>
      <c r="O10" s="38"/>
      <c r="P10" s="38"/>
      <c r="Q10" s="38">
        <v>2024</v>
      </c>
      <c r="R10" s="38">
        <v>2024</v>
      </c>
      <c r="S10" s="38">
        <v>2024</v>
      </c>
      <c r="T10" s="38">
        <v>2024</v>
      </c>
      <c r="U10" s="38">
        <v>2024</v>
      </c>
      <c r="V10" s="38">
        <v>2021</v>
      </c>
      <c r="W10" s="38">
        <v>2022</v>
      </c>
      <c r="X10" s="38">
        <v>2022</v>
      </c>
      <c r="Y10" s="38">
        <f>VLOOKUP(B10,[1]Foglio1!$B:$C,2,FALSE)</f>
        <v>2016</v>
      </c>
      <c r="Z10" s="38">
        <v>2022</v>
      </c>
      <c r="AA10" s="38">
        <f>VLOOKUP(B10,[1]Foglio3!$B:$C,2,FALSE)</f>
        <v>2022</v>
      </c>
      <c r="AB10" s="38">
        <v>2019</v>
      </c>
      <c r="AC10" s="38">
        <v>2020</v>
      </c>
      <c r="AD10" s="38">
        <v>2022</v>
      </c>
      <c r="AE10" s="38">
        <v>2024</v>
      </c>
      <c r="AF10" s="38">
        <v>2024</v>
      </c>
      <c r="AG10" s="38">
        <v>2024</v>
      </c>
      <c r="AH10" s="38">
        <v>2022</v>
      </c>
      <c r="AI10" s="38">
        <v>2015</v>
      </c>
      <c r="AJ10" s="38">
        <v>2024</v>
      </c>
      <c r="AK10" s="38">
        <v>2021</v>
      </c>
      <c r="AL10" s="38">
        <v>2022</v>
      </c>
      <c r="AM10" s="38">
        <v>2022</v>
      </c>
      <c r="AN10" s="38">
        <v>2023</v>
      </c>
      <c r="AO10" s="38">
        <v>2022</v>
      </c>
      <c r="AP10" s="38">
        <v>2016</v>
      </c>
      <c r="AQ10" s="38">
        <v>2022</v>
      </c>
      <c r="AR10" s="38">
        <v>2022</v>
      </c>
      <c r="AS10" s="38">
        <v>2022</v>
      </c>
      <c r="AT10" s="38">
        <v>2022</v>
      </c>
      <c r="AU10" s="38">
        <v>2022</v>
      </c>
      <c r="AV10" s="38">
        <v>2022</v>
      </c>
      <c r="AW10" s="38">
        <v>2022</v>
      </c>
      <c r="AX10" s="38">
        <v>2022</v>
      </c>
      <c r="AY10" s="38">
        <v>2023</v>
      </c>
      <c r="AZ10" s="38">
        <v>2024</v>
      </c>
      <c r="BA10" s="38">
        <v>2024</v>
      </c>
      <c r="BB10" s="38">
        <v>2024</v>
      </c>
      <c r="BC10" s="38">
        <v>2023</v>
      </c>
      <c r="BD10" s="38">
        <v>2024</v>
      </c>
      <c r="BE10" s="38">
        <v>2024</v>
      </c>
      <c r="BF10" s="38">
        <v>2013</v>
      </c>
      <c r="BG10" s="38">
        <v>2022</v>
      </c>
      <c r="BH10" s="38">
        <v>2023</v>
      </c>
      <c r="BI10" s="38">
        <v>2022</v>
      </c>
      <c r="BJ10" s="38">
        <v>2020</v>
      </c>
      <c r="BK10" s="38">
        <v>2021</v>
      </c>
      <c r="BL10" s="38">
        <v>2022</v>
      </c>
      <c r="BM10" s="38">
        <v>2014</v>
      </c>
      <c r="BN10" s="38">
        <v>2022</v>
      </c>
      <c r="BO10" s="38">
        <v>2022</v>
      </c>
      <c r="BP10" s="38">
        <v>2017</v>
      </c>
      <c r="BQ10" s="38">
        <v>2022</v>
      </c>
      <c r="BR10" s="38">
        <v>2022</v>
      </c>
      <c r="BS10" s="38">
        <v>2022</v>
      </c>
      <c r="BT10" s="38">
        <v>2021</v>
      </c>
      <c r="BU10" s="38">
        <v>2020</v>
      </c>
      <c r="BV10" s="38">
        <v>2023</v>
      </c>
    </row>
    <row r="11" spans="1:74">
      <c r="A11" s="30" t="s">
        <v>15</v>
      </c>
      <c r="B11" s="23" t="s">
        <v>14</v>
      </c>
      <c r="C11" s="38">
        <v>2024</v>
      </c>
      <c r="D11" s="38">
        <v>2024</v>
      </c>
      <c r="E11" s="38">
        <v>2024</v>
      </c>
      <c r="F11" s="38">
        <v>2024</v>
      </c>
      <c r="G11" s="38">
        <v>2024</v>
      </c>
      <c r="H11" s="38">
        <v>2024</v>
      </c>
      <c r="I11" s="38">
        <v>2024</v>
      </c>
      <c r="J11" s="38">
        <v>2024</v>
      </c>
      <c r="K11" s="38">
        <v>2024</v>
      </c>
      <c r="L11" s="38">
        <v>2024</v>
      </c>
      <c r="M11" s="38">
        <v>2024</v>
      </c>
      <c r="N11" s="38"/>
      <c r="O11" s="38"/>
      <c r="P11" s="38"/>
      <c r="Q11" s="38">
        <v>2024</v>
      </c>
      <c r="R11" s="38">
        <v>2024</v>
      </c>
      <c r="S11" s="38">
        <v>2024</v>
      </c>
      <c r="T11" s="38">
        <v>2024</v>
      </c>
      <c r="U11" s="38">
        <v>2024</v>
      </c>
      <c r="V11" s="38">
        <v>2021</v>
      </c>
      <c r="W11" s="38">
        <v>2022</v>
      </c>
      <c r="X11" s="38">
        <v>2022</v>
      </c>
      <c r="Y11" s="38">
        <f>VLOOKUP(B11,[1]Foglio1!$B:$C,2,FALSE)</f>
        <v>2016</v>
      </c>
      <c r="Z11" s="38">
        <v>2022</v>
      </c>
      <c r="AA11" s="38"/>
      <c r="AB11" s="38">
        <v>2018</v>
      </c>
      <c r="AC11" s="38">
        <v>2020</v>
      </c>
      <c r="AD11" s="38">
        <v>2022</v>
      </c>
      <c r="AE11" s="38">
        <v>2024</v>
      </c>
      <c r="AF11" s="38">
        <v>2024</v>
      </c>
      <c r="AG11" s="38">
        <v>2024</v>
      </c>
      <c r="AH11" s="38">
        <v>2022</v>
      </c>
      <c r="AI11" s="38"/>
      <c r="AJ11" s="38">
        <v>2024</v>
      </c>
      <c r="AK11" s="38">
        <v>2021</v>
      </c>
      <c r="AL11" s="38">
        <v>2022</v>
      </c>
      <c r="AM11" s="38"/>
      <c r="AN11" s="38">
        <v>2023</v>
      </c>
      <c r="AO11" s="38">
        <v>2022</v>
      </c>
      <c r="AP11" s="38"/>
      <c r="AQ11" s="38">
        <v>2022</v>
      </c>
      <c r="AR11" s="38">
        <v>2021</v>
      </c>
      <c r="AS11" s="38">
        <v>2021</v>
      </c>
      <c r="AT11" s="38"/>
      <c r="AU11" s="38">
        <v>2022</v>
      </c>
      <c r="AV11" s="38">
        <v>2022</v>
      </c>
      <c r="AW11" s="38">
        <v>2018</v>
      </c>
      <c r="AX11" s="38">
        <v>2022</v>
      </c>
      <c r="AY11" s="38">
        <v>2023</v>
      </c>
      <c r="AZ11" s="38">
        <v>2024</v>
      </c>
      <c r="BA11" s="38"/>
      <c r="BB11" s="38">
        <v>2024</v>
      </c>
      <c r="BC11" s="38"/>
      <c r="BD11" s="38">
        <v>2024</v>
      </c>
      <c r="BE11" s="38">
        <v>2024</v>
      </c>
      <c r="BF11" s="38">
        <v>2015</v>
      </c>
      <c r="BG11" s="38">
        <v>2022</v>
      </c>
      <c r="BH11" s="38">
        <v>2023</v>
      </c>
      <c r="BI11" s="38">
        <v>2022</v>
      </c>
      <c r="BJ11" s="38"/>
      <c r="BK11" s="38">
        <v>2021</v>
      </c>
      <c r="BL11" s="38">
        <v>2022</v>
      </c>
      <c r="BM11" s="38">
        <v>2014</v>
      </c>
      <c r="BN11" s="38">
        <v>2022</v>
      </c>
      <c r="BO11" s="38">
        <v>2022</v>
      </c>
      <c r="BP11" s="38">
        <v>2020</v>
      </c>
      <c r="BQ11" s="38">
        <v>2022</v>
      </c>
      <c r="BR11" s="38">
        <v>2022</v>
      </c>
      <c r="BS11" s="38">
        <v>2022</v>
      </c>
      <c r="BT11" s="38">
        <v>2021</v>
      </c>
      <c r="BU11" s="38">
        <v>2020</v>
      </c>
      <c r="BV11" s="38">
        <v>2023</v>
      </c>
    </row>
    <row r="12" spans="1:74">
      <c r="A12" s="30" t="s">
        <v>17</v>
      </c>
      <c r="B12" s="23" t="s">
        <v>16</v>
      </c>
      <c r="C12" s="38">
        <v>2024</v>
      </c>
      <c r="D12" s="38">
        <v>2024</v>
      </c>
      <c r="E12" s="38">
        <v>2024</v>
      </c>
      <c r="F12" s="38">
        <v>2024</v>
      </c>
      <c r="G12" s="38">
        <v>2024</v>
      </c>
      <c r="H12" s="38">
        <v>2024</v>
      </c>
      <c r="I12" s="38">
        <v>2024</v>
      </c>
      <c r="J12" s="38">
        <v>2024</v>
      </c>
      <c r="K12" s="38">
        <v>2024</v>
      </c>
      <c r="L12" s="38">
        <v>2024</v>
      </c>
      <c r="M12" s="38">
        <v>2024</v>
      </c>
      <c r="N12" s="38"/>
      <c r="O12" s="38"/>
      <c r="P12" s="38"/>
      <c r="Q12" s="38">
        <v>2024</v>
      </c>
      <c r="R12" s="38">
        <v>2024</v>
      </c>
      <c r="S12" s="38">
        <v>2024</v>
      </c>
      <c r="T12" s="38">
        <v>2024</v>
      </c>
      <c r="U12" s="38">
        <v>2024</v>
      </c>
      <c r="V12" s="38">
        <v>2021</v>
      </c>
      <c r="W12" s="38">
        <v>2022</v>
      </c>
      <c r="X12" s="38">
        <v>2022</v>
      </c>
      <c r="Y12" s="38">
        <f>VLOOKUP(B12,[1]Foglio1!$B:$C,2,FALSE)</f>
        <v>2011</v>
      </c>
      <c r="Z12" s="38">
        <v>2022</v>
      </c>
      <c r="AA12" s="38"/>
      <c r="AB12" s="38">
        <v>2018</v>
      </c>
      <c r="AC12" s="38">
        <v>2020</v>
      </c>
      <c r="AD12" s="38">
        <v>2022</v>
      </c>
      <c r="AE12" s="38">
        <v>2024</v>
      </c>
      <c r="AF12" s="38">
        <v>2024</v>
      </c>
      <c r="AG12" s="38">
        <v>2024</v>
      </c>
      <c r="AH12" s="38">
        <v>2022</v>
      </c>
      <c r="AI12" s="38"/>
      <c r="AJ12" s="38">
        <v>2024</v>
      </c>
      <c r="AK12" s="38">
        <v>2021</v>
      </c>
      <c r="AL12" s="38">
        <v>2022</v>
      </c>
      <c r="AM12" s="38"/>
      <c r="AN12" s="38">
        <v>2023</v>
      </c>
      <c r="AO12" s="38">
        <v>2022</v>
      </c>
      <c r="AP12" s="38"/>
      <c r="AQ12" s="38">
        <v>2022</v>
      </c>
      <c r="AR12" s="38"/>
      <c r="AS12" s="38"/>
      <c r="AT12" s="38"/>
      <c r="AU12" s="38">
        <v>2022</v>
      </c>
      <c r="AV12" s="38">
        <v>2022</v>
      </c>
      <c r="AW12" s="38">
        <v>2021</v>
      </c>
      <c r="AX12" s="38">
        <v>2022</v>
      </c>
      <c r="AY12" s="38">
        <v>2023</v>
      </c>
      <c r="AZ12" s="38">
        <v>2024</v>
      </c>
      <c r="BA12" s="38"/>
      <c r="BB12" s="38">
        <v>2024</v>
      </c>
      <c r="BC12" s="38"/>
      <c r="BD12" s="38">
        <v>2024</v>
      </c>
      <c r="BE12" s="38">
        <v>2024</v>
      </c>
      <c r="BF12" s="38">
        <v>2015</v>
      </c>
      <c r="BG12" s="38">
        <v>2022</v>
      </c>
      <c r="BH12" s="38">
        <v>2023</v>
      </c>
      <c r="BI12" s="38">
        <v>2022</v>
      </c>
      <c r="BJ12" s="38"/>
      <c r="BK12" s="38">
        <v>2022</v>
      </c>
      <c r="BL12" s="38">
        <v>2022</v>
      </c>
      <c r="BM12" s="38">
        <v>2014</v>
      </c>
      <c r="BN12" s="38">
        <v>2022</v>
      </c>
      <c r="BO12" s="38">
        <v>2022</v>
      </c>
      <c r="BP12" s="38">
        <v>2021</v>
      </c>
      <c r="BQ12" s="38">
        <v>2022</v>
      </c>
      <c r="BR12" s="38">
        <v>2022</v>
      </c>
      <c r="BS12" s="38"/>
      <c r="BT12" s="38">
        <v>2021</v>
      </c>
      <c r="BU12" s="38">
        <v>2020</v>
      </c>
      <c r="BV12" s="38">
        <v>2023</v>
      </c>
    </row>
    <row r="13" spans="1:74">
      <c r="A13" s="30" t="s">
        <v>19</v>
      </c>
      <c r="B13" s="23" t="s">
        <v>18</v>
      </c>
      <c r="C13" s="38">
        <v>2024</v>
      </c>
      <c r="D13" s="38">
        <v>2024</v>
      </c>
      <c r="E13" s="38">
        <v>2024</v>
      </c>
      <c r="F13" s="38">
        <v>2024</v>
      </c>
      <c r="G13" s="38">
        <v>2024</v>
      </c>
      <c r="H13" s="38">
        <v>2024</v>
      </c>
      <c r="I13" s="38">
        <v>2024</v>
      </c>
      <c r="J13" s="38">
        <v>2024</v>
      </c>
      <c r="K13" s="38">
        <v>2024</v>
      </c>
      <c r="L13" s="38">
        <v>2024</v>
      </c>
      <c r="M13" s="38">
        <v>2024</v>
      </c>
      <c r="N13" s="38"/>
      <c r="O13" s="38"/>
      <c r="P13" s="38"/>
      <c r="Q13" s="38">
        <v>2024</v>
      </c>
      <c r="R13" s="38">
        <v>2024</v>
      </c>
      <c r="S13" s="38">
        <v>2024</v>
      </c>
      <c r="T13" s="38">
        <v>2024</v>
      </c>
      <c r="U13" s="38">
        <v>2024</v>
      </c>
      <c r="V13" s="38">
        <v>2021</v>
      </c>
      <c r="W13" s="38">
        <v>2022</v>
      </c>
      <c r="X13" s="38">
        <v>2022</v>
      </c>
      <c r="Y13" s="38">
        <f>VLOOKUP(B13,[1]Foglio1!$B:$C,2,FALSE)</f>
        <v>2009</v>
      </c>
      <c r="Z13" s="38">
        <v>2019</v>
      </c>
      <c r="AA13" s="38">
        <f>VLOOKUP(B13,[1]Foglio3!$B:$C,2,FALSE)</f>
        <v>2017</v>
      </c>
      <c r="AB13" s="38">
        <v>2019</v>
      </c>
      <c r="AC13" s="38">
        <v>2020</v>
      </c>
      <c r="AD13" s="38"/>
      <c r="AE13" s="38">
        <v>2024</v>
      </c>
      <c r="AF13" s="38">
        <v>2024</v>
      </c>
      <c r="AG13" s="38">
        <v>2024</v>
      </c>
      <c r="AH13" s="38">
        <v>2022</v>
      </c>
      <c r="AI13" s="38"/>
      <c r="AJ13" s="38">
        <v>2024</v>
      </c>
      <c r="AK13" s="38">
        <v>2021</v>
      </c>
      <c r="AL13" s="38">
        <v>2022</v>
      </c>
      <c r="AM13" s="38">
        <v>2022</v>
      </c>
      <c r="AN13" s="38">
        <v>2023</v>
      </c>
      <c r="AO13" s="38">
        <v>2022</v>
      </c>
      <c r="AP13" s="38">
        <v>2013</v>
      </c>
      <c r="AQ13" s="38">
        <v>2022</v>
      </c>
      <c r="AR13" s="38">
        <v>2022</v>
      </c>
      <c r="AS13" s="38">
        <v>2022</v>
      </c>
      <c r="AT13" s="38">
        <v>2022</v>
      </c>
      <c r="AU13" s="38">
        <v>2022</v>
      </c>
      <c r="AV13" s="38">
        <v>2022</v>
      </c>
      <c r="AW13" s="38"/>
      <c r="AX13" s="38">
        <v>2022</v>
      </c>
      <c r="AY13" s="38">
        <v>2023</v>
      </c>
      <c r="AZ13" s="38">
        <v>2024</v>
      </c>
      <c r="BA13" s="38">
        <v>2024</v>
      </c>
      <c r="BB13" s="38">
        <v>2024</v>
      </c>
      <c r="BC13" s="38">
        <v>2023</v>
      </c>
      <c r="BD13" s="38">
        <v>2024</v>
      </c>
      <c r="BE13" s="38">
        <v>2024</v>
      </c>
      <c r="BF13" s="38"/>
      <c r="BG13" s="38">
        <v>2022</v>
      </c>
      <c r="BH13" s="38">
        <v>2023</v>
      </c>
      <c r="BI13" s="38">
        <v>2022</v>
      </c>
      <c r="BJ13" s="38">
        <v>2023</v>
      </c>
      <c r="BK13" s="38">
        <v>2021</v>
      </c>
      <c r="BL13" s="38">
        <v>2022</v>
      </c>
      <c r="BM13" s="38">
        <v>2014</v>
      </c>
      <c r="BN13" s="38">
        <v>2022</v>
      </c>
      <c r="BO13" s="38">
        <v>2022</v>
      </c>
      <c r="BP13" s="38">
        <v>2019</v>
      </c>
      <c r="BQ13" s="38">
        <v>2022</v>
      </c>
      <c r="BR13" s="38">
        <v>2022</v>
      </c>
      <c r="BS13" s="38">
        <v>2022</v>
      </c>
      <c r="BT13" s="38">
        <v>2021</v>
      </c>
      <c r="BU13" s="38">
        <v>2020</v>
      </c>
      <c r="BV13" s="38">
        <v>2023</v>
      </c>
    </row>
    <row r="14" spans="1:74">
      <c r="A14" s="30" t="s">
        <v>21</v>
      </c>
      <c r="B14" s="23" t="s">
        <v>20</v>
      </c>
      <c r="C14" s="38">
        <v>2024</v>
      </c>
      <c r="D14" s="38">
        <v>2024</v>
      </c>
      <c r="E14" s="38">
        <v>2024</v>
      </c>
      <c r="F14" s="38">
        <v>2024</v>
      </c>
      <c r="G14" s="38">
        <v>2024</v>
      </c>
      <c r="H14" s="38">
        <v>2024</v>
      </c>
      <c r="I14" s="38">
        <v>2024</v>
      </c>
      <c r="J14" s="38">
        <v>2024</v>
      </c>
      <c r="K14" s="38">
        <v>2024</v>
      </c>
      <c r="L14" s="38">
        <v>2024</v>
      </c>
      <c r="M14" s="38"/>
      <c r="N14" s="38"/>
      <c r="O14" s="38"/>
      <c r="P14" s="38"/>
      <c r="Q14" s="38">
        <v>2024</v>
      </c>
      <c r="R14" s="38">
        <v>2024</v>
      </c>
      <c r="S14" s="38">
        <v>2024</v>
      </c>
      <c r="T14" s="38">
        <v>2024</v>
      </c>
      <c r="U14" s="38">
        <v>2024</v>
      </c>
      <c r="V14" s="38">
        <v>2021</v>
      </c>
      <c r="W14" s="38">
        <v>2022</v>
      </c>
      <c r="X14" s="38">
        <v>2022</v>
      </c>
      <c r="Y14" s="38">
        <f>VLOOKUP(B14,[1]Foglio1!$B:$C,2,FALSE)</f>
        <v>2010</v>
      </c>
      <c r="Z14" s="38">
        <v>2019</v>
      </c>
      <c r="AA14" s="38"/>
      <c r="AB14" s="38">
        <v>2018</v>
      </c>
      <c r="AC14" s="38">
        <v>2020</v>
      </c>
      <c r="AD14" s="38"/>
      <c r="AE14" s="38">
        <v>2024</v>
      </c>
      <c r="AF14" s="38">
        <v>2024</v>
      </c>
      <c r="AG14" s="38">
        <v>2024</v>
      </c>
      <c r="AH14" s="38">
        <v>2022</v>
      </c>
      <c r="AI14" s="38"/>
      <c r="AJ14" s="38">
        <v>2024</v>
      </c>
      <c r="AK14" s="38">
        <v>2021</v>
      </c>
      <c r="AL14" s="38">
        <v>2022</v>
      </c>
      <c r="AM14" s="38"/>
      <c r="AN14" s="38">
        <v>2023</v>
      </c>
      <c r="AO14" s="38">
        <v>2022</v>
      </c>
      <c r="AP14" s="38"/>
      <c r="AQ14" s="38">
        <v>2022</v>
      </c>
      <c r="AR14" s="38">
        <v>2022</v>
      </c>
      <c r="AS14" s="38">
        <v>2022</v>
      </c>
      <c r="AT14" s="38"/>
      <c r="AU14" s="38">
        <v>2022</v>
      </c>
      <c r="AV14" s="38">
        <v>2022</v>
      </c>
      <c r="AW14" s="38"/>
      <c r="AX14" s="38">
        <v>2022</v>
      </c>
      <c r="AY14" s="38">
        <v>2023</v>
      </c>
      <c r="AZ14" s="38">
        <v>2024</v>
      </c>
      <c r="BA14" s="38"/>
      <c r="BB14" s="38">
        <v>2024</v>
      </c>
      <c r="BC14" s="38">
        <v>2023</v>
      </c>
      <c r="BD14" s="38">
        <v>2024</v>
      </c>
      <c r="BE14" s="38">
        <v>2024</v>
      </c>
      <c r="BF14" s="38"/>
      <c r="BG14" s="38">
        <v>2022</v>
      </c>
      <c r="BH14" s="38">
        <v>2023</v>
      </c>
      <c r="BI14" s="38">
        <v>2022</v>
      </c>
      <c r="BJ14" s="38"/>
      <c r="BK14" s="38">
        <v>2021</v>
      </c>
      <c r="BL14" s="38">
        <v>2022</v>
      </c>
      <c r="BM14" s="38">
        <v>2014</v>
      </c>
      <c r="BN14" s="38">
        <v>2022</v>
      </c>
      <c r="BO14" s="38">
        <v>2022</v>
      </c>
      <c r="BP14" s="38">
        <v>2017</v>
      </c>
      <c r="BQ14" s="38">
        <v>2022</v>
      </c>
      <c r="BR14" s="38">
        <v>2022</v>
      </c>
      <c r="BS14" s="38">
        <v>2022</v>
      </c>
      <c r="BT14" s="38">
        <v>2021</v>
      </c>
      <c r="BU14" s="38">
        <v>2020</v>
      </c>
      <c r="BV14" s="38">
        <v>2023</v>
      </c>
    </row>
    <row r="15" spans="1:74">
      <c r="A15" s="30" t="s">
        <v>23</v>
      </c>
      <c r="B15" s="23" t="s">
        <v>22</v>
      </c>
      <c r="C15" s="38">
        <v>2024</v>
      </c>
      <c r="D15" s="38">
        <v>2024</v>
      </c>
      <c r="E15" s="38">
        <v>2024</v>
      </c>
      <c r="F15" s="38">
        <v>2024</v>
      </c>
      <c r="G15" s="38">
        <v>2024</v>
      </c>
      <c r="H15" s="38">
        <v>2024</v>
      </c>
      <c r="I15" s="38">
        <v>2024</v>
      </c>
      <c r="J15" s="38">
        <v>2024</v>
      </c>
      <c r="K15" s="38">
        <v>2024</v>
      </c>
      <c r="L15" s="38"/>
      <c r="M15" s="38">
        <v>2024</v>
      </c>
      <c r="N15" s="38"/>
      <c r="O15" s="38"/>
      <c r="P15" s="38"/>
      <c r="Q15" s="38">
        <v>2024</v>
      </c>
      <c r="R15" s="38">
        <v>2024</v>
      </c>
      <c r="S15" s="38">
        <v>2024</v>
      </c>
      <c r="T15" s="38">
        <v>2024</v>
      </c>
      <c r="U15" s="38">
        <v>2024</v>
      </c>
      <c r="V15" s="38">
        <v>2021</v>
      </c>
      <c r="W15" s="38">
        <v>2022</v>
      </c>
      <c r="X15" s="38">
        <v>2022</v>
      </c>
      <c r="Y15" s="38"/>
      <c r="Z15" s="38">
        <v>2022</v>
      </c>
      <c r="AA15" s="38"/>
      <c r="AB15" s="38">
        <v>2017</v>
      </c>
      <c r="AC15" s="38"/>
      <c r="AD15" s="38"/>
      <c r="AE15" s="38">
        <v>2024</v>
      </c>
      <c r="AF15" s="38">
        <v>2024</v>
      </c>
      <c r="AG15" s="38">
        <v>2024</v>
      </c>
      <c r="AH15" s="38">
        <v>2022</v>
      </c>
      <c r="AI15" s="38"/>
      <c r="AJ15" s="38">
        <v>2024</v>
      </c>
      <c r="AK15" s="38">
        <v>2021</v>
      </c>
      <c r="AL15" s="38">
        <v>2022</v>
      </c>
      <c r="AM15" s="38"/>
      <c r="AN15" s="38">
        <v>2023</v>
      </c>
      <c r="AO15" s="38">
        <v>2022</v>
      </c>
      <c r="AP15" s="38"/>
      <c r="AQ15" s="38">
        <v>2022</v>
      </c>
      <c r="AR15" s="38">
        <v>2021</v>
      </c>
      <c r="AS15" s="38"/>
      <c r="AT15" s="38"/>
      <c r="AU15" s="38">
        <v>2022</v>
      </c>
      <c r="AV15" s="38">
        <v>2022</v>
      </c>
      <c r="AW15" s="38"/>
      <c r="AX15" s="38"/>
      <c r="AY15" s="38"/>
      <c r="AZ15" s="38"/>
      <c r="BA15" s="38"/>
      <c r="BB15" s="38">
        <v>2024</v>
      </c>
      <c r="BC15" s="38"/>
      <c r="BD15" s="38">
        <v>2024</v>
      </c>
      <c r="BE15" s="38">
        <v>2024</v>
      </c>
      <c r="BF15" s="38">
        <v>2013</v>
      </c>
      <c r="BG15" s="38">
        <v>2022</v>
      </c>
      <c r="BH15" s="38">
        <v>2023</v>
      </c>
      <c r="BI15" s="38">
        <v>2022</v>
      </c>
      <c r="BJ15" s="38">
        <v>2022</v>
      </c>
      <c r="BK15" s="38">
        <v>2021</v>
      </c>
      <c r="BL15" s="38">
        <v>2022</v>
      </c>
      <c r="BM15" s="38">
        <v>2014</v>
      </c>
      <c r="BN15" s="38">
        <v>2022</v>
      </c>
      <c r="BO15" s="38">
        <v>2022</v>
      </c>
      <c r="BP15" s="38">
        <v>2016</v>
      </c>
      <c r="BQ15" s="38">
        <v>2022</v>
      </c>
      <c r="BR15" s="38">
        <v>2022</v>
      </c>
      <c r="BS15" s="38">
        <v>2022</v>
      </c>
      <c r="BT15" s="38">
        <v>2021</v>
      </c>
      <c r="BU15" s="38">
        <v>2020</v>
      </c>
      <c r="BV15" s="38">
        <v>2023</v>
      </c>
    </row>
    <row r="16" spans="1:74">
      <c r="A16" s="30" t="s">
        <v>25</v>
      </c>
      <c r="B16" s="23" t="s">
        <v>24</v>
      </c>
      <c r="C16" s="38">
        <v>2024</v>
      </c>
      <c r="D16" s="38">
        <v>2024</v>
      </c>
      <c r="E16" s="38">
        <v>2024</v>
      </c>
      <c r="F16" s="38">
        <v>2024</v>
      </c>
      <c r="G16" s="38">
        <v>2024</v>
      </c>
      <c r="H16" s="38">
        <v>2024</v>
      </c>
      <c r="I16" s="38">
        <v>2024</v>
      </c>
      <c r="J16" s="38">
        <v>2024</v>
      </c>
      <c r="K16" s="38">
        <v>2024</v>
      </c>
      <c r="L16" s="38">
        <v>2024</v>
      </c>
      <c r="M16" s="38">
        <v>2024</v>
      </c>
      <c r="N16" s="38"/>
      <c r="O16" s="38"/>
      <c r="P16" s="38"/>
      <c r="Q16" s="38">
        <v>2024</v>
      </c>
      <c r="R16" s="38">
        <v>2024</v>
      </c>
      <c r="S16" s="38">
        <v>2024</v>
      </c>
      <c r="T16" s="38">
        <v>2024</v>
      </c>
      <c r="U16" s="38">
        <v>2024</v>
      </c>
      <c r="V16" s="38">
        <v>2021</v>
      </c>
      <c r="W16" s="38">
        <v>2022</v>
      </c>
      <c r="X16" s="38">
        <v>2022</v>
      </c>
      <c r="Y16" s="38">
        <f>VLOOKUP(B16,[1]Foglio1!$B:$C,2,FALSE)</f>
        <v>2019</v>
      </c>
      <c r="Z16" s="38">
        <v>2022</v>
      </c>
      <c r="AA16" s="38">
        <f>VLOOKUP(B16,[1]Foglio3!$B:$C,2,FALSE)</f>
        <v>2022</v>
      </c>
      <c r="AB16" s="38">
        <v>2019</v>
      </c>
      <c r="AC16" s="38">
        <v>2020</v>
      </c>
      <c r="AD16" s="38">
        <v>2022</v>
      </c>
      <c r="AE16" s="38">
        <v>2024</v>
      </c>
      <c r="AF16" s="38">
        <v>2024</v>
      </c>
      <c r="AG16" s="38">
        <v>2024</v>
      </c>
      <c r="AH16" s="38">
        <v>2022</v>
      </c>
      <c r="AI16" s="38">
        <v>2019</v>
      </c>
      <c r="AJ16" s="38">
        <v>2024</v>
      </c>
      <c r="AK16" s="38">
        <v>2021</v>
      </c>
      <c r="AL16" s="38">
        <v>2022</v>
      </c>
      <c r="AM16" s="38">
        <v>2022</v>
      </c>
      <c r="AN16" s="38">
        <v>2023</v>
      </c>
      <c r="AO16" s="38">
        <v>2022</v>
      </c>
      <c r="AP16" s="38">
        <v>2022</v>
      </c>
      <c r="AQ16" s="38">
        <v>2022</v>
      </c>
      <c r="AR16" s="38">
        <v>2022</v>
      </c>
      <c r="AS16" s="38">
        <v>2022</v>
      </c>
      <c r="AT16" s="38">
        <v>2022</v>
      </c>
      <c r="AU16" s="38">
        <v>2022</v>
      </c>
      <c r="AV16" s="38">
        <v>2022</v>
      </c>
      <c r="AW16" s="38">
        <v>2022</v>
      </c>
      <c r="AX16" s="38">
        <v>2024</v>
      </c>
      <c r="AY16" s="38">
        <v>2024</v>
      </c>
      <c r="AZ16" s="38">
        <v>2024</v>
      </c>
      <c r="BA16" s="38">
        <v>2024</v>
      </c>
      <c r="BB16" s="38">
        <v>2024</v>
      </c>
      <c r="BC16" s="38">
        <v>2023</v>
      </c>
      <c r="BD16" s="38">
        <v>2024</v>
      </c>
      <c r="BE16" s="38">
        <v>2024</v>
      </c>
      <c r="BF16" s="38">
        <v>2015</v>
      </c>
      <c r="BG16" s="38">
        <v>2022</v>
      </c>
      <c r="BH16" s="38">
        <v>2023</v>
      </c>
      <c r="BI16" s="38">
        <v>2022</v>
      </c>
      <c r="BJ16" s="38">
        <v>2021</v>
      </c>
      <c r="BK16" s="38">
        <v>2021</v>
      </c>
      <c r="BL16" s="38">
        <v>2022</v>
      </c>
      <c r="BM16" s="38">
        <v>2014</v>
      </c>
      <c r="BN16" s="38">
        <v>2022</v>
      </c>
      <c r="BO16" s="38">
        <v>2022</v>
      </c>
      <c r="BP16" s="38">
        <v>2021</v>
      </c>
      <c r="BQ16" s="38">
        <v>2022</v>
      </c>
      <c r="BR16" s="38">
        <v>2022</v>
      </c>
      <c r="BS16" s="38">
        <v>2022</v>
      </c>
      <c r="BT16" s="38">
        <v>2021</v>
      </c>
      <c r="BU16" s="38">
        <v>2020</v>
      </c>
      <c r="BV16" s="38">
        <v>2023</v>
      </c>
    </row>
    <row r="17" spans="1:74">
      <c r="A17" s="30" t="s">
        <v>27</v>
      </c>
      <c r="B17" s="23" t="s">
        <v>26</v>
      </c>
      <c r="C17" s="38">
        <v>2024</v>
      </c>
      <c r="D17" s="38">
        <v>2024</v>
      </c>
      <c r="E17" s="38">
        <v>2024</v>
      </c>
      <c r="F17" s="38">
        <v>2024</v>
      </c>
      <c r="G17" s="38">
        <v>2024</v>
      </c>
      <c r="H17" s="38">
        <v>2024</v>
      </c>
      <c r="I17" s="38">
        <v>2024</v>
      </c>
      <c r="J17" s="38">
        <v>2024</v>
      </c>
      <c r="K17" s="38">
        <v>2024</v>
      </c>
      <c r="L17" s="38"/>
      <c r="M17" s="38"/>
      <c r="N17" s="38"/>
      <c r="O17" s="38"/>
      <c r="P17" s="38"/>
      <c r="Q17" s="38">
        <v>2024</v>
      </c>
      <c r="R17" s="38">
        <v>2024</v>
      </c>
      <c r="S17" s="38">
        <v>2024</v>
      </c>
      <c r="T17" s="38">
        <v>2024</v>
      </c>
      <c r="U17" s="38">
        <v>2024</v>
      </c>
      <c r="V17" s="38">
        <v>2021</v>
      </c>
      <c r="W17" s="38">
        <v>2022</v>
      </c>
      <c r="X17" s="38">
        <v>2022</v>
      </c>
      <c r="Y17" s="38">
        <f>VLOOKUP(B17,[1]Foglio1!$B:$C,2,FALSE)</f>
        <v>2012</v>
      </c>
      <c r="Z17" s="38">
        <v>2018</v>
      </c>
      <c r="AA17" s="38"/>
      <c r="AB17" s="38">
        <v>2017</v>
      </c>
      <c r="AC17" s="38">
        <v>2020</v>
      </c>
      <c r="AD17" s="38"/>
      <c r="AE17" s="38">
        <v>2024</v>
      </c>
      <c r="AF17" s="38">
        <v>2024</v>
      </c>
      <c r="AG17" s="38">
        <v>2024</v>
      </c>
      <c r="AH17" s="38">
        <v>2022</v>
      </c>
      <c r="AI17" s="38">
        <v>2012</v>
      </c>
      <c r="AJ17" s="38">
        <v>2024</v>
      </c>
      <c r="AK17" s="38">
        <v>2021</v>
      </c>
      <c r="AL17" s="38">
        <v>2022</v>
      </c>
      <c r="AM17" s="38"/>
      <c r="AN17" s="38">
        <v>2023</v>
      </c>
      <c r="AO17" s="38">
        <v>2022</v>
      </c>
      <c r="AP17" s="38">
        <v>2012</v>
      </c>
      <c r="AQ17" s="38">
        <v>2022</v>
      </c>
      <c r="AR17" s="38">
        <v>2022</v>
      </c>
      <c r="AS17" s="38">
        <v>2022</v>
      </c>
      <c r="AT17" s="38"/>
      <c r="AU17" s="38">
        <v>2022</v>
      </c>
      <c r="AV17" s="38">
        <v>2022</v>
      </c>
      <c r="AW17" s="38"/>
      <c r="AX17" s="38">
        <v>2024</v>
      </c>
      <c r="AY17" s="38">
        <v>2024</v>
      </c>
      <c r="AZ17" s="38">
        <v>2024</v>
      </c>
      <c r="BA17" s="38"/>
      <c r="BB17" s="38">
        <v>2024</v>
      </c>
      <c r="BC17" s="38">
        <v>2023</v>
      </c>
      <c r="BD17" s="38">
        <v>2024</v>
      </c>
      <c r="BE17" s="38">
        <v>2024</v>
      </c>
      <c r="BF17" s="38">
        <v>2013</v>
      </c>
      <c r="BG17" s="38">
        <v>2022</v>
      </c>
      <c r="BH17" s="38">
        <v>2023</v>
      </c>
      <c r="BI17" s="38">
        <v>2022</v>
      </c>
      <c r="BJ17" s="38"/>
      <c r="BK17" s="38">
        <v>2021</v>
      </c>
      <c r="BL17" s="38">
        <v>2022</v>
      </c>
      <c r="BM17" s="38">
        <v>2014</v>
      </c>
      <c r="BN17" s="38">
        <v>2022</v>
      </c>
      <c r="BO17" s="38">
        <v>2022</v>
      </c>
      <c r="BP17" s="38">
        <v>2017</v>
      </c>
      <c r="BQ17" s="38">
        <v>2022</v>
      </c>
      <c r="BR17" s="38">
        <v>2022</v>
      </c>
      <c r="BS17" s="38">
        <v>2022</v>
      </c>
      <c r="BT17" s="38">
        <v>2021</v>
      </c>
      <c r="BU17" s="38">
        <v>2020</v>
      </c>
      <c r="BV17" s="38">
        <v>2023</v>
      </c>
    </row>
    <row r="18" spans="1:74">
      <c r="A18" s="30" t="s">
        <v>29</v>
      </c>
      <c r="B18" s="23" t="s">
        <v>28</v>
      </c>
      <c r="C18" s="38">
        <v>2024</v>
      </c>
      <c r="D18" s="38">
        <v>2024</v>
      </c>
      <c r="E18" s="38">
        <v>2024</v>
      </c>
      <c r="F18" s="38">
        <v>2024</v>
      </c>
      <c r="G18" s="38">
        <v>2024</v>
      </c>
      <c r="H18" s="38">
        <v>2024</v>
      </c>
      <c r="I18" s="38">
        <v>2024</v>
      </c>
      <c r="J18" s="38">
        <v>2024</v>
      </c>
      <c r="K18" s="38">
        <v>2024</v>
      </c>
      <c r="L18" s="38">
        <v>2024</v>
      </c>
      <c r="M18" s="38">
        <v>2024</v>
      </c>
      <c r="N18" s="38"/>
      <c r="O18" s="38"/>
      <c r="P18" s="38"/>
      <c r="Q18" s="38">
        <v>2024</v>
      </c>
      <c r="R18" s="38">
        <v>2024</v>
      </c>
      <c r="S18" s="38">
        <v>2024</v>
      </c>
      <c r="T18" s="38">
        <v>2024</v>
      </c>
      <c r="U18" s="38">
        <v>2024</v>
      </c>
      <c r="V18" s="38">
        <v>2021</v>
      </c>
      <c r="W18" s="38">
        <v>2022</v>
      </c>
      <c r="X18" s="38">
        <v>2022</v>
      </c>
      <c r="Y18" s="38">
        <f>VLOOKUP(B18,[1]Foglio1!$B:$C,2,FALSE)</f>
        <v>2019</v>
      </c>
      <c r="Z18" s="38">
        <v>2022</v>
      </c>
      <c r="AA18" s="38"/>
      <c r="AB18" s="38">
        <v>2014</v>
      </c>
      <c r="AC18" s="38">
        <v>2020</v>
      </c>
      <c r="AD18" s="38">
        <v>2020</v>
      </c>
      <c r="AE18" s="38">
        <v>2024</v>
      </c>
      <c r="AF18" s="38">
        <v>2024</v>
      </c>
      <c r="AG18" s="38">
        <v>2024</v>
      </c>
      <c r="AH18" s="38">
        <v>2022</v>
      </c>
      <c r="AI18" s="38"/>
      <c r="AJ18" s="38">
        <v>2024</v>
      </c>
      <c r="AK18" s="38">
        <v>2021</v>
      </c>
      <c r="AL18" s="38">
        <v>2022</v>
      </c>
      <c r="AM18" s="38">
        <v>2022</v>
      </c>
      <c r="AN18" s="38">
        <v>2023</v>
      </c>
      <c r="AO18" s="38">
        <v>2022</v>
      </c>
      <c r="AP18" s="38"/>
      <c r="AQ18" s="38">
        <v>2022</v>
      </c>
      <c r="AR18" s="38">
        <v>2022</v>
      </c>
      <c r="AS18" s="38">
        <v>2022</v>
      </c>
      <c r="AT18" s="38"/>
      <c r="AU18" s="38">
        <v>2022</v>
      </c>
      <c r="AV18" s="38">
        <v>2022</v>
      </c>
      <c r="AW18" s="38">
        <v>2020</v>
      </c>
      <c r="AX18" s="38">
        <v>2024</v>
      </c>
      <c r="AY18" s="38">
        <v>2024</v>
      </c>
      <c r="AZ18" s="38">
        <v>2024</v>
      </c>
      <c r="BA18" s="38"/>
      <c r="BB18" s="38">
        <v>2024</v>
      </c>
      <c r="BC18" s="38">
        <v>2023</v>
      </c>
      <c r="BD18" s="38">
        <v>2024</v>
      </c>
      <c r="BE18" s="38">
        <v>2024</v>
      </c>
      <c r="BF18" s="38">
        <v>2015</v>
      </c>
      <c r="BG18" s="38">
        <v>2022</v>
      </c>
      <c r="BH18" s="38">
        <v>2023</v>
      </c>
      <c r="BI18" s="38">
        <v>2022</v>
      </c>
      <c r="BJ18" s="38">
        <v>2019</v>
      </c>
      <c r="BK18" s="38">
        <v>2022</v>
      </c>
      <c r="BL18" s="38">
        <v>2022</v>
      </c>
      <c r="BM18" s="38">
        <v>2014</v>
      </c>
      <c r="BN18" s="38">
        <v>2022</v>
      </c>
      <c r="BO18" s="38">
        <v>2022</v>
      </c>
      <c r="BP18" s="38">
        <v>2019</v>
      </c>
      <c r="BQ18" s="38">
        <v>2022</v>
      </c>
      <c r="BR18" s="38">
        <v>2022</v>
      </c>
      <c r="BS18" s="38"/>
      <c r="BT18" s="38">
        <v>2021</v>
      </c>
      <c r="BU18" s="38">
        <v>2020</v>
      </c>
      <c r="BV18" s="38">
        <v>2023</v>
      </c>
    </row>
    <row r="19" spans="1:74">
      <c r="A19" s="30" t="s">
        <v>31</v>
      </c>
      <c r="B19" s="23" t="s">
        <v>30</v>
      </c>
      <c r="C19" s="38">
        <v>2024</v>
      </c>
      <c r="D19" s="38">
        <v>2024</v>
      </c>
      <c r="E19" s="38">
        <v>2024</v>
      </c>
      <c r="F19" s="38">
        <v>2024</v>
      </c>
      <c r="G19" s="38">
        <v>2024</v>
      </c>
      <c r="H19" s="38">
        <v>2024</v>
      </c>
      <c r="I19" s="38">
        <v>2024</v>
      </c>
      <c r="J19" s="38">
        <v>2024</v>
      </c>
      <c r="K19" s="38">
        <v>2024</v>
      </c>
      <c r="L19" s="38">
        <v>2024</v>
      </c>
      <c r="M19" s="38">
        <v>2024</v>
      </c>
      <c r="N19" s="38"/>
      <c r="O19" s="38"/>
      <c r="P19" s="38"/>
      <c r="Q19" s="38">
        <v>2024</v>
      </c>
      <c r="R19" s="38">
        <v>2024</v>
      </c>
      <c r="S19" s="38">
        <v>2024</v>
      </c>
      <c r="T19" s="38">
        <v>2024</v>
      </c>
      <c r="U19" s="38">
        <v>2024</v>
      </c>
      <c r="V19" s="38">
        <v>2021</v>
      </c>
      <c r="W19" s="38">
        <v>2022</v>
      </c>
      <c r="X19" s="38">
        <v>2022</v>
      </c>
      <c r="Y19" s="38">
        <f>VLOOKUP(B19,[1]Foglio1!$B:$C,2,FALSE)</f>
        <v>2011</v>
      </c>
      <c r="Z19" s="38">
        <v>2022</v>
      </c>
      <c r="AA19" s="38"/>
      <c r="AB19" s="38">
        <v>2018</v>
      </c>
      <c r="AC19" s="38">
        <v>2020</v>
      </c>
      <c r="AD19" s="38">
        <v>2022</v>
      </c>
      <c r="AE19" s="38">
        <v>2024</v>
      </c>
      <c r="AF19" s="38">
        <v>2024</v>
      </c>
      <c r="AG19" s="38">
        <v>2024</v>
      </c>
      <c r="AH19" s="38">
        <v>2022</v>
      </c>
      <c r="AI19" s="38"/>
      <c r="AJ19" s="38">
        <v>2024</v>
      </c>
      <c r="AK19" s="38">
        <v>2021</v>
      </c>
      <c r="AL19" s="38">
        <v>2022</v>
      </c>
      <c r="AM19" s="38"/>
      <c r="AN19" s="38">
        <v>2023</v>
      </c>
      <c r="AO19" s="38">
        <v>2022</v>
      </c>
      <c r="AP19" s="38">
        <v>2014</v>
      </c>
      <c r="AQ19" s="38">
        <v>2022</v>
      </c>
      <c r="AR19" s="38">
        <v>2022</v>
      </c>
      <c r="AS19" s="38">
        <v>2022</v>
      </c>
      <c r="AT19" s="38"/>
      <c r="AU19" s="38">
        <v>2022</v>
      </c>
      <c r="AV19" s="38">
        <v>2022</v>
      </c>
      <c r="AW19" s="38">
        <v>2021</v>
      </c>
      <c r="AX19" s="38">
        <v>2024</v>
      </c>
      <c r="AY19" s="38">
        <v>2024</v>
      </c>
      <c r="AZ19" s="38">
        <v>2024</v>
      </c>
      <c r="BA19" s="38"/>
      <c r="BB19" s="38">
        <v>2024</v>
      </c>
      <c r="BC19" s="38"/>
      <c r="BD19" s="38">
        <v>2024</v>
      </c>
      <c r="BE19" s="38">
        <v>2024</v>
      </c>
      <c r="BF19" s="38"/>
      <c r="BG19" s="38">
        <v>2022</v>
      </c>
      <c r="BH19" s="38">
        <v>2023</v>
      </c>
      <c r="BI19" s="38">
        <v>2022</v>
      </c>
      <c r="BJ19" s="38"/>
      <c r="BK19" s="38">
        <v>2022</v>
      </c>
      <c r="BL19" s="38">
        <v>2022</v>
      </c>
      <c r="BM19" s="38">
        <v>2014</v>
      </c>
      <c r="BN19" s="38">
        <v>2022</v>
      </c>
      <c r="BO19" s="38">
        <v>2022</v>
      </c>
      <c r="BP19" s="38">
        <v>2021</v>
      </c>
      <c r="BQ19" s="38">
        <v>2022</v>
      </c>
      <c r="BR19" s="38">
        <v>2022</v>
      </c>
      <c r="BS19" s="38">
        <v>2022</v>
      </c>
      <c r="BT19" s="38">
        <v>2021</v>
      </c>
      <c r="BU19" s="38">
        <v>2020</v>
      </c>
      <c r="BV19" s="38">
        <v>2023</v>
      </c>
    </row>
    <row r="20" spans="1:74">
      <c r="A20" s="30" t="s">
        <v>33</v>
      </c>
      <c r="B20" s="23" t="s">
        <v>32</v>
      </c>
      <c r="C20" s="38">
        <v>2024</v>
      </c>
      <c r="D20" s="38">
        <v>2024</v>
      </c>
      <c r="E20" s="38">
        <v>2024</v>
      </c>
      <c r="F20" s="38">
        <v>2024</v>
      </c>
      <c r="G20" s="38">
        <v>2024</v>
      </c>
      <c r="H20" s="38">
        <v>2024</v>
      </c>
      <c r="I20" s="38">
        <v>2024</v>
      </c>
      <c r="J20" s="38">
        <v>2024</v>
      </c>
      <c r="K20" s="38">
        <v>2024</v>
      </c>
      <c r="L20" s="38">
        <v>2024</v>
      </c>
      <c r="M20" s="38"/>
      <c r="N20" s="38"/>
      <c r="O20" s="38"/>
      <c r="P20" s="38"/>
      <c r="Q20" s="38">
        <v>2024</v>
      </c>
      <c r="R20" s="38">
        <v>2024</v>
      </c>
      <c r="S20" s="38">
        <v>2024</v>
      </c>
      <c r="T20" s="38">
        <v>2024</v>
      </c>
      <c r="U20" s="38">
        <v>2024</v>
      </c>
      <c r="V20" s="38">
        <v>2021</v>
      </c>
      <c r="W20" s="38">
        <v>2022</v>
      </c>
      <c r="X20" s="38">
        <v>2022</v>
      </c>
      <c r="Y20" s="38">
        <f>VLOOKUP(B20,[1]Foglio1!$B:$C,2,FALSE)</f>
        <v>2015</v>
      </c>
      <c r="Z20" s="38">
        <v>2022</v>
      </c>
      <c r="AA20" s="38">
        <f>VLOOKUP(B20,[1]Foglio3!$B:$C,2,FALSE)</f>
        <v>2022</v>
      </c>
      <c r="AB20" s="38">
        <v>2018</v>
      </c>
      <c r="AC20" s="38">
        <v>2020</v>
      </c>
      <c r="AD20" s="38">
        <v>2022</v>
      </c>
      <c r="AE20" s="38">
        <v>2024</v>
      </c>
      <c r="AF20" s="38">
        <v>2024</v>
      </c>
      <c r="AG20" s="38">
        <v>2024</v>
      </c>
      <c r="AH20" s="38">
        <v>2022</v>
      </c>
      <c r="AI20" s="38">
        <v>2015</v>
      </c>
      <c r="AJ20" s="38">
        <v>2024</v>
      </c>
      <c r="AK20" s="38">
        <v>2021</v>
      </c>
      <c r="AL20" s="38">
        <v>2022</v>
      </c>
      <c r="AM20" s="38">
        <v>2022</v>
      </c>
      <c r="AN20" s="38">
        <v>2023</v>
      </c>
      <c r="AO20" s="38">
        <v>2022</v>
      </c>
      <c r="AP20" s="38">
        <v>2015</v>
      </c>
      <c r="AQ20" s="38">
        <v>2022</v>
      </c>
      <c r="AR20" s="38">
        <v>2022</v>
      </c>
      <c r="AS20" s="38">
        <v>2022</v>
      </c>
      <c r="AT20" s="38">
        <v>2022</v>
      </c>
      <c r="AU20" s="38">
        <v>2022</v>
      </c>
      <c r="AV20" s="38">
        <v>2022</v>
      </c>
      <c r="AW20" s="38"/>
      <c r="AX20" s="38">
        <v>2024</v>
      </c>
      <c r="AY20" s="38">
        <v>2024</v>
      </c>
      <c r="AZ20" s="38">
        <v>2024</v>
      </c>
      <c r="BA20" s="38"/>
      <c r="BB20" s="38">
        <v>2024</v>
      </c>
      <c r="BC20" s="38"/>
      <c r="BD20" s="38">
        <v>2024</v>
      </c>
      <c r="BE20" s="38">
        <v>2024</v>
      </c>
      <c r="BF20" s="38"/>
      <c r="BG20" s="38">
        <v>2022</v>
      </c>
      <c r="BH20" s="38"/>
      <c r="BI20" s="38">
        <v>2022</v>
      </c>
      <c r="BJ20" s="38"/>
      <c r="BK20" s="38">
        <v>2021</v>
      </c>
      <c r="BL20" s="38">
        <v>2021</v>
      </c>
      <c r="BM20" s="38">
        <v>2014</v>
      </c>
      <c r="BN20" s="38">
        <v>2022</v>
      </c>
      <c r="BO20" s="38">
        <v>2022</v>
      </c>
      <c r="BP20" s="38">
        <v>2018</v>
      </c>
      <c r="BQ20" s="38">
        <v>2022</v>
      </c>
      <c r="BR20" s="38">
        <v>2022</v>
      </c>
      <c r="BS20" s="38"/>
      <c r="BT20" s="38">
        <v>2021</v>
      </c>
      <c r="BU20" s="38">
        <v>2020</v>
      </c>
      <c r="BV20" s="38">
        <v>2023</v>
      </c>
    </row>
    <row r="21" spans="1:74">
      <c r="A21" s="30" t="s">
        <v>35</v>
      </c>
      <c r="B21" s="23" t="s">
        <v>34</v>
      </c>
      <c r="C21" s="38">
        <v>2024</v>
      </c>
      <c r="D21" s="38">
        <v>2024</v>
      </c>
      <c r="E21" s="38">
        <v>2024</v>
      </c>
      <c r="F21" s="38">
        <v>2024</v>
      </c>
      <c r="G21" s="38">
        <v>2024</v>
      </c>
      <c r="H21" s="38">
        <v>2024</v>
      </c>
      <c r="I21" s="38">
        <v>2024</v>
      </c>
      <c r="J21" s="38">
        <v>2024</v>
      </c>
      <c r="K21" s="38">
        <v>2024</v>
      </c>
      <c r="L21" s="38">
        <v>2024</v>
      </c>
      <c r="M21" s="38">
        <v>2024</v>
      </c>
      <c r="N21" s="38">
        <v>2024</v>
      </c>
      <c r="O21" s="38">
        <v>2024</v>
      </c>
      <c r="P21" s="38">
        <v>2024</v>
      </c>
      <c r="Q21" s="38">
        <v>2024</v>
      </c>
      <c r="R21" s="38">
        <v>2024</v>
      </c>
      <c r="S21" s="38">
        <v>2024</v>
      </c>
      <c r="T21" s="38">
        <v>2024</v>
      </c>
      <c r="U21" s="38">
        <v>2024</v>
      </c>
      <c r="V21" s="38">
        <v>2021</v>
      </c>
      <c r="W21" s="38">
        <v>2022</v>
      </c>
      <c r="X21" s="38">
        <v>2022</v>
      </c>
      <c r="Y21" s="38">
        <f>VLOOKUP(B21,[1]Foglio1!$B:$C,2,FALSE)</f>
        <v>2018</v>
      </c>
      <c r="Z21" s="38">
        <v>2022</v>
      </c>
      <c r="AA21" s="38">
        <f>VLOOKUP(B21,[1]Foglio3!$B:$C,2,FALSE)</f>
        <v>2022</v>
      </c>
      <c r="AB21" s="38">
        <v>2018</v>
      </c>
      <c r="AC21" s="38">
        <v>2020</v>
      </c>
      <c r="AD21" s="38">
        <v>2022</v>
      </c>
      <c r="AE21" s="38">
        <v>2024</v>
      </c>
      <c r="AF21" s="38">
        <v>2024</v>
      </c>
      <c r="AG21" s="38">
        <v>2024</v>
      </c>
      <c r="AH21" s="38">
        <v>2022</v>
      </c>
      <c r="AI21" s="38">
        <v>2017</v>
      </c>
      <c r="AJ21" s="38">
        <v>2024</v>
      </c>
      <c r="AK21" s="38">
        <v>2021</v>
      </c>
      <c r="AL21" s="38">
        <v>2022</v>
      </c>
      <c r="AM21" s="38">
        <v>2022</v>
      </c>
      <c r="AN21" s="38">
        <v>2023</v>
      </c>
      <c r="AO21" s="38">
        <v>2022</v>
      </c>
      <c r="AP21" s="38">
        <v>2021</v>
      </c>
      <c r="AQ21" s="38">
        <v>2022</v>
      </c>
      <c r="AR21" s="38">
        <v>2022</v>
      </c>
      <c r="AS21" s="38">
        <v>2022</v>
      </c>
      <c r="AT21" s="38">
        <v>2022</v>
      </c>
      <c r="AU21" s="38">
        <v>2022</v>
      </c>
      <c r="AV21" s="38">
        <v>2022</v>
      </c>
      <c r="AW21" s="38">
        <v>2021</v>
      </c>
      <c r="AX21" s="38">
        <v>2024</v>
      </c>
      <c r="AY21" s="38">
        <v>2024</v>
      </c>
      <c r="AZ21" s="38">
        <v>2024</v>
      </c>
      <c r="BA21" s="38">
        <v>2024</v>
      </c>
      <c r="BB21" s="38">
        <v>2024</v>
      </c>
      <c r="BC21" s="38"/>
      <c r="BD21" s="38">
        <v>2024</v>
      </c>
      <c r="BE21" s="38">
        <v>2024</v>
      </c>
      <c r="BF21" s="38">
        <v>2015</v>
      </c>
      <c r="BG21" s="38">
        <v>2022</v>
      </c>
      <c r="BH21" s="38">
        <v>2023</v>
      </c>
      <c r="BI21" s="38">
        <v>2022</v>
      </c>
      <c r="BJ21" s="38">
        <v>2022</v>
      </c>
      <c r="BK21" s="38">
        <v>2021</v>
      </c>
      <c r="BL21" s="38">
        <v>2022</v>
      </c>
      <c r="BM21" s="38">
        <v>2014</v>
      </c>
      <c r="BN21" s="38">
        <v>2022</v>
      </c>
      <c r="BO21" s="38">
        <v>2022</v>
      </c>
      <c r="BP21" s="38">
        <v>2019</v>
      </c>
      <c r="BQ21" s="38">
        <v>2022</v>
      </c>
      <c r="BR21" s="38"/>
      <c r="BS21" s="38">
        <v>2022</v>
      </c>
      <c r="BT21" s="38">
        <v>2021</v>
      </c>
      <c r="BU21" s="38">
        <v>2020</v>
      </c>
      <c r="BV21" s="38">
        <v>2023</v>
      </c>
    </row>
    <row r="22" spans="1:74">
      <c r="A22" s="30" t="s">
        <v>37</v>
      </c>
      <c r="B22" s="23" t="s">
        <v>36</v>
      </c>
      <c r="C22" s="38">
        <v>2024</v>
      </c>
      <c r="D22" s="38">
        <v>2024</v>
      </c>
      <c r="E22" s="38">
        <v>2024</v>
      </c>
      <c r="F22" s="38">
        <v>2024</v>
      </c>
      <c r="G22" s="38">
        <v>2024</v>
      </c>
      <c r="H22" s="38">
        <v>2024</v>
      </c>
      <c r="I22" s="38">
        <v>2024</v>
      </c>
      <c r="J22" s="38">
        <v>2024</v>
      </c>
      <c r="K22" s="38">
        <v>2024</v>
      </c>
      <c r="L22" s="38">
        <v>2024</v>
      </c>
      <c r="M22" s="38">
        <v>2024</v>
      </c>
      <c r="N22" s="38"/>
      <c r="O22" s="38"/>
      <c r="P22" s="38"/>
      <c r="Q22" s="38">
        <v>2024</v>
      </c>
      <c r="R22" s="38">
        <v>2024</v>
      </c>
      <c r="S22" s="38">
        <v>2024</v>
      </c>
      <c r="T22" s="38">
        <v>2024</v>
      </c>
      <c r="U22" s="38">
        <v>2024</v>
      </c>
      <c r="V22" s="38">
        <v>2021</v>
      </c>
      <c r="W22" s="38">
        <v>2022</v>
      </c>
      <c r="X22" s="38">
        <v>2022</v>
      </c>
      <c r="Y22" s="38">
        <f>VLOOKUP(B22,[1]Foglio1!$B:$C,2,FALSE)</f>
        <v>2010</v>
      </c>
      <c r="Z22" s="38">
        <v>2022</v>
      </c>
      <c r="AA22" s="38">
        <f>VLOOKUP(B22,[1]Foglio3!$B:$C,2,FALSE)</f>
        <v>2022</v>
      </c>
      <c r="AB22" s="38">
        <v>2018</v>
      </c>
      <c r="AC22" s="38">
        <v>2020</v>
      </c>
      <c r="AD22" s="38">
        <v>2022</v>
      </c>
      <c r="AE22" s="38">
        <v>2024</v>
      </c>
      <c r="AF22" s="38">
        <v>2024</v>
      </c>
      <c r="AG22" s="38">
        <v>2024</v>
      </c>
      <c r="AH22" s="38">
        <v>2022</v>
      </c>
      <c r="AI22" s="38"/>
      <c r="AJ22" s="38">
        <v>2024</v>
      </c>
      <c r="AK22" s="38">
        <v>2021</v>
      </c>
      <c r="AL22" s="38">
        <v>2022</v>
      </c>
      <c r="AM22" s="38">
        <v>2022</v>
      </c>
      <c r="AN22" s="38">
        <v>2022</v>
      </c>
      <c r="AO22" s="38">
        <v>2022</v>
      </c>
      <c r="AP22" s="38">
        <v>2010</v>
      </c>
      <c r="AQ22" s="38">
        <v>2022</v>
      </c>
      <c r="AR22" s="38">
        <v>2022</v>
      </c>
      <c r="AS22" s="38">
        <v>2022</v>
      </c>
      <c r="AT22" s="38">
        <v>2022</v>
      </c>
      <c r="AU22" s="38">
        <v>2022</v>
      </c>
      <c r="AV22" s="38">
        <v>2022</v>
      </c>
      <c r="AW22" s="38">
        <v>2022</v>
      </c>
      <c r="AX22" s="38">
        <v>2024</v>
      </c>
      <c r="AY22" s="38">
        <v>2024</v>
      </c>
      <c r="AZ22" s="38">
        <v>2024</v>
      </c>
      <c r="BA22" s="38"/>
      <c r="BB22" s="38"/>
      <c r="BC22" s="38"/>
      <c r="BD22" s="38">
        <v>2024</v>
      </c>
      <c r="BE22" s="38">
        <v>2024</v>
      </c>
      <c r="BF22" s="38">
        <v>2015</v>
      </c>
      <c r="BG22" s="38">
        <v>2022</v>
      </c>
      <c r="BH22" s="38">
        <v>2023</v>
      </c>
      <c r="BI22" s="38">
        <v>2022</v>
      </c>
      <c r="BJ22" s="38">
        <v>2022</v>
      </c>
      <c r="BK22" s="38">
        <v>2021</v>
      </c>
      <c r="BL22" s="38">
        <v>2022</v>
      </c>
      <c r="BM22" s="38">
        <v>2014</v>
      </c>
      <c r="BN22" s="38">
        <v>2022</v>
      </c>
      <c r="BO22" s="38">
        <v>2022</v>
      </c>
      <c r="BP22" s="38">
        <v>2021</v>
      </c>
      <c r="BQ22" s="38">
        <v>2022</v>
      </c>
      <c r="BR22" s="38">
        <v>2022</v>
      </c>
      <c r="BS22" s="38">
        <v>2022</v>
      </c>
      <c r="BT22" s="38">
        <v>2021</v>
      </c>
      <c r="BU22" s="38">
        <v>2020</v>
      </c>
      <c r="BV22" s="38">
        <v>2022</v>
      </c>
    </row>
    <row r="23" spans="1:74">
      <c r="A23" s="30" t="s">
        <v>733</v>
      </c>
      <c r="B23" s="23" t="s">
        <v>38</v>
      </c>
      <c r="C23" s="38">
        <v>2024</v>
      </c>
      <c r="D23" s="38">
        <v>2024</v>
      </c>
      <c r="E23" s="38">
        <v>2024</v>
      </c>
      <c r="F23" s="38">
        <v>2024</v>
      </c>
      <c r="G23" s="38">
        <v>2024</v>
      </c>
      <c r="H23" s="38">
        <v>2024</v>
      </c>
      <c r="I23" s="38">
        <v>2024</v>
      </c>
      <c r="J23" s="38">
        <v>2024</v>
      </c>
      <c r="K23" s="38">
        <v>2024</v>
      </c>
      <c r="L23" s="38">
        <v>2024</v>
      </c>
      <c r="M23" s="38"/>
      <c r="N23" s="38"/>
      <c r="O23" s="38"/>
      <c r="P23" s="38"/>
      <c r="Q23" s="38">
        <v>2024</v>
      </c>
      <c r="R23" s="38">
        <v>2024</v>
      </c>
      <c r="S23" s="38">
        <v>2024</v>
      </c>
      <c r="T23" s="38">
        <v>2024</v>
      </c>
      <c r="U23" s="38">
        <v>2024</v>
      </c>
      <c r="V23" s="38">
        <v>2021</v>
      </c>
      <c r="W23" s="38">
        <v>2022</v>
      </c>
      <c r="X23" s="38">
        <v>2022</v>
      </c>
      <c r="Y23" s="38">
        <f>VLOOKUP(B23,[1]Foglio1!$B:$C,2,FALSE)</f>
        <v>2012</v>
      </c>
      <c r="Z23" s="38">
        <v>2022</v>
      </c>
      <c r="AA23" s="38">
        <f>VLOOKUP(B23,[1]Foglio3!$B:$C,2,FALSE)</f>
        <v>2022</v>
      </c>
      <c r="AB23" s="38">
        <v>2018</v>
      </c>
      <c r="AC23" s="38">
        <v>2020</v>
      </c>
      <c r="AD23" s="38">
        <v>2022</v>
      </c>
      <c r="AE23" s="38">
        <v>2024</v>
      </c>
      <c r="AF23" s="38">
        <v>2024</v>
      </c>
      <c r="AG23" s="38">
        <v>2024</v>
      </c>
      <c r="AH23" s="38">
        <v>2022</v>
      </c>
      <c r="AI23" s="38">
        <v>2016</v>
      </c>
      <c r="AJ23" s="38">
        <v>2024</v>
      </c>
      <c r="AK23" s="38">
        <v>2021</v>
      </c>
      <c r="AL23" s="38">
        <v>2022</v>
      </c>
      <c r="AM23" s="38">
        <v>2022</v>
      </c>
      <c r="AN23" s="38">
        <v>2023</v>
      </c>
      <c r="AO23" s="38">
        <v>2022</v>
      </c>
      <c r="AP23" s="38">
        <v>2016</v>
      </c>
      <c r="AQ23" s="38">
        <v>2022</v>
      </c>
      <c r="AR23" s="38">
        <v>2022</v>
      </c>
      <c r="AS23" s="38">
        <v>2022</v>
      </c>
      <c r="AT23" s="38">
        <v>2022</v>
      </c>
      <c r="AU23" s="38">
        <v>2022</v>
      </c>
      <c r="AV23" s="38">
        <v>2022</v>
      </c>
      <c r="AW23" s="38">
        <v>2021</v>
      </c>
      <c r="AX23" s="38">
        <v>2024</v>
      </c>
      <c r="AY23" s="38">
        <v>2024</v>
      </c>
      <c r="AZ23" s="38">
        <v>2024</v>
      </c>
      <c r="BA23" s="38">
        <v>2020</v>
      </c>
      <c r="BB23" s="38">
        <v>2024</v>
      </c>
      <c r="BC23" s="38"/>
      <c r="BD23" s="38">
        <v>2024</v>
      </c>
      <c r="BE23" s="38">
        <v>2024</v>
      </c>
      <c r="BF23" s="38">
        <v>2013</v>
      </c>
      <c r="BG23" s="38">
        <v>2022</v>
      </c>
      <c r="BH23" s="38">
        <v>2023</v>
      </c>
      <c r="BI23" s="38">
        <v>2022</v>
      </c>
      <c r="BJ23" s="38">
        <v>2020</v>
      </c>
      <c r="BK23" s="38">
        <v>2021</v>
      </c>
      <c r="BL23" s="38">
        <v>2021</v>
      </c>
      <c r="BM23" s="38">
        <v>2014</v>
      </c>
      <c r="BN23" s="38">
        <v>2022</v>
      </c>
      <c r="BO23" s="38">
        <v>2022</v>
      </c>
      <c r="BP23" s="38">
        <v>2017</v>
      </c>
      <c r="BQ23" s="38">
        <v>2022</v>
      </c>
      <c r="BR23" s="38">
        <v>2022</v>
      </c>
      <c r="BS23" s="38">
        <v>2022</v>
      </c>
      <c r="BT23" s="38">
        <v>2021</v>
      </c>
      <c r="BU23" s="38">
        <v>2020</v>
      </c>
      <c r="BV23" s="38">
        <v>2023</v>
      </c>
    </row>
    <row r="24" spans="1:74">
      <c r="A24" s="30" t="s">
        <v>40</v>
      </c>
      <c r="B24" s="23" t="s">
        <v>39</v>
      </c>
      <c r="C24" s="38">
        <v>2024</v>
      </c>
      <c r="D24" s="38">
        <v>2024</v>
      </c>
      <c r="E24" s="38">
        <v>2024</v>
      </c>
      <c r="F24" s="38">
        <v>2024</v>
      </c>
      <c r="G24" s="38">
        <v>2024</v>
      </c>
      <c r="H24" s="38">
        <v>2024</v>
      </c>
      <c r="I24" s="38">
        <v>2024</v>
      </c>
      <c r="J24" s="38">
        <v>2024</v>
      </c>
      <c r="K24" s="38">
        <v>2024</v>
      </c>
      <c r="L24" s="38">
        <v>2024</v>
      </c>
      <c r="M24" s="38">
        <v>2024</v>
      </c>
      <c r="N24" s="38"/>
      <c r="O24" s="38"/>
      <c r="P24" s="38"/>
      <c r="Q24" s="38">
        <v>2024</v>
      </c>
      <c r="R24" s="38">
        <v>2024</v>
      </c>
      <c r="S24" s="38">
        <v>2024</v>
      </c>
      <c r="T24" s="38">
        <v>2024</v>
      </c>
      <c r="U24" s="38">
        <v>2024</v>
      </c>
      <c r="V24" s="38">
        <v>2021</v>
      </c>
      <c r="W24" s="38">
        <v>2022</v>
      </c>
      <c r="X24" s="38">
        <v>2022</v>
      </c>
      <c r="Y24" s="38">
        <f>VLOOKUP(B24,[1]Foglio1!$B:$C,2,FALSE)</f>
        <v>2011</v>
      </c>
      <c r="Z24" s="38">
        <v>2018</v>
      </c>
      <c r="AA24" s="38"/>
      <c r="AB24" s="38">
        <v>2018</v>
      </c>
      <c r="AC24" s="38"/>
      <c r="AD24" s="38">
        <v>2022</v>
      </c>
      <c r="AE24" s="38">
        <v>2024</v>
      </c>
      <c r="AF24" s="38">
        <v>2024</v>
      </c>
      <c r="AG24" s="38">
        <v>2024</v>
      </c>
      <c r="AH24" s="38">
        <v>2022</v>
      </c>
      <c r="AI24" s="38">
        <v>2011</v>
      </c>
      <c r="AJ24" s="38">
        <v>2024</v>
      </c>
      <c r="AK24" s="38">
        <v>2021</v>
      </c>
      <c r="AL24" s="38">
        <v>2022</v>
      </c>
      <c r="AM24" s="38">
        <v>2022</v>
      </c>
      <c r="AN24" s="38">
        <v>2023</v>
      </c>
      <c r="AO24" s="38">
        <v>2022</v>
      </c>
      <c r="AP24" s="38">
        <v>2012</v>
      </c>
      <c r="AQ24" s="38">
        <v>2022</v>
      </c>
      <c r="AR24" s="38"/>
      <c r="AS24" s="38"/>
      <c r="AT24" s="38"/>
      <c r="AU24" s="38">
        <v>2022</v>
      </c>
      <c r="AV24" s="38">
        <v>2022</v>
      </c>
      <c r="AW24" s="38">
        <v>2011</v>
      </c>
      <c r="AX24" s="38">
        <v>2024</v>
      </c>
      <c r="AY24" s="38">
        <v>2024</v>
      </c>
      <c r="AZ24" s="38">
        <v>2024</v>
      </c>
      <c r="BA24" s="38">
        <v>2024</v>
      </c>
      <c r="BB24" s="38">
        <v>2024</v>
      </c>
      <c r="BC24" s="38">
        <v>2023</v>
      </c>
      <c r="BD24" s="38">
        <v>2024</v>
      </c>
      <c r="BE24" s="38">
        <v>2024</v>
      </c>
      <c r="BF24" s="38"/>
      <c r="BG24" s="38">
        <v>2022</v>
      </c>
      <c r="BH24" s="38">
        <v>2023</v>
      </c>
      <c r="BI24" s="38">
        <v>2022</v>
      </c>
      <c r="BJ24" s="38">
        <v>2022</v>
      </c>
      <c r="BK24" s="38">
        <v>2022</v>
      </c>
      <c r="BL24" s="38">
        <v>2022</v>
      </c>
      <c r="BM24" s="38">
        <v>2014</v>
      </c>
      <c r="BN24" s="38">
        <v>2022</v>
      </c>
      <c r="BO24" s="38">
        <v>2022</v>
      </c>
      <c r="BP24" s="38">
        <v>2015</v>
      </c>
      <c r="BQ24" s="38">
        <v>2022</v>
      </c>
      <c r="BR24" s="38">
        <v>2022</v>
      </c>
      <c r="BS24" s="38"/>
      <c r="BT24" s="38">
        <v>2021</v>
      </c>
      <c r="BU24" s="38">
        <v>2020</v>
      </c>
      <c r="BV24" s="38">
        <v>2023</v>
      </c>
    </row>
    <row r="25" spans="1:74">
      <c r="A25" s="30" t="s">
        <v>42</v>
      </c>
      <c r="B25" s="23" t="s">
        <v>41</v>
      </c>
      <c r="C25" s="38">
        <v>2024</v>
      </c>
      <c r="D25" s="38">
        <v>2024</v>
      </c>
      <c r="E25" s="38">
        <v>2024</v>
      </c>
      <c r="F25" s="38">
        <v>2024</v>
      </c>
      <c r="G25" s="38">
        <v>2024</v>
      </c>
      <c r="H25" s="38">
        <v>2024</v>
      </c>
      <c r="I25" s="38">
        <v>2024</v>
      </c>
      <c r="J25" s="38">
        <v>2024</v>
      </c>
      <c r="K25" s="38">
        <v>2024</v>
      </c>
      <c r="L25" s="38">
        <v>2024</v>
      </c>
      <c r="M25" s="38">
        <v>2024</v>
      </c>
      <c r="N25" s="38">
        <v>2024</v>
      </c>
      <c r="O25" s="38">
        <v>2024</v>
      </c>
      <c r="P25" s="38">
        <v>2024</v>
      </c>
      <c r="Q25" s="38">
        <v>2024</v>
      </c>
      <c r="R25" s="38">
        <v>2024</v>
      </c>
      <c r="S25" s="38">
        <v>2024</v>
      </c>
      <c r="T25" s="38">
        <v>2024</v>
      </c>
      <c r="U25" s="38">
        <v>2024</v>
      </c>
      <c r="V25" s="38">
        <v>2021</v>
      </c>
      <c r="W25" s="38">
        <v>2022</v>
      </c>
      <c r="X25" s="38">
        <v>2022</v>
      </c>
      <c r="Y25" s="38">
        <f>VLOOKUP(B25,[1]Foglio1!$B:$C,2,FALSE)</f>
        <v>2011</v>
      </c>
      <c r="Z25" s="38">
        <v>2022</v>
      </c>
      <c r="AA25" s="38"/>
      <c r="AB25" s="38">
        <v>2018</v>
      </c>
      <c r="AC25" s="38">
        <v>2020</v>
      </c>
      <c r="AD25" s="38">
        <v>2022</v>
      </c>
      <c r="AE25" s="38">
        <v>2024</v>
      </c>
      <c r="AF25" s="38">
        <v>2024</v>
      </c>
      <c r="AG25" s="38">
        <v>2024</v>
      </c>
      <c r="AH25" s="38">
        <v>2022</v>
      </c>
      <c r="AI25" s="38">
        <v>2015</v>
      </c>
      <c r="AJ25" s="38">
        <v>2024</v>
      </c>
      <c r="AK25" s="38">
        <v>2021</v>
      </c>
      <c r="AL25" s="38">
        <v>2022</v>
      </c>
      <c r="AM25" s="38">
        <v>2022</v>
      </c>
      <c r="AN25" s="38">
        <v>2023</v>
      </c>
      <c r="AO25" s="38">
        <v>2022</v>
      </c>
      <c r="AP25" s="38"/>
      <c r="AQ25" s="38">
        <v>2022</v>
      </c>
      <c r="AR25" s="38">
        <v>2022</v>
      </c>
      <c r="AS25" s="38">
        <v>2022</v>
      </c>
      <c r="AT25" s="38">
        <v>2022</v>
      </c>
      <c r="AU25" s="38">
        <v>2022</v>
      </c>
      <c r="AV25" s="38">
        <v>2022</v>
      </c>
      <c r="AW25" s="38">
        <v>2015</v>
      </c>
      <c r="AX25" s="38">
        <v>2024</v>
      </c>
      <c r="AY25" s="38">
        <v>2024</v>
      </c>
      <c r="AZ25" s="38">
        <v>2024</v>
      </c>
      <c r="BA25" s="38"/>
      <c r="BB25" s="38">
        <v>2024</v>
      </c>
      <c r="BC25" s="38"/>
      <c r="BD25" s="38">
        <v>2024</v>
      </c>
      <c r="BE25" s="38">
        <v>2024</v>
      </c>
      <c r="BF25" s="38">
        <v>2015</v>
      </c>
      <c r="BG25" s="38">
        <v>2022</v>
      </c>
      <c r="BH25" s="38">
        <v>2023</v>
      </c>
      <c r="BI25" s="38">
        <v>2022</v>
      </c>
      <c r="BJ25" s="38">
        <v>2013</v>
      </c>
      <c r="BK25" s="38">
        <v>2021</v>
      </c>
      <c r="BL25" s="38">
        <v>2022</v>
      </c>
      <c r="BM25" s="38">
        <v>2014</v>
      </c>
      <c r="BN25" s="38">
        <v>2022</v>
      </c>
      <c r="BO25" s="38">
        <v>2022</v>
      </c>
      <c r="BP25" s="38">
        <v>2018</v>
      </c>
      <c r="BQ25" s="38">
        <v>2022</v>
      </c>
      <c r="BR25" s="38">
        <v>2022</v>
      </c>
      <c r="BS25" s="38">
        <v>2022</v>
      </c>
      <c r="BT25" s="38">
        <v>2021</v>
      </c>
      <c r="BU25" s="38">
        <v>2020</v>
      </c>
      <c r="BV25" s="38">
        <v>2023</v>
      </c>
    </row>
    <row r="26" spans="1:74">
      <c r="A26" s="30" t="s">
        <v>44</v>
      </c>
      <c r="B26" s="23" t="s">
        <v>43</v>
      </c>
      <c r="C26" s="38">
        <v>2024</v>
      </c>
      <c r="D26" s="38">
        <v>2024</v>
      </c>
      <c r="E26" s="38">
        <v>2024</v>
      </c>
      <c r="F26" s="38">
        <v>2024</v>
      </c>
      <c r="G26" s="38">
        <v>2024</v>
      </c>
      <c r="H26" s="38">
        <v>2024</v>
      </c>
      <c r="I26" s="38">
        <v>2024</v>
      </c>
      <c r="J26" s="38">
        <v>2024</v>
      </c>
      <c r="K26" s="38">
        <v>2024</v>
      </c>
      <c r="L26" s="38">
        <v>2024</v>
      </c>
      <c r="M26" s="38"/>
      <c r="N26" s="38"/>
      <c r="O26" s="38"/>
      <c r="P26" s="38"/>
      <c r="Q26" s="38">
        <v>2024</v>
      </c>
      <c r="R26" s="38">
        <v>2024</v>
      </c>
      <c r="S26" s="38">
        <v>2024</v>
      </c>
      <c r="T26" s="38">
        <v>2024</v>
      </c>
      <c r="U26" s="38">
        <v>2024</v>
      </c>
      <c r="V26" s="38">
        <v>2021</v>
      </c>
      <c r="W26" s="38">
        <v>2022</v>
      </c>
      <c r="X26" s="38">
        <v>2022</v>
      </c>
      <c r="Y26" s="38">
        <f>VLOOKUP(B26,[1]Foglio1!$B:$C,2,FALSE)</f>
        <v>2010</v>
      </c>
      <c r="Z26" s="38">
        <v>2022</v>
      </c>
      <c r="AA26" s="38"/>
      <c r="AB26" s="38">
        <v>2019</v>
      </c>
      <c r="AC26" s="38">
        <v>2020</v>
      </c>
      <c r="AD26" s="38">
        <v>2022</v>
      </c>
      <c r="AE26" s="38">
        <v>2024</v>
      </c>
      <c r="AF26" s="38">
        <v>2024</v>
      </c>
      <c r="AG26" s="38">
        <v>2024</v>
      </c>
      <c r="AH26" s="38">
        <v>2022</v>
      </c>
      <c r="AI26" s="38">
        <v>2015</v>
      </c>
      <c r="AJ26" s="38">
        <v>2024</v>
      </c>
      <c r="AK26" s="38">
        <v>2021</v>
      </c>
      <c r="AL26" s="38">
        <v>2022</v>
      </c>
      <c r="AM26" s="38">
        <v>2022</v>
      </c>
      <c r="AN26" s="38">
        <v>2023</v>
      </c>
      <c r="AO26" s="38">
        <v>2022</v>
      </c>
      <c r="AP26" s="38">
        <v>2019</v>
      </c>
      <c r="AQ26" s="38">
        <v>2022</v>
      </c>
      <c r="AR26" s="38">
        <v>2022</v>
      </c>
      <c r="AS26" s="38">
        <v>2022</v>
      </c>
      <c r="AT26" s="38">
        <v>2022</v>
      </c>
      <c r="AU26" s="38">
        <v>2022</v>
      </c>
      <c r="AV26" s="38">
        <v>2022</v>
      </c>
      <c r="AW26" s="38">
        <v>2022</v>
      </c>
      <c r="AX26" s="38">
        <v>2024</v>
      </c>
      <c r="AY26" s="38">
        <v>2024</v>
      </c>
      <c r="AZ26" s="38">
        <v>2024</v>
      </c>
      <c r="BA26" s="38">
        <v>2024</v>
      </c>
      <c r="BB26" s="38">
        <v>2024</v>
      </c>
      <c r="BC26" s="38">
        <v>2023</v>
      </c>
      <c r="BD26" s="38">
        <v>2024</v>
      </c>
      <c r="BE26" s="38">
        <v>2024</v>
      </c>
      <c r="BF26" s="38">
        <v>2013</v>
      </c>
      <c r="BG26" s="38">
        <v>2022</v>
      </c>
      <c r="BH26" s="38">
        <v>2023</v>
      </c>
      <c r="BI26" s="38">
        <v>2022</v>
      </c>
      <c r="BJ26" s="38">
        <v>2022</v>
      </c>
      <c r="BK26" s="38">
        <v>2022</v>
      </c>
      <c r="BL26" s="38">
        <v>2022</v>
      </c>
      <c r="BM26" s="38">
        <v>2014</v>
      </c>
      <c r="BN26" s="38">
        <v>2022</v>
      </c>
      <c r="BO26" s="38">
        <v>2022</v>
      </c>
      <c r="BP26" s="38">
        <v>2021</v>
      </c>
      <c r="BQ26" s="38">
        <v>2022</v>
      </c>
      <c r="BR26" s="38">
        <v>2022</v>
      </c>
      <c r="BS26" s="38">
        <v>2022</v>
      </c>
      <c r="BT26" s="38">
        <v>2021</v>
      </c>
      <c r="BU26" s="38">
        <v>2020</v>
      </c>
      <c r="BV26" s="38">
        <v>2023</v>
      </c>
    </row>
    <row r="27" spans="1:74">
      <c r="A27" s="30" t="s">
        <v>378</v>
      </c>
      <c r="B27" s="23" t="s">
        <v>45</v>
      </c>
      <c r="C27" s="38">
        <v>2024</v>
      </c>
      <c r="D27" s="38">
        <v>2024</v>
      </c>
      <c r="E27" s="38">
        <v>2024</v>
      </c>
      <c r="F27" s="38">
        <v>2024</v>
      </c>
      <c r="G27" s="38">
        <v>2024</v>
      </c>
      <c r="H27" s="38">
        <v>2024</v>
      </c>
      <c r="I27" s="38">
        <v>2024</v>
      </c>
      <c r="J27" s="38">
        <v>2024</v>
      </c>
      <c r="K27" s="38">
        <v>2024</v>
      </c>
      <c r="L27" s="38">
        <v>2024</v>
      </c>
      <c r="M27" s="38">
        <v>2024</v>
      </c>
      <c r="N27" s="38"/>
      <c r="O27" s="38"/>
      <c r="P27" s="38"/>
      <c r="Q27" s="38">
        <v>2024</v>
      </c>
      <c r="R27" s="38">
        <v>2024</v>
      </c>
      <c r="S27" s="38">
        <v>2024</v>
      </c>
      <c r="T27" s="38">
        <v>2024</v>
      </c>
      <c r="U27" s="38">
        <v>2024</v>
      </c>
      <c r="V27" s="38">
        <v>2021</v>
      </c>
      <c r="W27" s="38">
        <v>2022</v>
      </c>
      <c r="X27" s="38">
        <v>2022</v>
      </c>
      <c r="Y27" s="38"/>
      <c r="Z27" s="38">
        <v>2022</v>
      </c>
      <c r="AA27" s="38"/>
      <c r="AB27" s="38">
        <v>2018</v>
      </c>
      <c r="AC27" s="38"/>
      <c r="AD27" s="38">
        <v>2022</v>
      </c>
      <c r="AE27" s="38">
        <v>2024</v>
      </c>
      <c r="AF27" s="38">
        <v>2024</v>
      </c>
      <c r="AG27" s="38">
        <v>2024</v>
      </c>
      <c r="AH27" s="38">
        <v>2022</v>
      </c>
      <c r="AI27" s="38"/>
      <c r="AJ27" s="38">
        <v>2024</v>
      </c>
      <c r="AK27" s="38">
        <v>2021</v>
      </c>
      <c r="AL27" s="38">
        <v>2022</v>
      </c>
      <c r="AM27" s="38"/>
      <c r="AN27" s="38">
        <v>2023</v>
      </c>
      <c r="AO27" s="38">
        <v>2022</v>
      </c>
      <c r="AP27" s="38"/>
      <c r="AQ27" s="38">
        <v>2022</v>
      </c>
      <c r="AR27" s="38"/>
      <c r="AS27" s="38"/>
      <c r="AT27" s="38"/>
      <c r="AU27" s="38">
        <v>2022</v>
      </c>
      <c r="AV27" s="38">
        <v>2022</v>
      </c>
      <c r="AW27" s="38"/>
      <c r="AX27" s="38">
        <v>2024</v>
      </c>
      <c r="AY27" s="38">
        <v>2024</v>
      </c>
      <c r="AZ27" s="38">
        <v>2024</v>
      </c>
      <c r="BA27" s="38"/>
      <c r="BB27" s="38">
        <v>2024</v>
      </c>
      <c r="BC27" s="38"/>
      <c r="BD27" s="38">
        <v>2024</v>
      </c>
      <c r="BE27" s="38">
        <v>2024</v>
      </c>
      <c r="BF27" s="38">
        <v>2013</v>
      </c>
      <c r="BG27" s="38">
        <v>2022</v>
      </c>
      <c r="BH27" s="38">
        <v>2020</v>
      </c>
      <c r="BI27" s="38">
        <v>2022</v>
      </c>
      <c r="BJ27" s="38">
        <v>2021</v>
      </c>
      <c r="BK27" s="38">
        <v>2021</v>
      </c>
      <c r="BL27" s="38">
        <v>2022</v>
      </c>
      <c r="BM27" s="38">
        <v>2014</v>
      </c>
      <c r="BN27" s="38">
        <v>2022</v>
      </c>
      <c r="BO27" s="38">
        <v>2022</v>
      </c>
      <c r="BP27" s="38">
        <v>2021</v>
      </c>
      <c r="BQ27" s="38">
        <v>2022</v>
      </c>
      <c r="BR27" s="38">
        <v>2022</v>
      </c>
      <c r="BS27" s="38"/>
      <c r="BT27" s="38">
        <v>2021</v>
      </c>
      <c r="BU27" s="38">
        <v>2020</v>
      </c>
      <c r="BV27" s="38">
        <v>2023</v>
      </c>
    </row>
    <row r="28" spans="1:74">
      <c r="A28" s="30" t="s">
        <v>47</v>
      </c>
      <c r="B28" s="23" t="s">
        <v>46</v>
      </c>
      <c r="C28" s="38">
        <v>2024</v>
      </c>
      <c r="D28" s="38">
        <v>2024</v>
      </c>
      <c r="E28" s="38">
        <v>2024</v>
      </c>
      <c r="F28" s="38">
        <v>2024</v>
      </c>
      <c r="G28" s="38">
        <v>2024</v>
      </c>
      <c r="H28" s="38">
        <v>2024</v>
      </c>
      <c r="I28" s="38">
        <v>2024</v>
      </c>
      <c r="J28" s="38">
        <v>2024</v>
      </c>
      <c r="K28" s="38">
        <v>2024</v>
      </c>
      <c r="L28" s="38">
        <v>2024</v>
      </c>
      <c r="M28" s="38">
        <v>2024</v>
      </c>
      <c r="N28" s="38"/>
      <c r="O28" s="38"/>
      <c r="P28" s="38"/>
      <c r="Q28" s="38">
        <v>2024</v>
      </c>
      <c r="R28" s="38">
        <v>2024</v>
      </c>
      <c r="S28" s="38">
        <v>2024</v>
      </c>
      <c r="T28" s="38">
        <v>2024</v>
      </c>
      <c r="U28" s="38">
        <v>2024</v>
      </c>
      <c r="V28" s="38">
        <v>2021</v>
      </c>
      <c r="W28" s="38">
        <v>2022</v>
      </c>
      <c r="X28" s="38">
        <v>2022</v>
      </c>
      <c r="Y28" s="38">
        <f>VLOOKUP(B28,[1]Foglio1!$B:$C,2,FALSE)</f>
        <v>2011</v>
      </c>
      <c r="Z28" s="38">
        <v>2022</v>
      </c>
      <c r="AA28" s="38"/>
      <c r="AB28" s="38">
        <v>2018</v>
      </c>
      <c r="AC28" s="38">
        <v>2020</v>
      </c>
      <c r="AD28" s="38">
        <v>2022</v>
      </c>
      <c r="AE28" s="38">
        <v>2024</v>
      </c>
      <c r="AF28" s="38">
        <v>2024</v>
      </c>
      <c r="AG28" s="38">
        <v>2024</v>
      </c>
      <c r="AH28" s="38">
        <v>2022</v>
      </c>
      <c r="AI28" s="38"/>
      <c r="AJ28" s="38">
        <v>2024</v>
      </c>
      <c r="AK28" s="38">
        <v>2021</v>
      </c>
      <c r="AL28" s="38">
        <v>2022</v>
      </c>
      <c r="AM28" s="38"/>
      <c r="AN28" s="38">
        <v>2023</v>
      </c>
      <c r="AO28" s="38">
        <v>2022</v>
      </c>
      <c r="AP28" s="38">
        <v>2014</v>
      </c>
      <c r="AQ28" s="38">
        <v>2022</v>
      </c>
      <c r="AR28" s="38">
        <v>2022</v>
      </c>
      <c r="AS28" s="38">
        <v>2022</v>
      </c>
      <c r="AT28" s="38"/>
      <c r="AU28" s="38">
        <v>2022</v>
      </c>
      <c r="AV28" s="38">
        <v>2022</v>
      </c>
      <c r="AW28" s="38">
        <v>2021</v>
      </c>
      <c r="AX28" s="38">
        <v>2024</v>
      </c>
      <c r="AY28" s="38">
        <v>2024</v>
      </c>
      <c r="AZ28" s="38">
        <v>2024</v>
      </c>
      <c r="BA28" s="38"/>
      <c r="BB28" s="38">
        <v>2024</v>
      </c>
      <c r="BC28" s="38">
        <v>2023</v>
      </c>
      <c r="BD28" s="38">
        <v>2024</v>
      </c>
      <c r="BE28" s="38">
        <v>2024</v>
      </c>
      <c r="BF28" s="38">
        <v>2015</v>
      </c>
      <c r="BG28" s="38">
        <v>2022</v>
      </c>
      <c r="BH28" s="38">
        <v>2023</v>
      </c>
      <c r="BI28" s="38">
        <v>2022</v>
      </c>
      <c r="BJ28" s="38">
        <v>2021</v>
      </c>
      <c r="BK28" s="38">
        <v>2022</v>
      </c>
      <c r="BL28" s="38">
        <v>2022</v>
      </c>
      <c r="BM28" s="38">
        <v>2014</v>
      </c>
      <c r="BN28" s="38">
        <v>2022</v>
      </c>
      <c r="BO28" s="38">
        <v>2022</v>
      </c>
      <c r="BP28" s="38">
        <v>2018</v>
      </c>
      <c r="BQ28" s="38">
        <v>2022</v>
      </c>
      <c r="BR28" s="38">
        <v>2022</v>
      </c>
      <c r="BS28" s="38">
        <v>2022</v>
      </c>
      <c r="BT28" s="38">
        <v>2021</v>
      </c>
      <c r="BU28" s="38">
        <v>2020</v>
      </c>
      <c r="BV28" s="38">
        <v>2023</v>
      </c>
    </row>
    <row r="29" spans="1:74">
      <c r="A29" s="30" t="s">
        <v>49</v>
      </c>
      <c r="B29" s="23" t="s">
        <v>48</v>
      </c>
      <c r="C29" s="38">
        <v>2024</v>
      </c>
      <c r="D29" s="38">
        <v>2024</v>
      </c>
      <c r="E29" s="38">
        <v>2024</v>
      </c>
      <c r="F29" s="38">
        <v>2024</v>
      </c>
      <c r="G29" s="38">
        <v>2024</v>
      </c>
      <c r="H29" s="38">
        <v>2024</v>
      </c>
      <c r="I29" s="38">
        <v>2024</v>
      </c>
      <c r="J29" s="38">
        <v>2024</v>
      </c>
      <c r="K29" s="38">
        <v>2024</v>
      </c>
      <c r="L29" s="38">
        <v>2024</v>
      </c>
      <c r="M29" s="38">
        <v>2024</v>
      </c>
      <c r="N29" s="38">
        <v>2024</v>
      </c>
      <c r="O29" s="38">
        <v>2024</v>
      </c>
      <c r="P29" s="38">
        <v>2024</v>
      </c>
      <c r="Q29" s="38">
        <v>2024</v>
      </c>
      <c r="R29" s="38">
        <v>2024</v>
      </c>
      <c r="S29" s="38">
        <v>2024</v>
      </c>
      <c r="T29" s="38">
        <v>2024</v>
      </c>
      <c r="U29" s="38">
        <v>2024</v>
      </c>
      <c r="V29" s="38">
        <v>2021</v>
      </c>
      <c r="W29" s="38">
        <v>2022</v>
      </c>
      <c r="X29" s="38">
        <v>2022</v>
      </c>
      <c r="Y29" s="38">
        <f>VLOOKUP(B29,[1]Foglio1!$B:$C,2,FALSE)</f>
        <v>2014</v>
      </c>
      <c r="Z29" s="38">
        <v>2022</v>
      </c>
      <c r="AA29" s="38">
        <f>VLOOKUP(B29,[1]Foglio3!$B:$C,2,FALSE)</f>
        <v>2022</v>
      </c>
      <c r="AB29" s="38">
        <v>2018</v>
      </c>
      <c r="AC29" s="38">
        <v>2020</v>
      </c>
      <c r="AD29" s="38">
        <v>2022</v>
      </c>
      <c r="AE29" s="38">
        <v>2024</v>
      </c>
      <c r="AF29" s="38">
        <v>2024</v>
      </c>
      <c r="AG29" s="38">
        <v>2024</v>
      </c>
      <c r="AH29" s="38">
        <v>2022</v>
      </c>
      <c r="AI29" s="38"/>
      <c r="AJ29" s="38">
        <v>2024</v>
      </c>
      <c r="AK29" s="38">
        <v>2021</v>
      </c>
      <c r="AL29" s="38">
        <v>2022</v>
      </c>
      <c r="AM29" s="38">
        <v>2022</v>
      </c>
      <c r="AN29" s="38">
        <v>2023</v>
      </c>
      <c r="AO29" s="38">
        <v>2022</v>
      </c>
      <c r="AP29" s="38">
        <v>2021</v>
      </c>
      <c r="AQ29" s="38">
        <v>2022</v>
      </c>
      <c r="AR29" s="38">
        <v>2022</v>
      </c>
      <c r="AS29" s="38">
        <v>2022</v>
      </c>
      <c r="AT29" s="38">
        <v>2022</v>
      </c>
      <c r="AU29" s="38">
        <v>2022</v>
      </c>
      <c r="AV29" s="38">
        <v>2022</v>
      </c>
      <c r="AW29" s="38">
        <v>2021</v>
      </c>
      <c r="AX29" s="38">
        <v>2024</v>
      </c>
      <c r="AY29" s="38">
        <v>2024</v>
      </c>
      <c r="AZ29" s="38">
        <v>2024</v>
      </c>
      <c r="BA29" s="38">
        <v>2024</v>
      </c>
      <c r="BB29" s="38">
        <v>2024</v>
      </c>
      <c r="BC29" s="38">
        <v>2023</v>
      </c>
      <c r="BD29" s="38">
        <v>2024</v>
      </c>
      <c r="BE29" s="38">
        <v>2024</v>
      </c>
      <c r="BF29" s="38">
        <v>2015</v>
      </c>
      <c r="BG29" s="38">
        <v>2022</v>
      </c>
      <c r="BH29" s="38">
        <v>2023</v>
      </c>
      <c r="BI29" s="38">
        <v>2022</v>
      </c>
      <c r="BJ29" s="38">
        <v>2022</v>
      </c>
      <c r="BK29" s="38">
        <v>2021</v>
      </c>
      <c r="BL29" s="38">
        <v>2021</v>
      </c>
      <c r="BM29" s="38">
        <v>2014</v>
      </c>
      <c r="BN29" s="38">
        <v>2022</v>
      </c>
      <c r="BO29" s="38">
        <v>2022</v>
      </c>
      <c r="BP29" s="38">
        <v>2019</v>
      </c>
      <c r="BQ29" s="38">
        <v>2022</v>
      </c>
      <c r="BR29" s="38">
        <v>2022</v>
      </c>
      <c r="BS29" s="38">
        <v>2022</v>
      </c>
      <c r="BT29" s="38">
        <v>2021</v>
      </c>
      <c r="BU29" s="38">
        <v>2020</v>
      </c>
      <c r="BV29" s="38">
        <v>2023</v>
      </c>
    </row>
    <row r="30" spans="1:74">
      <c r="A30" s="30" t="s">
        <v>51</v>
      </c>
      <c r="B30" s="23" t="s">
        <v>50</v>
      </c>
      <c r="C30" s="38">
        <v>2024</v>
      </c>
      <c r="D30" s="38">
        <v>2024</v>
      </c>
      <c r="E30" s="38">
        <v>2024</v>
      </c>
      <c r="F30" s="38">
        <v>2024</v>
      </c>
      <c r="G30" s="38">
        <v>2024</v>
      </c>
      <c r="H30" s="38">
        <v>2024</v>
      </c>
      <c r="I30" s="38">
        <v>2024</v>
      </c>
      <c r="J30" s="38">
        <v>2024</v>
      </c>
      <c r="K30" s="38">
        <v>2024</v>
      </c>
      <c r="L30" s="38">
        <v>2024</v>
      </c>
      <c r="M30" s="38">
        <v>2024</v>
      </c>
      <c r="N30" s="38">
        <v>2024</v>
      </c>
      <c r="O30" s="38">
        <v>2024</v>
      </c>
      <c r="P30" s="38">
        <v>2024</v>
      </c>
      <c r="Q30" s="38">
        <v>2024</v>
      </c>
      <c r="R30" s="38">
        <v>2024</v>
      </c>
      <c r="S30" s="38">
        <v>2024</v>
      </c>
      <c r="T30" s="38">
        <v>2024</v>
      </c>
      <c r="U30" s="38">
        <v>2024</v>
      </c>
      <c r="V30" s="38">
        <v>2021</v>
      </c>
      <c r="W30" s="38">
        <v>2022</v>
      </c>
      <c r="X30" s="38">
        <v>2022</v>
      </c>
      <c r="Y30" s="38">
        <f>VLOOKUP(B30,[1]Foglio1!$B:$C,2,FALSE)</f>
        <v>2016</v>
      </c>
      <c r="Z30" s="38">
        <v>2022</v>
      </c>
      <c r="AA30" s="38">
        <f>VLOOKUP(B30,[1]Foglio3!$B:$C,2,FALSE)</f>
        <v>2022</v>
      </c>
      <c r="AB30" s="38">
        <v>2018</v>
      </c>
      <c r="AC30" s="38">
        <v>2020</v>
      </c>
      <c r="AD30" s="38">
        <v>2022</v>
      </c>
      <c r="AE30" s="38">
        <v>2024</v>
      </c>
      <c r="AF30" s="38">
        <v>2024</v>
      </c>
      <c r="AG30" s="38">
        <v>2024</v>
      </c>
      <c r="AH30" s="38">
        <v>2022</v>
      </c>
      <c r="AI30" s="38">
        <v>2016</v>
      </c>
      <c r="AJ30" s="38">
        <v>2024</v>
      </c>
      <c r="AK30" s="38">
        <v>2021</v>
      </c>
      <c r="AL30" s="38">
        <v>2022</v>
      </c>
      <c r="AM30" s="38">
        <v>2022</v>
      </c>
      <c r="AN30" s="38">
        <v>2023</v>
      </c>
      <c r="AO30" s="38">
        <v>2022</v>
      </c>
      <c r="AP30" s="38">
        <v>2022</v>
      </c>
      <c r="AQ30" s="38">
        <v>2022</v>
      </c>
      <c r="AR30" s="38">
        <v>2022</v>
      </c>
      <c r="AS30" s="38">
        <v>2022</v>
      </c>
      <c r="AT30" s="38">
        <v>2022</v>
      </c>
      <c r="AU30" s="38">
        <v>2022</v>
      </c>
      <c r="AV30" s="38">
        <v>2022</v>
      </c>
      <c r="AW30" s="38">
        <v>2020</v>
      </c>
      <c r="AX30" s="38">
        <v>2024</v>
      </c>
      <c r="AY30" s="38">
        <v>2024</v>
      </c>
      <c r="AZ30" s="38">
        <v>2024</v>
      </c>
      <c r="BA30" s="38">
        <v>2024</v>
      </c>
      <c r="BB30" s="38">
        <v>2024</v>
      </c>
      <c r="BC30" s="38">
        <v>2024</v>
      </c>
      <c r="BD30" s="38">
        <v>2024</v>
      </c>
      <c r="BE30" s="38">
        <v>2024</v>
      </c>
      <c r="BF30" s="38">
        <v>2015</v>
      </c>
      <c r="BG30" s="38">
        <v>2022</v>
      </c>
      <c r="BH30" s="38">
        <v>2023</v>
      </c>
      <c r="BI30" s="38">
        <v>2022</v>
      </c>
      <c r="BJ30" s="38">
        <v>2022</v>
      </c>
      <c r="BK30" s="38">
        <v>2021</v>
      </c>
      <c r="BL30" s="38">
        <v>2022</v>
      </c>
      <c r="BM30" s="38">
        <v>2014</v>
      </c>
      <c r="BN30" s="38">
        <v>2022</v>
      </c>
      <c r="BO30" s="38">
        <v>2022</v>
      </c>
      <c r="BP30" s="38">
        <v>2021</v>
      </c>
      <c r="BQ30" s="38">
        <v>2022</v>
      </c>
      <c r="BR30" s="38">
        <v>2022</v>
      </c>
      <c r="BS30" s="38">
        <v>2022</v>
      </c>
      <c r="BT30" s="38">
        <v>2021</v>
      </c>
      <c r="BU30" s="38">
        <v>2020</v>
      </c>
      <c r="BV30" s="38">
        <v>2023</v>
      </c>
    </row>
    <row r="31" spans="1:74">
      <c r="A31" s="30" t="s">
        <v>734</v>
      </c>
      <c r="B31" s="23" t="s">
        <v>58</v>
      </c>
      <c r="C31" s="38">
        <v>2024</v>
      </c>
      <c r="D31" s="38">
        <v>2024</v>
      </c>
      <c r="E31" s="38">
        <v>2024</v>
      </c>
      <c r="F31" s="38">
        <v>2024</v>
      </c>
      <c r="G31" s="38">
        <v>2024</v>
      </c>
      <c r="H31" s="38">
        <v>2024</v>
      </c>
      <c r="I31" s="38">
        <v>2024</v>
      </c>
      <c r="J31" s="38">
        <v>2024</v>
      </c>
      <c r="K31" s="38">
        <v>2024</v>
      </c>
      <c r="L31" s="38"/>
      <c r="M31" s="38">
        <v>2024</v>
      </c>
      <c r="N31" s="38"/>
      <c r="O31" s="38"/>
      <c r="P31" s="38"/>
      <c r="Q31" s="38">
        <v>2024</v>
      </c>
      <c r="R31" s="38">
        <v>2024</v>
      </c>
      <c r="S31" s="38">
        <v>2024</v>
      </c>
      <c r="T31" s="38">
        <v>2024</v>
      </c>
      <c r="U31" s="38">
        <v>2024</v>
      </c>
      <c r="V31" s="38">
        <v>2021</v>
      </c>
      <c r="W31" s="38">
        <v>2022</v>
      </c>
      <c r="X31" s="38">
        <v>2022</v>
      </c>
      <c r="Y31" s="38"/>
      <c r="Z31" s="38">
        <v>2022</v>
      </c>
      <c r="AA31" s="38"/>
      <c r="AB31" s="38">
        <v>2018</v>
      </c>
      <c r="AC31" s="38">
        <v>2020</v>
      </c>
      <c r="AD31" s="38">
        <v>2022</v>
      </c>
      <c r="AE31" s="38">
        <v>2024</v>
      </c>
      <c r="AF31" s="38">
        <v>2024</v>
      </c>
      <c r="AG31" s="38">
        <v>2024</v>
      </c>
      <c r="AH31" s="38">
        <v>2022</v>
      </c>
      <c r="AI31" s="38"/>
      <c r="AJ31" s="38">
        <v>2024</v>
      </c>
      <c r="AK31" s="38">
        <v>2021</v>
      </c>
      <c r="AL31" s="38">
        <v>2022</v>
      </c>
      <c r="AM31" s="38">
        <v>2022</v>
      </c>
      <c r="AN31" s="38">
        <v>2023</v>
      </c>
      <c r="AO31" s="38">
        <v>2022</v>
      </c>
      <c r="AP31" s="38"/>
      <c r="AQ31" s="38">
        <v>2022</v>
      </c>
      <c r="AR31" s="38">
        <v>2022</v>
      </c>
      <c r="AS31" s="38">
        <v>2022</v>
      </c>
      <c r="AT31" s="38">
        <v>2022</v>
      </c>
      <c r="AU31" s="38">
        <v>2022</v>
      </c>
      <c r="AV31" s="38">
        <v>2022</v>
      </c>
      <c r="AW31" s="38">
        <v>2015</v>
      </c>
      <c r="AX31" s="38">
        <v>2024</v>
      </c>
      <c r="AY31" s="38">
        <v>2024</v>
      </c>
      <c r="AZ31" s="38">
        <v>2024</v>
      </c>
      <c r="BA31" s="38"/>
      <c r="BB31" s="38">
        <v>2024</v>
      </c>
      <c r="BC31" s="38"/>
      <c r="BD31" s="38">
        <v>2024</v>
      </c>
      <c r="BE31" s="38">
        <v>2024</v>
      </c>
      <c r="BF31" s="38">
        <v>2015</v>
      </c>
      <c r="BG31" s="38">
        <v>2022</v>
      </c>
      <c r="BH31" s="38">
        <v>2023</v>
      </c>
      <c r="BI31" s="38">
        <v>2022</v>
      </c>
      <c r="BJ31" s="38">
        <v>2022</v>
      </c>
      <c r="BK31" s="38">
        <v>2021</v>
      </c>
      <c r="BL31" s="38">
        <v>2022</v>
      </c>
      <c r="BM31" s="38">
        <v>2014</v>
      </c>
      <c r="BN31" s="38">
        <v>2022</v>
      </c>
      <c r="BO31" s="38">
        <v>2022</v>
      </c>
      <c r="BP31" s="38">
        <v>2018</v>
      </c>
      <c r="BQ31" s="38">
        <v>2022</v>
      </c>
      <c r="BR31" s="38">
        <v>2022</v>
      </c>
      <c r="BS31" s="38"/>
      <c r="BT31" s="38">
        <v>2021</v>
      </c>
      <c r="BU31" s="38">
        <v>2020</v>
      </c>
      <c r="BV31" s="38">
        <v>2023</v>
      </c>
    </row>
    <row r="32" spans="1:74">
      <c r="A32" s="30" t="s">
        <v>53</v>
      </c>
      <c r="B32" s="23" t="s">
        <v>52</v>
      </c>
      <c r="C32" s="38">
        <v>2024</v>
      </c>
      <c r="D32" s="38">
        <v>2024</v>
      </c>
      <c r="E32" s="38">
        <v>2024</v>
      </c>
      <c r="F32" s="38">
        <v>2024</v>
      </c>
      <c r="G32" s="38">
        <v>2024</v>
      </c>
      <c r="H32" s="38">
        <v>2024</v>
      </c>
      <c r="I32" s="38">
        <v>2024</v>
      </c>
      <c r="J32" s="38">
        <v>2024</v>
      </c>
      <c r="K32" s="38">
        <v>2024</v>
      </c>
      <c r="L32" s="38">
        <v>2024</v>
      </c>
      <c r="M32" s="38">
        <v>2024</v>
      </c>
      <c r="N32" s="38"/>
      <c r="O32" s="38"/>
      <c r="P32" s="38"/>
      <c r="Q32" s="38">
        <v>2024</v>
      </c>
      <c r="R32" s="38">
        <v>2024</v>
      </c>
      <c r="S32" s="38">
        <v>2024</v>
      </c>
      <c r="T32" s="38">
        <v>2024</v>
      </c>
      <c r="U32" s="38">
        <v>2024</v>
      </c>
      <c r="V32" s="38">
        <v>2021</v>
      </c>
      <c r="W32" s="38">
        <v>2022</v>
      </c>
      <c r="X32" s="38">
        <v>2022</v>
      </c>
      <c r="Y32" s="38">
        <f>VLOOKUP(B32,[1]Foglio1!$B:$C,2,FALSE)</f>
        <v>2014</v>
      </c>
      <c r="Z32" s="38">
        <v>2022</v>
      </c>
      <c r="AA32" s="38">
        <f>VLOOKUP(B32,[1]Foglio3!$B:$C,2,FALSE)</f>
        <v>2022</v>
      </c>
      <c r="AB32" s="38">
        <v>2019</v>
      </c>
      <c r="AC32" s="38">
        <v>2020</v>
      </c>
      <c r="AD32" s="38">
        <v>2022</v>
      </c>
      <c r="AE32" s="38">
        <v>2024</v>
      </c>
      <c r="AF32" s="38">
        <v>2024</v>
      </c>
      <c r="AG32" s="38">
        <v>2024</v>
      </c>
      <c r="AH32" s="38">
        <v>2022</v>
      </c>
      <c r="AI32" s="38">
        <v>2021</v>
      </c>
      <c r="AJ32" s="38">
        <v>2024</v>
      </c>
      <c r="AK32" s="38">
        <v>2021</v>
      </c>
      <c r="AL32" s="38">
        <v>2022</v>
      </c>
      <c r="AM32" s="38">
        <v>2022</v>
      </c>
      <c r="AN32" s="38">
        <v>2023</v>
      </c>
      <c r="AO32" s="38">
        <v>2022</v>
      </c>
      <c r="AP32" s="38">
        <v>2021</v>
      </c>
      <c r="AQ32" s="38">
        <v>2022</v>
      </c>
      <c r="AR32" s="38">
        <v>2022</v>
      </c>
      <c r="AS32" s="38">
        <v>2022</v>
      </c>
      <c r="AT32" s="38">
        <v>2022</v>
      </c>
      <c r="AU32" s="38">
        <v>2022</v>
      </c>
      <c r="AV32" s="38">
        <v>2022</v>
      </c>
      <c r="AW32" s="38"/>
      <c r="AX32" s="38">
        <v>2024</v>
      </c>
      <c r="AY32" s="38">
        <v>2024</v>
      </c>
      <c r="AZ32" s="38">
        <v>2024</v>
      </c>
      <c r="BA32" s="38"/>
      <c r="BB32" s="38">
        <v>2024</v>
      </c>
      <c r="BC32" s="38"/>
      <c r="BD32" s="38">
        <v>2024</v>
      </c>
      <c r="BE32" s="38">
        <v>2024</v>
      </c>
      <c r="BF32" s="38">
        <v>2013</v>
      </c>
      <c r="BG32" s="38">
        <v>2022</v>
      </c>
      <c r="BH32" s="38">
        <v>2023</v>
      </c>
      <c r="BI32" s="38">
        <v>2022</v>
      </c>
      <c r="BJ32" s="38">
        <v>2022</v>
      </c>
      <c r="BK32" s="38">
        <v>2021</v>
      </c>
      <c r="BL32" s="38">
        <v>2022</v>
      </c>
      <c r="BM32" s="38">
        <v>2014</v>
      </c>
      <c r="BN32" s="38">
        <v>2022</v>
      </c>
      <c r="BO32" s="38">
        <v>2022</v>
      </c>
      <c r="BP32" s="38">
        <v>2019</v>
      </c>
      <c r="BQ32" s="38">
        <v>2022</v>
      </c>
      <c r="BR32" s="38">
        <v>2022</v>
      </c>
      <c r="BS32" s="38">
        <v>2022</v>
      </c>
      <c r="BT32" s="38">
        <v>2021</v>
      </c>
      <c r="BU32" s="38">
        <v>2020</v>
      </c>
      <c r="BV32" s="38">
        <v>2023</v>
      </c>
    </row>
    <row r="33" spans="1:74">
      <c r="A33" s="30" t="s">
        <v>55</v>
      </c>
      <c r="B33" s="23" t="s">
        <v>54</v>
      </c>
      <c r="C33" s="38">
        <v>2024</v>
      </c>
      <c r="D33" s="38">
        <v>2024</v>
      </c>
      <c r="E33" s="38">
        <v>2024</v>
      </c>
      <c r="F33" s="38">
        <v>2024</v>
      </c>
      <c r="G33" s="38">
        <v>2024</v>
      </c>
      <c r="H33" s="38">
        <v>2024</v>
      </c>
      <c r="I33" s="38">
        <v>2024</v>
      </c>
      <c r="J33" s="38">
        <v>2024</v>
      </c>
      <c r="K33" s="38">
        <v>2024</v>
      </c>
      <c r="L33" s="38">
        <v>2024</v>
      </c>
      <c r="M33" s="38">
        <v>2024</v>
      </c>
      <c r="N33" s="38">
        <v>2024</v>
      </c>
      <c r="O33" s="38">
        <v>2024</v>
      </c>
      <c r="P33" s="38">
        <v>2024</v>
      </c>
      <c r="Q33" s="38">
        <v>2024</v>
      </c>
      <c r="R33" s="38">
        <v>2024</v>
      </c>
      <c r="S33" s="38">
        <v>2024</v>
      </c>
      <c r="T33" s="38">
        <v>2024</v>
      </c>
      <c r="U33" s="38">
        <v>2024</v>
      </c>
      <c r="V33" s="38">
        <v>2021</v>
      </c>
      <c r="W33" s="38">
        <v>2022</v>
      </c>
      <c r="X33" s="38">
        <v>2022</v>
      </c>
      <c r="Y33" s="38">
        <f>VLOOKUP(B33,[1]Foglio1!$B:$C,2,FALSE)</f>
        <v>2018</v>
      </c>
      <c r="Z33" s="38">
        <v>2022</v>
      </c>
      <c r="AA33" s="38">
        <f>VLOOKUP(B33,[1]Foglio3!$B:$C,2,FALSE)</f>
        <v>2022</v>
      </c>
      <c r="AB33" s="38">
        <v>2016</v>
      </c>
      <c r="AC33" s="38">
        <v>2020</v>
      </c>
      <c r="AD33" s="38">
        <v>2022</v>
      </c>
      <c r="AE33" s="38">
        <v>2024</v>
      </c>
      <c r="AF33" s="38">
        <v>2024</v>
      </c>
      <c r="AG33" s="38">
        <v>2024</v>
      </c>
      <c r="AH33" s="38">
        <v>2022</v>
      </c>
      <c r="AI33" s="38">
        <v>2018</v>
      </c>
      <c r="AJ33" s="38">
        <v>2024</v>
      </c>
      <c r="AK33" s="38">
        <v>2021</v>
      </c>
      <c r="AL33" s="38">
        <v>2022</v>
      </c>
      <c r="AM33" s="38">
        <v>2022</v>
      </c>
      <c r="AN33" s="38">
        <v>2023</v>
      </c>
      <c r="AO33" s="38">
        <v>2022</v>
      </c>
      <c r="AP33" s="38">
        <v>2018</v>
      </c>
      <c r="AQ33" s="38">
        <v>2022</v>
      </c>
      <c r="AR33" s="38">
        <v>2022</v>
      </c>
      <c r="AS33" s="38">
        <v>2022</v>
      </c>
      <c r="AT33" s="38">
        <v>2022</v>
      </c>
      <c r="AU33" s="38">
        <v>2022</v>
      </c>
      <c r="AV33" s="38">
        <v>2022</v>
      </c>
      <c r="AW33" s="38">
        <v>2021</v>
      </c>
      <c r="AX33" s="38">
        <v>2024</v>
      </c>
      <c r="AY33" s="38">
        <v>2024</v>
      </c>
      <c r="AZ33" s="38">
        <v>2024</v>
      </c>
      <c r="BA33" s="38">
        <v>2024</v>
      </c>
      <c r="BB33" s="38">
        <v>2024</v>
      </c>
      <c r="BC33" s="38">
        <v>2024</v>
      </c>
      <c r="BD33" s="38">
        <v>2024</v>
      </c>
      <c r="BE33" s="38">
        <v>2024</v>
      </c>
      <c r="BF33" s="38">
        <v>2015</v>
      </c>
      <c r="BG33" s="38">
        <v>2022</v>
      </c>
      <c r="BH33" s="38">
        <v>2023</v>
      </c>
      <c r="BI33" s="38">
        <v>2022</v>
      </c>
      <c r="BJ33" s="38">
        <v>2020</v>
      </c>
      <c r="BK33" s="38">
        <v>2021</v>
      </c>
      <c r="BL33" s="38">
        <v>2022</v>
      </c>
      <c r="BM33" s="38">
        <v>2014</v>
      </c>
      <c r="BN33" s="38">
        <v>2022</v>
      </c>
      <c r="BO33" s="38">
        <v>2022</v>
      </c>
      <c r="BP33" s="38">
        <v>2021</v>
      </c>
      <c r="BQ33" s="38">
        <v>2022</v>
      </c>
      <c r="BR33" s="38">
        <v>2022</v>
      </c>
      <c r="BS33" s="38">
        <v>2022</v>
      </c>
      <c r="BT33" s="38">
        <v>2021</v>
      </c>
      <c r="BU33" s="38">
        <v>2020</v>
      </c>
      <c r="BV33" s="38">
        <v>2023</v>
      </c>
    </row>
    <row r="34" spans="1:74">
      <c r="A34" s="30" t="s">
        <v>57</v>
      </c>
      <c r="B34" s="23" t="s">
        <v>56</v>
      </c>
      <c r="C34" s="38">
        <v>2024</v>
      </c>
      <c r="D34" s="38">
        <v>2024</v>
      </c>
      <c r="E34" s="38">
        <v>2024</v>
      </c>
      <c r="F34" s="38">
        <v>2024</v>
      </c>
      <c r="G34" s="38">
        <v>2024</v>
      </c>
      <c r="H34" s="38">
        <v>2024</v>
      </c>
      <c r="I34" s="38">
        <v>2024</v>
      </c>
      <c r="J34" s="38">
        <v>2024</v>
      </c>
      <c r="K34" s="38">
        <v>2024</v>
      </c>
      <c r="L34" s="38">
        <v>2024</v>
      </c>
      <c r="M34" s="38"/>
      <c r="N34" s="38"/>
      <c r="O34" s="38"/>
      <c r="P34" s="38"/>
      <c r="Q34" s="38">
        <v>2024</v>
      </c>
      <c r="R34" s="38">
        <v>2024</v>
      </c>
      <c r="S34" s="38">
        <v>2024</v>
      </c>
      <c r="T34" s="38">
        <v>2024</v>
      </c>
      <c r="U34" s="38">
        <v>2024</v>
      </c>
      <c r="V34" s="38">
        <v>2021</v>
      </c>
      <c r="W34" s="38">
        <v>2022</v>
      </c>
      <c r="X34" s="38">
        <v>2022</v>
      </c>
      <c r="Y34" s="38">
        <f>VLOOKUP(B34,[1]Foglio1!$B:$C,2,FALSE)</f>
        <v>2016</v>
      </c>
      <c r="Z34" s="38">
        <v>2022</v>
      </c>
      <c r="AA34" s="38"/>
      <c r="AB34" s="38">
        <v>2018</v>
      </c>
      <c r="AC34" s="38">
        <v>2020</v>
      </c>
      <c r="AD34" s="38">
        <v>2022</v>
      </c>
      <c r="AE34" s="38">
        <v>2024</v>
      </c>
      <c r="AF34" s="38">
        <v>2024</v>
      </c>
      <c r="AG34" s="38">
        <v>2024</v>
      </c>
      <c r="AH34" s="38">
        <v>2022</v>
      </c>
      <c r="AI34" s="38"/>
      <c r="AJ34" s="38">
        <v>2024</v>
      </c>
      <c r="AK34" s="38">
        <v>2021</v>
      </c>
      <c r="AL34" s="38">
        <v>2022</v>
      </c>
      <c r="AM34" s="38"/>
      <c r="AN34" s="38">
        <v>2023</v>
      </c>
      <c r="AO34" s="38">
        <v>2022</v>
      </c>
      <c r="AP34" s="38"/>
      <c r="AQ34" s="38">
        <v>2022</v>
      </c>
      <c r="AR34" s="38">
        <v>2020</v>
      </c>
      <c r="AS34" s="38">
        <v>2020</v>
      </c>
      <c r="AT34" s="38"/>
      <c r="AU34" s="38">
        <v>2022</v>
      </c>
      <c r="AV34" s="38">
        <v>2022</v>
      </c>
      <c r="AW34" s="38">
        <v>2019</v>
      </c>
      <c r="AX34" s="38">
        <v>2024</v>
      </c>
      <c r="AY34" s="38">
        <v>2024</v>
      </c>
      <c r="AZ34" s="38">
        <v>2024</v>
      </c>
      <c r="BA34" s="38"/>
      <c r="BB34" s="38">
        <v>2024</v>
      </c>
      <c r="BC34" s="38"/>
      <c r="BD34" s="38">
        <v>2024</v>
      </c>
      <c r="BE34" s="38">
        <v>2024</v>
      </c>
      <c r="BF34" s="38">
        <v>2013</v>
      </c>
      <c r="BG34" s="38">
        <v>2022</v>
      </c>
      <c r="BH34" s="38">
        <v>2023</v>
      </c>
      <c r="BI34" s="38">
        <v>2022</v>
      </c>
      <c r="BJ34" s="38"/>
      <c r="BK34" s="38">
        <v>2021</v>
      </c>
      <c r="BL34" s="38">
        <v>2022</v>
      </c>
      <c r="BM34" s="38">
        <v>2014</v>
      </c>
      <c r="BN34" s="38">
        <v>2022</v>
      </c>
      <c r="BO34" s="38">
        <v>2022</v>
      </c>
      <c r="BP34" s="38">
        <v>2021</v>
      </c>
      <c r="BQ34" s="38">
        <v>2022</v>
      </c>
      <c r="BR34" s="38">
        <v>2022</v>
      </c>
      <c r="BS34" s="38">
        <v>2022</v>
      </c>
      <c r="BT34" s="38">
        <v>2022</v>
      </c>
      <c r="BU34" s="38">
        <v>2020</v>
      </c>
      <c r="BV34" s="38">
        <v>2023</v>
      </c>
    </row>
    <row r="35" spans="1:74">
      <c r="A35" s="30" t="s">
        <v>60</v>
      </c>
      <c r="B35" s="23" t="s">
        <v>59</v>
      </c>
      <c r="C35" s="38">
        <v>2024</v>
      </c>
      <c r="D35" s="38">
        <v>2024</v>
      </c>
      <c r="E35" s="38">
        <v>2024</v>
      </c>
      <c r="F35" s="38">
        <v>2024</v>
      </c>
      <c r="G35" s="38">
        <v>2024</v>
      </c>
      <c r="H35" s="38">
        <v>2024</v>
      </c>
      <c r="I35" s="38">
        <v>2024</v>
      </c>
      <c r="J35" s="38">
        <v>2024</v>
      </c>
      <c r="K35" s="38">
        <v>2024</v>
      </c>
      <c r="L35" s="38">
        <v>2024</v>
      </c>
      <c r="M35" s="38">
        <v>2024</v>
      </c>
      <c r="N35" s="38">
        <v>2024</v>
      </c>
      <c r="O35" s="38">
        <v>2024</v>
      </c>
      <c r="P35" s="38">
        <v>2024</v>
      </c>
      <c r="Q35" s="38">
        <v>2024</v>
      </c>
      <c r="R35" s="38">
        <v>2024</v>
      </c>
      <c r="S35" s="38">
        <v>2024</v>
      </c>
      <c r="T35" s="38">
        <v>2024</v>
      </c>
      <c r="U35" s="38">
        <v>2024</v>
      </c>
      <c r="V35" s="38">
        <v>2021</v>
      </c>
      <c r="W35" s="38">
        <v>2022</v>
      </c>
      <c r="X35" s="38">
        <v>2022</v>
      </c>
      <c r="Y35" s="38">
        <f>VLOOKUP(B35,[1]Foglio1!$B:$C,2,FALSE)</f>
        <v>2018</v>
      </c>
      <c r="Z35" s="38">
        <v>2022</v>
      </c>
      <c r="AA35" s="38">
        <f>VLOOKUP(B35,[1]Foglio3!$B:$C,2,FALSE)</f>
        <v>2022</v>
      </c>
      <c r="AB35" s="38">
        <v>2017</v>
      </c>
      <c r="AC35" s="38"/>
      <c r="AD35" s="38">
        <v>2022</v>
      </c>
      <c r="AE35" s="38">
        <v>2024</v>
      </c>
      <c r="AF35" s="38">
        <v>2024</v>
      </c>
      <c r="AG35" s="38">
        <v>2024</v>
      </c>
      <c r="AH35" s="38">
        <v>2022</v>
      </c>
      <c r="AI35" s="38">
        <v>2018</v>
      </c>
      <c r="AJ35" s="38">
        <v>2024</v>
      </c>
      <c r="AK35" s="38">
        <v>2021</v>
      </c>
      <c r="AL35" s="38">
        <v>2022</v>
      </c>
      <c r="AM35" s="38">
        <v>2022</v>
      </c>
      <c r="AN35" s="38">
        <v>2023</v>
      </c>
      <c r="AO35" s="38">
        <v>2022</v>
      </c>
      <c r="AP35" s="38">
        <v>2019</v>
      </c>
      <c r="AQ35" s="38">
        <v>2022</v>
      </c>
      <c r="AR35" s="38">
        <v>2022</v>
      </c>
      <c r="AS35" s="38">
        <v>2022</v>
      </c>
      <c r="AT35" s="38">
        <v>2022</v>
      </c>
      <c r="AU35" s="38">
        <v>2022</v>
      </c>
      <c r="AV35" s="38">
        <v>2021</v>
      </c>
      <c r="AW35" s="38">
        <v>2021</v>
      </c>
      <c r="AX35" s="38">
        <v>2024</v>
      </c>
      <c r="AY35" s="38">
        <v>2024</v>
      </c>
      <c r="AZ35" s="38">
        <v>2024</v>
      </c>
      <c r="BA35" s="38">
        <v>2024</v>
      </c>
      <c r="BB35" s="38">
        <v>2024</v>
      </c>
      <c r="BC35" s="38">
        <v>2024</v>
      </c>
      <c r="BD35" s="38">
        <v>2024</v>
      </c>
      <c r="BE35" s="38">
        <v>2024</v>
      </c>
      <c r="BF35" s="38"/>
      <c r="BG35" s="38">
        <v>2022</v>
      </c>
      <c r="BH35" s="38">
        <v>2023</v>
      </c>
      <c r="BI35" s="38">
        <v>2022</v>
      </c>
      <c r="BJ35" s="38">
        <v>2020</v>
      </c>
      <c r="BK35" s="38">
        <v>2021</v>
      </c>
      <c r="BL35" s="38">
        <v>2021</v>
      </c>
      <c r="BM35" s="38">
        <v>2014</v>
      </c>
      <c r="BN35" s="38">
        <v>2022</v>
      </c>
      <c r="BO35" s="38">
        <v>2022</v>
      </c>
      <c r="BP35" s="38">
        <v>2018</v>
      </c>
      <c r="BQ35" s="38">
        <v>2022</v>
      </c>
      <c r="BR35" s="38"/>
      <c r="BS35" s="38">
        <v>2022</v>
      </c>
      <c r="BT35" s="38">
        <v>2021</v>
      </c>
      <c r="BU35" s="38">
        <v>2020</v>
      </c>
      <c r="BV35" s="38">
        <v>2023</v>
      </c>
    </row>
    <row r="36" spans="1:74">
      <c r="A36" s="30" t="s">
        <v>62</v>
      </c>
      <c r="B36" s="23" t="s">
        <v>61</v>
      </c>
      <c r="C36" s="38">
        <v>2024</v>
      </c>
      <c r="D36" s="38">
        <v>2024</v>
      </c>
      <c r="E36" s="38">
        <v>2024</v>
      </c>
      <c r="F36" s="38">
        <v>2024</v>
      </c>
      <c r="G36" s="38">
        <v>2024</v>
      </c>
      <c r="H36" s="38">
        <v>2024</v>
      </c>
      <c r="I36" s="38">
        <v>2024</v>
      </c>
      <c r="J36" s="38">
        <v>2024</v>
      </c>
      <c r="K36" s="38">
        <v>2024</v>
      </c>
      <c r="L36" s="38">
        <v>2024</v>
      </c>
      <c r="M36" s="38">
        <v>2024</v>
      </c>
      <c r="N36" s="38">
        <v>2024</v>
      </c>
      <c r="O36" s="38">
        <v>2024</v>
      </c>
      <c r="P36" s="38">
        <v>2024</v>
      </c>
      <c r="Q36" s="38">
        <v>2024</v>
      </c>
      <c r="R36" s="38">
        <v>2024</v>
      </c>
      <c r="S36" s="38">
        <v>2024</v>
      </c>
      <c r="T36" s="38">
        <v>2024</v>
      </c>
      <c r="U36" s="38">
        <v>2024</v>
      </c>
      <c r="V36" s="38">
        <v>2021</v>
      </c>
      <c r="W36" s="38">
        <v>2022</v>
      </c>
      <c r="X36" s="38">
        <v>2022</v>
      </c>
      <c r="Y36" s="38">
        <f>VLOOKUP(B36,[1]Foglio1!$B:$C,2,FALSE)</f>
        <v>2019</v>
      </c>
      <c r="Z36" s="38">
        <v>2022</v>
      </c>
      <c r="AA36" s="38">
        <f>VLOOKUP(B36,[1]Foglio3!$B:$C,2,FALSE)</f>
        <v>2022</v>
      </c>
      <c r="AB36" s="38">
        <v>2018</v>
      </c>
      <c r="AC36" s="38">
        <v>2020</v>
      </c>
      <c r="AD36" s="38">
        <v>2022</v>
      </c>
      <c r="AE36" s="38">
        <v>2024</v>
      </c>
      <c r="AF36" s="38">
        <v>2024</v>
      </c>
      <c r="AG36" s="38">
        <v>2024</v>
      </c>
      <c r="AH36" s="38">
        <v>2022</v>
      </c>
      <c r="AI36" s="38">
        <v>2019</v>
      </c>
      <c r="AJ36" s="38">
        <v>2024</v>
      </c>
      <c r="AK36" s="38">
        <v>2021</v>
      </c>
      <c r="AL36" s="38">
        <v>2022</v>
      </c>
      <c r="AM36" s="38">
        <v>2022</v>
      </c>
      <c r="AN36" s="38">
        <v>2023</v>
      </c>
      <c r="AO36" s="38">
        <v>2022</v>
      </c>
      <c r="AP36" s="38">
        <v>2022</v>
      </c>
      <c r="AQ36" s="38">
        <v>2022</v>
      </c>
      <c r="AR36" s="38">
        <v>2022</v>
      </c>
      <c r="AS36" s="38">
        <v>2022</v>
      </c>
      <c r="AT36" s="38">
        <v>2022</v>
      </c>
      <c r="AU36" s="38">
        <v>2022</v>
      </c>
      <c r="AV36" s="38">
        <v>2022</v>
      </c>
      <c r="AW36" s="38">
        <v>2022</v>
      </c>
      <c r="AX36" s="38">
        <v>2024</v>
      </c>
      <c r="AY36" s="38">
        <v>2024</v>
      </c>
      <c r="AZ36" s="38">
        <v>2024</v>
      </c>
      <c r="BA36" s="38">
        <v>2024</v>
      </c>
      <c r="BB36" s="38">
        <v>2024</v>
      </c>
      <c r="BC36" s="38">
        <v>2023</v>
      </c>
      <c r="BD36" s="38">
        <v>2024</v>
      </c>
      <c r="BE36" s="38">
        <v>2024</v>
      </c>
      <c r="BF36" s="38"/>
      <c r="BG36" s="38">
        <v>2022</v>
      </c>
      <c r="BH36" s="38">
        <v>2023</v>
      </c>
      <c r="BI36" s="38">
        <v>2022</v>
      </c>
      <c r="BJ36" s="38">
        <v>2022</v>
      </c>
      <c r="BK36" s="38">
        <v>2021</v>
      </c>
      <c r="BL36" s="38">
        <v>2022</v>
      </c>
      <c r="BM36" s="38">
        <v>2014</v>
      </c>
      <c r="BN36" s="38">
        <v>2022</v>
      </c>
      <c r="BO36" s="38">
        <v>2022</v>
      </c>
      <c r="BP36" s="38">
        <v>2021</v>
      </c>
      <c r="BQ36" s="38">
        <v>2022</v>
      </c>
      <c r="BR36" s="38">
        <v>2022</v>
      </c>
      <c r="BS36" s="38"/>
      <c r="BT36" s="38">
        <v>2021</v>
      </c>
      <c r="BU36" s="38">
        <v>2020</v>
      </c>
      <c r="BV36" s="38">
        <v>2023</v>
      </c>
    </row>
    <row r="37" spans="1:74">
      <c r="A37" s="30" t="s">
        <v>64</v>
      </c>
      <c r="B37" s="23" t="s">
        <v>63</v>
      </c>
      <c r="C37" s="38">
        <v>2024</v>
      </c>
      <c r="D37" s="38">
        <v>2024</v>
      </c>
      <c r="E37" s="38">
        <v>2024</v>
      </c>
      <c r="F37" s="38">
        <v>2024</v>
      </c>
      <c r="G37" s="38">
        <v>2024</v>
      </c>
      <c r="H37" s="38">
        <v>2024</v>
      </c>
      <c r="I37" s="38">
        <v>2024</v>
      </c>
      <c r="J37" s="38">
        <v>2024</v>
      </c>
      <c r="K37" s="38">
        <v>2024</v>
      </c>
      <c r="L37" s="38">
        <v>2024</v>
      </c>
      <c r="M37" s="38"/>
      <c r="N37" s="38"/>
      <c r="O37" s="38"/>
      <c r="P37" s="38"/>
      <c r="Q37" s="38">
        <v>2024</v>
      </c>
      <c r="R37" s="38">
        <v>2024</v>
      </c>
      <c r="S37" s="38">
        <v>2024</v>
      </c>
      <c r="T37" s="38">
        <v>2024</v>
      </c>
      <c r="U37" s="38">
        <v>2024</v>
      </c>
      <c r="V37" s="38">
        <v>2021</v>
      </c>
      <c r="W37" s="38">
        <v>2022</v>
      </c>
      <c r="X37" s="38">
        <v>2022</v>
      </c>
      <c r="Y37" s="38">
        <f>VLOOKUP(B37,[1]Foglio1!$B:$C,2,FALSE)</f>
        <v>2017</v>
      </c>
      <c r="Z37" s="38">
        <v>2022</v>
      </c>
      <c r="AA37" s="38"/>
      <c r="AB37" s="38">
        <v>2018</v>
      </c>
      <c r="AC37" s="38">
        <v>2020</v>
      </c>
      <c r="AD37" s="38">
        <v>2022</v>
      </c>
      <c r="AE37" s="38">
        <v>2024</v>
      </c>
      <c r="AF37" s="38">
        <v>2024</v>
      </c>
      <c r="AG37" s="38">
        <v>2024</v>
      </c>
      <c r="AH37" s="38">
        <v>2022</v>
      </c>
      <c r="AI37" s="38"/>
      <c r="AJ37" s="38">
        <v>2024</v>
      </c>
      <c r="AK37" s="38">
        <v>2021</v>
      </c>
      <c r="AL37" s="38">
        <v>2022</v>
      </c>
      <c r="AM37" s="38"/>
      <c r="AN37" s="38">
        <v>2023</v>
      </c>
      <c r="AO37" s="38">
        <v>2022</v>
      </c>
      <c r="AP37" s="38">
        <v>2014</v>
      </c>
      <c r="AQ37" s="38">
        <v>2022</v>
      </c>
      <c r="AR37" s="38">
        <v>2022</v>
      </c>
      <c r="AS37" s="38">
        <v>2022</v>
      </c>
      <c r="AT37" s="38"/>
      <c r="AU37" s="38">
        <v>2022</v>
      </c>
      <c r="AV37" s="38">
        <v>2022</v>
      </c>
      <c r="AW37" s="38">
        <v>2022</v>
      </c>
      <c r="AX37" s="38">
        <v>2024</v>
      </c>
      <c r="AY37" s="38">
        <v>2024</v>
      </c>
      <c r="AZ37" s="38">
        <v>2024</v>
      </c>
      <c r="BA37" s="38"/>
      <c r="BB37" s="38">
        <v>2024</v>
      </c>
      <c r="BC37" s="38">
        <v>2023</v>
      </c>
      <c r="BD37" s="38">
        <v>2024</v>
      </c>
      <c r="BE37" s="38">
        <v>2024</v>
      </c>
      <c r="BF37" s="38">
        <v>2013</v>
      </c>
      <c r="BG37" s="38">
        <v>2022</v>
      </c>
      <c r="BH37" s="38">
        <v>2023</v>
      </c>
      <c r="BI37" s="38">
        <v>2022</v>
      </c>
      <c r="BJ37" s="38">
        <v>2022</v>
      </c>
      <c r="BK37" s="38">
        <v>2021</v>
      </c>
      <c r="BL37" s="38">
        <v>2022</v>
      </c>
      <c r="BM37" s="38">
        <v>2014</v>
      </c>
      <c r="BN37" s="38">
        <v>2022</v>
      </c>
      <c r="BO37" s="38">
        <v>2022</v>
      </c>
      <c r="BP37" s="38">
        <v>2021</v>
      </c>
      <c r="BQ37" s="38">
        <v>2022</v>
      </c>
      <c r="BR37" s="38">
        <v>2022</v>
      </c>
      <c r="BS37" s="38">
        <v>2022</v>
      </c>
      <c r="BT37" s="38">
        <v>2022</v>
      </c>
      <c r="BU37" s="38">
        <v>2020</v>
      </c>
      <c r="BV37" s="38">
        <v>2023</v>
      </c>
    </row>
    <row r="38" spans="1:74">
      <c r="A38" s="30" t="s">
        <v>375</v>
      </c>
      <c r="B38" s="23" t="s">
        <v>65</v>
      </c>
      <c r="C38" s="38">
        <v>2024</v>
      </c>
      <c r="D38" s="38">
        <v>2024</v>
      </c>
      <c r="E38" s="38">
        <v>2024</v>
      </c>
      <c r="F38" s="38">
        <v>2024</v>
      </c>
      <c r="G38" s="38">
        <v>2024</v>
      </c>
      <c r="H38" s="38">
        <v>2024</v>
      </c>
      <c r="I38" s="38">
        <v>2024</v>
      </c>
      <c r="J38" s="38">
        <v>2024</v>
      </c>
      <c r="K38" s="38">
        <v>2024</v>
      </c>
      <c r="L38" s="38">
        <v>2024</v>
      </c>
      <c r="M38" s="38">
        <v>2024</v>
      </c>
      <c r="N38" s="38"/>
      <c r="O38" s="38"/>
      <c r="P38" s="38"/>
      <c r="Q38" s="38">
        <v>2024</v>
      </c>
      <c r="R38" s="38">
        <v>2024</v>
      </c>
      <c r="S38" s="38">
        <v>2024</v>
      </c>
      <c r="T38" s="38">
        <v>2024</v>
      </c>
      <c r="U38" s="38">
        <v>2024</v>
      </c>
      <c r="V38" s="38">
        <v>2021</v>
      </c>
      <c r="W38" s="38">
        <v>2022</v>
      </c>
      <c r="X38" s="38">
        <v>2022</v>
      </c>
      <c r="Y38" s="38"/>
      <c r="Z38" s="38">
        <v>2022</v>
      </c>
      <c r="AA38" s="38">
        <f>VLOOKUP(B38,[1]Foglio3!$B:$C,2,FALSE)</f>
        <v>2022</v>
      </c>
      <c r="AB38" s="38">
        <v>2014</v>
      </c>
      <c r="AC38" s="38">
        <v>2020</v>
      </c>
      <c r="AD38" s="38">
        <v>2022</v>
      </c>
      <c r="AE38" s="38">
        <v>2024</v>
      </c>
      <c r="AF38" s="38">
        <v>2024</v>
      </c>
      <c r="AG38" s="38">
        <v>2024</v>
      </c>
      <c r="AH38" s="38">
        <v>2022</v>
      </c>
      <c r="AI38" s="38">
        <v>2014</v>
      </c>
      <c r="AJ38" s="38">
        <v>2024</v>
      </c>
      <c r="AK38" s="38">
        <v>2021</v>
      </c>
      <c r="AL38" s="38">
        <v>2022</v>
      </c>
      <c r="AM38" s="38">
        <v>2022</v>
      </c>
      <c r="AN38" s="38">
        <v>2023</v>
      </c>
      <c r="AO38" s="38">
        <v>2022</v>
      </c>
      <c r="AP38" s="38">
        <v>2013</v>
      </c>
      <c r="AQ38" s="38">
        <v>2022</v>
      </c>
      <c r="AR38" s="38"/>
      <c r="AS38" s="38"/>
      <c r="AT38" s="38">
        <v>2022</v>
      </c>
      <c r="AU38" s="38">
        <v>2022</v>
      </c>
      <c r="AV38" s="38">
        <v>2022</v>
      </c>
      <c r="AW38" s="38">
        <v>2020</v>
      </c>
      <c r="AX38" s="38">
        <v>2024</v>
      </c>
      <c r="AY38" s="38">
        <v>2024</v>
      </c>
      <c r="AZ38" s="38">
        <v>2024</v>
      </c>
      <c r="BA38" s="38"/>
      <c r="BB38" s="38">
        <v>2024</v>
      </c>
      <c r="BC38" s="38">
        <v>2023</v>
      </c>
      <c r="BD38" s="38">
        <v>2024</v>
      </c>
      <c r="BE38" s="38">
        <v>2024</v>
      </c>
      <c r="BF38" s="38">
        <v>2013</v>
      </c>
      <c r="BG38" s="38">
        <v>2022</v>
      </c>
      <c r="BH38" s="38">
        <v>2023</v>
      </c>
      <c r="BI38" s="38">
        <v>2022</v>
      </c>
      <c r="BJ38" s="38">
        <v>2020</v>
      </c>
      <c r="BK38" s="38">
        <v>2022</v>
      </c>
      <c r="BL38" s="38">
        <v>2022</v>
      </c>
      <c r="BM38" s="38">
        <v>2014</v>
      </c>
      <c r="BN38" s="38">
        <v>2022</v>
      </c>
      <c r="BO38" s="38">
        <v>2022</v>
      </c>
      <c r="BP38" s="38">
        <v>2020</v>
      </c>
      <c r="BQ38" s="38">
        <v>2022</v>
      </c>
      <c r="BR38" s="38">
        <v>2022</v>
      </c>
      <c r="BS38" s="38"/>
      <c r="BT38" s="38">
        <v>2021</v>
      </c>
      <c r="BU38" s="38">
        <v>2020</v>
      </c>
      <c r="BV38" s="38">
        <v>2023</v>
      </c>
    </row>
    <row r="39" spans="1:74">
      <c r="A39" s="30" t="s">
        <v>67</v>
      </c>
      <c r="B39" s="23" t="s">
        <v>66</v>
      </c>
      <c r="C39" s="38">
        <v>2024</v>
      </c>
      <c r="D39" s="38">
        <v>2024</v>
      </c>
      <c r="E39" s="38">
        <v>2024</v>
      </c>
      <c r="F39" s="38">
        <v>2024</v>
      </c>
      <c r="G39" s="38">
        <v>2024</v>
      </c>
      <c r="H39" s="38">
        <v>2024</v>
      </c>
      <c r="I39" s="38">
        <v>2024</v>
      </c>
      <c r="J39" s="38">
        <v>2024</v>
      </c>
      <c r="K39" s="38">
        <v>2024</v>
      </c>
      <c r="L39" s="38">
        <v>2024</v>
      </c>
      <c r="M39" s="38"/>
      <c r="N39" s="38"/>
      <c r="O39" s="38"/>
      <c r="P39" s="38"/>
      <c r="Q39" s="38">
        <v>2024</v>
      </c>
      <c r="R39" s="38">
        <v>2024</v>
      </c>
      <c r="S39" s="38">
        <v>2024</v>
      </c>
      <c r="T39" s="38">
        <v>2024</v>
      </c>
      <c r="U39" s="38">
        <v>2024</v>
      </c>
      <c r="V39" s="38">
        <v>2021</v>
      </c>
      <c r="W39" s="38">
        <v>2022</v>
      </c>
      <c r="X39" s="38">
        <v>2022</v>
      </c>
      <c r="Y39" s="38">
        <f>VLOOKUP(B39,[1]Foglio1!$B:$C,2,FALSE)</f>
        <v>2015</v>
      </c>
      <c r="Z39" s="38">
        <v>2022</v>
      </c>
      <c r="AA39" s="38">
        <f>VLOOKUP(B39,[1]Foglio3!$B:$C,2,FALSE)</f>
        <v>2022</v>
      </c>
      <c r="AB39" s="38">
        <v>2018</v>
      </c>
      <c r="AC39" s="38">
        <v>2020</v>
      </c>
      <c r="AD39" s="38">
        <v>2022</v>
      </c>
      <c r="AE39" s="38">
        <v>2024</v>
      </c>
      <c r="AF39" s="38">
        <v>2024</v>
      </c>
      <c r="AG39" s="38">
        <v>2024</v>
      </c>
      <c r="AH39" s="38">
        <v>2022</v>
      </c>
      <c r="AI39" s="38">
        <v>2015</v>
      </c>
      <c r="AJ39" s="38">
        <v>2024</v>
      </c>
      <c r="AK39" s="38">
        <v>2021</v>
      </c>
      <c r="AL39" s="38">
        <v>2022</v>
      </c>
      <c r="AM39" s="38">
        <v>2022</v>
      </c>
      <c r="AN39" s="38">
        <v>2023</v>
      </c>
      <c r="AO39" s="38">
        <v>2022</v>
      </c>
      <c r="AP39" s="38">
        <v>2016</v>
      </c>
      <c r="AQ39" s="38">
        <v>2022</v>
      </c>
      <c r="AR39" s="38">
        <v>2022</v>
      </c>
      <c r="AS39" s="38">
        <v>2022</v>
      </c>
      <c r="AT39" s="38">
        <v>2022</v>
      </c>
      <c r="AU39" s="38">
        <v>2022</v>
      </c>
      <c r="AV39" s="38">
        <v>2022</v>
      </c>
      <c r="AW39" s="38">
        <v>2022</v>
      </c>
      <c r="AX39" s="38">
        <v>2024</v>
      </c>
      <c r="AY39" s="38">
        <v>2024</v>
      </c>
      <c r="AZ39" s="38">
        <v>2024</v>
      </c>
      <c r="BA39" s="38">
        <v>2024</v>
      </c>
      <c r="BB39" s="38">
        <v>2024</v>
      </c>
      <c r="BC39" s="38">
        <v>2024</v>
      </c>
      <c r="BD39" s="38">
        <v>2024</v>
      </c>
      <c r="BE39" s="38">
        <v>2024</v>
      </c>
      <c r="BF39" s="38">
        <v>2015</v>
      </c>
      <c r="BG39" s="38">
        <v>2022</v>
      </c>
      <c r="BH39" s="38">
        <v>2023</v>
      </c>
      <c r="BI39" s="38">
        <v>2022</v>
      </c>
      <c r="BJ39" s="38">
        <v>2020</v>
      </c>
      <c r="BK39" s="38">
        <v>2022</v>
      </c>
      <c r="BL39" s="38">
        <v>2022</v>
      </c>
      <c r="BM39" s="38">
        <v>2014</v>
      </c>
      <c r="BN39" s="38">
        <v>2022</v>
      </c>
      <c r="BO39" s="38">
        <v>2022</v>
      </c>
      <c r="BP39" s="38">
        <v>2021</v>
      </c>
      <c r="BQ39" s="38">
        <v>2022</v>
      </c>
      <c r="BR39" s="38">
        <v>2022</v>
      </c>
      <c r="BS39" s="38">
        <v>2022</v>
      </c>
      <c r="BT39" s="38">
        <v>2021</v>
      </c>
      <c r="BU39" s="38">
        <v>2020</v>
      </c>
      <c r="BV39" s="38">
        <v>2023</v>
      </c>
    </row>
    <row r="40" spans="1:74">
      <c r="A40" s="30" t="s">
        <v>69</v>
      </c>
      <c r="B40" s="23" t="s">
        <v>68</v>
      </c>
      <c r="C40" s="38">
        <v>2024</v>
      </c>
      <c r="D40" s="38">
        <v>2024</v>
      </c>
      <c r="E40" s="38">
        <v>2024</v>
      </c>
      <c r="F40" s="38">
        <v>2024</v>
      </c>
      <c r="G40" s="38">
        <v>2024</v>
      </c>
      <c r="H40" s="38">
        <v>2024</v>
      </c>
      <c r="I40" s="38">
        <v>2024</v>
      </c>
      <c r="J40" s="38">
        <v>2024</v>
      </c>
      <c r="K40" s="38">
        <v>2024</v>
      </c>
      <c r="L40" s="38">
        <v>2024</v>
      </c>
      <c r="M40" s="38">
        <v>2024</v>
      </c>
      <c r="N40" s="38">
        <v>2024</v>
      </c>
      <c r="O40" s="38">
        <v>2024</v>
      </c>
      <c r="P40" s="38">
        <v>2024</v>
      </c>
      <c r="Q40" s="38">
        <v>2024</v>
      </c>
      <c r="R40" s="38">
        <v>2024</v>
      </c>
      <c r="S40" s="38">
        <v>2024</v>
      </c>
      <c r="T40" s="38">
        <v>2024</v>
      </c>
      <c r="U40" s="38">
        <v>2024</v>
      </c>
      <c r="V40" s="38">
        <v>2021</v>
      </c>
      <c r="W40" s="38">
        <v>2022</v>
      </c>
      <c r="X40" s="38">
        <v>2022</v>
      </c>
      <c r="Y40" s="38">
        <f>VLOOKUP(B40,[1]Foglio1!$B:$C,2,FALSE)</f>
        <v>2012</v>
      </c>
      <c r="Z40" s="38">
        <v>2018</v>
      </c>
      <c r="AA40" s="38"/>
      <c r="AB40" s="38">
        <v>2017</v>
      </c>
      <c r="AC40" s="38">
        <v>2020</v>
      </c>
      <c r="AD40" s="38">
        <v>2022</v>
      </c>
      <c r="AE40" s="38">
        <v>2024</v>
      </c>
      <c r="AF40" s="38">
        <v>2024</v>
      </c>
      <c r="AG40" s="38">
        <v>2024</v>
      </c>
      <c r="AH40" s="38">
        <v>2022</v>
      </c>
      <c r="AI40" s="38">
        <v>2012</v>
      </c>
      <c r="AJ40" s="38">
        <v>2024</v>
      </c>
      <c r="AK40" s="38">
        <v>2021</v>
      </c>
      <c r="AL40" s="38">
        <v>2022</v>
      </c>
      <c r="AM40" s="38">
        <v>2022</v>
      </c>
      <c r="AN40" s="38">
        <v>2023</v>
      </c>
      <c r="AO40" s="38">
        <v>2022</v>
      </c>
      <c r="AP40" s="38">
        <v>2012</v>
      </c>
      <c r="AQ40" s="38">
        <v>2022</v>
      </c>
      <c r="AR40" s="38">
        <v>2022</v>
      </c>
      <c r="AS40" s="38"/>
      <c r="AT40" s="38">
        <v>2022</v>
      </c>
      <c r="AU40" s="38">
        <v>2022</v>
      </c>
      <c r="AV40" s="38"/>
      <c r="AW40" s="38">
        <v>2014</v>
      </c>
      <c r="AX40" s="38">
        <v>2024</v>
      </c>
      <c r="AY40" s="38">
        <v>2024</v>
      </c>
      <c r="AZ40" s="38">
        <v>2024</v>
      </c>
      <c r="BA40" s="38"/>
      <c r="BB40" s="38">
        <v>2024</v>
      </c>
      <c r="BC40" s="38"/>
      <c r="BD40" s="38">
        <v>2024</v>
      </c>
      <c r="BE40" s="38">
        <v>2024</v>
      </c>
      <c r="BF40" s="38">
        <v>2013</v>
      </c>
      <c r="BG40" s="38">
        <v>2022</v>
      </c>
      <c r="BH40" s="38">
        <v>2023</v>
      </c>
      <c r="BI40" s="38">
        <v>2022</v>
      </c>
      <c r="BJ40" s="38">
        <v>2022</v>
      </c>
      <c r="BK40" s="38">
        <v>2021</v>
      </c>
      <c r="BL40" s="38">
        <v>2022</v>
      </c>
      <c r="BM40" s="38">
        <v>2014</v>
      </c>
      <c r="BN40" s="38">
        <v>2022</v>
      </c>
      <c r="BO40" s="38">
        <v>2022</v>
      </c>
      <c r="BP40" s="38">
        <v>2018</v>
      </c>
      <c r="BQ40" s="38">
        <v>2022</v>
      </c>
      <c r="BR40" s="38">
        <v>2022</v>
      </c>
      <c r="BS40" s="38"/>
      <c r="BT40" s="38">
        <v>2021</v>
      </c>
      <c r="BU40" s="38">
        <v>2020</v>
      </c>
      <c r="BV40" s="38">
        <v>2023</v>
      </c>
    </row>
    <row r="41" spans="1:74">
      <c r="A41" s="30" t="s">
        <v>373</v>
      </c>
      <c r="B41" s="23" t="s">
        <v>71</v>
      </c>
      <c r="C41" s="38">
        <v>2024</v>
      </c>
      <c r="D41" s="38">
        <v>2024</v>
      </c>
      <c r="E41" s="38">
        <v>2024</v>
      </c>
      <c r="F41" s="38">
        <v>2024</v>
      </c>
      <c r="G41" s="38">
        <v>2024</v>
      </c>
      <c r="H41" s="38">
        <v>2024</v>
      </c>
      <c r="I41" s="38">
        <v>2024</v>
      </c>
      <c r="J41" s="38">
        <v>2024</v>
      </c>
      <c r="K41" s="38">
        <v>2024</v>
      </c>
      <c r="L41" s="38">
        <v>2024</v>
      </c>
      <c r="M41" s="38">
        <v>2024</v>
      </c>
      <c r="N41" s="38">
        <v>2024</v>
      </c>
      <c r="O41" s="38">
        <v>2024</v>
      </c>
      <c r="P41" s="38">
        <v>2024</v>
      </c>
      <c r="Q41" s="38">
        <v>2024</v>
      </c>
      <c r="R41" s="38">
        <v>2024</v>
      </c>
      <c r="S41" s="38">
        <v>2024</v>
      </c>
      <c r="T41" s="38">
        <v>2024</v>
      </c>
      <c r="U41" s="38">
        <v>2024</v>
      </c>
      <c r="V41" s="38">
        <v>2021</v>
      </c>
      <c r="W41" s="38">
        <v>2022</v>
      </c>
      <c r="X41" s="38">
        <v>2022</v>
      </c>
      <c r="Y41" s="38">
        <f>VLOOKUP(B41,[1]Foglio1!$B:$C,2,FALSE)</f>
        <v>2014</v>
      </c>
      <c r="Z41" s="38">
        <v>2021</v>
      </c>
      <c r="AA41" s="38">
        <f>VLOOKUP(B41,[1]Foglio3!$B:$C,2,FALSE)</f>
        <v>2019</v>
      </c>
      <c r="AB41" s="38">
        <v>2016</v>
      </c>
      <c r="AC41" s="38">
        <v>2020</v>
      </c>
      <c r="AD41" s="38">
        <v>2022</v>
      </c>
      <c r="AE41" s="38">
        <v>2024</v>
      </c>
      <c r="AF41" s="38">
        <v>2024</v>
      </c>
      <c r="AG41" s="38">
        <v>2024</v>
      </c>
      <c r="AH41" s="38">
        <v>2022</v>
      </c>
      <c r="AI41" s="38">
        <v>2014</v>
      </c>
      <c r="AJ41" s="38">
        <v>2024</v>
      </c>
      <c r="AK41" s="38">
        <v>2021</v>
      </c>
      <c r="AL41" s="38">
        <v>2022</v>
      </c>
      <c r="AM41" s="38">
        <v>2022</v>
      </c>
      <c r="AN41" s="38">
        <v>2023</v>
      </c>
      <c r="AO41" s="38">
        <v>2022</v>
      </c>
      <c r="AP41" s="38">
        <v>2014</v>
      </c>
      <c r="AQ41" s="38">
        <v>2022</v>
      </c>
      <c r="AR41" s="38">
        <v>2022</v>
      </c>
      <c r="AS41" s="38">
        <v>2022</v>
      </c>
      <c r="AT41" s="38">
        <v>2022</v>
      </c>
      <c r="AU41" s="38">
        <v>2022</v>
      </c>
      <c r="AV41" s="38">
        <v>2022</v>
      </c>
      <c r="AW41" s="38">
        <v>2011</v>
      </c>
      <c r="AX41" s="38">
        <v>2024</v>
      </c>
      <c r="AY41" s="38">
        <v>2024</v>
      </c>
      <c r="AZ41" s="38">
        <v>2024</v>
      </c>
      <c r="BA41" s="38">
        <v>2024</v>
      </c>
      <c r="BB41" s="38">
        <v>2024</v>
      </c>
      <c r="BC41" s="38">
        <v>2023</v>
      </c>
      <c r="BD41" s="38">
        <v>2024</v>
      </c>
      <c r="BE41" s="38">
        <v>2024</v>
      </c>
      <c r="BF41" s="38"/>
      <c r="BG41" s="38">
        <v>2022</v>
      </c>
      <c r="BH41" s="38">
        <v>2023</v>
      </c>
      <c r="BI41" s="38">
        <v>2022</v>
      </c>
      <c r="BJ41" s="38">
        <v>2021</v>
      </c>
      <c r="BK41" s="38">
        <v>2017</v>
      </c>
      <c r="BL41" s="38">
        <v>2021</v>
      </c>
      <c r="BM41" s="38">
        <v>2014</v>
      </c>
      <c r="BN41" s="38">
        <v>2022</v>
      </c>
      <c r="BO41" s="38">
        <v>2022</v>
      </c>
      <c r="BP41" s="38">
        <v>2018</v>
      </c>
      <c r="BQ41" s="38">
        <v>2022</v>
      </c>
      <c r="BR41" s="38">
        <v>2022</v>
      </c>
      <c r="BS41" s="38">
        <v>2022</v>
      </c>
      <c r="BT41" s="38">
        <v>2021</v>
      </c>
      <c r="BU41" s="38">
        <v>2020</v>
      </c>
      <c r="BV41" s="38">
        <v>2023</v>
      </c>
    </row>
    <row r="42" spans="1:74">
      <c r="A42" s="30" t="s">
        <v>736</v>
      </c>
      <c r="B42" s="23" t="s">
        <v>70</v>
      </c>
      <c r="C42" s="38">
        <v>2024</v>
      </c>
      <c r="D42" s="38">
        <v>2024</v>
      </c>
      <c r="E42" s="38">
        <v>2024</v>
      </c>
      <c r="F42" s="38">
        <v>2024</v>
      </c>
      <c r="G42" s="38">
        <v>2024</v>
      </c>
      <c r="H42" s="38">
        <v>2024</v>
      </c>
      <c r="I42" s="38">
        <v>2024</v>
      </c>
      <c r="J42" s="38">
        <v>2024</v>
      </c>
      <c r="K42" s="38">
        <v>2024</v>
      </c>
      <c r="L42" s="38">
        <v>2024</v>
      </c>
      <c r="M42" s="38">
        <v>2024</v>
      </c>
      <c r="N42" s="38">
        <v>2024</v>
      </c>
      <c r="O42" s="38">
        <v>2024</v>
      </c>
      <c r="P42" s="38">
        <v>2024</v>
      </c>
      <c r="Q42" s="38">
        <v>2024</v>
      </c>
      <c r="R42" s="38">
        <v>2024</v>
      </c>
      <c r="S42" s="38">
        <v>2024</v>
      </c>
      <c r="T42" s="38">
        <v>2024</v>
      </c>
      <c r="U42" s="38">
        <v>2024</v>
      </c>
      <c r="V42" s="38">
        <v>2021</v>
      </c>
      <c r="W42" s="38">
        <v>2022</v>
      </c>
      <c r="X42" s="38">
        <v>2022</v>
      </c>
      <c r="Y42" s="38">
        <f>VLOOKUP(B42,[1]Foglio1!$B:$C,2,FALSE)</f>
        <v>2017</v>
      </c>
      <c r="Z42" s="38">
        <v>2022</v>
      </c>
      <c r="AA42" s="38">
        <f>VLOOKUP(B42,[1]Foglio3!$B:$C,2,FALSE)</f>
        <v>2022</v>
      </c>
      <c r="AB42" s="38">
        <v>2018</v>
      </c>
      <c r="AC42" s="38">
        <v>2020</v>
      </c>
      <c r="AD42" s="38">
        <v>2022</v>
      </c>
      <c r="AE42" s="38">
        <v>2024</v>
      </c>
      <c r="AF42" s="38">
        <v>2024</v>
      </c>
      <c r="AG42" s="38">
        <v>2024</v>
      </c>
      <c r="AH42" s="38">
        <v>2022</v>
      </c>
      <c r="AI42" s="38">
        <v>2017</v>
      </c>
      <c r="AJ42" s="38">
        <v>2024</v>
      </c>
      <c r="AK42" s="38">
        <v>2021</v>
      </c>
      <c r="AL42" s="38">
        <v>2022</v>
      </c>
      <c r="AM42" s="38">
        <v>2022</v>
      </c>
      <c r="AN42" s="38">
        <v>2023</v>
      </c>
      <c r="AO42" s="38">
        <v>2022</v>
      </c>
      <c r="AP42" s="38">
        <v>2017</v>
      </c>
      <c r="AQ42" s="38">
        <v>2022</v>
      </c>
      <c r="AR42" s="38">
        <v>2022</v>
      </c>
      <c r="AS42" s="38">
        <v>2022</v>
      </c>
      <c r="AT42" s="38">
        <v>2022</v>
      </c>
      <c r="AU42" s="38">
        <v>2022</v>
      </c>
      <c r="AV42" s="38">
        <v>2022</v>
      </c>
      <c r="AW42" s="38">
        <v>2020</v>
      </c>
      <c r="AX42" s="38">
        <v>2024</v>
      </c>
      <c r="AY42" s="38">
        <v>2024</v>
      </c>
      <c r="AZ42" s="38">
        <v>2024</v>
      </c>
      <c r="BA42" s="38">
        <v>2024</v>
      </c>
      <c r="BB42" s="38">
        <v>2024</v>
      </c>
      <c r="BC42" s="38">
        <v>2024</v>
      </c>
      <c r="BD42" s="38">
        <v>2024</v>
      </c>
      <c r="BE42" s="38">
        <v>2024</v>
      </c>
      <c r="BF42" s="38">
        <v>2015</v>
      </c>
      <c r="BG42" s="38">
        <v>2022</v>
      </c>
      <c r="BH42" s="38">
        <v>2023</v>
      </c>
      <c r="BI42" s="38">
        <v>2022</v>
      </c>
      <c r="BJ42" s="38">
        <v>2022</v>
      </c>
      <c r="BK42" s="38">
        <v>2021</v>
      </c>
      <c r="BL42" s="38">
        <v>2022</v>
      </c>
      <c r="BM42" s="38">
        <v>2014</v>
      </c>
      <c r="BN42" s="38">
        <v>2022</v>
      </c>
      <c r="BO42" s="38">
        <v>2022</v>
      </c>
      <c r="BP42" s="38">
        <v>2018</v>
      </c>
      <c r="BQ42" s="38">
        <v>2022</v>
      </c>
      <c r="BR42" s="38"/>
      <c r="BS42" s="38">
        <v>2022</v>
      </c>
      <c r="BT42" s="38">
        <v>2021</v>
      </c>
      <c r="BU42" s="38">
        <v>2020</v>
      </c>
      <c r="BV42" s="38">
        <v>2023</v>
      </c>
    </row>
    <row r="43" spans="1:74">
      <c r="A43" s="30" t="s">
        <v>73</v>
      </c>
      <c r="B43" s="23" t="s">
        <v>72</v>
      </c>
      <c r="C43" s="38">
        <v>2024</v>
      </c>
      <c r="D43" s="38">
        <v>2024</v>
      </c>
      <c r="E43" s="38">
        <v>2024</v>
      </c>
      <c r="F43" s="38">
        <v>2024</v>
      </c>
      <c r="G43" s="38">
        <v>2024</v>
      </c>
      <c r="H43" s="38">
        <v>2024</v>
      </c>
      <c r="I43" s="38">
        <v>2024</v>
      </c>
      <c r="J43" s="38">
        <v>2024</v>
      </c>
      <c r="K43" s="38">
        <v>2024</v>
      </c>
      <c r="L43" s="38">
        <v>2024</v>
      </c>
      <c r="M43" s="38"/>
      <c r="N43" s="38"/>
      <c r="O43" s="38"/>
      <c r="P43" s="38"/>
      <c r="Q43" s="38">
        <v>2024</v>
      </c>
      <c r="R43" s="38">
        <v>2024</v>
      </c>
      <c r="S43" s="38">
        <v>2024</v>
      </c>
      <c r="T43" s="38">
        <v>2024</v>
      </c>
      <c r="U43" s="38">
        <v>2024</v>
      </c>
      <c r="V43" s="38">
        <v>2021</v>
      </c>
      <c r="W43" s="38">
        <v>2022</v>
      </c>
      <c r="X43" s="38">
        <v>2022</v>
      </c>
      <c r="Y43" s="38">
        <f>VLOOKUP(B43,[1]Foglio1!$B:$C,2,FALSE)</f>
        <v>2018</v>
      </c>
      <c r="Z43" s="38">
        <v>2022</v>
      </c>
      <c r="AA43" s="38">
        <f>VLOOKUP(B43,[1]Foglio3!$B:$C,2,FALSE)</f>
        <v>2022</v>
      </c>
      <c r="AB43" s="38">
        <v>2018</v>
      </c>
      <c r="AC43" s="38">
        <v>2020</v>
      </c>
      <c r="AD43" s="38">
        <v>2022</v>
      </c>
      <c r="AE43" s="38">
        <v>2024</v>
      </c>
      <c r="AF43" s="38">
        <v>2024</v>
      </c>
      <c r="AG43" s="38">
        <v>2024</v>
      </c>
      <c r="AH43" s="38">
        <v>2022</v>
      </c>
      <c r="AI43" s="38">
        <v>2018</v>
      </c>
      <c r="AJ43" s="38">
        <v>2024</v>
      </c>
      <c r="AK43" s="38">
        <v>2021</v>
      </c>
      <c r="AL43" s="38">
        <v>2022</v>
      </c>
      <c r="AM43" s="38">
        <v>2022</v>
      </c>
      <c r="AN43" s="38">
        <v>2023</v>
      </c>
      <c r="AO43" s="38">
        <v>2022</v>
      </c>
      <c r="AP43" s="38">
        <v>2018</v>
      </c>
      <c r="AQ43" s="38">
        <v>2022</v>
      </c>
      <c r="AR43" s="38">
        <v>2022</v>
      </c>
      <c r="AS43" s="38">
        <v>2022</v>
      </c>
      <c r="AT43" s="38">
        <v>2022</v>
      </c>
      <c r="AU43" s="38">
        <v>2022</v>
      </c>
      <c r="AV43" s="38">
        <v>2022</v>
      </c>
      <c r="AW43" s="38">
        <v>2022</v>
      </c>
      <c r="AX43" s="38">
        <v>2024</v>
      </c>
      <c r="AY43" s="38">
        <v>2024</v>
      </c>
      <c r="AZ43" s="38">
        <v>2024</v>
      </c>
      <c r="BA43" s="38"/>
      <c r="BB43" s="38">
        <v>2024</v>
      </c>
      <c r="BC43" s="38"/>
      <c r="BD43" s="38">
        <v>2024</v>
      </c>
      <c r="BE43" s="38">
        <v>2024</v>
      </c>
      <c r="BF43" s="38">
        <v>2013</v>
      </c>
      <c r="BG43" s="38">
        <v>2022</v>
      </c>
      <c r="BH43" s="38">
        <v>2023</v>
      </c>
      <c r="BI43" s="38">
        <v>2022</v>
      </c>
      <c r="BJ43" s="38">
        <v>2021</v>
      </c>
      <c r="BK43" s="38">
        <v>2022</v>
      </c>
      <c r="BL43" s="38">
        <v>2022</v>
      </c>
      <c r="BM43" s="38">
        <v>2014</v>
      </c>
      <c r="BN43" s="38">
        <v>2022</v>
      </c>
      <c r="BO43" s="38">
        <v>2022</v>
      </c>
      <c r="BP43" s="38">
        <v>2021</v>
      </c>
      <c r="BQ43" s="38">
        <v>2022</v>
      </c>
      <c r="BR43" s="38">
        <v>2022</v>
      </c>
      <c r="BS43" s="38">
        <v>2022</v>
      </c>
      <c r="BT43" s="38">
        <v>2021</v>
      </c>
      <c r="BU43" s="38">
        <v>2020</v>
      </c>
      <c r="BV43" s="38">
        <v>2023</v>
      </c>
    </row>
    <row r="44" spans="1:74">
      <c r="A44" s="30" t="s">
        <v>370</v>
      </c>
      <c r="B44" s="23" t="s">
        <v>74</v>
      </c>
      <c r="C44" s="38">
        <v>2024</v>
      </c>
      <c r="D44" s="38">
        <v>2024</v>
      </c>
      <c r="E44" s="38">
        <v>2024</v>
      </c>
      <c r="F44" s="38">
        <v>2024</v>
      </c>
      <c r="G44" s="38">
        <v>2024</v>
      </c>
      <c r="H44" s="38">
        <v>2024</v>
      </c>
      <c r="I44" s="38">
        <v>2024</v>
      </c>
      <c r="J44" s="38">
        <v>2024</v>
      </c>
      <c r="K44" s="38">
        <v>2024</v>
      </c>
      <c r="L44" s="38">
        <v>2024</v>
      </c>
      <c r="M44" s="38">
        <v>2024</v>
      </c>
      <c r="N44" s="38">
        <v>2024</v>
      </c>
      <c r="O44" s="38">
        <v>2024</v>
      </c>
      <c r="P44" s="38">
        <v>2024</v>
      </c>
      <c r="Q44" s="38">
        <v>2024</v>
      </c>
      <c r="R44" s="38">
        <v>2024</v>
      </c>
      <c r="S44" s="38">
        <v>2024</v>
      </c>
      <c r="T44" s="38">
        <v>2024</v>
      </c>
      <c r="U44" s="38">
        <v>2024</v>
      </c>
      <c r="V44" s="38">
        <v>2021</v>
      </c>
      <c r="W44" s="38">
        <v>2022</v>
      </c>
      <c r="X44" s="38">
        <v>2022</v>
      </c>
      <c r="Y44" s="38">
        <f>VLOOKUP(B44,[1]Foglio1!$B:$C,2,FALSE)</f>
        <v>2016</v>
      </c>
      <c r="Z44" s="38">
        <v>2022</v>
      </c>
      <c r="AA44" s="38">
        <f>VLOOKUP(B44,[1]Foglio3!$B:$C,2,FALSE)</f>
        <v>2022</v>
      </c>
      <c r="AB44" s="38">
        <v>2018</v>
      </c>
      <c r="AC44" s="38"/>
      <c r="AD44" s="38">
        <v>2022</v>
      </c>
      <c r="AE44" s="38">
        <v>2024</v>
      </c>
      <c r="AF44" s="38">
        <v>2024</v>
      </c>
      <c r="AG44" s="38">
        <v>2024</v>
      </c>
      <c r="AH44" s="38">
        <v>2022</v>
      </c>
      <c r="AI44" s="38">
        <v>2016</v>
      </c>
      <c r="AJ44" s="38">
        <v>2024</v>
      </c>
      <c r="AK44" s="38">
        <v>2021</v>
      </c>
      <c r="AL44" s="38">
        <v>2022</v>
      </c>
      <c r="AM44" s="38">
        <v>2022</v>
      </c>
      <c r="AN44" s="38">
        <v>2023</v>
      </c>
      <c r="AO44" s="38">
        <v>2022</v>
      </c>
      <c r="AP44" s="38">
        <v>2021</v>
      </c>
      <c r="AQ44" s="38">
        <v>2022</v>
      </c>
      <c r="AR44" s="38">
        <v>2022</v>
      </c>
      <c r="AS44" s="38">
        <v>2022</v>
      </c>
      <c r="AT44" s="38">
        <v>2022</v>
      </c>
      <c r="AU44" s="38">
        <v>2022</v>
      </c>
      <c r="AV44" s="38">
        <v>2022</v>
      </c>
      <c r="AW44" s="38">
        <v>2021</v>
      </c>
      <c r="AX44" s="38">
        <v>2024</v>
      </c>
      <c r="AY44" s="38">
        <v>2024</v>
      </c>
      <c r="AZ44" s="38">
        <v>2024</v>
      </c>
      <c r="BA44" s="38">
        <v>2024</v>
      </c>
      <c r="BB44" s="38">
        <v>2024</v>
      </c>
      <c r="BC44" s="38">
        <v>2024</v>
      </c>
      <c r="BD44" s="38">
        <v>2024</v>
      </c>
      <c r="BE44" s="38">
        <v>2024</v>
      </c>
      <c r="BF44" s="38">
        <v>2015</v>
      </c>
      <c r="BG44" s="38">
        <v>2022</v>
      </c>
      <c r="BH44" s="38">
        <v>2023</v>
      </c>
      <c r="BI44" s="38">
        <v>2022</v>
      </c>
      <c r="BJ44" s="38">
        <v>2019</v>
      </c>
      <c r="BK44" s="38">
        <v>2022</v>
      </c>
      <c r="BL44" s="38">
        <v>2022</v>
      </c>
      <c r="BM44" s="38">
        <v>2014</v>
      </c>
      <c r="BN44" s="38">
        <v>2022</v>
      </c>
      <c r="BO44" s="38">
        <v>2022</v>
      </c>
      <c r="BP44" s="38">
        <v>2019</v>
      </c>
      <c r="BQ44" s="38">
        <v>2022</v>
      </c>
      <c r="BR44" s="38">
        <v>2022</v>
      </c>
      <c r="BS44" s="38">
        <v>2022</v>
      </c>
      <c r="BT44" s="38">
        <v>2021</v>
      </c>
      <c r="BU44" s="38">
        <v>2020</v>
      </c>
      <c r="BV44" s="38">
        <v>2023</v>
      </c>
    </row>
    <row r="45" spans="1:74">
      <c r="A45" s="30" t="s">
        <v>76</v>
      </c>
      <c r="B45" s="23" t="s">
        <v>75</v>
      </c>
      <c r="C45" s="38">
        <v>2024</v>
      </c>
      <c r="D45" s="38">
        <v>2024</v>
      </c>
      <c r="E45" s="38">
        <v>2024</v>
      </c>
      <c r="F45" s="38">
        <v>2024</v>
      </c>
      <c r="G45" s="38">
        <v>2024</v>
      </c>
      <c r="H45" s="38">
        <v>2024</v>
      </c>
      <c r="I45" s="38">
        <v>2024</v>
      </c>
      <c r="J45" s="38">
        <v>2024</v>
      </c>
      <c r="K45" s="38">
        <v>2024</v>
      </c>
      <c r="L45" s="38">
        <v>2024</v>
      </c>
      <c r="M45" s="38">
        <v>2024</v>
      </c>
      <c r="N45" s="38"/>
      <c r="O45" s="38"/>
      <c r="P45" s="38"/>
      <c r="Q45" s="38">
        <v>2024</v>
      </c>
      <c r="R45" s="38">
        <v>2024</v>
      </c>
      <c r="S45" s="38">
        <v>2024</v>
      </c>
      <c r="T45" s="38">
        <v>2024</v>
      </c>
      <c r="U45" s="38">
        <v>2024</v>
      </c>
      <c r="V45" s="38">
        <v>2021</v>
      </c>
      <c r="W45" s="38">
        <v>2022</v>
      </c>
      <c r="X45" s="38">
        <v>2022</v>
      </c>
      <c r="Y45" s="38">
        <f>VLOOKUP(B45,[1]Foglio1!$B:$C,2,FALSE)</f>
        <v>2011</v>
      </c>
      <c r="Z45" s="38">
        <v>2021</v>
      </c>
      <c r="AA45" s="38"/>
      <c r="AB45" s="38">
        <v>2018</v>
      </c>
      <c r="AC45" s="38">
        <v>2020</v>
      </c>
      <c r="AD45" s="38">
        <v>2022</v>
      </c>
      <c r="AE45" s="38">
        <v>2024</v>
      </c>
      <c r="AF45" s="38">
        <v>2024</v>
      </c>
      <c r="AG45" s="38">
        <v>2024</v>
      </c>
      <c r="AH45" s="38">
        <v>2022</v>
      </c>
      <c r="AI45" s="38"/>
      <c r="AJ45" s="38">
        <v>2024</v>
      </c>
      <c r="AK45" s="38">
        <v>2021</v>
      </c>
      <c r="AL45" s="38">
        <v>2022</v>
      </c>
      <c r="AM45" s="38"/>
      <c r="AN45" s="38">
        <v>2023</v>
      </c>
      <c r="AO45" s="38">
        <v>2022</v>
      </c>
      <c r="AP45" s="38"/>
      <c r="AQ45" s="38">
        <v>2022</v>
      </c>
      <c r="AR45" s="38">
        <v>2022</v>
      </c>
      <c r="AS45" s="38">
        <v>2022</v>
      </c>
      <c r="AT45" s="38"/>
      <c r="AU45" s="38">
        <v>2022</v>
      </c>
      <c r="AV45" s="38">
        <v>2022</v>
      </c>
      <c r="AW45" s="38">
        <v>2021</v>
      </c>
      <c r="AX45" s="38">
        <v>2024</v>
      </c>
      <c r="AY45" s="38">
        <v>2024</v>
      </c>
      <c r="AZ45" s="38">
        <v>2024</v>
      </c>
      <c r="BA45" s="38"/>
      <c r="BB45" s="38">
        <v>2024</v>
      </c>
      <c r="BC45" s="38">
        <v>2023</v>
      </c>
      <c r="BD45" s="38">
        <v>2024</v>
      </c>
      <c r="BE45" s="38">
        <v>2024</v>
      </c>
      <c r="BF45" s="38">
        <v>2015</v>
      </c>
      <c r="BG45" s="38">
        <v>2022</v>
      </c>
      <c r="BH45" s="38">
        <v>2023</v>
      </c>
      <c r="BI45" s="38">
        <v>2022</v>
      </c>
      <c r="BJ45" s="38">
        <v>2021</v>
      </c>
      <c r="BK45" s="38">
        <v>2022</v>
      </c>
      <c r="BL45" s="38">
        <v>2022</v>
      </c>
      <c r="BM45" s="38">
        <v>2014</v>
      </c>
      <c r="BN45" s="38">
        <v>2022</v>
      </c>
      <c r="BO45" s="38">
        <v>2022</v>
      </c>
      <c r="BP45" s="38">
        <v>2019</v>
      </c>
      <c r="BQ45" s="38">
        <v>2022</v>
      </c>
      <c r="BR45" s="38">
        <v>2022</v>
      </c>
      <c r="BS45" s="38">
        <v>2022</v>
      </c>
      <c r="BT45" s="38">
        <v>2021</v>
      </c>
      <c r="BU45" s="38">
        <v>2020</v>
      </c>
      <c r="BV45" s="38">
        <v>2023</v>
      </c>
    </row>
    <row r="46" spans="1:74">
      <c r="A46" s="30" t="s">
        <v>78</v>
      </c>
      <c r="B46" s="23" t="s">
        <v>77</v>
      </c>
      <c r="C46" s="38">
        <v>2024</v>
      </c>
      <c r="D46" s="38">
        <v>2024</v>
      </c>
      <c r="E46" s="38">
        <v>2024</v>
      </c>
      <c r="F46" s="38">
        <v>2024</v>
      </c>
      <c r="G46" s="38">
        <v>2024</v>
      </c>
      <c r="H46" s="38">
        <v>2024</v>
      </c>
      <c r="I46" s="38">
        <v>2024</v>
      </c>
      <c r="J46" s="38">
        <v>2024</v>
      </c>
      <c r="K46" s="38">
        <v>2024</v>
      </c>
      <c r="L46" s="38">
        <v>2024</v>
      </c>
      <c r="M46" s="38"/>
      <c r="N46" s="38"/>
      <c r="O46" s="38"/>
      <c r="P46" s="38"/>
      <c r="Q46" s="38">
        <v>2024</v>
      </c>
      <c r="R46" s="38">
        <v>2024</v>
      </c>
      <c r="S46" s="38">
        <v>2024</v>
      </c>
      <c r="T46" s="38">
        <v>2024</v>
      </c>
      <c r="U46" s="38">
        <v>2024</v>
      </c>
      <c r="V46" s="38">
        <v>2021</v>
      </c>
      <c r="W46" s="38">
        <v>2022</v>
      </c>
      <c r="X46" s="38">
        <v>2022</v>
      </c>
      <c r="Y46" s="38">
        <f>VLOOKUP(B46,[1]Foglio1!$B:$C,2,FALSE)</f>
        <v>2019</v>
      </c>
      <c r="Z46" s="38">
        <v>2022</v>
      </c>
      <c r="AA46" s="38">
        <f>VLOOKUP(B46,[1]Foglio3!$B:$C,2,FALSE)</f>
        <v>2022</v>
      </c>
      <c r="AB46" s="38">
        <v>2018</v>
      </c>
      <c r="AC46" s="38"/>
      <c r="AD46" s="38">
        <v>2022</v>
      </c>
      <c r="AE46" s="38">
        <v>2024</v>
      </c>
      <c r="AF46" s="38">
        <v>2024</v>
      </c>
      <c r="AG46" s="38">
        <v>2024</v>
      </c>
      <c r="AH46" s="38">
        <v>2022</v>
      </c>
      <c r="AI46" s="38">
        <v>2019</v>
      </c>
      <c r="AJ46" s="38">
        <v>2024</v>
      </c>
      <c r="AK46" s="38">
        <v>2021</v>
      </c>
      <c r="AL46" s="38">
        <v>2022</v>
      </c>
      <c r="AM46" s="38">
        <v>2019</v>
      </c>
      <c r="AN46" s="38"/>
      <c r="AO46" s="38">
        <v>2022</v>
      </c>
      <c r="AP46" s="38">
        <v>2019</v>
      </c>
      <c r="AQ46" s="38">
        <v>2022</v>
      </c>
      <c r="AR46" s="38">
        <v>2022</v>
      </c>
      <c r="AS46" s="38">
        <v>2022</v>
      </c>
      <c r="AT46" s="38"/>
      <c r="AU46" s="38">
        <v>2022</v>
      </c>
      <c r="AV46" s="38">
        <v>2022</v>
      </c>
      <c r="AW46" s="38"/>
      <c r="AX46" s="38">
        <v>2024</v>
      </c>
      <c r="AY46" s="38">
        <v>2024</v>
      </c>
      <c r="AZ46" s="38">
        <v>2024</v>
      </c>
      <c r="BA46" s="38"/>
      <c r="BB46" s="38">
        <v>2024</v>
      </c>
      <c r="BC46" s="38">
        <v>2023</v>
      </c>
      <c r="BD46" s="38">
        <v>2024</v>
      </c>
      <c r="BE46" s="38">
        <v>2024</v>
      </c>
      <c r="BF46" s="38">
        <v>2013</v>
      </c>
      <c r="BG46" s="38">
        <v>2022</v>
      </c>
      <c r="BH46" s="38">
        <v>2023</v>
      </c>
      <c r="BI46" s="38">
        <v>2022</v>
      </c>
      <c r="BJ46" s="38">
        <v>2021</v>
      </c>
      <c r="BK46" s="38">
        <v>2021</v>
      </c>
      <c r="BL46" s="38">
        <v>2022</v>
      </c>
      <c r="BM46" s="38">
        <v>2014</v>
      </c>
      <c r="BN46" s="38">
        <v>2022</v>
      </c>
      <c r="BO46" s="38">
        <v>2022</v>
      </c>
      <c r="BP46" s="38">
        <v>2018</v>
      </c>
      <c r="BQ46" s="38">
        <v>2022</v>
      </c>
      <c r="BR46" s="38">
        <v>2022</v>
      </c>
      <c r="BS46" s="38"/>
      <c r="BT46" s="38">
        <v>2021</v>
      </c>
      <c r="BU46" s="38">
        <v>2020</v>
      </c>
      <c r="BV46" s="38">
        <v>2020</v>
      </c>
    </row>
    <row r="47" spans="1:74">
      <c r="A47" s="30" t="s">
        <v>80</v>
      </c>
      <c r="B47" s="23" t="s">
        <v>79</v>
      </c>
      <c r="C47" s="38">
        <v>2024</v>
      </c>
      <c r="D47" s="38">
        <v>2024</v>
      </c>
      <c r="E47" s="38">
        <v>2024</v>
      </c>
      <c r="F47" s="38">
        <v>2024</v>
      </c>
      <c r="G47" s="38">
        <v>2024</v>
      </c>
      <c r="H47" s="38">
        <v>2024</v>
      </c>
      <c r="I47" s="38">
        <v>2024</v>
      </c>
      <c r="J47" s="38">
        <v>2024</v>
      </c>
      <c r="K47" s="38">
        <v>2024</v>
      </c>
      <c r="L47" s="38">
        <v>2024</v>
      </c>
      <c r="M47" s="38">
        <v>2024</v>
      </c>
      <c r="N47" s="38"/>
      <c r="O47" s="38"/>
      <c r="P47" s="38"/>
      <c r="Q47" s="38">
        <v>2024</v>
      </c>
      <c r="R47" s="38">
        <v>2024</v>
      </c>
      <c r="S47" s="38">
        <v>2024</v>
      </c>
      <c r="T47" s="38">
        <v>2024</v>
      </c>
      <c r="U47" s="38">
        <v>2024</v>
      </c>
      <c r="V47" s="38">
        <v>2021</v>
      </c>
      <c r="W47" s="38">
        <v>2022</v>
      </c>
      <c r="X47" s="38">
        <v>2022</v>
      </c>
      <c r="Y47" s="38">
        <f>VLOOKUP(B47,[1]Foglio1!$B:$C,2,FALSE)</f>
        <v>2011</v>
      </c>
      <c r="Z47" s="38">
        <v>2022</v>
      </c>
      <c r="AA47" s="38"/>
      <c r="AB47" s="38">
        <v>2019</v>
      </c>
      <c r="AC47" s="38">
        <v>2020</v>
      </c>
      <c r="AD47" s="38">
        <v>2022</v>
      </c>
      <c r="AE47" s="38">
        <v>2024</v>
      </c>
      <c r="AF47" s="38">
        <v>2024</v>
      </c>
      <c r="AG47" s="38">
        <v>2024</v>
      </c>
      <c r="AH47" s="38">
        <v>2022</v>
      </c>
      <c r="AI47" s="38"/>
      <c r="AJ47" s="38">
        <v>2024</v>
      </c>
      <c r="AK47" s="38">
        <v>2021</v>
      </c>
      <c r="AL47" s="38">
        <v>2022</v>
      </c>
      <c r="AM47" s="38"/>
      <c r="AN47" s="38">
        <v>2023</v>
      </c>
      <c r="AO47" s="38">
        <v>2022</v>
      </c>
      <c r="AP47" s="38"/>
      <c r="AQ47" s="38">
        <v>2022</v>
      </c>
      <c r="AR47" s="38">
        <v>2021</v>
      </c>
      <c r="AS47" s="38">
        <v>2021</v>
      </c>
      <c r="AT47" s="38"/>
      <c r="AU47" s="38">
        <v>2022</v>
      </c>
      <c r="AV47" s="38">
        <v>2022</v>
      </c>
      <c r="AW47" s="38">
        <v>2021</v>
      </c>
      <c r="AX47" s="38">
        <v>2024</v>
      </c>
      <c r="AY47" s="38">
        <v>2024</v>
      </c>
      <c r="AZ47" s="38">
        <v>2024</v>
      </c>
      <c r="BA47" s="38">
        <v>2024</v>
      </c>
      <c r="BB47" s="38">
        <v>2024</v>
      </c>
      <c r="BC47" s="38"/>
      <c r="BD47" s="38">
        <v>2024</v>
      </c>
      <c r="BE47" s="38">
        <v>2024</v>
      </c>
      <c r="BF47" s="38"/>
      <c r="BG47" s="38">
        <v>2022</v>
      </c>
      <c r="BH47" s="38">
        <v>2023</v>
      </c>
      <c r="BI47" s="38">
        <v>2022</v>
      </c>
      <c r="BJ47" s="38">
        <v>2021</v>
      </c>
      <c r="BK47" s="38">
        <v>2022</v>
      </c>
      <c r="BL47" s="38">
        <v>2021</v>
      </c>
      <c r="BM47" s="38">
        <v>2014</v>
      </c>
      <c r="BN47" s="38">
        <v>2022</v>
      </c>
      <c r="BO47" s="38">
        <v>2022</v>
      </c>
      <c r="BP47" s="38">
        <v>2021</v>
      </c>
      <c r="BQ47" s="38">
        <v>2022</v>
      </c>
      <c r="BR47" s="38">
        <v>2022</v>
      </c>
      <c r="BS47" s="38">
        <v>2022</v>
      </c>
      <c r="BT47" s="38">
        <v>2021</v>
      </c>
      <c r="BU47" s="38">
        <v>2020</v>
      </c>
      <c r="BV47" s="38">
        <v>2023</v>
      </c>
    </row>
    <row r="48" spans="1:74">
      <c r="A48" s="30" t="s">
        <v>82</v>
      </c>
      <c r="B48" s="23" t="s">
        <v>81</v>
      </c>
      <c r="C48" s="38">
        <v>2024</v>
      </c>
      <c r="D48" s="38">
        <v>2024</v>
      </c>
      <c r="E48" s="38">
        <v>2024</v>
      </c>
      <c r="F48" s="38">
        <v>2024</v>
      </c>
      <c r="G48" s="38">
        <v>2024</v>
      </c>
      <c r="H48" s="38">
        <v>2024</v>
      </c>
      <c r="I48" s="38">
        <v>2024</v>
      </c>
      <c r="J48" s="38">
        <v>2024</v>
      </c>
      <c r="K48" s="38">
        <v>2024</v>
      </c>
      <c r="L48" s="38">
        <v>2024</v>
      </c>
      <c r="M48" s="38">
        <v>2024</v>
      </c>
      <c r="N48" s="38"/>
      <c r="O48" s="38"/>
      <c r="P48" s="38"/>
      <c r="Q48" s="38">
        <v>2024</v>
      </c>
      <c r="R48" s="38">
        <v>2024</v>
      </c>
      <c r="S48" s="38">
        <v>2024</v>
      </c>
      <c r="T48" s="38">
        <v>2024</v>
      </c>
      <c r="U48" s="38">
        <v>2024</v>
      </c>
      <c r="V48" s="38">
        <v>2021</v>
      </c>
      <c r="W48" s="38">
        <v>2022</v>
      </c>
      <c r="X48" s="38">
        <v>2022</v>
      </c>
      <c r="Y48" s="38">
        <f>VLOOKUP(B48,[1]Foglio1!$B:$C,2,FALSE)</f>
        <v>2011</v>
      </c>
      <c r="Z48" s="38">
        <v>2022</v>
      </c>
      <c r="AA48" s="38"/>
      <c r="AB48" s="38">
        <v>2019</v>
      </c>
      <c r="AC48" s="38"/>
      <c r="AD48" s="38">
        <v>2022</v>
      </c>
      <c r="AE48" s="38">
        <v>2024</v>
      </c>
      <c r="AF48" s="38">
        <v>2024</v>
      </c>
      <c r="AG48" s="38">
        <v>2024</v>
      </c>
      <c r="AH48" s="38">
        <v>2022</v>
      </c>
      <c r="AI48" s="38"/>
      <c r="AJ48" s="38">
        <v>2024</v>
      </c>
      <c r="AK48" s="38">
        <v>2021</v>
      </c>
      <c r="AL48" s="38">
        <v>2022</v>
      </c>
      <c r="AM48" s="38"/>
      <c r="AN48" s="38">
        <v>2023</v>
      </c>
      <c r="AO48" s="38">
        <v>2022</v>
      </c>
      <c r="AP48" s="38"/>
      <c r="AQ48" s="38">
        <v>2022</v>
      </c>
      <c r="AR48" s="38">
        <v>2022</v>
      </c>
      <c r="AS48" s="38">
        <v>2022</v>
      </c>
      <c r="AT48" s="38"/>
      <c r="AU48" s="38">
        <v>2022</v>
      </c>
      <c r="AV48" s="38">
        <v>2022</v>
      </c>
      <c r="AW48" s="38">
        <v>2021</v>
      </c>
      <c r="AX48" s="38">
        <v>2024</v>
      </c>
      <c r="AY48" s="38">
        <v>2024</v>
      </c>
      <c r="AZ48" s="38">
        <v>2024</v>
      </c>
      <c r="BA48" s="38"/>
      <c r="BB48" s="38">
        <v>2024</v>
      </c>
      <c r="BC48" s="38">
        <v>2023</v>
      </c>
      <c r="BD48" s="38">
        <v>2024</v>
      </c>
      <c r="BE48" s="38">
        <v>2024</v>
      </c>
      <c r="BF48" s="38">
        <v>2015</v>
      </c>
      <c r="BG48" s="38">
        <v>2022</v>
      </c>
      <c r="BH48" s="38">
        <v>2023</v>
      </c>
      <c r="BI48" s="38">
        <v>2022</v>
      </c>
      <c r="BJ48" s="38"/>
      <c r="BK48" s="38">
        <v>2022</v>
      </c>
      <c r="BL48" s="38">
        <v>2022</v>
      </c>
      <c r="BM48" s="38">
        <v>2014</v>
      </c>
      <c r="BN48" s="38">
        <v>2022</v>
      </c>
      <c r="BO48" s="38">
        <v>2022</v>
      </c>
      <c r="BP48" s="38">
        <v>2021</v>
      </c>
      <c r="BQ48" s="38">
        <v>2022</v>
      </c>
      <c r="BR48" s="38">
        <v>2022</v>
      </c>
      <c r="BS48" s="38"/>
      <c r="BT48" s="38">
        <v>2021</v>
      </c>
      <c r="BU48" s="38">
        <v>2020</v>
      </c>
      <c r="BV48" s="38">
        <v>2023</v>
      </c>
    </row>
    <row r="49" spans="1:74">
      <c r="A49" s="30" t="s">
        <v>84</v>
      </c>
      <c r="B49" s="23" t="s">
        <v>83</v>
      </c>
      <c r="C49" s="38">
        <v>2024</v>
      </c>
      <c r="D49" s="38">
        <v>2024</v>
      </c>
      <c r="E49" s="38">
        <v>2024</v>
      </c>
      <c r="F49" s="38">
        <v>2024</v>
      </c>
      <c r="G49" s="38">
        <v>2024</v>
      </c>
      <c r="H49" s="38">
        <v>2024</v>
      </c>
      <c r="I49" s="38">
        <v>2024</v>
      </c>
      <c r="J49" s="38">
        <v>2024</v>
      </c>
      <c r="K49" s="38">
        <v>2024</v>
      </c>
      <c r="L49" s="38">
        <v>2024</v>
      </c>
      <c r="M49" s="38">
        <v>2024</v>
      </c>
      <c r="N49" s="38"/>
      <c r="O49" s="38"/>
      <c r="P49" s="38"/>
      <c r="Q49" s="38">
        <v>2024</v>
      </c>
      <c r="R49" s="38">
        <v>2024</v>
      </c>
      <c r="S49" s="38">
        <v>2024</v>
      </c>
      <c r="T49" s="38">
        <v>2024</v>
      </c>
      <c r="U49" s="38">
        <v>2024</v>
      </c>
      <c r="V49" s="38">
        <v>2021</v>
      </c>
      <c r="W49" s="38">
        <v>2022</v>
      </c>
      <c r="X49" s="38">
        <v>2022</v>
      </c>
      <c r="Y49" s="38"/>
      <c r="Z49" s="38">
        <v>2022</v>
      </c>
      <c r="AA49" s="38"/>
      <c r="AB49" s="38">
        <v>2018</v>
      </c>
      <c r="AC49" s="38">
        <v>2020</v>
      </c>
      <c r="AD49" s="38">
        <v>2022</v>
      </c>
      <c r="AE49" s="38">
        <v>2024</v>
      </c>
      <c r="AF49" s="38">
        <v>2024</v>
      </c>
      <c r="AG49" s="38">
        <v>2024</v>
      </c>
      <c r="AH49" s="38">
        <v>2022</v>
      </c>
      <c r="AI49" s="38"/>
      <c r="AJ49" s="38">
        <v>2024</v>
      </c>
      <c r="AK49" s="38">
        <v>2021</v>
      </c>
      <c r="AL49" s="38">
        <v>2022</v>
      </c>
      <c r="AM49" s="38"/>
      <c r="AN49" s="38">
        <v>2023</v>
      </c>
      <c r="AO49" s="38">
        <v>2022</v>
      </c>
      <c r="AP49" s="38"/>
      <c r="AQ49" s="38">
        <v>2022</v>
      </c>
      <c r="AR49" s="38">
        <v>2022</v>
      </c>
      <c r="AS49" s="38">
        <v>2021</v>
      </c>
      <c r="AT49" s="38"/>
      <c r="AU49" s="38">
        <v>2022</v>
      </c>
      <c r="AV49" s="38">
        <v>2022</v>
      </c>
      <c r="AW49" s="38">
        <v>2021</v>
      </c>
      <c r="AX49" s="38">
        <v>2024</v>
      </c>
      <c r="AY49" s="38">
        <v>2024</v>
      </c>
      <c r="AZ49" s="38">
        <v>2024</v>
      </c>
      <c r="BA49" s="38"/>
      <c r="BB49" s="38">
        <v>2024</v>
      </c>
      <c r="BC49" s="38"/>
      <c r="BD49" s="38">
        <v>2024</v>
      </c>
      <c r="BE49" s="38">
        <v>2024</v>
      </c>
      <c r="BF49" s="38">
        <v>2015</v>
      </c>
      <c r="BG49" s="38">
        <v>2022</v>
      </c>
      <c r="BH49" s="38">
        <v>2023</v>
      </c>
      <c r="BI49" s="38">
        <v>2022</v>
      </c>
      <c r="BJ49" s="38"/>
      <c r="BK49" s="38">
        <v>2022</v>
      </c>
      <c r="BL49" s="38">
        <v>2022</v>
      </c>
      <c r="BM49" s="38">
        <v>2014</v>
      </c>
      <c r="BN49" s="38">
        <v>2022</v>
      </c>
      <c r="BO49" s="38">
        <v>2022</v>
      </c>
      <c r="BP49" s="38">
        <v>2019</v>
      </c>
      <c r="BQ49" s="38">
        <v>2022</v>
      </c>
      <c r="BR49" s="38">
        <v>2022</v>
      </c>
      <c r="BS49" s="38">
        <v>2022</v>
      </c>
      <c r="BT49" s="38">
        <v>2022</v>
      </c>
      <c r="BU49" s="38">
        <v>2020</v>
      </c>
      <c r="BV49" s="38">
        <v>2023</v>
      </c>
    </row>
    <row r="50" spans="1:74">
      <c r="A50" s="30" t="s">
        <v>86</v>
      </c>
      <c r="B50" s="23" t="s">
        <v>85</v>
      </c>
      <c r="C50" s="38">
        <v>2024</v>
      </c>
      <c r="D50" s="38">
        <v>2024</v>
      </c>
      <c r="E50" s="38">
        <v>2024</v>
      </c>
      <c r="F50" s="38">
        <v>2024</v>
      </c>
      <c r="G50" s="38">
        <v>2024</v>
      </c>
      <c r="H50" s="38">
        <v>2024</v>
      </c>
      <c r="I50" s="38">
        <v>2024</v>
      </c>
      <c r="J50" s="38">
        <v>2024</v>
      </c>
      <c r="K50" s="38">
        <v>2024</v>
      </c>
      <c r="L50" s="38"/>
      <c r="M50" s="38">
        <v>2024</v>
      </c>
      <c r="N50" s="38">
        <v>2024</v>
      </c>
      <c r="O50" s="38">
        <v>2024</v>
      </c>
      <c r="P50" s="38">
        <v>2024</v>
      </c>
      <c r="Q50" s="38">
        <v>2024</v>
      </c>
      <c r="R50" s="38">
        <v>2024</v>
      </c>
      <c r="S50" s="38">
        <v>2024</v>
      </c>
      <c r="T50" s="38">
        <v>2024</v>
      </c>
      <c r="U50" s="38">
        <v>2024</v>
      </c>
      <c r="V50" s="38">
        <v>2021</v>
      </c>
      <c r="W50" s="38">
        <v>2022</v>
      </c>
      <c r="X50" s="38">
        <v>2022</v>
      </c>
      <c r="Y50" s="38">
        <f>VLOOKUP(B50,[1]Foglio1!$B:$C,2,FALSE)</f>
        <v>2006</v>
      </c>
      <c r="Z50" s="38">
        <v>2022</v>
      </c>
      <c r="AA50" s="38"/>
      <c r="AB50" s="38">
        <v>2019</v>
      </c>
      <c r="AC50" s="38">
        <v>2020</v>
      </c>
      <c r="AD50" s="38">
        <v>2022</v>
      </c>
      <c r="AE50" s="38">
        <v>2024</v>
      </c>
      <c r="AF50" s="38">
        <v>2024</v>
      </c>
      <c r="AG50" s="38">
        <v>2024</v>
      </c>
      <c r="AH50" s="38">
        <v>2022</v>
      </c>
      <c r="AI50" s="38"/>
      <c r="AJ50" s="38">
        <v>2024</v>
      </c>
      <c r="AK50" s="38">
        <v>2021</v>
      </c>
      <c r="AL50" s="38">
        <v>2022</v>
      </c>
      <c r="AM50" s="38">
        <v>2022</v>
      </c>
      <c r="AN50" s="38">
        <v>2023</v>
      </c>
      <c r="AO50" s="38">
        <v>2022</v>
      </c>
      <c r="AP50" s="38">
        <v>2019</v>
      </c>
      <c r="AQ50" s="38">
        <v>2022</v>
      </c>
      <c r="AR50" s="38">
        <v>2021</v>
      </c>
      <c r="AS50" s="38"/>
      <c r="AT50" s="38">
        <v>2022</v>
      </c>
      <c r="AU50" s="38">
        <v>2022</v>
      </c>
      <c r="AV50" s="38"/>
      <c r="AW50" s="38">
        <v>2017</v>
      </c>
      <c r="AX50" s="38">
        <v>2024</v>
      </c>
      <c r="AY50" s="38">
        <v>2024</v>
      </c>
      <c r="AZ50" s="38">
        <v>2024</v>
      </c>
      <c r="BA50" s="38"/>
      <c r="BB50" s="38">
        <v>2024</v>
      </c>
      <c r="BC50" s="38">
        <v>2023</v>
      </c>
      <c r="BD50" s="38">
        <v>2024</v>
      </c>
      <c r="BE50" s="38">
        <v>2024</v>
      </c>
      <c r="BF50" s="38">
        <v>2013</v>
      </c>
      <c r="BG50" s="38">
        <v>2022</v>
      </c>
      <c r="BH50" s="38">
        <v>2023</v>
      </c>
      <c r="BI50" s="38">
        <v>2022</v>
      </c>
      <c r="BJ50" s="38"/>
      <c r="BK50" s="38">
        <v>2021</v>
      </c>
      <c r="BL50" s="38">
        <v>2022</v>
      </c>
      <c r="BM50" s="38">
        <v>2014</v>
      </c>
      <c r="BN50" s="38">
        <v>2022</v>
      </c>
      <c r="BO50" s="38">
        <v>2022</v>
      </c>
      <c r="BP50" s="38">
        <v>2014</v>
      </c>
      <c r="BQ50" s="38">
        <v>2022</v>
      </c>
      <c r="BR50" s="38">
        <v>2022</v>
      </c>
      <c r="BS50" s="38">
        <v>2022</v>
      </c>
      <c r="BT50" s="38">
        <v>2021</v>
      </c>
      <c r="BU50" s="38">
        <v>2020</v>
      </c>
      <c r="BV50" s="38">
        <v>2023</v>
      </c>
    </row>
    <row r="51" spans="1:74">
      <c r="A51" s="30" t="s">
        <v>88</v>
      </c>
      <c r="B51" s="23" t="s">
        <v>87</v>
      </c>
      <c r="C51" s="38">
        <v>2024</v>
      </c>
      <c r="D51" s="38">
        <v>2024</v>
      </c>
      <c r="E51" s="38">
        <v>2024</v>
      </c>
      <c r="F51" s="38">
        <v>2024</v>
      </c>
      <c r="G51" s="38">
        <v>2024</v>
      </c>
      <c r="H51" s="38">
        <v>2024</v>
      </c>
      <c r="I51" s="38">
        <v>2024</v>
      </c>
      <c r="J51" s="38">
        <v>2024</v>
      </c>
      <c r="K51" s="38">
        <v>2024</v>
      </c>
      <c r="L51" s="38">
        <v>2024</v>
      </c>
      <c r="M51" s="38"/>
      <c r="N51" s="38"/>
      <c r="O51" s="38"/>
      <c r="P51" s="38"/>
      <c r="Q51" s="38">
        <v>2024</v>
      </c>
      <c r="R51" s="38">
        <v>2024</v>
      </c>
      <c r="S51" s="38">
        <v>2024</v>
      </c>
      <c r="T51" s="38">
        <v>2024</v>
      </c>
      <c r="U51" s="38">
        <v>2024</v>
      </c>
      <c r="V51" s="38">
        <v>2021</v>
      </c>
      <c r="W51" s="38">
        <v>2022</v>
      </c>
      <c r="X51" s="38">
        <v>2022</v>
      </c>
      <c r="Y51" s="38"/>
      <c r="Z51" s="38">
        <v>2017</v>
      </c>
      <c r="AA51" s="38"/>
      <c r="AB51" s="38"/>
      <c r="AC51" s="38"/>
      <c r="AD51" s="38"/>
      <c r="AE51" s="38">
        <v>2024</v>
      </c>
      <c r="AF51" s="38">
        <v>2008</v>
      </c>
      <c r="AG51" s="38"/>
      <c r="AH51" s="38">
        <v>2022</v>
      </c>
      <c r="AI51" s="38"/>
      <c r="AJ51" s="38">
        <v>2024</v>
      </c>
      <c r="AK51" s="38">
        <v>2021</v>
      </c>
      <c r="AL51" s="38">
        <v>2022</v>
      </c>
      <c r="AM51" s="38">
        <v>2022</v>
      </c>
      <c r="AN51" s="38">
        <v>2023</v>
      </c>
      <c r="AO51" s="38">
        <v>2022</v>
      </c>
      <c r="AP51" s="38"/>
      <c r="AQ51" s="38">
        <v>2022</v>
      </c>
      <c r="AR51" s="38"/>
      <c r="AS51" s="38"/>
      <c r="AT51" s="38"/>
      <c r="AU51" s="38">
        <v>2022</v>
      </c>
      <c r="AV51" s="38"/>
      <c r="AW51" s="38"/>
      <c r="AX51" s="38">
        <v>2024</v>
      </c>
      <c r="AY51" s="38">
        <v>2024</v>
      </c>
      <c r="AZ51" s="38">
        <v>2024</v>
      </c>
      <c r="BA51" s="38"/>
      <c r="BB51" s="38"/>
      <c r="BC51" s="38"/>
      <c r="BD51" s="38">
        <v>2024</v>
      </c>
      <c r="BE51" s="38">
        <v>2024</v>
      </c>
      <c r="BF51" s="38"/>
      <c r="BG51" s="38">
        <v>2022</v>
      </c>
      <c r="BH51" s="38">
        <v>2023</v>
      </c>
      <c r="BI51" s="38">
        <v>2022</v>
      </c>
      <c r="BJ51" s="38"/>
      <c r="BK51" s="38">
        <v>2021</v>
      </c>
      <c r="BL51" s="38">
        <v>2021</v>
      </c>
      <c r="BM51" s="38">
        <v>2014</v>
      </c>
      <c r="BN51" s="38">
        <v>2022</v>
      </c>
      <c r="BO51" s="38">
        <v>2022</v>
      </c>
      <c r="BP51" s="38">
        <v>2018</v>
      </c>
      <c r="BQ51" s="38">
        <v>2022</v>
      </c>
      <c r="BR51" s="38">
        <v>2022</v>
      </c>
      <c r="BS51" s="38"/>
      <c r="BT51" s="38">
        <v>2021</v>
      </c>
      <c r="BU51" s="38"/>
      <c r="BV51" s="38">
        <v>2023</v>
      </c>
    </row>
    <row r="52" spans="1:74">
      <c r="A52" s="30" t="s">
        <v>90</v>
      </c>
      <c r="B52" s="23" t="s">
        <v>89</v>
      </c>
      <c r="C52" s="38">
        <v>2024</v>
      </c>
      <c r="D52" s="38">
        <v>2024</v>
      </c>
      <c r="E52" s="38">
        <v>2024</v>
      </c>
      <c r="F52" s="38">
        <v>2024</v>
      </c>
      <c r="G52" s="38">
        <v>2024</v>
      </c>
      <c r="H52" s="38">
        <v>2024</v>
      </c>
      <c r="I52" s="38">
        <v>2024</v>
      </c>
      <c r="J52" s="38">
        <v>2024</v>
      </c>
      <c r="K52" s="38">
        <v>2024</v>
      </c>
      <c r="L52" s="38">
        <v>2024</v>
      </c>
      <c r="M52" s="38"/>
      <c r="N52" s="38"/>
      <c r="O52" s="38"/>
      <c r="P52" s="38"/>
      <c r="Q52" s="38">
        <v>2024</v>
      </c>
      <c r="R52" s="38">
        <v>2024</v>
      </c>
      <c r="S52" s="38">
        <v>2024</v>
      </c>
      <c r="T52" s="38">
        <v>2024</v>
      </c>
      <c r="U52" s="38">
        <v>2024</v>
      </c>
      <c r="V52" s="38">
        <v>2021</v>
      </c>
      <c r="W52" s="38">
        <v>2022</v>
      </c>
      <c r="X52" s="38">
        <v>2022</v>
      </c>
      <c r="Y52" s="38">
        <f>VLOOKUP(B52,[1]Foglio1!$B:$C,2,FALSE)</f>
        <v>2019</v>
      </c>
      <c r="Z52" s="38">
        <v>2022</v>
      </c>
      <c r="AA52" s="38">
        <f>VLOOKUP(B52,[1]Foglio3!$B:$C,2,FALSE)</f>
        <v>2022</v>
      </c>
      <c r="AB52" s="38">
        <v>2018</v>
      </c>
      <c r="AC52" s="38">
        <v>2020</v>
      </c>
      <c r="AD52" s="38">
        <v>2022</v>
      </c>
      <c r="AE52" s="38">
        <v>2024</v>
      </c>
      <c r="AF52" s="38">
        <v>2024</v>
      </c>
      <c r="AG52" s="38">
        <v>2024</v>
      </c>
      <c r="AH52" s="38">
        <v>2022</v>
      </c>
      <c r="AI52" s="38">
        <v>2019</v>
      </c>
      <c r="AJ52" s="38">
        <v>2024</v>
      </c>
      <c r="AK52" s="38">
        <v>2021</v>
      </c>
      <c r="AL52" s="38">
        <v>2022</v>
      </c>
      <c r="AM52" s="38">
        <v>2022</v>
      </c>
      <c r="AN52" s="38">
        <v>2023</v>
      </c>
      <c r="AO52" s="38">
        <v>2022</v>
      </c>
      <c r="AP52" s="38">
        <v>2019</v>
      </c>
      <c r="AQ52" s="38">
        <v>2022</v>
      </c>
      <c r="AR52" s="38">
        <v>2022</v>
      </c>
      <c r="AS52" s="38">
        <v>2022</v>
      </c>
      <c r="AT52" s="38">
        <v>2022</v>
      </c>
      <c r="AU52" s="38">
        <v>2022</v>
      </c>
      <c r="AV52" s="38">
        <v>2022</v>
      </c>
      <c r="AW52" s="38">
        <v>2022</v>
      </c>
      <c r="AX52" s="38">
        <v>2024</v>
      </c>
      <c r="AY52" s="38">
        <v>2024</v>
      </c>
      <c r="AZ52" s="38">
        <v>2024</v>
      </c>
      <c r="BA52" s="38"/>
      <c r="BB52" s="38">
        <v>2024</v>
      </c>
      <c r="BC52" s="38">
        <v>2023</v>
      </c>
      <c r="BD52" s="38">
        <v>2024</v>
      </c>
      <c r="BE52" s="38">
        <v>2024</v>
      </c>
      <c r="BF52" s="38">
        <v>2015</v>
      </c>
      <c r="BG52" s="38">
        <v>2022</v>
      </c>
      <c r="BH52" s="38">
        <v>2023</v>
      </c>
      <c r="BI52" s="38">
        <v>2022</v>
      </c>
      <c r="BJ52" s="38">
        <v>2022</v>
      </c>
      <c r="BK52" s="38">
        <v>2021</v>
      </c>
      <c r="BL52" s="38">
        <v>2022</v>
      </c>
      <c r="BM52" s="38">
        <v>2014</v>
      </c>
      <c r="BN52" s="38">
        <v>2022</v>
      </c>
      <c r="BO52" s="38">
        <v>2022</v>
      </c>
      <c r="BP52" s="38">
        <v>2019</v>
      </c>
      <c r="BQ52" s="38">
        <v>2022</v>
      </c>
      <c r="BR52" s="38">
        <v>2022</v>
      </c>
      <c r="BS52" s="38">
        <v>2022</v>
      </c>
      <c r="BT52" s="38">
        <v>2021</v>
      </c>
      <c r="BU52" s="38">
        <v>2020</v>
      </c>
      <c r="BV52" s="38">
        <v>2023</v>
      </c>
    </row>
    <row r="53" spans="1:74">
      <c r="A53" s="30" t="s">
        <v>93</v>
      </c>
      <c r="B53" s="23" t="s">
        <v>92</v>
      </c>
      <c r="C53" s="38">
        <v>2024</v>
      </c>
      <c r="D53" s="38">
        <v>2024</v>
      </c>
      <c r="E53" s="38">
        <v>2024</v>
      </c>
      <c r="F53" s="38">
        <v>2024</v>
      </c>
      <c r="G53" s="38">
        <v>2024</v>
      </c>
      <c r="H53" s="38">
        <v>2024</v>
      </c>
      <c r="I53" s="38">
        <v>2024</v>
      </c>
      <c r="J53" s="38">
        <v>2024</v>
      </c>
      <c r="K53" s="38">
        <v>2024</v>
      </c>
      <c r="L53" s="38">
        <v>2024</v>
      </c>
      <c r="M53" s="38"/>
      <c r="N53" s="38"/>
      <c r="O53" s="38"/>
      <c r="P53" s="38"/>
      <c r="Q53" s="38">
        <v>2024</v>
      </c>
      <c r="R53" s="38">
        <v>2024</v>
      </c>
      <c r="S53" s="38">
        <v>2024</v>
      </c>
      <c r="T53" s="38">
        <v>2024</v>
      </c>
      <c r="U53" s="38">
        <v>2024</v>
      </c>
      <c r="V53" s="38">
        <v>2021</v>
      </c>
      <c r="W53" s="38">
        <v>2022</v>
      </c>
      <c r="X53" s="38">
        <v>2022</v>
      </c>
      <c r="Y53" s="38">
        <f>VLOOKUP(B53,[1]Foglio1!$B:$C,2,FALSE)</f>
        <v>2010</v>
      </c>
      <c r="Z53" s="38">
        <v>2022</v>
      </c>
      <c r="AA53" s="38">
        <f>VLOOKUP(B53,[1]Foglio3!$B:$C,2,FALSE)</f>
        <v>2022</v>
      </c>
      <c r="AB53" s="38">
        <v>2018</v>
      </c>
      <c r="AC53" s="38">
        <v>2020</v>
      </c>
      <c r="AD53" s="38">
        <v>2022</v>
      </c>
      <c r="AE53" s="38">
        <v>2024</v>
      </c>
      <c r="AF53" s="38">
        <v>2024</v>
      </c>
      <c r="AG53" s="38">
        <v>2024</v>
      </c>
      <c r="AH53" s="38">
        <v>2022</v>
      </c>
      <c r="AI53" s="38">
        <v>2018</v>
      </c>
      <c r="AJ53" s="38">
        <v>2024</v>
      </c>
      <c r="AK53" s="38">
        <v>2021</v>
      </c>
      <c r="AL53" s="38">
        <v>2022</v>
      </c>
      <c r="AM53" s="38">
        <v>2022</v>
      </c>
      <c r="AN53" s="38">
        <v>2023</v>
      </c>
      <c r="AO53" s="38">
        <v>2022</v>
      </c>
      <c r="AP53" s="38">
        <v>2019</v>
      </c>
      <c r="AQ53" s="38">
        <v>2022</v>
      </c>
      <c r="AR53" s="38">
        <v>2022</v>
      </c>
      <c r="AS53" s="38">
        <v>2022</v>
      </c>
      <c r="AT53" s="38">
        <v>2022</v>
      </c>
      <c r="AU53" s="38">
        <v>2022</v>
      </c>
      <c r="AV53" s="38">
        <v>2022</v>
      </c>
      <c r="AW53" s="38">
        <v>2022</v>
      </c>
      <c r="AX53" s="38">
        <v>2024</v>
      </c>
      <c r="AY53" s="38">
        <v>2024</v>
      </c>
      <c r="AZ53" s="38">
        <v>2024</v>
      </c>
      <c r="BA53" s="38"/>
      <c r="BB53" s="38">
        <v>2024</v>
      </c>
      <c r="BC53" s="38">
        <v>2023</v>
      </c>
      <c r="BD53" s="38">
        <v>2024</v>
      </c>
      <c r="BE53" s="38">
        <v>2024</v>
      </c>
      <c r="BF53" s="38">
        <v>2015</v>
      </c>
      <c r="BG53" s="38">
        <v>2022</v>
      </c>
      <c r="BH53" s="38">
        <v>2023</v>
      </c>
      <c r="BI53" s="38">
        <v>2022</v>
      </c>
      <c r="BJ53" s="38">
        <v>2022</v>
      </c>
      <c r="BK53" s="38">
        <v>2022</v>
      </c>
      <c r="BL53" s="38">
        <v>2022</v>
      </c>
      <c r="BM53" s="38">
        <v>2014</v>
      </c>
      <c r="BN53" s="38">
        <v>2022</v>
      </c>
      <c r="BO53" s="38">
        <v>2022</v>
      </c>
      <c r="BP53" s="38">
        <v>2017</v>
      </c>
      <c r="BQ53" s="38">
        <v>2022</v>
      </c>
      <c r="BR53" s="38">
        <v>2022</v>
      </c>
      <c r="BS53" s="38">
        <v>2022</v>
      </c>
      <c r="BT53" s="38">
        <v>2021</v>
      </c>
      <c r="BU53" s="38">
        <v>2020</v>
      </c>
      <c r="BV53" s="38">
        <v>2023</v>
      </c>
    </row>
    <row r="54" spans="1:74">
      <c r="A54" s="30" t="s">
        <v>95</v>
      </c>
      <c r="B54" s="23" t="s">
        <v>94</v>
      </c>
      <c r="C54" s="38">
        <v>2024</v>
      </c>
      <c r="D54" s="38">
        <v>2024</v>
      </c>
      <c r="E54" s="38">
        <v>2024</v>
      </c>
      <c r="F54" s="38">
        <v>2024</v>
      </c>
      <c r="G54" s="38">
        <v>2024</v>
      </c>
      <c r="H54" s="38">
        <v>2024</v>
      </c>
      <c r="I54" s="38">
        <v>2024</v>
      </c>
      <c r="J54" s="38">
        <v>2024</v>
      </c>
      <c r="K54" s="38">
        <v>2024</v>
      </c>
      <c r="L54" s="38">
        <v>2024</v>
      </c>
      <c r="M54" s="38">
        <v>2024</v>
      </c>
      <c r="N54" s="38">
        <v>2024</v>
      </c>
      <c r="O54" s="38">
        <v>2024</v>
      </c>
      <c r="P54" s="38">
        <v>2024</v>
      </c>
      <c r="Q54" s="38">
        <v>2024</v>
      </c>
      <c r="R54" s="38">
        <v>2024</v>
      </c>
      <c r="S54" s="38">
        <v>2024</v>
      </c>
      <c r="T54" s="38">
        <v>2024</v>
      </c>
      <c r="U54" s="38">
        <v>2024</v>
      </c>
      <c r="V54" s="38">
        <v>2021</v>
      </c>
      <c r="W54" s="38">
        <v>2022</v>
      </c>
      <c r="X54" s="38">
        <v>2022</v>
      </c>
      <c r="Y54" s="38">
        <f>VLOOKUP(B54,[1]Foglio1!$B:$C,2,FALSE)</f>
        <v>2014</v>
      </c>
      <c r="Z54" s="38">
        <v>2022</v>
      </c>
      <c r="AA54" s="38">
        <f>VLOOKUP(B54,[1]Foglio3!$B:$C,2,FALSE)</f>
        <v>2020</v>
      </c>
      <c r="AB54" s="38">
        <v>2019</v>
      </c>
      <c r="AC54" s="38">
        <v>2020</v>
      </c>
      <c r="AD54" s="38">
        <v>2022</v>
      </c>
      <c r="AE54" s="38">
        <v>2024</v>
      </c>
      <c r="AF54" s="38">
        <v>2024</v>
      </c>
      <c r="AG54" s="38">
        <v>2024</v>
      </c>
      <c r="AH54" s="38">
        <v>2022</v>
      </c>
      <c r="AI54" s="38">
        <v>2014</v>
      </c>
      <c r="AJ54" s="38">
        <v>2024</v>
      </c>
      <c r="AK54" s="38">
        <v>2021</v>
      </c>
      <c r="AL54" s="38">
        <v>2022</v>
      </c>
      <c r="AM54" s="38">
        <v>2022</v>
      </c>
      <c r="AN54" s="38">
        <v>2023</v>
      </c>
      <c r="AO54" s="38">
        <v>2022</v>
      </c>
      <c r="AP54" s="38">
        <v>2014</v>
      </c>
      <c r="AQ54" s="38">
        <v>2022</v>
      </c>
      <c r="AR54" s="38">
        <v>2022</v>
      </c>
      <c r="AS54" s="38">
        <v>2022</v>
      </c>
      <c r="AT54" s="38">
        <v>2022</v>
      </c>
      <c r="AU54" s="38">
        <v>2022</v>
      </c>
      <c r="AV54" s="38">
        <v>2022</v>
      </c>
      <c r="AW54" s="38">
        <v>2019</v>
      </c>
      <c r="AX54" s="38">
        <v>2024</v>
      </c>
      <c r="AY54" s="38">
        <v>2024</v>
      </c>
      <c r="AZ54" s="38">
        <v>2024</v>
      </c>
      <c r="BA54" s="38">
        <v>2022</v>
      </c>
      <c r="BB54" s="38">
        <v>2024</v>
      </c>
      <c r="BC54" s="38">
        <v>2023</v>
      </c>
      <c r="BD54" s="38">
        <v>2024</v>
      </c>
      <c r="BE54" s="38">
        <v>2024</v>
      </c>
      <c r="BF54" s="38">
        <v>2015</v>
      </c>
      <c r="BG54" s="38">
        <v>2022</v>
      </c>
      <c r="BH54" s="38">
        <v>2023</v>
      </c>
      <c r="BI54" s="38">
        <v>2022</v>
      </c>
      <c r="BJ54" s="38">
        <v>2022</v>
      </c>
      <c r="BK54" s="38">
        <v>2022</v>
      </c>
      <c r="BL54" s="38">
        <v>2022</v>
      </c>
      <c r="BM54" s="38">
        <v>2014</v>
      </c>
      <c r="BN54" s="38">
        <v>2022</v>
      </c>
      <c r="BO54" s="38">
        <v>2022</v>
      </c>
      <c r="BP54" s="38">
        <v>2019</v>
      </c>
      <c r="BQ54" s="38">
        <v>2022</v>
      </c>
      <c r="BR54" s="38">
        <v>2022</v>
      </c>
      <c r="BS54" s="38"/>
      <c r="BT54" s="38">
        <v>2021</v>
      </c>
      <c r="BU54" s="38">
        <v>2020</v>
      </c>
      <c r="BV54" s="38">
        <v>2023</v>
      </c>
    </row>
    <row r="55" spans="1:74">
      <c r="A55" s="30" t="s">
        <v>97</v>
      </c>
      <c r="B55" s="23" t="s">
        <v>96</v>
      </c>
      <c r="C55" s="38">
        <v>2024</v>
      </c>
      <c r="D55" s="38">
        <v>2024</v>
      </c>
      <c r="E55" s="38">
        <v>2024</v>
      </c>
      <c r="F55" s="38">
        <v>2024</v>
      </c>
      <c r="G55" s="38">
        <v>2024</v>
      </c>
      <c r="H55" s="38">
        <v>2024</v>
      </c>
      <c r="I55" s="38">
        <v>2024</v>
      </c>
      <c r="J55" s="38">
        <v>2024</v>
      </c>
      <c r="K55" s="38">
        <v>2024</v>
      </c>
      <c r="L55" s="38">
        <v>2024</v>
      </c>
      <c r="M55" s="38"/>
      <c r="N55" s="38"/>
      <c r="O55" s="38"/>
      <c r="P55" s="38"/>
      <c r="Q55" s="38">
        <v>2024</v>
      </c>
      <c r="R55" s="38">
        <v>2024</v>
      </c>
      <c r="S55" s="38">
        <v>2024</v>
      </c>
      <c r="T55" s="38">
        <v>2024</v>
      </c>
      <c r="U55" s="38">
        <v>2024</v>
      </c>
      <c r="V55" s="38">
        <v>2021</v>
      </c>
      <c r="W55" s="38">
        <v>2022</v>
      </c>
      <c r="X55" s="38">
        <v>2022</v>
      </c>
      <c r="Y55" s="38">
        <f>VLOOKUP(B55,[1]Foglio1!$B:$C,2,FALSE)</f>
        <v>2014</v>
      </c>
      <c r="Z55" s="38">
        <v>2022</v>
      </c>
      <c r="AA55" s="38">
        <f>VLOOKUP(B55,[1]Foglio3!$B:$C,2,FALSE)</f>
        <v>2018</v>
      </c>
      <c r="AB55" s="38">
        <v>2016</v>
      </c>
      <c r="AC55" s="38">
        <v>2020</v>
      </c>
      <c r="AD55" s="38">
        <v>2022</v>
      </c>
      <c r="AE55" s="38">
        <v>2024</v>
      </c>
      <c r="AF55" s="38">
        <v>2024</v>
      </c>
      <c r="AG55" s="38">
        <v>2024</v>
      </c>
      <c r="AH55" s="38">
        <v>2022</v>
      </c>
      <c r="AI55" s="38">
        <v>2014</v>
      </c>
      <c r="AJ55" s="38">
        <v>2024</v>
      </c>
      <c r="AK55" s="38">
        <v>2021</v>
      </c>
      <c r="AL55" s="38">
        <v>2022</v>
      </c>
      <c r="AM55" s="38">
        <v>2022</v>
      </c>
      <c r="AN55" s="38">
        <v>2023</v>
      </c>
      <c r="AO55" s="38">
        <v>2022</v>
      </c>
      <c r="AP55" s="38">
        <v>2014</v>
      </c>
      <c r="AQ55" s="38">
        <v>2022</v>
      </c>
      <c r="AR55" s="38">
        <v>2022</v>
      </c>
      <c r="AS55" s="38">
        <v>2022</v>
      </c>
      <c r="AT55" s="38">
        <v>2022</v>
      </c>
      <c r="AU55" s="38">
        <v>2022</v>
      </c>
      <c r="AV55" s="38">
        <v>2022</v>
      </c>
      <c r="AW55" s="38">
        <v>2022</v>
      </c>
      <c r="AX55" s="38">
        <v>2024</v>
      </c>
      <c r="AY55" s="38">
        <v>2024</v>
      </c>
      <c r="AZ55" s="38">
        <v>2024</v>
      </c>
      <c r="BA55" s="38">
        <v>2024</v>
      </c>
      <c r="BB55" s="38">
        <v>2024</v>
      </c>
      <c r="BC55" s="38">
        <v>2023</v>
      </c>
      <c r="BD55" s="38">
        <v>2024</v>
      </c>
      <c r="BE55" s="38">
        <v>2024</v>
      </c>
      <c r="BF55" s="38">
        <v>2013</v>
      </c>
      <c r="BG55" s="38">
        <v>2022</v>
      </c>
      <c r="BH55" s="38">
        <v>2023</v>
      </c>
      <c r="BI55" s="38">
        <v>2022</v>
      </c>
      <c r="BJ55" s="38">
        <v>2020</v>
      </c>
      <c r="BK55" s="38">
        <v>2021</v>
      </c>
      <c r="BL55" s="38">
        <v>2022</v>
      </c>
      <c r="BM55" s="38">
        <v>2014</v>
      </c>
      <c r="BN55" s="38">
        <v>2022</v>
      </c>
      <c r="BO55" s="38">
        <v>2022</v>
      </c>
      <c r="BP55" s="38">
        <v>2021</v>
      </c>
      <c r="BQ55" s="38">
        <v>2022</v>
      </c>
      <c r="BR55" s="38">
        <v>2022</v>
      </c>
      <c r="BS55" s="38">
        <v>2022</v>
      </c>
      <c r="BT55" s="38">
        <v>2021</v>
      </c>
      <c r="BU55" s="38">
        <v>2020</v>
      </c>
      <c r="BV55" s="38">
        <v>2023</v>
      </c>
    </row>
    <row r="56" spans="1:74">
      <c r="A56" s="30" t="s">
        <v>99</v>
      </c>
      <c r="B56" s="23" t="s">
        <v>98</v>
      </c>
      <c r="C56" s="38">
        <v>2024</v>
      </c>
      <c r="D56" s="38">
        <v>2024</v>
      </c>
      <c r="E56" s="38">
        <v>2024</v>
      </c>
      <c r="F56" s="38">
        <v>2024</v>
      </c>
      <c r="G56" s="38">
        <v>2024</v>
      </c>
      <c r="H56" s="38">
        <v>2024</v>
      </c>
      <c r="I56" s="38">
        <v>2024</v>
      </c>
      <c r="J56" s="38">
        <v>2024</v>
      </c>
      <c r="K56" s="38">
        <v>2024</v>
      </c>
      <c r="L56" s="38">
        <v>2024</v>
      </c>
      <c r="M56" s="38">
        <v>2024</v>
      </c>
      <c r="N56" s="38">
        <v>2024</v>
      </c>
      <c r="O56" s="38">
        <v>2024</v>
      </c>
      <c r="P56" s="38">
        <v>2024</v>
      </c>
      <c r="Q56" s="38">
        <v>2024</v>
      </c>
      <c r="R56" s="38">
        <v>2024</v>
      </c>
      <c r="S56" s="38">
        <v>2024</v>
      </c>
      <c r="T56" s="38">
        <v>2024</v>
      </c>
      <c r="U56" s="38">
        <v>2024</v>
      </c>
      <c r="V56" s="38">
        <v>2021</v>
      </c>
      <c r="W56" s="38">
        <v>2022</v>
      </c>
      <c r="X56" s="38">
        <v>2022</v>
      </c>
      <c r="Y56" s="38"/>
      <c r="Z56" s="38">
        <v>2017</v>
      </c>
      <c r="AA56" s="38"/>
      <c r="AB56" s="38">
        <v>2014</v>
      </c>
      <c r="AC56" s="38">
        <v>2020</v>
      </c>
      <c r="AD56" s="38">
        <v>2022</v>
      </c>
      <c r="AE56" s="38">
        <v>2024</v>
      </c>
      <c r="AF56" s="38">
        <v>2024</v>
      </c>
      <c r="AG56" s="38">
        <v>2024</v>
      </c>
      <c r="AH56" s="38">
        <v>2022</v>
      </c>
      <c r="AI56" s="38"/>
      <c r="AJ56" s="38">
        <v>2024</v>
      </c>
      <c r="AK56" s="38">
        <v>2021</v>
      </c>
      <c r="AL56" s="38">
        <v>2022</v>
      </c>
      <c r="AM56" s="38">
        <v>2022</v>
      </c>
      <c r="AN56" s="38">
        <v>2020</v>
      </c>
      <c r="AO56" s="38">
        <v>2022</v>
      </c>
      <c r="AP56" s="38">
        <v>2011</v>
      </c>
      <c r="AQ56" s="38">
        <v>2022</v>
      </c>
      <c r="AR56" s="38">
        <v>2022</v>
      </c>
      <c r="AS56" s="38">
        <v>2022</v>
      </c>
      <c r="AT56" s="38">
        <v>2022</v>
      </c>
      <c r="AU56" s="38">
        <v>2022</v>
      </c>
      <c r="AV56" s="38"/>
      <c r="AW56" s="38"/>
      <c r="AX56" s="38">
        <v>2024</v>
      </c>
      <c r="AY56" s="38">
        <v>2024</v>
      </c>
      <c r="AZ56" s="38">
        <v>2024</v>
      </c>
      <c r="BA56" s="38"/>
      <c r="BB56" s="38"/>
      <c r="BC56" s="38"/>
      <c r="BD56" s="38">
        <v>2024</v>
      </c>
      <c r="BE56" s="38">
        <v>2024</v>
      </c>
      <c r="BF56" s="38"/>
      <c r="BG56" s="38">
        <v>2022</v>
      </c>
      <c r="BH56" s="38">
        <v>2023</v>
      </c>
      <c r="BI56" s="38">
        <v>2022</v>
      </c>
      <c r="BJ56" s="38"/>
      <c r="BK56" s="38">
        <v>2021</v>
      </c>
      <c r="BL56" s="38">
        <v>2022</v>
      </c>
      <c r="BM56" s="38">
        <v>2014</v>
      </c>
      <c r="BN56" s="38">
        <v>2022</v>
      </c>
      <c r="BO56" s="38">
        <v>2022</v>
      </c>
      <c r="BP56" s="38">
        <v>2017</v>
      </c>
      <c r="BQ56" s="38">
        <v>2022</v>
      </c>
      <c r="BR56" s="38">
        <v>2022</v>
      </c>
      <c r="BS56" s="38"/>
      <c r="BT56" s="38">
        <v>2021</v>
      </c>
      <c r="BU56" s="38">
        <v>2020</v>
      </c>
      <c r="BV56" s="38">
        <v>2023</v>
      </c>
    </row>
    <row r="57" spans="1:74">
      <c r="A57" s="30" t="s">
        <v>101</v>
      </c>
      <c r="B57" s="23" t="s">
        <v>100</v>
      </c>
      <c r="C57" s="38">
        <v>2024</v>
      </c>
      <c r="D57" s="38">
        <v>2024</v>
      </c>
      <c r="E57" s="38">
        <v>2024</v>
      </c>
      <c r="F57" s="38">
        <v>2024</v>
      </c>
      <c r="G57" s="38">
        <v>2024</v>
      </c>
      <c r="H57" s="38">
        <v>2024</v>
      </c>
      <c r="I57" s="38">
        <v>2024</v>
      </c>
      <c r="J57" s="38">
        <v>2024</v>
      </c>
      <c r="K57" s="38">
        <v>2024</v>
      </c>
      <c r="L57" s="38">
        <v>2024</v>
      </c>
      <c r="M57" s="38">
        <v>2024</v>
      </c>
      <c r="N57" s="38">
        <v>2024</v>
      </c>
      <c r="O57" s="38">
        <v>2024</v>
      </c>
      <c r="P57" s="38">
        <v>2024</v>
      </c>
      <c r="Q57" s="38">
        <v>2024</v>
      </c>
      <c r="R57" s="38">
        <v>2024</v>
      </c>
      <c r="S57" s="38">
        <v>2024</v>
      </c>
      <c r="T57" s="38">
        <v>2024</v>
      </c>
      <c r="U57" s="38">
        <v>2024</v>
      </c>
      <c r="V57" s="38">
        <v>2021</v>
      </c>
      <c r="W57" s="38">
        <v>2022</v>
      </c>
      <c r="X57" s="38">
        <v>2022</v>
      </c>
      <c r="Y57" s="38"/>
      <c r="Z57" s="38">
        <v>2016</v>
      </c>
      <c r="AA57" s="38"/>
      <c r="AB57" s="38">
        <v>2019</v>
      </c>
      <c r="AC57" s="38">
        <v>2020</v>
      </c>
      <c r="AD57" s="38">
        <v>2022</v>
      </c>
      <c r="AE57" s="38">
        <v>2024</v>
      </c>
      <c r="AF57" s="38">
        <v>2024</v>
      </c>
      <c r="AG57" s="38">
        <v>2024</v>
      </c>
      <c r="AH57" s="38">
        <v>2022</v>
      </c>
      <c r="AI57" s="38"/>
      <c r="AJ57" s="38">
        <v>2024</v>
      </c>
      <c r="AK57" s="38">
        <v>2021</v>
      </c>
      <c r="AL57" s="38">
        <v>2022</v>
      </c>
      <c r="AM57" s="38"/>
      <c r="AN57" s="38"/>
      <c r="AO57" s="38">
        <v>2022</v>
      </c>
      <c r="AP57" s="38">
        <v>2010</v>
      </c>
      <c r="AQ57" s="38">
        <v>2022</v>
      </c>
      <c r="AR57" s="38">
        <v>2022</v>
      </c>
      <c r="AS57" s="38">
        <v>2022</v>
      </c>
      <c r="AT57" s="38">
        <v>2022</v>
      </c>
      <c r="AU57" s="38">
        <v>2022</v>
      </c>
      <c r="AV57" s="38"/>
      <c r="AW57" s="38"/>
      <c r="AX57" s="38">
        <v>2024</v>
      </c>
      <c r="AY57" s="38">
        <v>2024</v>
      </c>
      <c r="AZ57" s="38">
        <v>2024</v>
      </c>
      <c r="BA57" s="38">
        <v>2015</v>
      </c>
      <c r="BB57" s="38">
        <v>2024</v>
      </c>
      <c r="BC57" s="38">
        <v>2023</v>
      </c>
      <c r="BD57" s="38">
        <v>2024</v>
      </c>
      <c r="BE57" s="38">
        <v>2024</v>
      </c>
      <c r="BF57" s="38"/>
      <c r="BG57" s="38">
        <v>2022</v>
      </c>
      <c r="BH57" s="38">
        <v>2023</v>
      </c>
      <c r="BI57" s="38">
        <v>2022</v>
      </c>
      <c r="BJ57" s="38">
        <v>2018</v>
      </c>
      <c r="BK57" s="38">
        <v>2021</v>
      </c>
      <c r="BL57" s="38">
        <v>2021</v>
      </c>
      <c r="BM57" s="38">
        <v>2014</v>
      </c>
      <c r="BN57" s="38">
        <v>2022</v>
      </c>
      <c r="BO57" s="38">
        <v>2022</v>
      </c>
      <c r="BP57" s="38">
        <v>2020</v>
      </c>
      <c r="BQ57" s="38">
        <v>2022</v>
      </c>
      <c r="BR57" s="38">
        <v>2022</v>
      </c>
      <c r="BS57" s="38">
        <v>2022</v>
      </c>
      <c r="BT57" s="38">
        <v>2021</v>
      </c>
      <c r="BU57" s="38">
        <v>2020</v>
      </c>
      <c r="BV57" s="38"/>
    </row>
    <row r="58" spans="1:74">
      <c r="A58" s="30" t="s">
        <v>103</v>
      </c>
      <c r="B58" s="23" t="s">
        <v>102</v>
      </c>
      <c r="C58" s="38">
        <v>2024</v>
      </c>
      <c r="D58" s="38">
        <v>2024</v>
      </c>
      <c r="E58" s="38">
        <v>2024</v>
      </c>
      <c r="F58" s="38">
        <v>2024</v>
      </c>
      <c r="G58" s="38">
        <v>2024</v>
      </c>
      <c r="H58" s="38">
        <v>2024</v>
      </c>
      <c r="I58" s="38">
        <v>2024</v>
      </c>
      <c r="J58" s="38">
        <v>2024</v>
      </c>
      <c r="K58" s="38">
        <v>2024</v>
      </c>
      <c r="L58" s="38">
        <v>2024</v>
      </c>
      <c r="M58" s="38">
        <v>2024</v>
      </c>
      <c r="N58" s="38"/>
      <c r="O58" s="38"/>
      <c r="P58" s="38"/>
      <c r="Q58" s="38">
        <v>2024</v>
      </c>
      <c r="R58" s="38">
        <v>2024</v>
      </c>
      <c r="S58" s="38">
        <v>2024</v>
      </c>
      <c r="T58" s="38">
        <v>2024</v>
      </c>
      <c r="U58" s="38">
        <v>2024</v>
      </c>
      <c r="V58" s="38">
        <v>2021</v>
      </c>
      <c r="W58" s="38">
        <v>2022</v>
      </c>
      <c r="X58" s="38">
        <v>2022</v>
      </c>
      <c r="Y58" s="38">
        <f>VLOOKUP(B58,[1]Foglio1!$B:$C,2,FALSE)</f>
        <v>2011</v>
      </c>
      <c r="Z58" s="38">
        <v>2022</v>
      </c>
      <c r="AA58" s="38"/>
      <c r="AB58" s="38">
        <v>2019</v>
      </c>
      <c r="AC58" s="38">
        <v>2020</v>
      </c>
      <c r="AD58" s="38">
        <v>2022</v>
      </c>
      <c r="AE58" s="38">
        <v>2024</v>
      </c>
      <c r="AF58" s="38">
        <v>2024</v>
      </c>
      <c r="AG58" s="38">
        <v>2024</v>
      </c>
      <c r="AH58" s="38">
        <v>2022</v>
      </c>
      <c r="AI58" s="38"/>
      <c r="AJ58" s="38">
        <v>2024</v>
      </c>
      <c r="AK58" s="38">
        <v>2021</v>
      </c>
      <c r="AL58" s="38">
        <v>2022</v>
      </c>
      <c r="AM58" s="38"/>
      <c r="AN58" s="38">
        <v>2023</v>
      </c>
      <c r="AO58" s="38">
        <v>2022</v>
      </c>
      <c r="AP58" s="38">
        <v>2014</v>
      </c>
      <c r="AQ58" s="38">
        <v>2022</v>
      </c>
      <c r="AR58" s="38">
        <v>2022</v>
      </c>
      <c r="AS58" s="38">
        <v>2022</v>
      </c>
      <c r="AT58" s="38"/>
      <c r="AU58" s="38">
        <v>2022</v>
      </c>
      <c r="AV58" s="38">
        <v>2022</v>
      </c>
      <c r="AW58" s="38">
        <v>2021</v>
      </c>
      <c r="AX58" s="38">
        <v>2024</v>
      </c>
      <c r="AY58" s="38">
        <v>2024</v>
      </c>
      <c r="AZ58" s="38">
        <v>2024</v>
      </c>
      <c r="BA58" s="38"/>
      <c r="BB58" s="38">
        <v>2024</v>
      </c>
      <c r="BC58" s="38"/>
      <c r="BD58" s="38">
        <v>2024</v>
      </c>
      <c r="BE58" s="38">
        <v>2024</v>
      </c>
      <c r="BF58" s="38"/>
      <c r="BG58" s="38">
        <v>2022</v>
      </c>
      <c r="BH58" s="38">
        <v>2023</v>
      </c>
      <c r="BI58" s="38">
        <v>2022</v>
      </c>
      <c r="BJ58" s="38">
        <v>2021</v>
      </c>
      <c r="BK58" s="38">
        <v>2022</v>
      </c>
      <c r="BL58" s="38">
        <v>2022</v>
      </c>
      <c r="BM58" s="38">
        <v>2014</v>
      </c>
      <c r="BN58" s="38">
        <v>2022</v>
      </c>
      <c r="BO58" s="38">
        <v>2022</v>
      </c>
      <c r="BP58" s="38">
        <v>2020</v>
      </c>
      <c r="BQ58" s="38">
        <v>2022</v>
      </c>
      <c r="BR58" s="38">
        <v>2022</v>
      </c>
      <c r="BS58" s="38"/>
      <c r="BT58" s="38">
        <v>2022</v>
      </c>
      <c r="BU58" s="38">
        <v>2020</v>
      </c>
      <c r="BV58" s="38">
        <v>2023</v>
      </c>
    </row>
    <row r="59" spans="1:74">
      <c r="A59" s="30" t="s">
        <v>918</v>
      </c>
      <c r="B59" s="23" t="s">
        <v>308</v>
      </c>
      <c r="C59" s="38">
        <v>2024</v>
      </c>
      <c r="D59" s="38">
        <v>2024</v>
      </c>
      <c r="E59" s="38">
        <v>2024</v>
      </c>
      <c r="F59" s="38">
        <v>2024</v>
      </c>
      <c r="G59" s="38">
        <v>2024</v>
      </c>
      <c r="H59" s="38">
        <v>2024</v>
      </c>
      <c r="I59" s="38">
        <v>2024</v>
      </c>
      <c r="J59" s="38">
        <v>2024</v>
      </c>
      <c r="K59" s="38">
        <v>2024</v>
      </c>
      <c r="L59" s="38">
        <v>2024</v>
      </c>
      <c r="M59" s="38">
        <v>2024</v>
      </c>
      <c r="N59" s="38">
        <v>2024</v>
      </c>
      <c r="O59" s="38">
        <v>2024</v>
      </c>
      <c r="P59" s="38">
        <v>2024</v>
      </c>
      <c r="Q59" s="38">
        <v>2024</v>
      </c>
      <c r="R59" s="38">
        <v>2024</v>
      </c>
      <c r="S59" s="38">
        <v>2024</v>
      </c>
      <c r="T59" s="38">
        <v>2024</v>
      </c>
      <c r="U59" s="38">
        <v>2024</v>
      </c>
      <c r="V59" s="38">
        <v>2021</v>
      </c>
      <c r="W59" s="38">
        <v>2022</v>
      </c>
      <c r="X59" s="38">
        <v>2022</v>
      </c>
      <c r="Y59" s="38">
        <f>VLOOKUP(B59,[1]Foglio1!$B:$C,2,FALSE)</f>
        <v>2014</v>
      </c>
      <c r="Z59" s="38">
        <v>2022</v>
      </c>
      <c r="AA59" s="38">
        <f>VLOOKUP(B59,[1]Foglio3!$B:$C,2,FALSE)</f>
        <v>2020</v>
      </c>
      <c r="AB59" s="38">
        <v>2018</v>
      </c>
      <c r="AC59" s="38">
        <v>2020</v>
      </c>
      <c r="AD59" s="38">
        <v>2022</v>
      </c>
      <c r="AE59" s="38">
        <v>2024</v>
      </c>
      <c r="AF59" s="38">
        <v>2024</v>
      </c>
      <c r="AG59" s="38">
        <v>2024</v>
      </c>
      <c r="AH59" s="38">
        <v>2022</v>
      </c>
      <c r="AI59" s="38">
        <v>2014</v>
      </c>
      <c r="AJ59" s="38">
        <v>2024</v>
      </c>
      <c r="AK59" s="38">
        <v>2021</v>
      </c>
      <c r="AL59" s="38">
        <v>2022</v>
      </c>
      <c r="AM59" s="38">
        <v>2022</v>
      </c>
      <c r="AN59" s="38">
        <v>2023</v>
      </c>
      <c r="AO59" s="38">
        <v>2022</v>
      </c>
      <c r="AP59" s="38">
        <v>2014</v>
      </c>
      <c r="AQ59" s="38">
        <v>2022</v>
      </c>
      <c r="AR59" s="38">
        <v>2022</v>
      </c>
      <c r="AS59" s="38">
        <v>2022</v>
      </c>
      <c r="AT59" s="38">
        <v>2022</v>
      </c>
      <c r="AU59" s="38">
        <v>2022</v>
      </c>
      <c r="AV59" s="38">
        <v>2022</v>
      </c>
      <c r="AW59" s="38">
        <v>2016</v>
      </c>
      <c r="AX59" s="38">
        <v>2024</v>
      </c>
      <c r="AY59" s="38">
        <v>2024</v>
      </c>
      <c r="AZ59" s="38">
        <v>2024</v>
      </c>
      <c r="BA59" s="38"/>
      <c r="BB59" s="38">
        <v>2024</v>
      </c>
      <c r="BC59" s="38">
        <v>2017</v>
      </c>
      <c r="BD59" s="38">
        <v>2024</v>
      </c>
      <c r="BE59" s="38">
        <v>2024</v>
      </c>
      <c r="BF59" s="38">
        <v>2015</v>
      </c>
      <c r="BG59" s="38">
        <v>2022</v>
      </c>
      <c r="BH59" s="38">
        <v>2023</v>
      </c>
      <c r="BI59" s="38">
        <v>2022</v>
      </c>
      <c r="BJ59" s="38">
        <v>2020</v>
      </c>
      <c r="BK59" s="38">
        <v>2021</v>
      </c>
      <c r="BL59" s="38">
        <v>2022</v>
      </c>
      <c r="BM59" s="38">
        <v>2014</v>
      </c>
      <c r="BN59" s="38">
        <v>2022</v>
      </c>
      <c r="BO59" s="38">
        <v>2022</v>
      </c>
      <c r="BP59" s="38">
        <v>2020</v>
      </c>
      <c r="BQ59" s="38">
        <v>2022</v>
      </c>
      <c r="BR59" s="38">
        <v>2022</v>
      </c>
      <c r="BS59" s="38">
        <v>2022</v>
      </c>
      <c r="BT59" s="38">
        <v>2021</v>
      </c>
      <c r="BU59" s="38">
        <v>2020</v>
      </c>
      <c r="BV59" s="38">
        <v>2023</v>
      </c>
    </row>
    <row r="60" spans="1:74">
      <c r="A60" s="30" t="s">
        <v>105</v>
      </c>
      <c r="B60" s="23" t="s">
        <v>104</v>
      </c>
      <c r="C60" s="38">
        <v>2024</v>
      </c>
      <c r="D60" s="38">
        <v>2024</v>
      </c>
      <c r="E60" s="38">
        <v>2024</v>
      </c>
      <c r="F60" s="38">
        <v>2024</v>
      </c>
      <c r="G60" s="38">
        <v>2024</v>
      </c>
      <c r="H60" s="38">
        <v>2024</v>
      </c>
      <c r="I60" s="38">
        <v>2024</v>
      </c>
      <c r="J60" s="38">
        <v>2024</v>
      </c>
      <c r="K60" s="38">
        <v>2024</v>
      </c>
      <c r="L60" s="38">
        <v>2024</v>
      </c>
      <c r="M60" s="38">
        <v>2024</v>
      </c>
      <c r="N60" s="38">
        <v>2024</v>
      </c>
      <c r="O60" s="38">
        <v>2024</v>
      </c>
      <c r="P60" s="38">
        <v>2024</v>
      </c>
      <c r="Q60" s="38">
        <v>2024</v>
      </c>
      <c r="R60" s="38">
        <v>2024</v>
      </c>
      <c r="S60" s="38">
        <v>2024</v>
      </c>
      <c r="T60" s="38">
        <v>2024</v>
      </c>
      <c r="U60" s="38">
        <v>2024</v>
      </c>
      <c r="V60" s="38">
        <v>2021</v>
      </c>
      <c r="W60" s="38">
        <v>2022</v>
      </c>
      <c r="X60" s="38">
        <v>2022</v>
      </c>
      <c r="Y60" s="38">
        <f>VLOOKUP(B60,[1]Foglio1!$B:$C,2,FALSE)</f>
        <v>2019</v>
      </c>
      <c r="Z60" s="38">
        <v>2022</v>
      </c>
      <c r="AA60" s="38">
        <f>VLOOKUP(B60,[1]Foglio3!$B:$C,2,FALSE)</f>
        <v>2022</v>
      </c>
      <c r="AB60" s="38">
        <v>2017</v>
      </c>
      <c r="AC60" s="38">
        <v>2020</v>
      </c>
      <c r="AD60" s="38">
        <v>2022</v>
      </c>
      <c r="AE60" s="38">
        <v>2024</v>
      </c>
      <c r="AF60" s="38">
        <v>2024</v>
      </c>
      <c r="AG60" s="38">
        <v>2024</v>
      </c>
      <c r="AH60" s="38">
        <v>2022</v>
      </c>
      <c r="AI60" s="38">
        <v>2019</v>
      </c>
      <c r="AJ60" s="38">
        <v>2024</v>
      </c>
      <c r="AK60" s="38">
        <v>2021</v>
      </c>
      <c r="AL60" s="38">
        <v>2022</v>
      </c>
      <c r="AM60" s="38">
        <v>2022</v>
      </c>
      <c r="AN60" s="38">
        <v>2023</v>
      </c>
      <c r="AO60" s="38">
        <v>2022</v>
      </c>
      <c r="AP60" s="38">
        <v>2019</v>
      </c>
      <c r="AQ60" s="38">
        <v>2022</v>
      </c>
      <c r="AR60" s="38">
        <v>2022</v>
      </c>
      <c r="AS60" s="38">
        <v>2022</v>
      </c>
      <c r="AT60" s="38">
        <v>2022</v>
      </c>
      <c r="AU60" s="38">
        <v>2022</v>
      </c>
      <c r="AV60" s="38">
        <v>2022</v>
      </c>
      <c r="AW60" s="38">
        <v>2015</v>
      </c>
      <c r="AX60" s="38">
        <v>2024</v>
      </c>
      <c r="AY60" s="38">
        <v>2024</v>
      </c>
      <c r="AZ60" s="38">
        <v>2024</v>
      </c>
      <c r="BA60" s="38">
        <v>2024</v>
      </c>
      <c r="BB60" s="38">
        <v>2024</v>
      </c>
      <c r="BC60" s="38">
        <v>2024</v>
      </c>
      <c r="BD60" s="38">
        <v>2024</v>
      </c>
      <c r="BE60" s="38">
        <v>2024</v>
      </c>
      <c r="BF60" s="38">
        <v>2015</v>
      </c>
      <c r="BG60" s="38">
        <v>2022</v>
      </c>
      <c r="BH60" s="38">
        <v>2023</v>
      </c>
      <c r="BI60" s="38">
        <v>2022</v>
      </c>
      <c r="BJ60" s="38">
        <v>2017</v>
      </c>
      <c r="BK60" s="38">
        <v>2021</v>
      </c>
      <c r="BL60" s="38">
        <v>2022</v>
      </c>
      <c r="BM60" s="38">
        <v>2014</v>
      </c>
      <c r="BN60" s="38">
        <v>2022</v>
      </c>
      <c r="BO60" s="38">
        <v>2022</v>
      </c>
      <c r="BP60" s="38">
        <v>2020</v>
      </c>
      <c r="BQ60" s="38">
        <v>2022</v>
      </c>
      <c r="BR60" s="38">
        <v>2022</v>
      </c>
      <c r="BS60" s="38">
        <v>2022</v>
      </c>
      <c r="BT60" s="38">
        <v>2021</v>
      </c>
      <c r="BU60" s="38">
        <v>2020</v>
      </c>
      <c r="BV60" s="38">
        <v>2023</v>
      </c>
    </row>
    <row r="61" spans="1:74">
      <c r="A61" s="30" t="s">
        <v>107</v>
      </c>
      <c r="B61" s="23" t="s">
        <v>106</v>
      </c>
      <c r="C61" s="38">
        <v>2024</v>
      </c>
      <c r="D61" s="38">
        <v>2024</v>
      </c>
      <c r="E61" s="38">
        <v>2024</v>
      </c>
      <c r="F61" s="38">
        <v>2024</v>
      </c>
      <c r="G61" s="38">
        <v>2024</v>
      </c>
      <c r="H61" s="38">
        <v>2024</v>
      </c>
      <c r="I61" s="38">
        <v>2024</v>
      </c>
      <c r="J61" s="38">
        <v>2024</v>
      </c>
      <c r="K61" s="38">
        <v>2024</v>
      </c>
      <c r="L61" s="38">
        <v>2024</v>
      </c>
      <c r="M61" s="38">
        <v>2024</v>
      </c>
      <c r="N61" s="38"/>
      <c r="O61" s="38"/>
      <c r="P61" s="38"/>
      <c r="Q61" s="38">
        <v>2024</v>
      </c>
      <c r="R61" s="38">
        <v>2024</v>
      </c>
      <c r="S61" s="38">
        <v>2024</v>
      </c>
      <c r="T61" s="38">
        <v>2024</v>
      </c>
      <c r="U61" s="38">
        <v>2024</v>
      </c>
      <c r="V61" s="38">
        <v>2021</v>
      </c>
      <c r="W61" s="38">
        <v>2022</v>
      </c>
      <c r="X61" s="38">
        <v>2022</v>
      </c>
      <c r="Y61" s="38">
        <f>VLOOKUP(B61,[1]Foglio1!$B:$C,2,FALSE)</f>
        <v>2014</v>
      </c>
      <c r="Z61" s="38">
        <v>2022</v>
      </c>
      <c r="AA61" s="38">
        <f>VLOOKUP(B61,[1]Foglio3!$B:$C,2,FALSE)</f>
        <v>2022</v>
      </c>
      <c r="AB61" s="38">
        <v>2018</v>
      </c>
      <c r="AC61" s="38"/>
      <c r="AD61" s="38">
        <v>2022</v>
      </c>
      <c r="AE61" s="38">
        <v>2024</v>
      </c>
      <c r="AF61" s="38">
        <v>2024</v>
      </c>
      <c r="AG61" s="38">
        <v>2024</v>
      </c>
      <c r="AH61" s="38">
        <v>2022</v>
      </c>
      <c r="AI61" s="38">
        <v>2021</v>
      </c>
      <c r="AJ61" s="38">
        <v>2024</v>
      </c>
      <c r="AK61" s="38">
        <v>2021</v>
      </c>
      <c r="AL61" s="38">
        <v>2022</v>
      </c>
      <c r="AM61" s="38">
        <v>2022</v>
      </c>
      <c r="AN61" s="38">
        <v>2023</v>
      </c>
      <c r="AO61" s="38">
        <v>2022</v>
      </c>
      <c r="AP61" s="38">
        <v>2021</v>
      </c>
      <c r="AQ61" s="38">
        <v>2022</v>
      </c>
      <c r="AR61" s="38">
        <v>2022</v>
      </c>
      <c r="AS61" s="38">
        <v>2022</v>
      </c>
      <c r="AT61" s="38"/>
      <c r="AU61" s="38">
        <v>2022</v>
      </c>
      <c r="AV61" s="38">
        <v>2022</v>
      </c>
      <c r="AW61" s="38">
        <v>2019</v>
      </c>
      <c r="AX61" s="38">
        <v>2024</v>
      </c>
      <c r="AY61" s="38">
        <v>2024</v>
      </c>
      <c r="AZ61" s="38">
        <v>2024</v>
      </c>
      <c r="BA61" s="38"/>
      <c r="BB61" s="38">
        <v>2024</v>
      </c>
      <c r="BC61" s="38"/>
      <c r="BD61" s="38">
        <v>2024</v>
      </c>
      <c r="BE61" s="38">
        <v>2024</v>
      </c>
      <c r="BF61" s="38">
        <v>2015</v>
      </c>
      <c r="BG61" s="38">
        <v>2022</v>
      </c>
      <c r="BH61" s="38">
        <v>2023</v>
      </c>
      <c r="BI61" s="38">
        <v>2022</v>
      </c>
      <c r="BJ61" s="38"/>
      <c r="BK61" s="38">
        <v>2021</v>
      </c>
      <c r="BL61" s="38">
        <v>2021</v>
      </c>
      <c r="BM61" s="38">
        <v>2014</v>
      </c>
      <c r="BN61" s="38">
        <v>2022</v>
      </c>
      <c r="BO61" s="38">
        <v>2022</v>
      </c>
      <c r="BP61" s="38">
        <v>2015</v>
      </c>
      <c r="BQ61" s="38">
        <v>2022</v>
      </c>
      <c r="BR61" s="38">
        <v>2022</v>
      </c>
      <c r="BS61" s="38">
        <v>2022</v>
      </c>
      <c r="BT61" s="38">
        <v>2021</v>
      </c>
      <c r="BU61" s="38">
        <v>2020</v>
      </c>
      <c r="BV61" s="38">
        <v>2023</v>
      </c>
    </row>
    <row r="62" spans="1:74">
      <c r="A62" s="30" t="s">
        <v>109</v>
      </c>
      <c r="B62" s="23" t="s">
        <v>108</v>
      </c>
      <c r="C62" s="38">
        <v>2024</v>
      </c>
      <c r="D62" s="38">
        <v>2024</v>
      </c>
      <c r="E62" s="38">
        <v>2024</v>
      </c>
      <c r="F62" s="38">
        <v>2024</v>
      </c>
      <c r="G62" s="38">
        <v>2024</v>
      </c>
      <c r="H62" s="38">
        <v>2024</v>
      </c>
      <c r="I62" s="38">
        <v>2024</v>
      </c>
      <c r="J62" s="38">
        <v>2024</v>
      </c>
      <c r="K62" s="38">
        <v>2024</v>
      </c>
      <c r="L62" s="38">
        <v>2024</v>
      </c>
      <c r="M62" s="38">
        <v>2024</v>
      </c>
      <c r="N62" s="38"/>
      <c r="O62" s="38"/>
      <c r="P62" s="38"/>
      <c r="Q62" s="38">
        <v>2024</v>
      </c>
      <c r="R62" s="38">
        <v>2024</v>
      </c>
      <c r="S62" s="38">
        <v>2024</v>
      </c>
      <c r="T62" s="38">
        <v>2024</v>
      </c>
      <c r="U62" s="38">
        <v>2024</v>
      </c>
      <c r="V62" s="38">
        <v>2021</v>
      </c>
      <c r="W62" s="38">
        <v>2022</v>
      </c>
      <c r="X62" s="38">
        <v>2022</v>
      </c>
      <c r="Y62" s="38">
        <f>VLOOKUP(B62,[1]Foglio1!$B:$C,2,FALSE)</f>
        <v>2010</v>
      </c>
      <c r="Z62" s="38">
        <v>2022</v>
      </c>
      <c r="AA62" s="38"/>
      <c r="AB62" s="38">
        <v>2018</v>
      </c>
      <c r="AC62" s="38">
        <v>2020</v>
      </c>
      <c r="AD62" s="38">
        <v>2022</v>
      </c>
      <c r="AE62" s="38">
        <v>2024</v>
      </c>
      <c r="AF62" s="38">
        <v>2024</v>
      </c>
      <c r="AG62" s="38">
        <v>2024</v>
      </c>
      <c r="AH62" s="38">
        <v>2022</v>
      </c>
      <c r="AI62" s="38"/>
      <c r="AJ62" s="38">
        <v>2024</v>
      </c>
      <c r="AK62" s="38">
        <v>2021</v>
      </c>
      <c r="AL62" s="38">
        <v>2022</v>
      </c>
      <c r="AM62" s="38"/>
      <c r="AN62" s="38">
        <v>2023</v>
      </c>
      <c r="AO62" s="38">
        <v>2022</v>
      </c>
      <c r="AP62" s="38"/>
      <c r="AQ62" s="38">
        <v>2022</v>
      </c>
      <c r="AR62" s="38"/>
      <c r="AS62" s="38"/>
      <c r="AT62" s="38"/>
      <c r="AU62" s="38">
        <v>2022</v>
      </c>
      <c r="AV62" s="38">
        <v>2022</v>
      </c>
      <c r="AW62" s="38">
        <v>2021</v>
      </c>
      <c r="AX62" s="38">
        <v>2024</v>
      </c>
      <c r="AY62" s="38">
        <v>2024</v>
      </c>
      <c r="AZ62" s="38">
        <v>2024</v>
      </c>
      <c r="BA62" s="38"/>
      <c r="BB62" s="38">
        <v>2024</v>
      </c>
      <c r="BC62" s="38"/>
      <c r="BD62" s="38">
        <v>2024</v>
      </c>
      <c r="BE62" s="38">
        <v>2024</v>
      </c>
      <c r="BF62" s="38">
        <v>2015</v>
      </c>
      <c r="BG62" s="38">
        <v>2022</v>
      </c>
      <c r="BH62" s="38">
        <v>2023</v>
      </c>
      <c r="BI62" s="38">
        <v>2022</v>
      </c>
      <c r="BJ62" s="38"/>
      <c r="BK62" s="38">
        <v>2022</v>
      </c>
      <c r="BL62" s="38">
        <v>2022</v>
      </c>
      <c r="BM62" s="38">
        <v>2014</v>
      </c>
      <c r="BN62" s="38">
        <v>2022</v>
      </c>
      <c r="BO62" s="38">
        <v>2022</v>
      </c>
      <c r="BP62" s="38">
        <v>2020</v>
      </c>
      <c r="BQ62" s="38">
        <v>2022</v>
      </c>
      <c r="BR62" s="38">
        <v>2022</v>
      </c>
      <c r="BS62" s="38">
        <v>2022</v>
      </c>
      <c r="BT62" s="38">
        <v>2021</v>
      </c>
      <c r="BU62" s="38">
        <v>2020</v>
      </c>
      <c r="BV62" s="38">
        <v>2023</v>
      </c>
    </row>
    <row r="63" spans="1:74">
      <c r="A63" s="30" t="s">
        <v>111</v>
      </c>
      <c r="B63" s="23" t="s">
        <v>110</v>
      </c>
      <c r="C63" s="38">
        <v>2024</v>
      </c>
      <c r="D63" s="38">
        <v>2024</v>
      </c>
      <c r="E63" s="38">
        <v>2024</v>
      </c>
      <c r="F63" s="38">
        <v>2024</v>
      </c>
      <c r="G63" s="38">
        <v>2024</v>
      </c>
      <c r="H63" s="38">
        <v>2024</v>
      </c>
      <c r="I63" s="38">
        <v>2024</v>
      </c>
      <c r="J63" s="38">
        <v>2024</v>
      </c>
      <c r="K63" s="38">
        <v>2024</v>
      </c>
      <c r="L63" s="38">
        <v>2024</v>
      </c>
      <c r="M63" s="38">
        <v>2024</v>
      </c>
      <c r="N63" s="38"/>
      <c r="O63" s="38"/>
      <c r="P63" s="38"/>
      <c r="Q63" s="38">
        <v>2024</v>
      </c>
      <c r="R63" s="38">
        <v>2024</v>
      </c>
      <c r="S63" s="38">
        <v>2024</v>
      </c>
      <c r="T63" s="38">
        <v>2024</v>
      </c>
      <c r="U63" s="38">
        <v>2024</v>
      </c>
      <c r="V63" s="38">
        <v>2021</v>
      </c>
      <c r="W63" s="38">
        <v>2022</v>
      </c>
      <c r="X63" s="38">
        <v>2022</v>
      </c>
      <c r="Y63" s="38">
        <f>VLOOKUP(B63,[1]Foglio1!$B:$C,2,FALSE)</f>
        <v>2015</v>
      </c>
      <c r="Z63" s="38">
        <v>2022</v>
      </c>
      <c r="AA63" s="38"/>
      <c r="AB63" s="38">
        <v>2017</v>
      </c>
      <c r="AC63" s="38">
        <v>2020</v>
      </c>
      <c r="AD63" s="38">
        <v>2022</v>
      </c>
      <c r="AE63" s="38">
        <v>2024</v>
      </c>
      <c r="AF63" s="38">
        <v>2024</v>
      </c>
      <c r="AG63" s="38">
        <v>2024</v>
      </c>
      <c r="AH63" s="38">
        <v>2022</v>
      </c>
      <c r="AI63" s="38"/>
      <c r="AJ63" s="38">
        <v>2024</v>
      </c>
      <c r="AK63" s="38">
        <v>2021</v>
      </c>
      <c r="AL63" s="38">
        <v>2022</v>
      </c>
      <c r="AM63" s="38"/>
      <c r="AN63" s="38">
        <v>2023</v>
      </c>
      <c r="AO63" s="38">
        <v>2022</v>
      </c>
      <c r="AP63" s="38"/>
      <c r="AQ63" s="38">
        <v>2022</v>
      </c>
      <c r="AR63" s="38">
        <v>2022</v>
      </c>
      <c r="AS63" s="38">
        <v>2022</v>
      </c>
      <c r="AT63" s="38"/>
      <c r="AU63" s="38">
        <v>2022</v>
      </c>
      <c r="AV63" s="38">
        <v>2022</v>
      </c>
      <c r="AW63" s="38">
        <v>2021</v>
      </c>
      <c r="AX63" s="38">
        <v>2024</v>
      </c>
      <c r="AY63" s="38">
        <v>2024</v>
      </c>
      <c r="AZ63" s="38">
        <v>2024</v>
      </c>
      <c r="BA63" s="38"/>
      <c r="BB63" s="38">
        <v>2024</v>
      </c>
      <c r="BC63" s="38"/>
      <c r="BD63" s="38">
        <v>2024</v>
      </c>
      <c r="BE63" s="38">
        <v>2024</v>
      </c>
      <c r="BF63" s="38">
        <v>2015</v>
      </c>
      <c r="BG63" s="38">
        <v>2022</v>
      </c>
      <c r="BH63" s="38">
        <v>2023</v>
      </c>
      <c r="BI63" s="38">
        <v>2022</v>
      </c>
      <c r="BJ63" s="38"/>
      <c r="BK63" s="38">
        <v>2022</v>
      </c>
      <c r="BL63" s="38">
        <v>2022</v>
      </c>
      <c r="BM63" s="38">
        <v>2014</v>
      </c>
      <c r="BN63" s="38">
        <v>2022</v>
      </c>
      <c r="BO63" s="38">
        <v>2022</v>
      </c>
      <c r="BP63" s="38">
        <v>2020</v>
      </c>
      <c r="BQ63" s="38">
        <v>2022</v>
      </c>
      <c r="BR63" s="38">
        <v>2022</v>
      </c>
      <c r="BS63" s="38">
        <v>2022</v>
      </c>
      <c r="BT63" s="38">
        <v>2021</v>
      </c>
      <c r="BU63" s="38">
        <v>2020</v>
      </c>
      <c r="BV63" s="38">
        <v>2023</v>
      </c>
    </row>
    <row r="64" spans="1:74">
      <c r="A64" s="30" t="s">
        <v>113</v>
      </c>
      <c r="B64" s="23" t="s">
        <v>112</v>
      </c>
      <c r="C64" s="38">
        <v>2024</v>
      </c>
      <c r="D64" s="38">
        <v>2024</v>
      </c>
      <c r="E64" s="38">
        <v>2024</v>
      </c>
      <c r="F64" s="38">
        <v>2024</v>
      </c>
      <c r="G64" s="38">
        <v>2024</v>
      </c>
      <c r="H64" s="38">
        <v>2024</v>
      </c>
      <c r="I64" s="38">
        <v>2024</v>
      </c>
      <c r="J64" s="38">
        <v>2024</v>
      </c>
      <c r="K64" s="38">
        <v>2024</v>
      </c>
      <c r="L64" s="38">
        <v>2024</v>
      </c>
      <c r="M64" s="38">
        <v>2024</v>
      </c>
      <c r="N64" s="38">
        <v>2024</v>
      </c>
      <c r="O64" s="38">
        <v>2024</v>
      </c>
      <c r="P64" s="38">
        <v>2024</v>
      </c>
      <c r="Q64" s="38">
        <v>2024</v>
      </c>
      <c r="R64" s="38">
        <v>2024</v>
      </c>
      <c r="S64" s="38">
        <v>2024</v>
      </c>
      <c r="T64" s="38">
        <v>2024</v>
      </c>
      <c r="U64" s="38">
        <v>2024</v>
      </c>
      <c r="V64" s="38">
        <v>2021</v>
      </c>
      <c r="W64" s="38">
        <v>2022</v>
      </c>
      <c r="X64" s="38">
        <v>2022</v>
      </c>
      <c r="Y64" s="38">
        <f>VLOOKUP(B64,[1]Foglio1!$B:$C,2,FALSE)</f>
        <v>2012</v>
      </c>
      <c r="Z64" s="38">
        <v>2022</v>
      </c>
      <c r="AA64" s="38"/>
      <c r="AB64" s="38">
        <v>2014</v>
      </c>
      <c r="AC64" s="38">
        <v>2020</v>
      </c>
      <c r="AD64" s="38">
        <v>2022</v>
      </c>
      <c r="AE64" s="38">
        <v>2024</v>
      </c>
      <c r="AF64" s="38">
        <v>2024</v>
      </c>
      <c r="AG64" s="38">
        <v>2024</v>
      </c>
      <c r="AH64" s="38">
        <v>2022</v>
      </c>
      <c r="AI64" s="38">
        <v>2012</v>
      </c>
      <c r="AJ64" s="38">
        <v>2024</v>
      </c>
      <c r="AK64" s="38">
        <v>2021</v>
      </c>
      <c r="AL64" s="38">
        <v>2022</v>
      </c>
      <c r="AM64" s="38">
        <v>2022</v>
      </c>
      <c r="AN64" s="38">
        <v>2023</v>
      </c>
      <c r="AO64" s="38">
        <v>2022</v>
      </c>
      <c r="AP64" s="38">
        <v>2020</v>
      </c>
      <c r="AQ64" s="38">
        <v>2022</v>
      </c>
      <c r="AR64" s="38">
        <v>2022</v>
      </c>
      <c r="AS64" s="38">
        <v>2022</v>
      </c>
      <c r="AT64" s="38">
        <v>2022</v>
      </c>
      <c r="AU64" s="38">
        <v>2022</v>
      </c>
      <c r="AV64" s="38">
        <v>2022</v>
      </c>
      <c r="AW64" s="38">
        <v>2017</v>
      </c>
      <c r="AX64" s="38">
        <v>2024</v>
      </c>
      <c r="AY64" s="38">
        <v>2024</v>
      </c>
      <c r="AZ64" s="38">
        <v>2024</v>
      </c>
      <c r="BA64" s="38"/>
      <c r="BB64" s="38">
        <v>2024</v>
      </c>
      <c r="BC64" s="38">
        <v>2018</v>
      </c>
      <c r="BD64" s="38">
        <v>2024</v>
      </c>
      <c r="BE64" s="38">
        <v>2024</v>
      </c>
      <c r="BF64" s="38">
        <v>2015</v>
      </c>
      <c r="BG64" s="38">
        <v>2022</v>
      </c>
      <c r="BH64" s="38">
        <v>2023</v>
      </c>
      <c r="BI64" s="38">
        <v>2022</v>
      </c>
      <c r="BJ64" s="38">
        <v>2022</v>
      </c>
      <c r="BK64" s="38">
        <v>2021</v>
      </c>
      <c r="BL64" s="38">
        <v>2022</v>
      </c>
      <c r="BM64" s="38">
        <v>2014</v>
      </c>
      <c r="BN64" s="38">
        <v>2022</v>
      </c>
      <c r="BO64" s="38">
        <v>2022</v>
      </c>
      <c r="BP64" s="38">
        <v>2020</v>
      </c>
      <c r="BQ64" s="38">
        <v>2022</v>
      </c>
      <c r="BR64" s="38"/>
      <c r="BS64" s="38"/>
      <c r="BT64" s="38">
        <v>2021</v>
      </c>
      <c r="BU64" s="38">
        <v>2020</v>
      </c>
      <c r="BV64" s="38">
        <v>2023</v>
      </c>
    </row>
    <row r="65" spans="1:74">
      <c r="A65" s="30" t="s">
        <v>115</v>
      </c>
      <c r="B65" s="23" t="s">
        <v>114</v>
      </c>
      <c r="C65" s="38">
        <v>2024</v>
      </c>
      <c r="D65" s="38">
        <v>2024</v>
      </c>
      <c r="E65" s="38">
        <v>2024</v>
      </c>
      <c r="F65" s="38">
        <v>2024</v>
      </c>
      <c r="G65" s="38">
        <v>2024</v>
      </c>
      <c r="H65" s="38">
        <v>2024</v>
      </c>
      <c r="I65" s="38">
        <v>2024</v>
      </c>
      <c r="J65" s="38">
        <v>2024</v>
      </c>
      <c r="K65" s="38">
        <v>2024</v>
      </c>
      <c r="L65" s="38">
        <v>2024</v>
      </c>
      <c r="M65" s="38">
        <v>2024</v>
      </c>
      <c r="N65" s="38">
        <v>2024</v>
      </c>
      <c r="O65" s="38">
        <v>2024</v>
      </c>
      <c r="P65" s="38">
        <v>2024</v>
      </c>
      <c r="Q65" s="38">
        <v>2024</v>
      </c>
      <c r="R65" s="38">
        <v>2024</v>
      </c>
      <c r="S65" s="38">
        <v>2024</v>
      </c>
      <c r="T65" s="38">
        <v>2024</v>
      </c>
      <c r="U65" s="38">
        <v>2024</v>
      </c>
      <c r="V65" s="38">
        <v>2021</v>
      </c>
      <c r="W65" s="38">
        <v>2022</v>
      </c>
      <c r="X65" s="38">
        <v>2022</v>
      </c>
      <c r="Y65" s="38">
        <f>VLOOKUP(B65,[1]Foglio1!$B:$C,2,FALSE)</f>
        <v>2020</v>
      </c>
      <c r="Z65" s="38">
        <v>2022</v>
      </c>
      <c r="AA65" s="38">
        <f>VLOOKUP(B65,[1]Foglio3!$B:$C,2,FALSE)</f>
        <v>2022</v>
      </c>
      <c r="AB65" s="38">
        <v>2018</v>
      </c>
      <c r="AC65" s="38">
        <v>2020</v>
      </c>
      <c r="AD65" s="38">
        <v>2022</v>
      </c>
      <c r="AE65" s="38">
        <v>2024</v>
      </c>
      <c r="AF65" s="38">
        <v>2024</v>
      </c>
      <c r="AG65" s="38">
        <v>2024</v>
      </c>
      <c r="AH65" s="38">
        <v>2022</v>
      </c>
      <c r="AI65" s="38">
        <v>2019</v>
      </c>
      <c r="AJ65" s="38">
        <v>2024</v>
      </c>
      <c r="AK65" s="38">
        <v>2021</v>
      </c>
      <c r="AL65" s="38">
        <v>2022</v>
      </c>
      <c r="AM65" s="38">
        <v>2022</v>
      </c>
      <c r="AN65" s="38">
        <v>2023</v>
      </c>
      <c r="AO65" s="38">
        <v>2022</v>
      </c>
      <c r="AP65" s="38">
        <v>2020</v>
      </c>
      <c r="AQ65" s="38">
        <v>2022</v>
      </c>
      <c r="AR65" s="38">
        <v>2022</v>
      </c>
      <c r="AS65" s="38">
        <v>2022</v>
      </c>
      <c r="AT65" s="38">
        <v>2022</v>
      </c>
      <c r="AU65" s="38">
        <v>2022</v>
      </c>
      <c r="AV65" s="38">
        <v>2022</v>
      </c>
      <c r="AW65" s="38">
        <v>2020</v>
      </c>
      <c r="AX65" s="38">
        <v>2024</v>
      </c>
      <c r="AY65" s="38">
        <v>2024</v>
      </c>
      <c r="AZ65" s="38">
        <v>2024</v>
      </c>
      <c r="BA65" s="38">
        <v>2024</v>
      </c>
      <c r="BB65" s="38">
        <v>2024</v>
      </c>
      <c r="BC65" s="38">
        <v>2023</v>
      </c>
      <c r="BD65" s="38">
        <v>2024</v>
      </c>
      <c r="BE65" s="38">
        <v>2024</v>
      </c>
      <c r="BF65" s="38">
        <v>2015</v>
      </c>
      <c r="BG65" s="38">
        <v>2022</v>
      </c>
      <c r="BH65" s="38">
        <v>2023</v>
      </c>
      <c r="BI65" s="38">
        <v>2022</v>
      </c>
      <c r="BJ65" s="38">
        <v>2022</v>
      </c>
      <c r="BK65" s="38">
        <v>2021</v>
      </c>
      <c r="BL65" s="38">
        <v>2021</v>
      </c>
      <c r="BM65" s="38">
        <v>2014</v>
      </c>
      <c r="BN65" s="38">
        <v>2022</v>
      </c>
      <c r="BO65" s="38">
        <v>2022</v>
      </c>
      <c r="BP65" s="38">
        <v>2020</v>
      </c>
      <c r="BQ65" s="38">
        <v>2022</v>
      </c>
      <c r="BR65" s="38">
        <v>2022</v>
      </c>
      <c r="BS65" s="38">
        <v>2022</v>
      </c>
      <c r="BT65" s="38">
        <v>2021</v>
      </c>
      <c r="BU65" s="38">
        <v>2020</v>
      </c>
      <c r="BV65" s="38">
        <v>2023</v>
      </c>
    </row>
    <row r="66" spans="1:74">
      <c r="A66" s="30" t="s">
        <v>117</v>
      </c>
      <c r="B66" s="23" t="s">
        <v>116</v>
      </c>
      <c r="C66" s="38">
        <v>2024</v>
      </c>
      <c r="D66" s="38">
        <v>2024</v>
      </c>
      <c r="E66" s="38">
        <v>2024</v>
      </c>
      <c r="F66" s="38">
        <v>2024</v>
      </c>
      <c r="G66" s="38">
        <v>2024</v>
      </c>
      <c r="H66" s="38">
        <v>2024</v>
      </c>
      <c r="I66" s="38">
        <v>2024</v>
      </c>
      <c r="J66" s="38">
        <v>2024</v>
      </c>
      <c r="K66" s="38">
        <v>2024</v>
      </c>
      <c r="L66" s="38">
        <v>2024</v>
      </c>
      <c r="M66" s="38">
        <v>2024</v>
      </c>
      <c r="N66" s="38"/>
      <c r="O66" s="38"/>
      <c r="P66" s="38"/>
      <c r="Q66" s="38">
        <v>2024</v>
      </c>
      <c r="R66" s="38">
        <v>2024</v>
      </c>
      <c r="S66" s="38">
        <v>2024</v>
      </c>
      <c r="T66" s="38">
        <v>2024</v>
      </c>
      <c r="U66" s="38">
        <v>2024</v>
      </c>
      <c r="V66" s="38">
        <v>2021</v>
      </c>
      <c r="W66" s="38">
        <v>2022</v>
      </c>
      <c r="X66" s="38">
        <v>2022</v>
      </c>
      <c r="Y66" s="38">
        <f>VLOOKUP(B66,[1]Foglio1!$B:$C,2,FALSE)</f>
        <v>2018</v>
      </c>
      <c r="Z66" s="38">
        <v>2022</v>
      </c>
      <c r="AA66" s="38">
        <f>VLOOKUP(B66,[1]Foglio3!$B:$C,2,FALSE)</f>
        <v>2022</v>
      </c>
      <c r="AB66" s="38">
        <v>2019</v>
      </c>
      <c r="AC66" s="38">
        <v>2020</v>
      </c>
      <c r="AD66" s="38">
        <v>2022</v>
      </c>
      <c r="AE66" s="38">
        <v>2024</v>
      </c>
      <c r="AF66" s="38">
        <v>2024</v>
      </c>
      <c r="AG66" s="38">
        <v>2024</v>
      </c>
      <c r="AH66" s="38">
        <v>2022</v>
      </c>
      <c r="AI66" s="38">
        <v>2018</v>
      </c>
      <c r="AJ66" s="38">
        <v>2024</v>
      </c>
      <c r="AK66" s="38">
        <v>2021</v>
      </c>
      <c r="AL66" s="38">
        <v>2022</v>
      </c>
      <c r="AM66" s="38">
        <v>2022</v>
      </c>
      <c r="AN66" s="38">
        <v>2023</v>
      </c>
      <c r="AO66" s="38">
        <v>2022</v>
      </c>
      <c r="AP66" s="38">
        <v>2018</v>
      </c>
      <c r="AQ66" s="38">
        <v>2022</v>
      </c>
      <c r="AR66" s="38">
        <v>2022</v>
      </c>
      <c r="AS66" s="38">
        <v>2022</v>
      </c>
      <c r="AT66" s="38">
        <v>2020</v>
      </c>
      <c r="AU66" s="38">
        <v>2022</v>
      </c>
      <c r="AV66" s="38">
        <v>2022</v>
      </c>
      <c r="AW66" s="38">
        <v>2021</v>
      </c>
      <c r="AX66" s="38">
        <v>2024</v>
      </c>
      <c r="AY66" s="38">
        <v>2024</v>
      </c>
      <c r="AZ66" s="38">
        <v>2024</v>
      </c>
      <c r="BA66" s="38">
        <v>2024</v>
      </c>
      <c r="BB66" s="38">
        <v>2024</v>
      </c>
      <c r="BC66" s="38">
        <v>2023</v>
      </c>
      <c r="BD66" s="38">
        <v>2024</v>
      </c>
      <c r="BE66" s="38">
        <v>2024</v>
      </c>
      <c r="BF66" s="38">
        <v>2015</v>
      </c>
      <c r="BG66" s="38">
        <v>2022</v>
      </c>
      <c r="BH66" s="38">
        <v>2023</v>
      </c>
      <c r="BI66" s="38">
        <v>2022</v>
      </c>
      <c r="BJ66" s="38">
        <v>2022</v>
      </c>
      <c r="BK66" s="38">
        <v>2022</v>
      </c>
      <c r="BL66" s="38">
        <v>2022</v>
      </c>
      <c r="BM66" s="38">
        <v>2014</v>
      </c>
      <c r="BN66" s="38">
        <v>2022</v>
      </c>
      <c r="BO66" s="38">
        <v>2022</v>
      </c>
      <c r="BP66" s="38">
        <v>2021</v>
      </c>
      <c r="BQ66" s="38">
        <v>2022</v>
      </c>
      <c r="BR66" s="38">
        <v>2022</v>
      </c>
      <c r="BS66" s="38">
        <v>2022</v>
      </c>
      <c r="BT66" s="38">
        <v>2022</v>
      </c>
      <c r="BU66" s="38">
        <v>2020</v>
      </c>
      <c r="BV66" s="38">
        <v>2023</v>
      </c>
    </row>
    <row r="67" spans="1:74">
      <c r="A67" s="30" t="s">
        <v>119</v>
      </c>
      <c r="B67" s="23" t="s">
        <v>118</v>
      </c>
      <c r="C67" s="38">
        <v>2024</v>
      </c>
      <c r="D67" s="38">
        <v>2024</v>
      </c>
      <c r="E67" s="38">
        <v>2024</v>
      </c>
      <c r="F67" s="38">
        <v>2024</v>
      </c>
      <c r="G67" s="38">
        <v>2024</v>
      </c>
      <c r="H67" s="38">
        <v>2024</v>
      </c>
      <c r="I67" s="38">
        <v>2024</v>
      </c>
      <c r="J67" s="38">
        <v>2024</v>
      </c>
      <c r="K67" s="38">
        <v>2024</v>
      </c>
      <c r="L67" s="38">
        <v>2024</v>
      </c>
      <c r="M67" s="38">
        <v>2024</v>
      </c>
      <c r="N67" s="38"/>
      <c r="O67" s="38"/>
      <c r="P67" s="38"/>
      <c r="Q67" s="38">
        <v>2024</v>
      </c>
      <c r="R67" s="38">
        <v>2024</v>
      </c>
      <c r="S67" s="38">
        <v>2024</v>
      </c>
      <c r="T67" s="38">
        <v>2024</v>
      </c>
      <c r="U67" s="38">
        <v>2024</v>
      </c>
      <c r="V67" s="38">
        <v>2021</v>
      </c>
      <c r="W67" s="38">
        <v>2022</v>
      </c>
      <c r="X67" s="38">
        <v>2022</v>
      </c>
      <c r="Y67" s="38">
        <f>VLOOKUP(B67,[1]Foglio1!$B:$C,2,FALSE)</f>
        <v>2011</v>
      </c>
      <c r="Z67" s="38">
        <v>2022</v>
      </c>
      <c r="AA67" s="38"/>
      <c r="AB67" s="38">
        <v>2019</v>
      </c>
      <c r="AC67" s="38">
        <v>2020</v>
      </c>
      <c r="AD67" s="38">
        <v>2022</v>
      </c>
      <c r="AE67" s="38">
        <v>2024</v>
      </c>
      <c r="AF67" s="38">
        <v>2024</v>
      </c>
      <c r="AG67" s="38">
        <v>2024</v>
      </c>
      <c r="AH67" s="38">
        <v>2022</v>
      </c>
      <c r="AI67" s="38"/>
      <c r="AJ67" s="38">
        <v>2024</v>
      </c>
      <c r="AK67" s="38">
        <v>2021</v>
      </c>
      <c r="AL67" s="38">
        <v>2022</v>
      </c>
      <c r="AM67" s="38"/>
      <c r="AN67" s="38">
        <v>2023</v>
      </c>
      <c r="AO67" s="38">
        <v>2022</v>
      </c>
      <c r="AP67" s="38">
        <v>2016</v>
      </c>
      <c r="AQ67" s="38">
        <v>2022</v>
      </c>
      <c r="AR67" s="38">
        <v>2021</v>
      </c>
      <c r="AS67" s="38">
        <v>2021</v>
      </c>
      <c r="AT67" s="38"/>
      <c r="AU67" s="38">
        <v>2022</v>
      </c>
      <c r="AV67" s="38">
        <v>2022</v>
      </c>
      <c r="AW67" s="38">
        <v>2019</v>
      </c>
      <c r="AX67" s="38">
        <v>2024</v>
      </c>
      <c r="AY67" s="38">
        <v>2024</v>
      </c>
      <c r="AZ67" s="38">
        <v>2024</v>
      </c>
      <c r="BA67" s="38"/>
      <c r="BB67" s="38">
        <v>2024</v>
      </c>
      <c r="BC67" s="38"/>
      <c r="BD67" s="38">
        <v>2024</v>
      </c>
      <c r="BE67" s="38">
        <v>2024</v>
      </c>
      <c r="BF67" s="38">
        <v>2015</v>
      </c>
      <c r="BG67" s="38">
        <v>2022</v>
      </c>
      <c r="BH67" s="38">
        <v>2023</v>
      </c>
      <c r="BI67" s="38">
        <v>2022</v>
      </c>
      <c r="BJ67" s="38"/>
      <c r="BK67" s="38">
        <v>2022</v>
      </c>
      <c r="BL67" s="38">
        <v>2022</v>
      </c>
      <c r="BM67" s="38">
        <v>2014</v>
      </c>
      <c r="BN67" s="38">
        <v>2022</v>
      </c>
      <c r="BO67" s="38">
        <v>2022</v>
      </c>
      <c r="BP67" s="38">
        <v>2021</v>
      </c>
      <c r="BQ67" s="38">
        <v>2022</v>
      </c>
      <c r="BR67" s="38">
        <v>2022</v>
      </c>
      <c r="BS67" s="38">
        <v>2022</v>
      </c>
      <c r="BT67" s="38">
        <v>2022</v>
      </c>
      <c r="BU67" s="38">
        <v>2020</v>
      </c>
      <c r="BV67" s="38">
        <v>2023</v>
      </c>
    </row>
    <row r="68" spans="1:74">
      <c r="A68" s="30" t="s">
        <v>121</v>
      </c>
      <c r="B68" s="23" t="s">
        <v>120</v>
      </c>
      <c r="C68" s="38">
        <v>2024</v>
      </c>
      <c r="D68" s="38">
        <v>2024</v>
      </c>
      <c r="E68" s="38">
        <v>2024</v>
      </c>
      <c r="F68" s="38">
        <v>2024</v>
      </c>
      <c r="G68" s="38">
        <v>2024</v>
      </c>
      <c r="H68" s="38">
        <v>2024</v>
      </c>
      <c r="I68" s="38">
        <v>2024</v>
      </c>
      <c r="J68" s="38">
        <v>2024</v>
      </c>
      <c r="K68" s="38">
        <v>2024</v>
      </c>
      <c r="L68" s="38">
        <v>2024</v>
      </c>
      <c r="M68" s="38">
        <v>2024</v>
      </c>
      <c r="N68" s="38">
        <v>2024</v>
      </c>
      <c r="O68" s="38">
        <v>2024</v>
      </c>
      <c r="P68" s="38">
        <v>2024</v>
      </c>
      <c r="Q68" s="38">
        <v>2024</v>
      </c>
      <c r="R68" s="38">
        <v>2024</v>
      </c>
      <c r="S68" s="38">
        <v>2024</v>
      </c>
      <c r="T68" s="38">
        <v>2024</v>
      </c>
      <c r="U68" s="38">
        <v>2024</v>
      </c>
      <c r="V68" s="38">
        <v>2021</v>
      </c>
      <c r="W68" s="38">
        <v>2022</v>
      </c>
      <c r="X68" s="38">
        <v>2022</v>
      </c>
      <c r="Y68" s="38">
        <f>VLOOKUP(B68,[1]Foglio1!$B:$C,2,FALSE)</f>
        <v>2019</v>
      </c>
      <c r="Z68" s="38">
        <v>2022</v>
      </c>
      <c r="AA68" s="38">
        <f>VLOOKUP(B68,[1]Foglio3!$B:$C,2,FALSE)</f>
        <v>2022</v>
      </c>
      <c r="AB68" s="38">
        <v>2017</v>
      </c>
      <c r="AC68" s="38">
        <v>2020</v>
      </c>
      <c r="AD68" s="38">
        <v>2022</v>
      </c>
      <c r="AE68" s="38">
        <v>2024</v>
      </c>
      <c r="AF68" s="38">
        <v>2024</v>
      </c>
      <c r="AG68" s="38">
        <v>2024</v>
      </c>
      <c r="AH68" s="38">
        <v>2022</v>
      </c>
      <c r="AI68" s="38">
        <v>2017</v>
      </c>
      <c r="AJ68" s="38">
        <v>2024</v>
      </c>
      <c r="AK68" s="38">
        <v>2021</v>
      </c>
      <c r="AL68" s="38">
        <v>2022</v>
      </c>
      <c r="AM68" s="38">
        <v>2022</v>
      </c>
      <c r="AN68" s="38">
        <v>2023</v>
      </c>
      <c r="AO68" s="38">
        <v>2022</v>
      </c>
      <c r="AP68" s="38">
        <v>2022</v>
      </c>
      <c r="AQ68" s="38">
        <v>2022</v>
      </c>
      <c r="AR68" s="38">
        <v>2022</v>
      </c>
      <c r="AS68" s="38">
        <v>2022</v>
      </c>
      <c r="AT68" s="38">
        <v>2022</v>
      </c>
      <c r="AU68" s="38">
        <v>2022</v>
      </c>
      <c r="AV68" s="38">
        <v>2022</v>
      </c>
      <c r="AW68" s="38">
        <v>2016</v>
      </c>
      <c r="AX68" s="38">
        <v>2024</v>
      </c>
      <c r="AY68" s="38">
        <v>2024</v>
      </c>
      <c r="AZ68" s="38">
        <v>2024</v>
      </c>
      <c r="BA68" s="38">
        <v>2024</v>
      </c>
      <c r="BB68" s="38">
        <v>2024</v>
      </c>
      <c r="BC68" s="38">
        <v>2023</v>
      </c>
      <c r="BD68" s="38">
        <v>2024</v>
      </c>
      <c r="BE68" s="38">
        <v>2024</v>
      </c>
      <c r="BF68" s="38">
        <v>2015</v>
      </c>
      <c r="BG68" s="38">
        <v>2022</v>
      </c>
      <c r="BH68" s="38">
        <v>2023</v>
      </c>
      <c r="BI68" s="38">
        <v>2022</v>
      </c>
      <c r="BJ68" s="38">
        <v>2020</v>
      </c>
      <c r="BK68" s="38">
        <v>2021</v>
      </c>
      <c r="BL68" s="38">
        <v>2022</v>
      </c>
      <c r="BM68" s="38">
        <v>2014</v>
      </c>
      <c r="BN68" s="38">
        <v>2022</v>
      </c>
      <c r="BO68" s="38">
        <v>2022</v>
      </c>
      <c r="BP68" s="38">
        <v>2020</v>
      </c>
      <c r="BQ68" s="38">
        <v>2022</v>
      </c>
      <c r="BR68" s="38">
        <v>2022</v>
      </c>
      <c r="BS68" s="38">
        <v>2022</v>
      </c>
      <c r="BT68" s="38">
        <v>2021</v>
      </c>
      <c r="BU68" s="38">
        <v>2020</v>
      </c>
      <c r="BV68" s="38">
        <v>2023</v>
      </c>
    </row>
    <row r="69" spans="1:74">
      <c r="A69" s="30" t="s">
        <v>123</v>
      </c>
      <c r="B69" s="23" t="s">
        <v>122</v>
      </c>
      <c r="C69" s="38">
        <v>2024</v>
      </c>
      <c r="D69" s="38">
        <v>2024</v>
      </c>
      <c r="E69" s="38">
        <v>2024</v>
      </c>
      <c r="F69" s="38">
        <v>2024</v>
      </c>
      <c r="G69" s="38">
        <v>2024</v>
      </c>
      <c r="H69" s="38">
        <v>2024</v>
      </c>
      <c r="I69" s="38">
        <v>2024</v>
      </c>
      <c r="J69" s="38">
        <v>2024</v>
      </c>
      <c r="K69" s="38">
        <v>2024</v>
      </c>
      <c r="L69" s="38">
        <v>2024</v>
      </c>
      <c r="M69" s="38">
        <v>2024</v>
      </c>
      <c r="N69" s="38"/>
      <c r="O69" s="38"/>
      <c r="P69" s="38"/>
      <c r="Q69" s="38">
        <v>2024</v>
      </c>
      <c r="R69" s="38">
        <v>2024</v>
      </c>
      <c r="S69" s="38">
        <v>2024</v>
      </c>
      <c r="T69" s="38">
        <v>2024</v>
      </c>
      <c r="U69" s="38">
        <v>2024</v>
      </c>
      <c r="V69" s="38">
        <v>2021</v>
      </c>
      <c r="W69" s="38">
        <v>2022</v>
      </c>
      <c r="X69" s="38">
        <v>2022</v>
      </c>
      <c r="Y69" s="38">
        <f>VLOOKUP(B69,[1]Foglio1!$B:$C,2,FALSE)</f>
        <v>2011</v>
      </c>
      <c r="Z69" s="38">
        <v>2022</v>
      </c>
      <c r="AA69" s="38"/>
      <c r="AB69" s="38">
        <v>2015</v>
      </c>
      <c r="AC69" s="38">
        <v>2020</v>
      </c>
      <c r="AD69" s="38"/>
      <c r="AE69" s="38">
        <v>2024</v>
      </c>
      <c r="AF69" s="38">
        <v>2024</v>
      </c>
      <c r="AG69" s="38">
        <v>2024</v>
      </c>
      <c r="AH69" s="38">
        <v>2022</v>
      </c>
      <c r="AI69" s="38"/>
      <c r="AJ69" s="38">
        <v>2024</v>
      </c>
      <c r="AK69" s="38">
        <v>2021</v>
      </c>
      <c r="AL69" s="38">
        <v>2022</v>
      </c>
      <c r="AM69" s="38"/>
      <c r="AN69" s="38">
        <v>2023</v>
      </c>
      <c r="AO69" s="38">
        <v>2022</v>
      </c>
      <c r="AP69" s="38"/>
      <c r="AQ69" s="38">
        <v>2022</v>
      </c>
      <c r="AR69" s="38">
        <v>2022</v>
      </c>
      <c r="AS69" s="38">
        <v>2022</v>
      </c>
      <c r="AT69" s="38"/>
      <c r="AU69" s="38">
        <v>2022</v>
      </c>
      <c r="AV69" s="38">
        <v>2022</v>
      </c>
      <c r="AW69" s="38">
        <v>2021</v>
      </c>
      <c r="AX69" s="38">
        <v>2024</v>
      </c>
      <c r="AY69" s="38">
        <v>2024</v>
      </c>
      <c r="AZ69" s="38">
        <v>2024</v>
      </c>
      <c r="BA69" s="38"/>
      <c r="BB69" s="38">
        <v>2024</v>
      </c>
      <c r="BC69" s="38"/>
      <c r="BD69" s="38">
        <v>2024</v>
      </c>
      <c r="BE69" s="38">
        <v>2024</v>
      </c>
      <c r="BF69" s="38">
        <v>2015</v>
      </c>
      <c r="BG69" s="38">
        <v>2022</v>
      </c>
      <c r="BH69" s="38">
        <v>2023</v>
      </c>
      <c r="BI69" s="38">
        <v>2022</v>
      </c>
      <c r="BJ69" s="38"/>
      <c r="BK69" s="38">
        <v>2022</v>
      </c>
      <c r="BL69" s="38">
        <v>2022</v>
      </c>
      <c r="BM69" s="38">
        <v>2014</v>
      </c>
      <c r="BN69" s="38">
        <v>2022</v>
      </c>
      <c r="BO69" s="38">
        <v>2022</v>
      </c>
      <c r="BP69" s="38">
        <v>2020</v>
      </c>
      <c r="BQ69" s="38">
        <v>2022</v>
      </c>
      <c r="BR69" s="38">
        <v>2022</v>
      </c>
      <c r="BS69" s="38">
        <v>2022</v>
      </c>
      <c r="BT69" s="38">
        <v>2021</v>
      </c>
      <c r="BU69" s="38">
        <v>2020</v>
      </c>
      <c r="BV69" s="38">
        <v>2023</v>
      </c>
    </row>
    <row r="70" spans="1:74">
      <c r="A70" s="30" t="s">
        <v>125</v>
      </c>
      <c r="B70" s="23" t="s">
        <v>124</v>
      </c>
      <c r="C70" s="38">
        <v>2024</v>
      </c>
      <c r="D70" s="38">
        <v>2024</v>
      </c>
      <c r="E70" s="38">
        <v>2024</v>
      </c>
      <c r="F70" s="38">
        <v>2024</v>
      </c>
      <c r="G70" s="38">
        <v>2024</v>
      </c>
      <c r="H70" s="38">
        <v>2024</v>
      </c>
      <c r="I70" s="38">
        <v>2024</v>
      </c>
      <c r="J70" s="38">
        <v>2024</v>
      </c>
      <c r="K70" s="38">
        <v>2024</v>
      </c>
      <c r="L70" s="38"/>
      <c r="M70" s="38"/>
      <c r="N70" s="38"/>
      <c r="O70" s="38"/>
      <c r="P70" s="38"/>
      <c r="Q70" s="38">
        <v>2024</v>
      </c>
      <c r="R70" s="38">
        <v>2024</v>
      </c>
      <c r="S70" s="38">
        <v>2024</v>
      </c>
      <c r="T70" s="38">
        <v>2024</v>
      </c>
      <c r="U70" s="38">
        <v>2024</v>
      </c>
      <c r="V70" s="38">
        <v>2021</v>
      </c>
      <c r="W70" s="38">
        <v>2022</v>
      </c>
      <c r="X70" s="38">
        <v>2022</v>
      </c>
      <c r="Y70" s="38"/>
      <c r="Z70" s="38">
        <v>2017</v>
      </c>
      <c r="AA70" s="38"/>
      <c r="AB70" s="38"/>
      <c r="AC70" s="38"/>
      <c r="AD70" s="38"/>
      <c r="AE70" s="38">
        <v>2024</v>
      </c>
      <c r="AF70" s="38">
        <v>2008</v>
      </c>
      <c r="AG70" s="38"/>
      <c r="AH70" s="38">
        <v>2022</v>
      </c>
      <c r="AI70" s="38"/>
      <c r="AJ70" s="38">
        <v>2024</v>
      </c>
      <c r="AK70" s="38">
        <v>2021</v>
      </c>
      <c r="AL70" s="38">
        <v>2022</v>
      </c>
      <c r="AM70" s="38">
        <v>2022</v>
      </c>
      <c r="AN70" s="38">
        <v>2023</v>
      </c>
      <c r="AO70" s="38">
        <v>2022</v>
      </c>
      <c r="AP70" s="38"/>
      <c r="AQ70" s="38">
        <v>2022</v>
      </c>
      <c r="AR70" s="38"/>
      <c r="AS70" s="38"/>
      <c r="AT70" s="38"/>
      <c r="AU70" s="38">
        <v>2022</v>
      </c>
      <c r="AV70" s="38"/>
      <c r="AW70" s="38">
        <v>2018</v>
      </c>
      <c r="AX70" s="38">
        <v>2024</v>
      </c>
      <c r="AY70" s="38">
        <v>2024</v>
      </c>
      <c r="AZ70" s="38">
        <v>2024</v>
      </c>
      <c r="BA70" s="38"/>
      <c r="BB70" s="38">
        <v>2023</v>
      </c>
      <c r="BC70" s="38"/>
      <c r="BD70" s="38">
        <v>2024</v>
      </c>
      <c r="BE70" s="38">
        <v>2024</v>
      </c>
      <c r="BF70" s="38">
        <v>2013</v>
      </c>
      <c r="BG70" s="38">
        <v>2022</v>
      </c>
      <c r="BH70" s="38">
        <v>2023</v>
      </c>
      <c r="BI70" s="38">
        <v>2022</v>
      </c>
      <c r="BJ70" s="38"/>
      <c r="BK70" s="38">
        <v>2021</v>
      </c>
      <c r="BL70" s="38">
        <v>2021</v>
      </c>
      <c r="BM70" s="38">
        <v>2014</v>
      </c>
      <c r="BN70" s="38">
        <v>2022</v>
      </c>
      <c r="BO70" s="38">
        <v>2022</v>
      </c>
      <c r="BP70" s="38">
        <v>2018</v>
      </c>
      <c r="BQ70" s="38">
        <v>2022</v>
      </c>
      <c r="BR70" s="38">
        <v>2022</v>
      </c>
      <c r="BS70" s="38"/>
      <c r="BT70" s="38">
        <v>2021</v>
      </c>
      <c r="BU70" s="38">
        <v>2020</v>
      </c>
      <c r="BV70" s="38">
        <v>2023</v>
      </c>
    </row>
    <row r="71" spans="1:74">
      <c r="A71" s="30" t="s">
        <v>127</v>
      </c>
      <c r="B71" s="23" t="s">
        <v>126</v>
      </c>
      <c r="C71" s="38">
        <v>2024</v>
      </c>
      <c r="D71" s="38">
        <v>2024</v>
      </c>
      <c r="E71" s="38">
        <v>2024</v>
      </c>
      <c r="F71" s="38">
        <v>2024</v>
      </c>
      <c r="G71" s="38">
        <v>2024</v>
      </c>
      <c r="H71" s="38">
        <v>2024</v>
      </c>
      <c r="I71" s="38">
        <v>2024</v>
      </c>
      <c r="J71" s="38">
        <v>2024</v>
      </c>
      <c r="K71" s="38">
        <v>2024</v>
      </c>
      <c r="L71" s="38">
        <v>2024</v>
      </c>
      <c r="M71" s="38"/>
      <c r="N71" s="38"/>
      <c r="O71" s="38"/>
      <c r="P71" s="38"/>
      <c r="Q71" s="38">
        <v>2024</v>
      </c>
      <c r="R71" s="38">
        <v>2024</v>
      </c>
      <c r="S71" s="38">
        <v>2024</v>
      </c>
      <c r="T71" s="38">
        <v>2024</v>
      </c>
      <c r="U71" s="38">
        <v>2024</v>
      </c>
      <c r="V71" s="38">
        <v>2021</v>
      </c>
      <c r="W71" s="38">
        <v>2022</v>
      </c>
      <c r="X71" s="38">
        <v>2022</v>
      </c>
      <c r="Y71" s="38">
        <f>VLOOKUP(B71,[1]Foglio1!$B:$C,2,FALSE)</f>
        <v>2015</v>
      </c>
      <c r="Z71" s="38">
        <v>2022</v>
      </c>
      <c r="AA71" s="38">
        <f>VLOOKUP(B71,[1]Foglio3!$B:$C,2,FALSE)</f>
        <v>2019</v>
      </c>
      <c r="AB71" s="38">
        <v>2017</v>
      </c>
      <c r="AC71" s="38">
        <v>2020</v>
      </c>
      <c r="AD71" s="38">
        <v>2022</v>
      </c>
      <c r="AE71" s="38">
        <v>2024</v>
      </c>
      <c r="AF71" s="38">
        <v>2024</v>
      </c>
      <c r="AG71" s="38">
        <v>2024</v>
      </c>
      <c r="AH71" s="38">
        <v>2022</v>
      </c>
      <c r="AI71" s="38">
        <v>2014</v>
      </c>
      <c r="AJ71" s="38">
        <v>2024</v>
      </c>
      <c r="AK71" s="38">
        <v>2021</v>
      </c>
      <c r="AL71" s="38">
        <v>2022</v>
      </c>
      <c r="AM71" s="38">
        <v>2022</v>
      </c>
      <c r="AN71" s="38">
        <v>2023</v>
      </c>
      <c r="AO71" s="38">
        <v>2022</v>
      </c>
      <c r="AP71" s="38">
        <v>2021</v>
      </c>
      <c r="AQ71" s="38">
        <v>2022</v>
      </c>
      <c r="AR71" s="38">
        <v>2022</v>
      </c>
      <c r="AS71" s="38">
        <v>2022</v>
      </c>
      <c r="AT71" s="38">
        <v>2022</v>
      </c>
      <c r="AU71" s="38">
        <v>2022</v>
      </c>
      <c r="AV71" s="38">
        <v>2022</v>
      </c>
      <c r="AW71" s="38">
        <v>2014</v>
      </c>
      <c r="AX71" s="38">
        <v>2024</v>
      </c>
      <c r="AY71" s="38">
        <v>2024</v>
      </c>
      <c r="AZ71" s="38">
        <v>2024</v>
      </c>
      <c r="BA71" s="38">
        <v>2024</v>
      </c>
      <c r="BB71" s="38">
        <v>2024</v>
      </c>
      <c r="BC71" s="38">
        <v>2023</v>
      </c>
      <c r="BD71" s="38">
        <v>2024</v>
      </c>
      <c r="BE71" s="38">
        <v>2024</v>
      </c>
      <c r="BF71" s="38">
        <v>2015</v>
      </c>
      <c r="BG71" s="38">
        <v>2022</v>
      </c>
      <c r="BH71" s="38">
        <v>2023</v>
      </c>
      <c r="BI71" s="38">
        <v>2022</v>
      </c>
      <c r="BJ71" s="38">
        <v>2022</v>
      </c>
      <c r="BK71" s="38">
        <v>2021</v>
      </c>
      <c r="BL71" s="38">
        <v>2022</v>
      </c>
      <c r="BM71" s="38">
        <v>2014</v>
      </c>
      <c r="BN71" s="38">
        <v>2022</v>
      </c>
      <c r="BO71" s="38">
        <v>2022</v>
      </c>
      <c r="BP71" s="38">
        <v>2020</v>
      </c>
      <c r="BQ71" s="38">
        <v>2022</v>
      </c>
      <c r="BR71" s="38">
        <v>2022</v>
      </c>
      <c r="BS71" s="38">
        <v>2022</v>
      </c>
      <c r="BT71" s="38">
        <v>2021</v>
      </c>
      <c r="BU71" s="38">
        <v>2020</v>
      </c>
      <c r="BV71" s="38">
        <v>2023</v>
      </c>
    </row>
    <row r="72" spans="1:74">
      <c r="A72" s="30" t="s">
        <v>129</v>
      </c>
      <c r="B72" s="23" t="s">
        <v>128</v>
      </c>
      <c r="C72" s="38">
        <v>2024</v>
      </c>
      <c r="D72" s="38">
        <v>2024</v>
      </c>
      <c r="E72" s="38">
        <v>2024</v>
      </c>
      <c r="F72" s="38">
        <v>2024</v>
      </c>
      <c r="G72" s="38">
        <v>2024</v>
      </c>
      <c r="H72" s="38">
        <v>2024</v>
      </c>
      <c r="I72" s="38">
        <v>2024</v>
      </c>
      <c r="J72" s="38">
        <v>2024</v>
      </c>
      <c r="K72" s="38">
        <v>2024</v>
      </c>
      <c r="L72" s="38">
        <v>2024</v>
      </c>
      <c r="M72" s="38">
        <v>2024</v>
      </c>
      <c r="N72" s="38">
        <v>2024</v>
      </c>
      <c r="O72" s="38">
        <v>2024</v>
      </c>
      <c r="P72" s="38">
        <v>2024</v>
      </c>
      <c r="Q72" s="38">
        <v>2024</v>
      </c>
      <c r="R72" s="38">
        <v>2024</v>
      </c>
      <c r="S72" s="38">
        <v>2024</v>
      </c>
      <c r="T72" s="38">
        <v>2024</v>
      </c>
      <c r="U72" s="38">
        <v>2024</v>
      </c>
      <c r="V72" s="38">
        <v>2021</v>
      </c>
      <c r="W72" s="38">
        <v>2022</v>
      </c>
      <c r="X72" s="38">
        <v>2022</v>
      </c>
      <c r="Y72" s="38">
        <f>VLOOKUP(B72,[1]Foglio1!$B:$C,2,FALSE)</f>
        <v>2021</v>
      </c>
      <c r="Z72" s="38">
        <v>2022</v>
      </c>
      <c r="AA72" s="38">
        <f>VLOOKUP(B72,[1]Foglio3!$B:$C,2,FALSE)</f>
        <v>2022</v>
      </c>
      <c r="AB72" s="38"/>
      <c r="AC72" s="38">
        <v>2020</v>
      </c>
      <c r="AD72" s="38">
        <v>2022</v>
      </c>
      <c r="AE72" s="38">
        <v>2024</v>
      </c>
      <c r="AF72" s="38">
        <v>2024</v>
      </c>
      <c r="AG72" s="38">
        <v>2024</v>
      </c>
      <c r="AH72" s="38">
        <v>2022</v>
      </c>
      <c r="AI72" s="38">
        <v>2018</v>
      </c>
      <c r="AJ72" s="38">
        <v>2024</v>
      </c>
      <c r="AK72" s="38">
        <v>2021</v>
      </c>
      <c r="AL72" s="38">
        <v>2022</v>
      </c>
      <c r="AM72" s="38">
        <v>2022</v>
      </c>
      <c r="AN72" s="38">
        <v>2023</v>
      </c>
      <c r="AO72" s="38">
        <v>2022</v>
      </c>
      <c r="AP72" s="38">
        <v>2022</v>
      </c>
      <c r="AQ72" s="38">
        <v>2022</v>
      </c>
      <c r="AR72" s="38">
        <v>2022</v>
      </c>
      <c r="AS72" s="38">
        <v>2022</v>
      </c>
      <c r="AT72" s="38">
        <v>2022</v>
      </c>
      <c r="AU72" s="38">
        <v>2022</v>
      </c>
      <c r="AV72" s="38">
        <v>2022</v>
      </c>
      <c r="AW72" s="38">
        <v>2018</v>
      </c>
      <c r="AX72" s="38">
        <v>2024</v>
      </c>
      <c r="AY72" s="38">
        <v>2024</v>
      </c>
      <c r="AZ72" s="38">
        <v>2024</v>
      </c>
      <c r="BA72" s="38"/>
      <c r="BB72" s="38">
        <v>2024</v>
      </c>
      <c r="BC72" s="38">
        <v>2023</v>
      </c>
      <c r="BD72" s="38">
        <v>2024</v>
      </c>
      <c r="BE72" s="38">
        <v>2024</v>
      </c>
      <c r="BF72" s="38">
        <v>2015</v>
      </c>
      <c r="BG72" s="38">
        <v>2022</v>
      </c>
      <c r="BH72" s="38">
        <v>2023</v>
      </c>
      <c r="BI72" s="38">
        <v>2022</v>
      </c>
      <c r="BJ72" s="38">
        <v>2021</v>
      </c>
      <c r="BK72" s="38">
        <v>2021</v>
      </c>
      <c r="BL72" s="38">
        <v>2021</v>
      </c>
      <c r="BM72" s="38">
        <v>2014</v>
      </c>
      <c r="BN72" s="38">
        <v>2022</v>
      </c>
      <c r="BO72" s="38">
        <v>2022</v>
      </c>
      <c r="BP72" s="38">
        <v>2018</v>
      </c>
      <c r="BQ72" s="38">
        <v>2022</v>
      </c>
      <c r="BR72" s="38">
        <v>2022</v>
      </c>
      <c r="BS72" s="38"/>
      <c r="BT72" s="38">
        <v>2021</v>
      </c>
      <c r="BU72" s="38">
        <v>2020</v>
      </c>
      <c r="BV72" s="38">
        <v>2023</v>
      </c>
    </row>
    <row r="73" spans="1:74">
      <c r="A73" s="30" t="s">
        <v>371</v>
      </c>
      <c r="B73" s="23" t="s">
        <v>130</v>
      </c>
      <c r="C73" s="38">
        <v>2024</v>
      </c>
      <c r="D73" s="38">
        <v>2024</v>
      </c>
      <c r="E73" s="38">
        <v>2024</v>
      </c>
      <c r="F73" s="38">
        <v>2024</v>
      </c>
      <c r="G73" s="38">
        <v>2024</v>
      </c>
      <c r="H73" s="38">
        <v>2024</v>
      </c>
      <c r="I73" s="38">
        <v>2024</v>
      </c>
      <c r="J73" s="38">
        <v>2024</v>
      </c>
      <c r="K73" s="38">
        <v>2024</v>
      </c>
      <c r="L73" s="38">
        <v>2024</v>
      </c>
      <c r="M73" s="38">
        <v>2024</v>
      </c>
      <c r="N73" s="38">
        <v>2024</v>
      </c>
      <c r="O73" s="38">
        <v>2024</v>
      </c>
      <c r="P73" s="38">
        <v>2024</v>
      </c>
      <c r="Q73" s="38">
        <v>2024</v>
      </c>
      <c r="R73" s="38">
        <v>2024</v>
      </c>
      <c r="S73" s="38">
        <v>2024</v>
      </c>
      <c r="T73" s="38">
        <v>2024</v>
      </c>
      <c r="U73" s="38">
        <v>2024</v>
      </c>
      <c r="V73" s="38">
        <v>2021</v>
      </c>
      <c r="W73" s="38">
        <v>2022</v>
      </c>
      <c r="X73" s="38">
        <v>2022</v>
      </c>
      <c r="Y73" s="38">
        <f>VLOOKUP(B73,[1]Foglio1!$B:$C,2,FALSE)</f>
        <v>2018</v>
      </c>
      <c r="Z73" s="38">
        <v>2022</v>
      </c>
      <c r="AA73" s="38">
        <f>VLOOKUP(B73,[1]Foglio3!$B:$C,2,FALSE)</f>
        <v>2022</v>
      </c>
      <c r="AB73" s="38">
        <v>2018</v>
      </c>
      <c r="AC73" s="38">
        <v>2020</v>
      </c>
      <c r="AD73" s="38">
        <v>2022</v>
      </c>
      <c r="AE73" s="38">
        <v>2024</v>
      </c>
      <c r="AF73" s="38">
        <v>2024</v>
      </c>
      <c r="AG73" s="38">
        <v>2024</v>
      </c>
      <c r="AH73" s="38">
        <v>2022</v>
      </c>
      <c r="AI73" s="38">
        <v>2018</v>
      </c>
      <c r="AJ73" s="38">
        <v>2024</v>
      </c>
      <c r="AK73" s="38">
        <v>2021</v>
      </c>
      <c r="AL73" s="38">
        <v>2022</v>
      </c>
      <c r="AM73" s="38">
        <v>2022</v>
      </c>
      <c r="AN73" s="38">
        <v>2023</v>
      </c>
      <c r="AO73" s="38">
        <v>2022</v>
      </c>
      <c r="AP73" s="38">
        <v>2019</v>
      </c>
      <c r="AQ73" s="38">
        <v>2022</v>
      </c>
      <c r="AR73" s="38">
        <v>2022</v>
      </c>
      <c r="AS73" s="38">
        <v>2022</v>
      </c>
      <c r="AT73" s="38">
        <v>2022</v>
      </c>
      <c r="AU73" s="38">
        <v>2022</v>
      </c>
      <c r="AV73" s="38">
        <v>2022</v>
      </c>
      <c r="AW73" s="38">
        <v>2021</v>
      </c>
      <c r="AX73" s="38">
        <v>2024</v>
      </c>
      <c r="AY73" s="38">
        <v>2024</v>
      </c>
      <c r="AZ73" s="38">
        <v>2024</v>
      </c>
      <c r="BA73" s="38"/>
      <c r="BB73" s="38">
        <v>2024</v>
      </c>
      <c r="BC73" s="38"/>
      <c r="BD73" s="38">
        <v>2024</v>
      </c>
      <c r="BE73" s="38">
        <v>2024</v>
      </c>
      <c r="BF73" s="38">
        <v>2015</v>
      </c>
      <c r="BG73" s="38">
        <v>2022</v>
      </c>
      <c r="BH73" s="38">
        <v>2023</v>
      </c>
      <c r="BI73" s="38">
        <v>2022</v>
      </c>
      <c r="BJ73" s="38">
        <v>2022</v>
      </c>
      <c r="BK73" s="38">
        <v>2021</v>
      </c>
      <c r="BL73" s="38">
        <v>2022</v>
      </c>
      <c r="BM73" s="38">
        <v>2014</v>
      </c>
      <c r="BN73" s="38">
        <v>2022</v>
      </c>
      <c r="BO73" s="38">
        <v>2022</v>
      </c>
      <c r="BP73" s="38">
        <v>2021</v>
      </c>
      <c r="BQ73" s="38">
        <v>2022</v>
      </c>
      <c r="BR73" s="38">
        <v>2022</v>
      </c>
      <c r="BS73" s="38">
        <v>2022</v>
      </c>
      <c r="BT73" s="38">
        <v>2021</v>
      </c>
      <c r="BU73" s="38">
        <v>2020</v>
      </c>
      <c r="BV73" s="38">
        <v>2023</v>
      </c>
    </row>
    <row r="74" spans="1:74">
      <c r="A74" s="30" t="s">
        <v>132</v>
      </c>
      <c r="B74" s="23" t="s">
        <v>131</v>
      </c>
      <c r="C74" s="38">
        <v>2024</v>
      </c>
      <c r="D74" s="38">
        <v>2024</v>
      </c>
      <c r="E74" s="38">
        <v>2024</v>
      </c>
      <c r="F74" s="38">
        <v>2024</v>
      </c>
      <c r="G74" s="38">
        <v>2024</v>
      </c>
      <c r="H74" s="38">
        <v>2024</v>
      </c>
      <c r="I74" s="38">
        <v>2024</v>
      </c>
      <c r="J74" s="38">
        <v>2024</v>
      </c>
      <c r="K74" s="38">
        <v>2024</v>
      </c>
      <c r="L74" s="38">
        <v>2024</v>
      </c>
      <c r="M74" s="38"/>
      <c r="N74" s="38"/>
      <c r="O74" s="38"/>
      <c r="P74" s="38"/>
      <c r="Q74" s="38">
        <v>2024</v>
      </c>
      <c r="R74" s="38">
        <v>2024</v>
      </c>
      <c r="S74" s="38">
        <v>2024</v>
      </c>
      <c r="T74" s="38">
        <v>2024</v>
      </c>
      <c r="U74" s="38">
        <v>2024</v>
      </c>
      <c r="V74" s="38">
        <v>2021</v>
      </c>
      <c r="W74" s="38">
        <v>2022</v>
      </c>
      <c r="X74" s="38">
        <v>2022</v>
      </c>
      <c r="Y74" s="38">
        <f>VLOOKUP(B74,[1]Foglio1!$B:$C,2,FALSE)</f>
        <v>2019</v>
      </c>
      <c r="Z74" s="38">
        <v>2022</v>
      </c>
      <c r="AA74" s="38">
        <f>VLOOKUP(B74,[1]Foglio3!$B:$C,2,FALSE)</f>
        <v>2022</v>
      </c>
      <c r="AB74" s="38">
        <v>2018</v>
      </c>
      <c r="AC74" s="38">
        <v>2020</v>
      </c>
      <c r="AD74" s="38">
        <v>2022</v>
      </c>
      <c r="AE74" s="38">
        <v>2024</v>
      </c>
      <c r="AF74" s="38">
        <v>2024</v>
      </c>
      <c r="AG74" s="38">
        <v>2024</v>
      </c>
      <c r="AH74" s="38">
        <v>2022</v>
      </c>
      <c r="AI74" s="38">
        <v>2019</v>
      </c>
      <c r="AJ74" s="38">
        <v>2024</v>
      </c>
      <c r="AK74" s="38">
        <v>2021</v>
      </c>
      <c r="AL74" s="38">
        <v>2022</v>
      </c>
      <c r="AM74" s="38">
        <v>2022</v>
      </c>
      <c r="AN74" s="38">
        <v>2023</v>
      </c>
      <c r="AO74" s="38">
        <v>2022</v>
      </c>
      <c r="AP74" s="38">
        <v>2019</v>
      </c>
      <c r="AQ74" s="38">
        <v>2022</v>
      </c>
      <c r="AR74" s="38">
        <v>2022</v>
      </c>
      <c r="AS74" s="38">
        <v>2022</v>
      </c>
      <c r="AT74" s="38">
        <v>2022</v>
      </c>
      <c r="AU74" s="38">
        <v>2022</v>
      </c>
      <c r="AV74" s="38">
        <v>2022</v>
      </c>
      <c r="AW74" s="38"/>
      <c r="AX74" s="38">
        <v>2024</v>
      </c>
      <c r="AY74" s="38">
        <v>2024</v>
      </c>
      <c r="AZ74" s="38">
        <v>2024</v>
      </c>
      <c r="BA74" s="38"/>
      <c r="BB74" s="38">
        <v>2024</v>
      </c>
      <c r="BC74" s="38">
        <v>2023</v>
      </c>
      <c r="BD74" s="38">
        <v>2024</v>
      </c>
      <c r="BE74" s="38">
        <v>2024</v>
      </c>
      <c r="BF74" s="38"/>
      <c r="BG74" s="38">
        <v>2022</v>
      </c>
      <c r="BH74" s="38">
        <v>2023</v>
      </c>
      <c r="BI74" s="38">
        <v>2022</v>
      </c>
      <c r="BJ74" s="38">
        <v>2022</v>
      </c>
      <c r="BK74" s="38">
        <v>2021</v>
      </c>
      <c r="BL74" s="38">
        <v>2021</v>
      </c>
      <c r="BM74" s="38">
        <v>2014</v>
      </c>
      <c r="BN74" s="38">
        <v>2022</v>
      </c>
      <c r="BO74" s="38">
        <v>2022</v>
      </c>
      <c r="BP74" s="38">
        <v>2020</v>
      </c>
      <c r="BQ74" s="38">
        <v>2022</v>
      </c>
      <c r="BR74" s="38">
        <v>2022</v>
      </c>
      <c r="BS74" s="38">
        <v>2022</v>
      </c>
      <c r="BT74" s="38">
        <v>2021</v>
      </c>
      <c r="BU74" s="38">
        <v>2020</v>
      </c>
      <c r="BV74" s="38">
        <v>2023</v>
      </c>
    </row>
    <row r="75" spans="1:74">
      <c r="A75" s="30" t="s">
        <v>134</v>
      </c>
      <c r="B75" s="23" t="s">
        <v>133</v>
      </c>
      <c r="C75" s="38">
        <v>2024</v>
      </c>
      <c r="D75" s="38">
        <v>2024</v>
      </c>
      <c r="E75" s="38">
        <v>2024</v>
      </c>
      <c r="F75" s="38">
        <v>2024</v>
      </c>
      <c r="G75" s="38">
        <v>2024</v>
      </c>
      <c r="H75" s="38">
        <v>2024</v>
      </c>
      <c r="I75" s="38">
        <v>2024</v>
      </c>
      <c r="J75" s="38">
        <v>2024</v>
      </c>
      <c r="K75" s="38">
        <v>2024</v>
      </c>
      <c r="L75" s="38">
        <v>2024</v>
      </c>
      <c r="M75" s="38"/>
      <c r="N75" s="38"/>
      <c r="O75" s="38"/>
      <c r="P75" s="38"/>
      <c r="Q75" s="38">
        <v>2024</v>
      </c>
      <c r="R75" s="38">
        <v>2024</v>
      </c>
      <c r="S75" s="38">
        <v>2024</v>
      </c>
      <c r="T75" s="38">
        <v>2024</v>
      </c>
      <c r="U75" s="38">
        <v>2024</v>
      </c>
      <c r="V75" s="38">
        <v>2021</v>
      </c>
      <c r="W75" s="38">
        <v>2022</v>
      </c>
      <c r="X75" s="38">
        <v>2022</v>
      </c>
      <c r="Y75" s="38">
        <f>VLOOKUP(B75,[1]Foglio1!$B:$C,2,FALSE)</f>
        <v>2017</v>
      </c>
      <c r="Z75" s="38">
        <v>2022</v>
      </c>
      <c r="AA75" s="38">
        <f>VLOOKUP(B75,[1]Foglio3!$B:$C,2,FALSE)</f>
        <v>2022</v>
      </c>
      <c r="AB75" s="38">
        <v>2018</v>
      </c>
      <c r="AC75" s="38">
        <v>2020</v>
      </c>
      <c r="AD75" s="38">
        <v>2022</v>
      </c>
      <c r="AE75" s="38">
        <v>2024</v>
      </c>
      <c r="AF75" s="38">
        <v>2024</v>
      </c>
      <c r="AG75" s="38">
        <v>2024</v>
      </c>
      <c r="AH75" s="38">
        <v>2022</v>
      </c>
      <c r="AI75" s="38">
        <v>2016</v>
      </c>
      <c r="AJ75" s="38">
        <v>2024</v>
      </c>
      <c r="AK75" s="38">
        <v>2021</v>
      </c>
      <c r="AL75" s="38">
        <v>2022</v>
      </c>
      <c r="AM75" s="38">
        <v>2022</v>
      </c>
      <c r="AN75" s="38">
        <v>2023</v>
      </c>
      <c r="AO75" s="38">
        <v>2022</v>
      </c>
      <c r="AP75" s="38">
        <v>2017</v>
      </c>
      <c r="AQ75" s="38">
        <v>2022</v>
      </c>
      <c r="AR75" s="38">
        <v>2022</v>
      </c>
      <c r="AS75" s="38">
        <v>2022</v>
      </c>
      <c r="AT75" s="38">
        <v>2022</v>
      </c>
      <c r="AU75" s="38">
        <v>2022</v>
      </c>
      <c r="AV75" s="38">
        <v>2022</v>
      </c>
      <c r="AW75" s="38">
        <v>2012</v>
      </c>
      <c r="AX75" s="38">
        <v>2024</v>
      </c>
      <c r="AY75" s="38">
        <v>2024</v>
      </c>
      <c r="AZ75" s="38">
        <v>2024</v>
      </c>
      <c r="BA75" s="38">
        <v>2024</v>
      </c>
      <c r="BB75" s="38">
        <v>2024</v>
      </c>
      <c r="BC75" s="38">
        <v>2023</v>
      </c>
      <c r="BD75" s="38">
        <v>2024</v>
      </c>
      <c r="BE75" s="38">
        <v>2024</v>
      </c>
      <c r="BF75" s="38">
        <v>2013</v>
      </c>
      <c r="BG75" s="38">
        <v>2022</v>
      </c>
      <c r="BH75" s="38">
        <v>2023</v>
      </c>
      <c r="BI75" s="38">
        <v>2022</v>
      </c>
      <c r="BJ75" s="38">
        <v>2016</v>
      </c>
      <c r="BK75" s="38">
        <v>2021</v>
      </c>
      <c r="BL75" s="38">
        <v>2021</v>
      </c>
      <c r="BM75" s="38">
        <v>2014</v>
      </c>
      <c r="BN75" s="38">
        <v>2022</v>
      </c>
      <c r="BO75" s="38">
        <v>2022</v>
      </c>
      <c r="BP75" s="38">
        <v>2018</v>
      </c>
      <c r="BQ75" s="38">
        <v>2022</v>
      </c>
      <c r="BR75" s="38">
        <v>2022</v>
      </c>
      <c r="BS75" s="38">
        <v>2022</v>
      </c>
      <c r="BT75" s="38">
        <v>2021</v>
      </c>
      <c r="BU75" s="38">
        <v>2020</v>
      </c>
      <c r="BV75" s="38">
        <v>2023</v>
      </c>
    </row>
    <row r="76" spans="1:74">
      <c r="A76" s="30" t="s">
        <v>136</v>
      </c>
      <c r="B76" s="23" t="s">
        <v>135</v>
      </c>
      <c r="C76" s="38">
        <v>2024</v>
      </c>
      <c r="D76" s="38">
        <v>2024</v>
      </c>
      <c r="E76" s="38">
        <v>2024</v>
      </c>
      <c r="F76" s="38">
        <v>2024</v>
      </c>
      <c r="G76" s="38">
        <v>2024</v>
      </c>
      <c r="H76" s="38">
        <v>2024</v>
      </c>
      <c r="I76" s="38">
        <v>2024</v>
      </c>
      <c r="J76" s="38">
        <v>2024</v>
      </c>
      <c r="K76" s="38">
        <v>2024</v>
      </c>
      <c r="L76" s="38">
        <v>2024</v>
      </c>
      <c r="M76" s="38"/>
      <c r="N76" s="38"/>
      <c r="O76" s="38"/>
      <c r="P76" s="38"/>
      <c r="Q76" s="38">
        <v>2024</v>
      </c>
      <c r="R76" s="38">
        <v>2024</v>
      </c>
      <c r="S76" s="38">
        <v>2024</v>
      </c>
      <c r="T76" s="38">
        <v>2024</v>
      </c>
      <c r="U76" s="38">
        <v>2024</v>
      </c>
      <c r="V76" s="38">
        <v>2021</v>
      </c>
      <c r="W76" s="38">
        <v>2022</v>
      </c>
      <c r="X76" s="38">
        <v>2022</v>
      </c>
      <c r="Y76" s="38">
        <f>VLOOKUP(B76,[1]Foglio1!$B:$C,2,FALSE)</f>
        <v>2019</v>
      </c>
      <c r="Z76" s="38">
        <v>2022</v>
      </c>
      <c r="AA76" s="38">
        <f>VLOOKUP(B76,[1]Foglio3!$B:$C,2,FALSE)</f>
        <v>2022</v>
      </c>
      <c r="AB76" s="38">
        <v>2017</v>
      </c>
      <c r="AC76" s="38">
        <v>2020</v>
      </c>
      <c r="AD76" s="38"/>
      <c r="AE76" s="38">
        <v>2024</v>
      </c>
      <c r="AF76" s="38">
        <v>2024</v>
      </c>
      <c r="AG76" s="38">
        <v>2024</v>
      </c>
      <c r="AH76" s="38">
        <v>2022</v>
      </c>
      <c r="AI76" s="38">
        <v>2019</v>
      </c>
      <c r="AJ76" s="38">
        <v>2024</v>
      </c>
      <c r="AK76" s="38">
        <v>2021</v>
      </c>
      <c r="AL76" s="38">
        <v>2022</v>
      </c>
      <c r="AM76" s="38">
        <v>2022</v>
      </c>
      <c r="AN76" s="38">
        <v>2023</v>
      </c>
      <c r="AO76" s="38">
        <v>2022</v>
      </c>
      <c r="AP76" s="38">
        <v>2019</v>
      </c>
      <c r="AQ76" s="38">
        <v>2022</v>
      </c>
      <c r="AR76" s="38">
        <v>2022</v>
      </c>
      <c r="AS76" s="38">
        <v>2022</v>
      </c>
      <c r="AT76" s="38">
        <v>2022</v>
      </c>
      <c r="AU76" s="38">
        <v>2022</v>
      </c>
      <c r="AV76" s="38">
        <v>2022</v>
      </c>
      <c r="AW76" s="38">
        <v>2019</v>
      </c>
      <c r="AX76" s="38">
        <v>2024</v>
      </c>
      <c r="AY76" s="38">
        <v>2024</v>
      </c>
      <c r="AZ76" s="38">
        <v>2024</v>
      </c>
      <c r="BA76" s="38">
        <v>2024</v>
      </c>
      <c r="BB76" s="38">
        <v>2024</v>
      </c>
      <c r="BC76" s="38">
        <v>2023</v>
      </c>
      <c r="BD76" s="38">
        <v>2024</v>
      </c>
      <c r="BE76" s="38">
        <v>2024</v>
      </c>
      <c r="BF76" s="38">
        <v>2013</v>
      </c>
      <c r="BG76" s="38">
        <v>2022</v>
      </c>
      <c r="BH76" s="38">
        <v>2023</v>
      </c>
      <c r="BI76" s="38">
        <v>2022</v>
      </c>
      <c r="BJ76" s="38">
        <v>2019</v>
      </c>
      <c r="BK76" s="38">
        <v>2021</v>
      </c>
      <c r="BL76" s="38">
        <v>2022</v>
      </c>
      <c r="BM76" s="38">
        <v>2014</v>
      </c>
      <c r="BN76" s="38">
        <v>2022</v>
      </c>
      <c r="BO76" s="38">
        <v>2022</v>
      </c>
      <c r="BP76" s="38">
        <v>2020</v>
      </c>
      <c r="BQ76" s="38">
        <v>2022</v>
      </c>
      <c r="BR76" s="38">
        <v>2022</v>
      </c>
      <c r="BS76" s="38">
        <v>2022</v>
      </c>
      <c r="BT76" s="38">
        <v>2021</v>
      </c>
      <c r="BU76" s="38">
        <v>2020</v>
      </c>
      <c r="BV76" s="38">
        <v>2023</v>
      </c>
    </row>
    <row r="77" spans="1:74">
      <c r="A77" s="30" t="s">
        <v>138</v>
      </c>
      <c r="B77" s="23" t="s">
        <v>137</v>
      </c>
      <c r="C77" s="38">
        <v>2024</v>
      </c>
      <c r="D77" s="38">
        <v>2024</v>
      </c>
      <c r="E77" s="38">
        <v>2024</v>
      </c>
      <c r="F77" s="38">
        <v>2024</v>
      </c>
      <c r="G77" s="38">
        <v>2024</v>
      </c>
      <c r="H77" s="38">
        <v>2024</v>
      </c>
      <c r="I77" s="38">
        <v>2024</v>
      </c>
      <c r="J77" s="38">
        <v>2024</v>
      </c>
      <c r="K77" s="38">
        <v>2024</v>
      </c>
      <c r="L77" s="38">
        <v>2024</v>
      </c>
      <c r="M77" s="38">
        <v>2024</v>
      </c>
      <c r="N77" s="38"/>
      <c r="O77" s="38"/>
      <c r="P77" s="38"/>
      <c r="Q77" s="38">
        <v>2024</v>
      </c>
      <c r="R77" s="38">
        <v>2024</v>
      </c>
      <c r="S77" s="38">
        <v>2024</v>
      </c>
      <c r="T77" s="38">
        <v>2024</v>
      </c>
      <c r="U77" s="38">
        <v>2024</v>
      </c>
      <c r="V77" s="38">
        <v>2021</v>
      </c>
      <c r="W77" s="38">
        <v>2022</v>
      </c>
      <c r="X77" s="38">
        <v>2022</v>
      </c>
      <c r="Y77" s="38">
        <f>VLOOKUP(B77,[1]Foglio1!$B:$C,2,FALSE)</f>
        <v>2011</v>
      </c>
      <c r="Z77" s="38">
        <v>2022</v>
      </c>
      <c r="AA77" s="38"/>
      <c r="AB77" s="38">
        <v>2018</v>
      </c>
      <c r="AC77" s="38">
        <v>2020</v>
      </c>
      <c r="AD77" s="38"/>
      <c r="AE77" s="38">
        <v>2024</v>
      </c>
      <c r="AF77" s="38">
        <v>2024</v>
      </c>
      <c r="AG77" s="38">
        <v>2024</v>
      </c>
      <c r="AH77" s="38">
        <v>2022</v>
      </c>
      <c r="AI77" s="38"/>
      <c r="AJ77" s="38">
        <v>2024</v>
      </c>
      <c r="AK77" s="38">
        <v>2021</v>
      </c>
      <c r="AL77" s="38">
        <v>2022</v>
      </c>
      <c r="AM77" s="38"/>
      <c r="AN77" s="38">
        <v>2023</v>
      </c>
      <c r="AO77" s="38">
        <v>2022</v>
      </c>
      <c r="AP77" s="38"/>
      <c r="AQ77" s="38">
        <v>2022</v>
      </c>
      <c r="AR77" s="38"/>
      <c r="AS77" s="38"/>
      <c r="AT77" s="38"/>
      <c r="AU77" s="38">
        <v>2022</v>
      </c>
      <c r="AV77" s="38">
        <v>2022</v>
      </c>
      <c r="AW77" s="38">
        <v>2021</v>
      </c>
      <c r="AX77" s="38">
        <v>2024</v>
      </c>
      <c r="AY77" s="38">
        <v>2024</v>
      </c>
      <c r="AZ77" s="38">
        <v>2024</v>
      </c>
      <c r="BA77" s="38"/>
      <c r="BB77" s="38">
        <v>2024</v>
      </c>
      <c r="BC77" s="38">
        <v>2023</v>
      </c>
      <c r="BD77" s="38">
        <v>2024</v>
      </c>
      <c r="BE77" s="38">
        <v>2024</v>
      </c>
      <c r="BF77" s="38">
        <v>2015</v>
      </c>
      <c r="BG77" s="38">
        <v>2022</v>
      </c>
      <c r="BH77" s="38">
        <v>2023</v>
      </c>
      <c r="BI77" s="38">
        <v>2022</v>
      </c>
      <c r="BJ77" s="38">
        <v>2021</v>
      </c>
      <c r="BK77" s="38">
        <v>2022</v>
      </c>
      <c r="BL77" s="38">
        <v>2022</v>
      </c>
      <c r="BM77" s="38">
        <v>2014</v>
      </c>
      <c r="BN77" s="38">
        <v>2022</v>
      </c>
      <c r="BO77" s="38">
        <v>2022</v>
      </c>
      <c r="BP77" s="38">
        <v>2021</v>
      </c>
      <c r="BQ77" s="38">
        <v>2022</v>
      </c>
      <c r="BR77" s="38">
        <v>2022</v>
      </c>
      <c r="BS77" s="38">
        <v>2022</v>
      </c>
      <c r="BT77" s="38">
        <v>2021</v>
      </c>
      <c r="BU77" s="38">
        <v>2020</v>
      </c>
      <c r="BV77" s="38">
        <v>2023</v>
      </c>
    </row>
    <row r="78" spans="1:74">
      <c r="A78" s="30" t="s">
        <v>140</v>
      </c>
      <c r="B78" s="23" t="s">
        <v>139</v>
      </c>
      <c r="C78" s="38">
        <v>2024</v>
      </c>
      <c r="D78" s="38">
        <v>2024</v>
      </c>
      <c r="E78" s="38">
        <v>2024</v>
      </c>
      <c r="F78" s="38">
        <v>2024</v>
      </c>
      <c r="G78" s="38">
        <v>2024</v>
      </c>
      <c r="H78" s="38">
        <v>2024</v>
      </c>
      <c r="I78" s="38">
        <v>2024</v>
      </c>
      <c r="J78" s="38">
        <v>2024</v>
      </c>
      <c r="K78" s="38">
        <v>2024</v>
      </c>
      <c r="L78" s="38">
        <v>2024</v>
      </c>
      <c r="M78" s="38"/>
      <c r="N78" s="38"/>
      <c r="O78" s="38"/>
      <c r="P78" s="38"/>
      <c r="Q78" s="38">
        <v>2024</v>
      </c>
      <c r="R78" s="38">
        <v>2024</v>
      </c>
      <c r="S78" s="38">
        <v>2024</v>
      </c>
      <c r="T78" s="38">
        <v>2024</v>
      </c>
      <c r="U78" s="38">
        <v>2024</v>
      </c>
      <c r="V78" s="38">
        <v>2021</v>
      </c>
      <c r="W78" s="38">
        <v>2022</v>
      </c>
      <c r="X78" s="38">
        <v>2022</v>
      </c>
      <c r="Y78" s="38"/>
      <c r="Z78" s="38">
        <v>2022</v>
      </c>
      <c r="AA78" s="38"/>
      <c r="AB78" s="38">
        <v>2019</v>
      </c>
      <c r="AC78" s="38"/>
      <c r="AD78" s="38">
        <v>2022</v>
      </c>
      <c r="AE78" s="38">
        <v>2024</v>
      </c>
      <c r="AF78" s="38">
        <v>2024</v>
      </c>
      <c r="AG78" s="38">
        <v>2024</v>
      </c>
      <c r="AH78" s="38">
        <v>2022</v>
      </c>
      <c r="AI78" s="38"/>
      <c r="AJ78" s="38">
        <v>2024</v>
      </c>
      <c r="AK78" s="38">
        <v>2021</v>
      </c>
      <c r="AL78" s="38">
        <v>2022</v>
      </c>
      <c r="AM78" s="38"/>
      <c r="AN78" s="38">
        <v>2023</v>
      </c>
      <c r="AO78" s="38">
        <v>2022</v>
      </c>
      <c r="AP78" s="38"/>
      <c r="AQ78" s="38">
        <v>2022</v>
      </c>
      <c r="AR78" s="38">
        <v>2022</v>
      </c>
      <c r="AS78" s="38">
        <v>2022</v>
      </c>
      <c r="AT78" s="38"/>
      <c r="AU78" s="38">
        <v>2022</v>
      </c>
      <c r="AV78" s="38">
        <v>2022</v>
      </c>
      <c r="AW78" s="38">
        <v>2017</v>
      </c>
      <c r="AX78" s="38">
        <v>2024</v>
      </c>
      <c r="AY78" s="38">
        <v>2024</v>
      </c>
      <c r="AZ78" s="38">
        <v>2024</v>
      </c>
      <c r="BA78" s="38"/>
      <c r="BB78" s="38">
        <v>2024</v>
      </c>
      <c r="BC78" s="38"/>
      <c r="BD78" s="38">
        <v>2024</v>
      </c>
      <c r="BE78" s="38">
        <v>2024</v>
      </c>
      <c r="BF78" s="38"/>
      <c r="BG78" s="38">
        <v>2022</v>
      </c>
      <c r="BH78" s="38">
        <v>2023</v>
      </c>
      <c r="BI78" s="38">
        <v>2022</v>
      </c>
      <c r="BJ78" s="38"/>
      <c r="BK78" s="38">
        <v>2021</v>
      </c>
      <c r="BL78" s="38">
        <v>2022</v>
      </c>
      <c r="BM78" s="38">
        <v>2014</v>
      </c>
      <c r="BN78" s="38">
        <v>2022</v>
      </c>
      <c r="BO78" s="38">
        <v>2022</v>
      </c>
      <c r="BP78" s="38">
        <v>2019</v>
      </c>
      <c r="BQ78" s="38">
        <v>2022</v>
      </c>
      <c r="BR78" s="38">
        <v>2022</v>
      </c>
      <c r="BS78" s="38">
        <v>2022</v>
      </c>
      <c r="BT78" s="38">
        <v>2022</v>
      </c>
      <c r="BU78" s="38">
        <v>2020</v>
      </c>
      <c r="BV78" s="38">
        <v>2023</v>
      </c>
    </row>
    <row r="79" spans="1:74">
      <c r="A79" s="30" t="s">
        <v>142</v>
      </c>
      <c r="B79" s="23" t="s">
        <v>141</v>
      </c>
      <c r="C79" s="38">
        <v>2024</v>
      </c>
      <c r="D79" s="38">
        <v>2024</v>
      </c>
      <c r="E79" s="38">
        <v>2024</v>
      </c>
      <c r="F79" s="38">
        <v>2024</v>
      </c>
      <c r="G79" s="38">
        <v>2024</v>
      </c>
      <c r="H79" s="38">
        <v>2024</v>
      </c>
      <c r="I79" s="38">
        <v>2024</v>
      </c>
      <c r="J79" s="38">
        <v>2024</v>
      </c>
      <c r="K79" s="38">
        <v>2024</v>
      </c>
      <c r="L79" s="38">
        <v>2024</v>
      </c>
      <c r="M79" s="38">
        <v>2024</v>
      </c>
      <c r="N79" s="38"/>
      <c r="O79" s="38"/>
      <c r="P79" s="38"/>
      <c r="Q79" s="38">
        <v>2024</v>
      </c>
      <c r="R79" s="38">
        <v>2024</v>
      </c>
      <c r="S79" s="38">
        <v>2024</v>
      </c>
      <c r="T79" s="38">
        <v>2024</v>
      </c>
      <c r="U79" s="38">
        <v>2024</v>
      </c>
      <c r="V79" s="38">
        <v>2021</v>
      </c>
      <c r="W79" s="38">
        <v>2022</v>
      </c>
      <c r="X79" s="38">
        <v>2022</v>
      </c>
      <c r="Y79" s="38">
        <f>VLOOKUP(B79,[1]Foglio1!$B:$C,2,FALSE)</f>
        <v>2020</v>
      </c>
      <c r="Z79" s="38">
        <v>2022</v>
      </c>
      <c r="AA79" s="38">
        <f>VLOOKUP(B79,[1]Foglio3!$B:$C,2,FALSE)</f>
        <v>2022</v>
      </c>
      <c r="AB79" s="38">
        <v>2017</v>
      </c>
      <c r="AC79" s="38">
        <v>2020</v>
      </c>
      <c r="AD79" s="38">
        <v>2022</v>
      </c>
      <c r="AE79" s="38">
        <v>2024</v>
      </c>
      <c r="AF79" s="38">
        <v>2024</v>
      </c>
      <c r="AG79" s="38">
        <v>2024</v>
      </c>
      <c r="AH79" s="38">
        <v>2022</v>
      </c>
      <c r="AI79" s="38">
        <v>2019</v>
      </c>
      <c r="AJ79" s="38">
        <v>2024</v>
      </c>
      <c r="AK79" s="38">
        <v>2021</v>
      </c>
      <c r="AL79" s="38">
        <v>2022</v>
      </c>
      <c r="AM79" s="38">
        <v>2022</v>
      </c>
      <c r="AN79" s="38">
        <v>2023</v>
      </c>
      <c r="AO79" s="38">
        <v>2022</v>
      </c>
      <c r="AP79" s="38">
        <v>2020</v>
      </c>
      <c r="AQ79" s="38">
        <v>2022</v>
      </c>
      <c r="AR79" s="38">
        <v>2022</v>
      </c>
      <c r="AS79" s="38"/>
      <c r="AT79" s="38">
        <v>2022</v>
      </c>
      <c r="AU79" s="38">
        <v>2022</v>
      </c>
      <c r="AV79" s="38">
        <v>2022</v>
      </c>
      <c r="AW79" s="38">
        <v>2021</v>
      </c>
      <c r="AX79" s="38">
        <v>2024</v>
      </c>
      <c r="AY79" s="38">
        <v>2024</v>
      </c>
      <c r="AZ79" s="38">
        <v>2024</v>
      </c>
      <c r="BA79" s="38">
        <v>2024</v>
      </c>
      <c r="BB79" s="38">
        <v>2024</v>
      </c>
      <c r="BC79" s="38">
        <v>2023</v>
      </c>
      <c r="BD79" s="38">
        <v>2024</v>
      </c>
      <c r="BE79" s="38">
        <v>2024</v>
      </c>
      <c r="BF79" s="38">
        <v>2015</v>
      </c>
      <c r="BG79" s="38">
        <v>2022</v>
      </c>
      <c r="BH79" s="38">
        <v>2023</v>
      </c>
      <c r="BI79" s="38">
        <v>2022</v>
      </c>
      <c r="BJ79" s="38">
        <v>2022</v>
      </c>
      <c r="BK79" s="38">
        <v>2021</v>
      </c>
      <c r="BL79" s="38">
        <v>2022</v>
      </c>
      <c r="BM79" s="38">
        <v>2014</v>
      </c>
      <c r="BN79" s="38">
        <v>2022</v>
      </c>
      <c r="BO79" s="38">
        <v>2022</v>
      </c>
      <c r="BP79" s="38">
        <v>2020</v>
      </c>
      <c r="BQ79" s="38">
        <v>2022</v>
      </c>
      <c r="BR79" s="38">
        <v>2022</v>
      </c>
      <c r="BS79" s="38">
        <v>2022</v>
      </c>
      <c r="BT79" s="38">
        <v>2021</v>
      </c>
      <c r="BU79" s="38">
        <v>2020</v>
      </c>
      <c r="BV79" s="38">
        <v>2023</v>
      </c>
    </row>
    <row r="80" spans="1:74">
      <c r="A80" s="30" t="s">
        <v>144</v>
      </c>
      <c r="B80" s="23" t="s">
        <v>143</v>
      </c>
      <c r="C80" s="38">
        <v>2024</v>
      </c>
      <c r="D80" s="38">
        <v>2024</v>
      </c>
      <c r="E80" s="38">
        <v>2024</v>
      </c>
      <c r="F80" s="38">
        <v>2024</v>
      </c>
      <c r="G80" s="38">
        <v>2024</v>
      </c>
      <c r="H80" s="38">
        <v>2024</v>
      </c>
      <c r="I80" s="38">
        <v>2024</v>
      </c>
      <c r="J80" s="38">
        <v>2024</v>
      </c>
      <c r="K80" s="38">
        <v>2024</v>
      </c>
      <c r="L80" s="38">
        <v>2024</v>
      </c>
      <c r="M80" s="38">
        <v>2024</v>
      </c>
      <c r="N80" s="38"/>
      <c r="O80" s="38"/>
      <c r="P80" s="38"/>
      <c r="Q80" s="38">
        <v>2024</v>
      </c>
      <c r="R80" s="38">
        <v>2024</v>
      </c>
      <c r="S80" s="38">
        <v>2024</v>
      </c>
      <c r="T80" s="38">
        <v>2024</v>
      </c>
      <c r="U80" s="38">
        <v>2024</v>
      </c>
      <c r="V80" s="38">
        <v>2021</v>
      </c>
      <c r="W80" s="38">
        <v>2022</v>
      </c>
      <c r="X80" s="38">
        <v>2022</v>
      </c>
      <c r="Y80" s="38">
        <f>VLOOKUP(B80,[1]Foglio1!$B:$C,2,FALSE)</f>
        <v>2017</v>
      </c>
      <c r="Z80" s="38">
        <v>2022</v>
      </c>
      <c r="AA80" s="38">
        <f>VLOOKUP(B80,[1]Foglio3!$B:$C,2,FALSE)</f>
        <v>2022</v>
      </c>
      <c r="AB80" s="38">
        <v>2018</v>
      </c>
      <c r="AC80" s="38">
        <v>2020</v>
      </c>
      <c r="AD80" s="38">
        <v>2022</v>
      </c>
      <c r="AE80" s="38">
        <v>2024</v>
      </c>
      <c r="AF80" s="38">
        <v>2024</v>
      </c>
      <c r="AG80" s="38">
        <v>2024</v>
      </c>
      <c r="AH80" s="38">
        <v>2022</v>
      </c>
      <c r="AI80" s="38">
        <v>2017</v>
      </c>
      <c r="AJ80" s="38">
        <v>2024</v>
      </c>
      <c r="AK80" s="38">
        <v>2021</v>
      </c>
      <c r="AL80" s="38">
        <v>2022</v>
      </c>
      <c r="AM80" s="38">
        <v>2022</v>
      </c>
      <c r="AN80" s="38">
        <v>2023</v>
      </c>
      <c r="AO80" s="38">
        <v>2022</v>
      </c>
      <c r="AP80" s="38">
        <v>2018</v>
      </c>
      <c r="AQ80" s="38">
        <v>2022</v>
      </c>
      <c r="AR80" s="38">
        <v>2022</v>
      </c>
      <c r="AS80" s="38">
        <v>2022</v>
      </c>
      <c r="AT80" s="38">
        <v>2022</v>
      </c>
      <c r="AU80" s="38">
        <v>2022</v>
      </c>
      <c r="AV80" s="38">
        <v>2022</v>
      </c>
      <c r="AW80" s="38">
        <v>2023</v>
      </c>
      <c r="AX80" s="38">
        <v>2024</v>
      </c>
      <c r="AY80" s="38">
        <v>2024</v>
      </c>
      <c r="AZ80" s="38">
        <v>2024</v>
      </c>
      <c r="BA80" s="38">
        <v>2024</v>
      </c>
      <c r="BB80" s="38">
        <v>2024</v>
      </c>
      <c r="BC80" s="38">
        <v>2024</v>
      </c>
      <c r="BD80" s="38">
        <v>2024</v>
      </c>
      <c r="BE80" s="38">
        <v>2024</v>
      </c>
      <c r="BF80" s="38">
        <v>2015</v>
      </c>
      <c r="BG80" s="38">
        <v>2022</v>
      </c>
      <c r="BH80" s="38">
        <v>2023</v>
      </c>
      <c r="BI80" s="38">
        <v>2022</v>
      </c>
      <c r="BJ80" s="38">
        <v>2020</v>
      </c>
      <c r="BK80" s="38">
        <v>2022</v>
      </c>
      <c r="BL80" s="38">
        <v>2022</v>
      </c>
      <c r="BM80" s="38">
        <v>2014</v>
      </c>
      <c r="BN80" s="38">
        <v>2022</v>
      </c>
      <c r="BO80" s="38">
        <v>2022</v>
      </c>
      <c r="BP80" s="38">
        <v>2021</v>
      </c>
      <c r="BQ80" s="38">
        <v>2022</v>
      </c>
      <c r="BR80" s="38">
        <v>2022</v>
      </c>
      <c r="BS80" s="38">
        <v>2022</v>
      </c>
      <c r="BT80" s="38">
        <v>2021</v>
      </c>
      <c r="BU80" s="38">
        <v>2020</v>
      </c>
      <c r="BV80" s="38">
        <v>2023</v>
      </c>
    </row>
    <row r="81" spans="1:74">
      <c r="A81" s="30" t="s">
        <v>737</v>
      </c>
      <c r="B81" s="23" t="s">
        <v>145</v>
      </c>
      <c r="C81" s="38">
        <v>2024</v>
      </c>
      <c r="D81" s="38">
        <v>2024</v>
      </c>
      <c r="E81" s="38">
        <v>2024</v>
      </c>
      <c r="F81" s="38">
        <v>2024</v>
      </c>
      <c r="G81" s="38">
        <v>2024</v>
      </c>
      <c r="H81" s="38">
        <v>2024</v>
      </c>
      <c r="I81" s="38">
        <v>2024</v>
      </c>
      <c r="J81" s="38">
        <v>2024</v>
      </c>
      <c r="K81" s="38">
        <v>2024</v>
      </c>
      <c r="L81" s="38">
        <v>2024</v>
      </c>
      <c r="M81" s="38">
        <v>2024</v>
      </c>
      <c r="N81" s="38"/>
      <c r="O81" s="38"/>
      <c r="P81" s="38"/>
      <c r="Q81" s="38">
        <v>2024</v>
      </c>
      <c r="R81" s="38">
        <v>2024</v>
      </c>
      <c r="S81" s="38">
        <v>2024</v>
      </c>
      <c r="T81" s="38">
        <v>2024</v>
      </c>
      <c r="U81" s="38">
        <v>2024</v>
      </c>
      <c r="V81" s="38">
        <v>2021</v>
      </c>
      <c r="W81" s="38">
        <v>2022</v>
      </c>
      <c r="X81" s="38">
        <v>2022</v>
      </c>
      <c r="Y81" s="38">
        <f>VLOOKUP(B81,[1]Foglio1!$B:$C,2,FALSE)</f>
        <v>2011</v>
      </c>
      <c r="Z81" s="38">
        <v>2016</v>
      </c>
      <c r="AA81" s="38"/>
      <c r="AB81" s="38">
        <v>2017</v>
      </c>
      <c r="AC81" s="38">
        <v>2020</v>
      </c>
      <c r="AD81" s="38">
        <v>2022</v>
      </c>
      <c r="AE81" s="38">
        <v>2024</v>
      </c>
      <c r="AF81" s="38">
        <v>2024</v>
      </c>
      <c r="AG81" s="38">
        <v>2024</v>
      </c>
      <c r="AH81" s="38">
        <v>2022</v>
      </c>
      <c r="AI81" s="38"/>
      <c r="AJ81" s="38">
        <v>2024</v>
      </c>
      <c r="AK81" s="38">
        <v>2021</v>
      </c>
      <c r="AL81" s="38">
        <v>2022</v>
      </c>
      <c r="AM81" s="38">
        <v>2022</v>
      </c>
      <c r="AN81" s="38">
        <v>2020</v>
      </c>
      <c r="AO81" s="38">
        <v>2022</v>
      </c>
      <c r="AP81" s="38">
        <v>2017</v>
      </c>
      <c r="AQ81" s="38">
        <v>2022</v>
      </c>
      <c r="AR81" s="38">
        <v>2022</v>
      </c>
      <c r="AS81" s="38">
        <v>2022</v>
      </c>
      <c r="AT81" s="38">
        <v>2022</v>
      </c>
      <c r="AU81" s="38">
        <v>2022</v>
      </c>
      <c r="AV81" s="38">
        <v>2022</v>
      </c>
      <c r="AW81" s="38">
        <v>2022</v>
      </c>
      <c r="AX81" s="38">
        <v>2024</v>
      </c>
      <c r="AY81" s="38">
        <v>2024</v>
      </c>
      <c r="AZ81" s="38">
        <v>2024</v>
      </c>
      <c r="BA81" s="38"/>
      <c r="BB81" s="38">
        <v>2024</v>
      </c>
      <c r="BC81" s="38">
        <v>2024</v>
      </c>
      <c r="BD81" s="38">
        <v>2024</v>
      </c>
      <c r="BE81" s="38">
        <v>2024</v>
      </c>
      <c r="BF81" s="38">
        <v>2013</v>
      </c>
      <c r="BG81" s="38">
        <v>2022</v>
      </c>
      <c r="BH81" s="38">
        <v>2023</v>
      </c>
      <c r="BI81" s="38">
        <v>2022</v>
      </c>
      <c r="BJ81" s="38">
        <v>2022</v>
      </c>
      <c r="BK81" s="38">
        <v>2021</v>
      </c>
      <c r="BL81" s="38">
        <v>2022</v>
      </c>
      <c r="BM81" s="38">
        <v>2014</v>
      </c>
      <c r="BN81" s="38">
        <v>2022</v>
      </c>
      <c r="BO81" s="38">
        <v>2022</v>
      </c>
      <c r="BP81" s="38">
        <v>2018</v>
      </c>
      <c r="BQ81" s="38">
        <v>2022</v>
      </c>
      <c r="BR81" s="38">
        <v>2022</v>
      </c>
      <c r="BS81" s="38"/>
      <c r="BT81" s="38">
        <v>2021</v>
      </c>
      <c r="BU81" s="38">
        <v>2020</v>
      </c>
      <c r="BV81" s="38">
        <v>2023</v>
      </c>
    </row>
    <row r="82" spans="1:74">
      <c r="A82" s="30" t="s">
        <v>147</v>
      </c>
      <c r="B82" s="23" t="s">
        <v>146</v>
      </c>
      <c r="C82" s="38">
        <v>2024</v>
      </c>
      <c r="D82" s="38">
        <v>2024</v>
      </c>
      <c r="E82" s="38">
        <v>2024</v>
      </c>
      <c r="F82" s="38">
        <v>2024</v>
      </c>
      <c r="G82" s="38">
        <v>2024</v>
      </c>
      <c r="H82" s="38">
        <v>2024</v>
      </c>
      <c r="I82" s="38">
        <v>2024</v>
      </c>
      <c r="J82" s="38">
        <v>2024</v>
      </c>
      <c r="K82" s="38">
        <v>2024</v>
      </c>
      <c r="L82" s="38">
        <v>2024</v>
      </c>
      <c r="M82" s="38">
        <v>2024</v>
      </c>
      <c r="N82" s="38"/>
      <c r="O82" s="38"/>
      <c r="P82" s="38"/>
      <c r="Q82" s="38">
        <v>2024</v>
      </c>
      <c r="R82" s="38">
        <v>2024</v>
      </c>
      <c r="S82" s="38">
        <v>2024</v>
      </c>
      <c r="T82" s="38">
        <v>2024</v>
      </c>
      <c r="U82" s="38">
        <v>2024</v>
      </c>
      <c r="V82" s="38">
        <v>2021</v>
      </c>
      <c r="W82" s="38">
        <v>2022</v>
      </c>
      <c r="X82" s="38">
        <v>2022</v>
      </c>
      <c r="Y82" s="38">
        <f>VLOOKUP(B82,[1]Foglio1!$B:$C,2,FALSE)</f>
        <v>2018</v>
      </c>
      <c r="Z82" s="38">
        <v>2022</v>
      </c>
      <c r="AA82" s="38">
        <f>VLOOKUP(B82,[1]Foglio3!$B:$C,2,FALSE)</f>
        <v>2022</v>
      </c>
      <c r="AB82" s="38">
        <v>2018</v>
      </c>
      <c r="AC82" s="38">
        <v>2020</v>
      </c>
      <c r="AD82" s="38">
        <v>2022</v>
      </c>
      <c r="AE82" s="38">
        <v>2024</v>
      </c>
      <c r="AF82" s="38">
        <v>2024</v>
      </c>
      <c r="AG82" s="38">
        <v>2024</v>
      </c>
      <c r="AH82" s="38">
        <v>2022</v>
      </c>
      <c r="AI82" s="38">
        <v>2018</v>
      </c>
      <c r="AJ82" s="38">
        <v>2024</v>
      </c>
      <c r="AK82" s="38">
        <v>2021</v>
      </c>
      <c r="AL82" s="38">
        <v>2022</v>
      </c>
      <c r="AM82" s="38">
        <v>2022</v>
      </c>
      <c r="AN82" s="38">
        <v>2023</v>
      </c>
      <c r="AO82" s="38">
        <v>2022</v>
      </c>
      <c r="AP82" s="38">
        <v>2018</v>
      </c>
      <c r="AQ82" s="38">
        <v>2022</v>
      </c>
      <c r="AR82" s="38">
        <v>2022</v>
      </c>
      <c r="AS82" s="38">
        <v>2022</v>
      </c>
      <c r="AT82" s="38">
        <v>2022</v>
      </c>
      <c r="AU82" s="38">
        <v>2022</v>
      </c>
      <c r="AV82" s="38">
        <v>2022</v>
      </c>
      <c r="AW82" s="38">
        <v>2012</v>
      </c>
      <c r="AX82" s="38">
        <v>2024</v>
      </c>
      <c r="AY82" s="38">
        <v>2024</v>
      </c>
      <c r="AZ82" s="38">
        <v>2024</v>
      </c>
      <c r="BA82" s="38">
        <v>2024</v>
      </c>
      <c r="BB82" s="38">
        <v>2024</v>
      </c>
      <c r="BC82" s="38">
        <v>2024</v>
      </c>
      <c r="BD82" s="38">
        <v>2024</v>
      </c>
      <c r="BE82" s="38">
        <v>2024</v>
      </c>
      <c r="BF82" s="38">
        <v>2015</v>
      </c>
      <c r="BG82" s="38">
        <v>2022</v>
      </c>
      <c r="BH82" s="38">
        <v>2023</v>
      </c>
      <c r="BI82" s="38">
        <v>2022</v>
      </c>
      <c r="BJ82" s="38">
        <v>2017</v>
      </c>
      <c r="BK82" s="38">
        <v>2022</v>
      </c>
      <c r="BL82" s="38">
        <v>2022</v>
      </c>
      <c r="BM82" s="38">
        <v>2014</v>
      </c>
      <c r="BN82" s="38">
        <v>2022</v>
      </c>
      <c r="BO82" s="38">
        <v>2022</v>
      </c>
      <c r="BP82" s="38">
        <v>2020</v>
      </c>
      <c r="BQ82" s="38">
        <v>2022</v>
      </c>
      <c r="BR82" s="38">
        <v>2022</v>
      </c>
      <c r="BS82" s="38">
        <v>2022</v>
      </c>
      <c r="BT82" s="38">
        <v>2021</v>
      </c>
      <c r="BU82" s="38">
        <v>2020</v>
      </c>
      <c r="BV82" s="38">
        <v>2023</v>
      </c>
    </row>
    <row r="83" spans="1:74">
      <c r="A83" s="30" t="s">
        <v>149</v>
      </c>
      <c r="B83" s="23" t="s">
        <v>148</v>
      </c>
      <c r="C83" s="38">
        <v>2024</v>
      </c>
      <c r="D83" s="38">
        <v>2024</v>
      </c>
      <c r="E83" s="38">
        <v>2024</v>
      </c>
      <c r="F83" s="38">
        <v>2024</v>
      </c>
      <c r="G83" s="38">
        <v>2024</v>
      </c>
      <c r="H83" s="38">
        <v>2024</v>
      </c>
      <c r="I83" s="38">
        <v>2024</v>
      </c>
      <c r="J83" s="38">
        <v>2024</v>
      </c>
      <c r="K83" s="38">
        <v>2024</v>
      </c>
      <c r="L83" s="38">
        <v>2024</v>
      </c>
      <c r="M83" s="38">
        <v>2024</v>
      </c>
      <c r="N83" s="38"/>
      <c r="O83" s="38"/>
      <c r="P83" s="38"/>
      <c r="Q83" s="38">
        <v>2024</v>
      </c>
      <c r="R83" s="38">
        <v>2024</v>
      </c>
      <c r="S83" s="38">
        <v>2024</v>
      </c>
      <c r="T83" s="38">
        <v>2024</v>
      </c>
      <c r="U83" s="38">
        <v>2024</v>
      </c>
      <c r="V83" s="38">
        <v>2021</v>
      </c>
      <c r="W83" s="38">
        <v>2022</v>
      </c>
      <c r="X83" s="38">
        <v>2022</v>
      </c>
      <c r="Y83" s="38">
        <f>VLOOKUP(B83,[1]Foglio1!$B:$C,2,FALSE)</f>
        <v>2016</v>
      </c>
      <c r="Z83" s="38">
        <v>2022</v>
      </c>
      <c r="AA83" s="38"/>
      <c r="AB83" s="38">
        <v>2018</v>
      </c>
      <c r="AC83" s="38">
        <v>2020</v>
      </c>
      <c r="AD83" s="38">
        <v>2022</v>
      </c>
      <c r="AE83" s="38">
        <v>2024</v>
      </c>
      <c r="AF83" s="38">
        <v>2024</v>
      </c>
      <c r="AG83" s="38">
        <v>2024</v>
      </c>
      <c r="AH83" s="38">
        <v>2022</v>
      </c>
      <c r="AI83" s="38"/>
      <c r="AJ83" s="38">
        <v>2024</v>
      </c>
      <c r="AK83" s="38">
        <v>2021</v>
      </c>
      <c r="AL83" s="38">
        <v>2022</v>
      </c>
      <c r="AM83" s="38"/>
      <c r="AN83" s="38">
        <v>2023</v>
      </c>
      <c r="AO83" s="38">
        <v>2022</v>
      </c>
      <c r="AP83" s="38"/>
      <c r="AQ83" s="38">
        <v>2022</v>
      </c>
      <c r="AR83" s="38">
        <v>2021</v>
      </c>
      <c r="AS83" s="38"/>
      <c r="AT83" s="38"/>
      <c r="AU83" s="38">
        <v>2022</v>
      </c>
      <c r="AV83" s="38">
        <v>2022</v>
      </c>
      <c r="AW83" s="38">
        <v>2021</v>
      </c>
      <c r="AX83" s="38">
        <v>2024</v>
      </c>
      <c r="AY83" s="38">
        <v>2024</v>
      </c>
      <c r="AZ83" s="38">
        <v>2024</v>
      </c>
      <c r="BA83" s="38"/>
      <c r="BB83" s="38">
        <v>2024</v>
      </c>
      <c r="BC83" s="38"/>
      <c r="BD83" s="38">
        <v>2024</v>
      </c>
      <c r="BE83" s="38">
        <v>2024</v>
      </c>
      <c r="BF83" s="38"/>
      <c r="BG83" s="38">
        <v>2022</v>
      </c>
      <c r="BH83" s="38">
        <v>2023</v>
      </c>
      <c r="BI83" s="38">
        <v>2022</v>
      </c>
      <c r="BJ83" s="38"/>
      <c r="BK83" s="38">
        <v>2021</v>
      </c>
      <c r="BL83" s="38">
        <v>2022</v>
      </c>
      <c r="BM83" s="38">
        <v>2014</v>
      </c>
      <c r="BN83" s="38">
        <v>2022</v>
      </c>
      <c r="BO83" s="38">
        <v>2022</v>
      </c>
      <c r="BP83" s="38">
        <v>2021</v>
      </c>
      <c r="BQ83" s="38">
        <v>2022</v>
      </c>
      <c r="BR83" s="38"/>
      <c r="BS83" s="38">
        <v>2022</v>
      </c>
      <c r="BT83" s="38">
        <v>2022</v>
      </c>
      <c r="BU83" s="38">
        <v>2020</v>
      </c>
      <c r="BV83" s="38">
        <v>2023</v>
      </c>
    </row>
    <row r="84" spans="1:74">
      <c r="A84" s="30" t="s">
        <v>151</v>
      </c>
      <c r="B84" s="23" t="s">
        <v>150</v>
      </c>
      <c r="C84" s="38">
        <v>2024</v>
      </c>
      <c r="D84" s="38">
        <v>2024</v>
      </c>
      <c r="E84" s="38">
        <v>2024</v>
      </c>
      <c r="F84" s="38">
        <v>2024</v>
      </c>
      <c r="G84" s="38">
        <v>2024</v>
      </c>
      <c r="H84" s="38">
        <v>2024</v>
      </c>
      <c r="I84" s="38">
        <v>2024</v>
      </c>
      <c r="J84" s="38">
        <v>2024</v>
      </c>
      <c r="K84" s="38">
        <v>2024</v>
      </c>
      <c r="L84" s="38">
        <v>2024</v>
      </c>
      <c r="M84" s="38">
        <v>2024</v>
      </c>
      <c r="N84" s="38"/>
      <c r="O84" s="38"/>
      <c r="P84" s="38"/>
      <c r="Q84" s="38">
        <v>2024</v>
      </c>
      <c r="R84" s="38">
        <v>2024</v>
      </c>
      <c r="S84" s="38">
        <v>2024</v>
      </c>
      <c r="T84" s="38">
        <v>2024</v>
      </c>
      <c r="U84" s="38">
        <v>2024</v>
      </c>
      <c r="V84" s="38">
        <v>2021</v>
      </c>
      <c r="W84" s="38">
        <v>2022</v>
      </c>
      <c r="X84" s="38">
        <v>2022</v>
      </c>
      <c r="Y84" s="38">
        <f>VLOOKUP(B84,[1]Foglio1!$B:$C,2,FALSE)</f>
        <v>2008</v>
      </c>
      <c r="Z84" s="38">
        <v>2022</v>
      </c>
      <c r="AA84" s="38"/>
      <c r="AB84" s="38">
        <v>2019</v>
      </c>
      <c r="AC84" s="38"/>
      <c r="AD84" s="38">
        <v>2022</v>
      </c>
      <c r="AE84" s="38">
        <v>2024</v>
      </c>
      <c r="AF84" s="38">
        <v>2024</v>
      </c>
      <c r="AG84" s="38">
        <v>2024</v>
      </c>
      <c r="AH84" s="38">
        <v>2022</v>
      </c>
      <c r="AI84" s="38"/>
      <c r="AJ84" s="38">
        <v>2024</v>
      </c>
      <c r="AK84" s="38">
        <v>2021</v>
      </c>
      <c r="AL84" s="38">
        <v>2022</v>
      </c>
      <c r="AM84" s="38"/>
      <c r="AN84" s="38">
        <v>2023</v>
      </c>
      <c r="AO84" s="38">
        <v>2022</v>
      </c>
      <c r="AP84" s="38"/>
      <c r="AQ84" s="38">
        <v>2022</v>
      </c>
      <c r="AR84" s="38"/>
      <c r="AS84" s="38"/>
      <c r="AT84" s="38"/>
      <c r="AU84" s="38">
        <v>2022</v>
      </c>
      <c r="AV84" s="38">
        <v>2022</v>
      </c>
      <c r="AW84" s="38">
        <v>2021</v>
      </c>
      <c r="AX84" s="38">
        <v>2024</v>
      </c>
      <c r="AY84" s="38">
        <v>2024</v>
      </c>
      <c r="AZ84" s="38">
        <v>2024</v>
      </c>
      <c r="BA84" s="38">
        <v>2024</v>
      </c>
      <c r="BB84" s="38">
        <v>2024</v>
      </c>
      <c r="BC84" s="38"/>
      <c r="BD84" s="38">
        <v>2024</v>
      </c>
      <c r="BE84" s="38">
        <v>2024</v>
      </c>
      <c r="BF84" s="38"/>
      <c r="BG84" s="38">
        <v>2022</v>
      </c>
      <c r="BH84" s="38">
        <v>2023</v>
      </c>
      <c r="BI84" s="38">
        <v>2022</v>
      </c>
      <c r="BJ84" s="38"/>
      <c r="BK84" s="38">
        <v>2021</v>
      </c>
      <c r="BL84" s="38">
        <v>2022</v>
      </c>
      <c r="BM84" s="38">
        <v>2014</v>
      </c>
      <c r="BN84" s="38">
        <v>2022</v>
      </c>
      <c r="BO84" s="38">
        <v>2022</v>
      </c>
      <c r="BP84" s="38">
        <v>2021</v>
      </c>
      <c r="BQ84" s="38">
        <v>2022</v>
      </c>
      <c r="BR84" s="38">
        <v>2022</v>
      </c>
      <c r="BS84" s="38">
        <v>2022</v>
      </c>
      <c r="BT84" s="38">
        <v>2021</v>
      </c>
      <c r="BU84" s="38">
        <v>2020</v>
      </c>
      <c r="BV84" s="38">
        <v>2023</v>
      </c>
    </row>
    <row r="85" spans="1:74">
      <c r="A85" s="30" t="s">
        <v>153</v>
      </c>
      <c r="B85" s="23" t="s">
        <v>152</v>
      </c>
      <c r="C85" s="38">
        <v>2024</v>
      </c>
      <c r="D85" s="38">
        <v>2024</v>
      </c>
      <c r="E85" s="38">
        <v>2024</v>
      </c>
      <c r="F85" s="38">
        <v>2024</v>
      </c>
      <c r="G85" s="38">
        <v>2024</v>
      </c>
      <c r="H85" s="38">
        <v>2024</v>
      </c>
      <c r="I85" s="38">
        <v>2024</v>
      </c>
      <c r="J85" s="38">
        <v>2024</v>
      </c>
      <c r="K85" s="38">
        <v>2024</v>
      </c>
      <c r="L85" s="38">
        <v>2024</v>
      </c>
      <c r="M85" s="38">
        <v>2024</v>
      </c>
      <c r="N85" s="38"/>
      <c r="O85" s="38"/>
      <c r="P85" s="38"/>
      <c r="Q85" s="38">
        <v>2024</v>
      </c>
      <c r="R85" s="38">
        <v>2024</v>
      </c>
      <c r="S85" s="38">
        <v>2024</v>
      </c>
      <c r="T85" s="38">
        <v>2024</v>
      </c>
      <c r="U85" s="38">
        <v>2024</v>
      </c>
      <c r="V85" s="38">
        <v>2021</v>
      </c>
      <c r="W85" s="38">
        <v>2022</v>
      </c>
      <c r="X85" s="38">
        <v>2022</v>
      </c>
      <c r="Y85" s="38">
        <f>VLOOKUP(B85,[1]Foglio1!$B:$C,2,FALSE)</f>
        <v>2011</v>
      </c>
      <c r="Z85" s="38">
        <v>2022</v>
      </c>
      <c r="AA85" s="38"/>
      <c r="AB85" s="38">
        <v>2018</v>
      </c>
      <c r="AC85" s="38">
        <v>2020</v>
      </c>
      <c r="AD85" s="38">
        <v>2022</v>
      </c>
      <c r="AE85" s="38">
        <v>2024</v>
      </c>
      <c r="AF85" s="38">
        <v>2024</v>
      </c>
      <c r="AG85" s="38">
        <v>2024</v>
      </c>
      <c r="AH85" s="38">
        <v>2022</v>
      </c>
      <c r="AI85" s="38"/>
      <c r="AJ85" s="38">
        <v>2024</v>
      </c>
      <c r="AK85" s="38">
        <v>2021</v>
      </c>
      <c r="AL85" s="38">
        <v>2022</v>
      </c>
      <c r="AM85" s="38"/>
      <c r="AN85" s="38">
        <v>2023</v>
      </c>
      <c r="AO85" s="38">
        <v>2022</v>
      </c>
      <c r="AP85" s="38"/>
      <c r="AQ85" s="38">
        <v>2022</v>
      </c>
      <c r="AR85" s="38">
        <v>2022</v>
      </c>
      <c r="AS85" s="38">
        <v>2022</v>
      </c>
      <c r="AT85" s="38"/>
      <c r="AU85" s="38">
        <v>2022</v>
      </c>
      <c r="AV85" s="38">
        <v>2022</v>
      </c>
      <c r="AW85" s="38">
        <v>2021</v>
      </c>
      <c r="AX85" s="38">
        <v>2024</v>
      </c>
      <c r="AY85" s="38">
        <v>2024</v>
      </c>
      <c r="AZ85" s="38">
        <v>2024</v>
      </c>
      <c r="BA85" s="38"/>
      <c r="BB85" s="38">
        <v>2024</v>
      </c>
      <c r="BC85" s="38"/>
      <c r="BD85" s="38">
        <v>2024</v>
      </c>
      <c r="BE85" s="38">
        <v>2024</v>
      </c>
      <c r="BF85" s="38">
        <v>2015</v>
      </c>
      <c r="BG85" s="38">
        <v>2022</v>
      </c>
      <c r="BH85" s="38">
        <v>2023</v>
      </c>
      <c r="BI85" s="38">
        <v>2022</v>
      </c>
      <c r="BJ85" s="38">
        <v>2019</v>
      </c>
      <c r="BK85" s="38">
        <v>2022</v>
      </c>
      <c r="BL85" s="38">
        <v>2022</v>
      </c>
      <c r="BM85" s="38">
        <v>2014</v>
      </c>
      <c r="BN85" s="38">
        <v>2022</v>
      </c>
      <c r="BO85" s="38">
        <v>2022</v>
      </c>
      <c r="BP85" s="38">
        <v>2021</v>
      </c>
      <c r="BQ85" s="38">
        <v>2022</v>
      </c>
      <c r="BR85" s="38">
        <v>2022</v>
      </c>
      <c r="BS85" s="38">
        <v>2022</v>
      </c>
      <c r="BT85" s="38">
        <v>2022</v>
      </c>
      <c r="BU85" s="38">
        <v>2020</v>
      </c>
      <c r="BV85" s="38">
        <v>2023</v>
      </c>
    </row>
    <row r="86" spans="1:74">
      <c r="A86" s="30" t="s">
        <v>155</v>
      </c>
      <c r="B86" s="23" t="s">
        <v>154</v>
      </c>
      <c r="C86" s="38">
        <v>2024</v>
      </c>
      <c r="D86" s="38">
        <v>2024</v>
      </c>
      <c r="E86" s="38">
        <v>2024</v>
      </c>
      <c r="F86" s="38">
        <v>2024</v>
      </c>
      <c r="G86" s="38">
        <v>2024</v>
      </c>
      <c r="H86" s="38">
        <v>2024</v>
      </c>
      <c r="I86" s="38">
        <v>2024</v>
      </c>
      <c r="J86" s="38">
        <v>2024</v>
      </c>
      <c r="K86" s="38">
        <v>2024</v>
      </c>
      <c r="L86" s="38">
        <v>2024</v>
      </c>
      <c r="M86" s="38"/>
      <c r="N86" s="38"/>
      <c r="O86" s="38"/>
      <c r="P86" s="38"/>
      <c r="Q86" s="38">
        <v>2024</v>
      </c>
      <c r="R86" s="38">
        <v>2024</v>
      </c>
      <c r="S86" s="38">
        <v>2024</v>
      </c>
      <c r="T86" s="38">
        <v>2024</v>
      </c>
      <c r="U86" s="38">
        <v>2024</v>
      </c>
      <c r="V86" s="38">
        <v>2021</v>
      </c>
      <c r="W86" s="38">
        <v>2022</v>
      </c>
      <c r="X86" s="38">
        <v>2022</v>
      </c>
      <c r="Y86" s="38">
        <f>VLOOKUP(B86,[1]Foglio1!$B:$C,2,FALSE)</f>
        <v>2011</v>
      </c>
      <c r="Z86" s="38">
        <v>2022</v>
      </c>
      <c r="AA86" s="38"/>
      <c r="AB86" s="38">
        <v>2018</v>
      </c>
      <c r="AC86" s="38">
        <v>2020</v>
      </c>
      <c r="AD86" s="38">
        <v>2022</v>
      </c>
      <c r="AE86" s="38">
        <v>2024</v>
      </c>
      <c r="AF86" s="38">
        <v>2024</v>
      </c>
      <c r="AG86" s="38">
        <v>2024</v>
      </c>
      <c r="AH86" s="38">
        <v>2022</v>
      </c>
      <c r="AI86" s="38">
        <v>2018</v>
      </c>
      <c r="AJ86" s="38">
        <v>2024</v>
      </c>
      <c r="AK86" s="38">
        <v>2021</v>
      </c>
      <c r="AL86" s="38">
        <v>2022</v>
      </c>
      <c r="AM86" s="38">
        <v>2022</v>
      </c>
      <c r="AN86" s="38">
        <v>2023</v>
      </c>
      <c r="AO86" s="38">
        <v>2022</v>
      </c>
      <c r="AP86" s="38">
        <v>2018</v>
      </c>
      <c r="AQ86" s="38">
        <v>2022</v>
      </c>
      <c r="AR86" s="38">
        <v>2022</v>
      </c>
      <c r="AS86" s="38">
        <v>2022</v>
      </c>
      <c r="AT86" s="38"/>
      <c r="AU86" s="38">
        <v>2022</v>
      </c>
      <c r="AV86" s="38">
        <v>2022</v>
      </c>
      <c r="AW86" s="38">
        <v>2021</v>
      </c>
      <c r="AX86" s="38">
        <v>2024</v>
      </c>
      <c r="AY86" s="38">
        <v>2024</v>
      </c>
      <c r="AZ86" s="38">
        <v>2024</v>
      </c>
      <c r="BA86" s="38"/>
      <c r="BB86" s="38">
        <v>2023</v>
      </c>
      <c r="BC86" s="38">
        <v>2023</v>
      </c>
      <c r="BD86" s="38">
        <v>2024</v>
      </c>
      <c r="BE86" s="38">
        <v>2024</v>
      </c>
      <c r="BF86" s="38">
        <v>2013</v>
      </c>
      <c r="BG86" s="38">
        <v>2022</v>
      </c>
      <c r="BH86" s="38">
        <v>2023</v>
      </c>
      <c r="BI86" s="38">
        <v>2022</v>
      </c>
      <c r="BJ86" s="38"/>
      <c r="BK86" s="38">
        <v>2021</v>
      </c>
      <c r="BL86" s="38">
        <v>2022</v>
      </c>
      <c r="BM86" s="38">
        <v>2014</v>
      </c>
      <c r="BN86" s="38">
        <v>2022</v>
      </c>
      <c r="BO86" s="38">
        <v>2022</v>
      </c>
      <c r="BP86" s="38">
        <v>2018</v>
      </c>
      <c r="BQ86" s="38">
        <v>2022</v>
      </c>
      <c r="BR86" s="38">
        <v>2022</v>
      </c>
      <c r="BS86" s="38"/>
      <c r="BT86" s="38">
        <v>2021</v>
      </c>
      <c r="BU86" s="38">
        <v>2020</v>
      </c>
      <c r="BV86" s="38">
        <v>2023</v>
      </c>
    </row>
    <row r="87" spans="1:74">
      <c r="A87" s="30" t="s">
        <v>157</v>
      </c>
      <c r="B87" s="23" t="s">
        <v>156</v>
      </c>
      <c r="C87" s="38">
        <v>2024</v>
      </c>
      <c r="D87" s="38">
        <v>2024</v>
      </c>
      <c r="E87" s="38">
        <v>2024</v>
      </c>
      <c r="F87" s="38">
        <v>2024</v>
      </c>
      <c r="G87" s="38">
        <v>2024</v>
      </c>
      <c r="H87" s="38">
        <v>2024</v>
      </c>
      <c r="I87" s="38">
        <v>2024</v>
      </c>
      <c r="J87" s="38">
        <v>2024</v>
      </c>
      <c r="K87" s="38">
        <v>2024</v>
      </c>
      <c r="L87" s="38">
        <v>2024</v>
      </c>
      <c r="M87" s="38">
        <v>2024</v>
      </c>
      <c r="N87" s="38"/>
      <c r="O87" s="38"/>
      <c r="P87" s="38"/>
      <c r="Q87" s="38">
        <v>2024</v>
      </c>
      <c r="R87" s="38">
        <v>2024</v>
      </c>
      <c r="S87" s="38">
        <v>2024</v>
      </c>
      <c r="T87" s="38">
        <v>2024</v>
      </c>
      <c r="U87" s="38">
        <v>2024</v>
      </c>
      <c r="V87" s="38">
        <v>2021</v>
      </c>
      <c r="W87" s="38">
        <v>2022</v>
      </c>
      <c r="X87" s="38">
        <v>2022</v>
      </c>
      <c r="Y87" s="38">
        <f>VLOOKUP(B87,[1]Foglio1!$B:$C,2,FALSE)</f>
        <v>2015</v>
      </c>
      <c r="Z87" s="38">
        <v>2022</v>
      </c>
      <c r="AA87" s="38"/>
      <c r="AB87" s="38">
        <v>2018</v>
      </c>
      <c r="AC87" s="38">
        <v>2020</v>
      </c>
      <c r="AD87" s="38">
        <v>2022</v>
      </c>
      <c r="AE87" s="38">
        <v>2024</v>
      </c>
      <c r="AF87" s="38">
        <v>2024</v>
      </c>
      <c r="AG87" s="38">
        <v>2024</v>
      </c>
      <c r="AH87" s="38">
        <v>2022</v>
      </c>
      <c r="AI87" s="38"/>
      <c r="AJ87" s="38">
        <v>2024</v>
      </c>
      <c r="AK87" s="38">
        <v>2021</v>
      </c>
      <c r="AL87" s="38">
        <v>2022</v>
      </c>
      <c r="AM87" s="38"/>
      <c r="AN87" s="38">
        <v>2023</v>
      </c>
      <c r="AO87" s="38">
        <v>2022</v>
      </c>
      <c r="AP87" s="38">
        <v>2010</v>
      </c>
      <c r="AQ87" s="38">
        <v>2022</v>
      </c>
      <c r="AR87" s="38">
        <v>2020</v>
      </c>
      <c r="AS87" s="38"/>
      <c r="AT87" s="38"/>
      <c r="AU87" s="38">
        <v>2022</v>
      </c>
      <c r="AV87" s="38">
        <v>2022</v>
      </c>
      <c r="AW87" s="38">
        <v>2013</v>
      </c>
      <c r="AX87" s="38">
        <v>2024</v>
      </c>
      <c r="AY87" s="38">
        <v>2024</v>
      </c>
      <c r="AZ87" s="38">
        <v>2024</v>
      </c>
      <c r="BA87" s="38"/>
      <c r="BB87" s="38">
        <v>2024</v>
      </c>
      <c r="BC87" s="38"/>
      <c r="BD87" s="38">
        <v>2024</v>
      </c>
      <c r="BE87" s="38">
        <v>2024</v>
      </c>
      <c r="BF87" s="38">
        <v>2013</v>
      </c>
      <c r="BG87" s="38">
        <v>2022</v>
      </c>
      <c r="BH87" s="38">
        <v>2023</v>
      </c>
      <c r="BI87" s="38">
        <v>2022</v>
      </c>
      <c r="BJ87" s="38"/>
      <c r="BK87" s="38">
        <v>2021</v>
      </c>
      <c r="BL87" s="38">
        <v>2022</v>
      </c>
      <c r="BM87" s="38">
        <v>2014</v>
      </c>
      <c r="BN87" s="38">
        <v>2022</v>
      </c>
      <c r="BO87" s="38">
        <v>2022</v>
      </c>
      <c r="BP87" s="38">
        <v>2020</v>
      </c>
      <c r="BQ87" s="38">
        <v>2022</v>
      </c>
      <c r="BR87" s="38">
        <v>2022</v>
      </c>
      <c r="BS87" s="38">
        <v>2022</v>
      </c>
      <c r="BT87" s="38">
        <v>2021</v>
      </c>
      <c r="BU87" s="38">
        <v>2020</v>
      </c>
      <c r="BV87" s="38">
        <v>2023</v>
      </c>
    </row>
    <row r="88" spans="1:74">
      <c r="A88" s="30" t="s">
        <v>159</v>
      </c>
      <c r="B88" s="23" t="s">
        <v>158</v>
      </c>
      <c r="C88" s="38">
        <v>2024</v>
      </c>
      <c r="D88" s="38">
        <v>2024</v>
      </c>
      <c r="E88" s="38">
        <v>2024</v>
      </c>
      <c r="F88" s="38">
        <v>2024</v>
      </c>
      <c r="G88" s="38">
        <v>2024</v>
      </c>
      <c r="H88" s="38">
        <v>2024</v>
      </c>
      <c r="I88" s="38">
        <v>2024</v>
      </c>
      <c r="J88" s="38">
        <v>2024</v>
      </c>
      <c r="K88" s="38">
        <v>2024</v>
      </c>
      <c r="L88" s="38">
        <v>2024</v>
      </c>
      <c r="M88" s="38">
        <v>2024</v>
      </c>
      <c r="N88" s="38"/>
      <c r="O88" s="38"/>
      <c r="P88" s="38"/>
      <c r="Q88" s="38">
        <v>2024</v>
      </c>
      <c r="R88" s="38">
        <v>2024</v>
      </c>
      <c r="S88" s="38">
        <v>2024</v>
      </c>
      <c r="T88" s="38">
        <v>2024</v>
      </c>
      <c r="U88" s="38">
        <v>2024</v>
      </c>
      <c r="V88" s="38">
        <v>2021</v>
      </c>
      <c r="W88" s="38">
        <v>2022</v>
      </c>
      <c r="X88" s="38">
        <v>2022</v>
      </c>
      <c r="Y88" s="38">
        <f>VLOOKUP(B88,[1]Foglio1!$B:$C,2,FALSE)</f>
        <v>2017</v>
      </c>
      <c r="Z88" s="38">
        <v>2022</v>
      </c>
      <c r="AA88" s="38"/>
      <c r="AB88" s="38">
        <v>2017</v>
      </c>
      <c r="AC88" s="38">
        <v>2020</v>
      </c>
      <c r="AD88" s="38">
        <v>2022</v>
      </c>
      <c r="AE88" s="38">
        <v>2024</v>
      </c>
      <c r="AF88" s="38">
        <v>2024</v>
      </c>
      <c r="AG88" s="38">
        <v>2024</v>
      </c>
      <c r="AH88" s="38">
        <v>2022</v>
      </c>
      <c r="AI88" s="38">
        <v>2017</v>
      </c>
      <c r="AJ88" s="38">
        <v>2024</v>
      </c>
      <c r="AK88" s="38">
        <v>2021</v>
      </c>
      <c r="AL88" s="38">
        <v>2022</v>
      </c>
      <c r="AM88" s="38">
        <v>2022</v>
      </c>
      <c r="AN88" s="38">
        <v>2023</v>
      </c>
      <c r="AO88" s="38">
        <v>2022</v>
      </c>
      <c r="AP88" s="38">
        <v>2023</v>
      </c>
      <c r="AQ88" s="38">
        <v>2022</v>
      </c>
      <c r="AR88" s="38">
        <v>2022</v>
      </c>
      <c r="AS88" s="38">
        <v>2022</v>
      </c>
      <c r="AT88" s="38"/>
      <c r="AU88" s="38">
        <v>2022</v>
      </c>
      <c r="AV88" s="38">
        <v>2022</v>
      </c>
      <c r="AW88" s="38">
        <v>2010</v>
      </c>
      <c r="AX88" s="38">
        <v>2024</v>
      </c>
      <c r="AY88" s="38">
        <v>2024</v>
      </c>
      <c r="AZ88" s="38">
        <v>2024</v>
      </c>
      <c r="BA88" s="38"/>
      <c r="BB88" s="38">
        <v>2024</v>
      </c>
      <c r="BC88" s="38">
        <v>2023</v>
      </c>
      <c r="BD88" s="38">
        <v>2024</v>
      </c>
      <c r="BE88" s="38">
        <v>2024</v>
      </c>
      <c r="BF88" s="38">
        <v>2013</v>
      </c>
      <c r="BG88" s="38">
        <v>2022</v>
      </c>
      <c r="BH88" s="38">
        <v>2023</v>
      </c>
      <c r="BI88" s="38">
        <v>2022</v>
      </c>
      <c r="BJ88" s="38">
        <v>2021</v>
      </c>
      <c r="BK88" s="38">
        <v>2021</v>
      </c>
      <c r="BL88" s="38">
        <v>2022</v>
      </c>
      <c r="BM88" s="38">
        <v>2014</v>
      </c>
      <c r="BN88" s="38">
        <v>2022</v>
      </c>
      <c r="BO88" s="38">
        <v>2022</v>
      </c>
      <c r="BP88" s="38">
        <v>2019</v>
      </c>
      <c r="BQ88" s="38">
        <v>2022</v>
      </c>
      <c r="BR88" s="38">
        <v>2022</v>
      </c>
      <c r="BS88" s="38"/>
      <c r="BT88" s="38">
        <v>2021</v>
      </c>
      <c r="BU88" s="38">
        <v>2020</v>
      </c>
      <c r="BV88" s="38">
        <v>2023</v>
      </c>
    </row>
    <row r="89" spans="1:74">
      <c r="A89" s="30" t="s">
        <v>161</v>
      </c>
      <c r="B89" s="23" t="s">
        <v>160</v>
      </c>
      <c r="C89" s="38">
        <v>2024</v>
      </c>
      <c r="D89" s="38">
        <v>2024</v>
      </c>
      <c r="E89" s="38">
        <v>2024</v>
      </c>
      <c r="F89" s="38">
        <v>2024</v>
      </c>
      <c r="G89" s="38">
        <v>2024</v>
      </c>
      <c r="H89" s="38">
        <v>2024</v>
      </c>
      <c r="I89" s="38">
        <v>2024</v>
      </c>
      <c r="J89" s="38">
        <v>2024</v>
      </c>
      <c r="K89" s="38">
        <v>2024</v>
      </c>
      <c r="L89" s="38">
        <v>2024</v>
      </c>
      <c r="M89" s="38">
        <v>2024</v>
      </c>
      <c r="N89" s="38"/>
      <c r="O89" s="38"/>
      <c r="P89" s="38"/>
      <c r="Q89" s="38">
        <v>2024</v>
      </c>
      <c r="R89" s="38">
        <v>2024</v>
      </c>
      <c r="S89" s="38">
        <v>2024</v>
      </c>
      <c r="T89" s="38">
        <v>2024</v>
      </c>
      <c r="U89" s="38">
        <v>2024</v>
      </c>
      <c r="V89" s="38">
        <v>2021</v>
      </c>
      <c r="W89" s="38">
        <v>2022</v>
      </c>
      <c r="X89" s="38">
        <v>2022</v>
      </c>
      <c r="Y89" s="38">
        <f>VLOOKUP(B89,[1]Foglio1!$B:$C,2,FALSE)</f>
        <v>2015</v>
      </c>
      <c r="Z89" s="38">
        <v>2022</v>
      </c>
      <c r="AA89" s="38">
        <f>VLOOKUP(B89,[1]Foglio3!$B:$C,2,FALSE)</f>
        <v>2019</v>
      </c>
      <c r="AB89" s="38">
        <v>2019</v>
      </c>
      <c r="AC89" s="38">
        <v>2020</v>
      </c>
      <c r="AD89" s="38">
        <v>2022</v>
      </c>
      <c r="AE89" s="38">
        <v>2024</v>
      </c>
      <c r="AF89" s="38">
        <v>2024</v>
      </c>
      <c r="AG89" s="38">
        <v>2024</v>
      </c>
      <c r="AH89" s="38">
        <v>2022</v>
      </c>
      <c r="AI89" s="38">
        <v>2015</v>
      </c>
      <c r="AJ89" s="38">
        <v>2024</v>
      </c>
      <c r="AK89" s="38">
        <v>2021</v>
      </c>
      <c r="AL89" s="38">
        <v>2022</v>
      </c>
      <c r="AM89" s="38">
        <v>2022</v>
      </c>
      <c r="AN89" s="38">
        <v>2023</v>
      </c>
      <c r="AO89" s="38">
        <v>2022</v>
      </c>
      <c r="AP89" s="38">
        <v>2015</v>
      </c>
      <c r="AQ89" s="38">
        <v>2022</v>
      </c>
      <c r="AR89" s="38">
        <v>2021</v>
      </c>
      <c r="AS89" s="38"/>
      <c r="AT89" s="38"/>
      <c r="AU89" s="38">
        <v>2022</v>
      </c>
      <c r="AV89" s="38">
        <v>2022</v>
      </c>
      <c r="AW89" s="38">
        <v>2021</v>
      </c>
      <c r="AX89" s="38">
        <v>2024</v>
      </c>
      <c r="AY89" s="38">
        <v>2024</v>
      </c>
      <c r="AZ89" s="38">
        <v>2024</v>
      </c>
      <c r="BA89" s="38">
        <v>2024</v>
      </c>
      <c r="BB89" s="38">
        <v>2024</v>
      </c>
      <c r="BC89" s="38">
        <v>2023</v>
      </c>
      <c r="BD89" s="38">
        <v>2024</v>
      </c>
      <c r="BE89" s="38">
        <v>2024</v>
      </c>
      <c r="BF89" s="38">
        <v>2013</v>
      </c>
      <c r="BG89" s="38">
        <v>2022</v>
      </c>
      <c r="BH89" s="38">
        <v>2023</v>
      </c>
      <c r="BI89" s="38">
        <v>2022</v>
      </c>
      <c r="BJ89" s="38">
        <v>2020</v>
      </c>
      <c r="BK89" s="38">
        <v>2022</v>
      </c>
      <c r="BL89" s="38">
        <v>2022</v>
      </c>
      <c r="BM89" s="38">
        <v>2014</v>
      </c>
      <c r="BN89" s="38">
        <v>2022</v>
      </c>
      <c r="BO89" s="38">
        <v>2022</v>
      </c>
      <c r="BP89" s="38">
        <v>2020</v>
      </c>
      <c r="BQ89" s="38">
        <v>2022</v>
      </c>
      <c r="BR89" s="38">
        <v>2022</v>
      </c>
      <c r="BS89" s="38">
        <v>2022</v>
      </c>
      <c r="BT89" s="38">
        <v>2021</v>
      </c>
      <c r="BU89" s="38">
        <v>2020</v>
      </c>
      <c r="BV89" s="38">
        <v>2023</v>
      </c>
    </row>
    <row r="90" spans="1:74">
      <c r="A90" s="30" t="s">
        <v>163</v>
      </c>
      <c r="B90" s="23" t="s">
        <v>162</v>
      </c>
      <c r="C90" s="38">
        <v>2024</v>
      </c>
      <c r="D90" s="38">
        <v>2024</v>
      </c>
      <c r="E90" s="38">
        <v>2024</v>
      </c>
      <c r="F90" s="38">
        <v>2024</v>
      </c>
      <c r="G90" s="38">
        <v>2024</v>
      </c>
      <c r="H90" s="38">
        <v>2024</v>
      </c>
      <c r="I90" s="38">
        <v>2024</v>
      </c>
      <c r="J90" s="38">
        <v>2024</v>
      </c>
      <c r="K90" s="38">
        <v>2024</v>
      </c>
      <c r="L90" s="38">
        <v>2024</v>
      </c>
      <c r="M90" s="38">
        <v>2024</v>
      </c>
      <c r="N90" s="38">
        <v>2024</v>
      </c>
      <c r="O90" s="38">
        <v>2024</v>
      </c>
      <c r="P90" s="38">
        <v>2024</v>
      </c>
      <c r="Q90" s="38">
        <v>2024</v>
      </c>
      <c r="R90" s="38">
        <v>2024</v>
      </c>
      <c r="S90" s="38">
        <v>2024</v>
      </c>
      <c r="T90" s="38">
        <v>2024</v>
      </c>
      <c r="U90" s="38">
        <v>2024</v>
      </c>
      <c r="V90" s="38">
        <v>2021</v>
      </c>
      <c r="W90" s="38">
        <v>2022</v>
      </c>
      <c r="X90" s="38">
        <v>2022</v>
      </c>
      <c r="Y90" s="38">
        <f>VLOOKUP(B90,[1]Foglio1!$B:$C,2,FALSE)</f>
        <v>2020</v>
      </c>
      <c r="Z90" s="38">
        <v>2022</v>
      </c>
      <c r="AA90" s="38">
        <f>VLOOKUP(B90,[1]Foglio3!$B:$C,2,FALSE)</f>
        <v>2022</v>
      </c>
      <c r="AB90" s="38">
        <v>2018</v>
      </c>
      <c r="AC90" s="38">
        <v>2020</v>
      </c>
      <c r="AD90" s="38">
        <v>2022</v>
      </c>
      <c r="AE90" s="38">
        <v>2024</v>
      </c>
      <c r="AF90" s="38">
        <v>2024</v>
      </c>
      <c r="AG90" s="38">
        <v>2024</v>
      </c>
      <c r="AH90" s="38">
        <v>2022</v>
      </c>
      <c r="AI90" s="38">
        <v>2014</v>
      </c>
      <c r="AJ90" s="38">
        <v>2024</v>
      </c>
      <c r="AK90" s="38">
        <v>2021</v>
      </c>
      <c r="AL90" s="38">
        <v>2022</v>
      </c>
      <c r="AM90" s="38">
        <v>2022</v>
      </c>
      <c r="AN90" s="38">
        <v>2023</v>
      </c>
      <c r="AO90" s="38">
        <v>2022</v>
      </c>
      <c r="AP90" s="38">
        <v>2022</v>
      </c>
      <c r="AQ90" s="38">
        <v>2022</v>
      </c>
      <c r="AR90" s="38">
        <v>2022</v>
      </c>
      <c r="AS90" s="38">
        <v>2022</v>
      </c>
      <c r="AT90" s="38">
        <v>2022</v>
      </c>
      <c r="AU90" s="38">
        <v>2022</v>
      </c>
      <c r="AV90" s="38">
        <v>2022</v>
      </c>
      <c r="AW90" s="38">
        <v>2021</v>
      </c>
      <c r="AX90" s="38">
        <v>2024</v>
      </c>
      <c r="AY90" s="38">
        <v>2024</v>
      </c>
      <c r="AZ90" s="38">
        <v>2024</v>
      </c>
      <c r="BA90" s="38">
        <v>2024</v>
      </c>
      <c r="BB90" s="38">
        <v>2024</v>
      </c>
      <c r="BC90" s="38">
        <v>2023</v>
      </c>
      <c r="BD90" s="38">
        <v>2024</v>
      </c>
      <c r="BE90" s="38">
        <v>2024</v>
      </c>
      <c r="BF90" s="38">
        <v>2015</v>
      </c>
      <c r="BG90" s="38">
        <v>2022</v>
      </c>
      <c r="BH90" s="38">
        <v>2023</v>
      </c>
      <c r="BI90" s="38">
        <v>2022</v>
      </c>
      <c r="BJ90" s="38">
        <v>2022</v>
      </c>
      <c r="BK90" s="38">
        <v>2021</v>
      </c>
      <c r="BL90" s="38">
        <v>2022</v>
      </c>
      <c r="BM90" s="38">
        <v>2014</v>
      </c>
      <c r="BN90" s="38">
        <v>2022</v>
      </c>
      <c r="BO90" s="38">
        <v>2022</v>
      </c>
      <c r="BP90" s="38">
        <v>2021</v>
      </c>
      <c r="BQ90" s="38">
        <v>2022</v>
      </c>
      <c r="BR90" s="38">
        <v>2022</v>
      </c>
      <c r="BS90" s="38">
        <v>2022</v>
      </c>
      <c r="BT90" s="38">
        <v>2021</v>
      </c>
      <c r="BU90" s="38">
        <v>2020</v>
      </c>
      <c r="BV90" s="38">
        <v>2023</v>
      </c>
    </row>
    <row r="91" spans="1:74">
      <c r="A91" s="30" t="s">
        <v>165</v>
      </c>
      <c r="B91" s="23" t="s">
        <v>164</v>
      </c>
      <c r="C91" s="38">
        <v>2024</v>
      </c>
      <c r="D91" s="38">
        <v>2024</v>
      </c>
      <c r="E91" s="38">
        <v>2024</v>
      </c>
      <c r="F91" s="38">
        <v>2024</v>
      </c>
      <c r="G91" s="38">
        <v>2024</v>
      </c>
      <c r="H91" s="38">
        <v>2024</v>
      </c>
      <c r="I91" s="38">
        <v>2024</v>
      </c>
      <c r="J91" s="38">
        <v>2024</v>
      </c>
      <c r="K91" s="38">
        <v>2024</v>
      </c>
      <c r="L91" s="38"/>
      <c r="M91" s="38"/>
      <c r="N91" s="38"/>
      <c r="O91" s="38"/>
      <c r="P91" s="38"/>
      <c r="Q91" s="38">
        <v>2024</v>
      </c>
      <c r="R91" s="38">
        <v>2024</v>
      </c>
      <c r="S91" s="38">
        <v>2024</v>
      </c>
      <c r="T91" s="38">
        <v>2024</v>
      </c>
      <c r="U91" s="38">
        <v>2024</v>
      </c>
      <c r="V91" s="38">
        <v>2021</v>
      </c>
      <c r="W91" s="38">
        <v>2022</v>
      </c>
      <c r="X91" s="38">
        <v>2022</v>
      </c>
      <c r="Y91" s="38">
        <f>VLOOKUP(B91,[1]Foglio1!$B:$C,2,FALSE)</f>
        <v>2018</v>
      </c>
      <c r="Z91" s="38">
        <v>2022</v>
      </c>
      <c r="AA91" s="38">
        <f>VLOOKUP(B91,[1]Foglio3!$B:$C,2,FALSE)</f>
        <v>2022</v>
      </c>
      <c r="AB91" s="38">
        <v>2014</v>
      </c>
      <c r="AC91" s="38">
        <v>2020</v>
      </c>
      <c r="AD91" s="38">
        <v>2022</v>
      </c>
      <c r="AE91" s="38">
        <v>2024</v>
      </c>
      <c r="AF91" s="38">
        <v>2008</v>
      </c>
      <c r="AG91" s="38"/>
      <c r="AH91" s="38">
        <v>2022</v>
      </c>
      <c r="AI91" s="38">
        <v>2018</v>
      </c>
      <c r="AJ91" s="38">
        <v>2024</v>
      </c>
      <c r="AK91" s="38">
        <v>2021</v>
      </c>
      <c r="AL91" s="38">
        <v>2022</v>
      </c>
      <c r="AM91" s="38">
        <v>2022</v>
      </c>
      <c r="AN91" s="38">
        <v>2023</v>
      </c>
      <c r="AO91" s="38">
        <v>2022</v>
      </c>
      <c r="AP91" s="38">
        <v>2018</v>
      </c>
      <c r="AQ91" s="38">
        <v>2022</v>
      </c>
      <c r="AR91" s="38"/>
      <c r="AS91" s="38"/>
      <c r="AT91" s="38"/>
      <c r="AU91" s="38">
        <v>2022</v>
      </c>
      <c r="AV91" s="38"/>
      <c r="AW91" s="38">
        <v>2019</v>
      </c>
      <c r="AX91" s="38">
        <v>2024</v>
      </c>
      <c r="AY91" s="38">
        <v>2024</v>
      </c>
      <c r="AZ91" s="38">
        <v>2024</v>
      </c>
      <c r="BA91" s="38"/>
      <c r="BB91" s="38"/>
      <c r="BC91" s="38"/>
      <c r="BD91" s="38">
        <v>2024</v>
      </c>
      <c r="BE91" s="38">
        <v>2024</v>
      </c>
      <c r="BF91" s="38"/>
      <c r="BG91" s="38">
        <v>2022</v>
      </c>
      <c r="BH91" s="38"/>
      <c r="BI91" s="38">
        <v>2022</v>
      </c>
      <c r="BJ91" s="38"/>
      <c r="BK91" s="38">
        <v>2021</v>
      </c>
      <c r="BL91" s="38">
        <v>2022</v>
      </c>
      <c r="BM91" s="38">
        <v>2014</v>
      </c>
      <c r="BN91" s="38">
        <v>2022</v>
      </c>
      <c r="BO91" s="38">
        <v>2022</v>
      </c>
      <c r="BP91" s="38">
        <v>2013</v>
      </c>
      <c r="BQ91" s="38">
        <v>2022</v>
      </c>
      <c r="BR91" s="38">
        <v>2022</v>
      </c>
      <c r="BS91" s="38">
        <v>2022</v>
      </c>
      <c r="BT91" s="38">
        <v>2021</v>
      </c>
      <c r="BU91" s="38">
        <v>2020</v>
      </c>
      <c r="BV91" s="38">
        <v>2023</v>
      </c>
    </row>
    <row r="92" spans="1:74">
      <c r="A92" s="30" t="s">
        <v>735</v>
      </c>
      <c r="B92" s="23" t="s">
        <v>166</v>
      </c>
      <c r="C92" s="38">
        <v>2024</v>
      </c>
      <c r="D92" s="38">
        <v>2024</v>
      </c>
      <c r="E92" s="38">
        <v>2024</v>
      </c>
      <c r="F92" s="38">
        <v>2024</v>
      </c>
      <c r="G92" s="38">
        <v>2024</v>
      </c>
      <c r="H92" s="38">
        <v>2024</v>
      </c>
      <c r="I92" s="38">
        <v>2024</v>
      </c>
      <c r="J92" s="38">
        <v>2024</v>
      </c>
      <c r="K92" s="38">
        <v>2024</v>
      </c>
      <c r="L92" s="38">
        <v>2024</v>
      </c>
      <c r="M92" s="38">
        <v>2024</v>
      </c>
      <c r="N92" s="38"/>
      <c r="O92" s="38"/>
      <c r="P92" s="38"/>
      <c r="Q92" s="38">
        <v>2024</v>
      </c>
      <c r="R92" s="38">
        <v>2024</v>
      </c>
      <c r="S92" s="38">
        <v>2024</v>
      </c>
      <c r="T92" s="38">
        <v>2024</v>
      </c>
      <c r="U92" s="38">
        <v>2024</v>
      </c>
      <c r="V92" s="38">
        <v>2021</v>
      </c>
      <c r="W92" s="38">
        <v>2022</v>
      </c>
      <c r="X92" s="38">
        <v>2022</v>
      </c>
      <c r="Y92" s="38">
        <f>VLOOKUP(B92,[1]Foglio1!$B:$C,2,FALSE)</f>
        <v>2008</v>
      </c>
      <c r="Z92" s="38">
        <v>2022</v>
      </c>
      <c r="AA92" s="38"/>
      <c r="AB92" s="38">
        <v>2014</v>
      </c>
      <c r="AC92" s="38">
        <v>2020</v>
      </c>
      <c r="AD92" s="38">
        <v>2022</v>
      </c>
      <c r="AE92" s="38">
        <v>2024</v>
      </c>
      <c r="AF92" s="38">
        <v>2024</v>
      </c>
      <c r="AG92" s="38">
        <v>2024</v>
      </c>
      <c r="AH92" s="38"/>
      <c r="AI92" s="38"/>
      <c r="AJ92" s="38">
        <v>2024</v>
      </c>
      <c r="AK92" s="38">
        <v>2021</v>
      </c>
      <c r="AL92" s="38">
        <v>2022</v>
      </c>
      <c r="AM92" s="38"/>
      <c r="AN92" s="38"/>
      <c r="AO92" s="38">
        <v>2022</v>
      </c>
      <c r="AP92" s="38">
        <v>2017</v>
      </c>
      <c r="AQ92" s="38">
        <v>2022</v>
      </c>
      <c r="AR92" s="38"/>
      <c r="AS92" s="38"/>
      <c r="AT92" s="38">
        <v>2022</v>
      </c>
      <c r="AU92" s="38">
        <v>2022</v>
      </c>
      <c r="AV92" s="38"/>
      <c r="AW92" s="38"/>
      <c r="AX92" s="38">
        <v>2024</v>
      </c>
      <c r="AY92" s="38">
        <v>2024</v>
      </c>
      <c r="AZ92" s="38">
        <v>2024</v>
      </c>
      <c r="BA92" s="38"/>
      <c r="BB92" s="38"/>
      <c r="BC92" s="38">
        <v>2023</v>
      </c>
      <c r="BD92" s="38">
        <v>2024</v>
      </c>
      <c r="BE92" s="38">
        <v>2024</v>
      </c>
      <c r="BF92" s="38"/>
      <c r="BG92" s="38">
        <v>2022</v>
      </c>
      <c r="BH92" s="38">
        <v>2023</v>
      </c>
      <c r="BI92" s="38">
        <v>2022</v>
      </c>
      <c r="BJ92" s="38">
        <v>2018</v>
      </c>
      <c r="BK92" s="38">
        <v>2013</v>
      </c>
      <c r="BL92" s="38">
        <v>2021</v>
      </c>
      <c r="BM92" s="38">
        <v>2014</v>
      </c>
      <c r="BN92" s="38">
        <v>2022</v>
      </c>
      <c r="BO92" s="38">
        <v>2022</v>
      </c>
      <c r="BP92" s="38">
        <v>2017</v>
      </c>
      <c r="BQ92" s="38">
        <v>2022</v>
      </c>
      <c r="BR92" s="38">
        <v>2022</v>
      </c>
      <c r="BS92" s="38"/>
      <c r="BT92" s="38"/>
      <c r="BU92" s="38">
        <v>2020</v>
      </c>
      <c r="BV92" s="38">
        <v>2023</v>
      </c>
    </row>
    <row r="93" spans="1:74">
      <c r="A93" s="30" t="s">
        <v>739</v>
      </c>
      <c r="B93" s="23" t="s">
        <v>297</v>
      </c>
      <c r="C93" s="38">
        <v>2024</v>
      </c>
      <c r="D93" s="38">
        <v>2024</v>
      </c>
      <c r="E93" s="38">
        <v>2024</v>
      </c>
      <c r="F93" s="38">
        <v>2024</v>
      </c>
      <c r="G93" s="38">
        <v>2024</v>
      </c>
      <c r="H93" s="38">
        <v>2024</v>
      </c>
      <c r="I93" s="38">
        <v>2024</v>
      </c>
      <c r="J93" s="38">
        <v>2024</v>
      </c>
      <c r="K93" s="38">
        <v>2024</v>
      </c>
      <c r="L93" s="38">
        <v>2024</v>
      </c>
      <c r="M93" s="38">
        <v>2024</v>
      </c>
      <c r="N93" s="38"/>
      <c r="O93" s="38"/>
      <c r="P93" s="38"/>
      <c r="Q93" s="38">
        <v>2024</v>
      </c>
      <c r="R93" s="38">
        <v>2024</v>
      </c>
      <c r="S93" s="38">
        <v>2024</v>
      </c>
      <c r="T93" s="38">
        <v>2024</v>
      </c>
      <c r="U93" s="38">
        <v>2024</v>
      </c>
      <c r="V93" s="38">
        <v>2021</v>
      </c>
      <c r="W93" s="38">
        <v>2022</v>
      </c>
      <c r="X93" s="38">
        <v>2022</v>
      </c>
      <c r="Y93" s="38">
        <f>VLOOKUP(B93,[1]Foglio1!$B:$C,2,FALSE)</f>
        <v>2020</v>
      </c>
      <c r="Z93" s="38">
        <v>2022</v>
      </c>
      <c r="AA93" s="38"/>
      <c r="AB93" s="38">
        <v>2015</v>
      </c>
      <c r="AC93" s="38">
        <v>2020</v>
      </c>
      <c r="AD93" s="38">
        <v>2022</v>
      </c>
      <c r="AE93" s="38">
        <v>2024</v>
      </c>
      <c r="AF93" s="38">
        <v>2024</v>
      </c>
      <c r="AG93" s="38">
        <v>2024</v>
      </c>
      <c r="AH93" s="38">
        <v>2022</v>
      </c>
      <c r="AI93" s="38"/>
      <c r="AJ93" s="38">
        <v>2024</v>
      </c>
      <c r="AK93" s="38">
        <v>2021</v>
      </c>
      <c r="AL93" s="38">
        <v>2022</v>
      </c>
      <c r="AM93" s="38"/>
      <c r="AN93" s="38">
        <v>2023</v>
      </c>
      <c r="AO93" s="38">
        <v>2022</v>
      </c>
      <c r="AP93" s="38">
        <v>2020</v>
      </c>
      <c r="AQ93" s="38">
        <v>2022</v>
      </c>
      <c r="AR93" s="38"/>
      <c r="AS93" s="38"/>
      <c r="AT93" s="38">
        <v>2022</v>
      </c>
      <c r="AU93" s="38">
        <v>2022</v>
      </c>
      <c r="AV93" s="38">
        <v>2022</v>
      </c>
      <c r="AW93" s="38">
        <v>2016</v>
      </c>
      <c r="AX93" s="38">
        <v>2024</v>
      </c>
      <c r="AY93" s="38">
        <v>2024</v>
      </c>
      <c r="AZ93" s="38">
        <v>2024</v>
      </c>
      <c r="BA93" s="38"/>
      <c r="BB93" s="38">
        <v>2024</v>
      </c>
      <c r="BC93" s="38"/>
      <c r="BD93" s="38">
        <v>2024</v>
      </c>
      <c r="BE93" s="38">
        <v>2024</v>
      </c>
      <c r="BF93" s="38">
        <v>2013</v>
      </c>
      <c r="BG93" s="38">
        <v>2022</v>
      </c>
      <c r="BH93" s="38">
        <v>2023</v>
      </c>
      <c r="BI93" s="38">
        <v>2022</v>
      </c>
      <c r="BJ93" s="38">
        <v>2018</v>
      </c>
      <c r="BK93" s="38">
        <v>2022</v>
      </c>
      <c r="BL93" s="38">
        <v>2022</v>
      </c>
      <c r="BM93" s="38">
        <v>2014</v>
      </c>
      <c r="BN93" s="38">
        <v>2022</v>
      </c>
      <c r="BO93" s="38">
        <v>2022</v>
      </c>
      <c r="BP93" s="38">
        <v>2020</v>
      </c>
      <c r="BQ93" s="38">
        <v>2022</v>
      </c>
      <c r="BR93" s="38">
        <v>2022</v>
      </c>
      <c r="BS93" s="38">
        <v>2022</v>
      </c>
      <c r="BT93" s="38">
        <v>2022</v>
      </c>
      <c r="BU93" s="38">
        <v>2020</v>
      </c>
      <c r="BV93" s="38">
        <v>2023</v>
      </c>
    </row>
    <row r="94" spans="1:74">
      <c r="A94" s="30" t="s">
        <v>168</v>
      </c>
      <c r="B94" s="23" t="s">
        <v>167</v>
      </c>
      <c r="C94" s="38">
        <v>2024</v>
      </c>
      <c r="D94" s="38">
        <v>2024</v>
      </c>
      <c r="E94" s="38">
        <v>2024</v>
      </c>
      <c r="F94" s="38">
        <v>2024</v>
      </c>
      <c r="G94" s="38">
        <v>2024</v>
      </c>
      <c r="H94" s="38">
        <v>2024</v>
      </c>
      <c r="I94" s="38">
        <v>2024</v>
      </c>
      <c r="J94" s="38">
        <v>2024</v>
      </c>
      <c r="K94" s="38">
        <v>2024</v>
      </c>
      <c r="L94" s="38">
        <v>2024</v>
      </c>
      <c r="M94" s="38">
        <v>2024</v>
      </c>
      <c r="N94" s="38"/>
      <c r="O94" s="38"/>
      <c r="P94" s="38"/>
      <c r="Q94" s="38">
        <v>2024</v>
      </c>
      <c r="R94" s="38">
        <v>2024</v>
      </c>
      <c r="S94" s="38">
        <v>2024</v>
      </c>
      <c r="T94" s="38">
        <v>2024</v>
      </c>
      <c r="U94" s="38">
        <v>2024</v>
      </c>
      <c r="V94" s="38">
        <v>2021</v>
      </c>
      <c r="W94" s="38">
        <v>2022</v>
      </c>
      <c r="X94" s="38">
        <v>2022</v>
      </c>
      <c r="Y94" s="38"/>
      <c r="Z94" s="38">
        <v>2022</v>
      </c>
      <c r="AA94" s="38"/>
      <c r="AB94" s="38">
        <v>2018</v>
      </c>
      <c r="AC94" s="38">
        <v>2020</v>
      </c>
      <c r="AD94" s="38">
        <v>2022</v>
      </c>
      <c r="AE94" s="38">
        <v>2024</v>
      </c>
      <c r="AF94" s="38">
        <v>2024</v>
      </c>
      <c r="AG94" s="38">
        <v>2024</v>
      </c>
      <c r="AH94" s="38">
        <v>2022</v>
      </c>
      <c r="AI94" s="38"/>
      <c r="AJ94" s="38">
        <v>2024</v>
      </c>
      <c r="AK94" s="38">
        <v>2021</v>
      </c>
      <c r="AL94" s="38">
        <v>2022</v>
      </c>
      <c r="AM94" s="38"/>
      <c r="AN94" s="38">
        <v>2023</v>
      </c>
      <c r="AO94" s="38">
        <v>2022</v>
      </c>
      <c r="AP94" s="38">
        <v>2021</v>
      </c>
      <c r="AQ94" s="38">
        <v>2022</v>
      </c>
      <c r="AR94" s="38">
        <v>2022</v>
      </c>
      <c r="AS94" s="38"/>
      <c r="AT94" s="38"/>
      <c r="AU94" s="38">
        <v>2022</v>
      </c>
      <c r="AV94" s="38">
        <v>2022</v>
      </c>
      <c r="AW94" s="38"/>
      <c r="AX94" s="38">
        <v>2024</v>
      </c>
      <c r="AY94" s="38">
        <v>2024</v>
      </c>
      <c r="AZ94" s="38">
        <v>2024</v>
      </c>
      <c r="BA94" s="38"/>
      <c r="BB94" s="38">
        <v>2024</v>
      </c>
      <c r="BC94" s="38">
        <v>2023</v>
      </c>
      <c r="BD94" s="38">
        <v>2024</v>
      </c>
      <c r="BE94" s="38">
        <v>2024</v>
      </c>
      <c r="BF94" s="38"/>
      <c r="BG94" s="38">
        <v>2022</v>
      </c>
      <c r="BH94" s="38">
        <v>2023</v>
      </c>
      <c r="BI94" s="38">
        <v>2022</v>
      </c>
      <c r="BJ94" s="38">
        <v>2020</v>
      </c>
      <c r="BK94" s="38">
        <v>2021</v>
      </c>
      <c r="BL94" s="38">
        <v>2022</v>
      </c>
      <c r="BM94" s="38">
        <v>2014</v>
      </c>
      <c r="BN94" s="38">
        <v>2022</v>
      </c>
      <c r="BO94" s="38">
        <v>2022</v>
      </c>
      <c r="BP94" s="38">
        <v>2020</v>
      </c>
      <c r="BQ94" s="38">
        <v>2022</v>
      </c>
      <c r="BR94" s="38">
        <v>2022</v>
      </c>
      <c r="BS94" s="38">
        <v>2022</v>
      </c>
      <c r="BT94" s="38">
        <v>2021</v>
      </c>
      <c r="BU94" s="38">
        <v>2020</v>
      </c>
      <c r="BV94" s="38">
        <v>2023</v>
      </c>
    </row>
    <row r="95" spans="1:74">
      <c r="A95" s="30" t="s">
        <v>170</v>
      </c>
      <c r="B95" s="23" t="s">
        <v>169</v>
      </c>
      <c r="C95" s="38">
        <v>2024</v>
      </c>
      <c r="D95" s="38">
        <v>2024</v>
      </c>
      <c r="E95" s="38">
        <v>2024</v>
      </c>
      <c r="F95" s="38">
        <v>2024</v>
      </c>
      <c r="G95" s="38">
        <v>2024</v>
      </c>
      <c r="H95" s="38">
        <v>2024</v>
      </c>
      <c r="I95" s="38">
        <v>2024</v>
      </c>
      <c r="J95" s="38">
        <v>2024</v>
      </c>
      <c r="K95" s="38">
        <v>2024</v>
      </c>
      <c r="L95" s="38">
        <v>2024</v>
      </c>
      <c r="M95" s="38">
        <v>2024</v>
      </c>
      <c r="N95" s="38"/>
      <c r="O95" s="38"/>
      <c r="P95" s="38"/>
      <c r="Q95" s="38">
        <v>2024</v>
      </c>
      <c r="R95" s="38">
        <v>2024</v>
      </c>
      <c r="S95" s="38">
        <v>2024</v>
      </c>
      <c r="T95" s="38">
        <v>2024</v>
      </c>
      <c r="U95" s="38">
        <v>2024</v>
      </c>
      <c r="V95" s="38">
        <v>2021</v>
      </c>
      <c r="W95" s="38">
        <v>2022</v>
      </c>
      <c r="X95" s="38">
        <v>2022</v>
      </c>
      <c r="Y95" s="38">
        <f>VLOOKUP(B95,[1]Foglio1!$B:$C,2,FALSE)</f>
        <v>2018</v>
      </c>
      <c r="Z95" s="38">
        <v>2022</v>
      </c>
      <c r="AA95" s="38">
        <f>VLOOKUP(B95,[1]Foglio3!$B:$C,2,FALSE)</f>
        <v>2020</v>
      </c>
      <c r="AB95" s="38">
        <v>2018</v>
      </c>
      <c r="AC95" s="38">
        <v>2020</v>
      </c>
      <c r="AD95" s="38">
        <v>2022</v>
      </c>
      <c r="AE95" s="38">
        <v>2024</v>
      </c>
      <c r="AF95" s="38">
        <v>2024</v>
      </c>
      <c r="AG95" s="38">
        <v>2024</v>
      </c>
      <c r="AH95" s="38">
        <v>2022</v>
      </c>
      <c r="AI95" s="38">
        <v>2018</v>
      </c>
      <c r="AJ95" s="38">
        <v>2024</v>
      </c>
      <c r="AK95" s="38">
        <v>2021</v>
      </c>
      <c r="AL95" s="38">
        <v>2022</v>
      </c>
      <c r="AM95" s="38">
        <v>2022</v>
      </c>
      <c r="AN95" s="38">
        <v>2023</v>
      </c>
      <c r="AO95" s="38">
        <v>2022</v>
      </c>
      <c r="AP95" s="38">
        <v>2021</v>
      </c>
      <c r="AQ95" s="38">
        <v>2022</v>
      </c>
      <c r="AR95" s="38">
        <v>2022</v>
      </c>
      <c r="AS95" s="38">
        <v>2022</v>
      </c>
      <c r="AT95" s="38">
        <v>2020</v>
      </c>
      <c r="AU95" s="38">
        <v>2022</v>
      </c>
      <c r="AV95" s="38">
        <v>2022</v>
      </c>
      <c r="AW95" s="38">
        <v>2021</v>
      </c>
      <c r="AX95" s="38">
        <v>2024</v>
      </c>
      <c r="AY95" s="38">
        <v>2024</v>
      </c>
      <c r="AZ95" s="38">
        <v>2024</v>
      </c>
      <c r="BA95" s="38">
        <v>2024</v>
      </c>
      <c r="BB95" s="38">
        <v>2024</v>
      </c>
      <c r="BC95" s="38"/>
      <c r="BD95" s="38">
        <v>2024</v>
      </c>
      <c r="BE95" s="38">
        <v>2024</v>
      </c>
      <c r="BF95" s="38">
        <v>2015</v>
      </c>
      <c r="BG95" s="38">
        <v>2022</v>
      </c>
      <c r="BH95" s="38">
        <v>2023</v>
      </c>
      <c r="BI95" s="38">
        <v>2022</v>
      </c>
      <c r="BJ95" s="38">
        <v>2019</v>
      </c>
      <c r="BK95" s="38">
        <v>2021</v>
      </c>
      <c r="BL95" s="38">
        <v>2021</v>
      </c>
      <c r="BM95" s="38">
        <v>2014</v>
      </c>
      <c r="BN95" s="38">
        <v>2022</v>
      </c>
      <c r="BO95" s="38">
        <v>2022</v>
      </c>
      <c r="BP95" s="38">
        <v>2019</v>
      </c>
      <c r="BQ95" s="38">
        <v>2022</v>
      </c>
      <c r="BR95" s="38">
        <v>2022</v>
      </c>
      <c r="BS95" s="38">
        <v>2022</v>
      </c>
      <c r="BT95" s="38">
        <v>2021</v>
      </c>
      <c r="BU95" s="38">
        <v>2020</v>
      </c>
      <c r="BV95" s="38">
        <v>2023</v>
      </c>
    </row>
    <row r="96" spans="1:74">
      <c r="A96" s="30" t="s">
        <v>738</v>
      </c>
      <c r="B96" s="23" t="s">
        <v>171</v>
      </c>
      <c r="C96" s="38">
        <v>2024</v>
      </c>
      <c r="D96" s="38">
        <v>2024</v>
      </c>
      <c r="E96" s="38">
        <v>2024</v>
      </c>
      <c r="F96" s="38">
        <v>2024</v>
      </c>
      <c r="G96" s="38">
        <v>2024</v>
      </c>
      <c r="H96" s="38">
        <v>2024</v>
      </c>
      <c r="I96" s="38">
        <v>2024</v>
      </c>
      <c r="J96" s="38">
        <v>2024</v>
      </c>
      <c r="K96" s="38">
        <v>2024</v>
      </c>
      <c r="L96" s="38">
        <v>2024</v>
      </c>
      <c r="M96" s="38">
        <v>2024</v>
      </c>
      <c r="N96" s="38"/>
      <c r="O96" s="38"/>
      <c r="P96" s="38"/>
      <c r="Q96" s="38">
        <v>2024</v>
      </c>
      <c r="R96" s="38">
        <v>2024</v>
      </c>
      <c r="S96" s="38">
        <v>2024</v>
      </c>
      <c r="T96" s="38">
        <v>2024</v>
      </c>
      <c r="U96" s="38">
        <v>2024</v>
      </c>
      <c r="V96" s="38">
        <v>2021</v>
      </c>
      <c r="W96" s="38">
        <v>2022</v>
      </c>
      <c r="X96" s="38">
        <v>2022</v>
      </c>
      <c r="Y96" s="38">
        <f>VLOOKUP(B96,[1]Foglio1!$B:$C,2,FALSE)</f>
        <v>2017</v>
      </c>
      <c r="Z96" s="38">
        <v>2022</v>
      </c>
      <c r="AA96" s="38">
        <f>VLOOKUP(B96,[1]Foglio3!$B:$C,2,FALSE)</f>
        <v>2021</v>
      </c>
      <c r="AB96" s="38">
        <v>2018</v>
      </c>
      <c r="AC96" s="38">
        <v>2020</v>
      </c>
      <c r="AD96" s="38">
        <v>2022</v>
      </c>
      <c r="AE96" s="38">
        <v>2024</v>
      </c>
      <c r="AF96" s="38">
        <v>2024</v>
      </c>
      <c r="AG96" s="38">
        <v>2024</v>
      </c>
      <c r="AH96" s="38">
        <v>2022</v>
      </c>
      <c r="AI96" s="38">
        <v>2017</v>
      </c>
      <c r="AJ96" s="38">
        <v>2024</v>
      </c>
      <c r="AK96" s="38">
        <v>2021</v>
      </c>
      <c r="AL96" s="38">
        <v>2022</v>
      </c>
      <c r="AM96" s="38">
        <v>2022</v>
      </c>
      <c r="AN96" s="38">
        <v>2023</v>
      </c>
      <c r="AO96" s="38">
        <v>2022</v>
      </c>
      <c r="AP96" s="38">
        <v>2017</v>
      </c>
      <c r="AQ96" s="38">
        <v>2022</v>
      </c>
      <c r="AR96" s="38">
        <v>2022</v>
      </c>
      <c r="AS96" s="38">
        <v>2022</v>
      </c>
      <c r="AT96" s="38">
        <v>2022</v>
      </c>
      <c r="AU96" s="38">
        <v>2022</v>
      </c>
      <c r="AV96" s="38">
        <v>2022</v>
      </c>
      <c r="AW96" s="38">
        <v>2018</v>
      </c>
      <c r="AX96" s="38">
        <v>2024</v>
      </c>
      <c r="AY96" s="38">
        <v>2024</v>
      </c>
      <c r="AZ96" s="38">
        <v>2024</v>
      </c>
      <c r="BA96" s="38"/>
      <c r="BB96" s="38"/>
      <c r="BC96" s="38"/>
      <c r="BD96" s="38">
        <v>2024</v>
      </c>
      <c r="BE96" s="38">
        <v>2024</v>
      </c>
      <c r="BF96" s="38">
        <v>2015</v>
      </c>
      <c r="BG96" s="38">
        <v>2022</v>
      </c>
      <c r="BH96" s="38">
        <v>2023</v>
      </c>
      <c r="BI96" s="38">
        <v>2022</v>
      </c>
      <c r="BJ96" s="38">
        <v>2022</v>
      </c>
      <c r="BK96" s="38">
        <v>2021</v>
      </c>
      <c r="BL96" s="38">
        <v>2021</v>
      </c>
      <c r="BM96" s="38">
        <v>2014</v>
      </c>
      <c r="BN96" s="38">
        <v>2022</v>
      </c>
      <c r="BO96" s="38">
        <v>2022</v>
      </c>
      <c r="BP96" s="38">
        <v>2021</v>
      </c>
      <c r="BQ96" s="38">
        <v>2022</v>
      </c>
      <c r="BR96" s="38">
        <v>2022</v>
      </c>
      <c r="BS96" s="38">
        <v>2022</v>
      </c>
      <c r="BT96" s="38">
        <v>2021</v>
      </c>
      <c r="BU96" s="38">
        <v>2020</v>
      </c>
      <c r="BV96" s="38">
        <v>2023</v>
      </c>
    </row>
    <row r="97" spans="1:74">
      <c r="A97" s="30" t="s">
        <v>377</v>
      </c>
      <c r="B97" s="23" t="s">
        <v>172</v>
      </c>
      <c r="C97" s="38">
        <v>2024</v>
      </c>
      <c r="D97" s="38">
        <v>2024</v>
      </c>
      <c r="E97" s="38">
        <v>2024</v>
      </c>
      <c r="F97" s="38">
        <v>2024</v>
      </c>
      <c r="G97" s="38">
        <v>2024</v>
      </c>
      <c r="H97" s="38">
        <v>2024</v>
      </c>
      <c r="I97" s="38">
        <v>2024</v>
      </c>
      <c r="J97" s="38">
        <v>2024</v>
      </c>
      <c r="K97" s="38">
        <v>2024</v>
      </c>
      <c r="L97" s="38">
        <v>2024</v>
      </c>
      <c r="M97" s="38">
        <v>2024</v>
      </c>
      <c r="N97" s="38"/>
      <c r="O97" s="38"/>
      <c r="P97" s="38"/>
      <c r="Q97" s="38">
        <v>2024</v>
      </c>
      <c r="R97" s="38">
        <v>2024</v>
      </c>
      <c r="S97" s="38">
        <v>2024</v>
      </c>
      <c r="T97" s="38">
        <v>2024</v>
      </c>
      <c r="U97" s="38">
        <v>2024</v>
      </c>
      <c r="V97" s="38">
        <v>2021</v>
      </c>
      <c r="W97" s="38">
        <v>2022</v>
      </c>
      <c r="X97" s="38">
        <v>2022</v>
      </c>
      <c r="Y97" s="38">
        <f>VLOOKUP(B97,[1]Foglio1!$B:$C,2,FALSE)</f>
        <v>2021</v>
      </c>
      <c r="Z97" s="38">
        <v>2021</v>
      </c>
      <c r="AA97" s="38"/>
      <c r="AB97" s="38">
        <v>2018</v>
      </c>
      <c r="AC97" s="38">
        <v>2020</v>
      </c>
      <c r="AD97" s="38">
        <v>2022</v>
      </c>
      <c r="AE97" s="38">
        <v>2024</v>
      </c>
      <c r="AF97" s="38">
        <v>2024</v>
      </c>
      <c r="AG97" s="38">
        <v>2024</v>
      </c>
      <c r="AH97" s="38">
        <v>2022</v>
      </c>
      <c r="AI97" s="38"/>
      <c r="AJ97" s="38">
        <v>2024</v>
      </c>
      <c r="AK97" s="38">
        <v>2021</v>
      </c>
      <c r="AL97" s="38">
        <v>2022</v>
      </c>
      <c r="AM97" s="38"/>
      <c r="AN97" s="38">
        <v>2023</v>
      </c>
      <c r="AO97" s="38">
        <v>2022</v>
      </c>
      <c r="AP97" s="38">
        <v>2021</v>
      </c>
      <c r="AQ97" s="38">
        <v>2022</v>
      </c>
      <c r="AR97" s="38">
        <v>2022</v>
      </c>
      <c r="AS97" s="38">
        <v>2022</v>
      </c>
      <c r="AT97" s="38"/>
      <c r="AU97" s="38">
        <v>2022</v>
      </c>
      <c r="AV97" s="38">
        <v>2022</v>
      </c>
      <c r="AW97" s="38">
        <v>2021</v>
      </c>
      <c r="AX97" s="38">
        <v>2024</v>
      </c>
      <c r="AY97" s="38">
        <v>2024</v>
      </c>
      <c r="AZ97" s="38">
        <v>2024</v>
      </c>
      <c r="BA97" s="38"/>
      <c r="BB97" s="38">
        <v>2024</v>
      </c>
      <c r="BC97" s="38"/>
      <c r="BD97" s="38">
        <v>2024</v>
      </c>
      <c r="BE97" s="38">
        <v>2024</v>
      </c>
      <c r="BF97" s="38"/>
      <c r="BG97" s="38">
        <v>2022</v>
      </c>
      <c r="BH97" s="38">
        <v>2023</v>
      </c>
      <c r="BI97" s="38">
        <v>2022</v>
      </c>
      <c r="BJ97" s="38">
        <v>2021</v>
      </c>
      <c r="BK97" s="38">
        <v>2022</v>
      </c>
      <c r="BL97" s="38">
        <v>2022</v>
      </c>
      <c r="BM97" s="38">
        <v>2014</v>
      </c>
      <c r="BN97" s="38">
        <v>2022</v>
      </c>
      <c r="BO97" s="38">
        <v>2022</v>
      </c>
      <c r="BP97" s="38">
        <v>2020</v>
      </c>
      <c r="BQ97" s="38">
        <v>2022</v>
      </c>
      <c r="BR97" s="38">
        <v>2022</v>
      </c>
      <c r="BS97" s="38">
        <v>2022</v>
      </c>
      <c r="BT97" s="38">
        <v>2021</v>
      </c>
      <c r="BU97" s="38">
        <v>2020</v>
      </c>
      <c r="BV97" s="38">
        <v>2023</v>
      </c>
    </row>
    <row r="98" spans="1:74">
      <c r="A98" s="30" t="s">
        <v>174</v>
      </c>
      <c r="B98" s="23" t="s">
        <v>173</v>
      </c>
      <c r="C98" s="38">
        <v>2024</v>
      </c>
      <c r="D98" s="38">
        <v>2024</v>
      </c>
      <c r="E98" s="38">
        <v>2024</v>
      </c>
      <c r="F98" s="38">
        <v>2024</v>
      </c>
      <c r="G98" s="38">
        <v>2024</v>
      </c>
      <c r="H98" s="38">
        <v>2024</v>
      </c>
      <c r="I98" s="38">
        <v>2024</v>
      </c>
      <c r="J98" s="38">
        <v>2024</v>
      </c>
      <c r="K98" s="38">
        <v>2024</v>
      </c>
      <c r="L98" s="38">
        <v>2024</v>
      </c>
      <c r="M98" s="38">
        <v>2024</v>
      </c>
      <c r="N98" s="38"/>
      <c r="O98" s="38"/>
      <c r="P98" s="38"/>
      <c r="Q98" s="38">
        <v>2024</v>
      </c>
      <c r="R98" s="38">
        <v>2024</v>
      </c>
      <c r="S98" s="38">
        <v>2024</v>
      </c>
      <c r="T98" s="38">
        <v>2024</v>
      </c>
      <c r="U98" s="38">
        <v>2024</v>
      </c>
      <c r="V98" s="38">
        <v>2021</v>
      </c>
      <c r="W98" s="38">
        <v>2022</v>
      </c>
      <c r="X98" s="38">
        <v>2022</v>
      </c>
      <c r="Y98" s="38"/>
      <c r="Z98" s="38">
        <v>2022</v>
      </c>
      <c r="AA98" s="38"/>
      <c r="AB98" s="38">
        <v>2014</v>
      </c>
      <c r="AC98" s="38">
        <v>2020</v>
      </c>
      <c r="AD98" s="38">
        <v>2022</v>
      </c>
      <c r="AE98" s="38">
        <v>2024</v>
      </c>
      <c r="AF98" s="38">
        <v>2024</v>
      </c>
      <c r="AG98" s="38">
        <v>2024</v>
      </c>
      <c r="AH98" s="38">
        <v>2022</v>
      </c>
      <c r="AI98" s="38"/>
      <c r="AJ98" s="38">
        <v>2024</v>
      </c>
      <c r="AK98" s="38">
        <v>2021</v>
      </c>
      <c r="AL98" s="38">
        <v>2022</v>
      </c>
      <c r="AM98" s="38">
        <v>2022</v>
      </c>
      <c r="AN98" s="38">
        <v>2023</v>
      </c>
      <c r="AO98" s="38">
        <v>2022</v>
      </c>
      <c r="AP98" s="38">
        <v>2021</v>
      </c>
      <c r="AQ98" s="38">
        <v>2022</v>
      </c>
      <c r="AR98" s="38">
        <v>2022</v>
      </c>
      <c r="AS98" s="38"/>
      <c r="AT98" s="38"/>
      <c r="AU98" s="38">
        <v>2022</v>
      </c>
      <c r="AV98" s="38">
        <v>2022</v>
      </c>
      <c r="AW98" s="38">
        <v>2011</v>
      </c>
      <c r="AX98" s="38">
        <v>2024</v>
      </c>
      <c r="AY98" s="38">
        <v>2024</v>
      </c>
      <c r="AZ98" s="38">
        <v>2024</v>
      </c>
      <c r="BA98" s="38">
        <v>2024</v>
      </c>
      <c r="BB98" s="38">
        <v>2024</v>
      </c>
      <c r="BC98" s="38">
        <v>2023</v>
      </c>
      <c r="BD98" s="38">
        <v>2024</v>
      </c>
      <c r="BE98" s="38">
        <v>2024</v>
      </c>
      <c r="BF98" s="38">
        <v>2015</v>
      </c>
      <c r="BG98" s="38">
        <v>2022</v>
      </c>
      <c r="BH98" s="38">
        <v>2023</v>
      </c>
      <c r="BI98" s="38">
        <v>2022</v>
      </c>
      <c r="BJ98" s="38">
        <v>2018</v>
      </c>
      <c r="BK98" s="38">
        <v>2021</v>
      </c>
      <c r="BL98" s="38">
        <v>2021</v>
      </c>
      <c r="BM98" s="38">
        <v>2014</v>
      </c>
      <c r="BN98" s="38">
        <v>2022</v>
      </c>
      <c r="BO98" s="38">
        <v>2022</v>
      </c>
      <c r="BP98" s="38">
        <v>2019</v>
      </c>
      <c r="BQ98" s="38">
        <v>2022</v>
      </c>
      <c r="BR98" s="38">
        <v>2022</v>
      </c>
      <c r="BS98" s="38">
        <v>2022</v>
      </c>
      <c r="BT98" s="38">
        <v>2021</v>
      </c>
      <c r="BU98" s="38">
        <v>2020</v>
      </c>
      <c r="BV98" s="38">
        <v>2023</v>
      </c>
    </row>
    <row r="99" spans="1:74">
      <c r="A99" s="30" t="s">
        <v>176</v>
      </c>
      <c r="B99" s="23" t="s">
        <v>175</v>
      </c>
      <c r="C99" s="38">
        <v>2024</v>
      </c>
      <c r="D99" s="38">
        <v>2024</v>
      </c>
      <c r="E99" s="38">
        <v>2024</v>
      </c>
      <c r="F99" s="38">
        <v>2024</v>
      </c>
      <c r="G99" s="38">
        <v>2024</v>
      </c>
      <c r="H99" s="38">
        <v>2024</v>
      </c>
      <c r="I99" s="38">
        <v>2024</v>
      </c>
      <c r="J99" s="38">
        <v>2024</v>
      </c>
      <c r="K99" s="38">
        <v>2024</v>
      </c>
      <c r="L99" s="38">
        <v>2024</v>
      </c>
      <c r="M99" s="38">
        <v>2024</v>
      </c>
      <c r="N99" s="38">
        <v>2024</v>
      </c>
      <c r="O99" s="38">
        <v>2024</v>
      </c>
      <c r="P99" s="38">
        <v>2024</v>
      </c>
      <c r="Q99" s="38">
        <v>2024</v>
      </c>
      <c r="R99" s="38">
        <v>2024</v>
      </c>
      <c r="S99" s="38">
        <v>2024</v>
      </c>
      <c r="T99" s="38">
        <v>2024</v>
      </c>
      <c r="U99" s="38">
        <v>2024</v>
      </c>
      <c r="V99" s="38">
        <v>2021</v>
      </c>
      <c r="W99" s="38">
        <v>2022</v>
      </c>
      <c r="X99" s="38">
        <v>2022</v>
      </c>
      <c r="Y99" s="38">
        <f>VLOOKUP(B99,[1]Foglio1!$B:$C,2,FALSE)</f>
        <v>2018</v>
      </c>
      <c r="Z99" s="38">
        <v>2022</v>
      </c>
      <c r="AA99" s="38">
        <f>VLOOKUP(B99,[1]Foglio3!$B:$C,2,FALSE)</f>
        <v>2022</v>
      </c>
      <c r="AB99" s="38">
        <v>2015</v>
      </c>
      <c r="AC99" s="38">
        <v>2020</v>
      </c>
      <c r="AD99" s="38">
        <v>2022</v>
      </c>
      <c r="AE99" s="38">
        <v>2024</v>
      </c>
      <c r="AF99" s="38">
        <v>2024</v>
      </c>
      <c r="AG99" s="38">
        <v>2024</v>
      </c>
      <c r="AH99" s="38">
        <v>2022</v>
      </c>
      <c r="AI99" s="38">
        <v>2018</v>
      </c>
      <c r="AJ99" s="38">
        <v>2024</v>
      </c>
      <c r="AK99" s="38">
        <v>2021</v>
      </c>
      <c r="AL99" s="38">
        <v>2022</v>
      </c>
      <c r="AM99" s="38">
        <v>2022</v>
      </c>
      <c r="AN99" s="38">
        <v>2023</v>
      </c>
      <c r="AO99" s="38">
        <v>2022</v>
      </c>
      <c r="AP99" s="38">
        <v>2018</v>
      </c>
      <c r="AQ99" s="38">
        <v>2022</v>
      </c>
      <c r="AR99" s="38">
        <v>2022</v>
      </c>
      <c r="AS99" s="38">
        <v>2022</v>
      </c>
      <c r="AT99" s="38"/>
      <c r="AU99" s="38">
        <v>2022</v>
      </c>
      <c r="AV99" s="38">
        <v>2022</v>
      </c>
      <c r="AW99" s="38">
        <v>2017</v>
      </c>
      <c r="AX99" s="38">
        <v>2024</v>
      </c>
      <c r="AY99" s="38">
        <v>2024</v>
      </c>
      <c r="AZ99" s="38">
        <v>2024</v>
      </c>
      <c r="BA99" s="38"/>
      <c r="BB99" s="38">
        <v>2024</v>
      </c>
      <c r="BC99" s="38"/>
      <c r="BD99" s="38">
        <v>2024</v>
      </c>
      <c r="BE99" s="38">
        <v>2024</v>
      </c>
      <c r="BF99" s="38">
        <v>2015</v>
      </c>
      <c r="BG99" s="38">
        <v>2022</v>
      </c>
      <c r="BH99" s="38">
        <v>2023</v>
      </c>
      <c r="BI99" s="38">
        <v>2022</v>
      </c>
      <c r="BJ99" s="38">
        <v>2022</v>
      </c>
      <c r="BK99" s="38">
        <v>2021</v>
      </c>
      <c r="BL99" s="38">
        <v>2022</v>
      </c>
      <c r="BM99" s="38">
        <v>2014</v>
      </c>
      <c r="BN99" s="38">
        <v>2022</v>
      </c>
      <c r="BO99" s="38">
        <v>2022</v>
      </c>
      <c r="BP99" s="38">
        <v>2018</v>
      </c>
      <c r="BQ99" s="38">
        <v>2022</v>
      </c>
      <c r="BR99" s="38">
        <v>2022</v>
      </c>
      <c r="BS99" s="38">
        <v>2022</v>
      </c>
      <c r="BT99" s="38">
        <v>2021</v>
      </c>
      <c r="BU99" s="38">
        <v>2020</v>
      </c>
      <c r="BV99" s="38">
        <v>2023</v>
      </c>
    </row>
    <row r="100" spans="1:74">
      <c r="A100" s="30" t="s">
        <v>178</v>
      </c>
      <c r="B100" s="23" t="s">
        <v>177</v>
      </c>
      <c r="C100" s="38">
        <v>2024</v>
      </c>
      <c r="D100" s="38">
        <v>2024</v>
      </c>
      <c r="E100" s="38">
        <v>2024</v>
      </c>
      <c r="F100" s="38">
        <v>2024</v>
      </c>
      <c r="G100" s="38">
        <v>2024</v>
      </c>
      <c r="H100" s="38">
        <v>2024</v>
      </c>
      <c r="I100" s="38">
        <v>2024</v>
      </c>
      <c r="J100" s="38">
        <v>2024</v>
      </c>
      <c r="K100" s="38">
        <v>2024</v>
      </c>
      <c r="L100" s="38">
        <v>2024</v>
      </c>
      <c r="M100" s="38">
        <v>2024</v>
      </c>
      <c r="N100" s="38">
        <v>2024</v>
      </c>
      <c r="O100" s="38">
        <v>2024</v>
      </c>
      <c r="P100" s="38">
        <v>2024</v>
      </c>
      <c r="Q100" s="38">
        <v>2024</v>
      </c>
      <c r="R100" s="38">
        <v>2024</v>
      </c>
      <c r="S100" s="38">
        <v>2024</v>
      </c>
      <c r="T100" s="38">
        <v>2024</v>
      </c>
      <c r="U100" s="38">
        <v>2024</v>
      </c>
      <c r="V100" s="38">
        <v>2021</v>
      </c>
      <c r="W100" s="38">
        <v>2022</v>
      </c>
      <c r="X100" s="38">
        <v>2022</v>
      </c>
      <c r="Y100" s="38">
        <f>VLOOKUP(B100,[1]Foglio1!$B:$C,2,FALSE)</f>
        <v>2019</v>
      </c>
      <c r="Z100" s="38">
        <v>2022</v>
      </c>
      <c r="AA100" s="38">
        <f>VLOOKUP(B100,[1]Foglio3!$B:$C,2,FALSE)</f>
        <v>2022</v>
      </c>
      <c r="AB100" s="38"/>
      <c r="AC100" s="38">
        <v>2020</v>
      </c>
      <c r="AD100" s="38">
        <v>2022</v>
      </c>
      <c r="AE100" s="38">
        <v>2024</v>
      </c>
      <c r="AF100" s="38">
        <v>2024</v>
      </c>
      <c r="AG100" s="38">
        <v>2024</v>
      </c>
      <c r="AH100" s="38">
        <v>2022</v>
      </c>
      <c r="AI100" s="38">
        <v>2019</v>
      </c>
      <c r="AJ100" s="38">
        <v>2024</v>
      </c>
      <c r="AK100" s="38">
        <v>2021</v>
      </c>
      <c r="AL100" s="38">
        <v>2022</v>
      </c>
      <c r="AM100" s="38">
        <v>2022</v>
      </c>
      <c r="AN100" s="38">
        <v>2023</v>
      </c>
      <c r="AO100" s="38">
        <v>2022</v>
      </c>
      <c r="AP100" s="38">
        <v>2019</v>
      </c>
      <c r="AQ100" s="38">
        <v>2022</v>
      </c>
      <c r="AR100" s="38">
        <v>2022</v>
      </c>
      <c r="AS100" s="38">
        <v>2022</v>
      </c>
      <c r="AT100" s="38">
        <v>2022</v>
      </c>
      <c r="AU100" s="38">
        <v>2022</v>
      </c>
      <c r="AV100" s="38">
        <v>2022</v>
      </c>
      <c r="AW100" s="38">
        <v>2016</v>
      </c>
      <c r="AX100" s="38">
        <v>2024</v>
      </c>
      <c r="AY100" s="38">
        <v>2024</v>
      </c>
      <c r="AZ100" s="38">
        <v>2024</v>
      </c>
      <c r="BA100" s="38">
        <v>2015</v>
      </c>
      <c r="BB100" s="38">
        <v>2024</v>
      </c>
      <c r="BC100" s="38">
        <v>2023</v>
      </c>
      <c r="BD100" s="38">
        <v>2024</v>
      </c>
      <c r="BE100" s="38">
        <v>2024</v>
      </c>
      <c r="BF100" s="38"/>
      <c r="BG100" s="38">
        <v>2022</v>
      </c>
      <c r="BH100" s="38">
        <v>2023</v>
      </c>
      <c r="BI100" s="38">
        <v>2022</v>
      </c>
      <c r="BJ100" s="38">
        <v>2017</v>
      </c>
      <c r="BK100" s="38">
        <v>2021</v>
      </c>
      <c r="BL100" s="38">
        <v>2021</v>
      </c>
      <c r="BM100" s="38">
        <v>2014</v>
      </c>
      <c r="BN100" s="38">
        <v>2022</v>
      </c>
      <c r="BO100" s="38">
        <v>2022</v>
      </c>
      <c r="BP100" s="38">
        <v>2018</v>
      </c>
      <c r="BQ100" s="38">
        <v>2022</v>
      </c>
      <c r="BR100" s="38">
        <v>2022</v>
      </c>
      <c r="BS100" s="38">
        <v>2022</v>
      </c>
      <c r="BT100" s="38">
        <v>2021</v>
      </c>
      <c r="BU100" s="38">
        <v>2020</v>
      </c>
      <c r="BV100" s="38">
        <v>2023</v>
      </c>
    </row>
    <row r="101" spans="1:74">
      <c r="A101" s="30" t="s">
        <v>180</v>
      </c>
      <c r="B101" s="23" t="s">
        <v>179</v>
      </c>
      <c r="C101" s="38">
        <v>2024</v>
      </c>
      <c r="D101" s="38">
        <v>2024</v>
      </c>
      <c r="E101" s="38">
        <v>2024</v>
      </c>
      <c r="F101" s="38">
        <v>2024</v>
      </c>
      <c r="G101" s="38">
        <v>2024</v>
      </c>
      <c r="H101" s="38">
        <v>2024</v>
      </c>
      <c r="I101" s="38">
        <v>2024</v>
      </c>
      <c r="J101" s="38">
        <v>2024</v>
      </c>
      <c r="K101" s="38">
        <v>2024</v>
      </c>
      <c r="L101" s="38">
        <v>2024</v>
      </c>
      <c r="M101" s="38">
        <v>2024</v>
      </c>
      <c r="N101" s="38">
        <v>2024</v>
      </c>
      <c r="O101" s="38">
        <v>2024</v>
      </c>
      <c r="P101" s="38">
        <v>2024</v>
      </c>
      <c r="Q101" s="38">
        <v>2024</v>
      </c>
      <c r="R101" s="38">
        <v>2024</v>
      </c>
      <c r="S101" s="38">
        <v>2024</v>
      </c>
      <c r="T101" s="38">
        <v>2024</v>
      </c>
      <c r="U101" s="38">
        <v>2024</v>
      </c>
      <c r="V101" s="38">
        <v>2021</v>
      </c>
      <c r="W101" s="38">
        <v>2022</v>
      </c>
      <c r="X101" s="38">
        <v>2022</v>
      </c>
      <c r="Y101" s="38"/>
      <c r="Z101" s="38">
        <v>2022</v>
      </c>
      <c r="AA101" s="38"/>
      <c r="AB101" s="38">
        <v>2016</v>
      </c>
      <c r="AC101" s="38">
        <v>2020</v>
      </c>
      <c r="AD101" s="38">
        <v>2022</v>
      </c>
      <c r="AE101" s="38">
        <v>2024</v>
      </c>
      <c r="AF101" s="38">
        <v>2024</v>
      </c>
      <c r="AG101" s="38">
        <v>2024</v>
      </c>
      <c r="AH101" s="38">
        <v>2022</v>
      </c>
      <c r="AI101" s="38">
        <v>2014</v>
      </c>
      <c r="AJ101" s="38">
        <v>2024</v>
      </c>
      <c r="AK101" s="38">
        <v>2021</v>
      </c>
      <c r="AL101" s="38">
        <v>2022</v>
      </c>
      <c r="AM101" s="38">
        <v>2022</v>
      </c>
      <c r="AN101" s="38">
        <v>2022</v>
      </c>
      <c r="AO101" s="38">
        <v>2022</v>
      </c>
      <c r="AP101" s="38">
        <v>2014</v>
      </c>
      <c r="AQ101" s="38">
        <v>2022</v>
      </c>
      <c r="AR101" s="38">
        <v>2022</v>
      </c>
      <c r="AS101" s="38"/>
      <c r="AT101" s="38"/>
      <c r="AU101" s="38">
        <v>2022</v>
      </c>
      <c r="AV101" s="38">
        <v>2022</v>
      </c>
      <c r="AW101" s="38"/>
      <c r="AX101" s="38">
        <v>2024</v>
      </c>
      <c r="AY101" s="38">
        <v>2024</v>
      </c>
      <c r="AZ101" s="38">
        <v>2024</v>
      </c>
      <c r="BA101" s="38">
        <v>2024</v>
      </c>
      <c r="BB101" s="38">
        <v>2024</v>
      </c>
      <c r="BC101" s="38">
        <v>2024</v>
      </c>
      <c r="BD101" s="38">
        <v>2024</v>
      </c>
      <c r="BE101" s="38">
        <v>2024</v>
      </c>
      <c r="BF101" s="38"/>
      <c r="BG101" s="38">
        <v>2022</v>
      </c>
      <c r="BH101" s="38">
        <v>2023</v>
      </c>
      <c r="BI101" s="38">
        <v>2022</v>
      </c>
      <c r="BJ101" s="38"/>
      <c r="BK101" s="38">
        <v>2014</v>
      </c>
      <c r="BL101" s="38">
        <v>2022</v>
      </c>
      <c r="BM101" s="38">
        <v>2014</v>
      </c>
      <c r="BN101" s="38">
        <v>2022</v>
      </c>
      <c r="BO101" s="38">
        <v>2022</v>
      </c>
      <c r="BP101" s="38">
        <v>2017</v>
      </c>
      <c r="BQ101" s="38">
        <v>2022</v>
      </c>
      <c r="BR101" s="38">
        <v>2022</v>
      </c>
      <c r="BS101" s="38">
        <v>2022</v>
      </c>
      <c r="BT101" s="38"/>
      <c r="BU101" s="38">
        <v>2020</v>
      </c>
      <c r="BV101" s="38">
        <v>2023</v>
      </c>
    </row>
    <row r="102" spans="1:74">
      <c r="A102" s="30" t="s">
        <v>182</v>
      </c>
      <c r="B102" s="23" t="s">
        <v>181</v>
      </c>
      <c r="C102" s="38">
        <v>2024</v>
      </c>
      <c r="D102" s="38">
        <v>2024</v>
      </c>
      <c r="E102" s="38">
        <v>2024</v>
      </c>
      <c r="F102" s="38">
        <v>2024</v>
      </c>
      <c r="G102" s="38">
        <v>2024</v>
      </c>
      <c r="H102" s="38">
        <v>2024</v>
      </c>
      <c r="I102" s="38">
        <v>2024</v>
      </c>
      <c r="J102" s="38">
        <v>2024</v>
      </c>
      <c r="K102" s="38">
        <v>2024</v>
      </c>
      <c r="L102" s="38">
        <v>2024</v>
      </c>
      <c r="M102" s="38">
        <v>2024</v>
      </c>
      <c r="N102" s="38"/>
      <c r="O102" s="38"/>
      <c r="P102" s="38"/>
      <c r="Q102" s="38">
        <v>2024</v>
      </c>
      <c r="R102" s="38">
        <v>2024</v>
      </c>
      <c r="S102" s="38">
        <v>2024</v>
      </c>
      <c r="T102" s="38">
        <v>2024</v>
      </c>
      <c r="U102" s="38">
        <v>2024</v>
      </c>
      <c r="V102" s="38">
        <v>2021</v>
      </c>
      <c r="W102" s="38">
        <v>2022</v>
      </c>
      <c r="X102" s="38">
        <v>2022</v>
      </c>
      <c r="Y102" s="38">
        <f>VLOOKUP(B102,[1]Foglio1!$B:$C,2,FALSE)</f>
        <v>2015</v>
      </c>
      <c r="Z102" s="38">
        <v>2022</v>
      </c>
      <c r="AA102" s="38"/>
      <c r="AB102" s="38">
        <v>2019</v>
      </c>
      <c r="AC102" s="38">
        <v>2020</v>
      </c>
      <c r="AD102" s="38"/>
      <c r="AE102" s="38">
        <v>2024</v>
      </c>
      <c r="AF102" s="38">
        <v>2008</v>
      </c>
      <c r="AG102" s="38"/>
      <c r="AH102" s="38">
        <v>2022</v>
      </c>
      <c r="AI102" s="38"/>
      <c r="AJ102" s="38">
        <v>2024</v>
      </c>
      <c r="AK102" s="38">
        <v>2021</v>
      </c>
      <c r="AL102" s="38">
        <v>2022</v>
      </c>
      <c r="AM102" s="38"/>
      <c r="AN102" s="38"/>
      <c r="AO102" s="38"/>
      <c r="AP102" s="38"/>
      <c r="AQ102" s="38"/>
      <c r="AR102" s="38"/>
      <c r="AS102" s="38"/>
      <c r="AT102" s="38"/>
      <c r="AU102" s="38"/>
      <c r="AV102" s="38"/>
      <c r="AW102" s="38"/>
      <c r="AX102" s="38"/>
      <c r="AY102" s="38"/>
      <c r="AZ102" s="38"/>
      <c r="BA102" s="38"/>
      <c r="BB102" s="38">
        <v>2024</v>
      </c>
      <c r="BC102" s="38"/>
      <c r="BD102" s="38">
        <v>2024</v>
      </c>
      <c r="BE102" s="38">
        <v>2024</v>
      </c>
      <c r="BF102" s="38"/>
      <c r="BG102" s="38">
        <v>2022</v>
      </c>
      <c r="BH102" s="38"/>
      <c r="BI102" s="38">
        <v>2022</v>
      </c>
      <c r="BJ102" s="38"/>
      <c r="BK102" s="38">
        <v>2021</v>
      </c>
      <c r="BL102" s="38">
        <v>2022</v>
      </c>
      <c r="BM102" s="38">
        <v>2014</v>
      </c>
      <c r="BN102" s="38">
        <v>2022</v>
      </c>
      <c r="BO102" s="38">
        <v>2022</v>
      </c>
      <c r="BP102" s="38"/>
      <c r="BQ102" s="38"/>
      <c r="BR102" s="38"/>
      <c r="BS102" s="38"/>
      <c r="BT102" s="38"/>
      <c r="BU102" s="38"/>
      <c r="BV102" s="38">
        <v>2022</v>
      </c>
    </row>
    <row r="103" spans="1:74">
      <c r="A103" s="30" t="s">
        <v>184</v>
      </c>
      <c r="B103" s="23" t="s">
        <v>183</v>
      </c>
      <c r="C103" s="38">
        <v>2024</v>
      </c>
      <c r="D103" s="38">
        <v>2024</v>
      </c>
      <c r="E103" s="38">
        <v>2024</v>
      </c>
      <c r="F103" s="38">
        <v>2024</v>
      </c>
      <c r="G103" s="38">
        <v>2024</v>
      </c>
      <c r="H103" s="38">
        <v>2024</v>
      </c>
      <c r="I103" s="38">
        <v>2024</v>
      </c>
      <c r="J103" s="38">
        <v>2024</v>
      </c>
      <c r="K103" s="38">
        <v>2024</v>
      </c>
      <c r="L103" s="38">
        <v>2024</v>
      </c>
      <c r="M103" s="38">
        <v>2024</v>
      </c>
      <c r="N103" s="38"/>
      <c r="O103" s="38"/>
      <c r="P103" s="38"/>
      <c r="Q103" s="38">
        <v>2024</v>
      </c>
      <c r="R103" s="38">
        <v>2024</v>
      </c>
      <c r="S103" s="38">
        <v>2024</v>
      </c>
      <c r="T103" s="38">
        <v>2024</v>
      </c>
      <c r="U103" s="38">
        <v>2024</v>
      </c>
      <c r="V103" s="38">
        <v>2021</v>
      </c>
      <c r="W103" s="38">
        <v>2022</v>
      </c>
      <c r="X103" s="38">
        <v>2022</v>
      </c>
      <c r="Y103" s="38">
        <f>VLOOKUP(B103,[1]Foglio1!$B:$C,2,FALSE)</f>
        <v>2011</v>
      </c>
      <c r="Z103" s="38">
        <v>2022</v>
      </c>
      <c r="AA103" s="38"/>
      <c r="AB103" s="38">
        <v>2018</v>
      </c>
      <c r="AC103" s="38">
        <v>2020</v>
      </c>
      <c r="AD103" s="38">
        <v>2022</v>
      </c>
      <c r="AE103" s="38">
        <v>2024</v>
      </c>
      <c r="AF103" s="38">
        <v>2024</v>
      </c>
      <c r="AG103" s="38">
        <v>2024</v>
      </c>
      <c r="AH103" s="38">
        <v>2022</v>
      </c>
      <c r="AI103" s="38"/>
      <c r="AJ103" s="38">
        <v>2024</v>
      </c>
      <c r="AK103" s="38">
        <v>2021</v>
      </c>
      <c r="AL103" s="38">
        <v>2022</v>
      </c>
      <c r="AM103" s="38"/>
      <c r="AN103" s="38">
        <v>2023</v>
      </c>
      <c r="AO103" s="38">
        <v>2022</v>
      </c>
      <c r="AP103" s="38">
        <v>2021</v>
      </c>
      <c r="AQ103" s="38">
        <v>2022</v>
      </c>
      <c r="AR103" s="38">
        <v>2022</v>
      </c>
      <c r="AS103" s="38">
        <v>2022</v>
      </c>
      <c r="AT103" s="38"/>
      <c r="AU103" s="38">
        <v>2022</v>
      </c>
      <c r="AV103" s="38">
        <v>2022</v>
      </c>
      <c r="AW103" s="38">
        <v>2021</v>
      </c>
      <c r="AX103" s="38">
        <v>2024</v>
      </c>
      <c r="AY103" s="38">
        <v>2024</v>
      </c>
      <c r="AZ103" s="38">
        <v>2024</v>
      </c>
      <c r="BA103" s="38"/>
      <c r="BB103" s="38">
        <v>2024</v>
      </c>
      <c r="BC103" s="38"/>
      <c r="BD103" s="38">
        <v>2024</v>
      </c>
      <c r="BE103" s="38">
        <v>2024</v>
      </c>
      <c r="BF103" s="38"/>
      <c r="BG103" s="38">
        <v>2022</v>
      </c>
      <c r="BH103" s="38">
        <v>2023</v>
      </c>
      <c r="BI103" s="38">
        <v>2022</v>
      </c>
      <c r="BJ103" s="38">
        <v>2021</v>
      </c>
      <c r="BK103" s="38">
        <v>2022</v>
      </c>
      <c r="BL103" s="38">
        <v>2022</v>
      </c>
      <c r="BM103" s="38">
        <v>2014</v>
      </c>
      <c r="BN103" s="38">
        <v>2022</v>
      </c>
      <c r="BO103" s="38">
        <v>2022</v>
      </c>
      <c r="BP103" s="38">
        <v>2021</v>
      </c>
      <c r="BQ103" s="38">
        <v>2022</v>
      </c>
      <c r="BR103" s="38">
        <v>2022</v>
      </c>
      <c r="BS103" s="38">
        <v>2022</v>
      </c>
      <c r="BT103" s="38">
        <v>2022</v>
      </c>
      <c r="BU103" s="38">
        <v>2020</v>
      </c>
      <c r="BV103" s="38">
        <v>2023</v>
      </c>
    </row>
    <row r="104" spans="1:74">
      <c r="A104" s="30" t="s">
        <v>186</v>
      </c>
      <c r="B104" s="23" t="s">
        <v>185</v>
      </c>
      <c r="C104" s="38">
        <v>2024</v>
      </c>
      <c r="D104" s="38">
        <v>2024</v>
      </c>
      <c r="E104" s="38">
        <v>2024</v>
      </c>
      <c r="F104" s="38">
        <v>2024</v>
      </c>
      <c r="G104" s="38">
        <v>2024</v>
      </c>
      <c r="H104" s="38">
        <v>2024</v>
      </c>
      <c r="I104" s="38">
        <v>2024</v>
      </c>
      <c r="J104" s="38">
        <v>2024</v>
      </c>
      <c r="K104" s="38">
        <v>2024</v>
      </c>
      <c r="L104" s="38">
        <v>2024</v>
      </c>
      <c r="M104" s="38">
        <v>2024</v>
      </c>
      <c r="N104" s="38"/>
      <c r="O104" s="38"/>
      <c r="P104" s="38"/>
      <c r="Q104" s="38">
        <v>2024</v>
      </c>
      <c r="R104" s="38">
        <v>2024</v>
      </c>
      <c r="S104" s="38">
        <v>2024</v>
      </c>
      <c r="T104" s="38">
        <v>2024</v>
      </c>
      <c r="U104" s="38">
        <v>2024</v>
      </c>
      <c r="V104" s="38">
        <v>2021</v>
      </c>
      <c r="W104" s="38">
        <v>2022</v>
      </c>
      <c r="X104" s="38">
        <v>2022</v>
      </c>
      <c r="Y104" s="38">
        <f>VLOOKUP(B104,[1]Foglio1!$B:$C,2,FALSE)</f>
        <v>2011</v>
      </c>
      <c r="Z104" s="38">
        <v>2022</v>
      </c>
      <c r="AA104" s="38"/>
      <c r="AB104" s="38">
        <v>2014</v>
      </c>
      <c r="AC104" s="38">
        <v>2020</v>
      </c>
      <c r="AD104" s="38">
        <v>2022</v>
      </c>
      <c r="AE104" s="38">
        <v>2024</v>
      </c>
      <c r="AF104" s="38">
        <v>2024</v>
      </c>
      <c r="AG104" s="38">
        <v>2024</v>
      </c>
      <c r="AH104" s="38">
        <v>2022</v>
      </c>
      <c r="AI104" s="38"/>
      <c r="AJ104" s="38">
        <v>2024</v>
      </c>
      <c r="AK104" s="38">
        <v>2021</v>
      </c>
      <c r="AL104" s="38">
        <v>2022</v>
      </c>
      <c r="AM104" s="38"/>
      <c r="AN104" s="38">
        <v>2023</v>
      </c>
      <c r="AO104" s="38">
        <v>2022</v>
      </c>
      <c r="AP104" s="38"/>
      <c r="AQ104" s="38">
        <v>2022</v>
      </c>
      <c r="AR104" s="38">
        <v>2022</v>
      </c>
      <c r="AS104" s="38">
        <v>2022</v>
      </c>
      <c r="AT104" s="38"/>
      <c r="AU104" s="38">
        <v>2022</v>
      </c>
      <c r="AV104" s="38">
        <v>2022</v>
      </c>
      <c r="AW104" s="38">
        <v>2021</v>
      </c>
      <c r="AX104" s="38">
        <v>2024</v>
      </c>
      <c r="AY104" s="38">
        <v>2024</v>
      </c>
      <c r="AZ104" s="38">
        <v>2024</v>
      </c>
      <c r="BA104" s="38"/>
      <c r="BB104" s="38">
        <v>2024</v>
      </c>
      <c r="BC104" s="38"/>
      <c r="BD104" s="38">
        <v>2024</v>
      </c>
      <c r="BE104" s="38">
        <v>2024</v>
      </c>
      <c r="BF104" s="38"/>
      <c r="BG104" s="38">
        <v>2022</v>
      </c>
      <c r="BH104" s="38">
        <v>2023</v>
      </c>
      <c r="BI104" s="38">
        <v>2022</v>
      </c>
      <c r="BJ104" s="38"/>
      <c r="BK104" s="38">
        <v>2022</v>
      </c>
      <c r="BL104" s="38">
        <v>2021</v>
      </c>
      <c r="BM104" s="38">
        <v>2014</v>
      </c>
      <c r="BN104" s="38">
        <v>2022</v>
      </c>
      <c r="BO104" s="38">
        <v>2022</v>
      </c>
      <c r="BP104" s="38">
        <v>2017</v>
      </c>
      <c r="BQ104" s="38">
        <v>2022</v>
      </c>
      <c r="BR104" s="38">
        <v>2022</v>
      </c>
      <c r="BS104" s="38">
        <v>2022</v>
      </c>
      <c r="BT104" s="38">
        <v>2022</v>
      </c>
      <c r="BU104" s="38">
        <v>2020</v>
      </c>
      <c r="BV104" s="38">
        <v>2023</v>
      </c>
    </row>
    <row r="105" spans="1:74">
      <c r="A105" s="30" t="s">
        <v>189</v>
      </c>
      <c r="B105" s="23" t="s">
        <v>188</v>
      </c>
      <c r="C105" s="38">
        <v>2024</v>
      </c>
      <c r="D105" s="38">
        <v>2024</v>
      </c>
      <c r="E105" s="38">
        <v>2024</v>
      </c>
      <c r="F105" s="38">
        <v>2024</v>
      </c>
      <c r="G105" s="38">
        <v>2024</v>
      </c>
      <c r="H105" s="38">
        <v>2024</v>
      </c>
      <c r="I105" s="38">
        <v>2024</v>
      </c>
      <c r="J105" s="38">
        <v>2024</v>
      </c>
      <c r="K105" s="38">
        <v>2024</v>
      </c>
      <c r="L105" s="38">
        <v>2024</v>
      </c>
      <c r="M105" s="38">
        <v>2024</v>
      </c>
      <c r="N105" s="38">
        <v>2024</v>
      </c>
      <c r="O105" s="38">
        <v>2024</v>
      </c>
      <c r="P105" s="38">
        <v>2024</v>
      </c>
      <c r="Q105" s="38">
        <v>2024</v>
      </c>
      <c r="R105" s="38">
        <v>2024</v>
      </c>
      <c r="S105" s="38">
        <v>2024</v>
      </c>
      <c r="T105" s="38">
        <v>2024</v>
      </c>
      <c r="U105" s="38">
        <v>2024</v>
      </c>
      <c r="V105" s="38">
        <v>2021</v>
      </c>
      <c r="W105" s="38">
        <v>2022</v>
      </c>
      <c r="X105" s="38">
        <v>2022</v>
      </c>
      <c r="Y105" s="38">
        <f>VLOOKUP(B105,[1]Foglio1!$B:$C,2,FALSE)</f>
        <v>2018</v>
      </c>
      <c r="Z105" s="38">
        <v>2022</v>
      </c>
      <c r="AA105" s="38">
        <f>VLOOKUP(B105,[1]Foglio3!$B:$C,2,FALSE)</f>
        <v>2022</v>
      </c>
      <c r="AB105" s="38">
        <v>2018</v>
      </c>
      <c r="AC105" s="38">
        <v>2020</v>
      </c>
      <c r="AD105" s="38">
        <v>2022</v>
      </c>
      <c r="AE105" s="38">
        <v>2024</v>
      </c>
      <c r="AF105" s="38">
        <v>2024</v>
      </c>
      <c r="AG105" s="38">
        <v>2024</v>
      </c>
      <c r="AH105" s="38">
        <v>2022</v>
      </c>
      <c r="AI105" s="38">
        <v>2021</v>
      </c>
      <c r="AJ105" s="38">
        <v>2024</v>
      </c>
      <c r="AK105" s="38">
        <v>2021</v>
      </c>
      <c r="AL105" s="38">
        <v>2022</v>
      </c>
      <c r="AM105" s="38">
        <v>2022</v>
      </c>
      <c r="AN105" s="38">
        <v>2023</v>
      </c>
      <c r="AO105" s="38">
        <v>2022</v>
      </c>
      <c r="AP105" s="38">
        <v>2021</v>
      </c>
      <c r="AQ105" s="38">
        <v>2022</v>
      </c>
      <c r="AR105" s="38">
        <v>2022</v>
      </c>
      <c r="AS105" s="38">
        <v>2022</v>
      </c>
      <c r="AT105" s="38">
        <v>2022</v>
      </c>
      <c r="AU105" s="38">
        <v>2022</v>
      </c>
      <c r="AV105" s="38">
        <v>2022</v>
      </c>
      <c r="AW105" s="38">
        <v>2012</v>
      </c>
      <c r="AX105" s="38">
        <v>2024</v>
      </c>
      <c r="AY105" s="38">
        <v>2024</v>
      </c>
      <c r="AZ105" s="38">
        <v>2024</v>
      </c>
      <c r="BA105" s="38">
        <v>2024</v>
      </c>
      <c r="BB105" s="38">
        <v>2024</v>
      </c>
      <c r="BC105" s="38"/>
      <c r="BD105" s="38">
        <v>2024</v>
      </c>
      <c r="BE105" s="38">
        <v>2024</v>
      </c>
      <c r="BF105" s="38">
        <v>2015</v>
      </c>
      <c r="BG105" s="38">
        <v>2022</v>
      </c>
      <c r="BH105" s="38">
        <v>2023</v>
      </c>
      <c r="BI105" s="38">
        <v>2022</v>
      </c>
      <c r="BJ105" s="38">
        <v>2022</v>
      </c>
      <c r="BK105" s="38">
        <v>2021</v>
      </c>
      <c r="BL105" s="38">
        <v>2022</v>
      </c>
      <c r="BM105" s="38">
        <v>2014</v>
      </c>
      <c r="BN105" s="38">
        <v>2022</v>
      </c>
      <c r="BO105" s="38">
        <v>2022</v>
      </c>
      <c r="BP105" s="38">
        <v>2018</v>
      </c>
      <c r="BQ105" s="38">
        <v>2022</v>
      </c>
      <c r="BR105" s="38">
        <v>2022</v>
      </c>
      <c r="BS105" s="38">
        <v>2022</v>
      </c>
      <c r="BT105" s="38">
        <v>2021</v>
      </c>
      <c r="BU105" s="38">
        <v>2020</v>
      </c>
      <c r="BV105" s="38">
        <v>2023</v>
      </c>
    </row>
    <row r="106" spans="1:74">
      <c r="A106" s="30" t="s">
        <v>191</v>
      </c>
      <c r="B106" s="23" t="s">
        <v>190</v>
      </c>
      <c r="C106" s="38">
        <v>2024</v>
      </c>
      <c r="D106" s="38">
        <v>2024</v>
      </c>
      <c r="E106" s="38">
        <v>2024</v>
      </c>
      <c r="F106" s="38">
        <v>2024</v>
      </c>
      <c r="G106" s="38">
        <v>2024</v>
      </c>
      <c r="H106" s="38">
        <v>2024</v>
      </c>
      <c r="I106" s="38">
        <v>2024</v>
      </c>
      <c r="J106" s="38">
        <v>2024</v>
      </c>
      <c r="K106" s="38">
        <v>2024</v>
      </c>
      <c r="L106" s="38">
        <v>2024</v>
      </c>
      <c r="M106" s="38">
        <v>2024</v>
      </c>
      <c r="N106" s="38">
        <v>2024</v>
      </c>
      <c r="O106" s="38">
        <v>2024</v>
      </c>
      <c r="P106" s="38">
        <v>2024</v>
      </c>
      <c r="Q106" s="38">
        <v>2024</v>
      </c>
      <c r="R106" s="38">
        <v>2024</v>
      </c>
      <c r="S106" s="38">
        <v>2024</v>
      </c>
      <c r="T106" s="38">
        <v>2024</v>
      </c>
      <c r="U106" s="38">
        <v>2024</v>
      </c>
      <c r="V106" s="38">
        <v>2021</v>
      </c>
      <c r="W106" s="38">
        <v>2022</v>
      </c>
      <c r="X106" s="38">
        <v>2022</v>
      </c>
      <c r="Y106" s="38">
        <f>VLOOKUP(B106,[1]Foglio1!$B:$C,2,FALSE)</f>
        <v>2019</v>
      </c>
      <c r="Z106" s="38">
        <v>2022</v>
      </c>
      <c r="AA106" s="38">
        <f>VLOOKUP(B106,[1]Foglio3!$B:$C,2,FALSE)</f>
        <v>2022</v>
      </c>
      <c r="AB106" s="38">
        <v>2018</v>
      </c>
      <c r="AC106" s="38">
        <v>2020</v>
      </c>
      <c r="AD106" s="38">
        <v>2022</v>
      </c>
      <c r="AE106" s="38">
        <v>2024</v>
      </c>
      <c r="AF106" s="38">
        <v>2024</v>
      </c>
      <c r="AG106" s="38">
        <v>2024</v>
      </c>
      <c r="AH106" s="38">
        <v>2022</v>
      </c>
      <c r="AI106" s="38">
        <v>2019</v>
      </c>
      <c r="AJ106" s="38">
        <v>2024</v>
      </c>
      <c r="AK106" s="38">
        <v>2021</v>
      </c>
      <c r="AL106" s="38">
        <v>2022</v>
      </c>
      <c r="AM106" s="38">
        <v>2022</v>
      </c>
      <c r="AN106" s="38">
        <v>2023</v>
      </c>
      <c r="AO106" s="38">
        <v>2022</v>
      </c>
      <c r="AP106" s="38">
        <v>2020</v>
      </c>
      <c r="AQ106" s="38">
        <v>2022</v>
      </c>
      <c r="AR106" s="38">
        <v>2022</v>
      </c>
      <c r="AS106" s="38">
        <v>2022</v>
      </c>
      <c r="AT106" s="38">
        <v>2022</v>
      </c>
      <c r="AU106" s="38">
        <v>2022</v>
      </c>
      <c r="AV106" s="38">
        <v>2022</v>
      </c>
      <c r="AW106" s="38">
        <v>2019</v>
      </c>
      <c r="AX106" s="38">
        <v>2024</v>
      </c>
      <c r="AY106" s="38">
        <v>2024</v>
      </c>
      <c r="AZ106" s="38">
        <v>2024</v>
      </c>
      <c r="BA106" s="38"/>
      <c r="BB106" s="38">
        <v>2024</v>
      </c>
      <c r="BC106" s="38"/>
      <c r="BD106" s="38">
        <v>2024</v>
      </c>
      <c r="BE106" s="38">
        <v>2024</v>
      </c>
      <c r="BF106" s="38">
        <v>2015</v>
      </c>
      <c r="BG106" s="38">
        <v>2022</v>
      </c>
      <c r="BH106" s="38">
        <v>2023</v>
      </c>
      <c r="BI106" s="38">
        <v>2022</v>
      </c>
      <c r="BJ106" s="38">
        <v>2022</v>
      </c>
      <c r="BK106" s="38">
        <v>2021</v>
      </c>
      <c r="BL106" s="38">
        <v>2022</v>
      </c>
      <c r="BM106" s="38">
        <v>2014</v>
      </c>
      <c r="BN106" s="38">
        <v>2022</v>
      </c>
      <c r="BO106" s="38">
        <v>2022</v>
      </c>
      <c r="BP106" s="38">
        <v>2020</v>
      </c>
      <c r="BQ106" s="38">
        <v>2022</v>
      </c>
      <c r="BR106" s="38">
        <v>2022</v>
      </c>
      <c r="BS106" s="38">
        <v>2022</v>
      </c>
      <c r="BT106" s="38">
        <v>2021</v>
      </c>
      <c r="BU106" s="38">
        <v>2020</v>
      </c>
      <c r="BV106" s="38">
        <v>2023</v>
      </c>
    </row>
    <row r="107" spans="1:74">
      <c r="A107" s="30" t="s">
        <v>193</v>
      </c>
      <c r="B107" s="23" t="s">
        <v>192</v>
      </c>
      <c r="C107" s="38">
        <v>2024</v>
      </c>
      <c r="D107" s="38">
        <v>2024</v>
      </c>
      <c r="E107" s="38">
        <v>2024</v>
      </c>
      <c r="F107" s="38">
        <v>2024</v>
      </c>
      <c r="G107" s="38">
        <v>2024</v>
      </c>
      <c r="H107" s="38">
        <v>2024</v>
      </c>
      <c r="I107" s="38">
        <v>2024</v>
      </c>
      <c r="J107" s="38">
        <v>2024</v>
      </c>
      <c r="K107" s="38">
        <v>2024</v>
      </c>
      <c r="L107" s="38">
        <v>2024</v>
      </c>
      <c r="M107" s="38">
        <v>2024</v>
      </c>
      <c r="N107" s="38"/>
      <c r="O107" s="38"/>
      <c r="P107" s="38"/>
      <c r="Q107" s="38">
        <v>2024</v>
      </c>
      <c r="R107" s="38">
        <v>2024</v>
      </c>
      <c r="S107" s="38">
        <v>2024</v>
      </c>
      <c r="T107" s="38">
        <v>2024</v>
      </c>
      <c r="U107" s="38">
        <v>2024</v>
      </c>
      <c r="V107" s="38">
        <v>2021</v>
      </c>
      <c r="W107" s="38">
        <v>2022</v>
      </c>
      <c r="X107" s="38">
        <v>2022</v>
      </c>
      <c r="Y107" s="38"/>
      <c r="Z107" s="38">
        <v>2016</v>
      </c>
      <c r="AA107" s="38"/>
      <c r="AB107" s="38">
        <v>2017</v>
      </c>
      <c r="AC107" s="38">
        <v>2020</v>
      </c>
      <c r="AD107" s="38">
        <v>2022</v>
      </c>
      <c r="AE107" s="38">
        <v>2024</v>
      </c>
      <c r="AF107" s="38">
        <v>2024</v>
      </c>
      <c r="AG107" s="38">
        <v>2024</v>
      </c>
      <c r="AH107" s="38">
        <v>2022</v>
      </c>
      <c r="AI107" s="38"/>
      <c r="AJ107" s="38">
        <v>2024</v>
      </c>
      <c r="AK107" s="38">
        <v>2021</v>
      </c>
      <c r="AL107" s="38">
        <v>2022</v>
      </c>
      <c r="AM107" s="38">
        <v>2022</v>
      </c>
      <c r="AN107" s="38">
        <v>2023</v>
      </c>
      <c r="AO107" s="38">
        <v>2022</v>
      </c>
      <c r="AP107" s="38">
        <v>2022</v>
      </c>
      <c r="AQ107" s="38">
        <v>2022</v>
      </c>
      <c r="AR107" s="38">
        <v>2022</v>
      </c>
      <c r="AS107" s="38">
        <v>2022</v>
      </c>
      <c r="AT107" s="38">
        <v>2022</v>
      </c>
      <c r="AU107" s="38">
        <v>2022</v>
      </c>
      <c r="AV107" s="38">
        <v>2022</v>
      </c>
      <c r="AW107" s="38">
        <v>2021</v>
      </c>
      <c r="AX107" s="38">
        <v>2024</v>
      </c>
      <c r="AY107" s="38">
        <v>2024</v>
      </c>
      <c r="AZ107" s="38">
        <v>2024</v>
      </c>
      <c r="BA107" s="38"/>
      <c r="BB107" s="38">
        <v>2024</v>
      </c>
      <c r="BC107" s="38"/>
      <c r="BD107" s="38">
        <v>2024</v>
      </c>
      <c r="BE107" s="38">
        <v>2024</v>
      </c>
      <c r="BF107" s="38">
        <v>2013</v>
      </c>
      <c r="BG107" s="38">
        <v>2022</v>
      </c>
      <c r="BH107" s="38">
        <v>2023</v>
      </c>
      <c r="BI107" s="38">
        <v>2022</v>
      </c>
      <c r="BJ107" s="38"/>
      <c r="BK107" s="38">
        <v>2022</v>
      </c>
      <c r="BL107" s="38">
        <v>2022</v>
      </c>
      <c r="BM107" s="38">
        <v>2014</v>
      </c>
      <c r="BN107" s="38">
        <v>2022</v>
      </c>
      <c r="BO107" s="38">
        <v>2022</v>
      </c>
      <c r="BP107" s="38">
        <v>2020</v>
      </c>
      <c r="BQ107" s="38">
        <v>2022</v>
      </c>
      <c r="BR107" s="38">
        <v>2022</v>
      </c>
      <c r="BS107" s="38">
        <v>2022</v>
      </c>
      <c r="BT107" s="38">
        <v>2021</v>
      </c>
      <c r="BU107" s="38">
        <v>2020</v>
      </c>
      <c r="BV107" s="38">
        <v>2023</v>
      </c>
    </row>
    <row r="108" spans="1:74">
      <c r="A108" s="30" t="s">
        <v>195</v>
      </c>
      <c r="B108" s="23" t="s">
        <v>194</v>
      </c>
      <c r="C108" s="38">
        <v>2024</v>
      </c>
      <c r="D108" s="38">
        <v>2024</v>
      </c>
      <c r="E108" s="38">
        <v>2024</v>
      </c>
      <c r="F108" s="38">
        <v>2024</v>
      </c>
      <c r="G108" s="38">
        <v>2024</v>
      </c>
      <c r="H108" s="38">
        <v>2024</v>
      </c>
      <c r="I108" s="38">
        <v>2024</v>
      </c>
      <c r="J108" s="38">
        <v>2024</v>
      </c>
      <c r="K108" s="38">
        <v>2024</v>
      </c>
      <c r="L108" s="38"/>
      <c r="M108" s="38"/>
      <c r="N108" s="38"/>
      <c r="O108" s="38"/>
      <c r="P108" s="38"/>
      <c r="Q108" s="38">
        <v>2024</v>
      </c>
      <c r="R108" s="38">
        <v>2024</v>
      </c>
      <c r="S108" s="38">
        <v>2024</v>
      </c>
      <c r="T108" s="38">
        <v>2024</v>
      </c>
      <c r="U108" s="38">
        <v>2024</v>
      </c>
      <c r="V108" s="38">
        <v>2021</v>
      </c>
      <c r="W108" s="38">
        <v>2022</v>
      </c>
      <c r="X108" s="38">
        <v>2022</v>
      </c>
      <c r="Y108" s="38">
        <f>VLOOKUP(B108,[1]Foglio1!$B:$C,2,FALSE)</f>
        <v>2017</v>
      </c>
      <c r="Z108" s="38">
        <v>2022</v>
      </c>
      <c r="AA108" s="38">
        <f>VLOOKUP(B108,[1]Foglio3!$B:$C,2,FALSE)</f>
        <v>2021</v>
      </c>
      <c r="AB108" s="38">
        <v>2014</v>
      </c>
      <c r="AC108" s="38">
        <v>2020</v>
      </c>
      <c r="AD108" s="38">
        <v>2022</v>
      </c>
      <c r="AE108" s="38">
        <v>2024</v>
      </c>
      <c r="AF108" s="38">
        <v>2024</v>
      </c>
      <c r="AG108" s="38">
        <v>2024</v>
      </c>
      <c r="AH108" s="38">
        <v>2022</v>
      </c>
      <c r="AI108" s="38">
        <v>2016</v>
      </c>
      <c r="AJ108" s="38">
        <v>2024</v>
      </c>
      <c r="AK108" s="38">
        <v>2021</v>
      </c>
      <c r="AL108" s="38">
        <v>2022</v>
      </c>
      <c r="AM108" s="38">
        <v>2022</v>
      </c>
      <c r="AN108" s="38">
        <v>2023</v>
      </c>
      <c r="AO108" s="38">
        <v>2022</v>
      </c>
      <c r="AP108" s="38">
        <v>2017</v>
      </c>
      <c r="AQ108" s="38">
        <v>2022</v>
      </c>
      <c r="AR108" s="38">
        <v>2022</v>
      </c>
      <c r="AS108" s="38">
        <v>2022</v>
      </c>
      <c r="AT108" s="38"/>
      <c r="AU108" s="38">
        <v>2022</v>
      </c>
      <c r="AV108" s="38">
        <v>2022</v>
      </c>
      <c r="AW108" s="38">
        <v>2019</v>
      </c>
      <c r="AX108" s="38">
        <v>2024</v>
      </c>
      <c r="AY108" s="38">
        <v>2024</v>
      </c>
      <c r="AZ108" s="38">
        <v>2024</v>
      </c>
      <c r="BA108" s="38"/>
      <c r="BB108" s="38"/>
      <c r="BC108" s="38"/>
      <c r="BD108" s="38">
        <v>2024</v>
      </c>
      <c r="BE108" s="38">
        <v>2024</v>
      </c>
      <c r="BF108" s="38">
        <v>2013</v>
      </c>
      <c r="BG108" s="38">
        <v>2022</v>
      </c>
      <c r="BH108" s="38">
        <v>2023</v>
      </c>
      <c r="BI108" s="38">
        <v>2022</v>
      </c>
      <c r="BJ108" s="38">
        <v>2021</v>
      </c>
      <c r="BK108" s="38">
        <v>2021</v>
      </c>
      <c r="BL108" s="38">
        <v>2022</v>
      </c>
      <c r="BM108" s="38">
        <v>2014</v>
      </c>
      <c r="BN108" s="38">
        <v>2022</v>
      </c>
      <c r="BO108" s="38">
        <v>2022</v>
      </c>
      <c r="BP108" s="38">
        <v>2019</v>
      </c>
      <c r="BQ108" s="38">
        <v>2022</v>
      </c>
      <c r="BR108" s="38">
        <v>2022</v>
      </c>
      <c r="BS108" s="38"/>
      <c r="BT108" s="38">
        <v>2021</v>
      </c>
      <c r="BU108" s="38">
        <v>2020</v>
      </c>
      <c r="BV108" s="38">
        <v>2023</v>
      </c>
    </row>
    <row r="109" spans="1:74">
      <c r="A109" s="30" t="s">
        <v>197</v>
      </c>
      <c r="B109" s="23" t="s">
        <v>196</v>
      </c>
      <c r="C109" s="38">
        <v>2024</v>
      </c>
      <c r="D109" s="38">
        <v>2024</v>
      </c>
      <c r="E109" s="38">
        <v>2024</v>
      </c>
      <c r="F109" s="38">
        <v>2024</v>
      </c>
      <c r="G109" s="38">
        <v>2024</v>
      </c>
      <c r="H109" s="38">
        <v>2024</v>
      </c>
      <c r="I109" s="38">
        <v>2024</v>
      </c>
      <c r="J109" s="38">
        <v>2024</v>
      </c>
      <c r="K109" s="38">
        <v>2024</v>
      </c>
      <c r="L109" s="38">
        <v>2024</v>
      </c>
      <c r="M109" s="38">
        <v>2024</v>
      </c>
      <c r="N109" s="38">
        <v>2024</v>
      </c>
      <c r="O109" s="38">
        <v>2024</v>
      </c>
      <c r="P109" s="38">
        <v>2024</v>
      </c>
      <c r="Q109" s="38">
        <v>2024</v>
      </c>
      <c r="R109" s="38">
        <v>2024</v>
      </c>
      <c r="S109" s="38">
        <v>2024</v>
      </c>
      <c r="T109" s="38">
        <v>2024</v>
      </c>
      <c r="U109" s="38">
        <v>2024</v>
      </c>
      <c r="V109" s="38">
        <v>2021</v>
      </c>
      <c r="W109" s="38">
        <v>2022</v>
      </c>
      <c r="X109" s="38">
        <v>2022</v>
      </c>
      <c r="Y109" s="38">
        <f>VLOOKUP(B109,[1]Foglio1!$B:$C,2,FALSE)</f>
        <v>2018</v>
      </c>
      <c r="Z109" s="38">
        <v>2022</v>
      </c>
      <c r="AA109" s="38">
        <f>VLOOKUP(B109,[1]Foglio3!$B:$C,2,FALSE)</f>
        <v>2022</v>
      </c>
      <c r="AB109" s="38">
        <v>2018</v>
      </c>
      <c r="AC109" s="38">
        <v>2020</v>
      </c>
      <c r="AD109" s="38">
        <v>2022</v>
      </c>
      <c r="AE109" s="38">
        <v>2024</v>
      </c>
      <c r="AF109" s="38">
        <v>2024</v>
      </c>
      <c r="AG109" s="38">
        <v>2024</v>
      </c>
      <c r="AH109" s="38">
        <v>2022</v>
      </c>
      <c r="AI109" s="38">
        <v>2018</v>
      </c>
      <c r="AJ109" s="38">
        <v>2024</v>
      </c>
      <c r="AK109" s="38">
        <v>2021</v>
      </c>
      <c r="AL109" s="38">
        <v>2022</v>
      </c>
      <c r="AM109" s="38">
        <v>2022</v>
      </c>
      <c r="AN109" s="38">
        <v>2023</v>
      </c>
      <c r="AO109" s="38">
        <v>2022</v>
      </c>
      <c r="AP109" s="38">
        <v>2022</v>
      </c>
      <c r="AQ109" s="38">
        <v>2022</v>
      </c>
      <c r="AR109" s="38">
        <v>2022</v>
      </c>
      <c r="AS109" s="38">
        <v>2022</v>
      </c>
      <c r="AT109" s="38">
        <v>2022</v>
      </c>
      <c r="AU109" s="38">
        <v>2022</v>
      </c>
      <c r="AV109" s="38">
        <v>2022</v>
      </c>
      <c r="AW109" s="38">
        <v>2021</v>
      </c>
      <c r="AX109" s="38">
        <v>2024</v>
      </c>
      <c r="AY109" s="38">
        <v>2024</v>
      </c>
      <c r="AZ109" s="38">
        <v>2024</v>
      </c>
      <c r="BA109" s="38">
        <v>2024</v>
      </c>
      <c r="BB109" s="38">
        <v>2024</v>
      </c>
      <c r="BC109" s="38">
        <v>2024</v>
      </c>
      <c r="BD109" s="38">
        <v>2024</v>
      </c>
      <c r="BE109" s="38">
        <v>2024</v>
      </c>
      <c r="BF109" s="38">
        <v>2015</v>
      </c>
      <c r="BG109" s="38">
        <v>2022</v>
      </c>
      <c r="BH109" s="38">
        <v>2023</v>
      </c>
      <c r="BI109" s="38">
        <v>2022</v>
      </c>
      <c r="BJ109" s="38">
        <v>2020</v>
      </c>
      <c r="BK109" s="38">
        <v>2021</v>
      </c>
      <c r="BL109" s="38">
        <v>2022</v>
      </c>
      <c r="BM109" s="38">
        <v>2014</v>
      </c>
      <c r="BN109" s="38">
        <v>2022</v>
      </c>
      <c r="BO109" s="38">
        <v>2022</v>
      </c>
      <c r="BP109" s="38">
        <v>2018</v>
      </c>
      <c r="BQ109" s="38">
        <v>2022</v>
      </c>
      <c r="BR109" s="38">
        <v>2022</v>
      </c>
      <c r="BS109" s="38">
        <v>2022</v>
      </c>
      <c r="BT109" s="38">
        <v>2021</v>
      </c>
      <c r="BU109" s="38">
        <v>2020</v>
      </c>
      <c r="BV109" s="38">
        <v>2023</v>
      </c>
    </row>
    <row r="110" spans="1:74">
      <c r="A110" s="30" t="s">
        <v>199</v>
      </c>
      <c r="B110" s="23" t="s">
        <v>198</v>
      </c>
      <c r="C110" s="38">
        <v>2024</v>
      </c>
      <c r="D110" s="38">
        <v>2024</v>
      </c>
      <c r="E110" s="38">
        <v>2024</v>
      </c>
      <c r="F110" s="38">
        <v>2024</v>
      </c>
      <c r="G110" s="38">
        <v>2024</v>
      </c>
      <c r="H110" s="38">
        <v>2024</v>
      </c>
      <c r="I110" s="38">
        <v>2024</v>
      </c>
      <c r="J110" s="38">
        <v>2024</v>
      </c>
      <c r="K110" s="38">
        <v>2024</v>
      </c>
      <c r="L110" s="38">
        <v>2024</v>
      </c>
      <c r="M110" s="38">
        <v>2024</v>
      </c>
      <c r="N110" s="38"/>
      <c r="O110" s="38"/>
      <c r="P110" s="38"/>
      <c r="Q110" s="38">
        <v>2024</v>
      </c>
      <c r="R110" s="38">
        <v>2024</v>
      </c>
      <c r="S110" s="38">
        <v>2024</v>
      </c>
      <c r="T110" s="38">
        <v>2024</v>
      </c>
      <c r="U110" s="38">
        <v>2024</v>
      </c>
      <c r="V110" s="38">
        <v>2021</v>
      </c>
      <c r="W110" s="38">
        <v>2022</v>
      </c>
      <c r="X110" s="38">
        <v>2022</v>
      </c>
      <c r="Y110" s="38">
        <f>VLOOKUP(B110,[1]Foglio1!$B:$C,2,FALSE)</f>
        <v>2011</v>
      </c>
      <c r="Z110" s="38">
        <v>2022</v>
      </c>
      <c r="AA110" s="38"/>
      <c r="AB110" s="38">
        <v>2018</v>
      </c>
      <c r="AC110" s="38">
        <v>2020</v>
      </c>
      <c r="AD110" s="38">
        <v>2022</v>
      </c>
      <c r="AE110" s="38">
        <v>2024</v>
      </c>
      <c r="AF110" s="38">
        <v>2024</v>
      </c>
      <c r="AG110" s="38">
        <v>2024</v>
      </c>
      <c r="AH110" s="38">
        <v>2022</v>
      </c>
      <c r="AI110" s="38"/>
      <c r="AJ110" s="38">
        <v>2024</v>
      </c>
      <c r="AK110" s="38">
        <v>2021</v>
      </c>
      <c r="AL110" s="38">
        <v>2022</v>
      </c>
      <c r="AM110" s="38"/>
      <c r="AN110" s="38">
        <v>2023</v>
      </c>
      <c r="AO110" s="38">
        <v>2022</v>
      </c>
      <c r="AP110" s="38"/>
      <c r="AQ110" s="38">
        <v>2022</v>
      </c>
      <c r="AR110" s="38">
        <v>2022</v>
      </c>
      <c r="AS110" s="38">
        <v>2022</v>
      </c>
      <c r="AT110" s="38"/>
      <c r="AU110" s="38">
        <v>2022</v>
      </c>
      <c r="AV110" s="38">
        <v>2022</v>
      </c>
      <c r="AW110" s="38">
        <v>2020</v>
      </c>
      <c r="AX110" s="38">
        <v>2024</v>
      </c>
      <c r="AY110" s="38">
        <v>2024</v>
      </c>
      <c r="AZ110" s="38">
        <v>2024</v>
      </c>
      <c r="BA110" s="38"/>
      <c r="BB110" s="38">
        <v>2024</v>
      </c>
      <c r="BC110" s="38"/>
      <c r="BD110" s="38">
        <v>2024</v>
      </c>
      <c r="BE110" s="38">
        <v>2024</v>
      </c>
      <c r="BF110" s="38"/>
      <c r="BG110" s="38">
        <v>2022</v>
      </c>
      <c r="BH110" s="38">
        <v>2023</v>
      </c>
      <c r="BI110" s="38">
        <v>2022</v>
      </c>
      <c r="BJ110" s="38">
        <v>2021</v>
      </c>
      <c r="BK110" s="38">
        <v>2022</v>
      </c>
      <c r="BL110" s="38">
        <v>2022</v>
      </c>
      <c r="BM110" s="38">
        <v>2014</v>
      </c>
      <c r="BN110" s="38">
        <v>2022</v>
      </c>
      <c r="BO110" s="38">
        <v>2022</v>
      </c>
      <c r="BP110" s="38">
        <v>2021</v>
      </c>
      <c r="BQ110" s="38">
        <v>2022</v>
      </c>
      <c r="BR110" s="38">
        <v>2022</v>
      </c>
      <c r="BS110" s="38">
        <v>2022</v>
      </c>
      <c r="BT110" s="38">
        <v>2021</v>
      </c>
      <c r="BU110" s="38">
        <v>2020</v>
      </c>
      <c r="BV110" s="38">
        <v>2023</v>
      </c>
    </row>
    <row r="111" spans="1:74">
      <c r="A111" s="30" t="s">
        <v>201</v>
      </c>
      <c r="B111" s="23" t="s">
        <v>200</v>
      </c>
      <c r="C111" s="38">
        <v>2024</v>
      </c>
      <c r="D111" s="38">
        <v>2024</v>
      </c>
      <c r="E111" s="38">
        <v>2024</v>
      </c>
      <c r="F111" s="38">
        <v>2024</v>
      </c>
      <c r="G111" s="38">
        <v>2024</v>
      </c>
      <c r="H111" s="38">
        <v>2024</v>
      </c>
      <c r="I111" s="38">
        <v>2024</v>
      </c>
      <c r="J111" s="38">
        <v>2024</v>
      </c>
      <c r="K111" s="38">
        <v>2024</v>
      </c>
      <c r="L111" s="38"/>
      <c r="M111" s="38"/>
      <c r="N111" s="38"/>
      <c r="O111" s="38"/>
      <c r="P111" s="38"/>
      <c r="Q111" s="38">
        <v>2024</v>
      </c>
      <c r="R111" s="38">
        <v>2024</v>
      </c>
      <c r="S111" s="38">
        <v>2024</v>
      </c>
      <c r="T111" s="38">
        <v>2024</v>
      </c>
      <c r="U111" s="38">
        <v>2024</v>
      </c>
      <c r="V111" s="38">
        <v>2021</v>
      </c>
      <c r="W111" s="38">
        <v>2022</v>
      </c>
      <c r="X111" s="38">
        <v>2022</v>
      </c>
      <c r="Y111" s="38"/>
      <c r="Z111" s="38">
        <v>2022</v>
      </c>
      <c r="AA111" s="38">
        <f>VLOOKUP(B111,[1]Foglio3!$B:$C,2,FALSE)</f>
        <v>2021</v>
      </c>
      <c r="AB111" s="38">
        <v>2014</v>
      </c>
      <c r="AC111" s="38">
        <v>2020</v>
      </c>
      <c r="AD111" s="38">
        <v>2022</v>
      </c>
      <c r="AE111" s="38">
        <v>2024</v>
      </c>
      <c r="AF111" s="38">
        <v>2008</v>
      </c>
      <c r="AG111" s="38"/>
      <c r="AH111" s="38">
        <v>2022</v>
      </c>
      <c r="AI111" s="38"/>
      <c r="AJ111" s="38">
        <v>2024</v>
      </c>
      <c r="AK111" s="38">
        <v>2021</v>
      </c>
      <c r="AL111" s="38">
        <v>2022</v>
      </c>
      <c r="AM111" s="38">
        <v>2022</v>
      </c>
      <c r="AN111" s="38">
        <v>2023</v>
      </c>
      <c r="AO111" s="38">
        <v>2022</v>
      </c>
      <c r="AP111" s="38">
        <v>2017</v>
      </c>
      <c r="AQ111" s="38">
        <v>2022</v>
      </c>
      <c r="AR111" s="38"/>
      <c r="AS111" s="38"/>
      <c r="AT111" s="38"/>
      <c r="AU111" s="38">
        <v>2022</v>
      </c>
      <c r="AV111" s="38"/>
      <c r="AW111" s="38">
        <v>2019</v>
      </c>
      <c r="AX111" s="38">
        <v>2024</v>
      </c>
      <c r="AY111" s="38">
        <v>2024</v>
      </c>
      <c r="AZ111" s="38">
        <v>2024</v>
      </c>
      <c r="BA111" s="38"/>
      <c r="BB111" s="38"/>
      <c r="BC111" s="38"/>
      <c r="BD111" s="38">
        <v>2024</v>
      </c>
      <c r="BE111" s="38">
        <v>2024</v>
      </c>
      <c r="BF111" s="38">
        <v>2013</v>
      </c>
      <c r="BG111" s="38">
        <v>2022</v>
      </c>
      <c r="BH111" s="38"/>
      <c r="BI111" s="38">
        <v>2022</v>
      </c>
      <c r="BJ111" s="38">
        <v>2011</v>
      </c>
      <c r="BK111" s="38">
        <v>2017</v>
      </c>
      <c r="BL111" s="38">
        <v>2021</v>
      </c>
      <c r="BM111" s="38">
        <v>2014</v>
      </c>
      <c r="BN111" s="38">
        <v>2022</v>
      </c>
      <c r="BO111" s="38">
        <v>2022</v>
      </c>
      <c r="BP111" s="38">
        <v>2012</v>
      </c>
      <c r="BQ111" s="38">
        <v>2022</v>
      </c>
      <c r="BR111" s="38">
        <v>2022</v>
      </c>
      <c r="BS111" s="38">
        <v>2022</v>
      </c>
      <c r="BT111" s="38">
        <v>2021</v>
      </c>
      <c r="BU111" s="38"/>
      <c r="BV111" s="38">
        <v>2023</v>
      </c>
    </row>
    <row r="112" spans="1:74">
      <c r="A112" s="30" t="s">
        <v>203</v>
      </c>
      <c r="B112" s="23" t="s">
        <v>202</v>
      </c>
      <c r="C112" s="38">
        <v>2024</v>
      </c>
      <c r="D112" s="38">
        <v>2024</v>
      </c>
      <c r="E112" s="38">
        <v>2024</v>
      </c>
      <c r="F112" s="38">
        <v>2024</v>
      </c>
      <c r="G112" s="38">
        <v>2024</v>
      </c>
      <c r="H112" s="38">
        <v>2024</v>
      </c>
      <c r="I112" s="38">
        <v>2024</v>
      </c>
      <c r="J112" s="38">
        <v>2024</v>
      </c>
      <c r="K112" s="38">
        <v>2024</v>
      </c>
      <c r="L112" s="38">
        <v>2024</v>
      </c>
      <c r="M112" s="38">
        <v>2024</v>
      </c>
      <c r="N112" s="38">
        <v>2024</v>
      </c>
      <c r="O112" s="38">
        <v>2024</v>
      </c>
      <c r="P112" s="38">
        <v>2024</v>
      </c>
      <c r="Q112" s="38">
        <v>2024</v>
      </c>
      <c r="R112" s="38">
        <v>2024</v>
      </c>
      <c r="S112" s="38">
        <v>2024</v>
      </c>
      <c r="T112" s="38">
        <v>2024</v>
      </c>
      <c r="U112" s="38">
        <v>2024</v>
      </c>
      <c r="V112" s="38">
        <v>2021</v>
      </c>
      <c r="W112" s="38">
        <v>2022</v>
      </c>
      <c r="X112" s="38">
        <v>2022</v>
      </c>
      <c r="Y112" s="38">
        <f>VLOOKUP(B112,[1]Foglio1!$B:$C,2,FALSE)</f>
        <v>2015</v>
      </c>
      <c r="Z112" s="38">
        <v>2022</v>
      </c>
      <c r="AA112" s="38">
        <f>VLOOKUP(B112,[1]Foglio3!$B:$C,2,FALSE)</f>
        <v>2022</v>
      </c>
      <c r="AB112" s="38">
        <v>2014</v>
      </c>
      <c r="AC112" s="38">
        <v>2020</v>
      </c>
      <c r="AD112" s="38">
        <v>2022</v>
      </c>
      <c r="AE112" s="38">
        <v>2024</v>
      </c>
      <c r="AF112" s="38">
        <v>2024</v>
      </c>
      <c r="AG112" s="38">
        <v>2024</v>
      </c>
      <c r="AH112" s="38">
        <v>2022</v>
      </c>
      <c r="AI112" s="38">
        <v>2019</v>
      </c>
      <c r="AJ112" s="38">
        <v>2024</v>
      </c>
      <c r="AK112" s="38">
        <v>2021</v>
      </c>
      <c r="AL112" s="38">
        <v>2022</v>
      </c>
      <c r="AM112" s="38">
        <v>2022</v>
      </c>
      <c r="AN112" s="38">
        <v>2023</v>
      </c>
      <c r="AO112" s="38">
        <v>2022</v>
      </c>
      <c r="AP112" s="38">
        <v>2022</v>
      </c>
      <c r="AQ112" s="38">
        <v>2022</v>
      </c>
      <c r="AR112" s="38">
        <v>2022</v>
      </c>
      <c r="AS112" s="38">
        <v>2022</v>
      </c>
      <c r="AT112" s="38">
        <v>2022</v>
      </c>
      <c r="AU112" s="38">
        <v>2022</v>
      </c>
      <c r="AV112" s="38">
        <v>2022</v>
      </c>
      <c r="AW112" s="38">
        <v>2019</v>
      </c>
      <c r="AX112" s="38">
        <v>2024</v>
      </c>
      <c r="AY112" s="38">
        <v>2024</v>
      </c>
      <c r="AZ112" s="38">
        <v>2024</v>
      </c>
      <c r="BA112" s="38"/>
      <c r="BB112" s="38">
        <v>2024</v>
      </c>
      <c r="BC112" s="38">
        <v>2023</v>
      </c>
      <c r="BD112" s="38">
        <v>2024</v>
      </c>
      <c r="BE112" s="38">
        <v>2024</v>
      </c>
      <c r="BF112" s="38">
        <v>2013</v>
      </c>
      <c r="BG112" s="38">
        <v>2022</v>
      </c>
      <c r="BH112" s="38">
        <v>2023</v>
      </c>
      <c r="BI112" s="38">
        <v>2022</v>
      </c>
      <c r="BJ112" s="38">
        <v>2021</v>
      </c>
      <c r="BK112" s="38">
        <v>2021</v>
      </c>
      <c r="BL112" s="38">
        <v>2022</v>
      </c>
      <c r="BM112" s="38">
        <v>2014</v>
      </c>
      <c r="BN112" s="38">
        <v>2022</v>
      </c>
      <c r="BO112" s="38">
        <v>2022</v>
      </c>
      <c r="BP112" s="38">
        <v>2018</v>
      </c>
      <c r="BQ112" s="38">
        <v>2022</v>
      </c>
      <c r="BR112" s="38"/>
      <c r="BS112" s="38">
        <v>2022</v>
      </c>
      <c r="BT112" s="38">
        <v>2021</v>
      </c>
      <c r="BU112" s="38">
        <v>2020</v>
      </c>
      <c r="BV112" s="38">
        <v>2023</v>
      </c>
    </row>
    <row r="113" spans="1:74">
      <c r="A113" s="30" t="s">
        <v>205</v>
      </c>
      <c r="B113" s="23" t="s">
        <v>204</v>
      </c>
      <c r="C113" s="38">
        <v>2024</v>
      </c>
      <c r="D113" s="38">
        <v>2024</v>
      </c>
      <c r="E113" s="38">
        <v>2024</v>
      </c>
      <c r="F113" s="38">
        <v>2024</v>
      </c>
      <c r="G113" s="38">
        <v>2024</v>
      </c>
      <c r="H113" s="38">
        <v>2024</v>
      </c>
      <c r="I113" s="38">
        <v>2024</v>
      </c>
      <c r="J113" s="38">
        <v>2024</v>
      </c>
      <c r="K113" s="38">
        <v>2024</v>
      </c>
      <c r="L113" s="38">
        <v>2024</v>
      </c>
      <c r="M113" s="38">
        <v>2024</v>
      </c>
      <c r="N113" s="38"/>
      <c r="O113" s="38"/>
      <c r="P113" s="38"/>
      <c r="Q113" s="38">
        <v>2024</v>
      </c>
      <c r="R113" s="38">
        <v>2024</v>
      </c>
      <c r="S113" s="38">
        <v>2024</v>
      </c>
      <c r="T113" s="38">
        <v>2024</v>
      </c>
      <c r="U113" s="38">
        <v>2024</v>
      </c>
      <c r="V113" s="38">
        <v>2021</v>
      </c>
      <c r="W113" s="38">
        <v>2022</v>
      </c>
      <c r="X113" s="38">
        <v>2022</v>
      </c>
      <c r="Y113" s="38">
        <f>VLOOKUP(B113,[1]Foglio1!$B:$C,2,FALSE)</f>
        <v>2011</v>
      </c>
      <c r="Z113" s="38">
        <v>2017</v>
      </c>
      <c r="AA113" s="38"/>
      <c r="AB113" s="38">
        <v>2018</v>
      </c>
      <c r="AC113" s="38">
        <v>2020</v>
      </c>
      <c r="AD113" s="38">
        <v>2022</v>
      </c>
      <c r="AE113" s="38">
        <v>2024</v>
      </c>
      <c r="AF113" s="38">
        <v>2024</v>
      </c>
      <c r="AG113" s="38">
        <v>2024</v>
      </c>
      <c r="AH113" s="38">
        <v>2022</v>
      </c>
      <c r="AI113" s="38"/>
      <c r="AJ113" s="38">
        <v>2024</v>
      </c>
      <c r="AK113" s="38">
        <v>2021</v>
      </c>
      <c r="AL113" s="38">
        <v>2022</v>
      </c>
      <c r="AM113" s="38">
        <v>2022</v>
      </c>
      <c r="AN113" s="38">
        <v>2023</v>
      </c>
      <c r="AO113" s="38">
        <v>2022</v>
      </c>
      <c r="AP113" s="38"/>
      <c r="AQ113" s="38">
        <v>2022</v>
      </c>
      <c r="AR113" s="38">
        <v>2021</v>
      </c>
      <c r="AS113" s="38"/>
      <c r="AT113" s="38"/>
      <c r="AU113" s="38">
        <v>2022</v>
      </c>
      <c r="AV113" s="38">
        <v>2022</v>
      </c>
      <c r="AW113" s="38">
        <v>2017</v>
      </c>
      <c r="AX113" s="38">
        <v>2024</v>
      </c>
      <c r="AY113" s="38">
        <v>2024</v>
      </c>
      <c r="AZ113" s="38">
        <v>2024</v>
      </c>
      <c r="BA113" s="38"/>
      <c r="BB113" s="38">
        <v>2024</v>
      </c>
      <c r="BC113" s="38"/>
      <c r="BD113" s="38">
        <v>2024</v>
      </c>
      <c r="BE113" s="38">
        <v>2024</v>
      </c>
      <c r="BF113" s="38">
        <v>2015</v>
      </c>
      <c r="BG113" s="38">
        <v>2022</v>
      </c>
      <c r="BH113" s="38">
        <v>2023</v>
      </c>
      <c r="BI113" s="38">
        <v>2022</v>
      </c>
      <c r="BJ113" s="38">
        <v>2021</v>
      </c>
      <c r="BK113" s="38">
        <v>2021</v>
      </c>
      <c r="BL113" s="38">
        <v>2022</v>
      </c>
      <c r="BM113" s="38">
        <v>2014</v>
      </c>
      <c r="BN113" s="38">
        <v>2022</v>
      </c>
      <c r="BO113" s="38">
        <v>2022</v>
      </c>
      <c r="BP113" s="38">
        <v>2020</v>
      </c>
      <c r="BQ113" s="38">
        <v>2022</v>
      </c>
      <c r="BR113" s="38">
        <v>2022</v>
      </c>
      <c r="BS113" s="38">
        <v>2022</v>
      </c>
      <c r="BT113" s="38">
        <v>2021</v>
      </c>
      <c r="BU113" s="38">
        <v>2020</v>
      </c>
      <c r="BV113" s="38">
        <v>2023</v>
      </c>
    </row>
    <row r="114" spans="1:74">
      <c r="A114" s="30" t="s">
        <v>207</v>
      </c>
      <c r="B114" s="23" t="s">
        <v>206</v>
      </c>
      <c r="C114" s="38">
        <v>2024</v>
      </c>
      <c r="D114" s="38">
        <v>2024</v>
      </c>
      <c r="E114" s="38">
        <v>2024</v>
      </c>
      <c r="F114" s="38">
        <v>2024</v>
      </c>
      <c r="G114" s="38">
        <v>2024</v>
      </c>
      <c r="H114" s="38">
        <v>2024</v>
      </c>
      <c r="I114" s="38">
        <v>2024</v>
      </c>
      <c r="J114" s="38">
        <v>2024</v>
      </c>
      <c r="K114" s="38">
        <v>2024</v>
      </c>
      <c r="L114" s="38">
        <v>2024</v>
      </c>
      <c r="M114" s="38"/>
      <c r="N114" s="38"/>
      <c r="O114" s="38"/>
      <c r="P114" s="38"/>
      <c r="Q114" s="38">
        <v>2024</v>
      </c>
      <c r="R114" s="38">
        <v>2024</v>
      </c>
      <c r="S114" s="38">
        <v>2024</v>
      </c>
      <c r="T114" s="38">
        <v>2024</v>
      </c>
      <c r="U114" s="38">
        <v>2024</v>
      </c>
      <c r="V114" s="38">
        <v>2021</v>
      </c>
      <c r="W114" s="38">
        <v>2022</v>
      </c>
      <c r="X114" s="38">
        <v>2022</v>
      </c>
      <c r="Y114" s="38">
        <f>VLOOKUP(B114,[1]Foglio1!$B:$C,2,FALSE)</f>
        <v>2015</v>
      </c>
      <c r="Z114" s="38">
        <v>2022</v>
      </c>
      <c r="AA114" s="38">
        <f>VLOOKUP(B114,[1]Foglio3!$B:$C,2,FALSE)</f>
        <v>2022</v>
      </c>
      <c r="AB114" s="38">
        <v>2018</v>
      </c>
      <c r="AC114" s="38">
        <v>2020</v>
      </c>
      <c r="AD114" s="38">
        <v>2022</v>
      </c>
      <c r="AE114" s="38">
        <v>2024</v>
      </c>
      <c r="AF114" s="38">
        <v>2024</v>
      </c>
      <c r="AG114" s="38">
        <v>2024</v>
      </c>
      <c r="AH114" s="38">
        <v>2022</v>
      </c>
      <c r="AI114" s="38">
        <v>2021</v>
      </c>
      <c r="AJ114" s="38">
        <v>2024</v>
      </c>
      <c r="AK114" s="38">
        <v>2021</v>
      </c>
      <c r="AL114" s="38">
        <v>2022</v>
      </c>
      <c r="AM114" s="38">
        <v>2022</v>
      </c>
      <c r="AN114" s="38">
        <v>2023</v>
      </c>
      <c r="AO114" s="38">
        <v>2022</v>
      </c>
      <c r="AP114" s="38">
        <v>2022</v>
      </c>
      <c r="AQ114" s="38">
        <v>2022</v>
      </c>
      <c r="AR114" s="38">
        <v>2022</v>
      </c>
      <c r="AS114" s="38">
        <v>2022</v>
      </c>
      <c r="AT114" s="38">
        <v>2022</v>
      </c>
      <c r="AU114" s="38">
        <v>2022</v>
      </c>
      <c r="AV114" s="38">
        <v>2022</v>
      </c>
      <c r="AW114" s="38">
        <v>2022</v>
      </c>
      <c r="AX114" s="38">
        <v>2024</v>
      </c>
      <c r="AY114" s="38">
        <v>2024</v>
      </c>
      <c r="AZ114" s="38">
        <v>2024</v>
      </c>
      <c r="BA114" s="38">
        <v>2024</v>
      </c>
      <c r="BB114" s="38">
        <v>2024</v>
      </c>
      <c r="BC114" s="38">
        <v>2023</v>
      </c>
      <c r="BD114" s="38">
        <v>2024</v>
      </c>
      <c r="BE114" s="38">
        <v>2024</v>
      </c>
      <c r="BF114" s="38">
        <v>2015</v>
      </c>
      <c r="BG114" s="38">
        <v>2022</v>
      </c>
      <c r="BH114" s="38">
        <v>2023</v>
      </c>
      <c r="BI114" s="38">
        <v>2022</v>
      </c>
      <c r="BJ114" s="38">
        <v>2020</v>
      </c>
      <c r="BK114" s="38">
        <v>2021</v>
      </c>
      <c r="BL114" s="38">
        <v>2022</v>
      </c>
      <c r="BM114" s="38">
        <v>2014</v>
      </c>
      <c r="BN114" s="38">
        <v>2022</v>
      </c>
      <c r="BO114" s="38">
        <v>2022</v>
      </c>
      <c r="BP114" s="38">
        <v>2020</v>
      </c>
      <c r="BQ114" s="38">
        <v>2022</v>
      </c>
      <c r="BR114" s="38">
        <v>2022</v>
      </c>
      <c r="BS114" s="38">
        <v>2022</v>
      </c>
      <c r="BT114" s="38">
        <v>2021</v>
      </c>
      <c r="BU114" s="38">
        <v>2020</v>
      </c>
      <c r="BV114" s="38">
        <v>2023</v>
      </c>
    </row>
    <row r="115" spans="1:74">
      <c r="A115" s="30" t="s">
        <v>669</v>
      </c>
      <c r="B115" s="23" t="s">
        <v>208</v>
      </c>
      <c r="C115" s="38">
        <v>2024</v>
      </c>
      <c r="D115" s="38">
        <v>2024</v>
      </c>
      <c r="E115" s="38">
        <v>2024</v>
      </c>
      <c r="F115" s="38">
        <v>2024</v>
      </c>
      <c r="G115" s="38">
        <v>2024</v>
      </c>
      <c r="H115" s="38">
        <v>2024</v>
      </c>
      <c r="I115" s="38">
        <v>2024</v>
      </c>
      <c r="J115" s="38">
        <v>2024</v>
      </c>
      <c r="K115" s="38">
        <v>2024</v>
      </c>
      <c r="L115" s="38"/>
      <c r="M115" s="38">
        <v>2024</v>
      </c>
      <c r="N115" s="38"/>
      <c r="O115" s="38"/>
      <c r="P115" s="38"/>
      <c r="Q115" s="38">
        <v>2024</v>
      </c>
      <c r="R115" s="38">
        <v>2024</v>
      </c>
      <c r="S115" s="38">
        <v>2024</v>
      </c>
      <c r="T115" s="38">
        <v>2024</v>
      </c>
      <c r="U115" s="38">
        <v>2024</v>
      </c>
      <c r="V115" s="38">
        <v>2021</v>
      </c>
      <c r="W115" s="38">
        <v>2022</v>
      </c>
      <c r="X115" s="38">
        <v>2022</v>
      </c>
      <c r="Y115" s="38"/>
      <c r="Z115" s="38">
        <v>2014</v>
      </c>
      <c r="AA115" s="38"/>
      <c r="AB115" s="38">
        <v>2017</v>
      </c>
      <c r="AC115" s="38">
        <v>2020</v>
      </c>
      <c r="AD115" s="38"/>
      <c r="AE115" s="38">
        <v>2024</v>
      </c>
      <c r="AF115" s="38">
        <v>2008</v>
      </c>
      <c r="AG115" s="38"/>
      <c r="AH115" s="38">
        <v>2022</v>
      </c>
      <c r="AI115" s="38"/>
      <c r="AJ115" s="38">
        <v>2024</v>
      </c>
      <c r="AK115" s="38">
        <v>2021</v>
      </c>
      <c r="AL115" s="38">
        <v>2022</v>
      </c>
      <c r="AM115" s="38">
        <v>2022</v>
      </c>
      <c r="AN115" s="38">
        <v>2023</v>
      </c>
      <c r="AO115" s="38">
        <v>2022</v>
      </c>
      <c r="AP115" s="38"/>
      <c r="AQ115" s="38">
        <v>2022</v>
      </c>
      <c r="AR115" s="38"/>
      <c r="AS115" s="38"/>
      <c r="AT115" s="38"/>
      <c r="AU115" s="38">
        <v>2022</v>
      </c>
      <c r="AV115" s="38"/>
      <c r="AW115" s="38">
        <v>2013</v>
      </c>
      <c r="AX115" s="38">
        <v>2024</v>
      </c>
      <c r="AY115" s="38">
        <v>2024</v>
      </c>
      <c r="AZ115" s="38">
        <v>2024</v>
      </c>
      <c r="BA115" s="38"/>
      <c r="BB115" s="38">
        <v>2017</v>
      </c>
      <c r="BC115" s="38"/>
      <c r="BD115" s="38">
        <v>2024</v>
      </c>
      <c r="BE115" s="38">
        <v>2024</v>
      </c>
      <c r="BF115" s="38">
        <v>2013</v>
      </c>
      <c r="BG115" s="38">
        <v>2022</v>
      </c>
      <c r="BH115" s="38"/>
      <c r="BI115" s="38">
        <v>2022</v>
      </c>
      <c r="BJ115" s="38"/>
      <c r="BK115" s="38">
        <v>2021</v>
      </c>
      <c r="BL115" s="38">
        <v>2021</v>
      </c>
      <c r="BM115" s="38">
        <v>2014</v>
      </c>
      <c r="BN115" s="38">
        <v>2022</v>
      </c>
      <c r="BO115" s="38">
        <v>2022</v>
      </c>
      <c r="BP115" s="38">
        <v>2020</v>
      </c>
      <c r="BQ115" s="38">
        <v>2022</v>
      </c>
      <c r="BR115" s="38">
        <v>2022</v>
      </c>
      <c r="BS115" s="38">
        <v>2022</v>
      </c>
      <c r="BT115" s="38">
        <v>2021</v>
      </c>
      <c r="BU115" s="38">
        <v>2020</v>
      </c>
      <c r="BV115" s="38">
        <v>2023</v>
      </c>
    </row>
    <row r="116" spans="1:74">
      <c r="A116" s="30" t="s">
        <v>740</v>
      </c>
      <c r="B116" s="23" t="s">
        <v>209</v>
      </c>
      <c r="C116" s="38">
        <v>2024</v>
      </c>
      <c r="D116" s="38">
        <v>2024</v>
      </c>
      <c r="E116" s="38">
        <v>2024</v>
      </c>
      <c r="F116" s="38">
        <v>2024</v>
      </c>
      <c r="G116" s="38">
        <v>2024</v>
      </c>
      <c r="H116" s="38">
        <v>2024</v>
      </c>
      <c r="I116" s="38">
        <v>2024</v>
      </c>
      <c r="J116" s="38">
        <v>2024</v>
      </c>
      <c r="K116" s="38">
        <v>2024</v>
      </c>
      <c r="L116" s="38">
        <v>2024</v>
      </c>
      <c r="M116" s="38">
        <v>2024</v>
      </c>
      <c r="N116" s="38"/>
      <c r="O116" s="38"/>
      <c r="P116" s="38"/>
      <c r="Q116" s="38">
        <v>2024</v>
      </c>
      <c r="R116" s="38">
        <v>2024</v>
      </c>
      <c r="S116" s="38">
        <v>2024</v>
      </c>
      <c r="T116" s="38">
        <v>2024</v>
      </c>
      <c r="U116" s="38">
        <v>2024</v>
      </c>
      <c r="V116" s="38">
        <v>2021</v>
      </c>
      <c r="W116" s="38">
        <v>2022</v>
      </c>
      <c r="X116" s="38">
        <v>2022</v>
      </c>
      <c r="Y116" s="38">
        <f>VLOOKUP(B116,[1]Foglio1!$B:$C,2,FALSE)</f>
        <v>2014</v>
      </c>
      <c r="Z116" s="38">
        <v>2022</v>
      </c>
      <c r="AA116" s="38"/>
      <c r="AB116" s="38">
        <v>2019</v>
      </c>
      <c r="AC116" s="38">
        <v>2020</v>
      </c>
      <c r="AD116" s="38"/>
      <c r="AE116" s="38">
        <v>2024</v>
      </c>
      <c r="AF116" s="38">
        <v>2024</v>
      </c>
      <c r="AG116" s="38">
        <v>2024</v>
      </c>
      <c r="AH116" s="38">
        <v>2022</v>
      </c>
      <c r="AI116" s="38">
        <v>2012</v>
      </c>
      <c r="AJ116" s="38">
        <v>2024</v>
      </c>
      <c r="AK116" s="38">
        <v>2021</v>
      </c>
      <c r="AL116" s="38">
        <v>2022</v>
      </c>
      <c r="AM116" s="38">
        <v>2022</v>
      </c>
      <c r="AN116" s="38">
        <v>2023</v>
      </c>
      <c r="AO116" s="38">
        <v>2022</v>
      </c>
      <c r="AP116" s="38">
        <v>2012</v>
      </c>
      <c r="AQ116" s="38">
        <v>2022</v>
      </c>
      <c r="AR116" s="38">
        <v>2022</v>
      </c>
      <c r="AS116" s="38">
        <v>2022</v>
      </c>
      <c r="AT116" s="38"/>
      <c r="AU116" s="38">
        <v>2022</v>
      </c>
      <c r="AV116" s="38">
        <v>2022</v>
      </c>
      <c r="AW116" s="38">
        <v>2021</v>
      </c>
      <c r="AX116" s="38">
        <v>2024</v>
      </c>
      <c r="AY116" s="38">
        <v>2024</v>
      </c>
      <c r="AZ116" s="38">
        <v>2024</v>
      </c>
      <c r="BA116" s="38"/>
      <c r="BB116" s="38">
        <v>2024</v>
      </c>
      <c r="BC116" s="38"/>
      <c r="BD116" s="38">
        <v>2024</v>
      </c>
      <c r="BE116" s="38">
        <v>2024</v>
      </c>
      <c r="BF116" s="38">
        <v>2013</v>
      </c>
      <c r="BG116" s="38">
        <v>2022</v>
      </c>
      <c r="BH116" s="38">
        <v>2023</v>
      </c>
      <c r="BI116" s="38">
        <v>2022</v>
      </c>
      <c r="BJ116" s="38">
        <v>2021</v>
      </c>
      <c r="BK116" s="38">
        <v>2021</v>
      </c>
      <c r="BL116" s="38">
        <v>2022</v>
      </c>
      <c r="BM116" s="38">
        <v>2014</v>
      </c>
      <c r="BN116" s="38">
        <v>2022</v>
      </c>
      <c r="BO116" s="38">
        <v>2022</v>
      </c>
      <c r="BP116" s="38">
        <v>2020</v>
      </c>
      <c r="BQ116" s="38">
        <v>2022</v>
      </c>
      <c r="BR116" s="38">
        <v>2022</v>
      </c>
      <c r="BS116" s="38">
        <v>2022</v>
      </c>
      <c r="BT116" s="38">
        <v>2021</v>
      </c>
      <c r="BU116" s="38">
        <v>2020</v>
      </c>
      <c r="BV116" s="38">
        <v>2023</v>
      </c>
    </row>
    <row r="117" spans="1:74">
      <c r="A117" s="30" t="s">
        <v>211</v>
      </c>
      <c r="B117" s="23" t="s">
        <v>210</v>
      </c>
      <c r="C117" s="38">
        <v>2024</v>
      </c>
      <c r="D117" s="38">
        <v>2024</v>
      </c>
      <c r="E117" s="38">
        <v>2024</v>
      </c>
      <c r="F117" s="38">
        <v>2024</v>
      </c>
      <c r="G117" s="38">
        <v>2024</v>
      </c>
      <c r="H117" s="38">
        <v>2024</v>
      </c>
      <c r="I117" s="38">
        <v>2024</v>
      </c>
      <c r="J117" s="38">
        <v>2024</v>
      </c>
      <c r="K117" s="38">
        <v>2024</v>
      </c>
      <c r="L117" s="38">
        <v>2024</v>
      </c>
      <c r="M117" s="38">
        <v>2024</v>
      </c>
      <c r="N117" s="38"/>
      <c r="O117" s="38"/>
      <c r="P117" s="38"/>
      <c r="Q117" s="38">
        <v>2024</v>
      </c>
      <c r="R117" s="38">
        <v>2024</v>
      </c>
      <c r="S117" s="38">
        <v>2024</v>
      </c>
      <c r="T117" s="38">
        <v>2024</v>
      </c>
      <c r="U117" s="38">
        <v>2024</v>
      </c>
      <c r="V117" s="38">
        <v>2021</v>
      </c>
      <c r="W117" s="38">
        <v>2022</v>
      </c>
      <c r="X117" s="38">
        <v>2022</v>
      </c>
      <c r="Y117" s="38">
        <f>VLOOKUP(B117,[1]Foglio1!$B:$C,2,FALSE)</f>
        <v>2018</v>
      </c>
      <c r="Z117" s="38">
        <v>2022</v>
      </c>
      <c r="AA117" s="38">
        <f>VLOOKUP(B117,[1]Foglio3!$B:$C,2,FALSE)</f>
        <v>2022</v>
      </c>
      <c r="AB117" s="38">
        <v>2019</v>
      </c>
      <c r="AC117" s="38">
        <v>2020</v>
      </c>
      <c r="AD117" s="38">
        <v>2022</v>
      </c>
      <c r="AE117" s="38">
        <v>2024</v>
      </c>
      <c r="AF117" s="38">
        <v>2024</v>
      </c>
      <c r="AG117" s="38">
        <v>2024</v>
      </c>
      <c r="AH117" s="38">
        <v>2022</v>
      </c>
      <c r="AI117" s="38">
        <v>2018</v>
      </c>
      <c r="AJ117" s="38">
        <v>2024</v>
      </c>
      <c r="AK117" s="38">
        <v>2021</v>
      </c>
      <c r="AL117" s="38">
        <v>2022</v>
      </c>
      <c r="AM117" s="38">
        <v>2022</v>
      </c>
      <c r="AN117" s="38">
        <v>2023</v>
      </c>
      <c r="AO117" s="38">
        <v>2022</v>
      </c>
      <c r="AP117" s="38">
        <v>2018</v>
      </c>
      <c r="AQ117" s="38">
        <v>2022</v>
      </c>
      <c r="AR117" s="38">
        <v>2022</v>
      </c>
      <c r="AS117" s="38">
        <v>2022</v>
      </c>
      <c r="AT117" s="38"/>
      <c r="AU117" s="38">
        <v>2022</v>
      </c>
      <c r="AV117" s="38">
        <v>2022</v>
      </c>
      <c r="AW117" s="38">
        <v>2022</v>
      </c>
      <c r="AX117" s="38">
        <v>2024</v>
      </c>
      <c r="AY117" s="38">
        <v>2024</v>
      </c>
      <c r="AZ117" s="38">
        <v>2024</v>
      </c>
      <c r="BA117" s="38"/>
      <c r="BB117" s="38">
        <v>2024</v>
      </c>
      <c r="BC117" s="38">
        <v>2023</v>
      </c>
      <c r="BD117" s="38">
        <v>2024</v>
      </c>
      <c r="BE117" s="38">
        <v>2024</v>
      </c>
      <c r="BF117" s="38">
        <v>2015</v>
      </c>
      <c r="BG117" s="38">
        <v>2022</v>
      </c>
      <c r="BH117" s="38">
        <v>2023</v>
      </c>
      <c r="BI117" s="38">
        <v>2022</v>
      </c>
      <c r="BJ117" s="38">
        <v>2020</v>
      </c>
      <c r="BK117" s="38">
        <v>2021</v>
      </c>
      <c r="BL117" s="38">
        <v>2022</v>
      </c>
      <c r="BM117" s="38">
        <v>2014</v>
      </c>
      <c r="BN117" s="38">
        <v>2022</v>
      </c>
      <c r="BO117" s="38">
        <v>2022</v>
      </c>
      <c r="BP117" s="38">
        <v>2018</v>
      </c>
      <c r="BQ117" s="38">
        <v>2022</v>
      </c>
      <c r="BR117" s="38">
        <v>2022</v>
      </c>
      <c r="BS117" s="38">
        <v>2022</v>
      </c>
      <c r="BT117" s="38">
        <v>2021</v>
      </c>
      <c r="BU117" s="38">
        <v>2020</v>
      </c>
      <c r="BV117" s="38">
        <v>2023</v>
      </c>
    </row>
    <row r="118" spans="1:74">
      <c r="A118" s="30" t="s">
        <v>213</v>
      </c>
      <c r="B118" s="23" t="s">
        <v>212</v>
      </c>
      <c r="C118" s="38">
        <v>2024</v>
      </c>
      <c r="D118" s="38">
        <v>2024</v>
      </c>
      <c r="E118" s="38">
        <v>2024</v>
      </c>
      <c r="F118" s="38">
        <v>2024</v>
      </c>
      <c r="G118" s="38">
        <v>2024</v>
      </c>
      <c r="H118" s="38">
        <v>2024</v>
      </c>
      <c r="I118" s="38">
        <v>2024</v>
      </c>
      <c r="J118" s="38">
        <v>2024</v>
      </c>
      <c r="K118" s="38">
        <v>2024</v>
      </c>
      <c r="L118" s="38">
        <v>2024</v>
      </c>
      <c r="M118" s="38">
        <v>2024</v>
      </c>
      <c r="N118" s="38"/>
      <c r="O118" s="38"/>
      <c r="P118" s="38"/>
      <c r="Q118" s="38">
        <v>2024</v>
      </c>
      <c r="R118" s="38">
        <v>2024</v>
      </c>
      <c r="S118" s="38">
        <v>2024</v>
      </c>
      <c r="T118" s="38">
        <v>2024</v>
      </c>
      <c r="U118" s="38">
        <v>2024</v>
      </c>
      <c r="V118" s="38">
        <v>2021</v>
      </c>
      <c r="W118" s="38">
        <v>2022</v>
      </c>
      <c r="X118" s="38">
        <v>2022</v>
      </c>
      <c r="Y118" s="38">
        <f>VLOOKUP(B118,[1]Foglio1!$B:$C,2,FALSE)</f>
        <v>2018</v>
      </c>
      <c r="Z118" s="38">
        <v>2022</v>
      </c>
      <c r="AA118" s="38">
        <f>VLOOKUP(B118,[1]Foglio3!$B:$C,2,FALSE)</f>
        <v>2020</v>
      </c>
      <c r="AB118" s="38">
        <v>2018</v>
      </c>
      <c r="AC118" s="38">
        <v>2020</v>
      </c>
      <c r="AD118" s="38">
        <v>2022</v>
      </c>
      <c r="AE118" s="38">
        <v>2024</v>
      </c>
      <c r="AF118" s="38">
        <v>2024</v>
      </c>
      <c r="AG118" s="38">
        <v>2024</v>
      </c>
      <c r="AH118" s="38">
        <v>2022</v>
      </c>
      <c r="AI118" s="38">
        <v>2018</v>
      </c>
      <c r="AJ118" s="38">
        <v>2024</v>
      </c>
      <c r="AK118" s="38">
        <v>2021</v>
      </c>
      <c r="AL118" s="38">
        <v>2022</v>
      </c>
      <c r="AM118" s="38">
        <v>2022</v>
      </c>
      <c r="AN118" s="38">
        <v>2023</v>
      </c>
      <c r="AO118" s="38">
        <v>2022</v>
      </c>
      <c r="AP118" s="38">
        <v>2018</v>
      </c>
      <c r="AQ118" s="38">
        <v>2022</v>
      </c>
      <c r="AR118" s="38">
        <v>2022</v>
      </c>
      <c r="AS118" s="38">
        <v>2022</v>
      </c>
      <c r="AT118" s="38"/>
      <c r="AU118" s="38">
        <v>2022</v>
      </c>
      <c r="AV118" s="38">
        <v>2022</v>
      </c>
      <c r="AW118" s="38">
        <v>2021</v>
      </c>
      <c r="AX118" s="38">
        <v>2024</v>
      </c>
      <c r="AY118" s="38">
        <v>2024</v>
      </c>
      <c r="AZ118" s="38">
        <v>2024</v>
      </c>
      <c r="BA118" s="38"/>
      <c r="BB118" s="38">
        <v>2024</v>
      </c>
      <c r="BC118" s="38"/>
      <c r="BD118" s="38">
        <v>2024</v>
      </c>
      <c r="BE118" s="38">
        <v>2024</v>
      </c>
      <c r="BF118" s="38">
        <v>2013</v>
      </c>
      <c r="BG118" s="38">
        <v>2022</v>
      </c>
      <c r="BH118" s="38">
        <v>2023</v>
      </c>
      <c r="BI118" s="38">
        <v>2022</v>
      </c>
      <c r="BJ118" s="38">
        <v>2021</v>
      </c>
      <c r="BK118" s="38">
        <v>2022</v>
      </c>
      <c r="BL118" s="38">
        <v>2022</v>
      </c>
      <c r="BM118" s="38">
        <v>2014</v>
      </c>
      <c r="BN118" s="38">
        <v>2022</v>
      </c>
      <c r="BO118" s="38">
        <v>2022</v>
      </c>
      <c r="BP118" s="38">
        <v>2021</v>
      </c>
      <c r="BQ118" s="38">
        <v>2022</v>
      </c>
      <c r="BR118" s="38">
        <v>2022</v>
      </c>
      <c r="BS118" s="38"/>
      <c r="BT118" s="38">
        <v>2021</v>
      </c>
      <c r="BU118" s="38">
        <v>2020</v>
      </c>
      <c r="BV118" s="38">
        <v>2023</v>
      </c>
    </row>
    <row r="119" spans="1:74">
      <c r="A119" s="30" t="s">
        <v>215</v>
      </c>
      <c r="B119" s="23" t="s">
        <v>214</v>
      </c>
      <c r="C119" s="38">
        <v>2024</v>
      </c>
      <c r="D119" s="38">
        <v>2024</v>
      </c>
      <c r="E119" s="38">
        <v>2024</v>
      </c>
      <c r="F119" s="38">
        <v>2024</v>
      </c>
      <c r="G119" s="38">
        <v>2024</v>
      </c>
      <c r="H119" s="38">
        <v>2024</v>
      </c>
      <c r="I119" s="38">
        <v>2024</v>
      </c>
      <c r="J119" s="38">
        <v>2024</v>
      </c>
      <c r="K119" s="38">
        <v>2024</v>
      </c>
      <c r="L119" s="38">
        <v>2024</v>
      </c>
      <c r="M119" s="38">
        <v>2024</v>
      </c>
      <c r="N119" s="38">
        <v>2024</v>
      </c>
      <c r="O119" s="38">
        <v>2024</v>
      </c>
      <c r="P119" s="38">
        <v>2024</v>
      </c>
      <c r="Q119" s="38">
        <v>2024</v>
      </c>
      <c r="R119" s="38">
        <v>2024</v>
      </c>
      <c r="S119" s="38">
        <v>2024</v>
      </c>
      <c r="T119" s="38">
        <v>2024</v>
      </c>
      <c r="U119" s="38">
        <v>2024</v>
      </c>
      <c r="V119" s="38">
        <v>2021</v>
      </c>
      <c r="W119" s="38">
        <v>2022</v>
      </c>
      <c r="X119" s="38">
        <v>2022</v>
      </c>
      <c r="Y119" s="38">
        <f>VLOOKUP(B119,[1]Foglio1!$B:$C,2,FALSE)</f>
        <v>2014</v>
      </c>
      <c r="Z119" s="38">
        <v>2022</v>
      </c>
      <c r="AA119" s="38"/>
      <c r="AB119" s="38">
        <v>2018</v>
      </c>
      <c r="AC119" s="38">
        <v>2020</v>
      </c>
      <c r="AD119" s="38">
        <v>2022</v>
      </c>
      <c r="AE119" s="38">
        <v>2024</v>
      </c>
      <c r="AF119" s="38">
        <v>2024</v>
      </c>
      <c r="AG119" s="38">
        <v>2024</v>
      </c>
      <c r="AH119" s="38">
        <v>2022</v>
      </c>
      <c r="AI119" s="38">
        <v>2017</v>
      </c>
      <c r="AJ119" s="38">
        <v>2024</v>
      </c>
      <c r="AK119" s="38">
        <v>2021</v>
      </c>
      <c r="AL119" s="38">
        <v>2022</v>
      </c>
      <c r="AM119" s="38">
        <v>2022</v>
      </c>
      <c r="AN119" s="38">
        <v>2023</v>
      </c>
      <c r="AO119" s="38">
        <v>2022</v>
      </c>
      <c r="AP119" s="38">
        <v>2019</v>
      </c>
      <c r="AQ119" s="38">
        <v>2022</v>
      </c>
      <c r="AR119" s="38">
        <v>2022</v>
      </c>
      <c r="AS119" s="38">
        <v>2022</v>
      </c>
      <c r="AT119" s="38">
        <v>2022</v>
      </c>
      <c r="AU119" s="38">
        <v>2022</v>
      </c>
      <c r="AV119" s="38">
        <v>2022</v>
      </c>
      <c r="AW119" s="38">
        <v>2013</v>
      </c>
      <c r="AX119" s="38">
        <v>2024</v>
      </c>
      <c r="AY119" s="38">
        <v>2024</v>
      </c>
      <c r="AZ119" s="38">
        <v>2024</v>
      </c>
      <c r="BA119" s="38"/>
      <c r="BB119" s="38">
        <v>2024</v>
      </c>
      <c r="BC119" s="38">
        <v>2023</v>
      </c>
      <c r="BD119" s="38">
        <v>2024</v>
      </c>
      <c r="BE119" s="38">
        <v>2024</v>
      </c>
      <c r="BF119" s="38">
        <v>2013</v>
      </c>
      <c r="BG119" s="38">
        <v>2022</v>
      </c>
      <c r="BH119" s="38">
        <v>2023</v>
      </c>
      <c r="BI119" s="38">
        <v>2022</v>
      </c>
      <c r="BJ119" s="38">
        <v>2022</v>
      </c>
      <c r="BK119" s="38">
        <v>2021</v>
      </c>
      <c r="BL119" s="38">
        <v>2021</v>
      </c>
      <c r="BM119" s="38">
        <v>2014</v>
      </c>
      <c r="BN119" s="38">
        <v>2022</v>
      </c>
      <c r="BO119" s="38">
        <v>2022</v>
      </c>
      <c r="BP119" s="38">
        <v>2017</v>
      </c>
      <c r="BQ119" s="38">
        <v>2022</v>
      </c>
      <c r="BR119" s="38">
        <v>2022</v>
      </c>
      <c r="BS119" s="38">
        <v>2022</v>
      </c>
      <c r="BT119" s="38">
        <v>2021</v>
      </c>
      <c r="BU119" s="38">
        <v>2020</v>
      </c>
      <c r="BV119" s="38">
        <v>2023</v>
      </c>
    </row>
    <row r="120" spans="1:74">
      <c r="A120" s="30" t="s">
        <v>217</v>
      </c>
      <c r="B120" s="23" t="s">
        <v>216</v>
      </c>
      <c r="C120" s="38">
        <v>2024</v>
      </c>
      <c r="D120" s="38">
        <v>2024</v>
      </c>
      <c r="E120" s="38">
        <v>2024</v>
      </c>
      <c r="F120" s="38">
        <v>2024</v>
      </c>
      <c r="G120" s="38">
        <v>2024</v>
      </c>
      <c r="H120" s="38">
        <v>2024</v>
      </c>
      <c r="I120" s="38">
        <v>2024</v>
      </c>
      <c r="J120" s="38">
        <v>2024</v>
      </c>
      <c r="K120" s="38">
        <v>2024</v>
      </c>
      <c r="L120" s="38">
        <v>2024</v>
      </c>
      <c r="M120" s="38">
        <v>2024</v>
      </c>
      <c r="N120" s="38">
        <v>2024</v>
      </c>
      <c r="O120" s="38">
        <v>2024</v>
      </c>
      <c r="P120" s="38">
        <v>2024</v>
      </c>
      <c r="Q120" s="38">
        <v>2024</v>
      </c>
      <c r="R120" s="38">
        <v>2024</v>
      </c>
      <c r="S120" s="38">
        <v>2024</v>
      </c>
      <c r="T120" s="38">
        <v>2024</v>
      </c>
      <c r="U120" s="38">
        <v>2024</v>
      </c>
      <c r="V120" s="38">
        <v>2021</v>
      </c>
      <c r="W120" s="38">
        <v>2022</v>
      </c>
      <c r="X120" s="38">
        <v>2022</v>
      </c>
      <c r="Y120" s="38">
        <f>VLOOKUP(B120,[1]Foglio1!$B:$C,2,FALSE)</f>
        <v>2018</v>
      </c>
      <c r="Z120" s="38">
        <v>2022</v>
      </c>
      <c r="AA120" s="38"/>
      <c r="AB120" s="38">
        <v>2018</v>
      </c>
      <c r="AC120" s="38">
        <v>2020</v>
      </c>
      <c r="AD120" s="38">
        <v>2022</v>
      </c>
      <c r="AE120" s="38">
        <v>2024</v>
      </c>
      <c r="AF120" s="38">
        <v>2024</v>
      </c>
      <c r="AG120" s="38">
        <v>2024</v>
      </c>
      <c r="AH120" s="38">
        <v>2022</v>
      </c>
      <c r="AI120" s="38">
        <v>2019</v>
      </c>
      <c r="AJ120" s="38">
        <v>2024</v>
      </c>
      <c r="AK120" s="38">
        <v>2021</v>
      </c>
      <c r="AL120" s="38">
        <v>2022</v>
      </c>
      <c r="AM120" s="38">
        <v>2022</v>
      </c>
      <c r="AN120" s="38">
        <v>2023</v>
      </c>
      <c r="AO120" s="38">
        <v>2022</v>
      </c>
      <c r="AP120" s="38">
        <v>2022</v>
      </c>
      <c r="AQ120" s="38">
        <v>2022</v>
      </c>
      <c r="AR120" s="38">
        <v>2022</v>
      </c>
      <c r="AS120" s="38">
        <v>2022</v>
      </c>
      <c r="AT120" s="38">
        <v>2022</v>
      </c>
      <c r="AU120" s="38">
        <v>2022</v>
      </c>
      <c r="AV120" s="38">
        <v>2022</v>
      </c>
      <c r="AW120" s="38">
        <v>2019</v>
      </c>
      <c r="AX120" s="38">
        <v>2024</v>
      </c>
      <c r="AY120" s="38">
        <v>2024</v>
      </c>
      <c r="AZ120" s="38">
        <v>2024</v>
      </c>
      <c r="BA120" s="38">
        <v>2024</v>
      </c>
      <c r="BB120" s="38">
        <v>2024</v>
      </c>
      <c r="BC120" s="38">
        <v>2023</v>
      </c>
      <c r="BD120" s="38">
        <v>2024</v>
      </c>
      <c r="BE120" s="38">
        <v>2024</v>
      </c>
      <c r="BF120" s="38">
        <v>2015</v>
      </c>
      <c r="BG120" s="38">
        <v>2022</v>
      </c>
      <c r="BH120" s="38">
        <v>2023</v>
      </c>
      <c r="BI120" s="38">
        <v>2022</v>
      </c>
      <c r="BJ120" s="38">
        <v>2020</v>
      </c>
      <c r="BK120" s="38">
        <v>2021</v>
      </c>
      <c r="BL120" s="38">
        <v>2022</v>
      </c>
      <c r="BM120" s="38">
        <v>2014</v>
      </c>
      <c r="BN120" s="38">
        <v>2022</v>
      </c>
      <c r="BO120" s="38">
        <v>2022</v>
      </c>
      <c r="BP120" s="38">
        <v>2021</v>
      </c>
      <c r="BQ120" s="38">
        <v>2022</v>
      </c>
      <c r="BR120" s="38">
        <v>2022</v>
      </c>
      <c r="BS120" s="38">
        <v>2022</v>
      </c>
      <c r="BT120" s="38">
        <v>2021</v>
      </c>
      <c r="BU120" s="38">
        <v>2020</v>
      </c>
      <c r="BV120" s="38">
        <v>2023</v>
      </c>
    </row>
    <row r="121" spans="1:74">
      <c r="A121" s="30" t="s">
        <v>369</v>
      </c>
      <c r="B121" s="23" t="s">
        <v>218</v>
      </c>
      <c r="C121" s="38">
        <v>2024</v>
      </c>
      <c r="D121" s="38">
        <v>2024</v>
      </c>
      <c r="E121" s="38">
        <v>2024</v>
      </c>
      <c r="F121" s="38">
        <v>2024</v>
      </c>
      <c r="G121" s="38">
        <v>2024</v>
      </c>
      <c r="H121" s="38">
        <v>2024</v>
      </c>
      <c r="I121" s="38">
        <v>2024</v>
      </c>
      <c r="J121" s="38">
        <v>2024</v>
      </c>
      <c r="K121" s="38">
        <v>2024</v>
      </c>
      <c r="L121" s="38">
        <v>2024</v>
      </c>
      <c r="M121" s="38">
        <v>2024</v>
      </c>
      <c r="N121" s="38"/>
      <c r="O121" s="38"/>
      <c r="P121" s="38"/>
      <c r="Q121" s="38">
        <v>2024</v>
      </c>
      <c r="R121" s="38">
        <v>2024</v>
      </c>
      <c r="S121" s="38">
        <v>2024</v>
      </c>
      <c r="T121" s="38">
        <v>2024</v>
      </c>
      <c r="U121" s="38">
        <v>2024</v>
      </c>
      <c r="V121" s="38">
        <v>2021</v>
      </c>
      <c r="W121" s="38">
        <v>2022</v>
      </c>
      <c r="X121" s="38">
        <v>2022</v>
      </c>
      <c r="Y121" s="38">
        <f>VLOOKUP(B121,[1]Foglio1!$B:$C,2,FALSE)</f>
        <v>2016</v>
      </c>
      <c r="Z121" s="38">
        <v>2022</v>
      </c>
      <c r="AA121" s="38">
        <f>VLOOKUP(B121,[1]Foglio3!$B:$C,2,FALSE)</f>
        <v>2022</v>
      </c>
      <c r="AB121" s="38">
        <v>2018</v>
      </c>
      <c r="AC121" s="38">
        <v>2020</v>
      </c>
      <c r="AD121" s="38">
        <v>2022</v>
      </c>
      <c r="AE121" s="38">
        <v>2024</v>
      </c>
      <c r="AF121" s="38">
        <v>2024</v>
      </c>
      <c r="AG121" s="38">
        <v>2024</v>
      </c>
      <c r="AH121" s="38">
        <v>2022</v>
      </c>
      <c r="AI121" s="38">
        <v>2015</v>
      </c>
      <c r="AJ121" s="38">
        <v>2024</v>
      </c>
      <c r="AK121" s="38">
        <v>2021</v>
      </c>
      <c r="AL121" s="38">
        <v>2022</v>
      </c>
      <c r="AM121" s="38">
        <v>2022</v>
      </c>
      <c r="AN121" s="38">
        <v>2023</v>
      </c>
      <c r="AO121" s="38">
        <v>2022</v>
      </c>
      <c r="AP121" s="38">
        <v>2018</v>
      </c>
      <c r="AQ121" s="38">
        <v>2022</v>
      </c>
      <c r="AR121" s="38">
        <v>2022</v>
      </c>
      <c r="AS121" s="38">
        <v>2022</v>
      </c>
      <c r="AT121" s="38">
        <v>2022</v>
      </c>
      <c r="AU121" s="38">
        <v>2022</v>
      </c>
      <c r="AV121" s="38">
        <v>2022</v>
      </c>
      <c r="AW121" s="38">
        <v>2017</v>
      </c>
      <c r="AX121" s="38">
        <v>2024</v>
      </c>
      <c r="AY121" s="38">
        <v>2024</v>
      </c>
      <c r="AZ121" s="38">
        <v>2024</v>
      </c>
      <c r="BA121" s="38">
        <v>2024</v>
      </c>
      <c r="BB121" s="38">
        <v>2024</v>
      </c>
      <c r="BC121" s="38">
        <v>2024</v>
      </c>
      <c r="BD121" s="38">
        <v>2024</v>
      </c>
      <c r="BE121" s="38">
        <v>2024</v>
      </c>
      <c r="BF121" s="38">
        <v>2013</v>
      </c>
      <c r="BG121" s="38">
        <v>2022</v>
      </c>
      <c r="BH121" s="38">
        <v>2023</v>
      </c>
      <c r="BI121" s="38">
        <v>2022</v>
      </c>
      <c r="BJ121" s="38">
        <v>2019</v>
      </c>
      <c r="BK121" s="38">
        <v>2021</v>
      </c>
      <c r="BL121" s="38">
        <v>2022</v>
      </c>
      <c r="BM121" s="38">
        <v>2014</v>
      </c>
      <c r="BN121" s="38">
        <v>2022</v>
      </c>
      <c r="BO121" s="38">
        <v>2022</v>
      </c>
      <c r="BP121" s="38">
        <v>2019</v>
      </c>
      <c r="BQ121" s="38">
        <v>2022</v>
      </c>
      <c r="BR121" s="38">
        <v>2022</v>
      </c>
      <c r="BS121" s="38">
        <v>2022</v>
      </c>
      <c r="BT121" s="38">
        <v>2021</v>
      </c>
      <c r="BU121" s="38">
        <v>2020</v>
      </c>
      <c r="BV121" s="38">
        <v>2023</v>
      </c>
    </row>
    <row r="122" spans="1:74">
      <c r="A122" s="30" t="s">
        <v>220</v>
      </c>
      <c r="B122" s="23" t="s">
        <v>219</v>
      </c>
      <c r="C122" s="38">
        <v>2024</v>
      </c>
      <c r="D122" s="38">
        <v>2024</v>
      </c>
      <c r="E122" s="38">
        <v>2024</v>
      </c>
      <c r="F122" s="38">
        <v>2024</v>
      </c>
      <c r="G122" s="38">
        <v>2024</v>
      </c>
      <c r="H122" s="38">
        <v>2024</v>
      </c>
      <c r="I122" s="38">
        <v>2024</v>
      </c>
      <c r="J122" s="38">
        <v>2024</v>
      </c>
      <c r="K122" s="38">
        <v>2024</v>
      </c>
      <c r="L122" s="38">
        <v>2024</v>
      </c>
      <c r="M122" s="38">
        <v>2024</v>
      </c>
      <c r="N122" s="38">
        <v>2024</v>
      </c>
      <c r="O122" s="38">
        <v>2024</v>
      </c>
      <c r="P122" s="38">
        <v>2024</v>
      </c>
      <c r="Q122" s="38">
        <v>2024</v>
      </c>
      <c r="R122" s="38">
        <v>2024</v>
      </c>
      <c r="S122" s="38">
        <v>2024</v>
      </c>
      <c r="T122" s="38">
        <v>2024</v>
      </c>
      <c r="U122" s="38">
        <v>2024</v>
      </c>
      <c r="V122" s="38">
        <v>2021</v>
      </c>
      <c r="W122" s="38">
        <v>2022</v>
      </c>
      <c r="X122" s="38">
        <v>2022</v>
      </c>
      <c r="Y122" s="38">
        <f>VLOOKUP(B122,[1]Foglio1!$B:$C,2,FALSE)</f>
        <v>2013</v>
      </c>
      <c r="Z122" s="38">
        <v>2022</v>
      </c>
      <c r="AA122" s="38">
        <f>VLOOKUP(B122,[1]Foglio3!$B:$C,2,FALSE)</f>
        <v>2017</v>
      </c>
      <c r="AB122" s="38">
        <v>2018</v>
      </c>
      <c r="AC122" s="38">
        <v>2020</v>
      </c>
      <c r="AD122" s="38">
        <v>2022</v>
      </c>
      <c r="AE122" s="38">
        <v>2024</v>
      </c>
      <c r="AF122" s="38">
        <v>2024</v>
      </c>
      <c r="AG122" s="38">
        <v>2024</v>
      </c>
      <c r="AH122" s="38">
        <v>2022</v>
      </c>
      <c r="AI122" s="38">
        <v>2013</v>
      </c>
      <c r="AJ122" s="38">
        <v>2024</v>
      </c>
      <c r="AK122" s="38">
        <v>2021</v>
      </c>
      <c r="AL122" s="38">
        <v>2022</v>
      </c>
      <c r="AM122" s="38">
        <v>2022</v>
      </c>
      <c r="AN122" s="38">
        <v>2023</v>
      </c>
      <c r="AO122" s="38">
        <v>2022</v>
      </c>
      <c r="AP122" s="38">
        <v>2013</v>
      </c>
      <c r="AQ122" s="38">
        <v>2022</v>
      </c>
      <c r="AR122" s="38">
        <v>2022</v>
      </c>
      <c r="AS122" s="38">
        <v>2022</v>
      </c>
      <c r="AT122" s="38">
        <v>2022</v>
      </c>
      <c r="AU122" s="38">
        <v>2022</v>
      </c>
      <c r="AV122" s="38">
        <v>2022</v>
      </c>
      <c r="AW122" s="38">
        <v>2015</v>
      </c>
      <c r="AX122" s="38">
        <v>2024</v>
      </c>
      <c r="AY122" s="38">
        <v>2024</v>
      </c>
      <c r="AZ122" s="38">
        <v>2024</v>
      </c>
      <c r="BA122" s="38"/>
      <c r="BB122" s="38">
        <v>2024</v>
      </c>
      <c r="BC122" s="38">
        <v>2022</v>
      </c>
      <c r="BD122" s="38">
        <v>2024</v>
      </c>
      <c r="BE122" s="38">
        <v>2024</v>
      </c>
      <c r="BF122" s="38">
        <v>2013</v>
      </c>
      <c r="BG122" s="38">
        <v>2022</v>
      </c>
      <c r="BH122" s="38">
        <v>2023</v>
      </c>
      <c r="BI122" s="38">
        <v>2022</v>
      </c>
      <c r="BJ122" s="38">
        <v>2021</v>
      </c>
      <c r="BK122" s="38">
        <v>2021</v>
      </c>
      <c r="BL122" s="38">
        <v>2022</v>
      </c>
      <c r="BM122" s="38">
        <v>2014</v>
      </c>
      <c r="BN122" s="38">
        <v>2022</v>
      </c>
      <c r="BO122" s="38">
        <v>2022</v>
      </c>
      <c r="BP122" s="38">
        <v>2018</v>
      </c>
      <c r="BQ122" s="38">
        <v>2022</v>
      </c>
      <c r="BR122" s="38">
        <v>2022</v>
      </c>
      <c r="BS122" s="38">
        <v>2022</v>
      </c>
      <c r="BT122" s="38">
        <v>2021</v>
      </c>
      <c r="BU122" s="38">
        <v>2020</v>
      </c>
      <c r="BV122" s="38">
        <v>2023</v>
      </c>
    </row>
    <row r="123" spans="1:74">
      <c r="A123" s="30" t="s">
        <v>222</v>
      </c>
      <c r="B123" s="23" t="s">
        <v>221</v>
      </c>
      <c r="C123" s="38">
        <v>2024</v>
      </c>
      <c r="D123" s="38">
        <v>2024</v>
      </c>
      <c r="E123" s="38">
        <v>2024</v>
      </c>
      <c r="F123" s="38">
        <v>2024</v>
      </c>
      <c r="G123" s="38">
        <v>2024</v>
      </c>
      <c r="H123" s="38">
        <v>2024</v>
      </c>
      <c r="I123" s="38">
        <v>2024</v>
      </c>
      <c r="J123" s="38">
        <v>2024</v>
      </c>
      <c r="K123" s="38">
        <v>2024</v>
      </c>
      <c r="L123" s="38"/>
      <c r="M123" s="38"/>
      <c r="N123" s="38"/>
      <c r="O123" s="38"/>
      <c r="P123" s="38"/>
      <c r="Q123" s="38">
        <v>2024</v>
      </c>
      <c r="R123" s="38">
        <v>2024</v>
      </c>
      <c r="S123" s="38">
        <v>2024</v>
      </c>
      <c r="T123" s="38">
        <v>2024</v>
      </c>
      <c r="U123" s="38">
        <v>2024</v>
      </c>
      <c r="V123" s="38">
        <v>2021</v>
      </c>
      <c r="W123" s="38">
        <v>2022</v>
      </c>
      <c r="X123" s="38">
        <v>2022</v>
      </c>
      <c r="Y123" s="38"/>
      <c r="Z123" s="38">
        <v>2021</v>
      </c>
      <c r="AA123" s="38"/>
      <c r="AB123" s="38"/>
      <c r="AC123" s="38"/>
      <c r="AD123" s="38">
        <v>2022</v>
      </c>
      <c r="AE123" s="38">
        <v>2024</v>
      </c>
      <c r="AF123" s="38">
        <v>2008</v>
      </c>
      <c r="AG123" s="38"/>
      <c r="AH123" s="38">
        <v>2022</v>
      </c>
      <c r="AI123" s="38"/>
      <c r="AJ123" s="38">
        <v>2024</v>
      </c>
      <c r="AK123" s="38">
        <v>2021</v>
      </c>
      <c r="AL123" s="38">
        <v>2022</v>
      </c>
      <c r="AM123" s="38">
        <v>2022</v>
      </c>
      <c r="AN123" s="38"/>
      <c r="AO123" s="38">
        <v>2022</v>
      </c>
      <c r="AP123" s="38"/>
      <c r="AQ123" s="38">
        <v>2022</v>
      </c>
      <c r="AR123" s="38"/>
      <c r="AS123" s="38"/>
      <c r="AT123" s="38"/>
      <c r="AU123" s="38">
        <v>2022</v>
      </c>
      <c r="AV123" s="38"/>
      <c r="AW123" s="38">
        <v>2012</v>
      </c>
      <c r="AX123" s="38"/>
      <c r="AY123" s="38"/>
      <c r="AZ123" s="38"/>
      <c r="BA123" s="38"/>
      <c r="BB123" s="38">
        <v>2024</v>
      </c>
      <c r="BC123" s="38"/>
      <c r="BD123" s="38">
        <v>2024</v>
      </c>
      <c r="BE123" s="38">
        <v>2024</v>
      </c>
      <c r="BF123" s="38">
        <v>2013</v>
      </c>
      <c r="BG123" s="38">
        <v>2022</v>
      </c>
      <c r="BH123" s="38"/>
      <c r="BI123" s="38">
        <v>2022</v>
      </c>
      <c r="BJ123" s="38"/>
      <c r="BK123" s="38">
        <v>2021</v>
      </c>
      <c r="BL123" s="38">
        <v>2021</v>
      </c>
      <c r="BM123" s="38">
        <v>2014</v>
      </c>
      <c r="BN123" s="38">
        <v>2022</v>
      </c>
      <c r="BO123" s="38">
        <v>2022</v>
      </c>
      <c r="BP123" s="38">
        <v>2015</v>
      </c>
      <c r="BQ123" s="38">
        <v>2022</v>
      </c>
      <c r="BR123" s="38">
        <v>2022</v>
      </c>
      <c r="BS123" s="38">
        <v>2022</v>
      </c>
      <c r="BT123" s="38">
        <v>2021</v>
      </c>
      <c r="BU123" s="38"/>
      <c r="BV123" s="38">
        <v>2023</v>
      </c>
    </row>
    <row r="124" spans="1:74">
      <c r="A124" s="30" t="s">
        <v>224</v>
      </c>
      <c r="B124" s="23" t="s">
        <v>223</v>
      </c>
      <c r="C124" s="38">
        <v>2024</v>
      </c>
      <c r="D124" s="38">
        <v>2024</v>
      </c>
      <c r="E124" s="38">
        <v>2024</v>
      </c>
      <c r="F124" s="38">
        <v>2024</v>
      </c>
      <c r="G124" s="38">
        <v>2024</v>
      </c>
      <c r="H124" s="38">
        <v>2024</v>
      </c>
      <c r="I124" s="38">
        <v>2024</v>
      </c>
      <c r="J124" s="38">
        <v>2024</v>
      </c>
      <c r="K124" s="38">
        <v>2024</v>
      </c>
      <c r="L124" s="38">
        <v>2024</v>
      </c>
      <c r="M124" s="38">
        <v>2024</v>
      </c>
      <c r="N124" s="38"/>
      <c r="O124" s="38"/>
      <c r="P124" s="38"/>
      <c r="Q124" s="38">
        <v>2024</v>
      </c>
      <c r="R124" s="38">
        <v>2024</v>
      </c>
      <c r="S124" s="38">
        <v>2024</v>
      </c>
      <c r="T124" s="38">
        <v>2024</v>
      </c>
      <c r="U124" s="38">
        <v>2024</v>
      </c>
      <c r="V124" s="38">
        <v>2021</v>
      </c>
      <c r="W124" s="38">
        <v>2022</v>
      </c>
      <c r="X124" s="38">
        <v>2022</v>
      </c>
      <c r="Y124" s="38">
        <f>VLOOKUP(B124,[1]Foglio1!$B:$C,2,FALSE)</f>
        <v>2019</v>
      </c>
      <c r="Z124" s="38">
        <v>2022</v>
      </c>
      <c r="AA124" s="38">
        <f>VLOOKUP(B124,[1]Foglio3!$B:$C,2,FALSE)</f>
        <v>2022</v>
      </c>
      <c r="AB124" s="38">
        <v>2019</v>
      </c>
      <c r="AC124" s="38">
        <v>2020</v>
      </c>
      <c r="AD124" s="38">
        <v>2022</v>
      </c>
      <c r="AE124" s="38">
        <v>2024</v>
      </c>
      <c r="AF124" s="38">
        <v>2024</v>
      </c>
      <c r="AG124" s="38">
        <v>2024</v>
      </c>
      <c r="AH124" s="38">
        <v>2022</v>
      </c>
      <c r="AI124" s="38">
        <v>2019</v>
      </c>
      <c r="AJ124" s="38">
        <v>2024</v>
      </c>
      <c r="AK124" s="38">
        <v>2021</v>
      </c>
      <c r="AL124" s="38">
        <v>2022</v>
      </c>
      <c r="AM124" s="38">
        <v>2022</v>
      </c>
      <c r="AN124" s="38">
        <v>2023</v>
      </c>
      <c r="AO124" s="38">
        <v>2022</v>
      </c>
      <c r="AP124" s="38">
        <v>2022</v>
      </c>
      <c r="AQ124" s="38">
        <v>2022</v>
      </c>
      <c r="AR124" s="38">
        <v>2022</v>
      </c>
      <c r="AS124" s="38">
        <v>2022</v>
      </c>
      <c r="AT124" s="38">
        <v>2022</v>
      </c>
      <c r="AU124" s="38">
        <v>2022</v>
      </c>
      <c r="AV124" s="38">
        <v>2022</v>
      </c>
      <c r="AW124" s="38">
        <v>2010</v>
      </c>
      <c r="AX124" s="38">
        <v>2024</v>
      </c>
      <c r="AY124" s="38">
        <v>2024</v>
      </c>
      <c r="AZ124" s="38">
        <v>2024</v>
      </c>
      <c r="BA124" s="38">
        <v>2018</v>
      </c>
      <c r="BB124" s="38">
        <v>2024</v>
      </c>
      <c r="BC124" s="38">
        <v>2023</v>
      </c>
      <c r="BD124" s="38">
        <v>2024</v>
      </c>
      <c r="BE124" s="38">
        <v>2024</v>
      </c>
      <c r="BF124" s="38">
        <v>2015</v>
      </c>
      <c r="BG124" s="38">
        <v>2022</v>
      </c>
      <c r="BH124" s="38">
        <v>2023</v>
      </c>
      <c r="BI124" s="38">
        <v>2022</v>
      </c>
      <c r="BJ124" s="38">
        <v>2021</v>
      </c>
      <c r="BK124" s="38">
        <v>2021</v>
      </c>
      <c r="BL124" s="38">
        <v>2021</v>
      </c>
      <c r="BM124" s="38">
        <v>2014</v>
      </c>
      <c r="BN124" s="38">
        <v>2022</v>
      </c>
      <c r="BO124" s="38">
        <v>2022</v>
      </c>
      <c r="BP124" s="38">
        <v>2021</v>
      </c>
      <c r="BQ124" s="38">
        <v>2022</v>
      </c>
      <c r="BR124" s="38">
        <v>2022</v>
      </c>
      <c r="BS124" s="38">
        <v>2022</v>
      </c>
      <c r="BT124" s="38">
        <v>2021</v>
      </c>
      <c r="BU124" s="38">
        <v>2020</v>
      </c>
      <c r="BV124" s="38">
        <v>2023</v>
      </c>
    </row>
    <row r="125" spans="1:74">
      <c r="A125" s="30" t="s">
        <v>226</v>
      </c>
      <c r="B125" s="23" t="s">
        <v>225</v>
      </c>
      <c r="C125" s="38">
        <v>2024</v>
      </c>
      <c r="D125" s="38">
        <v>2024</v>
      </c>
      <c r="E125" s="38">
        <v>2024</v>
      </c>
      <c r="F125" s="38">
        <v>2024</v>
      </c>
      <c r="G125" s="38">
        <v>2024</v>
      </c>
      <c r="H125" s="38">
        <v>2024</v>
      </c>
      <c r="I125" s="38">
        <v>2024</v>
      </c>
      <c r="J125" s="38">
        <v>2024</v>
      </c>
      <c r="K125" s="38">
        <v>2024</v>
      </c>
      <c r="L125" s="38">
        <v>2024</v>
      </c>
      <c r="M125" s="38">
        <v>2024</v>
      </c>
      <c r="N125" s="38"/>
      <c r="O125" s="38"/>
      <c r="P125" s="38"/>
      <c r="Q125" s="38">
        <v>2024</v>
      </c>
      <c r="R125" s="38">
        <v>2024</v>
      </c>
      <c r="S125" s="38">
        <v>2024</v>
      </c>
      <c r="T125" s="38">
        <v>2024</v>
      </c>
      <c r="U125" s="38">
        <v>2024</v>
      </c>
      <c r="V125" s="38">
        <v>2021</v>
      </c>
      <c r="W125" s="38">
        <v>2022</v>
      </c>
      <c r="X125" s="38">
        <v>2022</v>
      </c>
      <c r="Y125" s="38">
        <f>VLOOKUP(B125,[1]Foglio1!$B:$C,2,FALSE)</f>
        <v>2011</v>
      </c>
      <c r="Z125" s="38">
        <v>2022</v>
      </c>
      <c r="AA125" s="38"/>
      <c r="AB125" s="38">
        <v>2018</v>
      </c>
      <c r="AC125" s="38">
        <v>2020</v>
      </c>
      <c r="AD125" s="38"/>
      <c r="AE125" s="38">
        <v>2024</v>
      </c>
      <c r="AF125" s="38">
        <v>2024</v>
      </c>
      <c r="AG125" s="38">
        <v>2024</v>
      </c>
      <c r="AH125" s="38">
        <v>2022</v>
      </c>
      <c r="AI125" s="38"/>
      <c r="AJ125" s="38">
        <v>2024</v>
      </c>
      <c r="AK125" s="38">
        <v>2021</v>
      </c>
      <c r="AL125" s="38">
        <v>2022</v>
      </c>
      <c r="AM125" s="38"/>
      <c r="AN125" s="38">
        <v>2023</v>
      </c>
      <c r="AO125" s="38">
        <v>2022</v>
      </c>
      <c r="AP125" s="38"/>
      <c r="AQ125" s="38">
        <v>2022</v>
      </c>
      <c r="AR125" s="38">
        <v>2021</v>
      </c>
      <c r="AS125" s="38">
        <v>2021</v>
      </c>
      <c r="AT125" s="38"/>
      <c r="AU125" s="38">
        <v>2020</v>
      </c>
      <c r="AV125" s="38">
        <v>2022</v>
      </c>
      <c r="AW125" s="38">
        <v>2021</v>
      </c>
      <c r="AX125" s="38">
        <v>2024</v>
      </c>
      <c r="AY125" s="38">
        <v>2024</v>
      </c>
      <c r="AZ125" s="38">
        <v>2024</v>
      </c>
      <c r="BA125" s="38"/>
      <c r="BB125" s="38">
        <v>2024</v>
      </c>
      <c r="BC125" s="38"/>
      <c r="BD125" s="38">
        <v>2024</v>
      </c>
      <c r="BE125" s="38">
        <v>2024</v>
      </c>
      <c r="BF125" s="38">
        <v>2015</v>
      </c>
      <c r="BG125" s="38">
        <v>2022</v>
      </c>
      <c r="BH125" s="38">
        <v>2023</v>
      </c>
      <c r="BI125" s="38">
        <v>2022</v>
      </c>
      <c r="BJ125" s="38"/>
      <c r="BK125" s="38">
        <v>2022</v>
      </c>
      <c r="BL125" s="38">
        <v>2022</v>
      </c>
      <c r="BM125" s="38">
        <v>2014</v>
      </c>
      <c r="BN125" s="38">
        <v>2022</v>
      </c>
      <c r="BO125" s="38">
        <v>2022</v>
      </c>
      <c r="BP125" s="38">
        <v>2020</v>
      </c>
      <c r="BQ125" s="38">
        <v>2020</v>
      </c>
      <c r="BR125" s="38">
        <v>2020</v>
      </c>
      <c r="BS125" s="38">
        <v>2020</v>
      </c>
      <c r="BT125" s="38">
        <v>2021</v>
      </c>
      <c r="BU125" s="38">
        <v>2020</v>
      </c>
      <c r="BV125" s="38">
        <v>2023</v>
      </c>
    </row>
    <row r="126" spans="1:74">
      <c r="A126" s="30" t="s">
        <v>228</v>
      </c>
      <c r="B126" s="23" t="s">
        <v>227</v>
      </c>
      <c r="C126" s="38">
        <v>2024</v>
      </c>
      <c r="D126" s="38">
        <v>2024</v>
      </c>
      <c r="E126" s="38">
        <v>2024</v>
      </c>
      <c r="F126" s="38">
        <v>2024</v>
      </c>
      <c r="G126" s="38">
        <v>2024</v>
      </c>
      <c r="H126" s="38">
        <v>2024</v>
      </c>
      <c r="I126" s="38">
        <v>2024</v>
      </c>
      <c r="J126" s="38">
        <v>2024</v>
      </c>
      <c r="K126" s="38">
        <v>2024</v>
      </c>
      <c r="L126" s="38">
        <v>2024</v>
      </c>
      <c r="M126" s="38"/>
      <c r="N126" s="38"/>
      <c r="O126" s="38"/>
      <c r="P126" s="38"/>
      <c r="Q126" s="38">
        <v>2024</v>
      </c>
      <c r="R126" s="38">
        <v>2024</v>
      </c>
      <c r="S126" s="38">
        <v>2024</v>
      </c>
      <c r="T126" s="38">
        <v>2024</v>
      </c>
      <c r="U126" s="38">
        <v>2024</v>
      </c>
      <c r="V126" s="38">
        <v>2021</v>
      </c>
      <c r="W126" s="38">
        <v>2022</v>
      </c>
      <c r="X126" s="38">
        <v>2022</v>
      </c>
      <c r="Y126" s="38">
        <f>VLOOKUP(B126,[1]Foglio1!$B:$C,2,FALSE)</f>
        <v>2018</v>
      </c>
      <c r="Z126" s="38">
        <v>2022</v>
      </c>
      <c r="AA126" s="38"/>
      <c r="AB126" s="38">
        <v>2018</v>
      </c>
      <c r="AC126" s="38">
        <v>2020</v>
      </c>
      <c r="AD126" s="38">
        <v>2022</v>
      </c>
      <c r="AE126" s="38">
        <v>2024</v>
      </c>
      <c r="AF126" s="38">
        <v>2024</v>
      </c>
      <c r="AG126" s="38">
        <v>2024</v>
      </c>
      <c r="AH126" s="38">
        <v>2022</v>
      </c>
      <c r="AI126" s="38"/>
      <c r="AJ126" s="38">
        <v>2024</v>
      </c>
      <c r="AK126" s="38">
        <v>2021</v>
      </c>
      <c r="AL126" s="38">
        <v>2022</v>
      </c>
      <c r="AM126" s="38"/>
      <c r="AN126" s="38">
        <v>2023</v>
      </c>
      <c r="AO126" s="38">
        <v>2022</v>
      </c>
      <c r="AP126" s="38"/>
      <c r="AQ126" s="38">
        <v>2022</v>
      </c>
      <c r="AR126" s="38">
        <v>2022</v>
      </c>
      <c r="AS126" s="38">
        <v>2021</v>
      </c>
      <c r="AT126" s="38"/>
      <c r="AU126" s="38">
        <v>2022</v>
      </c>
      <c r="AV126" s="38">
        <v>2022</v>
      </c>
      <c r="AW126" s="38"/>
      <c r="AX126" s="38">
        <v>2024</v>
      </c>
      <c r="AY126" s="38">
        <v>2024</v>
      </c>
      <c r="AZ126" s="38">
        <v>2024</v>
      </c>
      <c r="BA126" s="38"/>
      <c r="BB126" s="38">
        <v>2024</v>
      </c>
      <c r="BC126" s="38"/>
      <c r="BD126" s="38">
        <v>2024</v>
      </c>
      <c r="BE126" s="38">
        <v>2024</v>
      </c>
      <c r="BF126" s="38">
        <v>2015</v>
      </c>
      <c r="BG126" s="38">
        <v>2022</v>
      </c>
      <c r="BH126" s="38">
        <v>2023</v>
      </c>
      <c r="BI126" s="38">
        <v>2022</v>
      </c>
      <c r="BJ126" s="38"/>
      <c r="BK126" s="38">
        <v>2021</v>
      </c>
      <c r="BL126" s="38">
        <v>2022</v>
      </c>
      <c r="BM126" s="38">
        <v>2014</v>
      </c>
      <c r="BN126" s="38">
        <v>2022</v>
      </c>
      <c r="BO126" s="38">
        <v>2022</v>
      </c>
      <c r="BP126" s="38">
        <v>2021</v>
      </c>
      <c r="BQ126" s="38">
        <v>2022</v>
      </c>
      <c r="BR126" s="38">
        <v>2022</v>
      </c>
      <c r="BS126" s="38">
        <v>2022</v>
      </c>
      <c r="BT126" s="38">
        <v>2021</v>
      </c>
      <c r="BU126" s="38">
        <v>2020</v>
      </c>
      <c r="BV126" s="38">
        <v>2023</v>
      </c>
    </row>
    <row r="127" spans="1:74">
      <c r="A127" s="30" t="s">
        <v>230</v>
      </c>
      <c r="B127" s="23" t="s">
        <v>229</v>
      </c>
      <c r="C127" s="38">
        <v>2024</v>
      </c>
      <c r="D127" s="38">
        <v>2024</v>
      </c>
      <c r="E127" s="38">
        <v>2024</v>
      </c>
      <c r="F127" s="38">
        <v>2024</v>
      </c>
      <c r="G127" s="38">
        <v>2024</v>
      </c>
      <c r="H127" s="38">
        <v>2024</v>
      </c>
      <c r="I127" s="38">
        <v>2024</v>
      </c>
      <c r="J127" s="38">
        <v>2024</v>
      </c>
      <c r="K127" s="38">
        <v>2024</v>
      </c>
      <c r="L127" s="38">
        <v>2024</v>
      </c>
      <c r="M127" s="38"/>
      <c r="N127" s="38"/>
      <c r="O127" s="38"/>
      <c r="P127" s="38"/>
      <c r="Q127" s="38">
        <v>2024</v>
      </c>
      <c r="R127" s="38">
        <v>2024</v>
      </c>
      <c r="S127" s="38">
        <v>2024</v>
      </c>
      <c r="T127" s="38">
        <v>2024</v>
      </c>
      <c r="U127" s="38">
        <v>2024</v>
      </c>
      <c r="V127" s="38">
        <v>2021</v>
      </c>
      <c r="W127" s="38">
        <v>2022</v>
      </c>
      <c r="X127" s="38">
        <v>2022</v>
      </c>
      <c r="Y127" s="38">
        <f>VLOOKUP(B127,[1]Foglio1!$B:$C,2,FALSE)</f>
        <v>2005</v>
      </c>
      <c r="Z127" s="38">
        <v>2020</v>
      </c>
      <c r="AA127" s="38"/>
      <c r="AB127" s="38">
        <v>2019</v>
      </c>
      <c r="AC127" s="38">
        <v>2020</v>
      </c>
      <c r="AD127" s="38">
        <v>2020</v>
      </c>
      <c r="AE127" s="38">
        <v>2024</v>
      </c>
      <c r="AF127" s="38">
        <v>2024</v>
      </c>
      <c r="AG127" s="38">
        <v>2024</v>
      </c>
      <c r="AH127" s="38">
        <v>2022</v>
      </c>
      <c r="AI127" s="38">
        <v>2011</v>
      </c>
      <c r="AJ127" s="38">
        <v>2024</v>
      </c>
      <c r="AK127" s="38">
        <v>2021</v>
      </c>
      <c r="AL127" s="38">
        <v>2022</v>
      </c>
      <c r="AM127" s="38">
        <v>2022</v>
      </c>
      <c r="AN127" s="38">
        <v>2023</v>
      </c>
      <c r="AO127" s="38">
        <v>2022</v>
      </c>
      <c r="AP127" s="38">
        <v>2012</v>
      </c>
      <c r="AQ127" s="38">
        <v>2022</v>
      </c>
      <c r="AR127" s="38">
        <v>2022</v>
      </c>
      <c r="AS127" s="38">
        <v>2022</v>
      </c>
      <c r="AT127" s="38">
        <v>2022</v>
      </c>
      <c r="AU127" s="38">
        <v>2022</v>
      </c>
      <c r="AV127" s="38">
        <v>2022</v>
      </c>
      <c r="AW127" s="38">
        <v>2014</v>
      </c>
      <c r="AX127" s="38">
        <v>2024</v>
      </c>
      <c r="AY127" s="38">
        <v>2024</v>
      </c>
      <c r="AZ127" s="38">
        <v>2024</v>
      </c>
      <c r="BA127" s="38">
        <v>2024</v>
      </c>
      <c r="BB127" s="38">
        <v>2024</v>
      </c>
      <c r="BC127" s="38">
        <v>2023</v>
      </c>
      <c r="BD127" s="38">
        <v>2024</v>
      </c>
      <c r="BE127" s="38">
        <v>2024</v>
      </c>
      <c r="BF127" s="38">
        <v>2013</v>
      </c>
      <c r="BG127" s="38">
        <v>2022</v>
      </c>
      <c r="BH127" s="38">
        <v>2023</v>
      </c>
      <c r="BI127" s="38">
        <v>2022</v>
      </c>
      <c r="BJ127" s="38">
        <v>2015</v>
      </c>
      <c r="BK127" s="38">
        <v>2021</v>
      </c>
      <c r="BL127" s="38">
        <v>2021</v>
      </c>
      <c r="BM127" s="38">
        <v>2014</v>
      </c>
      <c r="BN127" s="38">
        <v>2022</v>
      </c>
      <c r="BO127" s="38">
        <v>2022</v>
      </c>
      <c r="BP127" s="38">
        <v>2018</v>
      </c>
      <c r="BQ127" s="38">
        <v>2022</v>
      </c>
      <c r="BR127" s="38">
        <v>2022</v>
      </c>
      <c r="BS127" s="38">
        <v>2022</v>
      </c>
      <c r="BT127" s="38">
        <v>2021</v>
      </c>
      <c r="BU127" s="38">
        <v>2020</v>
      </c>
      <c r="BV127" s="38">
        <v>2023</v>
      </c>
    </row>
    <row r="128" spans="1:74">
      <c r="A128" s="30" t="s">
        <v>232</v>
      </c>
      <c r="B128" s="23" t="s">
        <v>231</v>
      </c>
      <c r="C128" s="38">
        <v>2024</v>
      </c>
      <c r="D128" s="38">
        <v>2024</v>
      </c>
      <c r="E128" s="38">
        <v>2024</v>
      </c>
      <c r="F128" s="38">
        <v>2024</v>
      </c>
      <c r="G128" s="38">
        <v>2024</v>
      </c>
      <c r="H128" s="38">
        <v>2024</v>
      </c>
      <c r="I128" s="38">
        <v>2024</v>
      </c>
      <c r="J128" s="38">
        <v>2024</v>
      </c>
      <c r="K128" s="38">
        <v>2024</v>
      </c>
      <c r="L128" s="38">
        <v>2024</v>
      </c>
      <c r="M128" s="38">
        <v>2024</v>
      </c>
      <c r="N128" s="38">
        <v>2024</v>
      </c>
      <c r="O128" s="38">
        <v>2024</v>
      </c>
      <c r="P128" s="38">
        <v>2024</v>
      </c>
      <c r="Q128" s="38">
        <v>2024</v>
      </c>
      <c r="R128" s="38">
        <v>2024</v>
      </c>
      <c r="S128" s="38">
        <v>2024</v>
      </c>
      <c r="T128" s="38">
        <v>2024</v>
      </c>
      <c r="U128" s="38">
        <v>2024</v>
      </c>
      <c r="V128" s="38">
        <v>2021</v>
      </c>
      <c r="W128" s="38">
        <v>2022</v>
      </c>
      <c r="X128" s="38">
        <v>2022</v>
      </c>
      <c r="Y128" s="38">
        <f>VLOOKUP(B128,[1]Foglio1!$B:$C,2,FALSE)</f>
        <v>2012</v>
      </c>
      <c r="Z128" s="38">
        <v>2022</v>
      </c>
      <c r="AA128" s="38">
        <f>VLOOKUP(B128,[1]Foglio3!$B:$C,2,FALSE)</f>
        <v>2022</v>
      </c>
      <c r="AB128" s="38"/>
      <c r="AC128" s="38">
        <v>2020</v>
      </c>
      <c r="AD128" s="38">
        <v>2022</v>
      </c>
      <c r="AE128" s="38">
        <v>2024</v>
      </c>
      <c r="AF128" s="38">
        <v>2024</v>
      </c>
      <c r="AG128" s="38">
        <v>2024</v>
      </c>
      <c r="AH128" s="38">
        <v>2022</v>
      </c>
      <c r="AI128" s="38">
        <v>2012</v>
      </c>
      <c r="AJ128" s="38">
        <v>2024</v>
      </c>
      <c r="AK128" s="38">
        <v>2021</v>
      </c>
      <c r="AL128" s="38">
        <v>2022</v>
      </c>
      <c r="AM128" s="38">
        <v>2022</v>
      </c>
      <c r="AN128" s="38">
        <v>2023</v>
      </c>
      <c r="AO128" s="38">
        <v>2022</v>
      </c>
      <c r="AP128" s="38">
        <v>2022</v>
      </c>
      <c r="AQ128" s="38">
        <v>2022</v>
      </c>
      <c r="AR128" s="38">
        <v>2022</v>
      </c>
      <c r="AS128" s="38">
        <v>2022</v>
      </c>
      <c r="AT128" s="38">
        <v>2022</v>
      </c>
      <c r="AU128" s="38">
        <v>2022</v>
      </c>
      <c r="AV128" s="38">
        <v>2022</v>
      </c>
      <c r="AW128" s="38">
        <v>2021</v>
      </c>
      <c r="AX128" s="38">
        <v>2024</v>
      </c>
      <c r="AY128" s="38">
        <v>2024</v>
      </c>
      <c r="AZ128" s="38">
        <v>2024</v>
      </c>
      <c r="BA128" s="38">
        <v>2024</v>
      </c>
      <c r="BB128" s="38">
        <v>2024</v>
      </c>
      <c r="BC128" s="38"/>
      <c r="BD128" s="38">
        <v>2024</v>
      </c>
      <c r="BE128" s="38">
        <v>2024</v>
      </c>
      <c r="BF128" s="38">
        <v>2015</v>
      </c>
      <c r="BG128" s="38">
        <v>2022</v>
      </c>
      <c r="BH128" s="38">
        <v>2023</v>
      </c>
      <c r="BI128" s="38">
        <v>2022</v>
      </c>
      <c r="BJ128" s="38">
        <v>2022</v>
      </c>
      <c r="BK128" s="38">
        <v>2021</v>
      </c>
      <c r="BL128" s="38">
        <v>2021</v>
      </c>
      <c r="BM128" s="38">
        <v>2014</v>
      </c>
      <c r="BN128" s="38">
        <v>2022</v>
      </c>
      <c r="BO128" s="38">
        <v>2022</v>
      </c>
      <c r="BP128" s="38">
        <v>2020</v>
      </c>
      <c r="BQ128" s="38">
        <v>2022</v>
      </c>
      <c r="BR128" s="38">
        <v>2022</v>
      </c>
      <c r="BS128" s="38">
        <v>2022</v>
      </c>
      <c r="BT128" s="38">
        <v>2021</v>
      </c>
      <c r="BU128" s="38">
        <v>2020</v>
      </c>
      <c r="BV128" s="38">
        <v>2023</v>
      </c>
    </row>
    <row r="129" spans="1:74">
      <c r="A129" s="30" t="s">
        <v>234</v>
      </c>
      <c r="B129" s="23" t="s">
        <v>233</v>
      </c>
      <c r="C129" s="38">
        <v>2024</v>
      </c>
      <c r="D129" s="38">
        <v>2024</v>
      </c>
      <c r="E129" s="38">
        <v>2024</v>
      </c>
      <c r="F129" s="38">
        <v>2024</v>
      </c>
      <c r="G129" s="38">
        <v>2024</v>
      </c>
      <c r="H129" s="38">
        <v>2024</v>
      </c>
      <c r="I129" s="38">
        <v>2024</v>
      </c>
      <c r="J129" s="38">
        <v>2024</v>
      </c>
      <c r="K129" s="38">
        <v>2024</v>
      </c>
      <c r="L129" s="38">
        <v>2024</v>
      </c>
      <c r="M129" s="38">
        <v>2024</v>
      </c>
      <c r="N129" s="38">
        <v>2024</v>
      </c>
      <c r="O129" s="38">
        <v>2024</v>
      </c>
      <c r="P129" s="38">
        <v>2024</v>
      </c>
      <c r="Q129" s="38">
        <v>2024</v>
      </c>
      <c r="R129" s="38">
        <v>2024</v>
      </c>
      <c r="S129" s="38">
        <v>2024</v>
      </c>
      <c r="T129" s="38">
        <v>2024</v>
      </c>
      <c r="U129" s="38">
        <v>2024</v>
      </c>
      <c r="V129" s="38">
        <v>2021</v>
      </c>
      <c r="W129" s="38">
        <v>2022</v>
      </c>
      <c r="X129" s="38">
        <v>2022</v>
      </c>
      <c r="Y129" s="38">
        <f>VLOOKUP(B129,[1]Foglio1!$B:$C,2,FALSE)</f>
        <v>2018</v>
      </c>
      <c r="Z129" s="38">
        <v>2022</v>
      </c>
      <c r="AA129" s="38">
        <f>VLOOKUP(B129,[1]Foglio3!$B:$C,2,FALSE)</f>
        <v>2022</v>
      </c>
      <c r="AB129" s="38">
        <v>2018</v>
      </c>
      <c r="AC129" s="38">
        <v>2020</v>
      </c>
      <c r="AD129" s="38">
        <v>2022</v>
      </c>
      <c r="AE129" s="38">
        <v>2024</v>
      </c>
      <c r="AF129" s="38">
        <v>2024</v>
      </c>
      <c r="AG129" s="38">
        <v>2024</v>
      </c>
      <c r="AH129" s="38">
        <v>2022</v>
      </c>
      <c r="AI129" s="38">
        <v>2021</v>
      </c>
      <c r="AJ129" s="38">
        <v>2024</v>
      </c>
      <c r="AK129" s="38">
        <v>2021</v>
      </c>
      <c r="AL129" s="38">
        <v>2022</v>
      </c>
      <c r="AM129" s="38">
        <v>2022</v>
      </c>
      <c r="AN129" s="38">
        <v>2023</v>
      </c>
      <c r="AO129" s="38">
        <v>2022</v>
      </c>
      <c r="AP129" s="38">
        <v>2020</v>
      </c>
      <c r="AQ129" s="38">
        <v>2022</v>
      </c>
      <c r="AR129" s="38">
        <v>2021</v>
      </c>
      <c r="AS129" s="38"/>
      <c r="AT129" s="38">
        <v>2022</v>
      </c>
      <c r="AU129" s="38">
        <v>2022</v>
      </c>
      <c r="AV129" s="38">
        <v>2022</v>
      </c>
      <c r="AW129" s="38">
        <v>2018</v>
      </c>
      <c r="AX129" s="38">
        <v>2024</v>
      </c>
      <c r="AY129" s="38">
        <v>2024</v>
      </c>
      <c r="AZ129" s="38">
        <v>2024</v>
      </c>
      <c r="BA129" s="38">
        <v>2024</v>
      </c>
      <c r="BB129" s="38">
        <v>2024</v>
      </c>
      <c r="BC129" s="38">
        <v>2024</v>
      </c>
      <c r="BD129" s="38">
        <v>2024</v>
      </c>
      <c r="BE129" s="38">
        <v>2024</v>
      </c>
      <c r="BF129" s="38">
        <v>2015</v>
      </c>
      <c r="BG129" s="38">
        <v>2022</v>
      </c>
      <c r="BH129" s="38">
        <v>2023</v>
      </c>
      <c r="BI129" s="38">
        <v>2022</v>
      </c>
      <c r="BJ129" s="38">
        <v>2018</v>
      </c>
      <c r="BK129" s="38">
        <v>2021</v>
      </c>
      <c r="BL129" s="38">
        <v>2022</v>
      </c>
      <c r="BM129" s="38">
        <v>2014</v>
      </c>
      <c r="BN129" s="38">
        <v>2022</v>
      </c>
      <c r="BO129" s="38">
        <v>2022</v>
      </c>
      <c r="BP129" s="38">
        <v>2021</v>
      </c>
      <c r="BQ129" s="38">
        <v>2022</v>
      </c>
      <c r="BR129" s="38">
        <v>2022</v>
      </c>
      <c r="BS129" s="38">
        <v>2022</v>
      </c>
      <c r="BT129" s="38">
        <v>2021</v>
      </c>
      <c r="BU129" s="38">
        <v>2020</v>
      </c>
      <c r="BV129" s="38">
        <v>2023</v>
      </c>
    </row>
    <row r="130" spans="1:74">
      <c r="A130" s="30" t="s">
        <v>917</v>
      </c>
      <c r="B130" s="23" t="s">
        <v>187</v>
      </c>
      <c r="C130" s="38">
        <v>2024</v>
      </c>
      <c r="D130" s="38">
        <v>2024</v>
      </c>
      <c r="E130" s="38">
        <v>2024</v>
      </c>
      <c r="F130" s="38">
        <v>2024</v>
      </c>
      <c r="G130" s="38">
        <v>2024</v>
      </c>
      <c r="H130" s="38">
        <v>2024</v>
      </c>
      <c r="I130" s="38">
        <v>2024</v>
      </c>
      <c r="J130" s="38">
        <v>2024</v>
      </c>
      <c r="K130" s="38">
        <v>2024</v>
      </c>
      <c r="L130" s="38">
        <v>2024</v>
      </c>
      <c r="M130" s="38">
        <v>2024</v>
      </c>
      <c r="N130" s="38"/>
      <c r="O130" s="38"/>
      <c r="P130" s="38"/>
      <c r="Q130" s="38">
        <v>2024</v>
      </c>
      <c r="R130" s="38">
        <v>2024</v>
      </c>
      <c r="S130" s="38">
        <v>2024</v>
      </c>
      <c r="T130" s="38">
        <v>2024</v>
      </c>
      <c r="U130" s="38">
        <v>2024</v>
      </c>
      <c r="V130" s="38">
        <v>2021</v>
      </c>
      <c r="W130" s="38">
        <v>2022</v>
      </c>
      <c r="X130" s="38">
        <v>2022</v>
      </c>
      <c r="Y130" s="38">
        <f>VLOOKUP(B130,[1]Foglio1!$B:$C,2,FALSE)</f>
        <v>2018</v>
      </c>
      <c r="Z130" s="38">
        <v>2022</v>
      </c>
      <c r="AA130" s="38">
        <f>VLOOKUP(B130,[1]Foglio3!$B:$C,2,FALSE)</f>
        <v>2020</v>
      </c>
      <c r="AB130" s="38">
        <v>2018</v>
      </c>
      <c r="AC130" s="38">
        <v>2020</v>
      </c>
      <c r="AD130" s="38">
        <v>2022</v>
      </c>
      <c r="AE130" s="38">
        <v>2024</v>
      </c>
      <c r="AF130" s="38">
        <v>2024</v>
      </c>
      <c r="AG130" s="38">
        <v>2024</v>
      </c>
      <c r="AH130" s="38">
        <v>2022</v>
      </c>
      <c r="AI130" s="38">
        <v>2018</v>
      </c>
      <c r="AJ130" s="38">
        <v>2024</v>
      </c>
      <c r="AK130" s="38">
        <v>2021</v>
      </c>
      <c r="AL130" s="38">
        <v>2022</v>
      </c>
      <c r="AM130" s="38">
        <v>2022</v>
      </c>
      <c r="AN130" s="38">
        <v>2023</v>
      </c>
      <c r="AO130" s="38">
        <v>2022</v>
      </c>
      <c r="AP130" s="38">
        <v>2019</v>
      </c>
      <c r="AQ130" s="38">
        <v>2022</v>
      </c>
      <c r="AR130" s="38">
        <v>2022</v>
      </c>
      <c r="AS130" s="38">
        <v>2022</v>
      </c>
      <c r="AT130" s="38"/>
      <c r="AU130" s="38">
        <v>2022</v>
      </c>
      <c r="AV130" s="38">
        <v>2022</v>
      </c>
      <c r="AW130" s="38">
        <v>2019</v>
      </c>
      <c r="AX130" s="38">
        <v>2024</v>
      </c>
      <c r="AY130" s="38">
        <v>2024</v>
      </c>
      <c r="AZ130" s="38">
        <v>2024</v>
      </c>
      <c r="BA130" s="38">
        <v>2024</v>
      </c>
      <c r="BB130" s="38">
        <v>2024</v>
      </c>
      <c r="BC130" s="38"/>
      <c r="BD130" s="38">
        <v>2024</v>
      </c>
      <c r="BE130" s="38">
        <v>2024</v>
      </c>
      <c r="BF130" s="38">
        <v>2015</v>
      </c>
      <c r="BG130" s="38">
        <v>2022</v>
      </c>
      <c r="BH130" s="38">
        <v>2023</v>
      </c>
      <c r="BI130" s="38">
        <v>2022</v>
      </c>
      <c r="BJ130" s="38">
        <v>2012</v>
      </c>
      <c r="BK130" s="38">
        <v>2021</v>
      </c>
      <c r="BL130" s="38">
        <v>2022</v>
      </c>
      <c r="BM130" s="38">
        <v>2014</v>
      </c>
      <c r="BN130" s="38">
        <v>2022</v>
      </c>
      <c r="BO130" s="38">
        <v>2022</v>
      </c>
      <c r="BP130" s="38">
        <v>2015</v>
      </c>
      <c r="BQ130" s="38">
        <v>2022</v>
      </c>
      <c r="BR130" s="38">
        <v>2022</v>
      </c>
      <c r="BS130" s="38">
        <v>2022</v>
      </c>
      <c r="BT130" s="38">
        <v>2021</v>
      </c>
      <c r="BU130" s="38">
        <v>2020</v>
      </c>
      <c r="BV130" s="38">
        <v>2023</v>
      </c>
    </row>
    <row r="131" spans="1:74">
      <c r="A131" s="30" t="s">
        <v>236</v>
      </c>
      <c r="B131" s="23" t="s">
        <v>235</v>
      </c>
      <c r="C131" s="38">
        <v>2024</v>
      </c>
      <c r="D131" s="38">
        <v>2024</v>
      </c>
      <c r="E131" s="38">
        <v>2024</v>
      </c>
      <c r="F131" s="38">
        <v>2024</v>
      </c>
      <c r="G131" s="38">
        <v>2024</v>
      </c>
      <c r="H131" s="38">
        <v>2024</v>
      </c>
      <c r="I131" s="38">
        <v>2024</v>
      </c>
      <c r="J131" s="38">
        <v>2024</v>
      </c>
      <c r="K131" s="38">
        <v>2024</v>
      </c>
      <c r="L131" s="38">
        <v>2024</v>
      </c>
      <c r="M131" s="38">
        <v>2024</v>
      </c>
      <c r="N131" s="38"/>
      <c r="O131" s="38"/>
      <c r="P131" s="38"/>
      <c r="Q131" s="38">
        <v>2024</v>
      </c>
      <c r="R131" s="38">
        <v>2024</v>
      </c>
      <c r="S131" s="38">
        <v>2024</v>
      </c>
      <c r="T131" s="38">
        <v>2024</v>
      </c>
      <c r="U131" s="38">
        <v>2024</v>
      </c>
      <c r="V131" s="38">
        <v>2021</v>
      </c>
      <c r="W131" s="38">
        <v>2022</v>
      </c>
      <c r="X131" s="38">
        <v>2022</v>
      </c>
      <c r="Y131" s="38">
        <f>VLOOKUP(B131,[1]Foglio1!$B:$C,2,FALSE)</f>
        <v>2011</v>
      </c>
      <c r="Z131" s="38">
        <v>2022</v>
      </c>
      <c r="AA131" s="38"/>
      <c r="AB131" s="38">
        <v>2018</v>
      </c>
      <c r="AC131" s="38">
        <v>2020</v>
      </c>
      <c r="AD131" s="38">
        <v>2022</v>
      </c>
      <c r="AE131" s="38">
        <v>2024</v>
      </c>
      <c r="AF131" s="38">
        <v>2024</v>
      </c>
      <c r="AG131" s="38">
        <v>2024</v>
      </c>
      <c r="AH131" s="38">
        <v>2022</v>
      </c>
      <c r="AI131" s="38"/>
      <c r="AJ131" s="38">
        <v>2024</v>
      </c>
      <c r="AK131" s="38">
        <v>2021</v>
      </c>
      <c r="AL131" s="38">
        <v>2022</v>
      </c>
      <c r="AM131" s="38"/>
      <c r="AN131" s="38">
        <v>2023</v>
      </c>
      <c r="AO131" s="38">
        <v>2022</v>
      </c>
      <c r="AP131" s="38"/>
      <c r="AQ131" s="38">
        <v>2022</v>
      </c>
      <c r="AR131" s="38">
        <v>2021</v>
      </c>
      <c r="AS131" s="38"/>
      <c r="AT131" s="38"/>
      <c r="AU131" s="38">
        <v>2022</v>
      </c>
      <c r="AV131" s="38">
        <v>2022</v>
      </c>
      <c r="AW131" s="38">
        <v>2019</v>
      </c>
      <c r="AX131" s="38">
        <v>2024</v>
      </c>
      <c r="AY131" s="38">
        <v>2024</v>
      </c>
      <c r="AZ131" s="38">
        <v>2024</v>
      </c>
      <c r="BA131" s="38"/>
      <c r="BB131" s="38">
        <v>2024</v>
      </c>
      <c r="BC131" s="38"/>
      <c r="BD131" s="38">
        <v>2024</v>
      </c>
      <c r="BE131" s="38">
        <v>2024</v>
      </c>
      <c r="BF131" s="38">
        <v>2015</v>
      </c>
      <c r="BG131" s="38">
        <v>2022</v>
      </c>
      <c r="BH131" s="38">
        <v>2023</v>
      </c>
      <c r="BI131" s="38">
        <v>2022</v>
      </c>
      <c r="BJ131" s="38"/>
      <c r="BK131" s="38">
        <v>2022</v>
      </c>
      <c r="BL131" s="38">
        <v>2022</v>
      </c>
      <c r="BM131" s="38">
        <v>2014</v>
      </c>
      <c r="BN131" s="38">
        <v>2022</v>
      </c>
      <c r="BO131" s="38">
        <v>2022</v>
      </c>
      <c r="BP131" s="38">
        <v>2021</v>
      </c>
      <c r="BQ131" s="38">
        <v>2022</v>
      </c>
      <c r="BR131" s="38">
        <v>2022</v>
      </c>
      <c r="BS131" s="38">
        <v>2022</v>
      </c>
      <c r="BT131" s="38">
        <v>2021</v>
      </c>
      <c r="BU131" s="38">
        <v>2020</v>
      </c>
      <c r="BV131" s="38">
        <v>2023</v>
      </c>
    </row>
    <row r="132" spans="1:74">
      <c r="A132" s="30" t="s">
        <v>239</v>
      </c>
      <c r="B132" s="23" t="s">
        <v>238</v>
      </c>
      <c r="C132" s="38">
        <v>2024</v>
      </c>
      <c r="D132" s="38">
        <v>2024</v>
      </c>
      <c r="E132" s="38">
        <v>2024</v>
      </c>
      <c r="F132" s="38">
        <v>2024</v>
      </c>
      <c r="G132" s="38">
        <v>2024</v>
      </c>
      <c r="H132" s="38">
        <v>2024</v>
      </c>
      <c r="I132" s="38">
        <v>2024</v>
      </c>
      <c r="J132" s="38">
        <v>2024</v>
      </c>
      <c r="K132" s="38">
        <v>2024</v>
      </c>
      <c r="L132" s="38">
        <v>2024</v>
      </c>
      <c r="M132" s="38">
        <v>2024</v>
      </c>
      <c r="N132" s="38"/>
      <c r="O132" s="38"/>
      <c r="P132" s="38"/>
      <c r="Q132" s="38">
        <v>2024</v>
      </c>
      <c r="R132" s="38">
        <v>2024</v>
      </c>
      <c r="S132" s="38">
        <v>2024</v>
      </c>
      <c r="T132" s="38">
        <v>2024</v>
      </c>
      <c r="U132" s="38">
        <v>2024</v>
      </c>
      <c r="V132" s="38">
        <v>2021</v>
      </c>
      <c r="W132" s="38">
        <v>2022</v>
      </c>
      <c r="X132" s="38">
        <v>2022</v>
      </c>
      <c r="Y132" s="38"/>
      <c r="Z132" s="38">
        <v>2022</v>
      </c>
      <c r="AA132" s="38">
        <f>VLOOKUP(B132,[1]Foglio3!$B:$C,2,FALSE)</f>
        <v>2021</v>
      </c>
      <c r="AB132" s="38">
        <v>2018</v>
      </c>
      <c r="AC132" s="38">
        <v>2020</v>
      </c>
      <c r="AD132" s="38">
        <v>2022</v>
      </c>
      <c r="AE132" s="38">
        <v>2024</v>
      </c>
      <c r="AF132" s="38">
        <v>2024</v>
      </c>
      <c r="AG132" s="38">
        <v>2024</v>
      </c>
      <c r="AH132" s="38">
        <v>2022</v>
      </c>
      <c r="AI132" s="38"/>
      <c r="AJ132" s="38">
        <v>2024</v>
      </c>
      <c r="AK132" s="38">
        <v>2021</v>
      </c>
      <c r="AL132" s="38">
        <v>2022</v>
      </c>
      <c r="AM132" s="38"/>
      <c r="AN132" s="38">
        <v>2023</v>
      </c>
      <c r="AO132" s="38">
        <v>2022</v>
      </c>
      <c r="AP132" s="38">
        <v>2017</v>
      </c>
      <c r="AQ132" s="38">
        <v>2022</v>
      </c>
      <c r="AR132" s="38">
        <v>2022</v>
      </c>
      <c r="AS132" s="38">
        <v>2022</v>
      </c>
      <c r="AT132" s="38">
        <v>2022</v>
      </c>
      <c r="AU132" s="38">
        <v>2022</v>
      </c>
      <c r="AV132" s="38">
        <v>2022</v>
      </c>
      <c r="AW132" s="38"/>
      <c r="AX132" s="38">
        <v>2024</v>
      </c>
      <c r="AY132" s="38">
        <v>2024</v>
      </c>
      <c r="AZ132" s="38">
        <v>2024</v>
      </c>
      <c r="BA132" s="38"/>
      <c r="BB132" s="38">
        <v>2024</v>
      </c>
      <c r="BC132" s="38"/>
      <c r="BD132" s="38">
        <v>2024</v>
      </c>
      <c r="BE132" s="38">
        <v>2024</v>
      </c>
      <c r="BF132" s="38"/>
      <c r="BG132" s="38">
        <v>2022</v>
      </c>
      <c r="BH132" s="38">
        <v>2023</v>
      </c>
      <c r="BI132" s="38">
        <v>2022</v>
      </c>
      <c r="BJ132" s="38">
        <v>2022</v>
      </c>
      <c r="BK132" s="38">
        <v>2021</v>
      </c>
      <c r="BL132" s="38">
        <v>2021</v>
      </c>
      <c r="BM132" s="38">
        <v>2014</v>
      </c>
      <c r="BN132" s="38">
        <v>2022</v>
      </c>
      <c r="BO132" s="38">
        <v>2022</v>
      </c>
      <c r="BP132" s="38">
        <v>2020</v>
      </c>
      <c r="BQ132" s="38">
        <v>2022</v>
      </c>
      <c r="BR132" s="38">
        <v>2022</v>
      </c>
      <c r="BS132" s="38">
        <v>2022</v>
      </c>
      <c r="BT132" s="38">
        <v>2021</v>
      </c>
      <c r="BU132" s="38">
        <v>2020</v>
      </c>
      <c r="BV132" s="38">
        <v>2023</v>
      </c>
    </row>
    <row r="133" spans="1:74">
      <c r="A133" s="30" t="s">
        <v>241</v>
      </c>
      <c r="B133" s="23" t="s">
        <v>240</v>
      </c>
      <c r="C133" s="38">
        <v>2024</v>
      </c>
      <c r="D133" s="38">
        <v>2024</v>
      </c>
      <c r="E133" s="38">
        <v>2024</v>
      </c>
      <c r="F133" s="38">
        <v>2024</v>
      </c>
      <c r="G133" s="38">
        <v>2024</v>
      </c>
      <c r="H133" s="38">
        <v>2024</v>
      </c>
      <c r="I133" s="38">
        <v>2024</v>
      </c>
      <c r="J133" s="38">
        <v>2024</v>
      </c>
      <c r="K133" s="38">
        <v>2024</v>
      </c>
      <c r="L133" s="38">
        <v>2024</v>
      </c>
      <c r="M133" s="38">
        <v>2024</v>
      </c>
      <c r="N133" s="38"/>
      <c r="O133" s="38"/>
      <c r="P133" s="38"/>
      <c r="Q133" s="38">
        <v>2024</v>
      </c>
      <c r="R133" s="38">
        <v>2024</v>
      </c>
      <c r="S133" s="38">
        <v>2024</v>
      </c>
      <c r="T133" s="38">
        <v>2024</v>
      </c>
      <c r="U133" s="38">
        <v>2024</v>
      </c>
      <c r="V133" s="38">
        <v>2021</v>
      </c>
      <c r="W133" s="38">
        <v>2022</v>
      </c>
      <c r="X133" s="38">
        <v>2022</v>
      </c>
      <c r="Y133" s="38">
        <f>VLOOKUP(B133,[1]Foglio1!$B:$C,2,FALSE)</f>
        <v>2013</v>
      </c>
      <c r="Z133" s="38">
        <v>2022</v>
      </c>
      <c r="AA133" s="38">
        <f>VLOOKUP(B133,[1]Foglio3!$B:$C,2,FALSE)</f>
        <v>2022</v>
      </c>
      <c r="AB133" s="38">
        <v>2018</v>
      </c>
      <c r="AC133" s="38">
        <v>2020</v>
      </c>
      <c r="AD133" s="38">
        <v>2022</v>
      </c>
      <c r="AE133" s="38">
        <v>2024</v>
      </c>
      <c r="AF133" s="38">
        <v>2024</v>
      </c>
      <c r="AG133" s="38">
        <v>2024</v>
      </c>
      <c r="AH133" s="38">
        <v>2022</v>
      </c>
      <c r="AI133" s="38">
        <v>2017</v>
      </c>
      <c r="AJ133" s="38">
        <v>2024</v>
      </c>
      <c r="AK133" s="38">
        <v>2021</v>
      </c>
      <c r="AL133" s="38">
        <v>2022</v>
      </c>
      <c r="AM133" s="38">
        <v>2022</v>
      </c>
      <c r="AN133" s="38">
        <v>2023</v>
      </c>
      <c r="AO133" s="38">
        <v>2022</v>
      </c>
      <c r="AP133" s="38">
        <v>2018</v>
      </c>
      <c r="AQ133" s="38">
        <v>2022</v>
      </c>
      <c r="AR133" s="38">
        <v>2022</v>
      </c>
      <c r="AS133" s="38"/>
      <c r="AT133" s="38">
        <v>2022</v>
      </c>
      <c r="AU133" s="38">
        <v>2022</v>
      </c>
      <c r="AV133" s="38">
        <v>2022</v>
      </c>
      <c r="AW133" s="38">
        <v>2018</v>
      </c>
      <c r="AX133" s="38">
        <v>2024</v>
      </c>
      <c r="AY133" s="38">
        <v>2024</v>
      </c>
      <c r="AZ133" s="38">
        <v>2024</v>
      </c>
      <c r="BA133" s="38">
        <v>2024</v>
      </c>
      <c r="BB133" s="38">
        <v>2024</v>
      </c>
      <c r="BC133" s="38">
        <v>2024</v>
      </c>
      <c r="BD133" s="38">
        <v>2024</v>
      </c>
      <c r="BE133" s="38">
        <v>2024</v>
      </c>
      <c r="BF133" s="38">
        <v>2015</v>
      </c>
      <c r="BG133" s="38">
        <v>2022</v>
      </c>
      <c r="BH133" s="38">
        <v>2023</v>
      </c>
      <c r="BI133" s="38">
        <v>2022</v>
      </c>
      <c r="BJ133" s="38">
        <v>2019</v>
      </c>
      <c r="BK133" s="38">
        <v>2021</v>
      </c>
      <c r="BL133" s="38">
        <v>2022</v>
      </c>
      <c r="BM133" s="38">
        <v>2014</v>
      </c>
      <c r="BN133" s="38">
        <v>2022</v>
      </c>
      <c r="BO133" s="38">
        <v>2022</v>
      </c>
      <c r="BP133" s="38">
        <v>2019</v>
      </c>
      <c r="BQ133" s="38">
        <v>2022</v>
      </c>
      <c r="BR133" s="38">
        <v>2022</v>
      </c>
      <c r="BS133" s="38">
        <v>2022</v>
      </c>
      <c r="BT133" s="38">
        <v>2021</v>
      </c>
      <c r="BU133" s="38">
        <v>2020</v>
      </c>
      <c r="BV133" s="38">
        <v>2023</v>
      </c>
    </row>
    <row r="134" spans="1:74">
      <c r="A134" s="30" t="s">
        <v>243</v>
      </c>
      <c r="B134" s="23" t="s">
        <v>242</v>
      </c>
      <c r="C134" s="38">
        <v>2024</v>
      </c>
      <c r="D134" s="38">
        <v>2024</v>
      </c>
      <c r="E134" s="38">
        <v>2024</v>
      </c>
      <c r="F134" s="38">
        <v>2024</v>
      </c>
      <c r="G134" s="38">
        <v>2024</v>
      </c>
      <c r="H134" s="38">
        <v>2024</v>
      </c>
      <c r="I134" s="38">
        <v>2024</v>
      </c>
      <c r="J134" s="38">
        <v>2024</v>
      </c>
      <c r="K134" s="38">
        <v>2024</v>
      </c>
      <c r="L134" s="38"/>
      <c r="M134" s="38">
        <v>2024</v>
      </c>
      <c r="N134" s="38"/>
      <c r="O134" s="38"/>
      <c r="P134" s="38"/>
      <c r="Q134" s="38">
        <v>2024</v>
      </c>
      <c r="R134" s="38">
        <v>2024</v>
      </c>
      <c r="S134" s="38">
        <v>2024</v>
      </c>
      <c r="T134" s="38">
        <v>2024</v>
      </c>
      <c r="U134" s="38">
        <v>2024</v>
      </c>
      <c r="V134" s="38">
        <v>2021</v>
      </c>
      <c r="W134" s="38">
        <v>2022</v>
      </c>
      <c r="X134" s="38">
        <v>2022</v>
      </c>
      <c r="Y134" s="38"/>
      <c r="Z134" s="38">
        <v>2022</v>
      </c>
      <c r="AA134" s="38"/>
      <c r="AB134" s="38">
        <v>2015</v>
      </c>
      <c r="AC134" s="38">
        <v>2020</v>
      </c>
      <c r="AD134" s="38">
        <v>2022</v>
      </c>
      <c r="AE134" s="38">
        <v>2024</v>
      </c>
      <c r="AF134" s="38">
        <v>2008</v>
      </c>
      <c r="AG134" s="38"/>
      <c r="AH134" s="38">
        <v>2022</v>
      </c>
      <c r="AI134" s="38"/>
      <c r="AJ134" s="38">
        <v>2024</v>
      </c>
      <c r="AK134" s="38">
        <v>2021</v>
      </c>
      <c r="AL134" s="38">
        <v>2022</v>
      </c>
      <c r="AM134" s="38">
        <v>2022</v>
      </c>
      <c r="AN134" s="38">
        <v>2023</v>
      </c>
      <c r="AO134" s="38">
        <v>2022</v>
      </c>
      <c r="AP134" s="38"/>
      <c r="AQ134" s="38">
        <v>2022</v>
      </c>
      <c r="AR134" s="38"/>
      <c r="AS134" s="38"/>
      <c r="AT134" s="38"/>
      <c r="AU134" s="38">
        <v>2022</v>
      </c>
      <c r="AV134" s="38"/>
      <c r="AW134" s="38"/>
      <c r="AX134" s="38">
        <v>2024</v>
      </c>
      <c r="AY134" s="38">
        <v>2024</v>
      </c>
      <c r="AZ134" s="38">
        <v>2024</v>
      </c>
      <c r="BA134" s="38"/>
      <c r="BB134" s="38"/>
      <c r="BC134" s="38"/>
      <c r="BD134" s="38">
        <v>2024</v>
      </c>
      <c r="BE134" s="38">
        <v>2024</v>
      </c>
      <c r="BF134" s="38">
        <v>2013</v>
      </c>
      <c r="BG134" s="38">
        <v>2022</v>
      </c>
      <c r="BH134" s="38"/>
      <c r="BI134" s="38">
        <v>2022</v>
      </c>
      <c r="BJ134" s="38">
        <v>2015</v>
      </c>
      <c r="BK134" s="38"/>
      <c r="BL134" s="38">
        <v>2022</v>
      </c>
      <c r="BM134" s="38">
        <v>2014</v>
      </c>
      <c r="BN134" s="38">
        <v>2022</v>
      </c>
      <c r="BO134" s="38">
        <v>2022</v>
      </c>
      <c r="BP134" s="38">
        <v>2020</v>
      </c>
      <c r="BQ134" s="38">
        <v>2022</v>
      </c>
      <c r="BR134" s="38">
        <v>2022</v>
      </c>
      <c r="BS134" s="38">
        <v>2022</v>
      </c>
      <c r="BT134" s="38">
        <v>2021</v>
      </c>
      <c r="BU134" s="38"/>
      <c r="BV134" s="38">
        <v>2023</v>
      </c>
    </row>
    <row r="135" spans="1:74">
      <c r="A135" s="30" t="s">
        <v>391</v>
      </c>
      <c r="B135" s="23" t="s">
        <v>237</v>
      </c>
      <c r="C135" s="38">
        <v>2024</v>
      </c>
      <c r="D135" s="38">
        <v>2024</v>
      </c>
      <c r="E135" s="38">
        <v>2024</v>
      </c>
      <c r="F135" s="38">
        <v>2024</v>
      </c>
      <c r="G135" s="38">
        <v>2024</v>
      </c>
      <c r="H135" s="38">
        <v>2024</v>
      </c>
      <c r="I135" s="38">
        <v>2024</v>
      </c>
      <c r="J135" s="38">
        <v>2024</v>
      </c>
      <c r="K135" s="38">
        <v>2024</v>
      </c>
      <c r="L135" s="38"/>
      <c r="M135" s="38">
        <v>2024</v>
      </c>
      <c r="N135" s="38"/>
      <c r="O135" s="38"/>
      <c r="P135" s="38"/>
      <c r="Q135" s="38">
        <v>2024</v>
      </c>
      <c r="R135" s="38">
        <v>2024</v>
      </c>
      <c r="S135" s="38">
        <v>2024</v>
      </c>
      <c r="T135" s="38">
        <v>2024</v>
      </c>
      <c r="U135" s="38">
        <v>2024</v>
      </c>
      <c r="V135" s="38">
        <v>2021</v>
      </c>
      <c r="W135" s="38">
        <v>2022</v>
      </c>
      <c r="X135" s="38">
        <v>2022</v>
      </c>
      <c r="Y135" s="38">
        <f>VLOOKUP(B135,[1]Foglio1!$B:$C,2,FALSE)</f>
        <v>2019</v>
      </c>
      <c r="Z135" s="38">
        <v>2022</v>
      </c>
      <c r="AA135" s="38">
        <f>VLOOKUP(B135,[1]Foglio3!$B:$C,2,FALSE)</f>
        <v>2022</v>
      </c>
      <c r="AB135" s="38">
        <v>2019</v>
      </c>
      <c r="AC135" s="38"/>
      <c r="AD135" s="38">
        <v>2022</v>
      </c>
      <c r="AE135" s="38">
        <v>2024</v>
      </c>
      <c r="AF135" s="38">
        <v>2024</v>
      </c>
      <c r="AG135" s="38">
        <v>2024</v>
      </c>
      <c r="AH135" s="38">
        <v>2022</v>
      </c>
      <c r="AI135" s="38">
        <v>2019</v>
      </c>
      <c r="AJ135" s="38">
        <v>2024</v>
      </c>
      <c r="AK135" s="38">
        <v>2021</v>
      </c>
      <c r="AL135" s="38">
        <v>2022</v>
      </c>
      <c r="AM135" s="38">
        <v>2022</v>
      </c>
      <c r="AN135" s="38">
        <v>2023</v>
      </c>
      <c r="AO135" s="38">
        <v>2022</v>
      </c>
      <c r="AP135" s="38">
        <v>2020</v>
      </c>
      <c r="AQ135" s="38">
        <v>2022</v>
      </c>
      <c r="AR135" s="38"/>
      <c r="AS135" s="38"/>
      <c r="AT135" s="38"/>
      <c r="AU135" s="38"/>
      <c r="AV135" s="38"/>
      <c r="AW135" s="38">
        <v>2016</v>
      </c>
      <c r="AX135" s="38">
        <v>2024</v>
      </c>
      <c r="AY135" s="38">
        <v>2024</v>
      </c>
      <c r="AZ135" s="38">
        <v>2024</v>
      </c>
      <c r="BA135" s="38">
        <v>2024</v>
      </c>
      <c r="BB135" s="38"/>
      <c r="BC135" s="38">
        <v>2023</v>
      </c>
      <c r="BD135" s="38">
        <v>2024</v>
      </c>
      <c r="BE135" s="38">
        <v>2024</v>
      </c>
      <c r="BF135" s="38">
        <v>2015</v>
      </c>
      <c r="BG135" s="38">
        <v>2022</v>
      </c>
      <c r="BH135" s="38"/>
      <c r="BI135" s="38">
        <v>2022</v>
      </c>
      <c r="BJ135" s="38">
        <v>2022</v>
      </c>
      <c r="BK135" s="38">
        <v>2022</v>
      </c>
      <c r="BL135" s="38">
        <v>2021</v>
      </c>
      <c r="BM135" s="38">
        <v>2014</v>
      </c>
      <c r="BN135" s="38">
        <v>2022</v>
      </c>
      <c r="BO135" s="38">
        <v>2022</v>
      </c>
      <c r="BP135" s="38">
        <v>2018</v>
      </c>
      <c r="BQ135" s="38">
        <v>2022</v>
      </c>
      <c r="BR135" s="38">
        <v>2022</v>
      </c>
      <c r="BS135" s="38">
        <v>2022</v>
      </c>
      <c r="BT135" s="38"/>
      <c r="BU135" s="38">
        <v>2020</v>
      </c>
      <c r="BV135" s="38">
        <v>2023</v>
      </c>
    </row>
    <row r="136" spans="1:74">
      <c r="A136" s="30" t="s">
        <v>245</v>
      </c>
      <c r="B136" s="23" t="s">
        <v>244</v>
      </c>
      <c r="C136" s="38">
        <v>2024</v>
      </c>
      <c r="D136" s="38">
        <v>2024</v>
      </c>
      <c r="E136" s="38">
        <v>2024</v>
      </c>
      <c r="F136" s="38">
        <v>2024</v>
      </c>
      <c r="G136" s="38">
        <v>2024</v>
      </c>
      <c r="H136" s="38">
        <v>2024</v>
      </c>
      <c r="I136" s="38">
        <v>2024</v>
      </c>
      <c r="J136" s="38">
        <v>2024</v>
      </c>
      <c r="K136" s="38">
        <v>2024</v>
      </c>
      <c r="L136" s="38">
        <v>2024</v>
      </c>
      <c r="M136" s="38"/>
      <c r="N136" s="38"/>
      <c r="O136" s="38"/>
      <c r="P136" s="38"/>
      <c r="Q136" s="38">
        <v>2024</v>
      </c>
      <c r="R136" s="38">
        <v>2024</v>
      </c>
      <c r="S136" s="38">
        <v>2024</v>
      </c>
      <c r="T136" s="38">
        <v>2024</v>
      </c>
      <c r="U136" s="38">
        <v>2024</v>
      </c>
      <c r="V136" s="38">
        <v>2021</v>
      </c>
      <c r="W136" s="38">
        <v>2022</v>
      </c>
      <c r="X136" s="38">
        <v>2022</v>
      </c>
      <c r="Y136" s="38">
        <f>VLOOKUP(B136,[1]Foglio1!$B:$C,2,FALSE)</f>
        <v>2013</v>
      </c>
      <c r="Z136" s="38">
        <v>2022</v>
      </c>
      <c r="AA136" s="38"/>
      <c r="AB136" s="38">
        <v>2018</v>
      </c>
      <c r="AC136" s="38">
        <v>2020</v>
      </c>
      <c r="AD136" s="38">
        <v>2022</v>
      </c>
      <c r="AE136" s="38">
        <v>2024</v>
      </c>
      <c r="AF136" s="38">
        <v>2024</v>
      </c>
      <c r="AG136" s="38">
        <v>2024</v>
      </c>
      <c r="AH136" s="38">
        <v>2022</v>
      </c>
      <c r="AI136" s="38"/>
      <c r="AJ136" s="38">
        <v>2024</v>
      </c>
      <c r="AK136" s="38">
        <v>2021</v>
      </c>
      <c r="AL136" s="38">
        <v>2022</v>
      </c>
      <c r="AM136" s="38">
        <v>2022</v>
      </c>
      <c r="AN136" s="38">
        <v>2023</v>
      </c>
      <c r="AO136" s="38">
        <v>2022</v>
      </c>
      <c r="AP136" s="38">
        <v>2019</v>
      </c>
      <c r="AQ136" s="38">
        <v>2022</v>
      </c>
      <c r="AR136" s="38">
        <v>2022</v>
      </c>
      <c r="AS136" s="38">
        <v>2022</v>
      </c>
      <c r="AT136" s="38">
        <v>2022</v>
      </c>
      <c r="AU136" s="38">
        <v>2022</v>
      </c>
      <c r="AV136" s="38">
        <v>2022</v>
      </c>
      <c r="AW136" s="38">
        <v>2023</v>
      </c>
      <c r="AX136" s="38">
        <v>2024</v>
      </c>
      <c r="AY136" s="38">
        <v>2024</v>
      </c>
      <c r="AZ136" s="38">
        <v>2024</v>
      </c>
      <c r="BA136" s="38"/>
      <c r="BB136" s="38">
        <v>2024</v>
      </c>
      <c r="BC136" s="38"/>
      <c r="BD136" s="38">
        <v>2024</v>
      </c>
      <c r="BE136" s="38">
        <v>2024</v>
      </c>
      <c r="BF136" s="38">
        <v>2013</v>
      </c>
      <c r="BG136" s="38">
        <v>2022</v>
      </c>
      <c r="BH136" s="38">
        <v>2023</v>
      </c>
      <c r="BI136" s="38">
        <v>2022</v>
      </c>
      <c r="BJ136" s="38">
        <v>2019</v>
      </c>
      <c r="BK136" s="38">
        <v>2021</v>
      </c>
      <c r="BL136" s="38">
        <v>2022</v>
      </c>
      <c r="BM136" s="38">
        <v>2014</v>
      </c>
      <c r="BN136" s="38">
        <v>2022</v>
      </c>
      <c r="BO136" s="38">
        <v>2022</v>
      </c>
      <c r="BP136" s="38">
        <v>2020</v>
      </c>
      <c r="BQ136" s="38">
        <v>2022</v>
      </c>
      <c r="BR136" s="38">
        <v>2022</v>
      </c>
      <c r="BS136" s="38">
        <v>2022</v>
      </c>
      <c r="BT136" s="38">
        <v>2021</v>
      </c>
      <c r="BU136" s="38">
        <v>2020</v>
      </c>
      <c r="BV136" s="38">
        <v>2023</v>
      </c>
    </row>
    <row r="137" spans="1:74">
      <c r="A137" s="30" t="s">
        <v>247</v>
      </c>
      <c r="B137" s="23" t="s">
        <v>246</v>
      </c>
      <c r="C137" s="38">
        <v>2024</v>
      </c>
      <c r="D137" s="38">
        <v>2024</v>
      </c>
      <c r="E137" s="38">
        <v>2024</v>
      </c>
      <c r="F137" s="38">
        <v>2024</v>
      </c>
      <c r="G137" s="38">
        <v>2024</v>
      </c>
      <c r="H137" s="38">
        <v>2024</v>
      </c>
      <c r="I137" s="38">
        <v>2024</v>
      </c>
      <c r="J137" s="38">
        <v>2024</v>
      </c>
      <c r="K137" s="38">
        <v>2024</v>
      </c>
      <c r="L137" s="38">
        <v>2024</v>
      </c>
      <c r="M137" s="38">
        <v>2024</v>
      </c>
      <c r="N137" s="38"/>
      <c r="O137" s="38"/>
      <c r="P137" s="38"/>
      <c r="Q137" s="38">
        <v>2024</v>
      </c>
      <c r="R137" s="38">
        <v>2024</v>
      </c>
      <c r="S137" s="38">
        <v>2024</v>
      </c>
      <c r="T137" s="38">
        <v>2024</v>
      </c>
      <c r="U137" s="38">
        <v>2024</v>
      </c>
      <c r="V137" s="38">
        <v>2021</v>
      </c>
      <c r="W137" s="38">
        <v>2022</v>
      </c>
      <c r="X137" s="38">
        <v>2022</v>
      </c>
      <c r="Y137" s="38"/>
      <c r="Z137" s="38">
        <v>2022</v>
      </c>
      <c r="AA137" s="38">
        <f>VLOOKUP(B137,[1]Foglio3!$B:$C,2,FALSE)</f>
        <v>2022</v>
      </c>
      <c r="AB137" s="38">
        <v>2018</v>
      </c>
      <c r="AC137" s="38"/>
      <c r="AD137" s="38">
        <v>2022</v>
      </c>
      <c r="AE137" s="38">
        <v>2024</v>
      </c>
      <c r="AF137" s="38">
        <v>2024</v>
      </c>
      <c r="AG137" s="38">
        <v>2024</v>
      </c>
      <c r="AH137" s="38">
        <v>2022</v>
      </c>
      <c r="AI137" s="38">
        <v>2016</v>
      </c>
      <c r="AJ137" s="38">
        <v>2024</v>
      </c>
      <c r="AK137" s="38">
        <v>2021</v>
      </c>
      <c r="AL137" s="38">
        <v>2022</v>
      </c>
      <c r="AM137" s="38">
        <v>2022</v>
      </c>
      <c r="AN137" s="38">
        <v>2023</v>
      </c>
      <c r="AO137" s="38">
        <v>2022</v>
      </c>
      <c r="AP137" s="38">
        <v>2010</v>
      </c>
      <c r="AQ137" s="38">
        <v>2022</v>
      </c>
      <c r="AR137" s="38">
        <v>2022</v>
      </c>
      <c r="AS137" s="38">
        <v>2022</v>
      </c>
      <c r="AT137" s="38">
        <v>2022</v>
      </c>
      <c r="AU137" s="38">
        <v>2022</v>
      </c>
      <c r="AV137" s="38">
        <v>2022</v>
      </c>
      <c r="AW137" s="38"/>
      <c r="AX137" s="38">
        <v>2024</v>
      </c>
      <c r="AY137" s="38">
        <v>2024</v>
      </c>
      <c r="AZ137" s="38">
        <v>2024</v>
      </c>
      <c r="BA137" s="38">
        <v>2024</v>
      </c>
      <c r="BB137" s="38">
        <v>2024</v>
      </c>
      <c r="BC137" s="38"/>
      <c r="BD137" s="38">
        <v>2024</v>
      </c>
      <c r="BE137" s="38">
        <v>2024</v>
      </c>
      <c r="BF137" s="38">
        <v>2013</v>
      </c>
      <c r="BG137" s="38">
        <v>2022</v>
      </c>
      <c r="BH137" s="38">
        <v>2023</v>
      </c>
      <c r="BI137" s="38">
        <v>2022</v>
      </c>
      <c r="BJ137" s="38"/>
      <c r="BK137" s="38">
        <v>2021</v>
      </c>
      <c r="BL137" s="38">
        <v>2021</v>
      </c>
      <c r="BM137" s="38">
        <v>2014</v>
      </c>
      <c r="BN137" s="38">
        <v>2022</v>
      </c>
      <c r="BO137" s="38">
        <v>2022</v>
      </c>
      <c r="BP137" s="38">
        <v>2021</v>
      </c>
      <c r="BQ137" s="38">
        <v>2022</v>
      </c>
      <c r="BR137" s="38">
        <v>2022</v>
      </c>
      <c r="BS137" s="38">
        <v>2022</v>
      </c>
      <c r="BT137" s="38">
        <v>2021</v>
      </c>
      <c r="BU137" s="38">
        <v>2020</v>
      </c>
      <c r="BV137" s="38">
        <v>2023</v>
      </c>
    </row>
    <row r="138" spans="1:74">
      <c r="A138" s="30" t="s">
        <v>249</v>
      </c>
      <c r="B138" s="23" t="s">
        <v>248</v>
      </c>
      <c r="C138" s="38">
        <v>2024</v>
      </c>
      <c r="D138" s="38">
        <v>2024</v>
      </c>
      <c r="E138" s="38">
        <v>2024</v>
      </c>
      <c r="F138" s="38">
        <v>2024</v>
      </c>
      <c r="G138" s="38">
        <v>2024</v>
      </c>
      <c r="H138" s="38">
        <v>2024</v>
      </c>
      <c r="I138" s="38">
        <v>2024</v>
      </c>
      <c r="J138" s="38">
        <v>2024</v>
      </c>
      <c r="K138" s="38">
        <v>2024</v>
      </c>
      <c r="L138" s="38">
        <v>2024</v>
      </c>
      <c r="M138" s="38"/>
      <c r="N138" s="38"/>
      <c r="O138" s="38"/>
      <c r="P138" s="38"/>
      <c r="Q138" s="38">
        <v>2024</v>
      </c>
      <c r="R138" s="38">
        <v>2024</v>
      </c>
      <c r="S138" s="38">
        <v>2024</v>
      </c>
      <c r="T138" s="38">
        <v>2024</v>
      </c>
      <c r="U138" s="38">
        <v>2024</v>
      </c>
      <c r="V138" s="38">
        <v>2021</v>
      </c>
      <c r="W138" s="38">
        <v>2022</v>
      </c>
      <c r="X138" s="38">
        <v>2022</v>
      </c>
      <c r="Y138" s="38">
        <f>VLOOKUP(B138,[1]Foglio1!$B:$C,2,FALSE)</f>
        <v>2016</v>
      </c>
      <c r="Z138" s="38">
        <v>2022</v>
      </c>
      <c r="AA138" s="38">
        <f>VLOOKUP(B138,[1]Foglio3!$B:$C,2,FALSE)</f>
        <v>2020</v>
      </c>
      <c r="AB138" s="38">
        <v>2019</v>
      </c>
      <c r="AC138" s="38">
        <v>2020</v>
      </c>
      <c r="AD138" s="38">
        <v>2022</v>
      </c>
      <c r="AE138" s="38">
        <v>2024</v>
      </c>
      <c r="AF138" s="38">
        <v>2024</v>
      </c>
      <c r="AG138" s="38">
        <v>2024</v>
      </c>
      <c r="AH138" s="38">
        <v>2022</v>
      </c>
      <c r="AI138" s="38">
        <v>2016</v>
      </c>
      <c r="AJ138" s="38">
        <v>2024</v>
      </c>
      <c r="AK138" s="38">
        <v>2021</v>
      </c>
      <c r="AL138" s="38">
        <v>2022</v>
      </c>
      <c r="AM138" s="38">
        <v>2022</v>
      </c>
      <c r="AN138" s="38">
        <v>2023</v>
      </c>
      <c r="AO138" s="38">
        <v>2022</v>
      </c>
      <c r="AP138" s="38">
        <v>2016</v>
      </c>
      <c r="AQ138" s="38">
        <v>2022</v>
      </c>
      <c r="AR138" s="38">
        <v>2022</v>
      </c>
      <c r="AS138" s="38"/>
      <c r="AT138" s="38">
        <v>2022</v>
      </c>
      <c r="AU138" s="38">
        <v>2022</v>
      </c>
      <c r="AV138" s="38">
        <v>2022</v>
      </c>
      <c r="AW138" s="38">
        <v>2022</v>
      </c>
      <c r="AX138" s="38">
        <v>2024</v>
      </c>
      <c r="AY138" s="38">
        <v>2024</v>
      </c>
      <c r="AZ138" s="38">
        <v>2024</v>
      </c>
      <c r="BA138" s="38"/>
      <c r="BB138" s="38">
        <v>2024</v>
      </c>
      <c r="BC138" s="38"/>
      <c r="BD138" s="38">
        <v>2024</v>
      </c>
      <c r="BE138" s="38">
        <v>2024</v>
      </c>
      <c r="BF138" s="38">
        <v>2013</v>
      </c>
      <c r="BG138" s="38">
        <v>2022</v>
      </c>
      <c r="BH138" s="38">
        <v>2023</v>
      </c>
      <c r="BI138" s="38">
        <v>2022</v>
      </c>
      <c r="BJ138" s="38">
        <v>2020</v>
      </c>
      <c r="BK138" s="38">
        <v>2022</v>
      </c>
      <c r="BL138" s="38">
        <v>2022</v>
      </c>
      <c r="BM138" s="38">
        <v>2014</v>
      </c>
      <c r="BN138" s="38">
        <v>2022</v>
      </c>
      <c r="BO138" s="38">
        <v>2022</v>
      </c>
      <c r="BP138" s="38">
        <v>2021</v>
      </c>
      <c r="BQ138" s="38">
        <v>2022</v>
      </c>
      <c r="BR138" s="38">
        <v>2022</v>
      </c>
      <c r="BS138" s="38">
        <v>2022</v>
      </c>
      <c r="BT138" s="38">
        <v>2021</v>
      </c>
      <c r="BU138" s="38">
        <v>2020</v>
      </c>
      <c r="BV138" s="38">
        <v>2023</v>
      </c>
    </row>
    <row r="139" spans="1:74">
      <c r="A139" s="30" t="s">
        <v>251</v>
      </c>
      <c r="B139" s="23" t="s">
        <v>250</v>
      </c>
      <c r="C139" s="38">
        <v>2024</v>
      </c>
      <c r="D139" s="38">
        <v>2024</v>
      </c>
      <c r="E139" s="38">
        <v>2024</v>
      </c>
      <c r="F139" s="38">
        <v>2024</v>
      </c>
      <c r="G139" s="38">
        <v>2024</v>
      </c>
      <c r="H139" s="38">
        <v>2024</v>
      </c>
      <c r="I139" s="38">
        <v>2024</v>
      </c>
      <c r="J139" s="38">
        <v>2024</v>
      </c>
      <c r="K139" s="38">
        <v>2024</v>
      </c>
      <c r="L139" s="38">
        <v>2024</v>
      </c>
      <c r="M139" s="38"/>
      <c r="N139" s="38"/>
      <c r="O139" s="38"/>
      <c r="P139" s="38"/>
      <c r="Q139" s="38">
        <v>2024</v>
      </c>
      <c r="R139" s="38">
        <v>2024</v>
      </c>
      <c r="S139" s="38">
        <v>2024</v>
      </c>
      <c r="T139" s="38">
        <v>2024</v>
      </c>
      <c r="U139" s="38">
        <v>2024</v>
      </c>
      <c r="V139" s="38">
        <v>2021</v>
      </c>
      <c r="W139" s="38">
        <v>2022</v>
      </c>
      <c r="X139" s="38">
        <v>2022</v>
      </c>
      <c r="Y139" s="38">
        <f>VLOOKUP(B139,[1]Foglio1!$B:$C,2,FALSE)</f>
        <v>2017</v>
      </c>
      <c r="Z139" s="38">
        <v>2022</v>
      </c>
      <c r="AA139" s="38"/>
      <c r="AB139" s="38">
        <v>2018</v>
      </c>
      <c r="AC139" s="38">
        <v>2020</v>
      </c>
      <c r="AD139" s="38">
        <v>2022</v>
      </c>
      <c r="AE139" s="38">
        <v>2024</v>
      </c>
      <c r="AF139" s="38">
        <v>2024</v>
      </c>
      <c r="AG139" s="38">
        <v>2024</v>
      </c>
      <c r="AH139" s="38">
        <v>2022</v>
      </c>
      <c r="AI139" s="38">
        <v>2021</v>
      </c>
      <c r="AJ139" s="38">
        <v>2024</v>
      </c>
      <c r="AK139" s="38">
        <v>2021</v>
      </c>
      <c r="AL139" s="38">
        <v>2022</v>
      </c>
      <c r="AM139" s="38">
        <v>2022</v>
      </c>
      <c r="AN139" s="38">
        <v>2023</v>
      </c>
      <c r="AO139" s="38">
        <v>2022</v>
      </c>
      <c r="AP139" s="38">
        <v>2022</v>
      </c>
      <c r="AQ139" s="38">
        <v>2022</v>
      </c>
      <c r="AR139" s="38">
        <v>2022</v>
      </c>
      <c r="AS139" s="38">
        <v>2022</v>
      </c>
      <c r="AT139" s="38">
        <v>2022</v>
      </c>
      <c r="AU139" s="38">
        <v>2022</v>
      </c>
      <c r="AV139" s="38">
        <v>2022</v>
      </c>
      <c r="AW139" s="38">
        <v>2022</v>
      </c>
      <c r="AX139" s="38">
        <v>2024</v>
      </c>
      <c r="AY139" s="38">
        <v>2024</v>
      </c>
      <c r="AZ139" s="38">
        <v>2024</v>
      </c>
      <c r="BA139" s="38">
        <v>2024</v>
      </c>
      <c r="BB139" s="38">
        <v>2024</v>
      </c>
      <c r="BC139" s="38">
        <v>2023</v>
      </c>
      <c r="BD139" s="38">
        <v>2024</v>
      </c>
      <c r="BE139" s="38">
        <v>2024</v>
      </c>
      <c r="BF139" s="38">
        <v>2015</v>
      </c>
      <c r="BG139" s="38">
        <v>2022</v>
      </c>
      <c r="BH139" s="38">
        <v>2023</v>
      </c>
      <c r="BI139" s="38">
        <v>2022</v>
      </c>
      <c r="BJ139" s="38">
        <v>2020</v>
      </c>
      <c r="BK139" s="38">
        <v>2022</v>
      </c>
      <c r="BL139" s="38">
        <v>2022</v>
      </c>
      <c r="BM139" s="38">
        <v>2014</v>
      </c>
      <c r="BN139" s="38">
        <v>2022</v>
      </c>
      <c r="BO139" s="38">
        <v>2022</v>
      </c>
      <c r="BP139" s="38">
        <v>2021</v>
      </c>
      <c r="BQ139" s="38">
        <v>2022</v>
      </c>
      <c r="BR139" s="38">
        <v>2022</v>
      </c>
      <c r="BS139" s="38">
        <v>2022</v>
      </c>
      <c r="BT139" s="38">
        <v>2021</v>
      </c>
      <c r="BU139" s="38">
        <v>2020</v>
      </c>
      <c r="BV139" s="38">
        <v>2023</v>
      </c>
    </row>
    <row r="140" spans="1:74">
      <c r="A140" s="30" t="s">
        <v>253</v>
      </c>
      <c r="B140" s="23" t="s">
        <v>252</v>
      </c>
      <c r="C140" s="38">
        <v>2024</v>
      </c>
      <c r="D140" s="38">
        <v>2024</v>
      </c>
      <c r="E140" s="38">
        <v>2024</v>
      </c>
      <c r="F140" s="38">
        <v>2024</v>
      </c>
      <c r="G140" s="38">
        <v>2024</v>
      </c>
      <c r="H140" s="38">
        <v>2024</v>
      </c>
      <c r="I140" s="38">
        <v>2024</v>
      </c>
      <c r="J140" s="38">
        <v>2024</v>
      </c>
      <c r="K140" s="38">
        <v>2024</v>
      </c>
      <c r="L140" s="38">
        <v>2024</v>
      </c>
      <c r="M140" s="38">
        <v>2024</v>
      </c>
      <c r="N140" s="38"/>
      <c r="O140" s="38"/>
      <c r="P140" s="38"/>
      <c r="Q140" s="38">
        <v>2024</v>
      </c>
      <c r="R140" s="38">
        <v>2024</v>
      </c>
      <c r="S140" s="38">
        <v>2024</v>
      </c>
      <c r="T140" s="38">
        <v>2024</v>
      </c>
      <c r="U140" s="38">
        <v>2024</v>
      </c>
      <c r="V140" s="38">
        <v>2021</v>
      </c>
      <c r="W140" s="38">
        <v>2022</v>
      </c>
      <c r="X140" s="38">
        <v>2022</v>
      </c>
      <c r="Y140" s="38">
        <f>VLOOKUP(B140,[1]Foglio1!$B:$C,2,FALSE)</f>
        <v>2017</v>
      </c>
      <c r="Z140" s="38">
        <v>2022</v>
      </c>
      <c r="AA140" s="38">
        <f>VLOOKUP(B140,[1]Foglio3!$B:$C,2,FALSE)</f>
        <v>2022</v>
      </c>
      <c r="AB140" s="38">
        <v>2017</v>
      </c>
      <c r="AC140" s="38">
        <v>2020</v>
      </c>
      <c r="AD140" s="38">
        <v>2022</v>
      </c>
      <c r="AE140" s="38">
        <v>2024</v>
      </c>
      <c r="AF140" s="38">
        <v>2024</v>
      </c>
      <c r="AG140" s="38">
        <v>2024</v>
      </c>
      <c r="AH140" s="38">
        <v>2022</v>
      </c>
      <c r="AI140" s="38">
        <v>2017</v>
      </c>
      <c r="AJ140" s="38">
        <v>2024</v>
      </c>
      <c r="AK140" s="38">
        <v>2021</v>
      </c>
      <c r="AL140" s="38">
        <v>2022</v>
      </c>
      <c r="AM140" s="38">
        <v>2022</v>
      </c>
      <c r="AN140" s="38">
        <v>2023</v>
      </c>
      <c r="AO140" s="38">
        <v>2022</v>
      </c>
      <c r="AP140" s="38">
        <v>2021</v>
      </c>
      <c r="AQ140" s="38">
        <v>2022</v>
      </c>
      <c r="AR140" s="38">
        <v>2022</v>
      </c>
      <c r="AS140" s="38">
        <v>2022</v>
      </c>
      <c r="AT140" s="38">
        <v>2022</v>
      </c>
      <c r="AU140" s="38">
        <v>2022</v>
      </c>
      <c r="AV140" s="38">
        <v>2022</v>
      </c>
      <c r="AW140" s="38">
        <v>2021</v>
      </c>
      <c r="AX140" s="38">
        <v>2024</v>
      </c>
      <c r="AY140" s="38">
        <v>2024</v>
      </c>
      <c r="AZ140" s="38">
        <v>2024</v>
      </c>
      <c r="BA140" s="38">
        <v>2024</v>
      </c>
      <c r="BB140" s="38">
        <v>2024</v>
      </c>
      <c r="BC140" s="38">
        <v>2023</v>
      </c>
      <c r="BD140" s="38">
        <v>2024</v>
      </c>
      <c r="BE140" s="38">
        <v>2024</v>
      </c>
      <c r="BF140" s="38">
        <v>2015</v>
      </c>
      <c r="BG140" s="38">
        <v>2022</v>
      </c>
      <c r="BH140" s="38">
        <v>2023</v>
      </c>
      <c r="BI140" s="38">
        <v>2022</v>
      </c>
      <c r="BJ140" s="38">
        <v>2020</v>
      </c>
      <c r="BK140" s="38">
        <v>2021</v>
      </c>
      <c r="BL140" s="38">
        <v>2022</v>
      </c>
      <c r="BM140" s="38">
        <v>2014</v>
      </c>
      <c r="BN140" s="38">
        <v>2022</v>
      </c>
      <c r="BO140" s="38">
        <v>2022</v>
      </c>
      <c r="BP140" s="38">
        <v>2021</v>
      </c>
      <c r="BQ140" s="38">
        <v>2022</v>
      </c>
      <c r="BR140" s="38">
        <v>2022</v>
      </c>
      <c r="BS140" s="38">
        <v>2022</v>
      </c>
      <c r="BT140" s="38">
        <v>2022</v>
      </c>
      <c r="BU140" s="38">
        <v>2020</v>
      </c>
      <c r="BV140" s="38">
        <v>2023</v>
      </c>
    </row>
    <row r="141" spans="1:74">
      <c r="A141" s="30" t="s">
        <v>255</v>
      </c>
      <c r="B141" s="23" t="s">
        <v>254</v>
      </c>
      <c r="C141" s="38">
        <v>2024</v>
      </c>
      <c r="D141" s="38">
        <v>2024</v>
      </c>
      <c r="E141" s="38">
        <v>2024</v>
      </c>
      <c r="F141" s="38">
        <v>2024</v>
      </c>
      <c r="G141" s="38">
        <v>2024</v>
      </c>
      <c r="H141" s="38">
        <v>2024</v>
      </c>
      <c r="I141" s="38">
        <v>2024</v>
      </c>
      <c r="J141" s="38">
        <v>2024</v>
      </c>
      <c r="K141" s="38">
        <v>2024</v>
      </c>
      <c r="L141" s="38">
        <v>2024</v>
      </c>
      <c r="M141" s="38">
        <v>2024</v>
      </c>
      <c r="N141" s="38"/>
      <c r="O141" s="38"/>
      <c r="P141" s="38"/>
      <c r="Q141" s="38">
        <v>2024</v>
      </c>
      <c r="R141" s="38">
        <v>2024</v>
      </c>
      <c r="S141" s="38">
        <v>2024</v>
      </c>
      <c r="T141" s="38">
        <v>2024</v>
      </c>
      <c r="U141" s="38">
        <v>2024</v>
      </c>
      <c r="V141" s="38">
        <v>2021</v>
      </c>
      <c r="W141" s="38">
        <v>2022</v>
      </c>
      <c r="X141" s="38">
        <v>2022</v>
      </c>
      <c r="Y141" s="38">
        <f>VLOOKUP(B141,[1]Foglio1!$B:$C,2,FALSE)</f>
        <v>2011</v>
      </c>
      <c r="Z141" s="38">
        <v>2022</v>
      </c>
      <c r="AA141" s="38"/>
      <c r="AB141" s="38">
        <v>2018</v>
      </c>
      <c r="AC141" s="38"/>
      <c r="AD141" s="38">
        <v>2022</v>
      </c>
      <c r="AE141" s="38">
        <v>2024</v>
      </c>
      <c r="AF141" s="38">
        <v>2024</v>
      </c>
      <c r="AG141" s="38">
        <v>2024</v>
      </c>
      <c r="AH141" s="38">
        <v>2022</v>
      </c>
      <c r="AI141" s="38"/>
      <c r="AJ141" s="38">
        <v>2024</v>
      </c>
      <c r="AK141" s="38">
        <v>2021</v>
      </c>
      <c r="AL141" s="38">
        <v>2022</v>
      </c>
      <c r="AM141" s="38"/>
      <c r="AN141" s="38">
        <v>2023</v>
      </c>
      <c r="AO141" s="38">
        <v>2022</v>
      </c>
      <c r="AP141" s="38">
        <v>2011</v>
      </c>
      <c r="AQ141" s="38">
        <v>2022</v>
      </c>
      <c r="AR141" s="38">
        <v>2021</v>
      </c>
      <c r="AS141" s="38">
        <v>2021</v>
      </c>
      <c r="AT141" s="38"/>
      <c r="AU141" s="38">
        <v>2022</v>
      </c>
      <c r="AV141" s="38">
        <v>2022</v>
      </c>
      <c r="AW141" s="38">
        <v>2021</v>
      </c>
      <c r="AX141" s="38">
        <v>2024</v>
      </c>
      <c r="AY141" s="38">
        <v>2024</v>
      </c>
      <c r="AZ141" s="38">
        <v>2024</v>
      </c>
      <c r="BA141" s="38"/>
      <c r="BB141" s="38">
        <v>2024</v>
      </c>
      <c r="BC141" s="38"/>
      <c r="BD141" s="38">
        <v>2024</v>
      </c>
      <c r="BE141" s="38">
        <v>2024</v>
      </c>
      <c r="BF141" s="38">
        <v>2015</v>
      </c>
      <c r="BG141" s="38">
        <v>2022</v>
      </c>
      <c r="BH141" s="38">
        <v>2023</v>
      </c>
      <c r="BI141" s="38">
        <v>2022</v>
      </c>
      <c r="BJ141" s="38">
        <v>2021</v>
      </c>
      <c r="BK141" s="38">
        <v>2022</v>
      </c>
      <c r="BL141" s="38">
        <v>2022</v>
      </c>
      <c r="BM141" s="38">
        <v>2014</v>
      </c>
      <c r="BN141" s="38">
        <v>2022</v>
      </c>
      <c r="BO141" s="38">
        <v>2022</v>
      </c>
      <c r="BP141" s="38">
        <v>2020</v>
      </c>
      <c r="BQ141" s="38">
        <v>2022</v>
      </c>
      <c r="BR141" s="38">
        <v>2022</v>
      </c>
      <c r="BS141" s="38">
        <v>2022</v>
      </c>
      <c r="BT141" s="38">
        <v>2022</v>
      </c>
      <c r="BU141" s="38">
        <v>2020</v>
      </c>
      <c r="BV141" s="38">
        <v>2023</v>
      </c>
    </row>
    <row r="142" spans="1:74">
      <c r="A142" s="30" t="s">
        <v>257</v>
      </c>
      <c r="B142" s="23" t="s">
        <v>256</v>
      </c>
      <c r="C142" s="38">
        <v>2024</v>
      </c>
      <c r="D142" s="38">
        <v>2024</v>
      </c>
      <c r="E142" s="38">
        <v>2024</v>
      </c>
      <c r="F142" s="38">
        <v>2024</v>
      </c>
      <c r="G142" s="38">
        <v>2024</v>
      </c>
      <c r="H142" s="38">
        <v>2024</v>
      </c>
      <c r="I142" s="38">
        <v>2024</v>
      </c>
      <c r="J142" s="38">
        <v>2024</v>
      </c>
      <c r="K142" s="38">
        <v>2024</v>
      </c>
      <c r="L142" s="38">
        <v>2024</v>
      </c>
      <c r="M142" s="38">
        <v>2024</v>
      </c>
      <c r="N142" s="38"/>
      <c r="O142" s="38"/>
      <c r="P142" s="38"/>
      <c r="Q142" s="38">
        <v>2024</v>
      </c>
      <c r="R142" s="38">
        <v>2024</v>
      </c>
      <c r="S142" s="38">
        <v>2024</v>
      </c>
      <c r="T142" s="38">
        <v>2024</v>
      </c>
      <c r="U142" s="38">
        <v>2024</v>
      </c>
      <c r="V142" s="38">
        <v>2021</v>
      </c>
      <c r="W142" s="38">
        <v>2022</v>
      </c>
      <c r="X142" s="38">
        <v>2022</v>
      </c>
      <c r="Y142" s="38">
        <f>VLOOKUP(B142,[1]Foglio1!$B:$C,2,FALSE)</f>
        <v>2011</v>
      </c>
      <c r="Z142" s="38">
        <v>2022</v>
      </c>
      <c r="AA142" s="38"/>
      <c r="AB142" s="38">
        <v>2019</v>
      </c>
      <c r="AC142" s="38">
        <v>2020</v>
      </c>
      <c r="AD142" s="38">
        <v>2022</v>
      </c>
      <c r="AE142" s="38">
        <v>2024</v>
      </c>
      <c r="AF142" s="38">
        <v>2024</v>
      </c>
      <c r="AG142" s="38">
        <v>2024</v>
      </c>
      <c r="AH142" s="38">
        <v>2022</v>
      </c>
      <c r="AI142" s="38"/>
      <c r="AJ142" s="38">
        <v>2024</v>
      </c>
      <c r="AK142" s="38">
        <v>2021</v>
      </c>
      <c r="AL142" s="38">
        <v>2022</v>
      </c>
      <c r="AM142" s="38"/>
      <c r="AN142" s="38">
        <v>2023</v>
      </c>
      <c r="AO142" s="38">
        <v>2022</v>
      </c>
      <c r="AP142" s="38">
        <v>2016</v>
      </c>
      <c r="AQ142" s="38">
        <v>2022</v>
      </c>
      <c r="AR142" s="38">
        <v>2022</v>
      </c>
      <c r="AS142" s="38">
        <v>2021</v>
      </c>
      <c r="AT142" s="38"/>
      <c r="AU142" s="38">
        <v>2022</v>
      </c>
      <c r="AV142" s="38">
        <v>2022</v>
      </c>
      <c r="AW142" s="38">
        <v>2021</v>
      </c>
      <c r="AX142" s="38">
        <v>2024</v>
      </c>
      <c r="AY142" s="38">
        <v>2024</v>
      </c>
      <c r="AZ142" s="38">
        <v>2024</v>
      </c>
      <c r="BA142" s="38"/>
      <c r="BB142" s="38">
        <v>2024</v>
      </c>
      <c r="BC142" s="38"/>
      <c r="BD142" s="38">
        <v>2024</v>
      </c>
      <c r="BE142" s="38">
        <v>2024</v>
      </c>
      <c r="BF142" s="38">
        <v>2015</v>
      </c>
      <c r="BG142" s="38">
        <v>2022</v>
      </c>
      <c r="BH142" s="38">
        <v>2023</v>
      </c>
      <c r="BI142" s="38">
        <v>2022</v>
      </c>
      <c r="BJ142" s="38">
        <v>2021</v>
      </c>
      <c r="BK142" s="38">
        <v>2022</v>
      </c>
      <c r="BL142" s="38">
        <v>2022</v>
      </c>
      <c r="BM142" s="38">
        <v>2014</v>
      </c>
      <c r="BN142" s="38">
        <v>2022</v>
      </c>
      <c r="BO142" s="38">
        <v>2022</v>
      </c>
      <c r="BP142" s="38">
        <v>2020</v>
      </c>
      <c r="BQ142" s="38">
        <v>2022</v>
      </c>
      <c r="BR142" s="38">
        <v>2022</v>
      </c>
      <c r="BS142" s="38">
        <v>2022</v>
      </c>
      <c r="BT142" s="38">
        <v>2022</v>
      </c>
      <c r="BU142" s="38">
        <v>2020</v>
      </c>
      <c r="BV142" s="38">
        <v>2023</v>
      </c>
    </row>
    <row r="143" spans="1:74">
      <c r="A143" s="30" t="s">
        <v>259</v>
      </c>
      <c r="B143" s="23" t="s">
        <v>258</v>
      </c>
      <c r="C143" s="38">
        <v>2024</v>
      </c>
      <c r="D143" s="38">
        <v>2024</v>
      </c>
      <c r="E143" s="38">
        <v>2024</v>
      </c>
      <c r="F143" s="38">
        <v>2024</v>
      </c>
      <c r="G143" s="38">
        <v>2024</v>
      </c>
      <c r="H143" s="38">
        <v>2024</v>
      </c>
      <c r="I143" s="38">
        <v>2024</v>
      </c>
      <c r="J143" s="38">
        <v>2024</v>
      </c>
      <c r="K143" s="38">
        <v>2024</v>
      </c>
      <c r="L143" s="38">
        <v>2024</v>
      </c>
      <c r="M143" s="38">
        <v>2024</v>
      </c>
      <c r="N143" s="38"/>
      <c r="O143" s="38"/>
      <c r="P143" s="38"/>
      <c r="Q143" s="38">
        <v>2024</v>
      </c>
      <c r="R143" s="38">
        <v>2024</v>
      </c>
      <c r="S143" s="38">
        <v>2024</v>
      </c>
      <c r="T143" s="38">
        <v>2024</v>
      </c>
      <c r="U143" s="38">
        <v>2024</v>
      </c>
      <c r="V143" s="38">
        <v>2021</v>
      </c>
      <c r="W143" s="38">
        <v>2022</v>
      </c>
      <c r="X143" s="38">
        <v>2022</v>
      </c>
      <c r="Y143" s="38">
        <f>VLOOKUP(B143,[1]Foglio1!$B:$C,2,FALSE)</f>
        <v>2012</v>
      </c>
      <c r="Z143" s="38">
        <v>2022</v>
      </c>
      <c r="AA143" s="38"/>
      <c r="AB143" s="38">
        <v>2019</v>
      </c>
      <c r="AC143" s="38">
        <v>2020</v>
      </c>
      <c r="AD143" s="38">
        <v>2022</v>
      </c>
      <c r="AE143" s="38">
        <v>2024</v>
      </c>
      <c r="AF143" s="38">
        <v>2024</v>
      </c>
      <c r="AG143" s="38">
        <v>2024</v>
      </c>
      <c r="AH143" s="38">
        <v>2022</v>
      </c>
      <c r="AI143" s="38"/>
      <c r="AJ143" s="38">
        <v>2024</v>
      </c>
      <c r="AK143" s="38">
        <v>2021</v>
      </c>
      <c r="AL143" s="38">
        <v>2022</v>
      </c>
      <c r="AM143" s="38"/>
      <c r="AN143" s="38">
        <v>2022</v>
      </c>
      <c r="AO143" s="38">
        <v>2022</v>
      </c>
      <c r="AP143" s="38"/>
      <c r="AQ143" s="38">
        <v>2022</v>
      </c>
      <c r="AR143" s="38">
        <v>2022</v>
      </c>
      <c r="AS143" s="38">
        <v>2022</v>
      </c>
      <c r="AT143" s="38"/>
      <c r="AU143" s="38">
        <v>2022</v>
      </c>
      <c r="AV143" s="38">
        <v>2022</v>
      </c>
      <c r="AW143" s="38"/>
      <c r="AX143" s="38">
        <v>2024</v>
      </c>
      <c r="AY143" s="38">
        <v>2024</v>
      </c>
      <c r="AZ143" s="38">
        <v>2024</v>
      </c>
      <c r="BA143" s="38"/>
      <c r="BB143" s="38">
        <v>2024</v>
      </c>
      <c r="BC143" s="38"/>
      <c r="BD143" s="38">
        <v>2024</v>
      </c>
      <c r="BE143" s="38">
        <v>2024</v>
      </c>
      <c r="BF143" s="38">
        <v>2015</v>
      </c>
      <c r="BG143" s="38">
        <v>2022</v>
      </c>
      <c r="BH143" s="38">
        <v>2023</v>
      </c>
      <c r="BI143" s="38">
        <v>2022</v>
      </c>
      <c r="BJ143" s="38">
        <v>2014</v>
      </c>
      <c r="BK143" s="38">
        <v>2021</v>
      </c>
      <c r="BL143" s="38">
        <v>2022</v>
      </c>
      <c r="BM143" s="38">
        <v>2014</v>
      </c>
      <c r="BN143" s="38">
        <v>2022</v>
      </c>
      <c r="BO143" s="38">
        <v>2022</v>
      </c>
      <c r="BP143" s="38">
        <v>2018</v>
      </c>
      <c r="BQ143" s="38">
        <v>2022</v>
      </c>
      <c r="BR143" s="38">
        <v>2022</v>
      </c>
      <c r="BS143" s="38">
        <v>2022</v>
      </c>
      <c r="BT143" s="38">
        <v>2021</v>
      </c>
      <c r="BU143" s="38">
        <v>2020</v>
      </c>
      <c r="BV143" s="38">
        <v>2022</v>
      </c>
    </row>
    <row r="144" spans="1:74">
      <c r="A144" s="30" t="s">
        <v>261</v>
      </c>
      <c r="B144" s="23" t="s">
        <v>260</v>
      </c>
      <c r="C144" s="38">
        <v>2024</v>
      </c>
      <c r="D144" s="38">
        <v>2024</v>
      </c>
      <c r="E144" s="38">
        <v>2024</v>
      </c>
      <c r="F144" s="38">
        <v>2024</v>
      </c>
      <c r="G144" s="38">
        <v>2024</v>
      </c>
      <c r="H144" s="38">
        <v>2024</v>
      </c>
      <c r="I144" s="38">
        <v>2024</v>
      </c>
      <c r="J144" s="38">
        <v>2024</v>
      </c>
      <c r="K144" s="38">
        <v>2024</v>
      </c>
      <c r="L144" s="38">
        <v>2024</v>
      </c>
      <c r="M144" s="38">
        <v>2024</v>
      </c>
      <c r="N144" s="38"/>
      <c r="O144" s="38"/>
      <c r="P144" s="38"/>
      <c r="Q144" s="38">
        <v>2024</v>
      </c>
      <c r="R144" s="38">
        <v>2024</v>
      </c>
      <c r="S144" s="38">
        <v>2024</v>
      </c>
      <c r="T144" s="38">
        <v>2024</v>
      </c>
      <c r="U144" s="38">
        <v>2024</v>
      </c>
      <c r="V144" s="38">
        <v>2021</v>
      </c>
      <c r="W144" s="38">
        <v>2022</v>
      </c>
      <c r="X144" s="38">
        <v>2022</v>
      </c>
      <c r="Y144" s="38">
        <f>VLOOKUP(B144,[1]Foglio1!$B:$C,2,FALSE)</f>
        <v>2011</v>
      </c>
      <c r="Z144" s="38">
        <v>2022</v>
      </c>
      <c r="AA144" s="38"/>
      <c r="AB144" s="38">
        <v>2018</v>
      </c>
      <c r="AC144" s="38">
        <v>2020</v>
      </c>
      <c r="AD144" s="38">
        <v>2022</v>
      </c>
      <c r="AE144" s="38">
        <v>2024</v>
      </c>
      <c r="AF144" s="38">
        <v>2024</v>
      </c>
      <c r="AG144" s="38">
        <v>2024</v>
      </c>
      <c r="AH144" s="38">
        <v>2022</v>
      </c>
      <c r="AI144" s="38"/>
      <c r="AJ144" s="38">
        <v>2024</v>
      </c>
      <c r="AK144" s="38">
        <v>2021</v>
      </c>
      <c r="AL144" s="38">
        <v>2022</v>
      </c>
      <c r="AM144" s="38"/>
      <c r="AN144" s="38">
        <v>2023</v>
      </c>
      <c r="AO144" s="38">
        <v>2022</v>
      </c>
      <c r="AP144" s="38"/>
      <c r="AQ144" s="38">
        <v>2022</v>
      </c>
      <c r="AR144" s="38">
        <v>2022</v>
      </c>
      <c r="AS144" s="38">
        <v>2022</v>
      </c>
      <c r="AT144" s="38"/>
      <c r="AU144" s="38">
        <v>2022</v>
      </c>
      <c r="AV144" s="38">
        <v>2022</v>
      </c>
      <c r="AW144" s="38">
        <v>2021</v>
      </c>
      <c r="AX144" s="38">
        <v>2024</v>
      </c>
      <c r="AY144" s="38">
        <v>2024</v>
      </c>
      <c r="AZ144" s="38">
        <v>2024</v>
      </c>
      <c r="BA144" s="38"/>
      <c r="BB144" s="38">
        <v>2024</v>
      </c>
      <c r="BC144" s="38">
        <v>2023</v>
      </c>
      <c r="BD144" s="38">
        <v>2024</v>
      </c>
      <c r="BE144" s="38">
        <v>2024</v>
      </c>
      <c r="BF144" s="38">
        <v>2015</v>
      </c>
      <c r="BG144" s="38">
        <v>2022</v>
      </c>
      <c r="BH144" s="38">
        <v>2023</v>
      </c>
      <c r="BI144" s="38">
        <v>2022</v>
      </c>
      <c r="BJ144" s="38">
        <v>2021</v>
      </c>
      <c r="BK144" s="38">
        <v>2022</v>
      </c>
      <c r="BL144" s="38">
        <v>2022</v>
      </c>
      <c r="BM144" s="38">
        <v>2014</v>
      </c>
      <c r="BN144" s="38">
        <v>2022</v>
      </c>
      <c r="BO144" s="38">
        <v>2022</v>
      </c>
      <c r="BP144" s="38">
        <v>2017</v>
      </c>
      <c r="BQ144" s="38">
        <v>2022</v>
      </c>
      <c r="BR144" s="38">
        <v>2022</v>
      </c>
      <c r="BS144" s="38">
        <v>2022</v>
      </c>
      <c r="BT144" s="38">
        <v>2021</v>
      </c>
      <c r="BU144" s="38">
        <v>2020</v>
      </c>
      <c r="BV144" s="38">
        <v>2023</v>
      </c>
    </row>
    <row r="145" spans="1:74">
      <c r="A145" s="30" t="s">
        <v>376</v>
      </c>
      <c r="B145" s="23" t="s">
        <v>262</v>
      </c>
      <c r="C145" s="38">
        <v>2024</v>
      </c>
      <c r="D145" s="38">
        <v>2024</v>
      </c>
      <c r="E145" s="38">
        <v>2024</v>
      </c>
      <c r="F145" s="38">
        <v>2024</v>
      </c>
      <c r="G145" s="38">
        <v>2024</v>
      </c>
      <c r="H145" s="38">
        <v>2024</v>
      </c>
      <c r="I145" s="38">
        <v>2024</v>
      </c>
      <c r="J145" s="38">
        <v>2024</v>
      </c>
      <c r="K145" s="38">
        <v>2024</v>
      </c>
      <c r="L145" s="38">
        <v>2024</v>
      </c>
      <c r="M145" s="38">
        <v>2024</v>
      </c>
      <c r="N145" s="38"/>
      <c r="O145" s="38"/>
      <c r="P145" s="38"/>
      <c r="Q145" s="38">
        <v>2024</v>
      </c>
      <c r="R145" s="38">
        <v>2024</v>
      </c>
      <c r="S145" s="38">
        <v>2024</v>
      </c>
      <c r="T145" s="38">
        <v>2024</v>
      </c>
      <c r="U145" s="38">
        <v>2024</v>
      </c>
      <c r="V145" s="38">
        <v>2021</v>
      </c>
      <c r="W145" s="38">
        <v>2022</v>
      </c>
      <c r="X145" s="38">
        <v>2022</v>
      </c>
      <c r="Y145" s="38">
        <f>VLOOKUP(B145,[1]Foglio1!$B:$C,2,FALSE)</f>
        <v>2010</v>
      </c>
      <c r="Z145" s="38">
        <v>2022</v>
      </c>
      <c r="AA145" s="38"/>
      <c r="AB145" s="38">
        <v>2019</v>
      </c>
      <c r="AC145" s="38">
        <v>2020</v>
      </c>
      <c r="AD145" s="38">
        <v>2022</v>
      </c>
      <c r="AE145" s="38">
        <v>2024</v>
      </c>
      <c r="AF145" s="38">
        <v>2024</v>
      </c>
      <c r="AG145" s="38">
        <v>2024</v>
      </c>
      <c r="AH145" s="38">
        <v>2022</v>
      </c>
      <c r="AI145" s="38"/>
      <c r="AJ145" s="38">
        <v>2024</v>
      </c>
      <c r="AK145" s="38">
        <v>2021</v>
      </c>
      <c r="AL145" s="38">
        <v>2022</v>
      </c>
      <c r="AM145" s="38"/>
      <c r="AN145" s="38">
        <v>2023</v>
      </c>
      <c r="AO145" s="38">
        <v>2022</v>
      </c>
      <c r="AP145" s="38"/>
      <c r="AQ145" s="38">
        <v>2022</v>
      </c>
      <c r="AR145" s="38"/>
      <c r="AS145" s="38"/>
      <c r="AT145" s="38"/>
      <c r="AU145" s="38">
        <v>2022</v>
      </c>
      <c r="AV145" s="38">
        <v>2022</v>
      </c>
      <c r="AW145" s="38">
        <v>2020</v>
      </c>
      <c r="AX145" s="38">
        <v>2024</v>
      </c>
      <c r="AY145" s="38">
        <v>2024</v>
      </c>
      <c r="AZ145" s="38">
        <v>2024</v>
      </c>
      <c r="BA145" s="38">
        <v>2024</v>
      </c>
      <c r="BB145" s="38">
        <v>2024</v>
      </c>
      <c r="BC145" s="38">
        <v>2024</v>
      </c>
      <c r="BD145" s="38">
        <v>2024</v>
      </c>
      <c r="BE145" s="38">
        <v>2024</v>
      </c>
      <c r="BF145" s="38"/>
      <c r="BG145" s="38">
        <v>2022</v>
      </c>
      <c r="BH145" s="38">
        <v>2023</v>
      </c>
      <c r="BI145" s="38">
        <v>2022</v>
      </c>
      <c r="BJ145" s="38">
        <v>2021</v>
      </c>
      <c r="BK145" s="38">
        <v>2022</v>
      </c>
      <c r="BL145" s="38">
        <v>2021</v>
      </c>
      <c r="BM145" s="38">
        <v>2014</v>
      </c>
      <c r="BN145" s="38">
        <v>2022</v>
      </c>
      <c r="BO145" s="38">
        <v>2022</v>
      </c>
      <c r="BP145" s="38">
        <v>2020</v>
      </c>
      <c r="BQ145" s="38">
        <v>2022</v>
      </c>
      <c r="BR145" s="38">
        <v>2022</v>
      </c>
      <c r="BS145" s="38">
        <v>2022</v>
      </c>
      <c r="BT145" s="38">
        <v>2021</v>
      </c>
      <c r="BU145" s="38">
        <v>2020</v>
      </c>
      <c r="BV145" s="38">
        <v>2023</v>
      </c>
    </row>
    <row r="146" spans="1:74">
      <c r="A146" s="30" t="s">
        <v>264</v>
      </c>
      <c r="B146" s="23" t="s">
        <v>263</v>
      </c>
      <c r="C146" s="38">
        <v>2024</v>
      </c>
      <c r="D146" s="38">
        <v>2024</v>
      </c>
      <c r="E146" s="38">
        <v>2024</v>
      </c>
      <c r="F146" s="38">
        <v>2024</v>
      </c>
      <c r="G146" s="38">
        <v>2024</v>
      </c>
      <c r="H146" s="38">
        <v>2024</v>
      </c>
      <c r="I146" s="38">
        <v>2024</v>
      </c>
      <c r="J146" s="38">
        <v>2024</v>
      </c>
      <c r="K146" s="38">
        <v>2024</v>
      </c>
      <c r="L146" s="38">
        <v>2024</v>
      </c>
      <c r="M146" s="38">
        <v>2024</v>
      </c>
      <c r="N146" s="38">
        <v>2024</v>
      </c>
      <c r="O146" s="38">
        <v>2024</v>
      </c>
      <c r="P146" s="38">
        <v>2024</v>
      </c>
      <c r="Q146" s="38">
        <v>2024</v>
      </c>
      <c r="R146" s="38">
        <v>2024</v>
      </c>
      <c r="S146" s="38">
        <v>2024</v>
      </c>
      <c r="T146" s="38">
        <v>2024</v>
      </c>
      <c r="U146" s="38">
        <v>2024</v>
      </c>
      <c r="V146" s="38">
        <v>2021</v>
      </c>
      <c r="W146" s="38">
        <v>2022</v>
      </c>
      <c r="X146" s="38">
        <v>2022</v>
      </c>
      <c r="Y146" s="38">
        <f>VLOOKUP(B146,[1]Foglio1!$B:$C,2,FALSE)</f>
        <v>2020</v>
      </c>
      <c r="Z146" s="38">
        <v>2022</v>
      </c>
      <c r="AA146" s="38">
        <f>VLOOKUP(B146,[1]Foglio3!$B:$C,2,FALSE)</f>
        <v>2022</v>
      </c>
      <c r="AB146" s="38">
        <v>2018</v>
      </c>
      <c r="AC146" s="38">
        <v>2020</v>
      </c>
      <c r="AD146" s="38">
        <v>2022</v>
      </c>
      <c r="AE146" s="38">
        <v>2024</v>
      </c>
      <c r="AF146" s="38">
        <v>2024</v>
      </c>
      <c r="AG146" s="38">
        <v>2024</v>
      </c>
      <c r="AH146" s="38">
        <v>2022</v>
      </c>
      <c r="AI146" s="38">
        <v>2019</v>
      </c>
      <c r="AJ146" s="38">
        <v>2024</v>
      </c>
      <c r="AK146" s="38">
        <v>2021</v>
      </c>
      <c r="AL146" s="38">
        <v>2022</v>
      </c>
      <c r="AM146" s="38">
        <v>2022</v>
      </c>
      <c r="AN146" s="38">
        <v>2023</v>
      </c>
      <c r="AO146" s="38">
        <v>2022</v>
      </c>
      <c r="AP146" s="38">
        <v>2020</v>
      </c>
      <c r="AQ146" s="38">
        <v>2022</v>
      </c>
      <c r="AR146" s="38">
        <v>2022</v>
      </c>
      <c r="AS146" s="38">
        <v>2022</v>
      </c>
      <c r="AT146" s="38">
        <v>2022</v>
      </c>
      <c r="AU146" s="38">
        <v>2022</v>
      </c>
      <c r="AV146" s="38">
        <v>2022</v>
      </c>
      <c r="AW146" s="38">
        <v>2016</v>
      </c>
      <c r="AX146" s="38">
        <v>2024</v>
      </c>
      <c r="AY146" s="38">
        <v>2024</v>
      </c>
      <c r="AZ146" s="38">
        <v>2024</v>
      </c>
      <c r="BA146" s="38"/>
      <c r="BB146" s="38">
        <v>2024</v>
      </c>
      <c r="BC146" s="38">
        <v>2024</v>
      </c>
      <c r="BD146" s="38">
        <v>2024</v>
      </c>
      <c r="BE146" s="38">
        <v>2024</v>
      </c>
      <c r="BF146" s="38">
        <v>2015</v>
      </c>
      <c r="BG146" s="38">
        <v>2022</v>
      </c>
      <c r="BH146" s="38">
        <v>2023</v>
      </c>
      <c r="BI146" s="38">
        <v>2022</v>
      </c>
      <c r="BJ146" s="38">
        <v>2022</v>
      </c>
      <c r="BK146" s="38">
        <v>2021</v>
      </c>
      <c r="BL146" s="38">
        <v>2022</v>
      </c>
      <c r="BM146" s="38">
        <v>2014</v>
      </c>
      <c r="BN146" s="38">
        <v>2022</v>
      </c>
      <c r="BO146" s="38">
        <v>2022</v>
      </c>
      <c r="BP146" s="38">
        <v>2019</v>
      </c>
      <c r="BQ146" s="38">
        <v>2022</v>
      </c>
      <c r="BR146" s="38">
        <v>2022</v>
      </c>
      <c r="BS146" s="38">
        <v>2022</v>
      </c>
      <c r="BT146" s="38">
        <v>2021</v>
      </c>
      <c r="BU146" s="38">
        <v>2020</v>
      </c>
      <c r="BV146" s="38">
        <v>2023</v>
      </c>
    </row>
    <row r="147" spans="1:74">
      <c r="A147" s="30" t="s">
        <v>266</v>
      </c>
      <c r="B147" s="23" t="s">
        <v>265</v>
      </c>
      <c r="C147" s="38">
        <v>2024</v>
      </c>
      <c r="D147" s="38">
        <v>2024</v>
      </c>
      <c r="E147" s="38">
        <v>2024</v>
      </c>
      <c r="F147" s="38">
        <v>2024</v>
      </c>
      <c r="G147" s="38">
        <v>2024</v>
      </c>
      <c r="H147" s="38">
        <v>2024</v>
      </c>
      <c r="I147" s="38">
        <v>2024</v>
      </c>
      <c r="J147" s="38">
        <v>2024</v>
      </c>
      <c r="K147" s="38">
        <v>2024</v>
      </c>
      <c r="L147" s="38">
        <v>2024</v>
      </c>
      <c r="M147" s="38"/>
      <c r="N147" s="38"/>
      <c r="O147" s="38"/>
      <c r="P147" s="38"/>
      <c r="Q147" s="38">
        <v>2024</v>
      </c>
      <c r="R147" s="38">
        <v>2024</v>
      </c>
      <c r="S147" s="38">
        <v>2024</v>
      </c>
      <c r="T147" s="38">
        <v>2024</v>
      </c>
      <c r="U147" s="38">
        <v>2024</v>
      </c>
      <c r="V147" s="38">
        <v>2021</v>
      </c>
      <c r="W147" s="38">
        <v>2022</v>
      </c>
      <c r="X147" s="38">
        <v>2022</v>
      </c>
      <c r="Y147" s="38"/>
      <c r="Z147" s="38">
        <v>2017</v>
      </c>
      <c r="AA147" s="38"/>
      <c r="AB147" s="38"/>
      <c r="AC147" s="38">
        <v>2020</v>
      </c>
      <c r="AD147" s="38"/>
      <c r="AE147" s="38">
        <v>2024</v>
      </c>
      <c r="AF147" s="38">
        <v>2008</v>
      </c>
      <c r="AG147" s="38"/>
      <c r="AH147" s="38">
        <v>2022</v>
      </c>
      <c r="AI147" s="38"/>
      <c r="AJ147" s="38">
        <v>2024</v>
      </c>
      <c r="AK147" s="38">
        <v>2021</v>
      </c>
      <c r="AL147" s="38">
        <v>2022</v>
      </c>
      <c r="AM147" s="38"/>
      <c r="AN147" s="38">
        <v>2023</v>
      </c>
      <c r="AO147" s="38">
        <v>2022</v>
      </c>
      <c r="AP147" s="38"/>
      <c r="AQ147" s="38">
        <v>2022</v>
      </c>
      <c r="AR147" s="38"/>
      <c r="AS147" s="38"/>
      <c r="AT147" s="38"/>
      <c r="AU147" s="38">
        <v>2022</v>
      </c>
      <c r="AV147" s="38"/>
      <c r="AW147" s="38"/>
      <c r="AX147" s="38">
        <v>2024</v>
      </c>
      <c r="AY147" s="38">
        <v>2024</v>
      </c>
      <c r="AZ147" s="38">
        <v>2024</v>
      </c>
      <c r="BA147" s="38"/>
      <c r="BB147" s="38">
        <v>2024</v>
      </c>
      <c r="BC147" s="38"/>
      <c r="BD147" s="38">
        <v>2024</v>
      </c>
      <c r="BE147" s="38">
        <v>2024</v>
      </c>
      <c r="BF147" s="38">
        <v>2015</v>
      </c>
      <c r="BG147" s="38">
        <v>2022</v>
      </c>
      <c r="BH147" s="38"/>
      <c r="BI147" s="38">
        <v>2022</v>
      </c>
      <c r="BJ147" s="38"/>
      <c r="BK147" s="38">
        <v>2021</v>
      </c>
      <c r="BL147" s="38">
        <v>2021</v>
      </c>
      <c r="BM147" s="38">
        <v>2014</v>
      </c>
      <c r="BN147" s="38">
        <v>2022</v>
      </c>
      <c r="BO147" s="38">
        <v>2022</v>
      </c>
      <c r="BP147" s="38">
        <v>2018</v>
      </c>
      <c r="BQ147" s="38">
        <v>2022</v>
      </c>
      <c r="BR147" s="38">
        <v>2022</v>
      </c>
      <c r="BS147" s="38"/>
      <c r="BT147" s="38">
        <v>2021</v>
      </c>
      <c r="BU147" s="38"/>
      <c r="BV147" s="38">
        <v>2023</v>
      </c>
    </row>
    <row r="148" spans="1:74">
      <c r="A148" s="30" t="s">
        <v>268</v>
      </c>
      <c r="B148" s="23" t="s">
        <v>267</v>
      </c>
      <c r="C148" s="38">
        <v>2024</v>
      </c>
      <c r="D148" s="38">
        <v>2024</v>
      </c>
      <c r="E148" s="38">
        <v>2024</v>
      </c>
      <c r="F148" s="38">
        <v>2024</v>
      </c>
      <c r="G148" s="38">
        <v>2024</v>
      </c>
      <c r="H148" s="38">
        <v>2024</v>
      </c>
      <c r="I148" s="38">
        <v>2024</v>
      </c>
      <c r="J148" s="38">
        <v>2024</v>
      </c>
      <c r="K148" s="38">
        <v>2024</v>
      </c>
      <c r="L148" s="38">
        <v>2024</v>
      </c>
      <c r="M148" s="38"/>
      <c r="N148" s="38"/>
      <c r="O148" s="38"/>
      <c r="P148" s="38"/>
      <c r="Q148" s="38">
        <v>2024</v>
      </c>
      <c r="R148" s="38">
        <v>2024</v>
      </c>
      <c r="S148" s="38">
        <v>2024</v>
      </c>
      <c r="T148" s="38">
        <v>2024</v>
      </c>
      <c r="U148" s="38">
        <v>2024</v>
      </c>
      <c r="V148" s="38">
        <v>2021</v>
      </c>
      <c r="W148" s="38">
        <v>2022</v>
      </c>
      <c r="X148" s="38">
        <v>2022</v>
      </c>
      <c r="Y148" s="38">
        <f>VLOOKUP(B148,[1]Foglio1!$B:$C,2,FALSE)</f>
        <v>2012</v>
      </c>
      <c r="Z148" s="38">
        <v>2022</v>
      </c>
      <c r="AA148" s="38"/>
      <c r="AB148" s="38">
        <v>2018</v>
      </c>
      <c r="AC148" s="38">
        <v>2020</v>
      </c>
      <c r="AD148" s="38">
        <v>2022</v>
      </c>
      <c r="AE148" s="38">
        <v>2024</v>
      </c>
      <c r="AF148" s="38">
        <v>2008</v>
      </c>
      <c r="AG148" s="38"/>
      <c r="AH148" s="38">
        <v>2022</v>
      </c>
      <c r="AI148" s="38">
        <v>2012</v>
      </c>
      <c r="AJ148" s="38">
        <v>2024</v>
      </c>
      <c r="AK148" s="38">
        <v>2021</v>
      </c>
      <c r="AL148" s="38">
        <v>2022</v>
      </c>
      <c r="AM148" s="38">
        <v>2022</v>
      </c>
      <c r="AN148" s="38">
        <v>2023</v>
      </c>
      <c r="AO148" s="38">
        <v>2022</v>
      </c>
      <c r="AP148" s="38">
        <v>2012</v>
      </c>
      <c r="AQ148" s="38">
        <v>2022</v>
      </c>
      <c r="AR148" s="38"/>
      <c r="AS148" s="38"/>
      <c r="AT148" s="38"/>
      <c r="AU148" s="38">
        <v>2022</v>
      </c>
      <c r="AV148" s="38">
        <v>2022</v>
      </c>
      <c r="AW148" s="38">
        <v>2015</v>
      </c>
      <c r="AX148" s="38">
        <v>2024</v>
      </c>
      <c r="AY148" s="38">
        <v>2024</v>
      </c>
      <c r="AZ148" s="38">
        <v>2024</v>
      </c>
      <c r="BA148" s="38"/>
      <c r="BB148" s="38">
        <v>2024</v>
      </c>
      <c r="BC148" s="38">
        <v>2023</v>
      </c>
      <c r="BD148" s="38">
        <v>2024</v>
      </c>
      <c r="BE148" s="38">
        <v>2024</v>
      </c>
      <c r="BF148" s="38">
        <v>2013</v>
      </c>
      <c r="BG148" s="38">
        <v>2022</v>
      </c>
      <c r="BH148" s="38">
        <v>2023</v>
      </c>
      <c r="BI148" s="38">
        <v>2022</v>
      </c>
      <c r="BJ148" s="38"/>
      <c r="BK148" s="38">
        <v>2021</v>
      </c>
      <c r="BL148" s="38">
        <v>2021</v>
      </c>
      <c r="BM148" s="38">
        <v>2014</v>
      </c>
      <c r="BN148" s="38">
        <v>2022</v>
      </c>
      <c r="BO148" s="38">
        <v>2022</v>
      </c>
      <c r="BP148" s="38">
        <v>2017</v>
      </c>
      <c r="BQ148" s="38">
        <v>2022</v>
      </c>
      <c r="BR148" s="38">
        <v>2022</v>
      </c>
      <c r="BS148" s="38"/>
      <c r="BT148" s="38">
        <v>2021</v>
      </c>
      <c r="BU148" s="38">
        <v>2020</v>
      </c>
      <c r="BV148" s="38">
        <v>2023</v>
      </c>
    </row>
    <row r="149" spans="1:74">
      <c r="A149" s="30" t="s">
        <v>270</v>
      </c>
      <c r="B149" s="23" t="s">
        <v>269</v>
      </c>
      <c r="C149" s="38">
        <v>2024</v>
      </c>
      <c r="D149" s="38">
        <v>2024</v>
      </c>
      <c r="E149" s="38">
        <v>2024</v>
      </c>
      <c r="F149" s="38">
        <v>2024</v>
      </c>
      <c r="G149" s="38">
        <v>2024</v>
      </c>
      <c r="H149" s="38">
        <v>2024</v>
      </c>
      <c r="I149" s="38">
        <v>2024</v>
      </c>
      <c r="J149" s="38">
        <v>2024</v>
      </c>
      <c r="K149" s="38">
        <v>2024</v>
      </c>
      <c r="L149" s="38"/>
      <c r="M149" s="38"/>
      <c r="N149" s="38"/>
      <c r="O149" s="38"/>
      <c r="P149" s="38"/>
      <c r="Q149" s="38">
        <v>2024</v>
      </c>
      <c r="R149" s="38">
        <v>2024</v>
      </c>
      <c r="S149" s="38">
        <v>2024</v>
      </c>
      <c r="T149" s="38">
        <v>2024</v>
      </c>
      <c r="U149" s="38">
        <v>2024</v>
      </c>
      <c r="V149" s="38">
        <v>2021</v>
      </c>
      <c r="W149" s="38">
        <v>2022</v>
      </c>
      <c r="X149" s="38">
        <v>2022</v>
      </c>
      <c r="Y149" s="38"/>
      <c r="Z149" s="38">
        <v>2018</v>
      </c>
      <c r="AA149" s="38"/>
      <c r="AB149" s="38">
        <v>2017</v>
      </c>
      <c r="AC149" s="38"/>
      <c r="AD149" s="38">
        <v>2022</v>
      </c>
      <c r="AE149" s="38">
        <v>2024</v>
      </c>
      <c r="AF149" s="38">
        <v>2008</v>
      </c>
      <c r="AG149" s="38"/>
      <c r="AH149" s="38">
        <v>2022</v>
      </c>
      <c r="AI149" s="38"/>
      <c r="AJ149" s="38">
        <v>2024</v>
      </c>
      <c r="AK149" s="38">
        <v>2021</v>
      </c>
      <c r="AL149" s="38">
        <v>2022</v>
      </c>
      <c r="AM149" s="38">
        <v>2022</v>
      </c>
      <c r="AN149" s="38">
        <v>2023</v>
      </c>
      <c r="AO149" s="38">
        <v>2022</v>
      </c>
      <c r="AP149" s="38"/>
      <c r="AQ149" s="38">
        <v>2022</v>
      </c>
      <c r="AR149" s="38"/>
      <c r="AS149" s="38"/>
      <c r="AT149" s="38"/>
      <c r="AU149" s="38">
        <v>2022</v>
      </c>
      <c r="AV149" s="38">
        <v>2021</v>
      </c>
      <c r="AW149" s="38"/>
      <c r="AX149" s="38">
        <v>2024</v>
      </c>
      <c r="AY149" s="38">
        <v>2024</v>
      </c>
      <c r="AZ149" s="38">
        <v>2024</v>
      </c>
      <c r="BA149" s="38"/>
      <c r="BB149" s="38">
        <v>2023</v>
      </c>
      <c r="BC149" s="38">
        <v>2023</v>
      </c>
      <c r="BD149" s="38">
        <v>2024</v>
      </c>
      <c r="BE149" s="38">
        <v>2024</v>
      </c>
      <c r="BF149" s="38"/>
      <c r="BG149" s="38">
        <v>2022</v>
      </c>
      <c r="BH149" s="38">
        <v>2023</v>
      </c>
      <c r="BI149" s="38">
        <v>2022</v>
      </c>
      <c r="BJ149" s="38"/>
      <c r="BK149" s="38">
        <v>2021</v>
      </c>
      <c r="BL149" s="38">
        <v>2022</v>
      </c>
      <c r="BM149" s="38">
        <v>2014</v>
      </c>
      <c r="BN149" s="38">
        <v>2022</v>
      </c>
      <c r="BO149" s="38">
        <v>2022</v>
      </c>
      <c r="BP149" s="38">
        <v>2012</v>
      </c>
      <c r="BQ149" s="38">
        <v>2022</v>
      </c>
      <c r="BR149" s="38">
        <v>2022</v>
      </c>
      <c r="BS149" s="38"/>
      <c r="BT149" s="38">
        <v>2021</v>
      </c>
      <c r="BU149" s="38">
        <v>2020</v>
      </c>
      <c r="BV149" s="38">
        <v>2023</v>
      </c>
    </row>
    <row r="150" spans="1:74">
      <c r="A150" s="30" t="s">
        <v>272</v>
      </c>
      <c r="B150" s="23" t="s">
        <v>271</v>
      </c>
      <c r="C150" s="38">
        <v>2024</v>
      </c>
      <c r="D150" s="38">
        <v>2024</v>
      </c>
      <c r="E150" s="38">
        <v>2024</v>
      </c>
      <c r="F150" s="38">
        <v>2024</v>
      </c>
      <c r="G150" s="38">
        <v>2024</v>
      </c>
      <c r="H150" s="38">
        <v>2024</v>
      </c>
      <c r="I150" s="38">
        <v>2024</v>
      </c>
      <c r="J150" s="38">
        <v>2024</v>
      </c>
      <c r="K150" s="38">
        <v>2024</v>
      </c>
      <c r="L150" s="38"/>
      <c r="M150" s="38"/>
      <c r="N150" s="38"/>
      <c r="O150" s="38"/>
      <c r="P150" s="38"/>
      <c r="Q150" s="38">
        <v>2024</v>
      </c>
      <c r="R150" s="38">
        <v>2024</v>
      </c>
      <c r="S150" s="38">
        <v>2024</v>
      </c>
      <c r="T150" s="38">
        <v>2024</v>
      </c>
      <c r="U150" s="38">
        <v>2024</v>
      </c>
      <c r="V150" s="38">
        <v>2021</v>
      </c>
      <c r="W150" s="38">
        <v>2022</v>
      </c>
      <c r="X150" s="38">
        <v>2022</v>
      </c>
      <c r="Y150" s="38">
        <f>VLOOKUP(B150,[1]Foglio1!$B:$C,2,FALSE)</f>
        <v>2019</v>
      </c>
      <c r="Z150" s="38">
        <v>2022</v>
      </c>
      <c r="AA150" s="38">
        <f>VLOOKUP(B150,[1]Foglio3!$B:$C,2,FALSE)</f>
        <v>2022</v>
      </c>
      <c r="AB150" s="38">
        <v>2018</v>
      </c>
      <c r="AC150" s="38"/>
      <c r="AD150" s="38">
        <v>2022</v>
      </c>
      <c r="AE150" s="38">
        <v>2024</v>
      </c>
      <c r="AF150" s="38">
        <v>2008</v>
      </c>
      <c r="AG150" s="38"/>
      <c r="AH150" s="38">
        <v>2022</v>
      </c>
      <c r="AI150" s="38">
        <v>2019</v>
      </c>
      <c r="AJ150" s="38">
        <v>2024</v>
      </c>
      <c r="AK150" s="38">
        <v>2021</v>
      </c>
      <c r="AL150" s="38">
        <v>2022</v>
      </c>
      <c r="AM150" s="38">
        <v>2022</v>
      </c>
      <c r="AN150" s="38">
        <v>2023</v>
      </c>
      <c r="AO150" s="38">
        <v>2022</v>
      </c>
      <c r="AP150" s="38">
        <v>2019</v>
      </c>
      <c r="AQ150" s="38">
        <v>2022</v>
      </c>
      <c r="AR150" s="38"/>
      <c r="AS150" s="38"/>
      <c r="AT150" s="38"/>
      <c r="AU150" s="38">
        <v>2022</v>
      </c>
      <c r="AV150" s="38">
        <v>2022</v>
      </c>
      <c r="AW150" s="38">
        <v>2013</v>
      </c>
      <c r="AX150" s="38">
        <v>2024</v>
      </c>
      <c r="AY150" s="38">
        <v>2024</v>
      </c>
      <c r="AZ150" s="38">
        <v>2024</v>
      </c>
      <c r="BA150" s="38"/>
      <c r="BB150" s="38">
        <v>2019</v>
      </c>
      <c r="BC150" s="38"/>
      <c r="BD150" s="38">
        <v>2024</v>
      </c>
      <c r="BE150" s="38">
        <v>2024</v>
      </c>
      <c r="BF150" s="38">
        <v>2013</v>
      </c>
      <c r="BG150" s="38">
        <v>2022</v>
      </c>
      <c r="BH150" s="38"/>
      <c r="BI150" s="38">
        <v>2022</v>
      </c>
      <c r="BJ150" s="38">
        <v>2021</v>
      </c>
      <c r="BK150" s="38">
        <v>2021</v>
      </c>
      <c r="BL150" s="38">
        <v>2022</v>
      </c>
      <c r="BM150" s="38">
        <v>2014</v>
      </c>
      <c r="BN150" s="38">
        <v>2022</v>
      </c>
      <c r="BO150" s="38">
        <v>2022</v>
      </c>
      <c r="BP150" s="38">
        <v>2020</v>
      </c>
      <c r="BQ150" s="38">
        <v>2022</v>
      </c>
      <c r="BR150" s="38">
        <v>2022</v>
      </c>
      <c r="BS150" s="38">
        <v>2022</v>
      </c>
      <c r="BT150" s="38">
        <v>2021</v>
      </c>
      <c r="BU150" s="38">
        <v>2020</v>
      </c>
      <c r="BV150" s="38">
        <v>2023</v>
      </c>
    </row>
    <row r="151" spans="1:74">
      <c r="A151" s="30" t="s">
        <v>274</v>
      </c>
      <c r="B151" s="23" t="s">
        <v>273</v>
      </c>
      <c r="C151" s="38">
        <v>2024</v>
      </c>
      <c r="D151" s="38">
        <v>2024</v>
      </c>
      <c r="E151" s="38">
        <v>2024</v>
      </c>
      <c r="F151" s="38">
        <v>2024</v>
      </c>
      <c r="G151" s="38">
        <v>2024</v>
      </c>
      <c r="H151" s="38">
        <v>2024</v>
      </c>
      <c r="I151" s="38">
        <v>2024</v>
      </c>
      <c r="J151" s="38">
        <v>2024</v>
      </c>
      <c r="K151" s="38">
        <v>2024</v>
      </c>
      <c r="L151" s="38">
        <v>2024</v>
      </c>
      <c r="M151" s="38">
        <v>2024</v>
      </c>
      <c r="N151" s="38">
        <v>2024</v>
      </c>
      <c r="O151" s="38">
        <v>2024</v>
      </c>
      <c r="P151" s="38">
        <v>2024</v>
      </c>
      <c r="Q151" s="38">
        <v>2024</v>
      </c>
      <c r="R151" s="38">
        <v>2024</v>
      </c>
      <c r="S151" s="38">
        <v>2024</v>
      </c>
      <c r="T151" s="38">
        <v>2024</v>
      </c>
      <c r="U151" s="38">
        <v>2024</v>
      </c>
      <c r="V151" s="38">
        <v>2021</v>
      </c>
      <c r="W151" s="38">
        <v>2022</v>
      </c>
      <c r="X151" s="38">
        <v>2022</v>
      </c>
      <c r="Y151" s="38">
        <f>VLOOKUP(B151,[1]Foglio1!$B:$C,2,FALSE)</f>
        <v>2019</v>
      </c>
      <c r="Z151" s="38">
        <v>2022</v>
      </c>
      <c r="AA151" s="38">
        <f>VLOOKUP(B151,[1]Foglio3!$B:$C,2,FALSE)</f>
        <v>2022</v>
      </c>
      <c r="AB151" s="38">
        <v>2018</v>
      </c>
      <c r="AC151" s="38">
        <v>2020</v>
      </c>
      <c r="AD151" s="38">
        <v>2022</v>
      </c>
      <c r="AE151" s="38">
        <v>2024</v>
      </c>
      <c r="AF151" s="38">
        <v>2008</v>
      </c>
      <c r="AG151" s="38"/>
      <c r="AH151" s="38">
        <v>2022</v>
      </c>
      <c r="AI151" s="38">
        <v>2019</v>
      </c>
      <c r="AJ151" s="38">
        <v>2024</v>
      </c>
      <c r="AK151" s="38">
        <v>2021</v>
      </c>
      <c r="AL151" s="38">
        <v>2022</v>
      </c>
      <c r="AM151" s="38">
        <v>2022</v>
      </c>
      <c r="AN151" s="38">
        <v>2023</v>
      </c>
      <c r="AO151" s="38">
        <v>2022</v>
      </c>
      <c r="AP151" s="38">
        <v>2019</v>
      </c>
      <c r="AQ151" s="38">
        <v>2022</v>
      </c>
      <c r="AR151" s="38">
        <v>2022</v>
      </c>
      <c r="AS151" s="38">
        <v>2022</v>
      </c>
      <c r="AT151" s="38">
        <v>2022</v>
      </c>
      <c r="AU151" s="38">
        <v>2022</v>
      </c>
      <c r="AV151" s="38">
        <v>2021</v>
      </c>
      <c r="AW151" s="38">
        <v>2017</v>
      </c>
      <c r="AX151" s="38">
        <v>2024</v>
      </c>
      <c r="AY151" s="38">
        <v>2024</v>
      </c>
      <c r="AZ151" s="38">
        <v>2024</v>
      </c>
      <c r="BA151" s="38"/>
      <c r="BB151" s="38"/>
      <c r="BC151" s="38"/>
      <c r="BD151" s="38">
        <v>2024</v>
      </c>
      <c r="BE151" s="38">
        <v>2024</v>
      </c>
      <c r="BF151" s="38"/>
      <c r="BG151" s="38">
        <v>2022</v>
      </c>
      <c r="BH151" s="38">
        <v>2023</v>
      </c>
      <c r="BI151" s="38">
        <v>2022</v>
      </c>
      <c r="BJ151" s="38">
        <v>2022</v>
      </c>
      <c r="BK151" s="38">
        <v>2021</v>
      </c>
      <c r="BL151" s="38">
        <v>2022</v>
      </c>
      <c r="BM151" s="38">
        <v>2014</v>
      </c>
      <c r="BN151" s="38">
        <v>2022</v>
      </c>
      <c r="BO151" s="38">
        <v>2022</v>
      </c>
      <c r="BP151" s="38">
        <v>2019</v>
      </c>
      <c r="BQ151" s="38">
        <v>2022</v>
      </c>
      <c r="BR151" s="38">
        <v>2022</v>
      </c>
      <c r="BS151" s="38">
        <v>2022</v>
      </c>
      <c r="BT151" s="38">
        <v>2021</v>
      </c>
      <c r="BU151" s="38">
        <v>2020</v>
      </c>
      <c r="BV151" s="38">
        <v>2023</v>
      </c>
    </row>
    <row r="152" spans="1:74">
      <c r="A152" s="30" t="s">
        <v>276</v>
      </c>
      <c r="B152" s="23" t="s">
        <v>275</v>
      </c>
      <c r="C152" s="38">
        <v>2024</v>
      </c>
      <c r="D152" s="38">
        <v>2024</v>
      </c>
      <c r="E152" s="38">
        <v>2024</v>
      </c>
      <c r="F152" s="38">
        <v>2024</v>
      </c>
      <c r="G152" s="38">
        <v>2024</v>
      </c>
      <c r="H152" s="38">
        <v>2024</v>
      </c>
      <c r="I152" s="38">
        <v>2024</v>
      </c>
      <c r="J152" s="38">
        <v>2024</v>
      </c>
      <c r="K152" s="38">
        <v>2024</v>
      </c>
      <c r="L152" s="38">
        <v>2024</v>
      </c>
      <c r="M152" s="38">
        <v>2024</v>
      </c>
      <c r="N152" s="38"/>
      <c r="O152" s="38"/>
      <c r="P152" s="38"/>
      <c r="Q152" s="38">
        <v>2024</v>
      </c>
      <c r="R152" s="38">
        <v>2024</v>
      </c>
      <c r="S152" s="38">
        <v>2024</v>
      </c>
      <c r="T152" s="38">
        <v>2024</v>
      </c>
      <c r="U152" s="38">
        <v>2024</v>
      </c>
      <c r="V152" s="38">
        <v>2021</v>
      </c>
      <c r="W152" s="38">
        <v>2022</v>
      </c>
      <c r="X152" s="38">
        <v>2022</v>
      </c>
      <c r="Y152" s="38"/>
      <c r="Z152" s="38">
        <v>2022</v>
      </c>
      <c r="AA152" s="38"/>
      <c r="AB152" s="38">
        <v>2018</v>
      </c>
      <c r="AC152" s="38">
        <v>2020</v>
      </c>
      <c r="AD152" s="38">
        <v>2022</v>
      </c>
      <c r="AE152" s="38">
        <v>2024</v>
      </c>
      <c r="AF152" s="38">
        <v>2024</v>
      </c>
      <c r="AG152" s="38">
        <v>2024</v>
      </c>
      <c r="AH152" s="38">
        <v>2022</v>
      </c>
      <c r="AI152" s="38"/>
      <c r="AJ152" s="38">
        <v>2024</v>
      </c>
      <c r="AK152" s="38">
        <v>2021</v>
      </c>
      <c r="AL152" s="38">
        <v>2022</v>
      </c>
      <c r="AM152" s="38"/>
      <c r="AN152" s="38">
        <v>2023</v>
      </c>
      <c r="AO152" s="38">
        <v>2022</v>
      </c>
      <c r="AP152" s="38">
        <v>2020</v>
      </c>
      <c r="AQ152" s="38">
        <v>2022</v>
      </c>
      <c r="AR152" s="38">
        <v>2022</v>
      </c>
      <c r="AS152" s="38">
        <v>2022</v>
      </c>
      <c r="AT152" s="38">
        <v>2022</v>
      </c>
      <c r="AU152" s="38">
        <v>2022</v>
      </c>
      <c r="AV152" s="38">
        <v>2022</v>
      </c>
      <c r="AW152" s="38"/>
      <c r="AX152" s="38">
        <v>2024</v>
      </c>
      <c r="AY152" s="38">
        <v>2024</v>
      </c>
      <c r="AZ152" s="38">
        <v>2024</v>
      </c>
      <c r="BA152" s="38"/>
      <c r="BB152" s="38">
        <v>2024</v>
      </c>
      <c r="BC152" s="38">
        <v>2023</v>
      </c>
      <c r="BD152" s="38">
        <v>2024</v>
      </c>
      <c r="BE152" s="38">
        <v>2024</v>
      </c>
      <c r="BF152" s="38"/>
      <c r="BG152" s="38">
        <v>2022</v>
      </c>
      <c r="BH152" s="38">
        <v>2023</v>
      </c>
      <c r="BI152" s="38">
        <v>2022</v>
      </c>
      <c r="BJ152" s="38">
        <v>2020</v>
      </c>
      <c r="BK152" s="38">
        <v>2022</v>
      </c>
      <c r="BL152" s="38">
        <v>2022</v>
      </c>
      <c r="BM152" s="38">
        <v>2014</v>
      </c>
      <c r="BN152" s="38">
        <v>2022</v>
      </c>
      <c r="BO152" s="38">
        <v>2022</v>
      </c>
      <c r="BP152" s="38">
        <v>2021</v>
      </c>
      <c r="BQ152" s="38">
        <v>2022</v>
      </c>
      <c r="BR152" s="38">
        <v>2022</v>
      </c>
      <c r="BS152" s="38">
        <v>2022</v>
      </c>
      <c r="BT152" s="38">
        <v>2021</v>
      </c>
      <c r="BU152" s="38">
        <v>2020</v>
      </c>
      <c r="BV152" s="38">
        <v>2023</v>
      </c>
    </row>
    <row r="153" spans="1:74">
      <c r="A153" s="30" t="s">
        <v>278</v>
      </c>
      <c r="B153" s="23" t="s">
        <v>277</v>
      </c>
      <c r="C153" s="38">
        <v>2024</v>
      </c>
      <c r="D153" s="38">
        <v>2024</v>
      </c>
      <c r="E153" s="38">
        <v>2024</v>
      </c>
      <c r="F153" s="38">
        <v>2024</v>
      </c>
      <c r="G153" s="38">
        <v>2024</v>
      </c>
      <c r="H153" s="38">
        <v>2024</v>
      </c>
      <c r="I153" s="38">
        <v>2024</v>
      </c>
      <c r="J153" s="38">
        <v>2024</v>
      </c>
      <c r="K153" s="38">
        <v>2024</v>
      </c>
      <c r="L153" s="38">
        <v>2024</v>
      </c>
      <c r="M153" s="38">
        <v>2024</v>
      </c>
      <c r="N153" s="38">
        <v>2024</v>
      </c>
      <c r="O153" s="38">
        <v>2024</v>
      </c>
      <c r="P153" s="38">
        <v>2024</v>
      </c>
      <c r="Q153" s="38">
        <v>2024</v>
      </c>
      <c r="R153" s="38">
        <v>2024</v>
      </c>
      <c r="S153" s="38">
        <v>2024</v>
      </c>
      <c r="T153" s="38">
        <v>2024</v>
      </c>
      <c r="U153" s="38">
        <v>2024</v>
      </c>
      <c r="V153" s="38">
        <v>2021</v>
      </c>
      <c r="W153" s="38">
        <v>2022</v>
      </c>
      <c r="X153" s="38">
        <v>2022</v>
      </c>
      <c r="Y153" s="38">
        <f>VLOOKUP(B153,[1]Foglio1!$B:$C,2,FALSE)</f>
        <v>2017</v>
      </c>
      <c r="Z153" s="38">
        <v>2022</v>
      </c>
      <c r="AA153" s="38">
        <f>VLOOKUP(B153,[1]Foglio3!$B:$C,2,FALSE)</f>
        <v>2022</v>
      </c>
      <c r="AB153" s="38">
        <v>2018</v>
      </c>
      <c r="AC153" s="38">
        <v>2020</v>
      </c>
      <c r="AD153" s="38">
        <v>2022</v>
      </c>
      <c r="AE153" s="38">
        <v>2024</v>
      </c>
      <c r="AF153" s="38">
        <v>2024</v>
      </c>
      <c r="AG153" s="38">
        <v>2024</v>
      </c>
      <c r="AH153" s="38">
        <v>2022</v>
      </c>
      <c r="AI153" s="38">
        <v>2019</v>
      </c>
      <c r="AJ153" s="38">
        <v>2024</v>
      </c>
      <c r="AK153" s="38">
        <v>2021</v>
      </c>
      <c r="AL153" s="38">
        <v>2022</v>
      </c>
      <c r="AM153" s="38">
        <v>2022</v>
      </c>
      <c r="AN153" s="38">
        <v>2023</v>
      </c>
      <c r="AO153" s="38">
        <v>2022</v>
      </c>
      <c r="AP153" s="38">
        <v>2019</v>
      </c>
      <c r="AQ153" s="38">
        <v>2022</v>
      </c>
      <c r="AR153" s="38">
        <v>2022</v>
      </c>
      <c r="AS153" s="38">
        <v>2022</v>
      </c>
      <c r="AT153" s="38">
        <v>2022</v>
      </c>
      <c r="AU153" s="38">
        <v>2022</v>
      </c>
      <c r="AV153" s="38">
        <v>2022</v>
      </c>
      <c r="AW153" s="38">
        <v>2021</v>
      </c>
      <c r="AX153" s="38">
        <v>2024</v>
      </c>
      <c r="AY153" s="38">
        <v>2024</v>
      </c>
      <c r="AZ153" s="38">
        <v>2024</v>
      </c>
      <c r="BA153" s="38">
        <v>2024</v>
      </c>
      <c r="BB153" s="38">
        <v>2024</v>
      </c>
      <c r="BC153" s="38">
        <v>2023</v>
      </c>
      <c r="BD153" s="38">
        <v>2024</v>
      </c>
      <c r="BE153" s="38">
        <v>2024</v>
      </c>
      <c r="BF153" s="38">
        <v>2015</v>
      </c>
      <c r="BG153" s="38">
        <v>2022</v>
      </c>
      <c r="BH153" s="38">
        <v>2023</v>
      </c>
      <c r="BI153" s="38">
        <v>2022</v>
      </c>
      <c r="BJ153" s="38">
        <v>2022</v>
      </c>
      <c r="BK153" s="38">
        <v>2021</v>
      </c>
      <c r="BL153" s="38">
        <v>2022</v>
      </c>
      <c r="BM153" s="38">
        <v>2014</v>
      </c>
      <c r="BN153" s="38">
        <v>2022</v>
      </c>
      <c r="BO153" s="38">
        <v>2022</v>
      </c>
      <c r="BP153" s="38">
        <v>2020</v>
      </c>
      <c r="BQ153" s="38">
        <v>2022</v>
      </c>
      <c r="BR153" s="38">
        <v>2022</v>
      </c>
      <c r="BS153" s="38">
        <v>2022</v>
      </c>
      <c r="BT153" s="38">
        <v>2021</v>
      </c>
      <c r="BU153" s="38">
        <v>2020</v>
      </c>
      <c r="BV153" s="38">
        <v>2023</v>
      </c>
    </row>
    <row r="154" spans="1:74">
      <c r="A154" s="30" t="s">
        <v>280</v>
      </c>
      <c r="B154" s="23" t="s">
        <v>279</v>
      </c>
      <c r="C154" s="38">
        <v>2024</v>
      </c>
      <c r="D154" s="38">
        <v>2024</v>
      </c>
      <c r="E154" s="38">
        <v>2024</v>
      </c>
      <c r="F154" s="38">
        <v>2024</v>
      </c>
      <c r="G154" s="38">
        <v>2024</v>
      </c>
      <c r="H154" s="38">
        <v>2024</v>
      </c>
      <c r="I154" s="38">
        <v>2024</v>
      </c>
      <c r="J154" s="38">
        <v>2024</v>
      </c>
      <c r="K154" s="38">
        <v>2024</v>
      </c>
      <c r="L154" s="38">
        <v>2024</v>
      </c>
      <c r="M154" s="38">
        <v>2024</v>
      </c>
      <c r="N154" s="38"/>
      <c r="O154" s="38"/>
      <c r="P154" s="38"/>
      <c r="Q154" s="38">
        <v>2024</v>
      </c>
      <c r="R154" s="38">
        <v>2024</v>
      </c>
      <c r="S154" s="38">
        <v>2024</v>
      </c>
      <c r="T154" s="38">
        <v>2024</v>
      </c>
      <c r="U154" s="38">
        <v>2024</v>
      </c>
      <c r="V154" s="38">
        <v>2021</v>
      </c>
      <c r="W154" s="38">
        <v>2022</v>
      </c>
      <c r="X154" s="38">
        <v>2022</v>
      </c>
      <c r="Y154" s="38">
        <f>VLOOKUP(B154,[1]Foglio1!$B:$C,2,FALSE)</f>
        <v>2019</v>
      </c>
      <c r="Z154" s="38">
        <v>2022</v>
      </c>
      <c r="AA154" s="38"/>
      <c r="AB154" s="38">
        <v>2018</v>
      </c>
      <c r="AC154" s="38">
        <v>2020</v>
      </c>
      <c r="AD154" s="38">
        <v>2022</v>
      </c>
      <c r="AE154" s="38">
        <v>2024</v>
      </c>
      <c r="AF154" s="38">
        <v>2024</v>
      </c>
      <c r="AG154" s="38">
        <v>2024</v>
      </c>
      <c r="AH154" s="38">
        <v>2022</v>
      </c>
      <c r="AI154" s="38">
        <v>2019</v>
      </c>
      <c r="AJ154" s="38">
        <v>2024</v>
      </c>
      <c r="AK154" s="38">
        <v>2021</v>
      </c>
      <c r="AL154" s="38">
        <v>2022</v>
      </c>
      <c r="AM154" s="38">
        <v>2022</v>
      </c>
      <c r="AN154" s="38">
        <v>2023</v>
      </c>
      <c r="AO154" s="38">
        <v>2022</v>
      </c>
      <c r="AP154" s="38">
        <v>2019</v>
      </c>
      <c r="AQ154" s="38">
        <v>2022</v>
      </c>
      <c r="AR154" s="38">
        <v>2022</v>
      </c>
      <c r="AS154" s="38">
        <v>2022</v>
      </c>
      <c r="AT154" s="38"/>
      <c r="AU154" s="38">
        <v>2022</v>
      </c>
      <c r="AV154" s="38">
        <v>2022</v>
      </c>
      <c r="AW154" s="38">
        <v>2021</v>
      </c>
      <c r="AX154" s="38">
        <v>2024</v>
      </c>
      <c r="AY154" s="38">
        <v>2024</v>
      </c>
      <c r="AZ154" s="38">
        <v>2024</v>
      </c>
      <c r="BA154" s="38">
        <v>2024</v>
      </c>
      <c r="BB154" s="38">
        <v>2024</v>
      </c>
      <c r="BC154" s="38">
        <v>2024</v>
      </c>
      <c r="BD154" s="38">
        <v>2024</v>
      </c>
      <c r="BE154" s="38">
        <v>2024</v>
      </c>
      <c r="BF154" s="38">
        <v>2015</v>
      </c>
      <c r="BG154" s="38">
        <v>2022</v>
      </c>
      <c r="BH154" s="38">
        <v>2023</v>
      </c>
      <c r="BI154" s="38">
        <v>2022</v>
      </c>
      <c r="BJ154" s="38">
        <v>2019</v>
      </c>
      <c r="BK154" s="38">
        <v>2022</v>
      </c>
      <c r="BL154" s="38">
        <v>2021</v>
      </c>
      <c r="BM154" s="38">
        <v>2014</v>
      </c>
      <c r="BN154" s="38">
        <v>2022</v>
      </c>
      <c r="BO154" s="38">
        <v>2022</v>
      </c>
      <c r="BP154" s="38">
        <v>2016</v>
      </c>
      <c r="BQ154" s="38">
        <v>2022</v>
      </c>
      <c r="BR154" s="38">
        <v>2022</v>
      </c>
      <c r="BS154" s="38">
        <v>2022</v>
      </c>
      <c r="BT154" s="38">
        <v>2021</v>
      </c>
      <c r="BU154" s="38">
        <v>2020</v>
      </c>
      <c r="BV154" s="38">
        <v>2023</v>
      </c>
    </row>
    <row r="155" spans="1:74">
      <c r="A155" s="30" t="s">
        <v>282</v>
      </c>
      <c r="B155" s="23" t="s">
        <v>281</v>
      </c>
      <c r="C155" s="38">
        <v>2024</v>
      </c>
      <c r="D155" s="38">
        <v>2024</v>
      </c>
      <c r="E155" s="38">
        <v>2024</v>
      </c>
      <c r="F155" s="38">
        <v>2024</v>
      </c>
      <c r="G155" s="38">
        <v>2024</v>
      </c>
      <c r="H155" s="38">
        <v>2024</v>
      </c>
      <c r="I155" s="38">
        <v>2024</v>
      </c>
      <c r="J155" s="38">
        <v>2024</v>
      </c>
      <c r="K155" s="38">
        <v>2024</v>
      </c>
      <c r="L155" s="38"/>
      <c r="M155" s="38">
        <v>2024</v>
      </c>
      <c r="N155" s="38">
        <v>2024</v>
      </c>
      <c r="O155" s="38">
        <v>2024</v>
      </c>
      <c r="P155" s="38">
        <v>2024</v>
      </c>
      <c r="Q155" s="38">
        <v>2024</v>
      </c>
      <c r="R155" s="38">
        <v>2024</v>
      </c>
      <c r="S155" s="38">
        <v>2024</v>
      </c>
      <c r="T155" s="38">
        <v>2024</v>
      </c>
      <c r="U155" s="38">
        <v>2024</v>
      </c>
      <c r="V155" s="38">
        <v>2021</v>
      </c>
      <c r="W155" s="38">
        <v>2022</v>
      </c>
      <c r="X155" s="38">
        <v>2022</v>
      </c>
      <c r="Y155" s="38"/>
      <c r="Z155" s="38">
        <v>2022</v>
      </c>
      <c r="AA155" s="38"/>
      <c r="AB155" s="38">
        <v>2018</v>
      </c>
      <c r="AC155" s="38">
        <v>2020</v>
      </c>
      <c r="AD155" s="38">
        <v>2022</v>
      </c>
      <c r="AE155" s="38">
        <v>2024</v>
      </c>
      <c r="AF155" s="38">
        <v>2008</v>
      </c>
      <c r="AG155" s="38"/>
      <c r="AH155" s="38">
        <v>2022</v>
      </c>
      <c r="AI155" s="38">
        <v>2019</v>
      </c>
      <c r="AJ155" s="38">
        <v>2024</v>
      </c>
      <c r="AK155" s="38">
        <v>2021</v>
      </c>
      <c r="AL155" s="38">
        <v>2022</v>
      </c>
      <c r="AM155" s="38"/>
      <c r="AN155" s="38">
        <v>2023</v>
      </c>
      <c r="AO155" s="38">
        <v>2022</v>
      </c>
      <c r="AP155" s="38">
        <v>2012</v>
      </c>
      <c r="AQ155" s="38">
        <v>2022</v>
      </c>
      <c r="AR155" s="38"/>
      <c r="AS155" s="38"/>
      <c r="AT155" s="38"/>
      <c r="AU155" s="38">
        <v>2022</v>
      </c>
      <c r="AV155" s="38"/>
      <c r="AW155" s="38">
        <v>2018</v>
      </c>
      <c r="AX155" s="38">
        <v>2024</v>
      </c>
      <c r="AY155" s="38">
        <v>2024</v>
      </c>
      <c r="AZ155" s="38">
        <v>2024</v>
      </c>
      <c r="BA155" s="38"/>
      <c r="BB155" s="38"/>
      <c r="BC155" s="38"/>
      <c r="BD155" s="38">
        <v>2024</v>
      </c>
      <c r="BE155" s="38">
        <v>2024</v>
      </c>
      <c r="BF155" s="38">
        <v>2015</v>
      </c>
      <c r="BG155" s="38">
        <v>2022</v>
      </c>
      <c r="BH155" s="38">
        <v>2023</v>
      </c>
      <c r="BI155" s="38">
        <v>2022</v>
      </c>
      <c r="BJ155" s="38">
        <v>2020</v>
      </c>
      <c r="BK155" s="38">
        <v>2021</v>
      </c>
      <c r="BL155" s="38">
        <v>2022</v>
      </c>
      <c r="BM155" s="38">
        <v>2014</v>
      </c>
      <c r="BN155" s="38">
        <v>2022</v>
      </c>
      <c r="BO155" s="38">
        <v>2022</v>
      </c>
      <c r="BP155" s="38">
        <v>2019</v>
      </c>
      <c r="BQ155" s="38">
        <v>2022</v>
      </c>
      <c r="BR155" s="38">
        <v>2022</v>
      </c>
      <c r="BS155" s="38">
        <v>2022</v>
      </c>
      <c r="BT155" s="38">
        <v>2021</v>
      </c>
      <c r="BU155" s="38">
        <v>2020</v>
      </c>
      <c r="BV155" s="38">
        <v>2023</v>
      </c>
    </row>
    <row r="156" spans="1:74">
      <c r="A156" s="30" t="s">
        <v>284</v>
      </c>
      <c r="B156" s="23" t="s">
        <v>283</v>
      </c>
      <c r="C156" s="38">
        <v>2024</v>
      </c>
      <c r="D156" s="38">
        <v>2024</v>
      </c>
      <c r="E156" s="38">
        <v>2024</v>
      </c>
      <c r="F156" s="38">
        <v>2024</v>
      </c>
      <c r="G156" s="38">
        <v>2024</v>
      </c>
      <c r="H156" s="38">
        <v>2024</v>
      </c>
      <c r="I156" s="38">
        <v>2024</v>
      </c>
      <c r="J156" s="38">
        <v>2024</v>
      </c>
      <c r="K156" s="38">
        <v>2024</v>
      </c>
      <c r="L156" s="38">
        <v>2024</v>
      </c>
      <c r="M156" s="38">
        <v>2024</v>
      </c>
      <c r="N156" s="38">
        <v>2024</v>
      </c>
      <c r="O156" s="38">
        <v>2024</v>
      </c>
      <c r="P156" s="38">
        <v>2024</v>
      </c>
      <c r="Q156" s="38">
        <v>2024</v>
      </c>
      <c r="R156" s="38">
        <v>2024</v>
      </c>
      <c r="S156" s="38">
        <v>2024</v>
      </c>
      <c r="T156" s="38">
        <v>2024</v>
      </c>
      <c r="U156" s="38">
        <v>2024</v>
      </c>
      <c r="V156" s="38">
        <v>2021</v>
      </c>
      <c r="W156" s="38">
        <v>2022</v>
      </c>
      <c r="X156" s="38">
        <v>2022</v>
      </c>
      <c r="Y156" s="38">
        <f>VLOOKUP(B156,[1]Foglio1!$B:$C,2,FALSE)</f>
        <v>2019</v>
      </c>
      <c r="Z156" s="38">
        <v>2022</v>
      </c>
      <c r="AA156" s="38">
        <f>VLOOKUP(B156,[1]Foglio3!$B:$C,2,FALSE)</f>
        <v>2022</v>
      </c>
      <c r="AB156" s="38">
        <v>2015</v>
      </c>
      <c r="AC156" s="38">
        <v>2020</v>
      </c>
      <c r="AD156" s="38">
        <v>2022</v>
      </c>
      <c r="AE156" s="38">
        <v>2024</v>
      </c>
      <c r="AF156" s="38">
        <v>2024</v>
      </c>
      <c r="AG156" s="38">
        <v>2024</v>
      </c>
      <c r="AH156" s="38">
        <v>2022</v>
      </c>
      <c r="AI156" s="38">
        <v>2019</v>
      </c>
      <c r="AJ156" s="38">
        <v>2024</v>
      </c>
      <c r="AK156" s="38">
        <v>2021</v>
      </c>
      <c r="AL156" s="38">
        <v>2022</v>
      </c>
      <c r="AM156" s="38">
        <v>2022</v>
      </c>
      <c r="AN156" s="38">
        <v>2023</v>
      </c>
      <c r="AO156" s="38">
        <v>2022</v>
      </c>
      <c r="AP156" s="38">
        <v>2021</v>
      </c>
      <c r="AQ156" s="38">
        <v>2022</v>
      </c>
      <c r="AR156" s="38">
        <v>2022</v>
      </c>
      <c r="AS156" s="38">
        <v>2022</v>
      </c>
      <c r="AT156" s="38">
        <v>2022</v>
      </c>
      <c r="AU156" s="38">
        <v>2022</v>
      </c>
      <c r="AV156" s="38">
        <v>2022</v>
      </c>
      <c r="AW156" s="38">
        <v>2018</v>
      </c>
      <c r="AX156" s="38">
        <v>2024</v>
      </c>
      <c r="AY156" s="38">
        <v>2024</v>
      </c>
      <c r="AZ156" s="38">
        <v>2024</v>
      </c>
      <c r="BA156" s="38">
        <v>2024</v>
      </c>
      <c r="BB156" s="38">
        <v>2024</v>
      </c>
      <c r="BC156" s="38">
        <v>2023</v>
      </c>
      <c r="BD156" s="38">
        <v>2024</v>
      </c>
      <c r="BE156" s="38">
        <v>2024</v>
      </c>
      <c r="BF156" s="38">
        <v>2013</v>
      </c>
      <c r="BG156" s="38">
        <v>2022</v>
      </c>
      <c r="BH156" s="38">
        <v>2023</v>
      </c>
      <c r="BI156" s="38">
        <v>2022</v>
      </c>
      <c r="BJ156" s="38">
        <v>2022</v>
      </c>
      <c r="BK156" s="38">
        <v>2020</v>
      </c>
      <c r="BL156" s="38">
        <v>2021</v>
      </c>
      <c r="BM156" s="38">
        <v>2014</v>
      </c>
      <c r="BN156" s="38">
        <v>2022</v>
      </c>
      <c r="BO156" s="38">
        <v>2022</v>
      </c>
      <c r="BP156" s="38">
        <v>2020</v>
      </c>
      <c r="BQ156" s="38">
        <v>2022</v>
      </c>
      <c r="BR156" s="38">
        <v>2022</v>
      </c>
      <c r="BS156" s="38">
        <v>2022</v>
      </c>
      <c r="BT156" s="38">
        <v>2021</v>
      </c>
      <c r="BU156" s="38">
        <v>2020</v>
      </c>
      <c r="BV156" s="38">
        <v>2023</v>
      </c>
    </row>
    <row r="157" spans="1:74">
      <c r="A157" s="30" t="s">
        <v>286</v>
      </c>
      <c r="B157" s="23" t="s">
        <v>285</v>
      </c>
      <c r="C157" s="38">
        <v>2024</v>
      </c>
      <c r="D157" s="38">
        <v>2024</v>
      </c>
      <c r="E157" s="38">
        <v>2024</v>
      </c>
      <c r="F157" s="38">
        <v>2024</v>
      </c>
      <c r="G157" s="38">
        <v>2024</v>
      </c>
      <c r="H157" s="38">
        <v>2024</v>
      </c>
      <c r="I157" s="38">
        <v>2024</v>
      </c>
      <c r="J157" s="38">
        <v>2024</v>
      </c>
      <c r="K157" s="38">
        <v>2024</v>
      </c>
      <c r="L157" s="38">
        <v>2024</v>
      </c>
      <c r="M157" s="38">
        <v>2024</v>
      </c>
      <c r="N157" s="38"/>
      <c r="O157" s="38"/>
      <c r="P157" s="38"/>
      <c r="Q157" s="38">
        <v>2024</v>
      </c>
      <c r="R157" s="38">
        <v>2024</v>
      </c>
      <c r="S157" s="38">
        <v>2024</v>
      </c>
      <c r="T157" s="38">
        <v>2024</v>
      </c>
      <c r="U157" s="38">
        <v>2024</v>
      </c>
      <c r="V157" s="38">
        <v>2021</v>
      </c>
      <c r="W157" s="38">
        <v>2022</v>
      </c>
      <c r="X157" s="38">
        <v>2022</v>
      </c>
      <c r="Y157" s="38">
        <f>VLOOKUP(B157,[1]Foglio1!$B:$C,2,FALSE)</f>
        <v>2020</v>
      </c>
      <c r="Z157" s="38">
        <v>2022</v>
      </c>
      <c r="AA157" s="38"/>
      <c r="AB157" s="38">
        <v>2018</v>
      </c>
      <c r="AC157" s="38">
        <v>2020</v>
      </c>
      <c r="AD157" s="38">
        <v>2022</v>
      </c>
      <c r="AE157" s="38">
        <v>2024</v>
      </c>
      <c r="AF157" s="38">
        <v>2024</v>
      </c>
      <c r="AG157" s="38">
        <v>2024</v>
      </c>
      <c r="AH157" s="38">
        <v>2022</v>
      </c>
      <c r="AI157" s="38"/>
      <c r="AJ157" s="38">
        <v>2024</v>
      </c>
      <c r="AK157" s="38">
        <v>2021</v>
      </c>
      <c r="AL157" s="38">
        <v>2022</v>
      </c>
      <c r="AM157" s="38"/>
      <c r="AN157" s="38">
        <v>2023</v>
      </c>
      <c r="AO157" s="38">
        <v>2022</v>
      </c>
      <c r="AP157" s="38"/>
      <c r="AQ157" s="38">
        <v>2022</v>
      </c>
      <c r="AR157" s="38">
        <v>2021</v>
      </c>
      <c r="AS157" s="38"/>
      <c r="AT157" s="38"/>
      <c r="AU157" s="38">
        <v>2022</v>
      </c>
      <c r="AV157" s="38">
        <v>2022</v>
      </c>
      <c r="AW157" s="38"/>
      <c r="AX157" s="38">
        <v>2024</v>
      </c>
      <c r="AY157" s="38">
        <v>2024</v>
      </c>
      <c r="AZ157" s="38">
        <v>2024</v>
      </c>
      <c r="BA157" s="38"/>
      <c r="BB157" s="38">
        <v>2024</v>
      </c>
      <c r="BC157" s="38"/>
      <c r="BD157" s="38">
        <v>2024</v>
      </c>
      <c r="BE157" s="38">
        <v>2024</v>
      </c>
      <c r="BF157" s="38">
        <v>2013</v>
      </c>
      <c r="BG157" s="38">
        <v>2022</v>
      </c>
      <c r="BH157" s="38">
        <v>2023</v>
      </c>
      <c r="BI157" s="38">
        <v>2022</v>
      </c>
      <c r="BJ157" s="38">
        <v>2021</v>
      </c>
      <c r="BK157" s="38">
        <v>2022</v>
      </c>
      <c r="BL157" s="38">
        <v>2022</v>
      </c>
      <c r="BM157" s="38">
        <v>2014</v>
      </c>
      <c r="BN157" s="38">
        <v>2022</v>
      </c>
      <c r="BO157" s="38">
        <v>2022</v>
      </c>
      <c r="BP157" s="38">
        <v>2019</v>
      </c>
      <c r="BQ157" s="38">
        <v>2022</v>
      </c>
      <c r="BR157" s="38">
        <v>2022</v>
      </c>
      <c r="BS157" s="38">
        <v>2022</v>
      </c>
      <c r="BT157" s="38">
        <v>2021</v>
      </c>
      <c r="BU157" s="38">
        <v>2020</v>
      </c>
      <c r="BV157" s="38">
        <v>2023</v>
      </c>
    </row>
    <row r="158" spans="1:74">
      <c r="A158" s="30" t="s">
        <v>288</v>
      </c>
      <c r="B158" s="23" t="s">
        <v>287</v>
      </c>
      <c r="C158" s="38">
        <v>2024</v>
      </c>
      <c r="D158" s="38">
        <v>2024</v>
      </c>
      <c r="E158" s="38">
        <v>2024</v>
      </c>
      <c r="F158" s="38">
        <v>2024</v>
      </c>
      <c r="G158" s="38">
        <v>2024</v>
      </c>
      <c r="H158" s="38">
        <v>2024</v>
      </c>
      <c r="I158" s="38">
        <v>2024</v>
      </c>
      <c r="J158" s="38">
        <v>2024</v>
      </c>
      <c r="K158" s="38">
        <v>2024</v>
      </c>
      <c r="L158" s="38">
        <v>2024</v>
      </c>
      <c r="M158" s="38">
        <v>2024</v>
      </c>
      <c r="N158" s="38"/>
      <c r="O158" s="38"/>
      <c r="P158" s="38"/>
      <c r="Q158" s="38">
        <v>2024</v>
      </c>
      <c r="R158" s="38">
        <v>2024</v>
      </c>
      <c r="S158" s="38">
        <v>2024</v>
      </c>
      <c r="T158" s="38">
        <v>2024</v>
      </c>
      <c r="U158" s="38">
        <v>2024</v>
      </c>
      <c r="V158" s="38">
        <v>2021</v>
      </c>
      <c r="W158" s="38">
        <v>2022</v>
      </c>
      <c r="X158" s="38">
        <v>2022</v>
      </c>
      <c r="Y158" s="38">
        <f>VLOOKUP(B158,[1]Foglio1!$B:$C,2,FALSE)</f>
        <v>2011</v>
      </c>
      <c r="Z158" s="38">
        <v>2022</v>
      </c>
      <c r="AA158" s="38"/>
      <c r="AB158" s="38">
        <v>2018</v>
      </c>
      <c r="AC158" s="38">
        <v>2020</v>
      </c>
      <c r="AD158" s="38">
        <v>2022</v>
      </c>
      <c r="AE158" s="38">
        <v>2024</v>
      </c>
      <c r="AF158" s="38">
        <v>2024</v>
      </c>
      <c r="AG158" s="38">
        <v>2024</v>
      </c>
      <c r="AH158" s="38">
        <v>2022</v>
      </c>
      <c r="AI158" s="38"/>
      <c r="AJ158" s="38">
        <v>2024</v>
      </c>
      <c r="AK158" s="38">
        <v>2021</v>
      </c>
      <c r="AL158" s="38">
        <v>2022</v>
      </c>
      <c r="AM158" s="38"/>
      <c r="AN158" s="38">
        <v>2023</v>
      </c>
      <c r="AO158" s="38">
        <v>2022</v>
      </c>
      <c r="AP158" s="38"/>
      <c r="AQ158" s="38">
        <v>2022</v>
      </c>
      <c r="AR158" s="38">
        <v>2022</v>
      </c>
      <c r="AS158" s="38">
        <v>2022</v>
      </c>
      <c r="AT158" s="38"/>
      <c r="AU158" s="38">
        <v>2022</v>
      </c>
      <c r="AV158" s="38">
        <v>2022</v>
      </c>
      <c r="AW158" s="38">
        <v>2021</v>
      </c>
      <c r="AX158" s="38">
        <v>2024</v>
      </c>
      <c r="AY158" s="38">
        <v>2024</v>
      </c>
      <c r="AZ158" s="38">
        <v>2024</v>
      </c>
      <c r="BA158" s="38"/>
      <c r="BB158" s="38">
        <v>2024</v>
      </c>
      <c r="BC158" s="38">
        <v>2023</v>
      </c>
      <c r="BD158" s="38">
        <v>2024</v>
      </c>
      <c r="BE158" s="38">
        <v>2024</v>
      </c>
      <c r="BF158" s="38">
        <v>2015</v>
      </c>
      <c r="BG158" s="38">
        <v>2022</v>
      </c>
      <c r="BH158" s="38">
        <v>2023</v>
      </c>
      <c r="BI158" s="38">
        <v>2022</v>
      </c>
      <c r="BJ158" s="38"/>
      <c r="BK158" s="38">
        <v>2021</v>
      </c>
      <c r="BL158" s="38">
        <v>2022</v>
      </c>
      <c r="BM158" s="38">
        <v>2014</v>
      </c>
      <c r="BN158" s="38">
        <v>2022</v>
      </c>
      <c r="BO158" s="38">
        <v>2022</v>
      </c>
      <c r="BP158" s="38">
        <v>2021</v>
      </c>
      <c r="BQ158" s="38">
        <v>2022</v>
      </c>
      <c r="BR158" s="38">
        <v>2022</v>
      </c>
      <c r="BS158" s="38">
        <v>2022</v>
      </c>
      <c r="BT158" s="38">
        <v>2021</v>
      </c>
      <c r="BU158" s="38">
        <v>2020</v>
      </c>
      <c r="BV158" s="38">
        <v>2023</v>
      </c>
    </row>
    <row r="159" spans="1:74">
      <c r="A159" s="30" t="s">
        <v>290</v>
      </c>
      <c r="B159" s="23" t="s">
        <v>289</v>
      </c>
      <c r="C159" s="38">
        <v>2024</v>
      </c>
      <c r="D159" s="38">
        <v>2024</v>
      </c>
      <c r="E159" s="38">
        <v>2024</v>
      </c>
      <c r="F159" s="38">
        <v>2024</v>
      </c>
      <c r="G159" s="38">
        <v>2024</v>
      </c>
      <c r="H159" s="38">
        <v>2024</v>
      </c>
      <c r="I159" s="38">
        <v>2024</v>
      </c>
      <c r="J159" s="38">
        <v>2024</v>
      </c>
      <c r="K159" s="38">
        <v>2024</v>
      </c>
      <c r="L159" s="38">
        <v>2024</v>
      </c>
      <c r="M159" s="38">
        <v>2024</v>
      </c>
      <c r="N159" s="38"/>
      <c r="O159" s="38"/>
      <c r="P159" s="38"/>
      <c r="Q159" s="38">
        <v>2024</v>
      </c>
      <c r="R159" s="38">
        <v>2024</v>
      </c>
      <c r="S159" s="38">
        <v>2024</v>
      </c>
      <c r="T159" s="38">
        <v>2024</v>
      </c>
      <c r="U159" s="38">
        <v>2024</v>
      </c>
      <c r="V159" s="38">
        <v>2021</v>
      </c>
      <c r="W159" s="38">
        <v>2022</v>
      </c>
      <c r="X159" s="38">
        <v>2022</v>
      </c>
      <c r="Y159" s="38">
        <f>VLOOKUP(B159,[1]Foglio1!$B:$C,2,FALSE)</f>
        <v>2015</v>
      </c>
      <c r="Z159" s="38">
        <v>2022</v>
      </c>
      <c r="AA159" s="38"/>
      <c r="AB159" s="38">
        <v>2018</v>
      </c>
      <c r="AC159" s="38"/>
      <c r="AD159" s="38">
        <v>2022</v>
      </c>
      <c r="AE159" s="38">
        <v>2024</v>
      </c>
      <c r="AF159" s="38">
        <v>2024</v>
      </c>
      <c r="AG159" s="38">
        <v>2024</v>
      </c>
      <c r="AH159" s="38">
        <v>2022</v>
      </c>
      <c r="AI159" s="38"/>
      <c r="AJ159" s="38">
        <v>2024</v>
      </c>
      <c r="AK159" s="38">
        <v>2021</v>
      </c>
      <c r="AL159" s="38">
        <v>2022</v>
      </c>
      <c r="AM159" s="38"/>
      <c r="AN159" s="38">
        <v>2023</v>
      </c>
      <c r="AO159" s="38">
        <v>2022</v>
      </c>
      <c r="AP159" s="38"/>
      <c r="AQ159" s="38">
        <v>2022</v>
      </c>
      <c r="AR159" s="38">
        <v>2022</v>
      </c>
      <c r="AS159" s="38"/>
      <c r="AT159" s="38"/>
      <c r="AU159" s="38">
        <v>2022</v>
      </c>
      <c r="AV159" s="38">
        <v>2022</v>
      </c>
      <c r="AW159" s="38">
        <v>2021</v>
      </c>
      <c r="AX159" s="38">
        <v>2024</v>
      </c>
      <c r="AY159" s="38">
        <v>2024</v>
      </c>
      <c r="AZ159" s="38">
        <v>2024</v>
      </c>
      <c r="BA159" s="38"/>
      <c r="BB159" s="38">
        <v>2024</v>
      </c>
      <c r="BC159" s="38"/>
      <c r="BD159" s="38">
        <v>2024</v>
      </c>
      <c r="BE159" s="38">
        <v>2024</v>
      </c>
      <c r="BF159" s="38">
        <v>2015</v>
      </c>
      <c r="BG159" s="38">
        <v>2022</v>
      </c>
      <c r="BH159" s="38">
        <v>2023</v>
      </c>
      <c r="BI159" s="38">
        <v>2022</v>
      </c>
      <c r="BJ159" s="38"/>
      <c r="BK159" s="38">
        <v>2022</v>
      </c>
      <c r="BL159" s="38">
        <v>2022</v>
      </c>
      <c r="BM159" s="38">
        <v>2014</v>
      </c>
      <c r="BN159" s="38">
        <v>2022</v>
      </c>
      <c r="BO159" s="38">
        <v>2022</v>
      </c>
      <c r="BP159" s="38">
        <v>2020</v>
      </c>
      <c r="BQ159" s="38">
        <v>2022</v>
      </c>
      <c r="BR159" s="38">
        <v>2022</v>
      </c>
      <c r="BS159" s="38">
        <v>2022</v>
      </c>
      <c r="BT159" s="38">
        <v>2022</v>
      </c>
      <c r="BU159" s="38">
        <v>2020</v>
      </c>
      <c r="BV159" s="38">
        <v>2023</v>
      </c>
    </row>
    <row r="160" spans="1:74">
      <c r="A160" s="30" t="s">
        <v>292</v>
      </c>
      <c r="B160" s="23" t="s">
        <v>291</v>
      </c>
      <c r="C160" s="38">
        <v>2024</v>
      </c>
      <c r="D160" s="38">
        <v>2024</v>
      </c>
      <c r="E160" s="38">
        <v>2024</v>
      </c>
      <c r="F160" s="38">
        <v>2024</v>
      </c>
      <c r="G160" s="38">
        <v>2024</v>
      </c>
      <c r="H160" s="38">
        <v>2024</v>
      </c>
      <c r="I160" s="38">
        <v>2024</v>
      </c>
      <c r="J160" s="38">
        <v>2024</v>
      </c>
      <c r="K160" s="38">
        <v>2024</v>
      </c>
      <c r="L160" s="38">
        <v>2024</v>
      </c>
      <c r="M160" s="38">
        <v>2024</v>
      </c>
      <c r="N160" s="38"/>
      <c r="O160" s="38"/>
      <c r="P160" s="38"/>
      <c r="Q160" s="38">
        <v>2024</v>
      </c>
      <c r="R160" s="38">
        <v>2024</v>
      </c>
      <c r="S160" s="38">
        <v>2024</v>
      </c>
      <c r="T160" s="38">
        <v>2024</v>
      </c>
      <c r="U160" s="38">
        <v>2024</v>
      </c>
      <c r="V160" s="38">
        <v>2021</v>
      </c>
      <c r="W160" s="38">
        <v>2022</v>
      </c>
      <c r="X160" s="38">
        <v>2022</v>
      </c>
      <c r="Y160" s="38"/>
      <c r="Z160" s="38">
        <v>2021</v>
      </c>
      <c r="AA160" s="38">
        <f>VLOOKUP(B160,[1]Foglio3!$B:$C,2,FALSE)</f>
        <v>2019</v>
      </c>
      <c r="AB160" s="38">
        <v>2014</v>
      </c>
      <c r="AC160" s="38">
        <v>2020</v>
      </c>
      <c r="AD160" s="38">
        <v>2022</v>
      </c>
      <c r="AE160" s="38">
        <v>2024</v>
      </c>
      <c r="AF160" s="38">
        <v>2024</v>
      </c>
      <c r="AG160" s="38">
        <v>2024</v>
      </c>
      <c r="AH160" s="38">
        <v>2022</v>
      </c>
      <c r="AI160" s="38"/>
      <c r="AJ160" s="38">
        <v>2024</v>
      </c>
      <c r="AK160" s="38">
        <v>2021</v>
      </c>
      <c r="AL160" s="38">
        <v>2022</v>
      </c>
      <c r="AM160" s="38">
        <v>2022</v>
      </c>
      <c r="AN160" s="38">
        <v>2023</v>
      </c>
      <c r="AO160" s="38">
        <v>2022</v>
      </c>
      <c r="AP160" s="38">
        <v>2015</v>
      </c>
      <c r="AQ160" s="38">
        <v>2022</v>
      </c>
      <c r="AR160" s="38"/>
      <c r="AS160" s="38"/>
      <c r="AT160" s="38">
        <v>2022</v>
      </c>
      <c r="AU160" s="38">
        <v>2022</v>
      </c>
      <c r="AV160" s="38"/>
      <c r="AW160" s="38">
        <v>2012</v>
      </c>
      <c r="AX160" s="38">
        <v>2024</v>
      </c>
      <c r="AY160" s="38">
        <v>2024</v>
      </c>
      <c r="AZ160" s="38">
        <v>2024</v>
      </c>
      <c r="BA160" s="38">
        <v>2024</v>
      </c>
      <c r="BB160" s="38">
        <v>2024</v>
      </c>
      <c r="BC160" s="38"/>
      <c r="BD160" s="38">
        <v>2024</v>
      </c>
      <c r="BE160" s="38">
        <v>2024</v>
      </c>
      <c r="BF160" s="38">
        <v>2013</v>
      </c>
      <c r="BG160" s="38">
        <v>2022</v>
      </c>
      <c r="BH160" s="38">
        <v>2023</v>
      </c>
      <c r="BI160" s="38">
        <v>2022</v>
      </c>
      <c r="BJ160" s="38"/>
      <c r="BK160" s="38">
        <v>2021</v>
      </c>
      <c r="BL160" s="38">
        <v>2021</v>
      </c>
      <c r="BM160" s="38">
        <v>2014</v>
      </c>
      <c r="BN160" s="38">
        <v>2022</v>
      </c>
      <c r="BO160" s="38">
        <v>2022</v>
      </c>
      <c r="BP160" s="38">
        <v>2016</v>
      </c>
      <c r="BQ160" s="38">
        <v>2022</v>
      </c>
      <c r="BR160" s="38">
        <v>2022</v>
      </c>
      <c r="BS160" s="38">
        <v>2022</v>
      </c>
      <c r="BT160" s="38">
        <v>2021</v>
      </c>
      <c r="BU160" s="38">
        <v>2020</v>
      </c>
      <c r="BV160" s="38">
        <v>2023</v>
      </c>
    </row>
    <row r="161" spans="1:74">
      <c r="A161" s="30" t="s">
        <v>294</v>
      </c>
      <c r="B161" s="23" t="s">
        <v>293</v>
      </c>
      <c r="C161" s="38">
        <v>2024</v>
      </c>
      <c r="D161" s="38">
        <v>2024</v>
      </c>
      <c r="E161" s="38">
        <v>2024</v>
      </c>
      <c r="F161" s="38">
        <v>2024</v>
      </c>
      <c r="G161" s="38">
        <v>2024</v>
      </c>
      <c r="H161" s="38">
        <v>2024</v>
      </c>
      <c r="I161" s="38">
        <v>2024</v>
      </c>
      <c r="J161" s="38">
        <v>2024</v>
      </c>
      <c r="K161" s="38">
        <v>2024</v>
      </c>
      <c r="L161" s="38">
        <v>2024</v>
      </c>
      <c r="M161" s="38">
        <v>2024</v>
      </c>
      <c r="N161" s="38">
        <v>2024</v>
      </c>
      <c r="O161" s="38">
        <v>2024</v>
      </c>
      <c r="P161" s="38">
        <v>2024</v>
      </c>
      <c r="Q161" s="38">
        <v>2024</v>
      </c>
      <c r="R161" s="38">
        <v>2024</v>
      </c>
      <c r="S161" s="38">
        <v>2024</v>
      </c>
      <c r="T161" s="38">
        <v>2024</v>
      </c>
      <c r="U161" s="38">
        <v>2024</v>
      </c>
      <c r="V161" s="38">
        <v>2021</v>
      </c>
      <c r="W161" s="38">
        <v>2022</v>
      </c>
      <c r="X161" s="38">
        <v>2022</v>
      </c>
      <c r="Y161" s="38">
        <f>VLOOKUP(B161,[1]Foglio1!$B:$C,2,FALSE)</f>
        <v>2011</v>
      </c>
      <c r="Z161" s="38">
        <v>2022</v>
      </c>
      <c r="AA161" s="38">
        <f>VLOOKUP(B161,[1]Foglio3!$B:$C,2,FALSE)</f>
        <v>2022</v>
      </c>
      <c r="AB161" s="38">
        <v>2019</v>
      </c>
      <c r="AC161" s="38"/>
      <c r="AD161" s="38">
        <v>2022</v>
      </c>
      <c r="AE161" s="38">
        <v>2024</v>
      </c>
      <c r="AF161" s="38">
        <v>2024</v>
      </c>
      <c r="AG161" s="38">
        <v>2024</v>
      </c>
      <c r="AH161" s="38">
        <v>2022</v>
      </c>
      <c r="AI161" s="38"/>
      <c r="AJ161" s="38">
        <v>2024</v>
      </c>
      <c r="AK161" s="38">
        <v>2021</v>
      </c>
      <c r="AL161" s="38">
        <v>2022</v>
      </c>
      <c r="AM161" s="38">
        <v>2022</v>
      </c>
      <c r="AN161" s="38">
        <v>2023</v>
      </c>
      <c r="AO161" s="38">
        <v>2022</v>
      </c>
      <c r="AP161" s="38"/>
      <c r="AQ161" s="38">
        <v>2022</v>
      </c>
      <c r="AR161" s="38">
        <v>2021</v>
      </c>
      <c r="AS161" s="38"/>
      <c r="AT161" s="38">
        <v>2022</v>
      </c>
      <c r="AU161" s="38">
        <v>2022</v>
      </c>
      <c r="AV161" s="38">
        <v>2022</v>
      </c>
      <c r="AW161" s="38"/>
      <c r="AX161" s="38">
        <v>2024</v>
      </c>
      <c r="AY161" s="38">
        <v>2024</v>
      </c>
      <c r="AZ161" s="38">
        <v>2024</v>
      </c>
      <c r="BA161" s="38">
        <v>2024</v>
      </c>
      <c r="BB161" s="38">
        <v>2024</v>
      </c>
      <c r="BC161" s="38">
        <v>2024</v>
      </c>
      <c r="BD161" s="38">
        <v>2024</v>
      </c>
      <c r="BE161" s="38">
        <v>2024</v>
      </c>
      <c r="BF161" s="38"/>
      <c r="BG161" s="38">
        <v>2022</v>
      </c>
      <c r="BH161" s="38">
        <v>2023</v>
      </c>
      <c r="BI161" s="38">
        <v>2022</v>
      </c>
      <c r="BJ161" s="38">
        <v>2022</v>
      </c>
      <c r="BK161" s="38">
        <v>2017</v>
      </c>
      <c r="BL161" s="38">
        <v>2022</v>
      </c>
      <c r="BM161" s="38">
        <v>2014</v>
      </c>
      <c r="BN161" s="38">
        <v>2022</v>
      </c>
      <c r="BO161" s="38">
        <v>2022</v>
      </c>
      <c r="BP161" s="38">
        <v>2014</v>
      </c>
      <c r="BQ161" s="38">
        <v>2022</v>
      </c>
      <c r="BR161" s="38">
        <v>2022</v>
      </c>
      <c r="BS161" s="38"/>
      <c r="BT161" s="38"/>
      <c r="BU161" s="38">
        <v>2020</v>
      </c>
      <c r="BV161" s="38">
        <v>2023</v>
      </c>
    </row>
    <row r="162" spans="1:74">
      <c r="A162" s="30" t="s">
        <v>296</v>
      </c>
      <c r="B162" s="23" t="s">
        <v>295</v>
      </c>
      <c r="C162" s="38">
        <v>2024</v>
      </c>
      <c r="D162" s="38">
        <v>2024</v>
      </c>
      <c r="E162" s="38">
        <v>2024</v>
      </c>
      <c r="F162" s="38">
        <v>2024</v>
      </c>
      <c r="G162" s="38">
        <v>2024</v>
      </c>
      <c r="H162" s="38">
        <v>2024</v>
      </c>
      <c r="I162" s="38">
        <v>2024</v>
      </c>
      <c r="J162" s="38">
        <v>2024</v>
      </c>
      <c r="K162" s="38">
        <v>2024</v>
      </c>
      <c r="L162" s="38">
        <v>2024</v>
      </c>
      <c r="M162" s="38">
        <v>2024</v>
      </c>
      <c r="N162" s="38">
        <v>2024</v>
      </c>
      <c r="O162" s="38">
        <v>2024</v>
      </c>
      <c r="P162" s="38">
        <v>2024</v>
      </c>
      <c r="Q162" s="38">
        <v>2024</v>
      </c>
      <c r="R162" s="38">
        <v>2024</v>
      </c>
      <c r="S162" s="38">
        <v>2024</v>
      </c>
      <c r="T162" s="38">
        <v>2024</v>
      </c>
      <c r="U162" s="38">
        <v>2024</v>
      </c>
      <c r="V162" s="38">
        <v>2021</v>
      </c>
      <c r="W162" s="38">
        <v>2022</v>
      </c>
      <c r="X162" s="38">
        <v>2022</v>
      </c>
      <c r="Y162" s="38">
        <f>VLOOKUP(B162,[1]Foglio1!$B:$C,2,FALSE)</f>
        <v>2016</v>
      </c>
      <c r="Z162" s="38">
        <v>2022</v>
      </c>
      <c r="AA162" s="38">
        <f>VLOOKUP(B162,[1]Foglio3!$B:$C,2,FALSE)</f>
        <v>2020</v>
      </c>
      <c r="AB162" s="38">
        <v>2018</v>
      </c>
      <c r="AC162" s="38">
        <v>2020</v>
      </c>
      <c r="AD162" s="38">
        <v>2022</v>
      </c>
      <c r="AE162" s="38">
        <v>2024</v>
      </c>
      <c r="AF162" s="38">
        <v>2024</v>
      </c>
      <c r="AG162" s="38">
        <v>2024</v>
      </c>
      <c r="AH162" s="38">
        <v>2022</v>
      </c>
      <c r="AI162" s="38">
        <v>2016</v>
      </c>
      <c r="AJ162" s="38">
        <v>2024</v>
      </c>
      <c r="AK162" s="38">
        <v>2021</v>
      </c>
      <c r="AL162" s="38">
        <v>2022</v>
      </c>
      <c r="AM162" s="38">
        <v>2022</v>
      </c>
      <c r="AN162" s="38">
        <v>2023</v>
      </c>
      <c r="AO162" s="38">
        <v>2022</v>
      </c>
      <c r="AP162" s="38">
        <v>2017</v>
      </c>
      <c r="AQ162" s="38">
        <v>2022</v>
      </c>
      <c r="AR162" s="38">
        <v>2022</v>
      </c>
      <c r="AS162" s="38">
        <v>2022</v>
      </c>
      <c r="AT162" s="38">
        <v>2022</v>
      </c>
      <c r="AU162" s="38">
        <v>2022</v>
      </c>
      <c r="AV162" s="38">
        <v>2022</v>
      </c>
      <c r="AW162" s="38">
        <v>2014</v>
      </c>
      <c r="AX162" s="38">
        <v>2024</v>
      </c>
      <c r="AY162" s="38">
        <v>2024</v>
      </c>
      <c r="AZ162" s="38">
        <v>2024</v>
      </c>
      <c r="BA162" s="38">
        <v>2024</v>
      </c>
      <c r="BB162" s="38">
        <v>2024</v>
      </c>
      <c r="BC162" s="38">
        <v>2023</v>
      </c>
      <c r="BD162" s="38">
        <v>2024</v>
      </c>
      <c r="BE162" s="38">
        <v>2024</v>
      </c>
      <c r="BF162" s="38">
        <v>2015</v>
      </c>
      <c r="BG162" s="38">
        <v>2022</v>
      </c>
      <c r="BH162" s="38">
        <v>2023</v>
      </c>
      <c r="BI162" s="38">
        <v>2022</v>
      </c>
      <c r="BJ162" s="38">
        <v>2021</v>
      </c>
      <c r="BK162" s="38">
        <v>2021</v>
      </c>
      <c r="BL162" s="38">
        <v>2022</v>
      </c>
      <c r="BM162" s="38">
        <v>2014</v>
      </c>
      <c r="BN162" s="38">
        <v>2022</v>
      </c>
      <c r="BO162" s="38">
        <v>2022</v>
      </c>
      <c r="BP162" s="38">
        <v>2021</v>
      </c>
      <c r="BQ162" s="38">
        <v>2022</v>
      </c>
      <c r="BR162" s="38">
        <v>2022</v>
      </c>
      <c r="BS162" s="38">
        <v>2022</v>
      </c>
      <c r="BT162" s="38">
        <v>2021</v>
      </c>
      <c r="BU162" s="38">
        <v>2020</v>
      </c>
      <c r="BV162" s="38">
        <v>2023</v>
      </c>
    </row>
    <row r="163" spans="1:74">
      <c r="A163" s="30" t="s">
        <v>299</v>
      </c>
      <c r="B163" s="23" t="s">
        <v>298</v>
      </c>
      <c r="C163" s="38">
        <v>2024</v>
      </c>
      <c r="D163" s="38">
        <v>2024</v>
      </c>
      <c r="E163" s="38">
        <v>2024</v>
      </c>
      <c r="F163" s="38">
        <v>2024</v>
      </c>
      <c r="G163" s="38">
        <v>2024</v>
      </c>
      <c r="H163" s="38">
        <v>2024</v>
      </c>
      <c r="I163" s="38">
        <v>2024</v>
      </c>
      <c r="J163" s="38">
        <v>2024</v>
      </c>
      <c r="K163" s="38">
        <v>2024</v>
      </c>
      <c r="L163" s="38">
        <v>2024</v>
      </c>
      <c r="M163" s="38">
        <v>2024</v>
      </c>
      <c r="N163" s="38">
        <v>2024</v>
      </c>
      <c r="O163" s="38">
        <v>2024</v>
      </c>
      <c r="P163" s="38">
        <v>2024</v>
      </c>
      <c r="Q163" s="38">
        <v>2024</v>
      </c>
      <c r="R163" s="38">
        <v>2024</v>
      </c>
      <c r="S163" s="38">
        <v>2024</v>
      </c>
      <c r="T163" s="38">
        <v>2024</v>
      </c>
      <c r="U163" s="38">
        <v>2024</v>
      </c>
      <c r="V163" s="38">
        <v>2021</v>
      </c>
      <c r="W163" s="38">
        <v>2022</v>
      </c>
      <c r="X163" s="38">
        <v>2022</v>
      </c>
      <c r="Y163" s="38">
        <f>VLOOKUP(B163,[1]Foglio1!$B:$C,2,FALSE)</f>
        <v>2010</v>
      </c>
      <c r="Z163" s="38">
        <v>2022</v>
      </c>
      <c r="AA163" s="38">
        <f>VLOOKUP(B163,[1]Foglio3!$B:$C,2,FALSE)</f>
        <v>2022</v>
      </c>
      <c r="AB163" s="38">
        <v>2017</v>
      </c>
      <c r="AC163" s="38">
        <v>2020</v>
      </c>
      <c r="AD163" s="38">
        <v>2022</v>
      </c>
      <c r="AE163" s="38">
        <v>2024</v>
      </c>
      <c r="AF163" s="38">
        <v>2024</v>
      </c>
      <c r="AG163" s="38">
        <v>2024</v>
      </c>
      <c r="AH163" s="38">
        <v>2022</v>
      </c>
      <c r="AI163" s="38"/>
      <c r="AJ163" s="38">
        <v>2024</v>
      </c>
      <c r="AK163" s="38">
        <v>2021</v>
      </c>
      <c r="AL163" s="38">
        <v>2022</v>
      </c>
      <c r="AM163" s="38"/>
      <c r="AN163" s="38"/>
      <c r="AO163" s="38">
        <v>2022</v>
      </c>
      <c r="AP163" s="38">
        <v>2010</v>
      </c>
      <c r="AQ163" s="38">
        <v>2022</v>
      </c>
      <c r="AR163" s="38">
        <v>2022</v>
      </c>
      <c r="AS163" s="38"/>
      <c r="AT163" s="38">
        <v>2022</v>
      </c>
      <c r="AU163" s="38">
        <v>2022</v>
      </c>
      <c r="AV163" s="38">
        <v>2021</v>
      </c>
      <c r="AW163" s="38">
        <v>2016</v>
      </c>
      <c r="AX163" s="38">
        <v>2024</v>
      </c>
      <c r="AY163" s="38">
        <v>2024</v>
      </c>
      <c r="AZ163" s="38">
        <v>2024</v>
      </c>
      <c r="BA163" s="38">
        <v>2024</v>
      </c>
      <c r="BB163" s="38">
        <v>2024</v>
      </c>
      <c r="BC163" s="38">
        <v>2024</v>
      </c>
      <c r="BD163" s="38">
        <v>2024</v>
      </c>
      <c r="BE163" s="38">
        <v>2024</v>
      </c>
      <c r="BF163" s="38"/>
      <c r="BG163" s="38">
        <v>2022</v>
      </c>
      <c r="BH163" s="38">
        <v>2023</v>
      </c>
      <c r="BI163" s="38">
        <v>2022</v>
      </c>
      <c r="BJ163" s="38">
        <v>2018</v>
      </c>
      <c r="BK163" s="38">
        <v>2020</v>
      </c>
      <c r="BL163" s="38">
        <v>2022</v>
      </c>
      <c r="BM163" s="38">
        <v>2014</v>
      </c>
      <c r="BN163" s="38">
        <v>2022</v>
      </c>
      <c r="BO163" s="38">
        <v>2022</v>
      </c>
      <c r="BP163" s="38">
        <v>2018</v>
      </c>
      <c r="BQ163" s="38">
        <v>2022</v>
      </c>
      <c r="BR163" s="38"/>
      <c r="BS163" s="38"/>
      <c r="BT163" s="38">
        <v>2021</v>
      </c>
      <c r="BU163" s="38">
        <v>2020</v>
      </c>
      <c r="BV163" s="38"/>
    </row>
    <row r="164" spans="1:74">
      <c r="A164" s="30" t="s">
        <v>301</v>
      </c>
      <c r="B164" s="23" t="s">
        <v>300</v>
      </c>
      <c r="C164" s="38">
        <v>2024</v>
      </c>
      <c r="D164" s="38">
        <v>2024</v>
      </c>
      <c r="E164" s="38">
        <v>2024</v>
      </c>
      <c r="F164" s="38">
        <v>2024</v>
      </c>
      <c r="G164" s="38">
        <v>2024</v>
      </c>
      <c r="H164" s="38">
        <v>2024</v>
      </c>
      <c r="I164" s="38">
        <v>2024</v>
      </c>
      <c r="J164" s="38">
        <v>2024</v>
      </c>
      <c r="K164" s="38">
        <v>2024</v>
      </c>
      <c r="L164" s="38">
        <v>2024</v>
      </c>
      <c r="M164" s="38">
        <v>2024</v>
      </c>
      <c r="N164" s="38"/>
      <c r="O164" s="38"/>
      <c r="P164" s="38"/>
      <c r="Q164" s="38">
        <v>2024</v>
      </c>
      <c r="R164" s="38">
        <v>2024</v>
      </c>
      <c r="S164" s="38">
        <v>2024</v>
      </c>
      <c r="T164" s="38">
        <v>2024</v>
      </c>
      <c r="U164" s="38">
        <v>2024</v>
      </c>
      <c r="V164" s="38">
        <v>2021</v>
      </c>
      <c r="W164" s="38">
        <v>2022</v>
      </c>
      <c r="X164" s="38">
        <v>2022</v>
      </c>
      <c r="Y164" s="38">
        <f>VLOOKUP(B164,[1]Foglio1!$B:$C,2,FALSE)</f>
        <v>2011</v>
      </c>
      <c r="Z164" s="38">
        <v>2022</v>
      </c>
      <c r="AA164" s="38"/>
      <c r="AB164" s="38">
        <v>2019</v>
      </c>
      <c r="AC164" s="38">
        <v>2020</v>
      </c>
      <c r="AD164" s="38">
        <v>2022</v>
      </c>
      <c r="AE164" s="38">
        <v>2024</v>
      </c>
      <c r="AF164" s="38">
        <v>2024</v>
      </c>
      <c r="AG164" s="38">
        <v>2024</v>
      </c>
      <c r="AH164" s="38">
        <v>2022</v>
      </c>
      <c r="AI164" s="38"/>
      <c r="AJ164" s="38">
        <v>2024</v>
      </c>
      <c r="AK164" s="38">
        <v>2021</v>
      </c>
      <c r="AL164" s="38">
        <v>2022</v>
      </c>
      <c r="AM164" s="38"/>
      <c r="AN164" s="38">
        <v>2023</v>
      </c>
      <c r="AO164" s="38">
        <v>2022</v>
      </c>
      <c r="AP164" s="38"/>
      <c r="AQ164" s="38">
        <v>2022</v>
      </c>
      <c r="AR164" s="38">
        <v>2022</v>
      </c>
      <c r="AS164" s="38"/>
      <c r="AT164" s="38"/>
      <c r="AU164" s="38">
        <v>2022</v>
      </c>
      <c r="AV164" s="38">
        <v>2022</v>
      </c>
      <c r="AW164" s="38">
        <v>2021</v>
      </c>
      <c r="AX164" s="38">
        <v>2024</v>
      </c>
      <c r="AY164" s="38">
        <v>2024</v>
      </c>
      <c r="AZ164" s="38">
        <v>2024</v>
      </c>
      <c r="BA164" s="38"/>
      <c r="BB164" s="38">
        <v>2024</v>
      </c>
      <c r="BC164" s="38"/>
      <c r="BD164" s="38">
        <v>2024</v>
      </c>
      <c r="BE164" s="38">
        <v>2024</v>
      </c>
      <c r="BF164" s="38">
        <v>2015</v>
      </c>
      <c r="BG164" s="38">
        <v>2022</v>
      </c>
      <c r="BH164" s="38">
        <v>2023</v>
      </c>
      <c r="BI164" s="38">
        <v>2022</v>
      </c>
      <c r="BJ164" s="38">
        <v>2020</v>
      </c>
      <c r="BK164" s="38">
        <v>2022</v>
      </c>
      <c r="BL164" s="38">
        <v>2022</v>
      </c>
      <c r="BM164" s="38">
        <v>2014</v>
      </c>
      <c r="BN164" s="38">
        <v>2022</v>
      </c>
      <c r="BO164" s="38">
        <v>2022</v>
      </c>
      <c r="BP164" s="38">
        <v>2020</v>
      </c>
      <c r="BQ164" s="38">
        <v>2022</v>
      </c>
      <c r="BR164" s="38">
        <v>2022</v>
      </c>
      <c r="BS164" s="38">
        <v>2022</v>
      </c>
      <c r="BT164" s="38">
        <v>2021</v>
      </c>
      <c r="BU164" s="38">
        <v>2020</v>
      </c>
      <c r="BV164" s="38">
        <v>2023</v>
      </c>
    </row>
    <row r="165" spans="1:74">
      <c r="A165" s="30" t="s">
        <v>303</v>
      </c>
      <c r="B165" s="23" t="s">
        <v>302</v>
      </c>
      <c r="C165" s="38">
        <v>2024</v>
      </c>
      <c r="D165" s="38">
        <v>2024</v>
      </c>
      <c r="E165" s="38">
        <v>2024</v>
      </c>
      <c r="F165" s="38">
        <v>2024</v>
      </c>
      <c r="G165" s="38">
        <v>2024</v>
      </c>
      <c r="H165" s="38">
        <v>2024</v>
      </c>
      <c r="I165" s="38">
        <v>2024</v>
      </c>
      <c r="J165" s="38">
        <v>2024</v>
      </c>
      <c r="K165" s="38">
        <v>2024</v>
      </c>
      <c r="L165" s="38">
        <v>2024</v>
      </c>
      <c r="M165" s="38">
        <v>2024</v>
      </c>
      <c r="N165" s="38"/>
      <c r="O165" s="38"/>
      <c r="P165" s="38"/>
      <c r="Q165" s="38">
        <v>2024</v>
      </c>
      <c r="R165" s="38">
        <v>2024</v>
      </c>
      <c r="S165" s="38">
        <v>2024</v>
      </c>
      <c r="T165" s="38">
        <v>2024</v>
      </c>
      <c r="U165" s="38">
        <v>2024</v>
      </c>
      <c r="V165" s="38">
        <v>2021</v>
      </c>
      <c r="W165" s="38">
        <v>2022</v>
      </c>
      <c r="X165" s="38">
        <v>2022</v>
      </c>
      <c r="Y165" s="38"/>
      <c r="Z165" s="38">
        <v>2022</v>
      </c>
      <c r="AA165" s="38">
        <f>VLOOKUP(B165,[1]Foglio3!$B:$C,2,FALSE)</f>
        <v>2022</v>
      </c>
      <c r="AB165" s="38">
        <v>2018</v>
      </c>
      <c r="AC165" s="38">
        <v>2020</v>
      </c>
      <c r="AD165" s="38">
        <v>2022</v>
      </c>
      <c r="AE165" s="38">
        <v>2024</v>
      </c>
      <c r="AF165" s="38">
        <v>2024</v>
      </c>
      <c r="AG165" s="38">
        <v>2024</v>
      </c>
      <c r="AH165" s="38">
        <v>2022</v>
      </c>
      <c r="AI165" s="38">
        <v>2016</v>
      </c>
      <c r="AJ165" s="38">
        <v>2024</v>
      </c>
      <c r="AK165" s="38">
        <v>2021</v>
      </c>
      <c r="AL165" s="38">
        <v>2022</v>
      </c>
      <c r="AM165" s="38">
        <v>2022</v>
      </c>
      <c r="AN165" s="38">
        <v>2023</v>
      </c>
      <c r="AO165" s="38">
        <v>2022</v>
      </c>
      <c r="AP165" s="38">
        <v>2016</v>
      </c>
      <c r="AQ165" s="38">
        <v>2022</v>
      </c>
      <c r="AR165" s="38">
        <v>2022</v>
      </c>
      <c r="AS165" s="38">
        <v>2022</v>
      </c>
      <c r="AT165" s="38">
        <v>2021</v>
      </c>
      <c r="AU165" s="38">
        <v>2022</v>
      </c>
      <c r="AV165" s="38">
        <v>2022</v>
      </c>
      <c r="AW165" s="38">
        <v>2019</v>
      </c>
      <c r="AX165" s="38">
        <v>2024</v>
      </c>
      <c r="AY165" s="38">
        <v>2024</v>
      </c>
      <c r="AZ165" s="38">
        <v>2024</v>
      </c>
      <c r="BA165" s="38">
        <v>2024</v>
      </c>
      <c r="BB165" s="38">
        <v>2024</v>
      </c>
      <c r="BC165" s="38">
        <v>2024</v>
      </c>
      <c r="BD165" s="38">
        <v>2024</v>
      </c>
      <c r="BE165" s="38">
        <v>2024</v>
      </c>
      <c r="BF165" s="38">
        <v>2015</v>
      </c>
      <c r="BG165" s="38">
        <v>2022</v>
      </c>
      <c r="BH165" s="38">
        <v>2023</v>
      </c>
      <c r="BI165" s="38">
        <v>2022</v>
      </c>
      <c r="BJ165" s="38">
        <v>2022</v>
      </c>
      <c r="BK165" s="38">
        <v>2021</v>
      </c>
      <c r="BL165" s="38">
        <v>2022</v>
      </c>
      <c r="BM165" s="38">
        <v>2014</v>
      </c>
      <c r="BN165" s="38">
        <v>2022</v>
      </c>
      <c r="BO165" s="38">
        <v>2022</v>
      </c>
      <c r="BP165" s="38">
        <v>2021</v>
      </c>
      <c r="BQ165" s="38">
        <v>2022</v>
      </c>
      <c r="BR165" s="38">
        <v>2022</v>
      </c>
      <c r="BS165" s="38"/>
      <c r="BT165" s="38">
        <v>2021</v>
      </c>
      <c r="BU165" s="38">
        <v>2020</v>
      </c>
      <c r="BV165" s="38">
        <v>2023</v>
      </c>
    </row>
    <row r="166" spans="1:74">
      <c r="A166" s="30" t="s">
        <v>305</v>
      </c>
      <c r="B166" s="23" t="s">
        <v>304</v>
      </c>
      <c r="C166" s="38">
        <v>2024</v>
      </c>
      <c r="D166" s="38">
        <v>2024</v>
      </c>
      <c r="E166" s="38">
        <v>2024</v>
      </c>
      <c r="F166" s="38">
        <v>2024</v>
      </c>
      <c r="G166" s="38">
        <v>2024</v>
      </c>
      <c r="H166" s="38">
        <v>2024</v>
      </c>
      <c r="I166" s="38">
        <v>2024</v>
      </c>
      <c r="J166" s="38">
        <v>2024</v>
      </c>
      <c r="K166" s="38">
        <v>2024</v>
      </c>
      <c r="L166" s="38">
        <v>2024</v>
      </c>
      <c r="M166" s="38">
        <v>2024</v>
      </c>
      <c r="N166" s="38">
        <v>2024</v>
      </c>
      <c r="O166" s="38">
        <v>2024</v>
      </c>
      <c r="P166" s="38">
        <v>2024</v>
      </c>
      <c r="Q166" s="38">
        <v>2024</v>
      </c>
      <c r="R166" s="38">
        <v>2024</v>
      </c>
      <c r="S166" s="38">
        <v>2024</v>
      </c>
      <c r="T166" s="38">
        <v>2024</v>
      </c>
      <c r="U166" s="38">
        <v>2024</v>
      </c>
      <c r="V166" s="38">
        <v>2021</v>
      </c>
      <c r="W166" s="38">
        <v>2022</v>
      </c>
      <c r="X166" s="38">
        <v>2022</v>
      </c>
      <c r="Y166" s="38">
        <f>VLOOKUP(B166,[1]Foglio1!$B:$C,2,FALSE)</f>
        <v>2014</v>
      </c>
      <c r="Z166" s="38">
        <v>2020</v>
      </c>
      <c r="AA166" s="38">
        <f>VLOOKUP(B166,[1]Foglio3!$B:$C,2,FALSE)</f>
        <v>2022</v>
      </c>
      <c r="AB166" s="38">
        <v>2019</v>
      </c>
      <c r="AC166" s="38">
        <v>2020</v>
      </c>
      <c r="AD166" s="38">
        <v>2022</v>
      </c>
      <c r="AE166" s="38">
        <v>2024</v>
      </c>
      <c r="AF166" s="38">
        <v>2024</v>
      </c>
      <c r="AG166" s="38">
        <v>2024</v>
      </c>
      <c r="AH166" s="38">
        <v>2022</v>
      </c>
      <c r="AI166" s="38">
        <v>2014</v>
      </c>
      <c r="AJ166" s="38">
        <v>2024</v>
      </c>
      <c r="AK166" s="38">
        <v>2021</v>
      </c>
      <c r="AL166" s="38">
        <v>2022</v>
      </c>
      <c r="AM166" s="38">
        <v>2022</v>
      </c>
      <c r="AN166" s="38">
        <v>2023</v>
      </c>
      <c r="AO166" s="38">
        <v>2022</v>
      </c>
      <c r="AP166" s="38">
        <v>2014</v>
      </c>
      <c r="AQ166" s="38">
        <v>2022</v>
      </c>
      <c r="AR166" s="38">
        <v>2022</v>
      </c>
      <c r="AS166" s="38">
        <v>2022</v>
      </c>
      <c r="AT166" s="38">
        <v>2022</v>
      </c>
      <c r="AU166" s="38">
        <v>2022</v>
      </c>
      <c r="AV166" s="38">
        <v>2022</v>
      </c>
      <c r="AW166" s="38">
        <v>2014</v>
      </c>
      <c r="AX166" s="38">
        <v>2024</v>
      </c>
      <c r="AY166" s="38">
        <v>2024</v>
      </c>
      <c r="AZ166" s="38">
        <v>2024</v>
      </c>
      <c r="BA166" s="38">
        <v>2024</v>
      </c>
      <c r="BB166" s="38">
        <v>2024</v>
      </c>
      <c r="BC166" s="38">
        <v>2024</v>
      </c>
      <c r="BD166" s="38">
        <v>2024</v>
      </c>
      <c r="BE166" s="38">
        <v>2024</v>
      </c>
      <c r="BF166" s="38">
        <v>2013</v>
      </c>
      <c r="BG166" s="38">
        <v>2022</v>
      </c>
      <c r="BH166" s="38">
        <v>2023</v>
      </c>
      <c r="BI166" s="38">
        <v>2022</v>
      </c>
      <c r="BJ166" s="38">
        <v>2018</v>
      </c>
      <c r="BK166" s="38">
        <v>2020</v>
      </c>
      <c r="BL166" s="38">
        <v>2022</v>
      </c>
      <c r="BM166" s="38">
        <v>2014</v>
      </c>
      <c r="BN166" s="38">
        <v>2022</v>
      </c>
      <c r="BO166" s="38">
        <v>2022</v>
      </c>
      <c r="BP166" s="38">
        <v>2017</v>
      </c>
      <c r="BQ166" s="38">
        <v>2022</v>
      </c>
      <c r="BR166" s="38">
        <v>2022</v>
      </c>
      <c r="BS166" s="38">
        <v>2022</v>
      </c>
      <c r="BT166" s="38">
        <v>2021</v>
      </c>
      <c r="BU166" s="38">
        <v>2020</v>
      </c>
      <c r="BV166" s="38">
        <v>2023</v>
      </c>
    </row>
    <row r="167" spans="1:74">
      <c r="A167" s="30" t="s">
        <v>307</v>
      </c>
      <c r="B167" s="23" t="s">
        <v>306</v>
      </c>
      <c r="C167" s="38">
        <v>2024</v>
      </c>
      <c r="D167" s="38">
        <v>2024</v>
      </c>
      <c r="E167" s="38">
        <v>2024</v>
      </c>
      <c r="F167" s="38">
        <v>2024</v>
      </c>
      <c r="G167" s="38">
        <v>2024</v>
      </c>
      <c r="H167" s="38">
        <v>2024</v>
      </c>
      <c r="I167" s="38">
        <v>2024</v>
      </c>
      <c r="J167" s="38">
        <v>2024</v>
      </c>
      <c r="K167" s="38">
        <v>2024</v>
      </c>
      <c r="L167" s="38">
        <v>2024</v>
      </c>
      <c r="M167" s="38"/>
      <c r="N167" s="38"/>
      <c r="O167" s="38"/>
      <c r="P167" s="38"/>
      <c r="Q167" s="38">
        <v>2024</v>
      </c>
      <c r="R167" s="38">
        <v>2024</v>
      </c>
      <c r="S167" s="38">
        <v>2024</v>
      </c>
      <c r="T167" s="38">
        <v>2024</v>
      </c>
      <c r="U167" s="38">
        <v>2024</v>
      </c>
      <c r="V167" s="38">
        <v>2021</v>
      </c>
      <c r="W167" s="38">
        <v>2022</v>
      </c>
      <c r="X167" s="38">
        <v>2022</v>
      </c>
      <c r="Y167" s="38">
        <f>VLOOKUP(B167,[1]Foglio1!$B:$C,2,FALSE)</f>
        <v>2018</v>
      </c>
      <c r="Z167" s="38">
        <v>2022</v>
      </c>
      <c r="AA167" s="38">
        <f>VLOOKUP(B167,[1]Foglio3!$B:$C,2,FALSE)</f>
        <v>2022</v>
      </c>
      <c r="AB167" s="38">
        <v>2018</v>
      </c>
      <c r="AC167" s="38">
        <v>2020</v>
      </c>
      <c r="AD167" s="38">
        <v>2022</v>
      </c>
      <c r="AE167" s="38">
        <v>2024</v>
      </c>
      <c r="AF167" s="38">
        <v>2024</v>
      </c>
      <c r="AG167" s="38">
        <v>2024</v>
      </c>
      <c r="AH167" s="38">
        <v>2022</v>
      </c>
      <c r="AI167" s="38">
        <v>2018</v>
      </c>
      <c r="AJ167" s="38">
        <v>2024</v>
      </c>
      <c r="AK167" s="38">
        <v>2021</v>
      </c>
      <c r="AL167" s="38">
        <v>2022</v>
      </c>
      <c r="AM167" s="38">
        <v>2022</v>
      </c>
      <c r="AN167" s="38">
        <v>2023</v>
      </c>
      <c r="AO167" s="38">
        <v>2022</v>
      </c>
      <c r="AP167" s="38">
        <v>2018</v>
      </c>
      <c r="AQ167" s="38">
        <v>2022</v>
      </c>
      <c r="AR167" s="38">
        <v>2022</v>
      </c>
      <c r="AS167" s="38">
        <v>2022</v>
      </c>
      <c r="AT167" s="38">
        <v>2022</v>
      </c>
      <c r="AU167" s="38">
        <v>2022</v>
      </c>
      <c r="AV167" s="38">
        <v>2022</v>
      </c>
      <c r="AW167" s="38">
        <v>2022</v>
      </c>
      <c r="AX167" s="38">
        <v>2024</v>
      </c>
      <c r="AY167" s="38">
        <v>2024</v>
      </c>
      <c r="AZ167" s="38">
        <v>2024</v>
      </c>
      <c r="BA167" s="38"/>
      <c r="BB167" s="38">
        <v>2024</v>
      </c>
      <c r="BC167" s="38"/>
      <c r="BD167" s="38">
        <v>2024</v>
      </c>
      <c r="BE167" s="38">
        <v>2024</v>
      </c>
      <c r="BF167" s="38"/>
      <c r="BG167" s="38">
        <v>2022</v>
      </c>
      <c r="BH167" s="38">
        <v>2023</v>
      </c>
      <c r="BI167" s="38">
        <v>2022</v>
      </c>
      <c r="BJ167" s="38">
        <v>2021</v>
      </c>
      <c r="BK167" s="38">
        <v>2021</v>
      </c>
      <c r="BL167" s="38">
        <v>2022</v>
      </c>
      <c r="BM167" s="38">
        <v>2014</v>
      </c>
      <c r="BN167" s="38">
        <v>2022</v>
      </c>
      <c r="BO167" s="38">
        <v>2022</v>
      </c>
      <c r="BP167" s="38">
        <v>2018</v>
      </c>
      <c r="BQ167" s="38">
        <v>2022</v>
      </c>
      <c r="BR167" s="38">
        <v>2022</v>
      </c>
      <c r="BS167" s="38"/>
      <c r="BT167" s="38">
        <v>2021</v>
      </c>
      <c r="BU167" s="38">
        <v>2020</v>
      </c>
      <c r="BV167" s="38">
        <v>2023</v>
      </c>
    </row>
    <row r="168" spans="1:74">
      <c r="A168" s="30" t="s">
        <v>310</v>
      </c>
      <c r="B168" s="23" t="s">
        <v>309</v>
      </c>
      <c r="C168" s="38">
        <v>2024</v>
      </c>
      <c r="D168" s="38">
        <v>2024</v>
      </c>
      <c r="E168" s="38">
        <v>2024</v>
      </c>
      <c r="F168" s="38">
        <v>2024</v>
      </c>
      <c r="G168" s="38">
        <v>2024</v>
      </c>
      <c r="H168" s="38">
        <v>2024</v>
      </c>
      <c r="I168" s="38">
        <v>2024</v>
      </c>
      <c r="J168" s="38">
        <v>2024</v>
      </c>
      <c r="K168" s="38">
        <v>2024</v>
      </c>
      <c r="L168" s="38">
        <v>2024</v>
      </c>
      <c r="M168" s="38">
        <v>2024</v>
      </c>
      <c r="N168" s="38"/>
      <c r="O168" s="38"/>
      <c r="P168" s="38"/>
      <c r="Q168" s="38">
        <v>2024</v>
      </c>
      <c r="R168" s="38">
        <v>2024</v>
      </c>
      <c r="S168" s="38">
        <v>2024</v>
      </c>
      <c r="T168" s="38">
        <v>2024</v>
      </c>
      <c r="U168" s="38">
        <v>2024</v>
      </c>
      <c r="V168" s="38">
        <v>2021</v>
      </c>
      <c r="W168" s="38">
        <v>2022</v>
      </c>
      <c r="X168" s="38">
        <v>2022</v>
      </c>
      <c r="Y168" s="38"/>
      <c r="Z168" s="38">
        <v>2022</v>
      </c>
      <c r="AA168" s="38"/>
      <c r="AB168" s="38">
        <v>2018</v>
      </c>
      <c r="AC168" s="38">
        <v>2020</v>
      </c>
      <c r="AD168" s="38">
        <v>2022</v>
      </c>
      <c r="AE168" s="38">
        <v>2024</v>
      </c>
      <c r="AF168" s="38">
        <v>2024</v>
      </c>
      <c r="AG168" s="38">
        <v>2024</v>
      </c>
      <c r="AH168" s="38">
        <v>2022</v>
      </c>
      <c r="AI168" s="38"/>
      <c r="AJ168" s="38">
        <v>2024</v>
      </c>
      <c r="AK168" s="38">
        <v>2021</v>
      </c>
      <c r="AL168" s="38">
        <v>2022</v>
      </c>
      <c r="AM168" s="38"/>
      <c r="AN168" s="38">
        <v>2023</v>
      </c>
      <c r="AO168" s="38">
        <v>2022</v>
      </c>
      <c r="AP168" s="38"/>
      <c r="AQ168" s="38">
        <v>2022</v>
      </c>
      <c r="AR168" s="38"/>
      <c r="AS168" s="38"/>
      <c r="AT168" s="38"/>
      <c r="AU168" s="38">
        <v>2022</v>
      </c>
      <c r="AV168" s="38">
        <v>2022</v>
      </c>
      <c r="AW168" s="38">
        <v>2021</v>
      </c>
      <c r="AX168" s="38">
        <v>2024</v>
      </c>
      <c r="AY168" s="38">
        <v>2024</v>
      </c>
      <c r="AZ168" s="38">
        <v>2024</v>
      </c>
      <c r="BA168" s="38"/>
      <c r="BB168" s="38">
        <v>2024</v>
      </c>
      <c r="BC168" s="38"/>
      <c r="BD168" s="38">
        <v>2024</v>
      </c>
      <c r="BE168" s="38">
        <v>2024</v>
      </c>
      <c r="BF168" s="38">
        <v>2015</v>
      </c>
      <c r="BG168" s="38">
        <v>2022</v>
      </c>
      <c r="BH168" s="38">
        <v>2023</v>
      </c>
      <c r="BI168" s="38">
        <v>2022</v>
      </c>
      <c r="BJ168" s="38"/>
      <c r="BK168" s="38">
        <v>2022</v>
      </c>
      <c r="BL168" s="38">
        <v>2022</v>
      </c>
      <c r="BM168" s="38">
        <v>2014</v>
      </c>
      <c r="BN168" s="38">
        <v>2022</v>
      </c>
      <c r="BO168" s="38">
        <v>2022</v>
      </c>
      <c r="BP168" s="38">
        <v>2020</v>
      </c>
      <c r="BQ168" s="38">
        <v>2022</v>
      </c>
      <c r="BR168" s="38">
        <v>2022</v>
      </c>
      <c r="BS168" s="38">
        <v>2022</v>
      </c>
      <c r="BT168" s="38">
        <v>2022</v>
      </c>
      <c r="BU168" s="38">
        <v>2020</v>
      </c>
      <c r="BV168" s="38">
        <v>2023</v>
      </c>
    </row>
    <row r="169" spans="1:74">
      <c r="A169" s="30" t="s">
        <v>312</v>
      </c>
      <c r="B169" s="23" t="s">
        <v>311</v>
      </c>
      <c r="C169" s="38">
        <v>2024</v>
      </c>
      <c r="D169" s="38">
        <v>2024</v>
      </c>
      <c r="E169" s="38">
        <v>2024</v>
      </c>
      <c r="F169" s="38">
        <v>2024</v>
      </c>
      <c r="G169" s="38">
        <v>2024</v>
      </c>
      <c r="H169" s="38">
        <v>2024</v>
      </c>
      <c r="I169" s="38">
        <v>2024</v>
      </c>
      <c r="J169" s="38">
        <v>2024</v>
      </c>
      <c r="K169" s="38">
        <v>2024</v>
      </c>
      <c r="L169" s="38">
        <v>2024</v>
      </c>
      <c r="M169" s="38">
        <v>2024</v>
      </c>
      <c r="N169" s="38"/>
      <c r="O169" s="38"/>
      <c r="P169" s="38"/>
      <c r="Q169" s="38">
        <v>2024</v>
      </c>
      <c r="R169" s="38">
        <v>2024</v>
      </c>
      <c r="S169" s="38">
        <v>2024</v>
      </c>
      <c r="T169" s="38">
        <v>2024</v>
      </c>
      <c r="U169" s="38">
        <v>2024</v>
      </c>
      <c r="V169" s="38">
        <v>2021</v>
      </c>
      <c r="W169" s="38">
        <v>2022</v>
      </c>
      <c r="X169" s="38">
        <v>2022</v>
      </c>
      <c r="Y169" s="38"/>
      <c r="Z169" s="38">
        <v>2022</v>
      </c>
      <c r="AA169" s="38"/>
      <c r="AB169" s="38">
        <v>2018</v>
      </c>
      <c r="AC169" s="38"/>
      <c r="AD169" s="38">
        <v>2022</v>
      </c>
      <c r="AE169" s="38">
        <v>2024</v>
      </c>
      <c r="AF169" s="38">
        <v>2024</v>
      </c>
      <c r="AG169" s="38">
        <v>2024</v>
      </c>
      <c r="AH169" s="38">
        <v>2022</v>
      </c>
      <c r="AI169" s="38"/>
      <c r="AJ169" s="38">
        <v>2024</v>
      </c>
      <c r="AK169" s="38">
        <v>2021</v>
      </c>
      <c r="AL169" s="38">
        <v>2022</v>
      </c>
      <c r="AM169" s="38"/>
      <c r="AN169" s="38">
        <v>2023</v>
      </c>
      <c r="AO169" s="38">
        <v>2022</v>
      </c>
      <c r="AP169" s="38"/>
      <c r="AQ169" s="38">
        <v>2022</v>
      </c>
      <c r="AR169" s="38">
        <v>2021</v>
      </c>
      <c r="AS169" s="38">
        <v>2021</v>
      </c>
      <c r="AT169" s="38"/>
      <c r="AU169" s="38">
        <v>2022</v>
      </c>
      <c r="AV169" s="38">
        <v>2022</v>
      </c>
      <c r="AW169" s="38">
        <v>2020</v>
      </c>
      <c r="AX169" s="38">
        <v>2024</v>
      </c>
      <c r="AY169" s="38">
        <v>2024</v>
      </c>
      <c r="AZ169" s="38">
        <v>2024</v>
      </c>
      <c r="BA169" s="38"/>
      <c r="BB169" s="38">
        <v>2024</v>
      </c>
      <c r="BC169" s="38"/>
      <c r="BD169" s="38">
        <v>2024</v>
      </c>
      <c r="BE169" s="38">
        <v>2024</v>
      </c>
      <c r="BF169" s="38">
        <v>2015</v>
      </c>
      <c r="BG169" s="38">
        <v>2022</v>
      </c>
      <c r="BH169" s="38">
        <v>2023</v>
      </c>
      <c r="BI169" s="38">
        <v>2022</v>
      </c>
      <c r="BJ169" s="38"/>
      <c r="BK169" s="38">
        <v>2021</v>
      </c>
      <c r="BL169" s="38">
        <v>2022</v>
      </c>
      <c r="BM169" s="38">
        <v>2014</v>
      </c>
      <c r="BN169" s="38">
        <v>2022</v>
      </c>
      <c r="BO169" s="38">
        <v>2022</v>
      </c>
      <c r="BP169" s="38">
        <v>2021</v>
      </c>
      <c r="BQ169" s="38">
        <v>2022</v>
      </c>
      <c r="BR169" s="38">
        <v>2022</v>
      </c>
      <c r="BS169" s="38">
        <v>2022</v>
      </c>
      <c r="BT169" s="38">
        <v>2021</v>
      </c>
      <c r="BU169" s="38">
        <v>2020</v>
      </c>
      <c r="BV169" s="38">
        <v>2023</v>
      </c>
    </row>
    <row r="170" spans="1:74">
      <c r="A170" s="30" t="s">
        <v>741</v>
      </c>
      <c r="B170" s="23" t="s">
        <v>313</v>
      </c>
      <c r="C170" s="38">
        <v>2024</v>
      </c>
      <c r="D170" s="38">
        <v>2024</v>
      </c>
      <c r="E170" s="38">
        <v>2024</v>
      </c>
      <c r="F170" s="38">
        <v>2024</v>
      </c>
      <c r="G170" s="38">
        <v>2024</v>
      </c>
      <c r="H170" s="38">
        <v>2024</v>
      </c>
      <c r="I170" s="38">
        <v>2024</v>
      </c>
      <c r="J170" s="38">
        <v>2024</v>
      </c>
      <c r="K170" s="38">
        <v>2024</v>
      </c>
      <c r="L170" s="38">
        <v>2024</v>
      </c>
      <c r="M170" s="38">
        <v>2024</v>
      </c>
      <c r="N170" s="38"/>
      <c r="O170" s="38"/>
      <c r="P170" s="38"/>
      <c r="Q170" s="38">
        <v>2024</v>
      </c>
      <c r="R170" s="38">
        <v>2024</v>
      </c>
      <c r="S170" s="38">
        <v>2024</v>
      </c>
      <c r="T170" s="38">
        <v>2024</v>
      </c>
      <c r="U170" s="38">
        <v>2024</v>
      </c>
      <c r="V170" s="38">
        <v>2021</v>
      </c>
      <c r="W170" s="38">
        <v>2022</v>
      </c>
      <c r="X170" s="38">
        <v>2022</v>
      </c>
      <c r="Y170" s="38">
        <f>VLOOKUP(B170,[1]Foglio1!$B:$C,2,FALSE)</f>
        <v>2006</v>
      </c>
      <c r="Z170" s="38">
        <v>2016</v>
      </c>
      <c r="AA170" s="38">
        <f>VLOOKUP(B170,[1]Foglio3!$B:$C,2,FALSE)</f>
        <v>2022</v>
      </c>
      <c r="AB170" s="38">
        <v>2019</v>
      </c>
      <c r="AC170" s="38">
        <v>2020</v>
      </c>
      <c r="AD170" s="38">
        <v>2022</v>
      </c>
      <c r="AE170" s="38">
        <v>2024</v>
      </c>
      <c r="AF170" s="38">
        <v>2024</v>
      </c>
      <c r="AG170" s="38">
        <v>2024</v>
      </c>
      <c r="AH170" s="38">
        <v>2022</v>
      </c>
      <c r="AI170" s="38"/>
      <c r="AJ170" s="38">
        <v>2024</v>
      </c>
      <c r="AK170" s="38">
        <v>2021</v>
      </c>
      <c r="AL170" s="38">
        <v>2022</v>
      </c>
      <c r="AM170" s="38">
        <v>2021</v>
      </c>
      <c r="AN170" s="38">
        <v>2021</v>
      </c>
      <c r="AO170" s="38">
        <v>2022</v>
      </c>
      <c r="AP170" s="38">
        <v>2010</v>
      </c>
      <c r="AQ170" s="38">
        <v>2022</v>
      </c>
      <c r="AR170" s="38">
        <v>2022</v>
      </c>
      <c r="AS170" s="38">
        <v>2022</v>
      </c>
      <c r="AT170" s="38">
        <v>2022</v>
      </c>
      <c r="AU170" s="38">
        <v>2022</v>
      </c>
      <c r="AV170" s="38">
        <v>2022</v>
      </c>
      <c r="AW170" s="38">
        <v>2022</v>
      </c>
      <c r="AX170" s="38">
        <v>2024</v>
      </c>
      <c r="AY170" s="38">
        <v>2024</v>
      </c>
      <c r="AZ170" s="38">
        <v>2024</v>
      </c>
      <c r="BA170" s="38">
        <v>2024</v>
      </c>
      <c r="BB170" s="38">
        <v>2024</v>
      </c>
      <c r="BC170" s="38">
        <v>2024</v>
      </c>
      <c r="BD170" s="38">
        <v>2024</v>
      </c>
      <c r="BE170" s="38">
        <v>2024</v>
      </c>
      <c r="BF170" s="38">
        <v>2013</v>
      </c>
      <c r="BG170" s="38">
        <v>2022</v>
      </c>
      <c r="BH170" s="38">
        <v>2023</v>
      </c>
      <c r="BI170" s="38">
        <v>2022</v>
      </c>
      <c r="BJ170" s="38">
        <v>2021</v>
      </c>
      <c r="BK170" s="38">
        <v>2020</v>
      </c>
      <c r="BL170" s="38">
        <v>2021</v>
      </c>
      <c r="BM170" s="38">
        <v>2014</v>
      </c>
      <c r="BN170" s="38">
        <v>2022</v>
      </c>
      <c r="BO170" s="38">
        <v>2022</v>
      </c>
      <c r="BP170" s="38">
        <v>2016</v>
      </c>
      <c r="BQ170" s="38">
        <v>2022</v>
      </c>
      <c r="BR170" s="38">
        <v>2022</v>
      </c>
      <c r="BS170" s="38"/>
      <c r="BT170" s="38"/>
      <c r="BU170" s="38">
        <v>2020</v>
      </c>
      <c r="BV170" s="38">
        <v>2021</v>
      </c>
    </row>
    <row r="171" spans="1:74">
      <c r="A171" s="30" t="s">
        <v>316</v>
      </c>
      <c r="B171" s="23" t="s">
        <v>315</v>
      </c>
      <c r="C171" s="38">
        <v>2024</v>
      </c>
      <c r="D171" s="38">
        <v>2024</v>
      </c>
      <c r="E171" s="38">
        <v>2024</v>
      </c>
      <c r="F171" s="38">
        <v>2024</v>
      </c>
      <c r="G171" s="38">
        <v>2024</v>
      </c>
      <c r="H171" s="38">
        <v>2024</v>
      </c>
      <c r="I171" s="38">
        <v>2024</v>
      </c>
      <c r="J171" s="38">
        <v>2024</v>
      </c>
      <c r="K171" s="38">
        <v>2024</v>
      </c>
      <c r="L171" s="38">
        <v>2024</v>
      </c>
      <c r="M171" s="38">
        <v>2024</v>
      </c>
      <c r="N171" s="38"/>
      <c r="O171" s="38"/>
      <c r="P171" s="38"/>
      <c r="Q171" s="38">
        <v>2024</v>
      </c>
      <c r="R171" s="38">
        <v>2024</v>
      </c>
      <c r="S171" s="38">
        <v>2024</v>
      </c>
      <c r="T171" s="38">
        <v>2024</v>
      </c>
      <c r="U171" s="38">
        <v>2024</v>
      </c>
      <c r="V171" s="38">
        <v>2021</v>
      </c>
      <c r="W171" s="38">
        <v>2022</v>
      </c>
      <c r="X171" s="38">
        <v>2022</v>
      </c>
      <c r="Y171" s="38">
        <f>VLOOKUP(B171,[1]Foglio1!$B:$C,2,FALSE)</f>
        <v>2017</v>
      </c>
      <c r="Z171" s="38">
        <v>2022</v>
      </c>
      <c r="AA171" s="38">
        <f>VLOOKUP(B171,[1]Foglio3!$B:$C,2,FALSE)</f>
        <v>2022</v>
      </c>
      <c r="AB171" s="38">
        <v>2015</v>
      </c>
      <c r="AC171" s="38"/>
      <c r="AD171" s="38">
        <v>2022</v>
      </c>
      <c r="AE171" s="38">
        <v>2024</v>
      </c>
      <c r="AF171" s="38">
        <v>2024</v>
      </c>
      <c r="AG171" s="38">
        <v>2024</v>
      </c>
      <c r="AH171" s="38">
        <v>2022</v>
      </c>
      <c r="AI171" s="38">
        <v>2017</v>
      </c>
      <c r="AJ171" s="38">
        <v>2024</v>
      </c>
      <c r="AK171" s="38">
        <v>2021</v>
      </c>
      <c r="AL171" s="38">
        <v>2022</v>
      </c>
      <c r="AM171" s="38">
        <v>2022</v>
      </c>
      <c r="AN171" s="38">
        <v>2023</v>
      </c>
      <c r="AO171" s="38">
        <v>2022</v>
      </c>
      <c r="AP171" s="38">
        <v>2017</v>
      </c>
      <c r="AQ171" s="38">
        <v>2022</v>
      </c>
      <c r="AR171" s="38">
        <v>2022</v>
      </c>
      <c r="AS171" s="38">
        <v>2022</v>
      </c>
      <c r="AT171" s="38">
        <v>2022</v>
      </c>
      <c r="AU171" s="38">
        <v>2022</v>
      </c>
      <c r="AV171" s="38">
        <v>2022</v>
      </c>
      <c r="AW171" s="38">
        <v>2015</v>
      </c>
      <c r="AX171" s="38">
        <v>2024</v>
      </c>
      <c r="AY171" s="38">
        <v>2024</v>
      </c>
      <c r="AZ171" s="38">
        <v>2024</v>
      </c>
      <c r="BA171" s="38">
        <v>2022</v>
      </c>
      <c r="BB171" s="38">
        <v>2024</v>
      </c>
      <c r="BC171" s="38">
        <v>2023</v>
      </c>
      <c r="BD171" s="38">
        <v>2024</v>
      </c>
      <c r="BE171" s="38">
        <v>2024</v>
      </c>
      <c r="BF171" s="38">
        <v>2013</v>
      </c>
      <c r="BG171" s="38">
        <v>2022</v>
      </c>
      <c r="BH171" s="38">
        <v>2023</v>
      </c>
      <c r="BI171" s="38">
        <v>2022</v>
      </c>
      <c r="BJ171" s="38"/>
      <c r="BK171" s="38">
        <v>2017</v>
      </c>
      <c r="BL171" s="38">
        <v>2021</v>
      </c>
      <c r="BM171" s="38">
        <v>2014</v>
      </c>
      <c r="BN171" s="38">
        <v>2022</v>
      </c>
      <c r="BO171" s="38">
        <v>2022</v>
      </c>
      <c r="BP171" s="38">
        <v>2014</v>
      </c>
      <c r="BQ171" s="38">
        <v>2022</v>
      </c>
      <c r="BR171" s="38">
        <v>2022</v>
      </c>
      <c r="BS171" s="38"/>
      <c r="BT171" s="38">
        <v>2021</v>
      </c>
      <c r="BU171" s="38">
        <v>2020</v>
      </c>
      <c r="BV171" s="38">
        <v>2023</v>
      </c>
    </row>
    <row r="172" spans="1:74">
      <c r="A172" s="30" t="s">
        <v>742</v>
      </c>
      <c r="B172" s="23" t="s">
        <v>317</v>
      </c>
      <c r="C172" s="38">
        <v>2024</v>
      </c>
      <c r="D172" s="38">
        <v>2024</v>
      </c>
      <c r="E172" s="38">
        <v>2024</v>
      </c>
      <c r="F172" s="38">
        <v>2024</v>
      </c>
      <c r="G172" s="38">
        <v>2024</v>
      </c>
      <c r="H172" s="38">
        <v>2024</v>
      </c>
      <c r="I172" s="38">
        <v>2024</v>
      </c>
      <c r="J172" s="38">
        <v>2024</v>
      </c>
      <c r="K172" s="38">
        <v>2024</v>
      </c>
      <c r="L172" s="38">
        <v>2024</v>
      </c>
      <c r="M172" s="38">
        <v>2024</v>
      </c>
      <c r="N172" s="38">
        <v>2024</v>
      </c>
      <c r="O172" s="38">
        <v>2024</v>
      </c>
      <c r="P172" s="38">
        <v>2024</v>
      </c>
      <c r="Q172" s="38">
        <v>2024</v>
      </c>
      <c r="R172" s="38">
        <v>2024</v>
      </c>
      <c r="S172" s="38">
        <v>2024</v>
      </c>
      <c r="T172" s="38">
        <v>2024</v>
      </c>
      <c r="U172" s="38">
        <v>2024</v>
      </c>
      <c r="V172" s="38">
        <v>2021</v>
      </c>
      <c r="W172" s="38">
        <v>2022</v>
      </c>
      <c r="X172" s="38">
        <v>2022</v>
      </c>
      <c r="Y172" s="38">
        <f>VLOOKUP(B172,[1]Foglio1!$B:$C,2,FALSE)</f>
        <v>2015</v>
      </c>
      <c r="Z172" s="38">
        <v>2022</v>
      </c>
      <c r="AA172" s="38">
        <f>VLOOKUP(B172,[1]Foglio3!$B:$C,2,FALSE)</f>
        <v>2022</v>
      </c>
      <c r="AB172" s="38">
        <v>2018</v>
      </c>
      <c r="AC172" s="38">
        <v>2020</v>
      </c>
      <c r="AD172" s="38">
        <v>2022</v>
      </c>
      <c r="AE172" s="38">
        <v>2024</v>
      </c>
      <c r="AF172" s="38">
        <v>2024</v>
      </c>
      <c r="AG172" s="38">
        <v>2024</v>
      </c>
      <c r="AH172" s="38">
        <v>2022</v>
      </c>
      <c r="AI172" s="38">
        <v>2015</v>
      </c>
      <c r="AJ172" s="38">
        <v>2024</v>
      </c>
      <c r="AK172" s="38">
        <v>2021</v>
      </c>
      <c r="AL172" s="38">
        <v>2022</v>
      </c>
      <c r="AM172" s="38">
        <v>2022</v>
      </c>
      <c r="AN172" s="38">
        <v>2023</v>
      </c>
      <c r="AO172" s="38">
        <v>2022</v>
      </c>
      <c r="AP172" s="38">
        <v>2022</v>
      </c>
      <c r="AQ172" s="38">
        <v>2022</v>
      </c>
      <c r="AR172" s="38">
        <v>2022</v>
      </c>
      <c r="AS172" s="38">
        <v>2022</v>
      </c>
      <c r="AT172" s="38">
        <v>2022</v>
      </c>
      <c r="AU172" s="38">
        <v>2022</v>
      </c>
      <c r="AV172" s="38">
        <v>2022</v>
      </c>
      <c r="AW172" s="38">
        <v>2018</v>
      </c>
      <c r="AX172" s="38">
        <v>2024</v>
      </c>
      <c r="AY172" s="38">
        <v>2024</v>
      </c>
      <c r="AZ172" s="38">
        <v>2024</v>
      </c>
      <c r="BA172" s="38"/>
      <c r="BB172" s="38">
        <v>2024</v>
      </c>
      <c r="BC172" s="38">
        <v>2023</v>
      </c>
      <c r="BD172" s="38">
        <v>2024</v>
      </c>
      <c r="BE172" s="38">
        <v>2024</v>
      </c>
      <c r="BF172" s="38">
        <v>2015</v>
      </c>
      <c r="BG172" s="38">
        <v>2022</v>
      </c>
      <c r="BH172" s="38">
        <v>2023</v>
      </c>
      <c r="BI172" s="38">
        <v>2022</v>
      </c>
      <c r="BJ172" s="38">
        <v>2022</v>
      </c>
      <c r="BK172" s="38">
        <v>2021</v>
      </c>
      <c r="BL172" s="38">
        <v>2022</v>
      </c>
      <c r="BM172" s="38">
        <v>2014</v>
      </c>
      <c r="BN172" s="38">
        <v>2022</v>
      </c>
      <c r="BO172" s="38">
        <v>2022</v>
      </c>
      <c r="BP172" s="38">
        <v>2018</v>
      </c>
      <c r="BQ172" s="38">
        <v>2022</v>
      </c>
      <c r="BR172" s="38">
        <v>2022</v>
      </c>
      <c r="BS172" s="38">
        <v>2022</v>
      </c>
      <c r="BT172" s="38">
        <v>2021</v>
      </c>
      <c r="BU172" s="38">
        <v>2020</v>
      </c>
      <c r="BV172" s="38">
        <v>2023</v>
      </c>
    </row>
    <row r="173" spans="1:74">
      <c r="A173" s="30" t="s">
        <v>319</v>
      </c>
      <c r="B173" s="23" t="s">
        <v>318</v>
      </c>
      <c r="C173" s="38">
        <v>2024</v>
      </c>
      <c r="D173" s="38">
        <v>2024</v>
      </c>
      <c r="E173" s="38">
        <v>2024</v>
      </c>
      <c r="F173" s="38">
        <v>2024</v>
      </c>
      <c r="G173" s="38">
        <v>2024</v>
      </c>
      <c r="H173" s="38">
        <v>2024</v>
      </c>
      <c r="I173" s="38">
        <v>2024</v>
      </c>
      <c r="J173" s="38">
        <v>2024</v>
      </c>
      <c r="K173" s="38">
        <v>2024</v>
      </c>
      <c r="L173" s="38">
        <v>2024</v>
      </c>
      <c r="M173" s="38">
        <v>2024</v>
      </c>
      <c r="N173" s="38"/>
      <c r="O173" s="38"/>
      <c r="P173" s="38"/>
      <c r="Q173" s="38">
        <v>2024</v>
      </c>
      <c r="R173" s="38">
        <v>2024</v>
      </c>
      <c r="S173" s="38">
        <v>2024</v>
      </c>
      <c r="T173" s="38">
        <v>2024</v>
      </c>
      <c r="U173" s="38">
        <v>2024</v>
      </c>
      <c r="V173" s="38">
        <v>2021</v>
      </c>
      <c r="W173" s="38">
        <v>2022</v>
      </c>
      <c r="X173" s="38">
        <v>2022</v>
      </c>
      <c r="Y173" s="38">
        <f>VLOOKUP(B173,[1]Foglio1!$B:$C,2,FALSE)</f>
        <v>2019</v>
      </c>
      <c r="Z173" s="38">
        <v>2022</v>
      </c>
      <c r="AA173" s="38">
        <f>VLOOKUP(B173,[1]Foglio3!$B:$C,2,FALSE)</f>
        <v>2022</v>
      </c>
      <c r="AB173" s="38">
        <v>2019</v>
      </c>
      <c r="AC173" s="38">
        <v>2020</v>
      </c>
      <c r="AD173" s="38">
        <v>2022</v>
      </c>
      <c r="AE173" s="38">
        <v>2024</v>
      </c>
      <c r="AF173" s="38">
        <v>2024</v>
      </c>
      <c r="AG173" s="38">
        <v>2024</v>
      </c>
      <c r="AH173" s="38">
        <v>2022</v>
      </c>
      <c r="AI173" s="38">
        <v>2019</v>
      </c>
      <c r="AJ173" s="38">
        <v>2024</v>
      </c>
      <c r="AK173" s="38">
        <v>2021</v>
      </c>
      <c r="AL173" s="38">
        <v>2022</v>
      </c>
      <c r="AM173" s="38">
        <v>2022</v>
      </c>
      <c r="AN173" s="38">
        <v>2023</v>
      </c>
      <c r="AO173" s="38">
        <v>2022</v>
      </c>
      <c r="AP173" s="38">
        <v>2022</v>
      </c>
      <c r="AQ173" s="38">
        <v>2022</v>
      </c>
      <c r="AR173" s="38">
        <v>2022</v>
      </c>
      <c r="AS173" s="38">
        <v>2022</v>
      </c>
      <c r="AT173" s="38">
        <v>2022</v>
      </c>
      <c r="AU173" s="38">
        <v>2022</v>
      </c>
      <c r="AV173" s="38">
        <v>2022</v>
      </c>
      <c r="AW173" s="38">
        <v>2021</v>
      </c>
      <c r="AX173" s="38">
        <v>2024</v>
      </c>
      <c r="AY173" s="38">
        <v>2024</v>
      </c>
      <c r="AZ173" s="38">
        <v>2024</v>
      </c>
      <c r="BA173" s="38">
        <v>2024</v>
      </c>
      <c r="BB173" s="38">
        <v>2024</v>
      </c>
      <c r="BC173" s="38"/>
      <c r="BD173" s="38">
        <v>2024</v>
      </c>
      <c r="BE173" s="38">
        <v>2024</v>
      </c>
      <c r="BF173" s="38">
        <v>2015</v>
      </c>
      <c r="BG173" s="38">
        <v>2022</v>
      </c>
      <c r="BH173" s="38">
        <v>2023</v>
      </c>
      <c r="BI173" s="38">
        <v>2022</v>
      </c>
      <c r="BJ173" s="38">
        <v>2021</v>
      </c>
      <c r="BK173" s="38">
        <v>2022</v>
      </c>
      <c r="BL173" s="38">
        <v>2022</v>
      </c>
      <c r="BM173" s="38">
        <v>2014</v>
      </c>
      <c r="BN173" s="38">
        <v>2022</v>
      </c>
      <c r="BO173" s="38">
        <v>2022</v>
      </c>
      <c r="BP173" s="38">
        <v>2020</v>
      </c>
      <c r="BQ173" s="38">
        <v>2022</v>
      </c>
      <c r="BR173" s="38">
        <v>2022</v>
      </c>
      <c r="BS173" s="38"/>
      <c r="BT173" s="38">
        <v>2021</v>
      </c>
      <c r="BU173" s="38">
        <v>2020</v>
      </c>
      <c r="BV173" s="38">
        <v>2023</v>
      </c>
    </row>
    <row r="174" spans="1:74">
      <c r="A174" s="30" t="s">
        <v>372</v>
      </c>
      <c r="B174" s="23" t="s">
        <v>91</v>
      </c>
      <c r="C174" s="38">
        <v>2024</v>
      </c>
      <c r="D174" s="38">
        <v>2024</v>
      </c>
      <c r="E174" s="38">
        <v>2024</v>
      </c>
      <c r="F174" s="38">
        <v>2024</v>
      </c>
      <c r="G174" s="38">
        <v>2024</v>
      </c>
      <c r="H174" s="38">
        <v>2024</v>
      </c>
      <c r="I174" s="38">
        <v>2024</v>
      </c>
      <c r="J174" s="38">
        <v>2024</v>
      </c>
      <c r="K174" s="38">
        <v>2024</v>
      </c>
      <c r="L174" s="38">
        <v>2024</v>
      </c>
      <c r="M174" s="38">
        <v>2024</v>
      </c>
      <c r="N174" s="38"/>
      <c r="O174" s="38"/>
      <c r="P174" s="38"/>
      <c r="Q174" s="38">
        <v>2024</v>
      </c>
      <c r="R174" s="38">
        <v>2024</v>
      </c>
      <c r="S174" s="38">
        <v>2024</v>
      </c>
      <c r="T174" s="38">
        <v>2024</v>
      </c>
      <c r="U174" s="38">
        <v>2024</v>
      </c>
      <c r="V174" s="38">
        <v>2021</v>
      </c>
      <c r="W174" s="38">
        <v>2022</v>
      </c>
      <c r="X174" s="38">
        <v>2022</v>
      </c>
      <c r="Y174" s="38">
        <f>VLOOKUP(B174,[1]Foglio1!$B:$C,2,FALSE)</f>
        <v>2016</v>
      </c>
      <c r="Z174" s="38">
        <v>2022</v>
      </c>
      <c r="AA174" s="38">
        <f>VLOOKUP(B174,[1]Foglio3!$B:$C,2,FALSE)</f>
        <v>2020</v>
      </c>
      <c r="AB174" s="38"/>
      <c r="AC174" s="38">
        <v>2020</v>
      </c>
      <c r="AD174" s="38">
        <v>2022</v>
      </c>
      <c r="AE174" s="38">
        <v>2024</v>
      </c>
      <c r="AF174" s="38">
        <v>2024</v>
      </c>
      <c r="AG174" s="38">
        <v>2024</v>
      </c>
      <c r="AH174" s="38">
        <v>2022</v>
      </c>
      <c r="AI174" s="38">
        <v>2016</v>
      </c>
      <c r="AJ174" s="38">
        <v>2024</v>
      </c>
      <c r="AK174" s="38">
        <v>2021</v>
      </c>
      <c r="AL174" s="38">
        <v>2022</v>
      </c>
      <c r="AM174" s="38">
        <v>2022</v>
      </c>
      <c r="AN174" s="38">
        <v>2023</v>
      </c>
      <c r="AO174" s="38">
        <v>2022</v>
      </c>
      <c r="AP174" s="38">
        <v>2020</v>
      </c>
      <c r="AQ174" s="38">
        <v>2022</v>
      </c>
      <c r="AR174" s="38">
        <v>2022</v>
      </c>
      <c r="AS174" s="38">
        <v>2022</v>
      </c>
      <c r="AT174" s="38">
        <v>2022</v>
      </c>
      <c r="AU174" s="38">
        <v>2022</v>
      </c>
      <c r="AV174" s="38">
        <v>2022</v>
      </c>
      <c r="AW174" s="38">
        <v>2014</v>
      </c>
      <c r="AX174" s="38">
        <v>2024</v>
      </c>
      <c r="AY174" s="38">
        <v>2024</v>
      </c>
      <c r="AZ174" s="38">
        <v>2024</v>
      </c>
      <c r="BA174" s="38">
        <v>2015</v>
      </c>
      <c r="BB174" s="38">
        <v>2016</v>
      </c>
      <c r="BC174" s="38"/>
      <c r="BD174" s="38">
        <v>2024</v>
      </c>
      <c r="BE174" s="38">
        <v>2024</v>
      </c>
      <c r="BF174" s="38">
        <v>2013</v>
      </c>
      <c r="BG174" s="38">
        <v>2022</v>
      </c>
      <c r="BH174" s="38">
        <v>2023</v>
      </c>
      <c r="BI174" s="38">
        <v>2022</v>
      </c>
      <c r="BJ174" s="38">
        <v>2020</v>
      </c>
      <c r="BK174" s="38">
        <v>2021</v>
      </c>
      <c r="BL174" s="38">
        <v>2022</v>
      </c>
      <c r="BM174" s="38">
        <v>2014</v>
      </c>
      <c r="BN174" s="38">
        <v>2022</v>
      </c>
      <c r="BO174" s="38">
        <v>2022</v>
      </c>
      <c r="BP174" s="38">
        <v>2020</v>
      </c>
      <c r="BQ174" s="38">
        <v>2022</v>
      </c>
      <c r="BR174" s="38">
        <v>2022</v>
      </c>
      <c r="BS174" s="38"/>
      <c r="BT174" s="38">
        <v>2021</v>
      </c>
      <c r="BU174" s="38">
        <v>2020</v>
      </c>
      <c r="BV174" s="38">
        <v>2023</v>
      </c>
    </row>
    <row r="175" spans="1:74">
      <c r="A175" s="30" t="s">
        <v>321</v>
      </c>
      <c r="B175" s="23" t="s">
        <v>320</v>
      </c>
      <c r="C175" s="38">
        <v>2024</v>
      </c>
      <c r="D175" s="38">
        <v>2024</v>
      </c>
      <c r="E175" s="38">
        <v>2024</v>
      </c>
      <c r="F175" s="38">
        <v>2024</v>
      </c>
      <c r="G175" s="38">
        <v>2024</v>
      </c>
      <c r="H175" s="38">
        <v>2024</v>
      </c>
      <c r="I175" s="38">
        <v>2024</v>
      </c>
      <c r="J175" s="38">
        <v>2024</v>
      </c>
      <c r="K175" s="38">
        <v>2024</v>
      </c>
      <c r="L175" s="38">
        <v>2024</v>
      </c>
      <c r="M175" s="38">
        <v>2024</v>
      </c>
      <c r="N175" s="38">
        <v>2024</v>
      </c>
      <c r="O175" s="38">
        <v>2024</v>
      </c>
      <c r="P175" s="38">
        <v>2024</v>
      </c>
      <c r="Q175" s="38">
        <v>2024</v>
      </c>
      <c r="R175" s="38">
        <v>2024</v>
      </c>
      <c r="S175" s="38">
        <v>2024</v>
      </c>
      <c r="T175" s="38">
        <v>2024</v>
      </c>
      <c r="U175" s="38">
        <v>2024</v>
      </c>
      <c r="V175" s="38">
        <v>2021</v>
      </c>
      <c r="W175" s="38">
        <v>2022</v>
      </c>
      <c r="X175" s="38">
        <v>2022</v>
      </c>
      <c r="Y175" s="38">
        <f>VLOOKUP(B175,[1]Foglio1!$B:$C,2,FALSE)</f>
        <v>2017</v>
      </c>
      <c r="Z175" s="38">
        <v>2022</v>
      </c>
      <c r="AA175" s="38">
        <f>VLOOKUP(B175,[1]Foglio3!$B:$C,2,FALSE)</f>
        <v>2022</v>
      </c>
      <c r="AB175" s="38">
        <v>2017</v>
      </c>
      <c r="AC175" s="38">
        <v>2020</v>
      </c>
      <c r="AD175" s="38">
        <v>2022</v>
      </c>
      <c r="AE175" s="38">
        <v>2024</v>
      </c>
      <c r="AF175" s="38">
        <v>2024</v>
      </c>
      <c r="AG175" s="38">
        <v>2024</v>
      </c>
      <c r="AH175" s="38">
        <v>2022</v>
      </c>
      <c r="AI175" s="38">
        <v>2017</v>
      </c>
      <c r="AJ175" s="38">
        <v>2024</v>
      </c>
      <c r="AK175" s="38">
        <v>2021</v>
      </c>
      <c r="AL175" s="38">
        <v>2022</v>
      </c>
      <c r="AM175" s="38">
        <v>2022</v>
      </c>
      <c r="AN175" s="38">
        <v>2023</v>
      </c>
      <c r="AO175" s="38">
        <v>2022</v>
      </c>
      <c r="AP175" s="38">
        <v>2017</v>
      </c>
      <c r="AQ175" s="38">
        <v>2022</v>
      </c>
      <c r="AR175" s="38">
        <v>2022</v>
      </c>
      <c r="AS175" s="38">
        <v>2022</v>
      </c>
      <c r="AT175" s="38">
        <v>2022</v>
      </c>
      <c r="AU175" s="38">
        <v>2022</v>
      </c>
      <c r="AV175" s="38">
        <v>2022</v>
      </c>
      <c r="AW175" s="38">
        <v>2021</v>
      </c>
      <c r="AX175" s="38">
        <v>2024</v>
      </c>
      <c r="AY175" s="38">
        <v>2024</v>
      </c>
      <c r="AZ175" s="38">
        <v>2024</v>
      </c>
      <c r="BA175" s="38">
        <v>2024</v>
      </c>
      <c r="BB175" s="38">
        <v>2024</v>
      </c>
      <c r="BC175" s="38">
        <v>2023</v>
      </c>
      <c r="BD175" s="38">
        <v>2024</v>
      </c>
      <c r="BE175" s="38">
        <v>2024</v>
      </c>
      <c r="BF175" s="38">
        <v>2015</v>
      </c>
      <c r="BG175" s="38">
        <v>2022</v>
      </c>
      <c r="BH175" s="38">
        <v>2023</v>
      </c>
      <c r="BI175" s="38">
        <v>2022</v>
      </c>
      <c r="BJ175" s="38">
        <v>2019</v>
      </c>
      <c r="BK175" s="38">
        <v>2021</v>
      </c>
      <c r="BL175" s="38">
        <v>2022</v>
      </c>
      <c r="BM175" s="38">
        <v>2014</v>
      </c>
      <c r="BN175" s="38">
        <v>2022</v>
      </c>
      <c r="BO175" s="38">
        <v>2022</v>
      </c>
      <c r="BP175" s="38">
        <v>2021</v>
      </c>
      <c r="BQ175" s="38">
        <v>2022</v>
      </c>
      <c r="BR175" s="38">
        <v>2022</v>
      </c>
      <c r="BS175" s="38">
        <v>2022</v>
      </c>
      <c r="BT175" s="38">
        <v>2021</v>
      </c>
      <c r="BU175" s="38">
        <v>2020</v>
      </c>
      <c r="BV175" s="38">
        <v>2023</v>
      </c>
    </row>
    <row r="176" spans="1:74">
      <c r="A176" s="30" t="s">
        <v>323</v>
      </c>
      <c r="B176" s="23" t="s">
        <v>322</v>
      </c>
      <c r="C176" s="38">
        <v>2024</v>
      </c>
      <c r="D176" s="38">
        <v>2024</v>
      </c>
      <c r="E176" s="38">
        <v>2024</v>
      </c>
      <c r="F176" s="38">
        <v>2024</v>
      </c>
      <c r="G176" s="38">
        <v>2024</v>
      </c>
      <c r="H176" s="38">
        <v>2024</v>
      </c>
      <c r="I176" s="38">
        <v>2024</v>
      </c>
      <c r="J176" s="38">
        <v>2024</v>
      </c>
      <c r="K176" s="38">
        <v>2024</v>
      </c>
      <c r="L176" s="38"/>
      <c r="M176" s="38"/>
      <c r="N176" s="38"/>
      <c r="O176" s="38"/>
      <c r="P176" s="38"/>
      <c r="Q176" s="38">
        <v>2024</v>
      </c>
      <c r="R176" s="38">
        <v>2024</v>
      </c>
      <c r="S176" s="38">
        <v>2024</v>
      </c>
      <c r="T176" s="38">
        <v>2024</v>
      </c>
      <c r="U176" s="38">
        <v>2024</v>
      </c>
      <c r="V176" s="38">
        <v>2021</v>
      </c>
      <c r="W176" s="38">
        <v>2022</v>
      </c>
      <c r="X176" s="38">
        <v>2022</v>
      </c>
      <c r="Y176" s="38">
        <f>VLOOKUP(B176,[1]Foglio1!$B:$C,2,FALSE)</f>
        <v>2019</v>
      </c>
      <c r="Z176" s="38">
        <v>2022</v>
      </c>
      <c r="AA176" s="38">
        <f>VLOOKUP(B176,[1]Foglio3!$B:$C,2,FALSE)</f>
        <v>2022</v>
      </c>
      <c r="AB176" s="38">
        <v>2018</v>
      </c>
      <c r="AC176" s="38">
        <v>2020</v>
      </c>
      <c r="AD176" s="38">
        <v>2022</v>
      </c>
      <c r="AE176" s="38">
        <v>2024</v>
      </c>
      <c r="AF176" s="38">
        <v>2008</v>
      </c>
      <c r="AG176" s="38"/>
      <c r="AH176" s="38">
        <v>2022</v>
      </c>
      <c r="AI176" s="38">
        <v>2019</v>
      </c>
      <c r="AJ176" s="38">
        <v>2024</v>
      </c>
      <c r="AK176" s="38">
        <v>2021</v>
      </c>
      <c r="AL176" s="38">
        <v>2022</v>
      </c>
      <c r="AM176" s="38">
        <v>2022</v>
      </c>
      <c r="AN176" s="38">
        <v>2022</v>
      </c>
      <c r="AO176" s="38">
        <v>2022</v>
      </c>
      <c r="AP176" s="38">
        <v>2019</v>
      </c>
      <c r="AQ176" s="38">
        <v>2022</v>
      </c>
      <c r="AR176" s="38"/>
      <c r="AS176" s="38"/>
      <c r="AT176" s="38"/>
      <c r="AU176" s="38">
        <v>2022</v>
      </c>
      <c r="AV176" s="38">
        <v>2022</v>
      </c>
      <c r="AW176" s="38">
        <v>2021</v>
      </c>
      <c r="AX176" s="38">
        <v>2024</v>
      </c>
      <c r="AY176" s="38">
        <v>2024</v>
      </c>
      <c r="AZ176" s="38">
        <v>2024</v>
      </c>
      <c r="BA176" s="38"/>
      <c r="BB176" s="38"/>
      <c r="BC176" s="38"/>
      <c r="BD176" s="38">
        <v>2024</v>
      </c>
      <c r="BE176" s="38">
        <v>2024</v>
      </c>
      <c r="BF176" s="38">
        <v>2013</v>
      </c>
      <c r="BG176" s="38">
        <v>2022</v>
      </c>
      <c r="BH176" s="38"/>
      <c r="BI176" s="38">
        <v>2022</v>
      </c>
      <c r="BJ176" s="38">
        <v>2021</v>
      </c>
      <c r="BK176" s="38">
        <v>2021</v>
      </c>
      <c r="BL176" s="38">
        <v>2021</v>
      </c>
      <c r="BM176" s="38">
        <v>2014</v>
      </c>
      <c r="BN176" s="38">
        <v>2022</v>
      </c>
      <c r="BO176" s="38">
        <v>2022</v>
      </c>
      <c r="BP176" s="38">
        <v>2021</v>
      </c>
      <c r="BQ176" s="38">
        <v>2022</v>
      </c>
      <c r="BR176" s="38">
        <v>2022</v>
      </c>
      <c r="BS176" s="38">
        <v>2022</v>
      </c>
      <c r="BT176" s="38">
        <v>2021</v>
      </c>
      <c r="BU176" s="38">
        <v>2020</v>
      </c>
      <c r="BV176" s="38">
        <v>2022</v>
      </c>
    </row>
    <row r="177" spans="1:74">
      <c r="A177" s="30" t="s">
        <v>325</v>
      </c>
      <c r="B177" s="23" t="s">
        <v>324</v>
      </c>
      <c r="C177" s="38">
        <v>2024</v>
      </c>
      <c r="D177" s="38">
        <v>2024</v>
      </c>
      <c r="E177" s="38">
        <v>2024</v>
      </c>
      <c r="F177" s="38">
        <v>2024</v>
      </c>
      <c r="G177" s="38">
        <v>2024</v>
      </c>
      <c r="H177" s="38">
        <v>2024</v>
      </c>
      <c r="I177" s="38">
        <v>2024</v>
      </c>
      <c r="J177" s="38">
        <v>2024</v>
      </c>
      <c r="K177" s="38">
        <v>2024</v>
      </c>
      <c r="L177" s="38">
        <v>2024</v>
      </c>
      <c r="M177" s="38"/>
      <c r="N177" s="38"/>
      <c r="O177" s="38"/>
      <c r="P177" s="38"/>
      <c r="Q177" s="38">
        <v>2024</v>
      </c>
      <c r="R177" s="38">
        <v>2024</v>
      </c>
      <c r="S177" s="38">
        <v>2024</v>
      </c>
      <c r="T177" s="38">
        <v>2024</v>
      </c>
      <c r="U177" s="38">
        <v>2024</v>
      </c>
      <c r="V177" s="38">
        <v>2021</v>
      </c>
      <c r="W177" s="38">
        <v>2022</v>
      </c>
      <c r="X177" s="38">
        <v>2022</v>
      </c>
      <c r="Y177" s="38">
        <f>VLOOKUP(B177,[1]Foglio1!$B:$C,2,FALSE)</f>
        <v>2011</v>
      </c>
      <c r="Z177" s="38">
        <v>2022</v>
      </c>
      <c r="AA177" s="38"/>
      <c r="AB177" s="38">
        <v>2017</v>
      </c>
      <c r="AC177" s="38"/>
      <c r="AD177" s="38">
        <v>2022</v>
      </c>
      <c r="AE177" s="38">
        <v>2024</v>
      </c>
      <c r="AF177" s="38">
        <v>2024</v>
      </c>
      <c r="AG177" s="38">
        <v>2024</v>
      </c>
      <c r="AH177" s="38">
        <v>2022</v>
      </c>
      <c r="AI177" s="38">
        <v>2011</v>
      </c>
      <c r="AJ177" s="38">
        <v>2024</v>
      </c>
      <c r="AK177" s="38">
        <v>2021</v>
      </c>
      <c r="AL177" s="38">
        <v>2022</v>
      </c>
      <c r="AM177" s="38"/>
      <c r="AN177" s="38">
        <v>2023</v>
      </c>
      <c r="AO177" s="38">
        <v>2022</v>
      </c>
      <c r="AP177" s="38">
        <v>2011</v>
      </c>
      <c r="AQ177" s="38">
        <v>2022</v>
      </c>
      <c r="AR177" s="38">
        <v>2022</v>
      </c>
      <c r="AS177" s="38"/>
      <c r="AT177" s="38"/>
      <c r="AU177" s="38">
        <v>2022</v>
      </c>
      <c r="AV177" s="38">
        <v>2022</v>
      </c>
      <c r="AW177" s="38"/>
      <c r="AX177" s="38">
        <v>2024</v>
      </c>
      <c r="AY177" s="38">
        <v>2024</v>
      </c>
      <c r="AZ177" s="38">
        <v>2024</v>
      </c>
      <c r="BA177" s="38"/>
      <c r="BB177" s="38">
        <v>2024</v>
      </c>
      <c r="BC177" s="38">
        <v>2023</v>
      </c>
      <c r="BD177" s="38">
        <v>2024</v>
      </c>
      <c r="BE177" s="38">
        <v>2024</v>
      </c>
      <c r="BF177" s="38">
        <v>2013</v>
      </c>
      <c r="BG177" s="38">
        <v>2022</v>
      </c>
      <c r="BH177" s="38">
        <v>2023</v>
      </c>
      <c r="BI177" s="38">
        <v>2022</v>
      </c>
      <c r="BJ177" s="38"/>
      <c r="BK177" s="38">
        <v>2021</v>
      </c>
      <c r="BL177" s="38">
        <v>2022</v>
      </c>
      <c r="BM177" s="38">
        <v>2014</v>
      </c>
      <c r="BN177" s="38">
        <v>2022</v>
      </c>
      <c r="BO177" s="38">
        <v>2022</v>
      </c>
      <c r="BP177" s="38">
        <v>2021</v>
      </c>
      <c r="BQ177" s="38">
        <v>2022</v>
      </c>
      <c r="BR177" s="38">
        <v>2022</v>
      </c>
      <c r="BS177" s="38">
        <v>2022</v>
      </c>
      <c r="BT177" s="38">
        <v>2021</v>
      </c>
      <c r="BU177" s="38">
        <v>2020</v>
      </c>
      <c r="BV177" s="38">
        <v>2023</v>
      </c>
    </row>
    <row r="178" spans="1:74">
      <c r="A178" s="30" t="s">
        <v>327</v>
      </c>
      <c r="B178" s="23" t="s">
        <v>326</v>
      </c>
      <c r="C178" s="38">
        <v>2024</v>
      </c>
      <c r="D178" s="38">
        <v>2024</v>
      </c>
      <c r="E178" s="38">
        <v>2024</v>
      </c>
      <c r="F178" s="38">
        <v>2024</v>
      </c>
      <c r="G178" s="38">
        <v>2024</v>
      </c>
      <c r="H178" s="38">
        <v>2024</v>
      </c>
      <c r="I178" s="38">
        <v>2024</v>
      </c>
      <c r="J178" s="38">
        <v>2024</v>
      </c>
      <c r="K178" s="38">
        <v>2024</v>
      </c>
      <c r="L178" s="38">
        <v>2024</v>
      </c>
      <c r="M178" s="38">
        <v>2024</v>
      </c>
      <c r="N178" s="38">
        <v>2024</v>
      </c>
      <c r="O178" s="38">
        <v>2024</v>
      </c>
      <c r="P178" s="38">
        <v>2024</v>
      </c>
      <c r="Q178" s="38">
        <v>2024</v>
      </c>
      <c r="R178" s="38">
        <v>2024</v>
      </c>
      <c r="S178" s="38">
        <v>2024</v>
      </c>
      <c r="T178" s="38">
        <v>2024</v>
      </c>
      <c r="U178" s="38">
        <v>2024</v>
      </c>
      <c r="V178" s="38">
        <v>2021</v>
      </c>
      <c r="W178" s="38">
        <v>2022</v>
      </c>
      <c r="X178" s="38">
        <v>2022</v>
      </c>
      <c r="Y178" s="38">
        <f>VLOOKUP(B178,[1]Foglio1!$B:$C,2,FALSE)</f>
        <v>2018</v>
      </c>
      <c r="Z178" s="38">
        <v>2022</v>
      </c>
      <c r="AA178" s="38">
        <f>VLOOKUP(B178,[1]Foglio3!$B:$C,2,FALSE)</f>
        <v>2022</v>
      </c>
      <c r="AB178" s="38">
        <v>2018</v>
      </c>
      <c r="AC178" s="38">
        <v>2020</v>
      </c>
      <c r="AD178" s="38">
        <v>2022</v>
      </c>
      <c r="AE178" s="38">
        <v>2024</v>
      </c>
      <c r="AF178" s="38">
        <v>2024</v>
      </c>
      <c r="AG178" s="38">
        <v>2024</v>
      </c>
      <c r="AH178" s="38">
        <v>2022</v>
      </c>
      <c r="AI178" s="38">
        <v>2018</v>
      </c>
      <c r="AJ178" s="38">
        <v>2024</v>
      </c>
      <c r="AK178" s="38">
        <v>2021</v>
      </c>
      <c r="AL178" s="38">
        <v>2022</v>
      </c>
      <c r="AM178" s="38">
        <v>2022</v>
      </c>
      <c r="AN178" s="38">
        <v>2023</v>
      </c>
      <c r="AO178" s="38">
        <v>2022</v>
      </c>
      <c r="AP178" s="38">
        <v>2018</v>
      </c>
      <c r="AQ178" s="38">
        <v>2022</v>
      </c>
      <c r="AR178" s="38">
        <v>2022</v>
      </c>
      <c r="AS178" s="38"/>
      <c r="AT178" s="38"/>
      <c r="AU178" s="38">
        <v>2022</v>
      </c>
      <c r="AV178" s="38">
        <v>2022</v>
      </c>
      <c r="AW178" s="38">
        <v>2021</v>
      </c>
      <c r="AX178" s="38">
        <v>2024</v>
      </c>
      <c r="AY178" s="38">
        <v>2024</v>
      </c>
      <c r="AZ178" s="38">
        <v>2024</v>
      </c>
      <c r="BA178" s="38"/>
      <c r="BB178" s="38">
        <v>2024</v>
      </c>
      <c r="BC178" s="38">
        <v>2023</v>
      </c>
      <c r="BD178" s="38">
        <v>2024</v>
      </c>
      <c r="BE178" s="38">
        <v>2024</v>
      </c>
      <c r="BF178" s="38">
        <v>2013</v>
      </c>
      <c r="BG178" s="38">
        <v>2022</v>
      </c>
      <c r="BH178" s="38">
        <v>2023</v>
      </c>
      <c r="BI178" s="38">
        <v>2022</v>
      </c>
      <c r="BJ178" s="38">
        <v>2019</v>
      </c>
      <c r="BK178" s="38">
        <v>2021</v>
      </c>
      <c r="BL178" s="38">
        <v>2022</v>
      </c>
      <c r="BM178" s="38">
        <v>2014</v>
      </c>
      <c r="BN178" s="38">
        <v>2022</v>
      </c>
      <c r="BO178" s="38">
        <v>2022</v>
      </c>
      <c r="BP178" s="38">
        <v>2017</v>
      </c>
      <c r="BQ178" s="38">
        <v>2022</v>
      </c>
      <c r="BR178" s="38">
        <v>2022</v>
      </c>
      <c r="BS178" s="38">
        <v>2022</v>
      </c>
      <c r="BT178" s="38">
        <v>2021</v>
      </c>
      <c r="BU178" s="38">
        <v>2020</v>
      </c>
      <c r="BV178" s="38">
        <v>2023</v>
      </c>
    </row>
    <row r="179" spans="1:74">
      <c r="A179" s="30" t="s">
        <v>1382</v>
      </c>
      <c r="B179" s="23" t="s">
        <v>328</v>
      </c>
      <c r="C179" s="38">
        <v>2024</v>
      </c>
      <c r="D179" s="38">
        <v>2024</v>
      </c>
      <c r="E179" s="38">
        <v>2024</v>
      </c>
      <c r="F179" s="38">
        <v>2024</v>
      </c>
      <c r="G179" s="38">
        <v>2024</v>
      </c>
      <c r="H179" s="38">
        <v>2024</v>
      </c>
      <c r="I179" s="38">
        <v>2024</v>
      </c>
      <c r="J179" s="38">
        <v>2024</v>
      </c>
      <c r="K179" s="38">
        <v>2024</v>
      </c>
      <c r="L179" s="38">
        <v>2024</v>
      </c>
      <c r="M179" s="38">
        <v>2024</v>
      </c>
      <c r="N179" s="38"/>
      <c r="O179" s="38"/>
      <c r="P179" s="38"/>
      <c r="Q179" s="38">
        <v>2024</v>
      </c>
      <c r="R179" s="38">
        <v>2024</v>
      </c>
      <c r="S179" s="38">
        <v>2024</v>
      </c>
      <c r="T179" s="38">
        <v>2024</v>
      </c>
      <c r="U179" s="38">
        <v>2024</v>
      </c>
      <c r="V179" s="38">
        <v>2021</v>
      </c>
      <c r="W179" s="38">
        <v>2022</v>
      </c>
      <c r="X179" s="38">
        <v>2022</v>
      </c>
      <c r="Y179" s="38">
        <f>VLOOKUP(B179,[1]Foglio1!$B:$C,2,FALSE)</f>
        <v>2004</v>
      </c>
      <c r="Z179" s="38">
        <v>2022</v>
      </c>
      <c r="AA179" s="38"/>
      <c r="AB179" s="38">
        <v>2019</v>
      </c>
      <c r="AC179" s="38">
        <v>2020</v>
      </c>
      <c r="AD179" s="38"/>
      <c r="AE179" s="38">
        <v>2024</v>
      </c>
      <c r="AF179" s="38">
        <v>2024</v>
      </c>
      <c r="AG179" s="38">
        <v>2024</v>
      </c>
      <c r="AH179" s="38">
        <v>2022</v>
      </c>
      <c r="AI179" s="38"/>
      <c r="AJ179" s="38">
        <v>2024</v>
      </c>
      <c r="AK179" s="38">
        <v>2021</v>
      </c>
      <c r="AL179" s="38">
        <v>2022</v>
      </c>
      <c r="AM179" s="38">
        <v>2022</v>
      </c>
      <c r="AN179" s="38">
        <v>2023</v>
      </c>
      <c r="AO179" s="38">
        <v>2022</v>
      </c>
      <c r="AP179" s="38">
        <v>2018</v>
      </c>
      <c r="AQ179" s="38">
        <v>2022</v>
      </c>
      <c r="AR179" s="38"/>
      <c r="AS179" s="38"/>
      <c r="AT179" s="38"/>
      <c r="AU179" s="38"/>
      <c r="AV179" s="38">
        <v>2022</v>
      </c>
      <c r="AW179" s="38">
        <v>2021</v>
      </c>
      <c r="AX179" s="38">
        <v>2024</v>
      </c>
      <c r="AY179" s="38">
        <v>2024</v>
      </c>
      <c r="AZ179" s="38">
        <v>2024</v>
      </c>
      <c r="BA179" s="38">
        <v>2024</v>
      </c>
      <c r="BB179" s="38">
        <v>2024</v>
      </c>
      <c r="BC179" s="38">
        <v>2023</v>
      </c>
      <c r="BD179" s="38">
        <v>2024</v>
      </c>
      <c r="BE179" s="38">
        <v>2024</v>
      </c>
      <c r="BF179" s="38">
        <v>2015</v>
      </c>
      <c r="BG179" s="38">
        <v>2022</v>
      </c>
      <c r="BH179" s="38">
        <v>2023</v>
      </c>
      <c r="BI179" s="38">
        <v>2022</v>
      </c>
      <c r="BJ179" s="38">
        <v>2019</v>
      </c>
      <c r="BK179" s="38">
        <v>2022</v>
      </c>
      <c r="BL179" s="38">
        <v>2022</v>
      </c>
      <c r="BM179" s="38">
        <v>2014</v>
      </c>
      <c r="BN179" s="38">
        <v>2022</v>
      </c>
      <c r="BO179" s="38">
        <v>2022</v>
      </c>
      <c r="BP179" s="38">
        <v>2020</v>
      </c>
      <c r="BQ179" s="38">
        <v>2019</v>
      </c>
      <c r="BR179" s="38">
        <v>2019</v>
      </c>
      <c r="BS179" s="38">
        <v>2019</v>
      </c>
      <c r="BT179" s="38">
        <v>2021</v>
      </c>
      <c r="BU179" s="38">
        <v>2020</v>
      </c>
      <c r="BV179" s="38">
        <v>2023</v>
      </c>
    </row>
    <row r="180" spans="1:74">
      <c r="A180" s="30" t="s">
        <v>331</v>
      </c>
      <c r="B180" s="23" t="s">
        <v>330</v>
      </c>
      <c r="C180" s="38">
        <v>2024</v>
      </c>
      <c r="D180" s="38">
        <v>2024</v>
      </c>
      <c r="E180" s="38">
        <v>2024</v>
      </c>
      <c r="F180" s="38">
        <v>2024</v>
      </c>
      <c r="G180" s="38">
        <v>2024</v>
      </c>
      <c r="H180" s="38">
        <v>2024</v>
      </c>
      <c r="I180" s="38">
        <v>2024</v>
      </c>
      <c r="J180" s="38">
        <v>2024</v>
      </c>
      <c r="K180" s="38">
        <v>2024</v>
      </c>
      <c r="L180" s="38">
        <v>2024</v>
      </c>
      <c r="M180" s="38">
        <v>2024</v>
      </c>
      <c r="N180" s="38"/>
      <c r="O180" s="38"/>
      <c r="P180" s="38"/>
      <c r="Q180" s="38">
        <v>2024</v>
      </c>
      <c r="R180" s="38">
        <v>2024</v>
      </c>
      <c r="S180" s="38">
        <v>2024</v>
      </c>
      <c r="T180" s="38">
        <v>2024</v>
      </c>
      <c r="U180" s="38">
        <v>2024</v>
      </c>
      <c r="V180" s="38">
        <v>2021</v>
      </c>
      <c r="W180" s="38">
        <v>2022</v>
      </c>
      <c r="X180" s="38">
        <v>2022</v>
      </c>
      <c r="Y180" s="38">
        <f>VLOOKUP(B180,[1]Foglio1!$B:$C,2,FALSE)</f>
        <v>2019</v>
      </c>
      <c r="Z180" s="38">
        <v>2022</v>
      </c>
      <c r="AA180" s="38">
        <f>VLOOKUP(B180,[1]Foglio3!$B:$C,2,FALSE)</f>
        <v>2020</v>
      </c>
      <c r="AB180" s="38">
        <v>2018</v>
      </c>
      <c r="AC180" s="38">
        <v>2020</v>
      </c>
      <c r="AD180" s="38">
        <v>2022</v>
      </c>
      <c r="AE180" s="38">
        <v>2024</v>
      </c>
      <c r="AF180" s="38">
        <v>2024</v>
      </c>
      <c r="AG180" s="38">
        <v>2024</v>
      </c>
      <c r="AH180" s="38">
        <v>2022</v>
      </c>
      <c r="AI180" s="38">
        <v>2019</v>
      </c>
      <c r="AJ180" s="38">
        <v>2024</v>
      </c>
      <c r="AK180" s="38">
        <v>2021</v>
      </c>
      <c r="AL180" s="38">
        <v>2022</v>
      </c>
      <c r="AM180" s="38">
        <v>2022</v>
      </c>
      <c r="AN180" s="38">
        <v>2022</v>
      </c>
      <c r="AO180" s="38">
        <v>2022</v>
      </c>
      <c r="AP180" s="38">
        <v>2019</v>
      </c>
      <c r="AQ180" s="38">
        <v>2022</v>
      </c>
      <c r="AR180" s="38"/>
      <c r="AS180" s="38"/>
      <c r="AT180" s="38">
        <v>2020</v>
      </c>
      <c r="AU180" s="38">
        <v>2022</v>
      </c>
      <c r="AV180" s="38">
        <v>2021</v>
      </c>
      <c r="AW180" s="38"/>
      <c r="AX180" s="38">
        <v>2024</v>
      </c>
      <c r="AY180" s="38">
        <v>2024</v>
      </c>
      <c r="AZ180" s="38">
        <v>2024</v>
      </c>
      <c r="BA180" s="38">
        <v>2015</v>
      </c>
      <c r="BB180" s="38">
        <v>2024</v>
      </c>
      <c r="BC180" s="38">
        <v>2023</v>
      </c>
      <c r="BD180" s="38">
        <v>2024</v>
      </c>
      <c r="BE180" s="38">
        <v>2024</v>
      </c>
      <c r="BF180" s="38"/>
      <c r="BG180" s="38">
        <v>2022</v>
      </c>
      <c r="BH180" s="38">
        <v>2023</v>
      </c>
      <c r="BI180" s="38">
        <v>2022</v>
      </c>
      <c r="BJ180" s="38"/>
      <c r="BK180" s="38">
        <v>2017</v>
      </c>
      <c r="BL180" s="38">
        <v>2021</v>
      </c>
      <c r="BM180" s="38">
        <v>2014</v>
      </c>
      <c r="BN180" s="38">
        <v>2022</v>
      </c>
      <c r="BO180" s="38">
        <v>2022</v>
      </c>
      <c r="BP180" s="38">
        <v>2014</v>
      </c>
      <c r="BQ180" s="38">
        <v>2022</v>
      </c>
      <c r="BR180" s="38">
        <v>2022</v>
      </c>
      <c r="BS180" s="38">
        <v>2022</v>
      </c>
      <c r="BT180" s="38">
        <v>2021</v>
      </c>
      <c r="BU180" s="38">
        <v>2020</v>
      </c>
      <c r="BV180" s="38">
        <v>2023</v>
      </c>
    </row>
    <row r="181" spans="1:74">
      <c r="A181" s="30" t="s">
        <v>333</v>
      </c>
      <c r="B181" s="23" t="s">
        <v>332</v>
      </c>
      <c r="C181" s="38">
        <v>2024</v>
      </c>
      <c r="D181" s="38">
        <v>2024</v>
      </c>
      <c r="E181" s="38">
        <v>2024</v>
      </c>
      <c r="F181" s="38">
        <v>2024</v>
      </c>
      <c r="G181" s="38">
        <v>2024</v>
      </c>
      <c r="H181" s="38">
        <v>2024</v>
      </c>
      <c r="I181" s="38">
        <v>2024</v>
      </c>
      <c r="J181" s="38">
        <v>2024</v>
      </c>
      <c r="K181" s="38">
        <v>2024</v>
      </c>
      <c r="L181" s="38"/>
      <c r="M181" s="38"/>
      <c r="N181" s="38"/>
      <c r="O181" s="38"/>
      <c r="P181" s="38"/>
      <c r="Q181" s="38">
        <v>2024</v>
      </c>
      <c r="R181" s="38">
        <v>2024</v>
      </c>
      <c r="S181" s="38">
        <v>2024</v>
      </c>
      <c r="T181" s="38">
        <v>2024</v>
      </c>
      <c r="U181" s="38">
        <v>2024</v>
      </c>
      <c r="V181" s="38">
        <v>2021</v>
      </c>
      <c r="W181" s="38">
        <v>2022</v>
      </c>
      <c r="X181" s="38">
        <v>2022</v>
      </c>
      <c r="Y181" s="38">
        <f>VLOOKUP(B181,[1]Foglio1!$B:$C,2,FALSE)</f>
        <v>2019</v>
      </c>
      <c r="Z181" s="38">
        <v>2022</v>
      </c>
      <c r="AA181" s="38">
        <f>VLOOKUP(B181,[1]Foglio3!$B:$C,2,FALSE)</f>
        <v>2022</v>
      </c>
      <c r="AB181" s="38"/>
      <c r="AC181" s="38">
        <v>2020</v>
      </c>
      <c r="AD181" s="38">
        <v>2022</v>
      </c>
      <c r="AE181" s="38">
        <v>2024</v>
      </c>
      <c r="AF181" s="38">
        <v>2008</v>
      </c>
      <c r="AG181" s="38"/>
      <c r="AH181" s="38">
        <v>2022</v>
      </c>
      <c r="AI181" s="38">
        <v>2019</v>
      </c>
      <c r="AJ181" s="38">
        <v>2024</v>
      </c>
      <c r="AK181" s="38">
        <v>2021</v>
      </c>
      <c r="AL181" s="38">
        <v>2022</v>
      </c>
      <c r="AM181" s="38">
        <v>2022</v>
      </c>
      <c r="AN181" s="38">
        <v>2023</v>
      </c>
      <c r="AO181" s="38">
        <v>2022</v>
      </c>
      <c r="AP181" s="38">
        <v>2019</v>
      </c>
      <c r="AQ181" s="38">
        <v>2022</v>
      </c>
      <c r="AR181" s="38"/>
      <c r="AS181" s="38"/>
      <c r="AT181" s="38"/>
      <c r="AU181" s="38">
        <v>2022</v>
      </c>
      <c r="AV181" s="38"/>
      <c r="AW181" s="38">
        <v>2010</v>
      </c>
      <c r="AX181" s="38">
        <v>2024</v>
      </c>
      <c r="AY181" s="38">
        <v>2024</v>
      </c>
      <c r="AZ181" s="38">
        <v>2024</v>
      </c>
      <c r="BA181" s="38"/>
      <c r="BB181" s="38"/>
      <c r="BC181" s="38"/>
      <c r="BD181" s="38">
        <v>2024</v>
      </c>
      <c r="BE181" s="38">
        <v>2024</v>
      </c>
      <c r="BF181" s="38"/>
      <c r="BG181" s="38">
        <v>2022</v>
      </c>
      <c r="BH181" s="38"/>
      <c r="BI181" s="38">
        <v>2022</v>
      </c>
      <c r="BJ181" s="38"/>
      <c r="BK181" s="38">
        <v>2021</v>
      </c>
      <c r="BL181" s="38">
        <v>2021</v>
      </c>
      <c r="BM181" s="38">
        <v>2014</v>
      </c>
      <c r="BN181" s="38">
        <v>2022</v>
      </c>
      <c r="BO181" s="38">
        <v>2022</v>
      </c>
      <c r="BP181" s="38">
        <v>2020</v>
      </c>
      <c r="BQ181" s="38">
        <v>2022</v>
      </c>
      <c r="BR181" s="38">
        <v>2022</v>
      </c>
      <c r="BS181" s="38">
        <v>2022</v>
      </c>
      <c r="BT181" s="38">
        <v>2021</v>
      </c>
      <c r="BU181" s="38"/>
      <c r="BV181" s="38">
        <v>2023</v>
      </c>
    </row>
    <row r="182" spans="1:74">
      <c r="A182" s="30" t="s">
        <v>335</v>
      </c>
      <c r="B182" s="23" t="s">
        <v>334</v>
      </c>
      <c r="C182" s="38">
        <v>2024</v>
      </c>
      <c r="D182" s="38">
        <v>2024</v>
      </c>
      <c r="E182" s="38">
        <v>2024</v>
      </c>
      <c r="F182" s="38">
        <v>2024</v>
      </c>
      <c r="G182" s="38">
        <v>2024</v>
      </c>
      <c r="H182" s="38">
        <v>2024</v>
      </c>
      <c r="I182" s="38">
        <v>2024</v>
      </c>
      <c r="J182" s="38">
        <v>2024</v>
      </c>
      <c r="K182" s="38">
        <v>2024</v>
      </c>
      <c r="L182" s="38">
        <v>2024</v>
      </c>
      <c r="M182" s="38">
        <v>2024</v>
      </c>
      <c r="N182" s="38">
        <v>2024</v>
      </c>
      <c r="O182" s="38">
        <v>2024</v>
      </c>
      <c r="P182" s="38">
        <v>2024</v>
      </c>
      <c r="Q182" s="38">
        <v>2024</v>
      </c>
      <c r="R182" s="38">
        <v>2024</v>
      </c>
      <c r="S182" s="38">
        <v>2024</v>
      </c>
      <c r="T182" s="38">
        <v>2024</v>
      </c>
      <c r="U182" s="38">
        <v>2024</v>
      </c>
      <c r="V182" s="38">
        <v>2021</v>
      </c>
      <c r="W182" s="38">
        <v>2022</v>
      </c>
      <c r="X182" s="38">
        <v>2022</v>
      </c>
      <c r="Y182" s="38">
        <f>VLOOKUP(B182,[1]Foglio1!$B:$C,2,FALSE)</f>
        <v>2019</v>
      </c>
      <c r="Z182" s="38">
        <v>2022</v>
      </c>
      <c r="AA182" s="38">
        <f>VLOOKUP(B182,[1]Foglio3!$B:$C,2,FALSE)</f>
        <v>2022</v>
      </c>
      <c r="AB182" s="38">
        <v>2018</v>
      </c>
      <c r="AC182" s="38">
        <v>2020</v>
      </c>
      <c r="AD182" s="38">
        <v>2022</v>
      </c>
      <c r="AE182" s="38">
        <v>2024</v>
      </c>
      <c r="AF182" s="38">
        <v>2024</v>
      </c>
      <c r="AG182" s="38">
        <v>2024</v>
      </c>
      <c r="AH182" s="38">
        <v>2022</v>
      </c>
      <c r="AI182" s="38">
        <v>2016</v>
      </c>
      <c r="AJ182" s="38">
        <v>2024</v>
      </c>
      <c r="AK182" s="38">
        <v>2021</v>
      </c>
      <c r="AL182" s="38">
        <v>2022</v>
      </c>
      <c r="AM182" s="38">
        <v>2022</v>
      </c>
      <c r="AN182" s="38">
        <v>2023</v>
      </c>
      <c r="AO182" s="38">
        <v>2022</v>
      </c>
      <c r="AP182" s="38">
        <v>2020</v>
      </c>
      <c r="AQ182" s="38">
        <v>2022</v>
      </c>
      <c r="AR182" s="38">
        <v>2022</v>
      </c>
      <c r="AS182" s="38">
        <v>2022</v>
      </c>
      <c r="AT182" s="38">
        <v>2022</v>
      </c>
      <c r="AU182" s="38">
        <v>2022</v>
      </c>
      <c r="AV182" s="38">
        <v>2022</v>
      </c>
      <c r="AW182" s="38">
        <v>2019</v>
      </c>
      <c r="AX182" s="38">
        <v>2024</v>
      </c>
      <c r="AY182" s="38">
        <v>2024</v>
      </c>
      <c r="AZ182" s="38">
        <v>2024</v>
      </c>
      <c r="BA182" s="38">
        <v>2024</v>
      </c>
      <c r="BB182" s="38">
        <v>2024</v>
      </c>
      <c r="BC182" s="38">
        <v>2023</v>
      </c>
      <c r="BD182" s="38">
        <v>2024</v>
      </c>
      <c r="BE182" s="38">
        <v>2024</v>
      </c>
      <c r="BF182" s="38"/>
      <c r="BG182" s="38">
        <v>2022</v>
      </c>
      <c r="BH182" s="38">
        <v>2023</v>
      </c>
      <c r="BI182" s="38">
        <v>2022</v>
      </c>
      <c r="BJ182" s="38">
        <v>2022</v>
      </c>
      <c r="BK182" s="38">
        <v>2021</v>
      </c>
      <c r="BL182" s="38">
        <v>2022</v>
      </c>
      <c r="BM182" s="38">
        <v>2014</v>
      </c>
      <c r="BN182" s="38">
        <v>2022</v>
      </c>
      <c r="BO182" s="38">
        <v>2022</v>
      </c>
      <c r="BP182" s="38">
        <v>2020</v>
      </c>
      <c r="BQ182" s="38">
        <v>2022</v>
      </c>
      <c r="BR182" s="38">
        <v>2022</v>
      </c>
      <c r="BS182" s="38">
        <v>2022</v>
      </c>
      <c r="BT182" s="38">
        <v>2021</v>
      </c>
      <c r="BU182" s="38">
        <v>2020</v>
      </c>
      <c r="BV182" s="38">
        <v>2023</v>
      </c>
    </row>
    <row r="183" spans="1:74">
      <c r="A183" s="30" t="s">
        <v>337</v>
      </c>
      <c r="B183" s="23" t="s">
        <v>336</v>
      </c>
      <c r="C183" s="38">
        <v>2024</v>
      </c>
      <c r="D183" s="38">
        <v>2024</v>
      </c>
      <c r="E183" s="38">
        <v>2024</v>
      </c>
      <c r="F183" s="38">
        <v>2024</v>
      </c>
      <c r="G183" s="38">
        <v>2024</v>
      </c>
      <c r="H183" s="38">
        <v>2024</v>
      </c>
      <c r="I183" s="38">
        <v>2024</v>
      </c>
      <c r="J183" s="38">
        <v>2024</v>
      </c>
      <c r="K183" s="38">
        <v>2024</v>
      </c>
      <c r="L183" s="38">
        <v>2024</v>
      </c>
      <c r="M183" s="38">
        <v>2024</v>
      </c>
      <c r="N183" s="38"/>
      <c r="O183" s="38"/>
      <c r="P183" s="38"/>
      <c r="Q183" s="38">
        <v>2024</v>
      </c>
      <c r="R183" s="38">
        <v>2024</v>
      </c>
      <c r="S183" s="38">
        <v>2024</v>
      </c>
      <c r="T183" s="38">
        <v>2024</v>
      </c>
      <c r="U183" s="38">
        <v>2024</v>
      </c>
      <c r="V183" s="38">
        <v>2021</v>
      </c>
      <c r="W183" s="38">
        <v>2022</v>
      </c>
      <c r="X183" s="38">
        <v>2022</v>
      </c>
      <c r="Y183" s="38">
        <f>VLOOKUP(B183,[1]Foglio1!$B:$C,2,FALSE)</f>
        <v>2012</v>
      </c>
      <c r="Z183" s="38">
        <v>2022</v>
      </c>
      <c r="AA183" s="38"/>
      <c r="AB183" s="38">
        <v>2018</v>
      </c>
      <c r="AC183" s="38">
        <v>2020</v>
      </c>
      <c r="AD183" s="38"/>
      <c r="AE183" s="38">
        <v>2024</v>
      </c>
      <c r="AF183" s="38">
        <v>2024</v>
      </c>
      <c r="AG183" s="38">
        <v>2024</v>
      </c>
      <c r="AH183" s="38">
        <v>2022</v>
      </c>
      <c r="AI183" s="38">
        <v>2012</v>
      </c>
      <c r="AJ183" s="38">
        <v>2024</v>
      </c>
      <c r="AK183" s="38">
        <v>2021</v>
      </c>
      <c r="AL183" s="38">
        <v>2022</v>
      </c>
      <c r="AM183" s="38">
        <v>2022</v>
      </c>
      <c r="AN183" s="38">
        <v>2023</v>
      </c>
      <c r="AO183" s="38">
        <v>2022</v>
      </c>
      <c r="AP183" s="38"/>
      <c r="AQ183" s="38">
        <v>2022</v>
      </c>
      <c r="AR183" s="38">
        <v>2021</v>
      </c>
      <c r="AS183" s="38"/>
      <c r="AT183" s="38"/>
      <c r="AU183" s="38">
        <v>2022</v>
      </c>
      <c r="AV183" s="38">
        <v>2022</v>
      </c>
      <c r="AW183" s="38">
        <v>2020</v>
      </c>
      <c r="AX183" s="38">
        <v>2024</v>
      </c>
      <c r="AY183" s="38">
        <v>2024</v>
      </c>
      <c r="AZ183" s="38">
        <v>2024</v>
      </c>
      <c r="BA183" s="38">
        <v>2024</v>
      </c>
      <c r="BB183" s="38">
        <v>2024</v>
      </c>
      <c r="BC183" s="38">
        <v>2024</v>
      </c>
      <c r="BD183" s="38">
        <v>2024</v>
      </c>
      <c r="BE183" s="38">
        <v>2024</v>
      </c>
      <c r="BF183" s="38"/>
      <c r="BG183" s="38">
        <v>2022</v>
      </c>
      <c r="BH183" s="38">
        <v>2023</v>
      </c>
      <c r="BI183" s="38">
        <v>2022</v>
      </c>
      <c r="BJ183" s="38">
        <v>2021</v>
      </c>
      <c r="BK183" s="38">
        <v>2021</v>
      </c>
      <c r="BL183" s="38">
        <v>2021</v>
      </c>
      <c r="BM183" s="38">
        <v>2014</v>
      </c>
      <c r="BN183" s="38">
        <v>2022</v>
      </c>
      <c r="BO183" s="38">
        <v>2022</v>
      </c>
      <c r="BP183" s="38">
        <v>2014</v>
      </c>
      <c r="BQ183" s="38">
        <v>2022</v>
      </c>
      <c r="BR183" s="38">
        <v>2022</v>
      </c>
      <c r="BS183" s="38"/>
      <c r="BT183" s="38">
        <v>2021</v>
      </c>
      <c r="BU183" s="38">
        <v>2020</v>
      </c>
      <c r="BV183" s="38">
        <v>2023</v>
      </c>
    </row>
    <row r="184" spans="1:74">
      <c r="A184" s="30" t="s">
        <v>339</v>
      </c>
      <c r="B184" s="23" t="s">
        <v>338</v>
      </c>
      <c r="C184" s="38">
        <v>2024</v>
      </c>
      <c r="D184" s="38">
        <v>2024</v>
      </c>
      <c r="E184" s="38">
        <v>2024</v>
      </c>
      <c r="F184" s="38">
        <v>2024</v>
      </c>
      <c r="G184" s="38">
        <v>2024</v>
      </c>
      <c r="H184" s="38">
        <v>2024</v>
      </c>
      <c r="I184" s="38">
        <v>2024</v>
      </c>
      <c r="J184" s="38">
        <v>2024</v>
      </c>
      <c r="K184" s="38">
        <v>2024</v>
      </c>
      <c r="L184" s="38">
        <v>2024</v>
      </c>
      <c r="M184" s="38">
        <v>2024</v>
      </c>
      <c r="N184" s="38"/>
      <c r="O184" s="38"/>
      <c r="P184" s="38"/>
      <c r="Q184" s="38">
        <v>2024</v>
      </c>
      <c r="R184" s="38">
        <v>2024</v>
      </c>
      <c r="S184" s="38">
        <v>2024</v>
      </c>
      <c r="T184" s="38">
        <v>2024</v>
      </c>
      <c r="U184" s="38">
        <v>2024</v>
      </c>
      <c r="V184" s="38">
        <v>2021</v>
      </c>
      <c r="W184" s="38">
        <v>2022</v>
      </c>
      <c r="X184" s="38">
        <v>2022</v>
      </c>
      <c r="Y184" s="38"/>
      <c r="Z184" s="38">
        <v>2022</v>
      </c>
      <c r="AA184" s="38"/>
      <c r="AB184" s="38">
        <v>2019</v>
      </c>
      <c r="AC184" s="38">
        <v>2020</v>
      </c>
      <c r="AD184" s="38">
        <v>2022</v>
      </c>
      <c r="AE184" s="38">
        <v>2024</v>
      </c>
      <c r="AF184" s="38">
        <v>2024</v>
      </c>
      <c r="AG184" s="38">
        <v>2024</v>
      </c>
      <c r="AH184" s="38">
        <v>2022</v>
      </c>
      <c r="AI184" s="38"/>
      <c r="AJ184" s="38">
        <v>2024</v>
      </c>
      <c r="AK184" s="38">
        <v>2021</v>
      </c>
      <c r="AL184" s="38">
        <v>2022</v>
      </c>
      <c r="AM184" s="38"/>
      <c r="AN184" s="38"/>
      <c r="AO184" s="38">
        <v>2022</v>
      </c>
      <c r="AP184" s="38"/>
      <c r="AQ184" s="38">
        <v>2022</v>
      </c>
      <c r="AR184" s="38">
        <v>2022</v>
      </c>
      <c r="AS184" s="38"/>
      <c r="AT184" s="38">
        <v>2022</v>
      </c>
      <c r="AU184" s="38">
        <v>2022</v>
      </c>
      <c r="AV184" s="38">
        <v>2022</v>
      </c>
      <c r="AW184" s="38">
        <v>2018</v>
      </c>
      <c r="AX184" s="38">
        <v>2024</v>
      </c>
      <c r="AY184" s="38">
        <v>2024</v>
      </c>
      <c r="AZ184" s="38">
        <v>2024</v>
      </c>
      <c r="BA184" s="38"/>
      <c r="BB184" s="38">
        <v>2024</v>
      </c>
      <c r="BC184" s="38">
        <v>2023</v>
      </c>
      <c r="BD184" s="38">
        <v>2024</v>
      </c>
      <c r="BE184" s="38">
        <v>2024</v>
      </c>
      <c r="BF184" s="38">
        <v>2015</v>
      </c>
      <c r="BG184" s="38">
        <v>2022</v>
      </c>
      <c r="BH184" s="38">
        <v>2023</v>
      </c>
      <c r="BI184" s="38">
        <v>2022</v>
      </c>
      <c r="BJ184" s="38">
        <v>2022</v>
      </c>
      <c r="BK184" s="38">
        <v>2022</v>
      </c>
      <c r="BL184" s="38">
        <v>2022</v>
      </c>
      <c r="BM184" s="38">
        <v>2014</v>
      </c>
      <c r="BN184" s="38">
        <v>2022</v>
      </c>
      <c r="BO184" s="38">
        <v>2022</v>
      </c>
      <c r="BP184" s="38">
        <v>2020</v>
      </c>
      <c r="BQ184" s="38">
        <v>2022</v>
      </c>
      <c r="BR184" s="38">
        <v>2022</v>
      </c>
      <c r="BS184" s="38">
        <v>2022</v>
      </c>
      <c r="BT184" s="38">
        <v>2021</v>
      </c>
      <c r="BU184" s="38">
        <v>2020</v>
      </c>
      <c r="BV184" s="38">
        <v>2023</v>
      </c>
    </row>
    <row r="185" spans="1:74">
      <c r="A185" s="30" t="s">
        <v>743</v>
      </c>
      <c r="B185" s="23" t="s">
        <v>340</v>
      </c>
      <c r="C185" s="38">
        <v>2024</v>
      </c>
      <c r="D185" s="38">
        <v>2024</v>
      </c>
      <c r="E185" s="38">
        <v>2024</v>
      </c>
      <c r="F185" s="38">
        <v>2024</v>
      </c>
      <c r="G185" s="38">
        <v>2024</v>
      </c>
      <c r="H185" s="38">
        <v>2024</v>
      </c>
      <c r="I185" s="38">
        <v>2024</v>
      </c>
      <c r="J185" s="38">
        <v>2024</v>
      </c>
      <c r="K185" s="38">
        <v>2024</v>
      </c>
      <c r="L185" s="38">
        <v>2024</v>
      </c>
      <c r="M185" s="38">
        <v>2024</v>
      </c>
      <c r="N185" s="38"/>
      <c r="O185" s="38"/>
      <c r="P185" s="38"/>
      <c r="Q185" s="38">
        <v>2024</v>
      </c>
      <c r="R185" s="38">
        <v>2024</v>
      </c>
      <c r="S185" s="38">
        <v>2024</v>
      </c>
      <c r="T185" s="38">
        <v>2024</v>
      </c>
      <c r="U185" s="38">
        <v>2024</v>
      </c>
      <c r="V185" s="38">
        <v>2021</v>
      </c>
      <c r="W185" s="38">
        <v>2022</v>
      </c>
      <c r="X185" s="38">
        <v>2022</v>
      </c>
      <c r="Y185" s="38">
        <f>VLOOKUP(B185,[1]Foglio1!$B:$C,2,FALSE)</f>
        <v>2011</v>
      </c>
      <c r="Z185" s="38">
        <v>2022</v>
      </c>
      <c r="AA185" s="38"/>
      <c r="AB185" s="38">
        <v>2018</v>
      </c>
      <c r="AC185" s="38">
        <v>2020</v>
      </c>
      <c r="AD185" s="38">
        <v>2022</v>
      </c>
      <c r="AE185" s="38">
        <v>2024</v>
      </c>
      <c r="AF185" s="38">
        <v>2024</v>
      </c>
      <c r="AG185" s="38">
        <v>2024</v>
      </c>
      <c r="AH185" s="38">
        <v>2022</v>
      </c>
      <c r="AI185" s="38"/>
      <c r="AJ185" s="38">
        <v>2024</v>
      </c>
      <c r="AK185" s="38">
        <v>2021</v>
      </c>
      <c r="AL185" s="38">
        <v>2022</v>
      </c>
      <c r="AM185" s="38"/>
      <c r="AN185" s="38">
        <v>2023</v>
      </c>
      <c r="AO185" s="38">
        <v>2022</v>
      </c>
      <c r="AP185" s="38"/>
      <c r="AQ185" s="38">
        <v>2022</v>
      </c>
      <c r="AR185" s="38"/>
      <c r="AS185" s="38"/>
      <c r="AT185" s="38"/>
      <c r="AU185" s="38">
        <v>2022</v>
      </c>
      <c r="AV185" s="38">
        <v>2022</v>
      </c>
      <c r="AW185" s="38">
        <v>2021</v>
      </c>
      <c r="AX185" s="38">
        <v>2024</v>
      </c>
      <c r="AY185" s="38">
        <v>2024</v>
      </c>
      <c r="AZ185" s="38">
        <v>2024</v>
      </c>
      <c r="BA185" s="38"/>
      <c r="BB185" s="38">
        <v>2024</v>
      </c>
      <c r="BC185" s="38"/>
      <c r="BD185" s="38">
        <v>2024</v>
      </c>
      <c r="BE185" s="38">
        <v>2024</v>
      </c>
      <c r="BF185" s="38">
        <v>2015</v>
      </c>
      <c r="BG185" s="38">
        <v>2022</v>
      </c>
      <c r="BH185" s="38">
        <v>2023</v>
      </c>
      <c r="BI185" s="38">
        <v>2022</v>
      </c>
      <c r="BJ185" s="38"/>
      <c r="BK185" s="38">
        <v>2021</v>
      </c>
      <c r="BL185" s="38">
        <v>2022</v>
      </c>
      <c r="BM185" s="38">
        <v>2014</v>
      </c>
      <c r="BN185" s="38">
        <v>2022</v>
      </c>
      <c r="BO185" s="38">
        <v>2022</v>
      </c>
      <c r="BP185" s="38">
        <v>2021</v>
      </c>
      <c r="BQ185" s="38">
        <v>2022</v>
      </c>
      <c r="BR185" s="38">
        <v>2022</v>
      </c>
      <c r="BS185" s="38">
        <v>2022</v>
      </c>
      <c r="BT185" s="38">
        <v>2022</v>
      </c>
      <c r="BU185" s="38">
        <v>2020</v>
      </c>
      <c r="BV185" s="38">
        <v>2023</v>
      </c>
    </row>
    <row r="186" spans="1:74">
      <c r="A186" s="30" t="s">
        <v>342</v>
      </c>
      <c r="B186" s="23" t="s">
        <v>341</v>
      </c>
      <c r="C186" s="38">
        <v>2024</v>
      </c>
      <c r="D186" s="38">
        <v>2024</v>
      </c>
      <c r="E186" s="38">
        <v>2024</v>
      </c>
      <c r="F186" s="38">
        <v>2024</v>
      </c>
      <c r="G186" s="38">
        <v>2024</v>
      </c>
      <c r="H186" s="38">
        <v>2024</v>
      </c>
      <c r="I186" s="38">
        <v>2024</v>
      </c>
      <c r="J186" s="38">
        <v>2024</v>
      </c>
      <c r="K186" s="38">
        <v>2024</v>
      </c>
      <c r="L186" s="38">
        <v>2024</v>
      </c>
      <c r="M186" s="38"/>
      <c r="N186" s="38"/>
      <c r="O186" s="38"/>
      <c r="P186" s="38"/>
      <c r="Q186" s="38">
        <v>2024</v>
      </c>
      <c r="R186" s="38">
        <v>2024</v>
      </c>
      <c r="S186" s="38">
        <v>2024</v>
      </c>
      <c r="T186" s="38">
        <v>2024</v>
      </c>
      <c r="U186" s="38">
        <v>2024</v>
      </c>
      <c r="V186" s="38">
        <v>2021</v>
      </c>
      <c r="W186" s="38">
        <v>2022</v>
      </c>
      <c r="X186" s="38">
        <v>2022</v>
      </c>
      <c r="Y186" s="38">
        <f>VLOOKUP(B186,[1]Foglio1!$B:$C,2,FALSE)</f>
        <v>2015</v>
      </c>
      <c r="Z186" s="38">
        <v>2022</v>
      </c>
      <c r="AA186" s="38"/>
      <c r="AB186" s="38">
        <v>2018</v>
      </c>
      <c r="AC186" s="38">
        <v>2020</v>
      </c>
      <c r="AD186" s="38">
        <v>2022</v>
      </c>
      <c r="AE186" s="38">
        <v>2024</v>
      </c>
      <c r="AF186" s="38">
        <v>2024</v>
      </c>
      <c r="AG186" s="38">
        <v>2024</v>
      </c>
      <c r="AH186" s="38">
        <v>2022</v>
      </c>
      <c r="AI186" s="38"/>
      <c r="AJ186" s="38">
        <v>2024</v>
      </c>
      <c r="AK186" s="38">
        <v>2021</v>
      </c>
      <c r="AL186" s="38">
        <v>2022</v>
      </c>
      <c r="AM186" s="38"/>
      <c r="AN186" s="38">
        <v>2023</v>
      </c>
      <c r="AO186" s="38">
        <v>2022</v>
      </c>
      <c r="AP186" s="38">
        <v>2018</v>
      </c>
      <c r="AQ186" s="38">
        <v>2022</v>
      </c>
      <c r="AR186" s="38">
        <v>2021</v>
      </c>
      <c r="AS186" s="38">
        <v>2021</v>
      </c>
      <c r="AT186" s="38"/>
      <c r="AU186" s="38">
        <v>2022</v>
      </c>
      <c r="AV186" s="38">
        <v>2022</v>
      </c>
      <c r="AW186" s="38">
        <v>2021</v>
      </c>
      <c r="AX186" s="38">
        <v>2024</v>
      </c>
      <c r="AY186" s="38">
        <v>2024</v>
      </c>
      <c r="AZ186" s="38">
        <v>2024</v>
      </c>
      <c r="BA186" s="38"/>
      <c r="BB186" s="38">
        <v>2024</v>
      </c>
      <c r="BC186" s="38">
        <v>2023</v>
      </c>
      <c r="BD186" s="38">
        <v>2024</v>
      </c>
      <c r="BE186" s="38">
        <v>2024</v>
      </c>
      <c r="BF186" s="38">
        <v>2013</v>
      </c>
      <c r="BG186" s="38">
        <v>2022</v>
      </c>
      <c r="BH186" s="38">
        <v>2023</v>
      </c>
      <c r="BI186" s="38">
        <v>2022</v>
      </c>
      <c r="BJ186" s="38"/>
      <c r="BK186" s="38">
        <v>2021</v>
      </c>
      <c r="BL186" s="38">
        <v>2022</v>
      </c>
      <c r="BM186" s="38">
        <v>2014</v>
      </c>
      <c r="BN186" s="38">
        <v>2022</v>
      </c>
      <c r="BO186" s="38">
        <v>2022</v>
      </c>
      <c r="BP186" s="38">
        <v>2020</v>
      </c>
      <c r="BQ186" s="38">
        <v>2022</v>
      </c>
      <c r="BR186" s="38">
        <v>2022</v>
      </c>
      <c r="BS186" s="38">
        <v>2022</v>
      </c>
      <c r="BT186" s="38">
        <v>2022</v>
      </c>
      <c r="BU186" s="38">
        <v>2020</v>
      </c>
      <c r="BV186" s="38">
        <v>2023</v>
      </c>
    </row>
    <row r="187" spans="1:74">
      <c r="A187" s="30" t="s">
        <v>344</v>
      </c>
      <c r="B187" s="23" t="s">
        <v>343</v>
      </c>
      <c r="C187" s="38">
        <v>2024</v>
      </c>
      <c r="D187" s="38">
        <v>2024</v>
      </c>
      <c r="E187" s="38">
        <v>2024</v>
      </c>
      <c r="F187" s="38">
        <v>2024</v>
      </c>
      <c r="G187" s="38">
        <v>2024</v>
      </c>
      <c r="H187" s="38">
        <v>2024</v>
      </c>
      <c r="I187" s="38">
        <v>2024</v>
      </c>
      <c r="J187" s="38">
        <v>2024</v>
      </c>
      <c r="K187" s="38">
        <v>2024</v>
      </c>
      <c r="L187" s="38">
        <v>2024</v>
      </c>
      <c r="M187" s="38"/>
      <c r="N187" s="38"/>
      <c r="O187" s="38"/>
      <c r="P187" s="38"/>
      <c r="Q187" s="38">
        <v>2024</v>
      </c>
      <c r="R187" s="38">
        <v>2024</v>
      </c>
      <c r="S187" s="38">
        <v>2024</v>
      </c>
      <c r="T187" s="38">
        <v>2024</v>
      </c>
      <c r="U187" s="38">
        <v>2024</v>
      </c>
      <c r="V187" s="38">
        <v>2021</v>
      </c>
      <c r="W187" s="38">
        <v>2022</v>
      </c>
      <c r="X187" s="38">
        <v>2022</v>
      </c>
      <c r="Y187" s="38">
        <f>VLOOKUP(B187,[1]Foglio1!$B:$C,2,FALSE)</f>
        <v>2012</v>
      </c>
      <c r="Z187" s="38">
        <v>2022</v>
      </c>
      <c r="AA187" s="38"/>
      <c r="AB187" s="38">
        <v>2019</v>
      </c>
      <c r="AC187" s="38">
        <v>2020</v>
      </c>
      <c r="AD187" s="38">
        <v>2022</v>
      </c>
      <c r="AE187" s="38">
        <v>2024</v>
      </c>
      <c r="AF187" s="38">
        <v>2024</v>
      </c>
      <c r="AG187" s="38">
        <v>2024</v>
      </c>
      <c r="AH187" s="38">
        <v>2022</v>
      </c>
      <c r="AI187" s="38"/>
      <c r="AJ187" s="38">
        <v>2024</v>
      </c>
      <c r="AK187" s="38">
        <v>2021</v>
      </c>
      <c r="AL187" s="38">
        <v>2022</v>
      </c>
      <c r="AM187" s="38"/>
      <c r="AN187" s="38">
        <v>2023</v>
      </c>
      <c r="AO187" s="38">
        <v>2022</v>
      </c>
      <c r="AP187" s="38">
        <v>2018</v>
      </c>
      <c r="AQ187" s="38">
        <v>2022</v>
      </c>
      <c r="AR187" s="38">
        <v>2022</v>
      </c>
      <c r="AS187" s="38">
        <v>2022</v>
      </c>
      <c r="AT187" s="38"/>
      <c r="AU187" s="38">
        <v>2022</v>
      </c>
      <c r="AV187" s="38">
        <v>2022</v>
      </c>
      <c r="AW187" s="38">
        <v>2022</v>
      </c>
      <c r="AX187" s="38">
        <v>2024</v>
      </c>
      <c r="AY187" s="38">
        <v>2024</v>
      </c>
      <c r="AZ187" s="38">
        <v>2024</v>
      </c>
      <c r="BA187" s="38"/>
      <c r="BB187" s="38">
        <v>2024</v>
      </c>
      <c r="BC187" s="38"/>
      <c r="BD187" s="38">
        <v>2024</v>
      </c>
      <c r="BE187" s="38">
        <v>2024</v>
      </c>
      <c r="BF187" s="38">
        <v>2013</v>
      </c>
      <c r="BG187" s="38">
        <v>2022</v>
      </c>
      <c r="BH187" s="38">
        <v>2023</v>
      </c>
      <c r="BI187" s="38">
        <v>2022</v>
      </c>
      <c r="BJ187" s="38">
        <v>2019</v>
      </c>
      <c r="BK187" s="38">
        <v>2022</v>
      </c>
      <c r="BL187" s="38">
        <v>2022</v>
      </c>
      <c r="BM187" s="38">
        <v>2014</v>
      </c>
      <c r="BN187" s="38">
        <v>2022</v>
      </c>
      <c r="BO187" s="38">
        <v>2022</v>
      </c>
      <c r="BP187" s="38">
        <v>2021</v>
      </c>
      <c r="BQ187" s="38">
        <v>2022</v>
      </c>
      <c r="BR187" s="38">
        <v>2022</v>
      </c>
      <c r="BS187" s="38">
        <v>2022</v>
      </c>
      <c r="BT187" s="38">
        <v>2021</v>
      </c>
      <c r="BU187" s="38">
        <v>2020</v>
      </c>
      <c r="BV187" s="38">
        <v>2023</v>
      </c>
    </row>
    <row r="188" spans="1:74">
      <c r="A188" s="30" t="s">
        <v>346</v>
      </c>
      <c r="B188" s="23" t="s">
        <v>345</v>
      </c>
      <c r="C188" s="38">
        <v>2024</v>
      </c>
      <c r="D188" s="38">
        <v>2024</v>
      </c>
      <c r="E188" s="38">
        <v>2024</v>
      </c>
      <c r="F188" s="38">
        <v>2024</v>
      </c>
      <c r="G188" s="38">
        <v>2024</v>
      </c>
      <c r="H188" s="38">
        <v>2024</v>
      </c>
      <c r="I188" s="38">
        <v>2024</v>
      </c>
      <c r="J188" s="38">
        <v>2024</v>
      </c>
      <c r="K188" s="38">
        <v>2024</v>
      </c>
      <c r="L188" s="38">
        <v>2024</v>
      </c>
      <c r="M188" s="38">
        <v>2024</v>
      </c>
      <c r="N188" s="38"/>
      <c r="O188" s="38"/>
      <c r="P188" s="38"/>
      <c r="Q188" s="38">
        <v>2024</v>
      </c>
      <c r="R188" s="38">
        <v>2024</v>
      </c>
      <c r="S188" s="38">
        <v>2024</v>
      </c>
      <c r="T188" s="38">
        <v>2024</v>
      </c>
      <c r="U188" s="38">
        <v>2024</v>
      </c>
      <c r="V188" s="38">
        <v>2021</v>
      </c>
      <c r="W188" s="38">
        <v>2022</v>
      </c>
      <c r="X188" s="38">
        <v>2022</v>
      </c>
      <c r="Y188" s="38">
        <f>VLOOKUP(B188,[1]Foglio1!$B:$C,2,FALSE)</f>
        <v>2006</v>
      </c>
      <c r="Z188" s="38">
        <v>2022</v>
      </c>
      <c r="AA188" s="38">
        <f>VLOOKUP(B188,[1]Foglio3!$B:$C,2,FALSE)</f>
        <v>2022</v>
      </c>
      <c r="AB188" s="38">
        <v>2019</v>
      </c>
      <c r="AC188" s="38">
        <v>2020</v>
      </c>
      <c r="AD188" s="38">
        <v>2022</v>
      </c>
      <c r="AE188" s="38">
        <v>2024</v>
      </c>
      <c r="AF188" s="38">
        <v>2024</v>
      </c>
      <c r="AG188" s="38">
        <v>2024</v>
      </c>
      <c r="AH188" s="38">
        <v>2022</v>
      </c>
      <c r="AI188" s="38">
        <v>2021</v>
      </c>
      <c r="AJ188" s="38">
        <v>2024</v>
      </c>
      <c r="AK188" s="38">
        <v>2021</v>
      </c>
      <c r="AL188" s="38">
        <v>2022</v>
      </c>
      <c r="AM188" s="38">
        <v>2022</v>
      </c>
      <c r="AN188" s="38">
        <v>2023</v>
      </c>
      <c r="AO188" s="38">
        <v>2022</v>
      </c>
      <c r="AP188" s="38">
        <v>2021</v>
      </c>
      <c r="AQ188" s="38">
        <v>2022</v>
      </c>
      <c r="AR188" s="38">
        <v>2021</v>
      </c>
      <c r="AS188" s="38"/>
      <c r="AT188" s="38">
        <v>2020</v>
      </c>
      <c r="AU188" s="38">
        <v>2022</v>
      </c>
      <c r="AV188" s="38">
        <v>2022</v>
      </c>
      <c r="AW188" s="38">
        <v>2022</v>
      </c>
      <c r="AX188" s="38">
        <v>2024</v>
      </c>
      <c r="AY188" s="38">
        <v>2024</v>
      </c>
      <c r="AZ188" s="38">
        <v>2024</v>
      </c>
      <c r="BA188" s="38">
        <v>2015</v>
      </c>
      <c r="BB188" s="38">
        <v>2024</v>
      </c>
      <c r="BC188" s="38">
        <v>2023</v>
      </c>
      <c r="BD188" s="38">
        <v>2024</v>
      </c>
      <c r="BE188" s="38">
        <v>2024</v>
      </c>
      <c r="BF188" s="38">
        <v>2013</v>
      </c>
      <c r="BG188" s="38">
        <v>2022</v>
      </c>
      <c r="BH188" s="38">
        <v>2023</v>
      </c>
      <c r="BI188" s="38">
        <v>2022</v>
      </c>
      <c r="BJ188" s="38">
        <v>2022</v>
      </c>
      <c r="BK188" s="38">
        <v>2021</v>
      </c>
      <c r="BL188" s="38">
        <v>2022</v>
      </c>
      <c r="BM188" s="38">
        <v>2014</v>
      </c>
      <c r="BN188" s="38">
        <v>2022</v>
      </c>
      <c r="BO188" s="38">
        <v>2022</v>
      </c>
      <c r="BP188" s="38">
        <v>2014</v>
      </c>
      <c r="BQ188" s="38">
        <v>2022</v>
      </c>
      <c r="BR188" s="38">
        <v>2022</v>
      </c>
      <c r="BS188" s="38">
        <v>2022</v>
      </c>
      <c r="BT188" s="38">
        <v>2021</v>
      </c>
      <c r="BU188" s="38">
        <v>2020</v>
      </c>
      <c r="BV188" s="38">
        <v>2023</v>
      </c>
    </row>
    <row r="189" spans="1:74">
      <c r="A189" s="30" t="s">
        <v>348</v>
      </c>
      <c r="B189" s="23" t="s">
        <v>347</v>
      </c>
      <c r="C189" s="38">
        <v>2024</v>
      </c>
      <c r="D189" s="38">
        <v>2024</v>
      </c>
      <c r="E189" s="38">
        <v>2024</v>
      </c>
      <c r="F189" s="38">
        <v>2024</v>
      </c>
      <c r="G189" s="38">
        <v>2024</v>
      </c>
      <c r="H189" s="38">
        <v>2024</v>
      </c>
      <c r="I189" s="38">
        <v>2024</v>
      </c>
      <c r="J189" s="38">
        <v>2024</v>
      </c>
      <c r="K189" s="38">
        <v>2024</v>
      </c>
      <c r="L189" s="38">
        <v>2024</v>
      </c>
      <c r="M189" s="38">
        <v>2024</v>
      </c>
      <c r="N189" s="38"/>
      <c r="O189" s="38"/>
      <c r="P189" s="38"/>
      <c r="Q189" s="38">
        <v>2024</v>
      </c>
      <c r="R189" s="38">
        <v>2024</v>
      </c>
      <c r="S189" s="38">
        <v>2024</v>
      </c>
      <c r="T189" s="38">
        <v>2024</v>
      </c>
      <c r="U189" s="38">
        <v>2024</v>
      </c>
      <c r="V189" s="38">
        <v>2021</v>
      </c>
      <c r="W189" s="38">
        <v>2022</v>
      </c>
      <c r="X189" s="38">
        <v>2022</v>
      </c>
      <c r="Y189" s="38">
        <f>VLOOKUP(B189,[1]Foglio1!$B:$C,2,FALSE)</f>
        <v>2007</v>
      </c>
      <c r="Z189" s="38">
        <v>2022</v>
      </c>
      <c r="AA189" s="38">
        <f>VLOOKUP(B189,[1]Foglio3!$B:$C,2,FALSE)</f>
        <v>2022</v>
      </c>
      <c r="AB189" s="38">
        <v>2015</v>
      </c>
      <c r="AC189" s="38">
        <v>2020</v>
      </c>
      <c r="AD189" s="38">
        <v>2022</v>
      </c>
      <c r="AE189" s="38">
        <v>2024</v>
      </c>
      <c r="AF189" s="38">
        <v>2008</v>
      </c>
      <c r="AG189" s="38"/>
      <c r="AH189" s="38">
        <v>2022</v>
      </c>
      <c r="AI189" s="38"/>
      <c r="AJ189" s="38">
        <v>2024</v>
      </c>
      <c r="AK189" s="38">
        <v>2021</v>
      </c>
      <c r="AL189" s="38">
        <v>2022</v>
      </c>
      <c r="AM189" s="38">
        <v>2022</v>
      </c>
      <c r="AN189" s="38">
        <v>2023</v>
      </c>
      <c r="AO189" s="38">
        <v>2022</v>
      </c>
      <c r="AP189" s="38">
        <v>2013</v>
      </c>
      <c r="AQ189" s="38">
        <v>2022</v>
      </c>
      <c r="AR189" s="38"/>
      <c r="AS189" s="38"/>
      <c r="AT189" s="38">
        <v>2022</v>
      </c>
      <c r="AU189" s="38">
        <v>2022</v>
      </c>
      <c r="AV189" s="38"/>
      <c r="AW189" s="38">
        <v>2019</v>
      </c>
      <c r="AX189" s="38">
        <v>2024</v>
      </c>
      <c r="AY189" s="38">
        <v>2024</v>
      </c>
      <c r="AZ189" s="38">
        <v>2024</v>
      </c>
      <c r="BA189" s="38"/>
      <c r="BB189" s="38">
        <v>2024</v>
      </c>
      <c r="BC189" s="38"/>
      <c r="BD189" s="38">
        <v>2024</v>
      </c>
      <c r="BE189" s="38">
        <v>2024</v>
      </c>
      <c r="BF189" s="38">
        <v>2013</v>
      </c>
      <c r="BG189" s="38">
        <v>2022</v>
      </c>
      <c r="BH189" s="38">
        <v>2023</v>
      </c>
      <c r="BI189" s="38">
        <v>2022</v>
      </c>
      <c r="BJ189" s="38">
        <v>2021</v>
      </c>
      <c r="BK189" s="38">
        <v>2021</v>
      </c>
      <c r="BL189" s="38">
        <v>2022</v>
      </c>
      <c r="BM189" s="38">
        <v>2014</v>
      </c>
      <c r="BN189" s="38">
        <v>2022</v>
      </c>
      <c r="BO189" s="38">
        <v>2022</v>
      </c>
      <c r="BP189" s="38">
        <v>2019</v>
      </c>
      <c r="BQ189" s="38">
        <v>2022</v>
      </c>
      <c r="BR189" s="38"/>
      <c r="BS189" s="38">
        <v>2022</v>
      </c>
      <c r="BT189" s="38">
        <v>2021</v>
      </c>
      <c r="BU189" s="38">
        <v>2020</v>
      </c>
      <c r="BV189" s="38">
        <v>2023</v>
      </c>
    </row>
    <row r="190" spans="1:74">
      <c r="A190" s="30" t="s">
        <v>744</v>
      </c>
      <c r="B190" s="23" t="s">
        <v>349</v>
      </c>
      <c r="C190" s="38">
        <v>2024</v>
      </c>
      <c r="D190" s="38">
        <v>2024</v>
      </c>
      <c r="E190" s="38">
        <v>2024</v>
      </c>
      <c r="F190" s="38">
        <v>2024</v>
      </c>
      <c r="G190" s="38">
        <v>2024</v>
      </c>
      <c r="H190" s="38">
        <v>2024</v>
      </c>
      <c r="I190" s="38">
        <v>2024</v>
      </c>
      <c r="J190" s="38">
        <v>2024</v>
      </c>
      <c r="K190" s="38">
        <v>2024</v>
      </c>
      <c r="L190" s="38">
        <v>2024</v>
      </c>
      <c r="M190" s="38"/>
      <c r="N190" s="38"/>
      <c r="O190" s="38"/>
      <c r="P190" s="38"/>
      <c r="Q190" s="38">
        <v>2024</v>
      </c>
      <c r="R190" s="38">
        <v>2024</v>
      </c>
      <c r="S190" s="38">
        <v>2024</v>
      </c>
      <c r="T190" s="38">
        <v>2024</v>
      </c>
      <c r="U190" s="38">
        <v>2024</v>
      </c>
      <c r="V190" s="38">
        <v>2021</v>
      </c>
      <c r="W190" s="38">
        <v>2022</v>
      </c>
      <c r="X190" s="38">
        <v>2022</v>
      </c>
      <c r="Y190" s="38"/>
      <c r="Z190" s="38">
        <v>2021</v>
      </c>
      <c r="AA190" s="38"/>
      <c r="AB190" s="38">
        <v>2018</v>
      </c>
      <c r="AC190" s="38">
        <v>2020</v>
      </c>
      <c r="AD190" s="38">
        <v>2022</v>
      </c>
      <c r="AE190" s="38">
        <v>2024</v>
      </c>
      <c r="AF190" s="38">
        <v>2024</v>
      </c>
      <c r="AG190" s="38">
        <v>2024</v>
      </c>
      <c r="AH190" s="38">
        <v>2022</v>
      </c>
      <c r="AI190" s="38"/>
      <c r="AJ190" s="38">
        <v>2024</v>
      </c>
      <c r="AK190" s="38">
        <v>2021</v>
      </c>
      <c r="AL190" s="38">
        <v>2022</v>
      </c>
      <c r="AM190" s="38"/>
      <c r="AN190" s="38"/>
      <c r="AO190" s="38">
        <v>2022</v>
      </c>
      <c r="AP190" s="38"/>
      <c r="AQ190" s="38">
        <v>2022</v>
      </c>
      <c r="AR190" s="38">
        <v>2022</v>
      </c>
      <c r="AS190" s="38"/>
      <c r="AT190" s="38">
        <v>2022</v>
      </c>
      <c r="AU190" s="38">
        <v>2022</v>
      </c>
      <c r="AV190" s="38">
        <v>2022</v>
      </c>
      <c r="AW190" s="38"/>
      <c r="AX190" s="38">
        <v>2024</v>
      </c>
      <c r="AY190" s="38">
        <v>2024</v>
      </c>
      <c r="AZ190" s="38">
        <v>2024</v>
      </c>
      <c r="BA190" s="38"/>
      <c r="BB190" s="38">
        <v>2024</v>
      </c>
      <c r="BC190" s="38">
        <v>2023</v>
      </c>
      <c r="BD190" s="38">
        <v>2024</v>
      </c>
      <c r="BE190" s="38">
        <v>2024</v>
      </c>
      <c r="BF190" s="38">
        <v>2015</v>
      </c>
      <c r="BG190" s="38">
        <v>2022</v>
      </c>
      <c r="BH190" s="38">
        <v>2023</v>
      </c>
      <c r="BI190" s="38">
        <v>2022</v>
      </c>
      <c r="BJ190" s="38">
        <v>2022</v>
      </c>
      <c r="BK190" s="38">
        <v>2017</v>
      </c>
      <c r="BL190" s="38">
        <v>2022</v>
      </c>
      <c r="BM190" s="38">
        <v>2014</v>
      </c>
      <c r="BN190" s="38">
        <v>2022</v>
      </c>
      <c r="BO190" s="38">
        <v>2022</v>
      </c>
      <c r="BP190" s="38">
        <v>2017</v>
      </c>
      <c r="BQ190" s="38">
        <v>2022</v>
      </c>
      <c r="BR190" s="38">
        <v>2022</v>
      </c>
      <c r="BS190" s="38">
        <v>2022</v>
      </c>
      <c r="BT190" s="38">
        <v>2021</v>
      </c>
      <c r="BU190" s="38">
        <v>2020</v>
      </c>
      <c r="BV190" s="38"/>
    </row>
    <row r="191" spans="1:74">
      <c r="A191" s="30" t="s">
        <v>374</v>
      </c>
      <c r="B191" s="23" t="s">
        <v>350</v>
      </c>
      <c r="C191" s="38">
        <v>2024</v>
      </c>
      <c r="D191" s="38">
        <v>2024</v>
      </c>
      <c r="E191" s="38">
        <v>2024</v>
      </c>
      <c r="F191" s="38">
        <v>2024</v>
      </c>
      <c r="G191" s="38">
        <v>2024</v>
      </c>
      <c r="H191" s="38">
        <v>2024</v>
      </c>
      <c r="I191" s="38">
        <v>2024</v>
      </c>
      <c r="J191" s="38">
        <v>2024</v>
      </c>
      <c r="K191" s="38">
        <v>2024</v>
      </c>
      <c r="L191" s="38">
        <v>2024</v>
      </c>
      <c r="M191" s="38">
        <v>2024</v>
      </c>
      <c r="N191" s="38"/>
      <c r="O191" s="38"/>
      <c r="P191" s="38"/>
      <c r="Q191" s="38">
        <v>2024</v>
      </c>
      <c r="R191" s="38">
        <v>2024</v>
      </c>
      <c r="S191" s="38">
        <v>2024</v>
      </c>
      <c r="T191" s="38">
        <v>2024</v>
      </c>
      <c r="U191" s="38">
        <v>2024</v>
      </c>
      <c r="V191" s="38">
        <v>2021</v>
      </c>
      <c r="W191" s="38">
        <v>2022</v>
      </c>
      <c r="X191" s="38">
        <v>2022</v>
      </c>
      <c r="Y191" s="38">
        <f>VLOOKUP(B191,[1]Foglio1!$B:$C,2,FALSE)</f>
        <v>2020</v>
      </c>
      <c r="Z191" s="38">
        <v>2022</v>
      </c>
      <c r="AA191" s="38">
        <f>VLOOKUP(B191,[1]Foglio3!$B:$C,2,FALSE)</f>
        <v>2022</v>
      </c>
      <c r="AB191" s="38">
        <v>2018</v>
      </c>
      <c r="AC191" s="38">
        <v>2020</v>
      </c>
      <c r="AD191" s="38">
        <v>2022</v>
      </c>
      <c r="AE191" s="38">
        <v>2024</v>
      </c>
      <c r="AF191" s="38">
        <v>2024</v>
      </c>
      <c r="AG191" s="38">
        <v>2024</v>
      </c>
      <c r="AH191" s="38">
        <v>2022</v>
      </c>
      <c r="AI191" s="38">
        <v>2020</v>
      </c>
      <c r="AJ191" s="38">
        <v>2024</v>
      </c>
      <c r="AK191" s="38">
        <v>2021</v>
      </c>
      <c r="AL191" s="38">
        <v>2022</v>
      </c>
      <c r="AM191" s="38">
        <v>2022</v>
      </c>
      <c r="AN191" s="38">
        <v>2023</v>
      </c>
      <c r="AO191" s="38">
        <v>2022</v>
      </c>
      <c r="AP191" s="38">
        <v>2020</v>
      </c>
      <c r="AQ191" s="38">
        <v>2022</v>
      </c>
      <c r="AR191" s="38">
        <v>2022</v>
      </c>
      <c r="AS191" s="38">
        <v>2022</v>
      </c>
      <c r="AT191" s="38">
        <v>2022</v>
      </c>
      <c r="AU191" s="38">
        <v>2022</v>
      </c>
      <c r="AV191" s="38">
        <v>2022</v>
      </c>
      <c r="AW191" s="38">
        <v>2022</v>
      </c>
      <c r="AX191" s="38">
        <v>2024</v>
      </c>
      <c r="AY191" s="38">
        <v>2024</v>
      </c>
      <c r="AZ191" s="38">
        <v>2024</v>
      </c>
      <c r="BA191" s="38"/>
      <c r="BB191" s="38">
        <v>2024</v>
      </c>
      <c r="BC191" s="38">
        <v>2023</v>
      </c>
      <c r="BD191" s="38">
        <v>2024</v>
      </c>
      <c r="BE191" s="38">
        <v>2024</v>
      </c>
      <c r="BF191" s="38">
        <v>2015</v>
      </c>
      <c r="BG191" s="38">
        <v>2022</v>
      </c>
      <c r="BH191" s="38">
        <v>2023</v>
      </c>
      <c r="BI191" s="38">
        <v>2022</v>
      </c>
      <c r="BJ191" s="38">
        <v>2022</v>
      </c>
      <c r="BK191" s="38">
        <v>2022</v>
      </c>
      <c r="BL191" s="38">
        <v>2022</v>
      </c>
      <c r="BM191" s="38">
        <v>2014</v>
      </c>
      <c r="BN191" s="38">
        <v>2022</v>
      </c>
      <c r="BO191" s="38">
        <v>2022</v>
      </c>
      <c r="BP191" s="38">
        <v>2016</v>
      </c>
      <c r="BQ191" s="38">
        <v>2022</v>
      </c>
      <c r="BR191" s="38">
        <v>2022</v>
      </c>
      <c r="BS191" s="38"/>
      <c r="BT191" s="38">
        <v>2021</v>
      </c>
      <c r="BU191" s="38">
        <v>2020</v>
      </c>
      <c r="BV191" s="38">
        <v>2023</v>
      </c>
    </row>
    <row r="192" spans="1:74">
      <c r="A192" s="30" t="s">
        <v>352</v>
      </c>
      <c r="B192" s="23" t="s">
        <v>351</v>
      </c>
      <c r="C192" s="38">
        <v>2024</v>
      </c>
      <c r="D192" s="38">
        <v>2024</v>
      </c>
      <c r="E192" s="38">
        <v>2024</v>
      </c>
      <c r="F192" s="38">
        <v>2024</v>
      </c>
      <c r="G192" s="38">
        <v>2024</v>
      </c>
      <c r="H192" s="38">
        <v>2024</v>
      </c>
      <c r="I192" s="38">
        <v>2024</v>
      </c>
      <c r="J192" s="38">
        <v>2024</v>
      </c>
      <c r="K192" s="38">
        <v>2024</v>
      </c>
      <c r="L192" s="38">
        <v>2024</v>
      </c>
      <c r="M192" s="38">
        <v>2024</v>
      </c>
      <c r="N192" s="38"/>
      <c r="O192" s="38"/>
      <c r="P192" s="38"/>
      <c r="Q192" s="38">
        <v>2024</v>
      </c>
      <c r="R192" s="38">
        <v>2024</v>
      </c>
      <c r="S192" s="38">
        <v>2024</v>
      </c>
      <c r="T192" s="38">
        <v>2024</v>
      </c>
      <c r="U192" s="38">
        <v>2024</v>
      </c>
      <c r="V192" s="38">
        <v>2021</v>
      </c>
      <c r="W192" s="38">
        <v>2022</v>
      </c>
      <c r="X192" s="38">
        <v>2022</v>
      </c>
      <c r="Y192" s="38">
        <f>VLOOKUP(B192,[1]Foglio1!$B:$C,2,FALSE)</f>
        <v>2013</v>
      </c>
      <c r="Z192" s="38">
        <v>2022</v>
      </c>
      <c r="AA192" s="38">
        <f>VLOOKUP(B192,[1]Foglio3!$B:$C,2,FALSE)</f>
        <v>2017</v>
      </c>
      <c r="AB192" s="38">
        <v>2016</v>
      </c>
      <c r="AC192" s="38">
        <v>2020</v>
      </c>
      <c r="AD192" s="38">
        <v>2022</v>
      </c>
      <c r="AE192" s="38">
        <v>2024</v>
      </c>
      <c r="AF192" s="38">
        <v>2024</v>
      </c>
      <c r="AG192" s="38">
        <v>2024</v>
      </c>
      <c r="AH192" s="38">
        <v>2022</v>
      </c>
      <c r="AI192" s="38">
        <v>2013</v>
      </c>
      <c r="AJ192" s="38">
        <v>2024</v>
      </c>
      <c r="AK192" s="38">
        <v>2021</v>
      </c>
      <c r="AL192" s="38">
        <v>2022</v>
      </c>
      <c r="AM192" s="38">
        <v>2020</v>
      </c>
      <c r="AN192" s="38">
        <v>2023</v>
      </c>
      <c r="AO192" s="38">
        <v>2022</v>
      </c>
      <c r="AP192" s="38">
        <v>2013</v>
      </c>
      <c r="AQ192" s="38">
        <v>2022</v>
      </c>
      <c r="AR192" s="38">
        <v>2022</v>
      </c>
      <c r="AS192" s="38">
        <v>2022</v>
      </c>
      <c r="AT192" s="38">
        <v>2022</v>
      </c>
      <c r="AU192" s="38">
        <v>2022</v>
      </c>
      <c r="AV192" s="38">
        <v>2022</v>
      </c>
      <c r="AW192" s="38">
        <v>2014</v>
      </c>
      <c r="AX192" s="38">
        <v>2024</v>
      </c>
      <c r="AY192" s="38">
        <v>2024</v>
      </c>
      <c r="AZ192" s="38">
        <v>2024</v>
      </c>
      <c r="BA192" s="38">
        <v>2024</v>
      </c>
      <c r="BB192" s="38">
        <v>2024</v>
      </c>
      <c r="BC192" s="38">
        <v>2024</v>
      </c>
      <c r="BD192" s="38">
        <v>2024</v>
      </c>
      <c r="BE192" s="38">
        <v>2024</v>
      </c>
      <c r="BF192" s="38">
        <v>2015</v>
      </c>
      <c r="BG192" s="38">
        <v>2022</v>
      </c>
      <c r="BH192" s="38">
        <v>2023</v>
      </c>
      <c r="BI192" s="38">
        <v>2022</v>
      </c>
      <c r="BJ192" s="38"/>
      <c r="BK192" s="38">
        <v>2017</v>
      </c>
      <c r="BL192" s="38">
        <v>2021</v>
      </c>
      <c r="BM192" s="38">
        <v>2014</v>
      </c>
      <c r="BN192" s="38">
        <v>2022</v>
      </c>
      <c r="BO192" s="38">
        <v>2022</v>
      </c>
      <c r="BP192" s="38">
        <v>2014</v>
      </c>
      <c r="BQ192" s="38">
        <v>2022</v>
      </c>
      <c r="BR192" s="38">
        <v>2022</v>
      </c>
      <c r="BS192" s="38">
        <v>2022</v>
      </c>
      <c r="BT192" s="38">
        <v>2015</v>
      </c>
      <c r="BU192" s="38">
        <v>2020</v>
      </c>
      <c r="BV192" s="38">
        <v>2023</v>
      </c>
    </row>
    <row r="193" spans="1:74">
      <c r="A193" s="30" t="s">
        <v>354</v>
      </c>
      <c r="B193" s="23" t="s">
        <v>353</v>
      </c>
      <c r="C193" s="38">
        <v>2024</v>
      </c>
      <c r="D193" s="38">
        <v>2024</v>
      </c>
      <c r="E193" s="38">
        <v>2024</v>
      </c>
      <c r="F193" s="38">
        <v>2024</v>
      </c>
      <c r="G193" s="38">
        <v>2024</v>
      </c>
      <c r="H193" s="38">
        <v>2024</v>
      </c>
      <c r="I193" s="38">
        <v>2024</v>
      </c>
      <c r="J193" s="38">
        <v>2024</v>
      </c>
      <c r="K193" s="38">
        <v>2024</v>
      </c>
      <c r="L193" s="38">
        <v>2024</v>
      </c>
      <c r="M193" s="38">
        <v>2024</v>
      </c>
      <c r="N193" s="38">
        <v>2024</v>
      </c>
      <c r="O193" s="38">
        <v>2024</v>
      </c>
      <c r="P193" s="38">
        <v>2024</v>
      </c>
      <c r="Q193" s="38">
        <v>2024</v>
      </c>
      <c r="R193" s="38">
        <v>2024</v>
      </c>
      <c r="S193" s="38">
        <v>2024</v>
      </c>
      <c r="T193" s="38">
        <v>2024</v>
      </c>
      <c r="U193" s="38">
        <v>2024</v>
      </c>
      <c r="V193" s="38">
        <v>2021</v>
      </c>
      <c r="W193" s="38">
        <v>2022</v>
      </c>
      <c r="X193" s="38">
        <v>2022</v>
      </c>
      <c r="Y193" s="38">
        <f>VLOOKUP(B193,[1]Foglio1!$B:$C,2,FALSE)</f>
        <v>2018</v>
      </c>
      <c r="Z193" s="38">
        <v>2022</v>
      </c>
      <c r="AA193" s="38">
        <f>VLOOKUP(B193,[1]Foglio3!$B:$C,2,FALSE)</f>
        <v>2022</v>
      </c>
      <c r="AB193" s="38">
        <v>2016</v>
      </c>
      <c r="AC193" s="38">
        <v>2020</v>
      </c>
      <c r="AD193" s="38">
        <v>2022</v>
      </c>
      <c r="AE193" s="38">
        <v>2024</v>
      </c>
      <c r="AF193" s="38">
        <v>2024</v>
      </c>
      <c r="AG193" s="38">
        <v>2024</v>
      </c>
      <c r="AH193" s="38">
        <v>2022</v>
      </c>
      <c r="AI193" s="38">
        <v>2018</v>
      </c>
      <c r="AJ193" s="38">
        <v>2024</v>
      </c>
      <c r="AK193" s="38">
        <v>2021</v>
      </c>
      <c r="AL193" s="38">
        <v>2022</v>
      </c>
      <c r="AM193" s="38">
        <v>2022</v>
      </c>
      <c r="AN193" s="38">
        <v>2023</v>
      </c>
      <c r="AO193" s="38">
        <v>2022</v>
      </c>
      <c r="AP193" s="38">
        <v>2018</v>
      </c>
      <c r="AQ193" s="38">
        <v>2022</v>
      </c>
      <c r="AR193" s="38">
        <v>2022</v>
      </c>
      <c r="AS193" s="38">
        <v>2022</v>
      </c>
      <c r="AT193" s="38">
        <v>2022</v>
      </c>
      <c r="AU193" s="38">
        <v>2022</v>
      </c>
      <c r="AV193" s="38">
        <v>2022</v>
      </c>
      <c r="AW193" s="38">
        <v>2022</v>
      </c>
      <c r="AX193" s="38">
        <v>2024</v>
      </c>
      <c r="AY193" s="38">
        <v>2024</v>
      </c>
      <c r="AZ193" s="38">
        <v>2024</v>
      </c>
      <c r="BA193" s="38"/>
      <c r="BB193" s="38">
        <v>2024</v>
      </c>
      <c r="BC193" s="38"/>
      <c r="BD193" s="38">
        <v>2024</v>
      </c>
      <c r="BE193" s="38">
        <v>2024</v>
      </c>
      <c r="BF193" s="38">
        <v>2013</v>
      </c>
      <c r="BG193" s="38">
        <v>2022</v>
      </c>
      <c r="BH193" s="38">
        <v>2023</v>
      </c>
      <c r="BI193" s="38">
        <v>2022</v>
      </c>
      <c r="BJ193" s="38">
        <v>2020</v>
      </c>
      <c r="BK193" s="38">
        <v>2021</v>
      </c>
      <c r="BL193" s="38">
        <v>2022</v>
      </c>
      <c r="BM193" s="38">
        <v>2014</v>
      </c>
      <c r="BN193" s="38">
        <v>2022</v>
      </c>
      <c r="BO193" s="38">
        <v>2022</v>
      </c>
      <c r="BP193" s="38">
        <v>2021</v>
      </c>
      <c r="BQ193" s="38">
        <v>2022</v>
      </c>
      <c r="BR193" s="38">
        <v>2022</v>
      </c>
      <c r="BS193" s="38">
        <v>2022</v>
      </c>
      <c r="BT193" s="38">
        <v>2021</v>
      </c>
      <c r="BU193" s="38">
        <v>2020</v>
      </c>
      <c r="BV193" s="38">
        <v>2023</v>
      </c>
    </row>
    <row r="194" spans="1:74">
      <c r="A194" s="30" t="s">
        <v>356</v>
      </c>
      <c r="B194" s="23" t="s">
        <v>355</v>
      </c>
      <c r="C194" s="38">
        <v>2024</v>
      </c>
      <c r="D194" s="38">
        <v>2024</v>
      </c>
      <c r="E194" s="38">
        <v>2024</v>
      </c>
      <c r="F194" s="38">
        <v>2024</v>
      </c>
      <c r="G194" s="38">
        <v>2024</v>
      </c>
      <c r="H194" s="38">
        <v>2024</v>
      </c>
      <c r="I194" s="38">
        <v>2024</v>
      </c>
      <c r="J194" s="38">
        <v>2024</v>
      </c>
      <c r="K194" s="38">
        <v>2024</v>
      </c>
      <c r="L194" s="38">
        <v>2024</v>
      </c>
      <c r="M194" s="38">
        <v>2024</v>
      </c>
      <c r="N194" s="38">
        <v>2024</v>
      </c>
      <c r="O194" s="38">
        <v>2024</v>
      </c>
      <c r="P194" s="38">
        <v>2024</v>
      </c>
      <c r="Q194" s="38">
        <v>2024</v>
      </c>
      <c r="R194" s="38">
        <v>2024</v>
      </c>
      <c r="S194" s="38">
        <v>2024</v>
      </c>
      <c r="T194" s="38">
        <v>2024</v>
      </c>
      <c r="U194" s="38">
        <v>2024</v>
      </c>
      <c r="V194" s="38">
        <v>2021</v>
      </c>
      <c r="W194" s="38">
        <v>2022</v>
      </c>
      <c r="X194" s="38">
        <v>2022</v>
      </c>
      <c r="Y194" s="38">
        <f>VLOOKUP(B194,[1]Foglio1!$B:$C,2,FALSE)</f>
        <v>2019</v>
      </c>
      <c r="Z194" s="38">
        <v>2022</v>
      </c>
      <c r="AA194" s="38">
        <f>VLOOKUP(B194,[1]Foglio3!$B:$C,2,FALSE)</f>
        <v>2022</v>
      </c>
      <c r="AB194" s="38">
        <v>2018</v>
      </c>
      <c r="AC194" s="38">
        <v>2020</v>
      </c>
      <c r="AD194" s="38">
        <v>2022</v>
      </c>
      <c r="AE194" s="38">
        <v>2024</v>
      </c>
      <c r="AF194" s="38">
        <v>2024</v>
      </c>
      <c r="AG194" s="38">
        <v>2024</v>
      </c>
      <c r="AH194" s="38">
        <v>2022</v>
      </c>
      <c r="AI194" s="38">
        <v>2019</v>
      </c>
      <c r="AJ194" s="38">
        <v>2024</v>
      </c>
      <c r="AK194" s="38">
        <v>2021</v>
      </c>
      <c r="AL194" s="38">
        <v>2022</v>
      </c>
      <c r="AM194" s="38">
        <v>2022</v>
      </c>
      <c r="AN194" s="38">
        <v>2023</v>
      </c>
      <c r="AO194" s="38">
        <v>2022</v>
      </c>
      <c r="AP194" s="38">
        <v>2019</v>
      </c>
      <c r="AQ194" s="38">
        <v>2022</v>
      </c>
      <c r="AR194" s="38">
        <v>2022</v>
      </c>
      <c r="AS194" s="38">
        <v>2022</v>
      </c>
      <c r="AT194" s="38">
        <v>2022</v>
      </c>
      <c r="AU194" s="38">
        <v>2022</v>
      </c>
      <c r="AV194" s="38">
        <v>2022</v>
      </c>
      <c r="AW194" s="38">
        <v>2019</v>
      </c>
      <c r="AX194" s="38">
        <v>2024</v>
      </c>
      <c r="AY194" s="38">
        <v>2024</v>
      </c>
      <c r="AZ194" s="38">
        <v>2024</v>
      </c>
      <c r="BA194" s="38"/>
      <c r="BB194" s="38">
        <v>2024</v>
      </c>
      <c r="BC194" s="38">
        <v>2023</v>
      </c>
      <c r="BD194" s="38">
        <v>2024</v>
      </c>
      <c r="BE194" s="38">
        <v>2024</v>
      </c>
      <c r="BF194" s="38">
        <v>2015</v>
      </c>
      <c r="BG194" s="38">
        <v>2022</v>
      </c>
      <c r="BH194" s="38">
        <v>2023</v>
      </c>
      <c r="BI194" s="38">
        <v>2022</v>
      </c>
      <c r="BJ194" s="38">
        <v>2022</v>
      </c>
      <c r="BK194" s="38">
        <v>2021</v>
      </c>
      <c r="BL194" s="38">
        <v>2022</v>
      </c>
      <c r="BM194" s="38">
        <v>2014</v>
      </c>
      <c r="BN194" s="38">
        <v>2022</v>
      </c>
      <c r="BO194" s="38">
        <v>2022</v>
      </c>
      <c r="BP194" s="38">
        <v>2020</v>
      </c>
      <c r="BQ194" s="38">
        <v>2022</v>
      </c>
      <c r="BR194" s="38">
        <v>2022</v>
      </c>
      <c r="BS194" s="38">
        <v>2022</v>
      </c>
      <c r="BT194" s="38">
        <v>2021</v>
      </c>
      <c r="BU194" s="38">
        <v>2020</v>
      </c>
      <c r="BV194" s="38">
        <v>2023</v>
      </c>
    </row>
  </sheetData>
  <mergeCells count="1">
    <mergeCell ref="A1:BV1"/>
  </mergeCells>
  <conditionalFormatting sqref="C4:BV194">
    <cfRule type="cellIs" dxfId="0" priority="1" operator="equal">
      <formula>2025</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V194"/>
  <sheetViews>
    <sheetView showGridLines="0" zoomScale="80" zoomScaleNormal="80" workbookViewId="0">
      <pane xSplit="2" ySplit="3" topLeftCell="AR160" activePane="bottomRight" state="frozen"/>
      <selection pane="topRight" activeCell="C1" sqref="C1"/>
      <selection pane="bottomLeft" activeCell="A5" sqref="A5"/>
      <selection pane="bottomRight" activeCell="BU176" sqref="BU176"/>
    </sheetView>
  </sheetViews>
  <sheetFormatPr defaultColWidth="9.140625" defaultRowHeight="15"/>
  <cols>
    <col min="1" max="1" width="49.42578125" style="1" bestFit="1" customWidth="1"/>
    <col min="2" max="2" width="5.5703125" style="1" bestFit="1" customWidth="1"/>
    <col min="3" max="52" width="5.5703125" style="1" customWidth="1"/>
    <col min="53" max="54" width="8.42578125" style="1" bestFit="1" customWidth="1"/>
    <col min="55" max="74" width="5.5703125" style="1" customWidth="1"/>
    <col min="75" max="16384" width="9.140625" style="1"/>
  </cols>
  <sheetData>
    <row r="1" spans="1:74">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row>
    <row r="2" spans="1:74"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River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Coastal Floods</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malaria (vector borne)</v>
      </c>
      <c r="R2" s="36" t="str">
        <f>'Indicator Data'!R2</f>
        <v>% of Populations at risk of malaria (vector borne)</v>
      </c>
      <c r="S2" s="36" t="str">
        <f>'Indicator Data'!S2</f>
        <v>Population exposed to Zika (vector borne)</v>
      </c>
      <c r="T2" s="36" t="str">
        <f>'Indicator Data'!T2</f>
        <v>Population at Risk to Aedes (vector borne)</v>
      </c>
      <c r="U2" s="36" t="str">
        <f>'Indicator Data'!U2</f>
        <v>Population exposed to Dengue (vector borne)</v>
      </c>
      <c r="V2" s="36" t="str">
        <f>'Indicator Data'!V2</f>
        <v>Population density (people per sq. km of land area)</v>
      </c>
      <c r="W2" s="36" t="str">
        <f>'Indicator Data'!W2</f>
        <v>Urban population growth (annual %)</v>
      </c>
      <c r="X2" s="36" t="str">
        <f>'Indicator Data'!X2</f>
        <v>Population living in urban areas (%)</v>
      </c>
      <c r="Y2" s="36" t="str">
        <f>'Indicator Data'!Y2</f>
        <v>Household size</v>
      </c>
      <c r="Z2" s="36" t="str">
        <f>'Indicator Data'!Z2</f>
        <v>People practicing open defecation (% of population)</v>
      </c>
      <c r="AA2" s="36" t="str">
        <f>'Indicator Data'!AA2</f>
        <v>People with basic handwashing facilities including soap and water (% of population)</v>
      </c>
      <c r="AB2" s="36" t="str">
        <f>'Indicator Data'!AB2</f>
        <v>Number of vets</v>
      </c>
      <c r="AC2" s="36" t="str">
        <f>'Indicator Data'!AC2</f>
        <v>IHR capacity score: Food safety</v>
      </c>
      <c r="AD2" s="36" t="str">
        <f>'Indicator Data'!AD2</f>
        <v>Population living in slums (% of urban population)</v>
      </c>
      <c r="AE2" s="36" t="str">
        <f>'Indicator Data'!AE2</f>
        <v>Children under 5 (% of population)</v>
      </c>
      <c r="AF2" s="36" t="str">
        <f>'Indicator Data'!AF2</f>
        <v>Projected Conflict Probability</v>
      </c>
      <c r="AG2" s="36" t="str">
        <f>'Indicator Data'!AG2</f>
        <v>Current  Conflict Intensity</v>
      </c>
      <c r="AH2" s="36" t="str">
        <f>'Indicator Data'!AH2</f>
        <v>Human Development Index</v>
      </c>
      <c r="AI2" s="36" t="str">
        <f>'Indicator Data'!AI2</f>
        <v>Multidimensional Poverty Index</v>
      </c>
      <c r="AJ2" s="36" t="str">
        <f>'Indicator Data'!AJ2</f>
        <v>Humanitarian Aid (FTS)</v>
      </c>
      <c r="AK2" s="36" t="str">
        <f>'Indicator Data'!AK2</f>
        <v>Development Aid (ODA)</v>
      </c>
      <c r="AL2" s="36" t="str">
        <f>'Indicator Data'!AL2</f>
        <v>Development Aid (ODA)</v>
      </c>
      <c r="AM2" s="36" t="str">
        <f>'Indicator Data'!AM2</f>
        <v>Net ODA received (% of GNI)</v>
      </c>
      <c r="AN2" s="36" t="str">
        <f>'Indicator Data'!AN2</f>
        <v>Volume of remittances (in USD) as a proportion of total GDP (%)</v>
      </c>
      <c r="AO2" s="36" t="str">
        <f>'Indicator Data'!AO2</f>
        <v>Mortality rate, under-5</v>
      </c>
      <c r="AP2" s="36" t="str">
        <f>'Indicator Data'!AP2</f>
        <v>U5 Under weight</v>
      </c>
      <c r="AQ2" s="36" t="str">
        <f>'Indicator Data'!AQ2</f>
        <v>Incidence of Tuberculosis</v>
      </c>
      <c r="AR2" s="36" t="str">
        <f>'Indicator Data'!AR2</f>
        <v>Estimated number of people living with HIV - Adult (&gt;15) rate</v>
      </c>
      <c r="AS2" s="36" t="str">
        <f>'Indicator Data'!AS2</f>
        <v>Incidence of HIV (per 1,000 uninfected population ages 15-49)</v>
      </c>
      <c r="AT2" s="36" t="str">
        <f>'Indicator Data'!AT2</f>
        <v>Malaria incidence per 1,000 population at risk</v>
      </c>
      <c r="AU2" s="36" t="str">
        <f>'Indicator Data'!AU2</f>
        <v>Number of people requiring interventions against neglected tropical diseases</v>
      </c>
      <c r="AV2" s="36" t="str">
        <f>'Indicator Data'!AV2</f>
        <v>Gender Inequality Index</v>
      </c>
      <c r="AW2" s="36" t="str">
        <f>'Indicator Data'!AW2</f>
        <v>Income Gini coefficient</v>
      </c>
      <c r="AX2" s="36" t="str">
        <f>'Indicator Data'!AX2</f>
        <v>People affected by Natural Disasters</v>
      </c>
      <c r="AY2" s="36" t="str">
        <f>'Indicator Data'!AY2</f>
        <v>People affected by Natural Disasters</v>
      </c>
      <c r="AZ2" s="36" t="str">
        <f>'Indicator Data'!AZ2</f>
        <v>People affected by Natural Disasters</v>
      </c>
      <c r="BA2" s="36" t="str">
        <f>'Indicator Data'!BA2</f>
        <v>Internally displaced persons (IDPs)</v>
      </c>
      <c r="BB2" s="36" t="str">
        <f>'Indicator Data'!BB2</f>
        <v>Refugees and asylum-seekers by country of asylum</v>
      </c>
      <c r="BC2" s="36" t="str">
        <f>'Indicator Data'!BC2</f>
        <v>Returned Refugees</v>
      </c>
      <c r="BD2" s="36" t="str">
        <f>'Indicator Data'!BD2</f>
        <v xml:space="preserve">Average Dietary Energy Supply Adequacy </v>
      </c>
      <c r="BE2" s="36" t="str">
        <f>'Indicator Data'!BE2</f>
        <v>Prevalence of Undernourishment</v>
      </c>
      <c r="BF2" s="36" t="str">
        <f>'Indicator Data'!BF2</f>
        <v>HFA Scores Last recent</v>
      </c>
      <c r="BG2" s="36" t="str">
        <f>'Indicator Data'!BG2</f>
        <v>Government Effectiveness</v>
      </c>
      <c r="BH2" s="36" t="str">
        <f>'Indicator Data'!BH2</f>
        <v>Corruption Perception Index</v>
      </c>
      <c r="BI2" s="36" t="str">
        <f>'Indicator Data'!BI2</f>
        <v>Access to electricity</v>
      </c>
      <c r="BJ2" s="36" t="str">
        <f>'Indicator Data'!BJ2</f>
        <v>Adult literacy rate</v>
      </c>
      <c r="BK2" s="36" t="str">
        <f>'Indicator Data'!BK2</f>
        <v>Individuals using the Internet</v>
      </c>
      <c r="BL2" s="36" t="str">
        <f>'Indicator Data'!BL2</f>
        <v>Mobile cellular subscriptions</v>
      </c>
      <c r="BM2" s="36" t="str">
        <f>'Indicator Data'!BM2</f>
        <v>Road lenght</v>
      </c>
      <c r="BN2" s="36" t="str">
        <f>'Indicator Data'!BN2</f>
        <v>People using at least basic sanitation services (% of population)</v>
      </c>
      <c r="BO2" s="36" t="str">
        <f>'Indicator Data'!BO2</f>
        <v>People using at least basic drinking water services (% of population)</v>
      </c>
      <c r="BP2" s="36" t="str">
        <f>'Indicator Data'!BP2</f>
        <v>Physicians Density</v>
      </c>
      <c r="BQ2" s="36" t="str">
        <f>'Indicator Data'!BQ2</f>
        <v>Proportion of the target population with access to 3 doses of diphtheria-tetanus-pertussis (DTP3) (%)</v>
      </c>
      <c r="BR2" s="36" t="str">
        <f>'Indicator Data'!BR2</f>
        <v>Proportion of the target population with access to measles-containing-vaccine second-dose (MCV2) (%)</v>
      </c>
      <c r="BS2" s="36" t="str">
        <f>'Indicator Data'!BS2</f>
        <v>Proportion of the target population with access to pneumococcal conjugate 3rd dose (PCV3) (%)</v>
      </c>
      <c r="BT2" s="36" t="str">
        <f>'Indicator Data'!BT2</f>
        <v>Current health expenditure per capita</v>
      </c>
      <c r="BU2" s="36" t="str">
        <f>'Indicator Data'!BU2</f>
        <v>Maternal Mortality Ratio (modeled estimate)</v>
      </c>
      <c r="BV2" s="36" t="str">
        <f>'Indicator Data'!BV2</f>
        <v>GDP per capita (current US$)</v>
      </c>
    </row>
    <row r="3" spans="1:74">
      <c r="A3" s="31" t="s">
        <v>836</v>
      </c>
      <c r="B3" s="23"/>
      <c r="C3" s="24" t="str">
        <f>RIGHT('Indicator Date'!C3,4)</f>
        <v>2024</v>
      </c>
      <c r="D3" s="24" t="str">
        <f>RIGHT('Indicator Date'!D3,4)</f>
        <v>2024</v>
      </c>
      <c r="E3" s="24" t="str">
        <f>RIGHT('Indicator Date'!E3,4)</f>
        <v>2024</v>
      </c>
      <c r="F3" s="24" t="str">
        <f>RIGHT('Indicator Date'!F3,4)</f>
        <v>2024</v>
      </c>
      <c r="G3" s="24" t="str">
        <f>RIGHT('Indicator Date'!G3,4)</f>
        <v>2024</v>
      </c>
      <c r="H3" s="24" t="str">
        <f>RIGHT('Indicator Date'!H3,4)</f>
        <v>2024</v>
      </c>
      <c r="I3" s="24" t="str">
        <f>RIGHT('Indicator Date'!I3,4)</f>
        <v>2024</v>
      </c>
      <c r="J3" s="24" t="str">
        <f>RIGHT('Indicator Date'!J3,4)</f>
        <v>2024</v>
      </c>
      <c r="K3" s="24" t="str">
        <f>RIGHT('Indicator Date'!K3,4)</f>
        <v>2024</v>
      </c>
      <c r="L3" s="24" t="str">
        <f>RIGHT('Indicator Date'!L3,4)</f>
        <v>2024</v>
      </c>
      <c r="M3" s="24" t="str">
        <f>RIGHT('Indicator Date'!M3,4)</f>
        <v>2024</v>
      </c>
      <c r="N3" s="24" t="str">
        <f>RIGHT('Indicator Date'!N3,4)</f>
        <v>2024</v>
      </c>
      <c r="O3" s="24" t="str">
        <f>RIGHT('Indicator Date'!O3,4)</f>
        <v>2024</v>
      </c>
      <c r="P3" s="24" t="str">
        <f>RIGHT('Indicator Date'!P3,4)</f>
        <v>2024</v>
      </c>
      <c r="Q3" s="24" t="str">
        <f>RIGHT('Indicator Date'!Q3,4)</f>
        <v>2024</v>
      </c>
      <c r="R3" s="24" t="str">
        <f>RIGHT('Indicator Date'!R3,4)</f>
        <v>2024</v>
      </c>
      <c r="S3" s="24" t="str">
        <f>RIGHT('Indicator Date'!S3,4)</f>
        <v>2024</v>
      </c>
      <c r="T3" s="24" t="str">
        <f>RIGHT('Indicator Date'!T3,4)</f>
        <v>2024</v>
      </c>
      <c r="U3" s="24" t="str">
        <f>RIGHT('Indicator Date'!U3,4)</f>
        <v>2024</v>
      </c>
      <c r="V3" s="24" t="str">
        <f>RIGHT('Indicator Date'!V3,4)</f>
        <v>2021</v>
      </c>
      <c r="W3" s="24" t="str">
        <f>RIGHT('Indicator Date'!W3,4)</f>
        <v>2022</v>
      </c>
      <c r="X3" s="24" t="str">
        <f>RIGHT('Indicator Date'!X3,4)</f>
        <v>2022</v>
      </c>
      <c r="Y3" s="24" t="str">
        <f>RIGHT('Indicator Date'!Y3,4)</f>
        <v>2021</v>
      </c>
      <c r="Z3" s="24" t="str">
        <f>RIGHT('Indicator Date'!Z3,4)</f>
        <v>2022</v>
      </c>
      <c r="AA3" s="24" t="str">
        <f>RIGHT('Indicator Date'!AA3,4)</f>
        <v>2022</v>
      </c>
      <c r="AB3" s="24" t="str">
        <f>RIGHT('Indicator Date'!AB3,4)</f>
        <v>2019</v>
      </c>
      <c r="AC3" s="24" t="str">
        <f>RIGHT('Indicator Date'!AC3,4)</f>
        <v>2020</v>
      </c>
      <c r="AD3" s="24" t="str">
        <f>RIGHT('Indicator Date'!AD3,4)</f>
        <v>2020</v>
      </c>
      <c r="AE3" s="24" t="str">
        <f>RIGHT('Indicator Date'!AE3,4)</f>
        <v>2024</v>
      </c>
      <c r="AF3" s="24" t="str">
        <f>RIGHT('Indicator Date'!AF3,4)</f>
        <v>2024</v>
      </c>
      <c r="AG3" s="24" t="str">
        <f>RIGHT('Indicator Date'!AG3,4)</f>
        <v>2024</v>
      </c>
      <c r="AH3" s="24" t="str">
        <f>RIGHT('Indicator Date'!AH3,4)</f>
        <v>2022</v>
      </c>
      <c r="AI3" s="24" t="str">
        <f>RIGHT('Indicator Date'!AI3,4)</f>
        <v>2021</v>
      </c>
      <c r="AJ3" s="24" t="str">
        <f>RIGHT('Indicator Date'!AJ3,4)</f>
        <v>2024</v>
      </c>
      <c r="AK3" s="24" t="str">
        <f>RIGHT('Indicator Date'!AK3,4)</f>
        <v>2021</v>
      </c>
      <c r="AL3" s="24" t="str">
        <f>RIGHT('Indicator Date'!AL3,4)</f>
        <v>2022</v>
      </c>
      <c r="AM3" s="24" t="str">
        <f>RIGHT('Indicator Date'!AM3,4)</f>
        <v>2022</v>
      </c>
      <c r="AN3" s="24" t="str">
        <f>RIGHT('Indicator Date'!AN3,4)</f>
        <v>2023</v>
      </c>
      <c r="AO3" s="24" t="str">
        <f>RIGHT('Indicator Date'!AO3,4)</f>
        <v>2022</v>
      </c>
      <c r="AP3" s="24" t="str">
        <f>RIGHT('Indicator Date'!AP3,4)</f>
        <v>2022</v>
      </c>
      <c r="AQ3" s="24" t="str">
        <f>RIGHT('Indicator Date'!AQ3,4)</f>
        <v>2022</v>
      </c>
      <c r="AR3" s="24" t="str">
        <f>RIGHT('Indicator Date'!AR3,4)</f>
        <v>2022</v>
      </c>
      <c r="AS3" s="24" t="str">
        <f>RIGHT('Indicator Date'!AS3,4)</f>
        <v>2022</v>
      </c>
      <c r="AT3" s="24" t="str">
        <f>RIGHT('Indicator Date'!AT3,4)</f>
        <v>2022</v>
      </c>
      <c r="AU3" s="24" t="str">
        <f>RIGHT('Indicator Date'!AU3,4)</f>
        <v>2022</v>
      </c>
      <c r="AV3" s="24" t="str">
        <f>RIGHT('Indicator Date'!AV3,4)</f>
        <v>2022</v>
      </c>
      <c r="AW3" s="24" t="str">
        <f>RIGHT('Indicator Date'!AW3,4)</f>
        <v>2022</v>
      </c>
      <c r="AX3" s="24" t="str">
        <f>RIGHT('Indicator Date'!AX3,4)</f>
        <v>2022</v>
      </c>
      <c r="AY3" s="24" t="str">
        <f>RIGHT('Indicator Date'!AY3,4)</f>
        <v>2023</v>
      </c>
      <c r="AZ3" s="24" t="str">
        <f>RIGHT('Indicator Date'!AZ3,4)</f>
        <v>2024</v>
      </c>
      <c r="BA3" s="24" t="str">
        <f>RIGHT('Indicator Date'!BA3,4)</f>
        <v>2024</v>
      </c>
      <c r="BB3" s="24" t="str">
        <f>RIGHT('Indicator Date'!BB3,4)</f>
        <v>2024</v>
      </c>
      <c r="BC3" s="24" t="str">
        <f>RIGHT('Indicator Date'!BC3,4)</f>
        <v>2023</v>
      </c>
      <c r="BD3" s="24" t="str">
        <f>RIGHT('Indicator Date'!BD3,4)</f>
        <v>2024</v>
      </c>
      <c r="BE3" s="24" t="str">
        <f>RIGHT('Indicator Date'!BE3,4)</f>
        <v>2024</v>
      </c>
      <c r="BF3" s="24" t="str">
        <f>RIGHT('Indicator Date'!BF3,4)</f>
        <v>2015</v>
      </c>
      <c r="BG3" s="24" t="str">
        <f>RIGHT('Indicator Date'!BG3,4)</f>
        <v>2022</v>
      </c>
      <c r="BH3" s="24" t="str">
        <f>RIGHT('Indicator Date'!BH3,4)</f>
        <v>2023</v>
      </c>
      <c r="BI3" s="24" t="str">
        <f>RIGHT('Indicator Date'!BI3,4)</f>
        <v>2022</v>
      </c>
      <c r="BJ3" s="24" t="str">
        <f>RIGHT('Indicator Date'!BJ3,4)</f>
        <v>2023</v>
      </c>
      <c r="BK3" s="24" t="str">
        <f>RIGHT('Indicator Date'!BK3,4)</f>
        <v>2022</v>
      </c>
      <c r="BL3" s="24" t="str">
        <f>RIGHT('Indicator Date'!BL3,4)</f>
        <v>2022</v>
      </c>
      <c r="BM3" s="24" t="str">
        <f>RIGHT('Indicator Date'!BM3,4)</f>
        <v>2014</v>
      </c>
      <c r="BN3" s="24" t="str">
        <f>RIGHT('Indicator Date'!BN3,4)</f>
        <v>2022</v>
      </c>
      <c r="BO3" s="24" t="str">
        <f>RIGHT('Indicator Date'!BO3,4)</f>
        <v>2022</v>
      </c>
      <c r="BP3" s="24" t="str">
        <f>RIGHT('Indicator Date'!BP3,4)</f>
        <v>2021</v>
      </c>
      <c r="BQ3" s="24" t="str">
        <f>RIGHT('Indicator Date'!BQ3,4)</f>
        <v>2022</v>
      </c>
      <c r="BR3" s="24" t="str">
        <f>RIGHT('Indicator Date'!BR3,4)</f>
        <v>2022</v>
      </c>
      <c r="BS3" s="24" t="str">
        <f>RIGHT('Indicator Date'!BS3,4)</f>
        <v>2022</v>
      </c>
      <c r="BT3" s="24" t="str">
        <f>RIGHT('Indicator Date'!BT3,4)</f>
        <v>2022</v>
      </c>
      <c r="BU3" s="24" t="str">
        <f>RIGHT('Indicator Date'!BU3,4)</f>
        <v>2020</v>
      </c>
      <c r="BV3" s="24" t="str">
        <f>RIGHT('Indicator Date'!BV3,4)</f>
        <v>2023</v>
      </c>
    </row>
    <row r="4" spans="1:74">
      <c r="A4" s="30" t="str">
        <f>'Indicator Data'!A6</f>
        <v>Afghanistan</v>
      </c>
      <c r="B4" s="23" t="str">
        <f>'Indicator Data'!B6</f>
        <v>AFG</v>
      </c>
      <c r="C4" s="38">
        <f>IF('Indicator Date'!C4="","x",'Indicator Date'!C4)</f>
        <v>2024</v>
      </c>
      <c r="D4" s="38">
        <f>IF('Indicator Date'!D4="","x",'Indicator Date'!D4)</f>
        <v>2024</v>
      </c>
      <c r="E4" s="38">
        <f>IF('Indicator Date'!E4="","x",'Indicator Date'!E4)</f>
        <v>2024</v>
      </c>
      <c r="F4" s="38">
        <f>IF('Indicator Date'!F4="","x",'Indicator Date'!F4)</f>
        <v>2024</v>
      </c>
      <c r="G4" s="38">
        <f>IF('Indicator Date'!G4="","x",'Indicator Date'!G4)</f>
        <v>2024</v>
      </c>
      <c r="H4" s="38">
        <f>IF('Indicator Date'!H4="","x",'Indicator Date'!H4)</f>
        <v>2024</v>
      </c>
      <c r="I4" s="38">
        <f>IF('Indicator Date'!I4="","x",'Indicator Date'!I4)</f>
        <v>2024</v>
      </c>
      <c r="J4" s="38">
        <f>IF('Indicator Date'!J4="","x",'Indicator Date'!J4)</f>
        <v>2024</v>
      </c>
      <c r="K4" s="38">
        <f>IF('Indicator Date'!K4="","x",'Indicator Date'!K4)</f>
        <v>2024</v>
      </c>
      <c r="L4" s="38">
        <f>IF('Indicator Date'!L4="","x",'Indicator Date'!L4)</f>
        <v>2024</v>
      </c>
      <c r="M4" s="38">
        <f>IF('Indicator Date'!M4="","x",'Indicator Date'!M4)</f>
        <v>2024</v>
      </c>
      <c r="N4" s="38" t="str">
        <f>IF('Indicator Date'!N4="","x",'Indicator Date'!N4)</f>
        <v>x</v>
      </c>
      <c r="O4" s="38" t="str">
        <f>IF('Indicator Date'!O4="","x",'Indicator Date'!O4)</f>
        <v>x</v>
      </c>
      <c r="P4" s="38" t="str">
        <f>IF('Indicator Date'!P4="","x",'Indicator Date'!P4)</f>
        <v>x</v>
      </c>
      <c r="Q4" s="38">
        <f>IF('Indicator Date'!Q4="","x",'Indicator Date'!Q4)</f>
        <v>2024</v>
      </c>
      <c r="R4" s="38">
        <f>IF('Indicator Date'!R4="","x",'Indicator Date'!R4)</f>
        <v>2024</v>
      </c>
      <c r="S4" s="38">
        <f>IF('Indicator Date'!S4="","x",'Indicator Date'!S4)</f>
        <v>2024</v>
      </c>
      <c r="T4" s="38">
        <f>IF('Indicator Date'!T4="","x",'Indicator Date'!T4)</f>
        <v>2024</v>
      </c>
      <c r="U4" s="38">
        <f>IF('Indicator Date'!U4="","x",'Indicator Date'!U4)</f>
        <v>2024</v>
      </c>
      <c r="V4" s="38">
        <f>IF('Indicator Date'!V4="","x",'Indicator Date'!V4)</f>
        <v>2021</v>
      </c>
      <c r="W4" s="38">
        <f>IF('Indicator Date'!W4="","x",'Indicator Date'!W4)</f>
        <v>2022</v>
      </c>
      <c r="X4" s="38">
        <f>IF('Indicator Date'!X4="","x",'Indicator Date'!X4)</f>
        <v>2022</v>
      </c>
      <c r="Y4" s="38">
        <f>IF('Indicator Date'!Y4="","x",'Indicator Date'!Y4)</f>
        <v>2015</v>
      </c>
      <c r="Z4" s="38">
        <f>IF('Indicator Date'!Z4="","x",'Indicator Date'!Z4)</f>
        <v>2022</v>
      </c>
      <c r="AA4" s="38">
        <f>IF('Indicator Date'!AA4="","x",'Indicator Date'!AA4)</f>
        <v>2022</v>
      </c>
      <c r="AB4" s="38">
        <f>IF('Indicator Date'!AB4="","x",'Indicator Date'!AB4)</f>
        <v>2017</v>
      </c>
      <c r="AC4" s="38">
        <f>IF('Indicator Date'!AC4="","x",'Indicator Date'!AC4)</f>
        <v>2020</v>
      </c>
      <c r="AD4" s="38">
        <f>IF('Indicator Date'!AD4="","x",'Indicator Date'!AD4)</f>
        <v>2022</v>
      </c>
      <c r="AE4" s="38">
        <f>IF('Indicator Date'!AE4="","x",'Indicator Date'!AE4)</f>
        <v>2024</v>
      </c>
      <c r="AF4" s="38">
        <f>IF('Indicator Date'!AF4="","x",'Indicator Date'!AF4)</f>
        <v>2024</v>
      </c>
      <c r="AG4" s="38">
        <f>IF('Indicator Date'!AG4="","x",'Indicator Date'!AG4)</f>
        <v>2024</v>
      </c>
      <c r="AH4" s="38">
        <f>IF('Indicator Date'!AH4="","x",'Indicator Date'!AH4)</f>
        <v>2022</v>
      </c>
      <c r="AI4" s="38" t="str">
        <f>IF('Indicator Date'!AI4="","x",RIGHT('Indicator Date'!AI4,4))</f>
        <v>2015</v>
      </c>
      <c r="AJ4" s="38">
        <f>IF('Indicator Date'!AJ4="","x",'Indicator Date'!AJ4)</f>
        <v>2024</v>
      </c>
      <c r="AK4" s="38">
        <f>IF('Indicator Date'!AK4="","x",'Indicator Date'!AK4)</f>
        <v>2021</v>
      </c>
      <c r="AL4" s="38">
        <f>IF('Indicator Date'!AL4="","x",'Indicator Date'!AL4)</f>
        <v>2022</v>
      </c>
      <c r="AM4" s="38">
        <f>IF('Indicator Date'!AM4="","x",'Indicator Date'!AM4)</f>
        <v>2022</v>
      </c>
      <c r="AN4" s="38">
        <f>IF('Indicator Date'!AN4="","x",'Indicator Date'!AN4)</f>
        <v>2022</v>
      </c>
      <c r="AO4" s="38">
        <f>IF('Indicator Date'!AO4="","x",'Indicator Date'!AO4)</f>
        <v>2022</v>
      </c>
      <c r="AP4" s="38">
        <f>IF('Indicator Date'!AP4="","x",'Indicator Date'!AP4)</f>
        <v>2022</v>
      </c>
      <c r="AQ4" s="38">
        <f>IF('Indicator Date'!AQ4="","x",'Indicator Date'!AQ4)</f>
        <v>2022</v>
      </c>
      <c r="AR4" s="38">
        <f>IF('Indicator Date'!AR4="","x",'Indicator Date'!AR4)</f>
        <v>2022</v>
      </c>
      <c r="AS4" s="38">
        <f>IF('Indicator Date'!AS4="","x",'Indicator Date'!AS4)</f>
        <v>2022</v>
      </c>
      <c r="AT4" s="38">
        <f>IF('Indicator Date'!AT4="","x",'Indicator Date'!AT4)</f>
        <v>2022</v>
      </c>
      <c r="AU4" s="38">
        <f>IF('Indicator Date'!AU4="","x",'Indicator Date'!AU4)</f>
        <v>2022</v>
      </c>
      <c r="AV4" s="38">
        <f>IF('Indicator Date'!AV4="","x",'Indicator Date'!AV4)</f>
        <v>2022</v>
      </c>
      <c r="AW4" s="38" t="str">
        <f>IF('Indicator Date'!AW4="","x",'Indicator Date'!AW4)</f>
        <v>x</v>
      </c>
      <c r="AX4" s="38">
        <f>IF('Indicator Date'!AX4="","x",'Indicator Date'!AX4)</f>
        <v>2022</v>
      </c>
      <c r="AY4" s="38">
        <f>IF('Indicator Date'!AY4="","x",'Indicator Date'!AY4)</f>
        <v>2023</v>
      </c>
      <c r="AZ4" s="38">
        <f>IF('Indicator Date'!AZ4="","x",'Indicator Date'!AZ4)</f>
        <v>2024</v>
      </c>
      <c r="BA4" s="38">
        <f>IF('Indicator Date'!BA4="","x",'Indicator Date'!BA4)</f>
        <v>2024</v>
      </c>
      <c r="BB4" s="38">
        <f>IF('Indicator Date'!BB4="","x",'Indicator Date'!BB4)</f>
        <v>2024</v>
      </c>
      <c r="BC4" s="38">
        <f>IF('Indicator Date'!BC4="","x",'Indicator Date'!BC4)</f>
        <v>2024</v>
      </c>
      <c r="BD4" s="38">
        <f>IF('Indicator Date'!BD4="","x",'Indicator Date'!BD4)</f>
        <v>2024</v>
      </c>
      <c r="BE4" s="38">
        <f>IF('Indicator Date'!BE4="","x",'Indicator Date'!BE4)</f>
        <v>2024</v>
      </c>
      <c r="BF4" s="38">
        <f>IF('Indicator Date'!BF4="","x",'Indicator Date'!BF4)</f>
        <v>2015</v>
      </c>
      <c r="BG4" s="38">
        <f>IF('Indicator Date'!BG4="","x",'Indicator Date'!BG4)</f>
        <v>2022</v>
      </c>
      <c r="BH4" s="38">
        <f>IF('Indicator Date'!BH4="","x",'Indicator Date'!BH4)</f>
        <v>2023</v>
      </c>
      <c r="BI4" s="38">
        <f>IF('Indicator Date'!BI4="","x",'Indicator Date'!BI4)</f>
        <v>2022</v>
      </c>
      <c r="BJ4" s="38">
        <f>IF('Indicator Date'!BJ4="","x",'Indicator Date'!BJ4)</f>
        <v>2021</v>
      </c>
      <c r="BK4" s="38">
        <f>IF('Indicator Date'!BK4="","x",'Indicator Date'!BK4)</f>
        <v>2020</v>
      </c>
      <c r="BL4" s="38">
        <f>IF('Indicator Date'!BL4="","x",'Indicator Date'!BL4)</f>
        <v>2021</v>
      </c>
      <c r="BM4" s="38">
        <f>IF('Indicator Date'!BM4="","x",'Indicator Date'!BM4)</f>
        <v>2014</v>
      </c>
      <c r="BN4" s="38">
        <f>IF('Indicator Date'!BN4="","x",'Indicator Date'!BN4)</f>
        <v>2022</v>
      </c>
      <c r="BO4" s="38">
        <f>IF('Indicator Date'!BO4="","x",'Indicator Date'!BO4)</f>
        <v>2022</v>
      </c>
      <c r="BP4" s="38">
        <f>IF('Indicator Date'!BP4="","x",'Indicator Date'!BP4)</f>
        <v>2020</v>
      </c>
      <c r="BQ4" s="38">
        <f>IF('Indicator Date'!BQ4="","x",'Indicator Date'!BQ4)</f>
        <v>2022</v>
      </c>
      <c r="BR4" s="38">
        <f>IF('Indicator Date'!BR4="","x",'Indicator Date'!BR4)</f>
        <v>2022</v>
      </c>
      <c r="BS4" s="38">
        <f>IF('Indicator Date'!BS4="","x",'Indicator Date'!BS4)</f>
        <v>2022</v>
      </c>
      <c r="BT4" s="38">
        <f>IF('Indicator Date'!BT4="","x",'Indicator Date'!BT4)</f>
        <v>2021</v>
      </c>
      <c r="BU4" s="38">
        <f>IF('Indicator Date'!BU4="","x",'Indicator Date'!BU4)</f>
        <v>2020</v>
      </c>
      <c r="BV4" s="38">
        <f>IF('Indicator Date'!BV4="","x",'Indicator Date'!BV4)</f>
        <v>2022</v>
      </c>
    </row>
    <row r="5" spans="1:74">
      <c r="A5" s="30" t="str">
        <f>'Indicator Data'!A7</f>
        <v>Albania</v>
      </c>
      <c r="B5" s="23" t="str">
        <f>'Indicator Data'!B7</f>
        <v>ALB</v>
      </c>
      <c r="C5" s="38">
        <f>IF('Indicator Date'!C5="","x",'Indicator Date'!C5)</f>
        <v>2024</v>
      </c>
      <c r="D5" s="38">
        <f>IF('Indicator Date'!D5="","x",'Indicator Date'!D5)</f>
        <v>2024</v>
      </c>
      <c r="E5" s="38">
        <f>IF('Indicator Date'!E5="","x",'Indicator Date'!E5)</f>
        <v>2024</v>
      </c>
      <c r="F5" s="38">
        <f>IF('Indicator Date'!F5="","x",'Indicator Date'!F5)</f>
        <v>2024</v>
      </c>
      <c r="G5" s="38">
        <f>IF('Indicator Date'!G5="","x",'Indicator Date'!G5)</f>
        <v>2024</v>
      </c>
      <c r="H5" s="38">
        <f>IF('Indicator Date'!H5="","x",'Indicator Date'!H5)</f>
        <v>2024</v>
      </c>
      <c r="I5" s="38">
        <f>IF('Indicator Date'!I5="","x",'Indicator Date'!I5)</f>
        <v>2024</v>
      </c>
      <c r="J5" s="38">
        <f>IF('Indicator Date'!J5="","x",'Indicator Date'!J5)</f>
        <v>2024</v>
      </c>
      <c r="K5" s="38">
        <f>IF('Indicator Date'!K5="","x",'Indicator Date'!K5)</f>
        <v>2024</v>
      </c>
      <c r="L5" s="38">
        <f>IF('Indicator Date'!L5="","x",'Indicator Date'!L5)</f>
        <v>2024</v>
      </c>
      <c r="M5" s="38">
        <f>IF('Indicator Date'!M5="","x",'Indicator Date'!M5)</f>
        <v>2024</v>
      </c>
      <c r="N5" s="38" t="str">
        <f>IF('Indicator Date'!N5="","x",'Indicator Date'!N5)</f>
        <v>x</v>
      </c>
      <c r="O5" s="38" t="str">
        <f>IF('Indicator Date'!O5="","x",'Indicator Date'!O5)</f>
        <v>x</v>
      </c>
      <c r="P5" s="38" t="str">
        <f>IF('Indicator Date'!P5="","x",'Indicator Date'!P5)</f>
        <v>x</v>
      </c>
      <c r="Q5" s="38">
        <f>IF('Indicator Date'!Q5="","x",'Indicator Date'!Q5)</f>
        <v>2024</v>
      </c>
      <c r="R5" s="38">
        <f>IF('Indicator Date'!R5="","x",'Indicator Date'!R5)</f>
        <v>2024</v>
      </c>
      <c r="S5" s="38">
        <f>IF('Indicator Date'!S5="","x",'Indicator Date'!S5)</f>
        <v>2024</v>
      </c>
      <c r="T5" s="38">
        <f>IF('Indicator Date'!T5="","x",'Indicator Date'!T5)</f>
        <v>2024</v>
      </c>
      <c r="U5" s="38">
        <f>IF('Indicator Date'!U5="","x",'Indicator Date'!U5)</f>
        <v>2024</v>
      </c>
      <c r="V5" s="38">
        <f>IF('Indicator Date'!V5="","x",'Indicator Date'!V5)</f>
        <v>2021</v>
      </c>
      <c r="W5" s="38">
        <f>IF('Indicator Date'!W5="","x",'Indicator Date'!W5)</f>
        <v>2022</v>
      </c>
      <c r="X5" s="38">
        <f>IF('Indicator Date'!X5="","x",'Indicator Date'!X5)</f>
        <v>2022</v>
      </c>
      <c r="Y5" s="38">
        <f>IF('Indicator Date'!Y5="","x",'Indicator Date'!Y5)</f>
        <v>2017</v>
      </c>
      <c r="Z5" s="38">
        <f>IF('Indicator Date'!Z5="","x",'Indicator Date'!Z5)</f>
        <v>2022</v>
      </c>
      <c r="AA5" s="38" t="str">
        <f>IF('Indicator Date'!AA5="","x",'Indicator Date'!AA5)</f>
        <v>x</v>
      </c>
      <c r="AB5" s="38">
        <f>IF('Indicator Date'!AB5="","x",'Indicator Date'!AB5)</f>
        <v>2018</v>
      </c>
      <c r="AC5" s="38">
        <f>IF('Indicator Date'!AC5="","x",'Indicator Date'!AC5)</f>
        <v>2020</v>
      </c>
      <c r="AD5" s="38">
        <f>IF('Indicator Date'!AD5="","x",'Indicator Date'!AD5)</f>
        <v>2022</v>
      </c>
      <c r="AE5" s="38">
        <f>IF('Indicator Date'!AE5="","x",'Indicator Date'!AE5)</f>
        <v>2024</v>
      </c>
      <c r="AF5" s="38">
        <f>IF('Indicator Date'!AF5="","x",'Indicator Date'!AF5)</f>
        <v>2024</v>
      </c>
      <c r="AG5" s="38">
        <f>IF('Indicator Date'!AG5="","x",'Indicator Date'!AG5)</f>
        <v>2024</v>
      </c>
      <c r="AH5" s="38">
        <f>IF('Indicator Date'!AH5="","x",'Indicator Date'!AH5)</f>
        <v>2022</v>
      </c>
      <c r="AI5" s="38" t="str">
        <f>IF('Indicator Date'!AI5="","x",RIGHT('Indicator Date'!AI5,4))</f>
        <v>2017</v>
      </c>
      <c r="AJ5" s="38">
        <f>IF('Indicator Date'!AJ5="","x",'Indicator Date'!AJ5)</f>
        <v>2024</v>
      </c>
      <c r="AK5" s="38">
        <f>IF('Indicator Date'!AK5="","x",'Indicator Date'!AK5)</f>
        <v>2021</v>
      </c>
      <c r="AL5" s="38">
        <f>IF('Indicator Date'!AL5="","x",'Indicator Date'!AL5)</f>
        <v>2022</v>
      </c>
      <c r="AM5" s="38">
        <f>IF('Indicator Date'!AM5="","x",'Indicator Date'!AM5)</f>
        <v>2022</v>
      </c>
      <c r="AN5" s="38">
        <f>IF('Indicator Date'!AN5="","x",'Indicator Date'!AN5)</f>
        <v>2023</v>
      </c>
      <c r="AO5" s="38">
        <f>IF('Indicator Date'!AO5="","x",'Indicator Date'!AO5)</f>
        <v>2022</v>
      </c>
      <c r="AP5" s="38">
        <f>IF('Indicator Date'!AP5="","x",'Indicator Date'!AP5)</f>
        <v>2017</v>
      </c>
      <c r="AQ5" s="38">
        <f>IF('Indicator Date'!AQ5="","x",'Indicator Date'!AQ5)</f>
        <v>2022</v>
      </c>
      <c r="AR5" s="38">
        <f>IF('Indicator Date'!AR5="","x",'Indicator Date'!AR5)</f>
        <v>2022</v>
      </c>
      <c r="AS5" s="38">
        <f>IF('Indicator Date'!AS5="","x",'Indicator Date'!AS5)</f>
        <v>2022</v>
      </c>
      <c r="AT5" s="38" t="str">
        <f>IF('Indicator Date'!AT5="","x",'Indicator Date'!AT5)</f>
        <v>x</v>
      </c>
      <c r="AU5" s="38">
        <f>IF('Indicator Date'!AU5="","x",'Indicator Date'!AU5)</f>
        <v>2022</v>
      </c>
      <c r="AV5" s="38">
        <f>IF('Indicator Date'!AV5="","x",'Indicator Date'!AV5)</f>
        <v>2022</v>
      </c>
      <c r="AW5" s="38">
        <f>IF('Indicator Date'!AW5="","x",'Indicator Date'!AW5)</f>
        <v>2020</v>
      </c>
      <c r="AX5" s="38">
        <f>IF('Indicator Date'!AX5="","x",'Indicator Date'!AX5)</f>
        <v>2022</v>
      </c>
      <c r="AY5" s="38">
        <f>IF('Indicator Date'!AY5="","x",'Indicator Date'!AY5)</f>
        <v>2023</v>
      </c>
      <c r="AZ5" s="38">
        <f>IF('Indicator Date'!AZ5="","x",'Indicator Date'!AZ5)</f>
        <v>2024</v>
      </c>
      <c r="BA5" s="38" t="str">
        <f>IF('Indicator Date'!BA5="","x",'Indicator Date'!BA5)</f>
        <v>x</v>
      </c>
      <c r="BB5" s="38">
        <f>IF('Indicator Date'!BB5="","x",'Indicator Date'!BB5)</f>
        <v>2024</v>
      </c>
      <c r="BC5" s="38">
        <f>IF('Indicator Date'!BC5="","x",'Indicator Date'!BC5)</f>
        <v>2023</v>
      </c>
      <c r="BD5" s="38">
        <f>IF('Indicator Date'!BD5="","x",'Indicator Date'!BD5)</f>
        <v>2024</v>
      </c>
      <c r="BE5" s="38">
        <f>IF('Indicator Date'!BE5="","x",'Indicator Date'!BE5)</f>
        <v>2024</v>
      </c>
      <c r="BF5" s="38" t="str">
        <f>IF('Indicator Date'!BF5="","x",'Indicator Date'!BF5)</f>
        <v>x</v>
      </c>
      <c r="BG5" s="38">
        <f>IF('Indicator Date'!BG5="","x",'Indicator Date'!BG5)</f>
        <v>2022</v>
      </c>
      <c r="BH5" s="38">
        <f>IF('Indicator Date'!BH5="","x",'Indicator Date'!BH5)</f>
        <v>2023</v>
      </c>
      <c r="BI5" s="38">
        <f>IF('Indicator Date'!BI5="","x",'Indicator Date'!BI5)</f>
        <v>2022</v>
      </c>
      <c r="BJ5" s="38">
        <f>IF('Indicator Date'!BJ5="","x",'Indicator Date'!BJ5)</f>
        <v>2022</v>
      </c>
      <c r="BK5" s="38">
        <f>IF('Indicator Date'!BK5="","x",'Indicator Date'!BK5)</f>
        <v>2022</v>
      </c>
      <c r="BL5" s="38">
        <f>IF('Indicator Date'!BL5="","x",'Indicator Date'!BL5)</f>
        <v>2022</v>
      </c>
      <c r="BM5" s="38">
        <f>IF('Indicator Date'!BM5="","x",'Indicator Date'!BM5)</f>
        <v>2014</v>
      </c>
      <c r="BN5" s="38">
        <f>IF('Indicator Date'!BN5="","x",'Indicator Date'!BN5)</f>
        <v>2022</v>
      </c>
      <c r="BO5" s="38">
        <f>IF('Indicator Date'!BO5="","x",'Indicator Date'!BO5)</f>
        <v>2022</v>
      </c>
      <c r="BP5" s="38">
        <f>IF('Indicator Date'!BP5="","x",'Indicator Date'!BP5)</f>
        <v>2020</v>
      </c>
      <c r="BQ5" s="38">
        <f>IF('Indicator Date'!BQ5="","x",'Indicator Date'!BQ5)</f>
        <v>2022</v>
      </c>
      <c r="BR5" s="38">
        <f>IF('Indicator Date'!BR5="","x",'Indicator Date'!BR5)</f>
        <v>2022</v>
      </c>
      <c r="BS5" s="38">
        <f>IF('Indicator Date'!BS5="","x",'Indicator Date'!BS5)</f>
        <v>2022</v>
      </c>
      <c r="BT5" s="38">
        <f>IF('Indicator Date'!BT5="","x",'Indicator Date'!BT5)</f>
        <v>2021</v>
      </c>
      <c r="BU5" s="38">
        <f>IF('Indicator Date'!BU5="","x",'Indicator Date'!BU5)</f>
        <v>2020</v>
      </c>
      <c r="BV5" s="38">
        <f>IF('Indicator Date'!BV5="","x",'Indicator Date'!BV5)</f>
        <v>2023</v>
      </c>
    </row>
    <row r="6" spans="1:74">
      <c r="A6" s="30" t="str">
        <f>'Indicator Data'!A8</f>
        <v>Algeria</v>
      </c>
      <c r="B6" s="23" t="str">
        <f>'Indicator Data'!B8</f>
        <v>DZA</v>
      </c>
      <c r="C6" s="38">
        <f>IF('Indicator Date'!C6="","x",'Indicator Date'!C6)</f>
        <v>2024</v>
      </c>
      <c r="D6" s="38">
        <f>IF('Indicator Date'!D6="","x",'Indicator Date'!D6)</f>
        <v>2024</v>
      </c>
      <c r="E6" s="38">
        <f>IF('Indicator Date'!E6="","x",'Indicator Date'!E6)</f>
        <v>2024</v>
      </c>
      <c r="F6" s="38">
        <f>IF('Indicator Date'!F6="","x",'Indicator Date'!F6)</f>
        <v>2024</v>
      </c>
      <c r="G6" s="38">
        <f>IF('Indicator Date'!G6="","x",'Indicator Date'!G6)</f>
        <v>2024</v>
      </c>
      <c r="H6" s="38">
        <f>IF('Indicator Date'!H6="","x",'Indicator Date'!H6)</f>
        <v>2024</v>
      </c>
      <c r="I6" s="38">
        <f>IF('Indicator Date'!I6="","x",'Indicator Date'!I6)</f>
        <v>2024</v>
      </c>
      <c r="J6" s="38">
        <f>IF('Indicator Date'!J6="","x",'Indicator Date'!J6)</f>
        <v>2024</v>
      </c>
      <c r="K6" s="38">
        <f>IF('Indicator Date'!K6="","x",'Indicator Date'!K6)</f>
        <v>2024</v>
      </c>
      <c r="L6" s="38">
        <f>IF('Indicator Date'!L6="","x",'Indicator Date'!L6)</f>
        <v>2024</v>
      </c>
      <c r="M6" s="38">
        <f>IF('Indicator Date'!M6="","x",'Indicator Date'!M6)</f>
        <v>2024</v>
      </c>
      <c r="N6" s="38">
        <f>IF('Indicator Date'!N6="","x",'Indicator Date'!N6)</f>
        <v>2024</v>
      </c>
      <c r="O6" s="38">
        <f>IF('Indicator Date'!O6="","x",'Indicator Date'!O6)</f>
        <v>2024</v>
      </c>
      <c r="P6" s="38">
        <f>IF('Indicator Date'!P6="","x",'Indicator Date'!P6)</f>
        <v>2024</v>
      </c>
      <c r="Q6" s="38">
        <f>IF('Indicator Date'!Q6="","x",'Indicator Date'!Q6)</f>
        <v>2024</v>
      </c>
      <c r="R6" s="38">
        <f>IF('Indicator Date'!R6="","x",'Indicator Date'!R6)</f>
        <v>2024</v>
      </c>
      <c r="S6" s="38">
        <f>IF('Indicator Date'!S6="","x",'Indicator Date'!S6)</f>
        <v>2024</v>
      </c>
      <c r="T6" s="38">
        <f>IF('Indicator Date'!T6="","x",'Indicator Date'!T6)</f>
        <v>2024</v>
      </c>
      <c r="U6" s="38">
        <f>IF('Indicator Date'!U6="","x",'Indicator Date'!U6)</f>
        <v>2024</v>
      </c>
      <c r="V6" s="38">
        <f>IF('Indicator Date'!V6="","x",'Indicator Date'!V6)</f>
        <v>2021</v>
      </c>
      <c r="W6" s="38">
        <f>IF('Indicator Date'!W6="","x",'Indicator Date'!W6)</f>
        <v>2022</v>
      </c>
      <c r="X6" s="38">
        <f>IF('Indicator Date'!X6="","x",'Indicator Date'!X6)</f>
        <v>2022</v>
      </c>
      <c r="Y6" s="38">
        <f>IF('Indicator Date'!Y6="","x",'Indicator Date'!Y6)</f>
        <v>2018</v>
      </c>
      <c r="Z6" s="38">
        <f>IF('Indicator Date'!Z6="","x",'Indicator Date'!Z6)</f>
        <v>2022</v>
      </c>
      <c r="AA6" s="38">
        <f>IF('Indicator Date'!AA6="","x",'Indicator Date'!AA6)</f>
        <v>2022</v>
      </c>
      <c r="AB6" s="38">
        <f>IF('Indicator Date'!AB6="","x",'Indicator Date'!AB6)</f>
        <v>2018</v>
      </c>
      <c r="AC6" s="38">
        <f>IF('Indicator Date'!AC6="","x",'Indicator Date'!AC6)</f>
        <v>2020</v>
      </c>
      <c r="AD6" s="38">
        <f>IF('Indicator Date'!AD6="","x",'Indicator Date'!AD6)</f>
        <v>2022</v>
      </c>
      <c r="AE6" s="38">
        <f>IF('Indicator Date'!AE6="","x",'Indicator Date'!AE6)</f>
        <v>2024</v>
      </c>
      <c r="AF6" s="38">
        <f>IF('Indicator Date'!AF6="","x",'Indicator Date'!AF6)</f>
        <v>2024</v>
      </c>
      <c r="AG6" s="38">
        <f>IF('Indicator Date'!AG6="","x",'Indicator Date'!AG6)</f>
        <v>2024</v>
      </c>
      <c r="AH6" s="38">
        <f>IF('Indicator Date'!AH6="","x",'Indicator Date'!AH6)</f>
        <v>2022</v>
      </c>
      <c r="AI6" s="38" t="str">
        <f>IF('Indicator Date'!AI6="","x",RIGHT('Indicator Date'!AI6,4))</f>
        <v>2018</v>
      </c>
      <c r="AJ6" s="38">
        <f>IF('Indicator Date'!AJ6="","x",'Indicator Date'!AJ6)</f>
        <v>2024</v>
      </c>
      <c r="AK6" s="38">
        <f>IF('Indicator Date'!AK6="","x",'Indicator Date'!AK6)</f>
        <v>2021</v>
      </c>
      <c r="AL6" s="38">
        <f>IF('Indicator Date'!AL6="","x",'Indicator Date'!AL6)</f>
        <v>2022</v>
      </c>
      <c r="AM6" s="38">
        <f>IF('Indicator Date'!AM6="","x",'Indicator Date'!AM6)</f>
        <v>2022</v>
      </c>
      <c r="AN6" s="38">
        <f>IF('Indicator Date'!AN6="","x",'Indicator Date'!AN6)</f>
        <v>2023</v>
      </c>
      <c r="AO6" s="38">
        <f>IF('Indicator Date'!AO6="","x",'Indicator Date'!AO6)</f>
        <v>2022</v>
      </c>
      <c r="AP6" s="38">
        <f>IF('Indicator Date'!AP6="","x",'Indicator Date'!AP6)</f>
        <v>2019</v>
      </c>
      <c r="AQ6" s="38">
        <f>IF('Indicator Date'!AQ6="","x",'Indicator Date'!AQ6)</f>
        <v>2022</v>
      </c>
      <c r="AR6" s="38">
        <f>IF('Indicator Date'!AR6="","x",'Indicator Date'!AR6)</f>
        <v>2022</v>
      </c>
      <c r="AS6" s="38">
        <f>IF('Indicator Date'!AS6="","x",'Indicator Date'!AS6)</f>
        <v>2022</v>
      </c>
      <c r="AT6" s="38">
        <f>IF('Indicator Date'!AT6="","x",'Indicator Date'!AT6)</f>
        <v>2022</v>
      </c>
      <c r="AU6" s="38">
        <f>IF('Indicator Date'!AU6="","x",'Indicator Date'!AU6)</f>
        <v>2022</v>
      </c>
      <c r="AV6" s="38">
        <f>IF('Indicator Date'!AV6="","x",'Indicator Date'!AV6)</f>
        <v>2022</v>
      </c>
      <c r="AW6" s="38">
        <f>IF('Indicator Date'!AW6="","x",'Indicator Date'!AW6)</f>
        <v>2011</v>
      </c>
      <c r="AX6" s="38">
        <f>IF('Indicator Date'!AX6="","x",'Indicator Date'!AX6)</f>
        <v>2022</v>
      </c>
      <c r="AY6" s="38">
        <f>IF('Indicator Date'!AY6="","x",'Indicator Date'!AY6)</f>
        <v>2023</v>
      </c>
      <c r="AZ6" s="38">
        <f>IF('Indicator Date'!AZ6="","x",'Indicator Date'!AZ6)</f>
        <v>2024</v>
      </c>
      <c r="BA6" s="38">
        <f>IF('Indicator Date'!BA6="","x",'Indicator Date'!BA6)</f>
        <v>2017</v>
      </c>
      <c r="BB6" s="38">
        <f>IF('Indicator Date'!BB6="","x",'Indicator Date'!BB6)</f>
        <v>2024</v>
      </c>
      <c r="BC6" s="38">
        <f>IF('Indicator Date'!BC6="","x",'Indicator Date'!BC6)</f>
        <v>2023</v>
      </c>
      <c r="BD6" s="38">
        <f>IF('Indicator Date'!BD6="","x",'Indicator Date'!BD6)</f>
        <v>2024</v>
      </c>
      <c r="BE6" s="38">
        <f>IF('Indicator Date'!BE6="","x",'Indicator Date'!BE6)</f>
        <v>2024</v>
      </c>
      <c r="BF6" s="38">
        <f>IF('Indicator Date'!BF6="","x",'Indicator Date'!BF6)</f>
        <v>2013</v>
      </c>
      <c r="BG6" s="38">
        <f>IF('Indicator Date'!BG6="","x",'Indicator Date'!BG6)</f>
        <v>2022</v>
      </c>
      <c r="BH6" s="38">
        <f>IF('Indicator Date'!BH6="","x",'Indicator Date'!BH6)</f>
        <v>2023</v>
      </c>
      <c r="BI6" s="38">
        <f>IF('Indicator Date'!BI6="","x",'Indicator Date'!BI6)</f>
        <v>2022</v>
      </c>
      <c r="BJ6" s="38">
        <f>IF('Indicator Date'!BJ6="","x",'Indicator Date'!BJ6)</f>
        <v>2018</v>
      </c>
      <c r="BK6" s="38">
        <f>IF('Indicator Date'!BK6="","x",'Indicator Date'!BK6)</f>
        <v>2021</v>
      </c>
      <c r="BL6" s="38">
        <f>IF('Indicator Date'!BL6="","x",'Indicator Date'!BL6)</f>
        <v>2022</v>
      </c>
      <c r="BM6" s="38">
        <f>IF('Indicator Date'!BM6="","x",'Indicator Date'!BM6)</f>
        <v>2014</v>
      </c>
      <c r="BN6" s="38">
        <f>IF('Indicator Date'!BN6="","x",'Indicator Date'!BN6)</f>
        <v>2022</v>
      </c>
      <c r="BO6" s="38">
        <f>IF('Indicator Date'!BO6="","x",'Indicator Date'!BO6)</f>
        <v>2022</v>
      </c>
      <c r="BP6" s="38">
        <f>IF('Indicator Date'!BP6="","x",'Indicator Date'!BP6)</f>
        <v>2018</v>
      </c>
      <c r="BQ6" s="38">
        <f>IF('Indicator Date'!BQ6="","x",'Indicator Date'!BQ6)</f>
        <v>2022</v>
      </c>
      <c r="BR6" s="38">
        <f>IF('Indicator Date'!BR6="","x",'Indicator Date'!BR6)</f>
        <v>2022</v>
      </c>
      <c r="BS6" s="38">
        <f>IF('Indicator Date'!BS6="","x",'Indicator Date'!BS6)</f>
        <v>2022</v>
      </c>
      <c r="BT6" s="38">
        <f>IF('Indicator Date'!BT6="","x",'Indicator Date'!BT6)</f>
        <v>2021</v>
      </c>
      <c r="BU6" s="38">
        <f>IF('Indicator Date'!BU6="","x",'Indicator Date'!BU6)</f>
        <v>2020</v>
      </c>
      <c r="BV6" s="38">
        <f>IF('Indicator Date'!BV6="","x",'Indicator Date'!BV6)</f>
        <v>2023</v>
      </c>
    </row>
    <row r="7" spans="1:74">
      <c r="A7" s="30" t="str">
        <f>'Indicator Data'!A9</f>
        <v>Angola</v>
      </c>
      <c r="B7" s="23" t="str">
        <f>'Indicator Data'!B9</f>
        <v>AGO</v>
      </c>
      <c r="C7" s="38">
        <f>IF('Indicator Date'!C7="","x",'Indicator Date'!C7)</f>
        <v>2024</v>
      </c>
      <c r="D7" s="38">
        <f>IF('Indicator Date'!D7="","x",'Indicator Date'!D7)</f>
        <v>2024</v>
      </c>
      <c r="E7" s="38">
        <f>IF('Indicator Date'!E7="","x",'Indicator Date'!E7)</f>
        <v>2024</v>
      </c>
      <c r="F7" s="38">
        <f>IF('Indicator Date'!F7="","x",'Indicator Date'!F7)</f>
        <v>2024</v>
      </c>
      <c r="G7" s="38">
        <f>IF('Indicator Date'!G7="","x",'Indicator Date'!G7)</f>
        <v>2024</v>
      </c>
      <c r="H7" s="38">
        <f>IF('Indicator Date'!H7="","x",'Indicator Date'!H7)</f>
        <v>2024</v>
      </c>
      <c r="I7" s="38">
        <f>IF('Indicator Date'!I7="","x",'Indicator Date'!I7)</f>
        <v>2024</v>
      </c>
      <c r="J7" s="38">
        <f>IF('Indicator Date'!J7="","x",'Indicator Date'!J7)</f>
        <v>2024</v>
      </c>
      <c r="K7" s="38">
        <f>IF('Indicator Date'!K7="","x",'Indicator Date'!K7)</f>
        <v>2024</v>
      </c>
      <c r="L7" s="38">
        <f>IF('Indicator Date'!L7="","x",'Indicator Date'!L7)</f>
        <v>2024</v>
      </c>
      <c r="M7" s="38">
        <f>IF('Indicator Date'!M7="","x",'Indicator Date'!M7)</f>
        <v>2024</v>
      </c>
      <c r="N7" s="38">
        <f>IF('Indicator Date'!N7="","x",'Indicator Date'!N7)</f>
        <v>2024</v>
      </c>
      <c r="O7" s="38">
        <f>IF('Indicator Date'!O7="","x",'Indicator Date'!O7)</f>
        <v>2024</v>
      </c>
      <c r="P7" s="38">
        <f>IF('Indicator Date'!P7="","x",'Indicator Date'!P7)</f>
        <v>2024</v>
      </c>
      <c r="Q7" s="38">
        <f>IF('Indicator Date'!Q7="","x",'Indicator Date'!Q7)</f>
        <v>2024</v>
      </c>
      <c r="R7" s="38">
        <f>IF('Indicator Date'!R7="","x",'Indicator Date'!R7)</f>
        <v>2024</v>
      </c>
      <c r="S7" s="38">
        <f>IF('Indicator Date'!S7="","x",'Indicator Date'!S7)</f>
        <v>2024</v>
      </c>
      <c r="T7" s="38">
        <f>IF('Indicator Date'!T7="","x",'Indicator Date'!T7)</f>
        <v>2024</v>
      </c>
      <c r="U7" s="38">
        <f>IF('Indicator Date'!U7="","x",'Indicator Date'!U7)</f>
        <v>2024</v>
      </c>
      <c r="V7" s="38">
        <f>IF('Indicator Date'!V7="","x",'Indicator Date'!V7)</f>
        <v>2021</v>
      </c>
      <c r="W7" s="38">
        <f>IF('Indicator Date'!W7="","x",'Indicator Date'!W7)</f>
        <v>2022</v>
      </c>
      <c r="X7" s="38">
        <f>IF('Indicator Date'!X7="","x",'Indicator Date'!X7)</f>
        <v>2022</v>
      </c>
      <c r="Y7" s="38">
        <f>IF('Indicator Date'!Y7="","x",'Indicator Date'!Y7)</f>
        <v>2016</v>
      </c>
      <c r="Z7" s="38">
        <f>IF('Indicator Date'!Z7="","x",'Indicator Date'!Z7)</f>
        <v>2022</v>
      </c>
      <c r="AA7" s="38">
        <f>IF('Indicator Date'!AA7="","x",'Indicator Date'!AA7)</f>
        <v>2020</v>
      </c>
      <c r="AB7" s="38">
        <f>IF('Indicator Date'!AB7="","x",'Indicator Date'!AB7)</f>
        <v>2018</v>
      </c>
      <c r="AC7" s="38">
        <f>IF('Indicator Date'!AC7="","x",'Indicator Date'!AC7)</f>
        <v>2020</v>
      </c>
      <c r="AD7" s="38">
        <f>IF('Indicator Date'!AD7="","x",'Indicator Date'!AD7)</f>
        <v>2022</v>
      </c>
      <c r="AE7" s="38">
        <f>IF('Indicator Date'!AE7="","x",'Indicator Date'!AE7)</f>
        <v>2024</v>
      </c>
      <c r="AF7" s="38">
        <f>IF('Indicator Date'!AF7="","x",'Indicator Date'!AF7)</f>
        <v>2024</v>
      </c>
      <c r="AG7" s="38">
        <f>IF('Indicator Date'!AG7="","x",'Indicator Date'!AG7)</f>
        <v>2024</v>
      </c>
      <c r="AH7" s="38">
        <f>IF('Indicator Date'!AH7="","x",'Indicator Date'!AH7)</f>
        <v>2022</v>
      </c>
      <c r="AI7" s="38" t="str">
        <f>IF('Indicator Date'!AI7="","x",RIGHT('Indicator Date'!AI7,4))</f>
        <v>2015</v>
      </c>
      <c r="AJ7" s="38">
        <f>IF('Indicator Date'!AJ7="","x",'Indicator Date'!AJ7)</f>
        <v>2024</v>
      </c>
      <c r="AK7" s="38">
        <f>IF('Indicator Date'!AK7="","x",'Indicator Date'!AK7)</f>
        <v>2021</v>
      </c>
      <c r="AL7" s="38">
        <f>IF('Indicator Date'!AL7="","x",'Indicator Date'!AL7)</f>
        <v>2022</v>
      </c>
      <c r="AM7" s="38">
        <f>IF('Indicator Date'!AM7="","x",'Indicator Date'!AM7)</f>
        <v>2022</v>
      </c>
      <c r="AN7" s="38">
        <f>IF('Indicator Date'!AN7="","x",'Indicator Date'!AN7)</f>
        <v>2023</v>
      </c>
      <c r="AO7" s="38">
        <f>IF('Indicator Date'!AO7="","x",'Indicator Date'!AO7)</f>
        <v>2022</v>
      </c>
      <c r="AP7" s="38">
        <f>IF('Indicator Date'!AP7="","x",'Indicator Date'!AP7)</f>
        <v>2015</v>
      </c>
      <c r="AQ7" s="38">
        <f>IF('Indicator Date'!AQ7="","x",'Indicator Date'!AQ7)</f>
        <v>2022</v>
      </c>
      <c r="AR7" s="38">
        <f>IF('Indicator Date'!AR7="","x",'Indicator Date'!AR7)</f>
        <v>2022</v>
      </c>
      <c r="AS7" s="38">
        <f>IF('Indicator Date'!AS7="","x",'Indicator Date'!AS7)</f>
        <v>2022</v>
      </c>
      <c r="AT7" s="38">
        <f>IF('Indicator Date'!AT7="","x",'Indicator Date'!AT7)</f>
        <v>2022</v>
      </c>
      <c r="AU7" s="38">
        <f>IF('Indicator Date'!AU7="","x",'Indicator Date'!AU7)</f>
        <v>2022</v>
      </c>
      <c r="AV7" s="38">
        <f>IF('Indicator Date'!AV7="","x",'Indicator Date'!AV7)</f>
        <v>2022</v>
      </c>
      <c r="AW7" s="38">
        <f>IF('Indicator Date'!AW7="","x",'Indicator Date'!AW7)</f>
        <v>2018</v>
      </c>
      <c r="AX7" s="38">
        <f>IF('Indicator Date'!AX7="","x",'Indicator Date'!AX7)</f>
        <v>2022</v>
      </c>
      <c r="AY7" s="38">
        <f>IF('Indicator Date'!AY7="","x",'Indicator Date'!AY7)</f>
        <v>2023</v>
      </c>
      <c r="AZ7" s="38">
        <f>IF('Indicator Date'!AZ7="","x",'Indicator Date'!AZ7)</f>
        <v>2024</v>
      </c>
      <c r="BA7" s="38" t="str">
        <f>IF('Indicator Date'!BA7="","x",'Indicator Date'!BA7)</f>
        <v>x</v>
      </c>
      <c r="BB7" s="38">
        <f>IF('Indicator Date'!BB7="","x",'Indicator Date'!BB7)</f>
        <v>2024</v>
      </c>
      <c r="BC7" s="38">
        <f>IF('Indicator Date'!BC7="","x",'Indicator Date'!BC7)</f>
        <v>2023</v>
      </c>
      <c r="BD7" s="38">
        <f>IF('Indicator Date'!BD7="","x",'Indicator Date'!BD7)</f>
        <v>2024</v>
      </c>
      <c r="BE7" s="38">
        <f>IF('Indicator Date'!BE7="","x",'Indicator Date'!BE7)</f>
        <v>2024</v>
      </c>
      <c r="BF7" s="38">
        <f>IF('Indicator Date'!BF7="","x",'Indicator Date'!BF7)</f>
        <v>2013</v>
      </c>
      <c r="BG7" s="38">
        <f>IF('Indicator Date'!BG7="","x",'Indicator Date'!BG7)</f>
        <v>2022</v>
      </c>
      <c r="BH7" s="38">
        <f>IF('Indicator Date'!BH7="","x",'Indicator Date'!BH7)</f>
        <v>2023</v>
      </c>
      <c r="BI7" s="38">
        <f>IF('Indicator Date'!BI7="","x",'Indicator Date'!BI7)</f>
        <v>2022</v>
      </c>
      <c r="BJ7" s="38">
        <f>IF('Indicator Date'!BJ7="","x",'Indicator Date'!BJ7)</f>
        <v>2022</v>
      </c>
      <c r="BK7" s="38">
        <f>IF('Indicator Date'!BK7="","x",'Indicator Date'!BK7)</f>
        <v>2021</v>
      </c>
      <c r="BL7" s="38">
        <f>IF('Indicator Date'!BL7="","x",'Indicator Date'!BL7)</f>
        <v>2022</v>
      </c>
      <c r="BM7" s="38">
        <f>IF('Indicator Date'!BM7="","x",'Indicator Date'!BM7)</f>
        <v>2014</v>
      </c>
      <c r="BN7" s="38">
        <f>IF('Indicator Date'!BN7="","x",'Indicator Date'!BN7)</f>
        <v>2022</v>
      </c>
      <c r="BO7" s="38">
        <f>IF('Indicator Date'!BO7="","x",'Indicator Date'!BO7)</f>
        <v>2022</v>
      </c>
      <c r="BP7" s="38">
        <f>IF('Indicator Date'!BP7="","x",'Indicator Date'!BP7)</f>
        <v>2018</v>
      </c>
      <c r="BQ7" s="38">
        <f>IF('Indicator Date'!BQ7="","x",'Indicator Date'!BQ7)</f>
        <v>2022</v>
      </c>
      <c r="BR7" s="38">
        <f>IF('Indicator Date'!BR7="","x",'Indicator Date'!BR7)</f>
        <v>2022</v>
      </c>
      <c r="BS7" s="38">
        <f>IF('Indicator Date'!BS7="","x",'Indicator Date'!BS7)</f>
        <v>2022</v>
      </c>
      <c r="BT7" s="38">
        <f>IF('Indicator Date'!BT7="","x",'Indicator Date'!BT7)</f>
        <v>2021</v>
      </c>
      <c r="BU7" s="38">
        <f>IF('Indicator Date'!BU7="","x",'Indicator Date'!BU7)</f>
        <v>2020</v>
      </c>
      <c r="BV7" s="38">
        <f>IF('Indicator Date'!BV7="","x",'Indicator Date'!BV7)</f>
        <v>2023</v>
      </c>
    </row>
    <row r="8" spans="1:74">
      <c r="A8" s="30" t="str">
        <f>'Indicator Data'!A10</f>
        <v>Antigua and Barbuda</v>
      </c>
      <c r="B8" s="23" t="str">
        <f>'Indicator Data'!B10</f>
        <v>ATG</v>
      </c>
      <c r="C8" s="38">
        <f>IF('Indicator Date'!C8="","x",'Indicator Date'!C8)</f>
        <v>2024</v>
      </c>
      <c r="D8" s="38">
        <f>IF('Indicator Date'!D8="","x",'Indicator Date'!D8)</f>
        <v>2024</v>
      </c>
      <c r="E8" s="38">
        <f>IF('Indicator Date'!E8="","x",'Indicator Date'!E8)</f>
        <v>2024</v>
      </c>
      <c r="F8" s="38">
        <f>IF('Indicator Date'!F8="","x",'Indicator Date'!F8)</f>
        <v>2024</v>
      </c>
      <c r="G8" s="38">
        <f>IF('Indicator Date'!G8="","x",'Indicator Date'!G8)</f>
        <v>2024</v>
      </c>
      <c r="H8" s="38">
        <f>IF('Indicator Date'!H8="","x",'Indicator Date'!H8)</f>
        <v>2024</v>
      </c>
      <c r="I8" s="38">
        <f>IF('Indicator Date'!I8="","x",'Indicator Date'!I8)</f>
        <v>2024</v>
      </c>
      <c r="J8" s="38">
        <f>IF('Indicator Date'!J8="","x",'Indicator Date'!J8)</f>
        <v>2024</v>
      </c>
      <c r="K8" s="38">
        <f>IF('Indicator Date'!K8="","x",'Indicator Date'!K8)</f>
        <v>2024</v>
      </c>
      <c r="L8" s="38">
        <f>IF('Indicator Date'!L8="","x",'Indicator Date'!L8)</f>
        <v>2024</v>
      </c>
      <c r="M8" s="38" t="str">
        <f>IF('Indicator Date'!M8="","x",'Indicator Date'!M8)</f>
        <v>x</v>
      </c>
      <c r="N8" s="38" t="str">
        <f>IF('Indicator Date'!N8="","x",'Indicator Date'!N8)</f>
        <v>x</v>
      </c>
      <c r="O8" s="38" t="str">
        <f>IF('Indicator Date'!O8="","x",'Indicator Date'!O8)</f>
        <v>x</v>
      </c>
      <c r="P8" s="38" t="str">
        <f>IF('Indicator Date'!P8="","x",'Indicator Date'!P8)</f>
        <v>x</v>
      </c>
      <c r="Q8" s="38">
        <f>IF('Indicator Date'!Q8="","x",'Indicator Date'!Q8)</f>
        <v>2024</v>
      </c>
      <c r="R8" s="38">
        <f>IF('Indicator Date'!R8="","x",'Indicator Date'!R8)</f>
        <v>2024</v>
      </c>
      <c r="S8" s="38">
        <f>IF('Indicator Date'!S8="","x",'Indicator Date'!S8)</f>
        <v>2024</v>
      </c>
      <c r="T8" s="38">
        <f>IF('Indicator Date'!T8="","x",'Indicator Date'!T8)</f>
        <v>2024</v>
      </c>
      <c r="U8" s="38">
        <f>IF('Indicator Date'!U8="","x",'Indicator Date'!U8)</f>
        <v>2024</v>
      </c>
      <c r="V8" s="38">
        <f>IF('Indicator Date'!V8="","x",'Indicator Date'!V8)</f>
        <v>2021</v>
      </c>
      <c r="W8" s="38">
        <f>IF('Indicator Date'!W8="","x",'Indicator Date'!W8)</f>
        <v>2022</v>
      </c>
      <c r="X8" s="38">
        <f>IF('Indicator Date'!X8="","x",'Indicator Date'!X8)</f>
        <v>2022</v>
      </c>
      <c r="Y8" s="38" t="str">
        <f>IF('Indicator Date'!Y8="","x",'Indicator Date'!Y8)</f>
        <v>x</v>
      </c>
      <c r="Z8" s="38">
        <f>IF('Indicator Date'!Z8="","x",'Indicator Date'!Z8)</f>
        <v>2022</v>
      </c>
      <c r="AA8" s="38" t="str">
        <f>IF('Indicator Date'!AA8="","x",'Indicator Date'!AA8)</f>
        <v>x</v>
      </c>
      <c r="AB8" s="38" t="str">
        <f>IF('Indicator Date'!AB8="","x",'Indicator Date'!AB8)</f>
        <v>x</v>
      </c>
      <c r="AC8" s="38" t="str">
        <f>IF('Indicator Date'!AC8="","x",'Indicator Date'!AC8)</f>
        <v>x</v>
      </c>
      <c r="AD8" s="38">
        <f>IF('Indicator Date'!AD8="","x",'Indicator Date'!AD8)</f>
        <v>2022</v>
      </c>
      <c r="AE8" s="38">
        <f>IF('Indicator Date'!AE8="","x",'Indicator Date'!AE8)</f>
        <v>2024</v>
      </c>
      <c r="AF8" s="38">
        <f>IF('Indicator Date'!AF8="","x",'Indicator Date'!AF8)</f>
        <v>2008</v>
      </c>
      <c r="AG8" s="38" t="str">
        <f>IF('Indicator Date'!AG8="","x",'Indicator Date'!AG8)</f>
        <v>x</v>
      </c>
      <c r="AH8" s="38">
        <f>IF('Indicator Date'!AH8="","x",'Indicator Date'!AH8)</f>
        <v>2022</v>
      </c>
      <c r="AI8" s="38" t="str">
        <f>IF('Indicator Date'!AI8="","x",RIGHT('Indicator Date'!AI8,4))</f>
        <v>x</v>
      </c>
      <c r="AJ8" s="38">
        <f>IF('Indicator Date'!AJ8="","x",'Indicator Date'!AJ8)</f>
        <v>2024</v>
      </c>
      <c r="AK8" s="38">
        <f>IF('Indicator Date'!AK8="","x",'Indicator Date'!AK8)</f>
        <v>2021</v>
      </c>
      <c r="AL8" s="38">
        <f>IF('Indicator Date'!AL8="","x",'Indicator Date'!AL8)</f>
        <v>2022</v>
      </c>
      <c r="AM8" s="38">
        <f>IF('Indicator Date'!AM8="","x",'Indicator Date'!AM8)</f>
        <v>2021</v>
      </c>
      <c r="AN8" s="38">
        <f>IF('Indicator Date'!AN8="","x",'Indicator Date'!AN8)</f>
        <v>2023</v>
      </c>
      <c r="AO8" s="38">
        <f>IF('Indicator Date'!AO8="","x",'Indicator Date'!AO8)</f>
        <v>2022</v>
      </c>
      <c r="AP8" s="38" t="str">
        <f>IF('Indicator Date'!AP8="","x",'Indicator Date'!AP8)</f>
        <v>x</v>
      </c>
      <c r="AQ8" s="38">
        <f>IF('Indicator Date'!AQ8="","x",'Indicator Date'!AQ8)</f>
        <v>2022</v>
      </c>
      <c r="AR8" s="38" t="str">
        <f>IF('Indicator Date'!AR8="","x",'Indicator Date'!AR8)</f>
        <v>x</v>
      </c>
      <c r="AS8" s="38" t="str">
        <f>IF('Indicator Date'!AS8="","x",'Indicator Date'!AS8)</f>
        <v>x</v>
      </c>
      <c r="AT8" s="38" t="str">
        <f>IF('Indicator Date'!AT8="","x",'Indicator Date'!AT8)</f>
        <v>x</v>
      </c>
      <c r="AU8" s="38">
        <f>IF('Indicator Date'!AU8="","x",'Indicator Date'!AU8)</f>
        <v>2022</v>
      </c>
      <c r="AV8" s="38" t="str">
        <f>IF('Indicator Date'!AV8="","x",'Indicator Date'!AV8)</f>
        <v>x</v>
      </c>
      <c r="AW8" s="38" t="str">
        <f>IF('Indicator Date'!AW8="","x",'Indicator Date'!AW8)</f>
        <v>x</v>
      </c>
      <c r="AX8" s="38">
        <f>IF('Indicator Date'!AX8="","x",'Indicator Date'!AX8)</f>
        <v>2022</v>
      </c>
      <c r="AY8" s="38">
        <f>IF('Indicator Date'!AY8="","x",'Indicator Date'!AY8)</f>
        <v>2023</v>
      </c>
      <c r="AZ8" s="38">
        <f>IF('Indicator Date'!AZ8="","x",'Indicator Date'!AZ8)</f>
        <v>2024</v>
      </c>
      <c r="BA8" s="38" t="str">
        <f>IF('Indicator Date'!BA8="","x",'Indicator Date'!BA8)</f>
        <v>x</v>
      </c>
      <c r="BB8" s="38">
        <f>IF('Indicator Date'!BB8="","x",'Indicator Date'!BB8)</f>
        <v>2023</v>
      </c>
      <c r="BC8" s="38">
        <f>IF('Indicator Date'!BC8="","x",'Indicator Date'!BC8)</f>
        <v>2023</v>
      </c>
      <c r="BD8" s="38">
        <f>IF('Indicator Date'!BD8="","x",'Indicator Date'!BD8)</f>
        <v>2024</v>
      </c>
      <c r="BE8" s="38">
        <f>IF('Indicator Date'!BE8="","x",'Indicator Date'!BE8)</f>
        <v>2024</v>
      </c>
      <c r="BF8" s="38">
        <f>IF('Indicator Date'!BF8="","x",'Indicator Date'!BF8)</f>
        <v>2013</v>
      </c>
      <c r="BG8" s="38">
        <f>IF('Indicator Date'!BG8="","x",'Indicator Date'!BG8)</f>
        <v>2022</v>
      </c>
      <c r="BH8" s="38" t="str">
        <f>IF('Indicator Date'!BH8="","x",'Indicator Date'!BH8)</f>
        <v>x</v>
      </c>
      <c r="BI8" s="38">
        <f>IF('Indicator Date'!BI8="","x",'Indicator Date'!BI8)</f>
        <v>2022</v>
      </c>
      <c r="BJ8" s="38" t="str">
        <f>IF('Indicator Date'!BJ8="","x",'Indicator Date'!BJ8)</f>
        <v>x</v>
      </c>
      <c r="BK8" s="38">
        <f>IF('Indicator Date'!BK8="","x",'Indicator Date'!BK8)</f>
        <v>2021</v>
      </c>
      <c r="BL8" s="38">
        <f>IF('Indicator Date'!BL8="","x",'Indicator Date'!BL8)</f>
        <v>2021</v>
      </c>
      <c r="BM8" s="38">
        <f>IF('Indicator Date'!BM8="","x",'Indicator Date'!BM8)</f>
        <v>2014</v>
      </c>
      <c r="BN8" s="38">
        <f>IF('Indicator Date'!BN8="","x",'Indicator Date'!BN8)</f>
        <v>2022</v>
      </c>
      <c r="BO8" s="38">
        <f>IF('Indicator Date'!BO8="","x",'Indicator Date'!BO8)</f>
        <v>2022</v>
      </c>
      <c r="BP8" s="38">
        <f>IF('Indicator Date'!BP8="","x",'Indicator Date'!BP8)</f>
        <v>2017</v>
      </c>
      <c r="BQ8" s="38">
        <f>IF('Indicator Date'!BQ8="","x",'Indicator Date'!BQ8)</f>
        <v>2022</v>
      </c>
      <c r="BR8" s="38">
        <f>IF('Indicator Date'!BR8="","x",'Indicator Date'!BR8)</f>
        <v>2022</v>
      </c>
      <c r="BS8" s="38" t="str">
        <f>IF('Indicator Date'!BS8="","x",'Indicator Date'!BS8)</f>
        <v>x</v>
      </c>
      <c r="BT8" s="38">
        <f>IF('Indicator Date'!BT8="","x",'Indicator Date'!BT8)</f>
        <v>2021</v>
      </c>
      <c r="BU8" s="38">
        <f>IF('Indicator Date'!BU8="","x",'Indicator Date'!BU8)</f>
        <v>2020</v>
      </c>
      <c r="BV8" s="38">
        <f>IF('Indicator Date'!BV8="","x",'Indicator Date'!BV8)</f>
        <v>2023</v>
      </c>
    </row>
    <row r="9" spans="1:74">
      <c r="A9" s="30" t="str">
        <f>'Indicator Data'!A11</f>
        <v>Argentina</v>
      </c>
      <c r="B9" s="23" t="str">
        <f>'Indicator Data'!B11</f>
        <v>ARG</v>
      </c>
      <c r="C9" s="38">
        <f>IF('Indicator Date'!C9="","x",'Indicator Date'!C9)</f>
        <v>2024</v>
      </c>
      <c r="D9" s="38">
        <f>IF('Indicator Date'!D9="","x",'Indicator Date'!D9)</f>
        <v>2024</v>
      </c>
      <c r="E9" s="38">
        <f>IF('Indicator Date'!E9="","x",'Indicator Date'!E9)</f>
        <v>2024</v>
      </c>
      <c r="F9" s="38">
        <f>IF('Indicator Date'!F9="","x",'Indicator Date'!F9)</f>
        <v>2024</v>
      </c>
      <c r="G9" s="38">
        <f>IF('Indicator Date'!G9="","x",'Indicator Date'!G9)</f>
        <v>2024</v>
      </c>
      <c r="H9" s="38">
        <f>IF('Indicator Date'!H9="","x",'Indicator Date'!H9)</f>
        <v>2024</v>
      </c>
      <c r="I9" s="38">
        <f>IF('Indicator Date'!I9="","x",'Indicator Date'!I9)</f>
        <v>2024</v>
      </c>
      <c r="J9" s="38">
        <f>IF('Indicator Date'!J9="","x",'Indicator Date'!J9)</f>
        <v>2024</v>
      </c>
      <c r="K9" s="38">
        <f>IF('Indicator Date'!K9="","x",'Indicator Date'!K9)</f>
        <v>2024</v>
      </c>
      <c r="L9" s="38">
        <f>IF('Indicator Date'!L9="","x",'Indicator Date'!L9)</f>
        <v>2024</v>
      </c>
      <c r="M9" s="38" t="str">
        <f>IF('Indicator Date'!M9="","x",'Indicator Date'!M9)</f>
        <v>x</v>
      </c>
      <c r="N9" s="38" t="str">
        <f>IF('Indicator Date'!N9="","x",'Indicator Date'!N9)</f>
        <v>x</v>
      </c>
      <c r="O9" s="38" t="str">
        <f>IF('Indicator Date'!O9="","x",'Indicator Date'!O9)</f>
        <v>x</v>
      </c>
      <c r="P9" s="38" t="str">
        <f>IF('Indicator Date'!P9="","x",'Indicator Date'!P9)</f>
        <v>x</v>
      </c>
      <c r="Q9" s="38">
        <f>IF('Indicator Date'!Q9="","x",'Indicator Date'!Q9)</f>
        <v>2024</v>
      </c>
      <c r="R9" s="38">
        <f>IF('Indicator Date'!R9="","x",'Indicator Date'!R9)</f>
        <v>2024</v>
      </c>
      <c r="S9" s="38">
        <f>IF('Indicator Date'!S9="","x",'Indicator Date'!S9)</f>
        <v>2024</v>
      </c>
      <c r="T9" s="38">
        <f>IF('Indicator Date'!T9="","x",'Indicator Date'!T9)</f>
        <v>2024</v>
      </c>
      <c r="U9" s="38">
        <f>IF('Indicator Date'!U9="","x",'Indicator Date'!U9)</f>
        <v>2024</v>
      </c>
      <c r="V9" s="38">
        <f>IF('Indicator Date'!V9="","x",'Indicator Date'!V9)</f>
        <v>2021</v>
      </c>
      <c r="W9" s="38">
        <f>IF('Indicator Date'!W9="","x",'Indicator Date'!W9)</f>
        <v>2022</v>
      </c>
      <c r="X9" s="38">
        <f>IF('Indicator Date'!X9="","x",'Indicator Date'!X9)</f>
        <v>2022</v>
      </c>
      <c r="Y9" s="38">
        <f>IF('Indicator Date'!Y9="","x",'Indicator Date'!Y9)</f>
        <v>2019</v>
      </c>
      <c r="Z9" s="38">
        <f>IF('Indicator Date'!Z9="","x",'Indicator Date'!Z9)</f>
        <v>2014</v>
      </c>
      <c r="AA9" s="38" t="str">
        <f>IF('Indicator Date'!AA9="","x",'Indicator Date'!AA9)</f>
        <v>x</v>
      </c>
      <c r="AB9" s="38">
        <f>IF('Indicator Date'!AB9="","x",'Indicator Date'!AB9)</f>
        <v>2019</v>
      </c>
      <c r="AC9" s="38">
        <f>IF('Indicator Date'!AC9="","x",'Indicator Date'!AC9)</f>
        <v>2020</v>
      </c>
      <c r="AD9" s="38">
        <f>IF('Indicator Date'!AD9="","x",'Indicator Date'!AD9)</f>
        <v>2022</v>
      </c>
      <c r="AE9" s="38">
        <f>IF('Indicator Date'!AE9="","x",'Indicator Date'!AE9)</f>
        <v>2024</v>
      </c>
      <c r="AF9" s="38">
        <f>IF('Indicator Date'!AF9="","x",'Indicator Date'!AF9)</f>
        <v>2024</v>
      </c>
      <c r="AG9" s="38">
        <f>IF('Indicator Date'!AG9="","x",'Indicator Date'!AG9)</f>
        <v>2024</v>
      </c>
      <c r="AH9" s="38">
        <f>IF('Indicator Date'!AH9="","x",'Indicator Date'!AH9)</f>
        <v>2022</v>
      </c>
      <c r="AI9" s="38" t="str">
        <f>IF('Indicator Date'!AI9="","x",RIGHT('Indicator Date'!AI9,4))</f>
        <v>2019</v>
      </c>
      <c r="AJ9" s="38">
        <f>IF('Indicator Date'!AJ9="","x",'Indicator Date'!AJ9)</f>
        <v>2024</v>
      </c>
      <c r="AK9" s="38">
        <f>IF('Indicator Date'!AK9="","x",'Indicator Date'!AK9)</f>
        <v>2021</v>
      </c>
      <c r="AL9" s="38">
        <f>IF('Indicator Date'!AL9="","x",'Indicator Date'!AL9)</f>
        <v>2022</v>
      </c>
      <c r="AM9" s="38">
        <f>IF('Indicator Date'!AM9="","x",'Indicator Date'!AM9)</f>
        <v>2022</v>
      </c>
      <c r="AN9" s="38">
        <f>IF('Indicator Date'!AN9="","x",'Indicator Date'!AN9)</f>
        <v>2023</v>
      </c>
      <c r="AO9" s="38">
        <f>IF('Indicator Date'!AO9="","x",'Indicator Date'!AO9)</f>
        <v>2022</v>
      </c>
      <c r="AP9" s="38">
        <f>IF('Indicator Date'!AP9="","x",'Indicator Date'!AP9)</f>
        <v>2019</v>
      </c>
      <c r="AQ9" s="38">
        <f>IF('Indicator Date'!AQ9="","x",'Indicator Date'!AQ9)</f>
        <v>2022</v>
      </c>
      <c r="AR9" s="38">
        <f>IF('Indicator Date'!AR9="","x",'Indicator Date'!AR9)</f>
        <v>2022</v>
      </c>
      <c r="AS9" s="38">
        <f>IF('Indicator Date'!AS9="","x",'Indicator Date'!AS9)</f>
        <v>2022</v>
      </c>
      <c r="AT9" s="38">
        <f>IF('Indicator Date'!AT9="","x",'Indicator Date'!AT9)</f>
        <v>2022</v>
      </c>
      <c r="AU9" s="38">
        <f>IF('Indicator Date'!AU9="","x",'Indicator Date'!AU9)</f>
        <v>2022</v>
      </c>
      <c r="AV9" s="38">
        <f>IF('Indicator Date'!AV9="","x",'Indicator Date'!AV9)</f>
        <v>2022</v>
      </c>
      <c r="AW9" s="38">
        <f>IF('Indicator Date'!AW9="","x",'Indicator Date'!AW9)</f>
        <v>2022</v>
      </c>
      <c r="AX9" s="38">
        <f>IF('Indicator Date'!AX9="","x",'Indicator Date'!AX9)</f>
        <v>2022</v>
      </c>
      <c r="AY9" s="38">
        <f>IF('Indicator Date'!AY9="","x",'Indicator Date'!AY9)</f>
        <v>2023</v>
      </c>
      <c r="AZ9" s="38">
        <f>IF('Indicator Date'!AZ9="","x",'Indicator Date'!AZ9)</f>
        <v>2024</v>
      </c>
      <c r="BA9" s="38" t="str">
        <f>IF('Indicator Date'!BA9="","x",'Indicator Date'!BA9)</f>
        <v>x</v>
      </c>
      <c r="BB9" s="38">
        <f>IF('Indicator Date'!BB9="","x",'Indicator Date'!BB9)</f>
        <v>2024</v>
      </c>
      <c r="BC9" s="38" t="str">
        <f>IF('Indicator Date'!BC9="","x",'Indicator Date'!BC9)</f>
        <v>x</v>
      </c>
      <c r="BD9" s="38">
        <f>IF('Indicator Date'!BD9="","x",'Indicator Date'!BD9)</f>
        <v>2024</v>
      </c>
      <c r="BE9" s="38">
        <f>IF('Indicator Date'!BE9="","x",'Indicator Date'!BE9)</f>
        <v>2024</v>
      </c>
      <c r="BF9" s="38">
        <f>IF('Indicator Date'!BF9="","x",'Indicator Date'!BF9)</f>
        <v>2015</v>
      </c>
      <c r="BG9" s="38">
        <f>IF('Indicator Date'!BG9="","x",'Indicator Date'!BG9)</f>
        <v>2022</v>
      </c>
      <c r="BH9" s="38">
        <f>IF('Indicator Date'!BH9="","x",'Indicator Date'!BH9)</f>
        <v>2023</v>
      </c>
      <c r="BI9" s="38">
        <f>IF('Indicator Date'!BI9="","x",'Indicator Date'!BI9)</f>
        <v>2022</v>
      </c>
      <c r="BJ9" s="38" t="str">
        <f>IF('Indicator Date'!BJ9="","x",'Indicator Date'!BJ9)</f>
        <v>x</v>
      </c>
      <c r="BK9" s="38">
        <f>IF('Indicator Date'!BK9="","x",'Indicator Date'!BK9)</f>
        <v>2022</v>
      </c>
      <c r="BL9" s="38">
        <f>IF('Indicator Date'!BL9="","x",'Indicator Date'!BL9)</f>
        <v>2022</v>
      </c>
      <c r="BM9" s="38">
        <f>IF('Indicator Date'!BM9="","x",'Indicator Date'!BM9)</f>
        <v>2014</v>
      </c>
      <c r="BN9" s="38">
        <f>IF('Indicator Date'!BN9="","x",'Indicator Date'!BN9)</f>
        <v>2022</v>
      </c>
      <c r="BO9" s="38">
        <f>IF('Indicator Date'!BO9="","x",'Indicator Date'!BO9)</f>
        <v>2022</v>
      </c>
      <c r="BP9" s="38">
        <f>IF('Indicator Date'!BP9="","x",'Indicator Date'!BP9)</f>
        <v>2020</v>
      </c>
      <c r="BQ9" s="38">
        <f>IF('Indicator Date'!BQ9="","x",'Indicator Date'!BQ9)</f>
        <v>2022</v>
      </c>
      <c r="BR9" s="38">
        <f>IF('Indicator Date'!BR9="","x",'Indicator Date'!BR9)</f>
        <v>2022</v>
      </c>
      <c r="BS9" s="38">
        <f>IF('Indicator Date'!BS9="","x",'Indicator Date'!BS9)</f>
        <v>2022</v>
      </c>
      <c r="BT9" s="38">
        <f>IF('Indicator Date'!BT9="","x",'Indicator Date'!BT9)</f>
        <v>2021</v>
      </c>
      <c r="BU9" s="38">
        <f>IF('Indicator Date'!BU9="","x",'Indicator Date'!BU9)</f>
        <v>2020</v>
      </c>
      <c r="BV9" s="38">
        <f>IF('Indicator Date'!BV9="","x",'Indicator Date'!BV9)</f>
        <v>2023</v>
      </c>
    </row>
    <row r="10" spans="1:74">
      <c r="A10" s="30" t="str">
        <f>'Indicator Data'!A12</f>
        <v>Armenia</v>
      </c>
      <c r="B10" s="23" t="str">
        <f>'Indicator Data'!B12</f>
        <v>ARM</v>
      </c>
      <c r="C10" s="38">
        <f>IF('Indicator Date'!C10="","x",'Indicator Date'!C10)</f>
        <v>2024</v>
      </c>
      <c r="D10" s="38">
        <f>IF('Indicator Date'!D10="","x",'Indicator Date'!D10)</f>
        <v>2024</v>
      </c>
      <c r="E10" s="38">
        <f>IF('Indicator Date'!E10="","x",'Indicator Date'!E10)</f>
        <v>2024</v>
      </c>
      <c r="F10" s="38">
        <f>IF('Indicator Date'!F10="","x",'Indicator Date'!F10)</f>
        <v>2024</v>
      </c>
      <c r="G10" s="38">
        <f>IF('Indicator Date'!G10="","x",'Indicator Date'!G10)</f>
        <v>2024</v>
      </c>
      <c r="H10" s="38">
        <f>IF('Indicator Date'!H10="","x",'Indicator Date'!H10)</f>
        <v>2024</v>
      </c>
      <c r="I10" s="38">
        <f>IF('Indicator Date'!I10="","x",'Indicator Date'!I10)</f>
        <v>2024</v>
      </c>
      <c r="J10" s="38">
        <f>IF('Indicator Date'!J10="","x",'Indicator Date'!J10)</f>
        <v>2024</v>
      </c>
      <c r="K10" s="38">
        <f>IF('Indicator Date'!K10="","x",'Indicator Date'!K10)</f>
        <v>2024</v>
      </c>
      <c r="L10" s="38">
        <f>IF('Indicator Date'!L10="","x",'Indicator Date'!L10)</f>
        <v>2024</v>
      </c>
      <c r="M10" s="38">
        <f>IF('Indicator Date'!M10="","x",'Indicator Date'!M10)</f>
        <v>2024</v>
      </c>
      <c r="N10" s="38" t="str">
        <f>IF('Indicator Date'!N10="","x",'Indicator Date'!N10)</f>
        <v>x</v>
      </c>
      <c r="O10" s="38" t="str">
        <f>IF('Indicator Date'!O10="","x",'Indicator Date'!O10)</f>
        <v>x</v>
      </c>
      <c r="P10" s="38" t="str">
        <f>IF('Indicator Date'!P10="","x",'Indicator Date'!P10)</f>
        <v>x</v>
      </c>
      <c r="Q10" s="38">
        <f>IF('Indicator Date'!Q10="","x",'Indicator Date'!Q10)</f>
        <v>2024</v>
      </c>
      <c r="R10" s="38">
        <f>IF('Indicator Date'!R10="","x",'Indicator Date'!R10)</f>
        <v>2024</v>
      </c>
      <c r="S10" s="38">
        <f>IF('Indicator Date'!S10="","x",'Indicator Date'!S10)</f>
        <v>2024</v>
      </c>
      <c r="T10" s="38">
        <f>IF('Indicator Date'!T10="","x",'Indicator Date'!T10)</f>
        <v>2024</v>
      </c>
      <c r="U10" s="38">
        <f>IF('Indicator Date'!U10="","x",'Indicator Date'!U10)</f>
        <v>2024</v>
      </c>
      <c r="V10" s="38">
        <f>IF('Indicator Date'!V10="","x",'Indicator Date'!V10)</f>
        <v>2021</v>
      </c>
      <c r="W10" s="38">
        <f>IF('Indicator Date'!W10="","x",'Indicator Date'!W10)</f>
        <v>2022</v>
      </c>
      <c r="X10" s="38">
        <f>IF('Indicator Date'!X10="","x",'Indicator Date'!X10)</f>
        <v>2022</v>
      </c>
      <c r="Y10" s="38">
        <f>IF('Indicator Date'!Y10="","x",'Indicator Date'!Y10)</f>
        <v>2016</v>
      </c>
      <c r="Z10" s="38">
        <f>IF('Indicator Date'!Z10="","x",'Indicator Date'!Z10)</f>
        <v>2022</v>
      </c>
      <c r="AA10" s="38">
        <f>IF('Indicator Date'!AA10="","x",'Indicator Date'!AA10)</f>
        <v>2022</v>
      </c>
      <c r="AB10" s="38">
        <f>IF('Indicator Date'!AB10="","x",'Indicator Date'!AB10)</f>
        <v>2019</v>
      </c>
      <c r="AC10" s="38">
        <f>IF('Indicator Date'!AC10="","x",'Indicator Date'!AC10)</f>
        <v>2020</v>
      </c>
      <c r="AD10" s="38">
        <f>IF('Indicator Date'!AD10="","x",'Indicator Date'!AD10)</f>
        <v>2022</v>
      </c>
      <c r="AE10" s="38">
        <f>IF('Indicator Date'!AE10="","x",'Indicator Date'!AE10)</f>
        <v>2024</v>
      </c>
      <c r="AF10" s="38">
        <f>IF('Indicator Date'!AF10="","x",'Indicator Date'!AF10)</f>
        <v>2024</v>
      </c>
      <c r="AG10" s="38">
        <f>IF('Indicator Date'!AG10="","x",'Indicator Date'!AG10)</f>
        <v>2024</v>
      </c>
      <c r="AH10" s="38">
        <f>IF('Indicator Date'!AH10="","x",'Indicator Date'!AH10)</f>
        <v>2022</v>
      </c>
      <c r="AI10" s="38" t="str">
        <f>IF('Indicator Date'!AI10="","x",RIGHT('Indicator Date'!AI10,4))</f>
        <v>2015</v>
      </c>
      <c r="AJ10" s="38">
        <f>IF('Indicator Date'!AJ10="","x",'Indicator Date'!AJ10)</f>
        <v>2024</v>
      </c>
      <c r="AK10" s="38">
        <f>IF('Indicator Date'!AK10="","x",'Indicator Date'!AK10)</f>
        <v>2021</v>
      </c>
      <c r="AL10" s="38">
        <f>IF('Indicator Date'!AL10="","x",'Indicator Date'!AL10)</f>
        <v>2022</v>
      </c>
      <c r="AM10" s="38">
        <f>IF('Indicator Date'!AM10="","x",'Indicator Date'!AM10)</f>
        <v>2022</v>
      </c>
      <c r="AN10" s="38">
        <f>IF('Indicator Date'!AN10="","x",'Indicator Date'!AN10)</f>
        <v>2023</v>
      </c>
      <c r="AO10" s="38">
        <f>IF('Indicator Date'!AO10="","x",'Indicator Date'!AO10)</f>
        <v>2022</v>
      </c>
      <c r="AP10" s="38">
        <f>IF('Indicator Date'!AP10="","x",'Indicator Date'!AP10)</f>
        <v>2016</v>
      </c>
      <c r="AQ10" s="38">
        <f>IF('Indicator Date'!AQ10="","x",'Indicator Date'!AQ10)</f>
        <v>2022</v>
      </c>
      <c r="AR10" s="38">
        <f>IF('Indicator Date'!AR10="","x",'Indicator Date'!AR10)</f>
        <v>2022</v>
      </c>
      <c r="AS10" s="38">
        <f>IF('Indicator Date'!AS10="","x",'Indicator Date'!AS10)</f>
        <v>2022</v>
      </c>
      <c r="AT10" s="38">
        <f>IF('Indicator Date'!AT10="","x",'Indicator Date'!AT10)</f>
        <v>2022</v>
      </c>
      <c r="AU10" s="38">
        <f>IF('Indicator Date'!AU10="","x",'Indicator Date'!AU10)</f>
        <v>2022</v>
      </c>
      <c r="AV10" s="38">
        <f>IF('Indicator Date'!AV10="","x",'Indicator Date'!AV10)</f>
        <v>2022</v>
      </c>
      <c r="AW10" s="38">
        <f>IF('Indicator Date'!AW10="","x",'Indicator Date'!AW10)</f>
        <v>2022</v>
      </c>
      <c r="AX10" s="38">
        <f>IF('Indicator Date'!AX10="","x",'Indicator Date'!AX10)</f>
        <v>2022</v>
      </c>
      <c r="AY10" s="38">
        <f>IF('Indicator Date'!AY10="","x",'Indicator Date'!AY10)</f>
        <v>2023</v>
      </c>
      <c r="AZ10" s="38">
        <f>IF('Indicator Date'!AZ10="","x",'Indicator Date'!AZ10)</f>
        <v>2024</v>
      </c>
      <c r="BA10" s="38">
        <f>IF('Indicator Date'!BA10="","x",'Indicator Date'!BA10)</f>
        <v>2024</v>
      </c>
      <c r="BB10" s="38">
        <f>IF('Indicator Date'!BB10="","x",'Indicator Date'!BB10)</f>
        <v>2024</v>
      </c>
      <c r="BC10" s="38">
        <f>IF('Indicator Date'!BC10="","x",'Indicator Date'!BC10)</f>
        <v>2023</v>
      </c>
      <c r="BD10" s="38">
        <f>IF('Indicator Date'!BD10="","x",'Indicator Date'!BD10)</f>
        <v>2024</v>
      </c>
      <c r="BE10" s="38">
        <f>IF('Indicator Date'!BE10="","x",'Indicator Date'!BE10)</f>
        <v>2024</v>
      </c>
      <c r="BF10" s="38">
        <f>IF('Indicator Date'!BF10="","x",'Indicator Date'!BF10)</f>
        <v>2013</v>
      </c>
      <c r="BG10" s="38">
        <f>IF('Indicator Date'!BG10="","x",'Indicator Date'!BG10)</f>
        <v>2022</v>
      </c>
      <c r="BH10" s="38">
        <f>IF('Indicator Date'!BH10="","x",'Indicator Date'!BH10)</f>
        <v>2023</v>
      </c>
      <c r="BI10" s="38">
        <f>IF('Indicator Date'!BI10="","x",'Indicator Date'!BI10)</f>
        <v>2022</v>
      </c>
      <c r="BJ10" s="38">
        <f>IF('Indicator Date'!BJ10="","x",'Indicator Date'!BJ10)</f>
        <v>2020</v>
      </c>
      <c r="BK10" s="38">
        <f>IF('Indicator Date'!BK10="","x",'Indicator Date'!BK10)</f>
        <v>2021</v>
      </c>
      <c r="BL10" s="38">
        <f>IF('Indicator Date'!BL10="","x",'Indicator Date'!BL10)</f>
        <v>2022</v>
      </c>
      <c r="BM10" s="38">
        <f>IF('Indicator Date'!BM10="","x",'Indicator Date'!BM10)</f>
        <v>2014</v>
      </c>
      <c r="BN10" s="38">
        <f>IF('Indicator Date'!BN10="","x",'Indicator Date'!BN10)</f>
        <v>2022</v>
      </c>
      <c r="BO10" s="38">
        <f>IF('Indicator Date'!BO10="","x",'Indicator Date'!BO10)</f>
        <v>2022</v>
      </c>
      <c r="BP10" s="38">
        <f>IF('Indicator Date'!BP10="","x",'Indicator Date'!BP10)</f>
        <v>2017</v>
      </c>
      <c r="BQ10" s="38">
        <f>IF('Indicator Date'!BQ10="","x",'Indicator Date'!BQ10)</f>
        <v>2022</v>
      </c>
      <c r="BR10" s="38">
        <f>IF('Indicator Date'!BR10="","x",'Indicator Date'!BR10)</f>
        <v>2022</v>
      </c>
      <c r="BS10" s="38">
        <f>IF('Indicator Date'!BS10="","x",'Indicator Date'!BS10)</f>
        <v>2022</v>
      </c>
      <c r="BT10" s="38">
        <f>IF('Indicator Date'!BT10="","x",'Indicator Date'!BT10)</f>
        <v>2021</v>
      </c>
      <c r="BU10" s="38">
        <f>IF('Indicator Date'!BU10="","x",'Indicator Date'!BU10)</f>
        <v>2020</v>
      </c>
      <c r="BV10" s="38">
        <f>IF('Indicator Date'!BV10="","x",'Indicator Date'!BV10)</f>
        <v>2023</v>
      </c>
    </row>
    <row r="11" spans="1:74">
      <c r="A11" s="30" t="str">
        <f>'Indicator Data'!A13</f>
        <v>Australia</v>
      </c>
      <c r="B11" s="23" t="str">
        <f>'Indicator Data'!B13</f>
        <v>AUS</v>
      </c>
      <c r="C11" s="38">
        <f>IF('Indicator Date'!C11="","x",'Indicator Date'!C11)</f>
        <v>2024</v>
      </c>
      <c r="D11" s="38">
        <f>IF('Indicator Date'!D11="","x",'Indicator Date'!D11)</f>
        <v>2024</v>
      </c>
      <c r="E11" s="38">
        <f>IF('Indicator Date'!E11="","x",'Indicator Date'!E11)</f>
        <v>2024</v>
      </c>
      <c r="F11" s="38">
        <f>IF('Indicator Date'!F11="","x",'Indicator Date'!F11)</f>
        <v>2024</v>
      </c>
      <c r="G11" s="38">
        <f>IF('Indicator Date'!G11="","x",'Indicator Date'!G11)</f>
        <v>2024</v>
      </c>
      <c r="H11" s="38">
        <f>IF('Indicator Date'!H11="","x",'Indicator Date'!H11)</f>
        <v>2024</v>
      </c>
      <c r="I11" s="38">
        <f>IF('Indicator Date'!I11="","x",'Indicator Date'!I11)</f>
        <v>2024</v>
      </c>
      <c r="J11" s="38">
        <f>IF('Indicator Date'!J11="","x",'Indicator Date'!J11)</f>
        <v>2024</v>
      </c>
      <c r="K11" s="38">
        <f>IF('Indicator Date'!K11="","x",'Indicator Date'!K11)</f>
        <v>2024</v>
      </c>
      <c r="L11" s="38">
        <f>IF('Indicator Date'!L11="","x",'Indicator Date'!L11)</f>
        <v>2024</v>
      </c>
      <c r="M11" s="38">
        <f>IF('Indicator Date'!M11="","x",'Indicator Date'!M11)</f>
        <v>2024</v>
      </c>
      <c r="N11" s="38" t="str">
        <f>IF('Indicator Date'!N11="","x",'Indicator Date'!N11)</f>
        <v>x</v>
      </c>
      <c r="O11" s="38" t="str">
        <f>IF('Indicator Date'!O11="","x",'Indicator Date'!O11)</f>
        <v>x</v>
      </c>
      <c r="P11" s="38" t="str">
        <f>IF('Indicator Date'!P11="","x",'Indicator Date'!P11)</f>
        <v>x</v>
      </c>
      <c r="Q11" s="38">
        <f>IF('Indicator Date'!Q11="","x",'Indicator Date'!Q11)</f>
        <v>2024</v>
      </c>
      <c r="R11" s="38">
        <f>IF('Indicator Date'!R11="","x",'Indicator Date'!R11)</f>
        <v>2024</v>
      </c>
      <c r="S11" s="38">
        <f>IF('Indicator Date'!S11="","x",'Indicator Date'!S11)</f>
        <v>2024</v>
      </c>
      <c r="T11" s="38">
        <f>IF('Indicator Date'!T11="","x",'Indicator Date'!T11)</f>
        <v>2024</v>
      </c>
      <c r="U11" s="38">
        <f>IF('Indicator Date'!U11="","x",'Indicator Date'!U11)</f>
        <v>2024</v>
      </c>
      <c r="V11" s="38">
        <f>IF('Indicator Date'!V11="","x",'Indicator Date'!V11)</f>
        <v>2021</v>
      </c>
      <c r="W11" s="38">
        <f>IF('Indicator Date'!W11="","x",'Indicator Date'!W11)</f>
        <v>2022</v>
      </c>
      <c r="X11" s="38">
        <f>IF('Indicator Date'!X11="","x",'Indicator Date'!X11)</f>
        <v>2022</v>
      </c>
      <c r="Y11" s="38">
        <f>IF('Indicator Date'!Y11="","x",'Indicator Date'!Y11)</f>
        <v>2016</v>
      </c>
      <c r="Z11" s="38">
        <f>IF('Indicator Date'!Z11="","x",'Indicator Date'!Z11)</f>
        <v>2022</v>
      </c>
      <c r="AA11" s="38" t="str">
        <f>IF('Indicator Date'!AA11="","x",'Indicator Date'!AA11)</f>
        <v>x</v>
      </c>
      <c r="AB11" s="38">
        <f>IF('Indicator Date'!AB11="","x",'Indicator Date'!AB11)</f>
        <v>2018</v>
      </c>
      <c r="AC11" s="38">
        <f>IF('Indicator Date'!AC11="","x",'Indicator Date'!AC11)</f>
        <v>2020</v>
      </c>
      <c r="AD11" s="38">
        <f>IF('Indicator Date'!AD11="","x",'Indicator Date'!AD11)</f>
        <v>2022</v>
      </c>
      <c r="AE11" s="38">
        <f>IF('Indicator Date'!AE11="","x",'Indicator Date'!AE11)</f>
        <v>2024</v>
      </c>
      <c r="AF11" s="38">
        <f>IF('Indicator Date'!AF11="","x",'Indicator Date'!AF11)</f>
        <v>2024</v>
      </c>
      <c r="AG11" s="38">
        <f>IF('Indicator Date'!AG11="","x",'Indicator Date'!AG11)</f>
        <v>2024</v>
      </c>
      <c r="AH11" s="38">
        <f>IF('Indicator Date'!AH11="","x",'Indicator Date'!AH11)</f>
        <v>2022</v>
      </c>
      <c r="AI11" s="38" t="str">
        <f>IF('Indicator Date'!AI11="","x",RIGHT('Indicator Date'!AI11,4))</f>
        <v>x</v>
      </c>
      <c r="AJ11" s="38">
        <f>IF('Indicator Date'!AJ11="","x",'Indicator Date'!AJ11)</f>
        <v>2024</v>
      </c>
      <c r="AK11" s="38">
        <f>IF('Indicator Date'!AK11="","x",'Indicator Date'!AK11)</f>
        <v>2021</v>
      </c>
      <c r="AL11" s="38">
        <f>IF('Indicator Date'!AL11="","x",'Indicator Date'!AL11)</f>
        <v>2022</v>
      </c>
      <c r="AM11" s="38" t="str">
        <f>IF('Indicator Date'!AM11="","x",'Indicator Date'!AM11)</f>
        <v>x</v>
      </c>
      <c r="AN11" s="38">
        <f>IF('Indicator Date'!AN11="","x",'Indicator Date'!AN11)</f>
        <v>2023</v>
      </c>
      <c r="AO11" s="38">
        <f>IF('Indicator Date'!AO11="","x",'Indicator Date'!AO11)</f>
        <v>2022</v>
      </c>
      <c r="AP11" s="38" t="str">
        <f>IF('Indicator Date'!AP11="","x",'Indicator Date'!AP11)</f>
        <v>x</v>
      </c>
      <c r="AQ11" s="38">
        <f>IF('Indicator Date'!AQ11="","x",'Indicator Date'!AQ11)</f>
        <v>2022</v>
      </c>
      <c r="AR11" s="38">
        <f>IF('Indicator Date'!AR11="","x",'Indicator Date'!AR11)</f>
        <v>2021</v>
      </c>
      <c r="AS11" s="38">
        <f>IF('Indicator Date'!AS11="","x",'Indicator Date'!AS11)</f>
        <v>2021</v>
      </c>
      <c r="AT11" s="38" t="str">
        <f>IF('Indicator Date'!AT11="","x",'Indicator Date'!AT11)</f>
        <v>x</v>
      </c>
      <c r="AU11" s="38">
        <f>IF('Indicator Date'!AU11="","x",'Indicator Date'!AU11)</f>
        <v>2022</v>
      </c>
      <c r="AV11" s="38">
        <f>IF('Indicator Date'!AV11="","x",'Indicator Date'!AV11)</f>
        <v>2022</v>
      </c>
      <c r="AW11" s="38">
        <f>IF('Indicator Date'!AW11="","x",'Indicator Date'!AW11)</f>
        <v>2018</v>
      </c>
      <c r="AX11" s="38">
        <f>IF('Indicator Date'!AX11="","x",'Indicator Date'!AX11)</f>
        <v>2022</v>
      </c>
      <c r="AY11" s="38">
        <f>IF('Indicator Date'!AY11="","x",'Indicator Date'!AY11)</f>
        <v>2023</v>
      </c>
      <c r="AZ11" s="38">
        <f>IF('Indicator Date'!AZ11="","x",'Indicator Date'!AZ11)</f>
        <v>2024</v>
      </c>
      <c r="BA11" s="38" t="str">
        <f>IF('Indicator Date'!BA11="","x",'Indicator Date'!BA11)</f>
        <v>x</v>
      </c>
      <c r="BB11" s="38">
        <f>IF('Indicator Date'!BB11="","x",'Indicator Date'!BB11)</f>
        <v>2024</v>
      </c>
      <c r="BC11" s="38" t="str">
        <f>IF('Indicator Date'!BC11="","x",'Indicator Date'!BC11)</f>
        <v>x</v>
      </c>
      <c r="BD11" s="38">
        <f>IF('Indicator Date'!BD11="","x",'Indicator Date'!BD11)</f>
        <v>2024</v>
      </c>
      <c r="BE11" s="38">
        <f>IF('Indicator Date'!BE11="","x",'Indicator Date'!BE11)</f>
        <v>2024</v>
      </c>
      <c r="BF11" s="38">
        <f>IF('Indicator Date'!BF11="","x",'Indicator Date'!BF11)</f>
        <v>2015</v>
      </c>
      <c r="BG11" s="38">
        <f>IF('Indicator Date'!BG11="","x",'Indicator Date'!BG11)</f>
        <v>2022</v>
      </c>
      <c r="BH11" s="38">
        <f>IF('Indicator Date'!BH11="","x",'Indicator Date'!BH11)</f>
        <v>2023</v>
      </c>
      <c r="BI11" s="38">
        <f>IF('Indicator Date'!BI11="","x",'Indicator Date'!BI11)</f>
        <v>2022</v>
      </c>
      <c r="BJ11" s="38" t="str">
        <f>IF('Indicator Date'!BJ11="","x",'Indicator Date'!BJ11)</f>
        <v>x</v>
      </c>
      <c r="BK11" s="38">
        <f>IF('Indicator Date'!BK11="","x",'Indicator Date'!BK11)</f>
        <v>2021</v>
      </c>
      <c r="BL11" s="38">
        <f>IF('Indicator Date'!BL11="","x",'Indicator Date'!BL11)</f>
        <v>2022</v>
      </c>
      <c r="BM11" s="38">
        <f>IF('Indicator Date'!BM11="","x",'Indicator Date'!BM11)</f>
        <v>2014</v>
      </c>
      <c r="BN11" s="38">
        <f>IF('Indicator Date'!BN11="","x",'Indicator Date'!BN11)</f>
        <v>2022</v>
      </c>
      <c r="BO11" s="38">
        <f>IF('Indicator Date'!BO11="","x",'Indicator Date'!BO11)</f>
        <v>2022</v>
      </c>
      <c r="BP11" s="38">
        <f>IF('Indicator Date'!BP11="","x",'Indicator Date'!BP11)</f>
        <v>2020</v>
      </c>
      <c r="BQ11" s="38">
        <f>IF('Indicator Date'!BQ11="","x",'Indicator Date'!BQ11)</f>
        <v>2022</v>
      </c>
      <c r="BR11" s="38">
        <f>IF('Indicator Date'!BR11="","x",'Indicator Date'!BR11)</f>
        <v>2022</v>
      </c>
      <c r="BS11" s="38">
        <f>IF('Indicator Date'!BS11="","x",'Indicator Date'!BS11)</f>
        <v>2022</v>
      </c>
      <c r="BT11" s="38">
        <f>IF('Indicator Date'!BT11="","x",'Indicator Date'!BT11)</f>
        <v>2021</v>
      </c>
      <c r="BU11" s="38">
        <f>IF('Indicator Date'!BU11="","x",'Indicator Date'!BU11)</f>
        <v>2020</v>
      </c>
      <c r="BV11" s="38">
        <f>IF('Indicator Date'!BV11="","x",'Indicator Date'!BV11)</f>
        <v>2023</v>
      </c>
    </row>
    <row r="12" spans="1:74">
      <c r="A12" s="30" t="str">
        <f>'Indicator Data'!A14</f>
        <v>Austria</v>
      </c>
      <c r="B12" s="23" t="str">
        <f>'Indicator Data'!B14</f>
        <v>AUT</v>
      </c>
      <c r="C12" s="38">
        <f>IF('Indicator Date'!C12="","x",'Indicator Date'!C12)</f>
        <v>2024</v>
      </c>
      <c r="D12" s="38">
        <f>IF('Indicator Date'!D12="","x",'Indicator Date'!D12)</f>
        <v>2024</v>
      </c>
      <c r="E12" s="38">
        <f>IF('Indicator Date'!E12="","x",'Indicator Date'!E12)</f>
        <v>2024</v>
      </c>
      <c r="F12" s="38">
        <f>IF('Indicator Date'!F12="","x",'Indicator Date'!F12)</f>
        <v>2024</v>
      </c>
      <c r="G12" s="38">
        <f>IF('Indicator Date'!G12="","x",'Indicator Date'!G12)</f>
        <v>2024</v>
      </c>
      <c r="H12" s="38">
        <f>IF('Indicator Date'!H12="","x",'Indicator Date'!H12)</f>
        <v>2024</v>
      </c>
      <c r="I12" s="38">
        <f>IF('Indicator Date'!I12="","x",'Indicator Date'!I12)</f>
        <v>2024</v>
      </c>
      <c r="J12" s="38">
        <f>IF('Indicator Date'!J12="","x",'Indicator Date'!J12)</f>
        <v>2024</v>
      </c>
      <c r="K12" s="38">
        <f>IF('Indicator Date'!K12="","x",'Indicator Date'!K12)</f>
        <v>2024</v>
      </c>
      <c r="L12" s="38">
        <f>IF('Indicator Date'!L12="","x",'Indicator Date'!L12)</f>
        <v>2024</v>
      </c>
      <c r="M12" s="38">
        <f>IF('Indicator Date'!M12="","x",'Indicator Date'!M12)</f>
        <v>2024</v>
      </c>
      <c r="N12" s="38" t="str">
        <f>IF('Indicator Date'!N12="","x",'Indicator Date'!N12)</f>
        <v>x</v>
      </c>
      <c r="O12" s="38" t="str">
        <f>IF('Indicator Date'!O12="","x",'Indicator Date'!O12)</f>
        <v>x</v>
      </c>
      <c r="P12" s="38" t="str">
        <f>IF('Indicator Date'!P12="","x",'Indicator Date'!P12)</f>
        <v>x</v>
      </c>
      <c r="Q12" s="38">
        <f>IF('Indicator Date'!Q12="","x",'Indicator Date'!Q12)</f>
        <v>2024</v>
      </c>
      <c r="R12" s="38">
        <f>IF('Indicator Date'!R12="","x",'Indicator Date'!R12)</f>
        <v>2024</v>
      </c>
      <c r="S12" s="38">
        <f>IF('Indicator Date'!S12="","x",'Indicator Date'!S12)</f>
        <v>2024</v>
      </c>
      <c r="T12" s="38">
        <f>IF('Indicator Date'!T12="","x",'Indicator Date'!T12)</f>
        <v>2024</v>
      </c>
      <c r="U12" s="38">
        <f>IF('Indicator Date'!U12="","x",'Indicator Date'!U12)</f>
        <v>2024</v>
      </c>
      <c r="V12" s="38">
        <f>IF('Indicator Date'!V12="","x",'Indicator Date'!V12)</f>
        <v>2021</v>
      </c>
      <c r="W12" s="38">
        <f>IF('Indicator Date'!W12="","x",'Indicator Date'!W12)</f>
        <v>2022</v>
      </c>
      <c r="X12" s="38">
        <f>IF('Indicator Date'!X12="","x",'Indicator Date'!X12)</f>
        <v>2022</v>
      </c>
      <c r="Y12" s="38">
        <f>IF('Indicator Date'!Y12="","x",'Indicator Date'!Y12)</f>
        <v>2011</v>
      </c>
      <c r="Z12" s="38">
        <f>IF('Indicator Date'!Z12="","x",'Indicator Date'!Z12)</f>
        <v>2022</v>
      </c>
      <c r="AA12" s="38" t="str">
        <f>IF('Indicator Date'!AA12="","x",'Indicator Date'!AA12)</f>
        <v>x</v>
      </c>
      <c r="AB12" s="38">
        <f>IF('Indicator Date'!AB12="","x",'Indicator Date'!AB12)</f>
        <v>2018</v>
      </c>
      <c r="AC12" s="38">
        <f>IF('Indicator Date'!AC12="","x",'Indicator Date'!AC12)</f>
        <v>2020</v>
      </c>
      <c r="AD12" s="38">
        <f>IF('Indicator Date'!AD12="","x",'Indicator Date'!AD12)</f>
        <v>2022</v>
      </c>
      <c r="AE12" s="38">
        <f>IF('Indicator Date'!AE12="","x",'Indicator Date'!AE12)</f>
        <v>2024</v>
      </c>
      <c r="AF12" s="38">
        <f>IF('Indicator Date'!AF12="","x",'Indicator Date'!AF12)</f>
        <v>2024</v>
      </c>
      <c r="AG12" s="38">
        <f>IF('Indicator Date'!AG12="","x",'Indicator Date'!AG12)</f>
        <v>2024</v>
      </c>
      <c r="AH12" s="38">
        <f>IF('Indicator Date'!AH12="","x",'Indicator Date'!AH12)</f>
        <v>2022</v>
      </c>
      <c r="AI12" s="38" t="str">
        <f>IF('Indicator Date'!AI12="","x",RIGHT('Indicator Date'!AI12,4))</f>
        <v>x</v>
      </c>
      <c r="AJ12" s="38">
        <f>IF('Indicator Date'!AJ12="","x",'Indicator Date'!AJ12)</f>
        <v>2024</v>
      </c>
      <c r="AK12" s="38">
        <f>IF('Indicator Date'!AK12="","x",'Indicator Date'!AK12)</f>
        <v>2021</v>
      </c>
      <c r="AL12" s="38">
        <f>IF('Indicator Date'!AL12="","x",'Indicator Date'!AL12)</f>
        <v>2022</v>
      </c>
      <c r="AM12" s="38" t="str">
        <f>IF('Indicator Date'!AM12="","x",'Indicator Date'!AM12)</f>
        <v>x</v>
      </c>
      <c r="AN12" s="38">
        <f>IF('Indicator Date'!AN12="","x",'Indicator Date'!AN12)</f>
        <v>2023</v>
      </c>
      <c r="AO12" s="38">
        <f>IF('Indicator Date'!AO12="","x",'Indicator Date'!AO12)</f>
        <v>2022</v>
      </c>
      <c r="AP12" s="38" t="str">
        <f>IF('Indicator Date'!AP12="","x",'Indicator Date'!AP12)</f>
        <v>x</v>
      </c>
      <c r="AQ12" s="38">
        <f>IF('Indicator Date'!AQ12="","x",'Indicator Date'!AQ12)</f>
        <v>2022</v>
      </c>
      <c r="AR12" s="38" t="str">
        <f>IF('Indicator Date'!AR12="","x",'Indicator Date'!AR12)</f>
        <v>x</v>
      </c>
      <c r="AS12" s="38" t="str">
        <f>IF('Indicator Date'!AS12="","x",'Indicator Date'!AS12)</f>
        <v>x</v>
      </c>
      <c r="AT12" s="38" t="str">
        <f>IF('Indicator Date'!AT12="","x",'Indicator Date'!AT12)</f>
        <v>x</v>
      </c>
      <c r="AU12" s="38">
        <f>IF('Indicator Date'!AU12="","x",'Indicator Date'!AU12)</f>
        <v>2022</v>
      </c>
      <c r="AV12" s="38">
        <f>IF('Indicator Date'!AV12="","x",'Indicator Date'!AV12)</f>
        <v>2022</v>
      </c>
      <c r="AW12" s="38">
        <f>IF('Indicator Date'!AW12="","x",'Indicator Date'!AW12)</f>
        <v>2021</v>
      </c>
      <c r="AX12" s="38">
        <f>IF('Indicator Date'!AX12="","x",'Indicator Date'!AX12)</f>
        <v>2022</v>
      </c>
      <c r="AY12" s="38">
        <f>IF('Indicator Date'!AY12="","x",'Indicator Date'!AY12)</f>
        <v>2023</v>
      </c>
      <c r="AZ12" s="38">
        <f>IF('Indicator Date'!AZ12="","x",'Indicator Date'!AZ12)</f>
        <v>2024</v>
      </c>
      <c r="BA12" s="38" t="str">
        <f>IF('Indicator Date'!BA12="","x",'Indicator Date'!BA12)</f>
        <v>x</v>
      </c>
      <c r="BB12" s="38">
        <f>IF('Indicator Date'!BB12="","x",'Indicator Date'!BB12)</f>
        <v>2024</v>
      </c>
      <c r="BC12" s="38" t="str">
        <f>IF('Indicator Date'!BC12="","x",'Indicator Date'!BC12)</f>
        <v>x</v>
      </c>
      <c r="BD12" s="38">
        <f>IF('Indicator Date'!BD12="","x",'Indicator Date'!BD12)</f>
        <v>2024</v>
      </c>
      <c r="BE12" s="38">
        <f>IF('Indicator Date'!BE12="","x",'Indicator Date'!BE12)</f>
        <v>2024</v>
      </c>
      <c r="BF12" s="38">
        <f>IF('Indicator Date'!BF12="","x",'Indicator Date'!BF12)</f>
        <v>2015</v>
      </c>
      <c r="BG12" s="38">
        <f>IF('Indicator Date'!BG12="","x",'Indicator Date'!BG12)</f>
        <v>2022</v>
      </c>
      <c r="BH12" s="38">
        <f>IF('Indicator Date'!BH12="","x",'Indicator Date'!BH12)</f>
        <v>2023</v>
      </c>
      <c r="BI12" s="38">
        <f>IF('Indicator Date'!BI12="","x",'Indicator Date'!BI12)</f>
        <v>2022</v>
      </c>
      <c r="BJ12" s="38" t="str">
        <f>IF('Indicator Date'!BJ12="","x",'Indicator Date'!BJ12)</f>
        <v>x</v>
      </c>
      <c r="BK12" s="38">
        <f>IF('Indicator Date'!BK12="","x",'Indicator Date'!BK12)</f>
        <v>2022</v>
      </c>
      <c r="BL12" s="38">
        <f>IF('Indicator Date'!BL12="","x",'Indicator Date'!BL12)</f>
        <v>2022</v>
      </c>
      <c r="BM12" s="38">
        <f>IF('Indicator Date'!BM12="","x",'Indicator Date'!BM12)</f>
        <v>2014</v>
      </c>
      <c r="BN12" s="38">
        <f>IF('Indicator Date'!BN12="","x",'Indicator Date'!BN12)</f>
        <v>2022</v>
      </c>
      <c r="BO12" s="38">
        <f>IF('Indicator Date'!BO12="","x",'Indicator Date'!BO12)</f>
        <v>2022</v>
      </c>
      <c r="BP12" s="38">
        <f>IF('Indicator Date'!BP12="","x",'Indicator Date'!BP12)</f>
        <v>2021</v>
      </c>
      <c r="BQ12" s="38">
        <f>IF('Indicator Date'!BQ12="","x",'Indicator Date'!BQ12)</f>
        <v>2022</v>
      </c>
      <c r="BR12" s="38">
        <f>IF('Indicator Date'!BR12="","x",'Indicator Date'!BR12)</f>
        <v>2022</v>
      </c>
      <c r="BS12" s="38" t="str">
        <f>IF('Indicator Date'!BS12="","x",'Indicator Date'!BS12)</f>
        <v>x</v>
      </c>
      <c r="BT12" s="38">
        <f>IF('Indicator Date'!BT12="","x",'Indicator Date'!BT12)</f>
        <v>2021</v>
      </c>
      <c r="BU12" s="38">
        <f>IF('Indicator Date'!BU12="","x",'Indicator Date'!BU12)</f>
        <v>2020</v>
      </c>
      <c r="BV12" s="38">
        <f>IF('Indicator Date'!BV12="","x",'Indicator Date'!BV12)</f>
        <v>2023</v>
      </c>
    </row>
    <row r="13" spans="1:74">
      <c r="A13" s="30" t="str">
        <f>'Indicator Data'!A15</f>
        <v>Azerbaijan</v>
      </c>
      <c r="B13" s="23" t="str">
        <f>'Indicator Data'!B15</f>
        <v>AZE</v>
      </c>
      <c r="C13" s="38">
        <f>IF('Indicator Date'!C13="","x",'Indicator Date'!C13)</f>
        <v>2024</v>
      </c>
      <c r="D13" s="38">
        <f>IF('Indicator Date'!D13="","x",'Indicator Date'!D13)</f>
        <v>2024</v>
      </c>
      <c r="E13" s="38">
        <f>IF('Indicator Date'!E13="","x",'Indicator Date'!E13)</f>
        <v>2024</v>
      </c>
      <c r="F13" s="38">
        <f>IF('Indicator Date'!F13="","x",'Indicator Date'!F13)</f>
        <v>2024</v>
      </c>
      <c r="G13" s="38">
        <f>IF('Indicator Date'!G13="","x",'Indicator Date'!G13)</f>
        <v>2024</v>
      </c>
      <c r="H13" s="38">
        <f>IF('Indicator Date'!H13="","x",'Indicator Date'!H13)</f>
        <v>2024</v>
      </c>
      <c r="I13" s="38">
        <f>IF('Indicator Date'!I13="","x",'Indicator Date'!I13)</f>
        <v>2024</v>
      </c>
      <c r="J13" s="38">
        <f>IF('Indicator Date'!J13="","x",'Indicator Date'!J13)</f>
        <v>2024</v>
      </c>
      <c r="K13" s="38">
        <f>IF('Indicator Date'!K13="","x",'Indicator Date'!K13)</f>
        <v>2024</v>
      </c>
      <c r="L13" s="38">
        <f>IF('Indicator Date'!L13="","x",'Indicator Date'!L13)</f>
        <v>2024</v>
      </c>
      <c r="M13" s="38">
        <f>IF('Indicator Date'!M13="","x",'Indicator Date'!M13)</f>
        <v>2024</v>
      </c>
      <c r="N13" s="38" t="str">
        <f>IF('Indicator Date'!N13="","x",'Indicator Date'!N13)</f>
        <v>x</v>
      </c>
      <c r="O13" s="38" t="str">
        <f>IF('Indicator Date'!O13="","x",'Indicator Date'!O13)</f>
        <v>x</v>
      </c>
      <c r="P13" s="38" t="str">
        <f>IF('Indicator Date'!P13="","x",'Indicator Date'!P13)</f>
        <v>x</v>
      </c>
      <c r="Q13" s="38">
        <f>IF('Indicator Date'!Q13="","x",'Indicator Date'!Q13)</f>
        <v>2024</v>
      </c>
      <c r="R13" s="38">
        <f>IF('Indicator Date'!R13="","x",'Indicator Date'!R13)</f>
        <v>2024</v>
      </c>
      <c r="S13" s="38">
        <f>IF('Indicator Date'!S13="","x",'Indicator Date'!S13)</f>
        <v>2024</v>
      </c>
      <c r="T13" s="38">
        <f>IF('Indicator Date'!T13="","x",'Indicator Date'!T13)</f>
        <v>2024</v>
      </c>
      <c r="U13" s="38">
        <f>IF('Indicator Date'!U13="","x",'Indicator Date'!U13)</f>
        <v>2024</v>
      </c>
      <c r="V13" s="38">
        <f>IF('Indicator Date'!V13="","x",'Indicator Date'!V13)</f>
        <v>2021</v>
      </c>
      <c r="W13" s="38">
        <f>IF('Indicator Date'!W13="","x",'Indicator Date'!W13)</f>
        <v>2022</v>
      </c>
      <c r="X13" s="38">
        <f>IF('Indicator Date'!X13="","x",'Indicator Date'!X13)</f>
        <v>2022</v>
      </c>
      <c r="Y13" s="38">
        <f>IF('Indicator Date'!Y13="","x",'Indicator Date'!Y13)</f>
        <v>2009</v>
      </c>
      <c r="Z13" s="38">
        <f>IF('Indicator Date'!Z13="","x",'Indicator Date'!Z13)</f>
        <v>2019</v>
      </c>
      <c r="AA13" s="38">
        <f>IF('Indicator Date'!AA13="","x",'Indicator Date'!AA13)</f>
        <v>2017</v>
      </c>
      <c r="AB13" s="38">
        <f>IF('Indicator Date'!AB13="","x",'Indicator Date'!AB13)</f>
        <v>2019</v>
      </c>
      <c r="AC13" s="38">
        <f>IF('Indicator Date'!AC13="","x",'Indicator Date'!AC13)</f>
        <v>2020</v>
      </c>
      <c r="AD13" s="38" t="str">
        <f>IF('Indicator Date'!AD13="","x",'Indicator Date'!AD13)</f>
        <v>x</v>
      </c>
      <c r="AE13" s="38">
        <f>IF('Indicator Date'!AE13="","x",'Indicator Date'!AE13)</f>
        <v>2024</v>
      </c>
      <c r="AF13" s="38">
        <f>IF('Indicator Date'!AF13="","x",'Indicator Date'!AF13)</f>
        <v>2024</v>
      </c>
      <c r="AG13" s="38">
        <f>IF('Indicator Date'!AG13="","x",'Indicator Date'!AG13)</f>
        <v>2024</v>
      </c>
      <c r="AH13" s="38">
        <f>IF('Indicator Date'!AH13="","x",'Indicator Date'!AH13)</f>
        <v>2022</v>
      </c>
      <c r="AI13" s="38" t="str">
        <f>IF('Indicator Date'!AI13="","x",RIGHT('Indicator Date'!AI13,4))</f>
        <v>x</v>
      </c>
      <c r="AJ13" s="38">
        <f>IF('Indicator Date'!AJ13="","x",'Indicator Date'!AJ13)</f>
        <v>2024</v>
      </c>
      <c r="AK13" s="38">
        <f>IF('Indicator Date'!AK13="","x",'Indicator Date'!AK13)</f>
        <v>2021</v>
      </c>
      <c r="AL13" s="38">
        <f>IF('Indicator Date'!AL13="","x",'Indicator Date'!AL13)</f>
        <v>2022</v>
      </c>
      <c r="AM13" s="38">
        <f>IF('Indicator Date'!AM13="","x",'Indicator Date'!AM13)</f>
        <v>2022</v>
      </c>
      <c r="AN13" s="38">
        <f>IF('Indicator Date'!AN13="","x",'Indicator Date'!AN13)</f>
        <v>2023</v>
      </c>
      <c r="AO13" s="38">
        <f>IF('Indicator Date'!AO13="","x",'Indicator Date'!AO13)</f>
        <v>2022</v>
      </c>
      <c r="AP13" s="38">
        <f>IF('Indicator Date'!AP13="","x",'Indicator Date'!AP13)</f>
        <v>2013</v>
      </c>
      <c r="AQ13" s="38">
        <f>IF('Indicator Date'!AQ13="","x",'Indicator Date'!AQ13)</f>
        <v>2022</v>
      </c>
      <c r="AR13" s="38">
        <f>IF('Indicator Date'!AR13="","x",'Indicator Date'!AR13)</f>
        <v>2022</v>
      </c>
      <c r="AS13" s="38">
        <f>IF('Indicator Date'!AS13="","x",'Indicator Date'!AS13)</f>
        <v>2022</v>
      </c>
      <c r="AT13" s="38">
        <f>IF('Indicator Date'!AT13="","x",'Indicator Date'!AT13)</f>
        <v>2022</v>
      </c>
      <c r="AU13" s="38">
        <f>IF('Indicator Date'!AU13="","x",'Indicator Date'!AU13)</f>
        <v>2022</v>
      </c>
      <c r="AV13" s="38">
        <f>IF('Indicator Date'!AV13="","x",'Indicator Date'!AV13)</f>
        <v>2022</v>
      </c>
      <c r="AW13" s="38" t="str">
        <f>IF('Indicator Date'!AW13="","x",'Indicator Date'!AW13)</f>
        <v>x</v>
      </c>
      <c r="AX13" s="38">
        <f>IF('Indicator Date'!AX13="","x",'Indicator Date'!AX13)</f>
        <v>2022</v>
      </c>
      <c r="AY13" s="38">
        <f>IF('Indicator Date'!AY13="","x",'Indicator Date'!AY13)</f>
        <v>2023</v>
      </c>
      <c r="AZ13" s="38">
        <f>IF('Indicator Date'!AZ13="","x",'Indicator Date'!AZ13)</f>
        <v>2024</v>
      </c>
      <c r="BA13" s="38">
        <f>IF('Indicator Date'!BA13="","x",'Indicator Date'!BA13)</f>
        <v>2024</v>
      </c>
      <c r="BB13" s="38">
        <f>IF('Indicator Date'!BB13="","x",'Indicator Date'!BB13)</f>
        <v>2024</v>
      </c>
      <c r="BC13" s="38">
        <f>IF('Indicator Date'!BC13="","x",'Indicator Date'!BC13)</f>
        <v>2023</v>
      </c>
      <c r="BD13" s="38">
        <f>IF('Indicator Date'!BD13="","x",'Indicator Date'!BD13)</f>
        <v>2024</v>
      </c>
      <c r="BE13" s="38">
        <f>IF('Indicator Date'!BE13="","x",'Indicator Date'!BE13)</f>
        <v>2024</v>
      </c>
      <c r="BF13" s="38" t="str">
        <f>IF('Indicator Date'!BF13="","x",'Indicator Date'!BF13)</f>
        <v>x</v>
      </c>
      <c r="BG13" s="38">
        <f>IF('Indicator Date'!BG13="","x",'Indicator Date'!BG13)</f>
        <v>2022</v>
      </c>
      <c r="BH13" s="38">
        <f>IF('Indicator Date'!BH13="","x",'Indicator Date'!BH13)</f>
        <v>2023</v>
      </c>
      <c r="BI13" s="38">
        <f>IF('Indicator Date'!BI13="","x",'Indicator Date'!BI13)</f>
        <v>2022</v>
      </c>
      <c r="BJ13" s="38">
        <f>IF('Indicator Date'!BJ13="","x",'Indicator Date'!BJ13)</f>
        <v>2023</v>
      </c>
      <c r="BK13" s="38">
        <f>IF('Indicator Date'!BK13="","x",'Indicator Date'!BK13)</f>
        <v>2021</v>
      </c>
      <c r="BL13" s="38">
        <f>IF('Indicator Date'!BL13="","x",'Indicator Date'!BL13)</f>
        <v>2022</v>
      </c>
      <c r="BM13" s="38">
        <f>IF('Indicator Date'!BM13="","x",'Indicator Date'!BM13)</f>
        <v>2014</v>
      </c>
      <c r="BN13" s="38">
        <f>IF('Indicator Date'!BN13="","x",'Indicator Date'!BN13)</f>
        <v>2022</v>
      </c>
      <c r="BO13" s="38">
        <f>IF('Indicator Date'!BO13="","x",'Indicator Date'!BO13)</f>
        <v>2022</v>
      </c>
      <c r="BP13" s="38">
        <f>IF('Indicator Date'!BP13="","x",'Indicator Date'!BP13)</f>
        <v>2019</v>
      </c>
      <c r="BQ13" s="38">
        <f>IF('Indicator Date'!BQ13="","x",'Indicator Date'!BQ13)</f>
        <v>2022</v>
      </c>
      <c r="BR13" s="38">
        <f>IF('Indicator Date'!BR13="","x",'Indicator Date'!BR13)</f>
        <v>2022</v>
      </c>
      <c r="BS13" s="38">
        <f>IF('Indicator Date'!BS13="","x",'Indicator Date'!BS13)</f>
        <v>2022</v>
      </c>
      <c r="BT13" s="38">
        <f>IF('Indicator Date'!BT13="","x",'Indicator Date'!BT13)</f>
        <v>2021</v>
      </c>
      <c r="BU13" s="38">
        <f>IF('Indicator Date'!BU13="","x",'Indicator Date'!BU13)</f>
        <v>2020</v>
      </c>
      <c r="BV13" s="38">
        <f>IF('Indicator Date'!BV13="","x",'Indicator Date'!BV13)</f>
        <v>2023</v>
      </c>
    </row>
    <row r="14" spans="1:74">
      <c r="A14" s="30" t="str">
        <f>'Indicator Data'!A16</f>
        <v>Bahamas</v>
      </c>
      <c r="B14" s="23" t="str">
        <f>'Indicator Data'!B16</f>
        <v>BHS</v>
      </c>
      <c r="C14" s="38">
        <f>IF('Indicator Date'!C14="","x",'Indicator Date'!C14)</f>
        <v>2024</v>
      </c>
      <c r="D14" s="38">
        <f>IF('Indicator Date'!D14="","x",'Indicator Date'!D14)</f>
        <v>2024</v>
      </c>
      <c r="E14" s="38">
        <f>IF('Indicator Date'!E14="","x",'Indicator Date'!E14)</f>
        <v>2024</v>
      </c>
      <c r="F14" s="38">
        <f>IF('Indicator Date'!F14="","x",'Indicator Date'!F14)</f>
        <v>2024</v>
      </c>
      <c r="G14" s="38">
        <f>IF('Indicator Date'!G14="","x",'Indicator Date'!G14)</f>
        <v>2024</v>
      </c>
      <c r="H14" s="38">
        <f>IF('Indicator Date'!H14="","x",'Indicator Date'!H14)</f>
        <v>2024</v>
      </c>
      <c r="I14" s="38">
        <f>IF('Indicator Date'!I14="","x",'Indicator Date'!I14)</f>
        <v>2024</v>
      </c>
      <c r="J14" s="38">
        <f>IF('Indicator Date'!J14="","x",'Indicator Date'!J14)</f>
        <v>2024</v>
      </c>
      <c r="K14" s="38">
        <f>IF('Indicator Date'!K14="","x",'Indicator Date'!K14)</f>
        <v>2024</v>
      </c>
      <c r="L14" s="38">
        <f>IF('Indicator Date'!L14="","x",'Indicator Date'!L14)</f>
        <v>2024</v>
      </c>
      <c r="M14" s="38" t="str">
        <f>IF('Indicator Date'!M14="","x",'Indicator Date'!M14)</f>
        <v>x</v>
      </c>
      <c r="N14" s="38" t="str">
        <f>IF('Indicator Date'!N14="","x",'Indicator Date'!N14)</f>
        <v>x</v>
      </c>
      <c r="O14" s="38" t="str">
        <f>IF('Indicator Date'!O14="","x",'Indicator Date'!O14)</f>
        <v>x</v>
      </c>
      <c r="P14" s="38" t="str">
        <f>IF('Indicator Date'!P14="","x",'Indicator Date'!P14)</f>
        <v>x</v>
      </c>
      <c r="Q14" s="38">
        <f>IF('Indicator Date'!Q14="","x",'Indicator Date'!Q14)</f>
        <v>2024</v>
      </c>
      <c r="R14" s="38">
        <f>IF('Indicator Date'!R14="","x",'Indicator Date'!R14)</f>
        <v>2024</v>
      </c>
      <c r="S14" s="38">
        <f>IF('Indicator Date'!S14="","x",'Indicator Date'!S14)</f>
        <v>2024</v>
      </c>
      <c r="T14" s="38">
        <f>IF('Indicator Date'!T14="","x",'Indicator Date'!T14)</f>
        <v>2024</v>
      </c>
      <c r="U14" s="38">
        <f>IF('Indicator Date'!U14="","x",'Indicator Date'!U14)</f>
        <v>2024</v>
      </c>
      <c r="V14" s="38">
        <f>IF('Indicator Date'!V14="","x",'Indicator Date'!V14)</f>
        <v>2021</v>
      </c>
      <c r="W14" s="38">
        <f>IF('Indicator Date'!W14="","x",'Indicator Date'!W14)</f>
        <v>2022</v>
      </c>
      <c r="X14" s="38">
        <f>IF('Indicator Date'!X14="","x",'Indicator Date'!X14)</f>
        <v>2022</v>
      </c>
      <c r="Y14" s="38">
        <f>IF('Indicator Date'!Y14="","x",'Indicator Date'!Y14)</f>
        <v>2010</v>
      </c>
      <c r="Z14" s="38">
        <f>IF('Indicator Date'!Z14="","x",'Indicator Date'!Z14)</f>
        <v>2019</v>
      </c>
      <c r="AA14" s="38" t="str">
        <f>IF('Indicator Date'!AA14="","x",'Indicator Date'!AA14)</f>
        <v>x</v>
      </c>
      <c r="AB14" s="38">
        <f>IF('Indicator Date'!AB14="","x",'Indicator Date'!AB14)</f>
        <v>2018</v>
      </c>
      <c r="AC14" s="38">
        <f>IF('Indicator Date'!AC14="","x",'Indicator Date'!AC14)</f>
        <v>2020</v>
      </c>
      <c r="AD14" s="38" t="str">
        <f>IF('Indicator Date'!AD14="","x",'Indicator Date'!AD14)</f>
        <v>x</v>
      </c>
      <c r="AE14" s="38">
        <f>IF('Indicator Date'!AE14="","x",'Indicator Date'!AE14)</f>
        <v>2024</v>
      </c>
      <c r="AF14" s="38">
        <f>IF('Indicator Date'!AF14="","x",'Indicator Date'!AF14)</f>
        <v>2024</v>
      </c>
      <c r="AG14" s="38">
        <f>IF('Indicator Date'!AG14="","x",'Indicator Date'!AG14)</f>
        <v>2024</v>
      </c>
      <c r="AH14" s="38">
        <f>IF('Indicator Date'!AH14="","x",'Indicator Date'!AH14)</f>
        <v>2022</v>
      </c>
      <c r="AI14" s="38" t="str">
        <f>IF('Indicator Date'!AI14="","x",RIGHT('Indicator Date'!AI14,4))</f>
        <v>x</v>
      </c>
      <c r="AJ14" s="38">
        <f>IF('Indicator Date'!AJ14="","x",'Indicator Date'!AJ14)</f>
        <v>2024</v>
      </c>
      <c r="AK14" s="38">
        <f>IF('Indicator Date'!AK14="","x",'Indicator Date'!AK14)</f>
        <v>2021</v>
      </c>
      <c r="AL14" s="38">
        <f>IF('Indicator Date'!AL14="","x",'Indicator Date'!AL14)</f>
        <v>2022</v>
      </c>
      <c r="AM14" s="38" t="str">
        <f>IF('Indicator Date'!AM14="","x",'Indicator Date'!AM14)</f>
        <v>x</v>
      </c>
      <c r="AN14" s="38">
        <f>IF('Indicator Date'!AN14="","x",'Indicator Date'!AN14)</f>
        <v>2023</v>
      </c>
      <c r="AO14" s="38">
        <f>IF('Indicator Date'!AO14="","x",'Indicator Date'!AO14)</f>
        <v>2022</v>
      </c>
      <c r="AP14" s="38" t="str">
        <f>IF('Indicator Date'!AP14="","x",'Indicator Date'!AP14)</f>
        <v>x</v>
      </c>
      <c r="AQ14" s="38">
        <f>IF('Indicator Date'!AQ14="","x",'Indicator Date'!AQ14)</f>
        <v>2022</v>
      </c>
      <c r="AR14" s="38">
        <f>IF('Indicator Date'!AR14="","x",'Indicator Date'!AR14)</f>
        <v>2022</v>
      </c>
      <c r="AS14" s="38">
        <f>IF('Indicator Date'!AS14="","x",'Indicator Date'!AS14)</f>
        <v>2022</v>
      </c>
      <c r="AT14" s="38" t="str">
        <f>IF('Indicator Date'!AT14="","x",'Indicator Date'!AT14)</f>
        <v>x</v>
      </c>
      <c r="AU14" s="38">
        <f>IF('Indicator Date'!AU14="","x",'Indicator Date'!AU14)</f>
        <v>2022</v>
      </c>
      <c r="AV14" s="38">
        <f>IF('Indicator Date'!AV14="","x",'Indicator Date'!AV14)</f>
        <v>2022</v>
      </c>
      <c r="AW14" s="38" t="str">
        <f>IF('Indicator Date'!AW14="","x",'Indicator Date'!AW14)</f>
        <v>x</v>
      </c>
      <c r="AX14" s="38">
        <f>IF('Indicator Date'!AX14="","x",'Indicator Date'!AX14)</f>
        <v>2022</v>
      </c>
      <c r="AY14" s="38">
        <f>IF('Indicator Date'!AY14="","x",'Indicator Date'!AY14)</f>
        <v>2023</v>
      </c>
      <c r="AZ14" s="38">
        <f>IF('Indicator Date'!AZ14="","x",'Indicator Date'!AZ14)</f>
        <v>2024</v>
      </c>
      <c r="BA14" s="38" t="str">
        <f>IF('Indicator Date'!BA14="","x",'Indicator Date'!BA14)</f>
        <v>x</v>
      </c>
      <c r="BB14" s="38">
        <f>IF('Indicator Date'!BB14="","x",'Indicator Date'!BB14)</f>
        <v>2024</v>
      </c>
      <c r="BC14" s="38">
        <f>IF('Indicator Date'!BC14="","x",'Indicator Date'!BC14)</f>
        <v>2023</v>
      </c>
      <c r="BD14" s="38">
        <f>IF('Indicator Date'!BD14="","x",'Indicator Date'!BD14)</f>
        <v>2024</v>
      </c>
      <c r="BE14" s="38">
        <f>IF('Indicator Date'!BE14="","x",'Indicator Date'!BE14)</f>
        <v>2024</v>
      </c>
      <c r="BF14" s="38" t="str">
        <f>IF('Indicator Date'!BF14="","x",'Indicator Date'!BF14)</f>
        <v>x</v>
      </c>
      <c r="BG14" s="38">
        <f>IF('Indicator Date'!BG14="","x",'Indicator Date'!BG14)</f>
        <v>2022</v>
      </c>
      <c r="BH14" s="38">
        <f>IF('Indicator Date'!BH14="","x",'Indicator Date'!BH14)</f>
        <v>2023</v>
      </c>
      <c r="BI14" s="38">
        <f>IF('Indicator Date'!BI14="","x",'Indicator Date'!BI14)</f>
        <v>2022</v>
      </c>
      <c r="BJ14" s="38" t="str">
        <f>IF('Indicator Date'!BJ14="","x",'Indicator Date'!BJ14)</f>
        <v>x</v>
      </c>
      <c r="BK14" s="38">
        <f>IF('Indicator Date'!BK14="","x",'Indicator Date'!BK14)</f>
        <v>2021</v>
      </c>
      <c r="BL14" s="38">
        <f>IF('Indicator Date'!BL14="","x",'Indicator Date'!BL14)</f>
        <v>2022</v>
      </c>
      <c r="BM14" s="38">
        <f>IF('Indicator Date'!BM14="","x",'Indicator Date'!BM14)</f>
        <v>2014</v>
      </c>
      <c r="BN14" s="38">
        <f>IF('Indicator Date'!BN14="","x",'Indicator Date'!BN14)</f>
        <v>2022</v>
      </c>
      <c r="BO14" s="38">
        <f>IF('Indicator Date'!BO14="","x",'Indicator Date'!BO14)</f>
        <v>2022</v>
      </c>
      <c r="BP14" s="38">
        <f>IF('Indicator Date'!BP14="","x",'Indicator Date'!BP14)</f>
        <v>2017</v>
      </c>
      <c r="BQ14" s="38">
        <f>IF('Indicator Date'!BQ14="","x",'Indicator Date'!BQ14)</f>
        <v>2022</v>
      </c>
      <c r="BR14" s="38">
        <f>IF('Indicator Date'!BR14="","x",'Indicator Date'!BR14)</f>
        <v>2022</v>
      </c>
      <c r="BS14" s="38">
        <f>IF('Indicator Date'!BS14="","x",'Indicator Date'!BS14)</f>
        <v>2022</v>
      </c>
      <c r="BT14" s="38">
        <f>IF('Indicator Date'!BT14="","x",'Indicator Date'!BT14)</f>
        <v>2021</v>
      </c>
      <c r="BU14" s="38">
        <f>IF('Indicator Date'!BU14="","x",'Indicator Date'!BU14)</f>
        <v>2020</v>
      </c>
      <c r="BV14" s="38">
        <f>IF('Indicator Date'!BV14="","x",'Indicator Date'!BV14)</f>
        <v>2023</v>
      </c>
    </row>
    <row r="15" spans="1:74">
      <c r="A15" s="30" t="str">
        <f>'Indicator Data'!A17</f>
        <v>Bahrain</v>
      </c>
      <c r="B15" s="23" t="str">
        <f>'Indicator Data'!B17</f>
        <v>BHR</v>
      </c>
      <c r="C15" s="38">
        <f>IF('Indicator Date'!C15="","x",'Indicator Date'!C15)</f>
        <v>2024</v>
      </c>
      <c r="D15" s="38">
        <f>IF('Indicator Date'!D15="","x",'Indicator Date'!D15)</f>
        <v>2024</v>
      </c>
      <c r="E15" s="38">
        <f>IF('Indicator Date'!E15="","x",'Indicator Date'!E15)</f>
        <v>2024</v>
      </c>
      <c r="F15" s="38">
        <f>IF('Indicator Date'!F15="","x",'Indicator Date'!F15)</f>
        <v>2024</v>
      </c>
      <c r="G15" s="38">
        <f>IF('Indicator Date'!G15="","x",'Indicator Date'!G15)</f>
        <v>2024</v>
      </c>
      <c r="H15" s="38">
        <f>IF('Indicator Date'!H15="","x",'Indicator Date'!H15)</f>
        <v>2024</v>
      </c>
      <c r="I15" s="38">
        <f>IF('Indicator Date'!I15="","x",'Indicator Date'!I15)</f>
        <v>2024</v>
      </c>
      <c r="J15" s="38">
        <f>IF('Indicator Date'!J15="","x",'Indicator Date'!J15)</f>
        <v>2024</v>
      </c>
      <c r="K15" s="38">
        <f>IF('Indicator Date'!K15="","x",'Indicator Date'!K15)</f>
        <v>2024</v>
      </c>
      <c r="L15" s="38" t="str">
        <f>IF('Indicator Date'!L15="","x",'Indicator Date'!L15)</f>
        <v>x</v>
      </c>
      <c r="M15" s="38">
        <f>IF('Indicator Date'!M15="","x",'Indicator Date'!M15)</f>
        <v>2024</v>
      </c>
      <c r="N15" s="38" t="str">
        <f>IF('Indicator Date'!N15="","x",'Indicator Date'!N15)</f>
        <v>x</v>
      </c>
      <c r="O15" s="38" t="str">
        <f>IF('Indicator Date'!O15="","x",'Indicator Date'!O15)</f>
        <v>x</v>
      </c>
      <c r="P15" s="38" t="str">
        <f>IF('Indicator Date'!P15="","x",'Indicator Date'!P15)</f>
        <v>x</v>
      </c>
      <c r="Q15" s="38">
        <f>IF('Indicator Date'!Q15="","x",'Indicator Date'!Q15)</f>
        <v>2024</v>
      </c>
      <c r="R15" s="38">
        <f>IF('Indicator Date'!R15="","x",'Indicator Date'!R15)</f>
        <v>2024</v>
      </c>
      <c r="S15" s="38">
        <f>IF('Indicator Date'!S15="","x",'Indicator Date'!S15)</f>
        <v>2024</v>
      </c>
      <c r="T15" s="38">
        <f>IF('Indicator Date'!T15="","x",'Indicator Date'!T15)</f>
        <v>2024</v>
      </c>
      <c r="U15" s="38">
        <f>IF('Indicator Date'!U15="","x",'Indicator Date'!U15)</f>
        <v>2024</v>
      </c>
      <c r="V15" s="38">
        <f>IF('Indicator Date'!V15="","x",'Indicator Date'!V15)</f>
        <v>2021</v>
      </c>
      <c r="W15" s="38">
        <f>IF('Indicator Date'!W15="","x",'Indicator Date'!W15)</f>
        <v>2022</v>
      </c>
      <c r="X15" s="38">
        <f>IF('Indicator Date'!X15="","x",'Indicator Date'!X15)</f>
        <v>2022</v>
      </c>
      <c r="Y15" s="38" t="str">
        <f>IF('Indicator Date'!Y15="","x",'Indicator Date'!Y15)</f>
        <v>x</v>
      </c>
      <c r="Z15" s="38">
        <f>IF('Indicator Date'!Z15="","x",'Indicator Date'!Z15)</f>
        <v>2022</v>
      </c>
      <c r="AA15" s="38" t="str">
        <f>IF('Indicator Date'!AA15="","x",'Indicator Date'!AA15)</f>
        <v>x</v>
      </c>
      <c r="AB15" s="38">
        <f>IF('Indicator Date'!AB15="","x",'Indicator Date'!AB15)</f>
        <v>2017</v>
      </c>
      <c r="AC15" s="38" t="str">
        <f>IF('Indicator Date'!AC15="","x",'Indicator Date'!AC15)</f>
        <v>x</v>
      </c>
      <c r="AD15" s="38" t="str">
        <f>IF('Indicator Date'!AD15="","x",'Indicator Date'!AD15)</f>
        <v>x</v>
      </c>
      <c r="AE15" s="38">
        <f>IF('Indicator Date'!AE15="","x",'Indicator Date'!AE15)</f>
        <v>2024</v>
      </c>
      <c r="AF15" s="38">
        <f>IF('Indicator Date'!AF15="","x",'Indicator Date'!AF15)</f>
        <v>2024</v>
      </c>
      <c r="AG15" s="38">
        <f>IF('Indicator Date'!AG15="","x",'Indicator Date'!AG15)</f>
        <v>2024</v>
      </c>
      <c r="AH15" s="38">
        <f>IF('Indicator Date'!AH15="","x",'Indicator Date'!AH15)</f>
        <v>2022</v>
      </c>
      <c r="AI15" s="38" t="str">
        <f>IF('Indicator Date'!AI15="","x",RIGHT('Indicator Date'!AI15,4))</f>
        <v>x</v>
      </c>
      <c r="AJ15" s="38">
        <f>IF('Indicator Date'!AJ15="","x",'Indicator Date'!AJ15)</f>
        <v>2024</v>
      </c>
      <c r="AK15" s="38">
        <f>IF('Indicator Date'!AK15="","x",'Indicator Date'!AK15)</f>
        <v>2021</v>
      </c>
      <c r="AL15" s="38">
        <f>IF('Indicator Date'!AL15="","x",'Indicator Date'!AL15)</f>
        <v>2022</v>
      </c>
      <c r="AM15" s="38" t="str">
        <f>IF('Indicator Date'!AM15="","x",'Indicator Date'!AM15)</f>
        <v>x</v>
      </c>
      <c r="AN15" s="38">
        <f>IF('Indicator Date'!AN15="","x",'Indicator Date'!AN15)</f>
        <v>2023</v>
      </c>
      <c r="AO15" s="38">
        <f>IF('Indicator Date'!AO15="","x",'Indicator Date'!AO15)</f>
        <v>2022</v>
      </c>
      <c r="AP15" s="38" t="str">
        <f>IF('Indicator Date'!AP15="","x",'Indicator Date'!AP15)</f>
        <v>x</v>
      </c>
      <c r="AQ15" s="38">
        <f>IF('Indicator Date'!AQ15="","x",'Indicator Date'!AQ15)</f>
        <v>2022</v>
      </c>
      <c r="AR15" s="38">
        <f>IF('Indicator Date'!AR15="","x",'Indicator Date'!AR15)</f>
        <v>2021</v>
      </c>
      <c r="AS15" s="38" t="str">
        <f>IF('Indicator Date'!AS15="","x",'Indicator Date'!AS15)</f>
        <v>x</v>
      </c>
      <c r="AT15" s="38" t="str">
        <f>IF('Indicator Date'!AT15="","x",'Indicator Date'!AT15)</f>
        <v>x</v>
      </c>
      <c r="AU15" s="38">
        <f>IF('Indicator Date'!AU15="","x",'Indicator Date'!AU15)</f>
        <v>2022</v>
      </c>
      <c r="AV15" s="38">
        <f>IF('Indicator Date'!AV15="","x",'Indicator Date'!AV15)</f>
        <v>2022</v>
      </c>
      <c r="AW15" s="38" t="str">
        <f>IF('Indicator Date'!AW15="","x",'Indicator Date'!AW15)</f>
        <v>x</v>
      </c>
      <c r="AX15" s="38" t="str">
        <f>IF('Indicator Date'!AX15="","x",'Indicator Date'!AX15)</f>
        <v>x</v>
      </c>
      <c r="AY15" s="38" t="str">
        <f>IF('Indicator Date'!AY15="","x",'Indicator Date'!AY15)</f>
        <v>x</v>
      </c>
      <c r="AZ15" s="38" t="str">
        <f>IF('Indicator Date'!AZ15="","x",'Indicator Date'!AZ15)</f>
        <v>x</v>
      </c>
      <c r="BA15" s="38" t="str">
        <f>IF('Indicator Date'!BA15="","x",'Indicator Date'!BA15)</f>
        <v>x</v>
      </c>
      <c r="BB15" s="38">
        <f>IF('Indicator Date'!BB15="","x",'Indicator Date'!BB15)</f>
        <v>2024</v>
      </c>
      <c r="BC15" s="38" t="str">
        <f>IF('Indicator Date'!BC15="","x",'Indicator Date'!BC15)</f>
        <v>x</v>
      </c>
      <c r="BD15" s="38">
        <f>IF('Indicator Date'!BD15="","x",'Indicator Date'!BD15)</f>
        <v>2024</v>
      </c>
      <c r="BE15" s="38">
        <f>IF('Indicator Date'!BE15="","x",'Indicator Date'!BE15)</f>
        <v>2024</v>
      </c>
      <c r="BF15" s="38">
        <f>IF('Indicator Date'!BF15="","x",'Indicator Date'!BF15)</f>
        <v>2013</v>
      </c>
      <c r="BG15" s="38">
        <f>IF('Indicator Date'!BG15="","x",'Indicator Date'!BG15)</f>
        <v>2022</v>
      </c>
      <c r="BH15" s="38">
        <f>IF('Indicator Date'!BH15="","x",'Indicator Date'!BH15)</f>
        <v>2023</v>
      </c>
      <c r="BI15" s="38">
        <f>IF('Indicator Date'!BI15="","x",'Indicator Date'!BI15)</f>
        <v>2022</v>
      </c>
      <c r="BJ15" s="38">
        <f>IF('Indicator Date'!BJ15="","x",'Indicator Date'!BJ15)</f>
        <v>2022</v>
      </c>
      <c r="BK15" s="38">
        <f>IF('Indicator Date'!BK15="","x",'Indicator Date'!BK15)</f>
        <v>2021</v>
      </c>
      <c r="BL15" s="38">
        <f>IF('Indicator Date'!BL15="","x",'Indicator Date'!BL15)</f>
        <v>2022</v>
      </c>
      <c r="BM15" s="38">
        <f>IF('Indicator Date'!BM15="","x",'Indicator Date'!BM15)</f>
        <v>2014</v>
      </c>
      <c r="BN15" s="38">
        <f>IF('Indicator Date'!BN15="","x",'Indicator Date'!BN15)</f>
        <v>2022</v>
      </c>
      <c r="BO15" s="38">
        <f>IF('Indicator Date'!BO15="","x",'Indicator Date'!BO15)</f>
        <v>2022</v>
      </c>
      <c r="BP15" s="38">
        <f>IF('Indicator Date'!BP15="","x",'Indicator Date'!BP15)</f>
        <v>2016</v>
      </c>
      <c r="BQ15" s="38">
        <f>IF('Indicator Date'!BQ15="","x",'Indicator Date'!BQ15)</f>
        <v>2022</v>
      </c>
      <c r="BR15" s="38">
        <f>IF('Indicator Date'!BR15="","x",'Indicator Date'!BR15)</f>
        <v>2022</v>
      </c>
      <c r="BS15" s="38">
        <f>IF('Indicator Date'!BS15="","x",'Indicator Date'!BS15)</f>
        <v>2022</v>
      </c>
      <c r="BT15" s="38">
        <f>IF('Indicator Date'!BT15="","x",'Indicator Date'!BT15)</f>
        <v>2021</v>
      </c>
      <c r="BU15" s="38">
        <f>IF('Indicator Date'!BU15="","x",'Indicator Date'!BU15)</f>
        <v>2020</v>
      </c>
      <c r="BV15" s="38">
        <f>IF('Indicator Date'!BV15="","x",'Indicator Date'!BV15)</f>
        <v>2023</v>
      </c>
    </row>
    <row r="16" spans="1:74">
      <c r="A16" s="30" t="str">
        <f>'Indicator Data'!A18</f>
        <v>Bangladesh</v>
      </c>
      <c r="B16" s="23" t="str">
        <f>'Indicator Data'!B18</f>
        <v>BGD</v>
      </c>
      <c r="C16" s="38">
        <f>IF('Indicator Date'!C16="","x",'Indicator Date'!C16)</f>
        <v>2024</v>
      </c>
      <c r="D16" s="38">
        <f>IF('Indicator Date'!D16="","x",'Indicator Date'!D16)</f>
        <v>2024</v>
      </c>
      <c r="E16" s="38">
        <f>IF('Indicator Date'!E16="","x",'Indicator Date'!E16)</f>
        <v>2024</v>
      </c>
      <c r="F16" s="38">
        <f>IF('Indicator Date'!F16="","x",'Indicator Date'!F16)</f>
        <v>2024</v>
      </c>
      <c r="G16" s="38">
        <f>IF('Indicator Date'!G16="","x",'Indicator Date'!G16)</f>
        <v>2024</v>
      </c>
      <c r="H16" s="38">
        <f>IF('Indicator Date'!H16="","x",'Indicator Date'!H16)</f>
        <v>2024</v>
      </c>
      <c r="I16" s="38">
        <f>IF('Indicator Date'!I16="","x",'Indicator Date'!I16)</f>
        <v>2024</v>
      </c>
      <c r="J16" s="38">
        <f>IF('Indicator Date'!J16="","x",'Indicator Date'!J16)</f>
        <v>2024</v>
      </c>
      <c r="K16" s="38">
        <f>IF('Indicator Date'!K16="","x",'Indicator Date'!K16)</f>
        <v>2024</v>
      </c>
      <c r="L16" s="38">
        <f>IF('Indicator Date'!L16="","x",'Indicator Date'!L16)</f>
        <v>2024</v>
      </c>
      <c r="M16" s="38">
        <f>IF('Indicator Date'!M16="","x",'Indicator Date'!M16)</f>
        <v>2024</v>
      </c>
      <c r="N16" s="38" t="str">
        <f>IF('Indicator Date'!N16="","x",'Indicator Date'!N16)</f>
        <v>x</v>
      </c>
      <c r="O16" s="38" t="str">
        <f>IF('Indicator Date'!O16="","x",'Indicator Date'!O16)</f>
        <v>x</v>
      </c>
      <c r="P16" s="38" t="str">
        <f>IF('Indicator Date'!P16="","x",'Indicator Date'!P16)</f>
        <v>x</v>
      </c>
      <c r="Q16" s="38">
        <f>IF('Indicator Date'!Q16="","x",'Indicator Date'!Q16)</f>
        <v>2024</v>
      </c>
      <c r="R16" s="38">
        <f>IF('Indicator Date'!R16="","x",'Indicator Date'!R16)</f>
        <v>2024</v>
      </c>
      <c r="S16" s="38">
        <f>IF('Indicator Date'!S16="","x",'Indicator Date'!S16)</f>
        <v>2024</v>
      </c>
      <c r="T16" s="38">
        <f>IF('Indicator Date'!T16="","x",'Indicator Date'!T16)</f>
        <v>2024</v>
      </c>
      <c r="U16" s="38">
        <f>IF('Indicator Date'!U16="","x",'Indicator Date'!U16)</f>
        <v>2024</v>
      </c>
      <c r="V16" s="38">
        <f>IF('Indicator Date'!V16="","x",'Indicator Date'!V16)</f>
        <v>2021</v>
      </c>
      <c r="W16" s="38">
        <f>IF('Indicator Date'!W16="","x",'Indicator Date'!W16)</f>
        <v>2022</v>
      </c>
      <c r="X16" s="38">
        <f>IF('Indicator Date'!X16="","x",'Indicator Date'!X16)</f>
        <v>2022</v>
      </c>
      <c r="Y16" s="38">
        <f>IF('Indicator Date'!Y16="","x",'Indicator Date'!Y16)</f>
        <v>2019</v>
      </c>
      <c r="Z16" s="38">
        <f>IF('Indicator Date'!Z16="","x",'Indicator Date'!Z16)</f>
        <v>2022</v>
      </c>
      <c r="AA16" s="38">
        <f>IF('Indicator Date'!AA16="","x",'Indicator Date'!AA16)</f>
        <v>2022</v>
      </c>
      <c r="AB16" s="38">
        <f>IF('Indicator Date'!AB16="","x",'Indicator Date'!AB16)</f>
        <v>2019</v>
      </c>
      <c r="AC16" s="38">
        <f>IF('Indicator Date'!AC16="","x",'Indicator Date'!AC16)</f>
        <v>2020</v>
      </c>
      <c r="AD16" s="38">
        <f>IF('Indicator Date'!AD16="","x",'Indicator Date'!AD16)</f>
        <v>2022</v>
      </c>
      <c r="AE16" s="38">
        <f>IF('Indicator Date'!AE16="","x",'Indicator Date'!AE16)</f>
        <v>2024</v>
      </c>
      <c r="AF16" s="38">
        <f>IF('Indicator Date'!AF16="","x",'Indicator Date'!AF16)</f>
        <v>2024</v>
      </c>
      <c r="AG16" s="38">
        <f>IF('Indicator Date'!AG16="","x",'Indicator Date'!AG16)</f>
        <v>2024</v>
      </c>
      <c r="AH16" s="38">
        <f>IF('Indicator Date'!AH16="","x",'Indicator Date'!AH16)</f>
        <v>2022</v>
      </c>
      <c r="AI16" s="38" t="str">
        <f>IF('Indicator Date'!AI16="","x",RIGHT('Indicator Date'!AI16,4))</f>
        <v>2019</v>
      </c>
      <c r="AJ16" s="38">
        <f>IF('Indicator Date'!AJ16="","x",'Indicator Date'!AJ16)</f>
        <v>2024</v>
      </c>
      <c r="AK16" s="38">
        <f>IF('Indicator Date'!AK16="","x",'Indicator Date'!AK16)</f>
        <v>2021</v>
      </c>
      <c r="AL16" s="38">
        <f>IF('Indicator Date'!AL16="","x",'Indicator Date'!AL16)</f>
        <v>2022</v>
      </c>
      <c r="AM16" s="38">
        <f>IF('Indicator Date'!AM16="","x",'Indicator Date'!AM16)</f>
        <v>2022</v>
      </c>
      <c r="AN16" s="38">
        <f>IF('Indicator Date'!AN16="","x",'Indicator Date'!AN16)</f>
        <v>2023</v>
      </c>
      <c r="AO16" s="38">
        <f>IF('Indicator Date'!AO16="","x",'Indicator Date'!AO16)</f>
        <v>2022</v>
      </c>
      <c r="AP16" s="38">
        <f>IF('Indicator Date'!AP16="","x",'Indicator Date'!AP16)</f>
        <v>2022</v>
      </c>
      <c r="AQ16" s="38">
        <f>IF('Indicator Date'!AQ16="","x",'Indicator Date'!AQ16)</f>
        <v>2022</v>
      </c>
      <c r="AR16" s="38">
        <f>IF('Indicator Date'!AR16="","x",'Indicator Date'!AR16)</f>
        <v>2022</v>
      </c>
      <c r="AS16" s="38">
        <f>IF('Indicator Date'!AS16="","x",'Indicator Date'!AS16)</f>
        <v>2022</v>
      </c>
      <c r="AT16" s="38">
        <f>IF('Indicator Date'!AT16="","x",'Indicator Date'!AT16)</f>
        <v>2022</v>
      </c>
      <c r="AU16" s="38">
        <f>IF('Indicator Date'!AU16="","x",'Indicator Date'!AU16)</f>
        <v>2022</v>
      </c>
      <c r="AV16" s="38">
        <f>IF('Indicator Date'!AV16="","x",'Indicator Date'!AV16)</f>
        <v>2022</v>
      </c>
      <c r="AW16" s="38">
        <f>IF('Indicator Date'!AW16="","x",'Indicator Date'!AW16)</f>
        <v>2022</v>
      </c>
      <c r="AX16" s="38">
        <f>IF('Indicator Date'!AX16="","x",'Indicator Date'!AX16)</f>
        <v>2024</v>
      </c>
      <c r="AY16" s="38">
        <f>IF('Indicator Date'!AY16="","x",'Indicator Date'!AY16)</f>
        <v>2024</v>
      </c>
      <c r="AZ16" s="38">
        <f>IF('Indicator Date'!AZ16="","x",'Indicator Date'!AZ16)</f>
        <v>2024</v>
      </c>
      <c r="BA16" s="38">
        <f>IF('Indicator Date'!BA16="","x",'Indicator Date'!BA16)</f>
        <v>2024</v>
      </c>
      <c r="BB16" s="38">
        <f>IF('Indicator Date'!BB16="","x",'Indicator Date'!BB16)</f>
        <v>2024</v>
      </c>
      <c r="BC16" s="38">
        <f>IF('Indicator Date'!BC16="","x",'Indicator Date'!BC16)</f>
        <v>2023</v>
      </c>
      <c r="BD16" s="38">
        <f>IF('Indicator Date'!BD16="","x",'Indicator Date'!BD16)</f>
        <v>2024</v>
      </c>
      <c r="BE16" s="38">
        <f>IF('Indicator Date'!BE16="","x",'Indicator Date'!BE16)</f>
        <v>2024</v>
      </c>
      <c r="BF16" s="38">
        <f>IF('Indicator Date'!BF16="","x",'Indicator Date'!BF16)</f>
        <v>2015</v>
      </c>
      <c r="BG16" s="38">
        <f>IF('Indicator Date'!BG16="","x",'Indicator Date'!BG16)</f>
        <v>2022</v>
      </c>
      <c r="BH16" s="38">
        <f>IF('Indicator Date'!BH16="","x",'Indicator Date'!BH16)</f>
        <v>2023</v>
      </c>
      <c r="BI16" s="38">
        <f>IF('Indicator Date'!BI16="","x",'Indicator Date'!BI16)</f>
        <v>2022</v>
      </c>
      <c r="BJ16" s="38">
        <f>IF('Indicator Date'!BJ16="","x",'Indicator Date'!BJ16)</f>
        <v>2021</v>
      </c>
      <c r="BK16" s="38">
        <f>IF('Indicator Date'!BK16="","x",'Indicator Date'!BK16)</f>
        <v>2021</v>
      </c>
      <c r="BL16" s="38">
        <f>IF('Indicator Date'!BL16="","x",'Indicator Date'!BL16)</f>
        <v>2022</v>
      </c>
      <c r="BM16" s="38">
        <f>IF('Indicator Date'!BM16="","x",'Indicator Date'!BM16)</f>
        <v>2014</v>
      </c>
      <c r="BN16" s="38">
        <f>IF('Indicator Date'!BN16="","x",'Indicator Date'!BN16)</f>
        <v>2022</v>
      </c>
      <c r="BO16" s="38">
        <f>IF('Indicator Date'!BO16="","x",'Indicator Date'!BO16)</f>
        <v>2022</v>
      </c>
      <c r="BP16" s="38">
        <f>IF('Indicator Date'!BP16="","x",'Indicator Date'!BP16)</f>
        <v>2021</v>
      </c>
      <c r="BQ16" s="38">
        <f>IF('Indicator Date'!BQ16="","x",'Indicator Date'!BQ16)</f>
        <v>2022</v>
      </c>
      <c r="BR16" s="38">
        <f>IF('Indicator Date'!BR16="","x",'Indicator Date'!BR16)</f>
        <v>2022</v>
      </c>
      <c r="BS16" s="38">
        <f>IF('Indicator Date'!BS16="","x",'Indicator Date'!BS16)</f>
        <v>2022</v>
      </c>
      <c r="BT16" s="38">
        <f>IF('Indicator Date'!BT16="","x",'Indicator Date'!BT16)</f>
        <v>2021</v>
      </c>
      <c r="BU16" s="38">
        <f>IF('Indicator Date'!BU16="","x",'Indicator Date'!BU16)</f>
        <v>2020</v>
      </c>
      <c r="BV16" s="38">
        <f>IF('Indicator Date'!BV16="","x",'Indicator Date'!BV16)</f>
        <v>2023</v>
      </c>
    </row>
    <row r="17" spans="1:74">
      <c r="A17" s="30" t="str">
        <f>'Indicator Data'!A19</f>
        <v>Barbados</v>
      </c>
      <c r="B17" s="23" t="str">
        <f>'Indicator Data'!B19</f>
        <v>BRB</v>
      </c>
      <c r="C17" s="38">
        <f>IF('Indicator Date'!C17="","x",'Indicator Date'!C17)</f>
        <v>2024</v>
      </c>
      <c r="D17" s="38">
        <f>IF('Indicator Date'!D17="","x",'Indicator Date'!D17)</f>
        <v>2024</v>
      </c>
      <c r="E17" s="38">
        <f>IF('Indicator Date'!E17="","x",'Indicator Date'!E17)</f>
        <v>2024</v>
      </c>
      <c r="F17" s="38">
        <f>IF('Indicator Date'!F17="","x",'Indicator Date'!F17)</f>
        <v>2024</v>
      </c>
      <c r="G17" s="38">
        <f>IF('Indicator Date'!G17="","x",'Indicator Date'!G17)</f>
        <v>2024</v>
      </c>
      <c r="H17" s="38">
        <f>IF('Indicator Date'!H17="","x",'Indicator Date'!H17)</f>
        <v>2024</v>
      </c>
      <c r="I17" s="38">
        <f>IF('Indicator Date'!I17="","x",'Indicator Date'!I17)</f>
        <v>2024</v>
      </c>
      <c r="J17" s="38">
        <f>IF('Indicator Date'!J17="","x",'Indicator Date'!J17)</f>
        <v>2024</v>
      </c>
      <c r="K17" s="38">
        <f>IF('Indicator Date'!K17="","x",'Indicator Date'!K17)</f>
        <v>2024</v>
      </c>
      <c r="L17" s="38" t="str">
        <f>IF('Indicator Date'!L17="","x",'Indicator Date'!L17)</f>
        <v>x</v>
      </c>
      <c r="M17" s="38" t="str">
        <f>IF('Indicator Date'!M17="","x",'Indicator Date'!M17)</f>
        <v>x</v>
      </c>
      <c r="N17" s="38" t="str">
        <f>IF('Indicator Date'!N17="","x",'Indicator Date'!N17)</f>
        <v>x</v>
      </c>
      <c r="O17" s="38" t="str">
        <f>IF('Indicator Date'!O17="","x",'Indicator Date'!O17)</f>
        <v>x</v>
      </c>
      <c r="P17" s="38" t="str">
        <f>IF('Indicator Date'!P17="","x",'Indicator Date'!P17)</f>
        <v>x</v>
      </c>
      <c r="Q17" s="38">
        <f>IF('Indicator Date'!Q17="","x",'Indicator Date'!Q17)</f>
        <v>2024</v>
      </c>
      <c r="R17" s="38">
        <f>IF('Indicator Date'!R17="","x",'Indicator Date'!R17)</f>
        <v>2024</v>
      </c>
      <c r="S17" s="38">
        <f>IF('Indicator Date'!S17="","x",'Indicator Date'!S17)</f>
        <v>2024</v>
      </c>
      <c r="T17" s="38">
        <f>IF('Indicator Date'!T17="","x",'Indicator Date'!T17)</f>
        <v>2024</v>
      </c>
      <c r="U17" s="38">
        <f>IF('Indicator Date'!U17="","x",'Indicator Date'!U17)</f>
        <v>2024</v>
      </c>
      <c r="V17" s="38">
        <f>IF('Indicator Date'!V17="","x",'Indicator Date'!V17)</f>
        <v>2021</v>
      </c>
      <c r="W17" s="38">
        <f>IF('Indicator Date'!W17="","x",'Indicator Date'!W17)</f>
        <v>2022</v>
      </c>
      <c r="X17" s="38">
        <f>IF('Indicator Date'!X17="","x",'Indicator Date'!X17)</f>
        <v>2022</v>
      </c>
      <c r="Y17" s="38">
        <f>IF('Indicator Date'!Y17="","x",'Indicator Date'!Y17)</f>
        <v>2012</v>
      </c>
      <c r="Z17" s="38">
        <f>IF('Indicator Date'!Z17="","x",'Indicator Date'!Z17)</f>
        <v>2018</v>
      </c>
      <c r="AA17" s="38" t="str">
        <f>IF('Indicator Date'!AA17="","x",'Indicator Date'!AA17)</f>
        <v>x</v>
      </c>
      <c r="AB17" s="38">
        <f>IF('Indicator Date'!AB17="","x",'Indicator Date'!AB17)</f>
        <v>2017</v>
      </c>
      <c r="AC17" s="38">
        <f>IF('Indicator Date'!AC17="","x",'Indicator Date'!AC17)</f>
        <v>2020</v>
      </c>
      <c r="AD17" s="38" t="str">
        <f>IF('Indicator Date'!AD17="","x",'Indicator Date'!AD17)</f>
        <v>x</v>
      </c>
      <c r="AE17" s="38">
        <f>IF('Indicator Date'!AE17="","x",'Indicator Date'!AE17)</f>
        <v>2024</v>
      </c>
      <c r="AF17" s="38">
        <f>IF('Indicator Date'!AF17="","x",'Indicator Date'!AF17)</f>
        <v>2024</v>
      </c>
      <c r="AG17" s="38">
        <f>IF('Indicator Date'!AG17="","x",'Indicator Date'!AG17)</f>
        <v>2024</v>
      </c>
      <c r="AH17" s="38">
        <f>IF('Indicator Date'!AH17="","x",'Indicator Date'!AH17)</f>
        <v>2022</v>
      </c>
      <c r="AI17" s="38" t="str">
        <f>IF('Indicator Date'!AI17="","x",RIGHT('Indicator Date'!AI17,4))</f>
        <v>2012</v>
      </c>
      <c r="AJ17" s="38">
        <f>IF('Indicator Date'!AJ17="","x",'Indicator Date'!AJ17)</f>
        <v>2024</v>
      </c>
      <c r="AK17" s="38">
        <f>IF('Indicator Date'!AK17="","x",'Indicator Date'!AK17)</f>
        <v>2021</v>
      </c>
      <c r="AL17" s="38">
        <f>IF('Indicator Date'!AL17="","x",'Indicator Date'!AL17)</f>
        <v>2022</v>
      </c>
      <c r="AM17" s="38" t="str">
        <f>IF('Indicator Date'!AM17="","x",'Indicator Date'!AM17)</f>
        <v>x</v>
      </c>
      <c r="AN17" s="38">
        <f>IF('Indicator Date'!AN17="","x",'Indicator Date'!AN17)</f>
        <v>2023</v>
      </c>
      <c r="AO17" s="38">
        <f>IF('Indicator Date'!AO17="","x",'Indicator Date'!AO17)</f>
        <v>2022</v>
      </c>
      <c r="AP17" s="38">
        <f>IF('Indicator Date'!AP17="","x",'Indicator Date'!AP17)</f>
        <v>2012</v>
      </c>
      <c r="AQ17" s="38">
        <f>IF('Indicator Date'!AQ17="","x",'Indicator Date'!AQ17)</f>
        <v>2022</v>
      </c>
      <c r="AR17" s="38">
        <f>IF('Indicator Date'!AR17="","x",'Indicator Date'!AR17)</f>
        <v>2022</v>
      </c>
      <c r="AS17" s="38">
        <f>IF('Indicator Date'!AS17="","x",'Indicator Date'!AS17)</f>
        <v>2022</v>
      </c>
      <c r="AT17" s="38" t="str">
        <f>IF('Indicator Date'!AT17="","x",'Indicator Date'!AT17)</f>
        <v>x</v>
      </c>
      <c r="AU17" s="38">
        <f>IF('Indicator Date'!AU17="","x",'Indicator Date'!AU17)</f>
        <v>2022</v>
      </c>
      <c r="AV17" s="38">
        <f>IF('Indicator Date'!AV17="","x",'Indicator Date'!AV17)</f>
        <v>2022</v>
      </c>
      <c r="AW17" s="38" t="str">
        <f>IF('Indicator Date'!AW17="","x",'Indicator Date'!AW17)</f>
        <v>x</v>
      </c>
      <c r="AX17" s="38">
        <f>IF('Indicator Date'!AX17="","x",'Indicator Date'!AX17)</f>
        <v>2024</v>
      </c>
      <c r="AY17" s="38">
        <f>IF('Indicator Date'!AY17="","x",'Indicator Date'!AY17)</f>
        <v>2024</v>
      </c>
      <c r="AZ17" s="38">
        <f>IF('Indicator Date'!AZ17="","x",'Indicator Date'!AZ17)</f>
        <v>2024</v>
      </c>
      <c r="BA17" s="38" t="str">
        <f>IF('Indicator Date'!BA17="","x",'Indicator Date'!BA17)</f>
        <v>x</v>
      </c>
      <c r="BB17" s="38">
        <f>IF('Indicator Date'!BB17="","x",'Indicator Date'!BB17)</f>
        <v>2024</v>
      </c>
      <c r="BC17" s="38">
        <f>IF('Indicator Date'!BC17="","x",'Indicator Date'!BC17)</f>
        <v>2023</v>
      </c>
      <c r="BD17" s="38">
        <f>IF('Indicator Date'!BD17="","x",'Indicator Date'!BD17)</f>
        <v>2024</v>
      </c>
      <c r="BE17" s="38">
        <f>IF('Indicator Date'!BE17="","x",'Indicator Date'!BE17)</f>
        <v>2024</v>
      </c>
      <c r="BF17" s="38">
        <f>IF('Indicator Date'!BF17="","x",'Indicator Date'!BF17)</f>
        <v>2013</v>
      </c>
      <c r="BG17" s="38">
        <f>IF('Indicator Date'!BG17="","x",'Indicator Date'!BG17)</f>
        <v>2022</v>
      </c>
      <c r="BH17" s="38">
        <f>IF('Indicator Date'!BH17="","x",'Indicator Date'!BH17)</f>
        <v>2023</v>
      </c>
      <c r="BI17" s="38">
        <f>IF('Indicator Date'!BI17="","x",'Indicator Date'!BI17)</f>
        <v>2022</v>
      </c>
      <c r="BJ17" s="38" t="str">
        <f>IF('Indicator Date'!BJ17="","x",'Indicator Date'!BJ17)</f>
        <v>x</v>
      </c>
      <c r="BK17" s="38">
        <f>IF('Indicator Date'!BK17="","x",'Indicator Date'!BK17)</f>
        <v>2021</v>
      </c>
      <c r="BL17" s="38">
        <f>IF('Indicator Date'!BL17="","x",'Indicator Date'!BL17)</f>
        <v>2022</v>
      </c>
      <c r="BM17" s="38">
        <f>IF('Indicator Date'!BM17="","x",'Indicator Date'!BM17)</f>
        <v>2014</v>
      </c>
      <c r="BN17" s="38">
        <f>IF('Indicator Date'!BN17="","x",'Indicator Date'!BN17)</f>
        <v>2022</v>
      </c>
      <c r="BO17" s="38">
        <f>IF('Indicator Date'!BO17="","x",'Indicator Date'!BO17)</f>
        <v>2022</v>
      </c>
      <c r="BP17" s="38">
        <f>IF('Indicator Date'!BP17="","x",'Indicator Date'!BP17)</f>
        <v>2017</v>
      </c>
      <c r="BQ17" s="38">
        <f>IF('Indicator Date'!BQ17="","x",'Indicator Date'!BQ17)</f>
        <v>2022</v>
      </c>
      <c r="BR17" s="38">
        <f>IF('Indicator Date'!BR17="","x",'Indicator Date'!BR17)</f>
        <v>2022</v>
      </c>
      <c r="BS17" s="38">
        <f>IF('Indicator Date'!BS17="","x",'Indicator Date'!BS17)</f>
        <v>2022</v>
      </c>
      <c r="BT17" s="38">
        <f>IF('Indicator Date'!BT17="","x",'Indicator Date'!BT17)</f>
        <v>2021</v>
      </c>
      <c r="BU17" s="38">
        <f>IF('Indicator Date'!BU17="","x",'Indicator Date'!BU17)</f>
        <v>2020</v>
      </c>
      <c r="BV17" s="38">
        <f>IF('Indicator Date'!BV17="","x",'Indicator Date'!BV17)</f>
        <v>2023</v>
      </c>
    </row>
    <row r="18" spans="1:74">
      <c r="A18" s="30" t="str">
        <f>'Indicator Data'!A20</f>
        <v>Belarus</v>
      </c>
      <c r="B18" s="23" t="str">
        <f>'Indicator Data'!B20</f>
        <v>BLR</v>
      </c>
      <c r="C18" s="38">
        <f>IF('Indicator Date'!C18="","x",'Indicator Date'!C18)</f>
        <v>2024</v>
      </c>
      <c r="D18" s="38">
        <f>IF('Indicator Date'!D18="","x",'Indicator Date'!D18)</f>
        <v>2024</v>
      </c>
      <c r="E18" s="38">
        <f>IF('Indicator Date'!E18="","x",'Indicator Date'!E18)</f>
        <v>2024</v>
      </c>
      <c r="F18" s="38">
        <f>IF('Indicator Date'!F18="","x",'Indicator Date'!F18)</f>
        <v>2024</v>
      </c>
      <c r="G18" s="38">
        <f>IF('Indicator Date'!G18="","x",'Indicator Date'!G18)</f>
        <v>2024</v>
      </c>
      <c r="H18" s="38">
        <f>IF('Indicator Date'!H18="","x",'Indicator Date'!H18)</f>
        <v>2024</v>
      </c>
      <c r="I18" s="38">
        <f>IF('Indicator Date'!I18="","x",'Indicator Date'!I18)</f>
        <v>2024</v>
      </c>
      <c r="J18" s="38">
        <f>IF('Indicator Date'!J18="","x",'Indicator Date'!J18)</f>
        <v>2024</v>
      </c>
      <c r="K18" s="38">
        <f>IF('Indicator Date'!K18="","x",'Indicator Date'!K18)</f>
        <v>2024</v>
      </c>
      <c r="L18" s="38">
        <f>IF('Indicator Date'!L18="","x",'Indicator Date'!L18)</f>
        <v>2024</v>
      </c>
      <c r="M18" s="38">
        <f>IF('Indicator Date'!M18="","x",'Indicator Date'!M18)</f>
        <v>2024</v>
      </c>
      <c r="N18" s="38" t="str">
        <f>IF('Indicator Date'!N18="","x",'Indicator Date'!N18)</f>
        <v>x</v>
      </c>
      <c r="O18" s="38" t="str">
        <f>IF('Indicator Date'!O18="","x",'Indicator Date'!O18)</f>
        <v>x</v>
      </c>
      <c r="P18" s="38" t="str">
        <f>IF('Indicator Date'!P18="","x",'Indicator Date'!P18)</f>
        <v>x</v>
      </c>
      <c r="Q18" s="38">
        <f>IF('Indicator Date'!Q18="","x",'Indicator Date'!Q18)</f>
        <v>2024</v>
      </c>
      <c r="R18" s="38">
        <f>IF('Indicator Date'!R18="","x",'Indicator Date'!R18)</f>
        <v>2024</v>
      </c>
      <c r="S18" s="38">
        <f>IF('Indicator Date'!S18="","x",'Indicator Date'!S18)</f>
        <v>2024</v>
      </c>
      <c r="T18" s="38">
        <f>IF('Indicator Date'!T18="","x",'Indicator Date'!T18)</f>
        <v>2024</v>
      </c>
      <c r="U18" s="38">
        <f>IF('Indicator Date'!U18="","x",'Indicator Date'!U18)</f>
        <v>2024</v>
      </c>
      <c r="V18" s="38">
        <f>IF('Indicator Date'!V18="","x",'Indicator Date'!V18)</f>
        <v>2021</v>
      </c>
      <c r="W18" s="38">
        <f>IF('Indicator Date'!W18="","x",'Indicator Date'!W18)</f>
        <v>2022</v>
      </c>
      <c r="X18" s="38">
        <f>IF('Indicator Date'!X18="","x",'Indicator Date'!X18)</f>
        <v>2022</v>
      </c>
      <c r="Y18" s="38">
        <f>IF('Indicator Date'!Y18="","x",'Indicator Date'!Y18)</f>
        <v>2019</v>
      </c>
      <c r="Z18" s="38">
        <f>IF('Indicator Date'!Z18="","x",'Indicator Date'!Z18)</f>
        <v>2022</v>
      </c>
      <c r="AA18" s="38" t="str">
        <f>IF('Indicator Date'!AA18="","x",'Indicator Date'!AA18)</f>
        <v>x</v>
      </c>
      <c r="AB18" s="38">
        <f>IF('Indicator Date'!AB18="","x",'Indicator Date'!AB18)</f>
        <v>2014</v>
      </c>
      <c r="AC18" s="38">
        <f>IF('Indicator Date'!AC18="","x",'Indicator Date'!AC18)</f>
        <v>2020</v>
      </c>
      <c r="AD18" s="38">
        <f>IF('Indicator Date'!AD18="","x",'Indicator Date'!AD18)</f>
        <v>2020</v>
      </c>
      <c r="AE18" s="38">
        <f>IF('Indicator Date'!AE18="","x",'Indicator Date'!AE18)</f>
        <v>2024</v>
      </c>
      <c r="AF18" s="38">
        <f>IF('Indicator Date'!AF18="","x",'Indicator Date'!AF18)</f>
        <v>2024</v>
      </c>
      <c r="AG18" s="38">
        <f>IF('Indicator Date'!AG18="","x",'Indicator Date'!AG18)</f>
        <v>2024</v>
      </c>
      <c r="AH18" s="38">
        <f>IF('Indicator Date'!AH18="","x",'Indicator Date'!AH18)</f>
        <v>2022</v>
      </c>
      <c r="AI18" s="38" t="str">
        <f>IF('Indicator Date'!AI18="","x",RIGHT('Indicator Date'!AI18,4))</f>
        <v>x</v>
      </c>
      <c r="AJ18" s="38">
        <f>IF('Indicator Date'!AJ18="","x",'Indicator Date'!AJ18)</f>
        <v>2024</v>
      </c>
      <c r="AK18" s="38">
        <f>IF('Indicator Date'!AK18="","x",'Indicator Date'!AK18)</f>
        <v>2021</v>
      </c>
      <c r="AL18" s="38">
        <f>IF('Indicator Date'!AL18="","x",'Indicator Date'!AL18)</f>
        <v>2022</v>
      </c>
      <c r="AM18" s="38">
        <f>IF('Indicator Date'!AM18="","x",'Indicator Date'!AM18)</f>
        <v>2022</v>
      </c>
      <c r="AN18" s="38">
        <f>IF('Indicator Date'!AN18="","x",'Indicator Date'!AN18)</f>
        <v>2023</v>
      </c>
      <c r="AO18" s="38">
        <f>IF('Indicator Date'!AO18="","x",'Indicator Date'!AO18)</f>
        <v>2022</v>
      </c>
      <c r="AP18" s="38" t="str">
        <f>IF('Indicator Date'!AP18="","x",'Indicator Date'!AP18)</f>
        <v>x</v>
      </c>
      <c r="AQ18" s="38">
        <f>IF('Indicator Date'!AQ18="","x",'Indicator Date'!AQ18)</f>
        <v>2022</v>
      </c>
      <c r="AR18" s="38">
        <f>IF('Indicator Date'!AR18="","x",'Indicator Date'!AR18)</f>
        <v>2022</v>
      </c>
      <c r="AS18" s="38">
        <f>IF('Indicator Date'!AS18="","x",'Indicator Date'!AS18)</f>
        <v>2022</v>
      </c>
      <c r="AT18" s="38" t="str">
        <f>IF('Indicator Date'!AT18="","x",'Indicator Date'!AT18)</f>
        <v>x</v>
      </c>
      <c r="AU18" s="38">
        <f>IF('Indicator Date'!AU18="","x",'Indicator Date'!AU18)</f>
        <v>2022</v>
      </c>
      <c r="AV18" s="38">
        <f>IF('Indicator Date'!AV18="","x",'Indicator Date'!AV18)</f>
        <v>2022</v>
      </c>
      <c r="AW18" s="38">
        <f>IF('Indicator Date'!AW18="","x",'Indicator Date'!AW18)</f>
        <v>2020</v>
      </c>
      <c r="AX18" s="38">
        <f>IF('Indicator Date'!AX18="","x",'Indicator Date'!AX18)</f>
        <v>2024</v>
      </c>
      <c r="AY18" s="38">
        <f>IF('Indicator Date'!AY18="","x",'Indicator Date'!AY18)</f>
        <v>2024</v>
      </c>
      <c r="AZ18" s="38">
        <f>IF('Indicator Date'!AZ18="","x",'Indicator Date'!AZ18)</f>
        <v>2024</v>
      </c>
      <c r="BA18" s="38" t="str">
        <f>IF('Indicator Date'!BA18="","x",'Indicator Date'!BA18)</f>
        <v>x</v>
      </c>
      <c r="BB18" s="38">
        <f>IF('Indicator Date'!BB18="","x",'Indicator Date'!BB18)</f>
        <v>2024</v>
      </c>
      <c r="BC18" s="38">
        <f>IF('Indicator Date'!BC18="","x",'Indicator Date'!BC18)</f>
        <v>2023</v>
      </c>
      <c r="BD18" s="38">
        <f>IF('Indicator Date'!BD18="","x",'Indicator Date'!BD18)</f>
        <v>2024</v>
      </c>
      <c r="BE18" s="38">
        <f>IF('Indicator Date'!BE18="","x",'Indicator Date'!BE18)</f>
        <v>2024</v>
      </c>
      <c r="BF18" s="38">
        <f>IF('Indicator Date'!BF18="","x",'Indicator Date'!BF18)</f>
        <v>2015</v>
      </c>
      <c r="BG18" s="38">
        <f>IF('Indicator Date'!BG18="","x",'Indicator Date'!BG18)</f>
        <v>2022</v>
      </c>
      <c r="BH18" s="38">
        <f>IF('Indicator Date'!BH18="","x",'Indicator Date'!BH18)</f>
        <v>2023</v>
      </c>
      <c r="BI18" s="38">
        <f>IF('Indicator Date'!BI18="","x",'Indicator Date'!BI18)</f>
        <v>2022</v>
      </c>
      <c r="BJ18" s="38">
        <f>IF('Indicator Date'!BJ18="","x",'Indicator Date'!BJ18)</f>
        <v>2019</v>
      </c>
      <c r="BK18" s="38">
        <f>IF('Indicator Date'!BK18="","x",'Indicator Date'!BK18)</f>
        <v>2022</v>
      </c>
      <c r="BL18" s="38">
        <f>IF('Indicator Date'!BL18="","x",'Indicator Date'!BL18)</f>
        <v>2022</v>
      </c>
      <c r="BM18" s="38">
        <f>IF('Indicator Date'!BM18="","x",'Indicator Date'!BM18)</f>
        <v>2014</v>
      </c>
      <c r="BN18" s="38">
        <f>IF('Indicator Date'!BN18="","x",'Indicator Date'!BN18)</f>
        <v>2022</v>
      </c>
      <c r="BO18" s="38">
        <f>IF('Indicator Date'!BO18="","x",'Indicator Date'!BO18)</f>
        <v>2022</v>
      </c>
      <c r="BP18" s="38">
        <f>IF('Indicator Date'!BP18="","x",'Indicator Date'!BP18)</f>
        <v>2019</v>
      </c>
      <c r="BQ18" s="38">
        <f>IF('Indicator Date'!BQ18="","x",'Indicator Date'!BQ18)</f>
        <v>2022</v>
      </c>
      <c r="BR18" s="38">
        <f>IF('Indicator Date'!BR18="","x",'Indicator Date'!BR18)</f>
        <v>2022</v>
      </c>
      <c r="BS18" s="38" t="str">
        <f>IF('Indicator Date'!BS18="","x",'Indicator Date'!BS18)</f>
        <v>x</v>
      </c>
      <c r="BT18" s="38">
        <f>IF('Indicator Date'!BT18="","x",'Indicator Date'!BT18)</f>
        <v>2021</v>
      </c>
      <c r="BU18" s="38">
        <f>IF('Indicator Date'!BU18="","x",'Indicator Date'!BU18)</f>
        <v>2020</v>
      </c>
      <c r="BV18" s="38">
        <f>IF('Indicator Date'!BV18="","x",'Indicator Date'!BV18)</f>
        <v>2023</v>
      </c>
    </row>
    <row r="19" spans="1:74">
      <c r="A19" s="30" t="str">
        <f>'Indicator Data'!A21</f>
        <v>Belgium</v>
      </c>
      <c r="B19" s="23" t="str">
        <f>'Indicator Data'!B21</f>
        <v>BEL</v>
      </c>
      <c r="C19" s="38">
        <f>IF('Indicator Date'!C19="","x",'Indicator Date'!C19)</f>
        <v>2024</v>
      </c>
      <c r="D19" s="38">
        <f>IF('Indicator Date'!D19="","x",'Indicator Date'!D19)</f>
        <v>2024</v>
      </c>
      <c r="E19" s="38">
        <f>IF('Indicator Date'!E19="","x",'Indicator Date'!E19)</f>
        <v>2024</v>
      </c>
      <c r="F19" s="38">
        <f>IF('Indicator Date'!F19="","x",'Indicator Date'!F19)</f>
        <v>2024</v>
      </c>
      <c r="G19" s="38">
        <f>IF('Indicator Date'!G19="","x",'Indicator Date'!G19)</f>
        <v>2024</v>
      </c>
      <c r="H19" s="38">
        <f>IF('Indicator Date'!H19="","x",'Indicator Date'!H19)</f>
        <v>2024</v>
      </c>
      <c r="I19" s="38">
        <f>IF('Indicator Date'!I19="","x",'Indicator Date'!I19)</f>
        <v>2024</v>
      </c>
      <c r="J19" s="38">
        <f>IF('Indicator Date'!J19="","x",'Indicator Date'!J19)</f>
        <v>2024</v>
      </c>
      <c r="K19" s="38">
        <f>IF('Indicator Date'!K19="","x",'Indicator Date'!K19)</f>
        <v>2024</v>
      </c>
      <c r="L19" s="38">
        <f>IF('Indicator Date'!L19="","x",'Indicator Date'!L19)</f>
        <v>2024</v>
      </c>
      <c r="M19" s="38">
        <f>IF('Indicator Date'!M19="","x",'Indicator Date'!M19)</f>
        <v>2024</v>
      </c>
      <c r="N19" s="38" t="str">
        <f>IF('Indicator Date'!N19="","x",'Indicator Date'!N19)</f>
        <v>x</v>
      </c>
      <c r="O19" s="38" t="str">
        <f>IF('Indicator Date'!O19="","x",'Indicator Date'!O19)</f>
        <v>x</v>
      </c>
      <c r="P19" s="38" t="str">
        <f>IF('Indicator Date'!P19="","x",'Indicator Date'!P19)</f>
        <v>x</v>
      </c>
      <c r="Q19" s="38">
        <f>IF('Indicator Date'!Q19="","x",'Indicator Date'!Q19)</f>
        <v>2024</v>
      </c>
      <c r="R19" s="38">
        <f>IF('Indicator Date'!R19="","x",'Indicator Date'!R19)</f>
        <v>2024</v>
      </c>
      <c r="S19" s="38">
        <f>IF('Indicator Date'!S19="","x",'Indicator Date'!S19)</f>
        <v>2024</v>
      </c>
      <c r="T19" s="38">
        <f>IF('Indicator Date'!T19="","x",'Indicator Date'!T19)</f>
        <v>2024</v>
      </c>
      <c r="U19" s="38">
        <f>IF('Indicator Date'!U19="","x",'Indicator Date'!U19)</f>
        <v>2024</v>
      </c>
      <c r="V19" s="38">
        <f>IF('Indicator Date'!V19="","x",'Indicator Date'!V19)</f>
        <v>2021</v>
      </c>
      <c r="W19" s="38">
        <f>IF('Indicator Date'!W19="","x",'Indicator Date'!W19)</f>
        <v>2022</v>
      </c>
      <c r="X19" s="38">
        <f>IF('Indicator Date'!X19="","x",'Indicator Date'!X19)</f>
        <v>2022</v>
      </c>
      <c r="Y19" s="38">
        <f>IF('Indicator Date'!Y19="","x",'Indicator Date'!Y19)</f>
        <v>2011</v>
      </c>
      <c r="Z19" s="38">
        <f>IF('Indicator Date'!Z19="","x",'Indicator Date'!Z19)</f>
        <v>2022</v>
      </c>
      <c r="AA19" s="38" t="str">
        <f>IF('Indicator Date'!AA19="","x",'Indicator Date'!AA19)</f>
        <v>x</v>
      </c>
      <c r="AB19" s="38">
        <f>IF('Indicator Date'!AB19="","x",'Indicator Date'!AB19)</f>
        <v>2018</v>
      </c>
      <c r="AC19" s="38">
        <f>IF('Indicator Date'!AC19="","x",'Indicator Date'!AC19)</f>
        <v>2020</v>
      </c>
      <c r="AD19" s="38">
        <f>IF('Indicator Date'!AD19="","x",'Indicator Date'!AD19)</f>
        <v>2022</v>
      </c>
      <c r="AE19" s="38">
        <f>IF('Indicator Date'!AE19="","x",'Indicator Date'!AE19)</f>
        <v>2024</v>
      </c>
      <c r="AF19" s="38">
        <f>IF('Indicator Date'!AF19="","x",'Indicator Date'!AF19)</f>
        <v>2024</v>
      </c>
      <c r="AG19" s="38">
        <f>IF('Indicator Date'!AG19="","x",'Indicator Date'!AG19)</f>
        <v>2024</v>
      </c>
      <c r="AH19" s="38">
        <f>IF('Indicator Date'!AH19="","x",'Indicator Date'!AH19)</f>
        <v>2022</v>
      </c>
      <c r="AI19" s="38" t="str">
        <f>IF('Indicator Date'!AI19="","x",RIGHT('Indicator Date'!AI19,4))</f>
        <v>x</v>
      </c>
      <c r="AJ19" s="38">
        <f>IF('Indicator Date'!AJ19="","x",'Indicator Date'!AJ19)</f>
        <v>2024</v>
      </c>
      <c r="AK19" s="38">
        <f>IF('Indicator Date'!AK19="","x",'Indicator Date'!AK19)</f>
        <v>2021</v>
      </c>
      <c r="AL19" s="38">
        <f>IF('Indicator Date'!AL19="","x",'Indicator Date'!AL19)</f>
        <v>2022</v>
      </c>
      <c r="AM19" s="38" t="str">
        <f>IF('Indicator Date'!AM19="","x",'Indicator Date'!AM19)</f>
        <v>x</v>
      </c>
      <c r="AN19" s="38">
        <f>IF('Indicator Date'!AN19="","x",'Indicator Date'!AN19)</f>
        <v>2023</v>
      </c>
      <c r="AO19" s="38">
        <f>IF('Indicator Date'!AO19="","x",'Indicator Date'!AO19)</f>
        <v>2022</v>
      </c>
      <c r="AP19" s="38">
        <f>IF('Indicator Date'!AP19="","x",'Indicator Date'!AP19)</f>
        <v>2014</v>
      </c>
      <c r="AQ19" s="38">
        <f>IF('Indicator Date'!AQ19="","x",'Indicator Date'!AQ19)</f>
        <v>2022</v>
      </c>
      <c r="AR19" s="38">
        <f>IF('Indicator Date'!AR19="","x",'Indicator Date'!AR19)</f>
        <v>2022</v>
      </c>
      <c r="AS19" s="38">
        <f>IF('Indicator Date'!AS19="","x",'Indicator Date'!AS19)</f>
        <v>2022</v>
      </c>
      <c r="AT19" s="38" t="str">
        <f>IF('Indicator Date'!AT19="","x",'Indicator Date'!AT19)</f>
        <v>x</v>
      </c>
      <c r="AU19" s="38">
        <f>IF('Indicator Date'!AU19="","x",'Indicator Date'!AU19)</f>
        <v>2022</v>
      </c>
      <c r="AV19" s="38">
        <f>IF('Indicator Date'!AV19="","x",'Indicator Date'!AV19)</f>
        <v>2022</v>
      </c>
      <c r="AW19" s="38">
        <f>IF('Indicator Date'!AW19="","x",'Indicator Date'!AW19)</f>
        <v>2021</v>
      </c>
      <c r="AX19" s="38">
        <f>IF('Indicator Date'!AX19="","x",'Indicator Date'!AX19)</f>
        <v>2024</v>
      </c>
      <c r="AY19" s="38">
        <f>IF('Indicator Date'!AY19="","x",'Indicator Date'!AY19)</f>
        <v>2024</v>
      </c>
      <c r="AZ19" s="38">
        <f>IF('Indicator Date'!AZ19="","x",'Indicator Date'!AZ19)</f>
        <v>2024</v>
      </c>
      <c r="BA19" s="38" t="str">
        <f>IF('Indicator Date'!BA19="","x",'Indicator Date'!BA19)</f>
        <v>x</v>
      </c>
      <c r="BB19" s="38">
        <f>IF('Indicator Date'!BB19="","x",'Indicator Date'!BB19)</f>
        <v>2024</v>
      </c>
      <c r="BC19" s="38" t="str">
        <f>IF('Indicator Date'!BC19="","x",'Indicator Date'!BC19)</f>
        <v>x</v>
      </c>
      <c r="BD19" s="38">
        <f>IF('Indicator Date'!BD19="","x",'Indicator Date'!BD19)</f>
        <v>2024</v>
      </c>
      <c r="BE19" s="38">
        <f>IF('Indicator Date'!BE19="","x",'Indicator Date'!BE19)</f>
        <v>2024</v>
      </c>
      <c r="BF19" s="38" t="str">
        <f>IF('Indicator Date'!BF19="","x",'Indicator Date'!BF19)</f>
        <v>x</v>
      </c>
      <c r="BG19" s="38">
        <f>IF('Indicator Date'!BG19="","x",'Indicator Date'!BG19)</f>
        <v>2022</v>
      </c>
      <c r="BH19" s="38">
        <f>IF('Indicator Date'!BH19="","x",'Indicator Date'!BH19)</f>
        <v>2023</v>
      </c>
      <c r="BI19" s="38">
        <f>IF('Indicator Date'!BI19="","x",'Indicator Date'!BI19)</f>
        <v>2022</v>
      </c>
      <c r="BJ19" s="38" t="str">
        <f>IF('Indicator Date'!BJ19="","x",'Indicator Date'!BJ19)</f>
        <v>x</v>
      </c>
      <c r="BK19" s="38">
        <f>IF('Indicator Date'!BK19="","x",'Indicator Date'!BK19)</f>
        <v>2022</v>
      </c>
      <c r="BL19" s="38">
        <f>IF('Indicator Date'!BL19="","x",'Indicator Date'!BL19)</f>
        <v>2022</v>
      </c>
      <c r="BM19" s="38">
        <f>IF('Indicator Date'!BM19="","x",'Indicator Date'!BM19)</f>
        <v>2014</v>
      </c>
      <c r="BN19" s="38">
        <f>IF('Indicator Date'!BN19="","x",'Indicator Date'!BN19)</f>
        <v>2022</v>
      </c>
      <c r="BO19" s="38">
        <f>IF('Indicator Date'!BO19="","x",'Indicator Date'!BO19)</f>
        <v>2022</v>
      </c>
      <c r="BP19" s="38">
        <f>IF('Indicator Date'!BP19="","x",'Indicator Date'!BP19)</f>
        <v>2021</v>
      </c>
      <c r="BQ19" s="38">
        <f>IF('Indicator Date'!BQ19="","x",'Indicator Date'!BQ19)</f>
        <v>2022</v>
      </c>
      <c r="BR19" s="38">
        <f>IF('Indicator Date'!BR19="","x",'Indicator Date'!BR19)</f>
        <v>2022</v>
      </c>
      <c r="BS19" s="38">
        <f>IF('Indicator Date'!BS19="","x",'Indicator Date'!BS19)</f>
        <v>2022</v>
      </c>
      <c r="BT19" s="38">
        <f>IF('Indicator Date'!BT19="","x",'Indicator Date'!BT19)</f>
        <v>2021</v>
      </c>
      <c r="BU19" s="38">
        <f>IF('Indicator Date'!BU19="","x",'Indicator Date'!BU19)</f>
        <v>2020</v>
      </c>
      <c r="BV19" s="38">
        <f>IF('Indicator Date'!BV19="","x",'Indicator Date'!BV19)</f>
        <v>2023</v>
      </c>
    </row>
    <row r="20" spans="1:74">
      <c r="A20" s="30" t="str">
        <f>'Indicator Data'!A22</f>
        <v>Belize</v>
      </c>
      <c r="B20" s="23" t="str">
        <f>'Indicator Data'!B22</f>
        <v>BLZ</v>
      </c>
      <c r="C20" s="38">
        <f>IF('Indicator Date'!C20="","x",'Indicator Date'!C20)</f>
        <v>2024</v>
      </c>
      <c r="D20" s="38">
        <f>IF('Indicator Date'!D20="","x",'Indicator Date'!D20)</f>
        <v>2024</v>
      </c>
      <c r="E20" s="38">
        <f>IF('Indicator Date'!E20="","x",'Indicator Date'!E20)</f>
        <v>2024</v>
      </c>
      <c r="F20" s="38">
        <f>IF('Indicator Date'!F20="","x",'Indicator Date'!F20)</f>
        <v>2024</v>
      </c>
      <c r="G20" s="38">
        <f>IF('Indicator Date'!G20="","x",'Indicator Date'!G20)</f>
        <v>2024</v>
      </c>
      <c r="H20" s="38">
        <f>IF('Indicator Date'!H20="","x",'Indicator Date'!H20)</f>
        <v>2024</v>
      </c>
      <c r="I20" s="38">
        <f>IF('Indicator Date'!I20="","x",'Indicator Date'!I20)</f>
        <v>2024</v>
      </c>
      <c r="J20" s="38">
        <f>IF('Indicator Date'!J20="","x",'Indicator Date'!J20)</f>
        <v>2024</v>
      </c>
      <c r="K20" s="38">
        <f>IF('Indicator Date'!K20="","x",'Indicator Date'!K20)</f>
        <v>2024</v>
      </c>
      <c r="L20" s="38">
        <f>IF('Indicator Date'!L20="","x",'Indicator Date'!L20)</f>
        <v>2024</v>
      </c>
      <c r="M20" s="38" t="str">
        <f>IF('Indicator Date'!M20="","x",'Indicator Date'!M20)</f>
        <v>x</v>
      </c>
      <c r="N20" s="38" t="str">
        <f>IF('Indicator Date'!N20="","x",'Indicator Date'!N20)</f>
        <v>x</v>
      </c>
      <c r="O20" s="38" t="str">
        <f>IF('Indicator Date'!O20="","x",'Indicator Date'!O20)</f>
        <v>x</v>
      </c>
      <c r="P20" s="38" t="str">
        <f>IF('Indicator Date'!P20="","x",'Indicator Date'!P20)</f>
        <v>x</v>
      </c>
      <c r="Q20" s="38">
        <f>IF('Indicator Date'!Q20="","x",'Indicator Date'!Q20)</f>
        <v>2024</v>
      </c>
      <c r="R20" s="38">
        <f>IF('Indicator Date'!R20="","x",'Indicator Date'!R20)</f>
        <v>2024</v>
      </c>
      <c r="S20" s="38">
        <f>IF('Indicator Date'!S20="","x",'Indicator Date'!S20)</f>
        <v>2024</v>
      </c>
      <c r="T20" s="38">
        <f>IF('Indicator Date'!T20="","x",'Indicator Date'!T20)</f>
        <v>2024</v>
      </c>
      <c r="U20" s="38">
        <f>IF('Indicator Date'!U20="","x",'Indicator Date'!U20)</f>
        <v>2024</v>
      </c>
      <c r="V20" s="38">
        <f>IF('Indicator Date'!V20="","x",'Indicator Date'!V20)</f>
        <v>2021</v>
      </c>
      <c r="W20" s="38">
        <f>IF('Indicator Date'!W20="","x",'Indicator Date'!W20)</f>
        <v>2022</v>
      </c>
      <c r="X20" s="38">
        <f>IF('Indicator Date'!X20="","x",'Indicator Date'!X20)</f>
        <v>2022</v>
      </c>
      <c r="Y20" s="38">
        <f>IF('Indicator Date'!Y20="","x",'Indicator Date'!Y20)</f>
        <v>2015</v>
      </c>
      <c r="Z20" s="38">
        <f>IF('Indicator Date'!Z20="","x",'Indicator Date'!Z20)</f>
        <v>2022</v>
      </c>
      <c r="AA20" s="38">
        <f>IF('Indicator Date'!AA20="","x",'Indicator Date'!AA20)</f>
        <v>2022</v>
      </c>
      <c r="AB20" s="38">
        <f>IF('Indicator Date'!AB20="","x",'Indicator Date'!AB20)</f>
        <v>2018</v>
      </c>
      <c r="AC20" s="38">
        <f>IF('Indicator Date'!AC20="","x",'Indicator Date'!AC20)</f>
        <v>2020</v>
      </c>
      <c r="AD20" s="38">
        <f>IF('Indicator Date'!AD20="","x",'Indicator Date'!AD20)</f>
        <v>2022</v>
      </c>
      <c r="AE20" s="38">
        <f>IF('Indicator Date'!AE20="","x",'Indicator Date'!AE20)</f>
        <v>2024</v>
      </c>
      <c r="AF20" s="38">
        <f>IF('Indicator Date'!AF20="","x",'Indicator Date'!AF20)</f>
        <v>2024</v>
      </c>
      <c r="AG20" s="38">
        <f>IF('Indicator Date'!AG20="","x",'Indicator Date'!AG20)</f>
        <v>2024</v>
      </c>
      <c r="AH20" s="38">
        <f>IF('Indicator Date'!AH20="","x",'Indicator Date'!AH20)</f>
        <v>2022</v>
      </c>
      <c r="AI20" s="38" t="str">
        <f>IF('Indicator Date'!AI20="","x",RIGHT('Indicator Date'!AI20,4))</f>
        <v>2015</v>
      </c>
      <c r="AJ20" s="38">
        <f>IF('Indicator Date'!AJ20="","x",'Indicator Date'!AJ20)</f>
        <v>2024</v>
      </c>
      <c r="AK20" s="38">
        <f>IF('Indicator Date'!AK20="","x",'Indicator Date'!AK20)</f>
        <v>2021</v>
      </c>
      <c r="AL20" s="38">
        <f>IF('Indicator Date'!AL20="","x",'Indicator Date'!AL20)</f>
        <v>2022</v>
      </c>
      <c r="AM20" s="38">
        <f>IF('Indicator Date'!AM20="","x",'Indicator Date'!AM20)</f>
        <v>2022</v>
      </c>
      <c r="AN20" s="38">
        <f>IF('Indicator Date'!AN20="","x",'Indicator Date'!AN20)</f>
        <v>2023</v>
      </c>
      <c r="AO20" s="38">
        <f>IF('Indicator Date'!AO20="","x",'Indicator Date'!AO20)</f>
        <v>2022</v>
      </c>
      <c r="AP20" s="38">
        <f>IF('Indicator Date'!AP20="","x",'Indicator Date'!AP20)</f>
        <v>2015</v>
      </c>
      <c r="AQ20" s="38">
        <f>IF('Indicator Date'!AQ20="","x",'Indicator Date'!AQ20)</f>
        <v>2022</v>
      </c>
      <c r="AR20" s="38">
        <f>IF('Indicator Date'!AR20="","x",'Indicator Date'!AR20)</f>
        <v>2022</v>
      </c>
      <c r="AS20" s="38">
        <f>IF('Indicator Date'!AS20="","x",'Indicator Date'!AS20)</f>
        <v>2022</v>
      </c>
      <c r="AT20" s="38">
        <f>IF('Indicator Date'!AT20="","x",'Indicator Date'!AT20)</f>
        <v>2022</v>
      </c>
      <c r="AU20" s="38">
        <f>IF('Indicator Date'!AU20="","x",'Indicator Date'!AU20)</f>
        <v>2022</v>
      </c>
      <c r="AV20" s="38">
        <f>IF('Indicator Date'!AV20="","x",'Indicator Date'!AV20)</f>
        <v>2022</v>
      </c>
      <c r="AW20" s="38" t="str">
        <f>IF('Indicator Date'!AW20="","x",'Indicator Date'!AW20)</f>
        <v>x</v>
      </c>
      <c r="AX20" s="38">
        <f>IF('Indicator Date'!AX20="","x",'Indicator Date'!AX20)</f>
        <v>2024</v>
      </c>
      <c r="AY20" s="38">
        <f>IF('Indicator Date'!AY20="","x",'Indicator Date'!AY20)</f>
        <v>2024</v>
      </c>
      <c r="AZ20" s="38">
        <f>IF('Indicator Date'!AZ20="","x",'Indicator Date'!AZ20)</f>
        <v>2024</v>
      </c>
      <c r="BA20" s="38" t="str">
        <f>IF('Indicator Date'!BA20="","x",'Indicator Date'!BA20)</f>
        <v>x</v>
      </c>
      <c r="BB20" s="38">
        <f>IF('Indicator Date'!BB20="","x",'Indicator Date'!BB20)</f>
        <v>2024</v>
      </c>
      <c r="BC20" s="38" t="str">
        <f>IF('Indicator Date'!BC20="","x",'Indicator Date'!BC20)</f>
        <v>x</v>
      </c>
      <c r="BD20" s="38">
        <f>IF('Indicator Date'!BD20="","x",'Indicator Date'!BD20)</f>
        <v>2024</v>
      </c>
      <c r="BE20" s="38">
        <f>IF('Indicator Date'!BE20="","x",'Indicator Date'!BE20)</f>
        <v>2024</v>
      </c>
      <c r="BF20" s="38" t="str">
        <f>IF('Indicator Date'!BF20="","x",'Indicator Date'!BF20)</f>
        <v>x</v>
      </c>
      <c r="BG20" s="38">
        <f>IF('Indicator Date'!BG20="","x",'Indicator Date'!BG20)</f>
        <v>2022</v>
      </c>
      <c r="BH20" s="38" t="str">
        <f>IF('Indicator Date'!BH20="","x",'Indicator Date'!BH20)</f>
        <v>x</v>
      </c>
      <c r="BI20" s="38">
        <f>IF('Indicator Date'!BI20="","x",'Indicator Date'!BI20)</f>
        <v>2022</v>
      </c>
      <c r="BJ20" s="38" t="str">
        <f>IF('Indicator Date'!BJ20="","x",'Indicator Date'!BJ20)</f>
        <v>x</v>
      </c>
      <c r="BK20" s="38">
        <f>IF('Indicator Date'!BK20="","x",'Indicator Date'!BK20)</f>
        <v>2021</v>
      </c>
      <c r="BL20" s="38">
        <f>IF('Indicator Date'!BL20="","x",'Indicator Date'!BL20)</f>
        <v>2021</v>
      </c>
      <c r="BM20" s="38">
        <f>IF('Indicator Date'!BM20="","x",'Indicator Date'!BM20)</f>
        <v>2014</v>
      </c>
      <c r="BN20" s="38">
        <f>IF('Indicator Date'!BN20="","x",'Indicator Date'!BN20)</f>
        <v>2022</v>
      </c>
      <c r="BO20" s="38">
        <f>IF('Indicator Date'!BO20="","x",'Indicator Date'!BO20)</f>
        <v>2022</v>
      </c>
      <c r="BP20" s="38">
        <f>IF('Indicator Date'!BP20="","x",'Indicator Date'!BP20)</f>
        <v>2018</v>
      </c>
      <c r="BQ20" s="38">
        <f>IF('Indicator Date'!BQ20="","x",'Indicator Date'!BQ20)</f>
        <v>2022</v>
      </c>
      <c r="BR20" s="38">
        <f>IF('Indicator Date'!BR20="","x",'Indicator Date'!BR20)</f>
        <v>2022</v>
      </c>
      <c r="BS20" s="38" t="str">
        <f>IF('Indicator Date'!BS20="","x",'Indicator Date'!BS20)</f>
        <v>x</v>
      </c>
      <c r="BT20" s="38">
        <f>IF('Indicator Date'!BT20="","x",'Indicator Date'!BT20)</f>
        <v>2021</v>
      </c>
      <c r="BU20" s="38">
        <f>IF('Indicator Date'!BU20="","x",'Indicator Date'!BU20)</f>
        <v>2020</v>
      </c>
      <c r="BV20" s="38">
        <f>IF('Indicator Date'!BV20="","x",'Indicator Date'!BV20)</f>
        <v>2023</v>
      </c>
    </row>
    <row r="21" spans="1:74">
      <c r="A21" s="30" t="str">
        <f>'Indicator Data'!A23</f>
        <v>Benin</v>
      </c>
      <c r="B21" s="23" t="str">
        <f>'Indicator Data'!B23</f>
        <v>BEN</v>
      </c>
      <c r="C21" s="38">
        <f>IF('Indicator Date'!C21="","x",'Indicator Date'!C21)</f>
        <v>2024</v>
      </c>
      <c r="D21" s="38">
        <f>IF('Indicator Date'!D21="","x",'Indicator Date'!D21)</f>
        <v>2024</v>
      </c>
      <c r="E21" s="38">
        <f>IF('Indicator Date'!E21="","x",'Indicator Date'!E21)</f>
        <v>2024</v>
      </c>
      <c r="F21" s="38">
        <f>IF('Indicator Date'!F21="","x",'Indicator Date'!F21)</f>
        <v>2024</v>
      </c>
      <c r="G21" s="38">
        <f>IF('Indicator Date'!G21="","x",'Indicator Date'!G21)</f>
        <v>2024</v>
      </c>
      <c r="H21" s="38">
        <f>IF('Indicator Date'!H21="","x",'Indicator Date'!H21)</f>
        <v>2024</v>
      </c>
      <c r="I21" s="38">
        <f>IF('Indicator Date'!I21="","x",'Indicator Date'!I21)</f>
        <v>2024</v>
      </c>
      <c r="J21" s="38">
        <f>IF('Indicator Date'!J21="","x",'Indicator Date'!J21)</f>
        <v>2024</v>
      </c>
      <c r="K21" s="38">
        <f>IF('Indicator Date'!K21="","x",'Indicator Date'!K21)</f>
        <v>2024</v>
      </c>
      <c r="L21" s="38">
        <f>IF('Indicator Date'!L21="","x",'Indicator Date'!L21)</f>
        <v>2024</v>
      </c>
      <c r="M21" s="38">
        <f>IF('Indicator Date'!M21="","x",'Indicator Date'!M21)</f>
        <v>2024</v>
      </c>
      <c r="N21" s="38">
        <f>IF('Indicator Date'!N21="","x",'Indicator Date'!N21)</f>
        <v>2024</v>
      </c>
      <c r="O21" s="38">
        <f>IF('Indicator Date'!O21="","x",'Indicator Date'!O21)</f>
        <v>2024</v>
      </c>
      <c r="P21" s="38">
        <f>IF('Indicator Date'!P21="","x",'Indicator Date'!P21)</f>
        <v>2024</v>
      </c>
      <c r="Q21" s="38">
        <f>IF('Indicator Date'!Q21="","x",'Indicator Date'!Q21)</f>
        <v>2024</v>
      </c>
      <c r="R21" s="38">
        <f>IF('Indicator Date'!R21="","x",'Indicator Date'!R21)</f>
        <v>2024</v>
      </c>
      <c r="S21" s="38">
        <f>IF('Indicator Date'!S21="","x",'Indicator Date'!S21)</f>
        <v>2024</v>
      </c>
      <c r="T21" s="38">
        <f>IF('Indicator Date'!T21="","x",'Indicator Date'!T21)</f>
        <v>2024</v>
      </c>
      <c r="U21" s="38">
        <f>IF('Indicator Date'!U21="","x",'Indicator Date'!U21)</f>
        <v>2024</v>
      </c>
      <c r="V21" s="38">
        <f>IF('Indicator Date'!V21="","x",'Indicator Date'!V21)</f>
        <v>2021</v>
      </c>
      <c r="W21" s="38">
        <f>IF('Indicator Date'!W21="","x",'Indicator Date'!W21)</f>
        <v>2022</v>
      </c>
      <c r="X21" s="38">
        <f>IF('Indicator Date'!X21="","x",'Indicator Date'!X21)</f>
        <v>2022</v>
      </c>
      <c r="Y21" s="38">
        <f>IF('Indicator Date'!Y21="","x",'Indicator Date'!Y21)</f>
        <v>2018</v>
      </c>
      <c r="Z21" s="38">
        <f>IF('Indicator Date'!Z21="","x",'Indicator Date'!Z21)</f>
        <v>2022</v>
      </c>
      <c r="AA21" s="38">
        <f>IF('Indicator Date'!AA21="","x",'Indicator Date'!AA21)</f>
        <v>2022</v>
      </c>
      <c r="AB21" s="38">
        <f>IF('Indicator Date'!AB21="","x",'Indicator Date'!AB21)</f>
        <v>2018</v>
      </c>
      <c r="AC21" s="38">
        <f>IF('Indicator Date'!AC21="","x",'Indicator Date'!AC21)</f>
        <v>2020</v>
      </c>
      <c r="AD21" s="38">
        <f>IF('Indicator Date'!AD21="","x",'Indicator Date'!AD21)</f>
        <v>2022</v>
      </c>
      <c r="AE21" s="38">
        <f>IF('Indicator Date'!AE21="","x",'Indicator Date'!AE21)</f>
        <v>2024</v>
      </c>
      <c r="AF21" s="38">
        <f>IF('Indicator Date'!AF21="","x",'Indicator Date'!AF21)</f>
        <v>2024</v>
      </c>
      <c r="AG21" s="38">
        <f>IF('Indicator Date'!AG21="","x",'Indicator Date'!AG21)</f>
        <v>2024</v>
      </c>
      <c r="AH21" s="38">
        <f>IF('Indicator Date'!AH21="","x",'Indicator Date'!AH21)</f>
        <v>2022</v>
      </c>
      <c r="AI21" s="38" t="str">
        <f>IF('Indicator Date'!AI21="","x",RIGHT('Indicator Date'!AI21,4))</f>
        <v>2017</v>
      </c>
      <c r="AJ21" s="38">
        <f>IF('Indicator Date'!AJ21="","x",'Indicator Date'!AJ21)</f>
        <v>2024</v>
      </c>
      <c r="AK21" s="38">
        <f>IF('Indicator Date'!AK21="","x",'Indicator Date'!AK21)</f>
        <v>2021</v>
      </c>
      <c r="AL21" s="38">
        <f>IF('Indicator Date'!AL21="","x",'Indicator Date'!AL21)</f>
        <v>2022</v>
      </c>
      <c r="AM21" s="38">
        <f>IF('Indicator Date'!AM21="","x",'Indicator Date'!AM21)</f>
        <v>2022</v>
      </c>
      <c r="AN21" s="38">
        <f>IF('Indicator Date'!AN21="","x",'Indicator Date'!AN21)</f>
        <v>2023</v>
      </c>
      <c r="AO21" s="38">
        <f>IF('Indicator Date'!AO21="","x",'Indicator Date'!AO21)</f>
        <v>2022</v>
      </c>
      <c r="AP21" s="38">
        <f>IF('Indicator Date'!AP21="","x",'Indicator Date'!AP21)</f>
        <v>2021</v>
      </c>
      <c r="AQ21" s="38">
        <f>IF('Indicator Date'!AQ21="","x",'Indicator Date'!AQ21)</f>
        <v>2022</v>
      </c>
      <c r="AR21" s="38">
        <f>IF('Indicator Date'!AR21="","x",'Indicator Date'!AR21)</f>
        <v>2022</v>
      </c>
      <c r="AS21" s="38">
        <f>IF('Indicator Date'!AS21="","x",'Indicator Date'!AS21)</f>
        <v>2022</v>
      </c>
      <c r="AT21" s="38">
        <f>IF('Indicator Date'!AT21="","x",'Indicator Date'!AT21)</f>
        <v>2022</v>
      </c>
      <c r="AU21" s="38">
        <f>IF('Indicator Date'!AU21="","x",'Indicator Date'!AU21)</f>
        <v>2022</v>
      </c>
      <c r="AV21" s="38">
        <f>IF('Indicator Date'!AV21="","x",'Indicator Date'!AV21)</f>
        <v>2022</v>
      </c>
      <c r="AW21" s="38">
        <f>IF('Indicator Date'!AW21="","x",'Indicator Date'!AW21)</f>
        <v>2021</v>
      </c>
      <c r="AX21" s="38">
        <f>IF('Indicator Date'!AX21="","x",'Indicator Date'!AX21)</f>
        <v>2024</v>
      </c>
      <c r="AY21" s="38">
        <f>IF('Indicator Date'!AY21="","x",'Indicator Date'!AY21)</f>
        <v>2024</v>
      </c>
      <c r="AZ21" s="38">
        <f>IF('Indicator Date'!AZ21="","x",'Indicator Date'!AZ21)</f>
        <v>2024</v>
      </c>
      <c r="BA21" s="38">
        <f>IF('Indicator Date'!BA21="","x",'Indicator Date'!BA21)</f>
        <v>2024</v>
      </c>
      <c r="BB21" s="38">
        <f>IF('Indicator Date'!BB21="","x",'Indicator Date'!BB21)</f>
        <v>2024</v>
      </c>
      <c r="BC21" s="38" t="str">
        <f>IF('Indicator Date'!BC21="","x",'Indicator Date'!BC21)</f>
        <v>x</v>
      </c>
      <c r="BD21" s="38">
        <f>IF('Indicator Date'!BD21="","x",'Indicator Date'!BD21)</f>
        <v>2024</v>
      </c>
      <c r="BE21" s="38">
        <f>IF('Indicator Date'!BE21="","x",'Indicator Date'!BE21)</f>
        <v>2024</v>
      </c>
      <c r="BF21" s="38">
        <f>IF('Indicator Date'!BF21="","x",'Indicator Date'!BF21)</f>
        <v>2015</v>
      </c>
      <c r="BG21" s="38">
        <f>IF('Indicator Date'!BG21="","x",'Indicator Date'!BG21)</f>
        <v>2022</v>
      </c>
      <c r="BH21" s="38">
        <f>IF('Indicator Date'!BH21="","x",'Indicator Date'!BH21)</f>
        <v>2023</v>
      </c>
      <c r="BI21" s="38">
        <f>IF('Indicator Date'!BI21="","x",'Indicator Date'!BI21)</f>
        <v>2022</v>
      </c>
      <c r="BJ21" s="38">
        <f>IF('Indicator Date'!BJ21="","x",'Indicator Date'!BJ21)</f>
        <v>2022</v>
      </c>
      <c r="BK21" s="38">
        <f>IF('Indicator Date'!BK21="","x",'Indicator Date'!BK21)</f>
        <v>2021</v>
      </c>
      <c r="BL21" s="38">
        <f>IF('Indicator Date'!BL21="","x",'Indicator Date'!BL21)</f>
        <v>2022</v>
      </c>
      <c r="BM21" s="38">
        <f>IF('Indicator Date'!BM21="","x",'Indicator Date'!BM21)</f>
        <v>2014</v>
      </c>
      <c r="BN21" s="38">
        <f>IF('Indicator Date'!BN21="","x",'Indicator Date'!BN21)</f>
        <v>2022</v>
      </c>
      <c r="BO21" s="38">
        <f>IF('Indicator Date'!BO21="","x",'Indicator Date'!BO21)</f>
        <v>2022</v>
      </c>
      <c r="BP21" s="38">
        <f>IF('Indicator Date'!BP21="","x",'Indicator Date'!BP21)</f>
        <v>2019</v>
      </c>
      <c r="BQ21" s="38">
        <f>IF('Indicator Date'!BQ21="","x",'Indicator Date'!BQ21)</f>
        <v>2022</v>
      </c>
      <c r="BR21" s="38" t="str">
        <f>IF('Indicator Date'!BR21="","x",'Indicator Date'!BR21)</f>
        <v>x</v>
      </c>
      <c r="BS21" s="38">
        <f>IF('Indicator Date'!BS21="","x",'Indicator Date'!BS21)</f>
        <v>2022</v>
      </c>
      <c r="BT21" s="38">
        <f>IF('Indicator Date'!BT21="","x",'Indicator Date'!BT21)</f>
        <v>2021</v>
      </c>
      <c r="BU21" s="38">
        <f>IF('Indicator Date'!BU21="","x",'Indicator Date'!BU21)</f>
        <v>2020</v>
      </c>
      <c r="BV21" s="38">
        <f>IF('Indicator Date'!BV21="","x",'Indicator Date'!BV21)</f>
        <v>2023</v>
      </c>
    </row>
    <row r="22" spans="1:74">
      <c r="A22" s="30" t="str">
        <f>'Indicator Data'!A24</f>
        <v>Bhutan</v>
      </c>
      <c r="B22" s="23" t="str">
        <f>'Indicator Data'!B24</f>
        <v>BTN</v>
      </c>
      <c r="C22" s="38">
        <f>IF('Indicator Date'!C22="","x",'Indicator Date'!C22)</f>
        <v>2024</v>
      </c>
      <c r="D22" s="38">
        <f>IF('Indicator Date'!D22="","x",'Indicator Date'!D22)</f>
        <v>2024</v>
      </c>
      <c r="E22" s="38">
        <f>IF('Indicator Date'!E22="","x",'Indicator Date'!E22)</f>
        <v>2024</v>
      </c>
      <c r="F22" s="38">
        <f>IF('Indicator Date'!F22="","x",'Indicator Date'!F22)</f>
        <v>2024</v>
      </c>
      <c r="G22" s="38">
        <f>IF('Indicator Date'!G22="","x",'Indicator Date'!G22)</f>
        <v>2024</v>
      </c>
      <c r="H22" s="38">
        <f>IF('Indicator Date'!H22="","x",'Indicator Date'!H22)</f>
        <v>2024</v>
      </c>
      <c r="I22" s="38">
        <f>IF('Indicator Date'!I22="","x",'Indicator Date'!I22)</f>
        <v>2024</v>
      </c>
      <c r="J22" s="38">
        <f>IF('Indicator Date'!J22="","x",'Indicator Date'!J22)</f>
        <v>2024</v>
      </c>
      <c r="K22" s="38">
        <f>IF('Indicator Date'!K22="","x",'Indicator Date'!K22)</f>
        <v>2024</v>
      </c>
      <c r="L22" s="38">
        <f>IF('Indicator Date'!L22="","x",'Indicator Date'!L22)</f>
        <v>2024</v>
      </c>
      <c r="M22" s="38">
        <f>IF('Indicator Date'!M22="","x",'Indicator Date'!M22)</f>
        <v>2024</v>
      </c>
      <c r="N22" s="38" t="str">
        <f>IF('Indicator Date'!N22="","x",'Indicator Date'!N22)</f>
        <v>x</v>
      </c>
      <c r="O22" s="38" t="str">
        <f>IF('Indicator Date'!O22="","x",'Indicator Date'!O22)</f>
        <v>x</v>
      </c>
      <c r="P22" s="38" t="str">
        <f>IF('Indicator Date'!P22="","x",'Indicator Date'!P22)</f>
        <v>x</v>
      </c>
      <c r="Q22" s="38">
        <f>IF('Indicator Date'!Q22="","x",'Indicator Date'!Q22)</f>
        <v>2024</v>
      </c>
      <c r="R22" s="38">
        <f>IF('Indicator Date'!R22="","x",'Indicator Date'!R22)</f>
        <v>2024</v>
      </c>
      <c r="S22" s="38">
        <f>IF('Indicator Date'!S22="","x",'Indicator Date'!S22)</f>
        <v>2024</v>
      </c>
      <c r="T22" s="38">
        <f>IF('Indicator Date'!T22="","x",'Indicator Date'!T22)</f>
        <v>2024</v>
      </c>
      <c r="U22" s="38">
        <f>IF('Indicator Date'!U22="","x",'Indicator Date'!U22)</f>
        <v>2024</v>
      </c>
      <c r="V22" s="38">
        <f>IF('Indicator Date'!V22="","x",'Indicator Date'!V22)</f>
        <v>2021</v>
      </c>
      <c r="W22" s="38">
        <f>IF('Indicator Date'!W22="","x",'Indicator Date'!W22)</f>
        <v>2022</v>
      </c>
      <c r="X22" s="38">
        <f>IF('Indicator Date'!X22="","x",'Indicator Date'!X22)</f>
        <v>2022</v>
      </c>
      <c r="Y22" s="38">
        <f>IF('Indicator Date'!Y22="","x",'Indicator Date'!Y22)</f>
        <v>2010</v>
      </c>
      <c r="Z22" s="38">
        <f>IF('Indicator Date'!Z22="","x",'Indicator Date'!Z22)</f>
        <v>2022</v>
      </c>
      <c r="AA22" s="38">
        <f>IF('Indicator Date'!AA22="","x",'Indicator Date'!AA22)</f>
        <v>2022</v>
      </c>
      <c r="AB22" s="38">
        <f>IF('Indicator Date'!AB22="","x",'Indicator Date'!AB22)</f>
        <v>2018</v>
      </c>
      <c r="AC22" s="38">
        <f>IF('Indicator Date'!AC22="","x",'Indicator Date'!AC22)</f>
        <v>2020</v>
      </c>
      <c r="AD22" s="38">
        <f>IF('Indicator Date'!AD22="","x",'Indicator Date'!AD22)</f>
        <v>2022</v>
      </c>
      <c r="AE22" s="38">
        <f>IF('Indicator Date'!AE22="","x",'Indicator Date'!AE22)</f>
        <v>2024</v>
      </c>
      <c r="AF22" s="38">
        <f>IF('Indicator Date'!AF22="","x",'Indicator Date'!AF22)</f>
        <v>2024</v>
      </c>
      <c r="AG22" s="38">
        <f>IF('Indicator Date'!AG22="","x",'Indicator Date'!AG22)</f>
        <v>2024</v>
      </c>
      <c r="AH22" s="38">
        <f>IF('Indicator Date'!AH22="","x",'Indicator Date'!AH22)</f>
        <v>2022</v>
      </c>
      <c r="AI22" s="38" t="str">
        <f>IF('Indicator Date'!AI22="","x",RIGHT('Indicator Date'!AI22,4))</f>
        <v>x</v>
      </c>
      <c r="AJ22" s="38">
        <f>IF('Indicator Date'!AJ22="","x",'Indicator Date'!AJ22)</f>
        <v>2024</v>
      </c>
      <c r="AK22" s="38">
        <f>IF('Indicator Date'!AK22="","x",'Indicator Date'!AK22)</f>
        <v>2021</v>
      </c>
      <c r="AL22" s="38">
        <f>IF('Indicator Date'!AL22="","x",'Indicator Date'!AL22)</f>
        <v>2022</v>
      </c>
      <c r="AM22" s="38">
        <f>IF('Indicator Date'!AM22="","x",'Indicator Date'!AM22)</f>
        <v>2022</v>
      </c>
      <c r="AN22" s="38">
        <f>IF('Indicator Date'!AN22="","x",'Indicator Date'!AN22)</f>
        <v>2022</v>
      </c>
      <c r="AO22" s="38">
        <f>IF('Indicator Date'!AO22="","x",'Indicator Date'!AO22)</f>
        <v>2022</v>
      </c>
      <c r="AP22" s="38">
        <f>IF('Indicator Date'!AP22="","x",'Indicator Date'!AP22)</f>
        <v>2010</v>
      </c>
      <c r="AQ22" s="38">
        <f>IF('Indicator Date'!AQ22="","x",'Indicator Date'!AQ22)</f>
        <v>2022</v>
      </c>
      <c r="AR22" s="38">
        <f>IF('Indicator Date'!AR22="","x",'Indicator Date'!AR22)</f>
        <v>2022</v>
      </c>
      <c r="AS22" s="38">
        <f>IF('Indicator Date'!AS22="","x",'Indicator Date'!AS22)</f>
        <v>2022</v>
      </c>
      <c r="AT22" s="38">
        <f>IF('Indicator Date'!AT22="","x",'Indicator Date'!AT22)</f>
        <v>2022</v>
      </c>
      <c r="AU22" s="38">
        <f>IF('Indicator Date'!AU22="","x",'Indicator Date'!AU22)</f>
        <v>2022</v>
      </c>
      <c r="AV22" s="38">
        <f>IF('Indicator Date'!AV22="","x",'Indicator Date'!AV22)</f>
        <v>2022</v>
      </c>
      <c r="AW22" s="38">
        <f>IF('Indicator Date'!AW22="","x",'Indicator Date'!AW22)</f>
        <v>2022</v>
      </c>
      <c r="AX22" s="38">
        <f>IF('Indicator Date'!AX22="","x",'Indicator Date'!AX22)</f>
        <v>2024</v>
      </c>
      <c r="AY22" s="38">
        <f>IF('Indicator Date'!AY22="","x",'Indicator Date'!AY22)</f>
        <v>2024</v>
      </c>
      <c r="AZ22" s="38">
        <f>IF('Indicator Date'!AZ22="","x",'Indicator Date'!AZ22)</f>
        <v>2024</v>
      </c>
      <c r="BA22" s="38" t="str">
        <f>IF('Indicator Date'!BA22="","x",'Indicator Date'!BA22)</f>
        <v>x</v>
      </c>
      <c r="BB22" s="38" t="str">
        <f>IF('Indicator Date'!BB22="","x",'Indicator Date'!BB22)</f>
        <v>x</v>
      </c>
      <c r="BC22" s="38" t="str">
        <f>IF('Indicator Date'!BC22="","x",'Indicator Date'!BC22)</f>
        <v>x</v>
      </c>
      <c r="BD22" s="38">
        <f>IF('Indicator Date'!BD22="","x",'Indicator Date'!BD22)</f>
        <v>2024</v>
      </c>
      <c r="BE22" s="38">
        <f>IF('Indicator Date'!BE22="","x",'Indicator Date'!BE22)</f>
        <v>2024</v>
      </c>
      <c r="BF22" s="38">
        <f>IF('Indicator Date'!BF22="","x",'Indicator Date'!BF22)</f>
        <v>2015</v>
      </c>
      <c r="BG22" s="38">
        <f>IF('Indicator Date'!BG22="","x",'Indicator Date'!BG22)</f>
        <v>2022</v>
      </c>
      <c r="BH22" s="38">
        <f>IF('Indicator Date'!BH22="","x",'Indicator Date'!BH22)</f>
        <v>2023</v>
      </c>
      <c r="BI22" s="38">
        <f>IF('Indicator Date'!BI22="","x",'Indicator Date'!BI22)</f>
        <v>2022</v>
      </c>
      <c r="BJ22" s="38">
        <f>IF('Indicator Date'!BJ22="","x",'Indicator Date'!BJ22)</f>
        <v>2022</v>
      </c>
      <c r="BK22" s="38">
        <f>IF('Indicator Date'!BK22="","x",'Indicator Date'!BK22)</f>
        <v>2021</v>
      </c>
      <c r="BL22" s="38">
        <f>IF('Indicator Date'!BL22="","x",'Indicator Date'!BL22)</f>
        <v>2022</v>
      </c>
      <c r="BM22" s="38">
        <f>IF('Indicator Date'!BM22="","x",'Indicator Date'!BM22)</f>
        <v>2014</v>
      </c>
      <c r="BN22" s="38">
        <f>IF('Indicator Date'!BN22="","x",'Indicator Date'!BN22)</f>
        <v>2022</v>
      </c>
      <c r="BO22" s="38">
        <f>IF('Indicator Date'!BO22="","x",'Indicator Date'!BO22)</f>
        <v>2022</v>
      </c>
      <c r="BP22" s="38">
        <f>IF('Indicator Date'!BP22="","x",'Indicator Date'!BP22)</f>
        <v>2021</v>
      </c>
      <c r="BQ22" s="38">
        <f>IF('Indicator Date'!BQ22="","x",'Indicator Date'!BQ22)</f>
        <v>2022</v>
      </c>
      <c r="BR22" s="38">
        <f>IF('Indicator Date'!BR22="","x",'Indicator Date'!BR22)</f>
        <v>2022</v>
      </c>
      <c r="BS22" s="38">
        <f>IF('Indicator Date'!BS22="","x",'Indicator Date'!BS22)</f>
        <v>2022</v>
      </c>
      <c r="BT22" s="38">
        <f>IF('Indicator Date'!BT22="","x",'Indicator Date'!BT22)</f>
        <v>2021</v>
      </c>
      <c r="BU22" s="38">
        <f>IF('Indicator Date'!BU22="","x",'Indicator Date'!BU22)</f>
        <v>2020</v>
      </c>
      <c r="BV22" s="38">
        <f>IF('Indicator Date'!BV22="","x",'Indicator Date'!BV22)</f>
        <v>2022</v>
      </c>
    </row>
    <row r="23" spans="1:74">
      <c r="A23" s="30" t="str">
        <f>'Indicator Data'!A25</f>
        <v>Bolivia</v>
      </c>
      <c r="B23" s="23" t="str">
        <f>'Indicator Data'!B25</f>
        <v>BOL</v>
      </c>
      <c r="C23" s="38">
        <f>IF('Indicator Date'!C23="","x",'Indicator Date'!C23)</f>
        <v>2024</v>
      </c>
      <c r="D23" s="38">
        <f>IF('Indicator Date'!D23="","x",'Indicator Date'!D23)</f>
        <v>2024</v>
      </c>
      <c r="E23" s="38">
        <f>IF('Indicator Date'!E23="","x",'Indicator Date'!E23)</f>
        <v>2024</v>
      </c>
      <c r="F23" s="38">
        <f>IF('Indicator Date'!F23="","x",'Indicator Date'!F23)</f>
        <v>2024</v>
      </c>
      <c r="G23" s="38">
        <f>IF('Indicator Date'!G23="","x",'Indicator Date'!G23)</f>
        <v>2024</v>
      </c>
      <c r="H23" s="38">
        <f>IF('Indicator Date'!H23="","x",'Indicator Date'!H23)</f>
        <v>2024</v>
      </c>
      <c r="I23" s="38">
        <f>IF('Indicator Date'!I23="","x",'Indicator Date'!I23)</f>
        <v>2024</v>
      </c>
      <c r="J23" s="38">
        <f>IF('Indicator Date'!J23="","x",'Indicator Date'!J23)</f>
        <v>2024</v>
      </c>
      <c r="K23" s="38">
        <f>IF('Indicator Date'!K23="","x",'Indicator Date'!K23)</f>
        <v>2024</v>
      </c>
      <c r="L23" s="38">
        <f>IF('Indicator Date'!L23="","x",'Indicator Date'!L23)</f>
        <v>2024</v>
      </c>
      <c r="M23" s="38" t="str">
        <f>IF('Indicator Date'!M23="","x",'Indicator Date'!M23)</f>
        <v>x</v>
      </c>
      <c r="N23" s="38" t="str">
        <f>IF('Indicator Date'!N23="","x",'Indicator Date'!N23)</f>
        <v>x</v>
      </c>
      <c r="O23" s="38" t="str">
        <f>IF('Indicator Date'!O23="","x",'Indicator Date'!O23)</f>
        <v>x</v>
      </c>
      <c r="P23" s="38" t="str">
        <f>IF('Indicator Date'!P23="","x",'Indicator Date'!P23)</f>
        <v>x</v>
      </c>
      <c r="Q23" s="38">
        <f>IF('Indicator Date'!Q23="","x",'Indicator Date'!Q23)</f>
        <v>2024</v>
      </c>
      <c r="R23" s="38">
        <f>IF('Indicator Date'!R23="","x",'Indicator Date'!R23)</f>
        <v>2024</v>
      </c>
      <c r="S23" s="38">
        <f>IF('Indicator Date'!S23="","x",'Indicator Date'!S23)</f>
        <v>2024</v>
      </c>
      <c r="T23" s="38">
        <f>IF('Indicator Date'!T23="","x",'Indicator Date'!T23)</f>
        <v>2024</v>
      </c>
      <c r="U23" s="38">
        <f>IF('Indicator Date'!U23="","x",'Indicator Date'!U23)</f>
        <v>2024</v>
      </c>
      <c r="V23" s="38">
        <f>IF('Indicator Date'!V23="","x",'Indicator Date'!V23)</f>
        <v>2021</v>
      </c>
      <c r="W23" s="38">
        <f>IF('Indicator Date'!W23="","x",'Indicator Date'!W23)</f>
        <v>2022</v>
      </c>
      <c r="X23" s="38">
        <f>IF('Indicator Date'!X23="","x",'Indicator Date'!X23)</f>
        <v>2022</v>
      </c>
      <c r="Y23" s="38">
        <f>IF('Indicator Date'!Y23="","x",'Indicator Date'!Y23)</f>
        <v>2012</v>
      </c>
      <c r="Z23" s="38">
        <f>IF('Indicator Date'!Z23="","x",'Indicator Date'!Z23)</f>
        <v>2022</v>
      </c>
      <c r="AA23" s="38">
        <f>IF('Indicator Date'!AA23="","x",'Indicator Date'!AA23)</f>
        <v>2022</v>
      </c>
      <c r="AB23" s="38">
        <f>IF('Indicator Date'!AB23="","x",'Indicator Date'!AB23)</f>
        <v>2018</v>
      </c>
      <c r="AC23" s="38">
        <f>IF('Indicator Date'!AC23="","x",'Indicator Date'!AC23)</f>
        <v>2020</v>
      </c>
      <c r="AD23" s="38">
        <f>IF('Indicator Date'!AD23="","x",'Indicator Date'!AD23)</f>
        <v>2022</v>
      </c>
      <c r="AE23" s="38">
        <f>IF('Indicator Date'!AE23="","x",'Indicator Date'!AE23)</f>
        <v>2024</v>
      </c>
      <c r="AF23" s="38">
        <f>IF('Indicator Date'!AF23="","x",'Indicator Date'!AF23)</f>
        <v>2024</v>
      </c>
      <c r="AG23" s="38">
        <f>IF('Indicator Date'!AG23="","x",'Indicator Date'!AG23)</f>
        <v>2024</v>
      </c>
      <c r="AH23" s="38">
        <f>IF('Indicator Date'!AH23="","x",'Indicator Date'!AH23)</f>
        <v>2022</v>
      </c>
      <c r="AI23" s="38" t="str">
        <f>IF('Indicator Date'!AI23="","x",RIGHT('Indicator Date'!AI23,4))</f>
        <v>2016</v>
      </c>
      <c r="AJ23" s="38">
        <f>IF('Indicator Date'!AJ23="","x",'Indicator Date'!AJ23)</f>
        <v>2024</v>
      </c>
      <c r="AK23" s="38">
        <f>IF('Indicator Date'!AK23="","x",'Indicator Date'!AK23)</f>
        <v>2021</v>
      </c>
      <c r="AL23" s="38">
        <f>IF('Indicator Date'!AL23="","x",'Indicator Date'!AL23)</f>
        <v>2022</v>
      </c>
      <c r="AM23" s="38">
        <f>IF('Indicator Date'!AM23="","x",'Indicator Date'!AM23)</f>
        <v>2022</v>
      </c>
      <c r="AN23" s="38">
        <f>IF('Indicator Date'!AN23="","x",'Indicator Date'!AN23)</f>
        <v>2023</v>
      </c>
      <c r="AO23" s="38">
        <f>IF('Indicator Date'!AO23="","x",'Indicator Date'!AO23)</f>
        <v>2022</v>
      </c>
      <c r="AP23" s="38">
        <f>IF('Indicator Date'!AP23="","x",'Indicator Date'!AP23)</f>
        <v>2016</v>
      </c>
      <c r="AQ23" s="38">
        <f>IF('Indicator Date'!AQ23="","x",'Indicator Date'!AQ23)</f>
        <v>2022</v>
      </c>
      <c r="AR23" s="38">
        <f>IF('Indicator Date'!AR23="","x",'Indicator Date'!AR23)</f>
        <v>2022</v>
      </c>
      <c r="AS23" s="38">
        <f>IF('Indicator Date'!AS23="","x",'Indicator Date'!AS23)</f>
        <v>2022</v>
      </c>
      <c r="AT23" s="38">
        <f>IF('Indicator Date'!AT23="","x",'Indicator Date'!AT23)</f>
        <v>2022</v>
      </c>
      <c r="AU23" s="38">
        <f>IF('Indicator Date'!AU23="","x",'Indicator Date'!AU23)</f>
        <v>2022</v>
      </c>
      <c r="AV23" s="38">
        <f>IF('Indicator Date'!AV23="","x",'Indicator Date'!AV23)</f>
        <v>2022</v>
      </c>
      <c r="AW23" s="38">
        <f>IF('Indicator Date'!AW23="","x",'Indicator Date'!AW23)</f>
        <v>2021</v>
      </c>
      <c r="AX23" s="38">
        <f>IF('Indicator Date'!AX23="","x",'Indicator Date'!AX23)</f>
        <v>2024</v>
      </c>
      <c r="AY23" s="38">
        <f>IF('Indicator Date'!AY23="","x",'Indicator Date'!AY23)</f>
        <v>2024</v>
      </c>
      <c r="AZ23" s="38">
        <f>IF('Indicator Date'!AZ23="","x",'Indicator Date'!AZ23)</f>
        <v>2024</v>
      </c>
      <c r="BA23" s="38">
        <f>IF('Indicator Date'!BA23="","x",'Indicator Date'!BA23)</f>
        <v>2020</v>
      </c>
      <c r="BB23" s="38">
        <f>IF('Indicator Date'!BB23="","x",'Indicator Date'!BB23)</f>
        <v>2024</v>
      </c>
      <c r="BC23" s="38" t="str">
        <f>IF('Indicator Date'!BC23="","x",'Indicator Date'!BC23)</f>
        <v>x</v>
      </c>
      <c r="BD23" s="38">
        <f>IF('Indicator Date'!BD23="","x",'Indicator Date'!BD23)</f>
        <v>2024</v>
      </c>
      <c r="BE23" s="38">
        <f>IF('Indicator Date'!BE23="","x",'Indicator Date'!BE23)</f>
        <v>2024</v>
      </c>
      <c r="BF23" s="38">
        <f>IF('Indicator Date'!BF23="","x",'Indicator Date'!BF23)</f>
        <v>2013</v>
      </c>
      <c r="BG23" s="38">
        <f>IF('Indicator Date'!BG23="","x",'Indicator Date'!BG23)</f>
        <v>2022</v>
      </c>
      <c r="BH23" s="38">
        <f>IF('Indicator Date'!BH23="","x",'Indicator Date'!BH23)</f>
        <v>2023</v>
      </c>
      <c r="BI23" s="38">
        <f>IF('Indicator Date'!BI23="","x",'Indicator Date'!BI23)</f>
        <v>2022</v>
      </c>
      <c r="BJ23" s="38">
        <f>IF('Indicator Date'!BJ23="","x",'Indicator Date'!BJ23)</f>
        <v>2020</v>
      </c>
      <c r="BK23" s="38">
        <f>IF('Indicator Date'!BK23="","x",'Indicator Date'!BK23)</f>
        <v>2021</v>
      </c>
      <c r="BL23" s="38">
        <f>IF('Indicator Date'!BL23="","x",'Indicator Date'!BL23)</f>
        <v>2021</v>
      </c>
      <c r="BM23" s="38">
        <f>IF('Indicator Date'!BM23="","x",'Indicator Date'!BM23)</f>
        <v>2014</v>
      </c>
      <c r="BN23" s="38">
        <f>IF('Indicator Date'!BN23="","x",'Indicator Date'!BN23)</f>
        <v>2022</v>
      </c>
      <c r="BO23" s="38">
        <f>IF('Indicator Date'!BO23="","x",'Indicator Date'!BO23)</f>
        <v>2022</v>
      </c>
      <c r="BP23" s="38">
        <f>IF('Indicator Date'!BP23="","x",'Indicator Date'!BP23)</f>
        <v>2017</v>
      </c>
      <c r="BQ23" s="38">
        <f>IF('Indicator Date'!BQ23="","x",'Indicator Date'!BQ23)</f>
        <v>2022</v>
      </c>
      <c r="BR23" s="38">
        <f>IF('Indicator Date'!BR23="","x",'Indicator Date'!BR23)</f>
        <v>2022</v>
      </c>
      <c r="BS23" s="38">
        <f>IF('Indicator Date'!BS23="","x",'Indicator Date'!BS23)</f>
        <v>2022</v>
      </c>
      <c r="BT23" s="38">
        <f>IF('Indicator Date'!BT23="","x",'Indicator Date'!BT23)</f>
        <v>2021</v>
      </c>
      <c r="BU23" s="38">
        <f>IF('Indicator Date'!BU23="","x",'Indicator Date'!BU23)</f>
        <v>2020</v>
      </c>
      <c r="BV23" s="38">
        <f>IF('Indicator Date'!BV23="","x",'Indicator Date'!BV23)</f>
        <v>2023</v>
      </c>
    </row>
    <row r="24" spans="1:74">
      <c r="A24" s="30" t="str">
        <f>'Indicator Data'!A26</f>
        <v>Bosnia and Herzegovina</v>
      </c>
      <c r="B24" s="23" t="str">
        <f>'Indicator Data'!B26</f>
        <v>BIH</v>
      </c>
      <c r="C24" s="38">
        <f>IF('Indicator Date'!C24="","x",'Indicator Date'!C24)</f>
        <v>2024</v>
      </c>
      <c r="D24" s="38">
        <f>IF('Indicator Date'!D24="","x",'Indicator Date'!D24)</f>
        <v>2024</v>
      </c>
      <c r="E24" s="38">
        <f>IF('Indicator Date'!E24="","x",'Indicator Date'!E24)</f>
        <v>2024</v>
      </c>
      <c r="F24" s="38">
        <f>IF('Indicator Date'!F24="","x",'Indicator Date'!F24)</f>
        <v>2024</v>
      </c>
      <c r="G24" s="38">
        <f>IF('Indicator Date'!G24="","x",'Indicator Date'!G24)</f>
        <v>2024</v>
      </c>
      <c r="H24" s="38">
        <f>IF('Indicator Date'!H24="","x",'Indicator Date'!H24)</f>
        <v>2024</v>
      </c>
      <c r="I24" s="38">
        <f>IF('Indicator Date'!I24="","x",'Indicator Date'!I24)</f>
        <v>2024</v>
      </c>
      <c r="J24" s="38">
        <f>IF('Indicator Date'!J24="","x",'Indicator Date'!J24)</f>
        <v>2024</v>
      </c>
      <c r="K24" s="38">
        <f>IF('Indicator Date'!K24="","x",'Indicator Date'!K24)</f>
        <v>2024</v>
      </c>
      <c r="L24" s="38">
        <f>IF('Indicator Date'!L24="","x",'Indicator Date'!L24)</f>
        <v>2024</v>
      </c>
      <c r="M24" s="38">
        <f>IF('Indicator Date'!M24="","x",'Indicator Date'!M24)</f>
        <v>2024</v>
      </c>
      <c r="N24" s="38" t="str">
        <f>IF('Indicator Date'!N24="","x",'Indicator Date'!N24)</f>
        <v>x</v>
      </c>
      <c r="O24" s="38" t="str">
        <f>IF('Indicator Date'!O24="","x",'Indicator Date'!O24)</f>
        <v>x</v>
      </c>
      <c r="P24" s="38" t="str">
        <f>IF('Indicator Date'!P24="","x",'Indicator Date'!P24)</f>
        <v>x</v>
      </c>
      <c r="Q24" s="38">
        <f>IF('Indicator Date'!Q24="","x",'Indicator Date'!Q24)</f>
        <v>2024</v>
      </c>
      <c r="R24" s="38">
        <f>IF('Indicator Date'!R24="","x",'Indicator Date'!R24)</f>
        <v>2024</v>
      </c>
      <c r="S24" s="38">
        <f>IF('Indicator Date'!S24="","x",'Indicator Date'!S24)</f>
        <v>2024</v>
      </c>
      <c r="T24" s="38">
        <f>IF('Indicator Date'!T24="","x",'Indicator Date'!T24)</f>
        <v>2024</v>
      </c>
      <c r="U24" s="38">
        <f>IF('Indicator Date'!U24="","x",'Indicator Date'!U24)</f>
        <v>2024</v>
      </c>
      <c r="V24" s="38">
        <f>IF('Indicator Date'!V24="","x",'Indicator Date'!V24)</f>
        <v>2021</v>
      </c>
      <c r="W24" s="38">
        <f>IF('Indicator Date'!W24="","x",'Indicator Date'!W24)</f>
        <v>2022</v>
      </c>
      <c r="X24" s="38">
        <f>IF('Indicator Date'!X24="","x",'Indicator Date'!X24)</f>
        <v>2022</v>
      </c>
      <c r="Y24" s="38">
        <f>IF('Indicator Date'!Y24="","x",'Indicator Date'!Y24)</f>
        <v>2011</v>
      </c>
      <c r="Z24" s="38">
        <f>IF('Indicator Date'!Z24="","x",'Indicator Date'!Z24)</f>
        <v>2018</v>
      </c>
      <c r="AA24" s="38" t="str">
        <f>IF('Indicator Date'!AA24="","x",'Indicator Date'!AA24)</f>
        <v>x</v>
      </c>
      <c r="AB24" s="38">
        <f>IF('Indicator Date'!AB24="","x",'Indicator Date'!AB24)</f>
        <v>2018</v>
      </c>
      <c r="AC24" s="38" t="str">
        <f>IF('Indicator Date'!AC24="","x",'Indicator Date'!AC24)</f>
        <v>x</v>
      </c>
      <c r="AD24" s="38">
        <f>IF('Indicator Date'!AD24="","x",'Indicator Date'!AD24)</f>
        <v>2022</v>
      </c>
      <c r="AE24" s="38">
        <f>IF('Indicator Date'!AE24="","x",'Indicator Date'!AE24)</f>
        <v>2024</v>
      </c>
      <c r="AF24" s="38">
        <f>IF('Indicator Date'!AF24="","x",'Indicator Date'!AF24)</f>
        <v>2024</v>
      </c>
      <c r="AG24" s="38">
        <f>IF('Indicator Date'!AG24="","x",'Indicator Date'!AG24)</f>
        <v>2024</v>
      </c>
      <c r="AH24" s="38">
        <f>IF('Indicator Date'!AH24="","x",'Indicator Date'!AH24)</f>
        <v>2022</v>
      </c>
      <c r="AI24" s="38" t="str">
        <f>IF('Indicator Date'!AI24="","x",RIGHT('Indicator Date'!AI24,4))</f>
        <v>2011</v>
      </c>
      <c r="AJ24" s="38">
        <f>IF('Indicator Date'!AJ24="","x",'Indicator Date'!AJ24)</f>
        <v>2024</v>
      </c>
      <c r="AK24" s="38">
        <f>IF('Indicator Date'!AK24="","x",'Indicator Date'!AK24)</f>
        <v>2021</v>
      </c>
      <c r="AL24" s="38">
        <f>IF('Indicator Date'!AL24="","x",'Indicator Date'!AL24)</f>
        <v>2022</v>
      </c>
      <c r="AM24" s="38">
        <f>IF('Indicator Date'!AM24="","x",'Indicator Date'!AM24)</f>
        <v>2022</v>
      </c>
      <c r="AN24" s="38">
        <f>IF('Indicator Date'!AN24="","x",'Indicator Date'!AN24)</f>
        <v>2023</v>
      </c>
      <c r="AO24" s="38">
        <f>IF('Indicator Date'!AO24="","x",'Indicator Date'!AO24)</f>
        <v>2022</v>
      </c>
      <c r="AP24" s="38">
        <f>IF('Indicator Date'!AP24="","x",'Indicator Date'!AP24)</f>
        <v>2012</v>
      </c>
      <c r="AQ24" s="38">
        <f>IF('Indicator Date'!AQ24="","x",'Indicator Date'!AQ24)</f>
        <v>2022</v>
      </c>
      <c r="AR24" s="38" t="str">
        <f>IF('Indicator Date'!AR24="","x",'Indicator Date'!AR24)</f>
        <v>x</v>
      </c>
      <c r="AS24" s="38" t="str">
        <f>IF('Indicator Date'!AS24="","x",'Indicator Date'!AS24)</f>
        <v>x</v>
      </c>
      <c r="AT24" s="38" t="str">
        <f>IF('Indicator Date'!AT24="","x",'Indicator Date'!AT24)</f>
        <v>x</v>
      </c>
      <c r="AU24" s="38">
        <f>IF('Indicator Date'!AU24="","x",'Indicator Date'!AU24)</f>
        <v>2022</v>
      </c>
      <c r="AV24" s="38">
        <f>IF('Indicator Date'!AV24="","x",'Indicator Date'!AV24)</f>
        <v>2022</v>
      </c>
      <c r="AW24" s="38">
        <f>IF('Indicator Date'!AW24="","x",'Indicator Date'!AW24)</f>
        <v>2011</v>
      </c>
      <c r="AX24" s="38">
        <f>IF('Indicator Date'!AX24="","x",'Indicator Date'!AX24)</f>
        <v>2024</v>
      </c>
      <c r="AY24" s="38">
        <f>IF('Indicator Date'!AY24="","x",'Indicator Date'!AY24)</f>
        <v>2024</v>
      </c>
      <c r="AZ24" s="38">
        <f>IF('Indicator Date'!AZ24="","x",'Indicator Date'!AZ24)</f>
        <v>2024</v>
      </c>
      <c r="BA24" s="38">
        <f>IF('Indicator Date'!BA24="","x",'Indicator Date'!BA24)</f>
        <v>2024</v>
      </c>
      <c r="BB24" s="38">
        <f>IF('Indicator Date'!BB24="","x",'Indicator Date'!BB24)</f>
        <v>2024</v>
      </c>
      <c r="BC24" s="38">
        <f>IF('Indicator Date'!BC24="","x",'Indicator Date'!BC24)</f>
        <v>2023</v>
      </c>
      <c r="BD24" s="38">
        <f>IF('Indicator Date'!BD24="","x",'Indicator Date'!BD24)</f>
        <v>2024</v>
      </c>
      <c r="BE24" s="38">
        <f>IF('Indicator Date'!BE24="","x",'Indicator Date'!BE24)</f>
        <v>2024</v>
      </c>
      <c r="BF24" s="38" t="str">
        <f>IF('Indicator Date'!BF24="","x",'Indicator Date'!BF24)</f>
        <v>x</v>
      </c>
      <c r="BG24" s="38">
        <f>IF('Indicator Date'!BG24="","x",'Indicator Date'!BG24)</f>
        <v>2022</v>
      </c>
      <c r="BH24" s="38">
        <f>IF('Indicator Date'!BH24="","x",'Indicator Date'!BH24)</f>
        <v>2023</v>
      </c>
      <c r="BI24" s="38">
        <f>IF('Indicator Date'!BI24="","x",'Indicator Date'!BI24)</f>
        <v>2022</v>
      </c>
      <c r="BJ24" s="38">
        <f>IF('Indicator Date'!BJ24="","x",'Indicator Date'!BJ24)</f>
        <v>2022</v>
      </c>
      <c r="BK24" s="38">
        <f>IF('Indicator Date'!BK24="","x",'Indicator Date'!BK24)</f>
        <v>2022</v>
      </c>
      <c r="BL24" s="38">
        <f>IF('Indicator Date'!BL24="","x",'Indicator Date'!BL24)</f>
        <v>2022</v>
      </c>
      <c r="BM24" s="38">
        <f>IF('Indicator Date'!BM24="","x",'Indicator Date'!BM24)</f>
        <v>2014</v>
      </c>
      <c r="BN24" s="38">
        <f>IF('Indicator Date'!BN24="","x",'Indicator Date'!BN24)</f>
        <v>2022</v>
      </c>
      <c r="BO24" s="38">
        <f>IF('Indicator Date'!BO24="","x",'Indicator Date'!BO24)</f>
        <v>2022</v>
      </c>
      <c r="BP24" s="38">
        <f>IF('Indicator Date'!BP24="","x",'Indicator Date'!BP24)</f>
        <v>2015</v>
      </c>
      <c r="BQ24" s="38">
        <f>IF('Indicator Date'!BQ24="","x",'Indicator Date'!BQ24)</f>
        <v>2022</v>
      </c>
      <c r="BR24" s="38">
        <f>IF('Indicator Date'!BR24="","x",'Indicator Date'!BR24)</f>
        <v>2022</v>
      </c>
      <c r="BS24" s="38" t="str">
        <f>IF('Indicator Date'!BS24="","x",'Indicator Date'!BS24)</f>
        <v>x</v>
      </c>
      <c r="BT24" s="38">
        <f>IF('Indicator Date'!BT24="","x",'Indicator Date'!BT24)</f>
        <v>2021</v>
      </c>
      <c r="BU24" s="38">
        <f>IF('Indicator Date'!BU24="","x",'Indicator Date'!BU24)</f>
        <v>2020</v>
      </c>
      <c r="BV24" s="38">
        <f>IF('Indicator Date'!BV24="","x",'Indicator Date'!BV24)</f>
        <v>2023</v>
      </c>
    </row>
    <row r="25" spans="1:74">
      <c r="A25" s="30" t="str">
        <f>'Indicator Data'!A27</f>
        <v>Botswana</v>
      </c>
      <c r="B25" s="23" t="str">
        <f>'Indicator Data'!B27</f>
        <v>BWA</v>
      </c>
      <c r="C25" s="38">
        <f>IF('Indicator Date'!C25="","x",'Indicator Date'!C25)</f>
        <v>2024</v>
      </c>
      <c r="D25" s="38">
        <f>IF('Indicator Date'!D25="","x",'Indicator Date'!D25)</f>
        <v>2024</v>
      </c>
      <c r="E25" s="38">
        <f>IF('Indicator Date'!E25="","x",'Indicator Date'!E25)</f>
        <v>2024</v>
      </c>
      <c r="F25" s="38">
        <f>IF('Indicator Date'!F25="","x",'Indicator Date'!F25)</f>
        <v>2024</v>
      </c>
      <c r="G25" s="38">
        <f>IF('Indicator Date'!G25="","x",'Indicator Date'!G25)</f>
        <v>2024</v>
      </c>
      <c r="H25" s="38">
        <f>IF('Indicator Date'!H25="","x",'Indicator Date'!H25)</f>
        <v>2024</v>
      </c>
      <c r="I25" s="38">
        <f>IF('Indicator Date'!I25="","x",'Indicator Date'!I25)</f>
        <v>2024</v>
      </c>
      <c r="J25" s="38">
        <f>IF('Indicator Date'!J25="","x",'Indicator Date'!J25)</f>
        <v>2024</v>
      </c>
      <c r="K25" s="38">
        <f>IF('Indicator Date'!K25="","x",'Indicator Date'!K25)</f>
        <v>2024</v>
      </c>
      <c r="L25" s="38">
        <f>IF('Indicator Date'!L25="","x",'Indicator Date'!L25)</f>
        <v>2024</v>
      </c>
      <c r="M25" s="38">
        <f>IF('Indicator Date'!M25="","x",'Indicator Date'!M25)</f>
        <v>2024</v>
      </c>
      <c r="N25" s="38">
        <f>IF('Indicator Date'!N25="","x",'Indicator Date'!N25)</f>
        <v>2024</v>
      </c>
      <c r="O25" s="38">
        <f>IF('Indicator Date'!O25="","x",'Indicator Date'!O25)</f>
        <v>2024</v>
      </c>
      <c r="P25" s="38">
        <f>IF('Indicator Date'!P25="","x",'Indicator Date'!P25)</f>
        <v>2024</v>
      </c>
      <c r="Q25" s="38">
        <f>IF('Indicator Date'!Q25="","x",'Indicator Date'!Q25)</f>
        <v>2024</v>
      </c>
      <c r="R25" s="38">
        <f>IF('Indicator Date'!R25="","x",'Indicator Date'!R25)</f>
        <v>2024</v>
      </c>
      <c r="S25" s="38">
        <f>IF('Indicator Date'!S25="","x",'Indicator Date'!S25)</f>
        <v>2024</v>
      </c>
      <c r="T25" s="38">
        <f>IF('Indicator Date'!T25="","x",'Indicator Date'!T25)</f>
        <v>2024</v>
      </c>
      <c r="U25" s="38">
        <f>IF('Indicator Date'!U25="","x",'Indicator Date'!U25)</f>
        <v>2024</v>
      </c>
      <c r="V25" s="38">
        <f>IF('Indicator Date'!V25="","x",'Indicator Date'!V25)</f>
        <v>2021</v>
      </c>
      <c r="W25" s="38">
        <f>IF('Indicator Date'!W25="","x",'Indicator Date'!W25)</f>
        <v>2022</v>
      </c>
      <c r="X25" s="38">
        <f>IF('Indicator Date'!X25="","x",'Indicator Date'!X25)</f>
        <v>2022</v>
      </c>
      <c r="Y25" s="38">
        <f>IF('Indicator Date'!Y25="","x",'Indicator Date'!Y25)</f>
        <v>2011</v>
      </c>
      <c r="Z25" s="38">
        <f>IF('Indicator Date'!Z25="","x",'Indicator Date'!Z25)</f>
        <v>2022</v>
      </c>
      <c r="AA25" s="38" t="str">
        <f>IF('Indicator Date'!AA25="","x",'Indicator Date'!AA25)</f>
        <v>x</v>
      </c>
      <c r="AB25" s="38">
        <f>IF('Indicator Date'!AB25="","x",'Indicator Date'!AB25)</f>
        <v>2018</v>
      </c>
      <c r="AC25" s="38">
        <f>IF('Indicator Date'!AC25="","x",'Indicator Date'!AC25)</f>
        <v>2020</v>
      </c>
      <c r="AD25" s="38">
        <f>IF('Indicator Date'!AD25="","x",'Indicator Date'!AD25)</f>
        <v>2022</v>
      </c>
      <c r="AE25" s="38">
        <f>IF('Indicator Date'!AE25="","x",'Indicator Date'!AE25)</f>
        <v>2024</v>
      </c>
      <c r="AF25" s="38">
        <f>IF('Indicator Date'!AF25="","x",'Indicator Date'!AF25)</f>
        <v>2024</v>
      </c>
      <c r="AG25" s="38">
        <f>IF('Indicator Date'!AG25="","x",'Indicator Date'!AG25)</f>
        <v>2024</v>
      </c>
      <c r="AH25" s="38">
        <f>IF('Indicator Date'!AH25="","x",'Indicator Date'!AH25)</f>
        <v>2022</v>
      </c>
      <c r="AI25" s="38" t="str">
        <f>IF('Indicator Date'!AI25="","x",RIGHT('Indicator Date'!AI25,4))</f>
        <v>2015</v>
      </c>
      <c r="AJ25" s="38">
        <f>IF('Indicator Date'!AJ25="","x",'Indicator Date'!AJ25)</f>
        <v>2024</v>
      </c>
      <c r="AK25" s="38">
        <f>IF('Indicator Date'!AK25="","x",'Indicator Date'!AK25)</f>
        <v>2021</v>
      </c>
      <c r="AL25" s="38">
        <f>IF('Indicator Date'!AL25="","x",'Indicator Date'!AL25)</f>
        <v>2022</v>
      </c>
      <c r="AM25" s="38">
        <f>IF('Indicator Date'!AM25="","x",'Indicator Date'!AM25)</f>
        <v>2022</v>
      </c>
      <c r="AN25" s="38">
        <f>IF('Indicator Date'!AN25="","x",'Indicator Date'!AN25)</f>
        <v>2023</v>
      </c>
      <c r="AO25" s="38">
        <f>IF('Indicator Date'!AO25="","x",'Indicator Date'!AO25)</f>
        <v>2022</v>
      </c>
      <c r="AP25" s="38" t="str">
        <f>IF('Indicator Date'!AP25="","x",'Indicator Date'!AP25)</f>
        <v>x</v>
      </c>
      <c r="AQ25" s="38">
        <f>IF('Indicator Date'!AQ25="","x",'Indicator Date'!AQ25)</f>
        <v>2022</v>
      </c>
      <c r="AR25" s="38">
        <f>IF('Indicator Date'!AR25="","x",'Indicator Date'!AR25)</f>
        <v>2022</v>
      </c>
      <c r="AS25" s="38">
        <f>IF('Indicator Date'!AS25="","x",'Indicator Date'!AS25)</f>
        <v>2022</v>
      </c>
      <c r="AT25" s="38">
        <f>IF('Indicator Date'!AT25="","x",'Indicator Date'!AT25)</f>
        <v>2022</v>
      </c>
      <c r="AU25" s="38">
        <f>IF('Indicator Date'!AU25="","x",'Indicator Date'!AU25)</f>
        <v>2022</v>
      </c>
      <c r="AV25" s="38">
        <f>IF('Indicator Date'!AV25="","x",'Indicator Date'!AV25)</f>
        <v>2022</v>
      </c>
      <c r="AW25" s="38">
        <f>IF('Indicator Date'!AW25="","x",'Indicator Date'!AW25)</f>
        <v>2015</v>
      </c>
      <c r="AX25" s="38">
        <f>IF('Indicator Date'!AX25="","x",'Indicator Date'!AX25)</f>
        <v>2024</v>
      </c>
      <c r="AY25" s="38">
        <f>IF('Indicator Date'!AY25="","x",'Indicator Date'!AY25)</f>
        <v>2024</v>
      </c>
      <c r="AZ25" s="38">
        <f>IF('Indicator Date'!AZ25="","x",'Indicator Date'!AZ25)</f>
        <v>2024</v>
      </c>
      <c r="BA25" s="38" t="str">
        <f>IF('Indicator Date'!BA25="","x",'Indicator Date'!BA25)</f>
        <v>x</v>
      </c>
      <c r="BB25" s="38">
        <f>IF('Indicator Date'!BB25="","x",'Indicator Date'!BB25)</f>
        <v>2024</v>
      </c>
      <c r="BC25" s="38" t="str">
        <f>IF('Indicator Date'!BC25="","x",'Indicator Date'!BC25)</f>
        <v>x</v>
      </c>
      <c r="BD25" s="38">
        <f>IF('Indicator Date'!BD25="","x",'Indicator Date'!BD25)</f>
        <v>2024</v>
      </c>
      <c r="BE25" s="38">
        <f>IF('Indicator Date'!BE25="","x",'Indicator Date'!BE25)</f>
        <v>2024</v>
      </c>
      <c r="BF25" s="38">
        <f>IF('Indicator Date'!BF25="","x",'Indicator Date'!BF25)</f>
        <v>2015</v>
      </c>
      <c r="BG25" s="38">
        <f>IF('Indicator Date'!BG25="","x",'Indicator Date'!BG25)</f>
        <v>2022</v>
      </c>
      <c r="BH25" s="38">
        <f>IF('Indicator Date'!BH25="","x",'Indicator Date'!BH25)</f>
        <v>2023</v>
      </c>
      <c r="BI25" s="38">
        <f>IF('Indicator Date'!BI25="","x",'Indicator Date'!BI25)</f>
        <v>2022</v>
      </c>
      <c r="BJ25" s="38">
        <f>IF('Indicator Date'!BJ25="","x",'Indicator Date'!BJ25)</f>
        <v>2013</v>
      </c>
      <c r="BK25" s="38">
        <f>IF('Indicator Date'!BK25="","x",'Indicator Date'!BK25)</f>
        <v>2021</v>
      </c>
      <c r="BL25" s="38">
        <f>IF('Indicator Date'!BL25="","x",'Indicator Date'!BL25)</f>
        <v>2022</v>
      </c>
      <c r="BM25" s="38">
        <f>IF('Indicator Date'!BM25="","x",'Indicator Date'!BM25)</f>
        <v>2014</v>
      </c>
      <c r="BN25" s="38">
        <f>IF('Indicator Date'!BN25="","x",'Indicator Date'!BN25)</f>
        <v>2022</v>
      </c>
      <c r="BO25" s="38">
        <f>IF('Indicator Date'!BO25="","x",'Indicator Date'!BO25)</f>
        <v>2022</v>
      </c>
      <c r="BP25" s="38">
        <f>IF('Indicator Date'!BP25="","x",'Indicator Date'!BP25)</f>
        <v>2018</v>
      </c>
      <c r="BQ25" s="38">
        <f>IF('Indicator Date'!BQ25="","x",'Indicator Date'!BQ25)</f>
        <v>2022</v>
      </c>
      <c r="BR25" s="38">
        <f>IF('Indicator Date'!BR25="","x",'Indicator Date'!BR25)</f>
        <v>2022</v>
      </c>
      <c r="BS25" s="38">
        <f>IF('Indicator Date'!BS25="","x",'Indicator Date'!BS25)</f>
        <v>2022</v>
      </c>
      <c r="BT25" s="38">
        <f>IF('Indicator Date'!BT25="","x",'Indicator Date'!BT25)</f>
        <v>2021</v>
      </c>
      <c r="BU25" s="38">
        <f>IF('Indicator Date'!BU25="","x",'Indicator Date'!BU25)</f>
        <v>2020</v>
      </c>
      <c r="BV25" s="38">
        <f>IF('Indicator Date'!BV25="","x",'Indicator Date'!BV25)</f>
        <v>2023</v>
      </c>
    </row>
    <row r="26" spans="1:74">
      <c r="A26" s="30" t="str">
        <f>'Indicator Data'!A28</f>
        <v>Brazil</v>
      </c>
      <c r="B26" s="23" t="str">
        <f>'Indicator Data'!B28</f>
        <v>BRA</v>
      </c>
      <c r="C26" s="38">
        <f>IF('Indicator Date'!C26="","x",'Indicator Date'!C26)</f>
        <v>2024</v>
      </c>
      <c r="D26" s="38">
        <f>IF('Indicator Date'!D26="","x",'Indicator Date'!D26)</f>
        <v>2024</v>
      </c>
      <c r="E26" s="38">
        <f>IF('Indicator Date'!E26="","x",'Indicator Date'!E26)</f>
        <v>2024</v>
      </c>
      <c r="F26" s="38">
        <f>IF('Indicator Date'!F26="","x",'Indicator Date'!F26)</f>
        <v>2024</v>
      </c>
      <c r="G26" s="38">
        <f>IF('Indicator Date'!G26="","x",'Indicator Date'!G26)</f>
        <v>2024</v>
      </c>
      <c r="H26" s="38">
        <f>IF('Indicator Date'!H26="","x",'Indicator Date'!H26)</f>
        <v>2024</v>
      </c>
      <c r="I26" s="38">
        <f>IF('Indicator Date'!I26="","x",'Indicator Date'!I26)</f>
        <v>2024</v>
      </c>
      <c r="J26" s="38">
        <f>IF('Indicator Date'!J26="","x",'Indicator Date'!J26)</f>
        <v>2024</v>
      </c>
      <c r="K26" s="38">
        <f>IF('Indicator Date'!K26="","x",'Indicator Date'!K26)</f>
        <v>2024</v>
      </c>
      <c r="L26" s="38">
        <f>IF('Indicator Date'!L26="","x",'Indicator Date'!L26)</f>
        <v>2024</v>
      </c>
      <c r="M26" s="38" t="str">
        <f>IF('Indicator Date'!M26="","x",'Indicator Date'!M26)</f>
        <v>x</v>
      </c>
      <c r="N26" s="38" t="str">
        <f>IF('Indicator Date'!N26="","x",'Indicator Date'!N26)</f>
        <v>x</v>
      </c>
      <c r="O26" s="38" t="str">
        <f>IF('Indicator Date'!O26="","x",'Indicator Date'!O26)</f>
        <v>x</v>
      </c>
      <c r="P26" s="38" t="str">
        <f>IF('Indicator Date'!P26="","x",'Indicator Date'!P26)</f>
        <v>x</v>
      </c>
      <c r="Q26" s="38">
        <f>IF('Indicator Date'!Q26="","x",'Indicator Date'!Q26)</f>
        <v>2024</v>
      </c>
      <c r="R26" s="38">
        <f>IF('Indicator Date'!R26="","x",'Indicator Date'!R26)</f>
        <v>2024</v>
      </c>
      <c r="S26" s="38">
        <f>IF('Indicator Date'!S26="","x",'Indicator Date'!S26)</f>
        <v>2024</v>
      </c>
      <c r="T26" s="38">
        <f>IF('Indicator Date'!T26="","x",'Indicator Date'!T26)</f>
        <v>2024</v>
      </c>
      <c r="U26" s="38">
        <f>IF('Indicator Date'!U26="","x",'Indicator Date'!U26)</f>
        <v>2024</v>
      </c>
      <c r="V26" s="38">
        <f>IF('Indicator Date'!V26="","x",'Indicator Date'!V26)</f>
        <v>2021</v>
      </c>
      <c r="W26" s="38">
        <f>IF('Indicator Date'!W26="","x",'Indicator Date'!W26)</f>
        <v>2022</v>
      </c>
      <c r="X26" s="38">
        <f>IF('Indicator Date'!X26="","x",'Indicator Date'!X26)</f>
        <v>2022</v>
      </c>
      <c r="Y26" s="38">
        <f>IF('Indicator Date'!Y26="","x",'Indicator Date'!Y26)</f>
        <v>2010</v>
      </c>
      <c r="Z26" s="38">
        <f>IF('Indicator Date'!Z26="","x",'Indicator Date'!Z26)</f>
        <v>2022</v>
      </c>
      <c r="AA26" s="38" t="str">
        <f>IF('Indicator Date'!AA26="","x",'Indicator Date'!AA26)</f>
        <v>x</v>
      </c>
      <c r="AB26" s="38">
        <f>IF('Indicator Date'!AB26="","x",'Indicator Date'!AB26)</f>
        <v>2019</v>
      </c>
      <c r="AC26" s="38">
        <f>IF('Indicator Date'!AC26="","x",'Indicator Date'!AC26)</f>
        <v>2020</v>
      </c>
      <c r="AD26" s="38">
        <f>IF('Indicator Date'!AD26="","x",'Indicator Date'!AD26)</f>
        <v>2022</v>
      </c>
      <c r="AE26" s="38">
        <f>IF('Indicator Date'!AE26="","x",'Indicator Date'!AE26)</f>
        <v>2024</v>
      </c>
      <c r="AF26" s="38">
        <f>IF('Indicator Date'!AF26="","x",'Indicator Date'!AF26)</f>
        <v>2024</v>
      </c>
      <c r="AG26" s="38">
        <f>IF('Indicator Date'!AG26="","x",'Indicator Date'!AG26)</f>
        <v>2024</v>
      </c>
      <c r="AH26" s="38">
        <f>IF('Indicator Date'!AH26="","x",'Indicator Date'!AH26)</f>
        <v>2022</v>
      </c>
      <c r="AI26" s="38" t="str">
        <f>IF('Indicator Date'!AI26="","x",RIGHT('Indicator Date'!AI26,4))</f>
        <v>2015</v>
      </c>
      <c r="AJ26" s="38">
        <f>IF('Indicator Date'!AJ26="","x",'Indicator Date'!AJ26)</f>
        <v>2024</v>
      </c>
      <c r="AK26" s="38">
        <f>IF('Indicator Date'!AK26="","x",'Indicator Date'!AK26)</f>
        <v>2021</v>
      </c>
      <c r="AL26" s="38">
        <f>IF('Indicator Date'!AL26="","x",'Indicator Date'!AL26)</f>
        <v>2022</v>
      </c>
      <c r="AM26" s="38">
        <f>IF('Indicator Date'!AM26="","x",'Indicator Date'!AM26)</f>
        <v>2022</v>
      </c>
      <c r="AN26" s="38">
        <f>IF('Indicator Date'!AN26="","x",'Indicator Date'!AN26)</f>
        <v>2023</v>
      </c>
      <c r="AO26" s="38">
        <f>IF('Indicator Date'!AO26="","x",'Indicator Date'!AO26)</f>
        <v>2022</v>
      </c>
      <c r="AP26" s="38">
        <f>IF('Indicator Date'!AP26="","x",'Indicator Date'!AP26)</f>
        <v>2019</v>
      </c>
      <c r="AQ26" s="38">
        <f>IF('Indicator Date'!AQ26="","x",'Indicator Date'!AQ26)</f>
        <v>2022</v>
      </c>
      <c r="AR26" s="38">
        <f>IF('Indicator Date'!AR26="","x",'Indicator Date'!AR26)</f>
        <v>2022</v>
      </c>
      <c r="AS26" s="38">
        <f>IF('Indicator Date'!AS26="","x",'Indicator Date'!AS26)</f>
        <v>2022</v>
      </c>
      <c r="AT26" s="38">
        <f>IF('Indicator Date'!AT26="","x",'Indicator Date'!AT26)</f>
        <v>2022</v>
      </c>
      <c r="AU26" s="38">
        <f>IF('Indicator Date'!AU26="","x",'Indicator Date'!AU26)</f>
        <v>2022</v>
      </c>
      <c r="AV26" s="38">
        <f>IF('Indicator Date'!AV26="","x",'Indicator Date'!AV26)</f>
        <v>2022</v>
      </c>
      <c r="AW26" s="38">
        <f>IF('Indicator Date'!AW26="","x",'Indicator Date'!AW26)</f>
        <v>2022</v>
      </c>
      <c r="AX26" s="38">
        <f>IF('Indicator Date'!AX26="","x",'Indicator Date'!AX26)</f>
        <v>2024</v>
      </c>
      <c r="AY26" s="38">
        <f>IF('Indicator Date'!AY26="","x",'Indicator Date'!AY26)</f>
        <v>2024</v>
      </c>
      <c r="AZ26" s="38">
        <f>IF('Indicator Date'!AZ26="","x",'Indicator Date'!AZ26)</f>
        <v>2024</v>
      </c>
      <c r="BA26" s="38">
        <f>IF('Indicator Date'!BA26="","x",'Indicator Date'!BA26)</f>
        <v>2024</v>
      </c>
      <c r="BB26" s="38">
        <f>IF('Indicator Date'!BB26="","x",'Indicator Date'!BB26)</f>
        <v>2024</v>
      </c>
      <c r="BC26" s="38">
        <f>IF('Indicator Date'!BC26="","x",'Indicator Date'!BC26)</f>
        <v>2023</v>
      </c>
      <c r="BD26" s="38">
        <f>IF('Indicator Date'!BD26="","x",'Indicator Date'!BD26)</f>
        <v>2024</v>
      </c>
      <c r="BE26" s="38">
        <f>IF('Indicator Date'!BE26="","x",'Indicator Date'!BE26)</f>
        <v>2024</v>
      </c>
      <c r="BF26" s="38">
        <f>IF('Indicator Date'!BF26="","x",'Indicator Date'!BF26)</f>
        <v>2013</v>
      </c>
      <c r="BG26" s="38">
        <f>IF('Indicator Date'!BG26="","x",'Indicator Date'!BG26)</f>
        <v>2022</v>
      </c>
      <c r="BH26" s="38">
        <f>IF('Indicator Date'!BH26="","x",'Indicator Date'!BH26)</f>
        <v>2023</v>
      </c>
      <c r="BI26" s="38">
        <f>IF('Indicator Date'!BI26="","x",'Indicator Date'!BI26)</f>
        <v>2022</v>
      </c>
      <c r="BJ26" s="38">
        <f>IF('Indicator Date'!BJ26="","x",'Indicator Date'!BJ26)</f>
        <v>2022</v>
      </c>
      <c r="BK26" s="38">
        <f>IF('Indicator Date'!BK26="","x",'Indicator Date'!BK26)</f>
        <v>2022</v>
      </c>
      <c r="BL26" s="38">
        <f>IF('Indicator Date'!BL26="","x",'Indicator Date'!BL26)</f>
        <v>2022</v>
      </c>
      <c r="BM26" s="38">
        <f>IF('Indicator Date'!BM26="","x",'Indicator Date'!BM26)</f>
        <v>2014</v>
      </c>
      <c r="BN26" s="38">
        <f>IF('Indicator Date'!BN26="","x",'Indicator Date'!BN26)</f>
        <v>2022</v>
      </c>
      <c r="BO26" s="38">
        <f>IF('Indicator Date'!BO26="","x",'Indicator Date'!BO26)</f>
        <v>2022</v>
      </c>
      <c r="BP26" s="38">
        <f>IF('Indicator Date'!BP26="","x",'Indicator Date'!BP26)</f>
        <v>2021</v>
      </c>
      <c r="BQ26" s="38">
        <f>IF('Indicator Date'!BQ26="","x",'Indicator Date'!BQ26)</f>
        <v>2022</v>
      </c>
      <c r="BR26" s="38">
        <f>IF('Indicator Date'!BR26="","x",'Indicator Date'!BR26)</f>
        <v>2022</v>
      </c>
      <c r="BS26" s="38">
        <f>IF('Indicator Date'!BS26="","x",'Indicator Date'!BS26)</f>
        <v>2022</v>
      </c>
      <c r="BT26" s="38">
        <f>IF('Indicator Date'!BT26="","x",'Indicator Date'!BT26)</f>
        <v>2021</v>
      </c>
      <c r="BU26" s="38">
        <f>IF('Indicator Date'!BU26="","x",'Indicator Date'!BU26)</f>
        <v>2020</v>
      </c>
      <c r="BV26" s="38">
        <f>IF('Indicator Date'!BV26="","x",'Indicator Date'!BV26)</f>
        <v>2023</v>
      </c>
    </row>
    <row r="27" spans="1:74">
      <c r="A27" s="30" t="str">
        <f>'Indicator Data'!A29</f>
        <v>Brunei Darussalam</v>
      </c>
      <c r="B27" s="23" t="str">
        <f>'Indicator Data'!B29</f>
        <v>BRN</v>
      </c>
      <c r="C27" s="38">
        <f>IF('Indicator Date'!C27="","x",'Indicator Date'!C27)</f>
        <v>2024</v>
      </c>
      <c r="D27" s="38">
        <f>IF('Indicator Date'!D27="","x",'Indicator Date'!D27)</f>
        <v>2024</v>
      </c>
      <c r="E27" s="38">
        <f>IF('Indicator Date'!E27="","x",'Indicator Date'!E27)</f>
        <v>2024</v>
      </c>
      <c r="F27" s="38">
        <f>IF('Indicator Date'!F27="","x",'Indicator Date'!F27)</f>
        <v>2024</v>
      </c>
      <c r="G27" s="38">
        <f>IF('Indicator Date'!G27="","x",'Indicator Date'!G27)</f>
        <v>2024</v>
      </c>
      <c r="H27" s="38">
        <f>IF('Indicator Date'!H27="","x",'Indicator Date'!H27)</f>
        <v>2024</v>
      </c>
      <c r="I27" s="38">
        <f>IF('Indicator Date'!I27="","x",'Indicator Date'!I27)</f>
        <v>2024</v>
      </c>
      <c r="J27" s="38">
        <f>IF('Indicator Date'!J27="","x",'Indicator Date'!J27)</f>
        <v>2024</v>
      </c>
      <c r="K27" s="38">
        <f>IF('Indicator Date'!K27="","x",'Indicator Date'!K27)</f>
        <v>2024</v>
      </c>
      <c r="L27" s="38">
        <f>IF('Indicator Date'!L27="","x",'Indicator Date'!L27)</f>
        <v>2024</v>
      </c>
      <c r="M27" s="38">
        <f>IF('Indicator Date'!M27="","x",'Indicator Date'!M27)</f>
        <v>2024</v>
      </c>
      <c r="N27" s="38" t="str">
        <f>IF('Indicator Date'!N27="","x",'Indicator Date'!N27)</f>
        <v>x</v>
      </c>
      <c r="O27" s="38" t="str">
        <f>IF('Indicator Date'!O27="","x",'Indicator Date'!O27)</f>
        <v>x</v>
      </c>
      <c r="P27" s="38" t="str">
        <f>IF('Indicator Date'!P27="","x",'Indicator Date'!P27)</f>
        <v>x</v>
      </c>
      <c r="Q27" s="38">
        <f>IF('Indicator Date'!Q27="","x",'Indicator Date'!Q27)</f>
        <v>2024</v>
      </c>
      <c r="R27" s="38">
        <f>IF('Indicator Date'!R27="","x",'Indicator Date'!R27)</f>
        <v>2024</v>
      </c>
      <c r="S27" s="38">
        <f>IF('Indicator Date'!S27="","x",'Indicator Date'!S27)</f>
        <v>2024</v>
      </c>
      <c r="T27" s="38">
        <f>IF('Indicator Date'!T27="","x",'Indicator Date'!T27)</f>
        <v>2024</v>
      </c>
      <c r="U27" s="38">
        <f>IF('Indicator Date'!U27="","x",'Indicator Date'!U27)</f>
        <v>2024</v>
      </c>
      <c r="V27" s="38">
        <f>IF('Indicator Date'!V27="","x",'Indicator Date'!V27)</f>
        <v>2021</v>
      </c>
      <c r="W27" s="38">
        <f>IF('Indicator Date'!W27="","x",'Indicator Date'!W27)</f>
        <v>2022</v>
      </c>
      <c r="X27" s="38">
        <f>IF('Indicator Date'!X27="","x",'Indicator Date'!X27)</f>
        <v>2022</v>
      </c>
      <c r="Y27" s="38" t="str">
        <f>IF('Indicator Date'!Y27="","x",'Indicator Date'!Y27)</f>
        <v>x</v>
      </c>
      <c r="Z27" s="38">
        <f>IF('Indicator Date'!Z27="","x",'Indicator Date'!Z27)</f>
        <v>2022</v>
      </c>
      <c r="AA27" s="38" t="str">
        <f>IF('Indicator Date'!AA27="","x",'Indicator Date'!AA27)</f>
        <v>x</v>
      </c>
      <c r="AB27" s="38">
        <f>IF('Indicator Date'!AB27="","x",'Indicator Date'!AB27)</f>
        <v>2018</v>
      </c>
      <c r="AC27" s="38" t="str">
        <f>IF('Indicator Date'!AC27="","x",'Indicator Date'!AC27)</f>
        <v>x</v>
      </c>
      <c r="AD27" s="38">
        <f>IF('Indicator Date'!AD27="","x",'Indicator Date'!AD27)</f>
        <v>2022</v>
      </c>
      <c r="AE27" s="38">
        <f>IF('Indicator Date'!AE27="","x",'Indicator Date'!AE27)</f>
        <v>2024</v>
      </c>
      <c r="AF27" s="38">
        <f>IF('Indicator Date'!AF27="","x",'Indicator Date'!AF27)</f>
        <v>2024</v>
      </c>
      <c r="AG27" s="38">
        <f>IF('Indicator Date'!AG27="","x",'Indicator Date'!AG27)</f>
        <v>2024</v>
      </c>
      <c r="AH27" s="38">
        <f>IF('Indicator Date'!AH27="","x",'Indicator Date'!AH27)</f>
        <v>2022</v>
      </c>
      <c r="AI27" s="38" t="str">
        <f>IF('Indicator Date'!AI27="","x",RIGHT('Indicator Date'!AI27,4))</f>
        <v>x</v>
      </c>
      <c r="AJ27" s="38">
        <f>IF('Indicator Date'!AJ27="","x",'Indicator Date'!AJ27)</f>
        <v>2024</v>
      </c>
      <c r="AK27" s="38">
        <f>IF('Indicator Date'!AK27="","x",'Indicator Date'!AK27)</f>
        <v>2021</v>
      </c>
      <c r="AL27" s="38">
        <f>IF('Indicator Date'!AL27="","x",'Indicator Date'!AL27)</f>
        <v>2022</v>
      </c>
      <c r="AM27" s="38" t="str">
        <f>IF('Indicator Date'!AM27="","x",'Indicator Date'!AM27)</f>
        <v>x</v>
      </c>
      <c r="AN27" s="38">
        <f>IF('Indicator Date'!AN27="","x",'Indicator Date'!AN27)</f>
        <v>2023</v>
      </c>
      <c r="AO27" s="38">
        <f>IF('Indicator Date'!AO27="","x",'Indicator Date'!AO27)</f>
        <v>2022</v>
      </c>
      <c r="AP27" s="38" t="str">
        <f>IF('Indicator Date'!AP27="","x",'Indicator Date'!AP27)</f>
        <v>x</v>
      </c>
      <c r="AQ27" s="38">
        <f>IF('Indicator Date'!AQ27="","x",'Indicator Date'!AQ27)</f>
        <v>2022</v>
      </c>
      <c r="AR27" s="38" t="str">
        <f>IF('Indicator Date'!AR27="","x",'Indicator Date'!AR27)</f>
        <v>x</v>
      </c>
      <c r="AS27" s="38" t="str">
        <f>IF('Indicator Date'!AS27="","x",'Indicator Date'!AS27)</f>
        <v>x</v>
      </c>
      <c r="AT27" s="38" t="str">
        <f>IF('Indicator Date'!AT27="","x",'Indicator Date'!AT27)</f>
        <v>x</v>
      </c>
      <c r="AU27" s="38">
        <f>IF('Indicator Date'!AU27="","x",'Indicator Date'!AU27)</f>
        <v>2022</v>
      </c>
      <c r="AV27" s="38">
        <f>IF('Indicator Date'!AV27="","x",'Indicator Date'!AV27)</f>
        <v>2022</v>
      </c>
      <c r="AW27" s="38" t="str">
        <f>IF('Indicator Date'!AW27="","x",'Indicator Date'!AW27)</f>
        <v>x</v>
      </c>
      <c r="AX27" s="38">
        <f>IF('Indicator Date'!AX27="","x",'Indicator Date'!AX27)</f>
        <v>2024</v>
      </c>
      <c r="AY27" s="38">
        <f>IF('Indicator Date'!AY27="","x",'Indicator Date'!AY27)</f>
        <v>2024</v>
      </c>
      <c r="AZ27" s="38">
        <f>IF('Indicator Date'!AZ27="","x",'Indicator Date'!AZ27)</f>
        <v>2024</v>
      </c>
      <c r="BA27" s="38" t="str">
        <f>IF('Indicator Date'!BA27="","x",'Indicator Date'!BA27)</f>
        <v>x</v>
      </c>
      <c r="BB27" s="38">
        <f>IF('Indicator Date'!BB27="","x",'Indicator Date'!BB27)</f>
        <v>2024</v>
      </c>
      <c r="BC27" s="38" t="str">
        <f>IF('Indicator Date'!BC27="","x",'Indicator Date'!BC27)</f>
        <v>x</v>
      </c>
      <c r="BD27" s="38">
        <f>IF('Indicator Date'!BD27="","x",'Indicator Date'!BD27)</f>
        <v>2024</v>
      </c>
      <c r="BE27" s="38">
        <f>IF('Indicator Date'!BE27="","x",'Indicator Date'!BE27)</f>
        <v>2024</v>
      </c>
      <c r="BF27" s="38">
        <f>IF('Indicator Date'!BF27="","x",'Indicator Date'!BF27)</f>
        <v>2013</v>
      </c>
      <c r="BG27" s="38">
        <f>IF('Indicator Date'!BG27="","x",'Indicator Date'!BG27)</f>
        <v>2022</v>
      </c>
      <c r="BH27" s="38">
        <f>IF('Indicator Date'!BH27="","x",'Indicator Date'!BH27)</f>
        <v>2020</v>
      </c>
      <c r="BI27" s="38">
        <f>IF('Indicator Date'!BI27="","x",'Indicator Date'!BI27)</f>
        <v>2022</v>
      </c>
      <c r="BJ27" s="38">
        <f>IF('Indicator Date'!BJ27="","x",'Indicator Date'!BJ27)</f>
        <v>2021</v>
      </c>
      <c r="BK27" s="38">
        <f>IF('Indicator Date'!BK27="","x",'Indicator Date'!BK27)</f>
        <v>2021</v>
      </c>
      <c r="BL27" s="38">
        <f>IF('Indicator Date'!BL27="","x",'Indicator Date'!BL27)</f>
        <v>2022</v>
      </c>
      <c r="BM27" s="38">
        <f>IF('Indicator Date'!BM27="","x",'Indicator Date'!BM27)</f>
        <v>2014</v>
      </c>
      <c r="BN27" s="38">
        <f>IF('Indicator Date'!BN27="","x",'Indicator Date'!BN27)</f>
        <v>2022</v>
      </c>
      <c r="BO27" s="38">
        <f>IF('Indicator Date'!BO27="","x",'Indicator Date'!BO27)</f>
        <v>2022</v>
      </c>
      <c r="BP27" s="38">
        <f>IF('Indicator Date'!BP27="","x",'Indicator Date'!BP27)</f>
        <v>2021</v>
      </c>
      <c r="BQ27" s="38">
        <f>IF('Indicator Date'!BQ27="","x",'Indicator Date'!BQ27)</f>
        <v>2022</v>
      </c>
      <c r="BR27" s="38">
        <f>IF('Indicator Date'!BR27="","x",'Indicator Date'!BR27)</f>
        <v>2022</v>
      </c>
      <c r="BS27" s="38" t="str">
        <f>IF('Indicator Date'!BS27="","x",'Indicator Date'!BS27)</f>
        <v>x</v>
      </c>
      <c r="BT27" s="38">
        <f>IF('Indicator Date'!BT27="","x",'Indicator Date'!BT27)</f>
        <v>2021</v>
      </c>
      <c r="BU27" s="38">
        <f>IF('Indicator Date'!BU27="","x",'Indicator Date'!BU27)</f>
        <v>2020</v>
      </c>
      <c r="BV27" s="38">
        <f>IF('Indicator Date'!BV27="","x",'Indicator Date'!BV27)</f>
        <v>2023</v>
      </c>
    </row>
    <row r="28" spans="1:74">
      <c r="A28" s="30" t="str">
        <f>'Indicator Data'!A30</f>
        <v>Bulgaria</v>
      </c>
      <c r="B28" s="23" t="str">
        <f>'Indicator Data'!B30</f>
        <v>BGR</v>
      </c>
      <c r="C28" s="38">
        <f>IF('Indicator Date'!C28="","x",'Indicator Date'!C28)</f>
        <v>2024</v>
      </c>
      <c r="D28" s="38">
        <f>IF('Indicator Date'!D28="","x",'Indicator Date'!D28)</f>
        <v>2024</v>
      </c>
      <c r="E28" s="38">
        <f>IF('Indicator Date'!E28="","x",'Indicator Date'!E28)</f>
        <v>2024</v>
      </c>
      <c r="F28" s="38">
        <f>IF('Indicator Date'!F28="","x",'Indicator Date'!F28)</f>
        <v>2024</v>
      </c>
      <c r="G28" s="38">
        <f>IF('Indicator Date'!G28="","x",'Indicator Date'!G28)</f>
        <v>2024</v>
      </c>
      <c r="H28" s="38">
        <f>IF('Indicator Date'!H28="","x",'Indicator Date'!H28)</f>
        <v>2024</v>
      </c>
      <c r="I28" s="38">
        <f>IF('Indicator Date'!I28="","x",'Indicator Date'!I28)</f>
        <v>2024</v>
      </c>
      <c r="J28" s="38">
        <f>IF('Indicator Date'!J28="","x",'Indicator Date'!J28)</f>
        <v>2024</v>
      </c>
      <c r="K28" s="38">
        <f>IF('Indicator Date'!K28="","x",'Indicator Date'!K28)</f>
        <v>2024</v>
      </c>
      <c r="L28" s="38">
        <f>IF('Indicator Date'!L28="","x",'Indicator Date'!L28)</f>
        <v>2024</v>
      </c>
      <c r="M28" s="38">
        <f>IF('Indicator Date'!M28="","x",'Indicator Date'!M28)</f>
        <v>2024</v>
      </c>
      <c r="N28" s="38" t="str">
        <f>IF('Indicator Date'!N28="","x",'Indicator Date'!N28)</f>
        <v>x</v>
      </c>
      <c r="O28" s="38" t="str">
        <f>IF('Indicator Date'!O28="","x",'Indicator Date'!O28)</f>
        <v>x</v>
      </c>
      <c r="P28" s="38" t="str">
        <f>IF('Indicator Date'!P28="","x",'Indicator Date'!P28)</f>
        <v>x</v>
      </c>
      <c r="Q28" s="38">
        <f>IF('Indicator Date'!Q28="","x",'Indicator Date'!Q28)</f>
        <v>2024</v>
      </c>
      <c r="R28" s="38">
        <f>IF('Indicator Date'!R28="","x",'Indicator Date'!R28)</f>
        <v>2024</v>
      </c>
      <c r="S28" s="38">
        <f>IF('Indicator Date'!S28="","x",'Indicator Date'!S28)</f>
        <v>2024</v>
      </c>
      <c r="T28" s="38">
        <f>IF('Indicator Date'!T28="","x",'Indicator Date'!T28)</f>
        <v>2024</v>
      </c>
      <c r="U28" s="38">
        <f>IF('Indicator Date'!U28="","x",'Indicator Date'!U28)</f>
        <v>2024</v>
      </c>
      <c r="V28" s="38">
        <f>IF('Indicator Date'!V28="","x",'Indicator Date'!V28)</f>
        <v>2021</v>
      </c>
      <c r="W28" s="38">
        <f>IF('Indicator Date'!W28="","x",'Indicator Date'!W28)</f>
        <v>2022</v>
      </c>
      <c r="X28" s="38">
        <f>IF('Indicator Date'!X28="","x",'Indicator Date'!X28)</f>
        <v>2022</v>
      </c>
      <c r="Y28" s="38">
        <f>IF('Indicator Date'!Y28="","x",'Indicator Date'!Y28)</f>
        <v>2011</v>
      </c>
      <c r="Z28" s="38">
        <f>IF('Indicator Date'!Z28="","x",'Indicator Date'!Z28)</f>
        <v>2022</v>
      </c>
      <c r="AA28" s="38" t="str">
        <f>IF('Indicator Date'!AA28="","x",'Indicator Date'!AA28)</f>
        <v>x</v>
      </c>
      <c r="AB28" s="38">
        <f>IF('Indicator Date'!AB28="","x",'Indicator Date'!AB28)</f>
        <v>2018</v>
      </c>
      <c r="AC28" s="38">
        <f>IF('Indicator Date'!AC28="","x",'Indicator Date'!AC28)</f>
        <v>2020</v>
      </c>
      <c r="AD28" s="38">
        <f>IF('Indicator Date'!AD28="","x",'Indicator Date'!AD28)</f>
        <v>2022</v>
      </c>
      <c r="AE28" s="38">
        <f>IF('Indicator Date'!AE28="","x",'Indicator Date'!AE28)</f>
        <v>2024</v>
      </c>
      <c r="AF28" s="38">
        <f>IF('Indicator Date'!AF28="","x",'Indicator Date'!AF28)</f>
        <v>2024</v>
      </c>
      <c r="AG28" s="38">
        <f>IF('Indicator Date'!AG28="","x",'Indicator Date'!AG28)</f>
        <v>2024</v>
      </c>
      <c r="AH28" s="38">
        <f>IF('Indicator Date'!AH28="","x",'Indicator Date'!AH28)</f>
        <v>2022</v>
      </c>
      <c r="AI28" s="38" t="str">
        <f>IF('Indicator Date'!AI28="","x",RIGHT('Indicator Date'!AI28,4))</f>
        <v>x</v>
      </c>
      <c r="AJ28" s="38">
        <f>IF('Indicator Date'!AJ28="","x",'Indicator Date'!AJ28)</f>
        <v>2024</v>
      </c>
      <c r="AK28" s="38">
        <f>IF('Indicator Date'!AK28="","x",'Indicator Date'!AK28)</f>
        <v>2021</v>
      </c>
      <c r="AL28" s="38">
        <f>IF('Indicator Date'!AL28="","x",'Indicator Date'!AL28)</f>
        <v>2022</v>
      </c>
      <c r="AM28" s="38" t="str">
        <f>IF('Indicator Date'!AM28="","x",'Indicator Date'!AM28)</f>
        <v>x</v>
      </c>
      <c r="AN28" s="38">
        <f>IF('Indicator Date'!AN28="","x",'Indicator Date'!AN28)</f>
        <v>2023</v>
      </c>
      <c r="AO28" s="38">
        <f>IF('Indicator Date'!AO28="","x",'Indicator Date'!AO28)</f>
        <v>2022</v>
      </c>
      <c r="AP28" s="38">
        <f>IF('Indicator Date'!AP28="","x",'Indicator Date'!AP28)</f>
        <v>2014</v>
      </c>
      <c r="AQ28" s="38">
        <f>IF('Indicator Date'!AQ28="","x",'Indicator Date'!AQ28)</f>
        <v>2022</v>
      </c>
      <c r="AR28" s="38">
        <f>IF('Indicator Date'!AR28="","x",'Indicator Date'!AR28)</f>
        <v>2022</v>
      </c>
      <c r="AS28" s="38">
        <f>IF('Indicator Date'!AS28="","x",'Indicator Date'!AS28)</f>
        <v>2022</v>
      </c>
      <c r="AT28" s="38" t="str">
        <f>IF('Indicator Date'!AT28="","x",'Indicator Date'!AT28)</f>
        <v>x</v>
      </c>
      <c r="AU28" s="38">
        <f>IF('Indicator Date'!AU28="","x",'Indicator Date'!AU28)</f>
        <v>2022</v>
      </c>
      <c r="AV28" s="38">
        <f>IF('Indicator Date'!AV28="","x",'Indicator Date'!AV28)</f>
        <v>2022</v>
      </c>
      <c r="AW28" s="38">
        <f>IF('Indicator Date'!AW28="","x",'Indicator Date'!AW28)</f>
        <v>2021</v>
      </c>
      <c r="AX28" s="38">
        <f>IF('Indicator Date'!AX28="","x",'Indicator Date'!AX28)</f>
        <v>2024</v>
      </c>
      <c r="AY28" s="38">
        <f>IF('Indicator Date'!AY28="","x",'Indicator Date'!AY28)</f>
        <v>2024</v>
      </c>
      <c r="AZ28" s="38">
        <f>IF('Indicator Date'!AZ28="","x",'Indicator Date'!AZ28)</f>
        <v>2024</v>
      </c>
      <c r="BA28" s="38" t="str">
        <f>IF('Indicator Date'!BA28="","x",'Indicator Date'!BA28)</f>
        <v>x</v>
      </c>
      <c r="BB28" s="38">
        <f>IF('Indicator Date'!BB28="","x",'Indicator Date'!BB28)</f>
        <v>2024</v>
      </c>
      <c r="BC28" s="38">
        <f>IF('Indicator Date'!BC28="","x",'Indicator Date'!BC28)</f>
        <v>2023</v>
      </c>
      <c r="BD28" s="38">
        <f>IF('Indicator Date'!BD28="","x",'Indicator Date'!BD28)</f>
        <v>2024</v>
      </c>
      <c r="BE28" s="38">
        <f>IF('Indicator Date'!BE28="","x",'Indicator Date'!BE28)</f>
        <v>2024</v>
      </c>
      <c r="BF28" s="38">
        <f>IF('Indicator Date'!BF28="","x",'Indicator Date'!BF28)</f>
        <v>2015</v>
      </c>
      <c r="BG28" s="38">
        <f>IF('Indicator Date'!BG28="","x",'Indicator Date'!BG28)</f>
        <v>2022</v>
      </c>
      <c r="BH28" s="38">
        <f>IF('Indicator Date'!BH28="","x",'Indicator Date'!BH28)</f>
        <v>2023</v>
      </c>
      <c r="BI28" s="38">
        <f>IF('Indicator Date'!BI28="","x",'Indicator Date'!BI28)</f>
        <v>2022</v>
      </c>
      <c r="BJ28" s="38">
        <f>IF('Indicator Date'!BJ28="","x",'Indicator Date'!BJ28)</f>
        <v>2021</v>
      </c>
      <c r="BK28" s="38">
        <f>IF('Indicator Date'!BK28="","x",'Indicator Date'!BK28)</f>
        <v>2022</v>
      </c>
      <c r="BL28" s="38">
        <f>IF('Indicator Date'!BL28="","x",'Indicator Date'!BL28)</f>
        <v>2022</v>
      </c>
      <c r="BM28" s="38">
        <f>IF('Indicator Date'!BM28="","x",'Indicator Date'!BM28)</f>
        <v>2014</v>
      </c>
      <c r="BN28" s="38">
        <f>IF('Indicator Date'!BN28="","x",'Indicator Date'!BN28)</f>
        <v>2022</v>
      </c>
      <c r="BO28" s="38">
        <f>IF('Indicator Date'!BO28="","x",'Indicator Date'!BO28)</f>
        <v>2022</v>
      </c>
      <c r="BP28" s="38">
        <f>IF('Indicator Date'!BP28="","x",'Indicator Date'!BP28)</f>
        <v>2018</v>
      </c>
      <c r="BQ28" s="38">
        <f>IF('Indicator Date'!BQ28="","x",'Indicator Date'!BQ28)</f>
        <v>2022</v>
      </c>
      <c r="BR28" s="38">
        <f>IF('Indicator Date'!BR28="","x",'Indicator Date'!BR28)</f>
        <v>2022</v>
      </c>
      <c r="BS28" s="38">
        <f>IF('Indicator Date'!BS28="","x",'Indicator Date'!BS28)</f>
        <v>2022</v>
      </c>
      <c r="BT28" s="38">
        <f>IF('Indicator Date'!BT28="","x",'Indicator Date'!BT28)</f>
        <v>2021</v>
      </c>
      <c r="BU28" s="38">
        <f>IF('Indicator Date'!BU28="","x",'Indicator Date'!BU28)</f>
        <v>2020</v>
      </c>
      <c r="BV28" s="38">
        <f>IF('Indicator Date'!BV28="","x",'Indicator Date'!BV28)</f>
        <v>2023</v>
      </c>
    </row>
    <row r="29" spans="1:74">
      <c r="A29" s="30" t="str">
        <f>'Indicator Data'!A31</f>
        <v>Burkina Faso</v>
      </c>
      <c r="B29" s="23" t="str">
        <f>'Indicator Data'!B31</f>
        <v>BFA</v>
      </c>
      <c r="C29" s="38">
        <f>IF('Indicator Date'!C29="","x",'Indicator Date'!C29)</f>
        <v>2024</v>
      </c>
      <c r="D29" s="38">
        <f>IF('Indicator Date'!D29="","x",'Indicator Date'!D29)</f>
        <v>2024</v>
      </c>
      <c r="E29" s="38">
        <f>IF('Indicator Date'!E29="","x",'Indicator Date'!E29)</f>
        <v>2024</v>
      </c>
      <c r="F29" s="38">
        <f>IF('Indicator Date'!F29="","x",'Indicator Date'!F29)</f>
        <v>2024</v>
      </c>
      <c r="G29" s="38">
        <f>IF('Indicator Date'!G29="","x",'Indicator Date'!G29)</f>
        <v>2024</v>
      </c>
      <c r="H29" s="38">
        <f>IF('Indicator Date'!H29="","x",'Indicator Date'!H29)</f>
        <v>2024</v>
      </c>
      <c r="I29" s="38">
        <f>IF('Indicator Date'!I29="","x",'Indicator Date'!I29)</f>
        <v>2024</v>
      </c>
      <c r="J29" s="38">
        <f>IF('Indicator Date'!J29="","x",'Indicator Date'!J29)</f>
        <v>2024</v>
      </c>
      <c r="K29" s="38">
        <f>IF('Indicator Date'!K29="","x",'Indicator Date'!K29)</f>
        <v>2024</v>
      </c>
      <c r="L29" s="38">
        <f>IF('Indicator Date'!L29="","x",'Indicator Date'!L29)</f>
        <v>2024</v>
      </c>
      <c r="M29" s="38">
        <f>IF('Indicator Date'!M29="","x",'Indicator Date'!M29)</f>
        <v>2024</v>
      </c>
      <c r="N29" s="38">
        <f>IF('Indicator Date'!N29="","x",'Indicator Date'!N29)</f>
        <v>2024</v>
      </c>
      <c r="O29" s="38">
        <f>IF('Indicator Date'!O29="","x",'Indicator Date'!O29)</f>
        <v>2024</v>
      </c>
      <c r="P29" s="38">
        <f>IF('Indicator Date'!P29="","x",'Indicator Date'!P29)</f>
        <v>2024</v>
      </c>
      <c r="Q29" s="38">
        <f>IF('Indicator Date'!Q29="","x",'Indicator Date'!Q29)</f>
        <v>2024</v>
      </c>
      <c r="R29" s="38">
        <f>IF('Indicator Date'!R29="","x",'Indicator Date'!R29)</f>
        <v>2024</v>
      </c>
      <c r="S29" s="38">
        <f>IF('Indicator Date'!S29="","x",'Indicator Date'!S29)</f>
        <v>2024</v>
      </c>
      <c r="T29" s="38">
        <f>IF('Indicator Date'!T29="","x",'Indicator Date'!T29)</f>
        <v>2024</v>
      </c>
      <c r="U29" s="38">
        <f>IF('Indicator Date'!U29="","x",'Indicator Date'!U29)</f>
        <v>2024</v>
      </c>
      <c r="V29" s="38">
        <f>IF('Indicator Date'!V29="","x",'Indicator Date'!V29)</f>
        <v>2021</v>
      </c>
      <c r="W29" s="38">
        <f>IF('Indicator Date'!W29="","x",'Indicator Date'!W29)</f>
        <v>2022</v>
      </c>
      <c r="X29" s="38">
        <f>IF('Indicator Date'!X29="","x",'Indicator Date'!X29)</f>
        <v>2022</v>
      </c>
      <c r="Y29" s="38">
        <f>IF('Indicator Date'!Y29="","x",'Indicator Date'!Y29)</f>
        <v>2014</v>
      </c>
      <c r="Z29" s="38">
        <f>IF('Indicator Date'!Z29="","x",'Indicator Date'!Z29)</f>
        <v>2022</v>
      </c>
      <c r="AA29" s="38">
        <f>IF('Indicator Date'!AA29="","x",'Indicator Date'!AA29)</f>
        <v>2022</v>
      </c>
      <c r="AB29" s="38">
        <f>IF('Indicator Date'!AB29="","x",'Indicator Date'!AB29)</f>
        <v>2018</v>
      </c>
      <c r="AC29" s="38">
        <f>IF('Indicator Date'!AC29="","x",'Indicator Date'!AC29)</f>
        <v>2020</v>
      </c>
      <c r="AD29" s="38">
        <f>IF('Indicator Date'!AD29="","x",'Indicator Date'!AD29)</f>
        <v>2022</v>
      </c>
      <c r="AE29" s="38">
        <f>IF('Indicator Date'!AE29="","x",'Indicator Date'!AE29)</f>
        <v>2024</v>
      </c>
      <c r="AF29" s="38">
        <f>IF('Indicator Date'!AF29="","x",'Indicator Date'!AF29)</f>
        <v>2024</v>
      </c>
      <c r="AG29" s="38">
        <f>IF('Indicator Date'!AG29="","x",'Indicator Date'!AG29)</f>
        <v>2024</v>
      </c>
      <c r="AH29" s="38">
        <f>IF('Indicator Date'!AH29="","x",'Indicator Date'!AH29)</f>
        <v>2022</v>
      </c>
      <c r="AI29" s="38" t="str">
        <f>IF('Indicator Date'!AI29="","x",RIGHT('Indicator Date'!AI29,4))</f>
        <v>x</v>
      </c>
      <c r="AJ29" s="38">
        <f>IF('Indicator Date'!AJ29="","x",'Indicator Date'!AJ29)</f>
        <v>2024</v>
      </c>
      <c r="AK29" s="38">
        <f>IF('Indicator Date'!AK29="","x",'Indicator Date'!AK29)</f>
        <v>2021</v>
      </c>
      <c r="AL29" s="38">
        <f>IF('Indicator Date'!AL29="","x",'Indicator Date'!AL29)</f>
        <v>2022</v>
      </c>
      <c r="AM29" s="38">
        <f>IF('Indicator Date'!AM29="","x",'Indicator Date'!AM29)</f>
        <v>2022</v>
      </c>
      <c r="AN29" s="38">
        <f>IF('Indicator Date'!AN29="","x",'Indicator Date'!AN29)</f>
        <v>2023</v>
      </c>
      <c r="AO29" s="38">
        <f>IF('Indicator Date'!AO29="","x",'Indicator Date'!AO29)</f>
        <v>2022</v>
      </c>
      <c r="AP29" s="38">
        <f>IF('Indicator Date'!AP29="","x",'Indicator Date'!AP29)</f>
        <v>2021</v>
      </c>
      <c r="AQ29" s="38">
        <f>IF('Indicator Date'!AQ29="","x",'Indicator Date'!AQ29)</f>
        <v>2022</v>
      </c>
      <c r="AR29" s="38">
        <f>IF('Indicator Date'!AR29="","x",'Indicator Date'!AR29)</f>
        <v>2022</v>
      </c>
      <c r="AS29" s="38">
        <f>IF('Indicator Date'!AS29="","x",'Indicator Date'!AS29)</f>
        <v>2022</v>
      </c>
      <c r="AT29" s="38">
        <f>IF('Indicator Date'!AT29="","x",'Indicator Date'!AT29)</f>
        <v>2022</v>
      </c>
      <c r="AU29" s="38">
        <f>IF('Indicator Date'!AU29="","x",'Indicator Date'!AU29)</f>
        <v>2022</v>
      </c>
      <c r="AV29" s="38">
        <f>IF('Indicator Date'!AV29="","x",'Indicator Date'!AV29)</f>
        <v>2022</v>
      </c>
      <c r="AW29" s="38">
        <f>IF('Indicator Date'!AW29="","x",'Indicator Date'!AW29)</f>
        <v>2021</v>
      </c>
      <c r="AX29" s="38">
        <f>IF('Indicator Date'!AX29="","x",'Indicator Date'!AX29)</f>
        <v>2024</v>
      </c>
      <c r="AY29" s="38">
        <f>IF('Indicator Date'!AY29="","x",'Indicator Date'!AY29)</f>
        <v>2024</v>
      </c>
      <c r="AZ29" s="38">
        <f>IF('Indicator Date'!AZ29="","x",'Indicator Date'!AZ29)</f>
        <v>2024</v>
      </c>
      <c r="BA29" s="38">
        <f>IF('Indicator Date'!BA29="","x",'Indicator Date'!BA29)</f>
        <v>2024</v>
      </c>
      <c r="BB29" s="38">
        <f>IF('Indicator Date'!BB29="","x",'Indicator Date'!BB29)</f>
        <v>2024</v>
      </c>
      <c r="BC29" s="38">
        <f>IF('Indicator Date'!BC29="","x",'Indicator Date'!BC29)</f>
        <v>2023</v>
      </c>
      <c r="BD29" s="38">
        <f>IF('Indicator Date'!BD29="","x",'Indicator Date'!BD29)</f>
        <v>2024</v>
      </c>
      <c r="BE29" s="38">
        <f>IF('Indicator Date'!BE29="","x",'Indicator Date'!BE29)</f>
        <v>2024</v>
      </c>
      <c r="BF29" s="38">
        <f>IF('Indicator Date'!BF29="","x",'Indicator Date'!BF29)</f>
        <v>2015</v>
      </c>
      <c r="BG29" s="38">
        <f>IF('Indicator Date'!BG29="","x",'Indicator Date'!BG29)</f>
        <v>2022</v>
      </c>
      <c r="BH29" s="38">
        <f>IF('Indicator Date'!BH29="","x",'Indicator Date'!BH29)</f>
        <v>2023</v>
      </c>
      <c r="BI29" s="38">
        <f>IF('Indicator Date'!BI29="","x",'Indicator Date'!BI29)</f>
        <v>2022</v>
      </c>
      <c r="BJ29" s="38">
        <f>IF('Indicator Date'!BJ29="","x",'Indicator Date'!BJ29)</f>
        <v>2022</v>
      </c>
      <c r="BK29" s="38">
        <f>IF('Indicator Date'!BK29="","x",'Indicator Date'!BK29)</f>
        <v>2021</v>
      </c>
      <c r="BL29" s="38">
        <f>IF('Indicator Date'!BL29="","x",'Indicator Date'!BL29)</f>
        <v>2021</v>
      </c>
      <c r="BM29" s="38">
        <f>IF('Indicator Date'!BM29="","x",'Indicator Date'!BM29)</f>
        <v>2014</v>
      </c>
      <c r="BN29" s="38">
        <f>IF('Indicator Date'!BN29="","x",'Indicator Date'!BN29)</f>
        <v>2022</v>
      </c>
      <c r="BO29" s="38">
        <f>IF('Indicator Date'!BO29="","x",'Indicator Date'!BO29)</f>
        <v>2022</v>
      </c>
      <c r="BP29" s="38">
        <f>IF('Indicator Date'!BP29="","x",'Indicator Date'!BP29)</f>
        <v>2019</v>
      </c>
      <c r="BQ29" s="38">
        <f>IF('Indicator Date'!BQ29="","x",'Indicator Date'!BQ29)</f>
        <v>2022</v>
      </c>
      <c r="BR29" s="38">
        <f>IF('Indicator Date'!BR29="","x",'Indicator Date'!BR29)</f>
        <v>2022</v>
      </c>
      <c r="BS29" s="38">
        <f>IF('Indicator Date'!BS29="","x",'Indicator Date'!BS29)</f>
        <v>2022</v>
      </c>
      <c r="BT29" s="38">
        <f>IF('Indicator Date'!BT29="","x",'Indicator Date'!BT29)</f>
        <v>2021</v>
      </c>
      <c r="BU29" s="38">
        <f>IF('Indicator Date'!BU29="","x",'Indicator Date'!BU29)</f>
        <v>2020</v>
      </c>
      <c r="BV29" s="38">
        <f>IF('Indicator Date'!BV29="","x",'Indicator Date'!BV29)</f>
        <v>2023</v>
      </c>
    </row>
    <row r="30" spans="1:74">
      <c r="A30" s="30" t="str">
        <f>'Indicator Data'!A32</f>
        <v>Burundi</v>
      </c>
      <c r="B30" s="23" t="str">
        <f>'Indicator Data'!B32</f>
        <v>BDI</v>
      </c>
      <c r="C30" s="38">
        <f>IF('Indicator Date'!C30="","x",'Indicator Date'!C30)</f>
        <v>2024</v>
      </c>
      <c r="D30" s="38">
        <f>IF('Indicator Date'!D30="","x",'Indicator Date'!D30)</f>
        <v>2024</v>
      </c>
      <c r="E30" s="38">
        <f>IF('Indicator Date'!E30="","x",'Indicator Date'!E30)</f>
        <v>2024</v>
      </c>
      <c r="F30" s="38">
        <f>IF('Indicator Date'!F30="","x",'Indicator Date'!F30)</f>
        <v>2024</v>
      </c>
      <c r="G30" s="38">
        <f>IF('Indicator Date'!G30="","x",'Indicator Date'!G30)</f>
        <v>2024</v>
      </c>
      <c r="H30" s="38">
        <f>IF('Indicator Date'!H30="","x",'Indicator Date'!H30)</f>
        <v>2024</v>
      </c>
      <c r="I30" s="38">
        <f>IF('Indicator Date'!I30="","x",'Indicator Date'!I30)</f>
        <v>2024</v>
      </c>
      <c r="J30" s="38">
        <f>IF('Indicator Date'!J30="","x",'Indicator Date'!J30)</f>
        <v>2024</v>
      </c>
      <c r="K30" s="38">
        <f>IF('Indicator Date'!K30="","x",'Indicator Date'!K30)</f>
        <v>2024</v>
      </c>
      <c r="L30" s="38">
        <f>IF('Indicator Date'!L30="","x",'Indicator Date'!L30)</f>
        <v>2024</v>
      </c>
      <c r="M30" s="38">
        <f>IF('Indicator Date'!M30="","x",'Indicator Date'!M30)</f>
        <v>2024</v>
      </c>
      <c r="N30" s="38">
        <f>IF('Indicator Date'!N30="","x",'Indicator Date'!N30)</f>
        <v>2024</v>
      </c>
      <c r="O30" s="38">
        <f>IF('Indicator Date'!O30="","x",'Indicator Date'!O30)</f>
        <v>2024</v>
      </c>
      <c r="P30" s="38">
        <f>IF('Indicator Date'!P30="","x",'Indicator Date'!P30)</f>
        <v>2024</v>
      </c>
      <c r="Q30" s="38">
        <f>IF('Indicator Date'!Q30="","x",'Indicator Date'!Q30)</f>
        <v>2024</v>
      </c>
      <c r="R30" s="38">
        <f>IF('Indicator Date'!R30="","x",'Indicator Date'!R30)</f>
        <v>2024</v>
      </c>
      <c r="S30" s="38">
        <f>IF('Indicator Date'!S30="","x",'Indicator Date'!S30)</f>
        <v>2024</v>
      </c>
      <c r="T30" s="38">
        <f>IF('Indicator Date'!T30="","x",'Indicator Date'!T30)</f>
        <v>2024</v>
      </c>
      <c r="U30" s="38">
        <f>IF('Indicator Date'!U30="","x",'Indicator Date'!U30)</f>
        <v>2024</v>
      </c>
      <c r="V30" s="38">
        <f>IF('Indicator Date'!V30="","x",'Indicator Date'!V30)</f>
        <v>2021</v>
      </c>
      <c r="W30" s="38">
        <f>IF('Indicator Date'!W30="","x",'Indicator Date'!W30)</f>
        <v>2022</v>
      </c>
      <c r="X30" s="38">
        <f>IF('Indicator Date'!X30="","x",'Indicator Date'!X30)</f>
        <v>2022</v>
      </c>
      <c r="Y30" s="38">
        <f>IF('Indicator Date'!Y30="","x",'Indicator Date'!Y30)</f>
        <v>2016</v>
      </c>
      <c r="Z30" s="38">
        <f>IF('Indicator Date'!Z30="","x",'Indicator Date'!Z30)</f>
        <v>2022</v>
      </c>
      <c r="AA30" s="38">
        <f>IF('Indicator Date'!AA30="","x",'Indicator Date'!AA30)</f>
        <v>2022</v>
      </c>
      <c r="AB30" s="38">
        <f>IF('Indicator Date'!AB30="","x",'Indicator Date'!AB30)</f>
        <v>2018</v>
      </c>
      <c r="AC30" s="38">
        <f>IF('Indicator Date'!AC30="","x",'Indicator Date'!AC30)</f>
        <v>2020</v>
      </c>
      <c r="AD30" s="38">
        <f>IF('Indicator Date'!AD30="","x",'Indicator Date'!AD30)</f>
        <v>2022</v>
      </c>
      <c r="AE30" s="38">
        <f>IF('Indicator Date'!AE30="","x",'Indicator Date'!AE30)</f>
        <v>2024</v>
      </c>
      <c r="AF30" s="38">
        <f>IF('Indicator Date'!AF30="","x",'Indicator Date'!AF30)</f>
        <v>2024</v>
      </c>
      <c r="AG30" s="38">
        <f>IF('Indicator Date'!AG30="","x",'Indicator Date'!AG30)</f>
        <v>2024</v>
      </c>
      <c r="AH30" s="38">
        <f>IF('Indicator Date'!AH30="","x",'Indicator Date'!AH30)</f>
        <v>2022</v>
      </c>
      <c r="AI30" s="38" t="str">
        <f>IF('Indicator Date'!AI30="","x",RIGHT('Indicator Date'!AI30,4))</f>
        <v>2016</v>
      </c>
      <c r="AJ30" s="38">
        <f>IF('Indicator Date'!AJ30="","x",'Indicator Date'!AJ30)</f>
        <v>2024</v>
      </c>
      <c r="AK30" s="38">
        <f>IF('Indicator Date'!AK30="","x",'Indicator Date'!AK30)</f>
        <v>2021</v>
      </c>
      <c r="AL30" s="38">
        <f>IF('Indicator Date'!AL30="","x",'Indicator Date'!AL30)</f>
        <v>2022</v>
      </c>
      <c r="AM30" s="38">
        <f>IF('Indicator Date'!AM30="","x",'Indicator Date'!AM30)</f>
        <v>2022</v>
      </c>
      <c r="AN30" s="38">
        <f>IF('Indicator Date'!AN30="","x",'Indicator Date'!AN30)</f>
        <v>2023</v>
      </c>
      <c r="AO30" s="38">
        <f>IF('Indicator Date'!AO30="","x",'Indicator Date'!AO30)</f>
        <v>2022</v>
      </c>
      <c r="AP30" s="38">
        <f>IF('Indicator Date'!AP30="","x",'Indicator Date'!AP30)</f>
        <v>2022</v>
      </c>
      <c r="AQ30" s="38">
        <f>IF('Indicator Date'!AQ30="","x",'Indicator Date'!AQ30)</f>
        <v>2022</v>
      </c>
      <c r="AR30" s="38">
        <f>IF('Indicator Date'!AR30="","x",'Indicator Date'!AR30)</f>
        <v>2022</v>
      </c>
      <c r="AS30" s="38">
        <f>IF('Indicator Date'!AS30="","x",'Indicator Date'!AS30)</f>
        <v>2022</v>
      </c>
      <c r="AT30" s="38">
        <f>IF('Indicator Date'!AT30="","x",'Indicator Date'!AT30)</f>
        <v>2022</v>
      </c>
      <c r="AU30" s="38">
        <f>IF('Indicator Date'!AU30="","x",'Indicator Date'!AU30)</f>
        <v>2022</v>
      </c>
      <c r="AV30" s="38">
        <f>IF('Indicator Date'!AV30="","x",'Indicator Date'!AV30)</f>
        <v>2022</v>
      </c>
      <c r="AW30" s="38">
        <f>IF('Indicator Date'!AW30="","x",'Indicator Date'!AW30)</f>
        <v>2020</v>
      </c>
      <c r="AX30" s="38">
        <f>IF('Indicator Date'!AX30="","x",'Indicator Date'!AX30)</f>
        <v>2024</v>
      </c>
      <c r="AY30" s="38">
        <f>IF('Indicator Date'!AY30="","x",'Indicator Date'!AY30)</f>
        <v>2024</v>
      </c>
      <c r="AZ30" s="38">
        <f>IF('Indicator Date'!AZ30="","x",'Indicator Date'!AZ30)</f>
        <v>2024</v>
      </c>
      <c r="BA30" s="38">
        <f>IF('Indicator Date'!BA30="","x",'Indicator Date'!BA30)</f>
        <v>2024</v>
      </c>
      <c r="BB30" s="38">
        <f>IF('Indicator Date'!BB30="","x",'Indicator Date'!BB30)</f>
        <v>2024</v>
      </c>
      <c r="BC30" s="38">
        <f>IF('Indicator Date'!BC30="","x",'Indicator Date'!BC30)</f>
        <v>2024</v>
      </c>
      <c r="BD30" s="38">
        <f>IF('Indicator Date'!BD30="","x",'Indicator Date'!BD30)</f>
        <v>2024</v>
      </c>
      <c r="BE30" s="38">
        <f>IF('Indicator Date'!BE30="","x",'Indicator Date'!BE30)</f>
        <v>2024</v>
      </c>
      <c r="BF30" s="38">
        <f>IF('Indicator Date'!BF30="","x",'Indicator Date'!BF30)</f>
        <v>2015</v>
      </c>
      <c r="BG30" s="38">
        <f>IF('Indicator Date'!BG30="","x",'Indicator Date'!BG30)</f>
        <v>2022</v>
      </c>
      <c r="BH30" s="38">
        <f>IF('Indicator Date'!BH30="","x",'Indicator Date'!BH30)</f>
        <v>2023</v>
      </c>
      <c r="BI30" s="38">
        <f>IF('Indicator Date'!BI30="","x",'Indicator Date'!BI30)</f>
        <v>2022</v>
      </c>
      <c r="BJ30" s="38">
        <f>IF('Indicator Date'!BJ30="","x",'Indicator Date'!BJ30)</f>
        <v>2022</v>
      </c>
      <c r="BK30" s="38">
        <f>IF('Indicator Date'!BK30="","x",'Indicator Date'!BK30)</f>
        <v>2021</v>
      </c>
      <c r="BL30" s="38">
        <f>IF('Indicator Date'!BL30="","x",'Indicator Date'!BL30)</f>
        <v>2022</v>
      </c>
      <c r="BM30" s="38">
        <f>IF('Indicator Date'!BM30="","x",'Indicator Date'!BM30)</f>
        <v>2014</v>
      </c>
      <c r="BN30" s="38">
        <f>IF('Indicator Date'!BN30="","x",'Indicator Date'!BN30)</f>
        <v>2022</v>
      </c>
      <c r="BO30" s="38">
        <f>IF('Indicator Date'!BO30="","x",'Indicator Date'!BO30)</f>
        <v>2022</v>
      </c>
      <c r="BP30" s="38">
        <f>IF('Indicator Date'!BP30="","x",'Indicator Date'!BP30)</f>
        <v>2021</v>
      </c>
      <c r="BQ30" s="38">
        <f>IF('Indicator Date'!BQ30="","x",'Indicator Date'!BQ30)</f>
        <v>2022</v>
      </c>
      <c r="BR30" s="38">
        <f>IF('Indicator Date'!BR30="","x",'Indicator Date'!BR30)</f>
        <v>2022</v>
      </c>
      <c r="BS30" s="38">
        <f>IF('Indicator Date'!BS30="","x",'Indicator Date'!BS30)</f>
        <v>2022</v>
      </c>
      <c r="BT30" s="38">
        <f>IF('Indicator Date'!BT30="","x",'Indicator Date'!BT30)</f>
        <v>2021</v>
      </c>
      <c r="BU30" s="38">
        <f>IF('Indicator Date'!BU30="","x",'Indicator Date'!BU30)</f>
        <v>2020</v>
      </c>
      <c r="BV30" s="38">
        <f>IF('Indicator Date'!BV30="","x",'Indicator Date'!BV30)</f>
        <v>2023</v>
      </c>
    </row>
    <row r="31" spans="1:74">
      <c r="A31" s="30" t="str">
        <f>'Indicator Data'!A33</f>
        <v>Cabo Verde</v>
      </c>
      <c r="B31" s="23" t="str">
        <f>'Indicator Data'!B33</f>
        <v>CPV</v>
      </c>
      <c r="C31" s="38">
        <f>IF('Indicator Date'!C31="","x",'Indicator Date'!C31)</f>
        <v>2024</v>
      </c>
      <c r="D31" s="38">
        <f>IF('Indicator Date'!D31="","x",'Indicator Date'!D31)</f>
        <v>2024</v>
      </c>
      <c r="E31" s="38">
        <f>IF('Indicator Date'!E31="","x",'Indicator Date'!E31)</f>
        <v>2024</v>
      </c>
      <c r="F31" s="38">
        <f>IF('Indicator Date'!F31="","x",'Indicator Date'!F31)</f>
        <v>2024</v>
      </c>
      <c r="G31" s="38">
        <f>IF('Indicator Date'!G31="","x",'Indicator Date'!G31)</f>
        <v>2024</v>
      </c>
      <c r="H31" s="38">
        <f>IF('Indicator Date'!H31="","x",'Indicator Date'!H31)</f>
        <v>2024</v>
      </c>
      <c r="I31" s="38">
        <f>IF('Indicator Date'!I31="","x",'Indicator Date'!I31)</f>
        <v>2024</v>
      </c>
      <c r="J31" s="38">
        <f>IF('Indicator Date'!J31="","x",'Indicator Date'!J31)</f>
        <v>2024</v>
      </c>
      <c r="K31" s="38">
        <f>IF('Indicator Date'!K31="","x",'Indicator Date'!K31)</f>
        <v>2024</v>
      </c>
      <c r="L31" s="38" t="str">
        <f>IF('Indicator Date'!L31="","x",'Indicator Date'!L31)</f>
        <v>x</v>
      </c>
      <c r="M31" s="38">
        <f>IF('Indicator Date'!M31="","x",'Indicator Date'!M31)</f>
        <v>2024</v>
      </c>
      <c r="N31" s="38" t="str">
        <f>IF('Indicator Date'!N31="","x",'Indicator Date'!N31)</f>
        <v>x</v>
      </c>
      <c r="O31" s="38" t="str">
        <f>IF('Indicator Date'!O31="","x",'Indicator Date'!O31)</f>
        <v>x</v>
      </c>
      <c r="P31" s="38" t="str">
        <f>IF('Indicator Date'!P31="","x",'Indicator Date'!P31)</f>
        <v>x</v>
      </c>
      <c r="Q31" s="38">
        <f>IF('Indicator Date'!Q31="","x",'Indicator Date'!Q31)</f>
        <v>2024</v>
      </c>
      <c r="R31" s="38">
        <f>IF('Indicator Date'!R31="","x",'Indicator Date'!R31)</f>
        <v>2024</v>
      </c>
      <c r="S31" s="38">
        <f>IF('Indicator Date'!S31="","x",'Indicator Date'!S31)</f>
        <v>2024</v>
      </c>
      <c r="T31" s="38">
        <f>IF('Indicator Date'!T31="","x",'Indicator Date'!T31)</f>
        <v>2024</v>
      </c>
      <c r="U31" s="38">
        <f>IF('Indicator Date'!U31="","x",'Indicator Date'!U31)</f>
        <v>2024</v>
      </c>
      <c r="V31" s="38">
        <f>IF('Indicator Date'!V31="","x",'Indicator Date'!V31)</f>
        <v>2021</v>
      </c>
      <c r="W31" s="38">
        <f>IF('Indicator Date'!W31="","x",'Indicator Date'!W31)</f>
        <v>2022</v>
      </c>
      <c r="X31" s="38">
        <f>IF('Indicator Date'!X31="","x",'Indicator Date'!X31)</f>
        <v>2022</v>
      </c>
      <c r="Y31" s="38" t="str">
        <f>IF('Indicator Date'!Y31="","x",'Indicator Date'!Y31)</f>
        <v>x</v>
      </c>
      <c r="Z31" s="38">
        <f>IF('Indicator Date'!Z31="","x",'Indicator Date'!Z31)</f>
        <v>2022</v>
      </c>
      <c r="AA31" s="38" t="str">
        <f>IF('Indicator Date'!AA31="","x",'Indicator Date'!AA31)</f>
        <v>x</v>
      </c>
      <c r="AB31" s="38">
        <f>IF('Indicator Date'!AB31="","x",'Indicator Date'!AB31)</f>
        <v>2018</v>
      </c>
      <c r="AC31" s="38">
        <f>IF('Indicator Date'!AC31="","x",'Indicator Date'!AC31)</f>
        <v>2020</v>
      </c>
      <c r="AD31" s="38">
        <f>IF('Indicator Date'!AD31="","x",'Indicator Date'!AD31)</f>
        <v>2022</v>
      </c>
      <c r="AE31" s="38">
        <f>IF('Indicator Date'!AE31="","x",'Indicator Date'!AE31)</f>
        <v>2024</v>
      </c>
      <c r="AF31" s="38">
        <f>IF('Indicator Date'!AF31="","x",'Indicator Date'!AF31)</f>
        <v>2024</v>
      </c>
      <c r="AG31" s="38">
        <f>IF('Indicator Date'!AG31="","x",'Indicator Date'!AG31)</f>
        <v>2024</v>
      </c>
      <c r="AH31" s="38">
        <f>IF('Indicator Date'!AH31="","x",'Indicator Date'!AH31)</f>
        <v>2022</v>
      </c>
      <c r="AI31" s="38" t="str">
        <f>IF('Indicator Date'!AI31="","x",RIGHT('Indicator Date'!AI31,4))</f>
        <v>x</v>
      </c>
      <c r="AJ31" s="38">
        <f>IF('Indicator Date'!AJ31="","x",'Indicator Date'!AJ31)</f>
        <v>2024</v>
      </c>
      <c r="AK31" s="38">
        <f>IF('Indicator Date'!AK31="","x",'Indicator Date'!AK31)</f>
        <v>2021</v>
      </c>
      <c r="AL31" s="38">
        <f>IF('Indicator Date'!AL31="","x",'Indicator Date'!AL31)</f>
        <v>2022</v>
      </c>
      <c r="AM31" s="38">
        <f>IF('Indicator Date'!AM31="","x",'Indicator Date'!AM31)</f>
        <v>2022</v>
      </c>
      <c r="AN31" s="38">
        <f>IF('Indicator Date'!AN31="","x",'Indicator Date'!AN31)</f>
        <v>2023</v>
      </c>
      <c r="AO31" s="38">
        <f>IF('Indicator Date'!AO31="","x",'Indicator Date'!AO31)</f>
        <v>2022</v>
      </c>
      <c r="AP31" s="38" t="str">
        <f>IF('Indicator Date'!AP31="","x",'Indicator Date'!AP31)</f>
        <v>x</v>
      </c>
      <c r="AQ31" s="38">
        <f>IF('Indicator Date'!AQ31="","x",'Indicator Date'!AQ31)</f>
        <v>2022</v>
      </c>
      <c r="AR31" s="38">
        <f>IF('Indicator Date'!AR31="","x",'Indicator Date'!AR31)</f>
        <v>2022</v>
      </c>
      <c r="AS31" s="38">
        <f>IF('Indicator Date'!AS31="","x",'Indicator Date'!AS31)</f>
        <v>2022</v>
      </c>
      <c r="AT31" s="38">
        <f>IF('Indicator Date'!AT31="","x",'Indicator Date'!AT31)</f>
        <v>2022</v>
      </c>
      <c r="AU31" s="38">
        <f>IF('Indicator Date'!AU31="","x",'Indicator Date'!AU31)</f>
        <v>2022</v>
      </c>
      <c r="AV31" s="38">
        <f>IF('Indicator Date'!AV31="","x",'Indicator Date'!AV31)</f>
        <v>2022</v>
      </c>
      <c r="AW31" s="38">
        <f>IF('Indicator Date'!AW31="","x",'Indicator Date'!AW31)</f>
        <v>2015</v>
      </c>
      <c r="AX31" s="38">
        <f>IF('Indicator Date'!AX31="","x",'Indicator Date'!AX31)</f>
        <v>2024</v>
      </c>
      <c r="AY31" s="38">
        <f>IF('Indicator Date'!AY31="","x",'Indicator Date'!AY31)</f>
        <v>2024</v>
      </c>
      <c r="AZ31" s="38">
        <f>IF('Indicator Date'!AZ31="","x",'Indicator Date'!AZ31)</f>
        <v>2024</v>
      </c>
      <c r="BA31" s="38" t="str">
        <f>IF('Indicator Date'!BA31="","x",'Indicator Date'!BA31)</f>
        <v>x</v>
      </c>
      <c r="BB31" s="38">
        <f>IF('Indicator Date'!BB31="","x",'Indicator Date'!BB31)</f>
        <v>2024</v>
      </c>
      <c r="BC31" s="38" t="str">
        <f>IF('Indicator Date'!BC31="","x",'Indicator Date'!BC31)</f>
        <v>x</v>
      </c>
      <c r="BD31" s="38">
        <f>IF('Indicator Date'!BD31="","x",'Indicator Date'!BD31)</f>
        <v>2024</v>
      </c>
      <c r="BE31" s="38">
        <f>IF('Indicator Date'!BE31="","x",'Indicator Date'!BE31)</f>
        <v>2024</v>
      </c>
      <c r="BF31" s="38">
        <f>IF('Indicator Date'!BF31="","x",'Indicator Date'!BF31)</f>
        <v>2015</v>
      </c>
      <c r="BG31" s="38">
        <f>IF('Indicator Date'!BG31="","x",'Indicator Date'!BG31)</f>
        <v>2022</v>
      </c>
      <c r="BH31" s="38">
        <f>IF('Indicator Date'!BH31="","x",'Indicator Date'!BH31)</f>
        <v>2023</v>
      </c>
      <c r="BI31" s="38">
        <f>IF('Indicator Date'!BI31="","x",'Indicator Date'!BI31)</f>
        <v>2022</v>
      </c>
      <c r="BJ31" s="38">
        <f>IF('Indicator Date'!BJ31="","x",'Indicator Date'!BJ31)</f>
        <v>2022</v>
      </c>
      <c r="BK31" s="38">
        <f>IF('Indicator Date'!BK31="","x",'Indicator Date'!BK31)</f>
        <v>2021</v>
      </c>
      <c r="BL31" s="38">
        <f>IF('Indicator Date'!BL31="","x",'Indicator Date'!BL31)</f>
        <v>2022</v>
      </c>
      <c r="BM31" s="38">
        <f>IF('Indicator Date'!BM31="","x",'Indicator Date'!BM31)</f>
        <v>2014</v>
      </c>
      <c r="BN31" s="38">
        <f>IF('Indicator Date'!BN31="","x",'Indicator Date'!BN31)</f>
        <v>2022</v>
      </c>
      <c r="BO31" s="38">
        <f>IF('Indicator Date'!BO31="","x",'Indicator Date'!BO31)</f>
        <v>2022</v>
      </c>
      <c r="BP31" s="38">
        <f>IF('Indicator Date'!BP31="","x",'Indicator Date'!BP31)</f>
        <v>2018</v>
      </c>
      <c r="BQ31" s="38">
        <f>IF('Indicator Date'!BQ31="","x",'Indicator Date'!BQ31)</f>
        <v>2022</v>
      </c>
      <c r="BR31" s="38">
        <f>IF('Indicator Date'!BR31="","x",'Indicator Date'!BR31)</f>
        <v>2022</v>
      </c>
      <c r="BS31" s="38" t="str">
        <f>IF('Indicator Date'!BS31="","x",'Indicator Date'!BS31)</f>
        <v>x</v>
      </c>
      <c r="BT31" s="38">
        <f>IF('Indicator Date'!BT31="","x",'Indicator Date'!BT31)</f>
        <v>2021</v>
      </c>
      <c r="BU31" s="38">
        <f>IF('Indicator Date'!BU31="","x",'Indicator Date'!BU31)</f>
        <v>2020</v>
      </c>
      <c r="BV31" s="38">
        <f>IF('Indicator Date'!BV31="","x",'Indicator Date'!BV31)</f>
        <v>2023</v>
      </c>
    </row>
    <row r="32" spans="1:74">
      <c r="A32" s="30" t="str">
        <f>'Indicator Data'!A34</f>
        <v>Cambodia</v>
      </c>
      <c r="B32" s="23" t="str">
        <f>'Indicator Data'!B34</f>
        <v>KHM</v>
      </c>
      <c r="C32" s="38">
        <f>IF('Indicator Date'!C32="","x",'Indicator Date'!C32)</f>
        <v>2024</v>
      </c>
      <c r="D32" s="38">
        <f>IF('Indicator Date'!D32="","x",'Indicator Date'!D32)</f>
        <v>2024</v>
      </c>
      <c r="E32" s="38">
        <f>IF('Indicator Date'!E32="","x",'Indicator Date'!E32)</f>
        <v>2024</v>
      </c>
      <c r="F32" s="38">
        <f>IF('Indicator Date'!F32="","x",'Indicator Date'!F32)</f>
        <v>2024</v>
      </c>
      <c r="G32" s="38">
        <f>IF('Indicator Date'!G32="","x",'Indicator Date'!G32)</f>
        <v>2024</v>
      </c>
      <c r="H32" s="38">
        <f>IF('Indicator Date'!H32="","x",'Indicator Date'!H32)</f>
        <v>2024</v>
      </c>
      <c r="I32" s="38">
        <f>IF('Indicator Date'!I32="","x",'Indicator Date'!I32)</f>
        <v>2024</v>
      </c>
      <c r="J32" s="38">
        <f>IF('Indicator Date'!J32="","x",'Indicator Date'!J32)</f>
        <v>2024</v>
      </c>
      <c r="K32" s="38">
        <f>IF('Indicator Date'!K32="","x",'Indicator Date'!K32)</f>
        <v>2024</v>
      </c>
      <c r="L32" s="38">
        <f>IF('Indicator Date'!L32="","x",'Indicator Date'!L32)</f>
        <v>2024</v>
      </c>
      <c r="M32" s="38">
        <f>IF('Indicator Date'!M32="","x",'Indicator Date'!M32)</f>
        <v>2024</v>
      </c>
      <c r="N32" s="38" t="str">
        <f>IF('Indicator Date'!N32="","x",'Indicator Date'!N32)</f>
        <v>x</v>
      </c>
      <c r="O32" s="38" t="str">
        <f>IF('Indicator Date'!O32="","x",'Indicator Date'!O32)</f>
        <v>x</v>
      </c>
      <c r="P32" s="38" t="str">
        <f>IF('Indicator Date'!P32="","x",'Indicator Date'!P32)</f>
        <v>x</v>
      </c>
      <c r="Q32" s="38">
        <f>IF('Indicator Date'!Q32="","x",'Indicator Date'!Q32)</f>
        <v>2024</v>
      </c>
      <c r="R32" s="38">
        <f>IF('Indicator Date'!R32="","x",'Indicator Date'!R32)</f>
        <v>2024</v>
      </c>
      <c r="S32" s="38">
        <f>IF('Indicator Date'!S32="","x",'Indicator Date'!S32)</f>
        <v>2024</v>
      </c>
      <c r="T32" s="38">
        <f>IF('Indicator Date'!T32="","x",'Indicator Date'!T32)</f>
        <v>2024</v>
      </c>
      <c r="U32" s="38">
        <f>IF('Indicator Date'!U32="","x",'Indicator Date'!U32)</f>
        <v>2024</v>
      </c>
      <c r="V32" s="38">
        <f>IF('Indicator Date'!V32="","x",'Indicator Date'!V32)</f>
        <v>2021</v>
      </c>
      <c r="W32" s="38">
        <f>IF('Indicator Date'!W32="","x",'Indicator Date'!W32)</f>
        <v>2022</v>
      </c>
      <c r="X32" s="38">
        <f>IF('Indicator Date'!X32="","x",'Indicator Date'!X32)</f>
        <v>2022</v>
      </c>
      <c r="Y32" s="38">
        <f>IF('Indicator Date'!Y32="","x",'Indicator Date'!Y32)</f>
        <v>2014</v>
      </c>
      <c r="Z32" s="38">
        <f>IF('Indicator Date'!Z32="","x",'Indicator Date'!Z32)</f>
        <v>2022</v>
      </c>
      <c r="AA32" s="38">
        <f>IF('Indicator Date'!AA32="","x",'Indicator Date'!AA32)</f>
        <v>2022</v>
      </c>
      <c r="AB32" s="38">
        <f>IF('Indicator Date'!AB32="","x",'Indicator Date'!AB32)</f>
        <v>2019</v>
      </c>
      <c r="AC32" s="38">
        <f>IF('Indicator Date'!AC32="","x",'Indicator Date'!AC32)</f>
        <v>2020</v>
      </c>
      <c r="AD32" s="38">
        <f>IF('Indicator Date'!AD32="","x",'Indicator Date'!AD32)</f>
        <v>2022</v>
      </c>
      <c r="AE32" s="38">
        <f>IF('Indicator Date'!AE32="","x",'Indicator Date'!AE32)</f>
        <v>2024</v>
      </c>
      <c r="AF32" s="38">
        <f>IF('Indicator Date'!AF32="","x",'Indicator Date'!AF32)</f>
        <v>2024</v>
      </c>
      <c r="AG32" s="38">
        <f>IF('Indicator Date'!AG32="","x",'Indicator Date'!AG32)</f>
        <v>2024</v>
      </c>
      <c r="AH32" s="38">
        <f>IF('Indicator Date'!AH32="","x",'Indicator Date'!AH32)</f>
        <v>2022</v>
      </c>
      <c r="AI32" s="38" t="str">
        <f>IF('Indicator Date'!AI32="","x",RIGHT('Indicator Date'!AI32,4))</f>
        <v>2021</v>
      </c>
      <c r="AJ32" s="38">
        <f>IF('Indicator Date'!AJ32="","x",'Indicator Date'!AJ32)</f>
        <v>2024</v>
      </c>
      <c r="AK32" s="38">
        <f>IF('Indicator Date'!AK32="","x",'Indicator Date'!AK32)</f>
        <v>2021</v>
      </c>
      <c r="AL32" s="38">
        <f>IF('Indicator Date'!AL32="","x",'Indicator Date'!AL32)</f>
        <v>2022</v>
      </c>
      <c r="AM32" s="38">
        <f>IF('Indicator Date'!AM32="","x",'Indicator Date'!AM32)</f>
        <v>2022</v>
      </c>
      <c r="AN32" s="38">
        <f>IF('Indicator Date'!AN32="","x",'Indicator Date'!AN32)</f>
        <v>2023</v>
      </c>
      <c r="AO32" s="38">
        <f>IF('Indicator Date'!AO32="","x",'Indicator Date'!AO32)</f>
        <v>2022</v>
      </c>
      <c r="AP32" s="38">
        <f>IF('Indicator Date'!AP32="","x",'Indicator Date'!AP32)</f>
        <v>2021</v>
      </c>
      <c r="AQ32" s="38">
        <f>IF('Indicator Date'!AQ32="","x",'Indicator Date'!AQ32)</f>
        <v>2022</v>
      </c>
      <c r="AR32" s="38">
        <f>IF('Indicator Date'!AR32="","x",'Indicator Date'!AR32)</f>
        <v>2022</v>
      </c>
      <c r="AS32" s="38">
        <f>IF('Indicator Date'!AS32="","x",'Indicator Date'!AS32)</f>
        <v>2022</v>
      </c>
      <c r="AT32" s="38">
        <f>IF('Indicator Date'!AT32="","x",'Indicator Date'!AT32)</f>
        <v>2022</v>
      </c>
      <c r="AU32" s="38">
        <f>IF('Indicator Date'!AU32="","x",'Indicator Date'!AU32)</f>
        <v>2022</v>
      </c>
      <c r="AV32" s="38">
        <f>IF('Indicator Date'!AV32="","x",'Indicator Date'!AV32)</f>
        <v>2022</v>
      </c>
      <c r="AW32" s="38" t="str">
        <f>IF('Indicator Date'!AW32="","x",'Indicator Date'!AW32)</f>
        <v>x</v>
      </c>
      <c r="AX32" s="38">
        <f>IF('Indicator Date'!AX32="","x",'Indicator Date'!AX32)</f>
        <v>2024</v>
      </c>
      <c r="AY32" s="38">
        <f>IF('Indicator Date'!AY32="","x",'Indicator Date'!AY32)</f>
        <v>2024</v>
      </c>
      <c r="AZ32" s="38">
        <f>IF('Indicator Date'!AZ32="","x",'Indicator Date'!AZ32)</f>
        <v>2024</v>
      </c>
      <c r="BA32" s="38" t="str">
        <f>IF('Indicator Date'!BA32="","x",'Indicator Date'!BA32)</f>
        <v>x</v>
      </c>
      <c r="BB32" s="38">
        <f>IF('Indicator Date'!BB32="","x",'Indicator Date'!BB32)</f>
        <v>2024</v>
      </c>
      <c r="BC32" s="38" t="str">
        <f>IF('Indicator Date'!BC32="","x",'Indicator Date'!BC32)</f>
        <v>x</v>
      </c>
      <c r="BD32" s="38">
        <f>IF('Indicator Date'!BD32="","x",'Indicator Date'!BD32)</f>
        <v>2024</v>
      </c>
      <c r="BE32" s="38">
        <f>IF('Indicator Date'!BE32="","x",'Indicator Date'!BE32)</f>
        <v>2024</v>
      </c>
      <c r="BF32" s="38">
        <f>IF('Indicator Date'!BF32="","x",'Indicator Date'!BF32)</f>
        <v>2013</v>
      </c>
      <c r="BG32" s="38">
        <f>IF('Indicator Date'!BG32="","x",'Indicator Date'!BG32)</f>
        <v>2022</v>
      </c>
      <c r="BH32" s="38">
        <f>IF('Indicator Date'!BH32="","x",'Indicator Date'!BH32)</f>
        <v>2023</v>
      </c>
      <c r="BI32" s="38">
        <f>IF('Indicator Date'!BI32="","x",'Indicator Date'!BI32)</f>
        <v>2022</v>
      </c>
      <c r="BJ32" s="38">
        <f>IF('Indicator Date'!BJ32="","x",'Indicator Date'!BJ32)</f>
        <v>2022</v>
      </c>
      <c r="BK32" s="38">
        <f>IF('Indicator Date'!BK32="","x",'Indicator Date'!BK32)</f>
        <v>2021</v>
      </c>
      <c r="BL32" s="38">
        <f>IF('Indicator Date'!BL32="","x",'Indicator Date'!BL32)</f>
        <v>2022</v>
      </c>
      <c r="BM32" s="38">
        <f>IF('Indicator Date'!BM32="","x",'Indicator Date'!BM32)</f>
        <v>2014</v>
      </c>
      <c r="BN32" s="38">
        <f>IF('Indicator Date'!BN32="","x",'Indicator Date'!BN32)</f>
        <v>2022</v>
      </c>
      <c r="BO32" s="38">
        <f>IF('Indicator Date'!BO32="","x",'Indicator Date'!BO32)</f>
        <v>2022</v>
      </c>
      <c r="BP32" s="38">
        <f>IF('Indicator Date'!BP32="","x",'Indicator Date'!BP32)</f>
        <v>2019</v>
      </c>
      <c r="BQ32" s="38">
        <f>IF('Indicator Date'!BQ32="","x",'Indicator Date'!BQ32)</f>
        <v>2022</v>
      </c>
      <c r="BR32" s="38">
        <f>IF('Indicator Date'!BR32="","x",'Indicator Date'!BR32)</f>
        <v>2022</v>
      </c>
      <c r="BS32" s="38">
        <f>IF('Indicator Date'!BS32="","x",'Indicator Date'!BS32)</f>
        <v>2022</v>
      </c>
      <c r="BT32" s="38">
        <f>IF('Indicator Date'!BT32="","x",'Indicator Date'!BT32)</f>
        <v>2021</v>
      </c>
      <c r="BU32" s="38">
        <f>IF('Indicator Date'!BU32="","x",'Indicator Date'!BU32)</f>
        <v>2020</v>
      </c>
      <c r="BV32" s="38">
        <f>IF('Indicator Date'!BV32="","x",'Indicator Date'!BV32)</f>
        <v>2023</v>
      </c>
    </row>
    <row r="33" spans="1:74">
      <c r="A33" s="30" t="str">
        <f>'Indicator Data'!A35</f>
        <v>Cameroon</v>
      </c>
      <c r="B33" s="23" t="str">
        <f>'Indicator Data'!B35</f>
        <v>CMR</v>
      </c>
      <c r="C33" s="38">
        <f>IF('Indicator Date'!C33="","x",'Indicator Date'!C33)</f>
        <v>2024</v>
      </c>
      <c r="D33" s="38">
        <f>IF('Indicator Date'!D33="","x",'Indicator Date'!D33)</f>
        <v>2024</v>
      </c>
      <c r="E33" s="38">
        <f>IF('Indicator Date'!E33="","x",'Indicator Date'!E33)</f>
        <v>2024</v>
      </c>
      <c r="F33" s="38">
        <f>IF('Indicator Date'!F33="","x",'Indicator Date'!F33)</f>
        <v>2024</v>
      </c>
      <c r="G33" s="38">
        <f>IF('Indicator Date'!G33="","x",'Indicator Date'!G33)</f>
        <v>2024</v>
      </c>
      <c r="H33" s="38">
        <f>IF('Indicator Date'!H33="","x",'Indicator Date'!H33)</f>
        <v>2024</v>
      </c>
      <c r="I33" s="38">
        <f>IF('Indicator Date'!I33="","x",'Indicator Date'!I33)</f>
        <v>2024</v>
      </c>
      <c r="J33" s="38">
        <f>IF('Indicator Date'!J33="","x",'Indicator Date'!J33)</f>
        <v>2024</v>
      </c>
      <c r="K33" s="38">
        <f>IF('Indicator Date'!K33="","x",'Indicator Date'!K33)</f>
        <v>2024</v>
      </c>
      <c r="L33" s="38">
        <f>IF('Indicator Date'!L33="","x",'Indicator Date'!L33)</f>
        <v>2024</v>
      </c>
      <c r="M33" s="38">
        <f>IF('Indicator Date'!M33="","x",'Indicator Date'!M33)</f>
        <v>2024</v>
      </c>
      <c r="N33" s="38">
        <f>IF('Indicator Date'!N33="","x",'Indicator Date'!N33)</f>
        <v>2024</v>
      </c>
      <c r="O33" s="38">
        <f>IF('Indicator Date'!O33="","x",'Indicator Date'!O33)</f>
        <v>2024</v>
      </c>
      <c r="P33" s="38">
        <f>IF('Indicator Date'!P33="","x",'Indicator Date'!P33)</f>
        <v>2024</v>
      </c>
      <c r="Q33" s="38">
        <f>IF('Indicator Date'!Q33="","x",'Indicator Date'!Q33)</f>
        <v>2024</v>
      </c>
      <c r="R33" s="38">
        <f>IF('Indicator Date'!R33="","x",'Indicator Date'!R33)</f>
        <v>2024</v>
      </c>
      <c r="S33" s="38">
        <f>IF('Indicator Date'!S33="","x",'Indicator Date'!S33)</f>
        <v>2024</v>
      </c>
      <c r="T33" s="38">
        <f>IF('Indicator Date'!T33="","x",'Indicator Date'!T33)</f>
        <v>2024</v>
      </c>
      <c r="U33" s="38">
        <f>IF('Indicator Date'!U33="","x",'Indicator Date'!U33)</f>
        <v>2024</v>
      </c>
      <c r="V33" s="38">
        <f>IF('Indicator Date'!V33="","x",'Indicator Date'!V33)</f>
        <v>2021</v>
      </c>
      <c r="W33" s="38">
        <f>IF('Indicator Date'!W33="","x",'Indicator Date'!W33)</f>
        <v>2022</v>
      </c>
      <c r="X33" s="38">
        <f>IF('Indicator Date'!X33="","x",'Indicator Date'!X33)</f>
        <v>2022</v>
      </c>
      <c r="Y33" s="38">
        <f>IF('Indicator Date'!Y33="","x",'Indicator Date'!Y33)</f>
        <v>2018</v>
      </c>
      <c r="Z33" s="38">
        <f>IF('Indicator Date'!Z33="","x",'Indicator Date'!Z33)</f>
        <v>2022</v>
      </c>
      <c r="AA33" s="38">
        <f>IF('Indicator Date'!AA33="","x",'Indicator Date'!AA33)</f>
        <v>2022</v>
      </c>
      <c r="AB33" s="38">
        <f>IF('Indicator Date'!AB33="","x",'Indicator Date'!AB33)</f>
        <v>2016</v>
      </c>
      <c r="AC33" s="38">
        <f>IF('Indicator Date'!AC33="","x",'Indicator Date'!AC33)</f>
        <v>2020</v>
      </c>
      <c r="AD33" s="38">
        <f>IF('Indicator Date'!AD33="","x",'Indicator Date'!AD33)</f>
        <v>2022</v>
      </c>
      <c r="AE33" s="38">
        <f>IF('Indicator Date'!AE33="","x",'Indicator Date'!AE33)</f>
        <v>2024</v>
      </c>
      <c r="AF33" s="38">
        <f>IF('Indicator Date'!AF33="","x",'Indicator Date'!AF33)</f>
        <v>2024</v>
      </c>
      <c r="AG33" s="38">
        <f>IF('Indicator Date'!AG33="","x",'Indicator Date'!AG33)</f>
        <v>2024</v>
      </c>
      <c r="AH33" s="38">
        <f>IF('Indicator Date'!AH33="","x",'Indicator Date'!AH33)</f>
        <v>2022</v>
      </c>
      <c r="AI33" s="38" t="str">
        <f>IF('Indicator Date'!AI33="","x",RIGHT('Indicator Date'!AI33,4))</f>
        <v>2018</v>
      </c>
      <c r="AJ33" s="38">
        <f>IF('Indicator Date'!AJ33="","x",'Indicator Date'!AJ33)</f>
        <v>2024</v>
      </c>
      <c r="AK33" s="38">
        <f>IF('Indicator Date'!AK33="","x",'Indicator Date'!AK33)</f>
        <v>2021</v>
      </c>
      <c r="AL33" s="38">
        <f>IF('Indicator Date'!AL33="","x",'Indicator Date'!AL33)</f>
        <v>2022</v>
      </c>
      <c r="AM33" s="38">
        <f>IF('Indicator Date'!AM33="","x",'Indicator Date'!AM33)</f>
        <v>2022</v>
      </c>
      <c r="AN33" s="38">
        <f>IF('Indicator Date'!AN33="","x",'Indicator Date'!AN33)</f>
        <v>2023</v>
      </c>
      <c r="AO33" s="38">
        <f>IF('Indicator Date'!AO33="","x",'Indicator Date'!AO33)</f>
        <v>2022</v>
      </c>
      <c r="AP33" s="38">
        <f>IF('Indicator Date'!AP33="","x",'Indicator Date'!AP33)</f>
        <v>2018</v>
      </c>
      <c r="AQ33" s="38">
        <f>IF('Indicator Date'!AQ33="","x",'Indicator Date'!AQ33)</f>
        <v>2022</v>
      </c>
      <c r="AR33" s="38">
        <f>IF('Indicator Date'!AR33="","x",'Indicator Date'!AR33)</f>
        <v>2022</v>
      </c>
      <c r="AS33" s="38">
        <f>IF('Indicator Date'!AS33="","x",'Indicator Date'!AS33)</f>
        <v>2022</v>
      </c>
      <c r="AT33" s="38">
        <f>IF('Indicator Date'!AT33="","x",'Indicator Date'!AT33)</f>
        <v>2022</v>
      </c>
      <c r="AU33" s="38">
        <f>IF('Indicator Date'!AU33="","x",'Indicator Date'!AU33)</f>
        <v>2022</v>
      </c>
      <c r="AV33" s="38">
        <f>IF('Indicator Date'!AV33="","x",'Indicator Date'!AV33)</f>
        <v>2022</v>
      </c>
      <c r="AW33" s="38">
        <f>IF('Indicator Date'!AW33="","x",'Indicator Date'!AW33)</f>
        <v>2021</v>
      </c>
      <c r="AX33" s="38">
        <f>IF('Indicator Date'!AX33="","x",'Indicator Date'!AX33)</f>
        <v>2024</v>
      </c>
      <c r="AY33" s="38">
        <f>IF('Indicator Date'!AY33="","x",'Indicator Date'!AY33)</f>
        <v>2024</v>
      </c>
      <c r="AZ33" s="38">
        <f>IF('Indicator Date'!AZ33="","x",'Indicator Date'!AZ33)</f>
        <v>2024</v>
      </c>
      <c r="BA33" s="38">
        <f>IF('Indicator Date'!BA33="","x",'Indicator Date'!BA33)</f>
        <v>2024</v>
      </c>
      <c r="BB33" s="38">
        <f>IF('Indicator Date'!BB33="","x",'Indicator Date'!BB33)</f>
        <v>2024</v>
      </c>
      <c r="BC33" s="38">
        <f>IF('Indicator Date'!BC33="","x",'Indicator Date'!BC33)</f>
        <v>2024</v>
      </c>
      <c r="BD33" s="38">
        <f>IF('Indicator Date'!BD33="","x",'Indicator Date'!BD33)</f>
        <v>2024</v>
      </c>
      <c r="BE33" s="38">
        <f>IF('Indicator Date'!BE33="","x",'Indicator Date'!BE33)</f>
        <v>2024</v>
      </c>
      <c r="BF33" s="38">
        <f>IF('Indicator Date'!BF33="","x",'Indicator Date'!BF33)</f>
        <v>2015</v>
      </c>
      <c r="BG33" s="38">
        <f>IF('Indicator Date'!BG33="","x",'Indicator Date'!BG33)</f>
        <v>2022</v>
      </c>
      <c r="BH33" s="38">
        <f>IF('Indicator Date'!BH33="","x",'Indicator Date'!BH33)</f>
        <v>2023</v>
      </c>
      <c r="BI33" s="38">
        <f>IF('Indicator Date'!BI33="","x",'Indicator Date'!BI33)</f>
        <v>2022</v>
      </c>
      <c r="BJ33" s="38">
        <f>IF('Indicator Date'!BJ33="","x",'Indicator Date'!BJ33)</f>
        <v>2020</v>
      </c>
      <c r="BK33" s="38">
        <f>IF('Indicator Date'!BK33="","x",'Indicator Date'!BK33)</f>
        <v>2021</v>
      </c>
      <c r="BL33" s="38">
        <f>IF('Indicator Date'!BL33="","x",'Indicator Date'!BL33)</f>
        <v>2022</v>
      </c>
      <c r="BM33" s="38">
        <f>IF('Indicator Date'!BM33="","x",'Indicator Date'!BM33)</f>
        <v>2014</v>
      </c>
      <c r="BN33" s="38">
        <f>IF('Indicator Date'!BN33="","x",'Indicator Date'!BN33)</f>
        <v>2022</v>
      </c>
      <c r="BO33" s="38">
        <f>IF('Indicator Date'!BO33="","x",'Indicator Date'!BO33)</f>
        <v>2022</v>
      </c>
      <c r="BP33" s="38">
        <f>IF('Indicator Date'!BP33="","x",'Indicator Date'!BP33)</f>
        <v>2021</v>
      </c>
      <c r="BQ33" s="38">
        <f>IF('Indicator Date'!BQ33="","x",'Indicator Date'!BQ33)</f>
        <v>2022</v>
      </c>
      <c r="BR33" s="38">
        <f>IF('Indicator Date'!BR33="","x",'Indicator Date'!BR33)</f>
        <v>2022</v>
      </c>
      <c r="BS33" s="38">
        <f>IF('Indicator Date'!BS33="","x",'Indicator Date'!BS33)</f>
        <v>2022</v>
      </c>
      <c r="BT33" s="38">
        <f>IF('Indicator Date'!BT33="","x",'Indicator Date'!BT33)</f>
        <v>2021</v>
      </c>
      <c r="BU33" s="38">
        <f>IF('Indicator Date'!BU33="","x",'Indicator Date'!BU33)</f>
        <v>2020</v>
      </c>
      <c r="BV33" s="38">
        <f>IF('Indicator Date'!BV33="","x",'Indicator Date'!BV33)</f>
        <v>2023</v>
      </c>
    </row>
    <row r="34" spans="1:74">
      <c r="A34" s="30" t="str">
        <f>'Indicator Data'!A36</f>
        <v>Canada</v>
      </c>
      <c r="B34" s="23" t="str">
        <f>'Indicator Data'!B36</f>
        <v>CAN</v>
      </c>
      <c r="C34" s="38">
        <f>IF('Indicator Date'!C34="","x",'Indicator Date'!C34)</f>
        <v>2024</v>
      </c>
      <c r="D34" s="38">
        <f>IF('Indicator Date'!D34="","x",'Indicator Date'!D34)</f>
        <v>2024</v>
      </c>
      <c r="E34" s="38">
        <f>IF('Indicator Date'!E34="","x",'Indicator Date'!E34)</f>
        <v>2024</v>
      </c>
      <c r="F34" s="38">
        <f>IF('Indicator Date'!F34="","x",'Indicator Date'!F34)</f>
        <v>2024</v>
      </c>
      <c r="G34" s="38">
        <f>IF('Indicator Date'!G34="","x",'Indicator Date'!G34)</f>
        <v>2024</v>
      </c>
      <c r="H34" s="38">
        <f>IF('Indicator Date'!H34="","x",'Indicator Date'!H34)</f>
        <v>2024</v>
      </c>
      <c r="I34" s="38">
        <f>IF('Indicator Date'!I34="","x",'Indicator Date'!I34)</f>
        <v>2024</v>
      </c>
      <c r="J34" s="38">
        <f>IF('Indicator Date'!J34="","x",'Indicator Date'!J34)</f>
        <v>2024</v>
      </c>
      <c r="K34" s="38">
        <f>IF('Indicator Date'!K34="","x",'Indicator Date'!K34)</f>
        <v>2024</v>
      </c>
      <c r="L34" s="38">
        <f>IF('Indicator Date'!L34="","x",'Indicator Date'!L34)</f>
        <v>2024</v>
      </c>
      <c r="M34" s="38" t="str">
        <f>IF('Indicator Date'!M34="","x",'Indicator Date'!M34)</f>
        <v>x</v>
      </c>
      <c r="N34" s="38" t="str">
        <f>IF('Indicator Date'!N34="","x",'Indicator Date'!N34)</f>
        <v>x</v>
      </c>
      <c r="O34" s="38" t="str">
        <f>IF('Indicator Date'!O34="","x",'Indicator Date'!O34)</f>
        <v>x</v>
      </c>
      <c r="P34" s="38" t="str">
        <f>IF('Indicator Date'!P34="","x",'Indicator Date'!P34)</f>
        <v>x</v>
      </c>
      <c r="Q34" s="38">
        <f>IF('Indicator Date'!Q34="","x",'Indicator Date'!Q34)</f>
        <v>2024</v>
      </c>
      <c r="R34" s="38">
        <f>IF('Indicator Date'!R34="","x",'Indicator Date'!R34)</f>
        <v>2024</v>
      </c>
      <c r="S34" s="38">
        <f>IF('Indicator Date'!S34="","x",'Indicator Date'!S34)</f>
        <v>2024</v>
      </c>
      <c r="T34" s="38">
        <f>IF('Indicator Date'!T34="","x",'Indicator Date'!T34)</f>
        <v>2024</v>
      </c>
      <c r="U34" s="38">
        <f>IF('Indicator Date'!U34="","x",'Indicator Date'!U34)</f>
        <v>2024</v>
      </c>
      <c r="V34" s="38">
        <f>IF('Indicator Date'!V34="","x",'Indicator Date'!V34)</f>
        <v>2021</v>
      </c>
      <c r="W34" s="38">
        <f>IF('Indicator Date'!W34="","x",'Indicator Date'!W34)</f>
        <v>2022</v>
      </c>
      <c r="X34" s="38">
        <f>IF('Indicator Date'!X34="","x",'Indicator Date'!X34)</f>
        <v>2022</v>
      </c>
      <c r="Y34" s="38">
        <f>IF('Indicator Date'!Y34="","x",'Indicator Date'!Y34)</f>
        <v>2016</v>
      </c>
      <c r="Z34" s="38">
        <f>IF('Indicator Date'!Z34="","x",'Indicator Date'!Z34)</f>
        <v>2022</v>
      </c>
      <c r="AA34" s="38" t="str">
        <f>IF('Indicator Date'!AA34="","x",'Indicator Date'!AA34)</f>
        <v>x</v>
      </c>
      <c r="AB34" s="38">
        <f>IF('Indicator Date'!AB34="","x",'Indicator Date'!AB34)</f>
        <v>2018</v>
      </c>
      <c r="AC34" s="38">
        <f>IF('Indicator Date'!AC34="","x",'Indicator Date'!AC34)</f>
        <v>2020</v>
      </c>
      <c r="AD34" s="38">
        <f>IF('Indicator Date'!AD34="","x",'Indicator Date'!AD34)</f>
        <v>2022</v>
      </c>
      <c r="AE34" s="38">
        <f>IF('Indicator Date'!AE34="","x",'Indicator Date'!AE34)</f>
        <v>2024</v>
      </c>
      <c r="AF34" s="38">
        <f>IF('Indicator Date'!AF34="","x",'Indicator Date'!AF34)</f>
        <v>2024</v>
      </c>
      <c r="AG34" s="38">
        <f>IF('Indicator Date'!AG34="","x",'Indicator Date'!AG34)</f>
        <v>2024</v>
      </c>
      <c r="AH34" s="38">
        <f>IF('Indicator Date'!AH34="","x",'Indicator Date'!AH34)</f>
        <v>2022</v>
      </c>
      <c r="AI34" s="38" t="str">
        <f>IF('Indicator Date'!AI34="","x",RIGHT('Indicator Date'!AI34,4))</f>
        <v>x</v>
      </c>
      <c r="AJ34" s="38">
        <f>IF('Indicator Date'!AJ34="","x",'Indicator Date'!AJ34)</f>
        <v>2024</v>
      </c>
      <c r="AK34" s="38">
        <f>IF('Indicator Date'!AK34="","x",'Indicator Date'!AK34)</f>
        <v>2021</v>
      </c>
      <c r="AL34" s="38">
        <f>IF('Indicator Date'!AL34="","x",'Indicator Date'!AL34)</f>
        <v>2022</v>
      </c>
      <c r="AM34" s="38" t="str">
        <f>IF('Indicator Date'!AM34="","x",'Indicator Date'!AM34)</f>
        <v>x</v>
      </c>
      <c r="AN34" s="38">
        <f>IF('Indicator Date'!AN34="","x",'Indicator Date'!AN34)</f>
        <v>2023</v>
      </c>
      <c r="AO34" s="38">
        <f>IF('Indicator Date'!AO34="","x",'Indicator Date'!AO34)</f>
        <v>2022</v>
      </c>
      <c r="AP34" s="38" t="str">
        <f>IF('Indicator Date'!AP34="","x",'Indicator Date'!AP34)</f>
        <v>x</v>
      </c>
      <c r="AQ34" s="38">
        <f>IF('Indicator Date'!AQ34="","x",'Indicator Date'!AQ34)</f>
        <v>2022</v>
      </c>
      <c r="AR34" s="38">
        <f>IF('Indicator Date'!AR34="","x",'Indicator Date'!AR34)</f>
        <v>2020</v>
      </c>
      <c r="AS34" s="38">
        <f>IF('Indicator Date'!AS34="","x",'Indicator Date'!AS34)</f>
        <v>2020</v>
      </c>
      <c r="AT34" s="38" t="str">
        <f>IF('Indicator Date'!AT34="","x",'Indicator Date'!AT34)</f>
        <v>x</v>
      </c>
      <c r="AU34" s="38">
        <f>IF('Indicator Date'!AU34="","x",'Indicator Date'!AU34)</f>
        <v>2022</v>
      </c>
      <c r="AV34" s="38">
        <f>IF('Indicator Date'!AV34="","x",'Indicator Date'!AV34)</f>
        <v>2022</v>
      </c>
      <c r="AW34" s="38">
        <f>IF('Indicator Date'!AW34="","x",'Indicator Date'!AW34)</f>
        <v>2019</v>
      </c>
      <c r="AX34" s="38">
        <f>IF('Indicator Date'!AX34="","x",'Indicator Date'!AX34)</f>
        <v>2024</v>
      </c>
      <c r="AY34" s="38">
        <f>IF('Indicator Date'!AY34="","x",'Indicator Date'!AY34)</f>
        <v>2024</v>
      </c>
      <c r="AZ34" s="38">
        <f>IF('Indicator Date'!AZ34="","x",'Indicator Date'!AZ34)</f>
        <v>2024</v>
      </c>
      <c r="BA34" s="38" t="str">
        <f>IF('Indicator Date'!BA34="","x",'Indicator Date'!BA34)</f>
        <v>x</v>
      </c>
      <c r="BB34" s="38">
        <f>IF('Indicator Date'!BB34="","x",'Indicator Date'!BB34)</f>
        <v>2024</v>
      </c>
      <c r="BC34" s="38" t="str">
        <f>IF('Indicator Date'!BC34="","x",'Indicator Date'!BC34)</f>
        <v>x</v>
      </c>
      <c r="BD34" s="38">
        <f>IF('Indicator Date'!BD34="","x",'Indicator Date'!BD34)</f>
        <v>2024</v>
      </c>
      <c r="BE34" s="38">
        <f>IF('Indicator Date'!BE34="","x",'Indicator Date'!BE34)</f>
        <v>2024</v>
      </c>
      <c r="BF34" s="38">
        <f>IF('Indicator Date'!BF34="","x",'Indicator Date'!BF34)</f>
        <v>2013</v>
      </c>
      <c r="BG34" s="38">
        <f>IF('Indicator Date'!BG34="","x",'Indicator Date'!BG34)</f>
        <v>2022</v>
      </c>
      <c r="BH34" s="38">
        <f>IF('Indicator Date'!BH34="","x",'Indicator Date'!BH34)</f>
        <v>2023</v>
      </c>
      <c r="BI34" s="38">
        <f>IF('Indicator Date'!BI34="","x",'Indicator Date'!BI34)</f>
        <v>2022</v>
      </c>
      <c r="BJ34" s="38" t="str">
        <f>IF('Indicator Date'!BJ34="","x",'Indicator Date'!BJ34)</f>
        <v>x</v>
      </c>
      <c r="BK34" s="38">
        <f>IF('Indicator Date'!BK34="","x",'Indicator Date'!BK34)</f>
        <v>2021</v>
      </c>
      <c r="BL34" s="38">
        <f>IF('Indicator Date'!BL34="","x",'Indicator Date'!BL34)</f>
        <v>2022</v>
      </c>
      <c r="BM34" s="38">
        <f>IF('Indicator Date'!BM34="","x",'Indicator Date'!BM34)</f>
        <v>2014</v>
      </c>
      <c r="BN34" s="38">
        <f>IF('Indicator Date'!BN34="","x",'Indicator Date'!BN34)</f>
        <v>2022</v>
      </c>
      <c r="BO34" s="38">
        <f>IF('Indicator Date'!BO34="","x",'Indicator Date'!BO34)</f>
        <v>2022</v>
      </c>
      <c r="BP34" s="38">
        <f>IF('Indicator Date'!BP34="","x",'Indicator Date'!BP34)</f>
        <v>2021</v>
      </c>
      <c r="BQ34" s="38">
        <f>IF('Indicator Date'!BQ34="","x",'Indicator Date'!BQ34)</f>
        <v>2022</v>
      </c>
      <c r="BR34" s="38">
        <f>IF('Indicator Date'!BR34="","x",'Indicator Date'!BR34)</f>
        <v>2022</v>
      </c>
      <c r="BS34" s="38">
        <f>IF('Indicator Date'!BS34="","x",'Indicator Date'!BS34)</f>
        <v>2022</v>
      </c>
      <c r="BT34" s="38">
        <f>IF('Indicator Date'!BT34="","x",'Indicator Date'!BT34)</f>
        <v>2022</v>
      </c>
      <c r="BU34" s="38">
        <f>IF('Indicator Date'!BU34="","x",'Indicator Date'!BU34)</f>
        <v>2020</v>
      </c>
      <c r="BV34" s="38">
        <f>IF('Indicator Date'!BV34="","x",'Indicator Date'!BV34)</f>
        <v>2023</v>
      </c>
    </row>
    <row r="35" spans="1:74">
      <c r="A35" s="30" t="str">
        <f>'Indicator Data'!A37</f>
        <v>Central African Republic</v>
      </c>
      <c r="B35" s="23" t="str">
        <f>'Indicator Data'!B37</f>
        <v>CAF</v>
      </c>
      <c r="C35" s="38">
        <f>IF('Indicator Date'!C35="","x",'Indicator Date'!C35)</f>
        <v>2024</v>
      </c>
      <c r="D35" s="38">
        <f>IF('Indicator Date'!D35="","x",'Indicator Date'!D35)</f>
        <v>2024</v>
      </c>
      <c r="E35" s="38">
        <f>IF('Indicator Date'!E35="","x",'Indicator Date'!E35)</f>
        <v>2024</v>
      </c>
      <c r="F35" s="38">
        <f>IF('Indicator Date'!F35="","x",'Indicator Date'!F35)</f>
        <v>2024</v>
      </c>
      <c r="G35" s="38">
        <f>IF('Indicator Date'!G35="","x",'Indicator Date'!G35)</f>
        <v>2024</v>
      </c>
      <c r="H35" s="38">
        <f>IF('Indicator Date'!H35="","x",'Indicator Date'!H35)</f>
        <v>2024</v>
      </c>
      <c r="I35" s="38">
        <f>IF('Indicator Date'!I35="","x",'Indicator Date'!I35)</f>
        <v>2024</v>
      </c>
      <c r="J35" s="38">
        <f>IF('Indicator Date'!J35="","x",'Indicator Date'!J35)</f>
        <v>2024</v>
      </c>
      <c r="K35" s="38">
        <f>IF('Indicator Date'!K35="","x",'Indicator Date'!K35)</f>
        <v>2024</v>
      </c>
      <c r="L35" s="38">
        <f>IF('Indicator Date'!L35="","x",'Indicator Date'!L35)</f>
        <v>2024</v>
      </c>
      <c r="M35" s="38">
        <f>IF('Indicator Date'!M35="","x",'Indicator Date'!M35)</f>
        <v>2024</v>
      </c>
      <c r="N35" s="38">
        <f>IF('Indicator Date'!N35="","x",'Indicator Date'!N35)</f>
        <v>2024</v>
      </c>
      <c r="O35" s="38">
        <f>IF('Indicator Date'!O35="","x",'Indicator Date'!O35)</f>
        <v>2024</v>
      </c>
      <c r="P35" s="38">
        <f>IF('Indicator Date'!P35="","x",'Indicator Date'!P35)</f>
        <v>2024</v>
      </c>
      <c r="Q35" s="38">
        <f>IF('Indicator Date'!Q35="","x",'Indicator Date'!Q35)</f>
        <v>2024</v>
      </c>
      <c r="R35" s="38">
        <f>IF('Indicator Date'!R35="","x",'Indicator Date'!R35)</f>
        <v>2024</v>
      </c>
      <c r="S35" s="38">
        <f>IF('Indicator Date'!S35="","x",'Indicator Date'!S35)</f>
        <v>2024</v>
      </c>
      <c r="T35" s="38">
        <f>IF('Indicator Date'!T35="","x",'Indicator Date'!T35)</f>
        <v>2024</v>
      </c>
      <c r="U35" s="38">
        <f>IF('Indicator Date'!U35="","x",'Indicator Date'!U35)</f>
        <v>2024</v>
      </c>
      <c r="V35" s="38">
        <f>IF('Indicator Date'!V35="","x",'Indicator Date'!V35)</f>
        <v>2021</v>
      </c>
      <c r="W35" s="38">
        <f>IF('Indicator Date'!W35="","x",'Indicator Date'!W35)</f>
        <v>2022</v>
      </c>
      <c r="X35" s="38">
        <f>IF('Indicator Date'!X35="","x",'Indicator Date'!X35)</f>
        <v>2022</v>
      </c>
      <c r="Y35" s="38">
        <f>IF('Indicator Date'!Y35="","x",'Indicator Date'!Y35)</f>
        <v>2018</v>
      </c>
      <c r="Z35" s="38">
        <f>IF('Indicator Date'!Z35="","x",'Indicator Date'!Z35)</f>
        <v>2022</v>
      </c>
      <c r="AA35" s="38">
        <f>IF('Indicator Date'!AA35="","x",'Indicator Date'!AA35)</f>
        <v>2022</v>
      </c>
      <c r="AB35" s="38">
        <f>IF('Indicator Date'!AB35="","x",'Indicator Date'!AB35)</f>
        <v>2017</v>
      </c>
      <c r="AC35" s="38" t="str">
        <f>IF('Indicator Date'!AC35="","x",'Indicator Date'!AC35)</f>
        <v>x</v>
      </c>
      <c r="AD35" s="38">
        <f>IF('Indicator Date'!AD35="","x",'Indicator Date'!AD35)</f>
        <v>2022</v>
      </c>
      <c r="AE35" s="38">
        <f>IF('Indicator Date'!AE35="","x",'Indicator Date'!AE35)</f>
        <v>2024</v>
      </c>
      <c r="AF35" s="38">
        <f>IF('Indicator Date'!AF35="","x",'Indicator Date'!AF35)</f>
        <v>2024</v>
      </c>
      <c r="AG35" s="38">
        <f>IF('Indicator Date'!AG35="","x",'Indicator Date'!AG35)</f>
        <v>2024</v>
      </c>
      <c r="AH35" s="38">
        <f>IF('Indicator Date'!AH35="","x",'Indicator Date'!AH35)</f>
        <v>2022</v>
      </c>
      <c r="AI35" s="38" t="str">
        <f>IF('Indicator Date'!AI35="","x",RIGHT('Indicator Date'!AI35,4))</f>
        <v>2018</v>
      </c>
      <c r="AJ35" s="38">
        <f>IF('Indicator Date'!AJ35="","x",'Indicator Date'!AJ35)</f>
        <v>2024</v>
      </c>
      <c r="AK35" s="38">
        <f>IF('Indicator Date'!AK35="","x",'Indicator Date'!AK35)</f>
        <v>2021</v>
      </c>
      <c r="AL35" s="38">
        <f>IF('Indicator Date'!AL35="","x",'Indicator Date'!AL35)</f>
        <v>2022</v>
      </c>
      <c r="AM35" s="38">
        <f>IF('Indicator Date'!AM35="","x",'Indicator Date'!AM35)</f>
        <v>2022</v>
      </c>
      <c r="AN35" s="38">
        <f>IF('Indicator Date'!AN35="","x",'Indicator Date'!AN35)</f>
        <v>2023</v>
      </c>
      <c r="AO35" s="38">
        <f>IF('Indicator Date'!AO35="","x",'Indicator Date'!AO35)</f>
        <v>2022</v>
      </c>
      <c r="AP35" s="38">
        <f>IF('Indicator Date'!AP35="","x",'Indicator Date'!AP35)</f>
        <v>2019</v>
      </c>
      <c r="AQ35" s="38">
        <f>IF('Indicator Date'!AQ35="","x",'Indicator Date'!AQ35)</f>
        <v>2022</v>
      </c>
      <c r="AR35" s="38">
        <f>IF('Indicator Date'!AR35="","x",'Indicator Date'!AR35)</f>
        <v>2022</v>
      </c>
      <c r="AS35" s="38">
        <f>IF('Indicator Date'!AS35="","x",'Indicator Date'!AS35)</f>
        <v>2022</v>
      </c>
      <c r="AT35" s="38">
        <f>IF('Indicator Date'!AT35="","x",'Indicator Date'!AT35)</f>
        <v>2022</v>
      </c>
      <c r="AU35" s="38">
        <f>IF('Indicator Date'!AU35="","x",'Indicator Date'!AU35)</f>
        <v>2022</v>
      </c>
      <c r="AV35" s="38">
        <f>IF('Indicator Date'!AV35="","x",'Indicator Date'!AV35)</f>
        <v>2021</v>
      </c>
      <c r="AW35" s="38">
        <f>IF('Indicator Date'!AW35="","x",'Indicator Date'!AW35)</f>
        <v>2021</v>
      </c>
      <c r="AX35" s="38">
        <f>IF('Indicator Date'!AX35="","x",'Indicator Date'!AX35)</f>
        <v>2024</v>
      </c>
      <c r="AY35" s="38">
        <f>IF('Indicator Date'!AY35="","x",'Indicator Date'!AY35)</f>
        <v>2024</v>
      </c>
      <c r="AZ35" s="38">
        <f>IF('Indicator Date'!AZ35="","x",'Indicator Date'!AZ35)</f>
        <v>2024</v>
      </c>
      <c r="BA35" s="38">
        <f>IF('Indicator Date'!BA35="","x",'Indicator Date'!BA35)</f>
        <v>2024</v>
      </c>
      <c r="BB35" s="38">
        <f>IF('Indicator Date'!BB35="","x",'Indicator Date'!BB35)</f>
        <v>2024</v>
      </c>
      <c r="BC35" s="38">
        <f>IF('Indicator Date'!BC35="","x",'Indicator Date'!BC35)</f>
        <v>2024</v>
      </c>
      <c r="BD35" s="38">
        <f>IF('Indicator Date'!BD35="","x",'Indicator Date'!BD35)</f>
        <v>2024</v>
      </c>
      <c r="BE35" s="38">
        <f>IF('Indicator Date'!BE35="","x",'Indicator Date'!BE35)</f>
        <v>2024</v>
      </c>
      <c r="BF35" s="38" t="str">
        <f>IF('Indicator Date'!BF35="","x",'Indicator Date'!BF35)</f>
        <v>x</v>
      </c>
      <c r="BG35" s="38">
        <f>IF('Indicator Date'!BG35="","x",'Indicator Date'!BG35)</f>
        <v>2022</v>
      </c>
      <c r="BH35" s="38">
        <f>IF('Indicator Date'!BH35="","x",'Indicator Date'!BH35)</f>
        <v>2023</v>
      </c>
      <c r="BI35" s="38">
        <f>IF('Indicator Date'!BI35="","x",'Indicator Date'!BI35)</f>
        <v>2022</v>
      </c>
      <c r="BJ35" s="38">
        <f>IF('Indicator Date'!BJ35="","x",'Indicator Date'!BJ35)</f>
        <v>2020</v>
      </c>
      <c r="BK35" s="38">
        <f>IF('Indicator Date'!BK35="","x",'Indicator Date'!BK35)</f>
        <v>2021</v>
      </c>
      <c r="BL35" s="38">
        <f>IF('Indicator Date'!BL35="","x",'Indicator Date'!BL35)</f>
        <v>2021</v>
      </c>
      <c r="BM35" s="38">
        <f>IF('Indicator Date'!BM35="","x",'Indicator Date'!BM35)</f>
        <v>2014</v>
      </c>
      <c r="BN35" s="38">
        <f>IF('Indicator Date'!BN35="","x",'Indicator Date'!BN35)</f>
        <v>2022</v>
      </c>
      <c r="BO35" s="38">
        <f>IF('Indicator Date'!BO35="","x",'Indicator Date'!BO35)</f>
        <v>2022</v>
      </c>
      <c r="BP35" s="38">
        <f>IF('Indicator Date'!BP35="","x",'Indicator Date'!BP35)</f>
        <v>2018</v>
      </c>
      <c r="BQ35" s="38">
        <f>IF('Indicator Date'!BQ35="","x",'Indicator Date'!BQ35)</f>
        <v>2022</v>
      </c>
      <c r="BR35" s="38" t="str">
        <f>IF('Indicator Date'!BR35="","x",'Indicator Date'!BR35)</f>
        <v>x</v>
      </c>
      <c r="BS35" s="38">
        <f>IF('Indicator Date'!BS35="","x",'Indicator Date'!BS35)</f>
        <v>2022</v>
      </c>
      <c r="BT35" s="38">
        <f>IF('Indicator Date'!BT35="","x",'Indicator Date'!BT35)</f>
        <v>2021</v>
      </c>
      <c r="BU35" s="38">
        <f>IF('Indicator Date'!BU35="","x",'Indicator Date'!BU35)</f>
        <v>2020</v>
      </c>
      <c r="BV35" s="38">
        <f>IF('Indicator Date'!BV35="","x",'Indicator Date'!BV35)</f>
        <v>2023</v>
      </c>
    </row>
    <row r="36" spans="1:74">
      <c r="A36" s="30" t="str">
        <f>'Indicator Data'!A38</f>
        <v>Chad</v>
      </c>
      <c r="B36" s="23" t="str">
        <f>'Indicator Data'!B38</f>
        <v>TCD</v>
      </c>
      <c r="C36" s="38">
        <f>IF('Indicator Date'!C36="","x",'Indicator Date'!C36)</f>
        <v>2024</v>
      </c>
      <c r="D36" s="38">
        <f>IF('Indicator Date'!D36="","x",'Indicator Date'!D36)</f>
        <v>2024</v>
      </c>
      <c r="E36" s="38">
        <f>IF('Indicator Date'!E36="","x",'Indicator Date'!E36)</f>
        <v>2024</v>
      </c>
      <c r="F36" s="38">
        <f>IF('Indicator Date'!F36="","x",'Indicator Date'!F36)</f>
        <v>2024</v>
      </c>
      <c r="G36" s="38">
        <f>IF('Indicator Date'!G36="","x",'Indicator Date'!G36)</f>
        <v>2024</v>
      </c>
      <c r="H36" s="38">
        <f>IF('Indicator Date'!H36="","x",'Indicator Date'!H36)</f>
        <v>2024</v>
      </c>
      <c r="I36" s="38">
        <f>IF('Indicator Date'!I36="","x",'Indicator Date'!I36)</f>
        <v>2024</v>
      </c>
      <c r="J36" s="38">
        <f>IF('Indicator Date'!J36="","x",'Indicator Date'!J36)</f>
        <v>2024</v>
      </c>
      <c r="K36" s="38">
        <f>IF('Indicator Date'!K36="","x",'Indicator Date'!K36)</f>
        <v>2024</v>
      </c>
      <c r="L36" s="38">
        <f>IF('Indicator Date'!L36="","x",'Indicator Date'!L36)</f>
        <v>2024</v>
      </c>
      <c r="M36" s="38">
        <f>IF('Indicator Date'!M36="","x",'Indicator Date'!M36)</f>
        <v>2024</v>
      </c>
      <c r="N36" s="38">
        <f>IF('Indicator Date'!N36="","x",'Indicator Date'!N36)</f>
        <v>2024</v>
      </c>
      <c r="O36" s="38">
        <f>IF('Indicator Date'!O36="","x",'Indicator Date'!O36)</f>
        <v>2024</v>
      </c>
      <c r="P36" s="38">
        <f>IF('Indicator Date'!P36="","x",'Indicator Date'!P36)</f>
        <v>2024</v>
      </c>
      <c r="Q36" s="38">
        <f>IF('Indicator Date'!Q36="","x",'Indicator Date'!Q36)</f>
        <v>2024</v>
      </c>
      <c r="R36" s="38">
        <f>IF('Indicator Date'!R36="","x",'Indicator Date'!R36)</f>
        <v>2024</v>
      </c>
      <c r="S36" s="38">
        <f>IF('Indicator Date'!S36="","x",'Indicator Date'!S36)</f>
        <v>2024</v>
      </c>
      <c r="T36" s="38">
        <f>IF('Indicator Date'!T36="","x",'Indicator Date'!T36)</f>
        <v>2024</v>
      </c>
      <c r="U36" s="38">
        <f>IF('Indicator Date'!U36="","x",'Indicator Date'!U36)</f>
        <v>2024</v>
      </c>
      <c r="V36" s="38">
        <f>IF('Indicator Date'!V36="","x",'Indicator Date'!V36)</f>
        <v>2021</v>
      </c>
      <c r="W36" s="38">
        <f>IF('Indicator Date'!W36="","x",'Indicator Date'!W36)</f>
        <v>2022</v>
      </c>
      <c r="X36" s="38">
        <f>IF('Indicator Date'!X36="","x",'Indicator Date'!X36)</f>
        <v>2022</v>
      </c>
      <c r="Y36" s="38">
        <f>IF('Indicator Date'!Y36="","x",'Indicator Date'!Y36)</f>
        <v>2019</v>
      </c>
      <c r="Z36" s="38">
        <f>IF('Indicator Date'!Z36="","x",'Indicator Date'!Z36)</f>
        <v>2022</v>
      </c>
      <c r="AA36" s="38">
        <f>IF('Indicator Date'!AA36="","x",'Indicator Date'!AA36)</f>
        <v>2022</v>
      </c>
      <c r="AB36" s="38">
        <f>IF('Indicator Date'!AB36="","x",'Indicator Date'!AB36)</f>
        <v>2018</v>
      </c>
      <c r="AC36" s="38">
        <f>IF('Indicator Date'!AC36="","x",'Indicator Date'!AC36)</f>
        <v>2020</v>
      </c>
      <c r="AD36" s="38">
        <f>IF('Indicator Date'!AD36="","x",'Indicator Date'!AD36)</f>
        <v>2022</v>
      </c>
      <c r="AE36" s="38">
        <f>IF('Indicator Date'!AE36="","x",'Indicator Date'!AE36)</f>
        <v>2024</v>
      </c>
      <c r="AF36" s="38">
        <f>IF('Indicator Date'!AF36="","x",'Indicator Date'!AF36)</f>
        <v>2024</v>
      </c>
      <c r="AG36" s="38">
        <f>IF('Indicator Date'!AG36="","x",'Indicator Date'!AG36)</f>
        <v>2024</v>
      </c>
      <c r="AH36" s="38">
        <f>IF('Indicator Date'!AH36="","x",'Indicator Date'!AH36)</f>
        <v>2022</v>
      </c>
      <c r="AI36" s="38" t="str">
        <f>IF('Indicator Date'!AI36="","x",RIGHT('Indicator Date'!AI36,4))</f>
        <v>2019</v>
      </c>
      <c r="AJ36" s="38">
        <f>IF('Indicator Date'!AJ36="","x",'Indicator Date'!AJ36)</f>
        <v>2024</v>
      </c>
      <c r="AK36" s="38">
        <f>IF('Indicator Date'!AK36="","x",'Indicator Date'!AK36)</f>
        <v>2021</v>
      </c>
      <c r="AL36" s="38">
        <f>IF('Indicator Date'!AL36="","x",'Indicator Date'!AL36)</f>
        <v>2022</v>
      </c>
      <c r="AM36" s="38">
        <f>IF('Indicator Date'!AM36="","x",'Indicator Date'!AM36)</f>
        <v>2022</v>
      </c>
      <c r="AN36" s="38">
        <f>IF('Indicator Date'!AN36="","x",'Indicator Date'!AN36)</f>
        <v>2023</v>
      </c>
      <c r="AO36" s="38">
        <f>IF('Indicator Date'!AO36="","x",'Indicator Date'!AO36)</f>
        <v>2022</v>
      </c>
      <c r="AP36" s="38">
        <f>IF('Indicator Date'!AP36="","x",'Indicator Date'!AP36)</f>
        <v>2022</v>
      </c>
      <c r="AQ36" s="38">
        <f>IF('Indicator Date'!AQ36="","x",'Indicator Date'!AQ36)</f>
        <v>2022</v>
      </c>
      <c r="AR36" s="38">
        <f>IF('Indicator Date'!AR36="","x",'Indicator Date'!AR36)</f>
        <v>2022</v>
      </c>
      <c r="AS36" s="38">
        <f>IF('Indicator Date'!AS36="","x",'Indicator Date'!AS36)</f>
        <v>2022</v>
      </c>
      <c r="AT36" s="38">
        <f>IF('Indicator Date'!AT36="","x",'Indicator Date'!AT36)</f>
        <v>2022</v>
      </c>
      <c r="AU36" s="38">
        <f>IF('Indicator Date'!AU36="","x",'Indicator Date'!AU36)</f>
        <v>2022</v>
      </c>
      <c r="AV36" s="38">
        <f>IF('Indicator Date'!AV36="","x",'Indicator Date'!AV36)</f>
        <v>2022</v>
      </c>
      <c r="AW36" s="38">
        <f>IF('Indicator Date'!AW36="","x",'Indicator Date'!AW36)</f>
        <v>2022</v>
      </c>
      <c r="AX36" s="38">
        <f>IF('Indicator Date'!AX36="","x",'Indicator Date'!AX36)</f>
        <v>2024</v>
      </c>
      <c r="AY36" s="38">
        <f>IF('Indicator Date'!AY36="","x",'Indicator Date'!AY36)</f>
        <v>2024</v>
      </c>
      <c r="AZ36" s="38">
        <f>IF('Indicator Date'!AZ36="","x",'Indicator Date'!AZ36)</f>
        <v>2024</v>
      </c>
      <c r="BA36" s="38">
        <f>IF('Indicator Date'!BA36="","x",'Indicator Date'!BA36)</f>
        <v>2024</v>
      </c>
      <c r="BB36" s="38">
        <f>IF('Indicator Date'!BB36="","x",'Indicator Date'!BB36)</f>
        <v>2024</v>
      </c>
      <c r="BC36" s="38">
        <f>IF('Indicator Date'!BC36="","x",'Indicator Date'!BC36)</f>
        <v>2023</v>
      </c>
      <c r="BD36" s="38">
        <f>IF('Indicator Date'!BD36="","x",'Indicator Date'!BD36)</f>
        <v>2024</v>
      </c>
      <c r="BE36" s="38">
        <f>IF('Indicator Date'!BE36="","x",'Indicator Date'!BE36)</f>
        <v>2024</v>
      </c>
      <c r="BF36" s="38" t="str">
        <f>IF('Indicator Date'!BF36="","x",'Indicator Date'!BF36)</f>
        <v>x</v>
      </c>
      <c r="BG36" s="38">
        <f>IF('Indicator Date'!BG36="","x",'Indicator Date'!BG36)</f>
        <v>2022</v>
      </c>
      <c r="BH36" s="38">
        <f>IF('Indicator Date'!BH36="","x",'Indicator Date'!BH36)</f>
        <v>2023</v>
      </c>
      <c r="BI36" s="38">
        <f>IF('Indicator Date'!BI36="","x",'Indicator Date'!BI36)</f>
        <v>2022</v>
      </c>
      <c r="BJ36" s="38">
        <f>IF('Indicator Date'!BJ36="","x",'Indicator Date'!BJ36)</f>
        <v>2022</v>
      </c>
      <c r="BK36" s="38">
        <f>IF('Indicator Date'!BK36="","x",'Indicator Date'!BK36)</f>
        <v>2021</v>
      </c>
      <c r="BL36" s="38">
        <f>IF('Indicator Date'!BL36="","x",'Indicator Date'!BL36)</f>
        <v>2022</v>
      </c>
      <c r="BM36" s="38">
        <f>IF('Indicator Date'!BM36="","x",'Indicator Date'!BM36)</f>
        <v>2014</v>
      </c>
      <c r="BN36" s="38">
        <f>IF('Indicator Date'!BN36="","x",'Indicator Date'!BN36)</f>
        <v>2022</v>
      </c>
      <c r="BO36" s="38">
        <f>IF('Indicator Date'!BO36="","x",'Indicator Date'!BO36)</f>
        <v>2022</v>
      </c>
      <c r="BP36" s="38">
        <f>IF('Indicator Date'!BP36="","x",'Indicator Date'!BP36)</f>
        <v>2021</v>
      </c>
      <c r="BQ36" s="38">
        <f>IF('Indicator Date'!BQ36="","x",'Indicator Date'!BQ36)</f>
        <v>2022</v>
      </c>
      <c r="BR36" s="38">
        <f>IF('Indicator Date'!BR36="","x",'Indicator Date'!BR36)</f>
        <v>2022</v>
      </c>
      <c r="BS36" s="38" t="str">
        <f>IF('Indicator Date'!BS36="","x",'Indicator Date'!BS36)</f>
        <v>x</v>
      </c>
      <c r="BT36" s="38">
        <f>IF('Indicator Date'!BT36="","x",'Indicator Date'!BT36)</f>
        <v>2021</v>
      </c>
      <c r="BU36" s="38">
        <f>IF('Indicator Date'!BU36="","x",'Indicator Date'!BU36)</f>
        <v>2020</v>
      </c>
      <c r="BV36" s="38">
        <f>IF('Indicator Date'!BV36="","x",'Indicator Date'!BV36)</f>
        <v>2023</v>
      </c>
    </row>
    <row r="37" spans="1:74">
      <c r="A37" s="30" t="str">
        <f>'Indicator Data'!A39</f>
        <v>Chile</v>
      </c>
      <c r="B37" s="23" t="str">
        <f>'Indicator Data'!B39</f>
        <v>CHL</v>
      </c>
      <c r="C37" s="38">
        <f>IF('Indicator Date'!C37="","x",'Indicator Date'!C37)</f>
        <v>2024</v>
      </c>
      <c r="D37" s="38">
        <f>IF('Indicator Date'!D37="","x",'Indicator Date'!D37)</f>
        <v>2024</v>
      </c>
      <c r="E37" s="38">
        <f>IF('Indicator Date'!E37="","x",'Indicator Date'!E37)</f>
        <v>2024</v>
      </c>
      <c r="F37" s="38">
        <f>IF('Indicator Date'!F37="","x",'Indicator Date'!F37)</f>
        <v>2024</v>
      </c>
      <c r="G37" s="38">
        <f>IF('Indicator Date'!G37="","x",'Indicator Date'!G37)</f>
        <v>2024</v>
      </c>
      <c r="H37" s="38">
        <f>IF('Indicator Date'!H37="","x",'Indicator Date'!H37)</f>
        <v>2024</v>
      </c>
      <c r="I37" s="38">
        <f>IF('Indicator Date'!I37="","x",'Indicator Date'!I37)</f>
        <v>2024</v>
      </c>
      <c r="J37" s="38">
        <f>IF('Indicator Date'!J37="","x",'Indicator Date'!J37)</f>
        <v>2024</v>
      </c>
      <c r="K37" s="38">
        <f>IF('Indicator Date'!K37="","x",'Indicator Date'!K37)</f>
        <v>2024</v>
      </c>
      <c r="L37" s="38">
        <f>IF('Indicator Date'!L37="","x",'Indicator Date'!L37)</f>
        <v>2024</v>
      </c>
      <c r="M37" s="38" t="str">
        <f>IF('Indicator Date'!M37="","x",'Indicator Date'!M37)</f>
        <v>x</v>
      </c>
      <c r="N37" s="38" t="str">
        <f>IF('Indicator Date'!N37="","x",'Indicator Date'!N37)</f>
        <v>x</v>
      </c>
      <c r="O37" s="38" t="str">
        <f>IF('Indicator Date'!O37="","x",'Indicator Date'!O37)</f>
        <v>x</v>
      </c>
      <c r="P37" s="38" t="str">
        <f>IF('Indicator Date'!P37="","x",'Indicator Date'!P37)</f>
        <v>x</v>
      </c>
      <c r="Q37" s="38">
        <f>IF('Indicator Date'!Q37="","x",'Indicator Date'!Q37)</f>
        <v>2024</v>
      </c>
      <c r="R37" s="38">
        <f>IF('Indicator Date'!R37="","x",'Indicator Date'!R37)</f>
        <v>2024</v>
      </c>
      <c r="S37" s="38">
        <f>IF('Indicator Date'!S37="","x",'Indicator Date'!S37)</f>
        <v>2024</v>
      </c>
      <c r="T37" s="38">
        <f>IF('Indicator Date'!T37="","x",'Indicator Date'!T37)</f>
        <v>2024</v>
      </c>
      <c r="U37" s="38">
        <f>IF('Indicator Date'!U37="","x",'Indicator Date'!U37)</f>
        <v>2024</v>
      </c>
      <c r="V37" s="38">
        <f>IF('Indicator Date'!V37="","x",'Indicator Date'!V37)</f>
        <v>2021</v>
      </c>
      <c r="W37" s="38">
        <f>IF('Indicator Date'!W37="","x",'Indicator Date'!W37)</f>
        <v>2022</v>
      </c>
      <c r="X37" s="38">
        <f>IF('Indicator Date'!X37="","x",'Indicator Date'!X37)</f>
        <v>2022</v>
      </c>
      <c r="Y37" s="38">
        <f>IF('Indicator Date'!Y37="","x",'Indicator Date'!Y37)</f>
        <v>2017</v>
      </c>
      <c r="Z37" s="38">
        <f>IF('Indicator Date'!Z37="","x",'Indicator Date'!Z37)</f>
        <v>2022</v>
      </c>
      <c r="AA37" s="38" t="str">
        <f>IF('Indicator Date'!AA37="","x",'Indicator Date'!AA37)</f>
        <v>x</v>
      </c>
      <c r="AB37" s="38">
        <f>IF('Indicator Date'!AB37="","x",'Indicator Date'!AB37)</f>
        <v>2018</v>
      </c>
      <c r="AC37" s="38">
        <f>IF('Indicator Date'!AC37="","x",'Indicator Date'!AC37)</f>
        <v>2020</v>
      </c>
      <c r="AD37" s="38">
        <f>IF('Indicator Date'!AD37="","x",'Indicator Date'!AD37)</f>
        <v>2022</v>
      </c>
      <c r="AE37" s="38">
        <f>IF('Indicator Date'!AE37="","x",'Indicator Date'!AE37)</f>
        <v>2024</v>
      </c>
      <c r="AF37" s="38">
        <f>IF('Indicator Date'!AF37="","x",'Indicator Date'!AF37)</f>
        <v>2024</v>
      </c>
      <c r="AG37" s="38">
        <f>IF('Indicator Date'!AG37="","x",'Indicator Date'!AG37)</f>
        <v>2024</v>
      </c>
      <c r="AH37" s="38">
        <f>IF('Indicator Date'!AH37="","x",'Indicator Date'!AH37)</f>
        <v>2022</v>
      </c>
      <c r="AI37" s="38" t="str">
        <f>IF('Indicator Date'!AI37="","x",RIGHT('Indicator Date'!AI37,4))</f>
        <v>x</v>
      </c>
      <c r="AJ37" s="38">
        <f>IF('Indicator Date'!AJ37="","x",'Indicator Date'!AJ37)</f>
        <v>2024</v>
      </c>
      <c r="AK37" s="38">
        <f>IF('Indicator Date'!AK37="","x",'Indicator Date'!AK37)</f>
        <v>2021</v>
      </c>
      <c r="AL37" s="38">
        <f>IF('Indicator Date'!AL37="","x",'Indicator Date'!AL37)</f>
        <v>2022</v>
      </c>
      <c r="AM37" s="38" t="str">
        <f>IF('Indicator Date'!AM37="","x",'Indicator Date'!AM37)</f>
        <v>x</v>
      </c>
      <c r="AN37" s="38">
        <f>IF('Indicator Date'!AN37="","x",'Indicator Date'!AN37)</f>
        <v>2023</v>
      </c>
      <c r="AO37" s="38">
        <f>IF('Indicator Date'!AO37="","x",'Indicator Date'!AO37)</f>
        <v>2022</v>
      </c>
      <c r="AP37" s="38">
        <f>IF('Indicator Date'!AP37="","x",'Indicator Date'!AP37)</f>
        <v>2014</v>
      </c>
      <c r="AQ37" s="38">
        <f>IF('Indicator Date'!AQ37="","x",'Indicator Date'!AQ37)</f>
        <v>2022</v>
      </c>
      <c r="AR37" s="38">
        <f>IF('Indicator Date'!AR37="","x",'Indicator Date'!AR37)</f>
        <v>2022</v>
      </c>
      <c r="AS37" s="38">
        <f>IF('Indicator Date'!AS37="","x",'Indicator Date'!AS37)</f>
        <v>2022</v>
      </c>
      <c r="AT37" s="38" t="str">
        <f>IF('Indicator Date'!AT37="","x",'Indicator Date'!AT37)</f>
        <v>x</v>
      </c>
      <c r="AU37" s="38">
        <f>IF('Indicator Date'!AU37="","x",'Indicator Date'!AU37)</f>
        <v>2022</v>
      </c>
      <c r="AV37" s="38">
        <f>IF('Indicator Date'!AV37="","x",'Indicator Date'!AV37)</f>
        <v>2022</v>
      </c>
      <c r="AW37" s="38">
        <f>IF('Indicator Date'!AW37="","x",'Indicator Date'!AW37)</f>
        <v>2022</v>
      </c>
      <c r="AX37" s="38">
        <f>IF('Indicator Date'!AX37="","x",'Indicator Date'!AX37)</f>
        <v>2024</v>
      </c>
      <c r="AY37" s="38">
        <f>IF('Indicator Date'!AY37="","x",'Indicator Date'!AY37)</f>
        <v>2024</v>
      </c>
      <c r="AZ37" s="38">
        <f>IF('Indicator Date'!AZ37="","x",'Indicator Date'!AZ37)</f>
        <v>2024</v>
      </c>
      <c r="BA37" s="38" t="str">
        <f>IF('Indicator Date'!BA37="","x",'Indicator Date'!BA37)</f>
        <v>x</v>
      </c>
      <c r="BB37" s="38">
        <f>IF('Indicator Date'!BB37="","x",'Indicator Date'!BB37)</f>
        <v>2024</v>
      </c>
      <c r="BC37" s="38">
        <f>IF('Indicator Date'!BC37="","x",'Indicator Date'!BC37)</f>
        <v>2023</v>
      </c>
      <c r="BD37" s="38">
        <f>IF('Indicator Date'!BD37="","x",'Indicator Date'!BD37)</f>
        <v>2024</v>
      </c>
      <c r="BE37" s="38">
        <f>IF('Indicator Date'!BE37="","x",'Indicator Date'!BE37)</f>
        <v>2024</v>
      </c>
      <c r="BF37" s="38">
        <f>IF('Indicator Date'!BF37="","x",'Indicator Date'!BF37)</f>
        <v>2013</v>
      </c>
      <c r="BG37" s="38">
        <f>IF('Indicator Date'!BG37="","x",'Indicator Date'!BG37)</f>
        <v>2022</v>
      </c>
      <c r="BH37" s="38">
        <f>IF('Indicator Date'!BH37="","x",'Indicator Date'!BH37)</f>
        <v>2023</v>
      </c>
      <c r="BI37" s="38">
        <f>IF('Indicator Date'!BI37="","x",'Indicator Date'!BI37)</f>
        <v>2022</v>
      </c>
      <c r="BJ37" s="38">
        <f>IF('Indicator Date'!BJ37="","x",'Indicator Date'!BJ37)</f>
        <v>2022</v>
      </c>
      <c r="BK37" s="38">
        <f>IF('Indicator Date'!BK37="","x",'Indicator Date'!BK37)</f>
        <v>2021</v>
      </c>
      <c r="BL37" s="38">
        <f>IF('Indicator Date'!BL37="","x",'Indicator Date'!BL37)</f>
        <v>2022</v>
      </c>
      <c r="BM37" s="38">
        <f>IF('Indicator Date'!BM37="","x",'Indicator Date'!BM37)</f>
        <v>2014</v>
      </c>
      <c r="BN37" s="38">
        <f>IF('Indicator Date'!BN37="","x",'Indicator Date'!BN37)</f>
        <v>2022</v>
      </c>
      <c r="BO37" s="38">
        <f>IF('Indicator Date'!BO37="","x",'Indicator Date'!BO37)</f>
        <v>2022</v>
      </c>
      <c r="BP37" s="38">
        <f>IF('Indicator Date'!BP37="","x",'Indicator Date'!BP37)</f>
        <v>2021</v>
      </c>
      <c r="BQ37" s="38">
        <f>IF('Indicator Date'!BQ37="","x",'Indicator Date'!BQ37)</f>
        <v>2022</v>
      </c>
      <c r="BR37" s="38">
        <f>IF('Indicator Date'!BR37="","x",'Indicator Date'!BR37)</f>
        <v>2022</v>
      </c>
      <c r="BS37" s="38">
        <f>IF('Indicator Date'!BS37="","x",'Indicator Date'!BS37)</f>
        <v>2022</v>
      </c>
      <c r="BT37" s="38">
        <f>IF('Indicator Date'!BT37="","x",'Indicator Date'!BT37)</f>
        <v>2022</v>
      </c>
      <c r="BU37" s="38">
        <f>IF('Indicator Date'!BU37="","x",'Indicator Date'!BU37)</f>
        <v>2020</v>
      </c>
      <c r="BV37" s="38">
        <f>IF('Indicator Date'!BV37="","x",'Indicator Date'!BV37)</f>
        <v>2023</v>
      </c>
    </row>
    <row r="38" spans="1:74">
      <c r="A38" s="30" t="str">
        <f>'Indicator Data'!A40</f>
        <v>China</v>
      </c>
      <c r="B38" s="23" t="str">
        <f>'Indicator Data'!B40</f>
        <v>CHN</v>
      </c>
      <c r="C38" s="38">
        <f>IF('Indicator Date'!C38="","x",'Indicator Date'!C38)</f>
        <v>2024</v>
      </c>
      <c r="D38" s="38">
        <f>IF('Indicator Date'!D38="","x",'Indicator Date'!D38)</f>
        <v>2024</v>
      </c>
      <c r="E38" s="38">
        <f>IF('Indicator Date'!E38="","x",'Indicator Date'!E38)</f>
        <v>2024</v>
      </c>
      <c r="F38" s="38">
        <f>IF('Indicator Date'!F38="","x",'Indicator Date'!F38)</f>
        <v>2024</v>
      </c>
      <c r="G38" s="38">
        <f>IF('Indicator Date'!G38="","x",'Indicator Date'!G38)</f>
        <v>2024</v>
      </c>
      <c r="H38" s="38">
        <f>IF('Indicator Date'!H38="","x",'Indicator Date'!H38)</f>
        <v>2024</v>
      </c>
      <c r="I38" s="38">
        <f>IF('Indicator Date'!I38="","x",'Indicator Date'!I38)</f>
        <v>2024</v>
      </c>
      <c r="J38" s="38">
        <f>IF('Indicator Date'!J38="","x",'Indicator Date'!J38)</f>
        <v>2024</v>
      </c>
      <c r="K38" s="38">
        <f>IF('Indicator Date'!K38="","x",'Indicator Date'!K38)</f>
        <v>2024</v>
      </c>
      <c r="L38" s="38">
        <f>IF('Indicator Date'!L38="","x",'Indicator Date'!L38)</f>
        <v>2024</v>
      </c>
      <c r="M38" s="38">
        <f>IF('Indicator Date'!M38="","x",'Indicator Date'!M38)</f>
        <v>2024</v>
      </c>
      <c r="N38" s="38" t="str">
        <f>IF('Indicator Date'!N38="","x",'Indicator Date'!N38)</f>
        <v>x</v>
      </c>
      <c r="O38" s="38" t="str">
        <f>IF('Indicator Date'!O38="","x",'Indicator Date'!O38)</f>
        <v>x</v>
      </c>
      <c r="P38" s="38" t="str">
        <f>IF('Indicator Date'!P38="","x",'Indicator Date'!P38)</f>
        <v>x</v>
      </c>
      <c r="Q38" s="38">
        <f>IF('Indicator Date'!Q38="","x",'Indicator Date'!Q38)</f>
        <v>2024</v>
      </c>
      <c r="R38" s="38">
        <f>IF('Indicator Date'!R38="","x",'Indicator Date'!R38)</f>
        <v>2024</v>
      </c>
      <c r="S38" s="38">
        <f>IF('Indicator Date'!S38="","x",'Indicator Date'!S38)</f>
        <v>2024</v>
      </c>
      <c r="T38" s="38">
        <f>IF('Indicator Date'!T38="","x",'Indicator Date'!T38)</f>
        <v>2024</v>
      </c>
      <c r="U38" s="38">
        <f>IF('Indicator Date'!U38="","x",'Indicator Date'!U38)</f>
        <v>2024</v>
      </c>
      <c r="V38" s="38">
        <f>IF('Indicator Date'!V38="","x",'Indicator Date'!V38)</f>
        <v>2021</v>
      </c>
      <c r="W38" s="38">
        <f>IF('Indicator Date'!W38="","x",'Indicator Date'!W38)</f>
        <v>2022</v>
      </c>
      <c r="X38" s="38">
        <f>IF('Indicator Date'!X38="","x",'Indicator Date'!X38)</f>
        <v>2022</v>
      </c>
      <c r="Y38" s="38" t="str">
        <f>IF('Indicator Date'!Y38="","x",'Indicator Date'!Y38)</f>
        <v>x</v>
      </c>
      <c r="Z38" s="38">
        <f>IF('Indicator Date'!Z38="","x",'Indicator Date'!Z38)</f>
        <v>2022</v>
      </c>
      <c r="AA38" s="38">
        <f>IF('Indicator Date'!AA38="","x",'Indicator Date'!AA38)</f>
        <v>2022</v>
      </c>
      <c r="AB38" s="38">
        <f>IF('Indicator Date'!AB38="","x",'Indicator Date'!AB38)</f>
        <v>2014</v>
      </c>
      <c r="AC38" s="38">
        <f>IF('Indicator Date'!AC38="","x",'Indicator Date'!AC38)</f>
        <v>2020</v>
      </c>
      <c r="AD38" s="38">
        <f>IF('Indicator Date'!AD38="","x",'Indicator Date'!AD38)</f>
        <v>2022</v>
      </c>
      <c r="AE38" s="38">
        <f>IF('Indicator Date'!AE38="","x",'Indicator Date'!AE38)</f>
        <v>2024</v>
      </c>
      <c r="AF38" s="38">
        <f>IF('Indicator Date'!AF38="","x",'Indicator Date'!AF38)</f>
        <v>2024</v>
      </c>
      <c r="AG38" s="38">
        <f>IF('Indicator Date'!AG38="","x",'Indicator Date'!AG38)</f>
        <v>2024</v>
      </c>
      <c r="AH38" s="38">
        <f>IF('Indicator Date'!AH38="","x",'Indicator Date'!AH38)</f>
        <v>2022</v>
      </c>
      <c r="AI38" s="38" t="str">
        <f>IF('Indicator Date'!AI38="","x",RIGHT('Indicator Date'!AI38,4))</f>
        <v>2014</v>
      </c>
      <c r="AJ38" s="38">
        <f>IF('Indicator Date'!AJ38="","x",'Indicator Date'!AJ38)</f>
        <v>2024</v>
      </c>
      <c r="AK38" s="38">
        <f>IF('Indicator Date'!AK38="","x",'Indicator Date'!AK38)</f>
        <v>2021</v>
      </c>
      <c r="AL38" s="38">
        <f>IF('Indicator Date'!AL38="","x",'Indicator Date'!AL38)</f>
        <v>2022</v>
      </c>
      <c r="AM38" s="38">
        <f>IF('Indicator Date'!AM38="","x",'Indicator Date'!AM38)</f>
        <v>2022</v>
      </c>
      <c r="AN38" s="38">
        <f>IF('Indicator Date'!AN38="","x",'Indicator Date'!AN38)</f>
        <v>2023</v>
      </c>
      <c r="AO38" s="38">
        <f>IF('Indicator Date'!AO38="","x",'Indicator Date'!AO38)</f>
        <v>2022</v>
      </c>
      <c r="AP38" s="38">
        <f>IF('Indicator Date'!AP38="","x",'Indicator Date'!AP38)</f>
        <v>2013</v>
      </c>
      <c r="AQ38" s="38">
        <f>IF('Indicator Date'!AQ38="","x",'Indicator Date'!AQ38)</f>
        <v>2022</v>
      </c>
      <c r="AR38" s="38" t="str">
        <f>IF('Indicator Date'!AR38="","x",'Indicator Date'!AR38)</f>
        <v>x</v>
      </c>
      <c r="AS38" s="38" t="str">
        <f>IF('Indicator Date'!AS38="","x",'Indicator Date'!AS38)</f>
        <v>x</v>
      </c>
      <c r="AT38" s="38">
        <f>IF('Indicator Date'!AT38="","x",'Indicator Date'!AT38)</f>
        <v>2022</v>
      </c>
      <c r="AU38" s="38">
        <f>IF('Indicator Date'!AU38="","x",'Indicator Date'!AU38)</f>
        <v>2022</v>
      </c>
      <c r="AV38" s="38">
        <f>IF('Indicator Date'!AV38="","x",'Indicator Date'!AV38)</f>
        <v>2022</v>
      </c>
      <c r="AW38" s="38">
        <f>IF('Indicator Date'!AW38="","x",'Indicator Date'!AW38)</f>
        <v>2020</v>
      </c>
      <c r="AX38" s="38">
        <f>IF('Indicator Date'!AX38="","x",'Indicator Date'!AX38)</f>
        <v>2024</v>
      </c>
      <c r="AY38" s="38">
        <f>IF('Indicator Date'!AY38="","x",'Indicator Date'!AY38)</f>
        <v>2024</v>
      </c>
      <c r="AZ38" s="38">
        <f>IF('Indicator Date'!AZ38="","x",'Indicator Date'!AZ38)</f>
        <v>2024</v>
      </c>
      <c r="BA38" s="38" t="str">
        <f>IF('Indicator Date'!BA38="","x",'Indicator Date'!BA38)</f>
        <v>x</v>
      </c>
      <c r="BB38" s="38">
        <f>IF('Indicator Date'!BB38="","x",'Indicator Date'!BB38)</f>
        <v>2024</v>
      </c>
      <c r="BC38" s="38">
        <f>IF('Indicator Date'!BC38="","x",'Indicator Date'!BC38)</f>
        <v>2023</v>
      </c>
      <c r="BD38" s="38">
        <f>IF('Indicator Date'!BD38="","x",'Indicator Date'!BD38)</f>
        <v>2024</v>
      </c>
      <c r="BE38" s="38">
        <f>IF('Indicator Date'!BE38="","x",'Indicator Date'!BE38)</f>
        <v>2024</v>
      </c>
      <c r="BF38" s="38">
        <f>IF('Indicator Date'!BF38="","x",'Indicator Date'!BF38)</f>
        <v>2013</v>
      </c>
      <c r="BG38" s="38">
        <f>IF('Indicator Date'!BG38="","x",'Indicator Date'!BG38)</f>
        <v>2022</v>
      </c>
      <c r="BH38" s="38">
        <f>IF('Indicator Date'!BH38="","x",'Indicator Date'!BH38)</f>
        <v>2023</v>
      </c>
      <c r="BI38" s="38">
        <f>IF('Indicator Date'!BI38="","x",'Indicator Date'!BI38)</f>
        <v>2022</v>
      </c>
      <c r="BJ38" s="38">
        <f>IF('Indicator Date'!BJ38="","x",'Indicator Date'!BJ38)</f>
        <v>2020</v>
      </c>
      <c r="BK38" s="38">
        <f>IF('Indicator Date'!BK38="","x",'Indicator Date'!BK38)</f>
        <v>2022</v>
      </c>
      <c r="BL38" s="38">
        <f>IF('Indicator Date'!BL38="","x",'Indicator Date'!BL38)</f>
        <v>2022</v>
      </c>
      <c r="BM38" s="38">
        <f>IF('Indicator Date'!BM38="","x",'Indicator Date'!BM38)</f>
        <v>2014</v>
      </c>
      <c r="BN38" s="38">
        <f>IF('Indicator Date'!BN38="","x",'Indicator Date'!BN38)</f>
        <v>2022</v>
      </c>
      <c r="BO38" s="38">
        <f>IF('Indicator Date'!BO38="","x",'Indicator Date'!BO38)</f>
        <v>2022</v>
      </c>
      <c r="BP38" s="38">
        <f>IF('Indicator Date'!BP38="","x",'Indicator Date'!BP38)</f>
        <v>2020</v>
      </c>
      <c r="BQ38" s="38">
        <f>IF('Indicator Date'!BQ38="","x",'Indicator Date'!BQ38)</f>
        <v>2022</v>
      </c>
      <c r="BR38" s="38">
        <f>IF('Indicator Date'!BR38="","x",'Indicator Date'!BR38)</f>
        <v>2022</v>
      </c>
      <c r="BS38" s="38" t="str">
        <f>IF('Indicator Date'!BS38="","x",'Indicator Date'!BS38)</f>
        <v>x</v>
      </c>
      <c r="BT38" s="38">
        <f>IF('Indicator Date'!BT38="","x",'Indicator Date'!BT38)</f>
        <v>2021</v>
      </c>
      <c r="BU38" s="38">
        <f>IF('Indicator Date'!BU38="","x",'Indicator Date'!BU38)</f>
        <v>2020</v>
      </c>
      <c r="BV38" s="38">
        <f>IF('Indicator Date'!BV38="","x",'Indicator Date'!BV38)</f>
        <v>2023</v>
      </c>
    </row>
    <row r="39" spans="1:74">
      <c r="A39" s="30" t="str">
        <f>'Indicator Data'!A41</f>
        <v>Colombia</v>
      </c>
      <c r="B39" s="23" t="str">
        <f>'Indicator Data'!B41</f>
        <v>COL</v>
      </c>
      <c r="C39" s="38">
        <f>IF('Indicator Date'!C39="","x",'Indicator Date'!C39)</f>
        <v>2024</v>
      </c>
      <c r="D39" s="38">
        <f>IF('Indicator Date'!D39="","x",'Indicator Date'!D39)</f>
        <v>2024</v>
      </c>
      <c r="E39" s="38">
        <f>IF('Indicator Date'!E39="","x",'Indicator Date'!E39)</f>
        <v>2024</v>
      </c>
      <c r="F39" s="38">
        <f>IF('Indicator Date'!F39="","x",'Indicator Date'!F39)</f>
        <v>2024</v>
      </c>
      <c r="G39" s="38">
        <f>IF('Indicator Date'!G39="","x",'Indicator Date'!G39)</f>
        <v>2024</v>
      </c>
      <c r="H39" s="38">
        <f>IF('Indicator Date'!H39="","x",'Indicator Date'!H39)</f>
        <v>2024</v>
      </c>
      <c r="I39" s="38">
        <f>IF('Indicator Date'!I39="","x",'Indicator Date'!I39)</f>
        <v>2024</v>
      </c>
      <c r="J39" s="38">
        <f>IF('Indicator Date'!J39="","x",'Indicator Date'!J39)</f>
        <v>2024</v>
      </c>
      <c r="K39" s="38">
        <f>IF('Indicator Date'!K39="","x",'Indicator Date'!K39)</f>
        <v>2024</v>
      </c>
      <c r="L39" s="38">
        <f>IF('Indicator Date'!L39="","x",'Indicator Date'!L39)</f>
        <v>2024</v>
      </c>
      <c r="M39" s="38" t="str">
        <f>IF('Indicator Date'!M39="","x",'Indicator Date'!M39)</f>
        <v>x</v>
      </c>
      <c r="N39" s="38" t="str">
        <f>IF('Indicator Date'!N39="","x",'Indicator Date'!N39)</f>
        <v>x</v>
      </c>
      <c r="O39" s="38" t="str">
        <f>IF('Indicator Date'!O39="","x",'Indicator Date'!O39)</f>
        <v>x</v>
      </c>
      <c r="P39" s="38" t="str">
        <f>IF('Indicator Date'!P39="","x",'Indicator Date'!P39)</f>
        <v>x</v>
      </c>
      <c r="Q39" s="38">
        <f>IF('Indicator Date'!Q39="","x",'Indicator Date'!Q39)</f>
        <v>2024</v>
      </c>
      <c r="R39" s="38">
        <f>IF('Indicator Date'!R39="","x",'Indicator Date'!R39)</f>
        <v>2024</v>
      </c>
      <c r="S39" s="38">
        <f>IF('Indicator Date'!S39="","x",'Indicator Date'!S39)</f>
        <v>2024</v>
      </c>
      <c r="T39" s="38">
        <f>IF('Indicator Date'!T39="","x",'Indicator Date'!T39)</f>
        <v>2024</v>
      </c>
      <c r="U39" s="38">
        <f>IF('Indicator Date'!U39="","x",'Indicator Date'!U39)</f>
        <v>2024</v>
      </c>
      <c r="V39" s="38">
        <f>IF('Indicator Date'!V39="","x",'Indicator Date'!V39)</f>
        <v>2021</v>
      </c>
      <c r="W39" s="38">
        <f>IF('Indicator Date'!W39="","x",'Indicator Date'!W39)</f>
        <v>2022</v>
      </c>
      <c r="X39" s="38">
        <f>IF('Indicator Date'!X39="","x",'Indicator Date'!X39)</f>
        <v>2022</v>
      </c>
      <c r="Y39" s="38">
        <f>IF('Indicator Date'!Y39="","x",'Indicator Date'!Y39)</f>
        <v>2015</v>
      </c>
      <c r="Z39" s="38">
        <f>IF('Indicator Date'!Z39="","x",'Indicator Date'!Z39)</f>
        <v>2022</v>
      </c>
      <c r="AA39" s="38">
        <f>IF('Indicator Date'!AA39="","x",'Indicator Date'!AA39)</f>
        <v>2022</v>
      </c>
      <c r="AB39" s="38">
        <f>IF('Indicator Date'!AB39="","x",'Indicator Date'!AB39)</f>
        <v>2018</v>
      </c>
      <c r="AC39" s="38">
        <f>IF('Indicator Date'!AC39="","x",'Indicator Date'!AC39)</f>
        <v>2020</v>
      </c>
      <c r="AD39" s="38">
        <f>IF('Indicator Date'!AD39="","x",'Indicator Date'!AD39)</f>
        <v>2022</v>
      </c>
      <c r="AE39" s="38">
        <f>IF('Indicator Date'!AE39="","x",'Indicator Date'!AE39)</f>
        <v>2024</v>
      </c>
      <c r="AF39" s="38">
        <f>IF('Indicator Date'!AF39="","x",'Indicator Date'!AF39)</f>
        <v>2024</v>
      </c>
      <c r="AG39" s="38">
        <f>IF('Indicator Date'!AG39="","x",'Indicator Date'!AG39)</f>
        <v>2024</v>
      </c>
      <c r="AH39" s="38">
        <f>IF('Indicator Date'!AH39="","x",'Indicator Date'!AH39)</f>
        <v>2022</v>
      </c>
      <c r="AI39" s="38" t="str">
        <f>IF('Indicator Date'!AI39="","x",RIGHT('Indicator Date'!AI39,4))</f>
        <v>2015</v>
      </c>
      <c r="AJ39" s="38">
        <f>IF('Indicator Date'!AJ39="","x",'Indicator Date'!AJ39)</f>
        <v>2024</v>
      </c>
      <c r="AK39" s="38">
        <f>IF('Indicator Date'!AK39="","x",'Indicator Date'!AK39)</f>
        <v>2021</v>
      </c>
      <c r="AL39" s="38">
        <f>IF('Indicator Date'!AL39="","x",'Indicator Date'!AL39)</f>
        <v>2022</v>
      </c>
      <c r="AM39" s="38">
        <f>IF('Indicator Date'!AM39="","x",'Indicator Date'!AM39)</f>
        <v>2022</v>
      </c>
      <c r="AN39" s="38">
        <f>IF('Indicator Date'!AN39="","x",'Indicator Date'!AN39)</f>
        <v>2023</v>
      </c>
      <c r="AO39" s="38">
        <f>IF('Indicator Date'!AO39="","x",'Indicator Date'!AO39)</f>
        <v>2022</v>
      </c>
      <c r="AP39" s="38">
        <f>IF('Indicator Date'!AP39="","x",'Indicator Date'!AP39)</f>
        <v>2016</v>
      </c>
      <c r="AQ39" s="38">
        <f>IF('Indicator Date'!AQ39="","x",'Indicator Date'!AQ39)</f>
        <v>2022</v>
      </c>
      <c r="AR39" s="38">
        <f>IF('Indicator Date'!AR39="","x",'Indicator Date'!AR39)</f>
        <v>2022</v>
      </c>
      <c r="AS39" s="38">
        <f>IF('Indicator Date'!AS39="","x",'Indicator Date'!AS39)</f>
        <v>2022</v>
      </c>
      <c r="AT39" s="38">
        <f>IF('Indicator Date'!AT39="","x",'Indicator Date'!AT39)</f>
        <v>2022</v>
      </c>
      <c r="AU39" s="38">
        <f>IF('Indicator Date'!AU39="","x",'Indicator Date'!AU39)</f>
        <v>2022</v>
      </c>
      <c r="AV39" s="38">
        <f>IF('Indicator Date'!AV39="","x",'Indicator Date'!AV39)</f>
        <v>2022</v>
      </c>
      <c r="AW39" s="38">
        <f>IF('Indicator Date'!AW39="","x",'Indicator Date'!AW39)</f>
        <v>2022</v>
      </c>
      <c r="AX39" s="38">
        <f>IF('Indicator Date'!AX39="","x",'Indicator Date'!AX39)</f>
        <v>2024</v>
      </c>
      <c r="AY39" s="38">
        <f>IF('Indicator Date'!AY39="","x",'Indicator Date'!AY39)</f>
        <v>2024</v>
      </c>
      <c r="AZ39" s="38">
        <f>IF('Indicator Date'!AZ39="","x",'Indicator Date'!AZ39)</f>
        <v>2024</v>
      </c>
      <c r="BA39" s="38">
        <f>IF('Indicator Date'!BA39="","x",'Indicator Date'!BA39)</f>
        <v>2024</v>
      </c>
      <c r="BB39" s="38">
        <f>IF('Indicator Date'!BB39="","x",'Indicator Date'!BB39)</f>
        <v>2024</v>
      </c>
      <c r="BC39" s="38">
        <f>IF('Indicator Date'!BC39="","x",'Indicator Date'!BC39)</f>
        <v>2024</v>
      </c>
      <c r="BD39" s="38">
        <f>IF('Indicator Date'!BD39="","x",'Indicator Date'!BD39)</f>
        <v>2024</v>
      </c>
      <c r="BE39" s="38">
        <f>IF('Indicator Date'!BE39="","x",'Indicator Date'!BE39)</f>
        <v>2024</v>
      </c>
      <c r="BF39" s="38">
        <f>IF('Indicator Date'!BF39="","x",'Indicator Date'!BF39)</f>
        <v>2015</v>
      </c>
      <c r="BG39" s="38">
        <f>IF('Indicator Date'!BG39="","x",'Indicator Date'!BG39)</f>
        <v>2022</v>
      </c>
      <c r="BH39" s="38">
        <f>IF('Indicator Date'!BH39="","x",'Indicator Date'!BH39)</f>
        <v>2023</v>
      </c>
      <c r="BI39" s="38">
        <f>IF('Indicator Date'!BI39="","x",'Indicator Date'!BI39)</f>
        <v>2022</v>
      </c>
      <c r="BJ39" s="38">
        <f>IF('Indicator Date'!BJ39="","x",'Indicator Date'!BJ39)</f>
        <v>2020</v>
      </c>
      <c r="BK39" s="38">
        <f>IF('Indicator Date'!BK39="","x",'Indicator Date'!BK39)</f>
        <v>2022</v>
      </c>
      <c r="BL39" s="38">
        <f>IF('Indicator Date'!BL39="","x",'Indicator Date'!BL39)</f>
        <v>2022</v>
      </c>
      <c r="BM39" s="38">
        <f>IF('Indicator Date'!BM39="","x",'Indicator Date'!BM39)</f>
        <v>2014</v>
      </c>
      <c r="BN39" s="38">
        <f>IF('Indicator Date'!BN39="","x",'Indicator Date'!BN39)</f>
        <v>2022</v>
      </c>
      <c r="BO39" s="38">
        <f>IF('Indicator Date'!BO39="","x",'Indicator Date'!BO39)</f>
        <v>2022</v>
      </c>
      <c r="BP39" s="38">
        <f>IF('Indicator Date'!BP39="","x",'Indicator Date'!BP39)</f>
        <v>2021</v>
      </c>
      <c r="BQ39" s="38">
        <f>IF('Indicator Date'!BQ39="","x",'Indicator Date'!BQ39)</f>
        <v>2022</v>
      </c>
      <c r="BR39" s="38">
        <f>IF('Indicator Date'!BR39="","x",'Indicator Date'!BR39)</f>
        <v>2022</v>
      </c>
      <c r="BS39" s="38">
        <f>IF('Indicator Date'!BS39="","x",'Indicator Date'!BS39)</f>
        <v>2022</v>
      </c>
      <c r="BT39" s="38">
        <f>IF('Indicator Date'!BT39="","x",'Indicator Date'!BT39)</f>
        <v>2021</v>
      </c>
      <c r="BU39" s="38">
        <f>IF('Indicator Date'!BU39="","x",'Indicator Date'!BU39)</f>
        <v>2020</v>
      </c>
      <c r="BV39" s="38">
        <f>IF('Indicator Date'!BV39="","x",'Indicator Date'!BV39)</f>
        <v>2023</v>
      </c>
    </row>
    <row r="40" spans="1:74">
      <c r="A40" s="30" t="str">
        <f>'Indicator Data'!A42</f>
        <v>Comoros</v>
      </c>
      <c r="B40" s="23" t="str">
        <f>'Indicator Data'!B42</f>
        <v>COM</v>
      </c>
      <c r="C40" s="38">
        <f>IF('Indicator Date'!C40="","x",'Indicator Date'!C40)</f>
        <v>2024</v>
      </c>
      <c r="D40" s="38">
        <f>IF('Indicator Date'!D40="","x",'Indicator Date'!D40)</f>
        <v>2024</v>
      </c>
      <c r="E40" s="38">
        <f>IF('Indicator Date'!E40="","x",'Indicator Date'!E40)</f>
        <v>2024</v>
      </c>
      <c r="F40" s="38">
        <f>IF('Indicator Date'!F40="","x",'Indicator Date'!F40)</f>
        <v>2024</v>
      </c>
      <c r="G40" s="38">
        <f>IF('Indicator Date'!G40="","x",'Indicator Date'!G40)</f>
        <v>2024</v>
      </c>
      <c r="H40" s="38">
        <f>IF('Indicator Date'!H40="","x",'Indicator Date'!H40)</f>
        <v>2024</v>
      </c>
      <c r="I40" s="38">
        <f>IF('Indicator Date'!I40="","x",'Indicator Date'!I40)</f>
        <v>2024</v>
      </c>
      <c r="J40" s="38">
        <f>IF('Indicator Date'!J40="","x",'Indicator Date'!J40)</f>
        <v>2024</v>
      </c>
      <c r="K40" s="38">
        <f>IF('Indicator Date'!K40="","x",'Indicator Date'!K40)</f>
        <v>2024</v>
      </c>
      <c r="L40" s="38">
        <f>IF('Indicator Date'!L40="","x",'Indicator Date'!L40)</f>
        <v>2024</v>
      </c>
      <c r="M40" s="38">
        <f>IF('Indicator Date'!M40="","x",'Indicator Date'!M40)</f>
        <v>2024</v>
      </c>
      <c r="N40" s="38">
        <f>IF('Indicator Date'!N40="","x",'Indicator Date'!N40)</f>
        <v>2024</v>
      </c>
      <c r="O40" s="38">
        <f>IF('Indicator Date'!O40="","x",'Indicator Date'!O40)</f>
        <v>2024</v>
      </c>
      <c r="P40" s="38">
        <f>IF('Indicator Date'!P40="","x",'Indicator Date'!P40)</f>
        <v>2024</v>
      </c>
      <c r="Q40" s="38">
        <f>IF('Indicator Date'!Q40="","x",'Indicator Date'!Q40)</f>
        <v>2024</v>
      </c>
      <c r="R40" s="38">
        <f>IF('Indicator Date'!R40="","x",'Indicator Date'!R40)</f>
        <v>2024</v>
      </c>
      <c r="S40" s="38">
        <f>IF('Indicator Date'!S40="","x",'Indicator Date'!S40)</f>
        <v>2024</v>
      </c>
      <c r="T40" s="38">
        <f>IF('Indicator Date'!T40="","x",'Indicator Date'!T40)</f>
        <v>2024</v>
      </c>
      <c r="U40" s="38">
        <f>IF('Indicator Date'!U40="","x",'Indicator Date'!U40)</f>
        <v>2024</v>
      </c>
      <c r="V40" s="38">
        <f>IF('Indicator Date'!V40="","x",'Indicator Date'!V40)</f>
        <v>2021</v>
      </c>
      <c r="W40" s="38">
        <f>IF('Indicator Date'!W40="","x",'Indicator Date'!W40)</f>
        <v>2022</v>
      </c>
      <c r="X40" s="38">
        <f>IF('Indicator Date'!X40="","x",'Indicator Date'!X40)</f>
        <v>2022</v>
      </c>
      <c r="Y40" s="38">
        <f>IF('Indicator Date'!Y40="","x",'Indicator Date'!Y40)</f>
        <v>2012</v>
      </c>
      <c r="Z40" s="38">
        <f>IF('Indicator Date'!Z40="","x",'Indicator Date'!Z40)</f>
        <v>2018</v>
      </c>
      <c r="AA40" s="38" t="str">
        <f>IF('Indicator Date'!AA40="","x",'Indicator Date'!AA40)</f>
        <v>x</v>
      </c>
      <c r="AB40" s="38">
        <f>IF('Indicator Date'!AB40="","x",'Indicator Date'!AB40)</f>
        <v>2017</v>
      </c>
      <c r="AC40" s="38">
        <f>IF('Indicator Date'!AC40="","x",'Indicator Date'!AC40)</f>
        <v>2020</v>
      </c>
      <c r="AD40" s="38">
        <f>IF('Indicator Date'!AD40="","x",'Indicator Date'!AD40)</f>
        <v>2022</v>
      </c>
      <c r="AE40" s="38">
        <f>IF('Indicator Date'!AE40="","x",'Indicator Date'!AE40)</f>
        <v>2024</v>
      </c>
      <c r="AF40" s="38">
        <f>IF('Indicator Date'!AF40="","x",'Indicator Date'!AF40)</f>
        <v>2024</v>
      </c>
      <c r="AG40" s="38">
        <f>IF('Indicator Date'!AG40="","x",'Indicator Date'!AG40)</f>
        <v>2024</v>
      </c>
      <c r="AH40" s="38">
        <f>IF('Indicator Date'!AH40="","x",'Indicator Date'!AH40)</f>
        <v>2022</v>
      </c>
      <c r="AI40" s="38" t="str">
        <f>IF('Indicator Date'!AI40="","x",RIGHT('Indicator Date'!AI40,4))</f>
        <v>2012</v>
      </c>
      <c r="AJ40" s="38">
        <f>IF('Indicator Date'!AJ40="","x",'Indicator Date'!AJ40)</f>
        <v>2024</v>
      </c>
      <c r="AK40" s="38">
        <f>IF('Indicator Date'!AK40="","x",'Indicator Date'!AK40)</f>
        <v>2021</v>
      </c>
      <c r="AL40" s="38">
        <f>IF('Indicator Date'!AL40="","x",'Indicator Date'!AL40)</f>
        <v>2022</v>
      </c>
      <c r="AM40" s="38">
        <f>IF('Indicator Date'!AM40="","x",'Indicator Date'!AM40)</f>
        <v>2022</v>
      </c>
      <c r="AN40" s="38">
        <f>IF('Indicator Date'!AN40="","x",'Indicator Date'!AN40)</f>
        <v>2023</v>
      </c>
      <c r="AO40" s="38">
        <f>IF('Indicator Date'!AO40="","x",'Indicator Date'!AO40)</f>
        <v>2022</v>
      </c>
      <c r="AP40" s="38">
        <f>IF('Indicator Date'!AP40="","x",'Indicator Date'!AP40)</f>
        <v>2012</v>
      </c>
      <c r="AQ40" s="38">
        <f>IF('Indicator Date'!AQ40="","x",'Indicator Date'!AQ40)</f>
        <v>2022</v>
      </c>
      <c r="AR40" s="38">
        <f>IF('Indicator Date'!AR40="","x",'Indicator Date'!AR40)</f>
        <v>2022</v>
      </c>
      <c r="AS40" s="38" t="str">
        <f>IF('Indicator Date'!AS40="","x",'Indicator Date'!AS40)</f>
        <v>x</v>
      </c>
      <c r="AT40" s="38">
        <f>IF('Indicator Date'!AT40="","x",'Indicator Date'!AT40)</f>
        <v>2022</v>
      </c>
      <c r="AU40" s="38">
        <f>IF('Indicator Date'!AU40="","x",'Indicator Date'!AU40)</f>
        <v>2022</v>
      </c>
      <c r="AV40" s="38" t="str">
        <f>IF('Indicator Date'!AV40="","x",'Indicator Date'!AV40)</f>
        <v>x</v>
      </c>
      <c r="AW40" s="38">
        <f>IF('Indicator Date'!AW40="","x",'Indicator Date'!AW40)</f>
        <v>2014</v>
      </c>
      <c r="AX40" s="38">
        <f>IF('Indicator Date'!AX40="","x",'Indicator Date'!AX40)</f>
        <v>2024</v>
      </c>
      <c r="AY40" s="38">
        <f>IF('Indicator Date'!AY40="","x",'Indicator Date'!AY40)</f>
        <v>2024</v>
      </c>
      <c r="AZ40" s="38">
        <f>IF('Indicator Date'!AZ40="","x",'Indicator Date'!AZ40)</f>
        <v>2024</v>
      </c>
      <c r="BA40" s="38" t="str">
        <f>IF('Indicator Date'!BA40="","x",'Indicator Date'!BA40)</f>
        <v>x</v>
      </c>
      <c r="BB40" s="38">
        <f>IF('Indicator Date'!BB40="","x",'Indicator Date'!BB40)</f>
        <v>2024</v>
      </c>
      <c r="BC40" s="38" t="str">
        <f>IF('Indicator Date'!BC40="","x",'Indicator Date'!BC40)</f>
        <v>x</v>
      </c>
      <c r="BD40" s="38">
        <f>IF('Indicator Date'!BD40="","x",'Indicator Date'!BD40)</f>
        <v>2024</v>
      </c>
      <c r="BE40" s="38">
        <f>IF('Indicator Date'!BE40="","x",'Indicator Date'!BE40)</f>
        <v>2024</v>
      </c>
      <c r="BF40" s="38">
        <f>IF('Indicator Date'!BF40="","x",'Indicator Date'!BF40)</f>
        <v>2013</v>
      </c>
      <c r="BG40" s="38">
        <f>IF('Indicator Date'!BG40="","x",'Indicator Date'!BG40)</f>
        <v>2022</v>
      </c>
      <c r="BH40" s="38">
        <f>IF('Indicator Date'!BH40="","x",'Indicator Date'!BH40)</f>
        <v>2023</v>
      </c>
      <c r="BI40" s="38">
        <f>IF('Indicator Date'!BI40="","x",'Indicator Date'!BI40)</f>
        <v>2022</v>
      </c>
      <c r="BJ40" s="38">
        <f>IF('Indicator Date'!BJ40="","x",'Indicator Date'!BJ40)</f>
        <v>2022</v>
      </c>
      <c r="BK40" s="38">
        <f>IF('Indicator Date'!BK40="","x",'Indicator Date'!BK40)</f>
        <v>2021</v>
      </c>
      <c r="BL40" s="38">
        <f>IF('Indicator Date'!BL40="","x",'Indicator Date'!BL40)</f>
        <v>2022</v>
      </c>
      <c r="BM40" s="38">
        <f>IF('Indicator Date'!BM40="","x",'Indicator Date'!BM40)</f>
        <v>2014</v>
      </c>
      <c r="BN40" s="38">
        <f>IF('Indicator Date'!BN40="","x",'Indicator Date'!BN40)</f>
        <v>2022</v>
      </c>
      <c r="BO40" s="38">
        <f>IF('Indicator Date'!BO40="","x",'Indicator Date'!BO40)</f>
        <v>2022</v>
      </c>
      <c r="BP40" s="38">
        <f>IF('Indicator Date'!BP40="","x",'Indicator Date'!BP40)</f>
        <v>2018</v>
      </c>
      <c r="BQ40" s="38">
        <f>IF('Indicator Date'!BQ40="","x",'Indicator Date'!BQ40)</f>
        <v>2022</v>
      </c>
      <c r="BR40" s="38">
        <f>IF('Indicator Date'!BR40="","x",'Indicator Date'!BR40)</f>
        <v>2022</v>
      </c>
      <c r="BS40" s="38" t="str">
        <f>IF('Indicator Date'!BS40="","x",'Indicator Date'!BS40)</f>
        <v>x</v>
      </c>
      <c r="BT40" s="38">
        <f>IF('Indicator Date'!BT40="","x",'Indicator Date'!BT40)</f>
        <v>2021</v>
      </c>
      <c r="BU40" s="38">
        <f>IF('Indicator Date'!BU40="","x",'Indicator Date'!BU40)</f>
        <v>2020</v>
      </c>
      <c r="BV40" s="38">
        <f>IF('Indicator Date'!BV40="","x",'Indicator Date'!BV40)</f>
        <v>2023</v>
      </c>
    </row>
    <row r="41" spans="1:74">
      <c r="A41" s="30" t="str">
        <f>'Indicator Data'!A43</f>
        <v>Congo</v>
      </c>
      <c r="B41" s="23" t="str">
        <f>'Indicator Data'!B43</f>
        <v>COG</v>
      </c>
      <c r="C41" s="38">
        <f>IF('Indicator Date'!C41="","x",'Indicator Date'!C41)</f>
        <v>2024</v>
      </c>
      <c r="D41" s="38">
        <f>IF('Indicator Date'!D41="","x",'Indicator Date'!D41)</f>
        <v>2024</v>
      </c>
      <c r="E41" s="38">
        <f>IF('Indicator Date'!E41="","x",'Indicator Date'!E41)</f>
        <v>2024</v>
      </c>
      <c r="F41" s="38">
        <f>IF('Indicator Date'!F41="","x",'Indicator Date'!F41)</f>
        <v>2024</v>
      </c>
      <c r="G41" s="38">
        <f>IF('Indicator Date'!G41="","x",'Indicator Date'!G41)</f>
        <v>2024</v>
      </c>
      <c r="H41" s="38">
        <f>IF('Indicator Date'!H41="","x",'Indicator Date'!H41)</f>
        <v>2024</v>
      </c>
      <c r="I41" s="38">
        <f>IF('Indicator Date'!I41="","x",'Indicator Date'!I41)</f>
        <v>2024</v>
      </c>
      <c r="J41" s="38">
        <f>IF('Indicator Date'!J41="","x",'Indicator Date'!J41)</f>
        <v>2024</v>
      </c>
      <c r="K41" s="38">
        <f>IF('Indicator Date'!K41="","x",'Indicator Date'!K41)</f>
        <v>2024</v>
      </c>
      <c r="L41" s="38">
        <f>IF('Indicator Date'!L41="","x",'Indicator Date'!L41)</f>
        <v>2024</v>
      </c>
      <c r="M41" s="38">
        <f>IF('Indicator Date'!M41="","x",'Indicator Date'!M41)</f>
        <v>2024</v>
      </c>
      <c r="N41" s="38">
        <f>IF('Indicator Date'!N41="","x",'Indicator Date'!N41)</f>
        <v>2024</v>
      </c>
      <c r="O41" s="38">
        <f>IF('Indicator Date'!O41="","x",'Indicator Date'!O41)</f>
        <v>2024</v>
      </c>
      <c r="P41" s="38">
        <f>IF('Indicator Date'!P41="","x",'Indicator Date'!P41)</f>
        <v>2024</v>
      </c>
      <c r="Q41" s="38">
        <f>IF('Indicator Date'!Q41="","x",'Indicator Date'!Q41)</f>
        <v>2024</v>
      </c>
      <c r="R41" s="38">
        <f>IF('Indicator Date'!R41="","x",'Indicator Date'!R41)</f>
        <v>2024</v>
      </c>
      <c r="S41" s="38">
        <f>IF('Indicator Date'!S41="","x",'Indicator Date'!S41)</f>
        <v>2024</v>
      </c>
      <c r="T41" s="38">
        <f>IF('Indicator Date'!T41="","x",'Indicator Date'!T41)</f>
        <v>2024</v>
      </c>
      <c r="U41" s="38">
        <f>IF('Indicator Date'!U41="","x",'Indicator Date'!U41)</f>
        <v>2024</v>
      </c>
      <c r="V41" s="38">
        <f>IF('Indicator Date'!V41="","x",'Indicator Date'!V41)</f>
        <v>2021</v>
      </c>
      <c r="W41" s="38">
        <f>IF('Indicator Date'!W41="","x",'Indicator Date'!W41)</f>
        <v>2022</v>
      </c>
      <c r="X41" s="38">
        <f>IF('Indicator Date'!X41="","x",'Indicator Date'!X41)</f>
        <v>2022</v>
      </c>
      <c r="Y41" s="38">
        <f>IF('Indicator Date'!Y41="","x",'Indicator Date'!Y41)</f>
        <v>2014</v>
      </c>
      <c r="Z41" s="38">
        <f>IF('Indicator Date'!Z41="","x",'Indicator Date'!Z41)</f>
        <v>2021</v>
      </c>
      <c r="AA41" s="38">
        <f>IF('Indicator Date'!AA41="","x",'Indicator Date'!AA41)</f>
        <v>2019</v>
      </c>
      <c r="AB41" s="38">
        <f>IF('Indicator Date'!AB41="","x",'Indicator Date'!AB41)</f>
        <v>2016</v>
      </c>
      <c r="AC41" s="38">
        <f>IF('Indicator Date'!AC41="","x",'Indicator Date'!AC41)</f>
        <v>2020</v>
      </c>
      <c r="AD41" s="38">
        <f>IF('Indicator Date'!AD41="","x",'Indicator Date'!AD41)</f>
        <v>2022</v>
      </c>
      <c r="AE41" s="38">
        <f>IF('Indicator Date'!AE41="","x",'Indicator Date'!AE41)</f>
        <v>2024</v>
      </c>
      <c r="AF41" s="38">
        <f>IF('Indicator Date'!AF41="","x",'Indicator Date'!AF41)</f>
        <v>2024</v>
      </c>
      <c r="AG41" s="38">
        <f>IF('Indicator Date'!AG41="","x",'Indicator Date'!AG41)</f>
        <v>2024</v>
      </c>
      <c r="AH41" s="38">
        <f>IF('Indicator Date'!AH41="","x",'Indicator Date'!AH41)</f>
        <v>2022</v>
      </c>
      <c r="AI41" s="38" t="str">
        <f>IF('Indicator Date'!AI41="","x",RIGHT('Indicator Date'!AI41,4))</f>
        <v>2014</v>
      </c>
      <c r="AJ41" s="38">
        <f>IF('Indicator Date'!AJ41="","x",'Indicator Date'!AJ41)</f>
        <v>2024</v>
      </c>
      <c r="AK41" s="38">
        <f>IF('Indicator Date'!AK41="","x",'Indicator Date'!AK41)</f>
        <v>2021</v>
      </c>
      <c r="AL41" s="38">
        <f>IF('Indicator Date'!AL41="","x",'Indicator Date'!AL41)</f>
        <v>2022</v>
      </c>
      <c r="AM41" s="38">
        <f>IF('Indicator Date'!AM41="","x",'Indicator Date'!AM41)</f>
        <v>2022</v>
      </c>
      <c r="AN41" s="38">
        <f>IF('Indicator Date'!AN41="","x",'Indicator Date'!AN41)</f>
        <v>2023</v>
      </c>
      <c r="AO41" s="38">
        <f>IF('Indicator Date'!AO41="","x",'Indicator Date'!AO41)</f>
        <v>2022</v>
      </c>
      <c r="AP41" s="38">
        <f>IF('Indicator Date'!AP41="","x",'Indicator Date'!AP41)</f>
        <v>2014</v>
      </c>
      <c r="AQ41" s="38">
        <f>IF('Indicator Date'!AQ41="","x",'Indicator Date'!AQ41)</f>
        <v>2022</v>
      </c>
      <c r="AR41" s="38">
        <f>IF('Indicator Date'!AR41="","x",'Indicator Date'!AR41)</f>
        <v>2022</v>
      </c>
      <c r="AS41" s="38">
        <f>IF('Indicator Date'!AS41="","x",'Indicator Date'!AS41)</f>
        <v>2022</v>
      </c>
      <c r="AT41" s="38">
        <f>IF('Indicator Date'!AT41="","x",'Indicator Date'!AT41)</f>
        <v>2022</v>
      </c>
      <c r="AU41" s="38">
        <f>IF('Indicator Date'!AU41="","x",'Indicator Date'!AU41)</f>
        <v>2022</v>
      </c>
      <c r="AV41" s="38">
        <f>IF('Indicator Date'!AV41="","x",'Indicator Date'!AV41)</f>
        <v>2022</v>
      </c>
      <c r="AW41" s="38">
        <f>IF('Indicator Date'!AW41="","x",'Indicator Date'!AW41)</f>
        <v>2011</v>
      </c>
      <c r="AX41" s="38">
        <f>IF('Indicator Date'!AX41="","x",'Indicator Date'!AX41)</f>
        <v>2024</v>
      </c>
      <c r="AY41" s="38">
        <f>IF('Indicator Date'!AY41="","x",'Indicator Date'!AY41)</f>
        <v>2024</v>
      </c>
      <c r="AZ41" s="38">
        <f>IF('Indicator Date'!AZ41="","x",'Indicator Date'!AZ41)</f>
        <v>2024</v>
      </c>
      <c r="BA41" s="38">
        <f>IF('Indicator Date'!BA41="","x",'Indicator Date'!BA41)</f>
        <v>2024</v>
      </c>
      <c r="BB41" s="38">
        <f>IF('Indicator Date'!BB41="","x",'Indicator Date'!BB41)</f>
        <v>2024</v>
      </c>
      <c r="BC41" s="38">
        <f>IF('Indicator Date'!BC41="","x",'Indicator Date'!BC41)</f>
        <v>2023</v>
      </c>
      <c r="BD41" s="38">
        <f>IF('Indicator Date'!BD41="","x",'Indicator Date'!BD41)</f>
        <v>2024</v>
      </c>
      <c r="BE41" s="38">
        <f>IF('Indicator Date'!BE41="","x",'Indicator Date'!BE41)</f>
        <v>2024</v>
      </c>
      <c r="BF41" s="38" t="str">
        <f>IF('Indicator Date'!BF41="","x",'Indicator Date'!BF41)</f>
        <v>x</v>
      </c>
      <c r="BG41" s="38">
        <f>IF('Indicator Date'!BG41="","x",'Indicator Date'!BG41)</f>
        <v>2022</v>
      </c>
      <c r="BH41" s="38">
        <f>IF('Indicator Date'!BH41="","x",'Indicator Date'!BH41)</f>
        <v>2023</v>
      </c>
      <c r="BI41" s="38">
        <f>IF('Indicator Date'!BI41="","x",'Indicator Date'!BI41)</f>
        <v>2022</v>
      </c>
      <c r="BJ41" s="38">
        <f>IF('Indicator Date'!BJ41="","x",'Indicator Date'!BJ41)</f>
        <v>2021</v>
      </c>
      <c r="BK41" s="38">
        <f>IF('Indicator Date'!BK41="","x",'Indicator Date'!BK41)</f>
        <v>2017</v>
      </c>
      <c r="BL41" s="38">
        <f>IF('Indicator Date'!BL41="","x",'Indicator Date'!BL41)</f>
        <v>2021</v>
      </c>
      <c r="BM41" s="38">
        <f>IF('Indicator Date'!BM41="","x",'Indicator Date'!BM41)</f>
        <v>2014</v>
      </c>
      <c r="BN41" s="38">
        <f>IF('Indicator Date'!BN41="","x",'Indicator Date'!BN41)</f>
        <v>2022</v>
      </c>
      <c r="BO41" s="38">
        <f>IF('Indicator Date'!BO41="","x",'Indicator Date'!BO41)</f>
        <v>2022</v>
      </c>
      <c r="BP41" s="38">
        <f>IF('Indicator Date'!BP41="","x",'Indicator Date'!BP41)</f>
        <v>2018</v>
      </c>
      <c r="BQ41" s="38">
        <f>IF('Indicator Date'!BQ41="","x",'Indicator Date'!BQ41)</f>
        <v>2022</v>
      </c>
      <c r="BR41" s="38">
        <f>IF('Indicator Date'!BR41="","x",'Indicator Date'!BR41)</f>
        <v>2022</v>
      </c>
      <c r="BS41" s="38">
        <f>IF('Indicator Date'!BS41="","x",'Indicator Date'!BS41)</f>
        <v>2022</v>
      </c>
      <c r="BT41" s="38">
        <f>IF('Indicator Date'!BT41="","x",'Indicator Date'!BT41)</f>
        <v>2021</v>
      </c>
      <c r="BU41" s="38">
        <f>IF('Indicator Date'!BU41="","x",'Indicator Date'!BU41)</f>
        <v>2020</v>
      </c>
      <c r="BV41" s="38">
        <f>IF('Indicator Date'!BV41="","x",'Indicator Date'!BV41)</f>
        <v>2023</v>
      </c>
    </row>
    <row r="42" spans="1:74">
      <c r="A42" s="30" t="str">
        <f>'Indicator Data'!A44</f>
        <v>Congo DR</v>
      </c>
      <c r="B42" s="23" t="str">
        <f>'Indicator Data'!B44</f>
        <v>COD</v>
      </c>
      <c r="C42" s="38">
        <f>IF('Indicator Date'!C42="","x",'Indicator Date'!C42)</f>
        <v>2024</v>
      </c>
      <c r="D42" s="38">
        <f>IF('Indicator Date'!D42="","x",'Indicator Date'!D42)</f>
        <v>2024</v>
      </c>
      <c r="E42" s="38">
        <f>IF('Indicator Date'!E42="","x",'Indicator Date'!E42)</f>
        <v>2024</v>
      </c>
      <c r="F42" s="38">
        <f>IF('Indicator Date'!F42="","x",'Indicator Date'!F42)</f>
        <v>2024</v>
      </c>
      <c r="G42" s="38">
        <f>IF('Indicator Date'!G42="","x",'Indicator Date'!G42)</f>
        <v>2024</v>
      </c>
      <c r="H42" s="38">
        <f>IF('Indicator Date'!H42="","x",'Indicator Date'!H42)</f>
        <v>2024</v>
      </c>
      <c r="I42" s="38">
        <f>IF('Indicator Date'!I42="","x",'Indicator Date'!I42)</f>
        <v>2024</v>
      </c>
      <c r="J42" s="38">
        <f>IF('Indicator Date'!J42="","x",'Indicator Date'!J42)</f>
        <v>2024</v>
      </c>
      <c r="K42" s="38">
        <f>IF('Indicator Date'!K42="","x",'Indicator Date'!K42)</f>
        <v>2024</v>
      </c>
      <c r="L42" s="38">
        <f>IF('Indicator Date'!L42="","x",'Indicator Date'!L42)</f>
        <v>2024</v>
      </c>
      <c r="M42" s="38">
        <f>IF('Indicator Date'!M42="","x",'Indicator Date'!M42)</f>
        <v>2024</v>
      </c>
      <c r="N42" s="38">
        <f>IF('Indicator Date'!N42="","x",'Indicator Date'!N42)</f>
        <v>2024</v>
      </c>
      <c r="O42" s="38">
        <f>IF('Indicator Date'!O42="","x",'Indicator Date'!O42)</f>
        <v>2024</v>
      </c>
      <c r="P42" s="38">
        <f>IF('Indicator Date'!P42="","x",'Indicator Date'!P42)</f>
        <v>2024</v>
      </c>
      <c r="Q42" s="38">
        <f>IF('Indicator Date'!Q42="","x",'Indicator Date'!Q42)</f>
        <v>2024</v>
      </c>
      <c r="R42" s="38">
        <f>IF('Indicator Date'!R42="","x",'Indicator Date'!R42)</f>
        <v>2024</v>
      </c>
      <c r="S42" s="38">
        <f>IF('Indicator Date'!S42="","x",'Indicator Date'!S42)</f>
        <v>2024</v>
      </c>
      <c r="T42" s="38">
        <f>IF('Indicator Date'!T42="","x",'Indicator Date'!T42)</f>
        <v>2024</v>
      </c>
      <c r="U42" s="38">
        <f>IF('Indicator Date'!U42="","x",'Indicator Date'!U42)</f>
        <v>2024</v>
      </c>
      <c r="V42" s="38">
        <f>IF('Indicator Date'!V42="","x",'Indicator Date'!V42)</f>
        <v>2021</v>
      </c>
      <c r="W42" s="38">
        <f>IF('Indicator Date'!W42="","x",'Indicator Date'!W42)</f>
        <v>2022</v>
      </c>
      <c r="X42" s="38">
        <f>IF('Indicator Date'!X42="","x",'Indicator Date'!X42)</f>
        <v>2022</v>
      </c>
      <c r="Y42" s="38">
        <f>IF('Indicator Date'!Y42="","x",'Indicator Date'!Y42)</f>
        <v>2017</v>
      </c>
      <c r="Z42" s="38">
        <f>IF('Indicator Date'!Z42="","x",'Indicator Date'!Z42)</f>
        <v>2022</v>
      </c>
      <c r="AA42" s="38">
        <f>IF('Indicator Date'!AA42="","x",'Indicator Date'!AA42)</f>
        <v>2022</v>
      </c>
      <c r="AB42" s="38">
        <f>IF('Indicator Date'!AB42="","x",'Indicator Date'!AB42)</f>
        <v>2018</v>
      </c>
      <c r="AC42" s="38">
        <f>IF('Indicator Date'!AC42="","x",'Indicator Date'!AC42)</f>
        <v>2020</v>
      </c>
      <c r="AD42" s="38">
        <f>IF('Indicator Date'!AD42="","x",'Indicator Date'!AD42)</f>
        <v>2022</v>
      </c>
      <c r="AE42" s="38">
        <f>IF('Indicator Date'!AE42="","x",'Indicator Date'!AE42)</f>
        <v>2024</v>
      </c>
      <c r="AF42" s="38">
        <f>IF('Indicator Date'!AF42="","x",'Indicator Date'!AF42)</f>
        <v>2024</v>
      </c>
      <c r="AG42" s="38">
        <f>IF('Indicator Date'!AG42="","x",'Indicator Date'!AG42)</f>
        <v>2024</v>
      </c>
      <c r="AH42" s="38">
        <f>IF('Indicator Date'!AH42="","x",'Indicator Date'!AH42)</f>
        <v>2022</v>
      </c>
      <c r="AI42" s="38" t="str">
        <f>IF('Indicator Date'!AI42="","x",RIGHT('Indicator Date'!AI42,4))</f>
        <v>2017</v>
      </c>
      <c r="AJ42" s="38">
        <f>IF('Indicator Date'!AJ42="","x",'Indicator Date'!AJ42)</f>
        <v>2024</v>
      </c>
      <c r="AK42" s="38">
        <f>IF('Indicator Date'!AK42="","x",'Indicator Date'!AK42)</f>
        <v>2021</v>
      </c>
      <c r="AL42" s="38">
        <f>IF('Indicator Date'!AL42="","x",'Indicator Date'!AL42)</f>
        <v>2022</v>
      </c>
      <c r="AM42" s="38">
        <f>IF('Indicator Date'!AM42="","x",'Indicator Date'!AM42)</f>
        <v>2022</v>
      </c>
      <c r="AN42" s="38">
        <f>IF('Indicator Date'!AN42="","x",'Indicator Date'!AN42)</f>
        <v>2023</v>
      </c>
      <c r="AO42" s="38">
        <f>IF('Indicator Date'!AO42="","x",'Indicator Date'!AO42)</f>
        <v>2022</v>
      </c>
      <c r="AP42" s="38">
        <f>IF('Indicator Date'!AP42="","x",'Indicator Date'!AP42)</f>
        <v>2017</v>
      </c>
      <c r="AQ42" s="38">
        <f>IF('Indicator Date'!AQ42="","x",'Indicator Date'!AQ42)</f>
        <v>2022</v>
      </c>
      <c r="AR42" s="38">
        <f>IF('Indicator Date'!AR42="","x",'Indicator Date'!AR42)</f>
        <v>2022</v>
      </c>
      <c r="AS42" s="38">
        <f>IF('Indicator Date'!AS42="","x",'Indicator Date'!AS42)</f>
        <v>2022</v>
      </c>
      <c r="AT42" s="38">
        <f>IF('Indicator Date'!AT42="","x",'Indicator Date'!AT42)</f>
        <v>2022</v>
      </c>
      <c r="AU42" s="38">
        <f>IF('Indicator Date'!AU42="","x",'Indicator Date'!AU42)</f>
        <v>2022</v>
      </c>
      <c r="AV42" s="38">
        <f>IF('Indicator Date'!AV42="","x",'Indicator Date'!AV42)</f>
        <v>2022</v>
      </c>
      <c r="AW42" s="38">
        <f>IF('Indicator Date'!AW42="","x",'Indicator Date'!AW42)</f>
        <v>2020</v>
      </c>
      <c r="AX42" s="38">
        <f>IF('Indicator Date'!AX42="","x",'Indicator Date'!AX42)</f>
        <v>2024</v>
      </c>
      <c r="AY42" s="38">
        <f>IF('Indicator Date'!AY42="","x",'Indicator Date'!AY42)</f>
        <v>2024</v>
      </c>
      <c r="AZ42" s="38">
        <f>IF('Indicator Date'!AZ42="","x",'Indicator Date'!AZ42)</f>
        <v>2024</v>
      </c>
      <c r="BA42" s="38">
        <f>IF('Indicator Date'!BA42="","x",'Indicator Date'!BA42)</f>
        <v>2024</v>
      </c>
      <c r="BB42" s="38">
        <f>IF('Indicator Date'!BB42="","x",'Indicator Date'!BB42)</f>
        <v>2024</v>
      </c>
      <c r="BC42" s="38">
        <f>IF('Indicator Date'!BC42="","x",'Indicator Date'!BC42)</f>
        <v>2024</v>
      </c>
      <c r="BD42" s="38">
        <f>IF('Indicator Date'!BD42="","x",'Indicator Date'!BD42)</f>
        <v>2024</v>
      </c>
      <c r="BE42" s="38">
        <f>IF('Indicator Date'!BE42="","x",'Indicator Date'!BE42)</f>
        <v>2024</v>
      </c>
      <c r="BF42" s="38">
        <f>IF('Indicator Date'!BF42="","x",'Indicator Date'!BF42)</f>
        <v>2015</v>
      </c>
      <c r="BG42" s="38">
        <f>IF('Indicator Date'!BG42="","x",'Indicator Date'!BG42)</f>
        <v>2022</v>
      </c>
      <c r="BH42" s="38">
        <f>IF('Indicator Date'!BH42="","x",'Indicator Date'!BH42)</f>
        <v>2023</v>
      </c>
      <c r="BI42" s="38">
        <f>IF('Indicator Date'!BI42="","x",'Indicator Date'!BI42)</f>
        <v>2022</v>
      </c>
      <c r="BJ42" s="38">
        <f>IF('Indicator Date'!BJ42="","x",'Indicator Date'!BJ42)</f>
        <v>2022</v>
      </c>
      <c r="BK42" s="38">
        <f>IF('Indicator Date'!BK42="","x",'Indicator Date'!BK42)</f>
        <v>2021</v>
      </c>
      <c r="BL42" s="38">
        <f>IF('Indicator Date'!BL42="","x",'Indicator Date'!BL42)</f>
        <v>2022</v>
      </c>
      <c r="BM42" s="38">
        <f>IF('Indicator Date'!BM42="","x",'Indicator Date'!BM42)</f>
        <v>2014</v>
      </c>
      <c r="BN42" s="38">
        <f>IF('Indicator Date'!BN42="","x",'Indicator Date'!BN42)</f>
        <v>2022</v>
      </c>
      <c r="BO42" s="38">
        <f>IF('Indicator Date'!BO42="","x",'Indicator Date'!BO42)</f>
        <v>2022</v>
      </c>
      <c r="BP42" s="38">
        <f>IF('Indicator Date'!BP42="","x",'Indicator Date'!BP42)</f>
        <v>2018</v>
      </c>
      <c r="BQ42" s="38">
        <f>IF('Indicator Date'!BQ42="","x",'Indicator Date'!BQ42)</f>
        <v>2022</v>
      </c>
      <c r="BR42" s="38" t="str">
        <f>IF('Indicator Date'!BR42="","x",'Indicator Date'!BR42)</f>
        <v>x</v>
      </c>
      <c r="BS42" s="38">
        <f>IF('Indicator Date'!BS42="","x",'Indicator Date'!BS42)</f>
        <v>2022</v>
      </c>
      <c r="BT42" s="38">
        <f>IF('Indicator Date'!BT42="","x",'Indicator Date'!BT42)</f>
        <v>2021</v>
      </c>
      <c r="BU42" s="38">
        <f>IF('Indicator Date'!BU42="","x",'Indicator Date'!BU42)</f>
        <v>2020</v>
      </c>
      <c r="BV42" s="38">
        <f>IF('Indicator Date'!BV42="","x",'Indicator Date'!BV42)</f>
        <v>2023</v>
      </c>
    </row>
    <row r="43" spans="1:74">
      <c r="A43" s="30" t="str">
        <f>'Indicator Data'!A45</f>
        <v>Costa Rica</v>
      </c>
      <c r="B43" s="23" t="str">
        <f>'Indicator Data'!B45</f>
        <v>CRI</v>
      </c>
      <c r="C43" s="38">
        <f>IF('Indicator Date'!C43="","x",'Indicator Date'!C43)</f>
        <v>2024</v>
      </c>
      <c r="D43" s="38">
        <f>IF('Indicator Date'!D43="","x",'Indicator Date'!D43)</f>
        <v>2024</v>
      </c>
      <c r="E43" s="38">
        <f>IF('Indicator Date'!E43="","x",'Indicator Date'!E43)</f>
        <v>2024</v>
      </c>
      <c r="F43" s="38">
        <f>IF('Indicator Date'!F43="","x",'Indicator Date'!F43)</f>
        <v>2024</v>
      </c>
      <c r="G43" s="38">
        <f>IF('Indicator Date'!G43="","x",'Indicator Date'!G43)</f>
        <v>2024</v>
      </c>
      <c r="H43" s="38">
        <f>IF('Indicator Date'!H43="","x",'Indicator Date'!H43)</f>
        <v>2024</v>
      </c>
      <c r="I43" s="38">
        <f>IF('Indicator Date'!I43="","x",'Indicator Date'!I43)</f>
        <v>2024</v>
      </c>
      <c r="J43" s="38">
        <f>IF('Indicator Date'!J43="","x",'Indicator Date'!J43)</f>
        <v>2024</v>
      </c>
      <c r="K43" s="38">
        <f>IF('Indicator Date'!K43="","x",'Indicator Date'!K43)</f>
        <v>2024</v>
      </c>
      <c r="L43" s="38">
        <f>IF('Indicator Date'!L43="","x",'Indicator Date'!L43)</f>
        <v>2024</v>
      </c>
      <c r="M43" s="38" t="str">
        <f>IF('Indicator Date'!M43="","x",'Indicator Date'!M43)</f>
        <v>x</v>
      </c>
      <c r="N43" s="38" t="str">
        <f>IF('Indicator Date'!N43="","x",'Indicator Date'!N43)</f>
        <v>x</v>
      </c>
      <c r="O43" s="38" t="str">
        <f>IF('Indicator Date'!O43="","x",'Indicator Date'!O43)</f>
        <v>x</v>
      </c>
      <c r="P43" s="38" t="str">
        <f>IF('Indicator Date'!P43="","x",'Indicator Date'!P43)</f>
        <v>x</v>
      </c>
      <c r="Q43" s="38">
        <f>IF('Indicator Date'!Q43="","x",'Indicator Date'!Q43)</f>
        <v>2024</v>
      </c>
      <c r="R43" s="38">
        <f>IF('Indicator Date'!R43="","x",'Indicator Date'!R43)</f>
        <v>2024</v>
      </c>
      <c r="S43" s="38">
        <f>IF('Indicator Date'!S43="","x",'Indicator Date'!S43)</f>
        <v>2024</v>
      </c>
      <c r="T43" s="38">
        <f>IF('Indicator Date'!T43="","x",'Indicator Date'!T43)</f>
        <v>2024</v>
      </c>
      <c r="U43" s="38">
        <f>IF('Indicator Date'!U43="","x",'Indicator Date'!U43)</f>
        <v>2024</v>
      </c>
      <c r="V43" s="38">
        <f>IF('Indicator Date'!V43="","x",'Indicator Date'!V43)</f>
        <v>2021</v>
      </c>
      <c r="W43" s="38">
        <f>IF('Indicator Date'!W43="","x",'Indicator Date'!W43)</f>
        <v>2022</v>
      </c>
      <c r="X43" s="38">
        <f>IF('Indicator Date'!X43="","x",'Indicator Date'!X43)</f>
        <v>2022</v>
      </c>
      <c r="Y43" s="38">
        <f>IF('Indicator Date'!Y43="","x",'Indicator Date'!Y43)</f>
        <v>2018</v>
      </c>
      <c r="Z43" s="38">
        <f>IF('Indicator Date'!Z43="","x",'Indicator Date'!Z43)</f>
        <v>2022</v>
      </c>
      <c r="AA43" s="38">
        <f>IF('Indicator Date'!AA43="","x",'Indicator Date'!AA43)</f>
        <v>2022</v>
      </c>
      <c r="AB43" s="38">
        <f>IF('Indicator Date'!AB43="","x",'Indicator Date'!AB43)</f>
        <v>2018</v>
      </c>
      <c r="AC43" s="38">
        <f>IF('Indicator Date'!AC43="","x",'Indicator Date'!AC43)</f>
        <v>2020</v>
      </c>
      <c r="AD43" s="38">
        <f>IF('Indicator Date'!AD43="","x",'Indicator Date'!AD43)</f>
        <v>2022</v>
      </c>
      <c r="AE43" s="38">
        <f>IF('Indicator Date'!AE43="","x",'Indicator Date'!AE43)</f>
        <v>2024</v>
      </c>
      <c r="AF43" s="38">
        <f>IF('Indicator Date'!AF43="","x",'Indicator Date'!AF43)</f>
        <v>2024</v>
      </c>
      <c r="AG43" s="38">
        <f>IF('Indicator Date'!AG43="","x",'Indicator Date'!AG43)</f>
        <v>2024</v>
      </c>
      <c r="AH43" s="38">
        <f>IF('Indicator Date'!AH43="","x",'Indicator Date'!AH43)</f>
        <v>2022</v>
      </c>
      <c r="AI43" s="38" t="str">
        <f>IF('Indicator Date'!AI43="","x",RIGHT('Indicator Date'!AI43,4))</f>
        <v>2018</v>
      </c>
      <c r="AJ43" s="38">
        <f>IF('Indicator Date'!AJ43="","x",'Indicator Date'!AJ43)</f>
        <v>2024</v>
      </c>
      <c r="AK43" s="38">
        <f>IF('Indicator Date'!AK43="","x",'Indicator Date'!AK43)</f>
        <v>2021</v>
      </c>
      <c r="AL43" s="38">
        <f>IF('Indicator Date'!AL43="","x",'Indicator Date'!AL43)</f>
        <v>2022</v>
      </c>
      <c r="AM43" s="38">
        <f>IF('Indicator Date'!AM43="","x",'Indicator Date'!AM43)</f>
        <v>2022</v>
      </c>
      <c r="AN43" s="38">
        <f>IF('Indicator Date'!AN43="","x",'Indicator Date'!AN43)</f>
        <v>2023</v>
      </c>
      <c r="AO43" s="38">
        <f>IF('Indicator Date'!AO43="","x",'Indicator Date'!AO43)</f>
        <v>2022</v>
      </c>
      <c r="AP43" s="38">
        <f>IF('Indicator Date'!AP43="","x",'Indicator Date'!AP43)</f>
        <v>2018</v>
      </c>
      <c r="AQ43" s="38">
        <f>IF('Indicator Date'!AQ43="","x",'Indicator Date'!AQ43)</f>
        <v>2022</v>
      </c>
      <c r="AR43" s="38">
        <f>IF('Indicator Date'!AR43="","x",'Indicator Date'!AR43)</f>
        <v>2022</v>
      </c>
      <c r="AS43" s="38">
        <f>IF('Indicator Date'!AS43="","x",'Indicator Date'!AS43)</f>
        <v>2022</v>
      </c>
      <c r="AT43" s="38">
        <f>IF('Indicator Date'!AT43="","x",'Indicator Date'!AT43)</f>
        <v>2022</v>
      </c>
      <c r="AU43" s="38">
        <f>IF('Indicator Date'!AU43="","x",'Indicator Date'!AU43)</f>
        <v>2022</v>
      </c>
      <c r="AV43" s="38">
        <f>IF('Indicator Date'!AV43="","x",'Indicator Date'!AV43)</f>
        <v>2022</v>
      </c>
      <c r="AW43" s="38">
        <f>IF('Indicator Date'!AW43="","x",'Indicator Date'!AW43)</f>
        <v>2022</v>
      </c>
      <c r="AX43" s="38">
        <f>IF('Indicator Date'!AX43="","x",'Indicator Date'!AX43)</f>
        <v>2024</v>
      </c>
      <c r="AY43" s="38">
        <f>IF('Indicator Date'!AY43="","x",'Indicator Date'!AY43)</f>
        <v>2024</v>
      </c>
      <c r="AZ43" s="38">
        <f>IF('Indicator Date'!AZ43="","x",'Indicator Date'!AZ43)</f>
        <v>2024</v>
      </c>
      <c r="BA43" s="38" t="str">
        <f>IF('Indicator Date'!BA43="","x",'Indicator Date'!BA43)</f>
        <v>x</v>
      </c>
      <c r="BB43" s="38">
        <f>IF('Indicator Date'!BB43="","x",'Indicator Date'!BB43)</f>
        <v>2024</v>
      </c>
      <c r="BC43" s="38" t="str">
        <f>IF('Indicator Date'!BC43="","x",'Indicator Date'!BC43)</f>
        <v>x</v>
      </c>
      <c r="BD43" s="38">
        <f>IF('Indicator Date'!BD43="","x",'Indicator Date'!BD43)</f>
        <v>2024</v>
      </c>
      <c r="BE43" s="38">
        <f>IF('Indicator Date'!BE43="","x",'Indicator Date'!BE43)</f>
        <v>2024</v>
      </c>
      <c r="BF43" s="38">
        <f>IF('Indicator Date'!BF43="","x",'Indicator Date'!BF43)</f>
        <v>2013</v>
      </c>
      <c r="BG43" s="38">
        <f>IF('Indicator Date'!BG43="","x",'Indicator Date'!BG43)</f>
        <v>2022</v>
      </c>
      <c r="BH43" s="38">
        <f>IF('Indicator Date'!BH43="","x",'Indicator Date'!BH43)</f>
        <v>2023</v>
      </c>
      <c r="BI43" s="38">
        <f>IF('Indicator Date'!BI43="","x",'Indicator Date'!BI43)</f>
        <v>2022</v>
      </c>
      <c r="BJ43" s="38">
        <f>IF('Indicator Date'!BJ43="","x",'Indicator Date'!BJ43)</f>
        <v>2021</v>
      </c>
      <c r="BK43" s="38">
        <f>IF('Indicator Date'!BK43="","x",'Indicator Date'!BK43)</f>
        <v>2022</v>
      </c>
      <c r="BL43" s="38">
        <f>IF('Indicator Date'!BL43="","x",'Indicator Date'!BL43)</f>
        <v>2022</v>
      </c>
      <c r="BM43" s="38">
        <f>IF('Indicator Date'!BM43="","x",'Indicator Date'!BM43)</f>
        <v>2014</v>
      </c>
      <c r="BN43" s="38">
        <f>IF('Indicator Date'!BN43="","x",'Indicator Date'!BN43)</f>
        <v>2022</v>
      </c>
      <c r="BO43" s="38">
        <f>IF('Indicator Date'!BO43="","x",'Indicator Date'!BO43)</f>
        <v>2022</v>
      </c>
      <c r="BP43" s="38">
        <f>IF('Indicator Date'!BP43="","x",'Indicator Date'!BP43)</f>
        <v>2021</v>
      </c>
      <c r="BQ43" s="38">
        <f>IF('Indicator Date'!BQ43="","x",'Indicator Date'!BQ43)</f>
        <v>2022</v>
      </c>
      <c r="BR43" s="38">
        <f>IF('Indicator Date'!BR43="","x",'Indicator Date'!BR43)</f>
        <v>2022</v>
      </c>
      <c r="BS43" s="38">
        <f>IF('Indicator Date'!BS43="","x",'Indicator Date'!BS43)</f>
        <v>2022</v>
      </c>
      <c r="BT43" s="38">
        <f>IF('Indicator Date'!BT43="","x",'Indicator Date'!BT43)</f>
        <v>2021</v>
      </c>
      <c r="BU43" s="38">
        <f>IF('Indicator Date'!BU43="","x",'Indicator Date'!BU43)</f>
        <v>2020</v>
      </c>
      <c r="BV43" s="38">
        <f>IF('Indicator Date'!BV43="","x",'Indicator Date'!BV43)</f>
        <v>2023</v>
      </c>
    </row>
    <row r="44" spans="1:74">
      <c r="A44" s="30" t="str">
        <f>'Indicator Data'!A46</f>
        <v>Côte d'Ivoire</v>
      </c>
      <c r="B44" s="23" t="str">
        <f>'Indicator Data'!B46</f>
        <v>CIV</v>
      </c>
      <c r="C44" s="38">
        <f>IF('Indicator Date'!C44="","x",'Indicator Date'!C44)</f>
        <v>2024</v>
      </c>
      <c r="D44" s="38">
        <f>IF('Indicator Date'!D44="","x",'Indicator Date'!D44)</f>
        <v>2024</v>
      </c>
      <c r="E44" s="38">
        <f>IF('Indicator Date'!E44="","x",'Indicator Date'!E44)</f>
        <v>2024</v>
      </c>
      <c r="F44" s="38">
        <f>IF('Indicator Date'!F44="","x",'Indicator Date'!F44)</f>
        <v>2024</v>
      </c>
      <c r="G44" s="38">
        <f>IF('Indicator Date'!G44="","x",'Indicator Date'!G44)</f>
        <v>2024</v>
      </c>
      <c r="H44" s="38">
        <f>IF('Indicator Date'!H44="","x",'Indicator Date'!H44)</f>
        <v>2024</v>
      </c>
      <c r="I44" s="38">
        <f>IF('Indicator Date'!I44="","x",'Indicator Date'!I44)</f>
        <v>2024</v>
      </c>
      <c r="J44" s="38">
        <f>IF('Indicator Date'!J44="","x",'Indicator Date'!J44)</f>
        <v>2024</v>
      </c>
      <c r="K44" s="38">
        <f>IF('Indicator Date'!K44="","x",'Indicator Date'!K44)</f>
        <v>2024</v>
      </c>
      <c r="L44" s="38">
        <f>IF('Indicator Date'!L44="","x",'Indicator Date'!L44)</f>
        <v>2024</v>
      </c>
      <c r="M44" s="38">
        <f>IF('Indicator Date'!M44="","x",'Indicator Date'!M44)</f>
        <v>2024</v>
      </c>
      <c r="N44" s="38">
        <f>IF('Indicator Date'!N44="","x",'Indicator Date'!N44)</f>
        <v>2024</v>
      </c>
      <c r="O44" s="38">
        <f>IF('Indicator Date'!O44="","x",'Indicator Date'!O44)</f>
        <v>2024</v>
      </c>
      <c r="P44" s="38">
        <f>IF('Indicator Date'!P44="","x",'Indicator Date'!P44)</f>
        <v>2024</v>
      </c>
      <c r="Q44" s="38">
        <f>IF('Indicator Date'!Q44="","x",'Indicator Date'!Q44)</f>
        <v>2024</v>
      </c>
      <c r="R44" s="38">
        <f>IF('Indicator Date'!R44="","x",'Indicator Date'!R44)</f>
        <v>2024</v>
      </c>
      <c r="S44" s="38">
        <f>IF('Indicator Date'!S44="","x",'Indicator Date'!S44)</f>
        <v>2024</v>
      </c>
      <c r="T44" s="38">
        <f>IF('Indicator Date'!T44="","x",'Indicator Date'!T44)</f>
        <v>2024</v>
      </c>
      <c r="U44" s="38">
        <f>IF('Indicator Date'!U44="","x",'Indicator Date'!U44)</f>
        <v>2024</v>
      </c>
      <c r="V44" s="38">
        <f>IF('Indicator Date'!V44="","x",'Indicator Date'!V44)</f>
        <v>2021</v>
      </c>
      <c r="W44" s="38">
        <f>IF('Indicator Date'!W44="","x",'Indicator Date'!W44)</f>
        <v>2022</v>
      </c>
      <c r="X44" s="38">
        <f>IF('Indicator Date'!X44="","x",'Indicator Date'!X44)</f>
        <v>2022</v>
      </c>
      <c r="Y44" s="38">
        <f>IF('Indicator Date'!Y44="","x",'Indicator Date'!Y44)</f>
        <v>2016</v>
      </c>
      <c r="Z44" s="38">
        <f>IF('Indicator Date'!Z44="","x",'Indicator Date'!Z44)</f>
        <v>2022</v>
      </c>
      <c r="AA44" s="38">
        <f>IF('Indicator Date'!AA44="","x",'Indicator Date'!AA44)</f>
        <v>2022</v>
      </c>
      <c r="AB44" s="38">
        <f>IF('Indicator Date'!AB44="","x",'Indicator Date'!AB44)</f>
        <v>2018</v>
      </c>
      <c r="AC44" s="38" t="str">
        <f>IF('Indicator Date'!AC44="","x",'Indicator Date'!AC44)</f>
        <v>x</v>
      </c>
      <c r="AD44" s="38">
        <f>IF('Indicator Date'!AD44="","x",'Indicator Date'!AD44)</f>
        <v>2022</v>
      </c>
      <c r="AE44" s="38">
        <f>IF('Indicator Date'!AE44="","x",'Indicator Date'!AE44)</f>
        <v>2024</v>
      </c>
      <c r="AF44" s="38">
        <f>IF('Indicator Date'!AF44="","x",'Indicator Date'!AF44)</f>
        <v>2024</v>
      </c>
      <c r="AG44" s="38">
        <f>IF('Indicator Date'!AG44="","x",'Indicator Date'!AG44)</f>
        <v>2024</v>
      </c>
      <c r="AH44" s="38">
        <f>IF('Indicator Date'!AH44="","x",'Indicator Date'!AH44)</f>
        <v>2022</v>
      </c>
      <c r="AI44" s="38" t="str">
        <f>IF('Indicator Date'!AI44="","x",RIGHT('Indicator Date'!AI44,4))</f>
        <v>2016</v>
      </c>
      <c r="AJ44" s="38">
        <f>IF('Indicator Date'!AJ44="","x",'Indicator Date'!AJ44)</f>
        <v>2024</v>
      </c>
      <c r="AK44" s="38">
        <f>IF('Indicator Date'!AK44="","x",'Indicator Date'!AK44)</f>
        <v>2021</v>
      </c>
      <c r="AL44" s="38">
        <f>IF('Indicator Date'!AL44="","x",'Indicator Date'!AL44)</f>
        <v>2022</v>
      </c>
      <c r="AM44" s="38">
        <f>IF('Indicator Date'!AM44="","x",'Indicator Date'!AM44)</f>
        <v>2022</v>
      </c>
      <c r="AN44" s="38">
        <f>IF('Indicator Date'!AN44="","x",'Indicator Date'!AN44)</f>
        <v>2023</v>
      </c>
      <c r="AO44" s="38">
        <f>IF('Indicator Date'!AO44="","x",'Indicator Date'!AO44)</f>
        <v>2022</v>
      </c>
      <c r="AP44" s="38">
        <f>IF('Indicator Date'!AP44="","x",'Indicator Date'!AP44)</f>
        <v>2021</v>
      </c>
      <c r="AQ44" s="38">
        <f>IF('Indicator Date'!AQ44="","x",'Indicator Date'!AQ44)</f>
        <v>2022</v>
      </c>
      <c r="AR44" s="38">
        <f>IF('Indicator Date'!AR44="","x",'Indicator Date'!AR44)</f>
        <v>2022</v>
      </c>
      <c r="AS44" s="38">
        <f>IF('Indicator Date'!AS44="","x",'Indicator Date'!AS44)</f>
        <v>2022</v>
      </c>
      <c r="AT44" s="38">
        <f>IF('Indicator Date'!AT44="","x",'Indicator Date'!AT44)</f>
        <v>2022</v>
      </c>
      <c r="AU44" s="38">
        <f>IF('Indicator Date'!AU44="","x",'Indicator Date'!AU44)</f>
        <v>2022</v>
      </c>
      <c r="AV44" s="38">
        <f>IF('Indicator Date'!AV44="","x",'Indicator Date'!AV44)</f>
        <v>2022</v>
      </c>
      <c r="AW44" s="38">
        <f>IF('Indicator Date'!AW44="","x",'Indicator Date'!AW44)</f>
        <v>2021</v>
      </c>
      <c r="AX44" s="38">
        <f>IF('Indicator Date'!AX44="","x",'Indicator Date'!AX44)</f>
        <v>2024</v>
      </c>
      <c r="AY44" s="38">
        <f>IF('Indicator Date'!AY44="","x",'Indicator Date'!AY44)</f>
        <v>2024</v>
      </c>
      <c r="AZ44" s="38">
        <f>IF('Indicator Date'!AZ44="","x",'Indicator Date'!AZ44)</f>
        <v>2024</v>
      </c>
      <c r="BA44" s="38">
        <f>IF('Indicator Date'!BA44="","x",'Indicator Date'!BA44)</f>
        <v>2024</v>
      </c>
      <c r="BB44" s="38">
        <f>IF('Indicator Date'!BB44="","x",'Indicator Date'!BB44)</f>
        <v>2024</v>
      </c>
      <c r="BC44" s="38">
        <f>IF('Indicator Date'!BC44="","x",'Indicator Date'!BC44)</f>
        <v>2024</v>
      </c>
      <c r="BD44" s="38">
        <f>IF('Indicator Date'!BD44="","x",'Indicator Date'!BD44)</f>
        <v>2024</v>
      </c>
      <c r="BE44" s="38">
        <f>IF('Indicator Date'!BE44="","x",'Indicator Date'!BE44)</f>
        <v>2024</v>
      </c>
      <c r="BF44" s="38">
        <f>IF('Indicator Date'!BF44="","x",'Indicator Date'!BF44)</f>
        <v>2015</v>
      </c>
      <c r="BG44" s="38">
        <f>IF('Indicator Date'!BG44="","x",'Indicator Date'!BG44)</f>
        <v>2022</v>
      </c>
      <c r="BH44" s="38">
        <f>IF('Indicator Date'!BH44="","x",'Indicator Date'!BH44)</f>
        <v>2023</v>
      </c>
      <c r="BI44" s="38">
        <f>IF('Indicator Date'!BI44="","x",'Indicator Date'!BI44)</f>
        <v>2022</v>
      </c>
      <c r="BJ44" s="38">
        <f>IF('Indicator Date'!BJ44="","x",'Indicator Date'!BJ44)</f>
        <v>2019</v>
      </c>
      <c r="BK44" s="38">
        <f>IF('Indicator Date'!BK44="","x",'Indicator Date'!BK44)</f>
        <v>2022</v>
      </c>
      <c r="BL44" s="38">
        <f>IF('Indicator Date'!BL44="","x",'Indicator Date'!BL44)</f>
        <v>2022</v>
      </c>
      <c r="BM44" s="38">
        <f>IF('Indicator Date'!BM44="","x",'Indicator Date'!BM44)</f>
        <v>2014</v>
      </c>
      <c r="BN44" s="38">
        <f>IF('Indicator Date'!BN44="","x",'Indicator Date'!BN44)</f>
        <v>2022</v>
      </c>
      <c r="BO44" s="38">
        <f>IF('Indicator Date'!BO44="","x",'Indicator Date'!BO44)</f>
        <v>2022</v>
      </c>
      <c r="BP44" s="38">
        <f>IF('Indicator Date'!BP44="","x",'Indicator Date'!BP44)</f>
        <v>2019</v>
      </c>
      <c r="BQ44" s="38">
        <f>IF('Indicator Date'!BQ44="","x",'Indicator Date'!BQ44)</f>
        <v>2022</v>
      </c>
      <c r="BR44" s="38">
        <f>IF('Indicator Date'!BR44="","x",'Indicator Date'!BR44)</f>
        <v>2022</v>
      </c>
      <c r="BS44" s="38">
        <f>IF('Indicator Date'!BS44="","x",'Indicator Date'!BS44)</f>
        <v>2022</v>
      </c>
      <c r="BT44" s="38">
        <f>IF('Indicator Date'!BT44="","x",'Indicator Date'!BT44)</f>
        <v>2021</v>
      </c>
      <c r="BU44" s="38">
        <f>IF('Indicator Date'!BU44="","x",'Indicator Date'!BU44)</f>
        <v>2020</v>
      </c>
      <c r="BV44" s="38">
        <f>IF('Indicator Date'!BV44="","x",'Indicator Date'!BV44)</f>
        <v>2023</v>
      </c>
    </row>
    <row r="45" spans="1:74">
      <c r="A45" s="30" t="str">
        <f>'Indicator Data'!A47</f>
        <v>Croatia</v>
      </c>
      <c r="B45" s="23" t="str">
        <f>'Indicator Data'!B47</f>
        <v>HRV</v>
      </c>
      <c r="C45" s="38">
        <f>IF('Indicator Date'!C45="","x",'Indicator Date'!C45)</f>
        <v>2024</v>
      </c>
      <c r="D45" s="38">
        <f>IF('Indicator Date'!D45="","x",'Indicator Date'!D45)</f>
        <v>2024</v>
      </c>
      <c r="E45" s="38">
        <f>IF('Indicator Date'!E45="","x",'Indicator Date'!E45)</f>
        <v>2024</v>
      </c>
      <c r="F45" s="38">
        <f>IF('Indicator Date'!F45="","x",'Indicator Date'!F45)</f>
        <v>2024</v>
      </c>
      <c r="G45" s="38">
        <f>IF('Indicator Date'!G45="","x",'Indicator Date'!G45)</f>
        <v>2024</v>
      </c>
      <c r="H45" s="38">
        <f>IF('Indicator Date'!H45="","x",'Indicator Date'!H45)</f>
        <v>2024</v>
      </c>
      <c r="I45" s="38">
        <f>IF('Indicator Date'!I45="","x",'Indicator Date'!I45)</f>
        <v>2024</v>
      </c>
      <c r="J45" s="38">
        <f>IF('Indicator Date'!J45="","x",'Indicator Date'!J45)</f>
        <v>2024</v>
      </c>
      <c r="K45" s="38">
        <f>IF('Indicator Date'!K45="","x",'Indicator Date'!K45)</f>
        <v>2024</v>
      </c>
      <c r="L45" s="38">
        <f>IF('Indicator Date'!L45="","x",'Indicator Date'!L45)</f>
        <v>2024</v>
      </c>
      <c r="M45" s="38">
        <f>IF('Indicator Date'!M45="","x",'Indicator Date'!M45)</f>
        <v>2024</v>
      </c>
      <c r="N45" s="38" t="str">
        <f>IF('Indicator Date'!N45="","x",'Indicator Date'!N45)</f>
        <v>x</v>
      </c>
      <c r="O45" s="38" t="str">
        <f>IF('Indicator Date'!O45="","x",'Indicator Date'!O45)</f>
        <v>x</v>
      </c>
      <c r="P45" s="38" t="str">
        <f>IF('Indicator Date'!P45="","x",'Indicator Date'!P45)</f>
        <v>x</v>
      </c>
      <c r="Q45" s="38">
        <f>IF('Indicator Date'!Q45="","x",'Indicator Date'!Q45)</f>
        <v>2024</v>
      </c>
      <c r="R45" s="38">
        <f>IF('Indicator Date'!R45="","x",'Indicator Date'!R45)</f>
        <v>2024</v>
      </c>
      <c r="S45" s="38">
        <f>IF('Indicator Date'!S45="","x",'Indicator Date'!S45)</f>
        <v>2024</v>
      </c>
      <c r="T45" s="38">
        <f>IF('Indicator Date'!T45="","x",'Indicator Date'!T45)</f>
        <v>2024</v>
      </c>
      <c r="U45" s="38">
        <f>IF('Indicator Date'!U45="","x",'Indicator Date'!U45)</f>
        <v>2024</v>
      </c>
      <c r="V45" s="38">
        <f>IF('Indicator Date'!V45="","x",'Indicator Date'!V45)</f>
        <v>2021</v>
      </c>
      <c r="W45" s="38">
        <f>IF('Indicator Date'!W45="","x",'Indicator Date'!W45)</f>
        <v>2022</v>
      </c>
      <c r="X45" s="38">
        <f>IF('Indicator Date'!X45="","x",'Indicator Date'!X45)</f>
        <v>2022</v>
      </c>
      <c r="Y45" s="38">
        <f>IF('Indicator Date'!Y45="","x",'Indicator Date'!Y45)</f>
        <v>2011</v>
      </c>
      <c r="Z45" s="38">
        <f>IF('Indicator Date'!Z45="","x",'Indicator Date'!Z45)</f>
        <v>2021</v>
      </c>
      <c r="AA45" s="38" t="str">
        <f>IF('Indicator Date'!AA45="","x",'Indicator Date'!AA45)</f>
        <v>x</v>
      </c>
      <c r="AB45" s="38">
        <f>IF('Indicator Date'!AB45="","x",'Indicator Date'!AB45)</f>
        <v>2018</v>
      </c>
      <c r="AC45" s="38">
        <f>IF('Indicator Date'!AC45="","x",'Indicator Date'!AC45)</f>
        <v>2020</v>
      </c>
      <c r="AD45" s="38">
        <f>IF('Indicator Date'!AD45="","x",'Indicator Date'!AD45)</f>
        <v>2022</v>
      </c>
      <c r="AE45" s="38">
        <f>IF('Indicator Date'!AE45="","x",'Indicator Date'!AE45)</f>
        <v>2024</v>
      </c>
      <c r="AF45" s="38">
        <f>IF('Indicator Date'!AF45="","x",'Indicator Date'!AF45)</f>
        <v>2024</v>
      </c>
      <c r="AG45" s="38">
        <f>IF('Indicator Date'!AG45="","x",'Indicator Date'!AG45)</f>
        <v>2024</v>
      </c>
      <c r="AH45" s="38">
        <f>IF('Indicator Date'!AH45="","x",'Indicator Date'!AH45)</f>
        <v>2022</v>
      </c>
      <c r="AI45" s="38" t="str">
        <f>IF('Indicator Date'!AI45="","x",RIGHT('Indicator Date'!AI45,4))</f>
        <v>x</v>
      </c>
      <c r="AJ45" s="38">
        <f>IF('Indicator Date'!AJ45="","x",'Indicator Date'!AJ45)</f>
        <v>2024</v>
      </c>
      <c r="AK45" s="38">
        <f>IF('Indicator Date'!AK45="","x",'Indicator Date'!AK45)</f>
        <v>2021</v>
      </c>
      <c r="AL45" s="38">
        <f>IF('Indicator Date'!AL45="","x",'Indicator Date'!AL45)</f>
        <v>2022</v>
      </c>
      <c r="AM45" s="38" t="str">
        <f>IF('Indicator Date'!AM45="","x",'Indicator Date'!AM45)</f>
        <v>x</v>
      </c>
      <c r="AN45" s="38">
        <f>IF('Indicator Date'!AN45="","x",'Indicator Date'!AN45)</f>
        <v>2023</v>
      </c>
      <c r="AO45" s="38">
        <f>IF('Indicator Date'!AO45="","x",'Indicator Date'!AO45)</f>
        <v>2022</v>
      </c>
      <c r="AP45" s="38" t="str">
        <f>IF('Indicator Date'!AP45="","x",'Indicator Date'!AP45)</f>
        <v>x</v>
      </c>
      <c r="AQ45" s="38">
        <f>IF('Indicator Date'!AQ45="","x",'Indicator Date'!AQ45)</f>
        <v>2022</v>
      </c>
      <c r="AR45" s="38">
        <f>IF('Indicator Date'!AR45="","x",'Indicator Date'!AR45)</f>
        <v>2022</v>
      </c>
      <c r="AS45" s="38">
        <f>IF('Indicator Date'!AS45="","x",'Indicator Date'!AS45)</f>
        <v>2022</v>
      </c>
      <c r="AT45" s="38" t="str">
        <f>IF('Indicator Date'!AT45="","x",'Indicator Date'!AT45)</f>
        <v>x</v>
      </c>
      <c r="AU45" s="38">
        <f>IF('Indicator Date'!AU45="","x",'Indicator Date'!AU45)</f>
        <v>2022</v>
      </c>
      <c r="AV45" s="38">
        <f>IF('Indicator Date'!AV45="","x",'Indicator Date'!AV45)</f>
        <v>2022</v>
      </c>
      <c r="AW45" s="38">
        <f>IF('Indicator Date'!AW45="","x",'Indicator Date'!AW45)</f>
        <v>2021</v>
      </c>
      <c r="AX45" s="38">
        <f>IF('Indicator Date'!AX45="","x",'Indicator Date'!AX45)</f>
        <v>2024</v>
      </c>
      <c r="AY45" s="38">
        <f>IF('Indicator Date'!AY45="","x",'Indicator Date'!AY45)</f>
        <v>2024</v>
      </c>
      <c r="AZ45" s="38">
        <f>IF('Indicator Date'!AZ45="","x",'Indicator Date'!AZ45)</f>
        <v>2024</v>
      </c>
      <c r="BA45" s="38" t="str">
        <f>IF('Indicator Date'!BA45="","x",'Indicator Date'!BA45)</f>
        <v>x</v>
      </c>
      <c r="BB45" s="38">
        <f>IF('Indicator Date'!BB45="","x",'Indicator Date'!BB45)</f>
        <v>2024</v>
      </c>
      <c r="BC45" s="38">
        <f>IF('Indicator Date'!BC45="","x",'Indicator Date'!BC45)</f>
        <v>2023</v>
      </c>
      <c r="BD45" s="38">
        <f>IF('Indicator Date'!BD45="","x",'Indicator Date'!BD45)</f>
        <v>2024</v>
      </c>
      <c r="BE45" s="38">
        <f>IF('Indicator Date'!BE45="","x",'Indicator Date'!BE45)</f>
        <v>2024</v>
      </c>
      <c r="BF45" s="38">
        <f>IF('Indicator Date'!BF45="","x",'Indicator Date'!BF45)</f>
        <v>2015</v>
      </c>
      <c r="BG45" s="38">
        <f>IF('Indicator Date'!BG45="","x",'Indicator Date'!BG45)</f>
        <v>2022</v>
      </c>
      <c r="BH45" s="38">
        <f>IF('Indicator Date'!BH45="","x",'Indicator Date'!BH45)</f>
        <v>2023</v>
      </c>
      <c r="BI45" s="38">
        <f>IF('Indicator Date'!BI45="","x",'Indicator Date'!BI45)</f>
        <v>2022</v>
      </c>
      <c r="BJ45" s="38">
        <f>IF('Indicator Date'!BJ45="","x",'Indicator Date'!BJ45)</f>
        <v>2021</v>
      </c>
      <c r="BK45" s="38">
        <f>IF('Indicator Date'!BK45="","x",'Indicator Date'!BK45)</f>
        <v>2022</v>
      </c>
      <c r="BL45" s="38">
        <f>IF('Indicator Date'!BL45="","x",'Indicator Date'!BL45)</f>
        <v>2022</v>
      </c>
      <c r="BM45" s="38">
        <f>IF('Indicator Date'!BM45="","x",'Indicator Date'!BM45)</f>
        <v>2014</v>
      </c>
      <c r="BN45" s="38">
        <f>IF('Indicator Date'!BN45="","x",'Indicator Date'!BN45)</f>
        <v>2022</v>
      </c>
      <c r="BO45" s="38">
        <f>IF('Indicator Date'!BO45="","x",'Indicator Date'!BO45)</f>
        <v>2022</v>
      </c>
      <c r="BP45" s="38">
        <f>IF('Indicator Date'!BP45="","x",'Indicator Date'!BP45)</f>
        <v>2019</v>
      </c>
      <c r="BQ45" s="38">
        <f>IF('Indicator Date'!BQ45="","x",'Indicator Date'!BQ45)</f>
        <v>2022</v>
      </c>
      <c r="BR45" s="38">
        <f>IF('Indicator Date'!BR45="","x",'Indicator Date'!BR45)</f>
        <v>2022</v>
      </c>
      <c r="BS45" s="38">
        <f>IF('Indicator Date'!BS45="","x",'Indicator Date'!BS45)</f>
        <v>2022</v>
      </c>
      <c r="BT45" s="38">
        <f>IF('Indicator Date'!BT45="","x",'Indicator Date'!BT45)</f>
        <v>2021</v>
      </c>
      <c r="BU45" s="38">
        <f>IF('Indicator Date'!BU45="","x",'Indicator Date'!BU45)</f>
        <v>2020</v>
      </c>
      <c r="BV45" s="38">
        <f>IF('Indicator Date'!BV45="","x",'Indicator Date'!BV45)</f>
        <v>2023</v>
      </c>
    </row>
    <row r="46" spans="1:74">
      <c r="A46" s="30" t="str">
        <f>'Indicator Data'!A48</f>
        <v>Cuba</v>
      </c>
      <c r="B46" s="23" t="str">
        <f>'Indicator Data'!B48</f>
        <v>CUB</v>
      </c>
      <c r="C46" s="38">
        <f>IF('Indicator Date'!C46="","x",'Indicator Date'!C46)</f>
        <v>2024</v>
      </c>
      <c r="D46" s="38">
        <f>IF('Indicator Date'!D46="","x",'Indicator Date'!D46)</f>
        <v>2024</v>
      </c>
      <c r="E46" s="38">
        <f>IF('Indicator Date'!E46="","x",'Indicator Date'!E46)</f>
        <v>2024</v>
      </c>
      <c r="F46" s="38">
        <f>IF('Indicator Date'!F46="","x",'Indicator Date'!F46)</f>
        <v>2024</v>
      </c>
      <c r="G46" s="38">
        <f>IF('Indicator Date'!G46="","x",'Indicator Date'!G46)</f>
        <v>2024</v>
      </c>
      <c r="H46" s="38">
        <f>IF('Indicator Date'!H46="","x",'Indicator Date'!H46)</f>
        <v>2024</v>
      </c>
      <c r="I46" s="38">
        <f>IF('Indicator Date'!I46="","x",'Indicator Date'!I46)</f>
        <v>2024</v>
      </c>
      <c r="J46" s="38">
        <f>IF('Indicator Date'!J46="","x",'Indicator Date'!J46)</f>
        <v>2024</v>
      </c>
      <c r="K46" s="38">
        <f>IF('Indicator Date'!K46="","x",'Indicator Date'!K46)</f>
        <v>2024</v>
      </c>
      <c r="L46" s="38">
        <f>IF('Indicator Date'!L46="","x",'Indicator Date'!L46)</f>
        <v>2024</v>
      </c>
      <c r="M46" s="38" t="str">
        <f>IF('Indicator Date'!M46="","x",'Indicator Date'!M46)</f>
        <v>x</v>
      </c>
      <c r="N46" s="38" t="str">
        <f>IF('Indicator Date'!N46="","x",'Indicator Date'!N46)</f>
        <v>x</v>
      </c>
      <c r="O46" s="38" t="str">
        <f>IF('Indicator Date'!O46="","x",'Indicator Date'!O46)</f>
        <v>x</v>
      </c>
      <c r="P46" s="38" t="str">
        <f>IF('Indicator Date'!P46="","x",'Indicator Date'!P46)</f>
        <v>x</v>
      </c>
      <c r="Q46" s="38">
        <f>IF('Indicator Date'!Q46="","x",'Indicator Date'!Q46)</f>
        <v>2024</v>
      </c>
      <c r="R46" s="38">
        <f>IF('Indicator Date'!R46="","x",'Indicator Date'!R46)</f>
        <v>2024</v>
      </c>
      <c r="S46" s="38">
        <f>IF('Indicator Date'!S46="","x",'Indicator Date'!S46)</f>
        <v>2024</v>
      </c>
      <c r="T46" s="38">
        <f>IF('Indicator Date'!T46="","x",'Indicator Date'!T46)</f>
        <v>2024</v>
      </c>
      <c r="U46" s="38">
        <f>IF('Indicator Date'!U46="","x",'Indicator Date'!U46)</f>
        <v>2024</v>
      </c>
      <c r="V46" s="38">
        <f>IF('Indicator Date'!V46="","x",'Indicator Date'!V46)</f>
        <v>2021</v>
      </c>
      <c r="W46" s="38">
        <f>IF('Indicator Date'!W46="","x",'Indicator Date'!W46)</f>
        <v>2022</v>
      </c>
      <c r="X46" s="38">
        <f>IF('Indicator Date'!X46="","x",'Indicator Date'!X46)</f>
        <v>2022</v>
      </c>
      <c r="Y46" s="38">
        <f>IF('Indicator Date'!Y46="","x",'Indicator Date'!Y46)</f>
        <v>2019</v>
      </c>
      <c r="Z46" s="38">
        <f>IF('Indicator Date'!Z46="","x",'Indicator Date'!Z46)</f>
        <v>2022</v>
      </c>
      <c r="AA46" s="38">
        <f>IF('Indicator Date'!AA46="","x",'Indicator Date'!AA46)</f>
        <v>2022</v>
      </c>
      <c r="AB46" s="38">
        <f>IF('Indicator Date'!AB46="","x",'Indicator Date'!AB46)</f>
        <v>2018</v>
      </c>
      <c r="AC46" s="38" t="str">
        <f>IF('Indicator Date'!AC46="","x",'Indicator Date'!AC46)</f>
        <v>x</v>
      </c>
      <c r="AD46" s="38">
        <f>IF('Indicator Date'!AD46="","x",'Indicator Date'!AD46)</f>
        <v>2022</v>
      </c>
      <c r="AE46" s="38">
        <f>IF('Indicator Date'!AE46="","x",'Indicator Date'!AE46)</f>
        <v>2024</v>
      </c>
      <c r="AF46" s="38">
        <f>IF('Indicator Date'!AF46="","x",'Indicator Date'!AF46)</f>
        <v>2024</v>
      </c>
      <c r="AG46" s="38">
        <f>IF('Indicator Date'!AG46="","x",'Indicator Date'!AG46)</f>
        <v>2024</v>
      </c>
      <c r="AH46" s="38">
        <f>IF('Indicator Date'!AH46="","x",'Indicator Date'!AH46)</f>
        <v>2022</v>
      </c>
      <c r="AI46" s="38" t="str">
        <f>IF('Indicator Date'!AI46="","x",RIGHT('Indicator Date'!AI46,4))</f>
        <v>2019</v>
      </c>
      <c r="AJ46" s="38">
        <f>IF('Indicator Date'!AJ46="","x",'Indicator Date'!AJ46)</f>
        <v>2024</v>
      </c>
      <c r="AK46" s="38">
        <f>IF('Indicator Date'!AK46="","x",'Indicator Date'!AK46)</f>
        <v>2021</v>
      </c>
      <c r="AL46" s="38">
        <f>IF('Indicator Date'!AL46="","x",'Indicator Date'!AL46)</f>
        <v>2022</v>
      </c>
      <c r="AM46" s="38">
        <f>IF('Indicator Date'!AM46="","x",'Indicator Date'!AM46)</f>
        <v>2019</v>
      </c>
      <c r="AN46" s="38" t="str">
        <f>IF('Indicator Date'!AN46="","x",'Indicator Date'!AN46)</f>
        <v>x</v>
      </c>
      <c r="AO46" s="38">
        <f>IF('Indicator Date'!AO46="","x",'Indicator Date'!AO46)</f>
        <v>2022</v>
      </c>
      <c r="AP46" s="38">
        <f>IF('Indicator Date'!AP46="","x",'Indicator Date'!AP46)</f>
        <v>2019</v>
      </c>
      <c r="AQ46" s="38">
        <f>IF('Indicator Date'!AQ46="","x",'Indicator Date'!AQ46)</f>
        <v>2022</v>
      </c>
      <c r="AR46" s="38">
        <f>IF('Indicator Date'!AR46="","x",'Indicator Date'!AR46)</f>
        <v>2022</v>
      </c>
      <c r="AS46" s="38">
        <f>IF('Indicator Date'!AS46="","x",'Indicator Date'!AS46)</f>
        <v>2022</v>
      </c>
      <c r="AT46" s="38" t="str">
        <f>IF('Indicator Date'!AT46="","x",'Indicator Date'!AT46)</f>
        <v>x</v>
      </c>
      <c r="AU46" s="38">
        <f>IF('Indicator Date'!AU46="","x",'Indicator Date'!AU46)</f>
        <v>2022</v>
      </c>
      <c r="AV46" s="38">
        <f>IF('Indicator Date'!AV46="","x",'Indicator Date'!AV46)</f>
        <v>2022</v>
      </c>
      <c r="AW46" s="38" t="str">
        <f>IF('Indicator Date'!AW46="","x",'Indicator Date'!AW46)</f>
        <v>x</v>
      </c>
      <c r="AX46" s="38">
        <f>IF('Indicator Date'!AX46="","x",'Indicator Date'!AX46)</f>
        <v>2024</v>
      </c>
      <c r="AY46" s="38">
        <f>IF('Indicator Date'!AY46="","x",'Indicator Date'!AY46)</f>
        <v>2024</v>
      </c>
      <c r="AZ46" s="38">
        <f>IF('Indicator Date'!AZ46="","x",'Indicator Date'!AZ46)</f>
        <v>2024</v>
      </c>
      <c r="BA46" s="38" t="str">
        <f>IF('Indicator Date'!BA46="","x",'Indicator Date'!BA46)</f>
        <v>x</v>
      </c>
      <c r="BB46" s="38">
        <f>IF('Indicator Date'!BB46="","x",'Indicator Date'!BB46)</f>
        <v>2024</v>
      </c>
      <c r="BC46" s="38">
        <f>IF('Indicator Date'!BC46="","x",'Indicator Date'!BC46)</f>
        <v>2023</v>
      </c>
      <c r="BD46" s="38">
        <f>IF('Indicator Date'!BD46="","x",'Indicator Date'!BD46)</f>
        <v>2024</v>
      </c>
      <c r="BE46" s="38">
        <f>IF('Indicator Date'!BE46="","x",'Indicator Date'!BE46)</f>
        <v>2024</v>
      </c>
      <c r="BF46" s="38">
        <f>IF('Indicator Date'!BF46="","x",'Indicator Date'!BF46)</f>
        <v>2013</v>
      </c>
      <c r="BG46" s="38">
        <f>IF('Indicator Date'!BG46="","x",'Indicator Date'!BG46)</f>
        <v>2022</v>
      </c>
      <c r="BH46" s="38">
        <f>IF('Indicator Date'!BH46="","x",'Indicator Date'!BH46)</f>
        <v>2023</v>
      </c>
      <c r="BI46" s="38">
        <f>IF('Indicator Date'!BI46="","x",'Indicator Date'!BI46)</f>
        <v>2022</v>
      </c>
      <c r="BJ46" s="38">
        <f>IF('Indicator Date'!BJ46="","x",'Indicator Date'!BJ46)</f>
        <v>2021</v>
      </c>
      <c r="BK46" s="38">
        <f>IF('Indicator Date'!BK46="","x",'Indicator Date'!BK46)</f>
        <v>2021</v>
      </c>
      <c r="BL46" s="38">
        <f>IF('Indicator Date'!BL46="","x",'Indicator Date'!BL46)</f>
        <v>2022</v>
      </c>
      <c r="BM46" s="38">
        <f>IF('Indicator Date'!BM46="","x",'Indicator Date'!BM46)</f>
        <v>2014</v>
      </c>
      <c r="BN46" s="38">
        <f>IF('Indicator Date'!BN46="","x",'Indicator Date'!BN46)</f>
        <v>2022</v>
      </c>
      <c r="BO46" s="38">
        <f>IF('Indicator Date'!BO46="","x",'Indicator Date'!BO46)</f>
        <v>2022</v>
      </c>
      <c r="BP46" s="38">
        <f>IF('Indicator Date'!BP46="","x",'Indicator Date'!BP46)</f>
        <v>2018</v>
      </c>
      <c r="BQ46" s="38">
        <f>IF('Indicator Date'!BQ46="","x",'Indicator Date'!BQ46)</f>
        <v>2022</v>
      </c>
      <c r="BR46" s="38">
        <f>IF('Indicator Date'!BR46="","x",'Indicator Date'!BR46)</f>
        <v>2022</v>
      </c>
      <c r="BS46" s="38" t="str">
        <f>IF('Indicator Date'!BS46="","x",'Indicator Date'!BS46)</f>
        <v>x</v>
      </c>
      <c r="BT46" s="38">
        <f>IF('Indicator Date'!BT46="","x",'Indicator Date'!BT46)</f>
        <v>2021</v>
      </c>
      <c r="BU46" s="38">
        <f>IF('Indicator Date'!BU46="","x",'Indicator Date'!BU46)</f>
        <v>2020</v>
      </c>
      <c r="BV46" s="38">
        <f>IF('Indicator Date'!BV46="","x",'Indicator Date'!BV46)</f>
        <v>2020</v>
      </c>
    </row>
    <row r="47" spans="1:74">
      <c r="A47" s="30" t="str">
        <f>'Indicator Data'!A49</f>
        <v>Cyprus</v>
      </c>
      <c r="B47" s="23" t="str">
        <f>'Indicator Data'!B49</f>
        <v>CYP</v>
      </c>
      <c r="C47" s="38">
        <f>IF('Indicator Date'!C47="","x",'Indicator Date'!C47)</f>
        <v>2024</v>
      </c>
      <c r="D47" s="38">
        <f>IF('Indicator Date'!D47="","x",'Indicator Date'!D47)</f>
        <v>2024</v>
      </c>
      <c r="E47" s="38">
        <f>IF('Indicator Date'!E47="","x",'Indicator Date'!E47)</f>
        <v>2024</v>
      </c>
      <c r="F47" s="38">
        <f>IF('Indicator Date'!F47="","x",'Indicator Date'!F47)</f>
        <v>2024</v>
      </c>
      <c r="G47" s="38">
        <f>IF('Indicator Date'!G47="","x",'Indicator Date'!G47)</f>
        <v>2024</v>
      </c>
      <c r="H47" s="38">
        <f>IF('Indicator Date'!H47="","x",'Indicator Date'!H47)</f>
        <v>2024</v>
      </c>
      <c r="I47" s="38">
        <f>IF('Indicator Date'!I47="","x",'Indicator Date'!I47)</f>
        <v>2024</v>
      </c>
      <c r="J47" s="38">
        <f>IF('Indicator Date'!J47="","x",'Indicator Date'!J47)</f>
        <v>2024</v>
      </c>
      <c r="K47" s="38">
        <f>IF('Indicator Date'!K47="","x",'Indicator Date'!K47)</f>
        <v>2024</v>
      </c>
      <c r="L47" s="38">
        <f>IF('Indicator Date'!L47="","x",'Indicator Date'!L47)</f>
        <v>2024</v>
      </c>
      <c r="M47" s="38">
        <f>IF('Indicator Date'!M47="","x",'Indicator Date'!M47)</f>
        <v>2024</v>
      </c>
      <c r="N47" s="38" t="str">
        <f>IF('Indicator Date'!N47="","x",'Indicator Date'!N47)</f>
        <v>x</v>
      </c>
      <c r="O47" s="38" t="str">
        <f>IF('Indicator Date'!O47="","x",'Indicator Date'!O47)</f>
        <v>x</v>
      </c>
      <c r="P47" s="38" t="str">
        <f>IF('Indicator Date'!P47="","x",'Indicator Date'!P47)</f>
        <v>x</v>
      </c>
      <c r="Q47" s="38">
        <f>IF('Indicator Date'!Q47="","x",'Indicator Date'!Q47)</f>
        <v>2024</v>
      </c>
      <c r="R47" s="38">
        <f>IF('Indicator Date'!R47="","x",'Indicator Date'!R47)</f>
        <v>2024</v>
      </c>
      <c r="S47" s="38">
        <f>IF('Indicator Date'!S47="","x",'Indicator Date'!S47)</f>
        <v>2024</v>
      </c>
      <c r="T47" s="38">
        <f>IF('Indicator Date'!T47="","x",'Indicator Date'!T47)</f>
        <v>2024</v>
      </c>
      <c r="U47" s="38">
        <f>IF('Indicator Date'!U47="","x",'Indicator Date'!U47)</f>
        <v>2024</v>
      </c>
      <c r="V47" s="38">
        <f>IF('Indicator Date'!V47="","x",'Indicator Date'!V47)</f>
        <v>2021</v>
      </c>
      <c r="W47" s="38">
        <f>IF('Indicator Date'!W47="","x",'Indicator Date'!W47)</f>
        <v>2022</v>
      </c>
      <c r="X47" s="38">
        <f>IF('Indicator Date'!X47="","x",'Indicator Date'!X47)</f>
        <v>2022</v>
      </c>
      <c r="Y47" s="38">
        <f>IF('Indicator Date'!Y47="","x",'Indicator Date'!Y47)</f>
        <v>2011</v>
      </c>
      <c r="Z47" s="38">
        <f>IF('Indicator Date'!Z47="","x",'Indicator Date'!Z47)</f>
        <v>2022</v>
      </c>
      <c r="AA47" s="38" t="str">
        <f>IF('Indicator Date'!AA47="","x",'Indicator Date'!AA47)</f>
        <v>x</v>
      </c>
      <c r="AB47" s="38">
        <f>IF('Indicator Date'!AB47="","x",'Indicator Date'!AB47)</f>
        <v>2019</v>
      </c>
      <c r="AC47" s="38">
        <f>IF('Indicator Date'!AC47="","x",'Indicator Date'!AC47)</f>
        <v>2020</v>
      </c>
      <c r="AD47" s="38">
        <f>IF('Indicator Date'!AD47="","x",'Indicator Date'!AD47)</f>
        <v>2022</v>
      </c>
      <c r="AE47" s="38">
        <f>IF('Indicator Date'!AE47="","x",'Indicator Date'!AE47)</f>
        <v>2024</v>
      </c>
      <c r="AF47" s="38">
        <f>IF('Indicator Date'!AF47="","x",'Indicator Date'!AF47)</f>
        <v>2024</v>
      </c>
      <c r="AG47" s="38">
        <f>IF('Indicator Date'!AG47="","x",'Indicator Date'!AG47)</f>
        <v>2024</v>
      </c>
      <c r="AH47" s="38">
        <f>IF('Indicator Date'!AH47="","x",'Indicator Date'!AH47)</f>
        <v>2022</v>
      </c>
      <c r="AI47" s="38" t="str">
        <f>IF('Indicator Date'!AI47="","x",RIGHT('Indicator Date'!AI47,4))</f>
        <v>x</v>
      </c>
      <c r="AJ47" s="38">
        <f>IF('Indicator Date'!AJ47="","x",'Indicator Date'!AJ47)</f>
        <v>2024</v>
      </c>
      <c r="AK47" s="38">
        <f>IF('Indicator Date'!AK47="","x",'Indicator Date'!AK47)</f>
        <v>2021</v>
      </c>
      <c r="AL47" s="38">
        <f>IF('Indicator Date'!AL47="","x",'Indicator Date'!AL47)</f>
        <v>2022</v>
      </c>
      <c r="AM47" s="38" t="str">
        <f>IF('Indicator Date'!AM47="","x",'Indicator Date'!AM47)</f>
        <v>x</v>
      </c>
      <c r="AN47" s="38">
        <f>IF('Indicator Date'!AN47="","x",'Indicator Date'!AN47)</f>
        <v>2023</v>
      </c>
      <c r="AO47" s="38">
        <f>IF('Indicator Date'!AO47="","x",'Indicator Date'!AO47)</f>
        <v>2022</v>
      </c>
      <c r="AP47" s="38" t="str">
        <f>IF('Indicator Date'!AP47="","x",'Indicator Date'!AP47)</f>
        <v>x</v>
      </c>
      <c r="AQ47" s="38">
        <f>IF('Indicator Date'!AQ47="","x",'Indicator Date'!AQ47)</f>
        <v>2022</v>
      </c>
      <c r="AR47" s="38">
        <f>IF('Indicator Date'!AR47="","x",'Indicator Date'!AR47)</f>
        <v>2021</v>
      </c>
      <c r="AS47" s="38">
        <f>IF('Indicator Date'!AS47="","x",'Indicator Date'!AS47)</f>
        <v>2021</v>
      </c>
      <c r="AT47" s="38" t="str">
        <f>IF('Indicator Date'!AT47="","x",'Indicator Date'!AT47)</f>
        <v>x</v>
      </c>
      <c r="AU47" s="38">
        <f>IF('Indicator Date'!AU47="","x",'Indicator Date'!AU47)</f>
        <v>2022</v>
      </c>
      <c r="AV47" s="38">
        <f>IF('Indicator Date'!AV47="","x",'Indicator Date'!AV47)</f>
        <v>2022</v>
      </c>
      <c r="AW47" s="38">
        <f>IF('Indicator Date'!AW47="","x",'Indicator Date'!AW47)</f>
        <v>2021</v>
      </c>
      <c r="AX47" s="38">
        <f>IF('Indicator Date'!AX47="","x",'Indicator Date'!AX47)</f>
        <v>2024</v>
      </c>
      <c r="AY47" s="38">
        <f>IF('Indicator Date'!AY47="","x",'Indicator Date'!AY47)</f>
        <v>2024</v>
      </c>
      <c r="AZ47" s="38">
        <f>IF('Indicator Date'!AZ47="","x",'Indicator Date'!AZ47)</f>
        <v>2024</v>
      </c>
      <c r="BA47" s="38">
        <f>IF('Indicator Date'!BA47="","x",'Indicator Date'!BA47)</f>
        <v>2024</v>
      </c>
      <c r="BB47" s="38">
        <f>IF('Indicator Date'!BB47="","x",'Indicator Date'!BB47)</f>
        <v>2024</v>
      </c>
      <c r="BC47" s="38" t="str">
        <f>IF('Indicator Date'!BC47="","x",'Indicator Date'!BC47)</f>
        <v>x</v>
      </c>
      <c r="BD47" s="38">
        <f>IF('Indicator Date'!BD47="","x",'Indicator Date'!BD47)</f>
        <v>2024</v>
      </c>
      <c r="BE47" s="38">
        <f>IF('Indicator Date'!BE47="","x",'Indicator Date'!BE47)</f>
        <v>2024</v>
      </c>
      <c r="BF47" s="38" t="str">
        <f>IF('Indicator Date'!BF47="","x",'Indicator Date'!BF47)</f>
        <v>x</v>
      </c>
      <c r="BG47" s="38">
        <f>IF('Indicator Date'!BG47="","x",'Indicator Date'!BG47)</f>
        <v>2022</v>
      </c>
      <c r="BH47" s="38">
        <f>IF('Indicator Date'!BH47="","x",'Indicator Date'!BH47)</f>
        <v>2023</v>
      </c>
      <c r="BI47" s="38">
        <f>IF('Indicator Date'!BI47="","x",'Indicator Date'!BI47)</f>
        <v>2022</v>
      </c>
      <c r="BJ47" s="38">
        <f>IF('Indicator Date'!BJ47="","x",'Indicator Date'!BJ47)</f>
        <v>2021</v>
      </c>
      <c r="BK47" s="38">
        <f>IF('Indicator Date'!BK47="","x",'Indicator Date'!BK47)</f>
        <v>2022</v>
      </c>
      <c r="BL47" s="38">
        <f>IF('Indicator Date'!BL47="","x",'Indicator Date'!BL47)</f>
        <v>2021</v>
      </c>
      <c r="BM47" s="38">
        <f>IF('Indicator Date'!BM47="","x",'Indicator Date'!BM47)</f>
        <v>2014</v>
      </c>
      <c r="BN47" s="38">
        <f>IF('Indicator Date'!BN47="","x",'Indicator Date'!BN47)</f>
        <v>2022</v>
      </c>
      <c r="BO47" s="38">
        <f>IF('Indicator Date'!BO47="","x",'Indicator Date'!BO47)</f>
        <v>2022</v>
      </c>
      <c r="BP47" s="38">
        <f>IF('Indicator Date'!BP47="","x",'Indicator Date'!BP47)</f>
        <v>2021</v>
      </c>
      <c r="BQ47" s="38">
        <f>IF('Indicator Date'!BQ47="","x",'Indicator Date'!BQ47)</f>
        <v>2022</v>
      </c>
      <c r="BR47" s="38">
        <f>IF('Indicator Date'!BR47="","x",'Indicator Date'!BR47)</f>
        <v>2022</v>
      </c>
      <c r="BS47" s="38">
        <f>IF('Indicator Date'!BS47="","x",'Indicator Date'!BS47)</f>
        <v>2022</v>
      </c>
      <c r="BT47" s="38">
        <f>IF('Indicator Date'!BT47="","x",'Indicator Date'!BT47)</f>
        <v>2021</v>
      </c>
      <c r="BU47" s="38">
        <f>IF('Indicator Date'!BU47="","x",'Indicator Date'!BU47)</f>
        <v>2020</v>
      </c>
      <c r="BV47" s="38">
        <f>IF('Indicator Date'!BV47="","x",'Indicator Date'!BV47)</f>
        <v>2023</v>
      </c>
    </row>
    <row r="48" spans="1:74">
      <c r="A48" s="30" t="str">
        <f>'Indicator Data'!A50</f>
        <v>Czech Republic</v>
      </c>
      <c r="B48" s="23" t="str">
        <f>'Indicator Data'!B50</f>
        <v>CZE</v>
      </c>
      <c r="C48" s="38">
        <f>IF('Indicator Date'!C48="","x",'Indicator Date'!C48)</f>
        <v>2024</v>
      </c>
      <c r="D48" s="38">
        <f>IF('Indicator Date'!D48="","x",'Indicator Date'!D48)</f>
        <v>2024</v>
      </c>
      <c r="E48" s="38">
        <f>IF('Indicator Date'!E48="","x",'Indicator Date'!E48)</f>
        <v>2024</v>
      </c>
      <c r="F48" s="38">
        <f>IF('Indicator Date'!F48="","x",'Indicator Date'!F48)</f>
        <v>2024</v>
      </c>
      <c r="G48" s="38">
        <f>IF('Indicator Date'!G48="","x",'Indicator Date'!G48)</f>
        <v>2024</v>
      </c>
      <c r="H48" s="38">
        <f>IF('Indicator Date'!H48="","x",'Indicator Date'!H48)</f>
        <v>2024</v>
      </c>
      <c r="I48" s="38">
        <f>IF('Indicator Date'!I48="","x",'Indicator Date'!I48)</f>
        <v>2024</v>
      </c>
      <c r="J48" s="38">
        <f>IF('Indicator Date'!J48="","x",'Indicator Date'!J48)</f>
        <v>2024</v>
      </c>
      <c r="K48" s="38">
        <f>IF('Indicator Date'!K48="","x",'Indicator Date'!K48)</f>
        <v>2024</v>
      </c>
      <c r="L48" s="38">
        <f>IF('Indicator Date'!L48="","x",'Indicator Date'!L48)</f>
        <v>2024</v>
      </c>
      <c r="M48" s="38">
        <f>IF('Indicator Date'!M48="","x",'Indicator Date'!M48)</f>
        <v>2024</v>
      </c>
      <c r="N48" s="38" t="str">
        <f>IF('Indicator Date'!N48="","x",'Indicator Date'!N48)</f>
        <v>x</v>
      </c>
      <c r="O48" s="38" t="str">
        <f>IF('Indicator Date'!O48="","x",'Indicator Date'!O48)</f>
        <v>x</v>
      </c>
      <c r="P48" s="38" t="str">
        <f>IF('Indicator Date'!P48="","x",'Indicator Date'!P48)</f>
        <v>x</v>
      </c>
      <c r="Q48" s="38">
        <f>IF('Indicator Date'!Q48="","x",'Indicator Date'!Q48)</f>
        <v>2024</v>
      </c>
      <c r="R48" s="38">
        <f>IF('Indicator Date'!R48="","x",'Indicator Date'!R48)</f>
        <v>2024</v>
      </c>
      <c r="S48" s="38">
        <f>IF('Indicator Date'!S48="","x",'Indicator Date'!S48)</f>
        <v>2024</v>
      </c>
      <c r="T48" s="38">
        <f>IF('Indicator Date'!T48="","x",'Indicator Date'!T48)</f>
        <v>2024</v>
      </c>
      <c r="U48" s="38">
        <f>IF('Indicator Date'!U48="","x",'Indicator Date'!U48)</f>
        <v>2024</v>
      </c>
      <c r="V48" s="38">
        <f>IF('Indicator Date'!V48="","x",'Indicator Date'!V48)</f>
        <v>2021</v>
      </c>
      <c r="W48" s="38">
        <f>IF('Indicator Date'!W48="","x",'Indicator Date'!W48)</f>
        <v>2022</v>
      </c>
      <c r="X48" s="38">
        <f>IF('Indicator Date'!X48="","x",'Indicator Date'!X48)</f>
        <v>2022</v>
      </c>
      <c r="Y48" s="38">
        <f>IF('Indicator Date'!Y48="","x",'Indicator Date'!Y48)</f>
        <v>2011</v>
      </c>
      <c r="Z48" s="38">
        <f>IF('Indicator Date'!Z48="","x",'Indicator Date'!Z48)</f>
        <v>2022</v>
      </c>
      <c r="AA48" s="38" t="str">
        <f>IF('Indicator Date'!AA48="","x",'Indicator Date'!AA48)</f>
        <v>x</v>
      </c>
      <c r="AB48" s="38">
        <f>IF('Indicator Date'!AB48="","x",'Indicator Date'!AB48)</f>
        <v>2019</v>
      </c>
      <c r="AC48" s="38" t="str">
        <f>IF('Indicator Date'!AC48="","x",'Indicator Date'!AC48)</f>
        <v>x</v>
      </c>
      <c r="AD48" s="38">
        <f>IF('Indicator Date'!AD48="","x",'Indicator Date'!AD48)</f>
        <v>2022</v>
      </c>
      <c r="AE48" s="38">
        <f>IF('Indicator Date'!AE48="","x",'Indicator Date'!AE48)</f>
        <v>2024</v>
      </c>
      <c r="AF48" s="38">
        <f>IF('Indicator Date'!AF48="","x",'Indicator Date'!AF48)</f>
        <v>2024</v>
      </c>
      <c r="AG48" s="38">
        <f>IF('Indicator Date'!AG48="","x",'Indicator Date'!AG48)</f>
        <v>2024</v>
      </c>
      <c r="AH48" s="38">
        <f>IF('Indicator Date'!AH48="","x",'Indicator Date'!AH48)</f>
        <v>2022</v>
      </c>
      <c r="AI48" s="38" t="str">
        <f>IF('Indicator Date'!AI48="","x",RIGHT('Indicator Date'!AI48,4))</f>
        <v>x</v>
      </c>
      <c r="AJ48" s="38">
        <f>IF('Indicator Date'!AJ48="","x",'Indicator Date'!AJ48)</f>
        <v>2024</v>
      </c>
      <c r="AK48" s="38">
        <f>IF('Indicator Date'!AK48="","x",'Indicator Date'!AK48)</f>
        <v>2021</v>
      </c>
      <c r="AL48" s="38">
        <f>IF('Indicator Date'!AL48="","x",'Indicator Date'!AL48)</f>
        <v>2022</v>
      </c>
      <c r="AM48" s="38" t="str">
        <f>IF('Indicator Date'!AM48="","x",'Indicator Date'!AM48)</f>
        <v>x</v>
      </c>
      <c r="AN48" s="38">
        <f>IF('Indicator Date'!AN48="","x",'Indicator Date'!AN48)</f>
        <v>2023</v>
      </c>
      <c r="AO48" s="38">
        <f>IF('Indicator Date'!AO48="","x",'Indicator Date'!AO48)</f>
        <v>2022</v>
      </c>
      <c r="AP48" s="38" t="str">
        <f>IF('Indicator Date'!AP48="","x",'Indicator Date'!AP48)</f>
        <v>x</v>
      </c>
      <c r="AQ48" s="38">
        <f>IF('Indicator Date'!AQ48="","x",'Indicator Date'!AQ48)</f>
        <v>2022</v>
      </c>
      <c r="AR48" s="38">
        <f>IF('Indicator Date'!AR48="","x",'Indicator Date'!AR48)</f>
        <v>2022</v>
      </c>
      <c r="AS48" s="38">
        <f>IF('Indicator Date'!AS48="","x",'Indicator Date'!AS48)</f>
        <v>2022</v>
      </c>
      <c r="AT48" s="38" t="str">
        <f>IF('Indicator Date'!AT48="","x",'Indicator Date'!AT48)</f>
        <v>x</v>
      </c>
      <c r="AU48" s="38">
        <f>IF('Indicator Date'!AU48="","x",'Indicator Date'!AU48)</f>
        <v>2022</v>
      </c>
      <c r="AV48" s="38">
        <f>IF('Indicator Date'!AV48="","x",'Indicator Date'!AV48)</f>
        <v>2022</v>
      </c>
      <c r="AW48" s="38">
        <f>IF('Indicator Date'!AW48="","x",'Indicator Date'!AW48)</f>
        <v>2021</v>
      </c>
      <c r="AX48" s="38">
        <f>IF('Indicator Date'!AX48="","x",'Indicator Date'!AX48)</f>
        <v>2024</v>
      </c>
      <c r="AY48" s="38">
        <f>IF('Indicator Date'!AY48="","x",'Indicator Date'!AY48)</f>
        <v>2024</v>
      </c>
      <c r="AZ48" s="38">
        <f>IF('Indicator Date'!AZ48="","x",'Indicator Date'!AZ48)</f>
        <v>2024</v>
      </c>
      <c r="BA48" s="38" t="str">
        <f>IF('Indicator Date'!BA48="","x",'Indicator Date'!BA48)</f>
        <v>x</v>
      </c>
      <c r="BB48" s="38">
        <f>IF('Indicator Date'!BB48="","x",'Indicator Date'!BB48)</f>
        <v>2024</v>
      </c>
      <c r="BC48" s="38">
        <f>IF('Indicator Date'!BC48="","x",'Indicator Date'!BC48)</f>
        <v>2023</v>
      </c>
      <c r="BD48" s="38">
        <f>IF('Indicator Date'!BD48="","x",'Indicator Date'!BD48)</f>
        <v>2024</v>
      </c>
      <c r="BE48" s="38">
        <f>IF('Indicator Date'!BE48="","x",'Indicator Date'!BE48)</f>
        <v>2024</v>
      </c>
      <c r="BF48" s="38">
        <f>IF('Indicator Date'!BF48="","x",'Indicator Date'!BF48)</f>
        <v>2015</v>
      </c>
      <c r="BG48" s="38">
        <f>IF('Indicator Date'!BG48="","x",'Indicator Date'!BG48)</f>
        <v>2022</v>
      </c>
      <c r="BH48" s="38">
        <f>IF('Indicator Date'!BH48="","x",'Indicator Date'!BH48)</f>
        <v>2023</v>
      </c>
      <c r="BI48" s="38">
        <f>IF('Indicator Date'!BI48="","x",'Indicator Date'!BI48)</f>
        <v>2022</v>
      </c>
      <c r="BJ48" s="38" t="str">
        <f>IF('Indicator Date'!BJ48="","x",'Indicator Date'!BJ48)</f>
        <v>x</v>
      </c>
      <c r="BK48" s="38">
        <f>IF('Indicator Date'!BK48="","x",'Indicator Date'!BK48)</f>
        <v>2022</v>
      </c>
      <c r="BL48" s="38">
        <f>IF('Indicator Date'!BL48="","x",'Indicator Date'!BL48)</f>
        <v>2022</v>
      </c>
      <c r="BM48" s="38">
        <f>IF('Indicator Date'!BM48="","x",'Indicator Date'!BM48)</f>
        <v>2014</v>
      </c>
      <c r="BN48" s="38">
        <f>IF('Indicator Date'!BN48="","x",'Indicator Date'!BN48)</f>
        <v>2022</v>
      </c>
      <c r="BO48" s="38">
        <f>IF('Indicator Date'!BO48="","x",'Indicator Date'!BO48)</f>
        <v>2022</v>
      </c>
      <c r="BP48" s="38">
        <f>IF('Indicator Date'!BP48="","x",'Indicator Date'!BP48)</f>
        <v>2021</v>
      </c>
      <c r="BQ48" s="38">
        <f>IF('Indicator Date'!BQ48="","x",'Indicator Date'!BQ48)</f>
        <v>2022</v>
      </c>
      <c r="BR48" s="38">
        <f>IF('Indicator Date'!BR48="","x",'Indicator Date'!BR48)</f>
        <v>2022</v>
      </c>
      <c r="BS48" s="38" t="str">
        <f>IF('Indicator Date'!BS48="","x",'Indicator Date'!BS48)</f>
        <v>x</v>
      </c>
      <c r="BT48" s="38">
        <f>IF('Indicator Date'!BT48="","x",'Indicator Date'!BT48)</f>
        <v>2021</v>
      </c>
      <c r="BU48" s="38">
        <f>IF('Indicator Date'!BU48="","x",'Indicator Date'!BU48)</f>
        <v>2020</v>
      </c>
      <c r="BV48" s="38">
        <f>IF('Indicator Date'!BV48="","x",'Indicator Date'!BV48)</f>
        <v>2023</v>
      </c>
    </row>
    <row r="49" spans="1:74">
      <c r="A49" s="30" t="str">
        <f>'Indicator Data'!A51</f>
        <v>Denmark</v>
      </c>
      <c r="B49" s="23" t="str">
        <f>'Indicator Data'!B51</f>
        <v>DNK</v>
      </c>
      <c r="C49" s="38">
        <f>IF('Indicator Date'!C49="","x",'Indicator Date'!C49)</f>
        <v>2024</v>
      </c>
      <c r="D49" s="38">
        <f>IF('Indicator Date'!D49="","x",'Indicator Date'!D49)</f>
        <v>2024</v>
      </c>
      <c r="E49" s="38">
        <f>IF('Indicator Date'!E49="","x",'Indicator Date'!E49)</f>
        <v>2024</v>
      </c>
      <c r="F49" s="38">
        <f>IF('Indicator Date'!F49="","x",'Indicator Date'!F49)</f>
        <v>2024</v>
      </c>
      <c r="G49" s="38">
        <f>IF('Indicator Date'!G49="","x",'Indicator Date'!G49)</f>
        <v>2024</v>
      </c>
      <c r="H49" s="38">
        <f>IF('Indicator Date'!H49="","x",'Indicator Date'!H49)</f>
        <v>2024</v>
      </c>
      <c r="I49" s="38">
        <f>IF('Indicator Date'!I49="","x",'Indicator Date'!I49)</f>
        <v>2024</v>
      </c>
      <c r="J49" s="38">
        <f>IF('Indicator Date'!J49="","x",'Indicator Date'!J49)</f>
        <v>2024</v>
      </c>
      <c r="K49" s="38">
        <f>IF('Indicator Date'!K49="","x",'Indicator Date'!K49)</f>
        <v>2024</v>
      </c>
      <c r="L49" s="38">
        <f>IF('Indicator Date'!L49="","x",'Indicator Date'!L49)</f>
        <v>2024</v>
      </c>
      <c r="M49" s="38">
        <f>IF('Indicator Date'!M49="","x",'Indicator Date'!M49)</f>
        <v>2024</v>
      </c>
      <c r="N49" s="38" t="str">
        <f>IF('Indicator Date'!N49="","x",'Indicator Date'!N49)</f>
        <v>x</v>
      </c>
      <c r="O49" s="38" t="str">
        <f>IF('Indicator Date'!O49="","x",'Indicator Date'!O49)</f>
        <v>x</v>
      </c>
      <c r="P49" s="38" t="str">
        <f>IF('Indicator Date'!P49="","x",'Indicator Date'!P49)</f>
        <v>x</v>
      </c>
      <c r="Q49" s="38">
        <f>IF('Indicator Date'!Q49="","x",'Indicator Date'!Q49)</f>
        <v>2024</v>
      </c>
      <c r="R49" s="38">
        <f>IF('Indicator Date'!R49="","x",'Indicator Date'!R49)</f>
        <v>2024</v>
      </c>
      <c r="S49" s="38">
        <f>IF('Indicator Date'!S49="","x",'Indicator Date'!S49)</f>
        <v>2024</v>
      </c>
      <c r="T49" s="38">
        <f>IF('Indicator Date'!T49="","x",'Indicator Date'!T49)</f>
        <v>2024</v>
      </c>
      <c r="U49" s="38">
        <f>IF('Indicator Date'!U49="","x",'Indicator Date'!U49)</f>
        <v>2024</v>
      </c>
      <c r="V49" s="38">
        <f>IF('Indicator Date'!V49="","x",'Indicator Date'!V49)</f>
        <v>2021</v>
      </c>
      <c r="W49" s="38">
        <f>IF('Indicator Date'!W49="","x",'Indicator Date'!W49)</f>
        <v>2022</v>
      </c>
      <c r="X49" s="38">
        <f>IF('Indicator Date'!X49="","x",'Indicator Date'!X49)</f>
        <v>2022</v>
      </c>
      <c r="Y49" s="38" t="str">
        <f>IF('Indicator Date'!Y49="","x",'Indicator Date'!Y49)</f>
        <v>x</v>
      </c>
      <c r="Z49" s="38">
        <f>IF('Indicator Date'!Z49="","x",'Indicator Date'!Z49)</f>
        <v>2022</v>
      </c>
      <c r="AA49" s="38" t="str">
        <f>IF('Indicator Date'!AA49="","x",'Indicator Date'!AA49)</f>
        <v>x</v>
      </c>
      <c r="AB49" s="38">
        <f>IF('Indicator Date'!AB49="","x",'Indicator Date'!AB49)</f>
        <v>2018</v>
      </c>
      <c r="AC49" s="38">
        <f>IF('Indicator Date'!AC49="","x",'Indicator Date'!AC49)</f>
        <v>2020</v>
      </c>
      <c r="AD49" s="38">
        <f>IF('Indicator Date'!AD49="","x",'Indicator Date'!AD49)</f>
        <v>2022</v>
      </c>
      <c r="AE49" s="38">
        <f>IF('Indicator Date'!AE49="","x",'Indicator Date'!AE49)</f>
        <v>2024</v>
      </c>
      <c r="AF49" s="38">
        <f>IF('Indicator Date'!AF49="","x",'Indicator Date'!AF49)</f>
        <v>2024</v>
      </c>
      <c r="AG49" s="38">
        <f>IF('Indicator Date'!AG49="","x",'Indicator Date'!AG49)</f>
        <v>2024</v>
      </c>
      <c r="AH49" s="38">
        <f>IF('Indicator Date'!AH49="","x",'Indicator Date'!AH49)</f>
        <v>2022</v>
      </c>
      <c r="AI49" s="38" t="str">
        <f>IF('Indicator Date'!AI49="","x",RIGHT('Indicator Date'!AI49,4))</f>
        <v>x</v>
      </c>
      <c r="AJ49" s="38">
        <f>IF('Indicator Date'!AJ49="","x",'Indicator Date'!AJ49)</f>
        <v>2024</v>
      </c>
      <c r="AK49" s="38">
        <f>IF('Indicator Date'!AK49="","x",'Indicator Date'!AK49)</f>
        <v>2021</v>
      </c>
      <c r="AL49" s="38">
        <f>IF('Indicator Date'!AL49="","x",'Indicator Date'!AL49)</f>
        <v>2022</v>
      </c>
      <c r="AM49" s="38" t="str">
        <f>IF('Indicator Date'!AM49="","x",'Indicator Date'!AM49)</f>
        <v>x</v>
      </c>
      <c r="AN49" s="38">
        <f>IF('Indicator Date'!AN49="","x",'Indicator Date'!AN49)</f>
        <v>2023</v>
      </c>
      <c r="AO49" s="38">
        <f>IF('Indicator Date'!AO49="","x",'Indicator Date'!AO49)</f>
        <v>2022</v>
      </c>
      <c r="AP49" s="38" t="str">
        <f>IF('Indicator Date'!AP49="","x",'Indicator Date'!AP49)</f>
        <v>x</v>
      </c>
      <c r="AQ49" s="38">
        <f>IF('Indicator Date'!AQ49="","x",'Indicator Date'!AQ49)</f>
        <v>2022</v>
      </c>
      <c r="AR49" s="38">
        <f>IF('Indicator Date'!AR49="","x",'Indicator Date'!AR49)</f>
        <v>2022</v>
      </c>
      <c r="AS49" s="38">
        <f>IF('Indicator Date'!AS49="","x",'Indicator Date'!AS49)</f>
        <v>2021</v>
      </c>
      <c r="AT49" s="38" t="str">
        <f>IF('Indicator Date'!AT49="","x",'Indicator Date'!AT49)</f>
        <v>x</v>
      </c>
      <c r="AU49" s="38">
        <f>IF('Indicator Date'!AU49="","x",'Indicator Date'!AU49)</f>
        <v>2022</v>
      </c>
      <c r="AV49" s="38">
        <f>IF('Indicator Date'!AV49="","x",'Indicator Date'!AV49)</f>
        <v>2022</v>
      </c>
      <c r="AW49" s="38">
        <f>IF('Indicator Date'!AW49="","x",'Indicator Date'!AW49)</f>
        <v>2021</v>
      </c>
      <c r="AX49" s="38">
        <f>IF('Indicator Date'!AX49="","x",'Indicator Date'!AX49)</f>
        <v>2024</v>
      </c>
      <c r="AY49" s="38">
        <f>IF('Indicator Date'!AY49="","x",'Indicator Date'!AY49)</f>
        <v>2024</v>
      </c>
      <c r="AZ49" s="38">
        <f>IF('Indicator Date'!AZ49="","x",'Indicator Date'!AZ49)</f>
        <v>2024</v>
      </c>
      <c r="BA49" s="38" t="str">
        <f>IF('Indicator Date'!BA49="","x",'Indicator Date'!BA49)</f>
        <v>x</v>
      </c>
      <c r="BB49" s="38">
        <f>IF('Indicator Date'!BB49="","x",'Indicator Date'!BB49)</f>
        <v>2024</v>
      </c>
      <c r="BC49" s="38" t="str">
        <f>IF('Indicator Date'!BC49="","x",'Indicator Date'!BC49)</f>
        <v>x</v>
      </c>
      <c r="BD49" s="38">
        <f>IF('Indicator Date'!BD49="","x",'Indicator Date'!BD49)</f>
        <v>2024</v>
      </c>
      <c r="BE49" s="38">
        <f>IF('Indicator Date'!BE49="","x",'Indicator Date'!BE49)</f>
        <v>2024</v>
      </c>
      <c r="BF49" s="38">
        <f>IF('Indicator Date'!BF49="","x",'Indicator Date'!BF49)</f>
        <v>2015</v>
      </c>
      <c r="BG49" s="38">
        <f>IF('Indicator Date'!BG49="","x",'Indicator Date'!BG49)</f>
        <v>2022</v>
      </c>
      <c r="BH49" s="38">
        <f>IF('Indicator Date'!BH49="","x",'Indicator Date'!BH49)</f>
        <v>2023</v>
      </c>
      <c r="BI49" s="38">
        <f>IF('Indicator Date'!BI49="","x",'Indicator Date'!BI49)</f>
        <v>2022</v>
      </c>
      <c r="BJ49" s="38" t="str">
        <f>IF('Indicator Date'!BJ49="","x",'Indicator Date'!BJ49)</f>
        <v>x</v>
      </c>
      <c r="BK49" s="38">
        <f>IF('Indicator Date'!BK49="","x",'Indicator Date'!BK49)</f>
        <v>2022</v>
      </c>
      <c r="BL49" s="38">
        <f>IF('Indicator Date'!BL49="","x",'Indicator Date'!BL49)</f>
        <v>2022</v>
      </c>
      <c r="BM49" s="38">
        <f>IF('Indicator Date'!BM49="","x",'Indicator Date'!BM49)</f>
        <v>2014</v>
      </c>
      <c r="BN49" s="38">
        <f>IF('Indicator Date'!BN49="","x",'Indicator Date'!BN49)</f>
        <v>2022</v>
      </c>
      <c r="BO49" s="38">
        <f>IF('Indicator Date'!BO49="","x",'Indicator Date'!BO49)</f>
        <v>2022</v>
      </c>
      <c r="BP49" s="38">
        <f>IF('Indicator Date'!BP49="","x",'Indicator Date'!BP49)</f>
        <v>2019</v>
      </c>
      <c r="BQ49" s="38">
        <f>IF('Indicator Date'!BQ49="","x",'Indicator Date'!BQ49)</f>
        <v>2022</v>
      </c>
      <c r="BR49" s="38">
        <f>IF('Indicator Date'!BR49="","x",'Indicator Date'!BR49)</f>
        <v>2022</v>
      </c>
      <c r="BS49" s="38">
        <f>IF('Indicator Date'!BS49="","x",'Indicator Date'!BS49)</f>
        <v>2022</v>
      </c>
      <c r="BT49" s="38">
        <f>IF('Indicator Date'!BT49="","x",'Indicator Date'!BT49)</f>
        <v>2022</v>
      </c>
      <c r="BU49" s="38">
        <f>IF('Indicator Date'!BU49="","x",'Indicator Date'!BU49)</f>
        <v>2020</v>
      </c>
      <c r="BV49" s="38">
        <f>IF('Indicator Date'!BV49="","x",'Indicator Date'!BV49)</f>
        <v>2023</v>
      </c>
    </row>
    <row r="50" spans="1:74">
      <c r="A50" s="30" t="str">
        <f>'Indicator Data'!A52</f>
        <v>Djibouti</v>
      </c>
      <c r="B50" s="23" t="str">
        <f>'Indicator Data'!B52</f>
        <v>DJI</v>
      </c>
      <c r="C50" s="38">
        <f>IF('Indicator Date'!C50="","x",'Indicator Date'!C50)</f>
        <v>2024</v>
      </c>
      <c r="D50" s="38">
        <f>IF('Indicator Date'!D50="","x",'Indicator Date'!D50)</f>
        <v>2024</v>
      </c>
      <c r="E50" s="38">
        <f>IF('Indicator Date'!E50="","x",'Indicator Date'!E50)</f>
        <v>2024</v>
      </c>
      <c r="F50" s="38">
        <f>IF('Indicator Date'!F50="","x",'Indicator Date'!F50)</f>
        <v>2024</v>
      </c>
      <c r="G50" s="38">
        <f>IF('Indicator Date'!G50="","x",'Indicator Date'!G50)</f>
        <v>2024</v>
      </c>
      <c r="H50" s="38">
        <f>IF('Indicator Date'!H50="","x",'Indicator Date'!H50)</f>
        <v>2024</v>
      </c>
      <c r="I50" s="38">
        <f>IF('Indicator Date'!I50="","x",'Indicator Date'!I50)</f>
        <v>2024</v>
      </c>
      <c r="J50" s="38">
        <f>IF('Indicator Date'!J50="","x",'Indicator Date'!J50)</f>
        <v>2024</v>
      </c>
      <c r="K50" s="38">
        <f>IF('Indicator Date'!K50="","x",'Indicator Date'!K50)</f>
        <v>2024</v>
      </c>
      <c r="L50" s="38" t="str">
        <f>IF('Indicator Date'!L50="","x",'Indicator Date'!L50)</f>
        <v>x</v>
      </c>
      <c r="M50" s="38">
        <f>IF('Indicator Date'!M50="","x",'Indicator Date'!M50)</f>
        <v>2024</v>
      </c>
      <c r="N50" s="38">
        <f>IF('Indicator Date'!N50="","x",'Indicator Date'!N50)</f>
        <v>2024</v>
      </c>
      <c r="O50" s="38">
        <f>IF('Indicator Date'!O50="","x",'Indicator Date'!O50)</f>
        <v>2024</v>
      </c>
      <c r="P50" s="38">
        <f>IF('Indicator Date'!P50="","x",'Indicator Date'!P50)</f>
        <v>2024</v>
      </c>
      <c r="Q50" s="38">
        <f>IF('Indicator Date'!Q50="","x",'Indicator Date'!Q50)</f>
        <v>2024</v>
      </c>
      <c r="R50" s="38">
        <f>IF('Indicator Date'!R50="","x",'Indicator Date'!R50)</f>
        <v>2024</v>
      </c>
      <c r="S50" s="38">
        <f>IF('Indicator Date'!S50="","x",'Indicator Date'!S50)</f>
        <v>2024</v>
      </c>
      <c r="T50" s="38">
        <f>IF('Indicator Date'!T50="","x",'Indicator Date'!T50)</f>
        <v>2024</v>
      </c>
      <c r="U50" s="38">
        <f>IF('Indicator Date'!U50="","x",'Indicator Date'!U50)</f>
        <v>2024</v>
      </c>
      <c r="V50" s="38">
        <f>IF('Indicator Date'!V50="","x",'Indicator Date'!V50)</f>
        <v>2021</v>
      </c>
      <c r="W50" s="38">
        <f>IF('Indicator Date'!W50="","x",'Indicator Date'!W50)</f>
        <v>2022</v>
      </c>
      <c r="X50" s="38">
        <f>IF('Indicator Date'!X50="","x",'Indicator Date'!X50)</f>
        <v>2022</v>
      </c>
      <c r="Y50" s="38">
        <f>IF('Indicator Date'!Y50="","x",'Indicator Date'!Y50)</f>
        <v>2006</v>
      </c>
      <c r="Z50" s="38">
        <f>IF('Indicator Date'!Z50="","x",'Indicator Date'!Z50)</f>
        <v>2022</v>
      </c>
      <c r="AA50" s="38" t="str">
        <f>IF('Indicator Date'!AA50="","x",'Indicator Date'!AA50)</f>
        <v>x</v>
      </c>
      <c r="AB50" s="38">
        <f>IF('Indicator Date'!AB50="","x",'Indicator Date'!AB50)</f>
        <v>2019</v>
      </c>
      <c r="AC50" s="38">
        <f>IF('Indicator Date'!AC50="","x",'Indicator Date'!AC50)</f>
        <v>2020</v>
      </c>
      <c r="AD50" s="38">
        <f>IF('Indicator Date'!AD50="","x",'Indicator Date'!AD50)</f>
        <v>2022</v>
      </c>
      <c r="AE50" s="38">
        <f>IF('Indicator Date'!AE50="","x",'Indicator Date'!AE50)</f>
        <v>2024</v>
      </c>
      <c r="AF50" s="38">
        <f>IF('Indicator Date'!AF50="","x",'Indicator Date'!AF50)</f>
        <v>2024</v>
      </c>
      <c r="AG50" s="38">
        <f>IF('Indicator Date'!AG50="","x",'Indicator Date'!AG50)</f>
        <v>2024</v>
      </c>
      <c r="AH50" s="38">
        <f>IF('Indicator Date'!AH50="","x",'Indicator Date'!AH50)</f>
        <v>2022</v>
      </c>
      <c r="AI50" s="38" t="str">
        <f>IF('Indicator Date'!AI50="","x",RIGHT('Indicator Date'!AI50,4))</f>
        <v>x</v>
      </c>
      <c r="AJ50" s="38">
        <f>IF('Indicator Date'!AJ50="","x",'Indicator Date'!AJ50)</f>
        <v>2024</v>
      </c>
      <c r="AK50" s="38">
        <f>IF('Indicator Date'!AK50="","x",'Indicator Date'!AK50)</f>
        <v>2021</v>
      </c>
      <c r="AL50" s="38">
        <f>IF('Indicator Date'!AL50="","x",'Indicator Date'!AL50)</f>
        <v>2022</v>
      </c>
      <c r="AM50" s="38">
        <f>IF('Indicator Date'!AM50="","x",'Indicator Date'!AM50)</f>
        <v>2022</v>
      </c>
      <c r="AN50" s="38">
        <f>IF('Indicator Date'!AN50="","x",'Indicator Date'!AN50)</f>
        <v>2023</v>
      </c>
      <c r="AO50" s="38">
        <f>IF('Indicator Date'!AO50="","x",'Indicator Date'!AO50)</f>
        <v>2022</v>
      </c>
      <c r="AP50" s="38">
        <f>IF('Indicator Date'!AP50="","x",'Indicator Date'!AP50)</f>
        <v>2019</v>
      </c>
      <c r="AQ50" s="38">
        <f>IF('Indicator Date'!AQ50="","x",'Indicator Date'!AQ50)</f>
        <v>2022</v>
      </c>
      <c r="AR50" s="38">
        <f>IF('Indicator Date'!AR50="","x",'Indicator Date'!AR50)</f>
        <v>2021</v>
      </c>
      <c r="AS50" s="38" t="str">
        <f>IF('Indicator Date'!AS50="","x",'Indicator Date'!AS50)</f>
        <v>x</v>
      </c>
      <c r="AT50" s="38">
        <f>IF('Indicator Date'!AT50="","x",'Indicator Date'!AT50)</f>
        <v>2022</v>
      </c>
      <c r="AU50" s="38">
        <f>IF('Indicator Date'!AU50="","x",'Indicator Date'!AU50)</f>
        <v>2022</v>
      </c>
      <c r="AV50" s="38" t="str">
        <f>IF('Indicator Date'!AV50="","x",'Indicator Date'!AV50)</f>
        <v>x</v>
      </c>
      <c r="AW50" s="38">
        <f>IF('Indicator Date'!AW50="","x",'Indicator Date'!AW50)</f>
        <v>2017</v>
      </c>
      <c r="AX50" s="38">
        <f>IF('Indicator Date'!AX50="","x",'Indicator Date'!AX50)</f>
        <v>2024</v>
      </c>
      <c r="AY50" s="38">
        <f>IF('Indicator Date'!AY50="","x",'Indicator Date'!AY50)</f>
        <v>2024</v>
      </c>
      <c r="AZ50" s="38">
        <f>IF('Indicator Date'!AZ50="","x",'Indicator Date'!AZ50)</f>
        <v>2024</v>
      </c>
      <c r="BA50" s="38" t="str">
        <f>IF('Indicator Date'!BA50="","x",'Indicator Date'!BA50)</f>
        <v>x</v>
      </c>
      <c r="BB50" s="38">
        <f>IF('Indicator Date'!BB50="","x",'Indicator Date'!BB50)</f>
        <v>2024</v>
      </c>
      <c r="BC50" s="38">
        <f>IF('Indicator Date'!BC50="","x",'Indicator Date'!BC50)</f>
        <v>2023</v>
      </c>
      <c r="BD50" s="38">
        <f>IF('Indicator Date'!BD50="","x",'Indicator Date'!BD50)</f>
        <v>2024</v>
      </c>
      <c r="BE50" s="38">
        <f>IF('Indicator Date'!BE50="","x",'Indicator Date'!BE50)</f>
        <v>2024</v>
      </c>
      <c r="BF50" s="38">
        <f>IF('Indicator Date'!BF50="","x",'Indicator Date'!BF50)</f>
        <v>2013</v>
      </c>
      <c r="BG50" s="38">
        <f>IF('Indicator Date'!BG50="","x",'Indicator Date'!BG50)</f>
        <v>2022</v>
      </c>
      <c r="BH50" s="38">
        <f>IF('Indicator Date'!BH50="","x",'Indicator Date'!BH50)</f>
        <v>2023</v>
      </c>
      <c r="BI50" s="38">
        <f>IF('Indicator Date'!BI50="","x",'Indicator Date'!BI50)</f>
        <v>2022</v>
      </c>
      <c r="BJ50" s="38" t="str">
        <f>IF('Indicator Date'!BJ50="","x",'Indicator Date'!BJ50)</f>
        <v>x</v>
      </c>
      <c r="BK50" s="38">
        <f>IF('Indicator Date'!BK50="","x",'Indicator Date'!BK50)</f>
        <v>2021</v>
      </c>
      <c r="BL50" s="38">
        <f>IF('Indicator Date'!BL50="","x",'Indicator Date'!BL50)</f>
        <v>2022</v>
      </c>
      <c r="BM50" s="38">
        <f>IF('Indicator Date'!BM50="","x",'Indicator Date'!BM50)</f>
        <v>2014</v>
      </c>
      <c r="BN50" s="38">
        <f>IF('Indicator Date'!BN50="","x",'Indicator Date'!BN50)</f>
        <v>2022</v>
      </c>
      <c r="BO50" s="38">
        <f>IF('Indicator Date'!BO50="","x",'Indicator Date'!BO50)</f>
        <v>2022</v>
      </c>
      <c r="BP50" s="38">
        <f>IF('Indicator Date'!BP50="","x",'Indicator Date'!BP50)</f>
        <v>2014</v>
      </c>
      <c r="BQ50" s="38">
        <f>IF('Indicator Date'!BQ50="","x",'Indicator Date'!BQ50)</f>
        <v>2022</v>
      </c>
      <c r="BR50" s="38">
        <f>IF('Indicator Date'!BR50="","x",'Indicator Date'!BR50)</f>
        <v>2022</v>
      </c>
      <c r="BS50" s="38">
        <f>IF('Indicator Date'!BS50="","x",'Indicator Date'!BS50)</f>
        <v>2022</v>
      </c>
      <c r="BT50" s="38">
        <f>IF('Indicator Date'!BT50="","x",'Indicator Date'!BT50)</f>
        <v>2021</v>
      </c>
      <c r="BU50" s="38">
        <f>IF('Indicator Date'!BU50="","x",'Indicator Date'!BU50)</f>
        <v>2020</v>
      </c>
      <c r="BV50" s="38">
        <f>IF('Indicator Date'!BV50="","x",'Indicator Date'!BV50)</f>
        <v>2023</v>
      </c>
    </row>
    <row r="51" spans="1:74">
      <c r="A51" s="30" t="str">
        <f>'Indicator Data'!A53</f>
        <v>Dominica</v>
      </c>
      <c r="B51" s="23" t="str">
        <f>'Indicator Data'!B53</f>
        <v>DMA</v>
      </c>
      <c r="C51" s="38">
        <f>IF('Indicator Date'!C51="","x",'Indicator Date'!C51)</f>
        <v>2024</v>
      </c>
      <c r="D51" s="38">
        <f>IF('Indicator Date'!D51="","x",'Indicator Date'!D51)</f>
        <v>2024</v>
      </c>
      <c r="E51" s="38">
        <f>IF('Indicator Date'!E51="","x",'Indicator Date'!E51)</f>
        <v>2024</v>
      </c>
      <c r="F51" s="38">
        <f>IF('Indicator Date'!F51="","x",'Indicator Date'!F51)</f>
        <v>2024</v>
      </c>
      <c r="G51" s="38">
        <f>IF('Indicator Date'!G51="","x",'Indicator Date'!G51)</f>
        <v>2024</v>
      </c>
      <c r="H51" s="38">
        <f>IF('Indicator Date'!H51="","x",'Indicator Date'!H51)</f>
        <v>2024</v>
      </c>
      <c r="I51" s="38">
        <f>IF('Indicator Date'!I51="","x",'Indicator Date'!I51)</f>
        <v>2024</v>
      </c>
      <c r="J51" s="38">
        <f>IF('Indicator Date'!J51="","x",'Indicator Date'!J51)</f>
        <v>2024</v>
      </c>
      <c r="K51" s="38">
        <f>IF('Indicator Date'!K51="","x",'Indicator Date'!K51)</f>
        <v>2024</v>
      </c>
      <c r="L51" s="38">
        <f>IF('Indicator Date'!L51="","x",'Indicator Date'!L51)</f>
        <v>2024</v>
      </c>
      <c r="M51" s="38" t="str">
        <f>IF('Indicator Date'!M51="","x",'Indicator Date'!M51)</f>
        <v>x</v>
      </c>
      <c r="N51" s="38" t="str">
        <f>IF('Indicator Date'!N51="","x",'Indicator Date'!N51)</f>
        <v>x</v>
      </c>
      <c r="O51" s="38" t="str">
        <f>IF('Indicator Date'!O51="","x",'Indicator Date'!O51)</f>
        <v>x</v>
      </c>
      <c r="P51" s="38" t="str">
        <f>IF('Indicator Date'!P51="","x",'Indicator Date'!P51)</f>
        <v>x</v>
      </c>
      <c r="Q51" s="38">
        <f>IF('Indicator Date'!Q51="","x",'Indicator Date'!Q51)</f>
        <v>2024</v>
      </c>
      <c r="R51" s="38">
        <f>IF('Indicator Date'!R51="","x",'Indicator Date'!R51)</f>
        <v>2024</v>
      </c>
      <c r="S51" s="38">
        <f>IF('Indicator Date'!S51="","x",'Indicator Date'!S51)</f>
        <v>2024</v>
      </c>
      <c r="T51" s="38">
        <f>IF('Indicator Date'!T51="","x",'Indicator Date'!T51)</f>
        <v>2024</v>
      </c>
      <c r="U51" s="38">
        <f>IF('Indicator Date'!U51="","x",'Indicator Date'!U51)</f>
        <v>2024</v>
      </c>
      <c r="V51" s="38">
        <f>IF('Indicator Date'!V51="","x",'Indicator Date'!V51)</f>
        <v>2021</v>
      </c>
      <c r="W51" s="38">
        <f>IF('Indicator Date'!W51="","x",'Indicator Date'!W51)</f>
        <v>2022</v>
      </c>
      <c r="X51" s="38">
        <f>IF('Indicator Date'!X51="","x",'Indicator Date'!X51)</f>
        <v>2022</v>
      </c>
      <c r="Y51" s="38" t="str">
        <f>IF('Indicator Date'!Y51="","x",'Indicator Date'!Y51)</f>
        <v>x</v>
      </c>
      <c r="Z51" s="38">
        <f>IF('Indicator Date'!Z51="","x",'Indicator Date'!Z51)</f>
        <v>2017</v>
      </c>
      <c r="AA51" s="38" t="str">
        <f>IF('Indicator Date'!AA51="","x",'Indicator Date'!AA51)</f>
        <v>x</v>
      </c>
      <c r="AB51" s="38" t="str">
        <f>IF('Indicator Date'!AB51="","x",'Indicator Date'!AB51)</f>
        <v>x</v>
      </c>
      <c r="AC51" s="38" t="str">
        <f>IF('Indicator Date'!AC51="","x",'Indicator Date'!AC51)</f>
        <v>x</v>
      </c>
      <c r="AD51" s="38" t="str">
        <f>IF('Indicator Date'!AD51="","x",'Indicator Date'!AD51)</f>
        <v>x</v>
      </c>
      <c r="AE51" s="38">
        <f>IF('Indicator Date'!AE51="","x",'Indicator Date'!AE51)</f>
        <v>2024</v>
      </c>
      <c r="AF51" s="38">
        <f>IF('Indicator Date'!AF51="","x",'Indicator Date'!AF51)</f>
        <v>2008</v>
      </c>
      <c r="AG51" s="38" t="str">
        <f>IF('Indicator Date'!AG51="","x",'Indicator Date'!AG51)</f>
        <v>x</v>
      </c>
      <c r="AH51" s="38">
        <f>IF('Indicator Date'!AH51="","x",'Indicator Date'!AH51)</f>
        <v>2022</v>
      </c>
      <c r="AI51" s="38" t="str">
        <f>IF('Indicator Date'!AI51="","x",RIGHT('Indicator Date'!AI51,4))</f>
        <v>x</v>
      </c>
      <c r="AJ51" s="38">
        <f>IF('Indicator Date'!AJ51="","x",'Indicator Date'!AJ51)</f>
        <v>2024</v>
      </c>
      <c r="AK51" s="38">
        <f>IF('Indicator Date'!AK51="","x",'Indicator Date'!AK51)</f>
        <v>2021</v>
      </c>
      <c r="AL51" s="38">
        <f>IF('Indicator Date'!AL51="","x",'Indicator Date'!AL51)</f>
        <v>2022</v>
      </c>
      <c r="AM51" s="38">
        <f>IF('Indicator Date'!AM51="","x",'Indicator Date'!AM51)</f>
        <v>2022</v>
      </c>
      <c r="AN51" s="38">
        <f>IF('Indicator Date'!AN51="","x",'Indicator Date'!AN51)</f>
        <v>2023</v>
      </c>
      <c r="AO51" s="38">
        <f>IF('Indicator Date'!AO51="","x",'Indicator Date'!AO51)</f>
        <v>2022</v>
      </c>
      <c r="AP51" s="38" t="str">
        <f>IF('Indicator Date'!AP51="","x",'Indicator Date'!AP51)</f>
        <v>x</v>
      </c>
      <c r="AQ51" s="38">
        <f>IF('Indicator Date'!AQ51="","x",'Indicator Date'!AQ51)</f>
        <v>2022</v>
      </c>
      <c r="AR51" s="38" t="str">
        <f>IF('Indicator Date'!AR51="","x",'Indicator Date'!AR51)</f>
        <v>x</v>
      </c>
      <c r="AS51" s="38" t="str">
        <f>IF('Indicator Date'!AS51="","x",'Indicator Date'!AS51)</f>
        <v>x</v>
      </c>
      <c r="AT51" s="38" t="str">
        <f>IF('Indicator Date'!AT51="","x",'Indicator Date'!AT51)</f>
        <v>x</v>
      </c>
      <c r="AU51" s="38">
        <f>IF('Indicator Date'!AU51="","x",'Indicator Date'!AU51)</f>
        <v>2022</v>
      </c>
      <c r="AV51" s="38" t="str">
        <f>IF('Indicator Date'!AV51="","x",'Indicator Date'!AV51)</f>
        <v>x</v>
      </c>
      <c r="AW51" s="38" t="str">
        <f>IF('Indicator Date'!AW51="","x",'Indicator Date'!AW51)</f>
        <v>x</v>
      </c>
      <c r="AX51" s="38">
        <f>IF('Indicator Date'!AX51="","x",'Indicator Date'!AX51)</f>
        <v>2024</v>
      </c>
      <c r="AY51" s="38">
        <f>IF('Indicator Date'!AY51="","x",'Indicator Date'!AY51)</f>
        <v>2024</v>
      </c>
      <c r="AZ51" s="38">
        <f>IF('Indicator Date'!AZ51="","x",'Indicator Date'!AZ51)</f>
        <v>2024</v>
      </c>
      <c r="BA51" s="38" t="str">
        <f>IF('Indicator Date'!BA51="","x",'Indicator Date'!BA51)</f>
        <v>x</v>
      </c>
      <c r="BB51" s="38" t="str">
        <f>IF('Indicator Date'!BB51="","x",'Indicator Date'!BB51)</f>
        <v>x</v>
      </c>
      <c r="BC51" s="38" t="str">
        <f>IF('Indicator Date'!BC51="","x",'Indicator Date'!BC51)</f>
        <v>x</v>
      </c>
      <c r="BD51" s="38">
        <f>IF('Indicator Date'!BD51="","x",'Indicator Date'!BD51)</f>
        <v>2024</v>
      </c>
      <c r="BE51" s="38">
        <f>IF('Indicator Date'!BE51="","x",'Indicator Date'!BE51)</f>
        <v>2024</v>
      </c>
      <c r="BF51" s="38" t="str">
        <f>IF('Indicator Date'!BF51="","x",'Indicator Date'!BF51)</f>
        <v>x</v>
      </c>
      <c r="BG51" s="38">
        <f>IF('Indicator Date'!BG51="","x",'Indicator Date'!BG51)</f>
        <v>2022</v>
      </c>
      <c r="BH51" s="38">
        <f>IF('Indicator Date'!BH51="","x",'Indicator Date'!BH51)</f>
        <v>2023</v>
      </c>
      <c r="BI51" s="38">
        <f>IF('Indicator Date'!BI51="","x",'Indicator Date'!BI51)</f>
        <v>2022</v>
      </c>
      <c r="BJ51" s="38" t="str">
        <f>IF('Indicator Date'!BJ51="","x",'Indicator Date'!BJ51)</f>
        <v>x</v>
      </c>
      <c r="BK51" s="38">
        <f>IF('Indicator Date'!BK51="","x",'Indicator Date'!BK51)</f>
        <v>2021</v>
      </c>
      <c r="BL51" s="38">
        <f>IF('Indicator Date'!BL51="","x",'Indicator Date'!BL51)</f>
        <v>2021</v>
      </c>
      <c r="BM51" s="38">
        <f>IF('Indicator Date'!BM51="","x",'Indicator Date'!BM51)</f>
        <v>2014</v>
      </c>
      <c r="BN51" s="38">
        <f>IF('Indicator Date'!BN51="","x",'Indicator Date'!BN51)</f>
        <v>2022</v>
      </c>
      <c r="BO51" s="38">
        <f>IF('Indicator Date'!BO51="","x",'Indicator Date'!BO51)</f>
        <v>2022</v>
      </c>
      <c r="BP51" s="38">
        <f>IF('Indicator Date'!BP51="","x",'Indicator Date'!BP51)</f>
        <v>2018</v>
      </c>
      <c r="BQ51" s="38">
        <f>IF('Indicator Date'!BQ51="","x",'Indicator Date'!BQ51)</f>
        <v>2022</v>
      </c>
      <c r="BR51" s="38">
        <f>IF('Indicator Date'!BR51="","x",'Indicator Date'!BR51)</f>
        <v>2022</v>
      </c>
      <c r="BS51" s="38" t="str">
        <f>IF('Indicator Date'!BS51="","x",'Indicator Date'!BS51)</f>
        <v>x</v>
      </c>
      <c r="BT51" s="38">
        <f>IF('Indicator Date'!BT51="","x",'Indicator Date'!BT51)</f>
        <v>2021</v>
      </c>
      <c r="BU51" s="38" t="str">
        <f>IF('Indicator Date'!BU51="","x",'Indicator Date'!BU51)</f>
        <v>x</v>
      </c>
      <c r="BV51" s="38">
        <f>IF('Indicator Date'!BV51="","x",'Indicator Date'!BV51)</f>
        <v>2023</v>
      </c>
    </row>
    <row r="52" spans="1:74">
      <c r="A52" s="30" t="str">
        <f>'Indicator Data'!A54</f>
        <v>Dominican Republic</v>
      </c>
      <c r="B52" s="23" t="str">
        <f>'Indicator Data'!B54</f>
        <v>DOM</v>
      </c>
      <c r="C52" s="38">
        <f>IF('Indicator Date'!C52="","x",'Indicator Date'!C52)</f>
        <v>2024</v>
      </c>
      <c r="D52" s="38">
        <f>IF('Indicator Date'!D52="","x",'Indicator Date'!D52)</f>
        <v>2024</v>
      </c>
      <c r="E52" s="38">
        <f>IF('Indicator Date'!E52="","x",'Indicator Date'!E52)</f>
        <v>2024</v>
      </c>
      <c r="F52" s="38">
        <f>IF('Indicator Date'!F52="","x",'Indicator Date'!F52)</f>
        <v>2024</v>
      </c>
      <c r="G52" s="38">
        <f>IF('Indicator Date'!G52="","x",'Indicator Date'!G52)</f>
        <v>2024</v>
      </c>
      <c r="H52" s="38">
        <f>IF('Indicator Date'!H52="","x",'Indicator Date'!H52)</f>
        <v>2024</v>
      </c>
      <c r="I52" s="38">
        <f>IF('Indicator Date'!I52="","x",'Indicator Date'!I52)</f>
        <v>2024</v>
      </c>
      <c r="J52" s="38">
        <f>IF('Indicator Date'!J52="","x",'Indicator Date'!J52)</f>
        <v>2024</v>
      </c>
      <c r="K52" s="38">
        <f>IF('Indicator Date'!K52="","x",'Indicator Date'!K52)</f>
        <v>2024</v>
      </c>
      <c r="L52" s="38">
        <f>IF('Indicator Date'!L52="","x",'Indicator Date'!L52)</f>
        <v>2024</v>
      </c>
      <c r="M52" s="38" t="str">
        <f>IF('Indicator Date'!M52="","x",'Indicator Date'!M52)</f>
        <v>x</v>
      </c>
      <c r="N52" s="38" t="str">
        <f>IF('Indicator Date'!N52="","x",'Indicator Date'!N52)</f>
        <v>x</v>
      </c>
      <c r="O52" s="38" t="str">
        <f>IF('Indicator Date'!O52="","x",'Indicator Date'!O52)</f>
        <v>x</v>
      </c>
      <c r="P52" s="38" t="str">
        <f>IF('Indicator Date'!P52="","x",'Indicator Date'!P52)</f>
        <v>x</v>
      </c>
      <c r="Q52" s="38">
        <f>IF('Indicator Date'!Q52="","x",'Indicator Date'!Q52)</f>
        <v>2024</v>
      </c>
      <c r="R52" s="38">
        <f>IF('Indicator Date'!R52="","x",'Indicator Date'!R52)</f>
        <v>2024</v>
      </c>
      <c r="S52" s="38">
        <f>IF('Indicator Date'!S52="","x",'Indicator Date'!S52)</f>
        <v>2024</v>
      </c>
      <c r="T52" s="38">
        <f>IF('Indicator Date'!T52="","x",'Indicator Date'!T52)</f>
        <v>2024</v>
      </c>
      <c r="U52" s="38">
        <f>IF('Indicator Date'!U52="","x",'Indicator Date'!U52)</f>
        <v>2024</v>
      </c>
      <c r="V52" s="38">
        <f>IF('Indicator Date'!V52="","x",'Indicator Date'!V52)</f>
        <v>2021</v>
      </c>
      <c r="W52" s="38">
        <f>IF('Indicator Date'!W52="","x",'Indicator Date'!W52)</f>
        <v>2022</v>
      </c>
      <c r="X52" s="38">
        <f>IF('Indicator Date'!X52="","x",'Indicator Date'!X52)</f>
        <v>2022</v>
      </c>
      <c r="Y52" s="38">
        <f>IF('Indicator Date'!Y52="","x",'Indicator Date'!Y52)</f>
        <v>2019</v>
      </c>
      <c r="Z52" s="38">
        <f>IF('Indicator Date'!Z52="","x",'Indicator Date'!Z52)</f>
        <v>2022</v>
      </c>
      <c r="AA52" s="38">
        <f>IF('Indicator Date'!AA52="","x",'Indicator Date'!AA52)</f>
        <v>2022</v>
      </c>
      <c r="AB52" s="38">
        <f>IF('Indicator Date'!AB52="","x",'Indicator Date'!AB52)</f>
        <v>2018</v>
      </c>
      <c r="AC52" s="38">
        <f>IF('Indicator Date'!AC52="","x",'Indicator Date'!AC52)</f>
        <v>2020</v>
      </c>
      <c r="AD52" s="38">
        <f>IF('Indicator Date'!AD52="","x",'Indicator Date'!AD52)</f>
        <v>2022</v>
      </c>
      <c r="AE52" s="38">
        <f>IF('Indicator Date'!AE52="","x",'Indicator Date'!AE52)</f>
        <v>2024</v>
      </c>
      <c r="AF52" s="38">
        <f>IF('Indicator Date'!AF52="","x",'Indicator Date'!AF52)</f>
        <v>2024</v>
      </c>
      <c r="AG52" s="38">
        <f>IF('Indicator Date'!AG52="","x",'Indicator Date'!AG52)</f>
        <v>2024</v>
      </c>
      <c r="AH52" s="38">
        <f>IF('Indicator Date'!AH52="","x",'Indicator Date'!AH52)</f>
        <v>2022</v>
      </c>
      <c r="AI52" s="38" t="str">
        <f>IF('Indicator Date'!AI52="","x",RIGHT('Indicator Date'!AI52,4))</f>
        <v>2019</v>
      </c>
      <c r="AJ52" s="38">
        <f>IF('Indicator Date'!AJ52="","x",'Indicator Date'!AJ52)</f>
        <v>2024</v>
      </c>
      <c r="AK52" s="38">
        <f>IF('Indicator Date'!AK52="","x",'Indicator Date'!AK52)</f>
        <v>2021</v>
      </c>
      <c r="AL52" s="38">
        <f>IF('Indicator Date'!AL52="","x",'Indicator Date'!AL52)</f>
        <v>2022</v>
      </c>
      <c r="AM52" s="38">
        <f>IF('Indicator Date'!AM52="","x",'Indicator Date'!AM52)</f>
        <v>2022</v>
      </c>
      <c r="AN52" s="38">
        <f>IF('Indicator Date'!AN52="","x",'Indicator Date'!AN52)</f>
        <v>2023</v>
      </c>
      <c r="AO52" s="38">
        <f>IF('Indicator Date'!AO52="","x",'Indicator Date'!AO52)</f>
        <v>2022</v>
      </c>
      <c r="AP52" s="38">
        <f>IF('Indicator Date'!AP52="","x",'Indicator Date'!AP52)</f>
        <v>2019</v>
      </c>
      <c r="AQ52" s="38">
        <f>IF('Indicator Date'!AQ52="","x",'Indicator Date'!AQ52)</f>
        <v>2022</v>
      </c>
      <c r="AR52" s="38">
        <f>IF('Indicator Date'!AR52="","x",'Indicator Date'!AR52)</f>
        <v>2022</v>
      </c>
      <c r="AS52" s="38">
        <f>IF('Indicator Date'!AS52="","x",'Indicator Date'!AS52)</f>
        <v>2022</v>
      </c>
      <c r="AT52" s="38">
        <f>IF('Indicator Date'!AT52="","x",'Indicator Date'!AT52)</f>
        <v>2022</v>
      </c>
      <c r="AU52" s="38">
        <f>IF('Indicator Date'!AU52="","x",'Indicator Date'!AU52)</f>
        <v>2022</v>
      </c>
      <c r="AV52" s="38">
        <f>IF('Indicator Date'!AV52="","x",'Indicator Date'!AV52)</f>
        <v>2022</v>
      </c>
      <c r="AW52" s="38">
        <f>IF('Indicator Date'!AW52="","x",'Indicator Date'!AW52)</f>
        <v>2022</v>
      </c>
      <c r="AX52" s="38">
        <f>IF('Indicator Date'!AX52="","x",'Indicator Date'!AX52)</f>
        <v>2024</v>
      </c>
      <c r="AY52" s="38">
        <f>IF('Indicator Date'!AY52="","x",'Indicator Date'!AY52)</f>
        <v>2024</v>
      </c>
      <c r="AZ52" s="38">
        <f>IF('Indicator Date'!AZ52="","x",'Indicator Date'!AZ52)</f>
        <v>2024</v>
      </c>
      <c r="BA52" s="38" t="str">
        <f>IF('Indicator Date'!BA52="","x",'Indicator Date'!BA52)</f>
        <v>x</v>
      </c>
      <c r="BB52" s="38">
        <f>IF('Indicator Date'!BB52="","x",'Indicator Date'!BB52)</f>
        <v>2024</v>
      </c>
      <c r="BC52" s="38">
        <f>IF('Indicator Date'!BC52="","x",'Indicator Date'!BC52)</f>
        <v>2023</v>
      </c>
      <c r="BD52" s="38">
        <f>IF('Indicator Date'!BD52="","x",'Indicator Date'!BD52)</f>
        <v>2024</v>
      </c>
      <c r="BE52" s="38">
        <f>IF('Indicator Date'!BE52="","x",'Indicator Date'!BE52)</f>
        <v>2024</v>
      </c>
      <c r="BF52" s="38">
        <f>IF('Indicator Date'!BF52="","x",'Indicator Date'!BF52)</f>
        <v>2015</v>
      </c>
      <c r="BG52" s="38">
        <f>IF('Indicator Date'!BG52="","x",'Indicator Date'!BG52)</f>
        <v>2022</v>
      </c>
      <c r="BH52" s="38">
        <f>IF('Indicator Date'!BH52="","x",'Indicator Date'!BH52)</f>
        <v>2023</v>
      </c>
      <c r="BI52" s="38">
        <f>IF('Indicator Date'!BI52="","x",'Indicator Date'!BI52)</f>
        <v>2022</v>
      </c>
      <c r="BJ52" s="38">
        <f>IF('Indicator Date'!BJ52="","x",'Indicator Date'!BJ52)</f>
        <v>2022</v>
      </c>
      <c r="BK52" s="38">
        <f>IF('Indicator Date'!BK52="","x",'Indicator Date'!BK52)</f>
        <v>2021</v>
      </c>
      <c r="BL52" s="38">
        <f>IF('Indicator Date'!BL52="","x",'Indicator Date'!BL52)</f>
        <v>2022</v>
      </c>
      <c r="BM52" s="38">
        <f>IF('Indicator Date'!BM52="","x",'Indicator Date'!BM52)</f>
        <v>2014</v>
      </c>
      <c r="BN52" s="38">
        <f>IF('Indicator Date'!BN52="","x",'Indicator Date'!BN52)</f>
        <v>2022</v>
      </c>
      <c r="BO52" s="38">
        <f>IF('Indicator Date'!BO52="","x",'Indicator Date'!BO52)</f>
        <v>2022</v>
      </c>
      <c r="BP52" s="38">
        <f>IF('Indicator Date'!BP52="","x",'Indicator Date'!BP52)</f>
        <v>2019</v>
      </c>
      <c r="BQ52" s="38">
        <f>IF('Indicator Date'!BQ52="","x",'Indicator Date'!BQ52)</f>
        <v>2022</v>
      </c>
      <c r="BR52" s="38">
        <f>IF('Indicator Date'!BR52="","x",'Indicator Date'!BR52)</f>
        <v>2022</v>
      </c>
      <c r="BS52" s="38">
        <f>IF('Indicator Date'!BS52="","x",'Indicator Date'!BS52)</f>
        <v>2022</v>
      </c>
      <c r="BT52" s="38">
        <f>IF('Indicator Date'!BT52="","x",'Indicator Date'!BT52)</f>
        <v>2021</v>
      </c>
      <c r="BU52" s="38">
        <f>IF('Indicator Date'!BU52="","x",'Indicator Date'!BU52)</f>
        <v>2020</v>
      </c>
      <c r="BV52" s="38">
        <f>IF('Indicator Date'!BV52="","x",'Indicator Date'!BV52)</f>
        <v>2023</v>
      </c>
    </row>
    <row r="53" spans="1:74">
      <c r="A53" s="30" t="str">
        <f>'Indicator Data'!A55</f>
        <v>Ecuador</v>
      </c>
      <c r="B53" s="23" t="str">
        <f>'Indicator Data'!B55</f>
        <v>ECU</v>
      </c>
      <c r="C53" s="38">
        <f>IF('Indicator Date'!C53="","x",'Indicator Date'!C53)</f>
        <v>2024</v>
      </c>
      <c r="D53" s="38">
        <f>IF('Indicator Date'!D53="","x",'Indicator Date'!D53)</f>
        <v>2024</v>
      </c>
      <c r="E53" s="38">
        <f>IF('Indicator Date'!E53="","x",'Indicator Date'!E53)</f>
        <v>2024</v>
      </c>
      <c r="F53" s="38">
        <f>IF('Indicator Date'!F53="","x",'Indicator Date'!F53)</f>
        <v>2024</v>
      </c>
      <c r="G53" s="38">
        <f>IF('Indicator Date'!G53="","x",'Indicator Date'!G53)</f>
        <v>2024</v>
      </c>
      <c r="H53" s="38">
        <f>IF('Indicator Date'!H53="","x",'Indicator Date'!H53)</f>
        <v>2024</v>
      </c>
      <c r="I53" s="38">
        <f>IF('Indicator Date'!I53="","x",'Indicator Date'!I53)</f>
        <v>2024</v>
      </c>
      <c r="J53" s="38">
        <f>IF('Indicator Date'!J53="","x",'Indicator Date'!J53)</f>
        <v>2024</v>
      </c>
      <c r="K53" s="38">
        <f>IF('Indicator Date'!K53="","x",'Indicator Date'!K53)</f>
        <v>2024</v>
      </c>
      <c r="L53" s="38">
        <f>IF('Indicator Date'!L53="","x",'Indicator Date'!L53)</f>
        <v>2024</v>
      </c>
      <c r="M53" s="38" t="str">
        <f>IF('Indicator Date'!M53="","x",'Indicator Date'!M53)</f>
        <v>x</v>
      </c>
      <c r="N53" s="38" t="str">
        <f>IF('Indicator Date'!N53="","x",'Indicator Date'!N53)</f>
        <v>x</v>
      </c>
      <c r="O53" s="38" t="str">
        <f>IF('Indicator Date'!O53="","x",'Indicator Date'!O53)</f>
        <v>x</v>
      </c>
      <c r="P53" s="38" t="str">
        <f>IF('Indicator Date'!P53="","x",'Indicator Date'!P53)</f>
        <v>x</v>
      </c>
      <c r="Q53" s="38">
        <f>IF('Indicator Date'!Q53="","x",'Indicator Date'!Q53)</f>
        <v>2024</v>
      </c>
      <c r="R53" s="38">
        <f>IF('Indicator Date'!R53="","x",'Indicator Date'!R53)</f>
        <v>2024</v>
      </c>
      <c r="S53" s="38">
        <f>IF('Indicator Date'!S53="","x",'Indicator Date'!S53)</f>
        <v>2024</v>
      </c>
      <c r="T53" s="38">
        <f>IF('Indicator Date'!T53="","x",'Indicator Date'!T53)</f>
        <v>2024</v>
      </c>
      <c r="U53" s="38">
        <f>IF('Indicator Date'!U53="","x",'Indicator Date'!U53)</f>
        <v>2024</v>
      </c>
      <c r="V53" s="38">
        <f>IF('Indicator Date'!V53="","x",'Indicator Date'!V53)</f>
        <v>2021</v>
      </c>
      <c r="W53" s="38">
        <f>IF('Indicator Date'!W53="","x",'Indicator Date'!W53)</f>
        <v>2022</v>
      </c>
      <c r="X53" s="38">
        <f>IF('Indicator Date'!X53="","x",'Indicator Date'!X53)</f>
        <v>2022</v>
      </c>
      <c r="Y53" s="38">
        <f>IF('Indicator Date'!Y53="","x",'Indicator Date'!Y53)</f>
        <v>2010</v>
      </c>
      <c r="Z53" s="38">
        <f>IF('Indicator Date'!Z53="","x",'Indicator Date'!Z53)</f>
        <v>2022</v>
      </c>
      <c r="AA53" s="38">
        <f>IF('Indicator Date'!AA53="","x",'Indicator Date'!AA53)</f>
        <v>2022</v>
      </c>
      <c r="AB53" s="38">
        <f>IF('Indicator Date'!AB53="","x",'Indicator Date'!AB53)</f>
        <v>2018</v>
      </c>
      <c r="AC53" s="38">
        <f>IF('Indicator Date'!AC53="","x",'Indicator Date'!AC53)</f>
        <v>2020</v>
      </c>
      <c r="AD53" s="38">
        <f>IF('Indicator Date'!AD53="","x",'Indicator Date'!AD53)</f>
        <v>2022</v>
      </c>
      <c r="AE53" s="38">
        <f>IF('Indicator Date'!AE53="","x",'Indicator Date'!AE53)</f>
        <v>2024</v>
      </c>
      <c r="AF53" s="38">
        <f>IF('Indicator Date'!AF53="","x",'Indicator Date'!AF53)</f>
        <v>2024</v>
      </c>
      <c r="AG53" s="38">
        <f>IF('Indicator Date'!AG53="","x",'Indicator Date'!AG53)</f>
        <v>2024</v>
      </c>
      <c r="AH53" s="38">
        <f>IF('Indicator Date'!AH53="","x",'Indicator Date'!AH53)</f>
        <v>2022</v>
      </c>
      <c r="AI53" s="38" t="str">
        <f>IF('Indicator Date'!AI53="","x",RIGHT('Indicator Date'!AI53,4))</f>
        <v>2018</v>
      </c>
      <c r="AJ53" s="38">
        <f>IF('Indicator Date'!AJ53="","x",'Indicator Date'!AJ53)</f>
        <v>2024</v>
      </c>
      <c r="AK53" s="38">
        <f>IF('Indicator Date'!AK53="","x",'Indicator Date'!AK53)</f>
        <v>2021</v>
      </c>
      <c r="AL53" s="38">
        <f>IF('Indicator Date'!AL53="","x",'Indicator Date'!AL53)</f>
        <v>2022</v>
      </c>
      <c r="AM53" s="38">
        <f>IF('Indicator Date'!AM53="","x",'Indicator Date'!AM53)</f>
        <v>2022</v>
      </c>
      <c r="AN53" s="38">
        <f>IF('Indicator Date'!AN53="","x",'Indicator Date'!AN53)</f>
        <v>2023</v>
      </c>
      <c r="AO53" s="38">
        <f>IF('Indicator Date'!AO53="","x",'Indicator Date'!AO53)</f>
        <v>2022</v>
      </c>
      <c r="AP53" s="38">
        <f>IF('Indicator Date'!AP53="","x",'Indicator Date'!AP53)</f>
        <v>2019</v>
      </c>
      <c r="AQ53" s="38">
        <f>IF('Indicator Date'!AQ53="","x",'Indicator Date'!AQ53)</f>
        <v>2022</v>
      </c>
      <c r="AR53" s="38">
        <f>IF('Indicator Date'!AR53="","x",'Indicator Date'!AR53)</f>
        <v>2022</v>
      </c>
      <c r="AS53" s="38">
        <f>IF('Indicator Date'!AS53="","x",'Indicator Date'!AS53)</f>
        <v>2022</v>
      </c>
      <c r="AT53" s="38">
        <f>IF('Indicator Date'!AT53="","x",'Indicator Date'!AT53)</f>
        <v>2022</v>
      </c>
      <c r="AU53" s="38">
        <f>IF('Indicator Date'!AU53="","x",'Indicator Date'!AU53)</f>
        <v>2022</v>
      </c>
      <c r="AV53" s="38">
        <f>IF('Indicator Date'!AV53="","x",'Indicator Date'!AV53)</f>
        <v>2022</v>
      </c>
      <c r="AW53" s="38">
        <f>IF('Indicator Date'!AW53="","x",'Indicator Date'!AW53)</f>
        <v>2022</v>
      </c>
      <c r="AX53" s="38">
        <f>IF('Indicator Date'!AX53="","x",'Indicator Date'!AX53)</f>
        <v>2024</v>
      </c>
      <c r="AY53" s="38">
        <f>IF('Indicator Date'!AY53="","x",'Indicator Date'!AY53)</f>
        <v>2024</v>
      </c>
      <c r="AZ53" s="38">
        <f>IF('Indicator Date'!AZ53="","x",'Indicator Date'!AZ53)</f>
        <v>2024</v>
      </c>
      <c r="BA53" s="38" t="str">
        <f>IF('Indicator Date'!BA53="","x",'Indicator Date'!BA53)</f>
        <v>x</v>
      </c>
      <c r="BB53" s="38">
        <f>IF('Indicator Date'!BB53="","x",'Indicator Date'!BB53)</f>
        <v>2024</v>
      </c>
      <c r="BC53" s="38">
        <f>IF('Indicator Date'!BC53="","x",'Indicator Date'!BC53)</f>
        <v>2023</v>
      </c>
      <c r="BD53" s="38">
        <f>IF('Indicator Date'!BD53="","x",'Indicator Date'!BD53)</f>
        <v>2024</v>
      </c>
      <c r="BE53" s="38">
        <f>IF('Indicator Date'!BE53="","x",'Indicator Date'!BE53)</f>
        <v>2024</v>
      </c>
      <c r="BF53" s="38">
        <f>IF('Indicator Date'!BF53="","x",'Indicator Date'!BF53)</f>
        <v>2015</v>
      </c>
      <c r="BG53" s="38">
        <f>IF('Indicator Date'!BG53="","x",'Indicator Date'!BG53)</f>
        <v>2022</v>
      </c>
      <c r="BH53" s="38">
        <f>IF('Indicator Date'!BH53="","x",'Indicator Date'!BH53)</f>
        <v>2023</v>
      </c>
      <c r="BI53" s="38">
        <f>IF('Indicator Date'!BI53="","x",'Indicator Date'!BI53)</f>
        <v>2022</v>
      </c>
      <c r="BJ53" s="38">
        <f>IF('Indicator Date'!BJ53="","x",'Indicator Date'!BJ53)</f>
        <v>2022</v>
      </c>
      <c r="BK53" s="38">
        <f>IF('Indicator Date'!BK53="","x",'Indicator Date'!BK53)</f>
        <v>2022</v>
      </c>
      <c r="BL53" s="38">
        <f>IF('Indicator Date'!BL53="","x",'Indicator Date'!BL53)</f>
        <v>2022</v>
      </c>
      <c r="BM53" s="38">
        <f>IF('Indicator Date'!BM53="","x",'Indicator Date'!BM53)</f>
        <v>2014</v>
      </c>
      <c r="BN53" s="38">
        <f>IF('Indicator Date'!BN53="","x",'Indicator Date'!BN53)</f>
        <v>2022</v>
      </c>
      <c r="BO53" s="38">
        <f>IF('Indicator Date'!BO53="","x",'Indicator Date'!BO53)</f>
        <v>2022</v>
      </c>
      <c r="BP53" s="38">
        <f>IF('Indicator Date'!BP53="","x",'Indicator Date'!BP53)</f>
        <v>2017</v>
      </c>
      <c r="BQ53" s="38">
        <f>IF('Indicator Date'!BQ53="","x",'Indicator Date'!BQ53)</f>
        <v>2022</v>
      </c>
      <c r="BR53" s="38">
        <f>IF('Indicator Date'!BR53="","x",'Indicator Date'!BR53)</f>
        <v>2022</v>
      </c>
      <c r="BS53" s="38">
        <f>IF('Indicator Date'!BS53="","x",'Indicator Date'!BS53)</f>
        <v>2022</v>
      </c>
      <c r="BT53" s="38">
        <f>IF('Indicator Date'!BT53="","x",'Indicator Date'!BT53)</f>
        <v>2021</v>
      </c>
      <c r="BU53" s="38">
        <f>IF('Indicator Date'!BU53="","x",'Indicator Date'!BU53)</f>
        <v>2020</v>
      </c>
      <c r="BV53" s="38">
        <f>IF('Indicator Date'!BV53="","x",'Indicator Date'!BV53)</f>
        <v>2023</v>
      </c>
    </row>
    <row r="54" spans="1:74">
      <c r="A54" s="30" t="str">
        <f>'Indicator Data'!A56</f>
        <v>Egypt</v>
      </c>
      <c r="B54" s="23" t="str">
        <f>'Indicator Data'!B56</f>
        <v>EGY</v>
      </c>
      <c r="C54" s="38">
        <f>IF('Indicator Date'!C54="","x",'Indicator Date'!C54)</f>
        <v>2024</v>
      </c>
      <c r="D54" s="38">
        <f>IF('Indicator Date'!D54="","x",'Indicator Date'!D54)</f>
        <v>2024</v>
      </c>
      <c r="E54" s="38">
        <f>IF('Indicator Date'!E54="","x",'Indicator Date'!E54)</f>
        <v>2024</v>
      </c>
      <c r="F54" s="38">
        <f>IF('Indicator Date'!F54="","x",'Indicator Date'!F54)</f>
        <v>2024</v>
      </c>
      <c r="G54" s="38">
        <f>IF('Indicator Date'!G54="","x",'Indicator Date'!G54)</f>
        <v>2024</v>
      </c>
      <c r="H54" s="38">
        <f>IF('Indicator Date'!H54="","x",'Indicator Date'!H54)</f>
        <v>2024</v>
      </c>
      <c r="I54" s="38">
        <f>IF('Indicator Date'!I54="","x",'Indicator Date'!I54)</f>
        <v>2024</v>
      </c>
      <c r="J54" s="38">
        <f>IF('Indicator Date'!J54="","x",'Indicator Date'!J54)</f>
        <v>2024</v>
      </c>
      <c r="K54" s="38">
        <f>IF('Indicator Date'!K54="","x",'Indicator Date'!K54)</f>
        <v>2024</v>
      </c>
      <c r="L54" s="38">
        <f>IF('Indicator Date'!L54="","x",'Indicator Date'!L54)</f>
        <v>2024</v>
      </c>
      <c r="M54" s="38">
        <f>IF('Indicator Date'!M54="","x",'Indicator Date'!M54)</f>
        <v>2024</v>
      </c>
      <c r="N54" s="38">
        <f>IF('Indicator Date'!N54="","x",'Indicator Date'!N54)</f>
        <v>2024</v>
      </c>
      <c r="O54" s="38">
        <f>IF('Indicator Date'!O54="","x",'Indicator Date'!O54)</f>
        <v>2024</v>
      </c>
      <c r="P54" s="38">
        <f>IF('Indicator Date'!P54="","x",'Indicator Date'!P54)</f>
        <v>2024</v>
      </c>
      <c r="Q54" s="38">
        <f>IF('Indicator Date'!Q54="","x",'Indicator Date'!Q54)</f>
        <v>2024</v>
      </c>
      <c r="R54" s="38">
        <f>IF('Indicator Date'!R54="","x",'Indicator Date'!R54)</f>
        <v>2024</v>
      </c>
      <c r="S54" s="38">
        <f>IF('Indicator Date'!S54="","x",'Indicator Date'!S54)</f>
        <v>2024</v>
      </c>
      <c r="T54" s="38">
        <f>IF('Indicator Date'!T54="","x",'Indicator Date'!T54)</f>
        <v>2024</v>
      </c>
      <c r="U54" s="38">
        <f>IF('Indicator Date'!U54="","x",'Indicator Date'!U54)</f>
        <v>2024</v>
      </c>
      <c r="V54" s="38">
        <f>IF('Indicator Date'!V54="","x",'Indicator Date'!V54)</f>
        <v>2021</v>
      </c>
      <c r="W54" s="38">
        <f>IF('Indicator Date'!W54="","x",'Indicator Date'!W54)</f>
        <v>2022</v>
      </c>
      <c r="X54" s="38">
        <f>IF('Indicator Date'!X54="","x",'Indicator Date'!X54)</f>
        <v>2022</v>
      </c>
      <c r="Y54" s="38">
        <f>IF('Indicator Date'!Y54="","x",'Indicator Date'!Y54)</f>
        <v>2014</v>
      </c>
      <c r="Z54" s="38">
        <f>IF('Indicator Date'!Z54="","x",'Indicator Date'!Z54)</f>
        <v>2022</v>
      </c>
      <c r="AA54" s="38">
        <f>IF('Indicator Date'!AA54="","x",'Indicator Date'!AA54)</f>
        <v>2020</v>
      </c>
      <c r="AB54" s="38">
        <f>IF('Indicator Date'!AB54="","x",'Indicator Date'!AB54)</f>
        <v>2019</v>
      </c>
      <c r="AC54" s="38">
        <f>IF('Indicator Date'!AC54="","x",'Indicator Date'!AC54)</f>
        <v>2020</v>
      </c>
      <c r="AD54" s="38">
        <f>IF('Indicator Date'!AD54="","x",'Indicator Date'!AD54)</f>
        <v>2022</v>
      </c>
      <c r="AE54" s="38">
        <f>IF('Indicator Date'!AE54="","x",'Indicator Date'!AE54)</f>
        <v>2024</v>
      </c>
      <c r="AF54" s="38">
        <f>IF('Indicator Date'!AF54="","x",'Indicator Date'!AF54)</f>
        <v>2024</v>
      </c>
      <c r="AG54" s="38">
        <f>IF('Indicator Date'!AG54="","x",'Indicator Date'!AG54)</f>
        <v>2024</v>
      </c>
      <c r="AH54" s="38">
        <f>IF('Indicator Date'!AH54="","x",'Indicator Date'!AH54)</f>
        <v>2022</v>
      </c>
      <c r="AI54" s="38" t="str">
        <f>IF('Indicator Date'!AI54="","x",RIGHT('Indicator Date'!AI54,4))</f>
        <v>2014</v>
      </c>
      <c r="AJ54" s="38">
        <f>IF('Indicator Date'!AJ54="","x",'Indicator Date'!AJ54)</f>
        <v>2024</v>
      </c>
      <c r="AK54" s="38">
        <f>IF('Indicator Date'!AK54="","x",'Indicator Date'!AK54)</f>
        <v>2021</v>
      </c>
      <c r="AL54" s="38">
        <f>IF('Indicator Date'!AL54="","x",'Indicator Date'!AL54)</f>
        <v>2022</v>
      </c>
      <c r="AM54" s="38">
        <f>IF('Indicator Date'!AM54="","x",'Indicator Date'!AM54)</f>
        <v>2022</v>
      </c>
      <c r="AN54" s="38">
        <f>IF('Indicator Date'!AN54="","x",'Indicator Date'!AN54)</f>
        <v>2023</v>
      </c>
      <c r="AO54" s="38">
        <f>IF('Indicator Date'!AO54="","x",'Indicator Date'!AO54)</f>
        <v>2022</v>
      </c>
      <c r="AP54" s="38">
        <f>IF('Indicator Date'!AP54="","x",'Indicator Date'!AP54)</f>
        <v>2014</v>
      </c>
      <c r="AQ54" s="38">
        <f>IF('Indicator Date'!AQ54="","x",'Indicator Date'!AQ54)</f>
        <v>2022</v>
      </c>
      <c r="AR54" s="38">
        <f>IF('Indicator Date'!AR54="","x",'Indicator Date'!AR54)</f>
        <v>2022</v>
      </c>
      <c r="AS54" s="38">
        <f>IF('Indicator Date'!AS54="","x",'Indicator Date'!AS54)</f>
        <v>2022</v>
      </c>
      <c r="AT54" s="38">
        <f>IF('Indicator Date'!AT54="","x",'Indicator Date'!AT54)</f>
        <v>2022</v>
      </c>
      <c r="AU54" s="38">
        <f>IF('Indicator Date'!AU54="","x",'Indicator Date'!AU54)</f>
        <v>2022</v>
      </c>
      <c r="AV54" s="38">
        <f>IF('Indicator Date'!AV54="","x",'Indicator Date'!AV54)</f>
        <v>2022</v>
      </c>
      <c r="AW54" s="38">
        <f>IF('Indicator Date'!AW54="","x",'Indicator Date'!AW54)</f>
        <v>2019</v>
      </c>
      <c r="AX54" s="38">
        <f>IF('Indicator Date'!AX54="","x",'Indicator Date'!AX54)</f>
        <v>2024</v>
      </c>
      <c r="AY54" s="38">
        <f>IF('Indicator Date'!AY54="","x",'Indicator Date'!AY54)</f>
        <v>2024</v>
      </c>
      <c r="AZ54" s="38">
        <f>IF('Indicator Date'!AZ54="","x",'Indicator Date'!AZ54)</f>
        <v>2024</v>
      </c>
      <c r="BA54" s="38">
        <f>IF('Indicator Date'!BA54="","x",'Indicator Date'!BA54)</f>
        <v>2022</v>
      </c>
      <c r="BB54" s="38">
        <f>IF('Indicator Date'!BB54="","x",'Indicator Date'!BB54)</f>
        <v>2024</v>
      </c>
      <c r="BC54" s="38">
        <f>IF('Indicator Date'!BC54="","x",'Indicator Date'!BC54)</f>
        <v>2023</v>
      </c>
      <c r="BD54" s="38">
        <f>IF('Indicator Date'!BD54="","x",'Indicator Date'!BD54)</f>
        <v>2024</v>
      </c>
      <c r="BE54" s="38">
        <f>IF('Indicator Date'!BE54="","x",'Indicator Date'!BE54)</f>
        <v>2024</v>
      </c>
      <c r="BF54" s="38">
        <f>IF('Indicator Date'!BF54="","x",'Indicator Date'!BF54)</f>
        <v>2015</v>
      </c>
      <c r="BG54" s="38">
        <f>IF('Indicator Date'!BG54="","x",'Indicator Date'!BG54)</f>
        <v>2022</v>
      </c>
      <c r="BH54" s="38">
        <f>IF('Indicator Date'!BH54="","x",'Indicator Date'!BH54)</f>
        <v>2023</v>
      </c>
      <c r="BI54" s="38">
        <f>IF('Indicator Date'!BI54="","x",'Indicator Date'!BI54)</f>
        <v>2022</v>
      </c>
      <c r="BJ54" s="38">
        <f>IF('Indicator Date'!BJ54="","x",'Indicator Date'!BJ54)</f>
        <v>2022</v>
      </c>
      <c r="BK54" s="38">
        <f>IF('Indicator Date'!BK54="","x",'Indicator Date'!BK54)</f>
        <v>2022</v>
      </c>
      <c r="BL54" s="38">
        <f>IF('Indicator Date'!BL54="","x",'Indicator Date'!BL54)</f>
        <v>2022</v>
      </c>
      <c r="BM54" s="38">
        <f>IF('Indicator Date'!BM54="","x",'Indicator Date'!BM54)</f>
        <v>2014</v>
      </c>
      <c r="BN54" s="38">
        <f>IF('Indicator Date'!BN54="","x",'Indicator Date'!BN54)</f>
        <v>2022</v>
      </c>
      <c r="BO54" s="38">
        <f>IF('Indicator Date'!BO54="","x",'Indicator Date'!BO54)</f>
        <v>2022</v>
      </c>
      <c r="BP54" s="38">
        <f>IF('Indicator Date'!BP54="","x",'Indicator Date'!BP54)</f>
        <v>2019</v>
      </c>
      <c r="BQ54" s="38">
        <f>IF('Indicator Date'!BQ54="","x",'Indicator Date'!BQ54)</f>
        <v>2022</v>
      </c>
      <c r="BR54" s="38">
        <f>IF('Indicator Date'!BR54="","x",'Indicator Date'!BR54)</f>
        <v>2022</v>
      </c>
      <c r="BS54" s="38" t="str">
        <f>IF('Indicator Date'!BS54="","x",'Indicator Date'!BS54)</f>
        <v>x</v>
      </c>
      <c r="BT54" s="38">
        <f>IF('Indicator Date'!BT54="","x",'Indicator Date'!BT54)</f>
        <v>2021</v>
      </c>
      <c r="BU54" s="38">
        <f>IF('Indicator Date'!BU54="","x",'Indicator Date'!BU54)</f>
        <v>2020</v>
      </c>
      <c r="BV54" s="38">
        <f>IF('Indicator Date'!BV54="","x",'Indicator Date'!BV54)</f>
        <v>2023</v>
      </c>
    </row>
    <row r="55" spans="1:74">
      <c r="A55" s="30" t="str">
        <f>'Indicator Data'!A57</f>
        <v>El Salvador</v>
      </c>
      <c r="B55" s="23" t="str">
        <f>'Indicator Data'!B57</f>
        <v>SLV</v>
      </c>
      <c r="C55" s="38">
        <f>IF('Indicator Date'!C55="","x",'Indicator Date'!C55)</f>
        <v>2024</v>
      </c>
      <c r="D55" s="38">
        <f>IF('Indicator Date'!D55="","x",'Indicator Date'!D55)</f>
        <v>2024</v>
      </c>
      <c r="E55" s="38">
        <f>IF('Indicator Date'!E55="","x",'Indicator Date'!E55)</f>
        <v>2024</v>
      </c>
      <c r="F55" s="38">
        <f>IF('Indicator Date'!F55="","x",'Indicator Date'!F55)</f>
        <v>2024</v>
      </c>
      <c r="G55" s="38">
        <f>IF('Indicator Date'!G55="","x",'Indicator Date'!G55)</f>
        <v>2024</v>
      </c>
      <c r="H55" s="38">
        <f>IF('Indicator Date'!H55="","x",'Indicator Date'!H55)</f>
        <v>2024</v>
      </c>
      <c r="I55" s="38">
        <f>IF('Indicator Date'!I55="","x",'Indicator Date'!I55)</f>
        <v>2024</v>
      </c>
      <c r="J55" s="38">
        <f>IF('Indicator Date'!J55="","x",'Indicator Date'!J55)</f>
        <v>2024</v>
      </c>
      <c r="K55" s="38">
        <f>IF('Indicator Date'!K55="","x",'Indicator Date'!K55)</f>
        <v>2024</v>
      </c>
      <c r="L55" s="38">
        <f>IF('Indicator Date'!L55="","x",'Indicator Date'!L55)</f>
        <v>2024</v>
      </c>
      <c r="M55" s="38" t="str">
        <f>IF('Indicator Date'!M55="","x",'Indicator Date'!M55)</f>
        <v>x</v>
      </c>
      <c r="N55" s="38" t="str">
        <f>IF('Indicator Date'!N55="","x",'Indicator Date'!N55)</f>
        <v>x</v>
      </c>
      <c r="O55" s="38" t="str">
        <f>IF('Indicator Date'!O55="","x",'Indicator Date'!O55)</f>
        <v>x</v>
      </c>
      <c r="P55" s="38" t="str">
        <f>IF('Indicator Date'!P55="","x",'Indicator Date'!P55)</f>
        <v>x</v>
      </c>
      <c r="Q55" s="38">
        <f>IF('Indicator Date'!Q55="","x",'Indicator Date'!Q55)</f>
        <v>2024</v>
      </c>
      <c r="R55" s="38">
        <f>IF('Indicator Date'!R55="","x",'Indicator Date'!R55)</f>
        <v>2024</v>
      </c>
      <c r="S55" s="38">
        <f>IF('Indicator Date'!S55="","x",'Indicator Date'!S55)</f>
        <v>2024</v>
      </c>
      <c r="T55" s="38">
        <f>IF('Indicator Date'!T55="","x",'Indicator Date'!T55)</f>
        <v>2024</v>
      </c>
      <c r="U55" s="38">
        <f>IF('Indicator Date'!U55="","x",'Indicator Date'!U55)</f>
        <v>2024</v>
      </c>
      <c r="V55" s="38">
        <f>IF('Indicator Date'!V55="","x",'Indicator Date'!V55)</f>
        <v>2021</v>
      </c>
      <c r="W55" s="38">
        <f>IF('Indicator Date'!W55="","x",'Indicator Date'!W55)</f>
        <v>2022</v>
      </c>
      <c r="X55" s="38">
        <f>IF('Indicator Date'!X55="","x",'Indicator Date'!X55)</f>
        <v>2022</v>
      </c>
      <c r="Y55" s="38">
        <f>IF('Indicator Date'!Y55="","x",'Indicator Date'!Y55)</f>
        <v>2014</v>
      </c>
      <c r="Z55" s="38">
        <f>IF('Indicator Date'!Z55="","x",'Indicator Date'!Z55)</f>
        <v>2022</v>
      </c>
      <c r="AA55" s="38">
        <f>IF('Indicator Date'!AA55="","x",'Indicator Date'!AA55)</f>
        <v>2018</v>
      </c>
      <c r="AB55" s="38">
        <f>IF('Indicator Date'!AB55="","x",'Indicator Date'!AB55)</f>
        <v>2016</v>
      </c>
      <c r="AC55" s="38">
        <f>IF('Indicator Date'!AC55="","x",'Indicator Date'!AC55)</f>
        <v>2020</v>
      </c>
      <c r="AD55" s="38">
        <f>IF('Indicator Date'!AD55="","x",'Indicator Date'!AD55)</f>
        <v>2022</v>
      </c>
      <c r="AE55" s="38">
        <f>IF('Indicator Date'!AE55="","x",'Indicator Date'!AE55)</f>
        <v>2024</v>
      </c>
      <c r="AF55" s="38">
        <f>IF('Indicator Date'!AF55="","x",'Indicator Date'!AF55)</f>
        <v>2024</v>
      </c>
      <c r="AG55" s="38">
        <f>IF('Indicator Date'!AG55="","x",'Indicator Date'!AG55)</f>
        <v>2024</v>
      </c>
      <c r="AH55" s="38">
        <f>IF('Indicator Date'!AH55="","x",'Indicator Date'!AH55)</f>
        <v>2022</v>
      </c>
      <c r="AI55" s="38" t="str">
        <f>IF('Indicator Date'!AI55="","x",RIGHT('Indicator Date'!AI55,4))</f>
        <v>2014</v>
      </c>
      <c r="AJ55" s="38">
        <f>IF('Indicator Date'!AJ55="","x",'Indicator Date'!AJ55)</f>
        <v>2024</v>
      </c>
      <c r="AK55" s="38">
        <f>IF('Indicator Date'!AK55="","x",'Indicator Date'!AK55)</f>
        <v>2021</v>
      </c>
      <c r="AL55" s="38">
        <f>IF('Indicator Date'!AL55="","x",'Indicator Date'!AL55)</f>
        <v>2022</v>
      </c>
      <c r="AM55" s="38">
        <f>IF('Indicator Date'!AM55="","x",'Indicator Date'!AM55)</f>
        <v>2022</v>
      </c>
      <c r="AN55" s="38">
        <f>IF('Indicator Date'!AN55="","x",'Indicator Date'!AN55)</f>
        <v>2023</v>
      </c>
      <c r="AO55" s="38">
        <f>IF('Indicator Date'!AO55="","x",'Indicator Date'!AO55)</f>
        <v>2022</v>
      </c>
      <c r="AP55" s="38">
        <f>IF('Indicator Date'!AP55="","x",'Indicator Date'!AP55)</f>
        <v>2014</v>
      </c>
      <c r="AQ55" s="38">
        <f>IF('Indicator Date'!AQ55="","x",'Indicator Date'!AQ55)</f>
        <v>2022</v>
      </c>
      <c r="AR55" s="38">
        <f>IF('Indicator Date'!AR55="","x",'Indicator Date'!AR55)</f>
        <v>2022</v>
      </c>
      <c r="AS55" s="38">
        <f>IF('Indicator Date'!AS55="","x",'Indicator Date'!AS55)</f>
        <v>2022</v>
      </c>
      <c r="AT55" s="38">
        <f>IF('Indicator Date'!AT55="","x",'Indicator Date'!AT55)</f>
        <v>2022</v>
      </c>
      <c r="AU55" s="38">
        <f>IF('Indicator Date'!AU55="","x",'Indicator Date'!AU55)</f>
        <v>2022</v>
      </c>
      <c r="AV55" s="38">
        <f>IF('Indicator Date'!AV55="","x",'Indicator Date'!AV55)</f>
        <v>2022</v>
      </c>
      <c r="AW55" s="38">
        <f>IF('Indicator Date'!AW55="","x",'Indicator Date'!AW55)</f>
        <v>2022</v>
      </c>
      <c r="AX55" s="38">
        <f>IF('Indicator Date'!AX55="","x",'Indicator Date'!AX55)</f>
        <v>2024</v>
      </c>
      <c r="AY55" s="38">
        <f>IF('Indicator Date'!AY55="","x",'Indicator Date'!AY55)</f>
        <v>2024</v>
      </c>
      <c r="AZ55" s="38">
        <f>IF('Indicator Date'!AZ55="","x",'Indicator Date'!AZ55)</f>
        <v>2024</v>
      </c>
      <c r="BA55" s="38">
        <f>IF('Indicator Date'!BA55="","x",'Indicator Date'!BA55)</f>
        <v>2024</v>
      </c>
      <c r="BB55" s="38">
        <f>IF('Indicator Date'!BB55="","x",'Indicator Date'!BB55)</f>
        <v>2024</v>
      </c>
      <c r="BC55" s="38">
        <f>IF('Indicator Date'!BC55="","x",'Indicator Date'!BC55)</f>
        <v>2023</v>
      </c>
      <c r="BD55" s="38">
        <f>IF('Indicator Date'!BD55="","x",'Indicator Date'!BD55)</f>
        <v>2024</v>
      </c>
      <c r="BE55" s="38">
        <f>IF('Indicator Date'!BE55="","x",'Indicator Date'!BE55)</f>
        <v>2024</v>
      </c>
      <c r="BF55" s="38">
        <f>IF('Indicator Date'!BF55="","x",'Indicator Date'!BF55)</f>
        <v>2013</v>
      </c>
      <c r="BG55" s="38">
        <f>IF('Indicator Date'!BG55="","x",'Indicator Date'!BG55)</f>
        <v>2022</v>
      </c>
      <c r="BH55" s="38">
        <f>IF('Indicator Date'!BH55="","x",'Indicator Date'!BH55)</f>
        <v>2023</v>
      </c>
      <c r="BI55" s="38">
        <f>IF('Indicator Date'!BI55="","x",'Indicator Date'!BI55)</f>
        <v>2022</v>
      </c>
      <c r="BJ55" s="38">
        <f>IF('Indicator Date'!BJ55="","x",'Indicator Date'!BJ55)</f>
        <v>2020</v>
      </c>
      <c r="BK55" s="38">
        <f>IF('Indicator Date'!BK55="","x",'Indicator Date'!BK55)</f>
        <v>2021</v>
      </c>
      <c r="BL55" s="38">
        <f>IF('Indicator Date'!BL55="","x",'Indicator Date'!BL55)</f>
        <v>2022</v>
      </c>
      <c r="BM55" s="38">
        <f>IF('Indicator Date'!BM55="","x",'Indicator Date'!BM55)</f>
        <v>2014</v>
      </c>
      <c r="BN55" s="38">
        <f>IF('Indicator Date'!BN55="","x",'Indicator Date'!BN55)</f>
        <v>2022</v>
      </c>
      <c r="BO55" s="38">
        <f>IF('Indicator Date'!BO55="","x",'Indicator Date'!BO55)</f>
        <v>2022</v>
      </c>
      <c r="BP55" s="38">
        <f>IF('Indicator Date'!BP55="","x",'Indicator Date'!BP55)</f>
        <v>2021</v>
      </c>
      <c r="BQ55" s="38">
        <f>IF('Indicator Date'!BQ55="","x",'Indicator Date'!BQ55)</f>
        <v>2022</v>
      </c>
      <c r="BR55" s="38">
        <f>IF('Indicator Date'!BR55="","x",'Indicator Date'!BR55)</f>
        <v>2022</v>
      </c>
      <c r="BS55" s="38">
        <f>IF('Indicator Date'!BS55="","x",'Indicator Date'!BS55)</f>
        <v>2022</v>
      </c>
      <c r="BT55" s="38">
        <f>IF('Indicator Date'!BT55="","x",'Indicator Date'!BT55)</f>
        <v>2021</v>
      </c>
      <c r="BU55" s="38">
        <f>IF('Indicator Date'!BU55="","x",'Indicator Date'!BU55)</f>
        <v>2020</v>
      </c>
      <c r="BV55" s="38">
        <f>IF('Indicator Date'!BV55="","x",'Indicator Date'!BV55)</f>
        <v>2023</v>
      </c>
    </row>
    <row r="56" spans="1:74">
      <c r="A56" s="30" t="str">
        <f>'Indicator Data'!A58</f>
        <v>Equatorial Guinea</v>
      </c>
      <c r="B56" s="23" t="str">
        <f>'Indicator Data'!B58</f>
        <v>GNQ</v>
      </c>
      <c r="C56" s="38">
        <f>IF('Indicator Date'!C56="","x",'Indicator Date'!C56)</f>
        <v>2024</v>
      </c>
      <c r="D56" s="38">
        <f>IF('Indicator Date'!D56="","x",'Indicator Date'!D56)</f>
        <v>2024</v>
      </c>
      <c r="E56" s="38">
        <f>IF('Indicator Date'!E56="","x",'Indicator Date'!E56)</f>
        <v>2024</v>
      </c>
      <c r="F56" s="38">
        <f>IF('Indicator Date'!F56="","x",'Indicator Date'!F56)</f>
        <v>2024</v>
      </c>
      <c r="G56" s="38">
        <f>IF('Indicator Date'!G56="","x",'Indicator Date'!G56)</f>
        <v>2024</v>
      </c>
      <c r="H56" s="38">
        <f>IF('Indicator Date'!H56="","x",'Indicator Date'!H56)</f>
        <v>2024</v>
      </c>
      <c r="I56" s="38">
        <f>IF('Indicator Date'!I56="","x",'Indicator Date'!I56)</f>
        <v>2024</v>
      </c>
      <c r="J56" s="38">
        <f>IF('Indicator Date'!J56="","x",'Indicator Date'!J56)</f>
        <v>2024</v>
      </c>
      <c r="K56" s="38">
        <f>IF('Indicator Date'!K56="","x",'Indicator Date'!K56)</f>
        <v>2024</v>
      </c>
      <c r="L56" s="38">
        <f>IF('Indicator Date'!L56="","x",'Indicator Date'!L56)</f>
        <v>2024</v>
      </c>
      <c r="M56" s="38">
        <f>IF('Indicator Date'!M56="","x",'Indicator Date'!M56)</f>
        <v>2024</v>
      </c>
      <c r="N56" s="38">
        <f>IF('Indicator Date'!N56="","x",'Indicator Date'!N56)</f>
        <v>2024</v>
      </c>
      <c r="O56" s="38">
        <f>IF('Indicator Date'!O56="","x",'Indicator Date'!O56)</f>
        <v>2024</v>
      </c>
      <c r="P56" s="38">
        <f>IF('Indicator Date'!P56="","x",'Indicator Date'!P56)</f>
        <v>2024</v>
      </c>
      <c r="Q56" s="38">
        <f>IF('Indicator Date'!Q56="","x",'Indicator Date'!Q56)</f>
        <v>2024</v>
      </c>
      <c r="R56" s="38">
        <f>IF('Indicator Date'!R56="","x",'Indicator Date'!R56)</f>
        <v>2024</v>
      </c>
      <c r="S56" s="38">
        <f>IF('Indicator Date'!S56="","x",'Indicator Date'!S56)</f>
        <v>2024</v>
      </c>
      <c r="T56" s="38">
        <f>IF('Indicator Date'!T56="","x",'Indicator Date'!T56)</f>
        <v>2024</v>
      </c>
      <c r="U56" s="38">
        <f>IF('Indicator Date'!U56="","x",'Indicator Date'!U56)</f>
        <v>2024</v>
      </c>
      <c r="V56" s="38">
        <f>IF('Indicator Date'!V56="","x",'Indicator Date'!V56)</f>
        <v>2021</v>
      </c>
      <c r="W56" s="38">
        <f>IF('Indicator Date'!W56="","x",'Indicator Date'!W56)</f>
        <v>2022</v>
      </c>
      <c r="X56" s="38">
        <f>IF('Indicator Date'!X56="","x",'Indicator Date'!X56)</f>
        <v>2022</v>
      </c>
      <c r="Y56" s="38" t="str">
        <f>IF('Indicator Date'!Y56="","x",'Indicator Date'!Y56)</f>
        <v>x</v>
      </c>
      <c r="Z56" s="38">
        <f>IF('Indicator Date'!Z56="","x",'Indicator Date'!Z56)</f>
        <v>2017</v>
      </c>
      <c r="AA56" s="38" t="str">
        <f>IF('Indicator Date'!AA56="","x",'Indicator Date'!AA56)</f>
        <v>x</v>
      </c>
      <c r="AB56" s="38">
        <f>IF('Indicator Date'!AB56="","x",'Indicator Date'!AB56)</f>
        <v>2014</v>
      </c>
      <c r="AC56" s="38">
        <f>IF('Indicator Date'!AC56="","x",'Indicator Date'!AC56)</f>
        <v>2020</v>
      </c>
      <c r="AD56" s="38">
        <f>IF('Indicator Date'!AD56="","x",'Indicator Date'!AD56)</f>
        <v>2022</v>
      </c>
      <c r="AE56" s="38">
        <f>IF('Indicator Date'!AE56="","x",'Indicator Date'!AE56)</f>
        <v>2024</v>
      </c>
      <c r="AF56" s="38">
        <f>IF('Indicator Date'!AF56="","x",'Indicator Date'!AF56)</f>
        <v>2024</v>
      </c>
      <c r="AG56" s="38">
        <f>IF('Indicator Date'!AG56="","x",'Indicator Date'!AG56)</f>
        <v>2024</v>
      </c>
      <c r="AH56" s="38">
        <f>IF('Indicator Date'!AH56="","x",'Indicator Date'!AH56)</f>
        <v>2022</v>
      </c>
      <c r="AI56" s="38" t="str">
        <f>IF('Indicator Date'!AI56="","x",RIGHT('Indicator Date'!AI56,4))</f>
        <v>x</v>
      </c>
      <c r="AJ56" s="38">
        <f>IF('Indicator Date'!AJ56="","x",'Indicator Date'!AJ56)</f>
        <v>2024</v>
      </c>
      <c r="AK56" s="38">
        <f>IF('Indicator Date'!AK56="","x",'Indicator Date'!AK56)</f>
        <v>2021</v>
      </c>
      <c r="AL56" s="38">
        <f>IF('Indicator Date'!AL56="","x",'Indicator Date'!AL56)</f>
        <v>2022</v>
      </c>
      <c r="AM56" s="38">
        <f>IF('Indicator Date'!AM56="","x",'Indicator Date'!AM56)</f>
        <v>2022</v>
      </c>
      <c r="AN56" s="38">
        <f>IF('Indicator Date'!AN56="","x",'Indicator Date'!AN56)</f>
        <v>2020</v>
      </c>
      <c r="AO56" s="38">
        <f>IF('Indicator Date'!AO56="","x",'Indicator Date'!AO56)</f>
        <v>2022</v>
      </c>
      <c r="AP56" s="38">
        <f>IF('Indicator Date'!AP56="","x",'Indicator Date'!AP56)</f>
        <v>2011</v>
      </c>
      <c r="AQ56" s="38">
        <f>IF('Indicator Date'!AQ56="","x",'Indicator Date'!AQ56)</f>
        <v>2022</v>
      </c>
      <c r="AR56" s="38">
        <f>IF('Indicator Date'!AR56="","x",'Indicator Date'!AR56)</f>
        <v>2022</v>
      </c>
      <c r="AS56" s="38">
        <f>IF('Indicator Date'!AS56="","x",'Indicator Date'!AS56)</f>
        <v>2022</v>
      </c>
      <c r="AT56" s="38">
        <f>IF('Indicator Date'!AT56="","x",'Indicator Date'!AT56)</f>
        <v>2022</v>
      </c>
      <c r="AU56" s="38">
        <f>IF('Indicator Date'!AU56="","x",'Indicator Date'!AU56)</f>
        <v>2022</v>
      </c>
      <c r="AV56" s="38" t="str">
        <f>IF('Indicator Date'!AV56="","x",'Indicator Date'!AV56)</f>
        <v>x</v>
      </c>
      <c r="AW56" s="38" t="str">
        <f>IF('Indicator Date'!AW56="","x",'Indicator Date'!AW56)</f>
        <v>x</v>
      </c>
      <c r="AX56" s="38">
        <f>IF('Indicator Date'!AX56="","x",'Indicator Date'!AX56)</f>
        <v>2024</v>
      </c>
      <c r="AY56" s="38">
        <f>IF('Indicator Date'!AY56="","x",'Indicator Date'!AY56)</f>
        <v>2024</v>
      </c>
      <c r="AZ56" s="38">
        <f>IF('Indicator Date'!AZ56="","x",'Indicator Date'!AZ56)</f>
        <v>2024</v>
      </c>
      <c r="BA56" s="38" t="str">
        <f>IF('Indicator Date'!BA56="","x",'Indicator Date'!BA56)</f>
        <v>x</v>
      </c>
      <c r="BB56" s="38" t="str">
        <f>IF('Indicator Date'!BB56="","x",'Indicator Date'!BB56)</f>
        <v>x</v>
      </c>
      <c r="BC56" s="38" t="str">
        <f>IF('Indicator Date'!BC56="","x",'Indicator Date'!BC56)</f>
        <v>x</v>
      </c>
      <c r="BD56" s="38">
        <f>IF('Indicator Date'!BD56="","x",'Indicator Date'!BD56)</f>
        <v>2024</v>
      </c>
      <c r="BE56" s="38">
        <f>IF('Indicator Date'!BE56="","x",'Indicator Date'!BE56)</f>
        <v>2024</v>
      </c>
      <c r="BF56" s="38" t="str">
        <f>IF('Indicator Date'!BF56="","x",'Indicator Date'!BF56)</f>
        <v>x</v>
      </c>
      <c r="BG56" s="38">
        <f>IF('Indicator Date'!BG56="","x",'Indicator Date'!BG56)</f>
        <v>2022</v>
      </c>
      <c r="BH56" s="38">
        <f>IF('Indicator Date'!BH56="","x",'Indicator Date'!BH56)</f>
        <v>2023</v>
      </c>
      <c r="BI56" s="38">
        <f>IF('Indicator Date'!BI56="","x",'Indicator Date'!BI56)</f>
        <v>2022</v>
      </c>
      <c r="BJ56" s="38" t="str">
        <f>IF('Indicator Date'!BJ56="","x",'Indicator Date'!BJ56)</f>
        <v>x</v>
      </c>
      <c r="BK56" s="38">
        <f>IF('Indicator Date'!BK56="","x",'Indicator Date'!BK56)</f>
        <v>2021</v>
      </c>
      <c r="BL56" s="38">
        <f>IF('Indicator Date'!BL56="","x",'Indicator Date'!BL56)</f>
        <v>2022</v>
      </c>
      <c r="BM56" s="38">
        <f>IF('Indicator Date'!BM56="","x",'Indicator Date'!BM56)</f>
        <v>2014</v>
      </c>
      <c r="BN56" s="38">
        <f>IF('Indicator Date'!BN56="","x",'Indicator Date'!BN56)</f>
        <v>2022</v>
      </c>
      <c r="BO56" s="38">
        <f>IF('Indicator Date'!BO56="","x",'Indicator Date'!BO56)</f>
        <v>2022</v>
      </c>
      <c r="BP56" s="38">
        <f>IF('Indicator Date'!BP56="","x",'Indicator Date'!BP56)</f>
        <v>2017</v>
      </c>
      <c r="BQ56" s="38">
        <f>IF('Indicator Date'!BQ56="","x",'Indicator Date'!BQ56)</f>
        <v>2022</v>
      </c>
      <c r="BR56" s="38">
        <f>IF('Indicator Date'!BR56="","x",'Indicator Date'!BR56)</f>
        <v>2022</v>
      </c>
      <c r="BS56" s="38" t="str">
        <f>IF('Indicator Date'!BS56="","x",'Indicator Date'!BS56)</f>
        <v>x</v>
      </c>
      <c r="BT56" s="38">
        <f>IF('Indicator Date'!BT56="","x",'Indicator Date'!BT56)</f>
        <v>2021</v>
      </c>
      <c r="BU56" s="38">
        <f>IF('Indicator Date'!BU56="","x",'Indicator Date'!BU56)</f>
        <v>2020</v>
      </c>
      <c r="BV56" s="38">
        <f>IF('Indicator Date'!BV56="","x",'Indicator Date'!BV56)</f>
        <v>2023</v>
      </c>
    </row>
    <row r="57" spans="1:74">
      <c r="A57" s="30" t="str">
        <f>'Indicator Data'!A59</f>
        <v>Eritrea</v>
      </c>
      <c r="B57" s="23" t="str">
        <f>'Indicator Data'!B59</f>
        <v>ERI</v>
      </c>
      <c r="C57" s="38">
        <f>IF('Indicator Date'!C57="","x",'Indicator Date'!C57)</f>
        <v>2024</v>
      </c>
      <c r="D57" s="38">
        <f>IF('Indicator Date'!D57="","x",'Indicator Date'!D57)</f>
        <v>2024</v>
      </c>
      <c r="E57" s="38">
        <f>IF('Indicator Date'!E57="","x",'Indicator Date'!E57)</f>
        <v>2024</v>
      </c>
      <c r="F57" s="38">
        <f>IF('Indicator Date'!F57="","x",'Indicator Date'!F57)</f>
        <v>2024</v>
      </c>
      <c r="G57" s="38">
        <f>IF('Indicator Date'!G57="","x",'Indicator Date'!G57)</f>
        <v>2024</v>
      </c>
      <c r="H57" s="38">
        <f>IF('Indicator Date'!H57="","x",'Indicator Date'!H57)</f>
        <v>2024</v>
      </c>
      <c r="I57" s="38">
        <f>IF('Indicator Date'!I57="","x",'Indicator Date'!I57)</f>
        <v>2024</v>
      </c>
      <c r="J57" s="38">
        <f>IF('Indicator Date'!J57="","x",'Indicator Date'!J57)</f>
        <v>2024</v>
      </c>
      <c r="K57" s="38">
        <f>IF('Indicator Date'!K57="","x",'Indicator Date'!K57)</f>
        <v>2024</v>
      </c>
      <c r="L57" s="38">
        <f>IF('Indicator Date'!L57="","x",'Indicator Date'!L57)</f>
        <v>2024</v>
      </c>
      <c r="M57" s="38">
        <f>IF('Indicator Date'!M57="","x",'Indicator Date'!M57)</f>
        <v>2024</v>
      </c>
      <c r="N57" s="38">
        <f>IF('Indicator Date'!N57="","x",'Indicator Date'!N57)</f>
        <v>2024</v>
      </c>
      <c r="O57" s="38">
        <f>IF('Indicator Date'!O57="","x",'Indicator Date'!O57)</f>
        <v>2024</v>
      </c>
      <c r="P57" s="38">
        <f>IF('Indicator Date'!P57="","x",'Indicator Date'!P57)</f>
        <v>2024</v>
      </c>
      <c r="Q57" s="38">
        <f>IF('Indicator Date'!Q57="","x",'Indicator Date'!Q57)</f>
        <v>2024</v>
      </c>
      <c r="R57" s="38">
        <f>IF('Indicator Date'!R57="","x",'Indicator Date'!R57)</f>
        <v>2024</v>
      </c>
      <c r="S57" s="38">
        <f>IF('Indicator Date'!S57="","x",'Indicator Date'!S57)</f>
        <v>2024</v>
      </c>
      <c r="T57" s="38">
        <f>IF('Indicator Date'!T57="","x",'Indicator Date'!T57)</f>
        <v>2024</v>
      </c>
      <c r="U57" s="38">
        <f>IF('Indicator Date'!U57="","x",'Indicator Date'!U57)</f>
        <v>2024</v>
      </c>
      <c r="V57" s="38">
        <f>IF('Indicator Date'!V57="","x",'Indicator Date'!V57)</f>
        <v>2021</v>
      </c>
      <c r="W57" s="38">
        <f>IF('Indicator Date'!W57="","x",'Indicator Date'!W57)</f>
        <v>2022</v>
      </c>
      <c r="X57" s="38">
        <f>IF('Indicator Date'!X57="","x",'Indicator Date'!X57)</f>
        <v>2022</v>
      </c>
      <c r="Y57" s="38" t="str">
        <f>IF('Indicator Date'!Y57="","x",'Indicator Date'!Y57)</f>
        <v>x</v>
      </c>
      <c r="Z57" s="38">
        <f>IF('Indicator Date'!Z57="","x",'Indicator Date'!Z57)</f>
        <v>2016</v>
      </c>
      <c r="AA57" s="38" t="str">
        <f>IF('Indicator Date'!AA57="","x",'Indicator Date'!AA57)</f>
        <v>x</v>
      </c>
      <c r="AB57" s="38">
        <f>IF('Indicator Date'!AB57="","x",'Indicator Date'!AB57)</f>
        <v>2019</v>
      </c>
      <c r="AC57" s="38">
        <f>IF('Indicator Date'!AC57="","x",'Indicator Date'!AC57)</f>
        <v>2020</v>
      </c>
      <c r="AD57" s="38">
        <f>IF('Indicator Date'!AD57="","x",'Indicator Date'!AD57)</f>
        <v>2022</v>
      </c>
      <c r="AE57" s="38">
        <f>IF('Indicator Date'!AE57="","x",'Indicator Date'!AE57)</f>
        <v>2024</v>
      </c>
      <c r="AF57" s="38">
        <f>IF('Indicator Date'!AF57="","x",'Indicator Date'!AF57)</f>
        <v>2024</v>
      </c>
      <c r="AG57" s="38">
        <f>IF('Indicator Date'!AG57="","x",'Indicator Date'!AG57)</f>
        <v>2024</v>
      </c>
      <c r="AH57" s="38">
        <f>IF('Indicator Date'!AH57="","x",'Indicator Date'!AH57)</f>
        <v>2022</v>
      </c>
      <c r="AI57" s="38" t="str">
        <f>IF('Indicator Date'!AI57="","x",RIGHT('Indicator Date'!AI57,4))</f>
        <v>x</v>
      </c>
      <c r="AJ57" s="38">
        <f>IF('Indicator Date'!AJ57="","x",'Indicator Date'!AJ57)</f>
        <v>2024</v>
      </c>
      <c r="AK57" s="38">
        <f>IF('Indicator Date'!AK57="","x",'Indicator Date'!AK57)</f>
        <v>2021</v>
      </c>
      <c r="AL57" s="38">
        <f>IF('Indicator Date'!AL57="","x",'Indicator Date'!AL57)</f>
        <v>2022</v>
      </c>
      <c r="AM57" s="38" t="str">
        <f>IF('Indicator Date'!AM57="","x",'Indicator Date'!AM57)</f>
        <v>x</v>
      </c>
      <c r="AN57" s="38" t="str">
        <f>IF('Indicator Date'!AN57="","x",'Indicator Date'!AN57)</f>
        <v>x</v>
      </c>
      <c r="AO57" s="38">
        <f>IF('Indicator Date'!AO57="","x",'Indicator Date'!AO57)</f>
        <v>2022</v>
      </c>
      <c r="AP57" s="38">
        <f>IF('Indicator Date'!AP57="","x",'Indicator Date'!AP57)</f>
        <v>2010</v>
      </c>
      <c r="AQ57" s="38">
        <f>IF('Indicator Date'!AQ57="","x",'Indicator Date'!AQ57)</f>
        <v>2022</v>
      </c>
      <c r="AR57" s="38">
        <f>IF('Indicator Date'!AR57="","x",'Indicator Date'!AR57)</f>
        <v>2022</v>
      </c>
      <c r="AS57" s="38">
        <f>IF('Indicator Date'!AS57="","x",'Indicator Date'!AS57)</f>
        <v>2022</v>
      </c>
      <c r="AT57" s="38">
        <f>IF('Indicator Date'!AT57="","x",'Indicator Date'!AT57)</f>
        <v>2022</v>
      </c>
      <c r="AU57" s="38">
        <f>IF('Indicator Date'!AU57="","x",'Indicator Date'!AU57)</f>
        <v>2022</v>
      </c>
      <c r="AV57" s="38" t="str">
        <f>IF('Indicator Date'!AV57="","x",'Indicator Date'!AV57)</f>
        <v>x</v>
      </c>
      <c r="AW57" s="38" t="str">
        <f>IF('Indicator Date'!AW57="","x",'Indicator Date'!AW57)</f>
        <v>x</v>
      </c>
      <c r="AX57" s="38">
        <f>IF('Indicator Date'!AX57="","x",'Indicator Date'!AX57)</f>
        <v>2024</v>
      </c>
      <c r="AY57" s="38">
        <f>IF('Indicator Date'!AY57="","x",'Indicator Date'!AY57)</f>
        <v>2024</v>
      </c>
      <c r="AZ57" s="38">
        <f>IF('Indicator Date'!AZ57="","x",'Indicator Date'!AZ57)</f>
        <v>2024</v>
      </c>
      <c r="BA57" s="38">
        <f>IF('Indicator Date'!BA57="","x",'Indicator Date'!BA57)</f>
        <v>2015</v>
      </c>
      <c r="BB57" s="38">
        <f>IF('Indicator Date'!BB57="","x",'Indicator Date'!BB57)</f>
        <v>2024</v>
      </c>
      <c r="BC57" s="38">
        <f>IF('Indicator Date'!BC57="","x",'Indicator Date'!BC57)</f>
        <v>2023</v>
      </c>
      <c r="BD57" s="38">
        <f>IF('Indicator Date'!BD57="","x",'Indicator Date'!BD57)</f>
        <v>2024</v>
      </c>
      <c r="BE57" s="38">
        <f>IF('Indicator Date'!BE57="","x",'Indicator Date'!BE57)</f>
        <v>2024</v>
      </c>
      <c r="BF57" s="38" t="str">
        <f>IF('Indicator Date'!BF57="","x",'Indicator Date'!BF57)</f>
        <v>x</v>
      </c>
      <c r="BG57" s="38">
        <f>IF('Indicator Date'!BG57="","x",'Indicator Date'!BG57)</f>
        <v>2022</v>
      </c>
      <c r="BH57" s="38">
        <f>IF('Indicator Date'!BH57="","x",'Indicator Date'!BH57)</f>
        <v>2023</v>
      </c>
      <c r="BI57" s="38">
        <f>IF('Indicator Date'!BI57="","x",'Indicator Date'!BI57)</f>
        <v>2022</v>
      </c>
      <c r="BJ57" s="38">
        <f>IF('Indicator Date'!BJ57="","x",'Indicator Date'!BJ57)</f>
        <v>2018</v>
      </c>
      <c r="BK57" s="38">
        <f>IF('Indicator Date'!BK57="","x",'Indicator Date'!BK57)</f>
        <v>2021</v>
      </c>
      <c r="BL57" s="38">
        <f>IF('Indicator Date'!BL57="","x",'Indicator Date'!BL57)</f>
        <v>2021</v>
      </c>
      <c r="BM57" s="38">
        <f>IF('Indicator Date'!BM57="","x",'Indicator Date'!BM57)</f>
        <v>2014</v>
      </c>
      <c r="BN57" s="38">
        <f>IF('Indicator Date'!BN57="","x",'Indicator Date'!BN57)</f>
        <v>2022</v>
      </c>
      <c r="BO57" s="38">
        <f>IF('Indicator Date'!BO57="","x",'Indicator Date'!BO57)</f>
        <v>2022</v>
      </c>
      <c r="BP57" s="38">
        <f>IF('Indicator Date'!BP57="","x",'Indicator Date'!BP57)</f>
        <v>2020</v>
      </c>
      <c r="BQ57" s="38">
        <f>IF('Indicator Date'!BQ57="","x",'Indicator Date'!BQ57)</f>
        <v>2022</v>
      </c>
      <c r="BR57" s="38">
        <f>IF('Indicator Date'!BR57="","x",'Indicator Date'!BR57)</f>
        <v>2022</v>
      </c>
      <c r="BS57" s="38">
        <f>IF('Indicator Date'!BS57="","x",'Indicator Date'!BS57)</f>
        <v>2022</v>
      </c>
      <c r="BT57" s="38">
        <f>IF('Indicator Date'!BT57="","x",'Indicator Date'!BT57)</f>
        <v>2021</v>
      </c>
      <c r="BU57" s="38">
        <f>IF('Indicator Date'!BU57="","x",'Indicator Date'!BU57)</f>
        <v>2020</v>
      </c>
      <c r="BV57" s="38" t="str">
        <f>IF('Indicator Date'!BV57="","x",'Indicator Date'!BV57)</f>
        <v>x</v>
      </c>
    </row>
    <row r="58" spans="1:74">
      <c r="A58" s="30" t="str">
        <f>'Indicator Data'!A60</f>
        <v>Estonia</v>
      </c>
      <c r="B58" s="23" t="str">
        <f>'Indicator Data'!B60</f>
        <v>EST</v>
      </c>
      <c r="C58" s="38">
        <f>IF('Indicator Date'!C58="","x",'Indicator Date'!C58)</f>
        <v>2024</v>
      </c>
      <c r="D58" s="38">
        <f>IF('Indicator Date'!D58="","x",'Indicator Date'!D58)</f>
        <v>2024</v>
      </c>
      <c r="E58" s="38">
        <f>IF('Indicator Date'!E58="","x",'Indicator Date'!E58)</f>
        <v>2024</v>
      </c>
      <c r="F58" s="38">
        <f>IF('Indicator Date'!F58="","x",'Indicator Date'!F58)</f>
        <v>2024</v>
      </c>
      <c r="G58" s="38">
        <f>IF('Indicator Date'!G58="","x",'Indicator Date'!G58)</f>
        <v>2024</v>
      </c>
      <c r="H58" s="38">
        <f>IF('Indicator Date'!H58="","x",'Indicator Date'!H58)</f>
        <v>2024</v>
      </c>
      <c r="I58" s="38">
        <f>IF('Indicator Date'!I58="","x",'Indicator Date'!I58)</f>
        <v>2024</v>
      </c>
      <c r="J58" s="38">
        <f>IF('Indicator Date'!J58="","x",'Indicator Date'!J58)</f>
        <v>2024</v>
      </c>
      <c r="K58" s="38">
        <f>IF('Indicator Date'!K58="","x",'Indicator Date'!K58)</f>
        <v>2024</v>
      </c>
      <c r="L58" s="38">
        <f>IF('Indicator Date'!L58="","x",'Indicator Date'!L58)</f>
        <v>2024</v>
      </c>
      <c r="M58" s="38">
        <f>IF('Indicator Date'!M58="","x",'Indicator Date'!M58)</f>
        <v>2024</v>
      </c>
      <c r="N58" s="38" t="str">
        <f>IF('Indicator Date'!N58="","x",'Indicator Date'!N58)</f>
        <v>x</v>
      </c>
      <c r="O58" s="38" t="str">
        <f>IF('Indicator Date'!O58="","x",'Indicator Date'!O58)</f>
        <v>x</v>
      </c>
      <c r="P58" s="38" t="str">
        <f>IF('Indicator Date'!P58="","x",'Indicator Date'!P58)</f>
        <v>x</v>
      </c>
      <c r="Q58" s="38">
        <f>IF('Indicator Date'!Q58="","x",'Indicator Date'!Q58)</f>
        <v>2024</v>
      </c>
      <c r="R58" s="38">
        <f>IF('Indicator Date'!R58="","x",'Indicator Date'!R58)</f>
        <v>2024</v>
      </c>
      <c r="S58" s="38">
        <f>IF('Indicator Date'!S58="","x",'Indicator Date'!S58)</f>
        <v>2024</v>
      </c>
      <c r="T58" s="38">
        <f>IF('Indicator Date'!T58="","x",'Indicator Date'!T58)</f>
        <v>2024</v>
      </c>
      <c r="U58" s="38">
        <f>IF('Indicator Date'!U58="","x",'Indicator Date'!U58)</f>
        <v>2024</v>
      </c>
      <c r="V58" s="38">
        <f>IF('Indicator Date'!V58="","x",'Indicator Date'!V58)</f>
        <v>2021</v>
      </c>
      <c r="W58" s="38">
        <f>IF('Indicator Date'!W58="","x",'Indicator Date'!W58)</f>
        <v>2022</v>
      </c>
      <c r="X58" s="38">
        <f>IF('Indicator Date'!X58="","x",'Indicator Date'!X58)</f>
        <v>2022</v>
      </c>
      <c r="Y58" s="38">
        <f>IF('Indicator Date'!Y58="","x",'Indicator Date'!Y58)</f>
        <v>2011</v>
      </c>
      <c r="Z58" s="38">
        <f>IF('Indicator Date'!Z58="","x",'Indicator Date'!Z58)</f>
        <v>2022</v>
      </c>
      <c r="AA58" s="38" t="str">
        <f>IF('Indicator Date'!AA58="","x",'Indicator Date'!AA58)</f>
        <v>x</v>
      </c>
      <c r="AB58" s="38">
        <f>IF('Indicator Date'!AB58="","x",'Indicator Date'!AB58)</f>
        <v>2019</v>
      </c>
      <c r="AC58" s="38">
        <f>IF('Indicator Date'!AC58="","x",'Indicator Date'!AC58)</f>
        <v>2020</v>
      </c>
      <c r="AD58" s="38">
        <f>IF('Indicator Date'!AD58="","x",'Indicator Date'!AD58)</f>
        <v>2022</v>
      </c>
      <c r="AE58" s="38">
        <f>IF('Indicator Date'!AE58="","x",'Indicator Date'!AE58)</f>
        <v>2024</v>
      </c>
      <c r="AF58" s="38">
        <f>IF('Indicator Date'!AF58="","x",'Indicator Date'!AF58)</f>
        <v>2024</v>
      </c>
      <c r="AG58" s="38">
        <f>IF('Indicator Date'!AG58="","x",'Indicator Date'!AG58)</f>
        <v>2024</v>
      </c>
      <c r="AH58" s="38">
        <f>IF('Indicator Date'!AH58="","x",'Indicator Date'!AH58)</f>
        <v>2022</v>
      </c>
      <c r="AI58" s="38" t="str">
        <f>IF('Indicator Date'!AI58="","x",RIGHT('Indicator Date'!AI58,4))</f>
        <v>x</v>
      </c>
      <c r="AJ58" s="38">
        <f>IF('Indicator Date'!AJ58="","x",'Indicator Date'!AJ58)</f>
        <v>2024</v>
      </c>
      <c r="AK58" s="38">
        <f>IF('Indicator Date'!AK58="","x",'Indicator Date'!AK58)</f>
        <v>2021</v>
      </c>
      <c r="AL58" s="38">
        <f>IF('Indicator Date'!AL58="","x",'Indicator Date'!AL58)</f>
        <v>2022</v>
      </c>
      <c r="AM58" s="38" t="str">
        <f>IF('Indicator Date'!AM58="","x",'Indicator Date'!AM58)</f>
        <v>x</v>
      </c>
      <c r="AN58" s="38">
        <f>IF('Indicator Date'!AN58="","x",'Indicator Date'!AN58)</f>
        <v>2023</v>
      </c>
      <c r="AO58" s="38">
        <f>IF('Indicator Date'!AO58="","x",'Indicator Date'!AO58)</f>
        <v>2022</v>
      </c>
      <c r="AP58" s="38">
        <f>IF('Indicator Date'!AP58="","x",'Indicator Date'!AP58)</f>
        <v>2014</v>
      </c>
      <c r="AQ58" s="38">
        <f>IF('Indicator Date'!AQ58="","x",'Indicator Date'!AQ58)</f>
        <v>2022</v>
      </c>
      <c r="AR58" s="38">
        <f>IF('Indicator Date'!AR58="","x",'Indicator Date'!AR58)</f>
        <v>2022</v>
      </c>
      <c r="AS58" s="38">
        <f>IF('Indicator Date'!AS58="","x",'Indicator Date'!AS58)</f>
        <v>2022</v>
      </c>
      <c r="AT58" s="38" t="str">
        <f>IF('Indicator Date'!AT58="","x",'Indicator Date'!AT58)</f>
        <v>x</v>
      </c>
      <c r="AU58" s="38">
        <f>IF('Indicator Date'!AU58="","x",'Indicator Date'!AU58)</f>
        <v>2022</v>
      </c>
      <c r="AV58" s="38">
        <f>IF('Indicator Date'!AV58="","x",'Indicator Date'!AV58)</f>
        <v>2022</v>
      </c>
      <c r="AW58" s="38">
        <f>IF('Indicator Date'!AW58="","x",'Indicator Date'!AW58)</f>
        <v>2021</v>
      </c>
      <c r="AX58" s="38">
        <f>IF('Indicator Date'!AX58="","x",'Indicator Date'!AX58)</f>
        <v>2024</v>
      </c>
      <c r="AY58" s="38">
        <f>IF('Indicator Date'!AY58="","x",'Indicator Date'!AY58)</f>
        <v>2024</v>
      </c>
      <c r="AZ58" s="38">
        <f>IF('Indicator Date'!AZ58="","x",'Indicator Date'!AZ58)</f>
        <v>2024</v>
      </c>
      <c r="BA58" s="38" t="str">
        <f>IF('Indicator Date'!BA58="","x",'Indicator Date'!BA58)</f>
        <v>x</v>
      </c>
      <c r="BB58" s="38">
        <f>IF('Indicator Date'!BB58="","x",'Indicator Date'!BB58)</f>
        <v>2024</v>
      </c>
      <c r="BC58" s="38" t="str">
        <f>IF('Indicator Date'!BC58="","x",'Indicator Date'!BC58)</f>
        <v>x</v>
      </c>
      <c r="BD58" s="38">
        <f>IF('Indicator Date'!BD58="","x",'Indicator Date'!BD58)</f>
        <v>2024</v>
      </c>
      <c r="BE58" s="38">
        <f>IF('Indicator Date'!BE58="","x",'Indicator Date'!BE58)</f>
        <v>2024</v>
      </c>
      <c r="BF58" s="38" t="str">
        <f>IF('Indicator Date'!BF58="","x",'Indicator Date'!BF58)</f>
        <v>x</v>
      </c>
      <c r="BG58" s="38">
        <f>IF('Indicator Date'!BG58="","x",'Indicator Date'!BG58)</f>
        <v>2022</v>
      </c>
      <c r="BH58" s="38">
        <f>IF('Indicator Date'!BH58="","x",'Indicator Date'!BH58)</f>
        <v>2023</v>
      </c>
      <c r="BI58" s="38">
        <f>IF('Indicator Date'!BI58="","x",'Indicator Date'!BI58)</f>
        <v>2022</v>
      </c>
      <c r="BJ58" s="38">
        <f>IF('Indicator Date'!BJ58="","x",'Indicator Date'!BJ58)</f>
        <v>2021</v>
      </c>
      <c r="BK58" s="38">
        <f>IF('Indicator Date'!BK58="","x",'Indicator Date'!BK58)</f>
        <v>2022</v>
      </c>
      <c r="BL58" s="38">
        <f>IF('Indicator Date'!BL58="","x",'Indicator Date'!BL58)</f>
        <v>2022</v>
      </c>
      <c r="BM58" s="38">
        <f>IF('Indicator Date'!BM58="","x",'Indicator Date'!BM58)</f>
        <v>2014</v>
      </c>
      <c r="BN58" s="38">
        <f>IF('Indicator Date'!BN58="","x",'Indicator Date'!BN58)</f>
        <v>2022</v>
      </c>
      <c r="BO58" s="38">
        <f>IF('Indicator Date'!BO58="","x",'Indicator Date'!BO58)</f>
        <v>2022</v>
      </c>
      <c r="BP58" s="38">
        <f>IF('Indicator Date'!BP58="","x",'Indicator Date'!BP58)</f>
        <v>2020</v>
      </c>
      <c r="BQ58" s="38">
        <f>IF('Indicator Date'!BQ58="","x",'Indicator Date'!BQ58)</f>
        <v>2022</v>
      </c>
      <c r="BR58" s="38">
        <f>IF('Indicator Date'!BR58="","x",'Indicator Date'!BR58)</f>
        <v>2022</v>
      </c>
      <c r="BS58" s="38" t="str">
        <f>IF('Indicator Date'!BS58="","x",'Indicator Date'!BS58)</f>
        <v>x</v>
      </c>
      <c r="BT58" s="38">
        <f>IF('Indicator Date'!BT58="","x",'Indicator Date'!BT58)</f>
        <v>2022</v>
      </c>
      <c r="BU58" s="38">
        <f>IF('Indicator Date'!BU58="","x",'Indicator Date'!BU58)</f>
        <v>2020</v>
      </c>
      <c r="BV58" s="38">
        <f>IF('Indicator Date'!BV58="","x",'Indicator Date'!BV58)</f>
        <v>2023</v>
      </c>
    </row>
    <row r="59" spans="1:74">
      <c r="A59" s="30" t="str">
        <f>'Indicator Data'!A61</f>
        <v>Eswatini</v>
      </c>
      <c r="B59" s="23" t="str">
        <f>'Indicator Data'!B61</f>
        <v>SWZ</v>
      </c>
      <c r="C59" s="38">
        <f>IF('Indicator Date'!C59="","x",'Indicator Date'!C59)</f>
        <v>2024</v>
      </c>
      <c r="D59" s="38">
        <f>IF('Indicator Date'!D59="","x",'Indicator Date'!D59)</f>
        <v>2024</v>
      </c>
      <c r="E59" s="38">
        <f>IF('Indicator Date'!E59="","x",'Indicator Date'!E59)</f>
        <v>2024</v>
      </c>
      <c r="F59" s="38">
        <f>IF('Indicator Date'!F59="","x",'Indicator Date'!F59)</f>
        <v>2024</v>
      </c>
      <c r="G59" s="38">
        <f>IF('Indicator Date'!G59="","x",'Indicator Date'!G59)</f>
        <v>2024</v>
      </c>
      <c r="H59" s="38">
        <f>IF('Indicator Date'!H59="","x",'Indicator Date'!H59)</f>
        <v>2024</v>
      </c>
      <c r="I59" s="38">
        <f>IF('Indicator Date'!I59="","x",'Indicator Date'!I59)</f>
        <v>2024</v>
      </c>
      <c r="J59" s="38">
        <f>IF('Indicator Date'!J59="","x",'Indicator Date'!J59)</f>
        <v>2024</v>
      </c>
      <c r="K59" s="38">
        <f>IF('Indicator Date'!K59="","x",'Indicator Date'!K59)</f>
        <v>2024</v>
      </c>
      <c r="L59" s="38">
        <f>IF('Indicator Date'!L59="","x",'Indicator Date'!L59)</f>
        <v>2024</v>
      </c>
      <c r="M59" s="38">
        <f>IF('Indicator Date'!M59="","x",'Indicator Date'!M59)</f>
        <v>2024</v>
      </c>
      <c r="N59" s="38">
        <f>IF('Indicator Date'!N59="","x",'Indicator Date'!N59)</f>
        <v>2024</v>
      </c>
      <c r="O59" s="38">
        <f>IF('Indicator Date'!O59="","x",'Indicator Date'!O59)</f>
        <v>2024</v>
      </c>
      <c r="P59" s="38">
        <f>IF('Indicator Date'!P59="","x",'Indicator Date'!P59)</f>
        <v>2024</v>
      </c>
      <c r="Q59" s="38">
        <f>IF('Indicator Date'!Q59="","x",'Indicator Date'!Q59)</f>
        <v>2024</v>
      </c>
      <c r="R59" s="38">
        <f>IF('Indicator Date'!R59="","x",'Indicator Date'!R59)</f>
        <v>2024</v>
      </c>
      <c r="S59" s="38">
        <f>IF('Indicator Date'!S59="","x",'Indicator Date'!S59)</f>
        <v>2024</v>
      </c>
      <c r="T59" s="38">
        <f>IF('Indicator Date'!T59="","x",'Indicator Date'!T59)</f>
        <v>2024</v>
      </c>
      <c r="U59" s="38">
        <f>IF('Indicator Date'!U59="","x",'Indicator Date'!U59)</f>
        <v>2024</v>
      </c>
      <c r="V59" s="38">
        <f>IF('Indicator Date'!V59="","x",'Indicator Date'!V59)</f>
        <v>2021</v>
      </c>
      <c r="W59" s="38">
        <f>IF('Indicator Date'!W59="","x",'Indicator Date'!W59)</f>
        <v>2022</v>
      </c>
      <c r="X59" s="38">
        <f>IF('Indicator Date'!X59="","x",'Indicator Date'!X59)</f>
        <v>2022</v>
      </c>
      <c r="Y59" s="38">
        <f>IF('Indicator Date'!Y59="","x",'Indicator Date'!Y59)</f>
        <v>2014</v>
      </c>
      <c r="Z59" s="38">
        <f>IF('Indicator Date'!Z59="","x",'Indicator Date'!Z59)</f>
        <v>2022</v>
      </c>
      <c r="AA59" s="38">
        <f>IF('Indicator Date'!AA59="","x",'Indicator Date'!AA59)</f>
        <v>2020</v>
      </c>
      <c r="AB59" s="38">
        <f>IF('Indicator Date'!AB59="","x",'Indicator Date'!AB59)</f>
        <v>2018</v>
      </c>
      <c r="AC59" s="38">
        <f>IF('Indicator Date'!AC59="","x",'Indicator Date'!AC59)</f>
        <v>2020</v>
      </c>
      <c r="AD59" s="38">
        <f>IF('Indicator Date'!AD59="","x",'Indicator Date'!AD59)</f>
        <v>2022</v>
      </c>
      <c r="AE59" s="38">
        <f>IF('Indicator Date'!AE59="","x",'Indicator Date'!AE59)</f>
        <v>2024</v>
      </c>
      <c r="AF59" s="38">
        <f>IF('Indicator Date'!AF59="","x",'Indicator Date'!AF59)</f>
        <v>2024</v>
      </c>
      <c r="AG59" s="38">
        <f>IF('Indicator Date'!AG59="","x",'Indicator Date'!AG59)</f>
        <v>2024</v>
      </c>
      <c r="AH59" s="38">
        <f>IF('Indicator Date'!AH59="","x",'Indicator Date'!AH59)</f>
        <v>2022</v>
      </c>
      <c r="AI59" s="38" t="str">
        <f>IF('Indicator Date'!AI59="","x",RIGHT('Indicator Date'!AI59,4))</f>
        <v>2014</v>
      </c>
      <c r="AJ59" s="38">
        <f>IF('Indicator Date'!AJ59="","x",'Indicator Date'!AJ59)</f>
        <v>2024</v>
      </c>
      <c r="AK59" s="38">
        <f>IF('Indicator Date'!AK59="","x",'Indicator Date'!AK59)</f>
        <v>2021</v>
      </c>
      <c r="AL59" s="38">
        <f>IF('Indicator Date'!AL59="","x",'Indicator Date'!AL59)</f>
        <v>2022</v>
      </c>
      <c r="AM59" s="38">
        <f>IF('Indicator Date'!AM59="","x",'Indicator Date'!AM59)</f>
        <v>2022</v>
      </c>
      <c r="AN59" s="38">
        <f>IF('Indicator Date'!AN59="","x",'Indicator Date'!AN59)</f>
        <v>2023</v>
      </c>
      <c r="AO59" s="38">
        <f>IF('Indicator Date'!AO59="","x",'Indicator Date'!AO59)</f>
        <v>2022</v>
      </c>
      <c r="AP59" s="38">
        <f>IF('Indicator Date'!AP59="","x",'Indicator Date'!AP59)</f>
        <v>2014</v>
      </c>
      <c r="AQ59" s="38">
        <f>IF('Indicator Date'!AQ59="","x",'Indicator Date'!AQ59)</f>
        <v>2022</v>
      </c>
      <c r="AR59" s="38">
        <f>IF('Indicator Date'!AR59="","x",'Indicator Date'!AR59)</f>
        <v>2022</v>
      </c>
      <c r="AS59" s="38">
        <f>IF('Indicator Date'!AS59="","x",'Indicator Date'!AS59)</f>
        <v>2022</v>
      </c>
      <c r="AT59" s="38">
        <f>IF('Indicator Date'!AT59="","x",'Indicator Date'!AT59)</f>
        <v>2022</v>
      </c>
      <c r="AU59" s="38">
        <f>IF('Indicator Date'!AU59="","x",'Indicator Date'!AU59)</f>
        <v>2022</v>
      </c>
      <c r="AV59" s="38">
        <f>IF('Indicator Date'!AV59="","x",'Indicator Date'!AV59)</f>
        <v>2022</v>
      </c>
      <c r="AW59" s="38">
        <f>IF('Indicator Date'!AW59="","x",'Indicator Date'!AW59)</f>
        <v>2016</v>
      </c>
      <c r="AX59" s="38">
        <f>IF('Indicator Date'!AX59="","x",'Indicator Date'!AX59)</f>
        <v>2024</v>
      </c>
      <c r="AY59" s="38">
        <f>IF('Indicator Date'!AY59="","x",'Indicator Date'!AY59)</f>
        <v>2024</v>
      </c>
      <c r="AZ59" s="38">
        <f>IF('Indicator Date'!AZ59="","x",'Indicator Date'!AZ59)</f>
        <v>2024</v>
      </c>
      <c r="BA59" s="38" t="str">
        <f>IF('Indicator Date'!BA59="","x",'Indicator Date'!BA59)</f>
        <v>x</v>
      </c>
      <c r="BB59" s="38">
        <f>IF('Indicator Date'!BB59="","x",'Indicator Date'!BB59)</f>
        <v>2024</v>
      </c>
      <c r="BC59" s="38">
        <f>IF('Indicator Date'!BC59="","x",'Indicator Date'!BC59)</f>
        <v>2017</v>
      </c>
      <c r="BD59" s="38">
        <f>IF('Indicator Date'!BD59="","x",'Indicator Date'!BD59)</f>
        <v>2024</v>
      </c>
      <c r="BE59" s="38">
        <f>IF('Indicator Date'!BE59="","x",'Indicator Date'!BE59)</f>
        <v>2024</v>
      </c>
      <c r="BF59" s="38">
        <f>IF('Indicator Date'!BF59="","x",'Indicator Date'!BF59)</f>
        <v>2015</v>
      </c>
      <c r="BG59" s="38">
        <f>IF('Indicator Date'!BG59="","x",'Indicator Date'!BG59)</f>
        <v>2022</v>
      </c>
      <c r="BH59" s="38">
        <f>IF('Indicator Date'!BH59="","x",'Indicator Date'!BH59)</f>
        <v>2023</v>
      </c>
      <c r="BI59" s="38">
        <f>IF('Indicator Date'!BI59="","x",'Indicator Date'!BI59)</f>
        <v>2022</v>
      </c>
      <c r="BJ59" s="38">
        <f>IF('Indicator Date'!BJ59="","x",'Indicator Date'!BJ59)</f>
        <v>2020</v>
      </c>
      <c r="BK59" s="38">
        <f>IF('Indicator Date'!BK59="","x",'Indicator Date'!BK59)</f>
        <v>2021</v>
      </c>
      <c r="BL59" s="38">
        <f>IF('Indicator Date'!BL59="","x",'Indicator Date'!BL59)</f>
        <v>2022</v>
      </c>
      <c r="BM59" s="38">
        <f>IF('Indicator Date'!BM59="","x",'Indicator Date'!BM59)</f>
        <v>2014</v>
      </c>
      <c r="BN59" s="38">
        <f>IF('Indicator Date'!BN59="","x",'Indicator Date'!BN59)</f>
        <v>2022</v>
      </c>
      <c r="BO59" s="38">
        <f>IF('Indicator Date'!BO59="","x",'Indicator Date'!BO59)</f>
        <v>2022</v>
      </c>
      <c r="BP59" s="38">
        <f>IF('Indicator Date'!BP59="","x",'Indicator Date'!BP59)</f>
        <v>2020</v>
      </c>
      <c r="BQ59" s="38">
        <f>IF('Indicator Date'!BQ59="","x",'Indicator Date'!BQ59)</f>
        <v>2022</v>
      </c>
      <c r="BR59" s="38">
        <f>IF('Indicator Date'!BR59="","x",'Indicator Date'!BR59)</f>
        <v>2022</v>
      </c>
      <c r="BS59" s="38">
        <f>IF('Indicator Date'!BS59="","x",'Indicator Date'!BS59)</f>
        <v>2022</v>
      </c>
      <c r="BT59" s="38">
        <f>IF('Indicator Date'!BT59="","x",'Indicator Date'!BT59)</f>
        <v>2021</v>
      </c>
      <c r="BU59" s="38">
        <f>IF('Indicator Date'!BU59="","x",'Indicator Date'!BU59)</f>
        <v>2020</v>
      </c>
      <c r="BV59" s="38">
        <f>IF('Indicator Date'!BV59="","x",'Indicator Date'!BV59)</f>
        <v>2023</v>
      </c>
    </row>
    <row r="60" spans="1:74">
      <c r="A60" s="30" t="str">
        <f>'Indicator Data'!A62</f>
        <v>Ethiopia</v>
      </c>
      <c r="B60" s="23" t="str">
        <f>'Indicator Data'!B62</f>
        <v>ETH</v>
      </c>
      <c r="C60" s="38">
        <f>IF('Indicator Date'!C60="","x",'Indicator Date'!C60)</f>
        <v>2024</v>
      </c>
      <c r="D60" s="38">
        <f>IF('Indicator Date'!D60="","x",'Indicator Date'!D60)</f>
        <v>2024</v>
      </c>
      <c r="E60" s="38">
        <f>IF('Indicator Date'!E60="","x",'Indicator Date'!E60)</f>
        <v>2024</v>
      </c>
      <c r="F60" s="38">
        <f>IF('Indicator Date'!F60="","x",'Indicator Date'!F60)</f>
        <v>2024</v>
      </c>
      <c r="G60" s="38">
        <f>IF('Indicator Date'!G60="","x",'Indicator Date'!G60)</f>
        <v>2024</v>
      </c>
      <c r="H60" s="38">
        <f>IF('Indicator Date'!H60="","x",'Indicator Date'!H60)</f>
        <v>2024</v>
      </c>
      <c r="I60" s="38">
        <f>IF('Indicator Date'!I60="","x",'Indicator Date'!I60)</f>
        <v>2024</v>
      </c>
      <c r="J60" s="38">
        <f>IF('Indicator Date'!J60="","x",'Indicator Date'!J60)</f>
        <v>2024</v>
      </c>
      <c r="K60" s="38">
        <f>IF('Indicator Date'!K60="","x",'Indicator Date'!K60)</f>
        <v>2024</v>
      </c>
      <c r="L60" s="38">
        <f>IF('Indicator Date'!L60="","x",'Indicator Date'!L60)</f>
        <v>2024</v>
      </c>
      <c r="M60" s="38">
        <f>IF('Indicator Date'!M60="","x",'Indicator Date'!M60)</f>
        <v>2024</v>
      </c>
      <c r="N60" s="38">
        <f>IF('Indicator Date'!N60="","x",'Indicator Date'!N60)</f>
        <v>2024</v>
      </c>
      <c r="O60" s="38">
        <f>IF('Indicator Date'!O60="","x",'Indicator Date'!O60)</f>
        <v>2024</v>
      </c>
      <c r="P60" s="38">
        <f>IF('Indicator Date'!P60="","x",'Indicator Date'!P60)</f>
        <v>2024</v>
      </c>
      <c r="Q60" s="38">
        <f>IF('Indicator Date'!Q60="","x",'Indicator Date'!Q60)</f>
        <v>2024</v>
      </c>
      <c r="R60" s="38">
        <f>IF('Indicator Date'!R60="","x",'Indicator Date'!R60)</f>
        <v>2024</v>
      </c>
      <c r="S60" s="38">
        <f>IF('Indicator Date'!S60="","x",'Indicator Date'!S60)</f>
        <v>2024</v>
      </c>
      <c r="T60" s="38">
        <f>IF('Indicator Date'!T60="","x",'Indicator Date'!T60)</f>
        <v>2024</v>
      </c>
      <c r="U60" s="38">
        <f>IF('Indicator Date'!U60="","x",'Indicator Date'!U60)</f>
        <v>2024</v>
      </c>
      <c r="V60" s="38">
        <f>IF('Indicator Date'!V60="","x",'Indicator Date'!V60)</f>
        <v>2021</v>
      </c>
      <c r="W60" s="38">
        <f>IF('Indicator Date'!W60="","x",'Indicator Date'!W60)</f>
        <v>2022</v>
      </c>
      <c r="X60" s="38">
        <f>IF('Indicator Date'!X60="","x",'Indicator Date'!X60)</f>
        <v>2022</v>
      </c>
      <c r="Y60" s="38">
        <f>IF('Indicator Date'!Y60="","x",'Indicator Date'!Y60)</f>
        <v>2019</v>
      </c>
      <c r="Z60" s="38">
        <f>IF('Indicator Date'!Z60="","x",'Indicator Date'!Z60)</f>
        <v>2022</v>
      </c>
      <c r="AA60" s="38">
        <f>IF('Indicator Date'!AA60="","x",'Indicator Date'!AA60)</f>
        <v>2022</v>
      </c>
      <c r="AB60" s="38">
        <f>IF('Indicator Date'!AB60="","x",'Indicator Date'!AB60)</f>
        <v>2017</v>
      </c>
      <c r="AC60" s="38">
        <f>IF('Indicator Date'!AC60="","x",'Indicator Date'!AC60)</f>
        <v>2020</v>
      </c>
      <c r="AD60" s="38">
        <f>IF('Indicator Date'!AD60="","x",'Indicator Date'!AD60)</f>
        <v>2022</v>
      </c>
      <c r="AE60" s="38">
        <f>IF('Indicator Date'!AE60="","x",'Indicator Date'!AE60)</f>
        <v>2024</v>
      </c>
      <c r="AF60" s="38">
        <f>IF('Indicator Date'!AF60="","x",'Indicator Date'!AF60)</f>
        <v>2024</v>
      </c>
      <c r="AG60" s="38">
        <f>IF('Indicator Date'!AG60="","x",'Indicator Date'!AG60)</f>
        <v>2024</v>
      </c>
      <c r="AH60" s="38">
        <f>IF('Indicator Date'!AH60="","x",'Indicator Date'!AH60)</f>
        <v>2022</v>
      </c>
      <c r="AI60" s="38" t="str">
        <f>IF('Indicator Date'!AI60="","x",RIGHT('Indicator Date'!AI60,4))</f>
        <v>2019</v>
      </c>
      <c r="AJ60" s="38">
        <f>IF('Indicator Date'!AJ60="","x",'Indicator Date'!AJ60)</f>
        <v>2024</v>
      </c>
      <c r="AK60" s="38">
        <f>IF('Indicator Date'!AK60="","x",'Indicator Date'!AK60)</f>
        <v>2021</v>
      </c>
      <c r="AL60" s="38">
        <f>IF('Indicator Date'!AL60="","x",'Indicator Date'!AL60)</f>
        <v>2022</v>
      </c>
      <c r="AM60" s="38">
        <f>IF('Indicator Date'!AM60="","x",'Indicator Date'!AM60)</f>
        <v>2022</v>
      </c>
      <c r="AN60" s="38">
        <f>IF('Indicator Date'!AN60="","x",'Indicator Date'!AN60)</f>
        <v>2023</v>
      </c>
      <c r="AO60" s="38">
        <f>IF('Indicator Date'!AO60="","x",'Indicator Date'!AO60)</f>
        <v>2022</v>
      </c>
      <c r="AP60" s="38">
        <f>IF('Indicator Date'!AP60="","x",'Indicator Date'!AP60)</f>
        <v>2019</v>
      </c>
      <c r="AQ60" s="38">
        <f>IF('Indicator Date'!AQ60="","x",'Indicator Date'!AQ60)</f>
        <v>2022</v>
      </c>
      <c r="AR60" s="38">
        <f>IF('Indicator Date'!AR60="","x",'Indicator Date'!AR60)</f>
        <v>2022</v>
      </c>
      <c r="AS60" s="38">
        <f>IF('Indicator Date'!AS60="","x",'Indicator Date'!AS60)</f>
        <v>2022</v>
      </c>
      <c r="AT60" s="38">
        <f>IF('Indicator Date'!AT60="","x",'Indicator Date'!AT60)</f>
        <v>2022</v>
      </c>
      <c r="AU60" s="38">
        <f>IF('Indicator Date'!AU60="","x",'Indicator Date'!AU60)</f>
        <v>2022</v>
      </c>
      <c r="AV60" s="38">
        <f>IF('Indicator Date'!AV60="","x",'Indicator Date'!AV60)</f>
        <v>2022</v>
      </c>
      <c r="AW60" s="38">
        <f>IF('Indicator Date'!AW60="","x",'Indicator Date'!AW60)</f>
        <v>2015</v>
      </c>
      <c r="AX60" s="38">
        <f>IF('Indicator Date'!AX60="","x",'Indicator Date'!AX60)</f>
        <v>2024</v>
      </c>
      <c r="AY60" s="38">
        <f>IF('Indicator Date'!AY60="","x",'Indicator Date'!AY60)</f>
        <v>2024</v>
      </c>
      <c r="AZ60" s="38">
        <f>IF('Indicator Date'!AZ60="","x",'Indicator Date'!AZ60)</f>
        <v>2024</v>
      </c>
      <c r="BA60" s="38">
        <f>IF('Indicator Date'!BA60="","x",'Indicator Date'!BA60)</f>
        <v>2024</v>
      </c>
      <c r="BB60" s="38">
        <f>IF('Indicator Date'!BB60="","x",'Indicator Date'!BB60)</f>
        <v>2024</v>
      </c>
      <c r="BC60" s="38">
        <f>IF('Indicator Date'!BC60="","x",'Indicator Date'!BC60)</f>
        <v>2024</v>
      </c>
      <c r="BD60" s="38">
        <f>IF('Indicator Date'!BD60="","x",'Indicator Date'!BD60)</f>
        <v>2024</v>
      </c>
      <c r="BE60" s="38">
        <f>IF('Indicator Date'!BE60="","x",'Indicator Date'!BE60)</f>
        <v>2024</v>
      </c>
      <c r="BF60" s="38">
        <f>IF('Indicator Date'!BF60="","x",'Indicator Date'!BF60)</f>
        <v>2015</v>
      </c>
      <c r="BG60" s="38">
        <f>IF('Indicator Date'!BG60="","x",'Indicator Date'!BG60)</f>
        <v>2022</v>
      </c>
      <c r="BH60" s="38">
        <f>IF('Indicator Date'!BH60="","x",'Indicator Date'!BH60)</f>
        <v>2023</v>
      </c>
      <c r="BI60" s="38">
        <f>IF('Indicator Date'!BI60="","x",'Indicator Date'!BI60)</f>
        <v>2022</v>
      </c>
      <c r="BJ60" s="38">
        <f>IF('Indicator Date'!BJ60="","x",'Indicator Date'!BJ60)</f>
        <v>2017</v>
      </c>
      <c r="BK60" s="38">
        <f>IF('Indicator Date'!BK60="","x",'Indicator Date'!BK60)</f>
        <v>2021</v>
      </c>
      <c r="BL60" s="38">
        <f>IF('Indicator Date'!BL60="","x",'Indicator Date'!BL60)</f>
        <v>2022</v>
      </c>
      <c r="BM60" s="38">
        <f>IF('Indicator Date'!BM60="","x",'Indicator Date'!BM60)</f>
        <v>2014</v>
      </c>
      <c r="BN60" s="38">
        <f>IF('Indicator Date'!BN60="","x",'Indicator Date'!BN60)</f>
        <v>2022</v>
      </c>
      <c r="BO60" s="38">
        <f>IF('Indicator Date'!BO60="","x",'Indicator Date'!BO60)</f>
        <v>2022</v>
      </c>
      <c r="BP60" s="38">
        <f>IF('Indicator Date'!BP60="","x",'Indicator Date'!BP60)</f>
        <v>2020</v>
      </c>
      <c r="BQ60" s="38">
        <f>IF('Indicator Date'!BQ60="","x",'Indicator Date'!BQ60)</f>
        <v>2022</v>
      </c>
      <c r="BR60" s="38">
        <f>IF('Indicator Date'!BR60="","x",'Indicator Date'!BR60)</f>
        <v>2022</v>
      </c>
      <c r="BS60" s="38">
        <f>IF('Indicator Date'!BS60="","x",'Indicator Date'!BS60)</f>
        <v>2022</v>
      </c>
      <c r="BT60" s="38">
        <f>IF('Indicator Date'!BT60="","x",'Indicator Date'!BT60)</f>
        <v>2021</v>
      </c>
      <c r="BU60" s="38">
        <f>IF('Indicator Date'!BU60="","x",'Indicator Date'!BU60)</f>
        <v>2020</v>
      </c>
      <c r="BV60" s="38">
        <f>IF('Indicator Date'!BV60="","x",'Indicator Date'!BV60)</f>
        <v>2023</v>
      </c>
    </row>
    <row r="61" spans="1:74">
      <c r="A61" s="30" t="str">
        <f>'Indicator Data'!A63</f>
        <v>Fiji</v>
      </c>
      <c r="B61" s="23" t="str">
        <f>'Indicator Data'!B63</f>
        <v>FJI</v>
      </c>
      <c r="C61" s="38">
        <f>IF('Indicator Date'!C61="","x",'Indicator Date'!C61)</f>
        <v>2024</v>
      </c>
      <c r="D61" s="38">
        <f>IF('Indicator Date'!D61="","x",'Indicator Date'!D61)</f>
        <v>2024</v>
      </c>
      <c r="E61" s="38">
        <f>IF('Indicator Date'!E61="","x",'Indicator Date'!E61)</f>
        <v>2024</v>
      </c>
      <c r="F61" s="38">
        <f>IF('Indicator Date'!F61="","x",'Indicator Date'!F61)</f>
        <v>2024</v>
      </c>
      <c r="G61" s="38">
        <f>IF('Indicator Date'!G61="","x",'Indicator Date'!G61)</f>
        <v>2024</v>
      </c>
      <c r="H61" s="38">
        <f>IF('Indicator Date'!H61="","x",'Indicator Date'!H61)</f>
        <v>2024</v>
      </c>
      <c r="I61" s="38">
        <f>IF('Indicator Date'!I61="","x",'Indicator Date'!I61)</f>
        <v>2024</v>
      </c>
      <c r="J61" s="38">
        <f>IF('Indicator Date'!J61="","x",'Indicator Date'!J61)</f>
        <v>2024</v>
      </c>
      <c r="K61" s="38">
        <f>IF('Indicator Date'!K61="","x",'Indicator Date'!K61)</f>
        <v>2024</v>
      </c>
      <c r="L61" s="38">
        <f>IF('Indicator Date'!L61="","x",'Indicator Date'!L61)</f>
        <v>2024</v>
      </c>
      <c r="M61" s="38">
        <f>IF('Indicator Date'!M61="","x",'Indicator Date'!M61)</f>
        <v>2024</v>
      </c>
      <c r="N61" s="38" t="str">
        <f>IF('Indicator Date'!N61="","x",'Indicator Date'!N61)</f>
        <v>x</v>
      </c>
      <c r="O61" s="38" t="str">
        <f>IF('Indicator Date'!O61="","x",'Indicator Date'!O61)</f>
        <v>x</v>
      </c>
      <c r="P61" s="38" t="str">
        <f>IF('Indicator Date'!P61="","x",'Indicator Date'!P61)</f>
        <v>x</v>
      </c>
      <c r="Q61" s="38">
        <f>IF('Indicator Date'!Q61="","x",'Indicator Date'!Q61)</f>
        <v>2024</v>
      </c>
      <c r="R61" s="38">
        <f>IF('Indicator Date'!R61="","x",'Indicator Date'!R61)</f>
        <v>2024</v>
      </c>
      <c r="S61" s="38">
        <f>IF('Indicator Date'!S61="","x",'Indicator Date'!S61)</f>
        <v>2024</v>
      </c>
      <c r="T61" s="38">
        <f>IF('Indicator Date'!T61="","x",'Indicator Date'!T61)</f>
        <v>2024</v>
      </c>
      <c r="U61" s="38">
        <f>IF('Indicator Date'!U61="","x",'Indicator Date'!U61)</f>
        <v>2024</v>
      </c>
      <c r="V61" s="38">
        <f>IF('Indicator Date'!V61="","x",'Indicator Date'!V61)</f>
        <v>2021</v>
      </c>
      <c r="W61" s="38">
        <f>IF('Indicator Date'!W61="","x",'Indicator Date'!W61)</f>
        <v>2022</v>
      </c>
      <c r="X61" s="38">
        <f>IF('Indicator Date'!X61="","x",'Indicator Date'!X61)</f>
        <v>2022</v>
      </c>
      <c r="Y61" s="38">
        <f>IF('Indicator Date'!Y61="","x",'Indicator Date'!Y61)</f>
        <v>2014</v>
      </c>
      <c r="Z61" s="38">
        <f>IF('Indicator Date'!Z61="","x",'Indicator Date'!Z61)</f>
        <v>2022</v>
      </c>
      <c r="AA61" s="38">
        <f>IF('Indicator Date'!AA61="","x",'Indicator Date'!AA61)</f>
        <v>2022</v>
      </c>
      <c r="AB61" s="38">
        <f>IF('Indicator Date'!AB61="","x",'Indicator Date'!AB61)</f>
        <v>2018</v>
      </c>
      <c r="AC61" s="38" t="str">
        <f>IF('Indicator Date'!AC61="","x",'Indicator Date'!AC61)</f>
        <v>x</v>
      </c>
      <c r="AD61" s="38">
        <f>IF('Indicator Date'!AD61="","x",'Indicator Date'!AD61)</f>
        <v>2022</v>
      </c>
      <c r="AE61" s="38">
        <f>IF('Indicator Date'!AE61="","x",'Indicator Date'!AE61)</f>
        <v>2024</v>
      </c>
      <c r="AF61" s="38">
        <f>IF('Indicator Date'!AF61="","x",'Indicator Date'!AF61)</f>
        <v>2024</v>
      </c>
      <c r="AG61" s="38">
        <f>IF('Indicator Date'!AG61="","x",'Indicator Date'!AG61)</f>
        <v>2024</v>
      </c>
      <c r="AH61" s="38">
        <f>IF('Indicator Date'!AH61="","x",'Indicator Date'!AH61)</f>
        <v>2022</v>
      </c>
      <c r="AI61" s="38" t="str">
        <f>IF('Indicator Date'!AI61="","x",RIGHT('Indicator Date'!AI61,4))</f>
        <v>2021</v>
      </c>
      <c r="AJ61" s="38">
        <f>IF('Indicator Date'!AJ61="","x",'Indicator Date'!AJ61)</f>
        <v>2024</v>
      </c>
      <c r="AK61" s="38">
        <f>IF('Indicator Date'!AK61="","x",'Indicator Date'!AK61)</f>
        <v>2021</v>
      </c>
      <c r="AL61" s="38">
        <f>IF('Indicator Date'!AL61="","x",'Indicator Date'!AL61)</f>
        <v>2022</v>
      </c>
      <c r="AM61" s="38">
        <f>IF('Indicator Date'!AM61="","x",'Indicator Date'!AM61)</f>
        <v>2022</v>
      </c>
      <c r="AN61" s="38">
        <f>IF('Indicator Date'!AN61="","x",'Indicator Date'!AN61)</f>
        <v>2023</v>
      </c>
      <c r="AO61" s="38">
        <f>IF('Indicator Date'!AO61="","x",'Indicator Date'!AO61)</f>
        <v>2022</v>
      </c>
      <c r="AP61" s="38">
        <f>IF('Indicator Date'!AP61="","x",'Indicator Date'!AP61)</f>
        <v>2021</v>
      </c>
      <c r="AQ61" s="38">
        <f>IF('Indicator Date'!AQ61="","x",'Indicator Date'!AQ61)</f>
        <v>2022</v>
      </c>
      <c r="AR61" s="38">
        <f>IF('Indicator Date'!AR61="","x",'Indicator Date'!AR61)</f>
        <v>2022</v>
      </c>
      <c r="AS61" s="38">
        <f>IF('Indicator Date'!AS61="","x",'Indicator Date'!AS61)</f>
        <v>2022</v>
      </c>
      <c r="AT61" s="38" t="str">
        <f>IF('Indicator Date'!AT61="","x",'Indicator Date'!AT61)</f>
        <v>x</v>
      </c>
      <c r="AU61" s="38">
        <f>IF('Indicator Date'!AU61="","x",'Indicator Date'!AU61)</f>
        <v>2022</v>
      </c>
      <c r="AV61" s="38">
        <f>IF('Indicator Date'!AV61="","x",'Indicator Date'!AV61)</f>
        <v>2022</v>
      </c>
      <c r="AW61" s="38">
        <f>IF('Indicator Date'!AW61="","x",'Indicator Date'!AW61)</f>
        <v>2019</v>
      </c>
      <c r="AX61" s="38">
        <f>IF('Indicator Date'!AX61="","x",'Indicator Date'!AX61)</f>
        <v>2024</v>
      </c>
      <c r="AY61" s="38">
        <f>IF('Indicator Date'!AY61="","x",'Indicator Date'!AY61)</f>
        <v>2024</v>
      </c>
      <c r="AZ61" s="38">
        <f>IF('Indicator Date'!AZ61="","x",'Indicator Date'!AZ61)</f>
        <v>2024</v>
      </c>
      <c r="BA61" s="38" t="str">
        <f>IF('Indicator Date'!BA61="","x",'Indicator Date'!BA61)</f>
        <v>x</v>
      </c>
      <c r="BB61" s="38">
        <f>IF('Indicator Date'!BB61="","x",'Indicator Date'!BB61)</f>
        <v>2024</v>
      </c>
      <c r="BC61" s="38" t="str">
        <f>IF('Indicator Date'!BC61="","x",'Indicator Date'!BC61)</f>
        <v>x</v>
      </c>
      <c r="BD61" s="38">
        <f>IF('Indicator Date'!BD61="","x",'Indicator Date'!BD61)</f>
        <v>2024</v>
      </c>
      <c r="BE61" s="38">
        <f>IF('Indicator Date'!BE61="","x",'Indicator Date'!BE61)</f>
        <v>2024</v>
      </c>
      <c r="BF61" s="38">
        <f>IF('Indicator Date'!BF61="","x",'Indicator Date'!BF61)</f>
        <v>2015</v>
      </c>
      <c r="BG61" s="38">
        <f>IF('Indicator Date'!BG61="","x",'Indicator Date'!BG61)</f>
        <v>2022</v>
      </c>
      <c r="BH61" s="38">
        <f>IF('Indicator Date'!BH61="","x",'Indicator Date'!BH61)</f>
        <v>2023</v>
      </c>
      <c r="BI61" s="38">
        <f>IF('Indicator Date'!BI61="","x",'Indicator Date'!BI61)</f>
        <v>2022</v>
      </c>
      <c r="BJ61" s="38" t="str">
        <f>IF('Indicator Date'!BJ61="","x",'Indicator Date'!BJ61)</f>
        <v>x</v>
      </c>
      <c r="BK61" s="38">
        <f>IF('Indicator Date'!BK61="","x",'Indicator Date'!BK61)</f>
        <v>2021</v>
      </c>
      <c r="BL61" s="38">
        <f>IF('Indicator Date'!BL61="","x",'Indicator Date'!BL61)</f>
        <v>2021</v>
      </c>
      <c r="BM61" s="38">
        <f>IF('Indicator Date'!BM61="","x",'Indicator Date'!BM61)</f>
        <v>2014</v>
      </c>
      <c r="BN61" s="38">
        <f>IF('Indicator Date'!BN61="","x",'Indicator Date'!BN61)</f>
        <v>2022</v>
      </c>
      <c r="BO61" s="38">
        <f>IF('Indicator Date'!BO61="","x",'Indicator Date'!BO61)</f>
        <v>2022</v>
      </c>
      <c r="BP61" s="38">
        <f>IF('Indicator Date'!BP61="","x",'Indicator Date'!BP61)</f>
        <v>2015</v>
      </c>
      <c r="BQ61" s="38">
        <f>IF('Indicator Date'!BQ61="","x",'Indicator Date'!BQ61)</f>
        <v>2022</v>
      </c>
      <c r="BR61" s="38">
        <f>IF('Indicator Date'!BR61="","x",'Indicator Date'!BR61)</f>
        <v>2022</v>
      </c>
      <c r="BS61" s="38">
        <f>IF('Indicator Date'!BS61="","x",'Indicator Date'!BS61)</f>
        <v>2022</v>
      </c>
      <c r="BT61" s="38">
        <f>IF('Indicator Date'!BT61="","x",'Indicator Date'!BT61)</f>
        <v>2021</v>
      </c>
      <c r="BU61" s="38">
        <f>IF('Indicator Date'!BU61="","x",'Indicator Date'!BU61)</f>
        <v>2020</v>
      </c>
      <c r="BV61" s="38">
        <f>IF('Indicator Date'!BV61="","x",'Indicator Date'!BV61)</f>
        <v>2023</v>
      </c>
    </row>
    <row r="62" spans="1:74">
      <c r="A62" s="30" t="str">
        <f>'Indicator Data'!A64</f>
        <v>Finland</v>
      </c>
      <c r="B62" s="23" t="str">
        <f>'Indicator Data'!B64</f>
        <v>FIN</v>
      </c>
      <c r="C62" s="38">
        <f>IF('Indicator Date'!C62="","x",'Indicator Date'!C62)</f>
        <v>2024</v>
      </c>
      <c r="D62" s="38">
        <f>IF('Indicator Date'!D62="","x",'Indicator Date'!D62)</f>
        <v>2024</v>
      </c>
      <c r="E62" s="38">
        <f>IF('Indicator Date'!E62="","x",'Indicator Date'!E62)</f>
        <v>2024</v>
      </c>
      <c r="F62" s="38">
        <f>IF('Indicator Date'!F62="","x",'Indicator Date'!F62)</f>
        <v>2024</v>
      </c>
      <c r="G62" s="38">
        <f>IF('Indicator Date'!G62="","x",'Indicator Date'!G62)</f>
        <v>2024</v>
      </c>
      <c r="H62" s="38">
        <f>IF('Indicator Date'!H62="","x",'Indicator Date'!H62)</f>
        <v>2024</v>
      </c>
      <c r="I62" s="38">
        <f>IF('Indicator Date'!I62="","x",'Indicator Date'!I62)</f>
        <v>2024</v>
      </c>
      <c r="J62" s="38">
        <f>IF('Indicator Date'!J62="","x",'Indicator Date'!J62)</f>
        <v>2024</v>
      </c>
      <c r="K62" s="38">
        <f>IF('Indicator Date'!K62="","x",'Indicator Date'!K62)</f>
        <v>2024</v>
      </c>
      <c r="L62" s="38">
        <f>IF('Indicator Date'!L62="","x",'Indicator Date'!L62)</f>
        <v>2024</v>
      </c>
      <c r="M62" s="38">
        <f>IF('Indicator Date'!M62="","x",'Indicator Date'!M62)</f>
        <v>2024</v>
      </c>
      <c r="N62" s="38" t="str">
        <f>IF('Indicator Date'!N62="","x",'Indicator Date'!N62)</f>
        <v>x</v>
      </c>
      <c r="O62" s="38" t="str">
        <f>IF('Indicator Date'!O62="","x",'Indicator Date'!O62)</f>
        <v>x</v>
      </c>
      <c r="P62" s="38" t="str">
        <f>IF('Indicator Date'!P62="","x",'Indicator Date'!P62)</f>
        <v>x</v>
      </c>
      <c r="Q62" s="38">
        <f>IF('Indicator Date'!Q62="","x",'Indicator Date'!Q62)</f>
        <v>2024</v>
      </c>
      <c r="R62" s="38">
        <f>IF('Indicator Date'!R62="","x",'Indicator Date'!R62)</f>
        <v>2024</v>
      </c>
      <c r="S62" s="38">
        <f>IF('Indicator Date'!S62="","x",'Indicator Date'!S62)</f>
        <v>2024</v>
      </c>
      <c r="T62" s="38">
        <f>IF('Indicator Date'!T62="","x",'Indicator Date'!T62)</f>
        <v>2024</v>
      </c>
      <c r="U62" s="38">
        <f>IF('Indicator Date'!U62="","x",'Indicator Date'!U62)</f>
        <v>2024</v>
      </c>
      <c r="V62" s="38">
        <f>IF('Indicator Date'!V62="","x",'Indicator Date'!V62)</f>
        <v>2021</v>
      </c>
      <c r="W62" s="38">
        <f>IF('Indicator Date'!W62="","x",'Indicator Date'!W62)</f>
        <v>2022</v>
      </c>
      <c r="X62" s="38">
        <f>IF('Indicator Date'!X62="","x",'Indicator Date'!X62)</f>
        <v>2022</v>
      </c>
      <c r="Y62" s="38">
        <f>IF('Indicator Date'!Y62="","x",'Indicator Date'!Y62)</f>
        <v>2010</v>
      </c>
      <c r="Z62" s="38">
        <f>IF('Indicator Date'!Z62="","x",'Indicator Date'!Z62)</f>
        <v>2022</v>
      </c>
      <c r="AA62" s="38" t="str">
        <f>IF('Indicator Date'!AA62="","x",'Indicator Date'!AA62)</f>
        <v>x</v>
      </c>
      <c r="AB62" s="38">
        <f>IF('Indicator Date'!AB62="","x",'Indicator Date'!AB62)</f>
        <v>2018</v>
      </c>
      <c r="AC62" s="38">
        <f>IF('Indicator Date'!AC62="","x",'Indicator Date'!AC62)</f>
        <v>2020</v>
      </c>
      <c r="AD62" s="38">
        <f>IF('Indicator Date'!AD62="","x",'Indicator Date'!AD62)</f>
        <v>2022</v>
      </c>
      <c r="AE62" s="38">
        <f>IF('Indicator Date'!AE62="","x",'Indicator Date'!AE62)</f>
        <v>2024</v>
      </c>
      <c r="AF62" s="38">
        <f>IF('Indicator Date'!AF62="","x",'Indicator Date'!AF62)</f>
        <v>2024</v>
      </c>
      <c r="AG62" s="38">
        <f>IF('Indicator Date'!AG62="","x",'Indicator Date'!AG62)</f>
        <v>2024</v>
      </c>
      <c r="AH62" s="38">
        <f>IF('Indicator Date'!AH62="","x",'Indicator Date'!AH62)</f>
        <v>2022</v>
      </c>
      <c r="AI62" s="38" t="str">
        <f>IF('Indicator Date'!AI62="","x",RIGHT('Indicator Date'!AI62,4))</f>
        <v>x</v>
      </c>
      <c r="AJ62" s="38">
        <f>IF('Indicator Date'!AJ62="","x",'Indicator Date'!AJ62)</f>
        <v>2024</v>
      </c>
      <c r="AK62" s="38">
        <f>IF('Indicator Date'!AK62="","x",'Indicator Date'!AK62)</f>
        <v>2021</v>
      </c>
      <c r="AL62" s="38">
        <f>IF('Indicator Date'!AL62="","x",'Indicator Date'!AL62)</f>
        <v>2022</v>
      </c>
      <c r="AM62" s="38" t="str">
        <f>IF('Indicator Date'!AM62="","x",'Indicator Date'!AM62)</f>
        <v>x</v>
      </c>
      <c r="AN62" s="38">
        <f>IF('Indicator Date'!AN62="","x",'Indicator Date'!AN62)</f>
        <v>2023</v>
      </c>
      <c r="AO62" s="38">
        <f>IF('Indicator Date'!AO62="","x",'Indicator Date'!AO62)</f>
        <v>2022</v>
      </c>
      <c r="AP62" s="38" t="str">
        <f>IF('Indicator Date'!AP62="","x",'Indicator Date'!AP62)</f>
        <v>x</v>
      </c>
      <c r="AQ62" s="38">
        <f>IF('Indicator Date'!AQ62="","x",'Indicator Date'!AQ62)</f>
        <v>2022</v>
      </c>
      <c r="AR62" s="38" t="str">
        <f>IF('Indicator Date'!AR62="","x",'Indicator Date'!AR62)</f>
        <v>x</v>
      </c>
      <c r="AS62" s="38" t="str">
        <f>IF('Indicator Date'!AS62="","x",'Indicator Date'!AS62)</f>
        <v>x</v>
      </c>
      <c r="AT62" s="38" t="str">
        <f>IF('Indicator Date'!AT62="","x",'Indicator Date'!AT62)</f>
        <v>x</v>
      </c>
      <c r="AU62" s="38">
        <f>IF('Indicator Date'!AU62="","x",'Indicator Date'!AU62)</f>
        <v>2022</v>
      </c>
      <c r="AV62" s="38">
        <f>IF('Indicator Date'!AV62="","x",'Indicator Date'!AV62)</f>
        <v>2022</v>
      </c>
      <c r="AW62" s="38">
        <f>IF('Indicator Date'!AW62="","x",'Indicator Date'!AW62)</f>
        <v>2021</v>
      </c>
      <c r="AX62" s="38">
        <f>IF('Indicator Date'!AX62="","x",'Indicator Date'!AX62)</f>
        <v>2024</v>
      </c>
      <c r="AY62" s="38">
        <f>IF('Indicator Date'!AY62="","x",'Indicator Date'!AY62)</f>
        <v>2024</v>
      </c>
      <c r="AZ62" s="38">
        <f>IF('Indicator Date'!AZ62="","x",'Indicator Date'!AZ62)</f>
        <v>2024</v>
      </c>
      <c r="BA62" s="38" t="str">
        <f>IF('Indicator Date'!BA62="","x",'Indicator Date'!BA62)</f>
        <v>x</v>
      </c>
      <c r="BB62" s="38">
        <f>IF('Indicator Date'!BB62="","x",'Indicator Date'!BB62)</f>
        <v>2024</v>
      </c>
      <c r="BC62" s="38" t="str">
        <f>IF('Indicator Date'!BC62="","x",'Indicator Date'!BC62)</f>
        <v>x</v>
      </c>
      <c r="BD62" s="38">
        <f>IF('Indicator Date'!BD62="","x",'Indicator Date'!BD62)</f>
        <v>2024</v>
      </c>
      <c r="BE62" s="38">
        <f>IF('Indicator Date'!BE62="","x",'Indicator Date'!BE62)</f>
        <v>2024</v>
      </c>
      <c r="BF62" s="38">
        <f>IF('Indicator Date'!BF62="","x",'Indicator Date'!BF62)</f>
        <v>2015</v>
      </c>
      <c r="BG62" s="38">
        <f>IF('Indicator Date'!BG62="","x",'Indicator Date'!BG62)</f>
        <v>2022</v>
      </c>
      <c r="BH62" s="38">
        <f>IF('Indicator Date'!BH62="","x",'Indicator Date'!BH62)</f>
        <v>2023</v>
      </c>
      <c r="BI62" s="38">
        <f>IF('Indicator Date'!BI62="","x",'Indicator Date'!BI62)</f>
        <v>2022</v>
      </c>
      <c r="BJ62" s="38" t="str">
        <f>IF('Indicator Date'!BJ62="","x",'Indicator Date'!BJ62)</f>
        <v>x</v>
      </c>
      <c r="BK62" s="38">
        <f>IF('Indicator Date'!BK62="","x",'Indicator Date'!BK62)</f>
        <v>2022</v>
      </c>
      <c r="BL62" s="38">
        <f>IF('Indicator Date'!BL62="","x",'Indicator Date'!BL62)</f>
        <v>2022</v>
      </c>
      <c r="BM62" s="38">
        <f>IF('Indicator Date'!BM62="","x",'Indicator Date'!BM62)</f>
        <v>2014</v>
      </c>
      <c r="BN62" s="38">
        <f>IF('Indicator Date'!BN62="","x",'Indicator Date'!BN62)</f>
        <v>2022</v>
      </c>
      <c r="BO62" s="38">
        <f>IF('Indicator Date'!BO62="","x",'Indicator Date'!BO62)</f>
        <v>2022</v>
      </c>
      <c r="BP62" s="38">
        <f>IF('Indicator Date'!BP62="","x",'Indicator Date'!BP62)</f>
        <v>2020</v>
      </c>
      <c r="BQ62" s="38">
        <f>IF('Indicator Date'!BQ62="","x",'Indicator Date'!BQ62)</f>
        <v>2022</v>
      </c>
      <c r="BR62" s="38">
        <f>IF('Indicator Date'!BR62="","x",'Indicator Date'!BR62)</f>
        <v>2022</v>
      </c>
      <c r="BS62" s="38">
        <f>IF('Indicator Date'!BS62="","x",'Indicator Date'!BS62)</f>
        <v>2022</v>
      </c>
      <c r="BT62" s="38">
        <f>IF('Indicator Date'!BT62="","x",'Indicator Date'!BT62)</f>
        <v>2021</v>
      </c>
      <c r="BU62" s="38">
        <f>IF('Indicator Date'!BU62="","x",'Indicator Date'!BU62)</f>
        <v>2020</v>
      </c>
      <c r="BV62" s="38">
        <f>IF('Indicator Date'!BV62="","x",'Indicator Date'!BV62)</f>
        <v>2023</v>
      </c>
    </row>
    <row r="63" spans="1:74">
      <c r="A63" s="30" t="str">
        <f>'Indicator Data'!A65</f>
        <v>France</v>
      </c>
      <c r="B63" s="23" t="str">
        <f>'Indicator Data'!B65</f>
        <v>FRA</v>
      </c>
      <c r="C63" s="38">
        <f>IF('Indicator Date'!C63="","x",'Indicator Date'!C63)</f>
        <v>2024</v>
      </c>
      <c r="D63" s="38">
        <f>IF('Indicator Date'!D63="","x",'Indicator Date'!D63)</f>
        <v>2024</v>
      </c>
      <c r="E63" s="38">
        <f>IF('Indicator Date'!E63="","x",'Indicator Date'!E63)</f>
        <v>2024</v>
      </c>
      <c r="F63" s="38">
        <f>IF('Indicator Date'!F63="","x",'Indicator Date'!F63)</f>
        <v>2024</v>
      </c>
      <c r="G63" s="38">
        <f>IF('Indicator Date'!G63="","x",'Indicator Date'!G63)</f>
        <v>2024</v>
      </c>
      <c r="H63" s="38">
        <f>IF('Indicator Date'!H63="","x",'Indicator Date'!H63)</f>
        <v>2024</v>
      </c>
      <c r="I63" s="38">
        <f>IF('Indicator Date'!I63="","x",'Indicator Date'!I63)</f>
        <v>2024</v>
      </c>
      <c r="J63" s="38">
        <f>IF('Indicator Date'!J63="","x",'Indicator Date'!J63)</f>
        <v>2024</v>
      </c>
      <c r="K63" s="38">
        <f>IF('Indicator Date'!K63="","x",'Indicator Date'!K63)</f>
        <v>2024</v>
      </c>
      <c r="L63" s="38">
        <f>IF('Indicator Date'!L63="","x",'Indicator Date'!L63)</f>
        <v>2024</v>
      </c>
      <c r="M63" s="38">
        <f>IF('Indicator Date'!M63="","x",'Indicator Date'!M63)</f>
        <v>2024</v>
      </c>
      <c r="N63" s="38" t="str">
        <f>IF('Indicator Date'!N63="","x",'Indicator Date'!N63)</f>
        <v>x</v>
      </c>
      <c r="O63" s="38" t="str">
        <f>IF('Indicator Date'!O63="","x",'Indicator Date'!O63)</f>
        <v>x</v>
      </c>
      <c r="P63" s="38" t="str">
        <f>IF('Indicator Date'!P63="","x",'Indicator Date'!P63)</f>
        <v>x</v>
      </c>
      <c r="Q63" s="38">
        <f>IF('Indicator Date'!Q63="","x",'Indicator Date'!Q63)</f>
        <v>2024</v>
      </c>
      <c r="R63" s="38">
        <f>IF('Indicator Date'!R63="","x",'Indicator Date'!R63)</f>
        <v>2024</v>
      </c>
      <c r="S63" s="38">
        <f>IF('Indicator Date'!S63="","x",'Indicator Date'!S63)</f>
        <v>2024</v>
      </c>
      <c r="T63" s="38">
        <f>IF('Indicator Date'!T63="","x",'Indicator Date'!T63)</f>
        <v>2024</v>
      </c>
      <c r="U63" s="38">
        <f>IF('Indicator Date'!U63="","x",'Indicator Date'!U63)</f>
        <v>2024</v>
      </c>
      <c r="V63" s="38">
        <f>IF('Indicator Date'!V63="","x",'Indicator Date'!V63)</f>
        <v>2021</v>
      </c>
      <c r="W63" s="38">
        <f>IF('Indicator Date'!W63="","x",'Indicator Date'!W63)</f>
        <v>2022</v>
      </c>
      <c r="X63" s="38">
        <f>IF('Indicator Date'!X63="","x",'Indicator Date'!X63)</f>
        <v>2022</v>
      </c>
      <c r="Y63" s="38">
        <f>IF('Indicator Date'!Y63="","x",'Indicator Date'!Y63)</f>
        <v>2015</v>
      </c>
      <c r="Z63" s="38">
        <f>IF('Indicator Date'!Z63="","x",'Indicator Date'!Z63)</f>
        <v>2022</v>
      </c>
      <c r="AA63" s="38" t="str">
        <f>IF('Indicator Date'!AA63="","x",'Indicator Date'!AA63)</f>
        <v>x</v>
      </c>
      <c r="AB63" s="38">
        <f>IF('Indicator Date'!AB63="","x",'Indicator Date'!AB63)</f>
        <v>2017</v>
      </c>
      <c r="AC63" s="38">
        <f>IF('Indicator Date'!AC63="","x",'Indicator Date'!AC63)</f>
        <v>2020</v>
      </c>
      <c r="AD63" s="38">
        <f>IF('Indicator Date'!AD63="","x",'Indicator Date'!AD63)</f>
        <v>2022</v>
      </c>
      <c r="AE63" s="38">
        <f>IF('Indicator Date'!AE63="","x",'Indicator Date'!AE63)</f>
        <v>2024</v>
      </c>
      <c r="AF63" s="38">
        <f>IF('Indicator Date'!AF63="","x",'Indicator Date'!AF63)</f>
        <v>2024</v>
      </c>
      <c r="AG63" s="38">
        <f>IF('Indicator Date'!AG63="","x",'Indicator Date'!AG63)</f>
        <v>2024</v>
      </c>
      <c r="AH63" s="38">
        <f>IF('Indicator Date'!AH63="","x",'Indicator Date'!AH63)</f>
        <v>2022</v>
      </c>
      <c r="AI63" s="38" t="str">
        <f>IF('Indicator Date'!AI63="","x",RIGHT('Indicator Date'!AI63,4))</f>
        <v>x</v>
      </c>
      <c r="AJ63" s="38">
        <f>IF('Indicator Date'!AJ63="","x",'Indicator Date'!AJ63)</f>
        <v>2024</v>
      </c>
      <c r="AK63" s="38">
        <f>IF('Indicator Date'!AK63="","x",'Indicator Date'!AK63)</f>
        <v>2021</v>
      </c>
      <c r="AL63" s="38">
        <f>IF('Indicator Date'!AL63="","x",'Indicator Date'!AL63)</f>
        <v>2022</v>
      </c>
      <c r="AM63" s="38" t="str">
        <f>IF('Indicator Date'!AM63="","x",'Indicator Date'!AM63)</f>
        <v>x</v>
      </c>
      <c r="AN63" s="38">
        <f>IF('Indicator Date'!AN63="","x",'Indicator Date'!AN63)</f>
        <v>2023</v>
      </c>
      <c r="AO63" s="38">
        <f>IF('Indicator Date'!AO63="","x",'Indicator Date'!AO63)</f>
        <v>2022</v>
      </c>
      <c r="AP63" s="38" t="str">
        <f>IF('Indicator Date'!AP63="","x",'Indicator Date'!AP63)</f>
        <v>x</v>
      </c>
      <c r="AQ63" s="38">
        <f>IF('Indicator Date'!AQ63="","x",'Indicator Date'!AQ63)</f>
        <v>2022</v>
      </c>
      <c r="AR63" s="38">
        <f>IF('Indicator Date'!AR63="","x",'Indicator Date'!AR63)</f>
        <v>2022</v>
      </c>
      <c r="AS63" s="38">
        <f>IF('Indicator Date'!AS63="","x",'Indicator Date'!AS63)</f>
        <v>2022</v>
      </c>
      <c r="AT63" s="38" t="str">
        <f>IF('Indicator Date'!AT63="","x",'Indicator Date'!AT63)</f>
        <v>x</v>
      </c>
      <c r="AU63" s="38">
        <f>IF('Indicator Date'!AU63="","x",'Indicator Date'!AU63)</f>
        <v>2022</v>
      </c>
      <c r="AV63" s="38">
        <f>IF('Indicator Date'!AV63="","x",'Indicator Date'!AV63)</f>
        <v>2022</v>
      </c>
      <c r="AW63" s="38">
        <f>IF('Indicator Date'!AW63="","x",'Indicator Date'!AW63)</f>
        <v>2021</v>
      </c>
      <c r="AX63" s="38">
        <f>IF('Indicator Date'!AX63="","x",'Indicator Date'!AX63)</f>
        <v>2024</v>
      </c>
      <c r="AY63" s="38">
        <f>IF('Indicator Date'!AY63="","x",'Indicator Date'!AY63)</f>
        <v>2024</v>
      </c>
      <c r="AZ63" s="38">
        <f>IF('Indicator Date'!AZ63="","x",'Indicator Date'!AZ63)</f>
        <v>2024</v>
      </c>
      <c r="BA63" s="38" t="str">
        <f>IF('Indicator Date'!BA63="","x",'Indicator Date'!BA63)</f>
        <v>x</v>
      </c>
      <c r="BB63" s="38">
        <f>IF('Indicator Date'!BB63="","x",'Indicator Date'!BB63)</f>
        <v>2024</v>
      </c>
      <c r="BC63" s="38" t="str">
        <f>IF('Indicator Date'!BC63="","x",'Indicator Date'!BC63)</f>
        <v>x</v>
      </c>
      <c r="BD63" s="38">
        <f>IF('Indicator Date'!BD63="","x",'Indicator Date'!BD63)</f>
        <v>2024</v>
      </c>
      <c r="BE63" s="38">
        <f>IF('Indicator Date'!BE63="","x",'Indicator Date'!BE63)</f>
        <v>2024</v>
      </c>
      <c r="BF63" s="38">
        <f>IF('Indicator Date'!BF63="","x",'Indicator Date'!BF63)</f>
        <v>2015</v>
      </c>
      <c r="BG63" s="38">
        <f>IF('Indicator Date'!BG63="","x",'Indicator Date'!BG63)</f>
        <v>2022</v>
      </c>
      <c r="BH63" s="38">
        <f>IF('Indicator Date'!BH63="","x",'Indicator Date'!BH63)</f>
        <v>2023</v>
      </c>
      <c r="BI63" s="38">
        <f>IF('Indicator Date'!BI63="","x",'Indicator Date'!BI63)</f>
        <v>2022</v>
      </c>
      <c r="BJ63" s="38" t="str">
        <f>IF('Indicator Date'!BJ63="","x",'Indicator Date'!BJ63)</f>
        <v>x</v>
      </c>
      <c r="BK63" s="38">
        <f>IF('Indicator Date'!BK63="","x",'Indicator Date'!BK63)</f>
        <v>2022</v>
      </c>
      <c r="BL63" s="38">
        <f>IF('Indicator Date'!BL63="","x",'Indicator Date'!BL63)</f>
        <v>2022</v>
      </c>
      <c r="BM63" s="38">
        <f>IF('Indicator Date'!BM63="","x",'Indicator Date'!BM63)</f>
        <v>2014</v>
      </c>
      <c r="BN63" s="38">
        <f>IF('Indicator Date'!BN63="","x",'Indicator Date'!BN63)</f>
        <v>2022</v>
      </c>
      <c r="BO63" s="38">
        <f>IF('Indicator Date'!BO63="","x",'Indicator Date'!BO63)</f>
        <v>2022</v>
      </c>
      <c r="BP63" s="38">
        <f>IF('Indicator Date'!BP63="","x",'Indicator Date'!BP63)</f>
        <v>2020</v>
      </c>
      <c r="BQ63" s="38">
        <f>IF('Indicator Date'!BQ63="","x",'Indicator Date'!BQ63)</f>
        <v>2022</v>
      </c>
      <c r="BR63" s="38">
        <f>IF('Indicator Date'!BR63="","x",'Indicator Date'!BR63)</f>
        <v>2022</v>
      </c>
      <c r="BS63" s="38">
        <f>IF('Indicator Date'!BS63="","x",'Indicator Date'!BS63)</f>
        <v>2022</v>
      </c>
      <c r="BT63" s="38">
        <f>IF('Indicator Date'!BT63="","x",'Indicator Date'!BT63)</f>
        <v>2021</v>
      </c>
      <c r="BU63" s="38">
        <f>IF('Indicator Date'!BU63="","x",'Indicator Date'!BU63)</f>
        <v>2020</v>
      </c>
      <c r="BV63" s="38">
        <f>IF('Indicator Date'!BV63="","x",'Indicator Date'!BV63)</f>
        <v>2023</v>
      </c>
    </row>
    <row r="64" spans="1:74">
      <c r="A64" s="30" t="str">
        <f>'Indicator Data'!A66</f>
        <v>Gabon</v>
      </c>
      <c r="B64" s="23" t="str">
        <f>'Indicator Data'!B66</f>
        <v>GAB</v>
      </c>
      <c r="C64" s="38">
        <f>IF('Indicator Date'!C64="","x",'Indicator Date'!C64)</f>
        <v>2024</v>
      </c>
      <c r="D64" s="38">
        <f>IF('Indicator Date'!D64="","x",'Indicator Date'!D64)</f>
        <v>2024</v>
      </c>
      <c r="E64" s="38">
        <f>IF('Indicator Date'!E64="","x",'Indicator Date'!E64)</f>
        <v>2024</v>
      </c>
      <c r="F64" s="38">
        <f>IF('Indicator Date'!F64="","x",'Indicator Date'!F64)</f>
        <v>2024</v>
      </c>
      <c r="G64" s="38">
        <f>IF('Indicator Date'!G64="","x",'Indicator Date'!G64)</f>
        <v>2024</v>
      </c>
      <c r="H64" s="38">
        <f>IF('Indicator Date'!H64="","x",'Indicator Date'!H64)</f>
        <v>2024</v>
      </c>
      <c r="I64" s="38">
        <f>IF('Indicator Date'!I64="","x",'Indicator Date'!I64)</f>
        <v>2024</v>
      </c>
      <c r="J64" s="38">
        <f>IF('Indicator Date'!J64="","x",'Indicator Date'!J64)</f>
        <v>2024</v>
      </c>
      <c r="K64" s="38">
        <f>IF('Indicator Date'!K64="","x",'Indicator Date'!K64)</f>
        <v>2024</v>
      </c>
      <c r="L64" s="38">
        <f>IF('Indicator Date'!L64="","x",'Indicator Date'!L64)</f>
        <v>2024</v>
      </c>
      <c r="M64" s="38">
        <f>IF('Indicator Date'!M64="","x",'Indicator Date'!M64)</f>
        <v>2024</v>
      </c>
      <c r="N64" s="38">
        <f>IF('Indicator Date'!N64="","x",'Indicator Date'!N64)</f>
        <v>2024</v>
      </c>
      <c r="O64" s="38">
        <f>IF('Indicator Date'!O64="","x",'Indicator Date'!O64)</f>
        <v>2024</v>
      </c>
      <c r="P64" s="38">
        <f>IF('Indicator Date'!P64="","x",'Indicator Date'!P64)</f>
        <v>2024</v>
      </c>
      <c r="Q64" s="38">
        <f>IF('Indicator Date'!Q64="","x",'Indicator Date'!Q64)</f>
        <v>2024</v>
      </c>
      <c r="R64" s="38">
        <f>IF('Indicator Date'!R64="","x",'Indicator Date'!R64)</f>
        <v>2024</v>
      </c>
      <c r="S64" s="38">
        <f>IF('Indicator Date'!S64="","x",'Indicator Date'!S64)</f>
        <v>2024</v>
      </c>
      <c r="T64" s="38">
        <f>IF('Indicator Date'!T64="","x",'Indicator Date'!T64)</f>
        <v>2024</v>
      </c>
      <c r="U64" s="38">
        <f>IF('Indicator Date'!U64="","x",'Indicator Date'!U64)</f>
        <v>2024</v>
      </c>
      <c r="V64" s="38">
        <f>IF('Indicator Date'!V64="","x",'Indicator Date'!V64)</f>
        <v>2021</v>
      </c>
      <c r="W64" s="38">
        <f>IF('Indicator Date'!W64="","x",'Indicator Date'!W64)</f>
        <v>2022</v>
      </c>
      <c r="X64" s="38">
        <f>IF('Indicator Date'!X64="","x",'Indicator Date'!X64)</f>
        <v>2022</v>
      </c>
      <c r="Y64" s="38">
        <f>IF('Indicator Date'!Y64="","x",'Indicator Date'!Y64)</f>
        <v>2012</v>
      </c>
      <c r="Z64" s="38">
        <f>IF('Indicator Date'!Z64="","x",'Indicator Date'!Z64)</f>
        <v>2022</v>
      </c>
      <c r="AA64" s="38" t="str">
        <f>IF('Indicator Date'!AA64="","x",'Indicator Date'!AA64)</f>
        <v>x</v>
      </c>
      <c r="AB64" s="38">
        <f>IF('Indicator Date'!AB64="","x",'Indicator Date'!AB64)</f>
        <v>2014</v>
      </c>
      <c r="AC64" s="38">
        <f>IF('Indicator Date'!AC64="","x",'Indicator Date'!AC64)</f>
        <v>2020</v>
      </c>
      <c r="AD64" s="38">
        <f>IF('Indicator Date'!AD64="","x",'Indicator Date'!AD64)</f>
        <v>2022</v>
      </c>
      <c r="AE64" s="38">
        <f>IF('Indicator Date'!AE64="","x",'Indicator Date'!AE64)</f>
        <v>2024</v>
      </c>
      <c r="AF64" s="38">
        <f>IF('Indicator Date'!AF64="","x",'Indicator Date'!AF64)</f>
        <v>2024</v>
      </c>
      <c r="AG64" s="38">
        <f>IF('Indicator Date'!AG64="","x",'Indicator Date'!AG64)</f>
        <v>2024</v>
      </c>
      <c r="AH64" s="38">
        <f>IF('Indicator Date'!AH64="","x",'Indicator Date'!AH64)</f>
        <v>2022</v>
      </c>
      <c r="AI64" s="38" t="str">
        <f>IF('Indicator Date'!AI64="","x",RIGHT('Indicator Date'!AI64,4))</f>
        <v>2012</v>
      </c>
      <c r="AJ64" s="38">
        <f>IF('Indicator Date'!AJ64="","x",'Indicator Date'!AJ64)</f>
        <v>2024</v>
      </c>
      <c r="AK64" s="38">
        <f>IF('Indicator Date'!AK64="","x",'Indicator Date'!AK64)</f>
        <v>2021</v>
      </c>
      <c r="AL64" s="38">
        <f>IF('Indicator Date'!AL64="","x",'Indicator Date'!AL64)</f>
        <v>2022</v>
      </c>
      <c r="AM64" s="38">
        <f>IF('Indicator Date'!AM64="","x",'Indicator Date'!AM64)</f>
        <v>2022</v>
      </c>
      <c r="AN64" s="38">
        <f>IF('Indicator Date'!AN64="","x",'Indicator Date'!AN64)</f>
        <v>2023</v>
      </c>
      <c r="AO64" s="38">
        <f>IF('Indicator Date'!AO64="","x",'Indicator Date'!AO64)</f>
        <v>2022</v>
      </c>
      <c r="AP64" s="38">
        <f>IF('Indicator Date'!AP64="","x",'Indicator Date'!AP64)</f>
        <v>2020</v>
      </c>
      <c r="AQ64" s="38">
        <f>IF('Indicator Date'!AQ64="","x",'Indicator Date'!AQ64)</f>
        <v>2022</v>
      </c>
      <c r="AR64" s="38">
        <f>IF('Indicator Date'!AR64="","x",'Indicator Date'!AR64)</f>
        <v>2022</v>
      </c>
      <c r="AS64" s="38">
        <f>IF('Indicator Date'!AS64="","x",'Indicator Date'!AS64)</f>
        <v>2022</v>
      </c>
      <c r="AT64" s="38">
        <f>IF('Indicator Date'!AT64="","x",'Indicator Date'!AT64)</f>
        <v>2022</v>
      </c>
      <c r="AU64" s="38">
        <f>IF('Indicator Date'!AU64="","x",'Indicator Date'!AU64)</f>
        <v>2022</v>
      </c>
      <c r="AV64" s="38">
        <f>IF('Indicator Date'!AV64="","x",'Indicator Date'!AV64)</f>
        <v>2022</v>
      </c>
      <c r="AW64" s="38">
        <f>IF('Indicator Date'!AW64="","x",'Indicator Date'!AW64)</f>
        <v>2017</v>
      </c>
      <c r="AX64" s="38">
        <f>IF('Indicator Date'!AX64="","x",'Indicator Date'!AX64)</f>
        <v>2024</v>
      </c>
      <c r="AY64" s="38">
        <f>IF('Indicator Date'!AY64="","x",'Indicator Date'!AY64)</f>
        <v>2024</v>
      </c>
      <c r="AZ64" s="38">
        <f>IF('Indicator Date'!AZ64="","x",'Indicator Date'!AZ64)</f>
        <v>2024</v>
      </c>
      <c r="BA64" s="38" t="str">
        <f>IF('Indicator Date'!BA64="","x",'Indicator Date'!BA64)</f>
        <v>x</v>
      </c>
      <c r="BB64" s="38">
        <f>IF('Indicator Date'!BB64="","x",'Indicator Date'!BB64)</f>
        <v>2024</v>
      </c>
      <c r="BC64" s="38">
        <f>IF('Indicator Date'!BC64="","x",'Indicator Date'!BC64)</f>
        <v>2018</v>
      </c>
      <c r="BD64" s="38">
        <f>IF('Indicator Date'!BD64="","x",'Indicator Date'!BD64)</f>
        <v>2024</v>
      </c>
      <c r="BE64" s="38">
        <f>IF('Indicator Date'!BE64="","x",'Indicator Date'!BE64)</f>
        <v>2024</v>
      </c>
      <c r="BF64" s="38">
        <f>IF('Indicator Date'!BF64="","x",'Indicator Date'!BF64)</f>
        <v>2015</v>
      </c>
      <c r="BG64" s="38">
        <f>IF('Indicator Date'!BG64="","x",'Indicator Date'!BG64)</f>
        <v>2022</v>
      </c>
      <c r="BH64" s="38">
        <f>IF('Indicator Date'!BH64="","x",'Indicator Date'!BH64)</f>
        <v>2023</v>
      </c>
      <c r="BI64" s="38">
        <f>IF('Indicator Date'!BI64="","x",'Indicator Date'!BI64)</f>
        <v>2022</v>
      </c>
      <c r="BJ64" s="38">
        <f>IF('Indicator Date'!BJ64="","x",'Indicator Date'!BJ64)</f>
        <v>2022</v>
      </c>
      <c r="BK64" s="38">
        <f>IF('Indicator Date'!BK64="","x",'Indicator Date'!BK64)</f>
        <v>2021</v>
      </c>
      <c r="BL64" s="38">
        <f>IF('Indicator Date'!BL64="","x",'Indicator Date'!BL64)</f>
        <v>2022</v>
      </c>
      <c r="BM64" s="38">
        <f>IF('Indicator Date'!BM64="","x",'Indicator Date'!BM64)</f>
        <v>2014</v>
      </c>
      <c r="BN64" s="38">
        <f>IF('Indicator Date'!BN64="","x",'Indicator Date'!BN64)</f>
        <v>2022</v>
      </c>
      <c r="BO64" s="38">
        <f>IF('Indicator Date'!BO64="","x",'Indicator Date'!BO64)</f>
        <v>2022</v>
      </c>
      <c r="BP64" s="38">
        <f>IF('Indicator Date'!BP64="","x",'Indicator Date'!BP64)</f>
        <v>2020</v>
      </c>
      <c r="BQ64" s="38">
        <f>IF('Indicator Date'!BQ64="","x",'Indicator Date'!BQ64)</f>
        <v>2022</v>
      </c>
      <c r="BR64" s="38" t="str">
        <f>IF('Indicator Date'!BR64="","x",'Indicator Date'!BR64)</f>
        <v>x</v>
      </c>
      <c r="BS64" s="38" t="str">
        <f>IF('Indicator Date'!BS64="","x",'Indicator Date'!BS64)</f>
        <v>x</v>
      </c>
      <c r="BT64" s="38">
        <f>IF('Indicator Date'!BT64="","x",'Indicator Date'!BT64)</f>
        <v>2021</v>
      </c>
      <c r="BU64" s="38">
        <f>IF('Indicator Date'!BU64="","x",'Indicator Date'!BU64)</f>
        <v>2020</v>
      </c>
      <c r="BV64" s="38">
        <f>IF('Indicator Date'!BV64="","x",'Indicator Date'!BV64)</f>
        <v>2023</v>
      </c>
    </row>
    <row r="65" spans="1:74">
      <c r="A65" s="30" t="str">
        <f>'Indicator Data'!A67</f>
        <v>Gambia</v>
      </c>
      <c r="B65" s="23" t="str">
        <f>'Indicator Data'!B67</f>
        <v>GMB</v>
      </c>
      <c r="C65" s="38">
        <f>IF('Indicator Date'!C65="","x",'Indicator Date'!C65)</f>
        <v>2024</v>
      </c>
      <c r="D65" s="38">
        <f>IF('Indicator Date'!D65="","x",'Indicator Date'!D65)</f>
        <v>2024</v>
      </c>
      <c r="E65" s="38">
        <f>IF('Indicator Date'!E65="","x",'Indicator Date'!E65)</f>
        <v>2024</v>
      </c>
      <c r="F65" s="38">
        <f>IF('Indicator Date'!F65="","x",'Indicator Date'!F65)</f>
        <v>2024</v>
      </c>
      <c r="G65" s="38">
        <f>IF('Indicator Date'!G65="","x",'Indicator Date'!G65)</f>
        <v>2024</v>
      </c>
      <c r="H65" s="38">
        <f>IF('Indicator Date'!H65="","x",'Indicator Date'!H65)</f>
        <v>2024</v>
      </c>
      <c r="I65" s="38">
        <f>IF('Indicator Date'!I65="","x",'Indicator Date'!I65)</f>
        <v>2024</v>
      </c>
      <c r="J65" s="38">
        <f>IF('Indicator Date'!J65="","x",'Indicator Date'!J65)</f>
        <v>2024</v>
      </c>
      <c r="K65" s="38">
        <f>IF('Indicator Date'!K65="","x",'Indicator Date'!K65)</f>
        <v>2024</v>
      </c>
      <c r="L65" s="38">
        <f>IF('Indicator Date'!L65="","x",'Indicator Date'!L65)</f>
        <v>2024</v>
      </c>
      <c r="M65" s="38">
        <f>IF('Indicator Date'!M65="","x",'Indicator Date'!M65)</f>
        <v>2024</v>
      </c>
      <c r="N65" s="38">
        <f>IF('Indicator Date'!N65="","x",'Indicator Date'!N65)</f>
        <v>2024</v>
      </c>
      <c r="O65" s="38">
        <f>IF('Indicator Date'!O65="","x",'Indicator Date'!O65)</f>
        <v>2024</v>
      </c>
      <c r="P65" s="38">
        <f>IF('Indicator Date'!P65="","x",'Indicator Date'!P65)</f>
        <v>2024</v>
      </c>
      <c r="Q65" s="38">
        <f>IF('Indicator Date'!Q65="","x",'Indicator Date'!Q65)</f>
        <v>2024</v>
      </c>
      <c r="R65" s="38">
        <f>IF('Indicator Date'!R65="","x",'Indicator Date'!R65)</f>
        <v>2024</v>
      </c>
      <c r="S65" s="38">
        <f>IF('Indicator Date'!S65="","x",'Indicator Date'!S65)</f>
        <v>2024</v>
      </c>
      <c r="T65" s="38">
        <f>IF('Indicator Date'!T65="","x",'Indicator Date'!T65)</f>
        <v>2024</v>
      </c>
      <c r="U65" s="38">
        <f>IF('Indicator Date'!U65="","x",'Indicator Date'!U65)</f>
        <v>2024</v>
      </c>
      <c r="V65" s="38">
        <f>IF('Indicator Date'!V65="","x",'Indicator Date'!V65)</f>
        <v>2021</v>
      </c>
      <c r="W65" s="38">
        <f>IF('Indicator Date'!W65="","x",'Indicator Date'!W65)</f>
        <v>2022</v>
      </c>
      <c r="X65" s="38">
        <f>IF('Indicator Date'!X65="","x",'Indicator Date'!X65)</f>
        <v>2022</v>
      </c>
      <c r="Y65" s="38">
        <f>IF('Indicator Date'!Y65="","x",'Indicator Date'!Y65)</f>
        <v>2020</v>
      </c>
      <c r="Z65" s="38">
        <f>IF('Indicator Date'!Z65="","x",'Indicator Date'!Z65)</f>
        <v>2022</v>
      </c>
      <c r="AA65" s="38">
        <f>IF('Indicator Date'!AA65="","x",'Indicator Date'!AA65)</f>
        <v>2022</v>
      </c>
      <c r="AB65" s="38">
        <f>IF('Indicator Date'!AB65="","x",'Indicator Date'!AB65)</f>
        <v>2018</v>
      </c>
      <c r="AC65" s="38">
        <f>IF('Indicator Date'!AC65="","x",'Indicator Date'!AC65)</f>
        <v>2020</v>
      </c>
      <c r="AD65" s="38">
        <f>IF('Indicator Date'!AD65="","x",'Indicator Date'!AD65)</f>
        <v>2022</v>
      </c>
      <c r="AE65" s="38">
        <f>IF('Indicator Date'!AE65="","x",'Indicator Date'!AE65)</f>
        <v>2024</v>
      </c>
      <c r="AF65" s="38">
        <f>IF('Indicator Date'!AF65="","x",'Indicator Date'!AF65)</f>
        <v>2024</v>
      </c>
      <c r="AG65" s="38">
        <f>IF('Indicator Date'!AG65="","x",'Indicator Date'!AG65)</f>
        <v>2024</v>
      </c>
      <c r="AH65" s="38">
        <f>IF('Indicator Date'!AH65="","x",'Indicator Date'!AH65)</f>
        <v>2022</v>
      </c>
      <c r="AI65" s="38" t="str">
        <f>IF('Indicator Date'!AI65="","x",RIGHT('Indicator Date'!AI65,4))</f>
        <v>2019</v>
      </c>
      <c r="AJ65" s="38">
        <f>IF('Indicator Date'!AJ65="","x",'Indicator Date'!AJ65)</f>
        <v>2024</v>
      </c>
      <c r="AK65" s="38">
        <f>IF('Indicator Date'!AK65="","x",'Indicator Date'!AK65)</f>
        <v>2021</v>
      </c>
      <c r="AL65" s="38">
        <f>IF('Indicator Date'!AL65="","x",'Indicator Date'!AL65)</f>
        <v>2022</v>
      </c>
      <c r="AM65" s="38">
        <f>IF('Indicator Date'!AM65="","x",'Indicator Date'!AM65)</f>
        <v>2022</v>
      </c>
      <c r="AN65" s="38">
        <f>IF('Indicator Date'!AN65="","x",'Indicator Date'!AN65)</f>
        <v>2023</v>
      </c>
      <c r="AO65" s="38">
        <f>IF('Indicator Date'!AO65="","x",'Indicator Date'!AO65)</f>
        <v>2022</v>
      </c>
      <c r="AP65" s="38">
        <f>IF('Indicator Date'!AP65="","x",'Indicator Date'!AP65)</f>
        <v>2020</v>
      </c>
      <c r="AQ65" s="38">
        <f>IF('Indicator Date'!AQ65="","x",'Indicator Date'!AQ65)</f>
        <v>2022</v>
      </c>
      <c r="AR65" s="38">
        <f>IF('Indicator Date'!AR65="","x",'Indicator Date'!AR65)</f>
        <v>2022</v>
      </c>
      <c r="AS65" s="38">
        <f>IF('Indicator Date'!AS65="","x",'Indicator Date'!AS65)</f>
        <v>2022</v>
      </c>
      <c r="AT65" s="38">
        <f>IF('Indicator Date'!AT65="","x",'Indicator Date'!AT65)</f>
        <v>2022</v>
      </c>
      <c r="AU65" s="38">
        <f>IF('Indicator Date'!AU65="","x",'Indicator Date'!AU65)</f>
        <v>2022</v>
      </c>
      <c r="AV65" s="38">
        <f>IF('Indicator Date'!AV65="","x",'Indicator Date'!AV65)</f>
        <v>2022</v>
      </c>
      <c r="AW65" s="38">
        <f>IF('Indicator Date'!AW65="","x",'Indicator Date'!AW65)</f>
        <v>2020</v>
      </c>
      <c r="AX65" s="38">
        <f>IF('Indicator Date'!AX65="","x",'Indicator Date'!AX65)</f>
        <v>2024</v>
      </c>
      <c r="AY65" s="38">
        <f>IF('Indicator Date'!AY65="","x",'Indicator Date'!AY65)</f>
        <v>2024</v>
      </c>
      <c r="AZ65" s="38">
        <f>IF('Indicator Date'!AZ65="","x",'Indicator Date'!AZ65)</f>
        <v>2024</v>
      </c>
      <c r="BA65" s="38">
        <f>IF('Indicator Date'!BA65="","x",'Indicator Date'!BA65)</f>
        <v>2024</v>
      </c>
      <c r="BB65" s="38">
        <f>IF('Indicator Date'!BB65="","x",'Indicator Date'!BB65)</f>
        <v>2024</v>
      </c>
      <c r="BC65" s="38">
        <f>IF('Indicator Date'!BC65="","x",'Indicator Date'!BC65)</f>
        <v>2023</v>
      </c>
      <c r="BD65" s="38">
        <f>IF('Indicator Date'!BD65="","x",'Indicator Date'!BD65)</f>
        <v>2024</v>
      </c>
      <c r="BE65" s="38">
        <f>IF('Indicator Date'!BE65="","x",'Indicator Date'!BE65)</f>
        <v>2024</v>
      </c>
      <c r="BF65" s="38">
        <f>IF('Indicator Date'!BF65="","x",'Indicator Date'!BF65)</f>
        <v>2015</v>
      </c>
      <c r="BG65" s="38">
        <f>IF('Indicator Date'!BG65="","x",'Indicator Date'!BG65)</f>
        <v>2022</v>
      </c>
      <c r="BH65" s="38">
        <f>IF('Indicator Date'!BH65="","x",'Indicator Date'!BH65)</f>
        <v>2023</v>
      </c>
      <c r="BI65" s="38">
        <f>IF('Indicator Date'!BI65="","x",'Indicator Date'!BI65)</f>
        <v>2022</v>
      </c>
      <c r="BJ65" s="38">
        <f>IF('Indicator Date'!BJ65="","x",'Indicator Date'!BJ65)</f>
        <v>2022</v>
      </c>
      <c r="BK65" s="38">
        <f>IF('Indicator Date'!BK65="","x",'Indicator Date'!BK65)</f>
        <v>2021</v>
      </c>
      <c r="BL65" s="38">
        <f>IF('Indicator Date'!BL65="","x",'Indicator Date'!BL65)</f>
        <v>2021</v>
      </c>
      <c r="BM65" s="38">
        <f>IF('Indicator Date'!BM65="","x",'Indicator Date'!BM65)</f>
        <v>2014</v>
      </c>
      <c r="BN65" s="38">
        <f>IF('Indicator Date'!BN65="","x",'Indicator Date'!BN65)</f>
        <v>2022</v>
      </c>
      <c r="BO65" s="38">
        <f>IF('Indicator Date'!BO65="","x",'Indicator Date'!BO65)</f>
        <v>2022</v>
      </c>
      <c r="BP65" s="38">
        <f>IF('Indicator Date'!BP65="","x",'Indicator Date'!BP65)</f>
        <v>2020</v>
      </c>
      <c r="BQ65" s="38">
        <f>IF('Indicator Date'!BQ65="","x",'Indicator Date'!BQ65)</f>
        <v>2022</v>
      </c>
      <c r="BR65" s="38">
        <f>IF('Indicator Date'!BR65="","x",'Indicator Date'!BR65)</f>
        <v>2022</v>
      </c>
      <c r="BS65" s="38">
        <f>IF('Indicator Date'!BS65="","x",'Indicator Date'!BS65)</f>
        <v>2022</v>
      </c>
      <c r="BT65" s="38">
        <f>IF('Indicator Date'!BT65="","x",'Indicator Date'!BT65)</f>
        <v>2021</v>
      </c>
      <c r="BU65" s="38">
        <f>IF('Indicator Date'!BU65="","x",'Indicator Date'!BU65)</f>
        <v>2020</v>
      </c>
      <c r="BV65" s="38">
        <f>IF('Indicator Date'!BV65="","x",'Indicator Date'!BV65)</f>
        <v>2023</v>
      </c>
    </row>
    <row r="66" spans="1:74">
      <c r="A66" s="30" t="str">
        <f>'Indicator Data'!A68</f>
        <v>Georgia</v>
      </c>
      <c r="B66" s="23" t="str">
        <f>'Indicator Data'!B68</f>
        <v>GEO</v>
      </c>
      <c r="C66" s="38">
        <f>IF('Indicator Date'!C66="","x",'Indicator Date'!C66)</f>
        <v>2024</v>
      </c>
      <c r="D66" s="38">
        <f>IF('Indicator Date'!D66="","x",'Indicator Date'!D66)</f>
        <v>2024</v>
      </c>
      <c r="E66" s="38">
        <f>IF('Indicator Date'!E66="","x",'Indicator Date'!E66)</f>
        <v>2024</v>
      </c>
      <c r="F66" s="38">
        <f>IF('Indicator Date'!F66="","x",'Indicator Date'!F66)</f>
        <v>2024</v>
      </c>
      <c r="G66" s="38">
        <f>IF('Indicator Date'!G66="","x",'Indicator Date'!G66)</f>
        <v>2024</v>
      </c>
      <c r="H66" s="38">
        <f>IF('Indicator Date'!H66="","x",'Indicator Date'!H66)</f>
        <v>2024</v>
      </c>
      <c r="I66" s="38">
        <f>IF('Indicator Date'!I66="","x",'Indicator Date'!I66)</f>
        <v>2024</v>
      </c>
      <c r="J66" s="38">
        <f>IF('Indicator Date'!J66="","x",'Indicator Date'!J66)</f>
        <v>2024</v>
      </c>
      <c r="K66" s="38">
        <f>IF('Indicator Date'!K66="","x",'Indicator Date'!K66)</f>
        <v>2024</v>
      </c>
      <c r="L66" s="38">
        <f>IF('Indicator Date'!L66="","x",'Indicator Date'!L66)</f>
        <v>2024</v>
      </c>
      <c r="M66" s="38">
        <f>IF('Indicator Date'!M66="","x",'Indicator Date'!M66)</f>
        <v>2024</v>
      </c>
      <c r="N66" s="38" t="str">
        <f>IF('Indicator Date'!N66="","x",'Indicator Date'!N66)</f>
        <v>x</v>
      </c>
      <c r="O66" s="38" t="str">
        <f>IF('Indicator Date'!O66="","x",'Indicator Date'!O66)</f>
        <v>x</v>
      </c>
      <c r="P66" s="38" t="str">
        <f>IF('Indicator Date'!P66="","x",'Indicator Date'!P66)</f>
        <v>x</v>
      </c>
      <c r="Q66" s="38">
        <f>IF('Indicator Date'!Q66="","x",'Indicator Date'!Q66)</f>
        <v>2024</v>
      </c>
      <c r="R66" s="38">
        <f>IF('Indicator Date'!R66="","x",'Indicator Date'!R66)</f>
        <v>2024</v>
      </c>
      <c r="S66" s="38">
        <f>IF('Indicator Date'!S66="","x",'Indicator Date'!S66)</f>
        <v>2024</v>
      </c>
      <c r="T66" s="38">
        <f>IF('Indicator Date'!T66="","x",'Indicator Date'!T66)</f>
        <v>2024</v>
      </c>
      <c r="U66" s="38">
        <f>IF('Indicator Date'!U66="","x",'Indicator Date'!U66)</f>
        <v>2024</v>
      </c>
      <c r="V66" s="38">
        <f>IF('Indicator Date'!V66="","x",'Indicator Date'!V66)</f>
        <v>2021</v>
      </c>
      <c r="W66" s="38">
        <f>IF('Indicator Date'!W66="","x",'Indicator Date'!W66)</f>
        <v>2022</v>
      </c>
      <c r="X66" s="38">
        <f>IF('Indicator Date'!X66="","x",'Indicator Date'!X66)</f>
        <v>2022</v>
      </c>
      <c r="Y66" s="38">
        <f>IF('Indicator Date'!Y66="","x",'Indicator Date'!Y66)</f>
        <v>2018</v>
      </c>
      <c r="Z66" s="38">
        <f>IF('Indicator Date'!Z66="","x",'Indicator Date'!Z66)</f>
        <v>2022</v>
      </c>
      <c r="AA66" s="38">
        <f>IF('Indicator Date'!AA66="","x",'Indicator Date'!AA66)</f>
        <v>2022</v>
      </c>
      <c r="AB66" s="38">
        <f>IF('Indicator Date'!AB66="","x",'Indicator Date'!AB66)</f>
        <v>2019</v>
      </c>
      <c r="AC66" s="38">
        <f>IF('Indicator Date'!AC66="","x",'Indicator Date'!AC66)</f>
        <v>2020</v>
      </c>
      <c r="AD66" s="38">
        <f>IF('Indicator Date'!AD66="","x",'Indicator Date'!AD66)</f>
        <v>2022</v>
      </c>
      <c r="AE66" s="38">
        <f>IF('Indicator Date'!AE66="","x",'Indicator Date'!AE66)</f>
        <v>2024</v>
      </c>
      <c r="AF66" s="38">
        <f>IF('Indicator Date'!AF66="","x",'Indicator Date'!AF66)</f>
        <v>2024</v>
      </c>
      <c r="AG66" s="38">
        <f>IF('Indicator Date'!AG66="","x",'Indicator Date'!AG66)</f>
        <v>2024</v>
      </c>
      <c r="AH66" s="38">
        <f>IF('Indicator Date'!AH66="","x",'Indicator Date'!AH66)</f>
        <v>2022</v>
      </c>
      <c r="AI66" s="38" t="str">
        <f>IF('Indicator Date'!AI66="","x",RIGHT('Indicator Date'!AI66,4))</f>
        <v>2018</v>
      </c>
      <c r="AJ66" s="38">
        <f>IF('Indicator Date'!AJ66="","x",'Indicator Date'!AJ66)</f>
        <v>2024</v>
      </c>
      <c r="AK66" s="38">
        <f>IF('Indicator Date'!AK66="","x",'Indicator Date'!AK66)</f>
        <v>2021</v>
      </c>
      <c r="AL66" s="38">
        <f>IF('Indicator Date'!AL66="","x",'Indicator Date'!AL66)</f>
        <v>2022</v>
      </c>
      <c r="AM66" s="38">
        <f>IF('Indicator Date'!AM66="","x",'Indicator Date'!AM66)</f>
        <v>2022</v>
      </c>
      <c r="AN66" s="38">
        <f>IF('Indicator Date'!AN66="","x",'Indicator Date'!AN66)</f>
        <v>2023</v>
      </c>
      <c r="AO66" s="38">
        <f>IF('Indicator Date'!AO66="","x",'Indicator Date'!AO66)</f>
        <v>2022</v>
      </c>
      <c r="AP66" s="38">
        <f>IF('Indicator Date'!AP66="","x",'Indicator Date'!AP66)</f>
        <v>2018</v>
      </c>
      <c r="AQ66" s="38">
        <f>IF('Indicator Date'!AQ66="","x",'Indicator Date'!AQ66)</f>
        <v>2022</v>
      </c>
      <c r="AR66" s="38">
        <f>IF('Indicator Date'!AR66="","x",'Indicator Date'!AR66)</f>
        <v>2022</v>
      </c>
      <c r="AS66" s="38">
        <f>IF('Indicator Date'!AS66="","x",'Indicator Date'!AS66)</f>
        <v>2022</v>
      </c>
      <c r="AT66" s="38">
        <f>IF('Indicator Date'!AT66="","x",'Indicator Date'!AT66)</f>
        <v>2020</v>
      </c>
      <c r="AU66" s="38">
        <f>IF('Indicator Date'!AU66="","x",'Indicator Date'!AU66)</f>
        <v>2022</v>
      </c>
      <c r="AV66" s="38">
        <f>IF('Indicator Date'!AV66="","x",'Indicator Date'!AV66)</f>
        <v>2022</v>
      </c>
      <c r="AW66" s="38">
        <f>IF('Indicator Date'!AW66="","x",'Indicator Date'!AW66)</f>
        <v>2021</v>
      </c>
      <c r="AX66" s="38">
        <f>IF('Indicator Date'!AX66="","x",'Indicator Date'!AX66)</f>
        <v>2024</v>
      </c>
      <c r="AY66" s="38">
        <f>IF('Indicator Date'!AY66="","x",'Indicator Date'!AY66)</f>
        <v>2024</v>
      </c>
      <c r="AZ66" s="38">
        <f>IF('Indicator Date'!AZ66="","x",'Indicator Date'!AZ66)</f>
        <v>2024</v>
      </c>
      <c r="BA66" s="38">
        <f>IF('Indicator Date'!BA66="","x",'Indicator Date'!BA66)</f>
        <v>2024</v>
      </c>
      <c r="BB66" s="38">
        <f>IF('Indicator Date'!BB66="","x",'Indicator Date'!BB66)</f>
        <v>2024</v>
      </c>
      <c r="BC66" s="38">
        <f>IF('Indicator Date'!BC66="","x",'Indicator Date'!BC66)</f>
        <v>2023</v>
      </c>
      <c r="BD66" s="38">
        <f>IF('Indicator Date'!BD66="","x",'Indicator Date'!BD66)</f>
        <v>2024</v>
      </c>
      <c r="BE66" s="38">
        <f>IF('Indicator Date'!BE66="","x",'Indicator Date'!BE66)</f>
        <v>2024</v>
      </c>
      <c r="BF66" s="38">
        <f>IF('Indicator Date'!BF66="","x",'Indicator Date'!BF66)</f>
        <v>2015</v>
      </c>
      <c r="BG66" s="38">
        <f>IF('Indicator Date'!BG66="","x",'Indicator Date'!BG66)</f>
        <v>2022</v>
      </c>
      <c r="BH66" s="38">
        <f>IF('Indicator Date'!BH66="","x",'Indicator Date'!BH66)</f>
        <v>2023</v>
      </c>
      <c r="BI66" s="38">
        <f>IF('Indicator Date'!BI66="","x",'Indicator Date'!BI66)</f>
        <v>2022</v>
      </c>
      <c r="BJ66" s="38">
        <f>IF('Indicator Date'!BJ66="","x",'Indicator Date'!BJ66)</f>
        <v>2022</v>
      </c>
      <c r="BK66" s="38">
        <f>IF('Indicator Date'!BK66="","x",'Indicator Date'!BK66)</f>
        <v>2022</v>
      </c>
      <c r="BL66" s="38">
        <f>IF('Indicator Date'!BL66="","x",'Indicator Date'!BL66)</f>
        <v>2022</v>
      </c>
      <c r="BM66" s="38">
        <f>IF('Indicator Date'!BM66="","x",'Indicator Date'!BM66)</f>
        <v>2014</v>
      </c>
      <c r="BN66" s="38">
        <f>IF('Indicator Date'!BN66="","x",'Indicator Date'!BN66)</f>
        <v>2022</v>
      </c>
      <c r="BO66" s="38">
        <f>IF('Indicator Date'!BO66="","x",'Indicator Date'!BO66)</f>
        <v>2022</v>
      </c>
      <c r="BP66" s="38">
        <f>IF('Indicator Date'!BP66="","x",'Indicator Date'!BP66)</f>
        <v>2021</v>
      </c>
      <c r="BQ66" s="38">
        <f>IF('Indicator Date'!BQ66="","x",'Indicator Date'!BQ66)</f>
        <v>2022</v>
      </c>
      <c r="BR66" s="38">
        <f>IF('Indicator Date'!BR66="","x",'Indicator Date'!BR66)</f>
        <v>2022</v>
      </c>
      <c r="BS66" s="38">
        <f>IF('Indicator Date'!BS66="","x",'Indicator Date'!BS66)</f>
        <v>2022</v>
      </c>
      <c r="BT66" s="38">
        <f>IF('Indicator Date'!BT66="","x",'Indicator Date'!BT66)</f>
        <v>2022</v>
      </c>
      <c r="BU66" s="38">
        <f>IF('Indicator Date'!BU66="","x",'Indicator Date'!BU66)</f>
        <v>2020</v>
      </c>
      <c r="BV66" s="38">
        <f>IF('Indicator Date'!BV66="","x",'Indicator Date'!BV66)</f>
        <v>2023</v>
      </c>
    </row>
    <row r="67" spans="1:74">
      <c r="A67" s="30" t="str">
        <f>'Indicator Data'!A69</f>
        <v>Germany</v>
      </c>
      <c r="B67" s="23" t="str">
        <f>'Indicator Data'!B69</f>
        <v>DEU</v>
      </c>
      <c r="C67" s="38">
        <f>IF('Indicator Date'!C67="","x",'Indicator Date'!C67)</f>
        <v>2024</v>
      </c>
      <c r="D67" s="38">
        <f>IF('Indicator Date'!D67="","x",'Indicator Date'!D67)</f>
        <v>2024</v>
      </c>
      <c r="E67" s="38">
        <f>IF('Indicator Date'!E67="","x",'Indicator Date'!E67)</f>
        <v>2024</v>
      </c>
      <c r="F67" s="38">
        <f>IF('Indicator Date'!F67="","x",'Indicator Date'!F67)</f>
        <v>2024</v>
      </c>
      <c r="G67" s="38">
        <f>IF('Indicator Date'!G67="","x",'Indicator Date'!G67)</f>
        <v>2024</v>
      </c>
      <c r="H67" s="38">
        <f>IF('Indicator Date'!H67="","x",'Indicator Date'!H67)</f>
        <v>2024</v>
      </c>
      <c r="I67" s="38">
        <f>IF('Indicator Date'!I67="","x",'Indicator Date'!I67)</f>
        <v>2024</v>
      </c>
      <c r="J67" s="38">
        <f>IF('Indicator Date'!J67="","x",'Indicator Date'!J67)</f>
        <v>2024</v>
      </c>
      <c r="K67" s="38">
        <f>IF('Indicator Date'!K67="","x",'Indicator Date'!K67)</f>
        <v>2024</v>
      </c>
      <c r="L67" s="38">
        <f>IF('Indicator Date'!L67="","x",'Indicator Date'!L67)</f>
        <v>2024</v>
      </c>
      <c r="M67" s="38">
        <f>IF('Indicator Date'!M67="","x",'Indicator Date'!M67)</f>
        <v>2024</v>
      </c>
      <c r="N67" s="38" t="str">
        <f>IF('Indicator Date'!N67="","x",'Indicator Date'!N67)</f>
        <v>x</v>
      </c>
      <c r="O67" s="38" t="str">
        <f>IF('Indicator Date'!O67="","x",'Indicator Date'!O67)</f>
        <v>x</v>
      </c>
      <c r="P67" s="38" t="str">
        <f>IF('Indicator Date'!P67="","x",'Indicator Date'!P67)</f>
        <v>x</v>
      </c>
      <c r="Q67" s="38">
        <f>IF('Indicator Date'!Q67="","x",'Indicator Date'!Q67)</f>
        <v>2024</v>
      </c>
      <c r="R67" s="38">
        <f>IF('Indicator Date'!R67="","x",'Indicator Date'!R67)</f>
        <v>2024</v>
      </c>
      <c r="S67" s="38">
        <f>IF('Indicator Date'!S67="","x",'Indicator Date'!S67)</f>
        <v>2024</v>
      </c>
      <c r="T67" s="38">
        <f>IF('Indicator Date'!T67="","x",'Indicator Date'!T67)</f>
        <v>2024</v>
      </c>
      <c r="U67" s="38">
        <f>IF('Indicator Date'!U67="","x",'Indicator Date'!U67)</f>
        <v>2024</v>
      </c>
      <c r="V67" s="38">
        <f>IF('Indicator Date'!V67="","x",'Indicator Date'!V67)</f>
        <v>2021</v>
      </c>
      <c r="W67" s="38">
        <f>IF('Indicator Date'!W67="","x",'Indicator Date'!W67)</f>
        <v>2022</v>
      </c>
      <c r="X67" s="38">
        <f>IF('Indicator Date'!X67="","x",'Indicator Date'!X67)</f>
        <v>2022</v>
      </c>
      <c r="Y67" s="38">
        <f>IF('Indicator Date'!Y67="","x",'Indicator Date'!Y67)</f>
        <v>2011</v>
      </c>
      <c r="Z67" s="38">
        <f>IF('Indicator Date'!Z67="","x",'Indicator Date'!Z67)</f>
        <v>2022</v>
      </c>
      <c r="AA67" s="38" t="str">
        <f>IF('Indicator Date'!AA67="","x",'Indicator Date'!AA67)</f>
        <v>x</v>
      </c>
      <c r="AB67" s="38">
        <f>IF('Indicator Date'!AB67="","x",'Indicator Date'!AB67)</f>
        <v>2019</v>
      </c>
      <c r="AC67" s="38">
        <f>IF('Indicator Date'!AC67="","x",'Indicator Date'!AC67)</f>
        <v>2020</v>
      </c>
      <c r="AD67" s="38">
        <f>IF('Indicator Date'!AD67="","x",'Indicator Date'!AD67)</f>
        <v>2022</v>
      </c>
      <c r="AE67" s="38">
        <f>IF('Indicator Date'!AE67="","x",'Indicator Date'!AE67)</f>
        <v>2024</v>
      </c>
      <c r="AF67" s="38">
        <f>IF('Indicator Date'!AF67="","x",'Indicator Date'!AF67)</f>
        <v>2024</v>
      </c>
      <c r="AG67" s="38">
        <f>IF('Indicator Date'!AG67="","x",'Indicator Date'!AG67)</f>
        <v>2024</v>
      </c>
      <c r="AH67" s="38">
        <f>IF('Indicator Date'!AH67="","x",'Indicator Date'!AH67)</f>
        <v>2022</v>
      </c>
      <c r="AI67" s="38" t="str">
        <f>IF('Indicator Date'!AI67="","x",RIGHT('Indicator Date'!AI67,4))</f>
        <v>x</v>
      </c>
      <c r="AJ67" s="38">
        <f>IF('Indicator Date'!AJ67="","x",'Indicator Date'!AJ67)</f>
        <v>2024</v>
      </c>
      <c r="AK67" s="38">
        <f>IF('Indicator Date'!AK67="","x",'Indicator Date'!AK67)</f>
        <v>2021</v>
      </c>
      <c r="AL67" s="38">
        <f>IF('Indicator Date'!AL67="","x",'Indicator Date'!AL67)</f>
        <v>2022</v>
      </c>
      <c r="AM67" s="38" t="str">
        <f>IF('Indicator Date'!AM67="","x",'Indicator Date'!AM67)</f>
        <v>x</v>
      </c>
      <c r="AN67" s="38">
        <f>IF('Indicator Date'!AN67="","x",'Indicator Date'!AN67)</f>
        <v>2023</v>
      </c>
      <c r="AO67" s="38">
        <f>IF('Indicator Date'!AO67="","x",'Indicator Date'!AO67)</f>
        <v>2022</v>
      </c>
      <c r="AP67" s="38">
        <f>IF('Indicator Date'!AP67="","x",'Indicator Date'!AP67)</f>
        <v>2016</v>
      </c>
      <c r="AQ67" s="38">
        <f>IF('Indicator Date'!AQ67="","x",'Indicator Date'!AQ67)</f>
        <v>2022</v>
      </c>
      <c r="AR67" s="38">
        <f>IF('Indicator Date'!AR67="","x",'Indicator Date'!AR67)</f>
        <v>2021</v>
      </c>
      <c r="AS67" s="38">
        <f>IF('Indicator Date'!AS67="","x",'Indicator Date'!AS67)</f>
        <v>2021</v>
      </c>
      <c r="AT67" s="38" t="str">
        <f>IF('Indicator Date'!AT67="","x",'Indicator Date'!AT67)</f>
        <v>x</v>
      </c>
      <c r="AU67" s="38">
        <f>IF('Indicator Date'!AU67="","x",'Indicator Date'!AU67)</f>
        <v>2022</v>
      </c>
      <c r="AV67" s="38">
        <f>IF('Indicator Date'!AV67="","x",'Indicator Date'!AV67)</f>
        <v>2022</v>
      </c>
      <c r="AW67" s="38">
        <f>IF('Indicator Date'!AW67="","x",'Indicator Date'!AW67)</f>
        <v>2019</v>
      </c>
      <c r="AX67" s="38">
        <f>IF('Indicator Date'!AX67="","x",'Indicator Date'!AX67)</f>
        <v>2024</v>
      </c>
      <c r="AY67" s="38">
        <f>IF('Indicator Date'!AY67="","x",'Indicator Date'!AY67)</f>
        <v>2024</v>
      </c>
      <c r="AZ67" s="38">
        <f>IF('Indicator Date'!AZ67="","x",'Indicator Date'!AZ67)</f>
        <v>2024</v>
      </c>
      <c r="BA67" s="38" t="str">
        <f>IF('Indicator Date'!BA67="","x",'Indicator Date'!BA67)</f>
        <v>x</v>
      </c>
      <c r="BB67" s="38">
        <f>IF('Indicator Date'!BB67="","x",'Indicator Date'!BB67)</f>
        <v>2024</v>
      </c>
      <c r="BC67" s="38" t="str">
        <f>IF('Indicator Date'!BC67="","x",'Indicator Date'!BC67)</f>
        <v>x</v>
      </c>
      <c r="BD67" s="38">
        <f>IF('Indicator Date'!BD67="","x",'Indicator Date'!BD67)</f>
        <v>2024</v>
      </c>
      <c r="BE67" s="38">
        <f>IF('Indicator Date'!BE67="","x",'Indicator Date'!BE67)</f>
        <v>2024</v>
      </c>
      <c r="BF67" s="38">
        <f>IF('Indicator Date'!BF67="","x",'Indicator Date'!BF67)</f>
        <v>2015</v>
      </c>
      <c r="BG67" s="38">
        <f>IF('Indicator Date'!BG67="","x",'Indicator Date'!BG67)</f>
        <v>2022</v>
      </c>
      <c r="BH67" s="38">
        <f>IF('Indicator Date'!BH67="","x",'Indicator Date'!BH67)</f>
        <v>2023</v>
      </c>
      <c r="BI67" s="38">
        <f>IF('Indicator Date'!BI67="","x",'Indicator Date'!BI67)</f>
        <v>2022</v>
      </c>
      <c r="BJ67" s="38" t="str">
        <f>IF('Indicator Date'!BJ67="","x",'Indicator Date'!BJ67)</f>
        <v>x</v>
      </c>
      <c r="BK67" s="38">
        <f>IF('Indicator Date'!BK67="","x",'Indicator Date'!BK67)</f>
        <v>2022</v>
      </c>
      <c r="BL67" s="38">
        <f>IF('Indicator Date'!BL67="","x",'Indicator Date'!BL67)</f>
        <v>2022</v>
      </c>
      <c r="BM67" s="38">
        <f>IF('Indicator Date'!BM67="","x",'Indicator Date'!BM67)</f>
        <v>2014</v>
      </c>
      <c r="BN67" s="38">
        <f>IF('Indicator Date'!BN67="","x",'Indicator Date'!BN67)</f>
        <v>2022</v>
      </c>
      <c r="BO67" s="38">
        <f>IF('Indicator Date'!BO67="","x",'Indicator Date'!BO67)</f>
        <v>2022</v>
      </c>
      <c r="BP67" s="38">
        <f>IF('Indicator Date'!BP67="","x",'Indicator Date'!BP67)</f>
        <v>2021</v>
      </c>
      <c r="BQ67" s="38">
        <f>IF('Indicator Date'!BQ67="","x",'Indicator Date'!BQ67)</f>
        <v>2022</v>
      </c>
      <c r="BR67" s="38">
        <f>IF('Indicator Date'!BR67="","x",'Indicator Date'!BR67)</f>
        <v>2022</v>
      </c>
      <c r="BS67" s="38">
        <f>IF('Indicator Date'!BS67="","x",'Indicator Date'!BS67)</f>
        <v>2022</v>
      </c>
      <c r="BT67" s="38">
        <f>IF('Indicator Date'!BT67="","x",'Indicator Date'!BT67)</f>
        <v>2022</v>
      </c>
      <c r="BU67" s="38">
        <f>IF('Indicator Date'!BU67="","x",'Indicator Date'!BU67)</f>
        <v>2020</v>
      </c>
      <c r="BV67" s="38">
        <f>IF('Indicator Date'!BV67="","x",'Indicator Date'!BV67)</f>
        <v>2023</v>
      </c>
    </row>
    <row r="68" spans="1:74">
      <c r="A68" s="30" t="str">
        <f>'Indicator Data'!A70</f>
        <v>Ghana</v>
      </c>
      <c r="B68" s="23" t="str">
        <f>'Indicator Data'!B70</f>
        <v>GHA</v>
      </c>
      <c r="C68" s="38">
        <f>IF('Indicator Date'!C68="","x",'Indicator Date'!C68)</f>
        <v>2024</v>
      </c>
      <c r="D68" s="38">
        <f>IF('Indicator Date'!D68="","x",'Indicator Date'!D68)</f>
        <v>2024</v>
      </c>
      <c r="E68" s="38">
        <f>IF('Indicator Date'!E68="","x",'Indicator Date'!E68)</f>
        <v>2024</v>
      </c>
      <c r="F68" s="38">
        <f>IF('Indicator Date'!F68="","x",'Indicator Date'!F68)</f>
        <v>2024</v>
      </c>
      <c r="G68" s="38">
        <f>IF('Indicator Date'!G68="","x",'Indicator Date'!G68)</f>
        <v>2024</v>
      </c>
      <c r="H68" s="38">
        <f>IF('Indicator Date'!H68="","x",'Indicator Date'!H68)</f>
        <v>2024</v>
      </c>
      <c r="I68" s="38">
        <f>IF('Indicator Date'!I68="","x",'Indicator Date'!I68)</f>
        <v>2024</v>
      </c>
      <c r="J68" s="38">
        <f>IF('Indicator Date'!J68="","x",'Indicator Date'!J68)</f>
        <v>2024</v>
      </c>
      <c r="K68" s="38">
        <f>IF('Indicator Date'!K68="","x",'Indicator Date'!K68)</f>
        <v>2024</v>
      </c>
      <c r="L68" s="38">
        <f>IF('Indicator Date'!L68="","x",'Indicator Date'!L68)</f>
        <v>2024</v>
      </c>
      <c r="M68" s="38">
        <f>IF('Indicator Date'!M68="","x",'Indicator Date'!M68)</f>
        <v>2024</v>
      </c>
      <c r="N68" s="38">
        <f>IF('Indicator Date'!N68="","x",'Indicator Date'!N68)</f>
        <v>2024</v>
      </c>
      <c r="O68" s="38">
        <f>IF('Indicator Date'!O68="","x",'Indicator Date'!O68)</f>
        <v>2024</v>
      </c>
      <c r="P68" s="38">
        <f>IF('Indicator Date'!P68="","x",'Indicator Date'!P68)</f>
        <v>2024</v>
      </c>
      <c r="Q68" s="38">
        <f>IF('Indicator Date'!Q68="","x",'Indicator Date'!Q68)</f>
        <v>2024</v>
      </c>
      <c r="R68" s="38">
        <f>IF('Indicator Date'!R68="","x",'Indicator Date'!R68)</f>
        <v>2024</v>
      </c>
      <c r="S68" s="38">
        <f>IF('Indicator Date'!S68="","x",'Indicator Date'!S68)</f>
        <v>2024</v>
      </c>
      <c r="T68" s="38">
        <f>IF('Indicator Date'!T68="","x",'Indicator Date'!T68)</f>
        <v>2024</v>
      </c>
      <c r="U68" s="38">
        <f>IF('Indicator Date'!U68="","x",'Indicator Date'!U68)</f>
        <v>2024</v>
      </c>
      <c r="V68" s="38">
        <f>IF('Indicator Date'!V68="","x",'Indicator Date'!V68)</f>
        <v>2021</v>
      </c>
      <c r="W68" s="38">
        <f>IF('Indicator Date'!W68="","x",'Indicator Date'!W68)</f>
        <v>2022</v>
      </c>
      <c r="X68" s="38">
        <f>IF('Indicator Date'!X68="","x",'Indicator Date'!X68)</f>
        <v>2022</v>
      </c>
      <c r="Y68" s="38">
        <f>IF('Indicator Date'!Y68="","x",'Indicator Date'!Y68)</f>
        <v>2019</v>
      </c>
      <c r="Z68" s="38">
        <f>IF('Indicator Date'!Z68="","x",'Indicator Date'!Z68)</f>
        <v>2022</v>
      </c>
      <c r="AA68" s="38">
        <f>IF('Indicator Date'!AA68="","x",'Indicator Date'!AA68)</f>
        <v>2022</v>
      </c>
      <c r="AB68" s="38">
        <f>IF('Indicator Date'!AB68="","x",'Indicator Date'!AB68)</f>
        <v>2017</v>
      </c>
      <c r="AC68" s="38">
        <f>IF('Indicator Date'!AC68="","x",'Indicator Date'!AC68)</f>
        <v>2020</v>
      </c>
      <c r="AD68" s="38">
        <f>IF('Indicator Date'!AD68="","x",'Indicator Date'!AD68)</f>
        <v>2022</v>
      </c>
      <c r="AE68" s="38">
        <f>IF('Indicator Date'!AE68="","x",'Indicator Date'!AE68)</f>
        <v>2024</v>
      </c>
      <c r="AF68" s="38">
        <f>IF('Indicator Date'!AF68="","x",'Indicator Date'!AF68)</f>
        <v>2024</v>
      </c>
      <c r="AG68" s="38">
        <f>IF('Indicator Date'!AG68="","x",'Indicator Date'!AG68)</f>
        <v>2024</v>
      </c>
      <c r="AH68" s="38">
        <f>IF('Indicator Date'!AH68="","x",'Indicator Date'!AH68)</f>
        <v>2022</v>
      </c>
      <c r="AI68" s="38" t="str">
        <f>IF('Indicator Date'!AI68="","x",RIGHT('Indicator Date'!AI68,4))</f>
        <v>2017</v>
      </c>
      <c r="AJ68" s="38">
        <f>IF('Indicator Date'!AJ68="","x",'Indicator Date'!AJ68)</f>
        <v>2024</v>
      </c>
      <c r="AK68" s="38">
        <f>IF('Indicator Date'!AK68="","x",'Indicator Date'!AK68)</f>
        <v>2021</v>
      </c>
      <c r="AL68" s="38">
        <f>IF('Indicator Date'!AL68="","x",'Indicator Date'!AL68)</f>
        <v>2022</v>
      </c>
      <c r="AM68" s="38">
        <f>IF('Indicator Date'!AM68="","x",'Indicator Date'!AM68)</f>
        <v>2022</v>
      </c>
      <c r="AN68" s="38">
        <f>IF('Indicator Date'!AN68="","x",'Indicator Date'!AN68)</f>
        <v>2023</v>
      </c>
      <c r="AO68" s="38">
        <f>IF('Indicator Date'!AO68="","x",'Indicator Date'!AO68)</f>
        <v>2022</v>
      </c>
      <c r="AP68" s="38">
        <f>IF('Indicator Date'!AP68="","x",'Indicator Date'!AP68)</f>
        <v>2022</v>
      </c>
      <c r="AQ68" s="38">
        <f>IF('Indicator Date'!AQ68="","x",'Indicator Date'!AQ68)</f>
        <v>2022</v>
      </c>
      <c r="AR68" s="38">
        <f>IF('Indicator Date'!AR68="","x",'Indicator Date'!AR68)</f>
        <v>2022</v>
      </c>
      <c r="AS68" s="38">
        <f>IF('Indicator Date'!AS68="","x",'Indicator Date'!AS68)</f>
        <v>2022</v>
      </c>
      <c r="AT68" s="38">
        <f>IF('Indicator Date'!AT68="","x",'Indicator Date'!AT68)</f>
        <v>2022</v>
      </c>
      <c r="AU68" s="38">
        <f>IF('Indicator Date'!AU68="","x",'Indicator Date'!AU68)</f>
        <v>2022</v>
      </c>
      <c r="AV68" s="38">
        <f>IF('Indicator Date'!AV68="","x",'Indicator Date'!AV68)</f>
        <v>2022</v>
      </c>
      <c r="AW68" s="38">
        <f>IF('Indicator Date'!AW68="","x",'Indicator Date'!AW68)</f>
        <v>2016</v>
      </c>
      <c r="AX68" s="38">
        <f>IF('Indicator Date'!AX68="","x",'Indicator Date'!AX68)</f>
        <v>2024</v>
      </c>
      <c r="AY68" s="38">
        <f>IF('Indicator Date'!AY68="","x",'Indicator Date'!AY68)</f>
        <v>2024</v>
      </c>
      <c r="AZ68" s="38">
        <f>IF('Indicator Date'!AZ68="","x",'Indicator Date'!AZ68)</f>
        <v>2024</v>
      </c>
      <c r="BA68" s="38">
        <f>IF('Indicator Date'!BA68="","x",'Indicator Date'!BA68)</f>
        <v>2024</v>
      </c>
      <c r="BB68" s="38">
        <f>IF('Indicator Date'!BB68="","x",'Indicator Date'!BB68)</f>
        <v>2024</v>
      </c>
      <c r="BC68" s="38">
        <f>IF('Indicator Date'!BC68="","x",'Indicator Date'!BC68)</f>
        <v>2023</v>
      </c>
      <c r="BD68" s="38">
        <f>IF('Indicator Date'!BD68="","x",'Indicator Date'!BD68)</f>
        <v>2024</v>
      </c>
      <c r="BE68" s="38">
        <f>IF('Indicator Date'!BE68="","x",'Indicator Date'!BE68)</f>
        <v>2024</v>
      </c>
      <c r="BF68" s="38">
        <f>IF('Indicator Date'!BF68="","x",'Indicator Date'!BF68)</f>
        <v>2015</v>
      </c>
      <c r="BG68" s="38">
        <f>IF('Indicator Date'!BG68="","x",'Indicator Date'!BG68)</f>
        <v>2022</v>
      </c>
      <c r="BH68" s="38">
        <f>IF('Indicator Date'!BH68="","x",'Indicator Date'!BH68)</f>
        <v>2023</v>
      </c>
      <c r="BI68" s="38">
        <f>IF('Indicator Date'!BI68="","x",'Indicator Date'!BI68)</f>
        <v>2022</v>
      </c>
      <c r="BJ68" s="38">
        <f>IF('Indicator Date'!BJ68="","x",'Indicator Date'!BJ68)</f>
        <v>2020</v>
      </c>
      <c r="BK68" s="38">
        <f>IF('Indicator Date'!BK68="","x",'Indicator Date'!BK68)</f>
        <v>2021</v>
      </c>
      <c r="BL68" s="38">
        <f>IF('Indicator Date'!BL68="","x",'Indicator Date'!BL68)</f>
        <v>2022</v>
      </c>
      <c r="BM68" s="38">
        <f>IF('Indicator Date'!BM68="","x",'Indicator Date'!BM68)</f>
        <v>2014</v>
      </c>
      <c r="BN68" s="38">
        <f>IF('Indicator Date'!BN68="","x",'Indicator Date'!BN68)</f>
        <v>2022</v>
      </c>
      <c r="BO68" s="38">
        <f>IF('Indicator Date'!BO68="","x",'Indicator Date'!BO68)</f>
        <v>2022</v>
      </c>
      <c r="BP68" s="38">
        <f>IF('Indicator Date'!BP68="","x",'Indicator Date'!BP68)</f>
        <v>2020</v>
      </c>
      <c r="BQ68" s="38">
        <f>IF('Indicator Date'!BQ68="","x",'Indicator Date'!BQ68)</f>
        <v>2022</v>
      </c>
      <c r="BR68" s="38">
        <f>IF('Indicator Date'!BR68="","x",'Indicator Date'!BR68)</f>
        <v>2022</v>
      </c>
      <c r="BS68" s="38">
        <f>IF('Indicator Date'!BS68="","x",'Indicator Date'!BS68)</f>
        <v>2022</v>
      </c>
      <c r="BT68" s="38">
        <f>IF('Indicator Date'!BT68="","x",'Indicator Date'!BT68)</f>
        <v>2021</v>
      </c>
      <c r="BU68" s="38">
        <f>IF('Indicator Date'!BU68="","x",'Indicator Date'!BU68)</f>
        <v>2020</v>
      </c>
      <c r="BV68" s="38">
        <f>IF('Indicator Date'!BV68="","x",'Indicator Date'!BV68)</f>
        <v>2023</v>
      </c>
    </row>
    <row r="69" spans="1:74">
      <c r="A69" s="30" t="str">
        <f>'Indicator Data'!A71</f>
        <v>Greece</v>
      </c>
      <c r="B69" s="23" t="str">
        <f>'Indicator Data'!B71</f>
        <v>GRC</v>
      </c>
      <c r="C69" s="38">
        <f>IF('Indicator Date'!C69="","x",'Indicator Date'!C69)</f>
        <v>2024</v>
      </c>
      <c r="D69" s="38">
        <f>IF('Indicator Date'!D69="","x",'Indicator Date'!D69)</f>
        <v>2024</v>
      </c>
      <c r="E69" s="38">
        <f>IF('Indicator Date'!E69="","x",'Indicator Date'!E69)</f>
        <v>2024</v>
      </c>
      <c r="F69" s="38">
        <f>IF('Indicator Date'!F69="","x",'Indicator Date'!F69)</f>
        <v>2024</v>
      </c>
      <c r="G69" s="38">
        <f>IF('Indicator Date'!G69="","x",'Indicator Date'!G69)</f>
        <v>2024</v>
      </c>
      <c r="H69" s="38">
        <f>IF('Indicator Date'!H69="","x",'Indicator Date'!H69)</f>
        <v>2024</v>
      </c>
      <c r="I69" s="38">
        <f>IF('Indicator Date'!I69="","x",'Indicator Date'!I69)</f>
        <v>2024</v>
      </c>
      <c r="J69" s="38">
        <f>IF('Indicator Date'!J69="","x",'Indicator Date'!J69)</f>
        <v>2024</v>
      </c>
      <c r="K69" s="38">
        <f>IF('Indicator Date'!K69="","x",'Indicator Date'!K69)</f>
        <v>2024</v>
      </c>
      <c r="L69" s="38">
        <f>IF('Indicator Date'!L69="","x",'Indicator Date'!L69)</f>
        <v>2024</v>
      </c>
      <c r="M69" s="38">
        <f>IF('Indicator Date'!M69="","x",'Indicator Date'!M69)</f>
        <v>2024</v>
      </c>
      <c r="N69" s="38" t="str">
        <f>IF('Indicator Date'!N69="","x",'Indicator Date'!N69)</f>
        <v>x</v>
      </c>
      <c r="O69" s="38" t="str">
        <f>IF('Indicator Date'!O69="","x",'Indicator Date'!O69)</f>
        <v>x</v>
      </c>
      <c r="P69" s="38" t="str">
        <f>IF('Indicator Date'!P69="","x",'Indicator Date'!P69)</f>
        <v>x</v>
      </c>
      <c r="Q69" s="38">
        <f>IF('Indicator Date'!Q69="","x",'Indicator Date'!Q69)</f>
        <v>2024</v>
      </c>
      <c r="R69" s="38">
        <f>IF('Indicator Date'!R69="","x",'Indicator Date'!R69)</f>
        <v>2024</v>
      </c>
      <c r="S69" s="38">
        <f>IF('Indicator Date'!S69="","x",'Indicator Date'!S69)</f>
        <v>2024</v>
      </c>
      <c r="T69" s="38">
        <f>IF('Indicator Date'!T69="","x",'Indicator Date'!T69)</f>
        <v>2024</v>
      </c>
      <c r="U69" s="38">
        <f>IF('Indicator Date'!U69="","x",'Indicator Date'!U69)</f>
        <v>2024</v>
      </c>
      <c r="V69" s="38">
        <f>IF('Indicator Date'!V69="","x",'Indicator Date'!V69)</f>
        <v>2021</v>
      </c>
      <c r="W69" s="38">
        <f>IF('Indicator Date'!W69="","x",'Indicator Date'!W69)</f>
        <v>2022</v>
      </c>
      <c r="X69" s="38">
        <f>IF('Indicator Date'!X69="","x",'Indicator Date'!X69)</f>
        <v>2022</v>
      </c>
      <c r="Y69" s="38">
        <f>IF('Indicator Date'!Y69="","x",'Indicator Date'!Y69)</f>
        <v>2011</v>
      </c>
      <c r="Z69" s="38">
        <f>IF('Indicator Date'!Z69="","x",'Indicator Date'!Z69)</f>
        <v>2022</v>
      </c>
      <c r="AA69" s="38" t="str">
        <f>IF('Indicator Date'!AA69="","x",'Indicator Date'!AA69)</f>
        <v>x</v>
      </c>
      <c r="AB69" s="38">
        <f>IF('Indicator Date'!AB69="","x",'Indicator Date'!AB69)</f>
        <v>2015</v>
      </c>
      <c r="AC69" s="38">
        <f>IF('Indicator Date'!AC69="","x",'Indicator Date'!AC69)</f>
        <v>2020</v>
      </c>
      <c r="AD69" s="38" t="str">
        <f>IF('Indicator Date'!AD69="","x",'Indicator Date'!AD69)</f>
        <v>x</v>
      </c>
      <c r="AE69" s="38">
        <f>IF('Indicator Date'!AE69="","x",'Indicator Date'!AE69)</f>
        <v>2024</v>
      </c>
      <c r="AF69" s="38">
        <f>IF('Indicator Date'!AF69="","x",'Indicator Date'!AF69)</f>
        <v>2024</v>
      </c>
      <c r="AG69" s="38">
        <f>IF('Indicator Date'!AG69="","x",'Indicator Date'!AG69)</f>
        <v>2024</v>
      </c>
      <c r="AH69" s="38">
        <f>IF('Indicator Date'!AH69="","x",'Indicator Date'!AH69)</f>
        <v>2022</v>
      </c>
      <c r="AI69" s="38" t="str">
        <f>IF('Indicator Date'!AI69="","x",RIGHT('Indicator Date'!AI69,4))</f>
        <v>x</v>
      </c>
      <c r="AJ69" s="38">
        <f>IF('Indicator Date'!AJ69="","x",'Indicator Date'!AJ69)</f>
        <v>2024</v>
      </c>
      <c r="AK69" s="38">
        <f>IF('Indicator Date'!AK69="","x",'Indicator Date'!AK69)</f>
        <v>2021</v>
      </c>
      <c r="AL69" s="38">
        <f>IF('Indicator Date'!AL69="","x",'Indicator Date'!AL69)</f>
        <v>2022</v>
      </c>
      <c r="AM69" s="38" t="str">
        <f>IF('Indicator Date'!AM69="","x",'Indicator Date'!AM69)</f>
        <v>x</v>
      </c>
      <c r="AN69" s="38">
        <f>IF('Indicator Date'!AN69="","x",'Indicator Date'!AN69)</f>
        <v>2023</v>
      </c>
      <c r="AO69" s="38">
        <f>IF('Indicator Date'!AO69="","x",'Indicator Date'!AO69)</f>
        <v>2022</v>
      </c>
      <c r="AP69" s="38" t="str">
        <f>IF('Indicator Date'!AP69="","x",'Indicator Date'!AP69)</f>
        <v>x</v>
      </c>
      <c r="AQ69" s="38">
        <f>IF('Indicator Date'!AQ69="","x",'Indicator Date'!AQ69)</f>
        <v>2022</v>
      </c>
      <c r="AR69" s="38">
        <f>IF('Indicator Date'!AR69="","x",'Indicator Date'!AR69)</f>
        <v>2022</v>
      </c>
      <c r="AS69" s="38">
        <f>IF('Indicator Date'!AS69="","x",'Indicator Date'!AS69)</f>
        <v>2022</v>
      </c>
      <c r="AT69" s="38" t="str">
        <f>IF('Indicator Date'!AT69="","x",'Indicator Date'!AT69)</f>
        <v>x</v>
      </c>
      <c r="AU69" s="38">
        <f>IF('Indicator Date'!AU69="","x",'Indicator Date'!AU69)</f>
        <v>2022</v>
      </c>
      <c r="AV69" s="38">
        <f>IF('Indicator Date'!AV69="","x",'Indicator Date'!AV69)</f>
        <v>2022</v>
      </c>
      <c r="AW69" s="38">
        <f>IF('Indicator Date'!AW69="","x",'Indicator Date'!AW69)</f>
        <v>2021</v>
      </c>
      <c r="AX69" s="38">
        <f>IF('Indicator Date'!AX69="","x",'Indicator Date'!AX69)</f>
        <v>2024</v>
      </c>
      <c r="AY69" s="38">
        <f>IF('Indicator Date'!AY69="","x",'Indicator Date'!AY69)</f>
        <v>2024</v>
      </c>
      <c r="AZ69" s="38">
        <f>IF('Indicator Date'!AZ69="","x",'Indicator Date'!AZ69)</f>
        <v>2024</v>
      </c>
      <c r="BA69" s="38" t="str">
        <f>IF('Indicator Date'!BA69="","x",'Indicator Date'!BA69)</f>
        <v>x</v>
      </c>
      <c r="BB69" s="38">
        <f>IF('Indicator Date'!BB69="","x",'Indicator Date'!BB69)</f>
        <v>2024</v>
      </c>
      <c r="BC69" s="38" t="str">
        <f>IF('Indicator Date'!BC69="","x",'Indicator Date'!BC69)</f>
        <v>x</v>
      </c>
      <c r="BD69" s="38">
        <f>IF('Indicator Date'!BD69="","x",'Indicator Date'!BD69)</f>
        <v>2024</v>
      </c>
      <c r="BE69" s="38">
        <f>IF('Indicator Date'!BE69="","x",'Indicator Date'!BE69)</f>
        <v>2024</v>
      </c>
      <c r="BF69" s="38">
        <f>IF('Indicator Date'!BF69="","x",'Indicator Date'!BF69)</f>
        <v>2015</v>
      </c>
      <c r="BG69" s="38">
        <f>IF('Indicator Date'!BG69="","x",'Indicator Date'!BG69)</f>
        <v>2022</v>
      </c>
      <c r="BH69" s="38">
        <f>IF('Indicator Date'!BH69="","x",'Indicator Date'!BH69)</f>
        <v>2023</v>
      </c>
      <c r="BI69" s="38">
        <f>IF('Indicator Date'!BI69="","x",'Indicator Date'!BI69)</f>
        <v>2022</v>
      </c>
      <c r="BJ69" s="38" t="str">
        <f>IF('Indicator Date'!BJ69="","x",'Indicator Date'!BJ69)</f>
        <v>x</v>
      </c>
      <c r="BK69" s="38">
        <f>IF('Indicator Date'!BK69="","x",'Indicator Date'!BK69)</f>
        <v>2022</v>
      </c>
      <c r="BL69" s="38">
        <f>IF('Indicator Date'!BL69="","x",'Indicator Date'!BL69)</f>
        <v>2022</v>
      </c>
      <c r="BM69" s="38">
        <f>IF('Indicator Date'!BM69="","x",'Indicator Date'!BM69)</f>
        <v>2014</v>
      </c>
      <c r="BN69" s="38">
        <f>IF('Indicator Date'!BN69="","x",'Indicator Date'!BN69)</f>
        <v>2022</v>
      </c>
      <c r="BO69" s="38">
        <f>IF('Indicator Date'!BO69="","x",'Indicator Date'!BO69)</f>
        <v>2022</v>
      </c>
      <c r="BP69" s="38">
        <f>IF('Indicator Date'!BP69="","x",'Indicator Date'!BP69)</f>
        <v>2020</v>
      </c>
      <c r="BQ69" s="38">
        <f>IF('Indicator Date'!BQ69="","x",'Indicator Date'!BQ69)</f>
        <v>2022</v>
      </c>
      <c r="BR69" s="38">
        <f>IF('Indicator Date'!BR69="","x",'Indicator Date'!BR69)</f>
        <v>2022</v>
      </c>
      <c r="BS69" s="38">
        <f>IF('Indicator Date'!BS69="","x",'Indicator Date'!BS69)</f>
        <v>2022</v>
      </c>
      <c r="BT69" s="38">
        <f>IF('Indicator Date'!BT69="","x",'Indicator Date'!BT69)</f>
        <v>2021</v>
      </c>
      <c r="BU69" s="38">
        <f>IF('Indicator Date'!BU69="","x",'Indicator Date'!BU69)</f>
        <v>2020</v>
      </c>
      <c r="BV69" s="38">
        <f>IF('Indicator Date'!BV69="","x",'Indicator Date'!BV69)</f>
        <v>2023</v>
      </c>
    </row>
    <row r="70" spans="1:74">
      <c r="A70" s="30" t="str">
        <f>'Indicator Data'!A72</f>
        <v>Grenada</v>
      </c>
      <c r="B70" s="23" t="str">
        <f>'Indicator Data'!B72</f>
        <v>GRD</v>
      </c>
      <c r="C70" s="38">
        <f>IF('Indicator Date'!C70="","x",'Indicator Date'!C70)</f>
        <v>2024</v>
      </c>
      <c r="D70" s="38">
        <f>IF('Indicator Date'!D70="","x",'Indicator Date'!D70)</f>
        <v>2024</v>
      </c>
      <c r="E70" s="38">
        <f>IF('Indicator Date'!E70="","x",'Indicator Date'!E70)</f>
        <v>2024</v>
      </c>
      <c r="F70" s="38">
        <f>IF('Indicator Date'!F70="","x",'Indicator Date'!F70)</f>
        <v>2024</v>
      </c>
      <c r="G70" s="38">
        <f>IF('Indicator Date'!G70="","x",'Indicator Date'!G70)</f>
        <v>2024</v>
      </c>
      <c r="H70" s="38">
        <f>IF('Indicator Date'!H70="","x",'Indicator Date'!H70)</f>
        <v>2024</v>
      </c>
      <c r="I70" s="38">
        <f>IF('Indicator Date'!I70="","x",'Indicator Date'!I70)</f>
        <v>2024</v>
      </c>
      <c r="J70" s="38">
        <f>IF('Indicator Date'!J70="","x",'Indicator Date'!J70)</f>
        <v>2024</v>
      </c>
      <c r="K70" s="38">
        <f>IF('Indicator Date'!K70="","x",'Indicator Date'!K70)</f>
        <v>2024</v>
      </c>
      <c r="L70" s="38" t="str">
        <f>IF('Indicator Date'!L70="","x",'Indicator Date'!L70)</f>
        <v>x</v>
      </c>
      <c r="M70" s="38" t="str">
        <f>IF('Indicator Date'!M70="","x",'Indicator Date'!M70)</f>
        <v>x</v>
      </c>
      <c r="N70" s="38" t="str">
        <f>IF('Indicator Date'!N70="","x",'Indicator Date'!N70)</f>
        <v>x</v>
      </c>
      <c r="O70" s="38" t="str">
        <f>IF('Indicator Date'!O70="","x",'Indicator Date'!O70)</f>
        <v>x</v>
      </c>
      <c r="P70" s="38" t="str">
        <f>IF('Indicator Date'!P70="","x",'Indicator Date'!P70)</f>
        <v>x</v>
      </c>
      <c r="Q70" s="38">
        <f>IF('Indicator Date'!Q70="","x",'Indicator Date'!Q70)</f>
        <v>2024</v>
      </c>
      <c r="R70" s="38">
        <f>IF('Indicator Date'!R70="","x",'Indicator Date'!R70)</f>
        <v>2024</v>
      </c>
      <c r="S70" s="38">
        <f>IF('Indicator Date'!S70="","x",'Indicator Date'!S70)</f>
        <v>2024</v>
      </c>
      <c r="T70" s="38">
        <f>IF('Indicator Date'!T70="","x",'Indicator Date'!T70)</f>
        <v>2024</v>
      </c>
      <c r="U70" s="38">
        <f>IF('Indicator Date'!U70="","x",'Indicator Date'!U70)</f>
        <v>2024</v>
      </c>
      <c r="V70" s="38">
        <f>IF('Indicator Date'!V70="","x",'Indicator Date'!V70)</f>
        <v>2021</v>
      </c>
      <c r="W70" s="38">
        <f>IF('Indicator Date'!W70="","x",'Indicator Date'!W70)</f>
        <v>2022</v>
      </c>
      <c r="X70" s="38">
        <f>IF('Indicator Date'!X70="","x",'Indicator Date'!X70)</f>
        <v>2022</v>
      </c>
      <c r="Y70" s="38" t="str">
        <f>IF('Indicator Date'!Y70="","x",'Indicator Date'!Y70)</f>
        <v>x</v>
      </c>
      <c r="Z70" s="38">
        <f>IF('Indicator Date'!Z70="","x",'Indicator Date'!Z70)</f>
        <v>2017</v>
      </c>
      <c r="AA70" s="38" t="str">
        <f>IF('Indicator Date'!AA70="","x",'Indicator Date'!AA70)</f>
        <v>x</v>
      </c>
      <c r="AB70" s="38" t="str">
        <f>IF('Indicator Date'!AB70="","x",'Indicator Date'!AB70)</f>
        <v>x</v>
      </c>
      <c r="AC70" s="38" t="str">
        <f>IF('Indicator Date'!AC70="","x",'Indicator Date'!AC70)</f>
        <v>x</v>
      </c>
      <c r="AD70" s="38" t="str">
        <f>IF('Indicator Date'!AD70="","x",'Indicator Date'!AD70)</f>
        <v>x</v>
      </c>
      <c r="AE70" s="38">
        <f>IF('Indicator Date'!AE70="","x",'Indicator Date'!AE70)</f>
        <v>2024</v>
      </c>
      <c r="AF70" s="38">
        <f>IF('Indicator Date'!AF70="","x",'Indicator Date'!AF70)</f>
        <v>2008</v>
      </c>
      <c r="AG70" s="38" t="str">
        <f>IF('Indicator Date'!AG70="","x",'Indicator Date'!AG70)</f>
        <v>x</v>
      </c>
      <c r="AH70" s="38">
        <f>IF('Indicator Date'!AH70="","x",'Indicator Date'!AH70)</f>
        <v>2022</v>
      </c>
      <c r="AI70" s="38" t="str">
        <f>IF('Indicator Date'!AI70="","x",RIGHT('Indicator Date'!AI70,4))</f>
        <v>x</v>
      </c>
      <c r="AJ70" s="38">
        <f>IF('Indicator Date'!AJ70="","x",'Indicator Date'!AJ70)</f>
        <v>2024</v>
      </c>
      <c r="AK70" s="38">
        <f>IF('Indicator Date'!AK70="","x",'Indicator Date'!AK70)</f>
        <v>2021</v>
      </c>
      <c r="AL70" s="38">
        <f>IF('Indicator Date'!AL70="","x",'Indicator Date'!AL70)</f>
        <v>2022</v>
      </c>
      <c r="AM70" s="38">
        <f>IF('Indicator Date'!AM70="","x",'Indicator Date'!AM70)</f>
        <v>2022</v>
      </c>
      <c r="AN70" s="38">
        <f>IF('Indicator Date'!AN70="","x",'Indicator Date'!AN70)</f>
        <v>2023</v>
      </c>
      <c r="AO70" s="38">
        <f>IF('Indicator Date'!AO70="","x",'Indicator Date'!AO70)</f>
        <v>2022</v>
      </c>
      <c r="AP70" s="38" t="str">
        <f>IF('Indicator Date'!AP70="","x",'Indicator Date'!AP70)</f>
        <v>x</v>
      </c>
      <c r="AQ70" s="38">
        <f>IF('Indicator Date'!AQ70="","x",'Indicator Date'!AQ70)</f>
        <v>2022</v>
      </c>
      <c r="AR70" s="38" t="str">
        <f>IF('Indicator Date'!AR70="","x",'Indicator Date'!AR70)</f>
        <v>x</v>
      </c>
      <c r="AS70" s="38" t="str">
        <f>IF('Indicator Date'!AS70="","x",'Indicator Date'!AS70)</f>
        <v>x</v>
      </c>
      <c r="AT70" s="38" t="str">
        <f>IF('Indicator Date'!AT70="","x",'Indicator Date'!AT70)</f>
        <v>x</v>
      </c>
      <c r="AU70" s="38">
        <f>IF('Indicator Date'!AU70="","x",'Indicator Date'!AU70)</f>
        <v>2022</v>
      </c>
      <c r="AV70" s="38" t="str">
        <f>IF('Indicator Date'!AV70="","x",'Indicator Date'!AV70)</f>
        <v>x</v>
      </c>
      <c r="AW70" s="38">
        <f>IF('Indicator Date'!AW70="","x",'Indicator Date'!AW70)</f>
        <v>2018</v>
      </c>
      <c r="AX70" s="38">
        <f>IF('Indicator Date'!AX70="","x",'Indicator Date'!AX70)</f>
        <v>2024</v>
      </c>
      <c r="AY70" s="38">
        <f>IF('Indicator Date'!AY70="","x",'Indicator Date'!AY70)</f>
        <v>2024</v>
      </c>
      <c r="AZ70" s="38">
        <f>IF('Indicator Date'!AZ70="","x",'Indicator Date'!AZ70)</f>
        <v>2024</v>
      </c>
      <c r="BA70" s="38" t="str">
        <f>IF('Indicator Date'!BA70="","x",'Indicator Date'!BA70)</f>
        <v>x</v>
      </c>
      <c r="BB70" s="38">
        <f>IF('Indicator Date'!BB70="","x",'Indicator Date'!BB70)</f>
        <v>2023</v>
      </c>
      <c r="BC70" s="38" t="str">
        <f>IF('Indicator Date'!BC70="","x",'Indicator Date'!BC70)</f>
        <v>x</v>
      </c>
      <c r="BD70" s="38">
        <f>IF('Indicator Date'!BD70="","x",'Indicator Date'!BD70)</f>
        <v>2024</v>
      </c>
      <c r="BE70" s="38">
        <f>IF('Indicator Date'!BE70="","x",'Indicator Date'!BE70)</f>
        <v>2024</v>
      </c>
      <c r="BF70" s="38">
        <f>IF('Indicator Date'!BF70="","x",'Indicator Date'!BF70)</f>
        <v>2013</v>
      </c>
      <c r="BG70" s="38">
        <f>IF('Indicator Date'!BG70="","x",'Indicator Date'!BG70)</f>
        <v>2022</v>
      </c>
      <c r="BH70" s="38">
        <f>IF('Indicator Date'!BH70="","x",'Indicator Date'!BH70)</f>
        <v>2023</v>
      </c>
      <c r="BI70" s="38">
        <f>IF('Indicator Date'!BI70="","x",'Indicator Date'!BI70)</f>
        <v>2022</v>
      </c>
      <c r="BJ70" s="38" t="str">
        <f>IF('Indicator Date'!BJ70="","x",'Indicator Date'!BJ70)</f>
        <v>x</v>
      </c>
      <c r="BK70" s="38">
        <f>IF('Indicator Date'!BK70="","x",'Indicator Date'!BK70)</f>
        <v>2021</v>
      </c>
      <c r="BL70" s="38">
        <f>IF('Indicator Date'!BL70="","x",'Indicator Date'!BL70)</f>
        <v>2021</v>
      </c>
      <c r="BM70" s="38">
        <f>IF('Indicator Date'!BM70="","x",'Indicator Date'!BM70)</f>
        <v>2014</v>
      </c>
      <c r="BN70" s="38">
        <f>IF('Indicator Date'!BN70="","x",'Indicator Date'!BN70)</f>
        <v>2022</v>
      </c>
      <c r="BO70" s="38">
        <f>IF('Indicator Date'!BO70="","x",'Indicator Date'!BO70)</f>
        <v>2022</v>
      </c>
      <c r="BP70" s="38">
        <f>IF('Indicator Date'!BP70="","x",'Indicator Date'!BP70)</f>
        <v>2018</v>
      </c>
      <c r="BQ70" s="38">
        <f>IF('Indicator Date'!BQ70="","x",'Indicator Date'!BQ70)</f>
        <v>2022</v>
      </c>
      <c r="BR70" s="38">
        <f>IF('Indicator Date'!BR70="","x",'Indicator Date'!BR70)</f>
        <v>2022</v>
      </c>
      <c r="BS70" s="38" t="str">
        <f>IF('Indicator Date'!BS70="","x",'Indicator Date'!BS70)</f>
        <v>x</v>
      </c>
      <c r="BT70" s="38">
        <f>IF('Indicator Date'!BT70="","x",'Indicator Date'!BT70)</f>
        <v>2021</v>
      </c>
      <c r="BU70" s="38">
        <f>IF('Indicator Date'!BU70="","x",'Indicator Date'!BU70)</f>
        <v>2020</v>
      </c>
      <c r="BV70" s="38">
        <f>IF('Indicator Date'!BV70="","x",'Indicator Date'!BV70)</f>
        <v>2023</v>
      </c>
    </row>
    <row r="71" spans="1:74">
      <c r="A71" s="30" t="str">
        <f>'Indicator Data'!A73</f>
        <v>Guatemala</v>
      </c>
      <c r="B71" s="23" t="str">
        <f>'Indicator Data'!B73</f>
        <v>GTM</v>
      </c>
      <c r="C71" s="38">
        <f>IF('Indicator Date'!C71="","x",'Indicator Date'!C71)</f>
        <v>2024</v>
      </c>
      <c r="D71" s="38">
        <f>IF('Indicator Date'!D71="","x",'Indicator Date'!D71)</f>
        <v>2024</v>
      </c>
      <c r="E71" s="38">
        <f>IF('Indicator Date'!E71="","x",'Indicator Date'!E71)</f>
        <v>2024</v>
      </c>
      <c r="F71" s="38">
        <f>IF('Indicator Date'!F71="","x",'Indicator Date'!F71)</f>
        <v>2024</v>
      </c>
      <c r="G71" s="38">
        <f>IF('Indicator Date'!G71="","x",'Indicator Date'!G71)</f>
        <v>2024</v>
      </c>
      <c r="H71" s="38">
        <f>IF('Indicator Date'!H71="","x",'Indicator Date'!H71)</f>
        <v>2024</v>
      </c>
      <c r="I71" s="38">
        <f>IF('Indicator Date'!I71="","x",'Indicator Date'!I71)</f>
        <v>2024</v>
      </c>
      <c r="J71" s="38">
        <f>IF('Indicator Date'!J71="","x",'Indicator Date'!J71)</f>
        <v>2024</v>
      </c>
      <c r="K71" s="38">
        <f>IF('Indicator Date'!K71="","x",'Indicator Date'!K71)</f>
        <v>2024</v>
      </c>
      <c r="L71" s="38">
        <f>IF('Indicator Date'!L71="","x",'Indicator Date'!L71)</f>
        <v>2024</v>
      </c>
      <c r="M71" s="38" t="str">
        <f>IF('Indicator Date'!M71="","x",'Indicator Date'!M71)</f>
        <v>x</v>
      </c>
      <c r="N71" s="38" t="str">
        <f>IF('Indicator Date'!N71="","x",'Indicator Date'!N71)</f>
        <v>x</v>
      </c>
      <c r="O71" s="38" t="str">
        <f>IF('Indicator Date'!O71="","x",'Indicator Date'!O71)</f>
        <v>x</v>
      </c>
      <c r="P71" s="38" t="str">
        <f>IF('Indicator Date'!P71="","x",'Indicator Date'!P71)</f>
        <v>x</v>
      </c>
      <c r="Q71" s="38">
        <f>IF('Indicator Date'!Q71="","x",'Indicator Date'!Q71)</f>
        <v>2024</v>
      </c>
      <c r="R71" s="38">
        <f>IF('Indicator Date'!R71="","x",'Indicator Date'!R71)</f>
        <v>2024</v>
      </c>
      <c r="S71" s="38">
        <f>IF('Indicator Date'!S71="","x",'Indicator Date'!S71)</f>
        <v>2024</v>
      </c>
      <c r="T71" s="38">
        <f>IF('Indicator Date'!T71="","x",'Indicator Date'!T71)</f>
        <v>2024</v>
      </c>
      <c r="U71" s="38">
        <f>IF('Indicator Date'!U71="","x",'Indicator Date'!U71)</f>
        <v>2024</v>
      </c>
      <c r="V71" s="38">
        <f>IF('Indicator Date'!V71="","x",'Indicator Date'!V71)</f>
        <v>2021</v>
      </c>
      <c r="W71" s="38">
        <f>IF('Indicator Date'!W71="","x",'Indicator Date'!W71)</f>
        <v>2022</v>
      </c>
      <c r="X71" s="38">
        <f>IF('Indicator Date'!X71="","x",'Indicator Date'!X71)</f>
        <v>2022</v>
      </c>
      <c r="Y71" s="38">
        <f>IF('Indicator Date'!Y71="","x",'Indicator Date'!Y71)</f>
        <v>2015</v>
      </c>
      <c r="Z71" s="38">
        <f>IF('Indicator Date'!Z71="","x",'Indicator Date'!Z71)</f>
        <v>2022</v>
      </c>
      <c r="AA71" s="38">
        <f>IF('Indicator Date'!AA71="","x",'Indicator Date'!AA71)</f>
        <v>2019</v>
      </c>
      <c r="AB71" s="38">
        <f>IF('Indicator Date'!AB71="","x",'Indicator Date'!AB71)</f>
        <v>2017</v>
      </c>
      <c r="AC71" s="38">
        <f>IF('Indicator Date'!AC71="","x",'Indicator Date'!AC71)</f>
        <v>2020</v>
      </c>
      <c r="AD71" s="38">
        <f>IF('Indicator Date'!AD71="","x",'Indicator Date'!AD71)</f>
        <v>2022</v>
      </c>
      <c r="AE71" s="38">
        <f>IF('Indicator Date'!AE71="","x",'Indicator Date'!AE71)</f>
        <v>2024</v>
      </c>
      <c r="AF71" s="38">
        <f>IF('Indicator Date'!AF71="","x",'Indicator Date'!AF71)</f>
        <v>2024</v>
      </c>
      <c r="AG71" s="38">
        <f>IF('Indicator Date'!AG71="","x",'Indicator Date'!AG71)</f>
        <v>2024</v>
      </c>
      <c r="AH71" s="38">
        <f>IF('Indicator Date'!AH71="","x",'Indicator Date'!AH71)</f>
        <v>2022</v>
      </c>
      <c r="AI71" s="38" t="str">
        <f>IF('Indicator Date'!AI71="","x",RIGHT('Indicator Date'!AI71,4))</f>
        <v>2014</v>
      </c>
      <c r="AJ71" s="38">
        <f>IF('Indicator Date'!AJ71="","x",'Indicator Date'!AJ71)</f>
        <v>2024</v>
      </c>
      <c r="AK71" s="38">
        <f>IF('Indicator Date'!AK71="","x",'Indicator Date'!AK71)</f>
        <v>2021</v>
      </c>
      <c r="AL71" s="38">
        <f>IF('Indicator Date'!AL71="","x",'Indicator Date'!AL71)</f>
        <v>2022</v>
      </c>
      <c r="AM71" s="38">
        <f>IF('Indicator Date'!AM71="","x",'Indicator Date'!AM71)</f>
        <v>2022</v>
      </c>
      <c r="AN71" s="38">
        <f>IF('Indicator Date'!AN71="","x",'Indicator Date'!AN71)</f>
        <v>2023</v>
      </c>
      <c r="AO71" s="38">
        <f>IF('Indicator Date'!AO71="","x",'Indicator Date'!AO71)</f>
        <v>2022</v>
      </c>
      <c r="AP71" s="38">
        <f>IF('Indicator Date'!AP71="","x",'Indicator Date'!AP71)</f>
        <v>2021</v>
      </c>
      <c r="AQ71" s="38">
        <f>IF('Indicator Date'!AQ71="","x",'Indicator Date'!AQ71)</f>
        <v>2022</v>
      </c>
      <c r="AR71" s="38">
        <f>IF('Indicator Date'!AR71="","x",'Indicator Date'!AR71)</f>
        <v>2022</v>
      </c>
      <c r="AS71" s="38">
        <f>IF('Indicator Date'!AS71="","x",'Indicator Date'!AS71)</f>
        <v>2022</v>
      </c>
      <c r="AT71" s="38">
        <f>IF('Indicator Date'!AT71="","x",'Indicator Date'!AT71)</f>
        <v>2022</v>
      </c>
      <c r="AU71" s="38">
        <f>IF('Indicator Date'!AU71="","x",'Indicator Date'!AU71)</f>
        <v>2022</v>
      </c>
      <c r="AV71" s="38">
        <f>IF('Indicator Date'!AV71="","x",'Indicator Date'!AV71)</f>
        <v>2022</v>
      </c>
      <c r="AW71" s="38">
        <f>IF('Indicator Date'!AW71="","x",'Indicator Date'!AW71)</f>
        <v>2014</v>
      </c>
      <c r="AX71" s="38">
        <f>IF('Indicator Date'!AX71="","x",'Indicator Date'!AX71)</f>
        <v>2024</v>
      </c>
      <c r="AY71" s="38">
        <f>IF('Indicator Date'!AY71="","x",'Indicator Date'!AY71)</f>
        <v>2024</v>
      </c>
      <c r="AZ71" s="38">
        <f>IF('Indicator Date'!AZ71="","x",'Indicator Date'!AZ71)</f>
        <v>2024</v>
      </c>
      <c r="BA71" s="38">
        <f>IF('Indicator Date'!BA71="","x",'Indicator Date'!BA71)</f>
        <v>2024</v>
      </c>
      <c r="BB71" s="38">
        <f>IF('Indicator Date'!BB71="","x",'Indicator Date'!BB71)</f>
        <v>2024</v>
      </c>
      <c r="BC71" s="38">
        <f>IF('Indicator Date'!BC71="","x",'Indicator Date'!BC71)</f>
        <v>2023</v>
      </c>
      <c r="BD71" s="38">
        <f>IF('Indicator Date'!BD71="","x",'Indicator Date'!BD71)</f>
        <v>2024</v>
      </c>
      <c r="BE71" s="38">
        <f>IF('Indicator Date'!BE71="","x",'Indicator Date'!BE71)</f>
        <v>2024</v>
      </c>
      <c r="BF71" s="38">
        <f>IF('Indicator Date'!BF71="","x",'Indicator Date'!BF71)</f>
        <v>2015</v>
      </c>
      <c r="BG71" s="38">
        <f>IF('Indicator Date'!BG71="","x",'Indicator Date'!BG71)</f>
        <v>2022</v>
      </c>
      <c r="BH71" s="38">
        <f>IF('Indicator Date'!BH71="","x",'Indicator Date'!BH71)</f>
        <v>2023</v>
      </c>
      <c r="BI71" s="38">
        <f>IF('Indicator Date'!BI71="","x",'Indicator Date'!BI71)</f>
        <v>2022</v>
      </c>
      <c r="BJ71" s="38">
        <f>IF('Indicator Date'!BJ71="","x",'Indicator Date'!BJ71)</f>
        <v>2022</v>
      </c>
      <c r="BK71" s="38">
        <f>IF('Indicator Date'!BK71="","x",'Indicator Date'!BK71)</f>
        <v>2021</v>
      </c>
      <c r="BL71" s="38">
        <f>IF('Indicator Date'!BL71="","x",'Indicator Date'!BL71)</f>
        <v>2022</v>
      </c>
      <c r="BM71" s="38">
        <f>IF('Indicator Date'!BM71="","x",'Indicator Date'!BM71)</f>
        <v>2014</v>
      </c>
      <c r="BN71" s="38">
        <f>IF('Indicator Date'!BN71="","x",'Indicator Date'!BN71)</f>
        <v>2022</v>
      </c>
      <c r="BO71" s="38">
        <f>IF('Indicator Date'!BO71="","x",'Indicator Date'!BO71)</f>
        <v>2022</v>
      </c>
      <c r="BP71" s="38">
        <f>IF('Indicator Date'!BP71="","x",'Indicator Date'!BP71)</f>
        <v>2020</v>
      </c>
      <c r="BQ71" s="38">
        <f>IF('Indicator Date'!BQ71="","x",'Indicator Date'!BQ71)</f>
        <v>2022</v>
      </c>
      <c r="BR71" s="38">
        <f>IF('Indicator Date'!BR71="","x",'Indicator Date'!BR71)</f>
        <v>2022</v>
      </c>
      <c r="BS71" s="38">
        <f>IF('Indicator Date'!BS71="","x",'Indicator Date'!BS71)</f>
        <v>2022</v>
      </c>
      <c r="BT71" s="38">
        <f>IF('Indicator Date'!BT71="","x",'Indicator Date'!BT71)</f>
        <v>2021</v>
      </c>
      <c r="BU71" s="38">
        <f>IF('Indicator Date'!BU71="","x",'Indicator Date'!BU71)</f>
        <v>2020</v>
      </c>
      <c r="BV71" s="38">
        <f>IF('Indicator Date'!BV71="","x",'Indicator Date'!BV71)</f>
        <v>2023</v>
      </c>
    </row>
    <row r="72" spans="1:74">
      <c r="A72" s="30" t="str">
        <f>'Indicator Data'!A74</f>
        <v>Guinea</v>
      </c>
      <c r="B72" s="23" t="str">
        <f>'Indicator Data'!B74</f>
        <v>GIN</v>
      </c>
      <c r="C72" s="38">
        <f>IF('Indicator Date'!C72="","x",'Indicator Date'!C72)</f>
        <v>2024</v>
      </c>
      <c r="D72" s="38">
        <f>IF('Indicator Date'!D72="","x",'Indicator Date'!D72)</f>
        <v>2024</v>
      </c>
      <c r="E72" s="38">
        <f>IF('Indicator Date'!E72="","x",'Indicator Date'!E72)</f>
        <v>2024</v>
      </c>
      <c r="F72" s="38">
        <f>IF('Indicator Date'!F72="","x",'Indicator Date'!F72)</f>
        <v>2024</v>
      </c>
      <c r="G72" s="38">
        <f>IF('Indicator Date'!G72="","x",'Indicator Date'!G72)</f>
        <v>2024</v>
      </c>
      <c r="H72" s="38">
        <f>IF('Indicator Date'!H72="","x",'Indicator Date'!H72)</f>
        <v>2024</v>
      </c>
      <c r="I72" s="38">
        <f>IF('Indicator Date'!I72="","x",'Indicator Date'!I72)</f>
        <v>2024</v>
      </c>
      <c r="J72" s="38">
        <f>IF('Indicator Date'!J72="","x",'Indicator Date'!J72)</f>
        <v>2024</v>
      </c>
      <c r="K72" s="38">
        <f>IF('Indicator Date'!K72="","x",'Indicator Date'!K72)</f>
        <v>2024</v>
      </c>
      <c r="L72" s="38">
        <f>IF('Indicator Date'!L72="","x",'Indicator Date'!L72)</f>
        <v>2024</v>
      </c>
      <c r="M72" s="38">
        <f>IF('Indicator Date'!M72="","x",'Indicator Date'!M72)</f>
        <v>2024</v>
      </c>
      <c r="N72" s="38">
        <f>IF('Indicator Date'!N72="","x",'Indicator Date'!N72)</f>
        <v>2024</v>
      </c>
      <c r="O72" s="38">
        <f>IF('Indicator Date'!O72="","x",'Indicator Date'!O72)</f>
        <v>2024</v>
      </c>
      <c r="P72" s="38">
        <f>IF('Indicator Date'!P72="","x",'Indicator Date'!P72)</f>
        <v>2024</v>
      </c>
      <c r="Q72" s="38">
        <f>IF('Indicator Date'!Q72="","x",'Indicator Date'!Q72)</f>
        <v>2024</v>
      </c>
      <c r="R72" s="38">
        <f>IF('Indicator Date'!R72="","x",'Indicator Date'!R72)</f>
        <v>2024</v>
      </c>
      <c r="S72" s="38">
        <f>IF('Indicator Date'!S72="","x",'Indicator Date'!S72)</f>
        <v>2024</v>
      </c>
      <c r="T72" s="38">
        <f>IF('Indicator Date'!T72="","x",'Indicator Date'!T72)</f>
        <v>2024</v>
      </c>
      <c r="U72" s="38">
        <f>IF('Indicator Date'!U72="","x",'Indicator Date'!U72)</f>
        <v>2024</v>
      </c>
      <c r="V72" s="38">
        <f>IF('Indicator Date'!V72="","x",'Indicator Date'!V72)</f>
        <v>2021</v>
      </c>
      <c r="W72" s="38">
        <f>IF('Indicator Date'!W72="","x",'Indicator Date'!W72)</f>
        <v>2022</v>
      </c>
      <c r="X72" s="38">
        <f>IF('Indicator Date'!X72="","x",'Indicator Date'!X72)</f>
        <v>2022</v>
      </c>
      <c r="Y72" s="38">
        <f>IF('Indicator Date'!Y72="","x",'Indicator Date'!Y72)</f>
        <v>2021</v>
      </c>
      <c r="Z72" s="38">
        <f>IF('Indicator Date'!Z72="","x",'Indicator Date'!Z72)</f>
        <v>2022</v>
      </c>
      <c r="AA72" s="38">
        <f>IF('Indicator Date'!AA72="","x",'Indicator Date'!AA72)</f>
        <v>2022</v>
      </c>
      <c r="AB72" s="38" t="str">
        <f>IF('Indicator Date'!AB72="","x",'Indicator Date'!AB72)</f>
        <v>x</v>
      </c>
      <c r="AC72" s="38">
        <f>IF('Indicator Date'!AC72="","x",'Indicator Date'!AC72)</f>
        <v>2020</v>
      </c>
      <c r="AD72" s="38">
        <f>IF('Indicator Date'!AD72="","x",'Indicator Date'!AD72)</f>
        <v>2022</v>
      </c>
      <c r="AE72" s="38">
        <f>IF('Indicator Date'!AE72="","x",'Indicator Date'!AE72)</f>
        <v>2024</v>
      </c>
      <c r="AF72" s="38">
        <f>IF('Indicator Date'!AF72="","x",'Indicator Date'!AF72)</f>
        <v>2024</v>
      </c>
      <c r="AG72" s="38">
        <f>IF('Indicator Date'!AG72="","x",'Indicator Date'!AG72)</f>
        <v>2024</v>
      </c>
      <c r="AH72" s="38">
        <f>IF('Indicator Date'!AH72="","x",'Indicator Date'!AH72)</f>
        <v>2022</v>
      </c>
      <c r="AI72" s="38" t="str">
        <f>IF('Indicator Date'!AI72="","x",RIGHT('Indicator Date'!AI72,4))</f>
        <v>2018</v>
      </c>
      <c r="AJ72" s="38">
        <f>IF('Indicator Date'!AJ72="","x",'Indicator Date'!AJ72)</f>
        <v>2024</v>
      </c>
      <c r="AK72" s="38">
        <f>IF('Indicator Date'!AK72="","x",'Indicator Date'!AK72)</f>
        <v>2021</v>
      </c>
      <c r="AL72" s="38">
        <f>IF('Indicator Date'!AL72="","x",'Indicator Date'!AL72)</f>
        <v>2022</v>
      </c>
      <c r="AM72" s="38">
        <f>IF('Indicator Date'!AM72="","x",'Indicator Date'!AM72)</f>
        <v>2022</v>
      </c>
      <c r="AN72" s="38">
        <f>IF('Indicator Date'!AN72="","x",'Indicator Date'!AN72)</f>
        <v>2023</v>
      </c>
      <c r="AO72" s="38">
        <f>IF('Indicator Date'!AO72="","x",'Indicator Date'!AO72)</f>
        <v>2022</v>
      </c>
      <c r="AP72" s="38">
        <f>IF('Indicator Date'!AP72="","x",'Indicator Date'!AP72)</f>
        <v>2022</v>
      </c>
      <c r="AQ72" s="38">
        <f>IF('Indicator Date'!AQ72="","x",'Indicator Date'!AQ72)</f>
        <v>2022</v>
      </c>
      <c r="AR72" s="38">
        <f>IF('Indicator Date'!AR72="","x",'Indicator Date'!AR72)</f>
        <v>2022</v>
      </c>
      <c r="AS72" s="38">
        <f>IF('Indicator Date'!AS72="","x",'Indicator Date'!AS72)</f>
        <v>2022</v>
      </c>
      <c r="AT72" s="38">
        <f>IF('Indicator Date'!AT72="","x",'Indicator Date'!AT72)</f>
        <v>2022</v>
      </c>
      <c r="AU72" s="38">
        <f>IF('Indicator Date'!AU72="","x",'Indicator Date'!AU72)</f>
        <v>2022</v>
      </c>
      <c r="AV72" s="38">
        <f>IF('Indicator Date'!AV72="","x",'Indicator Date'!AV72)</f>
        <v>2022</v>
      </c>
      <c r="AW72" s="38">
        <f>IF('Indicator Date'!AW72="","x",'Indicator Date'!AW72)</f>
        <v>2018</v>
      </c>
      <c r="AX72" s="38">
        <f>IF('Indicator Date'!AX72="","x",'Indicator Date'!AX72)</f>
        <v>2024</v>
      </c>
      <c r="AY72" s="38">
        <f>IF('Indicator Date'!AY72="","x",'Indicator Date'!AY72)</f>
        <v>2024</v>
      </c>
      <c r="AZ72" s="38">
        <f>IF('Indicator Date'!AZ72="","x",'Indicator Date'!AZ72)</f>
        <v>2024</v>
      </c>
      <c r="BA72" s="38" t="str">
        <f>IF('Indicator Date'!BA72="","x",'Indicator Date'!BA72)</f>
        <v>x</v>
      </c>
      <c r="BB72" s="38">
        <f>IF('Indicator Date'!BB72="","x",'Indicator Date'!BB72)</f>
        <v>2024</v>
      </c>
      <c r="BC72" s="38">
        <f>IF('Indicator Date'!BC72="","x",'Indicator Date'!BC72)</f>
        <v>2023</v>
      </c>
      <c r="BD72" s="38">
        <f>IF('Indicator Date'!BD72="","x",'Indicator Date'!BD72)</f>
        <v>2024</v>
      </c>
      <c r="BE72" s="38">
        <f>IF('Indicator Date'!BE72="","x",'Indicator Date'!BE72)</f>
        <v>2024</v>
      </c>
      <c r="BF72" s="38">
        <f>IF('Indicator Date'!BF72="","x",'Indicator Date'!BF72)</f>
        <v>2015</v>
      </c>
      <c r="BG72" s="38">
        <f>IF('Indicator Date'!BG72="","x",'Indicator Date'!BG72)</f>
        <v>2022</v>
      </c>
      <c r="BH72" s="38">
        <f>IF('Indicator Date'!BH72="","x",'Indicator Date'!BH72)</f>
        <v>2023</v>
      </c>
      <c r="BI72" s="38">
        <f>IF('Indicator Date'!BI72="","x",'Indicator Date'!BI72)</f>
        <v>2022</v>
      </c>
      <c r="BJ72" s="38">
        <f>IF('Indicator Date'!BJ72="","x",'Indicator Date'!BJ72)</f>
        <v>2021</v>
      </c>
      <c r="BK72" s="38">
        <f>IF('Indicator Date'!BK72="","x",'Indicator Date'!BK72)</f>
        <v>2021</v>
      </c>
      <c r="BL72" s="38">
        <f>IF('Indicator Date'!BL72="","x",'Indicator Date'!BL72)</f>
        <v>2021</v>
      </c>
      <c r="BM72" s="38">
        <f>IF('Indicator Date'!BM72="","x",'Indicator Date'!BM72)</f>
        <v>2014</v>
      </c>
      <c r="BN72" s="38">
        <f>IF('Indicator Date'!BN72="","x",'Indicator Date'!BN72)</f>
        <v>2022</v>
      </c>
      <c r="BO72" s="38">
        <f>IF('Indicator Date'!BO72="","x",'Indicator Date'!BO72)</f>
        <v>2022</v>
      </c>
      <c r="BP72" s="38">
        <f>IF('Indicator Date'!BP72="","x",'Indicator Date'!BP72)</f>
        <v>2018</v>
      </c>
      <c r="BQ72" s="38">
        <f>IF('Indicator Date'!BQ72="","x",'Indicator Date'!BQ72)</f>
        <v>2022</v>
      </c>
      <c r="BR72" s="38">
        <f>IF('Indicator Date'!BR72="","x",'Indicator Date'!BR72)</f>
        <v>2022</v>
      </c>
      <c r="BS72" s="38" t="str">
        <f>IF('Indicator Date'!BS72="","x",'Indicator Date'!BS72)</f>
        <v>x</v>
      </c>
      <c r="BT72" s="38">
        <f>IF('Indicator Date'!BT72="","x",'Indicator Date'!BT72)</f>
        <v>2021</v>
      </c>
      <c r="BU72" s="38">
        <f>IF('Indicator Date'!BU72="","x",'Indicator Date'!BU72)</f>
        <v>2020</v>
      </c>
      <c r="BV72" s="38">
        <f>IF('Indicator Date'!BV72="","x",'Indicator Date'!BV72)</f>
        <v>2023</v>
      </c>
    </row>
    <row r="73" spans="1:74">
      <c r="A73" s="30" t="str">
        <f>'Indicator Data'!A75</f>
        <v>Guinea-Bissau</v>
      </c>
      <c r="B73" s="23" t="str">
        <f>'Indicator Data'!B75</f>
        <v>GNB</v>
      </c>
      <c r="C73" s="38">
        <f>IF('Indicator Date'!C73="","x",'Indicator Date'!C73)</f>
        <v>2024</v>
      </c>
      <c r="D73" s="38">
        <f>IF('Indicator Date'!D73="","x",'Indicator Date'!D73)</f>
        <v>2024</v>
      </c>
      <c r="E73" s="38">
        <f>IF('Indicator Date'!E73="","x",'Indicator Date'!E73)</f>
        <v>2024</v>
      </c>
      <c r="F73" s="38">
        <f>IF('Indicator Date'!F73="","x",'Indicator Date'!F73)</f>
        <v>2024</v>
      </c>
      <c r="G73" s="38">
        <f>IF('Indicator Date'!G73="","x",'Indicator Date'!G73)</f>
        <v>2024</v>
      </c>
      <c r="H73" s="38">
        <f>IF('Indicator Date'!H73="","x",'Indicator Date'!H73)</f>
        <v>2024</v>
      </c>
      <c r="I73" s="38">
        <f>IF('Indicator Date'!I73="","x",'Indicator Date'!I73)</f>
        <v>2024</v>
      </c>
      <c r="J73" s="38">
        <f>IF('Indicator Date'!J73="","x",'Indicator Date'!J73)</f>
        <v>2024</v>
      </c>
      <c r="K73" s="38">
        <f>IF('Indicator Date'!K73="","x",'Indicator Date'!K73)</f>
        <v>2024</v>
      </c>
      <c r="L73" s="38">
        <f>IF('Indicator Date'!L73="","x",'Indicator Date'!L73)</f>
        <v>2024</v>
      </c>
      <c r="M73" s="38">
        <f>IF('Indicator Date'!M73="","x",'Indicator Date'!M73)</f>
        <v>2024</v>
      </c>
      <c r="N73" s="38">
        <f>IF('Indicator Date'!N73="","x",'Indicator Date'!N73)</f>
        <v>2024</v>
      </c>
      <c r="O73" s="38">
        <f>IF('Indicator Date'!O73="","x",'Indicator Date'!O73)</f>
        <v>2024</v>
      </c>
      <c r="P73" s="38">
        <f>IF('Indicator Date'!P73="","x",'Indicator Date'!P73)</f>
        <v>2024</v>
      </c>
      <c r="Q73" s="38">
        <f>IF('Indicator Date'!Q73="","x",'Indicator Date'!Q73)</f>
        <v>2024</v>
      </c>
      <c r="R73" s="38">
        <f>IF('Indicator Date'!R73="","x",'Indicator Date'!R73)</f>
        <v>2024</v>
      </c>
      <c r="S73" s="38">
        <f>IF('Indicator Date'!S73="","x",'Indicator Date'!S73)</f>
        <v>2024</v>
      </c>
      <c r="T73" s="38">
        <f>IF('Indicator Date'!T73="","x",'Indicator Date'!T73)</f>
        <v>2024</v>
      </c>
      <c r="U73" s="38">
        <f>IF('Indicator Date'!U73="","x",'Indicator Date'!U73)</f>
        <v>2024</v>
      </c>
      <c r="V73" s="38">
        <f>IF('Indicator Date'!V73="","x",'Indicator Date'!V73)</f>
        <v>2021</v>
      </c>
      <c r="W73" s="38">
        <f>IF('Indicator Date'!W73="","x",'Indicator Date'!W73)</f>
        <v>2022</v>
      </c>
      <c r="X73" s="38">
        <f>IF('Indicator Date'!X73="","x",'Indicator Date'!X73)</f>
        <v>2022</v>
      </c>
      <c r="Y73" s="38">
        <f>IF('Indicator Date'!Y73="","x",'Indicator Date'!Y73)</f>
        <v>2018</v>
      </c>
      <c r="Z73" s="38">
        <f>IF('Indicator Date'!Z73="","x",'Indicator Date'!Z73)</f>
        <v>2022</v>
      </c>
      <c r="AA73" s="38">
        <f>IF('Indicator Date'!AA73="","x",'Indicator Date'!AA73)</f>
        <v>2022</v>
      </c>
      <c r="AB73" s="38">
        <f>IF('Indicator Date'!AB73="","x",'Indicator Date'!AB73)</f>
        <v>2018</v>
      </c>
      <c r="AC73" s="38">
        <f>IF('Indicator Date'!AC73="","x",'Indicator Date'!AC73)</f>
        <v>2020</v>
      </c>
      <c r="AD73" s="38">
        <f>IF('Indicator Date'!AD73="","x",'Indicator Date'!AD73)</f>
        <v>2022</v>
      </c>
      <c r="AE73" s="38">
        <f>IF('Indicator Date'!AE73="","x",'Indicator Date'!AE73)</f>
        <v>2024</v>
      </c>
      <c r="AF73" s="38">
        <f>IF('Indicator Date'!AF73="","x",'Indicator Date'!AF73)</f>
        <v>2024</v>
      </c>
      <c r="AG73" s="38">
        <f>IF('Indicator Date'!AG73="","x",'Indicator Date'!AG73)</f>
        <v>2024</v>
      </c>
      <c r="AH73" s="38">
        <f>IF('Indicator Date'!AH73="","x",'Indicator Date'!AH73)</f>
        <v>2022</v>
      </c>
      <c r="AI73" s="38" t="str">
        <f>IF('Indicator Date'!AI73="","x",RIGHT('Indicator Date'!AI73,4))</f>
        <v>2018</v>
      </c>
      <c r="AJ73" s="38">
        <f>IF('Indicator Date'!AJ73="","x",'Indicator Date'!AJ73)</f>
        <v>2024</v>
      </c>
      <c r="AK73" s="38">
        <f>IF('Indicator Date'!AK73="","x",'Indicator Date'!AK73)</f>
        <v>2021</v>
      </c>
      <c r="AL73" s="38">
        <f>IF('Indicator Date'!AL73="","x",'Indicator Date'!AL73)</f>
        <v>2022</v>
      </c>
      <c r="AM73" s="38">
        <f>IF('Indicator Date'!AM73="","x",'Indicator Date'!AM73)</f>
        <v>2022</v>
      </c>
      <c r="AN73" s="38">
        <f>IF('Indicator Date'!AN73="","x",'Indicator Date'!AN73)</f>
        <v>2023</v>
      </c>
      <c r="AO73" s="38">
        <f>IF('Indicator Date'!AO73="","x",'Indicator Date'!AO73)</f>
        <v>2022</v>
      </c>
      <c r="AP73" s="38">
        <f>IF('Indicator Date'!AP73="","x",'Indicator Date'!AP73)</f>
        <v>2019</v>
      </c>
      <c r="AQ73" s="38">
        <f>IF('Indicator Date'!AQ73="","x",'Indicator Date'!AQ73)</f>
        <v>2022</v>
      </c>
      <c r="AR73" s="38">
        <f>IF('Indicator Date'!AR73="","x",'Indicator Date'!AR73)</f>
        <v>2022</v>
      </c>
      <c r="AS73" s="38">
        <f>IF('Indicator Date'!AS73="","x",'Indicator Date'!AS73)</f>
        <v>2022</v>
      </c>
      <c r="AT73" s="38">
        <f>IF('Indicator Date'!AT73="","x",'Indicator Date'!AT73)</f>
        <v>2022</v>
      </c>
      <c r="AU73" s="38">
        <f>IF('Indicator Date'!AU73="","x",'Indicator Date'!AU73)</f>
        <v>2022</v>
      </c>
      <c r="AV73" s="38">
        <f>IF('Indicator Date'!AV73="","x",'Indicator Date'!AV73)</f>
        <v>2022</v>
      </c>
      <c r="AW73" s="38">
        <f>IF('Indicator Date'!AW73="","x",'Indicator Date'!AW73)</f>
        <v>2021</v>
      </c>
      <c r="AX73" s="38">
        <f>IF('Indicator Date'!AX73="","x",'Indicator Date'!AX73)</f>
        <v>2024</v>
      </c>
      <c r="AY73" s="38">
        <f>IF('Indicator Date'!AY73="","x",'Indicator Date'!AY73)</f>
        <v>2024</v>
      </c>
      <c r="AZ73" s="38">
        <f>IF('Indicator Date'!AZ73="","x",'Indicator Date'!AZ73)</f>
        <v>2024</v>
      </c>
      <c r="BA73" s="38" t="str">
        <f>IF('Indicator Date'!BA73="","x",'Indicator Date'!BA73)</f>
        <v>x</v>
      </c>
      <c r="BB73" s="38">
        <f>IF('Indicator Date'!BB73="","x",'Indicator Date'!BB73)</f>
        <v>2024</v>
      </c>
      <c r="BC73" s="38" t="str">
        <f>IF('Indicator Date'!BC73="","x",'Indicator Date'!BC73)</f>
        <v>x</v>
      </c>
      <c r="BD73" s="38">
        <f>IF('Indicator Date'!BD73="","x",'Indicator Date'!BD73)</f>
        <v>2024</v>
      </c>
      <c r="BE73" s="38">
        <f>IF('Indicator Date'!BE73="","x",'Indicator Date'!BE73)</f>
        <v>2024</v>
      </c>
      <c r="BF73" s="38">
        <f>IF('Indicator Date'!BF73="","x",'Indicator Date'!BF73)</f>
        <v>2015</v>
      </c>
      <c r="BG73" s="38">
        <f>IF('Indicator Date'!BG73="","x",'Indicator Date'!BG73)</f>
        <v>2022</v>
      </c>
      <c r="BH73" s="38">
        <f>IF('Indicator Date'!BH73="","x",'Indicator Date'!BH73)</f>
        <v>2023</v>
      </c>
      <c r="BI73" s="38">
        <f>IF('Indicator Date'!BI73="","x",'Indicator Date'!BI73)</f>
        <v>2022</v>
      </c>
      <c r="BJ73" s="38">
        <f>IF('Indicator Date'!BJ73="","x",'Indicator Date'!BJ73)</f>
        <v>2022</v>
      </c>
      <c r="BK73" s="38">
        <f>IF('Indicator Date'!BK73="","x",'Indicator Date'!BK73)</f>
        <v>2021</v>
      </c>
      <c r="BL73" s="38">
        <f>IF('Indicator Date'!BL73="","x",'Indicator Date'!BL73)</f>
        <v>2022</v>
      </c>
      <c r="BM73" s="38">
        <f>IF('Indicator Date'!BM73="","x",'Indicator Date'!BM73)</f>
        <v>2014</v>
      </c>
      <c r="BN73" s="38">
        <f>IF('Indicator Date'!BN73="","x",'Indicator Date'!BN73)</f>
        <v>2022</v>
      </c>
      <c r="BO73" s="38">
        <f>IF('Indicator Date'!BO73="","x",'Indicator Date'!BO73)</f>
        <v>2022</v>
      </c>
      <c r="BP73" s="38">
        <f>IF('Indicator Date'!BP73="","x",'Indicator Date'!BP73)</f>
        <v>2021</v>
      </c>
      <c r="BQ73" s="38">
        <f>IF('Indicator Date'!BQ73="","x",'Indicator Date'!BQ73)</f>
        <v>2022</v>
      </c>
      <c r="BR73" s="38">
        <f>IF('Indicator Date'!BR73="","x",'Indicator Date'!BR73)</f>
        <v>2022</v>
      </c>
      <c r="BS73" s="38">
        <f>IF('Indicator Date'!BS73="","x",'Indicator Date'!BS73)</f>
        <v>2022</v>
      </c>
      <c r="BT73" s="38">
        <f>IF('Indicator Date'!BT73="","x",'Indicator Date'!BT73)</f>
        <v>2021</v>
      </c>
      <c r="BU73" s="38">
        <f>IF('Indicator Date'!BU73="","x",'Indicator Date'!BU73)</f>
        <v>2020</v>
      </c>
      <c r="BV73" s="38">
        <f>IF('Indicator Date'!BV73="","x",'Indicator Date'!BV73)</f>
        <v>2023</v>
      </c>
    </row>
    <row r="74" spans="1:74">
      <c r="A74" s="30" t="str">
        <f>'Indicator Data'!A76</f>
        <v>Guyana</v>
      </c>
      <c r="B74" s="23" t="str">
        <f>'Indicator Data'!B76</f>
        <v>GUY</v>
      </c>
      <c r="C74" s="38">
        <f>IF('Indicator Date'!C74="","x",'Indicator Date'!C74)</f>
        <v>2024</v>
      </c>
      <c r="D74" s="38">
        <f>IF('Indicator Date'!D74="","x",'Indicator Date'!D74)</f>
        <v>2024</v>
      </c>
      <c r="E74" s="38">
        <f>IF('Indicator Date'!E74="","x",'Indicator Date'!E74)</f>
        <v>2024</v>
      </c>
      <c r="F74" s="38">
        <f>IF('Indicator Date'!F74="","x",'Indicator Date'!F74)</f>
        <v>2024</v>
      </c>
      <c r="G74" s="38">
        <f>IF('Indicator Date'!G74="","x",'Indicator Date'!G74)</f>
        <v>2024</v>
      </c>
      <c r="H74" s="38">
        <f>IF('Indicator Date'!H74="","x",'Indicator Date'!H74)</f>
        <v>2024</v>
      </c>
      <c r="I74" s="38">
        <f>IF('Indicator Date'!I74="","x",'Indicator Date'!I74)</f>
        <v>2024</v>
      </c>
      <c r="J74" s="38">
        <f>IF('Indicator Date'!J74="","x",'Indicator Date'!J74)</f>
        <v>2024</v>
      </c>
      <c r="K74" s="38">
        <f>IF('Indicator Date'!K74="","x",'Indicator Date'!K74)</f>
        <v>2024</v>
      </c>
      <c r="L74" s="38">
        <f>IF('Indicator Date'!L74="","x",'Indicator Date'!L74)</f>
        <v>2024</v>
      </c>
      <c r="M74" s="38" t="str">
        <f>IF('Indicator Date'!M74="","x",'Indicator Date'!M74)</f>
        <v>x</v>
      </c>
      <c r="N74" s="38" t="str">
        <f>IF('Indicator Date'!N74="","x",'Indicator Date'!N74)</f>
        <v>x</v>
      </c>
      <c r="O74" s="38" t="str">
        <f>IF('Indicator Date'!O74="","x",'Indicator Date'!O74)</f>
        <v>x</v>
      </c>
      <c r="P74" s="38" t="str">
        <f>IF('Indicator Date'!P74="","x",'Indicator Date'!P74)</f>
        <v>x</v>
      </c>
      <c r="Q74" s="38">
        <f>IF('Indicator Date'!Q74="","x",'Indicator Date'!Q74)</f>
        <v>2024</v>
      </c>
      <c r="R74" s="38">
        <f>IF('Indicator Date'!R74="","x",'Indicator Date'!R74)</f>
        <v>2024</v>
      </c>
      <c r="S74" s="38">
        <f>IF('Indicator Date'!S74="","x",'Indicator Date'!S74)</f>
        <v>2024</v>
      </c>
      <c r="T74" s="38">
        <f>IF('Indicator Date'!T74="","x",'Indicator Date'!T74)</f>
        <v>2024</v>
      </c>
      <c r="U74" s="38">
        <f>IF('Indicator Date'!U74="","x",'Indicator Date'!U74)</f>
        <v>2024</v>
      </c>
      <c r="V74" s="38">
        <f>IF('Indicator Date'!V74="","x",'Indicator Date'!V74)</f>
        <v>2021</v>
      </c>
      <c r="W74" s="38">
        <f>IF('Indicator Date'!W74="","x",'Indicator Date'!W74)</f>
        <v>2022</v>
      </c>
      <c r="X74" s="38">
        <f>IF('Indicator Date'!X74="","x",'Indicator Date'!X74)</f>
        <v>2022</v>
      </c>
      <c r="Y74" s="38">
        <f>IF('Indicator Date'!Y74="","x",'Indicator Date'!Y74)</f>
        <v>2019</v>
      </c>
      <c r="Z74" s="38">
        <f>IF('Indicator Date'!Z74="","x",'Indicator Date'!Z74)</f>
        <v>2022</v>
      </c>
      <c r="AA74" s="38">
        <f>IF('Indicator Date'!AA74="","x",'Indicator Date'!AA74)</f>
        <v>2022</v>
      </c>
      <c r="AB74" s="38">
        <f>IF('Indicator Date'!AB74="","x",'Indicator Date'!AB74)</f>
        <v>2018</v>
      </c>
      <c r="AC74" s="38">
        <f>IF('Indicator Date'!AC74="","x",'Indicator Date'!AC74)</f>
        <v>2020</v>
      </c>
      <c r="AD74" s="38">
        <f>IF('Indicator Date'!AD74="","x",'Indicator Date'!AD74)</f>
        <v>2022</v>
      </c>
      <c r="AE74" s="38">
        <f>IF('Indicator Date'!AE74="","x",'Indicator Date'!AE74)</f>
        <v>2024</v>
      </c>
      <c r="AF74" s="38">
        <f>IF('Indicator Date'!AF74="","x",'Indicator Date'!AF74)</f>
        <v>2024</v>
      </c>
      <c r="AG74" s="38">
        <f>IF('Indicator Date'!AG74="","x",'Indicator Date'!AG74)</f>
        <v>2024</v>
      </c>
      <c r="AH74" s="38">
        <f>IF('Indicator Date'!AH74="","x",'Indicator Date'!AH74)</f>
        <v>2022</v>
      </c>
      <c r="AI74" s="38" t="str">
        <f>IF('Indicator Date'!AI74="","x",RIGHT('Indicator Date'!AI74,4))</f>
        <v>2019</v>
      </c>
      <c r="AJ74" s="38">
        <f>IF('Indicator Date'!AJ74="","x",'Indicator Date'!AJ74)</f>
        <v>2024</v>
      </c>
      <c r="AK74" s="38">
        <f>IF('Indicator Date'!AK74="","x",'Indicator Date'!AK74)</f>
        <v>2021</v>
      </c>
      <c r="AL74" s="38">
        <f>IF('Indicator Date'!AL74="","x",'Indicator Date'!AL74)</f>
        <v>2022</v>
      </c>
      <c r="AM74" s="38">
        <f>IF('Indicator Date'!AM74="","x",'Indicator Date'!AM74)</f>
        <v>2022</v>
      </c>
      <c r="AN74" s="38">
        <f>IF('Indicator Date'!AN74="","x",'Indicator Date'!AN74)</f>
        <v>2023</v>
      </c>
      <c r="AO74" s="38">
        <f>IF('Indicator Date'!AO74="","x",'Indicator Date'!AO74)</f>
        <v>2022</v>
      </c>
      <c r="AP74" s="38">
        <f>IF('Indicator Date'!AP74="","x",'Indicator Date'!AP74)</f>
        <v>2019</v>
      </c>
      <c r="AQ74" s="38">
        <f>IF('Indicator Date'!AQ74="","x",'Indicator Date'!AQ74)</f>
        <v>2022</v>
      </c>
      <c r="AR74" s="38">
        <f>IF('Indicator Date'!AR74="","x",'Indicator Date'!AR74)</f>
        <v>2022</v>
      </c>
      <c r="AS74" s="38">
        <f>IF('Indicator Date'!AS74="","x",'Indicator Date'!AS74)</f>
        <v>2022</v>
      </c>
      <c r="AT74" s="38">
        <f>IF('Indicator Date'!AT74="","x",'Indicator Date'!AT74)</f>
        <v>2022</v>
      </c>
      <c r="AU74" s="38">
        <f>IF('Indicator Date'!AU74="","x",'Indicator Date'!AU74)</f>
        <v>2022</v>
      </c>
      <c r="AV74" s="38">
        <f>IF('Indicator Date'!AV74="","x",'Indicator Date'!AV74)</f>
        <v>2022</v>
      </c>
      <c r="AW74" s="38" t="str">
        <f>IF('Indicator Date'!AW74="","x",'Indicator Date'!AW74)</f>
        <v>x</v>
      </c>
      <c r="AX74" s="38">
        <f>IF('Indicator Date'!AX74="","x",'Indicator Date'!AX74)</f>
        <v>2024</v>
      </c>
      <c r="AY74" s="38">
        <f>IF('Indicator Date'!AY74="","x",'Indicator Date'!AY74)</f>
        <v>2024</v>
      </c>
      <c r="AZ74" s="38">
        <f>IF('Indicator Date'!AZ74="","x",'Indicator Date'!AZ74)</f>
        <v>2024</v>
      </c>
      <c r="BA74" s="38" t="str">
        <f>IF('Indicator Date'!BA74="","x",'Indicator Date'!BA74)</f>
        <v>x</v>
      </c>
      <c r="BB74" s="38">
        <f>IF('Indicator Date'!BB74="","x",'Indicator Date'!BB74)</f>
        <v>2024</v>
      </c>
      <c r="BC74" s="38">
        <f>IF('Indicator Date'!BC74="","x",'Indicator Date'!BC74)</f>
        <v>2023</v>
      </c>
      <c r="BD74" s="38">
        <f>IF('Indicator Date'!BD74="","x",'Indicator Date'!BD74)</f>
        <v>2024</v>
      </c>
      <c r="BE74" s="38">
        <f>IF('Indicator Date'!BE74="","x",'Indicator Date'!BE74)</f>
        <v>2024</v>
      </c>
      <c r="BF74" s="38" t="str">
        <f>IF('Indicator Date'!BF74="","x",'Indicator Date'!BF74)</f>
        <v>x</v>
      </c>
      <c r="BG74" s="38">
        <f>IF('Indicator Date'!BG74="","x",'Indicator Date'!BG74)</f>
        <v>2022</v>
      </c>
      <c r="BH74" s="38">
        <f>IF('Indicator Date'!BH74="","x",'Indicator Date'!BH74)</f>
        <v>2023</v>
      </c>
      <c r="BI74" s="38">
        <f>IF('Indicator Date'!BI74="","x",'Indicator Date'!BI74)</f>
        <v>2022</v>
      </c>
      <c r="BJ74" s="38">
        <f>IF('Indicator Date'!BJ74="","x",'Indicator Date'!BJ74)</f>
        <v>2022</v>
      </c>
      <c r="BK74" s="38">
        <f>IF('Indicator Date'!BK74="","x",'Indicator Date'!BK74)</f>
        <v>2021</v>
      </c>
      <c r="BL74" s="38">
        <f>IF('Indicator Date'!BL74="","x",'Indicator Date'!BL74)</f>
        <v>2021</v>
      </c>
      <c r="BM74" s="38">
        <f>IF('Indicator Date'!BM74="","x",'Indicator Date'!BM74)</f>
        <v>2014</v>
      </c>
      <c r="BN74" s="38">
        <f>IF('Indicator Date'!BN74="","x",'Indicator Date'!BN74)</f>
        <v>2022</v>
      </c>
      <c r="BO74" s="38">
        <f>IF('Indicator Date'!BO74="","x",'Indicator Date'!BO74)</f>
        <v>2022</v>
      </c>
      <c r="BP74" s="38">
        <f>IF('Indicator Date'!BP74="","x",'Indicator Date'!BP74)</f>
        <v>2020</v>
      </c>
      <c r="BQ74" s="38">
        <f>IF('Indicator Date'!BQ74="","x",'Indicator Date'!BQ74)</f>
        <v>2022</v>
      </c>
      <c r="BR74" s="38">
        <f>IF('Indicator Date'!BR74="","x",'Indicator Date'!BR74)</f>
        <v>2022</v>
      </c>
      <c r="BS74" s="38">
        <f>IF('Indicator Date'!BS74="","x",'Indicator Date'!BS74)</f>
        <v>2022</v>
      </c>
      <c r="BT74" s="38">
        <f>IF('Indicator Date'!BT74="","x",'Indicator Date'!BT74)</f>
        <v>2021</v>
      </c>
      <c r="BU74" s="38">
        <f>IF('Indicator Date'!BU74="","x",'Indicator Date'!BU74)</f>
        <v>2020</v>
      </c>
      <c r="BV74" s="38">
        <f>IF('Indicator Date'!BV74="","x",'Indicator Date'!BV74)</f>
        <v>2023</v>
      </c>
    </row>
    <row r="75" spans="1:74">
      <c r="A75" s="30" t="str">
        <f>'Indicator Data'!A77</f>
        <v>Haiti</v>
      </c>
      <c r="B75" s="23" t="str">
        <f>'Indicator Data'!B77</f>
        <v>HTI</v>
      </c>
      <c r="C75" s="38">
        <f>IF('Indicator Date'!C75="","x",'Indicator Date'!C75)</f>
        <v>2024</v>
      </c>
      <c r="D75" s="38">
        <f>IF('Indicator Date'!D75="","x",'Indicator Date'!D75)</f>
        <v>2024</v>
      </c>
      <c r="E75" s="38">
        <f>IF('Indicator Date'!E75="","x",'Indicator Date'!E75)</f>
        <v>2024</v>
      </c>
      <c r="F75" s="38">
        <f>IF('Indicator Date'!F75="","x",'Indicator Date'!F75)</f>
        <v>2024</v>
      </c>
      <c r="G75" s="38">
        <f>IF('Indicator Date'!G75="","x",'Indicator Date'!G75)</f>
        <v>2024</v>
      </c>
      <c r="H75" s="38">
        <f>IF('Indicator Date'!H75="","x",'Indicator Date'!H75)</f>
        <v>2024</v>
      </c>
      <c r="I75" s="38">
        <f>IF('Indicator Date'!I75="","x",'Indicator Date'!I75)</f>
        <v>2024</v>
      </c>
      <c r="J75" s="38">
        <f>IF('Indicator Date'!J75="","x",'Indicator Date'!J75)</f>
        <v>2024</v>
      </c>
      <c r="K75" s="38">
        <f>IF('Indicator Date'!K75="","x",'Indicator Date'!K75)</f>
        <v>2024</v>
      </c>
      <c r="L75" s="38">
        <f>IF('Indicator Date'!L75="","x",'Indicator Date'!L75)</f>
        <v>2024</v>
      </c>
      <c r="M75" s="38" t="str">
        <f>IF('Indicator Date'!M75="","x",'Indicator Date'!M75)</f>
        <v>x</v>
      </c>
      <c r="N75" s="38" t="str">
        <f>IF('Indicator Date'!N75="","x",'Indicator Date'!N75)</f>
        <v>x</v>
      </c>
      <c r="O75" s="38" t="str">
        <f>IF('Indicator Date'!O75="","x",'Indicator Date'!O75)</f>
        <v>x</v>
      </c>
      <c r="P75" s="38" t="str">
        <f>IF('Indicator Date'!P75="","x",'Indicator Date'!P75)</f>
        <v>x</v>
      </c>
      <c r="Q75" s="38">
        <f>IF('Indicator Date'!Q75="","x",'Indicator Date'!Q75)</f>
        <v>2024</v>
      </c>
      <c r="R75" s="38">
        <f>IF('Indicator Date'!R75="","x",'Indicator Date'!R75)</f>
        <v>2024</v>
      </c>
      <c r="S75" s="38">
        <f>IF('Indicator Date'!S75="","x",'Indicator Date'!S75)</f>
        <v>2024</v>
      </c>
      <c r="T75" s="38">
        <f>IF('Indicator Date'!T75="","x",'Indicator Date'!T75)</f>
        <v>2024</v>
      </c>
      <c r="U75" s="38">
        <f>IF('Indicator Date'!U75="","x",'Indicator Date'!U75)</f>
        <v>2024</v>
      </c>
      <c r="V75" s="38">
        <f>IF('Indicator Date'!V75="","x",'Indicator Date'!V75)</f>
        <v>2021</v>
      </c>
      <c r="W75" s="38">
        <f>IF('Indicator Date'!W75="","x",'Indicator Date'!W75)</f>
        <v>2022</v>
      </c>
      <c r="X75" s="38">
        <f>IF('Indicator Date'!X75="","x",'Indicator Date'!X75)</f>
        <v>2022</v>
      </c>
      <c r="Y75" s="38">
        <f>IF('Indicator Date'!Y75="","x",'Indicator Date'!Y75)</f>
        <v>2017</v>
      </c>
      <c r="Z75" s="38">
        <f>IF('Indicator Date'!Z75="","x",'Indicator Date'!Z75)</f>
        <v>2022</v>
      </c>
      <c r="AA75" s="38">
        <f>IF('Indicator Date'!AA75="","x",'Indicator Date'!AA75)</f>
        <v>2022</v>
      </c>
      <c r="AB75" s="38">
        <f>IF('Indicator Date'!AB75="","x",'Indicator Date'!AB75)</f>
        <v>2018</v>
      </c>
      <c r="AC75" s="38">
        <f>IF('Indicator Date'!AC75="","x",'Indicator Date'!AC75)</f>
        <v>2020</v>
      </c>
      <c r="AD75" s="38">
        <f>IF('Indicator Date'!AD75="","x",'Indicator Date'!AD75)</f>
        <v>2022</v>
      </c>
      <c r="AE75" s="38">
        <f>IF('Indicator Date'!AE75="","x",'Indicator Date'!AE75)</f>
        <v>2024</v>
      </c>
      <c r="AF75" s="38">
        <f>IF('Indicator Date'!AF75="","x",'Indicator Date'!AF75)</f>
        <v>2024</v>
      </c>
      <c r="AG75" s="38">
        <f>IF('Indicator Date'!AG75="","x",'Indicator Date'!AG75)</f>
        <v>2024</v>
      </c>
      <c r="AH75" s="38">
        <f>IF('Indicator Date'!AH75="","x",'Indicator Date'!AH75)</f>
        <v>2022</v>
      </c>
      <c r="AI75" s="38" t="str">
        <f>IF('Indicator Date'!AI75="","x",RIGHT('Indicator Date'!AI75,4))</f>
        <v>2016</v>
      </c>
      <c r="AJ75" s="38">
        <f>IF('Indicator Date'!AJ75="","x",'Indicator Date'!AJ75)</f>
        <v>2024</v>
      </c>
      <c r="AK75" s="38">
        <f>IF('Indicator Date'!AK75="","x",'Indicator Date'!AK75)</f>
        <v>2021</v>
      </c>
      <c r="AL75" s="38">
        <f>IF('Indicator Date'!AL75="","x",'Indicator Date'!AL75)</f>
        <v>2022</v>
      </c>
      <c r="AM75" s="38">
        <f>IF('Indicator Date'!AM75="","x",'Indicator Date'!AM75)</f>
        <v>2022</v>
      </c>
      <c r="AN75" s="38">
        <f>IF('Indicator Date'!AN75="","x",'Indicator Date'!AN75)</f>
        <v>2023</v>
      </c>
      <c r="AO75" s="38">
        <f>IF('Indicator Date'!AO75="","x",'Indicator Date'!AO75)</f>
        <v>2022</v>
      </c>
      <c r="AP75" s="38">
        <f>IF('Indicator Date'!AP75="","x",'Indicator Date'!AP75)</f>
        <v>2017</v>
      </c>
      <c r="AQ75" s="38">
        <f>IF('Indicator Date'!AQ75="","x",'Indicator Date'!AQ75)</f>
        <v>2022</v>
      </c>
      <c r="AR75" s="38">
        <f>IF('Indicator Date'!AR75="","x",'Indicator Date'!AR75)</f>
        <v>2022</v>
      </c>
      <c r="AS75" s="38">
        <f>IF('Indicator Date'!AS75="","x",'Indicator Date'!AS75)</f>
        <v>2022</v>
      </c>
      <c r="AT75" s="38">
        <f>IF('Indicator Date'!AT75="","x",'Indicator Date'!AT75)</f>
        <v>2022</v>
      </c>
      <c r="AU75" s="38">
        <f>IF('Indicator Date'!AU75="","x",'Indicator Date'!AU75)</f>
        <v>2022</v>
      </c>
      <c r="AV75" s="38">
        <f>IF('Indicator Date'!AV75="","x",'Indicator Date'!AV75)</f>
        <v>2022</v>
      </c>
      <c r="AW75" s="38">
        <f>IF('Indicator Date'!AW75="","x",'Indicator Date'!AW75)</f>
        <v>2012</v>
      </c>
      <c r="AX75" s="38">
        <f>IF('Indicator Date'!AX75="","x",'Indicator Date'!AX75)</f>
        <v>2024</v>
      </c>
      <c r="AY75" s="38">
        <f>IF('Indicator Date'!AY75="","x",'Indicator Date'!AY75)</f>
        <v>2024</v>
      </c>
      <c r="AZ75" s="38">
        <f>IF('Indicator Date'!AZ75="","x",'Indicator Date'!AZ75)</f>
        <v>2024</v>
      </c>
      <c r="BA75" s="38">
        <f>IF('Indicator Date'!BA75="","x",'Indicator Date'!BA75)</f>
        <v>2024</v>
      </c>
      <c r="BB75" s="38">
        <f>IF('Indicator Date'!BB75="","x",'Indicator Date'!BB75)</f>
        <v>2024</v>
      </c>
      <c r="BC75" s="38">
        <f>IF('Indicator Date'!BC75="","x",'Indicator Date'!BC75)</f>
        <v>2023</v>
      </c>
      <c r="BD75" s="38">
        <f>IF('Indicator Date'!BD75="","x",'Indicator Date'!BD75)</f>
        <v>2024</v>
      </c>
      <c r="BE75" s="38">
        <f>IF('Indicator Date'!BE75="","x",'Indicator Date'!BE75)</f>
        <v>2024</v>
      </c>
      <c r="BF75" s="38">
        <f>IF('Indicator Date'!BF75="","x",'Indicator Date'!BF75)</f>
        <v>2013</v>
      </c>
      <c r="BG75" s="38">
        <f>IF('Indicator Date'!BG75="","x",'Indicator Date'!BG75)</f>
        <v>2022</v>
      </c>
      <c r="BH75" s="38">
        <f>IF('Indicator Date'!BH75="","x",'Indicator Date'!BH75)</f>
        <v>2023</v>
      </c>
      <c r="BI75" s="38">
        <f>IF('Indicator Date'!BI75="","x",'Indicator Date'!BI75)</f>
        <v>2022</v>
      </c>
      <c r="BJ75" s="38">
        <f>IF('Indicator Date'!BJ75="","x",'Indicator Date'!BJ75)</f>
        <v>2016</v>
      </c>
      <c r="BK75" s="38">
        <f>IF('Indicator Date'!BK75="","x",'Indicator Date'!BK75)</f>
        <v>2021</v>
      </c>
      <c r="BL75" s="38">
        <f>IF('Indicator Date'!BL75="","x",'Indicator Date'!BL75)</f>
        <v>2021</v>
      </c>
      <c r="BM75" s="38">
        <f>IF('Indicator Date'!BM75="","x",'Indicator Date'!BM75)</f>
        <v>2014</v>
      </c>
      <c r="BN75" s="38">
        <f>IF('Indicator Date'!BN75="","x",'Indicator Date'!BN75)</f>
        <v>2022</v>
      </c>
      <c r="BO75" s="38">
        <f>IF('Indicator Date'!BO75="","x",'Indicator Date'!BO75)</f>
        <v>2022</v>
      </c>
      <c r="BP75" s="38">
        <f>IF('Indicator Date'!BP75="","x",'Indicator Date'!BP75)</f>
        <v>2018</v>
      </c>
      <c r="BQ75" s="38">
        <f>IF('Indicator Date'!BQ75="","x",'Indicator Date'!BQ75)</f>
        <v>2022</v>
      </c>
      <c r="BR75" s="38">
        <f>IF('Indicator Date'!BR75="","x",'Indicator Date'!BR75)</f>
        <v>2022</v>
      </c>
      <c r="BS75" s="38">
        <f>IF('Indicator Date'!BS75="","x",'Indicator Date'!BS75)</f>
        <v>2022</v>
      </c>
      <c r="BT75" s="38">
        <f>IF('Indicator Date'!BT75="","x",'Indicator Date'!BT75)</f>
        <v>2021</v>
      </c>
      <c r="BU75" s="38">
        <f>IF('Indicator Date'!BU75="","x",'Indicator Date'!BU75)</f>
        <v>2020</v>
      </c>
      <c r="BV75" s="38">
        <f>IF('Indicator Date'!BV75="","x",'Indicator Date'!BV75)</f>
        <v>2023</v>
      </c>
    </row>
    <row r="76" spans="1:74">
      <c r="A76" s="30" t="str">
        <f>'Indicator Data'!A78</f>
        <v>Honduras</v>
      </c>
      <c r="B76" s="23" t="str">
        <f>'Indicator Data'!B78</f>
        <v>HND</v>
      </c>
      <c r="C76" s="38">
        <f>IF('Indicator Date'!C76="","x",'Indicator Date'!C76)</f>
        <v>2024</v>
      </c>
      <c r="D76" s="38">
        <f>IF('Indicator Date'!D76="","x",'Indicator Date'!D76)</f>
        <v>2024</v>
      </c>
      <c r="E76" s="38">
        <f>IF('Indicator Date'!E76="","x",'Indicator Date'!E76)</f>
        <v>2024</v>
      </c>
      <c r="F76" s="38">
        <f>IF('Indicator Date'!F76="","x",'Indicator Date'!F76)</f>
        <v>2024</v>
      </c>
      <c r="G76" s="38">
        <f>IF('Indicator Date'!G76="","x",'Indicator Date'!G76)</f>
        <v>2024</v>
      </c>
      <c r="H76" s="38">
        <f>IF('Indicator Date'!H76="","x",'Indicator Date'!H76)</f>
        <v>2024</v>
      </c>
      <c r="I76" s="38">
        <f>IF('Indicator Date'!I76="","x",'Indicator Date'!I76)</f>
        <v>2024</v>
      </c>
      <c r="J76" s="38">
        <f>IF('Indicator Date'!J76="","x",'Indicator Date'!J76)</f>
        <v>2024</v>
      </c>
      <c r="K76" s="38">
        <f>IF('Indicator Date'!K76="","x",'Indicator Date'!K76)</f>
        <v>2024</v>
      </c>
      <c r="L76" s="38">
        <f>IF('Indicator Date'!L76="","x",'Indicator Date'!L76)</f>
        <v>2024</v>
      </c>
      <c r="M76" s="38" t="str">
        <f>IF('Indicator Date'!M76="","x",'Indicator Date'!M76)</f>
        <v>x</v>
      </c>
      <c r="N76" s="38" t="str">
        <f>IF('Indicator Date'!N76="","x",'Indicator Date'!N76)</f>
        <v>x</v>
      </c>
      <c r="O76" s="38" t="str">
        <f>IF('Indicator Date'!O76="","x",'Indicator Date'!O76)</f>
        <v>x</v>
      </c>
      <c r="P76" s="38" t="str">
        <f>IF('Indicator Date'!P76="","x",'Indicator Date'!P76)</f>
        <v>x</v>
      </c>
      <c r="Q76" s="38">
        <f>IF('Indicator Date'!Q76="","x",'Indicator Date'!Q76)</f>
        <v>2024</v>
      </c>
      <c r="R76" s="38">
        <f>IF('Indicator Date'!R76="","x",'Indicator Date'!R76)</f>
        <v>2024</v>
      </c>
      <c r="S76" s="38">
        <f>IF('Indicator Date'!S76="","x",'Indicator Date'!S76)</f>
        <v>2024</v>
      </c>
      <c r="T76" s="38">
        <f>IF('Indicator Date'!T76="","x",'Indicator Date'!T76)</f>
        <v>2024</v>
      </c>
      <c r="U76" s="38">
        <f>IF('Indicator Date'!U76="","x",'Indicator Date'!U76)</f>
        <v>2024</v>
      </c>
      <c r="V76" s="38">
        <f>IF('Indicator Date'!V76="","x",'Indicator Date'!V76)</f>
        <v>2021</v>
      </c>
      <c r="W76" s="38">
        <f>IF('Indicator Date'!W76="","x",'Indicator Date'!W76)</f>
        <v>2022</v>
      </c>
      <c r="X76" s="38">
        <f>IF('Indicator Date'!X76="","x",'Indicator Date'!X76)</f>
        <v>2022</v>
      </c>
      <c r="Y76" s="38">
        <f>IF('Indicator Date'!Y76="","x",'Indicator Date'!Y76)</f>
        <v>2019</v>
      </c>
      <c r="Z76" s="38">
        <f>IF('Indicator Date'!Z76="","x",'Indicator Date'!Z76)</f>
        <v>2022</v>
      </c>
      <c r="AA76" s="38">
        <f>IF('Indicator Date'!AA76="","x",'Indicator Date'!AA76)</f>
        <v>2022</v>
      </c>
      <c r="AB76" s="38">
        <f>IF('Indicator Date'!AB76="","x",'Indicator Date'!AB76)</f>
        <v>2017</v>
      </c>
      <c r="AC76" s="38">
        <f>IF('Indicator Date'!AC76="","x",'Indicator Date'!AC76)</f>
        <v>2020</v>
      </c>
      <c r="AD76" s="38" t="str">
        <f>IF('Indicator Date'!AD76="","x",'Indicator Date'!AD76)</f>
        <v>x</v>
      </c>
      <c r="AE76" s="38">
        <f>IF('Indicator Date'!AE76="","x",'Indicator Date'!AE76)</f>
        <v>2024</v>
      </c>
      <c r="AF76" s="38">
        <f>IF('Indicator Date'!AF76="","x",'Indicator Date'!AF76)</f>
        <v>2024</v>
      </c>
      <c r="AG76" s="38">
        <f>IF('Indicator Date'!AG76="","x",'Indicator Date'!AG76)</f>
        <v>2024</v>
      </c>
      <c r="AH76" s="38">
        <f>IF('Indicator Date'!AH76="","x",'Indicator Date'!AH76)</f>
        <v>2022</v>
      </c>
      <c r="AI76" s="38" t="str">
        <f>IF('Indicator Date'!AI76="","x",RIGHT('Indicator Date'!AI76,4))</f>
        <v>2019</v>
      </c>
      <c r="AJ76" s="38">
        <f>IF('Indicator Date'!AJ76="","x",'Indicator Date'!AJ76)</f>
        <v>2024</v>
      </c>
      <c r="AK76" s="38">
        <f>IF('Indicator Date'!AK76="","x",'Indicator Date'!AK76)</f>
        <v>2021</v>
      </c>
      <c r="AL76" s="38">
        <f>IF('Indicator Date'!AL76="","x",'Indicator Date'!AL76)</f>
        <v>2022</v>
      </c>
      <c r="AM76" s="38">
        <f>IF('Indicator Date'!AM76="","x",'Indicator Date'!AM76)</f>
        <v>2022</v>
      </c>
      <c r="AN76" s="38">
        <f>IF('Indicator Date'!AN76="","x",'Indicator Date'!AN76)</f>
        <v>2023</v>
      </c>
      <c r="AO76" s="38">
        <f>IF('Indicator Date'!AO76="","x",'Indicator Date'!AO76)</f>
        <v>2022</v>
      </c>
      <c r="AP76" s="38">
        <f>IF('Indicator Date'!AP76="","x",'Indicator Date'!AP76)</f>
        <v>2019</v>
      </c>
      <c r="AQ76" s="38">
        <f>IF('Indicator Date'!AQ76="","x",'Indicator Date'!AQ76)</f>
        <v>2022</v>
      </c>
      <c r="AR76" s="38">
        <f>IF('Indicator Date'!AR76="","x",'Indicator Date'!AR76)</f>
        <v>2022</v>
      </c>
      <c r="AS76" s="38">
        <f>IF('Indicator Date'!AS76="","x",'Indicator Date'!AS76)</f>
        <v>2022</v>
      </c>
      <c r="AT76" s="38">
        <f>IF('Indicator Date'!AT76="","x",'Indicator Date'!AT76)</f>
        <v>2022</v>
      </c>
      <c r="AU76" s="38">
        <f>IF('Indicator Date'!AU76="","x",'Indicator Date'!AU76)</f>
        <v>2022</v>
      </c>
      <c r="AV76" s="38">
        <f>IF('Indicator Date'!AV76="","x",'Indicator Date'!AV76)</f>
        <v>2022</v>
      </c>
      <c r="AW76" s="38">
        <f>IF('Indicator Date'!AW76="","x",'Indicator Date'!AW76)</f>
        <v>2019</v>
      </c>
      <c r="AX76" s="38">
        <f>IF('Indicator Date'!AX76="","x",'Indicator Date'!AX76)</f>
        <v>2024</v>
      </c>
      <c r="AY76" s="38">
        <f>IF('Indicator Date'!AY76="","x",'Indicator Date'!AY76)</f>
        <v>2024</v>
      </c>
      <c r="AZ76" s="38">
        <f>IF('Indicator Date'!AZ76="","x",'Indicator Date'!AZ76)</f>
        <v>2024</v>
      </c>
      <c r="BA76" s="38">
        <f>IF('Indicator Date'!BA76="","x",'Indicator Date'!BA76)</f>
        <v>2024</v>
      </c>
      <c r="BB76" s="38">
        <f>IF('Indicator Date'!BB76="","x",'Indicator Date'!BB76)</f>
        <v>2024</v>
      </c>
      <c r="BC76" s="38">
        <f>IF('Indicator Date'!BC76="","x",'Indicator Date'!BC76)</f>
        <v>2023</v>
      </c>
      <c r="BD76" s="38">
        <f>IF('Indicator Date'!BD76="","x",'Indicator Date'!BD76)</f>
        <v>2024</v>
      </c>
      <c r="BE76" s="38">
        <f>IF('Indicator Date'!BE76="","x",'Indicator Date'!BE76)</f>
        <v>2024</v>
      </c>
      <c r="BF76" s="38">
        <f>IF('Indicator Date'!BF76="","x",'Indicator Date'!BF76)</f>
        <v>2013</v>
      </c>
      <c r="BG76" s="38">
        <f>IF('Indicator Date'!BG76="","x",'Indicator Date'!BG76)</f>
        <v>2022</v>
      </c>
      <c r="BH76" s="38">
        <f>IF('Indicator Date'!BH76="","x",'Indicator Date'!BH76)</f>
        <v>2023</v>
      </c>
      <c r="BI76" s="38">
        <f>IF('Indicator Date'!BI76="","x",'Indicator Date'!BI76)</f>
        <v>2022</v>
      </c>
      <c r="BJ76" s="38">
        <f>IF('Indicator Date'!BJ76="","x",'Indicator Date'!BJ76)</f>
        <v>2019</v>
      </c>
      <c r="BK76" s="38">
        <f>IF('Indicator Date'!BK76="","x",'Indicator Date'!BK76)</f>
        <v>2021</v>
      </c>
      <c r="BL76" s="38">
        <f>IF('Indicator Date'!BL76="","x",'Indicator Date'!BL76)</f>
        <v>2022</v>
      </c>
      <c r="BM76" s="38">
        <f>IF('Indicator Date'!BM76="","x",'Indicator Date'!BM76)</f>
        <v>2014</v>
      </c>
      <c r="BN76" s="38">
        <f>IF('Indicator Date'!BN76="","x",'Indicator Date'!BN76)</f>
        <v>2022</v>
      </c>
      <c r="BO76" s="38">
        <f>IF('Indicator Date'!BO76="","x",'Indicator Date'!BO76)</f>
        <v>2022</v>
      </c>
      <c r="BP76" s="38">
        <f>IF('Indicator Date'!BP76="","x",'Indicator Date'!BP76)</f>
        <v>2020</v>
      </c>
      <c r="BQ76" s="38">
        <f>IF('Indicator Date'!BQ76="","x",'Indicator Date'!BQ76)</f>
        <v>2022</v>
      </c>
      <c r="BR76" s="38">
        <f>IF('Indicator Date'!BR76="","x",'Indicator Date'!BR76)</f>
        <v>2022</v>
      </c>
      <c r="BS76" s="38">
        <f>IF('Indicator Date'!BS76="","x",'Indicator Date'!BS76)</f>
        <v>2022</v>
      </c>
      <c r="BT76" s="38">
        <f>IF('Indicator Date'!BT76="","x",'Indicator Date'!BT76)</f>
        <v>2021</v>
      </c>
      <c r="BU76" s="38">
        <f>IF('Indicator Date'!BU76="","x",'Indicator Date'!BU76)</f>
        <v>2020</v>
      </c>
      <c r="BV76" s="38">
        <f>IF('Indicator Date'!BV76="","x",'Indicator Date'!BV76)</f>
        <v>2023</v>
      </c>
    </row>
    <row r="77" spans="1:74">
      <c r="A77" s="30" t="str">
        <f>'Indicator Data'!A79</f>
        <v>Hungary</v>
      </c>
      <c r="B77" s="23" t="str">
        <f>'Indicator Data'!B79</f>
        <v>HUN</v>
      </c>
      <c r="C77" s="38">
        <f>IF('Indicator Date'!C77="","x",'Indicator Date'!C77)</f>
        <v>2024</v>
      </c>
      <c r="D77" s="38">
        <f>IF('Indicator Date'!D77="","x",'Indicator Date'!D77)</f>
        <v>2024</v>
      </c>
      <c r="E77" s="38">
        <f>IF('Indicator Date'!E77="","x",'Indicator Date'!E77)</f>
        <v>2024</v>
      </c>
      <c r="F77" s="38">
        <f>IF('Indicator Date'!F77="","x",'Indicator Date'!F77)</f>
        <v>2024</v>
      </c>
      <c r="G77" s="38">
        <f>IF('Indicator Date'!G77="","x",'Indicator Date'!G77)</f>
        <v>2024</v>
      </c>
      <c r="H77" s="38">
        <f>IF('Indicator Date'!H77="","x",'Indicator Date'!H77)</f>
        <v>2024</v>
      </c>
      <c r="I77" s="38">
        <f>IF('Indicator Date'!I77="","x",'Indicator Date'!I77)</f>
        <v>2024</v>
      </c>
      <c r="J77" s="38">
        <f>IF('Indicator Date'!J77="","x",'Indicator Date'!J77)</f>
        <v>2024</v>
      </c>
      <c r="K77" s="38">
        <f>IF('Indicator Date'!K77="","x",'Indicator Date'!K77)</f>
        <v>2024</v>
      </c>
      <c r="L77" s="38">
        <f>IF('Indicator Date'!L77="","x",'Indicator Date'!L77)</f>
        <v>2024</v>
      </c>
      <c r="M77" s="38">
        <f>IF('Indicator Date'!M77="","x",'Indicator Date'!M77)</f>
        <v>2024</v>
      </c>
      <c r="N77" s="38" t="str">
        <f>IF('Indicator Date'!N77="","x",'Indicator Date'!N77)</f>
        <v>x</v>
      </c>
      <c r="O77" s="38" t="str">
        <f>IF('Indicator Date'!O77="","x",'Indicator Date'!O77)</f>
        <v>x</v>
      </c>
      <c r="P77" s="38" t="str">
        <f>IF('Indicator Date'!P77="","x",'Indicator Date'!P77)</f>
        <v>x</v>
      </c>
      <c r="Q77" s="38">
        <f>IF('Indicator Date'!Q77="","x",'Indicator Date'!Q77)</f>
        <v>2024</v>
      </c>
      <c r="R77" s="38">
        <f>IF('Indicator Date'!R77="","x",'Indicator Date'!R77)</f>
        <v>2024</v>
      </c>
      <c r="S77" s="38">
        <f>IF('Indicator Date'!S77="","x",'Indicator Date'!S77)</f>
        <v>2024</v>
      </c>
      <c r="T77" s="38">
        <f>IF('Indicator Date'!T77="","x",'Indicator Date'!T77)</f>
        <v>2024</v>
      </c>
      <c r="U77" s="38">
        <f>IF('Indicator Date'!U77="","x",'Indicator Date'!U77)</f>
        <v>2024</v>
      </c>
      <c r="V77" s="38">
        <f>IF('Indicator Date'!V77="","x",'Indicator Date'!V77)</f>
        <v>2021</v>
      </c>
      <c r="W77" s="38">
        <f>IF('Indicator Date'!W77="","x",'Indicator Date'!W77)</f>
        <v>2022</v>
      </c>
      <c r="X77" s="38">
        <f>IF('Indicator Date'!X77="","x",'Indicator Date'!X77)</f>
        <v>2022</v>
      </c>
      <c r="Y77" s="38">
        <f>IF('Indicator Date'!Y77="","x",'Indicator Date'!Y77)</f>
        <v>2011</v>
      </c>
      <c r="Z77" s="38">
        <f>IF('Indicator Date'!Z77="","x",'Indicator Date'!Z77)</f>
        <v>2022</v>
      </c>
      <c r="AA77" s="38" t="str">
        <f>IF('Indicator Date'!AA77="","x",'Indicator Date'!AA77)</f>
        <v>x</v>
      </c>
      <c r="AB77" s="38">
        <f>IF('Indicator Date'!AB77="","x",'Indicator Date'!AB77)</f>
        <v>2018</v>
      </c>
      <c r="AC77" s="38">
        <f>IF('Indicator Date'!AC77="","x",'Indicator Date'!AC77)</f>
        <v>2020</v>
      </c>
      <c r="AD77" s="38" t="str">
        <f>IF('Indicator Date'!AD77="","x",'Indicator Date'!AD77)</f>
        <v>x</v>
      </c>
      <c r="AE77" s="38">
        <f>IF('Indicator Date'!AE77="","x",'Indicator Date'!AE77)</f>
        <v>2024</v>
      </c>
      <c r="AF77" s="38">
        <f>IF('Indicator Date'!AF77="","x",'Indicator Date'!AF77)</f>
        <v>2024</v>
      </c>
      <c r="AG77" s="38">
        <f>IF('Indicator Date'!AG77="","x",'Indicator Date'!AG77)</f>
        <v>2024</v>
      </c>
      <c r="AH77" s="38">
        <f>IF('Indicator Date'!AH77="","x",'Indicator Date'!AH77)</f>
        <v>2022</v>
      </c>
      <c r="AI77" s="38" t="str">
        <f>IF('Indicator Date'!AI77="","x",RIGHT('Indicator Date'!AI77,4))</f>
        <v>x</v>
      </c>
      <c r="AJ77" s="38">
        <f>IF('Indicator Date'!AJ77="","x",'Indicator Date'!AJ77)</f>
        <v>2024</v>
      </c>
      <c r="AK77" s="38">
        <f>IF('Indicator Date'!AK77="","x",'Indicator Date'!AK77)</f>
        <v>2021</v>
      </c>
      <c r="AL77" s="38">
        <f>IF('Indicator Date'!AL77="","x",'Indicator Date'!AL77)</f>
        <v>2022</v>
      </c>
      <c r="AM77" s="38" t="str">
        <f>IF('Indicator Date'!AM77="","x",'Indicator Date'!AM77)</f>
        <v>x</v>
      </c>
      <c r="AN77" s="38">
        <f>IF('Indicator Date'!AN77="","x",'Indicator Date'!AN77)</f>
        <v>2023</v>
      </c>
      <c r="AO77" s="38">
        <f>IF('Indicator Date'!AO77="","x",'Indicator Date'!AO77)</f>
        <v>2022</v>
      </c>
      <c r="AP77" s="38" t="str">
        <f>IF('Indicator Date'!AP77="","x",'Indicator Date'!AP77)</f>
        <v>x</v>
      </c>
      <c r="AQ77" s="38">
        <f>IF('Indicator Date'!AQ77="","x",'Indicator Date'!AQ77)</f>
        <v>2022</v>
      </c>
      <c r="AR77" s="38" t="str">
        <f>IF('Indicator Date'!AR77="","x",'Indicator Date'!AR77)</f>
        <v>x</v>
      </c>
      <c r="AS77" s="38" t="str">
        <f>IF('Indicator Date'!AS77="","x",'Indicator Date'!AS77)</f>
        <v>x</v>
      </c>
      <c r="AT77" s="38" t="str">
        <f>IF('Indicator Date'!AT77="","x",'Indicator Date'!AT77)</f>
        <v>x</v>
      </c>
      <c r="AU77" s="38">
        <f>IF('Indicator Date'!AU77="","x",'Indicator Date'!AU77)</f>
        <v>2022</v>
      </c>
      <c r="AV77" s="38">
        <f>IF('Indicator Date'!AV77="","x",'Indicator Date'!AV77)</f>
        <v>2022</v>
      </c>
      <c r="AW77" s="38">
        <f>IF('Indicator Date'!AW77="","x",'Indicator Date'!AW77)</f>
        <v>2021</v>
      </c>
      <c r="AX77" s="38">
        <f>IF('Indicator Date'!AX77="","x",'Indicator Date'!AX77)</f>
        <v>2024</v>
      </c>
      <c r="AY77" s="38">
        <f>IF('Indicator Date'!AY77="","x",'Indicator Date'!AY77)</f>
        <v>2024</v>
      </c>
      <c r="AZ77" s="38">
        <f>IF('Indicator Date'!AZ77="","x",'Indicator Date'!AZ77)</f>
        <v>2024</v>
      </c>
      <c r="BA77" s="38" t="str">
        <f>IF('Indicator Date'!BA77="","x",'Indicator Date'!BA77)</f>
        <v>x</v>
      </c>
      <c r="BB77" s="38">
        <f>IF('Indicator Date'!BB77="","x",'Indicator Date'!BB77)</f>
        <v>2024</v>
      </c>
      <c r="BC77" s="38">
        <f>IF('Indicator Date'!BC77="","x",'Indicator Date'!BC77)</f>
        <v>2023</v>
      </c>
      <c r="BD77" s="38">
        <f>IF('Indicator Date'!BD77="","x",'Indicator Date'!BD77)</f>
        <v>2024</v>
      </c>
      <c r="BE77" s="38">
        <f>IF('Indicator Date'!BE77="","x",'Indicator Date'!BE77)</f>
        <v>2024</v>
      </c>
      <c r="BF77" s="38">
        <f>IF('Indicator Date'!BF77="","x",'Indicator Date'!BF77)</f>
        <v>2015</v>
      </c>
      <c r="BG77" s="38">
        <f>IF('Indicator Date'!BG77="","x",'Indicator Date'!BG77)</f>
        <v>2022</v>
      </c>
      <c r="BH77" s="38">
        <f>IF('Indicator Date'!BH77="","x",'Indicator Date'!BH77)</f>
        <v>2023</v>
      </c>
      <c r="BI77" s="38">
        <f>IF('Indicator Date'!BI77="","x",'Indicator Date'!BI77)</f>
        <v>2022</v>
      </c>
      <c r="BJ77" s="38">
        <f>IF('Indicator Date'!BJ77="","x",'Indicator Date'!BJ77)</f>
        <v>2021</v>
      </c>
      <c r="BK77" s="38">
        <f>IF('Indicator Date'!BK77="","x",'Indicator Date'!BK77)</f>
        <v>2022</v>
      </c>
      <c r="BL77" s="38">
        <f>IF('Indicator Date'!BL77="","x",'Indicator Date'!BL77)</f>
        <v>2022</v>
      </c>
      <c r="BM77" s="38">
        <f>IF('Indicator Date'!BM77="","x",'Indicator Date'!BM77)</f>
        <v>2014</v>
      </c>
      <c r="BN77" s="38">
        <f>IF('Indicator Date'!BN77="","x",'Indicator Date'!BN77)</f>
        <v>2022</v>
      </c>
      <c r="BO77" s="38">
        <f>IF('Indicator Date'!BO77="","x",'Indicator Date'!BO77)</f>
        <v>2022</v>
      </c>
      <c r="BP77" s="38">
        <f>IF('Indicator Date'!BP77="","x",'Indicator Date'!BP77)</f>
        <v>2021</v>
      </c>
      <c r="BQ77" s="38">
        <f>IF('Indicator Date'!BQ77="","x",'Indicator Date'!BQ77)</f>
        <v>2022</v>
      </c>
      <c r="BR77" s="38">
        <f>IF('Indicator Date'!BR77="","x",'Indicator Date'!BR77)</f>
        <v>2022</v>
      </c>
      <c r="BS77" s="38">
        <f>IF('Indicator Date'!BS77="","x",'Indicator Date'!BS77)</f>
        <v>2022</v>
      </c>
      <c r="BT77" s="38">
        <f>IF('Indicator Date'!BT77="","x",'Indicator Date'!BT77)</f>
        <v>2021</v>
      </c>
      <c r="BU77" s="38">
        <f>IF('Indicator Date'!BU77="","x",'Indicator Date'!BU77)</f>
        <v>2020</v>
      </c>
      <c r="BV77" s="38">
        <f>IF('Indicator Date'!BV77="","x",'Indicator Date'!BV77)</f>
        <v>2023</v>
      </c>
    </row>
    <row r="78" spans="1:74">
      <c r="A78" s="30" t="str">
        <f>'Indicator Data'!A80</f>
        <v>Iceland</v>
      </c>
      <c r="B78" s="23" t="str">
        <f>'Indicator Data'!B80</f>
        <v>ISL</v>
      </c>
      <c r="C78" s="38">
        <f>IF('Indicator Date'!C78="","x",'Indicator Date'!C78)</f>
        <v>2024</v>
      </c>
      <c r="D78" s="38">
        <f>IF('Indicator Date'!D78="","x",'Indicator Date'!D78)</f>
        <v>2024</v>
      </c>
      <c r="E78" s="38">
        <f>IF('Indicator Date'!E78="","x",'Indicator Date'!E78)</f>
        <v>2024</v>
      </c>
      <c r="F78" s="38">
        <f>IF('Indicator Date'!F78="","x",'Indicator Date'!F78)</f>
        <v>2024</v>
      </c>
      <c r="G78" s="38">
        <f>IF('Indicator Date'!G78="","x",'Indicator Date'!G78)</f>
        <v>2024</v>
      </c>
      <c r="H78" s="38">
        <f>IF('Indicator Date'!H78="","x",'Indicator Date'!H78)</f>
        <v>2024</v>
      </c>
      <c r="I78" s="38">
        <f>IF('Indicator Date'!I78="","x",'Indicator Date'!I78)</f>
        <v>2024</v>
      </c>
      <c r="J78" s="38">
        <f>IF('Indicator Date'!J78="","x",'Indicator Date'!J78)</f>
        <v>2024</v>
      </c>
      <c r="K78" s="38">
        <f>IF('Indicator Date'!K78="","x",'Indicator Date'!K78)</f>
        <v>2024</v>
      </c>
      <c r="L78" s="38">
        <f>IF('Indicator Date'!L78="","x",'Indicator Date'!L78)</f>
        <v>2024</v>
      </c>
      <c r="M78" s="38" t="str">
        <f>IF('Indicator Date'!M78="","x",'Indicator Date'!M78)</f>
        <v>x</v>
      </c>
      <c r="N78" s="38" t="str">
        <f>IF('Indicator Date'!N78="","x",'Indicator Date'!N78)</f>
        <v>x</v>
      </c>
      <c r="O78" s="38" t="str">
        <f>IF('Indicator Date'!O78="","x",'Indicator Date'!O78)</f>
        <v>x</v>
      </c>
      <c r="P78" s="38" t="str">
        <f>IF('Indicator Date'!P78="","x",'Indicator Date'!P78)</f>
        <v>x</v>
      </c>
      <c r="Q78" s="38">
        <f>IF('Indicator Date'!Q78="","x",'Indicator Date'!Q78)</f>
        <v>2024</v>
      </c>
      <c r="R78" s="38">
        <f>IF('Indicator Date'!R78="","x",'Indicator Date'!R78)</f>
        <v>2024</v>
      </c>
      <c r="S78" s="38">
        <f>IF('Indicator Date'!S78="","x",'Indicator Date'!S78)</f>
        <v>2024</v>
      </c>
      <c r="T78" s="38">
        <f>IF('Indicator Date'!T78="","x",'Indicator Date'!T78)</f>
        <v>2024</v>
      </c>
      <c r="U78" s="38">
        <f>IF('Indicator Date'!U78="","x",'Indicator Date'!U78)</f>
        <v>2024</v>
      </c>
      <c r="V78" s="38">
        <f>IF('Indicator Date'!V78="","x",'Indicator Date'!V78)</f>
        <v>2021</v>
      </c>
      <c r="W78" s="38">
        <f>IF('Indicator Date'!W78="","x",'Indicator Date'!W78)</f>
        <v>2022</v>
      </c>
      <c r="X78" s="38">
        <f>IF('Indicator Date'!X78="","x",'Indicator Date'!X78)</f>
        <v>2022</v>
      </c>
      <c r="Y78" s="38" t="str">
        <f>IF('Indicator Date'!Y78="","x",'Indicator Date'!Y78)</f>
        <v>x</v>
      </c>
      <c r="Z78" s="38">
        <f>IF('Indicator Date'!Z78="","x",'Indicator Date'!Z78)</f>
        <v>2022</v>
      </c>
      <c r="AA78" s="38" t="str">
        <f>IF('Indicator Date'!AA78="","x",'Indicator Date'!AA78)</f>
        <v>x</v>
      </c>
      <c r="AB78" s="38">
        <f>IF('Indicator Date'!AB78="","x",'Indicator Date'!AB78)</f>
        <v>2019</v>
      </c>
      <c r="AC78" s="38" t="str">
        <f>IF('Indicator Date'!AC78="","x",'Indicator Date'!AC78)</f>
        <v>x</v>
      </c>
      <c r="AD78" s="38">
        <f>IF('Indicator Date'!AD78="","x",'Indicator Date'!AD78)</f>
        <v>2022</v>
      </c>
      <c r="AE78" s="38">
        <f>IF('Indicator Date'!AE78="","x",'Indicator Date'!AE78)</f>
        <v>2024</v>
      </c>
      <c r="AF78" s="38">
        <f>IF('Indicator Date'!AF78="","x",'Indicator Date'!AF78)</f>
        <v>2024</v>
      </c>
      <c r="AG78" s="38">
        <f>IF('Indicator Date'!AG78="","x",'Indicator Date'!AG78)</f>
        <v>2024</v>
      </c>
      <c r="AH78" s="38">
        <f>IF('Indicator Date'!AH78="","x",'Indicator Date'!AH78)</f>
        <v>2022</v>
      </c>
      <c r="AI78" s="38" t="str">
        <f>IF('Indicator Date'!AI78="","x",RIGHT('Indicator Date'!AI78,4))</f>
        <v>x</v>
      </c>
      <c r="AJ78" s="38">
        <f>IF('Indicator Date'!AJ78="","x",'Indicator Date'!AJ78)</f>
        <v>2024</v>
      </c>
      <c r="AK78" s="38">
        <f>IF('Indicator Date'!AK78="","x",'Indicator Date'!AK78)</f>
        <v>2021</v>
      </c>
      <c r="AL78" s="38">
        <f>IF('Indicator Date'!AL78="","x",'Indicator Date'!AL78)</f>
        <v>2022</v>
      </c>
      <c r="AM78" s="38" t="str">
        <f>IF('Indicator Date'!AM78="","x",'Indicator Date'!AM78)</f>
        <v>x</v>
      </c>
      <c r="AN78" s="38">
        <f>IF('Indicator Date'!AN78="","x",'Indicator Date'!AN78)</f>
        <v>2023</v>
      </c>
      <c r="AO78" s="38">
        <f>IF('Indicator Date'!AO78="","x",'Indicator Date'!AO78)</f>
        <v>2022</v>
      </c>
      <c r="AP78" s="38" t="str">
        <f>IF('Indicator Date'!AP78="","x",'Indicator Date'!AP78)</f>
        <v>x</v>
      </c>
      <c r="AQ78" s="38">
        <f>IF('Indicator Date'!AQ78="","x",'Indicator Date'!AQ78)</f>
        <v>2022</v>
      </c>
      <c r="AR78" s="38">
        <f>IF('Indicator Date'!AR78="","x",'Indicator Date'!AR78)</f>
        <v>2022</v>
      </c>
      <c r="AS78" s="38">
        <f>IF('Indicator Date'!AS78="","x",'Indicator Date'!AS78)</f>
        <v>2022</v>
      </c>
      <c r="AT78" s="38" t="str">
        <f>IF('Indicator Date'!AT78="","x",'Indicator Date'!AT78)</f>
        <v>x</v>
      </c>
      <c r="AU78" s="38">
        <f>IF('Indicator Date'!AU78="","x",'Indicator Date'!AU78)</f>
        <v>2022</v>
      </c>
      <c r="AV78" s="38">
        <f>IF('Indicator Date'!AV78="","x",'Indicator Date'!AV78)</f>
        <v>2022</v>
      </c>
      <c r="AW78" s="38">
        <f>IF('Indicator Date'!AW78="","x",'Indicator Date'!AW78)</f>
        <v>2017</v>
      </c>
      <c r="AX78" s="38">
        <f>IF('Indicator Date'!AX78="","x",'Indicator Date'!AX78)</f>
        <v>2024</v>
      </c>
      <c r="AY78" s="38">
        <f>IF('Indicator Date'!AY78="","x",'Indicator Date'!AY78)</f>
        <v>2024</v>
      </c>
      <c r="AZ78" s="38">
        <f>IF('Indicator Date'!AZ78="","x",'Indicator Date'!AZ78)</f>
        <v>2024</v>
      </c>
      <c r="BA78" s="38" t="str">
        <f>IF('Indicator Date'!BA78="","x",'Indicator Date'!BA78)</f>
        <v>x</v>
      </c>
      <c r="BB78" s="38">
        <f>IF('Indicator Date'!BB78="","x",'Indicator Date'!BB78)</f>
        <v>2024</v>
      </c>
      <c r="BC78" s="38" t="str">
        <f>IF('Indicator Date'!BC78="","x",'Indicator Date'!BC78)</f>
        <v>x</v>
      </c>
      <c r="BD78" s="38">
        <f>IF('Indicator Date'!BD78="","x",'Indicator Date'!BD78)</f>
        <v>2024</v>
      </c>
      <c r="BE78" s="38">
        <f>IF('Indicator Date'!BE78="","x",'Indicator Date'!BE78)</f>
        <v>2024</v>
      </c>
      <c r="BF78" s="38" t="str">
        <f>IF('Indicator Date'!BF78="","x",'Indicator Date'!BF78)</f>
        <v>x</v>
      </c>
      <c r="BG78" s="38">
        <f>IF('Indicator Date'!BG78="","x",'Indicator Date'!BG78)</f>
        <v>2022</v>
      </c>
      <c r="BH78" s="38">
        <f>IF('Indicator Date'!BH78="","x",'Indicator Date'!BH78)</f>
        <v>2023</v>
      </c>
      <c r="BI78" s="38">
        <f>IF('Indicator Date'!BI78="","x",'Indicator Date'!BI78)</f>
        <v>2022</v>
      </c>
      <c r="BJ78" s="38" t="str">
        <f>IF('Indicator Date'!BJ78="","x",'Indicator Date'!BJ78)</f>
        <v>x</v>
      </c>
      <c r="BK78" s="38">
        <f>IF('Indicator Date'!BK78="","x",'Indicator Date'!BK78)</f>
        <v>2021</v>
      </c>
      <c r="BL78" s="38">
        <f>IF('Indicator Date'!BL78="","x",'Indicator Date'!BL78)</f>
        <v>2022</v>
      </c>
      <c r="BM78" s="38">
        <f>IF('Indicator Date'!BM78="","x",'Indicator Date'!BM78)</f>
        <v>2014</v>
      </c>
      <c r="BN78" s="38">
        <f>IF('Indicator Date'!BN78="","x",'Indicator Date'!BN78)</f>
        <v>2022</v>
      </c>
      <c r="BO78" s="38">
        <f>IF('Indicator Date'!BO78="","x",'Indicator Date'!BO78)</f>
        <v>2022</v>
      </c>
      <c r="BP78" s="38">
        <f>IF('Indicator Date'!BP78="","x",'Indicator Date'!BP78)</f>
        <v>2019</v>
      </c>
      <c r="BQ78" s="38">
        <f>IF('Indicator Date'!BQ78="","x",'Indicator Date'!BQ78)</f>
        <v>2022</v>
      </c>
      <c r="BR78" s="38">
        <f>IF('Indicator Date'!BR78="","x",'Indicator Date'!BR78)</f>
        <v>2022</v>
      </c>
      <c r="BS78" s="38">
        <f>IF('Indicator Date'!BS78="","x",'Indicator Date'!BS78)</f>
        <v>2022</v>
      </c>
      <c r="BT78" s="38">
        <f>IF('Indicator Date'!BT78="","x",'Indicator Date'!BT78)</f>
        <v>2022</v>
      </c>
      <c r="BU78" s="38">
        <f>IF('Indicator Date'!BU78="","x",'Indicator Date'!BU78)</f>
        <v>2020</v>
      </c>
      <c r="BV78" s="38">
        <f>IF('Indicator Date'!BV78="","x",'Indicator Date'!BV78)</f>
        <v>2023</v>
      </c>
    </row>
    <row r="79" spans="1:74">
      <c r="A79" s="30" t="str">
        <f>'Indicator Data'!A81</f>
        <v>India</v>
      </c>
      <c r="B79" s="23" t="str">
        <f>'Indicator Data'!B81</f>
        <v>IND</v>
      </c>
      <c r="C79" s="38">
        <f>IF('Indicator Date'!C79="","x",'Indicator Date'!C79)</f>
        <v>2024</v>
      </c>
      <c r="D79" s="38">
        <f>IF('Indicator Date'!D79="","x",'Indicator Date'!D79)</f>
        <v>2024</v>
      </c>
      <c r="E79" s="38">
        <f>IF('Indicator Date'!E79="","x",'Indicator Date'!E79)</f>
        <v>2024</v>
      </c>
      <c r="F79" s="38">
        <f>IF('Indicator Date'!F79="","x",'Indicator Date'!F79)</f>
        <v>2024</v>
      </c>
      <c r="G79" s="38">
        <f>IF('Indicator Date'!G79="","x",'Indicator Date'!G79)</f>
        <v>2024</v>
      </c>
      <c r="H79" s="38">
        <f>IF('Indicator Date'!H79="","x",'Indicator Date'!H79)</f>
        <v>2024</v>
      </c>
      <c r="I79" s="38">
        <f>IF('Indicator Date'!I79="","x",'Indicator Date'!I79)</f>
        <v>2024</v>
      </c>
      <c r="J79" s="38">
        <f>IF('Indicator Date'!J79="","x",'Indicator Date'!J79)</f>
        <v>2024</v>
      </c>
      <c r="K79" s="38">
        <f>IF('Indicator Date'!K79="","x",'Indicator Date'!K79)</f>
        <v>2024</v>
      </c>
      <c r="L79" s="38">
        <f>IF('Indicator Date'!L79="","x",'Indicator Date'!L79)</f>
        <v>2024</v>
      </c>
      <c r="M79" s="38">
        <f>IF('Indicator Date'!M79="","x",'Indicator Date'!M79)</f>
        <v>2024</v>
      </c>
      <c r="N79" s="38" t="str">
        <f>IF('Indicator Date'!N79="","x",'Indicator Date'!N79)</f>
        <v>x</v>
      </c>
      <c r="O79" s="38" t="str">
        <f>IF('Indicator Date'!O79="","x",'Indicator Date'!O79)</f>
        <v>x</v>
      </c>
      <c r="P79" s="38" t="str">
        <f>IF('Indicator Date'!P79="","x",'Indicator Date'!P79)</f>
        <v>x</v>
      </c>
      <c r="Q79" s="38">
        <f>IF('Indicator Date'!Q79="","x",'Indicator Date'!Q79)</f>
        <v>2024</v>
      </c>
      <c r="R79" s="38">
        <f>IF('Indicator Date'!R79="","x",'Indicator Date'!R79)</f>
        <v>2024</v>
      </c>
      <c r="S79" s="38">
        <f>IF('Indicator Date'!S79="","x",'Indicator Date'!S79)</f>
        <v>2024</v>
      </c>
      <c r="T79" s="38">
        <f>IF('Indicator Date'!T79="","x",'Indicator Date'!T79)</f>
        <v>2024</v>
      </c>
      <c r="U79" s="38">
        <f>IF('Indicator Date'!U79="","x",'Indicator Date'!U79)</f>
        <v>2024</v>
      </c>
      <c r="V79" s="38">
        <f>IF('Indicator Date'!V79="","x",'Indicator Date'!V79)</f>
        <v>2021</v>
      </c>
      <c r="W79" s="38">
        <f>IF('Indicator Date'!W79="","x",'Indicator Date'!W79)</f>
        <v>2022</v>
      </c>
      <c r="X79" s="38">
        <f>IF('Indicator Date'!X79="","x",'Indicator Date'!X79)</f>
        <v>2022</v>
      </c>
      <c r="Y79" s="38">
        <f>IF('Indicator Date'!Y79="","x",'Indicator Date'!Y79)</f>
        <v>2020</v>
      </c>
      <c r="Z79" s="38">
        <f>IF('Indicator Date'!Z79="","x",'Indicator Date'!Z79)</f>
        <v>2022</v>
      </c>
      <c r="AA79" s="38">
        <f>IF('Indicator Date'!AA79="","x",'Indicator Date'!AA79)</f>
        <v>2022</v>
      </c>
      <c r="AB79" s="38">
        <f>IF('Indicator Date'!AB79="","x",'Indicator Date'!AB79)</f>
        <v>2017</v>
      </c>
      <c r="AC79" s="38">
        <f>IF('Indicator Date'!AC79="","x",'Indicator Date'!AC79)</f>
        <v>2020</v>
      </c>
      <c r="AD79" s="38">
        <f>IF('Indicator Date'!AD79="","x",'Indicator Date'!AD79)</f>
        <v>2022</v>
      </c>
      <c r="AE79" s="38">
        <f>IF('Indicator Date'!AE79="","x",'Indicator Date'!AE79)</f>
        <v>2024</v>
      </c>
      <c r="AF79" s="38">
        <f>IF('Indicator Date'!AF79="","x",'Indicator Date'!AF79)</f>
        <v>2024</v>
      </c>
      <c r="AG79" s="38">
        <f>IF('Indicator Date'!AG79="","x",'Indicator Date'!AG79)</f>
        <v>2024</v>
      </c>
      <c r="AH79" s="38">
        <f>IF('Indicator Date'!AH79="","x",'Indicator Date'!AH79)</f>
        <v>2022</v>
      </c>
      <c r="AI79" s="38" t="str">
        <f>IF('Indicator Date'!AI79="","x",RIGHT('Indicator Date'!AI79,4))</f>
        <v>2019</v>
      </c>
      <c r="AJ79" s="38">
        <f>IF('Indicator Date'!AJ79="","x",'Indicator Date'!AJ79)</f>
        <v>2024</v>
      </c>
      <c r="AK79" s="38">
        <f>IF('Indicator Date'!AK79="","x",'Indicator Date'!AK79)</f>
        <v>2021</v>
      </c>
      <c r="AL79" s="38">
        <f>IF('Indicator Date'!AL79="","x",'Indicator Date'!AL79)</f>
        <v>2022</v>
      </c>
      <c r="AM79" s="38">
        <f>IF('Indicator Date'!AM79="","x",'Indicator Date'!AM79)</f>
        <v>2022</v>
      </c>
      <c r="AN79" s="38">
        <f>IF('Indicator Date'!AN79="","x",'Indicator Date'!AN79)</f>
        <v>2023</v>
      </c>
      <c r="AO79" s="38">
        <f>IF('Indicator Date'!AO79="","x",'Indicator Date'!AO79)</f>
        <v>2022</v>
      </c>
      <c r="AP79" s="38">
        <f>IF('Indicator Date'!AP79="","x",'Indicator Date'!AP79)</f>
        <v>2020</v>
      </c>
      <c r="AQ79" s="38">
        <f>IF('Indicator Date'!AQ79="","x",'Indicator Date'!AQ79)</f>
        <v>2022</v>
      </c>
      <c r="AR79" s="38">
        <f>IF('Indicator Date'!AR79="","x",'Indicator Date'!AR79)</f>
        <v>2022</v>
      </c>
      <c r="AS79" s="38" t="str">
        <f>IF('Indicator Date'!AS79="","x",'Indicator Date'!AS79)</f>
        <v>x</v>
      </c>
      <c r="AT79" s="38">
        <f>IF('Indicator Date'!AT79="","x",'Indicator Date'!AT79)</f>
        <v>2022</v>
      </c>
      <c r="AU79" s="38">
        <f>IF('Indicator Date'!AU79="","x",'Indicator Date'!AU79)</f>
        <v>2022</v>
      </c>
      <c r="AV79" s="38">
        <f>IF('Indicator Date'!AV79="","x",'Indicator Date'!AV79)</f>
        <v>2022</v>
      </c>
      <c r="AW79" s="38">
        <f>IF('Indicator Date'!AW79="","x",'Indicator Date'!AW79)</f>
        <v>2021</v>
      </c>
      <c r="AX79" s="38">
        <f>IF('Indicator Date'!AX79="","x",'Indicator Date'!AX79)</f>
        <v>2024</v>
      </c>
      <c r="AY79" s="38">
        <f>IF('Indicator Date'!AY79="","x",'Indicator Date'!AY79)</f>
        <v>2024</v>
      </c>
      <c r="AZ79" s="38">
        <f>IF('Indicator Date'!AZ79="","x",'Indicator Date'!AZ79)</f>
        <v>2024</v>
      </c>
      <c r="BA79" s="38">
        <f>IF('Indicator Date'!BA79="","x",'Indicator Date'!BA79)</f>
        <v>2024</v>
      </c>
      <c r="BB79" s="38">
        <f>IF('Indicator Date'!BB79="","x",'Indicator Date'!BB79)</f>
        <v>2024</v>
      </c>
      <c r="BC79" s="38">
        <f>IF('Indicator Date'!BC79="","x",'Indicator Date'!BC79)</f>
        <v>2023</v>
      </c>
      <c r="BD79" s="38">
        <f>IF('Indicator Date'!BD79="","x",'Indicator Date'!BD79)</f>
        <v>2024</v>
      </c>
      <c r="BE79" s="38">
        <f>IF('Indicator Date'!BE79="","x",'Indicator Date'!BE79)</f>
        <v>2024</v>
      </c>
      <c r="BF79" s="38">
        <f>IF('Indicator Date'!BF79="","x",'Indicator Date'!BF79)</f>
        <v>2015</v>
      </c>
      <c r="BG79" s="38">
        <f>IF('Indicator Date'!BG79="","x",'Indicator Date'!BG79)</f>
        <v>2022</v>
      </c>
      <c r="BH79" s="38">
        <f>IF('Indicator Date'!BH79="","x",'Indicator Date'!BH79)</f>
        <v>2023</v>
      </c>
      <c r="BI79" s="38">
        <f>IF('Indicator Date'!BI79="","x",'Indicator Date'!BI79)</f>
        <v>2022</v>
      </c>
      <c r="BJ79" s="38">
        <f>IF('Indicator Date'!BJ79="","x",'Indicator Date'!BJ79)</f>
        <v>2022</v>
      </c>
      <c r="BK79" s="38">
        <f>IF('Indicator Date'!BK79="","x",'Indicator Date'!BK79)</f>
        <v>2021</v>
      </c>
      <c r="BL79" s="38">
        <f>IF('Indicator Date'!BL79="","x",'Indicator Date'!BL79)</f>
        <v>2022</v>
      </c>
      <c r="BM79" s="38">
        <f>IF('Indicator Date'!BM79="","x",'Indicator Date'!BM79)</f>
        <v>2014</v>
      </c>
      <c r="BN79" s="38">
        <f>IF('Indicator Date'!BN79="","x",'Indicator Date'!BN79)</f>
        <v>2022</v>
      </c>
      <c r="BO79" s="38">
        <f>IF('Indicator Date'!BO79="","x",'Indicator Date'!BO79)</f>
        <v>2022</v>
      </c>
      <c r="BP79" s="38">
        <f>IF('Indicator Date'!BP79="","x",'Indicator Date'!BP79)</f>
        <v>2020</v>
      </c>
      <c r="BQ79" s="38">
        <f>IF('Indicator Date'!BQ79="","x",'Indicator Date'!BQ79)</f>
        <v>2022</v>
      </c>
      <c r="BR79" s="38">
        <f>IF('Indicator Date'!BR79="","x",'Indicator Date'!BR79)</f>
        <v>2022</v>
      </c>
      <c r="BS79" s="38">
        <f>IF('Indicator Date'!BS79="","x",'Indicator Date'!BS79)</f>
        <v>2022</v>
      </c>
      <c r="BT79" s="38">
        <f>IF('Indicator Date'!BT79="","x",'Indicator Date'!BT79)</f>
        <v>2021</v>
      </c>
      <c r="BU79" s="38">
        <f>IF('Indicator Date'!BU79="","x",'Indicator Date'!BU79)</f>
        <v>2020</v>
      </c>
      <c r="BV79" s="38">
        <f>IF('Indicator Date'!BV79="","x",'Indicator Date'!BV79)</f>
        <v>2023</v>
      </c>
    </row>
    <row r="80" spans="1:74">
      <c r="A80" s="30" t="str">
        <f>'Indicator Data'!A82</f>
        <v>Indonesia</v>
      </c>
      <c r="B80" s="23" t="str">
        <f>'Indicator Data'!B82</f>
        <v>IDN</v>
      </c>
      <c r="C80" s="38">
        <f>IF('Indicator Date'!C80="","x",'Indicator Date'!C80)</f>
        <v>2024</v>
      </c>
      <c r="D80" s="38">
        <f>IF('Indicator Date'!D80="","x",'Indicator Date'!D80)</f>
        <v>2024</v>
      </c>
      <c r="E80" s="38">
        <f>IF('Indicator Date'!E80="","x",'Indicator Date'!E80)</f>
        <v>2024</v>
      </c>
      <c r="F80" s="38">
        <f>IF('Indicator Date'!F80="","x",'Indicator Date'!F80)</f>
        <v>2024</v>
      </c>
      <c r="G80" s="38">
        <f>IF('Indicator Date'!G80="","x",'Indicator Date'!G80)</f>
        <v>2024</v>
      </c>
      <c r="H80" s="38">
        <f>IF('Indicator Date'!H80="","x",'Indicator Date'!H80)</f>
        <v>2024</v>
      </c>
      <c r="I80" s="38">
        <f>IF('Indicator Date'!I80="","x",'Indicator Date'!I80)</f>
        <v>2024</v>
      </c>
      <c r="J80" s="38">
        <f>IF('Indicator Date'!J80="","x",'Indicator Date'!J80)</f>
        <v>2024</v>
      </c>
      <c r="K80" s="38">
        <f>IF('Indicator Date'!K80="","x",'Indicator Date'!K80)</f>
        <v>2024</v>
      </c>
      <c r="L80" s="38">
        <f>IF('Indicator Date'!L80="","x",'Indicator Date'!L80)</f>
        <v>2024</v>
      </c>
      <c r="M80" s="38">
        <f>IF('Indicator Date'!M80="","x",'Indicator Date'!M80)</f>
        <v>2024</v>
      </c>
      <c r="N80" s="38" t="str">
        <f>IF('Indicator Date'!N80="","x",'Indicator Date'!N80)</f>
        <v>x</v>
      </c>
      <c r="O80" s="38" t="str">
        <f>IF('Indicator Date'!O80="","x",'Indicator Date'!O80)</f>
        <v>x</v>
      </c>
      <c r="P80" s="38" t="str">
        <f>IF('Indicator Date'!P80="","x",'Indicator Date'!P80)</f>
        <v>x</v>
      </c>
      <c r="Q80" s="38">
        <f>IF('Indicator Date'!Q80="","x",'Indicator Date'!Q80)</f>
        <v>2024</v>
      </c>
      <c r="R80" s="38">
        <f>IF('Indicator Date'!R80="","x",'Indicator Date'!R80)</f>
        <v>2024</v>
      </c>
      <c r="S80" s="38">
        <f>IF('Indicator Date'!S80="","x",'Indicator Date'!S80)</f>
        <v>2024</v>
      </c>
      <c r="T80" s="38">
        <f>IF('Indicator Date'!T80="","x",'Indicator Date'!T80)</f>
        <v>2024</v>
      </c>
      <c r="U80" s="38">
        <f>IF('Indicator Date'!U80="","x",'Indicator Date'!U80)</f>
        <v>2024</v>
      </c>
      <c r="V80" s="38">
        <f>IF('Indicator Date'!V80="","x",'Indicator Date'!V80)</f>
        <v>2021</v>
      </c>
      <c r="W80" s="38">
        <f>IF('Indicator Date'!W80="","x",'Indicator Date'!W80)</f>
        <v>2022</v>
      </c>
      <c r="X80" s="38">
        <f>IF('Indicator Date'!X80="","x",'Indicator Date'!X80)</f>
        <v>2022</v>
      </c>
      <c r="Y80" s="38">
        <f>IF('Indicator Date'!Y80="","x",'Indicator Date'!Y80)</f>
        <v>2017</v>
      </c>
      <c r="Z80" s="38">
        <f>IF('Indicator Date'!Z80="","x",'Indicator Date'!Z80)</f>
        <v>2022</v>
      </c>
      <c r="AA80" s="38">
        <f>IF('Indicator Date'!AA80="","x",'Indicator Date'!AA80)</f>
        <v>2022</v>
      </c>
      <c r="AB80" s="38">
        <f>IF('Indicator Date'!AB80="","x",'Indicator Date'!AB80)</f>
        <v>2018</v>
      </c>
      <c r="AC80" s="38">
        <f>IF('Indicator Date'!AC80="","x",'Indicator Date'!AC80)</f>
        <v>2020</v>
      </c>
      <c r="AD80" s="38">
        <f>IF('Indicator Date'!AD80="","x",'Indicator Date'!AD80)</f>
        <v>2022</v>
      </c>
      <c r="AE80" s="38">
        <f>IF('Indicator Date'!AE80="","x",'Indicator Date'!AE80)</f>
        <v>2024</v>
      </c>
      <c r="AF80" s="38">
        <f>IF('Indicator Date'!AF80="","x",'Indicator Date'!AF80)</f>
        <v>2024</v>
      </c>
      <c r="AG80" s="38">
        <f>IF('Indicator Date'!AG80="","x",'Indicator Date'!AG80)</f>
        <v>2024</v>
      </c>
      <c r="AH80" s="38">
        <f>IF('Indicator Date'!AH80="","x",'Indicator Date'!AH80)</f>
        <v>2022</v>
      </c>
      <c r="AI80" s="38" t="str">
        <f>IF('Indicator Date'!AI80="","x",RIGHT('Indicator Date'!AI80,4))</f>
        <v>2017</v>
      </c>
      <c r="AJ80" s="38">
        <f>IF('Indicator Date'!AJ80="","x",'Indicator Date'!AJ80)</f>
        <v>2024</v>
      </c>
      <c r="AK80" s="38">
        <f>IF('Indicator Date'!AK80="","x",'Indicator Date'!AK80)</f>
        <v>2021</v>
      </c>
      <c r="AL80" s="38">
        <f>IF('Indicator Date'!AL80="","x",'Indicator Date'!AL80)</f>
        <v>2022</v>
      </c>
      <c r="AM80" s="38">
        <f>IF('Indicator Date'!AM80="","x",'Indicator Date'!AM80)</f>
        <v>2022</v>
      </c>
      <c r="AN80" s="38">
        <f>IF('Indicator Date'!AN80="","x",'Indicator Date'!AN80)</f>
        <v>2023</v>
      </c>
      <c r="AO80" s="38">
        <f>IF('Indicator Date'!AO80="","x",'Indicator Date'!AO80)</f>
        <v>2022</v>
      </c>
      <c r="AP80" s="38">
        <f>IF('Indicator Date'!AP80="","x",'Indicator Date'!AP80)</f>
        <v>2018</v>
      </c>
      <c r="AQ80" s="38">
        <f>IF('Indicator Date'!AQ80="","x",'Indicator Date'!AQ80)</f>
        <v>2022</v>
      </c>
      <c r="AR80" s="38">
        <f>IF('Indicator Date'!AR80="","x",'Indicator Date'!AR80)</f>
        <v>2022</v>
      </c>
      <c r="AS80" s="38">
        <f>IF('Indicator Date'!AS80="","x",'Indicator Date'!AS80)</f>
        <v>2022</v>
      </c>
      <c r="AT80" s="38">
        <f>IF('Indicator Date'!AT80="","x",'Indicator Date'!AT80)</f>
        <v>2022</v>
      </c>
      <c r="AU80" s="38">
        <f>IF('Indicator Date'!AU80="","x",'Indicator Date'!AU80)</f>
        <v>2022</v>
      </c>
      <c r="AV80" s="38">
        <f>IF('Indicator Date'!AV80="","x",'Indicator Date'!AV80)</f>
        <v>2022</v>
      </c>
      <c r="AW80" s="38">
        <f>IF('Indicator Date'!AW80="","x",'Indicator Date'!AW80)</f>
        <v>2023</v>
      </c>
      <c r="AX80" s="38">
        <f>IF('Indicator Date'!AX80="","x",'Indicator Date'!AX80)</f>
        <v>2024</v>
      </c>
      <c r="AY80" s="38">
        <f>IF('Indicator Date'!AY80="","x",'Indicator Date'!AY80)</f>
        <v>2024</v>
      </c>
      <c r="AZ80" s="38">
        <f>IF('Indicator Date'!AZ80="","x",'Indicator Date'!AZ80)</f>
        <v>2024</v>
      </c>
      <c r="BA80" s="38">
        <f>IF('Indicator Date'!BA80="","x",'Indicator Date'!BA80)</f>
        <v>2024</v>
      </c>
      <c r="BB80" s="38">
        <f>IF('Indicator Date'!BB80="","x",'Indicator Date'!BB80)</f>
        <v>2024</v>
      </c>
      <c r="BC80" s="38">
        <f>IF('Indicator Date'!BC80="","x",'Indicator Date'!BC80)</f>
        <v>2024</v>
      </c>
      <c r="BD80" s="38">
        <f>IF('Indicator Date'!BD80="","x",'Indicator Date'!BD80)</f>
        <v>2024</v>
      </c>
      <c r="BE80" s="38">
        <f>IF('Indicator Date'!BE80="","x",'Indicator Date'!BE80)</f>
        <v>2024</v>
      </c>
      <c r="BF80" s="38">
        <f>IF('Indicator Date'!BF80="","x",'Indicator Date'!BF80)</f>
        <v>2015</v>
      </c>
      <c r="BG80" s="38">
        <f>IF('Indicator Date'!BG80="","x",'Indicator Date'!BG80)</f>
        <v>2022</v>
      </c>
      <c r="BH80" s="38">
        <f>IF('Indicator Date'!BH80="","x",'Indicator Date'!BH80)</f>
        <v>2023</v>
      </c>
      <c r="BI80" s="38">
        <f>IF('Indicator Date'!BI80="","x",'Indicator Date'!BI80)</f>
        <v>2022</v>
      </c>
      <c r="BJ80" s="38">
        <f>IF('Indicator Date'!BJ80="","x",'Indicator Date'!BJ80)</f>
        <v>2020</v>
      </c>
      <c r="BK80" s="38">
        <f>IF('Indicator Date'!BK80="","x",'Indicator Date'!BK80)</f>
        <v>2022</v>
      </c>
      <c r="BL80" s="38">
        <f>IF('Indicator Date'!BL80="","x",'Indicator Date'!BL80)</f>
        <v>2022</v>
      </c>
      <c r="BM80" s="38">
        <f>IF('Indicator Date'!BM80="","x",'Indicator Date'!BM80)</f>
        <v>2014</v>
      </c>
      <c r="BN80" s="38">
        <f>IF('Indicator Date'!BN80="","x",'Indicator Date'!BN80)</f>
        <v>2022</v>
      </c>
      <c r="BO80" s="38">
        <f>IF('Indicator Date'!BO80="","x",'Indicator Date'!BO80)</f>
        <v>2022</v>
      </c>
      <c r="BP80" s="38">
        <f>IF('Indicator Date'!BP80="","x",'Indicator Date'!BP80)</f>
        <v>2021</v>
      </c>
      <c r="BQ80" s="38">
        <f>IF('Indicator Date'!BQ80="","x",'Indicator Date'!BQ80)</f>
        <v>2022</v>
      </c>
      <c r="BR80" s="38">
        <f>IF('Indicator Date'!BR80="","x",'Indicator Date'!BR80)</f>
        <v>2022</v>
      </c>
      <c r="BS80" s="38">
        <f>IF('Indicator Date'!BS80="","x",'Indicator Date'!BS80)</f>
        <v>2022</v>
      </c>
      <c r="BT80" s="38">
        <f>IF('Indicator Date'!BT80="","x",'Indicator Date'!BT80)</f>
        <v>2021</v>
      </c>
      <c r="BU80" s="38">
        <f>IF('Indicator Date'!BU80="","x",'Indicator Date'!BU80)</f>
        <v>2020</v>
      </c>
      <c r="BV80" s="38">
        <f>IF('Indicator Date'!BV80="","x",'Indicator Date'!BV80)</f>
        <v>2023</v>
      </c>
    </row>
    <row r="81" spans="1:74">
      <c r="A81" s="30" t="str">
        <f>'Indicator Data'!A83</f>
        <v>Iran</v>
      </c>
      <c r="B81" s="23" t="str">
        <f>'Indicator Data'!B83</f>
        <v>IRN</v>
      </c>
      <c r="C81" s="38">
        <f>IF('Indicator Date'!C81="","x",'Indicator Date'!C81)</f>
        <v>2024</v>
      </c>
      <c r="D81" s="38">
        <f>IF('Indicator Date'!D81="","x",'Indicator Date'!D81)</f>
        <v>2024</v>
      </c>
      <c r="E81" s="38">
        <f>IF('Indicator Date'!E81="","x",'Indicator Date'!E81)</f>
        <v>2024</v>
      </c>
      <c r="F81" s="38">
        <f>IF('Indicator Date'!F81="","x",'Indicator Date'!F81)</f>
        <v>2024</v>
      </c>
      <c r="G81" s="38">
        <f>IF('Indicator Date'!G81="","x",'Indicator Date'!G81)</f>
        <v>2024</v>
      </c>
      <c r="H81" s="38">
        <f>IF('Indicator Date'!H81="","x",'Indicator Date'!H81)</f>
        <v>2024</v>
      </c>
      <c r="I81" s="38">
        <f>IF('Indicator Date'!I81="","x",'Indicator Date'!I81)</f>
        <v>2024</v>
      </c>
      <c r="J81" s="38">
        <f>IF('Indicator Date'!J81="","x",'Indicator Date'!J81)</f>
        <v>2024</v>
      </c>
      <c r="K81" s="38">
        <f>IF('Indicator Date'!K81="","x",'Indicator Date'!K81)</f>
        <v>2024</v>
      </c>
      <c r="L81" s="38">
        <f>IF('Indicator Date'!L81="","x",'Indicator Date'!L81)</f>
        <v>2024</v>
      </c>
      <c r="M81" s="38">
        <f>IF('Indicator Date'!M81="","x",'Indicator Date'!M81)</f>
        <v>2024</v>
      </c>
      <c r="N81" s="38" t="str">
        <f>IF('Indicator Date'!N81="","x",'Indicator Date'!N81)</f>
        <v>x</v>
      </c>
      <c r="O81" s="38" t="str">
        <f>IF('Indicator Date'!O81="","x",'Indicator Date'!O81)</f>
        <v>x</v>
      </c>
      <c r="P81" s="38" t="str">
        <f>IF('Indicator Date'!P81="","x",'Indicator Date'!P81)</f>
        <v>x</v>
      </c>
      <c r="Q81" s="38">
        <f>IF('Indicator Date'!Q81="","x",'Indicator Date'!Q81)</f>
        <v>2024</v>
      </c>
      <c r="R81" s="38">
        <f>IF('Indicator Date'!R81="","x",'Indicator Date'!R81)</f>
        <v>2024</v>
      </c>
      <c r="S81" s="38">
        <f>IF('Indicator Date'!S81="","x",'Indicator Date'!S81)</f>
        <v>2024</v>
      </c>
      <c r="T81" s="38">
        <f>IF('Indicator Date'!T81="","x",'Indicator Date'!T81)</f>
        <v>2024</v>
      </c>
      <c r="U81" s="38">
        <f>IF('Indicator Date'!U81="","x",'Indicator Date'!U81)</f>
        <v>2024</v>
      </c>
      <c r="V81" s="38">
        <f>IF('Indicator Date'!V81="","x",'Indicator Date'!V81)</f>
        <v>2021</v>
      </c>
      <c r="W81" s="38">
        <f>IF('Indicator Date'!W81="","x",'Indicator Date'!W81)</f>
        <v>2022</v>
      </c>
      <c r="X81" s="38">
        <f>IF('Indicator Date'!X81="","x",'Indicator Date'!X81)</f>
        <v>2022</v>
      </c>
      <c r="Y81" s="38">
        <f>IF('Indicator Date'!Y81="","x",'Indicator Date'!Y81)</f>
        <v>2011</v>
      </c>
      <c r="Z81" s="38">
        <f>IF('Indicator Date'!Z81="","x",'Indicator Date'!Z81)</f>
        <v>2016</v>
      </c>
      <c r="AA81" s="38" t="str">
        <f>IF('Indicator Date'!AA81="","x",'Indicator Date'!AA81)</f>
        <v>x</v>
      </c>
      <c r="AB81" s="38">
        <f>IF('Indicator Date'!AB81="","x",'Indicator Date'!AB81)</f>
        <v>2017</v>
      </c>
      <c r="AC81" s="38">
        <f>IF('Indicator Date'!AC81="","x",'Indicator Date'!AC81)</f>
        <v>2020</v>
      </c>
      <c r="AD81" s="38">
        <f>IF('Indicator Date'!AD81="","x",'Indicator Date'!AD81)</f>
        <v>2022</v>
      </c>
      <c r="AE81" s="38">
        <f>IF('Indicator Date'!AE81="","x",'Indicator Date'!AE81)</f>
        <v>2024</v>
      </c>
      <c r="AF81" s="38">
        <f>IF('Indicator Date'!AF81="","x",'Indicator Date'!AF81)</f>
        <v>2024</v>
      </c>
      <c r="AG81" s="38">
        <f>IF('Indicator Date'!AG81="","x",'Indicator Date'!AG81)</f>
        <v>2024</v>
      </c>
      <c r="AH81" s="38">
        <f>IF('Indicator Date'!AH81="","x",'Indicator Date'!AH81)</f>
        <v>2022</v>
      </c>
      <c r="AI81" s="38" t="str">
        <f>IF('Indicator Date'!AI81="","x",RIGHT('Indicator Date'!AI81,4))</f>
        <v>x</v>
      </c>
      <c r="AJ81" s="38">
        <f>IF('Indicator Date'!AJ81="","x",'Indicator Date'!AJ81)</f>
        <v>2024</v>
      </c>
      <c r="AK81" s="38">
        <f>IF('Indicator Date'!AK81="","x",'Indicator Date'!AK81)</f>
        <v>2021</v>
      </c>
      <c r="AL81" s="38">
        <f>IF('Indicator Date'!AL81="","x",'Indicator Date'!AL81)</f>
        <v>2022</v>
      </c>
      <c r="AM81" s="38">
        <f>IF('Indicator Date'!AM81="","x",'Indicator Date'!AM81)</f>
        <v>2022</v>
      </c>
      <c r="AN81" s="38">
        <f>IF('Indicator Date'!AN81="","x",'Indicator Date'!AN81)</f>
        <v>2020</v>
      </c>
      <c r="AO81" s="38">
        <f>IF('Indicator Date'!AO81="","x",'Indicator Date'!AO81)</f>
        <v>2022</v>
      </c>
      <c r="AP81" s="38">
        <f>IF('Indicator Date'!AP81="","x",'Indicator Date'!AP81)</f>
        <v>2017</v>
      </c>
      <c r="AQ81" s="38">
        <f>IF('Indicator Date'!AQ81="","x",'Indicator Date'!AQ81)</f>
        <v>2022</v>
      </c>
      <c r="AR81" s="38">
        <f>IF('Indicator Date'!AR81="","x",'Indicator Date'!AR81)</f>
        <v>2022</v>
      </c>
      <c r="AS81" s="38">
        <f>IF('Indicator Date'!AS81="","x",'Indicator Date'!AS81)</f>
        <v>2022</v>
      </c>
      <c r="AT81" s="38">
        <f>IF('Indicator Date'!AT81="","x",'Indicator Date'!AT81)</f>
        <v>2022</v>
      </c>
      <c r="AU81" s="38">
        <f>IF('Indicator Date'!AU81="","x",'Indicator Date'!AU81)</f>
        <v>2022</v>
      </c>
      <c r="AV81" s="38">
        <f>IF('Indicator Date'!AV81="","x",'Indicator Date'!AV81)</f>
        <v>2022</v>
      </c>
      <c r="AW81" s="38">
        <f>IF('Indicator Date'!AW81="","x",'Indicator Date'!AW81)</f>
        <v>2022</v>
      </c>
      <c r="AX81" s="38">
        <f>IF('Indicator Date'!AX81="","x",'Indicator Date'!AX81)</f>
        <v>2024</v>
      </c>
      <c r="AY81" s="38">
        <f>IF('Indicator Date'!AY81="","x",'Indicator Date'!AY81)</f>
        <v>2024</v>
      </c>
      <c r="AZ81" s="38">
        <f>IF('Indicator Date'!AZ81="","x",'Indicator Date'!AZ81)</f>
        <v>2024</v>
      </c>
      <c r="BA81" s="38" t="str">
        <f>IF('Indicator Date'!BA81="","x",'Indicator Date'!BA81)</f>
        <v>x</v>
      </c>
      <c r="BB81" s="38">
        <f>IF('Indicator Date'!BB81="","x",'Indicator Date'!BB81)</f>
        <v>2024</v>
      </c>
      <c r="BC81" s="38">
        <f>IF('Indicator Date'!BC81="","x",'Indicator Date'!BC81)</f>
        <v>2024</v>
      </c>
      <c r="BD81" s="38">
        <f>IF('Indicator Date'!BD81="","x",'Indicator Date'!BD81)</f>
        <v>2024</v>
      </c>
      <c r="BE81" s="38">
        <f>IF('Indicator Date'!BE81="","x",'Indicator Date'!BE81)</f>
        <v>2024</v>
      </c>
      <c r="BF81" s="38">
        <f>IF('Indicator Date'!BF81="","x",'Indicator Date'!BF81)</f>
        <v>2013</v>
      </c>
      <c r="BG81" s="38">
        <f>IF('Indicator Date'!BG81="","x",'Indicator Date'!BG81)</f>
        <v>2022</v>
      </c>
      <c r="BH81" s="38">
        <f>IF('Indicator Date'!BH81="","x",'Indicator Date'!BH81)</f>
        <v>2023</v>
      </c>
      <c r="BI81" s="38">
        <f>IF('Indicator Date'!BI81="","x",'Indicator Date'!BI81)</f>
        <v>2022</v>
      </c>
      <c r="BJ81" s="38">
        <f>IF('Indicator Date'!BJ81="","x",'Indicator Date'!BJ81)</f>
        <v>2022</v>
      </c>
      <c r="BK81" s="38">
        <f>IF('Indicator Date'!BK81="","x",'Indicator Date'!BK81)</f>
        <v>2021</v>
      </c>
      <c r="BL81" s="38">
        <f>IF('Indicator Date'!BL81="","x",'Indicator Date'!BL81)</f>
        <v>2022</v>
      </c>
      <c r="BM81" s="38">
        <f>IF('Indicator Date'!BM81="","x",'Indicator Date'!BM81)</f>
        <v>2014</v>
      </c>
      <c r="BN81" s="38">
        <f>IF('Indicator Date'!BN81="","x",'Indicator Date'!BN81)</f>
        <v>2022</v>
      </c>
      <c r="BO81" s="38">
        <f>IF('Indicator Date'!BO81="","x",'Indicator Date'!BO81)</f>
        <v>2022</v>
      </c>
      <c r="BP81" s="38">
        <f>IF('Indicator Date'!BP81="","x",'Indicator Date'!BP81)</f>
        <v>2018</v>
      </c>
      <c r="BQ81" s="38">
        <f>IF('Indicator Date'!BQ81="","x",'Indicator Date'!BQ81)</f>
        <v>2022</v>
      </c>
      <c r="BR81" s="38">
        <f>IF('Indicator Date'!BR81="","x",'Indicator Date'!BR81)</f>
        <v>2022</v>
      </c>
      <c r="BS81" s="38" t="str">
        <f>IF('Indicator Date'!BS81="","x",'Indicator Date'!BS81)</f>
        <v>x</v>
      </c>
      <c r="BT81" s="38">
        <f>IF('Indicator Date'!BT81="","x",'Indicator Date'!BT81)</f>
        <v>2021</v>
      </c>
      <c r="BU81" s="38">
        <f>IF('Indicator Date'!BU81="","x",'Indicator Date'!BU81)</f>
        <v>2020</v>
      </c>
      <c r="BV81" s="38">
        <f>IF('Indicator Date'!BV81="","x",'Indicator Date'!BV81)</f>
        <v>2023</v>
      </c>
    </row>
    <row r="82" spans="1:74">
      <c r="A82" s="30" t="str">
        <f>'Indicator Data'!A84</f>
        <v>Iraq</v>
      </c>
      <c r="B82" s="23" t="str">
        <f>'Indicator Data'!B84</f>
        <v>IRQ</v>
      </c>
      <c r="C82" s="38">
        <f>IF('Indicator Date'!C82="","x",'Indicator Date'!C82)</f>
        <v>2024</v>
      </c>
      <c r="D82" s="38">
        <f>IF('Indicator Date'!D82="","x",'Indicator Date'!D82)</f>
        <v>2024</v>
      </c>
      <c r="E82" s="38">
        <f>IF('Indicator Date'!E82="","x",'Indicator Date'!E82)</f>
        <v>2024</v>
      </c>
      <c r="F82" s="38">
        <f>IF('Indicator Date'!F82="","x",'Indicator Date'!F82)</f>
        <v>2024</v>
      </c>
      <c r="G82" s="38">
        <f>IF('Indicator Date'!G82="","x",'Indicator Date'!G82)</f>
        <v>2024</v>
      </c>
      <c r="H82" s="38">
        <f>IF('Indicator Date'!H82="","x",'Indicator Date'!H82)</f>
        <v>2024</v>
      </c>
      <c r="I82" s="38">
        <f>IF('Indicator Date'!I82="","x",'Indicator Date'!I82)</f>
        <v>2024</v>
      </c>
      <c r="J82" s="38">
        <f>IF('Indicator Date'!J82="","x",'Indicator Date'!J82)</f>
        <v>2024</v>
      </c>
      <c r="K82" s="38">
        <f>IF('Indicator Date'!K82="","x",'Indicator Date'!K82)</f>
        <v>2024</v>
      </c>
      <c r="L82" s="38">
        <f>IF('Indicator Date'!L82="","x",'Indicator Date'!L82)</f>
        <v>2024</v>
      </c>
      <c r="M82" s="38">
        <f>IF('Indicator Date'!M82="","x",'Indicator Date'!M82)</f>
        <v>2024</v>
      </c>
      <c r="N82" s="38" t="str">
        <f>IF('Indicator Date'!N82="","x",'Indicator Date'!N82)</f>
        <v>x</v>
      </c>
      <c r="O82" s="38" t="str">
        <f>IF('Indicator Date'!O82="","x",'Indicator Date'!O82)</f>
        <v>x</v>
      </c>
      <c r="P82" s="38" t="str">
        <f>IF('Indicator Date'!P82="","x",'Indicator Date'!P82)</f>
        <v>x</v>
      </c>
      <c r="Q82" s="38">
        <f>IF('Indicator Date'!Q82="","x",'Indicator Date'!Q82)</f>
        <v>2024</v>
      </c>
      <c r="R82" s="38">
        <f>IF('Indicator Date'!R82="","x",'Indicator Date'!R82)</f>
        <v>2024</v>
      </c>
      <c r="S82" s="38">
        <f>IF('Indicator Date'!S82="","x",'Indicator Date'!S82)</f>
        <v>2024</v>
      </c>
      <c r="T82" s="38">
        <f>IF('Indicator Date'!T82="","x",'Indicator Date'!T82)</f>
        <v>2024</v>
      </c>
      <c r="U82" s="38">
        <f>IF('Indicator Date'!U82="","x",'Indicator Date'!U82)</f>
        <v>2024</v>
      </c>
      <c r="V82" s="38">
        <f>IF('Indicator Date'!V82="","x",'Indicator Date'!V82)</f>
        <v>2021</v>
      </c>
      <c r="W82" s="38">
        <f>IF('Indicator Date'!W82="","x",'Indicator Date'!W82)</f>
        <v>2022</v>
      </c>
      <c r="X82" s="38">
        <f>IF('Indicator Date'!X82="","x",'Indicator Date'!X82)</f>
        <v>2022</v>
      </c>
      <c r="Y82" s="38">
        <f>IF('Indicator Date'!Y82="","x",'Indicator Date'!Y82)</f>
        <v>2018</v>
      </c>
      <c r="Z82" s="38">
        <f>IF('Indicator Date'!Z82="","x",'Indicator Date'!Z82)</f>
        <v>2022</v>
      </c>
      <c r="AA82" s="38">
        <f>IF('Indicator Date'!AA82="","x",'Indicator Date'!AA82)</f>
        <v>2022</v>
      </c>
      <c r="AB82" s="38">
        <f>IF('Indicator Date'!AB82="","x",'Indicator Date'!AB82)</f>
        <v>2018</v>
      </c>
      <c r="AC82" s="38">
        <f>IF('Indicator Date'!AC82="","x",'Indicator Date'!AC82)</f>
        <v>2020</v>
      </c>
      <c r="AD82" s="38">
        <f>IF('Indicator Date'!AD82="","x",'Indicator Date'!AD82)</f>
        <v>2022</v>
      </c>
      <c r="AE82" s="38">
        <f>IF('Indicator Date'!AE82="","x",'Indicator Date'!AE82)</f>
        <v>2024</v>
      </c>
      <c r="AF82" s="38">
        <f>IF('Indicator Date'!AF82="","x",'Indicator Date'!AF82)</f>
        <v>2024</v>
      </c>
      <c r="AG82" s="38">
        <f>IF('Indicator Date'!AG82="","x",'Indicator Date'!AG82)</f>
        <v>2024</v>
      </c>
      <c r="AH82" s="38">
        <f>IF('Indicator Date'!AH82="","x",'Indicator Date'!AH82)</f>
        <v>2022</v>
      </c>
      <c r="AI82" s="38" t="str">
        <f>IF('Indicator Date'!AI82="","x",RIGHT('Indicator Date'!AI82,4))</f>
        <v>2018</v>
      </c>
      <c r="AJ82" s="38">
        <f>IF('Indicator Date'!AJ82="","x",'Indicator Date'!AJ82)</f>
        <v>2024</v>
      </c>
      <c r="AK82" s="38">
        <f>IF('Indicator Date'!AK82="","x",'Indicator Date'!AK82)</f>
        <v>2021</v>
      </c>
      <c r="AL82" s="38">
        <f>IF('Indicator Date'!AL82="","x",'Indicator Date'!AL82)</f>
        <v>2022</v>
      </c>
      <c r="AM82" s="38">
        <f>IF('Indicator Date'!AM82="","x",'Indicator Date'!AM82)</f>
        <v>2022</v>
      </c>
      <c r="AN82" s="38">
        <f>IF('Indicator Date'!AN82="","x",'Indicator Date'!AN82)</f>
        <v>2023</v>
      </c>
      <c r="AO82" s="38">
        <f>IF('Indicator Date'!AO82="","x",'Indicator Date'!AO82)</f>
        <v>2022</v>
      </c>
      <c r="AP82" s="38">
        <f>IF('Indicator Date'!AP82="","x",'Indicator Date'!AP82)</f>
        <v>2018</v>
      </c>
      <c r="AQ82" s="38">
        <f>IF('Indicator Date'!AQ82="","x",'Indicator Date'!AQ82)</f>
        <v>2022</v>
      </c>
      <c r="AR82" s="38">
        <f>IF('Indicator Date'!AR82="","x",'Indicator Date'!AR82)</f>
        <v>2022</v>
      </c>
      <c r="AS82" s="38">
        <f>IF('Indicator Date'!AS82="","x",'Indicator Date'!AS82)</f>
        <v>2022</v>
      </c>
      <c r="AT82" s="38">
        <f>IF('Indicator Date'!AT82="","x",'Indicator Date'!AT82)</f>
        <v>2022</v>
      </c>
      <c r="AU82" s="38">
        <f>IF('Indicator Date'!AU82="","x",'Indicator Date'!AU82)</f>
        <v>2022</v>
      </c>
      <c r="AV82" s="38">
        <f>IF('Indicator Date'!AV82="","x",'Indicator Date'!AV82)</f>
        <v>2022</v>
      </c>
      <c r="AW82" s="38">
        <f>IF('Indicator Date'!AW82="","x",'Indicator Date'!AW82)</f>
        <v>2012</v>
      </c>
      <c r="AX82" s="38">
        <f>IF('Indicator Date'!AX82="","x",'Indicator Date'!AX82)</f>
        <v>2024</v>
      </c>
      <c r="AY82" s="38">
        <f>IF('Indicator Date'!AY82="","x",'Indicator Date'!AY82)</f>
        <v>2024</v>
      </c>
      <c r="AZ82" s="38">
        <f>IF('Indicator Date'!AZ82="","x",'Indicator Date'!AZ82)</f>
        <v>2024</v>
      </c>
      <c r="BA82" s="38">
        <f>IF('Indicator Date'!BA82="","x",'Indicator Date'!BA82)</f>
        <v>2024</v>
      </c>
      <c r="BB82" s="38">
        <f>IF('Indicator Date'!BB82="","x",'Indicator Date'!BB82)</f>
        <v>2024</v>
      </c>
      <c r="BC82" s="38">
        <f>IF('Indicator Date'!BC82="","x",'Indicator Date'!BC82)</f>
        <v>2024</v>
      </c>
      <c r="BD82" s="38">
        <f>IF('Indicator Date'!BD82="","x",'Indicator Date'!BD82)</f>
        <v>2024</v>
      </c>
      <c r="BE82" s="38">
        <f>IF('Indicator Date'!BE82="","x",'Indicator Date'!BE82)</f>
        <v>2024</v>
      </c>
      <c r="BF82" s="38">
        <f>IF('Indicator Date'!BF82="","x",'Indicator Date'!BF82)</f>
        <v>2015</v>
      </c>
      <c r="BG82" s="38">
        <f>IF('Indicator Date'!BG82="","x",'Indicator Date'!BG82)</f>
        <v>2022</v>
      </c>
      <c r="BH82" s="38">
        <f>IF('Indicator Date'!BH82="","x",'Indicator Date'!BH82)</f>
        <v>2023</v>
      </c>
      <c r="BI82" s="38">
        <f>IF('Indicator Date'!BI82="","x",'Indicator Date'!BI82)</f>
        <v>2022</v>
      </c>
      <c r="BJ82" s="38">
        <f>IF('Indicator Date'!BJ82="","x",'Indicator Date'!BJ82)</f>
        <v>2017</v>
      </c>
      <c r="BK82" s="38">
        <f>IF('Indicator Date'!BK82="","x",'Indicator Date'!BK82)</f>
        <v>2022</v>
      </c>
      <c r="BL82" s="38">
        <f>IF('Indicator Date'!BL82="","x",'Indicator Date'!BL82)</f>
        <v>2022</v>
      </c>
      <c r="BM82" s="38">
        <f>IF('Indicator Date'!BM82="","x",'Indicator Date'!BM82)</f>
        <v>2014</v>
      </c>
      <c r="BN82" s="38">
        <f>IF('Indicator Date'!BN82="","x",'Indicator Date'!BN82)</f>
        <v>2022</v>
      </c>
      <c r="BO82" s="38">
        <f>IF('Indicator Date'!BO82="","x",'Indicator Date'!BO82)</f>
        <v>2022</v>
      </c>
      <c r="BP82" s="38">
        <f>IF('Indicator Date'!BP82="","x",'Indicator Date'!BP82)</f>
        <v>2020</v>
      </c>
      <c r="BQ82" s="38">
        <f>IF('Indicator Date'!BQ82="","x",'Indicator Date'!BQ82)</f>
        <v>2022</v>
      </c>
      <c r="BR82" s="38">
        <f>IF('Indicator Date'!BR82="","x",'Indicator Date'!BR82)</f>
        <v>2022</v>
      </c>
      <c r="BS82" s="38">
        <f>IF('Indicator Date'!BS82="","x",'Indicator Date'!BS82)</f>
        <v>2022</v>
      </c>
      <c r="BT82" s="38">
        <f>IF('Indicator Date'!BT82="","x",'Indicator Date'!BT82)</f>
        <v>2021</v>
      </c>
      <c r="BU82" s="38">
        <f>IF('Indicator Date'!BU82="","x",'Indicator Date'!BU82)</f>
        <v>2020</v>
      </c>
      <c r="BV82" s="38">
        <f>IF('Indicator Date'!BV82="","x",'Indicator Date'!BV82)</f>
        <v>2023</v>
      </c>
    </row>
    <row r="83" spans="1:74">
      <c r="A83" s="30" t="str">
        <f>'Indicator Data'!A85</f>
        <v>Ireland</v>
      </c>
      <c r="B83" s="23" t="str">
        <f>'Indicator Data'!B85</f>
        <v>IRL</v>
      </c>
      <c r="C83" s="38">
        <f>IF('Indicator Date'!C83="","x",'Indicator Date'!C83)</f>
        <v>2024</v>
      </c>
      <c r="D83" s="38">
        <f>IF('Indicator Date'!D83="","x",'Indicator Date'!D83)</f>
        <v>2024</v>
      </c>
      <c r="E83" s="38">
        <f>IF('Indicator Date'!E83="","x",'Indicator Date'!E83)</f>
        <v>2024</v>
      </c>
      <c r="F83" s="38">
        <f>IF('Indicator Date'!F83="","x",'Indicator Date'!F83)</f>
        <v>2024</v>
      </c>
      <c r="G83" s="38">
        <f>IF('Indicator Date'!G83="","x",'Indicator Date'!G83)</f>
        <v>2024</v>
      </c>
      <c r="H83" s="38">
        <f>IF('Indicator Date'!H83="","x",'Indicator Date'!H83)</f>
        <v>2024</v>
      </c>
      <c r="I83" s="38">
        <f>IF('Indicator Date'!I83="","x",'Indicator Date'!I83)</f>
        <v>2024</v>
      </c>
      <c r="J83" s="38">
        <f>IF('Indicator Date'!J83="","x",'Indicator Date'!J83)</f>
        <v>2024</v>
      </c>
      <c r="K83" s="38">
        <f>IF('Indicator Date'!K83="","x",'Indicator Date'!K83)</f>
        <v>2024</v>
      </c>
      <c r="L83" s="38">
        <f>IF('Indicator Date'!L83="","x",'Indicator Date'!L83)</f>
        <v>2024</v>
      </c>
      <c r="M83" s="38">
        <f>IF('Indicator Date'!M83="","x",'Indicator Date'!M83)</f>
        <v>2024</v>
      </c>
      <c r="N83" s="38" t="str">
        <f>IF('Indicator Date'!N83="","x",'Indicator Date'!N83)</f>
        <v>x</v>
      </c>
      <c r="O83" s="38" t="str">
        <f>IF('Indicator Date'!O83="","x",'Indicator Date'!O83)</f>
        <v>x</v>
      </c>
      <c r="P83" s="38" t="str">
        <f>IF('Indicator Date'!P83="","x",'Indicator Date'!P83)</f>
        <v>x</v>
      </c>
      <c r="Q83" s="38">
        <f>IF('Indicator Date'!Q83="","x",'Indicator Date'!Q83)</f>
        <v>2024</v>
      </c>
      <c r="R83" s="38">
        <f>IF('Indicator Date'!R83="","x",'Indicator Date'!R83)</f>
        <v>2024</v>
      </c>
      <c r="S83" s="38">
        <f>IF('Indicator Date'!S83="","x",'Indicator Date'!S83)</f>
        <v>2024</v>
      </c>
      <c r="T83" s="38">
        <f>IF('Indicator Date'!T83="","x",'Indicator Date'!T83)</f>
        <v>2024</v>
      </c>
      <c r="U83" s="38">
        <f>IF('Indicator Date'!U83="","x",'Indicator Date'!U83)</f>
        <v>2024</v>
      </c>
      <c r="V83" s="38">
        <f>IF('Indicator Date'!V83="","x",'Indicator Date'!V83)</f>
        <v>2021</v>
      </c>
      <c r="W83" s="38">
        <f>IF('Indicator Date'!W83="","x",'Indicator Date'!W83)</f>
        <v>2022</v>
      </c>
      <c r="X83" s="38">
        <f>IF('Indicator Date'!X83="","x",'Indicator Date'!X83)</f>
        <v>2022</v>
      </c>
      <c r="Y83" s="38">
        <f>IF('Indicator Date'!Y83="","x",'Indicator Date'!Y83)</f>
        <v>2016</v>
      </c>
      <c r="Z83" s="38">
        <f>IF('Indicator Date'!Z83="","x",'Indicator Date'!Z83)</f>
        <v>2022</v>
      </c>
      <c r="AA83" s="38" t="str">
        <f>IF('Indicator Date'!AA83="","x",'Indicator Date'!AA83)</f>
        <v>x</v>
      </c>
      <c r="AB83" s="38">
        <f>IF('Indicator Date'!AB83="","x",'Indicator Date'!AB83)</f>
        <v>2018</v>
      </c>
      <c r="AC83" s="38">
        <f>IF('Indicator Date'!AC83="","x",'Indicator Date'!AC83)</f>
        <v>2020</v>
      </c>
      <c r="AD83" s="38">
        <f>IF('Indicator Date'!AD83="","x",'Indicator Date'!AD83)</f>
        <v>2022</v>
      </c>
      <c r="AE83" s="38">
        <f>IF('Indicator Date'!AE83="","x",'Indicator Date'!AE83)</f>
        <v>2024</v>
      </c>
      <c r="AF83" s="38">
        <f>IF('Indicator Date'!AF83="","x",'Indicator Date'!AF83)</f>
        <v>2024</v>
      </c>
      <c r="AG83" s="38">
        <f>IF('Indicator Date'!AG83="","x",'Indicator Date'!AG83)</f>
        <v>2024</v>
      </c>
      <c r="AH83" s="38">
        <f>IF('Indicator Date'!AH83="","x",'Indicator Date'!AH83)</f>
        <v>2022</v>
      </c>
      <c r="AI83" s="38" t="str">
        <f>IF('Indicator Date'!AI83="","x",RIGHT('Indicator Date'!AI83,4))</f>
        <v>x</v>
      </c>
      <c r="AJ83" s="38">
        <f>IF('Indicator Date'!AJ83="","x",'Indicator Date'!AJ83)</f>
        <v>2024</v>
      </c>
      <c r="AK83" s="38">
        <f>IF('Indicator Date'!AK83="","x",'Indicator Date'!AK83)</f>
        <v>2021</v>
      </c>
      <c r="AL83" s="38">
        <f>IF('Indicator Date'!AL83="","x",'Indicator Date'!AL83)</f>
        <v>2022</v>
      </c>
      <c r="AM83" s="38" t="str">
        <f>IF('Indicator Date'!AM83="","x",'Indicator Date'!AM83)</f>
        <v>x</v>
      </c>
      <c r="AN83" s="38">
        <f>IF('Indicator Date'!AN83="","x",'Indicator Date'!AN83)</f>
        <v>2023</v>
      </c>
      <c r="AO83" s="38">
        <f>IF('Indicator Date'!AO83="","x",'Indicator Date'!AO83)</f>
        <v>2022</v>
      </c>
      <c r="AP83" s="38" t="str">
        <f>IF('Indicator Date'!AP83="","x",'Indicator Date'!AP83)</f>
        <v>x</v>
      </c>
      <c r="AQ83" s="38">
        <f>IF('Indicator Date'!AQ83="","x",'Indicator Date'!AQ83)</f>
        <v>2022</v>
      </c>
      <c r="AR83" s="38">
        <f>IF('Indicator Date'!AR83="","x",'Indicator Date'!AR83)</f>
        <v>2021</v>
      </c>
      <c r="AS83" s="38" t="str">
        <f>IF('Indicator Date'!AS83="","x",'Indicator Date'!AS83)</f>
        <v>x</v>
      </c>
      <c r="AT83" s="38" t="str">
        <f>IF('Indicator Date'!AT83="","x",'Indicator Date'!AT83)</f>
        <v>x</v>
      </c>
      <c r="AU83" s="38">
        <f>IF('Indicator Date'!AU83="","x",'Indicator Date'!AU83)</f>
        <v>2022</v>
      </c>
      <c r="AV83" s="38">
        <f>IF('Indicator Date'!AV83="","x",'Indicator Date'!AV83)</f>
        <v>2022</v>
      </c>
      <c r="AW83" s="38">
        <f>IF('Indicator Date'!AW83="","x",'Indicator Date'!AW83)</f>
        <v>2021</v>
      </c>
      <c r="AX83" s="38">
        <f>IF('Indicator Date'!AX83="","x",'Indicator Date'!AX83)</f>
        <v>2024</v>
      </c>
      <c r="AY83" s="38">
        <f>IF('Indicator Date'!AY83="","x",'Indicator Date'!AY83)</f>
        <v>2024</v>
      </c>
      <c r="AZ83" s="38">
        <f>IF('Indicator Date'!AZ83="","x",'Indicator Date'!AZ83)</f>
        <v>2024</v>
      </c>
      <c r="BA83" s="38" t="str">
        <f>IF('Indicator Date'!BA83="","x",'Indicator Date'!BA83)</f>
        <v>x</v>
      </c>
      <c r="BB83" s="38">
        <f>IF('Indicator Date'!BB83="","x",'Indicator Date'!BB83)</f>
        <v>2024</v>
      </c>
      <c r="BC83" s="38" t="str">
        <f>IF('Indicator Date'!BC83="","x",'Indicator Date'!BC83)</f>
        <v>x</v>
      </c>
      <c r="BD83" s="38">
        <f>IF('Indicator Date'!BD83="","x",'Indicator Date'!BD83)</f>
        <v>2024</v>
      </c>
      <c r="BE83" s="38">
        <f>IF('Indicator Date'!BE83="","x",'Indicator Date'!BE83)</f>
        <v>2024</v>
      </c>
      <c r="BF83" s="38" t="str">
        <f>IF('Indicator Date'!BF83="","x",'Indicator Date'!BF83)</f>
        <v>x</v>
      </c>
      <c r="BG83" s="38">
        <f>IF('Indicator Date'!BG83="","x",'Indicator Date'!BG83)</f>
        <v>2022</v>
      </c>
      <c r="BH83" s="38">
        <f>IF('Indicator Date'!BH83="","x",'Indicator Date'!BH83)</f>
        <v>2023</v>
      </c>
      <c r="BI83" s="38">
        <f>IF('Indicator Date'!BI83="","x",'Indicator Date'!BI83)</f>
        <v>2022</v>
      </c>
      <c r="BJ83" s="38" t="str">
        <f>IF('Indicator Date'!BJ83="","x",'Indicator Date'!BJ83)</f>
        <v>x</v>
      </c>
      <c r="BK83" s="38">
        <f>IF('Indicator Date'!BK83="","x",'Indicator Date'!BK83)</f>
        <v>2021</v>
      </c>
      <c r="BL83" s="38">
        <f>IF('Indicator Date'!BL83="","x",'Indicator Date'!BL83)</f>
        <v>2022</v>
      </c>
      <c r="BM83" s="38">
        <f>IF('Indicator Date'!BM83="","x",'Indicator Date'!BM83)</f>
        <v>2014</v>
      </c>
      <c r="BN83" s="38">
        <f>IF('Indicator Date'!BN83="","x",'Indicator Date'!BN83)</f>
        <v>2022</v>
      </c>
      <c r="BO83" s="38">
        <f>IF('Indicator Date'!BO83="","x",'Indicator Date'!BO83)</f>
        <v>2022</v>
      </c>
      <c r="BP83" s="38">
        <f>IF('Indicator Date'!BP83="","x",'Indicator Date'!BP83)</f>
        <v>2021</v>
      </c>
      <c r="BQ83" s="38">
        <f>IF('Indicator Date'!BQ83="","x",'Indicator Date'!BQ83)</f>
        <v>2022</v>
      </c>
      <c r="BR83" s="38" t="str">
        <f>IF('Indicator Date'!BR83="","x",'Indicator Date'!BR83)</f>
        <v>x</v>
      </c>
      <c r="BS83" s="38">
        <f>IF('Indicator Date'!BS83="","x",'Indicator Date'!BS83)</f>
        <v>2022</v>
      </c>
      <c r="BT83" s="38">
        <f>IF('Indicator Date'!BT83="","x",'Indicator Date'!BT83)</f>
        <v>2022</v>
      </c>
      <c r="BU83" s="38">
        <f>IF('Indicator Date'!BU83="","x",'Indicator Date'!BU83)</f>
        <v>2020</v>
      </c>
      <c r="BV83" s="38">
        <f>IF('Indicator Date'!BV83="","x",'Indicator Date'!BV83)</f>
        <v>2023</v>
      </c>
    </row>
    <row r="84" spans="1:74">
      <c r="A84" s="30" t="str">
        <f>'Indicator Data'!A86</f>
        <v>Israel</v>
      </c>
      <c r="B84" s="23" t="str">
        <f>'Indicator Data'!B86</f>
        <v>ISR</v>
      </c>
      <c r="C84" s="38">
        <f>IF('Indicator Date'!C84="","x",'Indicator Date'!C84)</f>
        <v>2024</v>
      </c>
      <c r="D84" s="38">
        <f>IF('Indicator Date'!D84="","x",'Indicator Date'!D84)</f>
        <v>2024</v>
      </c>
      <c r="E84" s="38">
        <f>IF('Indicator Date'!E84="","x",'Indicator Date'!E84)</f>
        <v>2024</v>
      </c>
      <c r="F84" s="38">
        <f>IF('Indicator Date'!F84="","x",'Indicator Date'!F84)</f>
        <v>2024</v>
      </c>
      <c r="G84" s="38">
        <f>IF('Indicator Date'!G84="","x",'Indicator Date'!G84)</f>
        <v>2024</v>
      </c>
      <c r="H84" s="38">
        <f>IF('Indicator Date'!H84="","x",'Indicator Date'!H84)</f>
        <v>2024</v>
      </c>
      <c r="I84" s="38">
        <f>IF('Indicator Date'!I84="","x",'Indicator Date'!I84)</f>
        <v>2024</v>
      </c>
      <c r="J84" s="38">
        <f>IF('Indicator Date'!J84="","x",'Indicator Date'!J84)</f>
        <v>2024</v>
      </c>
      <c r="K84" s="38">
        <f>IF('Indicator Date'!K84="","x",'Indicator Date'!K84)</f>
        <v>2024</v>
      </c>
      <c r="L84" s="38">
        <f>IF('Indicator Date'!L84="","x",'Indicator Date'!L84)</f>
        <v>2024</v>
      </c>
      <c r="M84" s="38">
        <f>IF('Indicator Date'!M84="","x",'Indicator Date'!M84)</f>
        <v>2024</v>
      </c>
      <c r="N84" s="38" t="str">
        <f>IF('Indicator Date'!N84="","x",'Indicator Date'!N84)</f>
        <v>x</v>
      </c>
      <c r="O84" s="38" t="str">
        <f>IF('Indicator Date'!O84="","x",'Indicator Date'!O84)</f>
        <v>x</v>
      </c>
      <c r="P84" s="38" t="str">
        <f>IF('Indicator Date'!P84="","x",'Indicator Date'!P84)</f>
        <v>x</v>
      </c>
      <c r="Q84" s="38">
        <f>IF('Indicator Date'!Q84="","x",'Indicator Date'!Q84)</f>
        <v>2024</v>
      </c>
      <c r="R84" s="38">
        <f>IF('Indicator Date'!R84="","x",'Indicator Date'!R84)</f>
        <v>2024</v>
      </c>
      <c r="S84" s="38">
        <f>IF('Indicator Date'!S84="","x",'Indicator Date'!S84)</f>
        <v>2024</v>
      </c>
      <c r="T84" s="38">
        <f>IF('Indicator Date'!T84="","x",'Indicator Date'!T84)</f>
        <v>2024</v>
      </c>
      <c r="U84" s="38">
        <f>IF('Indicator Date'!U84="","x",'Indicator Date'!U84)</f>
        <v>2024</v>
      </c>
      <c r="V84" s="38">
        <f>IF('Indicator Date'!V84="","x",'Indicator Date'!V84)</f>
        <v>2021</v>
      </c>
      <c r="W84" s="38">
        <f>IF('Indicator Date'!W84="","x",'Indicator Date'!W84)</f>
        <v>2022</v>
      </c>
      <c r="X84" s="38">
        <f>IF('Indicator Date'!X84="","x",'Indicator Date'!X84)</f>
        <v>2022</v>
      </c>
      <c r="Y84" s="38">
        <f>IF('Indicator Date'!Y84="","x",'Indicator Date'!Y84)</f>
        <v>2008</v>
      </c>
      <c r="Z84" s="38">
        <f>IF('Indicator Date'!Z84="","x",'Indicator Date'!Z84)</f>
        <v>2022</v>
      </c>
      <c r="AA84" s="38" t="str">
        <f>IF('Indicator Date'!AA84="","x",'Indicator Date'!AA84)</f>
        <v>x</v>
      </c>
      <c r="AB84" s="38">
        <f>IF('Indicator Date'!AB84="","x",'Indicator Date'!AB84)</f>
        <v>2019</v>
      </c>
      <c r="AC84" s="38" t="str">
        <f>IF('Indicator Date'!AC84="","x",'Indicator Date'!AC84)</f>
        <v>x</v>
      </c>
      <c r="AD84" s="38">
        <f>IF('Indicator Date'!AD84="","x",'Indicator Date'!AD84)</f>
        <v>2022</v>
      </c>
      <c r="AE84" s="38">
        <f>IF('Indicator Date'!AE84="","x",'Indicator Date'!AE84)</f>
        <v>2024</v>
      </c>
      <c r="AF84" s="38">
        <f>IF('Indicator Date'!AF84="","x",'Indicator Date'!AF84)</f>
        <v>2024</v>
      </c>
      <c r="AG84" s="38">
        <f>IF('Indicator Date'!AG84="","x",'Indicator Date'!AG84)</f>
        <v>2024</v>
      </c>
      <c r="AH84" s="38">
        <f>IF('Indicator Date'!AH84="","x",'Indicator Date'!AH84)</f>
        <v>2022</v>
      </c>
      <c r="AI84" s="38" t="str">
        <f>IF('Indicator Date'!AI84="","x",RIGHT('Indicator Date'!AI84,4))</f>
        <v>x</v>
      </c>
      <c r="AJ84" s="38">
        <f>IF('Indicator Date'!AJ84="","x",'Indicator Date'!AJ84)</f>
        <v>2024</v>
      </c>
      <c r="AK84" s="38">
        <f>IF('Indicator Date'!AK84="","x",'Indicator Date'!AK84)</f>
        <v>2021</v>
      </c>
      <c r="AL84" s="38">
        <f>IF('Indicator Date'!AL84="","x",'Indicator Date'!AL84)</f>
        <v>2022</v>
      </c>
      <c r="AM84" s="38" t="str">
        <f>IF('Indicator Date'!AM84="","x",'Indicator Date'!AM84)</f>
        <v>x</v>
      </c>
      <c r="AN84" s="38">
        <f>IF('Indicator Date'!AN84="","x",'Indicator Date'!AN84)</f>
        <v>2023</v>
      </c>
      <c r="AO84" s="38">
        <f>IF('Indicator Date'!AO84="","x",'Indicator Date'!AO84)</f>
        <v>2022</v>
      </c>
      <c r="AP84" s="38" t="str">
        <f>IF('Indicator Date'!AP84="","x",'Indicator Date'!AP84)</f>
        <v>x</v>
      </c>
      <c r="AQ84" s="38">
        <f>IF('Indicator Date'!AQ84="","x",'Indicator Date'!AQ84)</f>
        <v>2022</v>
      </c>
      <c r="AR84" s="38" t="str">
        <f>IF('Indicator Date'!AR84="","x",'Indicator Date'!AR84)</f>
        <v>x</v>
      </c>
      <c r="AS84" s="38" t="str">
        <f>IF('Indicator Date'!AS84="","x",'Indicator Date'!AS84)</f>
        <v>x</v>
      </c>
      <c r="AT84" s="38" t="str">
        <f>IF('Indicator Date'!AT84="","x",'Indicator Date'!AT84)</f>
        <v>x</v>
      </c>
      <c r="AU84" s="38">
        <f>IF('Indicator Date'!AU84="","x",'Indicator Date'!AU84)</f>
        <v>2022</v>
      </c>
      <c r="AV84" s="38">
        <f>IF('Indicator Date'!AV84="","x",'Indicator Date'!AV84)</f>
        <v>2022</v>
      </c>
      <c r="AW84" s="38">
        <f>IF('Indicator Date'!AW84="","x",'Indicator Date'!AW84)</f>
        <v>2021</v>
      </c>
      <c r="AX84" s="38">
        <f>IF('Indicator Date'!AX84="","x",'Indicator Date'!AX84)</f>
        <v>2024</v>
      </c>
      <c r="AY84" s="38">
        <f>IF('Indicator Date'!AY84="","x",'Indicator Date'!AY84)</f>
        <v>2024</v>
      </c>
      <c r="AZ84" s="38">
        <f>IF('Indicator Date'!AZ84="","x",'Indicator Date'!AZ84)</f>
        <v>2024</v>
      </c>
      <c r="BA84" s="38">
        <f>IF('Indicator Date'!BA84="","x",'Indicator Date'!BA84)</f>
        <v>2024</v>
      </c>
      <c r="BB84" s="38">
        <f>IF('Indicator Date'!BB84="","x",'Indicator Date'!BB84)</f>
        <v>2024</v>
      </c>
      <c r="BC84" s="38" t="str">
        <f>IF('Indicator Date'!BC84="","x",'Indicator Date'!BC84)</f>
        <v>x</v>
      </c>
      <c r="BD84" s="38">
        <f>IF('Indicator Date'!BD84="","x",'Indicator Date'!BD84)</f>
        <v>2024</v>
      </c>
      <c r="BE84" s="38">
        <f>IF('Indicator Date'!BE84="","x",'Indicator Date'!BE84)</f>
        <v>2024</v>
      </c>
      <c r="BF84" s="38" t="str">
        <f>IF('Indicator Date'!BF84="","x",'Indicator Date'!BF84)</f>
        <v>x</v>
      </c>
      <c r="BG84" s="38">
        <f>IF('Indicator Date'!BG84="","x",'Indicator Date'!BG84)</f>
        <v>2022</v>
      </c>
      <c r="BH84" s="38">
        <f>IF('Indicator Date'!BH84="","x",'Indicator Date'!BH84)</f>
        <v>2023</v>
      </c>
      <c r="BI84" s="38">
        <f>IF('Indicator Date'!BI84="","x",'Indicator Date'!BI84)</f>
        <v>2022</v>
      </c>
      <c r="BJ84" s="38" t="str">
        <f>IF('Indicator Date'!BJ84="","x",'Indicator Date'!BJ84)</f>
        <v>x</v>
      </c>
      <c r="BK84" s="38">
        <f>IF('Indicator Date'!BK84="","x",'Indicator Date'!BK84)</f>
        <v>2021</v>
      </c>
      <c r="BL84" s="38">
        <f>IF('Indicator Date'!BL84="","x",'Indicator Date'!BL84)</f>
        <v>2022</v>
      </c>
      <c r="BM84" s="38">
        <f>IF('Indicator Date'!BM84="","x",'Indicator Date'!BM84)</f>
        <v>2014</v>
      </c>
      <c r="BN84" s="38">
        <f>IF('Indicator Date'!BN84="","x",'Indicator Date'!BN84)</f>
        <v>2022</v>
      </c>
      <c r="BO84" s="38">
        <f>IF('Indicator Date'!BO84="","x",'Indicator Date'!BO84)</f>
        <v>2022</v>
      </c>
      <c r="BP84" s="38">
        <f>IF('Indicator Date'!BP84="","x",'Indicator Date'!BP84)</f>
        <v>2021</v>
      </c>
      <c r="BQ84" s="38">
        <f>IF('Indicator Date'!BQ84="","x",'Indicator Date'!BQ84)</f>
        <v>2022</v>
      </c>
      <c r="BR84" s="38">
        <f>IF('Indicator Date'!BR84="","x",'Indicator Date'!BR84)</f>
        <v>2022</v>
      </c>
      <c r="BS84" s="38">
        <f>IF('Indicator Date'!BS84="","x",'Indicator Date'!BS84)</f>
        <v>2022</v>
      </c>
      <c r="BT84" s="38">
        <f>IF('Indicator Date'!BT84="","x",'Indicator Date'!BT84)</f>
        <v>2021</v>
      </c>
      <c r="BU84" s="38">
        <f>IF('Indicator Date'!BU84="","x",'Indicator Date'!BU84)</f>
        <v>2020</v>
      </c>
      <c r="BV84" s="38">
        <f>IF('Indicator Date'!BV84="","x",'Indicator Date'!BV84)</f>
        <v>2023</v>
      </c>
    </row>
    <row r="85" spans="1:74">
      <c r="A85" s="30" t="str">
        <f>'Indicator Data'!A87</f>
        <v>Italy</v>
      </c>
      <c r="B85" s="23" t="str">
        <f>'Indicator Data'!B87</f>
        <v>ITA</v>
      </c>
      <c r="C85" s="38">
        <f>IF('Indicator Date'!C85="","x",'Indicator Date'!C85)</f>
        <v>2024</v>
      </c>
      <c r="D85" s="38">
        <f>IF('Indicator Date'!D85="","x",'Indicator Date'!D85)</f>
        <v>2024</v>
      </c>
      <c r="E85" s="38">
        <f>IF('Indicator Date'!E85="","x",'Indicator Date'!E85)</f>
        <v>2024</v>
      </c>
      <c r="F85" s="38">
        <f>IF('Indicator Date'!F85="","x",'Indicator Date'!F85)</f>
        <v>2024</v>
      </c>
      <c r="G85" s="38">
        <f>IF('Indicator Date'!G85="","x",'Indicator Date'!G85)</f>
        <v>2024</v>
      </c>
      <c r="H85" s="38">
        <f>IF('Indicator Date'!H85="","x",'Indicator Date'!H85)</f>
        <v>2024</v>
      </c>
      <c r="I85" s="38">
        <f>IF('Indicator Date'!I85="","x",'Indicator Date'!I85)</f>
        <v>2024</v>
      </c>
      <c r="J85" s="38">
        <f>IF('Indicator Date'!J85="","x",'Indicator Date'!J85)</f>
        <v>2024</v>
      </c>
      <c r="K85" s="38">
        <f>IF('Indicator Date'!K85="","x",'Indicator Date'!K85)</f>
        <v>2024</v>
      </c>
      <c r="L85" s="38">
        <f>IF('Indicator Date'!L85="","x",'Indicator Date'!L85)</f>
        <v>2024</v>
      </c>
      <c r="M85" s="38">
        <f>IF('Indicator Date'!M85="","x",'Indicator Date'!M85)</f>
        <v>2024</v>
      </c>
      <c r="N85" s="38" t="str">
        <f>IF('Indicator Date'!N85="","x",'Indicator Date'!N85)</f>
        <v>x</v>
      </c>
      <c r="O85" s="38" t="str">
        <f>IF('Indicator Date'!O85="","x",'Indicator Date'!O85)</f>
        <v>x</v>
      </c>
      <c r="P85" s="38" t="str">
        <f>IF('Indicator Date'!P85="","x",'Indicator Date'!P85)</f>
        <v>x</v>
      </c>
      <c r="Q85" s="38">
        <f>IF('Indicator Date'!Q85="","x",'Indicator Date'!Q85)</f>
        <v>2024</v>
      </c>
      <c r="R85" s="38">
        <f>IF('Indicator Date'!R85="","x",'Indicator Date'!R85)</f>
        <v>2024</v>
      </c>
      <c r="S85" s="38">
        <f>IF('Indicator Date'!S85="","x",'Indicator Date'!S85)</f>
        <v>2024</v>
      </c>
      <c r="T85" s="38">
        <f>IF('Indicator Date'!T85="","x",'Indicator Date'!T85)</f>
        <v>2024</v>
      </c>
      <c r="U85" s="38">
        <f>IF('Indicator Date'!U85="","x",'Indicator Date'!U85)</f>
        <v>2024</v>
      </c>
      <c r="V85" s="38">
        <f>IF('Indicator Date'!V85="","x",'Indicator Date'!V85)</f>
        <v>2021</v>
      </c>
      <c r="W85" s="38">
        <f>IF('Indicator Date'!W85="","x",'Indicator Date'!W85)</f>
        <v>2022</v>
      </c>
      <c r="X85" s="38">
        <f>IF('Indicator Date'!X85="","x",'Indicator Date'!X85)</f>
        <v>2022</v>
      </c>
      <c r="Y85" s="38">
        <f>IF('Indicator Date'!Y85="","x",'Indicator Date'!Y85)</f>
        <v>2011</v>
      </c>
      <c r="Z85" s="38">
        <f>IF('Indicator Date'!Z85="","x",'Indicator Date'!Z85)</f>
        <v>2022</v>
      </c>
      <c r="AA85" s="38" t="str">
        <f>IF('Indicator Date'!AA85="","x",'Indicator Date'!AA85)</f>
        <v>x</v>
      </c>
      <c r="AB85" s="38">
        <f>IF('Indicator Date'!AB85="","x",'Indicator Date'!AB85)</f>
        <v>2018</v>
      </c>
      <c r="AC85" s="38">
        <f>IF('Indicator Date'!AC85="","x",'Indicator Date'!AC85)</f>
        <v>2020</v>
      </c>
      <c r="AD85" s="38">
        <f>IF('Indicator Date'!AD85="","x",'Indicator Date'!AD85)</f>
        <v>2022</v>
      </c>
      <c r="AE85" s="38">
        <f>IF('Indicator Date'!AE85="","x",'Indicator Date'!AE85)</f>
        <v>2024</v>
      </c>
      <c r="AF85" s="38">
        <f>IF('Indicator Date'!AF85="","x",'Indicator Date'!AF85)</f>
        <v>2024</v>
      </c>
      <c r="AG85" s="38">
        <f>IF('Indicator Date'!AG85="","x",'Indicator Date'!AG85)</f>
        <v>2024</v>
      </c>
      <c r="AH85" s="38">
        <f>IF('Indicator Date'!AH85="","x",'Indicator Date'!AH85)</f>
        <v>2022</v>
      </c>
      <c r="AI85" s="38" t="str">
        <f>IF('Indicator Date'!AI85="","x",RIGHT('Indicator Date'!AI85,4))</f>
        <v>x</v>
      </c>
      <c r="AJ85" s="38">
        <f>IF('Indicator Date'!AJ85="","x",'Indicator Date'!AJ85)</f>
        <v>2024</v>
      </c>
      <c r="AK85" s="38">
        <f>IF('Indicator Date'!AK85="","x",'Indicator Date'!AK85)</f>
        <v>2021</v>
      </c>
      <c r="AL85" s="38">
        <f>IF('Indicator Date'!AL85="","x",'Indicator Date'!AL85)</f>
        <v>2022</v>
      </c>
      <c r="AM85" s="38" t="str">
        <f>IF('Indicator Date'!AM85="","x",'Indicator Date'!AM85)</f>
        <v>x</v>
      </c>
      <c r="AN85" s="38">
        <f>IF('Indicator Date'!AN85="","x",'Indicator Date'!AN85)</f>
        <v>2023</v>
      </c>
      <c r="AO85" s="38">
        <f>IF('Indicator Date'!AO85="","x",'Indicator Date'!AO85)</f>
        <v>2022</v>
      </c>
      <c r="AP85" s="38" t="str">
        <f>IF('Indicator Date'!AP85="","x",'Indicator Date'!AP85)</f>
        <v>x</v>
      </c>
      <c r="AQ85" s="38">
        <f>IF('Indicator Date'!AQ85="","x",'Indicator Date'!AQ85)</f>
        <v>2022</v>
      </c>
      <c r="AR85" s="38">
        <f>IF('Indicator Date'!AR85="","x",'Indicator Date'!AR85)</f>
        <v>2022</v>
      </c>
      <c r="AS85" s="38">
        <f>IF('Indicator Date'!AS85="","x",'Indicator Date'!AS85)</f>
        <v>2022</v>
      </c>
      <c r="AT85" s="38" t="str">
        <f>IF('Indicator Date'!AT85="","x",'Indicator Date'!AT85)</f>
        <v>x</v>
      </c>
      <c r="AU85" s="38">
        <f>IF('Indicator Date'!AU85="","x",'Indicator Date'!AU85)</f>
        <v>2022</v>
      </c>
      <c r="AV85" s="38">
        <f>IF('Indicator Date'!AV85="","x",'Indicator Date'!AV85)</f>
        <v>2022</v>
      </c>
      <c r="AW85" s="38">
        <f>IF('Indicator Date'!AW85="","x",'Indicator Date'!AW85)</f>
        <v>2021</v>
      </c>
      <c r="AX85" s="38">
        <f>IF('Indicator Date'!AX85="","x",'Indicator Date'!AX85)</f>
        <v>2024</v>
      </c>
      <c r="AY85" s="38">
        <f>IF('Indicator Date'!AY85="","x",'Indicator Date'!AY85)</f>
        <v>2024</v>
      </c>
      <c r="AZ85" s="38">
        <f>IF('Indicator Date'!AZ85="","x",'Indicator Date'!AZ85)</f>
        <v>2024</v>
      </c>
      <c r="BA85" s="38" t="str">
        <f>IF('Indicator Date'!BA85="","x",'Indicator Date'!BA85)</f>
        <v>x</v>
      </c>
      <c r="BB85" s="38">
        <f>IF('Indicator Date'!BB85="","x",'Indicator Date'!BB85)</f>
        <v>2024</v>
      </c>
      <c r="BC85" s="38" t="str">
        <f>IF('Indicator Date'!BC85="","x",'Indicator Date'!BC85)</f>
        <v>x</v>
      </c>
      <c r="BD85" s="38">
        <f>IF('Indicator Date'!BD85="","x",'Indicator Date'!BD85)</f>
        <v>2024</v>
      </c>
      <c r="BE85" s="38">
        <f>IF('Indicator Date'!BE85="","x",'Indicator Date'!BE85)</f>
        <v>2024</v>
      </c>
      <c r="BF85" s="38">
        <f>IF('Indicator Date'!BF85="","x",'Indicator Date'!BF85)</f>
        <v>2015</v>
      </c>
      <c r="BG85" s="38">
        <f>IF('Indicator Date'!BG85="","x",'Indicator Date'!BG85)</f>
        <v>2022</v>
      </c>
      <c r="BH85" s="38">
        <f>IF('Indicator Date'!BH85="","x",'Indicator Date'!BH85)</f>
        <v>2023</v>
      </c>
      <c r="BI85" s="38">
        <f>IF('Indicator Date'!BI85="","x",'Indicator Date'!BI85)</f>
        <v>2022</v>
      </c>
      <c r="BJ85" s="38">
        <f>IF('Indicator Date'!BJ85="","x",'Indicator Date'!BJ85)</f>
        <v>2019</v>
      </c>
      <c r="BK85" s="38">
        <f>IF('Indicator Date'!BK85="","x",'Indicator Date'!BK85)</f>
        <v>2022</v>
      </c>
      <c r="BL85" s="38">
        <f>IF('Indicator Date'!BL85="","x",'Indicator Date'!BL85)</f>
        <v>2022</v>
      </c>
      <c r="BM85" s="38">
        <f>IF('Indicator Date'!BM85="","x",'Indicator Date'!BM85)</f>
        <v>2014</v>
      </c>
      <c r="BN85" s="38">
        <f>IF('Indicator Date'!BN85="","x",'Indicator Date'!BN85)</f>
        <v>2022</v>
      </c>
      <c r="BO85" s="38">
        <f>IF('Indicator Date'!BO85="","x",'Indicator Date'!BO85)</f>
        <v>2022</v>
      </c>
      <c r="BP85" s="38">
        <f>IF('Indicator Date'!BP85="","x",'Indicator Date'!BP85)</f>
        <v>2021</v>
      </c>
      <c r="BQ85" s="38">
        <f>IF('Indicator Date'!BQ85="","x",'Indicator Date'!BQ85)</f>
        <v>2022</v>
      </c>
      <c r="BR85" s="38">
        <f>IF('Indicator Date'!BR85="","x",'Indicator Date'!BR85)</f>
        <v>2022</v>
      </c>
      <c r="BS85" s="38">
        <f>IF('Indicator Date'!BS85="","x",'Indicator Date'!BS85)</f>
        <v>2022</v>
      </c>
      <c r="BT85" s="38">
        <f>IF('Indicator Date'!BT85="","x",'Indicator Date'!BT85)</f>
        <v>2022</v>
      </c>
      <c r="BU85" s="38">
        <f>IF('Indicator Date'!BU85="","x",'Indicator Date'!BU85)</f>
        <v>2020</v>
      </c>
      <c r="BV85" s="38">
        <f>IF('Indicator Date'!BV85="","x",'Indicator Date'!BV85)</f>
        <v>2023</v>
      </c>
    </row>
    <row r="86" spans="1:74">
      <c r="A86" s="30" t="str">
        <f>'Indicator Data'!A88</f>
        <v>Jamaica</v>
      </c>
      <c r="B86" s="23" t="str">
        <f>'Indicator Data'!B88</f>
        <v>JAM</v>
      </c>
      <c r="C86" s="38">
        <f>IF('Indicator Date'!C86="","x",'Indicator Date'!C86)</f>
        <v>2024</v>
      </c>
      <c r="D86" s="38">
        <f>IF('Indicator Date'!D86="","x",'Indicator Date'!D86)</f>
        <v>2024</v>
      </c>
      <c r="E86" s="38">
        <f>IF('Indicator Date'!E86="","x",'Indicator Date'!E86)</f>
        <v>2024</v>
      </c>
      <c r="F86" s="38">
        <f>IF('Indicator Date'!F86="","x",'Indicator Date'!F86)</f>
        <v>2024</v>
      </c>
      <c r="G86" s="38">
        <f>IF('Indicator Date'!G86="","x",'Indicator Date'!G86)</f>
        <v>2024</v>
      </c>
      <c r="H86" s="38">
        <f>IF('Indicator Date'!H86="","x",'Indicator Date'!H86)</f>
        <v>2024</v>
      </c>
      <c r="I86" s="38">
        <f>IF('Indicator Date'!I86="","x",'Indicator Date'!I86)</f>
        <v>2024</v>
      </c>
      <c r="J86" s="38">
        <f>IF('Indicator Date'!J86="","x",'Indicator Date'!J86)</f>
        <v>2024</v>
      </c>
      <c r="K86" s="38">
        <f>IF('Indicator Date'!K86="","x",'Indicator Date'!K86)</f>
        <v>2024</v>
      </c>
      <c r="L86" s="38">
        <f>IF('Indicator Date'!L86="","x",'Indicator Date'!L86)</f>
        <v>2024</v>
      </c>
      <c r="M86" s="38" t="str">
        <f>IF('Indicator Date'!M86="","x",'Indicator Date'!M86)</f>
        <v>x</v>
      </c>
      <c r="N86" s="38" t="str">
        <f>IF('Indicator Date'!N86="","x",'Indicator Date'!N86)</f>
        <v>x</v>
      </c>
      <c r="O86" s="38" t="str">
        <f>IF('Indicator Date'!O86="","x",'Indicator Date'!O86)</f>
        <v>x</v>
      </c>
      <c r="P86" s="38" t="str">
        <f>IF('Indicator Date'!P86="","x",'Indicator Date'!P86)</f>
        <v>x</v>
      </c>
      <c r="Q86" s="38">
        <f>IF('Indicator Date'!Q86="","x",'Indicator Date'!Q86)</f>
        <v>2024</v>
      </c>
      <c r="R86" s="38">
        <f>IF('Indicator Date'!R86="","x",'Indicator Date'!R86)</f>
        <v>2024</v>
      </c>
      <c r="S86" s="38">
        <f>IF('Indicator Date'!S86="","x",'Indicator Date'!S86)</f>
        <v>2024</v>
      </c>
      <c r="T86" s="38">
        <f>IF('Indicator Date'!T86="","x",'Indicator Date'!T86)</f>
        <v>2024</v>
      </c>
      <c r="U86" s="38">
        <f>IF('Indicator Date'!U86="","x",'Indicator Date'!U86)</f>
        <v>2024</v>
      </c>
      <c r="V86" s="38">
        <f>IF('Indicator Date'!V86="","x",'Indicator Date'!V86)</f>
        <v>2021</v>
      </c>
      <c r="W86" s="38">
        <f>IF('Indicator Date'!W86="","x",'Indicator Date'!W86)</f>
        <v>2022</v>
      </c>
      <c r="X86" s="38">
        <f>IF('Indicator Date'!X86="","x",'Indicator Date'!X86)</f>
        <v>2022</v>
      </c>
      <c r="Y86" s="38">
        <f>IF('Indicator Date'!Y86="","x",'Indicator Date'!Y86)</f>
        <v>2011</v>
      </c>
      <c r="Z86" s="38">
        <f>IF('Indicator Date'!Z86="","x",'Indicator Date'!Z86)</f>
        <v>2022</v>
      </c>
      <c r="AA86" s="38" t="str">
        <f>IF('Indicator Date'!AA86="","x",'Indicator Date'!AA86)</f>
        <v>x</v>
      </c>
      <c r="AB86" s="38">
        <f>IF('Indicator Date'!AB86="","x",'Indicator Date'!AB86)</f>
        <v>2018</v>
      </c>
      <c r="AC86" s="38">
        <f>IF('Indicator Date'!AC86="","x",'Indicator Date'!AC86)</f>
        <v>2020</v>
      </c>
      <c r="AD86" s="38">
        <f>IF('Indicator Date'!AD86="","x",'Indicator Date'!AD86)</f>
        <v>2022</v>
      </c>
      <c r="AE86" s="38">
        <f>IF('Indicator Date'!AE86="","x",'Indicator Date'!AE86)</f>
        <v>2024</v>
      </c>
      <c r="AF86" s="38">
        <f>IF('Indicator Date'!AF86="","x",'Indicator Date'!AF86)</f>
        <v>2024</v>
      </c>
      <c r="AG86" s="38">
        <f>IF('Indicator Date'!AG86="","x",'Indicator Date'!AG86)</f>
        <v>2024</v>
      </c>
      <c r="AH86" s="38">
        <f>IF('Indicator Date'!AH86="","x",'Indicator Date'!AH86)</f>
        <v>2022</v>
      </c>
      <c r="AI86" s="38" t="str">
        <f>IF('Indicator Date'!AI86="","x",RIGHT('Indicator Date'!AI86,4))</f>
        <v>2018</v>
      </c>
      <c r="AJ86" s="38">
        <f>IF('Indicator Date'!AJ86="","x",'Indicator Date'!AJ86)</f>
        <v>2024</v>
      </c>
      <c r="AK86" s="38">
        <f>IF('Indicator Date'!AK86="","x",'Indicator Date'!AK86)</f>
        <v>2021</v>
      </c>
      <c r="AL86" s="38">
        <f>IF('Indicator Date'!AL86="","x",'Indicator Date'!AL86)</f>
        <v>2022</v>
      </c>
      <c r="AM86" s="38">
        <f>IF('Indicator Date'!AM86="","x",'Indicator Date'!AM86)</f>
        <v>2022</v>
      </c>
      <c r="AN86" s="38">
        <f>IF('Indicator Date'!AN86="","x",'Indicator Date'!AN86)</f>
        <v>2023</v>
      </c>
      <c r="AO86" s="38">
        <f>IF('Indicator Date'!AO86="","x",'Indicator Date'!AO86)</f>
        <v>2022</v>
      </c>
      <c r="AP86" s="38">
        <f>IF('Indicator Date'!AP86="","x",'Indicator Date'!AP86)</f>
        <v>2018</v>
      </c>
      <c r="AQ86" s="38">
        <f>IF('Indicator Date'!AQ86="","x",'Indicator Date'!AQ86)</f>
        <v>2022</v>
      </c>
      <c r="AR86" s="38">
        <f>IF('Indicator Date'!AR86="","x",'Indicator Date'!AR86)</f>
        <v>2022</v>
      </c>
      <c r="AS86" s="38">
        <f>IF('Indicator Date'!AS86="","x",'Indicator Date'!AS86)</f>
        <v>2022</v>
      </c>
      <c r="AT86" s="38" t="str">
        <f>IF('Indicator Date'!AT86="","x",'Indicator Date'!AT86)</f>
        <v>x</v>
      </c>
      <c r="AU86" s="38">
        <f>IF('Indicator Date'!AU86="","x",'Indicator Date'!AU86)</f>
        <v>2022</v>
      </c>
      <c r="AV86" s="38">
        <f>IF('Indicator Date'!AV86="","x",'Indicator Date'!AV86)</f>
        <v>2022</v>
      </c>
      <c r="AW86" s="38">
        <f>IF('Indicator Date'!AW86="","x",'Indicator Date'!AW86)</f>
        <v>2021</v>
      </c>
      <c r="AX86" s="38">
        <f>IF('Indicator Date'!AX86="","x",'Indicator Date'!AX86)</f>
        <v>2024</v>
      </c>
      <c r="AY86" s="38">
        <f>IF('Indicator Date'!AY86="","x",'Indicator Date'!AY86)</f>
        <v>2024</v>
      </c>
      <c r="AZ86" s="38">
        <f>IF('Indicator Date'!AZ86="","x",'Indicator Date'!AZ86)</f>
        <v>2024</v>
      </c>
      <c r="BA86" s="38" t="str">
        <f>IF('Indicator Date'!BA86="","x",'Indicator Date'!BA86)</f>
        <v>x</v>
      </c>
      <c r="BB86" s="38">
        <f>IF('Indicator Date'!BB86="","x",'Indicator Date'!BB86)</f>
        <v>2023</v>
      </c>
      <c r="BC86" s="38">
        <f>IF('Indicator Date'!BC86="","x",'Indicator Date'!BC86)</f>
        <v>2023</v>
      </c>
      <c r="BD86" s="38">
        <f>IF('Indicator Date'!BD86="","x",'Indicator Date'!BD86)</f>
        <v>2024</v>
      </c>
      <c r="BE86" s="38">
        <f>IF('Indicator Date'!BE86="","x",'Indicator Date'!BE86)</f>
        <v>2024</v>
      </c>
      <c r="BF86" s="38">
        <f>IF('Indicator Date'!BF86="","x",'Indicator Date'!BF86)</f>
        <v>2013</v>
      </c>
      <c r="BG86" s="38">
        <f>IF('Indicator Date'!BG86="","x",'Indicator Date'!BG86)</f>
        <v>2022</v>
      </c>
      <c r="BH86" s="38">
        <f>IF('Indicator Date'!BH86="","x",'Indicator Date'!BH86)</f>
        <v>2023</v>
      </c>
      <c r="BI86" s="38">
        <f>IF('Indicator Date'!BI86="","x",'Indicator Date'!BI86)</f>
        <v>2022</v>
      </c>
      <c r="BJ86" s="38" t="str">
        <f>IF('Indicator Date'!BJ86="","x",'Indicator Date'!BJ86)</f>
        <v>x</v>
      </c>
      <c r="BK86" s="38">
        <f>IF('Indicator Date'!BK86="","x",'Indicator Date'!BK86)</f>
        <v>2021</v>
      </c>
      <c r="BL86" s="38">
        <f>IF('Indicator Date'!BL86="","x",'Indicator Date'!BL86)</f>
        <v>2022</v>
      </c>
      <c r="BM86" s="38">
        <f>IF('Indicator Date'!BM86="","x",'Indicator Date'!BM86)</f>
        <v>2014</v>
      </c>
      <c r="BN86" s="38">
        <f>IF('Indicator Date'!BN86="","x",'Indicator Date'!BN86)</f>
        <v>2022</v>
      </c>
      <c r="BO86" s="38">
        <f>IF('Indicator Date'!BO86="","x",'Indicator Date'!BO86)</f>
        <v>2022</v>
      </c>
      <c r="BP86" s="38">
        <f>IF('Indicator Date'!BP86="","x",'Indicator Date'!BP86)</f>
        <v>2018</v>
      </c>
      <c r="BQ86" s="38">
        <f>IF('Indicator Date'!BQ86="","x",'Indicator Date'!BQ86)</f>
        <v>2022</v>
      </c>
      <c r="BR86" s="38">
        <f>IF('Indicator Date'!BR86="","x",'Indicator Date'!BR86)</f>
        <v>2022</v>
      </c>
      <c r="BS86" s="38" t="str">
        <f>IF('Indicator Date'!BS86="","x",'Indicator Date'!BS86)</f>
        <v>x</v>
      </c>
      <c r="BT86" s="38">
        <f>IF('Indicator Date'!BT86="","x",'Indicator Date'!BT86)</f>
        <v>2021</v>
      </c>
      <c r="BU86" s="38">
        <f>IF('Indicator Date'!BU86="","x",'Indicator Date'!BU86)</f>
        <v>2020</v>
      </c>
      <c r="BV86" s="38">
        <f>IF('Indicator Date'!BV86="","x",'Indicator Date'!BV86)</f>
        <v>2023</v>
      </c>
    </row>
    <row r="87" spans="1:74">
      <c r="A87" s="30" t="str">
        <f>'Indicator Data'!A89</f>
        <v>Japan</v>
      </c>
      <c r="B87" s="23" t="str">
        <f>'Indicator Data'!B89</f>
        <v>JPN</v>
      </c>
      <c r="C87" s="38">
        <f>IF('Indicator Date'!C87="","x",'Indicator Date'!C87)</f>
        <v>2024</v>
      </c>
      <c r="D87" s="38">
        <f>IF('Indicator Date'!D87="","x",'Indicator Date'!D87)</f>
        <v>2024</v>
      </c>
      <c r="E87" s="38">
        <f>IF('Indicator Date'!E87="","x",'Indicator Date'!E87)</f>
        <v>2024</v>
      </c>
      <c r="F87" s="38">
        <f>IF('Indicator Date'!F87="","x",'Indicator Date'!F87)</f>
        <v>2024</v>
      </c>
      <c r="G87" s="38">
        <f>IF('Indicator Date'!G87="","x",'Indicator Date'!G87)</f>
        <v>2024</v>
      </c>
      <c r="H87" s="38">
        <f>IF('Indicator Date'!H87="","x",'Indicator Date'!H87)</f>
        <v>2024</v>
      </c>
      <c r="I87" s="38">
        <f>IF('Indicator Date'!I87="","x",'Indicator Date'!I87)</f>
        <v>2024</v>
      </c>
      <c r="J87" s="38">
        <f>IF('Indicator Date'!J87="","x",'Indicator Date'!J87)</f>
        <v>2024</v>
      </c>
      <c r="K87" s="38">
        <f>IF('Indicator Date'!K87="","x",'Indicator Date'!K87)</f>
        <v>2024</v>
      </c>
      <c r="L87" s="38">
        <f>IF('Indicator Date'!L87="","x",'Indicator Date'!L87)</f>
        <v>2024</v>
      </c>
      <c r="M87" s="38">
        <f>IF('Indicator Date'!M87="","x",'Indicator Date'!M87)</f>
        <v>2024</v>
      </c>
      <c r="N87" s="38" t="str">
        <f>IF('Indicator Date'!N87="","x",'Indicator Date'!N87)</f>
        <v>x</v>
      </c>
      <c r="O87" s="38" t="str">
        <f>IF('Indicator Date'!O87="","x",'Indicator Date'!O87)</f>
        <v>x</v>
      </c>
      <c r="P87" s="38" t="str">
        <f>IF('Indicator Date'!P87="","x",'Indicator Date'!P87)</f>
        <v>x</v>
      </c>
      <c r="Q87" s="38">
        <f>IF('Indicator Date'!Q87="","x",'Indicator Date'!Q87)</f>
        <v>2024</v>
      </c>
      <c r="R87" s="38">
        <f>IF('Indicator Date'!R87="","x",'Indicator Date'!R87)</f>
        <v>2024</v>
      </c>
      <c r="S87" s="38">
        <f>IF('Indicator Date'!S87="","x",'Indicator Date'!S87)</f>
        <v>2024</v>
      </c>
      <c r="T87" s="38">
        <f>IF('Indicator Date'!T87="","x",'Indicator Date'!T87)</f>
        <v>2024</v>
      </c>
      <c r="U87" s="38">
        <f>IF('Indicator Date'!U87="","x",'Indicator Date'!U87)</f>
        <v>2024</v>
      </c>
      <c r="V87" s="38">
        <f>IF('Indicator Date'!V87="","x",'Indicator Date'!V87)</f>
        <v>2021</v>
      </c>
      <c r="W87" s="38">
        <f>IF('Indicator Date'!W87="","x",'Indicator Date'!W87)</f>
        <v>2022</v>
      </c>
      <c r="X87" s="38">
        <f>IF('Indicator Date'!X87="","x",'Indicator Date'!X87)</f>
        <v>2022</v>
      </c>
      <c r="Y87" s="38">
        <f>IF('Indicator Date'!Y87="","x",'Indicator Date'!Y87)</f>
        <v>2015</v>
      </c>
      <c r="Z87" s="38">
        <f>IF('Indicator Date'!Z87="","x",'Indicator Date'!Z87)</f>
        <v>2022</v>
      </c>
      <c r="AA87" s="38" t="str">
        <f>IF('Indicator Date'!AA87="","x",'Indicator Date'!AA87)</f>
        <v>x</v>
      </c>
      <c r="AB87" s="38">
        <f>IF('Indicator Date'!AB87="","x",'Indicator Date'!AB87)</f>
        <v>2018</v>
      </c>
      <c r="AC87" s="38">
        <f>IF('Indicator Date'!AC87="","x",'Indicator Date'!AC87)</f>
        <v>2020</v>
      </c>
      <c r="AD87" s="38">
        <f>IF('Indicator Date'!AD87="","x",'Indicator Date'!AD87)</f>
        <v>2022</v>
      </c>
      <c r="AE87" s="38">
        <f>IF('Indicator Date'!AE87="","x",'Indicator Date'!AE87)</f>
        <v>2024</v>
      </c>
      <c r="AF87" s="38">
        <f>IF('Indicator Date'!AF87="","x",'Indicator Date'!AF87)</f>
        <v>2024</v>
      </c>
      <c r="AG87" s="38">
        <f>IF('Indicator Date'!AG87="","x",'Indicator Date'!AG87)</f>
        <v>2024</v>
      </c>
      <c r="AH87" s="38">
        <f>IF('Indicator Date'!AH87="","x",'Indicator Date'!AH87)</f>
        <v>2022</v>
      </c>
      <c r="AI87" s="38" t="str">
        <f>IF('Indicator Date'!AI87="","x",RIGHT('Indicator Date'!AI87,4))</f>
        <v>x</v>
      </c>
      <c r="AJ87" s="38">
        <f>IF('Indicator Date'!AJ87="","x",'Indicator Date'!AJ87)</f>
        <v>2024</v>
      </c>
      <c r="AK87" s="38">
        <f>IF('Indicator Date'!AK87="","x",'Indicator Date'!AK87)</f>
        <v>2021</v>
      </c>
      <c r="AL87" s="38">
        <f>IF('Indicator Date'!AL87="","x",'Indicator Date'!AL87)</f>
        <v>2022</v>
      </c>
      <c r="AM87" s="38" t="str">
        <f>IF('Indicator Date'!AM87="","x",'Indicator Date'!AM87)</f>
        <v>x</v>
      </c>
      <c r="AN87" s="38">
        <f>IF('Indicator Date'!AN87="","x",'Indicator Date'!AN87)</f>
        <v>2023</v>
      </c>
      <c r="AO87" s="38">
        <f>IF('Indicator Date'!AO87="","x",'Indicator Date'!AO87)</f>
        <v>2022</v>
      </c>
      <c r="AP87" s="38">
        <f>IF('Indicator Date'!AP87="","x",'Indicator Date'!AP87)</f>
        <v>2010</v>
      </c>
      <c r="AQ87" s="38">
        <f>IF('Indicator Date'!AQ87="","x",'Indicator Date'!AQ87)</f>
        <v>2022</v>
      </c>
      <c r="AR87" s="38">
        <f>IF('Indicator Date'!AR87="","x",'Indicator Date'!AR87)</f>
        <v>2020</v>
      </c>
      <c r="AS87" s="38" t="str">
        <f>IF('Indicator Date'!AS87="","x",'Indicator Date'!AS87)</f>
        <v>x</v>
      </c>
      <c r="AT87" s="38" t="str">
        <f>IF('Indicator Date'!AT87="","x",'Indicator Date'!AT87)</f>
        <v>x</v>
      </c>
      <c r="AU87" s="38">
        <f>IF('Indicator Date'!AU87="","x",'Indicator Date'!AU87)</f>
        <v>2022</v>
      </c>
      <c r="AV87" s="38">
        <f>IF('Indicator Date'!AV87="","x",'Indicator Date'!AV87)</f>
        <v>2022</v>
      </c>
      <c r="AW87" s="38">
        <f>IF('Indicator Date'!AW87="","x",'Indicator Date'!AW87)</f>
        <v>2013</v>
      </c>
      <c r="AX87" s="38">
        <f>IF('Indicator Date'!AX87="","x",'Indicator Date'!AX87)</f>
        <v>2024</v>
      </c>
      <c r="AY87" s="38">
        <f>IF('Indicator Date'!AY87="","x",'Indicator Date'!AY87)</f>
        <v>2024</v>
      </c>
      <c r="AZ87" s="38">
        <f>IF('Indicator Date'!AZ87="","x",'Indicator Date'!AZ87)</f>
        <v>2024</v>
      </c>
      <c r="BA87" s="38" t="str">
        <f>IF('Indicator Date'!BA87="","x",'Indicator Date'!BA87)</f>
        <v>x</v>
      </c>
      <c r="BB87" s="38">
        <f>IF('Indicator Date'!BB87="","x",'Indicator Date'!BB87)</f>
        <v>2024</v>
      </c>
      <c r="BC87" s="38" t="str">
        <f>IF('Indicator Date'!BC87="","x",'Indicator Date'!BC87)</f>
        <v>x</v>
      </c>
      <c r="BD87" s="38">
        <f>IF('Indicator Date'!BD87="","x",'Indicator Date'!BD87)</f>
        <v>2024</v>
      </c>
      <c r="BE87" s="38">
        <f>IF('Indicator Date'!BE87="","x",'Indicator Date'!BE87)</f>
        <v>2024</v>
      </c>
      <c r="BF87" s="38">
        <f>IF('Indicator Date'!BF87="","x",'Indicator Date'!BF87)</f>
        <v>2013</v>
      </c>
      <c r="BG87" s="38">
        <f>IF('Indicator Date'!BG87="","x",'Indicator Date'!BG87)</f>
        <v>2022</v>
      </c>
      <c r="BH87" s="38">
        <f>IF('Indicator Date'!BH87="","x",'Indicator Date'!BH87)</f>
        <v>2023</v>
      </c>
      <c r="BI87" s="38">
        <f>IF('Indicator Date'!BI87="","x",'Indicator Date'!BI87)</f>
        <v>2022</v>
      </c>
      <c r="BJ87" s="38" t="str">
        <f>IF('Indicator Date'!BJ87="","x",'Indicator Date'!BJ87)</f>
        <v>x</v>
      </c>
      <c r="BK87" s="38">
        <f>IF('Indicator Date'!BK87="","x",'Indicator Date'!BK87)</f>
        <v>2021</v>
      </c>
      <c r="BL87" s="38">
        <f>IF('Indicator Date'!BL87="","x",'Indicator Date'!BL87)</f>
        <v>2022</v>
      </c>
      <c r="BM87" s="38">
        <f>IF('Indicator Date'!BM87="","x",'Indicator Date'!BM87)</f>
        <v>2014</v>
      </c>
      <c r="BN87" s="38">
        <f>IF('Indicator Date'!BN87="","x",'Indicator Date'!BN87)</f>
        <v>2022</v>
      </c>
      <c r="BO87" s="38">
        <f>IF('Indicator Date'!BO87="","x",'Indicator Date'!BO87)</f>
        <v>2022</v>
      </c>
      <c r="BP87" s="38">
        <f>IF('Indicator Date'!BP87="","x",'Indicator Date'!BP87)</f>
        <v>2020</v>
      </c>
      <c r="BQ87" s="38">
        <f>IF('Indicator Date'!BQ87="","x",'Indicator Date'!BQ87)</f>
        <v>2022</v>
      </c>
      <c r="BR87" s="38">
        <f>IF('Indicator Date'!BR87="","x",'Indicator Date'!BR87)</f>
        <v>2022</v>
      </c>
      <c r="BS87" s="38">
        <f>IF('Indicator Date'!BS87="","x",'Indicator Date'!BS87)</f>
        <v>2022</v>
      </c>
      <c r="BT87" s="38">
        <f>IF('Indicator Date'!BT87="","x",'Indicator Date'!BT87)</f>
        <v>2021</v>
      </c>
      <c r="BU87" s="38">
        <f>IF('Indicator Date'!BU87="","x",'Indicator Date'!BU87)</f>
        <v>2020</v>
      </c>
      <c r="BV87" s="38">
        <f>IF('Indicator Date'!BV87="","x",'Indicator Date'!BV87)</f>
        <v>2023</v>
      </c>
    </row>
    <row r="88" spans="1:74">
      <c r="A88" s="30" t="str">
        <f>'Indicator Data'!A90</f>
        <v>Jordan</v>
      </c>
      <c r="B88" s="23" t="str">
        <f>'Indicator Data'!B90</f>
        <v>JOR</v>
      </c>
      <c r="C88" s="38">
        <f>IF('Indicator Date'!C88="","x",'Indicator Date'!C88)</f>
        <v>2024</v>
      </c>
      <c r="D88" s="38">
        <f>IF('Indicator Date'!D88="","x",'Indicator Date'!D88)</f>
        <v>2024</v>
      </c>
      <c r="E88" s="38">
        <f>IF('Indicator Date'!E88="","x",'Indicator Date'!E88)</f>
        <v>2024</v>
      </c>
      <c r="F88" s="38">
        <f>IF('Indicator Date'!F88="","x",'Indicator Date'!F88)</f>
        <v>2024</v>
      </c>
      <c r="G88" s="38">
        <f>IF('Indicator Date'!G88="","x",'Indicator Date'!G88)</f>
        <v>2024</v>
      </c>
      <c r="H88" s="38">
        <f>IF('Indicator Date'!H88="","x",'Indicator Date'!H88)</f>
        <v>2024</v>
      </c>
      <c r="I88" s="38">
        <f>IF('Indicator Date'!I88="","x",'Indicator Date'!I88)</f>
        <v>2024</v>
      </c>
      <c r="J88" s="38">
        <f>IF('Indicator Date'!J88="","x",'Indicator Date'!J88)</f>
        <v>2024</v>
      </c>
      <c r="K88" s="38">
        <f>IF('Indicator Date'!K88="","x",'Indicator Date'!K88)</f>
        <v>2024</v>
      </c>
      <c r="L88" s="38">
        <f>IF('Indicator Date'!L88="","x",'Indicator Date'!L88)</f>
        <v>2024</v>
      </c>
      <c r="M88" s="38">
        <f>IF('Indicator Date'!M88="","x",'Indicator Date'!M88)</f>
        <v>2024</v>
      </c>
      <c r="N88" s="38" t="str">
        <f>IF('Indicator Date'!N88="","x",'Indicator Date'!N88)</f>
        <v>x</v>
      </c>
      <c r="O88" s="38" t="str">
        <f>IF('Indicator Date'!O88="","x",'Indicator Date'!O88)</f>
        <v>x</v>
      </c>
      <c r="P88" s="38" t="str">
        <f>IF('Indicator Date'!P88="","x",'Indicator Date'!P88)</f>
        <v>x</v>
      </c>
      <c r="Q88" s="38">
        <f>IF('Indicator Date'!Q88="","x",'Indicator Date'!Q88)</f>
        <v>2024</v>
      </c>
      <c r="R88" s="38">
        <f>IF('Indicator Date'!R88="","x",'Indicator Date'!R88)</f>
        <v>2024</v>
      </c>
      <c r="S88" s="38">
        <f>IF('Indicator Date'!S88="","x",'Indicator Date'!S88)</f>
        <v>2024</v>
      </c>
      <c r="T88" s="38">
        <f>IF('Indicator Date'!T88="","x",'Indicator Date'!T88)</f>
        <v>2024</v>
      </c>
      <c r="U88" s="38">
        <f>IF('Indicator Date'!U88="","x",'Indicator Date'!U88)</f>
        <v>2024</v>
      </c>
      <c r="V88" s="38">
        <f>IF('Indicator Date'!V88="","x",'Indicator Date'!V88)</f>
        <v>2021</v>
      </c>
      <c r="W88" s="38">
        <f>IF('Indicator Date'!W88="","x",'Indicator Date'!W88)</f>
        <v>2022</v>
      </c>
      <c r="X88" s="38">
        <f>IF('Indicator Date'!X88="","x",'Indicator Date'!X88)</f>
        <v>2022</v>
      </c>
      <c r="Y88" s="38">
        <f>IF('Indicator Date'!Y88="","x",'Indicator Date'!Y88)</f>
        <v>2017</v>
      </c>
      <c r="Z88" s="38">
        <f>IF('Indicator Date'!Z88="","x",'Indicator Date'!Z88)</f>
        <v>2022</v>
      </c>
      <c r="AA88" s="38" t="str">
        <f>IF('Indicator Date'!AA88="","x",'Indicator Date'!AA88)</f>
        <v>x</v>
      </c>
      <c r="AB88" s="38">
        <f>IF('Indicator Date'!AB88="","x",'Indicator Date'!AB88)</f>
        <v>2017</v>
      </c>
      <c r="AC88" s="38">
        <f>IF('Indicator Date'!AC88="","x",'Indicator Date'!AC88)</f>
        <v>2020</v>
      </c>
      <c r="AD88" s="38">
        <f>IF('Indicator Date'!AD88="","x",'Indicator Date'!AD88)</f>
        <v>2022</v>
      </c>
      <c r="AE88" s="38">
        <f>IF('Indicator Date'!AE88="","x",'Indicator Date'!AE88)</f>
        <v>2024</v>
      </c>
      <c r="AF88" s="38">
        <f>IF('Indicator Date'!AF88="","x",'Indicator Date'!AF88)</f>
        <v>2024</v>
      </c>
      <c r="AG88" s="38">
        <f>IF('Indicator Date'!AG88="","x",'Indicator Date'!AG88)</f>
        <v>2024</v>
      </c>
      <c r="AH88" s="38">
        <f>IF('Indicator Date'!AH88="","x",'Indicator Date'!AH88)</f>
        <v>2022</v>
      </c>
      <c r="AI88" s="38" t="str">
        <f>IF('Indicator Date'!AI88="","x",RIGHT('Indicator Date'!AI88,4))</f>
        <v>2017</v>
      </c>
      <c r="AJ88" s="38">
        <f>IF('Indicator Date'!AJ88="","x",'Indicator Date'!AJ88)</f>
        <v>2024</v>
      </c>
      <c r="AK88" s="38">
        <f>IF('Indicator Date'!AK88="","x",'Indicator Date'!AK88)</f>
        <v>2021</v>
      </c>
      <c r="AL88" s="38">
        <f>IF('Indicator Date'!AL88="","x",'Indicator Date'!AL88)</f>
        <v>2022</v>
      </c>
      <c r="AM88" s="38">
        <f>IF('Indicator Date'!AM88="","x",'Indicator Date'!AM88)</f>
        <v>2022</v>
      </c>
      <c r="AN88" s="38">
        <f>IF('Indicator Date'!AN88="","x",'Indicator Date'!AN88)</f>
        <v>2023</v>
      </c>
      <c r="AO88" s="38">
        <f>IF('Indicator Date'!AO88="","x",'Indicator Date'!AO88)</f>
        <v>2022</v>
      </c>
      <c r="AP88" s="38">
        <f>IF('Indicator Date'!AP88="","x",'Indicator Date'!AP88)</f>
        <v>2023</v>
      </c>
      <c r="AQ88" s="38">
        <f>IF('Indicator Date'!AQ88="","x",'Indicator Date'!AQ88)</f>
        <v>2022</v>
      </c>
      <c r="AR88" s="38">
        <f>IF('Indicator Date'!AR88="","x",'Indicator Date'!AR88)</f>
        <v>2022</v>
      </c>
      <c r="AS88" s="38">
        <f>IF('Indicator Date'!AS88="","x",'Indicator Date'!AS88)</f>
        <v>2022</v>
      </c>
      <c r="AT88" s="38" t="str">
        <f>IF('Indicator Date'!AT88="","x",'Indicator Date'!AT88)</f>
        <v>x</v>
      </c>
      <c r="AU88" s="38">
        <f>IF('Indicator Date'!AU88="","x",'Indicator Date'!AU88)</f>
        <v>2022</v>
      </c>
      <c r="AV88" s="38">
        <f>IF('Indicator Date'!AV88="","x",'Indicator Date'!AV88)</f>
        <v>2022</v>
      </c>
      <c r="AW88" s="38">
        <f>IF('Indicator Date'!AW88="","x",'Indicator Date'!AW88)</f>
        <v>2010</v>
      </c>
      <c r="AX88" s="38">
        <f>IF('Indicator Date'!AX88="","x",'Indicator Date'!AX88)</f>
        <v>2024</v>
      </c>
      <c r="AY88" s="38">
        <f>IF('Indicator Date'!AY88="","x",'Indicator Date'!AY88)</f>
        <v>2024</v>
      </c>
      <c r="AZ88" s="38">
        <f>IF('Indicator Date'!AZ88="","x",'Indicator Date'!AZ88)</f>
        <v>2024</v>
      </c>
      <c r="BA88" s="38" t="str">
        <f>IF('Indicator Date'!BA88="","x",'Indicator Date'!BA88)</f>
        <v>x</v>
      </c>
      <c r="BB88" s="38">
        <f>IF('Indicator Date'!BB88="","x",'Indicator Date'!BB88)</f>
        <v>2024</v>
      </c>
      <c r="BC88" s="38">
        <f>IF('Indicator Date'!BC88="","x",'Indicator Date'!BC88)</f>
        <v>2023</v>
      </c>
      <c r="BD88" s="38">
        <f>IF('Indicator Date'!BD88="","x",'Indicator Date'!BD88)</f>
        <v>2024</v>
      </c>
      <c r="BE88" s="38">
        <f>IF('Indicator Date'!BE88="","x",'Indicator Date'!BE88)</f>
        <v>2024</v>
      </c>
      <c r="BF88" s="38">
        <f>IF('Indicator Date'!BF88="","x",'Indicator Date'!BF88)</f>
        <v>2013</v>
      </c>
      <c r="BG88" s="38">
        <f>IF('Indicator Date'!BG88="","x",'Indicator Date'!BG88)</f>
        <v>2022</v>
      </c>
      <c r="BH88" s="38">
        <f>IF('Indicator Date'!BH88="","x",'Indicator Date'!BH88)</f>
        <v>2023</v>
      </c>
      <c r="BI88" s="38">
        <f>IF('Indicator Date'!BI88="","x",'Indicator Date'!BI88)</f>
        <v>2022</v>
      </c>
      <c r="BJ88" s="38">
        <f>IF('Indicator Date'!BJ88="","x",'Indicator Date'!BJ88)</f>
        <v>2021</v>
      </c>
      <c r="BK88" s="38">
        <f>IF('Indicator Date'!BK88="","x",'Indicator Date'!BK88)</f>
        <v>2021</v>
      </c>
      <c r="BL88" s="38">
        <f>IF('Indicator Date'!BL88="","x",'Indicator Date'!BL88)</f>
        <v>2022</v>
      </c>
      <c r="BM88" s="38">
        <f>IF('Indicator Date'!BM88="","x",'Indicator Date'!BM88)</f>
        <v>2014</v>
      </c>
      <c r="BN88" s="38">
        <f>IF('Indicator Date'!BN88="","x",'Indicator Date'!BN88)</f>
        <v>2022</v>
      </c>
      <c r="BO88" s="38">
        <f>IF('Indicator Date'!BO88="","x",'Indicator Date'!BO88)</f>
        <v>2022</v>
      </c>
      <c r="BP88" s="38">
        <f>IF('Indicator Date'!BP88="","x",'Indicator Date'!BP88)</f>
        <v>2019</v>
      </c>
      <c r="BQ88" s="38">
        <f>IF('Indicator Date'!BQ88="","x",'Indicator Date'!BQ88)</f>
        <v>2022</v>
      </c>
      <c r="BR88" s="38">
        <f>IF('Indicator Date'!BR88="","x",'Indicator Date'!BR88)</f>
        <v>2022</v>
      </c>
      <c r="BS88" s="38" t="str">
        <f>IF('Indicator Date'!BS88="","x",'Indicator Date'!BS88)</f>
        <v>x</v>
      </c>
      <c r="BT88" s="38">
        <f>IF('Indicator Date'!BT88="","x",'Indicator Date'!BT88)</f>
        <v>2021</v>
      </c>
      <c r="BU88" s="38">
        <f>IF('Indicator Date'!BU88="","x",'Indicator Date'!BU88)</f>
        <v>2020</v>
      </c>
      <c r="BV88" s="38">
        <f>IF('Indicator Date'!BV88="","x",'Indicator Date'!BV88)</f>
        <v>2023</v>
      </c>
    </row>
    <row r="89" spans="1:74">
      <c r="A89" s="30" t="str">
        <f>'Indicator Data'!A91</f>
        <v>Kazakhstan</v>
      </c>
      <c r="B89" s="23" t="str">
        <f>'Indicator Data'!B91</f>
        <v>KAZ</v>
      </c>
      <c r="C89" s="38">
        <f>IF('Indicator Date'!C89="","x",'Indicator Date'!C89)</f>
        <v>2024</v>
      </c>
      <c r="D89" s="38">
        <f>IF('Indicator Date'!D89="","x",'Indicator Date'!D89)</f>
        <v>2024</v>
      </c>
      <c r="E89" s="38">
        <f>IF('Indicator Date'!E89="","x",'Indicator Date'!E89)</f>
        <v>2024</v>
      </c>
      <c r="F89" s="38">
        <f>IF('Indicator Date'!F89="","x",'Indicator Date'!F89)</f>
        <v>2024</v>
      </c>
      <c r="G89" s="38">
        <f>IF('Indicator Date'!G89="","x",'Indicator Date'!G89)</f>
        <v>2024</v>
      </c>
      <c r="H89" s="38">
        <f>IF('Indicator Date'!H89="","x",'Indicator Date'!H89)</f>
        <v>2024</v>
      </c>
      <c r="I89" s="38">
        <f>IF('Indicator Date'!I89="","x",'Indicator Date'!I89)</f>
        <v>2024</v>
      </c>
      <c r="J89" s="38">
        <f>IF('Indicator Date'!J89="","x",'Indicator Date'!J89)</f>
        <v>2024</v>
      </c>
      <c r="K89" s="38">
        <f>IF('Indicator Date'!K89="","x",'Indicator Date'!K89)</f>
        <v>2024</v>
      </c>
      <c r="L89" s="38">
        <f>IF('Indicator Date'!L89="","x",'Indicator Date'!L89)</f>
        <v>2024</v>
      </c>
      <c r="M89" s="38">
        <f>IF('Indicator Date'!M89="","x",'Indicator Date'!M89)</f>
        <v>2024</v>
      </c>
      <c r="N89" s="38" t="str">
        <f>IF('Indicator Date'!N89="","x",'Indicator Date'!N89)</f>
        <v>x</v>
      </c>
      <c r="O89" s="38" t="str">
        <f>IF('Indicator Date'!O89="","x",'Indicator Date'!O89)</f>
        <v>x</v>
      </c>
      <c r="P89" s="38" t="str">
        <f>IF('Indicator Date'!P89="","x",'Indicator Date'!P89)</f>
        <v>x</v>
      </c>
      <c r="Q89" s="38">
        <f>IF('Indicator Date'!Q89="","x",'Indicator Date'!Q89)</f>
        <v>2024</v>
      </c>
      <c r="R89" s="38">
        <f>IF('Indicator Date'!R89="","x",'Indicator Date'!R89)</f>
        <v>2024</v>
      </c>
      <c r="S89" s="38">
        <f>IF('Indicator Date'!S89="","x",'Indicator Date'!S89)</f>
        <v>2024</v>
      </c>
      <c r="T89" s="38">
        <f>IF('Indicator Date'!T89="","x",'Indicator Date'!T89)</f>
        <v>2024</v>
      </c>
      <c r="U89" s="38">
        <f>IF('Indicator Date'!U89="","x",'Indicator Date'!U89)</f>
        <v>2024</v>
      </c>
      <c r="V89" s="38">
        <f>IF('Indicator Date'!V89="","x",'Indicator Date'!V89)</f>
        <v>2021</v>
      </c>
      <c r="W89" s="38">
        <f>IF('Indicator Date'!W89="","x",'Indicator Date'!W89)</f>
        <v>2022</v>
      </c>
      <c r="X89" s="38">
        <f>IF('Indicator Date'!X89="","x",'Indicator Date'!X89)</f>
        <v>2022</v>
      </c>
      <c r="Y89" s="38">
        <f>IF('Indicator Date'!Y89="","x",'Indicator Date'!Y89)</f>
        <v>2015</v>
      </c>
      <c r="Z89" s="38">
        <f>IF('Indicator Date'!Z89="","x",'Indicator Date'!Z89)</f>
        <v>2022</v>
      </c>
      <c r="AA89" s="38">
        <f>IF('Indicator Date'!AA89="","x",'Indicator Date'!AA89)</f>
        <v>2019</v>
      </c>
      <c r="AB89" s="38">
        <f>IF('Indicator Date'!AB89="","x",'Indicator Date'!AB89)</f>
        <v>2019</v>
      </c>
      <c r="AC89" s="38">
        <f>IF('Indicator Date'!AC89="","x",'Indicator Date'!AC89)</f>
        <v>2020</v>
      </c>
      <c r="AD89" s="38">
        <f>IF('Indicator Date'!AD89="","x",'Indicator Date'!AD89)</f>
        <v>2022</v>
      </c>
      <c r="AE89" s="38">
        <f>IF('Indicator Date'!AE89="","x",'Indicator Date'!AE89)</f>
        <v>2024</v>
      </c>
      <c r="AF89" s="38">
        <f>IF('Indicator Date'!AF89="","x",'Indicator Date'!AF89)</f>
        <v>2024</v>
      </c>
      <c r="AG89" s="38">
        <f>IF('Indicator Date'!AG89="","x",'Indicator Date'!AG89)</f>
        <v>2024</v>
      </c>
      <c r="AH89" s="38">
        <f>IF('Indicator Date'!AH89="","x",'Indicator Date'!AH89)</f>
        <v>2022</v>
      </c>
      <c r="AI89" s="38" t="str">
        <f>IF('Indicator Date'!AI89="","x",RIGHT('Indicator Date'!AI89,4))</f>
        <v>2015</v>
      </c>
      <c r="AJ89" s="38">
        <f>IF('Indicator Date'!AJ89="","x",'Indicator Date'!AJ89)</f>
        <v>2024</v>
      </c>
      <c r="AK89" s="38">
        <f>IF('Indicator Date'!AK89="","x",'Indicator Date'!AK89)</f>
        <v>2021</v>
      </c>
      <c r="AL89" s="38">
        <f>IF('Indicator Date'!AL89="","x",'Indicator Date'!AL89)</f>
        <v>2022</v>
      </c>
      <c r="AM89" s="38">
        <f>IF('Indicator Date'!AM89="","x",'Indicator Date'!AM89)</f>
        <v>2022</v>
      </c>
      <c r="AN89" s="38">
        <f>IF('Indicator Date'!AN89="","x",'Indicator Date'!AN89)</f>
        <v>2023</v>
      </c>
      <c r="AO89" s="38">
        <f>IF('Indicator Date'!AO89="","x",'Indicator Date'!AO89)</f>
        <v>2022</v>
      </c>
      <c r="AP89" s="38">
        <f>IF('Indicator Date'!AP89="","x",'Indicator Date'!AP89)</f>
        <v>2015</v>
      </c>
      <c r="AQ89" s="38">
        <f>IF('Indicator Date'!AQ89="","x",'Indicator Date'!AQ89)</f>
        <v>2022</v>
      </c>
      <c r="AR89" s="38">
        <f>IF('Indicator Date'!AR89="","x",'Indicator Date'!AR89)</f>
        <v>2021</v>
      </c>
      <c r="AS89" s="38" t="str">
        <f>IF('Indicator Date'!AS89="","x",'Indicator Date'!AS89)</f>
        <v>x</v>
      </c>
      <c r="AT89" s="38" t="str">
        <f>IF('Indicator Date'!AT89="","x",'Indicator Date'!AT89)</f>
        <v>x</v>
      </c>
      <c r="AU89" s="38">
        <f>IF('Indicator Date'!AU89="","x",'Indicator Date'!AU89)</f>
        <v>2022</v>
      </c>
      <c r="AV89" s="38">
        <f>IF('Indicator Date'!AV89="","x",'Indicator Date'!AV89)</f>
        <v>2022</v>
      </c>
      <c r="AW89" s="38">
        <f>IF('Indicator Date'!AW89="","x",'Indicator Date'!AW89)</f>
        <v>2021</v>
      </c>
      <c r="AX89" s="38">
        <f>IF('Indicator Date'!AX89="","x",'Indicator Date'!AX89)</f>
        <v>2024</v>
      </c>
      <c r="AY89" s="38">
        <f>IF('Indicator Date'!AY89="","x",'Indicator Date'!AY89)</f>
        <v>2024</v>
      </c>
      <c r="AZ89" s="38">
        <f>IF('Indicator Date'!AZ89="","x",'Indicator Date'!AZ89)</f>
        <v>2024</v>
      </c>
      <c r="BA89" s="38">
        <f>IF('Indicator Date'!BA89="","x",'Indicator Date'!BA89)</f>
        <v>2024</v>
      </c>
      <c r="BB89" s="38">
        <f>IF('Indicator Date'!BB89="","x",'Indicator Date'!BB89)</f>
        <v>2024</v>
      </c>
      <c r="BC89" s="38">
        <f>IF('Indicator Date'!BC89="","x",'Indicator Date'!BC89)</f>
        <v>2023</v>
      </c>
      <c r="BD89" s="38">
        <f>IF('Indicator Date'!BD89="","x",'Indicator Date'!BD89)</f>
        <v>2024</v>
      </c>
      <c r="BE89" s="38">
        <f>IF('Indicator Date'!BE89="","x",'Indicator Date'!BE89)</f>
        <v>2024</v>
      </c>
      <c r="BF89" s="38">
        <f>IF('Indicator Date'!BF89="","x",'Indicator Date'!BF89)</f>
        <v>2013</v>
      </c>
      <c r="BG89" s="38">
        <f>IF('Indicator Date'!BG89="","x",'Indicator Date'!BG89)</f>
        <v>2022</v>
      </c>
      <c r="BH89" s="38">
        <f>IF('Indicator Date'!BH89="","x",'Indicator Date'!BH89)</f>
        <v>2023</v>
      </c>
      <c r="BI89" s="38">
        <f>IF('Indicator Date'!BI89="","x",'Indicator Date'!BI89)</f>
        <v>2022</v>
      </c>
      <c r="BJ89" s="38">
        <f>IF('Indicator Date'!BJ89="","x",'Indicator Date'!BJ89)</f>
        <v>2020</v>
      </c>
      <c r="BK89" s="38">
        <f>IF('Indicator Date'!BK89="","x",'Indicator Date'!BK89)</f>
        <v>2022</v>
      </c>
      <c r="BL89" s="38">
        <f>IF('Indicator Date'!BL89="","x",'Indicator Date'!BL89)</f>
        <v>2022</v>
      </c>
      <c r="BM89" s="38">
        <f>IF('Indicator Date'!BM89="","x",'Indicator Date'!BM89)</f>
        <v>2014</v>
      </c>
      <c r="BN89" s="38">
        <f>IF('Indicator Date'!BN89="","x",'Indicator Date'!BN89)</f>
        <v>2022</v>
      </c>
      <c r="BO89" s="38">
        <f>IF('Indicator Date'!BO89="","x",'Indicator Date'!BO89)</f>
        <v>2022</v>
      </c>
      <c r="BP89" s="38">
        <f>IF('Indicator Date'!BP89="","x",'Indicator Date'!BP89)</f>
        <v>2020</v>
      </c>
      <c r="BQ89" s="38">
        <f>IF('Indicator Date'!BQ89="","x",'Indicator Date'!BQ89)</f>
        <v>2022</v>
      </c>
      <c r="BR89" s="38">
        <f>IF('Indicator Date'!BR89="","x",'Indicator Date'!BR89)</f>
        <v>2022</v>
      </c>
      <c r="BS89" s="38">
        <f>IF('Indicator Date'!BS89="","x",'Indicator Date'!BS89)</f>
        <v>2022</v>
      </c>
      <c r="BT89" s="38">
        <f>IF('Indicator Date'!BT89="","x",'Indicator Date'!BT89)</f>
        <v>2021</v>
      </c>
      <c r="BU89" s="38">
        <f>IF('Indicator Date'!BU89="","x",'Indicator Date'!BU89)</f>
        <v>2020</v>
      </c>
      <c r="BV89" s="38">
        <f>IF('Indicator Date'!BV89="","x",'Indicator Date'!BV89)</f>
        <v>2023</v>
      </c>
    </row>
    <row r="90" spans="1:74">
      <c r="A90" s="30" t="str">
        <f>'Indicator Data'!A92</f>
        <v>Kenya</v>
      </c>
      <c r="B90" s="23" t="str">
        <f>'Indicator Data'!B92</f>
        <v>KEN</v>
      </c>
      <c r="C90" s="38">
        <f>IF('Indicator Date'!C90="","x",'Indicator Date'!C90)</f>
        <v>2024</v>
      </c>
      <c r="D90" s="38">
        <f>IF('Indicator Date'!D90="","x",'Indicator Date'!D90)</f>
        <v>2024</v>
      </c>
      <c r="E90" s="38">
        <f>IF('Indicator Date'!E90="","x",'Indicator Date'!E90)</f>
        <v>2024</v>
      </c>
      <c r="F90" s="38">
        <f>IF('Indicator Date'!F90="","x",'Indicator Date'!F90)</f>
        <v>2024</v>
      </c>
      <c r="G90" s="38">
        <f>IF('Indicator Date'!G90="","x",'Indicator Date'!G90)</f>
        <v>2024</v>
      </c>
      <c r="H90" s="38">
        <f>IF('Indicator Date'!H90="","x",'Indicator Date'!H90)</f>
        <v>2024</v>
      </c>
      <c r="I90" s="38">
        <f>IF('Indicator Date'!I90="","x",'Indicator Date'!I90)</f>
        <v>2024</v>
      </c>
      <c r="J90" s="38">
        <f>IF('Indicator Date'!J90="","x",'Indicator Date'!J90)</f>
        <v>2024</v>
      </c>
      <c r="K90" s="38">
        <f>IF('Indicator Date'!K90="","x",'Indicator Date'!K90)</f>
        <v>2024</v>
      </c>
      <c r="L90" s="38">
        <f>IF('Indicator Date'!L90="","x",'Indicator Date'!L90)</f>
        <v>2024</v>
      </c>
      <c r="M90" s="38">
        <f>IF('Indicator Date'!M90="","x",'Indicator Date'!M90)</f>
        <v>2024</v>
      </c>
      <c r="N90" s="38">
        <f>IF('Indicator Date'!N90="","x",'Indicator Date'!N90)</f>
        <v>2024</v>
      </c>
      <c r="O90" s="38">
        <f>IF('Indicator Date'!O90="","x",'Indicator Date'!O90)</f>
        <v>2024</v>
      </c>
      <c r="P90" s="38">
        <f>IF('Indicator Date'!P90="","x",'Indicator Date'!P90)</f>
        <v>2024</v>
      </c>
      <c r="Q90" s="38">
        <f>IF('Indicator Date'!Q90="","x",'Indicator Date'!Q90)</f>
        <v>2024</v>
      </c>
      <c r="R90" s="38">
        <f>IF('Indicator Date'!R90="","x",'Indicator Date'!R90)</f>
        <v>2024</v>
      </c>
      <c r="S90" s="38">
        <f>IF('Indicator Date'!S90="","x",'Indicator Date'!S90)</f>
        <v>2024</v>
      </c>
      <c r="T90" s="38">
        <f>IF('Indicator Date'!T90="","x",'Indicator Date'!T90)</f>
        <v>2024</v>
      </c>
      <c r="U90" s="38">
        <f>IF('Indicator Date'!U90="","x",'Indicator Date'!U90)</f>
        <v>2024</v>
      </c>
      <c r="V90" s="38">
        <f>IF('Indicator Date'!V90="","x",'Indicator Date'!V90)</f>
        <v>2021</v>
      </c>
      <c r="W90" s="38">
        <f>IF('Indicator Date'!W90="","x",'Indicator Date'!W90)</f>
        <v>2022</v>
      </c>
      <c r="X90" s="38">
        <f>IF('Indicator Date'!X90="","x",'Indicator Date'!X90)</f>
        <v>2022</v>
      </c>
      <c r="Y90" s="38">
        <f>IF('Indicator Date'!Y90="","x",'Indicator Date'!Y90)</f>
        <v>2020</v>
      </c>
      <c r="Z90" s="38">
        <f>IF('Indicator Date'!Z90="","x",'Indicator Date'!Z90)</f>
        <v>2022</v>
      </c>
      <c r="AA90" s="38">
        <f>IF('Indicator Date'!AA90="","x",'Indicator Date'!AA90)</f>
        <v>2022</v>
      </c>
      <c r="AB90" s="38">
        <f>IF('Indicator Date'!AB90="","x",'Indicator Date'!AB90)</f>
        <v>2018</v>
      </c>
      <c r="AC90" s="38">
        <f>IF('Indicator Date'!AC90="","x",'Indicator Date'!AC90)</f>
        <v>2020</v>
      </c>
      <c r="AD90" s="38">
        <f>IF('Indicator Date'!AD90="","x",'Indicator Date'!AD90)</f>
        <v>2022</v>
      </c>
      <c r="AE90" s="38">
        <f>IF('Indicator Date'!AE90="","x",'Indicator Date'!AE90)</f>
        <v>2024</v>
      </c>
      <c r="AF90" s="38">
        <f>IF('Indicator Date'!AF90="","x",'Indicator Date'!AF90)</f>
        <v>2024</v>
      </c>
      <c r="AG90" s="38">
        <f>IF('Indicator Date'!AG90="","x",'Indicator Date'!AG90)</f>
        <v>2024</v>
      </c>
      <c r="AH90" s="38">
        <f>IF('Indicator Date'!AH90="","x",'Indicator Date'!AH90)</f>
        <v>2022</v>
      </c>
      <c r="AI90" s="38" t="str">
        <f>IF('Indicator Date'!AI90="","x",RIGHT('Indicator Date'!AI90,4))</f>
        <v>2014</v>
      </c>
      <c r="AJ90" s="38">
        <f>IF('Indicator Date'!AJ90="","x",'Indicator Date'!AJ90)</f>
        <v>2024</v>
      </c>
      <c r="AK90" s="38">
        <f>IF('Indicator Date'!AK90="","x",'Indicator Date'!AK90)</f>
        <v>2021</v>
      </c>
      <c r="AL90" s="38">
        <f>IF('Indicator Date'!AL90="","x",'Indicator Date'!AL90)</f>
        <v>2022</v>
      </c>
      <c r="AM90" s="38">
        <f>IF('Indicator Date'!AM90="","x",'Indicator Date'!AM90)</f>
        <v>2022</v>
      </c>
      <c r="AN90" s="38">
        <f>IF('Indicator Date'!AN90="","x",'Indicator Date'!AN90)</f>
        <v>2023</v>
      </c>
      <c r="AO90" s="38">
        <f>IF('Indicator Date'!AO90="","x",'Indicator Date'!AO90)</f>
        <v>2022</v>
      </c>
      <c r="AP90" s="38">
        <f>IF('Indicator Date'!AP90="","x",'Indicator Date'!AP90)</f>
        <v>2022</v>
      </c>
      <c r="AQ90" s="38">
        <f>IF('Indicator Date'!AQ90="","x",'Indicator Date'!AQ90)</f>
        <v>2022</v>
      </c>
      <c r="AR90" s="38">
        <f>IF('Indicator Date'!AR90="","x",'Indicator Date'!AR90)</f>
        <v>2022</v>
      </c>
      <c r="AS90" s="38">
        <f>IF('Indicator Date'!AS90="","x",'Indicator Date'!AS90)</f>
        <v>2022</v>
      </c>
      <c r="AT90" s="38">
        <f>IF('Indicator Date'!AT90="","x",'Indicator Date'!AT90)</f>
        <v>2022</v>
      </c>
      <c r="AU90" s="38">
        <f>IF('Indicator Date'!AU90="","x",'Indicator Date'!AU90)</f>
        <v>2022</v>
      </c>
      <c r="AV90" s="38">
        <f>IF('Indicator Date'!AV90="","x",'Indicator Date'!AV90)</f>
        <v>2022</v>
      </c>
      <c r="AW90" s="38">
        <f>IF('Indicator Date'!AW90="","x",'Indicator Date'!AW90)</f>
        <v>2021</v>
      </c>
      <c r="AX90" s="38">
        <f>IF('Indicator Date'!AX90="","x",'Indicator Date'!AX90)</f>
        <v>2024</v>
      </c>
      <c r="AY90" s="38">
        <f>IF('Indicator Date'!AY90="","x",'Indicator Date'!AY90)</f>
        <v>2024</v>
      </c>
      <c r="AZ90" s="38">
        <f>IF('Indicator Date'!AZ90="","x",'Indicator Date'!AZ90)</f>
        <v>2024</v>
      </c>
      <c r="BA90" s="38">
        <f>IF('Indicator Date'!BA90="","x",'Indicator Date'!BA90)</f>
        <v>2024</v>
      </c>
      <c r="BB90" s="38">
        <f>IF('Indicator Date'!BB90="","x",'Indicator Date'!BB90)</f>
        <v>2024</v>
      </c>
      <c r="BC90" s="38">
        <f>IF('Indicator Date'!BC90="","x",'Indicator Date'!BC90)</f>
        <v>2023</v>
      </c>
      <c r="BD90" s="38">
        <f>IF('Indicator Date'!BD90="","x",'Indicator Date'!BD90)</f>
        <v>2024</v>
      </c>
      <c r="BE90" s="38">
        <f>IF('Indicator Date'!BE90="","x",'Indicator Date'!BE90)</f>
        <v>2024</v>
      </c>
      <c r="BF90" s="38">
        <f>IF('Indicator Date'!BF90="","x",'Indicator Date'!BF90)</f>
        <v>2015</v>
      </c>
      <c r="BG90" s="38">
        <f>IF('Indicator Date'!BG90="","x",'Indicator Date'!BG90)</f>
        <v>2022</v>
      </c>
      <c r="BH90" s="38">
        <f>IF('Indicator Date'!BH90="","x",'Indicator Date'!BH90)</f>
        <v>2023</v>
      </c>
      <c r="BI90" s="38">
        <f>IF('Indicator Date'!BI90="","x",'Indicator Date'!BI90)</f>
        <v>2022</v>
      </c>
      <c r="BJ90" s="38">
        <f>IF('Indicator Date'!BJ90="","x",'Indicator Date'!BJ90)</f>
        <v>2022</v>
      </c>
      <c r="BK90" s="38">
        <f>IF('Indicator Date'!BK90="","x",'Indicator Date'!BK90)</f>
        <v>2021</v>
      </c>
      <c r="BL90" s="38">
        <f>IF('Indicator Date'!BL90="","x",'Indicator Date'!BL90)</f>
        <v>2022</v>
      </c>
      <c r="BM90" s="38">
        <f>IF('Indicator Date'!BM90="","x",'Indicator Date'!BM90)</f>
        <v>2014</v>
      </c>
      <c r="BN90" s="38">
        <f>IF('Indicator Date'!BN90="","x",'Indicator Date'!BN90)</f>
        <v>2022</v>
      </c>
      <c r="BO90" s="38">
        <f>IF('Indicator Date'!BO90="","x",'Indicator Date'!BO90)</f>
        <v>2022</v>
      </c>
      <c r="BP90" s="38">
        <f>IF('Indicator Date'!BP90="","x",'Indicator Date'!BP90)</f>
        <v>2021</v>
      </c>
      <c r="BQ90" s="38">
        <f>IF('Indicator Date'!BQ90="","x",'Indicator Date'!BQ90)</f>
        <v>2022</v>
      </c>
      <c r="BR90" s="38">
        <f>IF('Indicator Date'!BR90="","x",'Indicator Date'!BR90)</f>
        <v>2022</v>
      </c>
      <c r="BS90" s="38">
        <f>IF('Indicator Date'!BS90="","x",'Indicator Date'!BS90)</f>
        <v>2022</v>
      </c>
      <c r="BT90" s="38">
        <f>IF('Indicator Date'!BT90="","x",'Indicator Date'!BT90)</f>
        <v>2021</v>
      </c>
      <c r="BU90" s="38">
        <f>IF('Indicator Date'!BU90="","x",'Indicator Date'!BU90)</f>
        <v>2020</v>
      </c>
      <c r="BV90" s="38">
        <f>IF('Indicator Date'!BV90="","x",'Indicator Date'!BV90)</f>
        <v>2023</v>
      </c>
    </row>
    <row r="91" spans="1:74">
      <c r="A91" s="30" t="str">
        <f>'Indicator Data'!A93</f>
        <v>Kiribati</v>
      </c>
      <c r="B91" s="23" t="str">
        <f>'Indicator Data'!B93</f>
        <v>KIR</v>
      </c>
      <c r="C91" s="38">
        <f>IF('Indicator Date'!C91="","x",'Indicator Date'!C91)</f>
        <v>2024</v>
      </c>
      <c r="D91" s="38">
        <f>IF('Indicator Date'!D91="","x",'Indicator Date'!D91)</f>
        <v>2024</v>
      </c>
      <c r="E91" s="38">
        <f>IF('Indicator Date'!E91="","x",'Indicator Date'!E91)</f>
        <v>2024</v>
      </c>
      <c r="F91" s="38">
        <f>IF('Indicator Date'!F91="","x",'Indicator Date'!F91)</f>
        <v>2024</v>
      </c>
      <c r="G91" s="38">
        <f>IF('Indicator Date'!G91="","x",'Indicator Date'!G91)</f>
        <v>2024</v>
      </c>
      <c r="H91" s="38">
        <f>IF('Indicator Date'!H91="","x",'Indicator Date'!H91)</f>
        <v>2024</v>
      </c>
      <c r="I91" s="38">
        <f>IF('Indicator Date'!I91="","x",'Indicator Date'!I91)</f>
        <v>2024</v>
      </c>
      <c r="J91" s="38">
        <f>IF('Indicator Date'!J91="","x",'Indicator Date'!J91)</f>
        <v>2024</v>
      </c>
      <c r="K91" s="38">
        <f>IF('Indicator Date'!K91="","x",'Indicator Date'!K91)</f>
        <v>2024</v>
      </c>
      <c r="L91" s="38" t="str">
        <f>IF('Indicator Date'!L91="","x",'Indicator Date'!L91)</f>
        <v>x</v>
      </c>
      <c r="M91" s="38" t="str">
        <f>IF('Indicator Date'!M91="","x",'Indicator Date'!M91)</f>
        <v>x</v>
      </c>
      <c r="N91" s="38" t="str">
        <f>IF('Indicator Date'!N91="","x",'Indicator Date'!N91)</f>
        <v>x</v>
      </c>
      <c r="O91" s="38" t="str">
        <f>IF('Indicator Date'!O91="","x",'Indicator Date'!O91)</f>
        <v>x</v>
      </c>
      <c r="P91" s="38" t="str">
        <f>IF('Indicator Date'!P91="","x",'Indicator Date'!P91)</f>
        <v>x</v>
      </c>
      <c r="Q91" s="38">
        <f>IF('Indicator Date'!Q91="","x",'Indicator Date'!Q91)</f>
        <v>2024</v>
      </c>
      <c r="R91" s="38">
        <f>IF('Indicator Date'!R91="","x",'Indicator Date'!R91)</f>
        <v>2024</v>
      </c>
      <c r="S91" s="38">
        <f>IF('Indicator Date'!S91="","x",'Indicator Date'!S91)</f>
        <v>2024</v>
      </c>
      <c r="T91" s="38">
        <f>IF('Indicator Date'!T91="","x",'Indicator Date'!T91)</f>
        <v>2024</v>
      </c>
      <c r="U91" s="38">
        <f>IF('Indicator Date'!U91="","x",'Indicator Date'!U91)</f>
        <v>2024</v>
      </c>
      <c r="V91" s="38">
        <f>IF('Indicator Date'!V91="","x",'Indicator Date'!V91)</f>
        <v>2021</v>
      </c>
      <c r="W91" s="38">
        <f>IF('Indicator Date'!W91="","x",'Indicator Date'!W91)</f>
        <v>2022</v>
      </c>
      <c r="X91" s="38">
        <f>IF('Indicator Date'!X91="","x",'Indicator Date'!X91)</f>
        <v>2022</v>
      </c>
      <c r="Y91" s="38">
        <f>IF('Indicator Date'!Y91="","x",'Indicator Date'!Y91)</f>
        <v>2018</v>
      </c>
      <c r="Z91" s="38">
        <f>IF('Indicator Date'!Z91="","x",'Indicator Date'!Z91)</f>
        <v>2022</v>
      </c>
      <c r="AA91" s="38">
        <f>IF('Indicator Date'!AA91="","x",'Indicator Date'!AA91)</f>
        <v>2022</v>
      </c>
      <c r="AB91" s="38">
        <f>IF('Indicator Date'!AB91="","x",'Indicator Date'!AB91)</f>
        <v>2014</v>
      </c>
      <c r="AC91" s="38">
        <f>IF('Indicator Date'!AC91="","x",'Indicator Date'!AC91)</f>
        <v>2020</v>
      </c>
      <c r="AD91" s="38">
        <f>IF('Indicator Date'!AD91="","x",'Indicator Date'!AD91)</f>
        <v>2022</v>
      </c>
      <c r="AE91" s="38">
        <f>IF('Indicator Date'!AE91="","x",'Indicator Date'!AE91)</f>
        <v>2024</v>
      </c>
      <c r="AF91" s="38">
        <f>IF('Indicator Date'!AF91="","x",'Indicator Date'!AF91)</f>
        <v>2008</v>
      </c>
      <c r="AG91" s="38" t="str">
        <f>IF('Indicator Date'!AG91="","x",'Indicator Date'!AG91)</f>
        <v>x</v>
      </c>
      <c r="AH91" s="38">
        <f>IF('Indicator Date'!AH91="","x",'Indicator Date'!AH91)</f>
        <v>2022</v>
      </c>
      <c r="AI91" s="38" t="str">
        <f>IF('Indicator Date'!AI91="","x",RIGHT('Indicator Date'!AI91,4))</f>
        <v>2018</v>
      </c>
      <c r="AJ91" s="38">
        <f>IF('Indicator Date'!AJ91="","x",'Indicator Date'!AJ91)</f>
        <v>2024</v>
      </c>
      <c r="AK91" s="38">
        <f>IF('Indicator Date'!AK91="","x",'Indicator Date'!AK91)</f>
        <v>2021</v>
      </c>
      <c r="AL91" s="38">
        <f>IF('Indicator Date'!AL91="","x",'Indicator Date'!AL91)</f>
        <v>2022</v>
      </c>
      <c r="AM91" s="38">
        <f>IF('Indicator Date'!AM91="","x",'Indicator Date'!AM91)</f>
        <v>2022</v>
      </c>
      <c r="AN91" s="38">
        <f>IF('Indicator Date'!AN91="","x",'Indicator Date'!AN91)</f>
        <v>2023</v>
      </c>
      <c r="AO91" s="38">
        <f>IF('Indicator Date'!AO91="","x",'Indicator Date'!AO91)</f>
        <v>2022</v>
      </c>
      <c r="AP91" s="38">
        <f>IF('Indicator Date'!AP91="","x",'Indicator Date'!AP91)</f>
        <v>2018</v>
      </c>
      <c r="AQ91" s="38">
        <f>IF('Indicator Date'!AQ91="","x",'Indicator Date'!AQ91)</f>
        <v>2022</v>
      </c>
      <c r="AR91" s="38" t="str">
        <f>IF('Indicator Date'!AR91="","x",'Indicator Date'!AR91)</f>
        <v>x</v>
      </c>
      <c r="AS91" s="38" t="str">
        <f>IF('Indicator Date'!AS91="","x",'Indicator Date'!AS91)</f>
        <v>x</v>
      </c>
      <c r="AT91" s="38" t="str">
        <f>IF('Indicator Date'!AT91="","x",'Indicator Date'!AT91)</f>
        <v>x</v>
      </c>
      <c r="AU91" s="38">
        <f>IF('Indicator Date'!AU91="","x",'Indicator Date'!AU91)</f>
        <v>2022</v>
      </c>
      <c r="AV91" s="38" t="str">
        <f>IF('Indicator Date'!AV91="","x",'Indicator Date'!AV91)</f>
        <v>x</v>
      </c>
      <c r="AW91" s="38">
        <f>IF('Indicator Date'!AW91="","x",'Indicator Date'!AW91)</f>
        <v>2019</v>
      </c>
      <c r="AX91" s="38">
        <f>IF('Indicator Date'!AX91="","x",'Indicator Date'!AX91)</f>
        <v>2024</v>
      </c>
      <c r="AY91" s="38">
        <f>IF('Indicator Date'!AY91="","x",'Indicator Date'!AY91)</f>
        <v>2024</v>
      </c>
      <c r="AZ91" s="38">
        <f>IF('Indicator Date'!AZ91="","x",'Indicator Date'!AZ91)</f>
        <v>2024</v>
      </c>
      <c r="BA91" s="38" t="str">
        <f>IF('Indicator Date'!BA91="","x",'Indicator Date'!BA91)</f>
        <v>x</v>
      </c>
      <c r="BB91" s="38" t="str">
        <f>IF('Indicator Date'!BB91="","x",'Indicator Date'!BB91)</f>
        <v>x</v>
      </c>
      <c r="BC91" s="38" t="str">
        <f>IF('Indicator Date'!BC91="","x",'Indicator Date'!BC91)</f>
        <v>x</v>
      </c>
      <c r="BD91" s="38">
        <f>IF('Indicator Date'!BD91="","x",'Indicator Date'!BD91)</f>
        <v>2024</v>
      </c>
      <c r="BE91" s="38">
        <f>IF('Indicator Date'!BE91="","x",'Indicator Date'!BE91)</f>
        <v>2024</v>
      </c>
      <c r="BF91" s="38" t="str">
        <f>IF('Indicator Date'!BF91="","x",'Indicator Date'!BF91)</f>
        <v>x</v>
      </c>
      <c r="BG91" s="38">
        <f>IF('Indicator Date'!BG91="","x",'Indicator Date'!BG91)</f>
        <v>2022</v>
      </c>
      <c r="BH91" s="38" t="str">
        <f>IF('Indicator Date'!BH91="","x",'Indicator Date'!BH91)</f>
        <v>x</v>
      </c>
      <c r="BI91" s="38">
        <f>IF('Indicator Date'!BI91="","x",'Indicator Date'!BI91)</f>
        <v>2022</v>
      </c>
      <c r="BJ91" s="38" t="str">
        <f>IF('Indicator Date'!BJ91="","x",'Indicator Date'!BJ91)</f>
        <v>x</v>
      </c>
      <c r="BK91" s="38">
        <f>IF('Indicator Date'!BK91="","x",'Indicator Date'!BK91)</f>
        <v>2021</v>
      </c>
      <c r="BL91" s="38">
        <f>IF('Indicator Date'!BL91="","x",'Indicator Date'!BL91)</f>
        <v>2022</v>
      </c>
      <c r="BM91" s="38">
        <f>IF('Indicator Date'!BM91="","x",'Indicator Date'!BM91)</f>
        <v>2014</v>
      </c>
      <c r="BN91" s="38">
        <f>IF('Indicator Date'!BN91="","x",'Indicator Date'!BN91)</f>
        <v>2022</v>
      </c>
      <c r="BO91" s="38">
        <f>IF('Indicator Date'!BO91="","x",'Indicator Date'!BO91)</f>
        <v>2022</v>
      </c>
      <c r="BP91" s="38">
        <f>IF('Indicator Date'!BP91="","x",'Indicator Date'!BP91)</f>
        <v>2013</v>
      </c>
      <c r="BQ91" s="38">
        <f>IF('Indicator Date'!BQ91="","x",'Indicator Date'!BQ91)</f>
        <v>2022</v>
      </c>
      <c r="BR91" s="38">
        <f>IF('Indicator Date'!BR91="","x",'Indicator Date'!BR91)</f>
        <v>2022</v>
      </c>
      <c r="BS91" s="38">
        <f>IF('Indicator Date'!BS91="","x",'Indicator Date'!BS91)</f>
        <v>2022</v>
      </c>
      <c r="BT91" s="38">
        <f>IF('Indicator Date'!BT91="","x",'Indicator Date'!BT91)</f>
        <v>2021</v>
      </c>
      <c r="BU91" s="38">
        <f>IF('Indicator Date'!BU91="","x",'Indicator Date'!BU91)</f>
        <v>2020</v>
      </c>
      <c r="BV91" s="38">
        <f>IF('Indicator Date'!BV91="","x",'Indicator Date'!BV91)</f>
        <v>2023</v>
      </c>
    </row>
    <row r="92" spans="1:74">
      <c r="A92" s="30" t="str">
        <f>'Indicator Data'!A94</f>
        <v>Korea DPR</v>
      </c>
      <c r="B92" s="23" t="str">
        <f>'Indicator Data'!B94</f>
        <v>PRK</v>
      </c>
      <c r="C92" s="38">
        <f>IF('Indicator Date'!C92="","x",'Indicator Date'!C92)</f>
        <v>2024</v>
      </c>
      <c r="D92" s="38">
        <f>IF('Indicator Date'!D92="","x",'Indicator Date'!D92)</f>
        <v>2024</v>
      </c>
      <c r="E92" s="38">
        <f>IF('Indicator Date'!E92="","x",'Indicator Date'!E92)</f>
        <v>2024</v>
      </c>
      <c r="F92" s="38">
        <f>IF('Indicator Date'!F92="","x",'Indicator Date'!F92)</f>
        <v>2024</v>
      </c>
      <c r="G92" s="38">
        <f>IF('Indicator Date'!G92="","x",'Indicator Date'!G92)</f>
        <v>2024</v>
      </c>
      <c r="H92" s="38">
        <f>IF('Indicator Date'!H92="","x",'Indicator Date'!H92)</f>
        <v>2024</v>
      </c>
      <c r="I92" s="38">
        <f>IF('Indicator Date'!I92="","x",'Indicator Date'!I92)</f>
        <v>2024</v>
      </c>
      <c r="J92" s="38">
        <f>IF('Indicator Date'!J92="","x",'Indicator Date'!J92)</f>
        <v>2024</v>
      </c>
      <c r="K92" s="38">
        <f>IF('Indicator Date'!K92="","x",'Indicator Date'!K92)</f>
        <v>2024</v>
      </c>
      <c r="L92" s="38">
        <f>IF('Indicator Date'!L92="","x",'Indicator Date'!L92)</f>
        <v>2024</v>
      </c>
      <c r="M92" s="38">
        <f>IF('Indicator Date'!M92="","x",'Indicator Date'!M92)</f>
        <v>2024</v>
      </c>
      <c r="N92" s="38" t="str">
        <f>IF('Indicator Date'!N92="","x",'Indicator Date'!N92)</f>
        <v>x</v>
      </c>
      <c r="O92" s="38" t="str">
        <f>IF('Indicator Date'!O92="","x",'Indicator Date'!O92)</f>
        <v>x</v>
      </c>
      <c r="P92" s="38" t="str">
        <f>IF('Indicator Date'!P92="","x",'Indicator Date'!P92)</f>
        <v>x</v>
      </c>
      <c r="Q92" s="38">
        <f>IF('Indicator Date'!Q92="","x",'Indicator Date'!Q92)</f>
        <v>2024</v>
      </c>
      <c r="R92" s="38">
        <f>IF('Indicator Date'!R92="","x",'Indicator Date'!R92)</f>
        <v>2024</v>
      </c>
      <c r="S92" s="38">
        <f>IF('Indicator Date'!S92="","x",'Indicator Date'!S92)</f>
        <v>2024</v>
      </c>
      <c r="T92" s="38">
        <f>IF('Indicator Date'!T92="","x",'Indicator Date'!T92)</f>
        <v>2024</v>
      </c>
      <c r="U92" s="38">
        <f>IF('Indicator Date'!U92="","x",'Indicator Date'!U92)</f>
        <v>2024</v>
      </c>
      <c r="V92" s="38">
        <f>IF('Indicator Date'!V92="","x",'Indicator Date'!V92)</f>
        <v>2021</v>
      </c>
      <c r="W92" s="38">
        <f>IF('Indicator Date'!W92="","x",'Indicator Date'!W92)</f>
        <v>2022</v>
      </c>
      <c r="X92" s="38">
        <f>IF('Indicator Date'!X92="","x",'Indicator Date'!X92)</f>
        <v>2022</v>
      </c>
      <c r="Y92" s="38">
        <f>IF('Indicator Date'!Y92="","x",'Indicator Date'!Y92)</f>
        <v>2008</v>
      </c>
      <c r="Z92" s="38">
        <f>IF('Indicator Date'!Z92="","x",'Indicator Date'!Z92)</f>
        <v>2022</v>
      </c>
      <c r="AA92" s="38" t="str">
        <f>IF('Indicator Date'!AA92="","x",'Indicator Date'!AA92)</f>
        <v>x</v>
      </c>
      <c r="AB92" s="38">
        <f>IF('Indicator Date'!AB92="","x",'Indicator Date'!AB92)</f>
        <v>2014</v>
      </c>
      <c r="AC92" s="38">
        <f>IF('Indicator Date'!AC92="","x",'Indicator Date'!AC92)</f>
        <v>2020</v>
      </c>
      <c r="AD92" s="38">
        <f>IF('Indicator Date'!AD92="","x",'Indicator Date'!AD92)</f>
        <v>2022</v>
      </c>
      <c r="AE92" s="38">
        <f>IF('Indicator Date'!AE92="","x",'Indicator Date'!AE92)</f>
        <v>2024</v>
      </c>
      <c r="AF92" s="38">
        <f>IF('Indicator Date'!AF92="","x",'Indicator Date'!AF92)</f>
        <v>2024</v>
      </c>
      <c r="AG92" s="38">
        <f>IF('Indicator Date'!AG92="","x",'Indicator Date'!AG92)</f>
        <v>2024</v>
      </c>
      <c r="AH92" s="38" t="str">
        <f>IF('Indicator Date'!AH92="","x",'Indicator Date'!AH92)</f>
        <v>x</v>
      </c>
      <c r="AI92" s="38" t="str">
        <f>IF('Indicator Date'!AI92="","x",RIGHT('Indicator Date'!AI92,4))</f>
        <v>x</v>
      </c>
      <c r="AJ92" s="38">
        <f>IF('Indicator Date'!AJ92="","x",'Indicator Date'!AJ92)</f>
        <v>2024</v>
      </c>
      <c r="AK92" s="38">
        <f>IF('Indicator Date'!AK92="","x",'Indicator Date'!AK92)</f>
        <v>2021</v>
      </c>
      <c r="AL92" s="38">
        <f>IF('Indicator Date'!AL92="","x",'Indicator Date'!AL92)</f>
        <v>2022</v>
      </c>
      <c r="AM92" s="38" t="str">
        <f>IF('Indicator Date'!AM92="","x",'Indicator Date'!AM92)</f>
        <v>x</v>
      </c>
      <c r="AN92" s="38" t="str">
        <f>IF('Indicator Date'!AN92="","x",'Indicator Date'!AN92)</f>
        <v>x</v>
      </c>
      <c r="AO92" s="38">
        <f>IF('Indicator Date'!AO92="","x",'Indicator Date'!AO92)</f>
        <v>2022</v>
      </c>
      <c r="AP92" s="38">
        <f>IF('Indicator Date'!AP92="","x",'Indicator Date'!AP92)</f>
        <v>2017</v>
      </c>
      <c r="AQ92" s="38">
        <f>IF('Indicator Date'!AQ92="","x",'Indicator Date'!AQ92)</f>
        <v>2022</v>
      </c>
      <c r="AR92" s="38" t="str">
        <f>IF('Indicator Date'!AR92="","x",'Indicator Date'!AR92)</f>
        <v>x</v>
      </c>
      <c r="AS92" s="38" t="str">
        <f>IF('Indicator Date'!AS92="","x",'Indicator Date'!AS92)</f>
        <v>x</v>
      </c>
      <c r="AT92" s="38">
        <f>IF('Indicator Date'!AT92="","x",'Indicator Date'!AT92)</f>
        <v>2022</v>
      </c>
      <c r="AU92" s="38">
        <f>IF('Indicator Date'!AU92="","x",'Indicator Date'!AU92)</f>
        <v>2022</v>
      </c>
      <c r="AV92" s="38" t="str">
        <f>IF('Indicator Date'!AV92="","x",'Indicator Date'!AV92)</f>
        <v>x</v>
      </c>
      <c r="AW92" s="38" t="str">
        <f>IF('Indicator Date'!AW92="","x",'Indicator Date'!AW92)</f>
        <v>x</v>
      </c>
      <c r="AX92" s="38">
        <f>IF('Indicator Date'!AX92="","x",'Indicator Date'!AX92)</f>
        <v>2024</v>
      </c>
      <c r="AY92" s="38">
        <f>IF('Indicator Date'!AY92="","x",'Indicator Date'!AY92)</f>
        <v>2024</v>
      </c>
      <c r="AZ92" s="38">
        <f>IF('Indicator Date'!AZ92="","x",'Indicator Date'!AZ92)</f>
        <v>2024</v>
      </c>
      <c r="BA92" s="38" t="str">
        <f>IF('Indicator Date'!BA92="","x",'Indicator Date'!BA92)</f>
        <v>x</v>
      </c>
      <c r="BB92" s="38" t="str">
        <f>IF('Indicator Date'!BB92="","x",'Indicator Date'!BB92)</f>
        <v>x</v>
      </c>
      <c r="BC92" s="38">
        <f>IF('Indicator Date'!BC92="","x",'Indicator Date'!BC92)</f>
        <v>2023</v>
      </c>
      <c r="BD92" s="38">
        <f>IF('Indicator Date'!BD92="","x",'Indicator Date'!BD92)</f>
        <v>2024</v>
      </c>
      <c r="BE92" s="38">
        <f>IF('Indicator Date'!BE92="","x",'Indicator Date'!BE92)</f>
        <v>2024</v>
      </c>
      <c r="BF92" s="38" t="str">
        <f>IF('Indicator Date'!BF92="","x",'Indicator Date'!BF92)</f>
        <v>x</v>
      </c>
      <c r="BG92" s="38">
        <f>IF('Indicator Date'!BG92="","x",'Indicator Date'!BG92)</f>
        <v>2022</v>
      </c>
      <c r="BH92" s="38">
        <f>IF('Indicator Date'!BH92="","x",'Indicator Date'!BH92)</f>
        <v>2023</v>
      </c>
      <c r="BI92" s="38">
        <f>IF('Indicator Date'!BI92="","x",'Indicator Date'!BI92)</f>
        <v>2022</v>
      </c>
      <c r="BJ92" s="38">
        <f>IF('Indicator Date'!BJ92="","x",'Indicator Date'!BJ92)</f>
        <v>2018</v>
      </c>
      <c r="BK92" s="38">
        <f>IF('Indicator Date'!BK92="","x",'Indicator Date'!BK92)</f>
        <v>2013</v>
      </c>
      <c r="BL92" s="38">
        <f>IF('Indicator Date'!BL92="","x",'Indicator Date'!BL92)</f>
        <v>2021</v>
      </c>
      <c r="BM92" s="38">
        <f>IF('Indicator Date'!BM92="","x",'Indicator Date'!BM92)</f>
        <v>2014</v>
      </c>
      <c r="BN92" s="38">
        <f>IF('Indicator Date'!BN92="","x",'Indicator Date'!BN92)</f>
        <v>2022</v>
      </c>
      <c r="BO92" s="38">
        <f>IF('Indicator Date'!BO92="","x",'Indicator Date'!BO92)</f>
        <v>2022</v>
      </c>
      <c r="BP92" s="38">
        <f>IF('Indicator Date'!BP92="","x",'Indicator Date'!BP92)</f>
        <v>2017</v>
      </c>
      <c r="BQ92" s="38">
        <f>IF('Indicator Date'!BQ92="","x",'Indicator Date'!BQ92)</f>
        <v>2022</v>
      </c>
      <c r="BR92" s="38">
        <f>IF('Indicator Date'!BR92="","x",'Indicator Date'!BR92)</f>
        <v>2022</v>
      </c>
      <c r="BS92" s="38" t="str">
        <f>IF('Indicator Date'!BS92="","x",'Indicator Date'!BS92)</f>
        <v>x</v>
      </c>
      <c r="BT92" s="38" t="str">
        <f>IF('Indicator Date'!BT92="","x",'Indicator Date'!BT92)</f>
        <v>x</v>
      </c>
      <c r="BU92" s="38">
        <f>IF('Indicator Date'!BU92="","x",'Indicator Date'!BU92)</f>
        <v>2020</v>
      </c>
      <c r="BV92" s="38">
        <f>IF('Indicator Date'!BV92="","x",'Indicator Date'!BV92)</f>
        <v>2023</v>
      </c>
    </row>
    <row r="93" spans="1:74">
      <c r="A93" s="30" t="str">
        <f>'Indicator Data'!A95</f>
        <v>Korea Republic of</v>
      </c>
      <c r="B93" s="23" t="str">
        <f>'Indicator Data'!B95</f>
        <v>KOR</v>
      </c>
      <c r="C93" s="38">
        <f>IF('Indicator Date'!C93="","x",'Indicator Date'!C93)</f>
        <v>2024</v>
      </c>
      <c r="D93" s="38">
        <f>IF('Indicator Date'!D93="","x",'Indicator Date'!D93)</f>
        <v>2024</v>
      </c>
      <c r="E93" s="38">
        <f>IF('Indicator Date'!E93="","x",'Indicator Date'!E93)</f>
        <v>2024</v>
      </c>
      <c r="F93" s="38">
        <f>IF('Indicator Date'!F93="","x",'Indicator Date'!F93)</f>
        <v>2024</v>
      </c>
      <c r="G93" s="38">
        <f>IF('Indicator Date'!G93="","x",'Indicator Date'!G93)</f>
        <v>2024</v>
      </c>
      <c r="H93" s="38">
        <f>IF('Indicator Date'!H93="","x",'Indicator Date'!H93)</f>
        <v>2024</v>
      </c>
      <c r="I93" s="38">
        <f>IF('Indicator Date'!I93="","x",'Indicator Date'!I93)</f>
        <v>2024</v>
      </c>
      <c r="J93" s="38">
        <f>IF('Indicator Date'!J93="","x",'Indicator Date'!J93)</f>
        <v>2024</v>
      </c>
      <c r="K93" s="38">
        <f>IF('Indicator Date'!K93="","x",'Indicator Date'!K93)</f>
        <v>2024</v>
      </c>
      <c r="L93" s="38">
        <f>IF('Indicator Date'!L93="","x",'Indicator Date'!L93)</f>
        <v>2024</v>
      </c>
      <c r="M93" s="38">
        <f>IF('Indicator Date'!M93="","x",'Indicator Date'!M93)</f>
        <v>2024</v>
      </c>
      <c r="N93" s="38" t="str">
        <f>IF('Indicator Date'!N93="","x",'Indicator Date'!N93)</f>
        <v>x</v>
      </c>
      <c r="O93" s="38" t="str">
        <f>IF('Indicator Date'!O93="","x",'Indicator Date'!O93)</f>
        <v>x</v>
      </c>
      <c r="P93" s="38" t="str">
        <f>IF('Indicator Date'!P93="","x",'Indicator Date'!P93)</f>
        <v>x</v>
      </c>
      <c r="Q93" s="38">
        <f>IF('Indicator Date'!Q93="","x",'Indicator Date'!Q93)</f>
        <v>2024</v>
      </c>
      <c r="R93" s="38">
        <f>IF('Indicator Date'!R93="","x",'Indicator Date'!R93)</f>
        <v>2024</v>
      </c>
      <c r="S93" s="38">
        <f>IF('Indicator Date'!S93="","x",'Indicator Date'!S93)</f>
        <v>2024</v>
      </c>
      <c r="T93" s="38">
        <f>IF('Indicator Date'!T93="","x",'Indicator Date'!T93)</f>
        <v>2024</v>
      </c>
      <c r="U93" s="38">
        <f>IF('Indicator Date'!U93="","x",'Indicator Date'!U93)</f>
        <v>2024</v>
      </c>
      <c r="V93" s="38">
        <f>IF('Indicator Date'!V93="","x",'Indicator Date'!V93)</f>
        <v>2021</v>
      </c>
      <c r="W93" s="38">
        <f>IF('Indicator Date'!W93="","x",'Indicator Date'!W93)</f>
        <v>2022</v>
      </c>
      <c r="X93" s="38">
        <f>IF('Indicator Date'!X93="","x",'Indicator Date'!X93)</f>
        <v>2022</v>
      </c>
      <c r="Y93" s="38">
        <f>IF('Indicator Date'!Y93="","x",'Indicator Date'!Y93)</f>
        <v>2020</v>
      </c>
      <c r="Z93" s="38">
        <f>IF('Indicator Date'!Z93="","x",'Indicator Date'!Z93)</f>
        <v>2022</v>
      </c>
      <c r="AA93" s="38" t="str">
        <f>IF('Indicator Date'!AA93="","x",'Indicator Date'!AA93)</f>
        <v>x</v>
      </c>
      <c r="AB93" s="38">
        <f>IF('Indicator Date'!AB93="","x",'Indicator Date'!AB93)</f>
        <v>2015</v>
      </c>
      <c r="AC93" s="38">
        <f>IF('Indicator Date'!AC93="","x",'Indicator Date'!AC93)</f>
        <v>2020</v>
      </c>
      <c r="AD93" s="38">
        <f>IF('Indicator Date'!AD93="","x",'Indicator Date'!AD93)</f>
        <v>2022</v>
      </c>
      <c r="AE93" s="38">
        <f>IF('Indicator Date'!AE93="","x",'Indicator Date'!AE93)</f>
        <v>2024</v>
      </c>
      <c r="AF93" s="38">
        <f>IF('Indicator Date'!AF93="","x",'Indicator Date'!AF93)</f>
        <v>2024</v>
      </c>
      <c r="AG93" s="38">
        <f>IF('Indicator Date'!AG93="","x",'Indicator Date'!AG93)</f>
        <v>2024</v>
      </c>
      <c r="AH93" s="38">
        <f>IF('Indicator Date'!AH93="","x",'Indicator Date'!AH93)</f>
        <v>2022</v>
      </c>
      <c r="AI93" s="38" t="str">
        <f>IF('Indicator Date'!AI93="","x",RIGHT('Indicator Date'!AI93,4))</f>
        <v>x</v>
      </c>
      <c r="AJ93" s="38">
        <f>IF('Indicator Date'!AJ93="","x",'Indicator Date'!AJ93)</f>
        <v>2024</v>
      </c>
      <c r="AK93" s="38">
        <f>IF('Indicator Date'!AK93="","x",'Indicator Date'!AK93)</f>
        <v>2021</v>
      </c>
      <c r="AL93" s="38">
        <f>IF('Indicator Date'!AL93="","x",'Indicator Date'!AL93)</f>
        <v>2022</v>
      </c>
      <c r="AM93" s="38" t="str">
        <f>IF('Indicator Date'!AM93="","x",'Indicator Date'!AM93)</f>
        <v>x</v>
      </c>
      <c r="AN93" s="38">
        <f>IF('Indicator Date'!AN93="","x",'Indicator Date'!AN93)</f>
        <v>2023</v>
      </c>
      <c r="AO93" s="38">
        <f>IF('Indicator Date'!AO93="","x",'Indicator Date'!AO93)</f>
        <v>2022</v>
      </c>
      <c r="AP93" s="38">
        <f>IF('Indicator Date'!AP93="","x",'Indicator Date'!AP93)</f>
        <v>2020</v>
      </c>
      <c r="AQ93" s="38">
        <f>IF('Indicator Date'!AQ93="","x",'Indicator Date'!AQ93)</f>
        <v>2022</v>
      </c>
      <c r="AR93" s="38" t="str">
        <f>IF('Indicator Date'!AR93="","x",'Indicator Date'!AR93)</f>
        <v>x</v>
      </c>
      <c r="AS93" s="38" t="str">
        <f>IF('Indicator Date'!AS93="","x",'Indicator Date'!AS93)</f>
        <v>x</v>
      </c>
      <c r="AT93" s="38">
        <f>IF('Indicator Date'!AT93="","x",'Indicator Date'!AT93)</f>
        <v>2022</v>
      </c>
      <c r="AU93" s="38">
        <f>IF('Indicator Date'!AU93="","x",'Indicator Date'!AU93)</f>
        <v>2022</v>
      </c>
      <c r="AV93" s="38">
        <f>IF('Indicator Date'!AV93="","x",'Indicator Date'!AV93)</f>
        <v>2022</v>
      </c>
      <c r="AW93" s="38">
        <f>IF('Indicator Date'!AW93="","x",'Indicator Date'!AW93)</f>
        <v>2016</v>
      </c>
      <c r="AX93" s="38">
        <f>IF('Indicator Date'!AX93="","x",'Indicator Date'!AX93)</f>
        <v>2024</v>
      </c>
      <c r="AY93" s="38">
        <f>IF('Indicator Date'!AY93="","x",'Indicator Date'!AY93)</f>
        <v>2024</v>
      </c>
      <c r="AZ93" s="38">
        <f>IF('Indicator Date'!AZ93="","x",'Indicator Date'!AZ93)</f>
        <v>2024</v>
      </c>
      <c r="BA93" s="38" t="str">
        <f>IF('Indicator Date'!BA93="","x",'Indicator Date'!BA93)</f>
        <v>x</v>
      </c>
      <c r="BB93" s="38">
        <f>IF('Indicator Date'!BB93="","x",'Indicator Date'!BB93)</f>
        <v>2024</v>
      </c>
      <c r="BC93" s="38" t="str">
        <f>IF('Indicator Date'!BC93="","x",'Indicator Date'!BC93)</f>
        <v>x</v>
      </c>
      <c r="BD93" s="38">
        <f>IF('Indicator Date'!BD93="","x",'Indicator Date'!BD93)</f>
        <v>2024</v>
      </c>
      <c r="BE93" s="38">
        <f>IF('Indicator Date'!BE93="","x",'Indicator Date'!BE93)</f>
        <v>2024</v>
      </c>
      <c r="BF93" s="38">
        <f>IF('Indicator Date'!BF93="","x",'Indicator Date'!BF93)</f>
        <v>2013</v>
      </c>
      <c r="BG93" s="38">
        <f>IF('Indicator Date'!BG93="","x",'Indicator Date'!BG93)</f>
        <v>2022</v>
      </c>
      <c r="BH93" s="38">
        <f>IF('Indicator Date'!BH93="","x",'Indicator Date'!BH93)</f>
        <v>2023</v>
      </c>
      <c r="BI93" s="38">
        <f>IF('Indicator Date'!BI93="","x",'Indicator Date'!BI93)</f>
        <v>2022</v>
      </c>
      <c r="BJ93" s="38">
        <f>IF('Indicator Date'!BJ93="","x",'Indicator Date'!BJ93)</f>
        <v>2018</v>
      </c>
      <c r="BK93" s="38">
        <f>IF('Indicator Date'!BK93="","x",'Indicator Date'!BK93)</f>
        <v>2022</v>
      </c>
      <c r="BL93" s="38">
        <f>IF('Indicator Date'!BL93="","x",'Indicator Date'!BL93)</f>
        <v>2022</v>
      </c>
      <c r="BM93" s="38">
        <f>IF('Indicator Date'!BM93="","x",'Indicator Date'!BM93)</f>
        <v>2014</v>
      </c>
      <c r="BN93" s="38">
        <f>IF('Indicator Date'!BN93="","x",'Indicator Date'!BN93)</f>
        <v>2022</v>
      </c>
      <c r="BO93" s="38">
        <f>IF('Indicator Date'!BO93="","x",'Indicator Date'!BO93)</f>
        <v>2022</v>
      </c>
      <c r="BP93" s="38">
        <f>IF('Indicator Date'!BP93="","x",'Indicator Date'!BP93)</f>
        <v>2020</v>
      </c>
      <c r="BQ93" s="38">
        <f>IF('Indicator Date'!BQ93="","x",'Indicator Date'!BQ93)</f>
        <v>2022</v>
      </c>
      <c r="BR93" s="38">
        <f>IF('Indicator Date'!BR93="","x",'Indicator Date'!BR93)</f>
        <v>2022</v>
      </c>
      <c r="BS93" s="38">
        <f>IF('Indicator Date'!BS93="","x",'Indicator Date'!BS93)</f>
        <v>2022</v>
      </c>
      <c r="BT93" s="38">
        <f>IF('Indicator Date'!BT93="","x",'Indicator Date'!BT93)</f>
        <v>2022</v>
      </c>
      <c r="BU93" s="38">
        <f>IF('Indicator Date'!BU93="","x",'Indicator Date'!BU93)</f>
        <v>2020</v>
      </c>
      <c r="BV93" s="38">
        <f>IF('Indicator Date'!BV93="","x",'Indicator Date'!BV93)</f>
        <v>2023</v>
      </c>
    </row>
    <row r="94" spans="1:74">
      <c r="A94" s="30" t="str">
        <f>'Indicator Data'!A96</f>
        <v>Kuwait</v>
      </c>
      <c r="B94" s="23" t="str">
        <f>'Indicator Data'!B96</f>
        <v>KWT</v>
      </c>
      <c r="C94" s="38">
        <f>IF('Indicator Date'!C94="","x",'Indicator Date'!C94)</f>
        <v>2024</v>
      </c>
      <c r="D94" s="38">
        <f>IF('Indicator Date'!D94="","x",'Indicator Date'!D94)</f>
        <v>2024</v>
      </c>
      <c r="E94" s="38">
        <f>IF('Indicator Date'!E94="","x",'Indicator Date'!E94)</f>
        <v>2024</v>
      </c>
      <c r="F94" s="38">
        <f>IF('Indicator Date'!F94="","x",'Indicator Date'!F94)</f>
        <v>2024</v>
      </c>
      <c r="G94" s="38">
        <f>IF('Indicator Date'!G94="","x",'Indicator Date'!G94)</f>
        <v>2024</v>
      </c>
      <c r="H94" s="38">
        <f>IF('Indicator Date'!H94="","x",'Indicator Date'!H94)</f>
        <v>2024</v>
      </c>
      <c r="I94" s="38">
        <f>IF('Indicator Date'!I94="","x",'Indicator Date'!I94)</f>
        <v>2024</v>
      </c>
      <c r="J94" s="38">
        <f>IF('Indicator Date'!J94="","x",'Indicator Date'!J94)</f>
        <v>2024</v>
      </c>
      <c r="K94" s="38">
        <f>IF('Indicator Date'!K94="","x",'Indicator Date'!K94)</f>
        <v>2024</v>
      </c>
      <c r="L94" s="38">
        <f>IF('Indicator Date'!L94="","x",'Indicator Date'!L94)</f>
        <v>2024</v>
      </c>
      <c r="M94" s="38">
        <f>IF('Indicator Date'!M94="","x",'Indicator Date'!M94)</f>
        <v>2024</v>
      </c>
      <c r="N94" s="38" t="str">
        <f>IF('Indicator Date'!N94="","x",'Indicator Date'!N94)</f>
        <v>x</v>
      </c>
      <c r="O94" s="38" t="str">
        <f>IF('Indicator Date'!O94="","x",'Indicator Date'!O94)</f>
        <v>x</v>
      </c>
      <c r="P94" s="38" t="str">
        <f>IF('Indicator Date'!P94="","x",'Indicator Date'!P94)</f>
        <v>x</v>
      </c>
      <c r="Q94" s="38">
        <f>IF('Indicator Date'!Q94="","x",'Indicator Date'!Q94)</f>
        <v>2024</v>
      </c>
      <c r="R94" s="38">
        <f>IF('Indicator Date'!R94="","x",'Indicator Date'!R94)</f>
        <v>2024</v>
      </c>
      <c r="S94" s="38">
        <f>IF('Indicator Date'!S94="","x",'Indicator Date'!S94)</f>
        <v>2024</v>
      </c>
      <c r="T94" s="38">
        <f>IF('Indicator Date'!T94="","x",'Indicator Date'!T94)</f>
        <v>2024</v>
      </c>
      <c r="U94" s="38">
        <f>IF('Indicator Date'!U94="","x",'Indicator Date'!U94)</f>
        <v>2024</v>
      </c>
      <c r="V94" s="38">
        <f>IF('Indicator Date'!V94="","x",'Indicator Date'!V94)</f>
        <v>2021</v>
      </c>
      <c r="W94" s="38">
        <f>IF('Indicator Date'!W94="","x",'Indicator Date'!W94)</f>
        <v>2022</v>
      </c>
      <c r="X94" s="38">
        <f>IF('Indicator Date'!X94="","x",'Indicator Date'!X94)</f>
        <v>2022</v>
      </c>
      <c r="Y94" s="38" t="str">
        <f>IF('Indicator Date'!Y94="","x",'Indicator Date'!Y94)</f>
        <v>x</v>
      </c>
      <c r="Z94" s="38">
        <f>IF('Indicator Date'!Z94="","x",'Indicator Date'!Z94)</f>
        <v>2022</v>
      </c>
      <c r="AA94" s="38" t="str">
        <f>IF('Indicator Date'!AA94="","x",'Indicator Date'!AA94)</f>
        <v>x</v>
      </c>
      <c r="AB94" s="38">
        <f>IF('Indicator Date'!AB94="","x",'Indicator Date'!AB94)</f>
        <v>2018</v>
      </c>
      <c r="AC94" s="38">
        <f>IF('Indicator Date'!AC94="","x",'Indicator Date'!AC94)</f>
        <v>2020</v>
      </c>
      <c r="AD94" s="38">
        <f>IF('Indicator Date'!AD94="","x",'Indicator Date'!AD94)</f>
        <v>2022</v>
      </c>
      <c r="AE94" s="38">
        <f>IF('Indicator Date'!AE94="","x",'Indicator Date'!AE94)</f>
        <v>2024</v>
      </c>
      <c r="AF94" s="38">
        <f>IF('Indicator Date'!AF94="","x",'Indicator Date'!AF94)</f>
        <v>2024</v>
      </c>
      <c r="AG94" s="38">
        <f>IF('Indicator Date'!AG94="","x",'Indicator Date'!AG94)</f>
        <v>2024</v>
      </c>
      <c r="AH94" s="38">
        <f>IF('Indicator Date'!AH94="","x",'Indicator Date'!AH94)</f>
        <v>2022</v>
      </c>
      <c r="AI94" s="38" t="str">
        <f>IF('Indicator Date'!AI94="","x",RIGHT('Indicator Date'!AI94,4))</f>
        <v>x</v>
      </c>
      <c r="AJ94" s="38">
        <f>IF('Indicator Date'!AJ94="","x",'Indicator Date'!AJ94)</f>
        <v>2024</v>
      </c>
      <c r="AK94" s="38">
        <f>IF('Indicator Date'!AK94="","x",'Indicator Date'!AK94)</f>
        <v>2021</v>
      </c>
      <c r="AL94" s="38">
        <f>IF('Indicator Date'!AL94="","x",'Indicator Date'!AL94)</f>
        <v>2022</v>
      </c>
      <c r="AM94" s="38" t="str">
        <f>IF('Indicator Date'!AM94="","x",'Indicator Date'!AM94)</f>
        <v>x</v>
      </c>
      <c r="AN94" s="38">
        <f>IF('Indicator Date'!AN94="","x",'Indicator Date'!AN94)</f>
        <v>2023</v>
      </c>
      <c r="AO94" s="38">
        <f>IF('Indicator Date'!AO94="","x",'Indicator Date'!AO94)</f>
        <v>2022</v>
      </c>
      <c r="AP94" s="38">
        <f>IF('Indicator Date'!AP94="","x",'Indicator Date'!AP94)</f>
        <v>2021</v>
      </c>
      <c r="AQ94" s="38">
        <f>IF('Indicator Date'!AQ94="","x",'Indicator Date'!AQ94)</f>
        <v>2022</v>
      </c>
      <c r="AR94" s="38">
        <f>IF('Indicator Date'!AR94="","x",'Indicator Date'!AR94)</f>
        <v>2022</v>
      </c>
      <c r="AS94" s="38" t="str">
        <f>IF('Indicator Date'!AS94="","x",'Indicator Date'!AS94)</f>
        <v>x</v>
      </c>
      <c r="AT94" s="38" t="str">
        <f>IF('Indicator Date'!AT94="","x",'Indicator Date'!AT94)</f>
        <v>x</v>
      </c>
      <c r="AU94" s="38">
        <f>IF('Indicator Date'!AU94="","x",'Indicator Date'!AU94)</f>
        <v>2022</v>
      </c>
      <c r="AV94" s="38">
        <f>IF('Indicator Date'!AV94="","x",'Indicator Date'!AV94)</f>
        <v>2022</v>
      </c>
      <c r="AW94" s="38" t="str">
        <f>IF('Indicator Date'!AW94="","x",'Indicator Date'!AW94)</f>
        <v>x</v>
      </c>
      <c r="AX94" s="38">
        <f>IF('Indicator Date'!AX94="","x",'Indicator Date'!AX94)</f>
        <v>2024</v>
      </c>
      <c r="AY94" s="38">
        <f>IF('Indicator Date'!AY94="","x",'Indicator Date'!AY94)</f>
        <v>2024</v>
      </c>
      <c r="AZ94" s="38">
        <f>IF('Indicator Date'!AZ94="","x",'Indicator Date'!AZ94)</f>
        <v>2024</v>
      </c>
      <c r="BA94" s="38" t="str">
        <f>IF('Indicator Date'!BA94="","x",'Indicator Date'!BA94)</f>
        <v>x</v>
      </c>
      <c r="BB94" s="38">
        <f>IF('Indicator Date'!BB94="","x",'Indicator Date'!BB94)</f>
        <v>2024</v>
      </c>
      <c r="BC94" s="38">
        <f>IF('Indicator Date'!BC94="","x",'Indicator Date'!BC94)</f>
        <v>2023</v>
      </c>
      <c r="BD94" s="38">
        <f>IF('Indicator Date'!BD94="","x",'Indicator Date'!BD94)</f>
        <v>2024</v>
      </c>
      <c r="BE94" s="38">
        <f>IF('Indicator Date'!BE94="","x",'Indicator Date'!BE94)</f>
        <v>2024</v>
      </c>
      <c r="BF94" s="38" t="str">
        <f>IF('Indicator Date'!BF94="","x",'Indicator Date'!BF94)</f>
        <v>x</v>
      </c>
      <c r="BG94" s="38">
        <f>IF('Indicator Date'!BG94="","x",'Indicator Date'!BG94)</f>
        <v>2022</v>
      </c>
      <c r="BH94" s="38">
        <f>IF('Indicator Date'!BH94="","x",'Indicator Date'!BH94)</f>
        <v>2023</v>
      </c>
      <c r="BI94" s="38">
        <f>IF('Indicator Date'!BI94="","x",'Indicator Date'!BI94)</f>
        <v>2022</v>
      </c>
      <c r="BJ94" s="38">
        <f>IF('Indicator Date'!BJ94="","x",'Indicator Date'!BJ94)</f>
        <v>2020</v>
      </c>
      <c r="BK94" s="38">
        <f>IF('Indicator Date'!BK94="","x",'Indicator Date'!BK94)</f>
        <v>2021</v>
      </c>
      <c r="BL94" s="38">
        <f>IF('Indicator Date'!BL94="","x",'Indicator Date'!BL94)</f>
        <v>2022</v>
      </c>
      <c r="BM94" s="38">
        <f>IF('Indicator Date'!BM94="","x",'Indicator Date'!BM94)</f>
        <v>2014</v>
      </c>
      <c r="BN94" s="38">
        <f>IF('Indicator Date'!BN94="","x",'Indicator Date'!BN94)</f>
        <v>2022</v>
      </c>
      <c r="BO94" s="38">
        <f>IF('Indicator Date'!BO94="","x",'Indicator Date'!BO94)</f>
        <v>2022</v>
      </c>
      <c r="BP94" s="38">
        <f>IF('Indicator Date'!BP94="","x",'Indicator Date'!BP94)</f>
        <v>2020</v>
      </c>
      <c r="BQ94" s="38">
        <f>IF('Indicator Date'!BQ94="","x",'Indicator Date'!BQ94)</f>
        <v>2022</v>
      </c>
      <c r="BR94" s="38">
        <f>IF('Indicator Date'!BR94="","x",'Indicator Date'!BR94)</f>
        <v>2022</v>
      </c>
      <c r="BS94" s="38">
        <f>IF('Indicator Date'!BS94="","x",'Indicator Date'!BS94)</f>
        <v>2022</v>
      </c>
      <c r="BT94" s="38">
        <f>IF('Indicator Date'!BT94="","x",'Indicator Date'!BT94)</f>
        <v>2021</v>
      </c>
      <c r="BU94" s="38">
        <f>IF('Indicator Date'!BU94="","x",'Indicator Date'!BU94)</f>
        <v>2020</v>
      </c>
      <c r="BV94" s="38">
        <f>IF('Indicator Date'!BV94="","x",'Indicator Date'!BV94)</f>
        <v>2023</v>
      </c>
    </row>
    <row r="95" spans="1:74">
      <c r="A95" s="30" t="str">
        <f>'Indicator Data'!A97</f>
        <v>Kyrgyzstan</v>
      </c>
      <c r="B95" s="23" t="str">
        <f>'Indicator Data'!B97</f>
        <v>KGZ</v>
      </c>
      <c r="C95" s="38">
        <f>IF('Indicator Date'!C95="","x",'Indicator Date'!C95)</f>
        <v>2024</v>
      </c>
      <c r="D95" s="38">
        <f>IF('Indicator Date'!D95="","x",'Indicator Date'!D95)</f>
        <v>2024</v>
      </c>
      <c r="E95" s="38">
        <f>IF('Indicator Date'!E95="","x",'Indicator Date'!E95)</f>
        <v>2024</v>
      </c>
      <c r="F95" s="38">
        <f>IF('Indicator Date'!F95="","x",'Indicator Date'!F95)</f>
        <v>2024</v>
      </c>
      <c r="G95" s="38">
        <f>IF('Indicator Date'!G95="","x",'Indicator Date'!G95)</f>
        <v>2024</v>
      </c>
      <c r="H95" s="38">
        <f>IF('Indicator Date'!H95="","x",'Indicator Date'!H95)</f>
        <v>2024</v>
      </c>
      <c r="I95" s="38">
        <f>IF('Indicator Date'!I95="","x",'Indicator Date'!I95)</f>
        <v>2024</v>
      </c>
      <c r="J95" s="38">
        <f>IF('Indicator Date'!J95="","x",'Indicator Date'!J95)</f>
        <v>2024</v>
      </c>
      <c r="K95" s="38">
        <f>IF('Indicator Date'!K95="","x",'Indicator Date'!K95)</f>
        <v>2024</v>
      </c>
      <c r="L95" s="38">
        <f>IF('Indicator Date'!L95="","x",'Indicator Date'!L95)</f>
        <v>2024</v>
      </c>
      <c r="M95" s="38">
        <f>IF('Indicator Date'!M95="","x",'Indicator Date'!M95)</f>
        <v>2024</v>
      </c>
      <c r="N95" s="38" t="str">
        <f>IF('Indicator Date'!N95="","x",'Indicator Date'!N95)</f>
        <v>x</v>
      </c>
      <c r="O95" s="38" t="str">
        <f>IF('Indicator Date'!O95="","x",'Indicator Date'!O95)</f>
        <v>x</v>
      </c>
      <c r="P95" s="38" t="str">
        <f>IF('Indicator Date'!P95="","x",'Indicator Date'!P95)</f>
        <v>x</v>
      </c>
      <c r="Q95" s="38">
        <f>IF('Indicator Date'!Q95="","x",'Indicator Date'!Q95)</f>
        <v>2024</v>
      </c>
      <c r="R95" s="38">
        <f>IF('Indicator Date'!R95="","x",'Indicator Date'!R95)</f>
        <v>2024</v>
      </c>
      <c r="S95" s="38">
        <f>IF('Indicator Date'!S95="","x",'Indicator Date'!S95)</f>
        <v>2024</v>
      </c>
      <c r="T95" s="38">
        <f>IF('Indicator Date'!T95="","x",'Indicator Date'!T95)</f>
        <v>2024</v>
      </c>
      <c r="U95" s="38">
        <f>IF('Indicator Date'!U95="","x",'Indicator Date'!U95)</f>
        <v>2024</v>
      </c>
      <c r="V95" s="38">
        <f>IF('Indicator Date'!V95="","x",'Indicator Date'!V95)</f>
        <v>2021</v>
      </c>
      <c r="W95" s="38">
        <f>IF('Indicator Date'!W95="","x",'Indicator Date'!W95)</f>
        <v>2022</v>
      </c>
      <c r="X95" s="38">
        <f>IF('Indicator Date'!X95="","x",'Indicator Date'!X95)</f>
        <v>2022</v>
      </c>
      <c r="Y95" s="38">
        <f>IF('Indicator Date'!Y95="","x",'Indicator Date'!Y95)</f>
        <v>2018</v>
      </c>
      <c r="Z95" s="38">
        <f>IF('Indicator Date'!Z95="","x",'Indicator Date'!Z95)</f>
        <v>2022</v>
      </c>
      <c r="AA95" s="38">
        <f>IF('Indicator Date'!AA95="","x",'Indicator Date'!AA95)</f>
        <v>2020</v>
      </c>
      <c r="AB95" s="38">
        <f>IF('Indicator Date'!AB95="","x",'Indicator Date'!AB95)</f>
        <v>2018</v>
      </c>
      <c r="AC95" s="38">
        <f>IF('Indicator Date'!AC95="","x",'Indicator Date'!AC95)</f>
        <v>2020</v>
      </c>
      <c r="AD95" s="38">
        <f>IF('Indicator Date'!AD95="","x",'Indicator Date'!AD95)</f>
        <v>2022</v>
      </c>
      <c r="AE95" s="38">
        <f>IF('Indicator Date'!AE95="","x",'Indicator Date'!AE95)</f>
        <v>2024</v>
      </c>
      <c r="AF95" s="38">
        <f>IF('Indicator Date'!AF95="","x",'Indicator Date'!AF95)</f>
        <v>2024</v>
      </c>
      <c r="AG95" s="38">
        <f>IF('Indicator Date'!AG95="","x",'Indicator Date'!AG95)</f>
        <v>2024</v>
      </c>
      <c r="AH95" s="38">
        <f>IF('Indicator Date'!AH95="","x",'Indicator Date'!AH95)</f>
        <v>2022</v>
      </c>
      <c r="AI95" s="38" t="str">
        <f>IF('Indicator Date'!AI95="","x",RIGHT('Indicator Date'!AI95,4))</f>
        <v>2018</v>
      </c>
      <c r="AJ95" s="38">
        <f>IF('Indicator Date'!AJ95="","x",'Indicator Date'!AJ95)</f>
        <v>2024</v>
      </c>
      <c r="AK95" s="38">
        <f>IF('Indicator Date'!AK95="","x",'Indicator Date'!AK95)</f>
        <v>2021</v>
      </c>
      <c r="AL95" s="38">
        <f>IF('Indicator Date'!AL95="","x",'Indicator Date'!AL95)</f>
        <v>2022</v>
      </c>
      <c r="AM95" s="38">
        <f>IF('Indicator Date'!AM95="","x",'Indicator Date'!AM95)</f>
        <v>2022</v>
      </c>
      <c r="AN95" s="38">
        <f>IF('Indicator Date'!AN95="","x",'Indicator Date'!AN95)</f>
        <v>2023</v>
      </c>
      <c r="AO95" s="38">
        <f>IF('Indicator Date'!AO95="","x",'Indicator Date'!AO95)</f>
        <v>2022</v>
      </c>
      <c r="AP95" s="38">
        <f>IF('Indicator Date'!AP95="","x",'Indicator Date'!AP95)</f>
        <v>2021</v>
      </c>
      <c r="AQ95" s="38">
        <f>IF('Indicator Date'!AQ95="","x",'Indicator Date'!AQ95)</f>
        <v>2022</v>
      </c>
      <c r="AR95" s="38">
        <f>IF('Indicator Date'!AR95="","x",'Indicator Date'!AR95)</f>
        <v>2022</v>
      </c>
      <c r="AS95" s="38">
        <f>IF('Indicator Date'!AS95="","x",'Indicator Date'!AS95)</f>
        <v>2022</v>
      </c>
      <c r="AT95" s="38">
        <f>IF('Indicator Date'!AT95="","x",'Indicator Date'!AT95)</f>
        <v>2020</v>
      </c>
      <c r="AU95" s="38">
        <f>IF('Indicator Date'!AU95="","x",'Indicator Date'!AU95)</f>
        <v>2022</v>
      </c>
      <c r="AV95" s="38">
        <f>IF('Indicator Date'!AV95="","x",'Indicator Date'!AV95)</f>
        <v>2022</v>
      </c>
      <c r="AW95" s="38">
        <f>IF('Indicator Date'!AW95="","x",'Indicator Date'!AW95)</f>
        <v>2021</v>
      </c>
      <c r="AX95" s="38">
        <f>IF('Indicator Date'!AX95="","x",'Indicator Date'!AX95)</f>
        <v>2024</v>
      </c>
      <c r="AY95" s="38">
        <f>IF('Indicator Date'!AY95="","x",'Indicator Date'!AY95)</f>
        <v>2024</v>
      </c>
      <c r="AZ95" s="38">
        <f>IF('Indicator Date'!AZ95="","x",'Indicator Date'!AZ95)</f>
        <v>2024</v>
      </c>
      <c r="BA95" s="38">
        <f>IF('Indicator Date'!BA95="","x",'Indicator Date'!BA95)</f>
        <v>2024</v>
      </c>
      <c r="BB95" s="38">
        <f>IF('Indicator Date'!BB95="","x",'Indicator Date'!BB95)</f>
        <v>2024</v>
      </c>
      <c r="BC95" s="38" t="str">
        <f>IF('Indicator Date'!BC95="","x",'Indicator Date'!BC95)</f>
        <v>x</v>
      </c>
      <c r="BD95" s="38">
        <f>IF('Indicator Date'!BD95="","x",'Indicator Date'!BD95)</f>
        <v>2024</v>
      </c>
      <c r="BE95" s="38">
        <f>IF('Indicator Date'!BE95="","x",'Indicator Date'!BE95)</f>
        <v>2024</v>
      </c>
      <c r="BF95" s="38">
        <f>IF('Indicator Date'!BF95="","x",'Indicator Date'!BF95)</f>
        <v>2015</v>
      </c>
      <c r="BG95" s="38">
        <f>IF('Indicator Date'!BG95="","x",'Indicator Date'!BG95)</f>
        <v>2022</v>
      </c>
      <c r="BH95" s="38">
        <f>IF('Indicator Date'!BH95="","x",'Indicator Date'!BH95)</f>
        <v>2023</v>
      </c>
      <c r="BI95" s="38">
        <f>IF('Indicator Date'!BI95="","x",'Indicator Date'!BI95)</f>
        <v>2022</v>
      </c>
      <c r="BJ95" s="38">
        <f>IF('Indicator Date'!BJ95="","x",'Indicator Date'!BJ95)</f>
        <v>2019</v>
      </c>
      <c r="BK95" s="38">
        <f>IF('Indicator Date'!BK95="","x",'Indicator Date'!BK95)</f>
        <v>2021</v>
      </c>
      <c r="BL95" s="38">
        <f>IF('Indicator Date'!BL95="","x",'Indicator Date'!BL95)</f>
        <v>2021</v>
      </c>
      <c r="BM95" s="38">
        <f>IF('Indicator Date'!BM95="","x",'Indicator Date'!BM95)</f>
        <v>2014</v>
      </c>
      <c r="BN95" s="38">
        <f>IF('Indicator Date'!BN95="","x",'Indicator Date'!BN95)</f>
        <v>2022</v>
      </c>
      <c r="BO95" s="38">
        <f>IF('Indicator Date'!BO95="","x",'Indicator Date'!BO95)</f>
        <v>2022</v>
      </c>
      <c r="BP95" s="38">
        <f>IF('Indicator Date'!BP95="","x",'Indicator Date'!BP95)</f>
        <v>2019</v>
      </c>
      <c r="BQ95" s="38">
        <f>IF('Indicator Date'!BQ95="","x",'Indicator Date'!BQ95)</f>
        <v>2022</v>
      </c>
      <c r="BR95" s="38">
        <f>IF('Indicator Date'!BR95="","x",'Indicator Date'!BR95)</f>
        <v>2022</v>
      </c>
      <c r="BS95" s="38">
        <f>IF('Indicator Date'!BS95="","x",'Indicator Date'!BS95)</f>
        <v>2022</v>
      </c>
      <c r="BT95" s="38">
        <f>IF('Indicator Date'!BT95="","x",'Indicator Date'!BT95)</f>
        <v>2021</v>
      </c>
      <c r="BU95" s="38">
        <f>IF('Indicator Date'!BU95="","x",'Indicator Date'!BU95)</f>
        <v>2020</v>
      </c>
      <c r="BV95" s="38">
        <f>IF('Indicator Date'!BV95="","x",'Indicator Date'!BV95)</f>
        <v>2023</v>
      </c>
    </row>
    <row r="96" spans="1:74">
      <c r="A96" s="30" t="str">
        <f>'Indicator Data'!A98</f>
        <v>Lao PDR</v>
      </c>
      <c r="B96" s="23" t="str">
        <f>'Indicator Data'!B98</f>
        <v>LAO</v>
      </c>
      <c r="C96" s="38">
        <f>IF('Indicator Date'!C96="","x",'Indicator Date'!C96)</f>
        <v>2024</v>
      </c>
      <c r="D96" s="38">
        <f>IF('Indicator Date'!D96="","x",'Indicator Date'!D96)</f>
        <v>2024</v>
      </c>
      <c r="E96" s="38">
        <f>IF('Indicator Date'!E96="","x",'Indicator Date'!E96)</f>
        <v>2024</v>
      </c>
      <c r="F96" s="38">
        <f>IF('Indicator Date'!F96="","x",'Indicator Date'!F96)</f>
        <v>2024</v>
      </c>
      <c r="G96" s="38">
        <f>IF('Indicator Date'!G96="","x",'Indicator Date'!G96)</f>
        <v>2024</v>
      </c>
      <c r="H96" s="38">
        <f>IF('Indicator Date'!H96="","x",'Indicator Date'!H96)</f>
        <v>2024</v>
      </c>
      <c r="I96" s="38">
        <f>IF('Indicator Date'!I96="","x",'Indicator Date'!I96)</f>
        <v>2024</v>
      </c>
      <c r="J96" s="38">
        <f>IF('Indicator Date'!J96="","x",'Indicator Date'!J96)</f>
        <v>2024</v>
      </c>
      <c r="K96" s="38">
        <f>IF('Indicator Date'!K96="","x",'Indicator Date'!K96)</f>
        <v>2024</v>
      </c>
      <c r="L96" s="38">
        <f>IF('Indicator Date'!L96="","x",'Indicator Date'!L96)</f>
        <v>2024</v>
      </c>
      <c r="M96" s="38">
        <f>IF('Indicator Date'!M96="","x",'Indicator Date'!M96)</f>
        <v>2024</v>
      </c>
      <c r="N96" s="38" t="str">
        <f>IF('Indicator Date'!N96="","x",'Indicator Date'!N96)</f>
        <v>x</v>
      </c>
      <c r="O96" s="38" t="str">
        <f>IF('Indicator Date'!O96="","x",'Indicator Date'!O96)</f>
        <v>x</v>
      </c>
      <c r="P96" s="38" t="str">
        <f>IF('Indicator Date'!P96="","x",'Indicator Date'!P96)</f>
        <v>x</v>
      </c>
      <c r="Q96" s="38">
        <f>IF('Indicator Date'!Q96="","x",'Indicator Date'!Q96)</f>
        <v>2024</v>
      </c>
      <c r="R96" s="38">
        <f>IF('Indicator Date'!R96="","x",'Indicator Date'!R96)</f>
        <v>2024</v>
      </c>
      <c r="S96" s="38">
        <f>IF('Indicator Date'!S96="","x",'Indicator Date'!S96)</f>
        <v>2024</v>
      </c>
      <c r="T96" s="38">
        <f>IF('Indicator Date'!T96="","x",'Indicator Date'!T96)</f>
        <v>2024</v>
      </c>
      <c r="U96" s="38">
        <f>IF('Indicator Date'!U96="","x",'Indicator Date'!U96)</f>
        <v>2024</v>
      </c>
      <c r="V96" s="38">
        <f>IF('Indicator Date'!V96="","x",'Indicator Date'!V96)</f>
        <v>2021</v>
      </c>
      <c r="W96" s="38">
        <f>IF('Indicator Date'!W96="","x",'Indicator Date'!W96)</f>
        <v>2022</v>
      </c>
      <c r="X96" s="38">
        <f>IF('Indicator Date'!X96="","x",'Indicator Date'!X96)</f>
        <v>2022</v>
      </c>
      <c r="Y96" s="38">
        <f>IF('Indicator Date'!Y96="","x",'Indicator Date'!Y96)</f>
        <v>2017</v>
      </c>
      <c r="Z96" s="38">
        <f>IF('Indicator Date'!Z96="","x",'Indicator Date'!Z96)</f>
        <v>2022</v>
      </c>
      <c r="AA96" s="38">
        <f>IF('Indicator Date'!AA96="","x",'Indicator Date'!AA96)</f>
        <v>2021</v>
      </c>
      <c r="AB96" s="38">
        <f>IF('Indicator Date'!AB96="","x",'Indicator Date'!AB96)</f>
        <v>2018</v>
      </c>
      <c r="AC96" s="38">
        <f>IF('Indicator Date'!AC96="","x",'Indicator Date'!AC96)</f>
        <v>2020</v>
      </c>
      <c r="AD96" s="38">
        <f>IF('Indicator Date'!AD96="","x",'Indicator Date'!AD96)</f>
        <v>2022</v>
      </c>
      <c r="AE96" s="38">
        <f>IF('Indicator Date'!AE96="","x",'Indicator Date'!AE96)</f>
        <v>2024</v>
      </c>
      <c r="AF96" s="38">
        <f>IF('Indicator Date'!AF96="","x",'Indicator Date'!AF96)</f>
        <v>2024</v>
      </c>
      <c r="AG96" s="38">
        <f>IF('Indicator Date'!AG96="","x",'Indicator Date'!AG96)</f>
        <v>2024</v>
      </c>
      <c r="AH96" s="38">
        <f>IF('Indicator Date'!AH96="","x",'Indicator Date'!AH96)</f>
        <v>2022</v>
      </c>
      <c r="AI96" s="38" t="str">
        <f>IF('Indicator Date'!AI96="","x",RIGHT('Indicator Date'!AI96,4))</f>
        <v>2017</v>
      </c>
      <c r="AJ96" s="38">
        <f>IF('Indicator Date'!AJ96="","x",'Indicator Date'!AJ96)</f>
        <v>2024</v>
      </c>
      <c r="AK96" s="38">
        <f>IF('Indicator Date'!AK96="","x",'Indicator Date'!AK96)</f>
        <v>2021</v>
      </c>
      <c r="AL96" s="38">
        <f>IF('Indicator Date'!AL96="","x",'Indicator Date'!AL96)</f>
        <v>2022</v>
      </c>
      <c r="AM96" s="38">
        <f>IF('Indicator Date'!AM96="","x",'Indicator Date'!AM96)</f>
        <v>2022</v>
      </c>
      <c r="AN96" s="38">
        <f>IF('Indicator Date'!AN96="","x",'Indicator Date'!AN96)</f>
        <v>2023</v>
      </c>
      <c r="AO96" s="38">
        <f>IF('Indicator Date'!AO96="","x",'Indicator Date'!AO96)</f>
        <v>2022</v>
      </c>
      <c r="AP96" s="38">
        <f>IF('Indicator Date'!AP96="","x",'Indicator Date'!AP96)</f>
        <v>2017</v>
      </c>
      <c r="AQ96" s="38">
        <f>IF('Indicator Date'!AQ96="","x",'Indicator Date'!AQ96)</f>
        <v>2022</v>
      </c>
      <c r="AR96" s="38">
        <f>IF('Indicator Date'!AR96="","x",'Indicator Date'!AR96)</f>
        <v>2022</v>
      </c>
      <c r="AS96" s="38">
        <f>IF('Indicator Date'!AS96="","x",'Indicator Date'!AS96)</f>
        <v>2022</v>
      </c>
      <c r="AT96" s="38">
        <f>IF('Indicator Date'!AT96="","x",'Indicator Date'!AT96)</f>
        <v>2022</v>
      </c>
      <c r="AU96" s="38">
        <f>IF('Indicator Date'!AU96="","x",'Indicator Date'!AU96)</f>
        <v>2022</v>
      </c>
      <c r="AV96" s="38">
        <f>IF('Indicator Date'!AV96="","x",'Indicator Date'!AV96)</f>
        <v>2022</v>
      </c>
      <c r="AW96" s="38">
        <f>IF('Indicator Date'!AW96="","x",'Indicator Date'!AW96)</f>
        <v>2018</v>
      </c>
      <c r="AX96" s="38">
        <f>IF('Indicator Date'!AX96="","x",'Indicator Date'!AX96)</f>
        <v>2024</v>
      </c>
      <c r="AY96" s="38">
        <f>IF('Indicator Date'!AY96="","x",'Indicator Date'!AY96)</f>
        <v>2024</v>
      </c>
      <c r="AZ96" s="38">
        <f>IF('Indicator Date'!AZ96="","x",'Indicator Date'!AZ96)</f>
        <v>2024</v>
      </c>
      <c r="BA96" s="38" t="str">
        <f>IF('Indicator Date'!BA96="","x",'Indicator Date'!BA96)</f>
        <v>x</v>
      </c>
      <c r="BB96" s="38" t="str">
        <f>IF('Indicator Date'!BB96="","x",'Indicator Date'!BB96)</f>
        <v>x</v>
      </c>
      <c r="BC96" s="38" t="str">
        <f>IF('Indicator Date'!BC96="","x",'Indicator Date'!BC96)</f>
        <v>x</v>
      </c>
      <c r="BD96" s="38">
        <f>IF('Indicator Date'!BD96="","x",'Indicator Date'!BD96)</f>
        <v>2024</v>
      </c>
      <c r="BE96" s="38">
        <f>IF('Indicator Date'!BE96="","x",'Indicator Date'!BE96)</f>
        <v>2024</v>
      </c>
      <c r="BF96" s="38">
        <f>IF('Indicator Date'!BF96="","x",'Indicator Date'!BF96)</f>
        <v>2015</v>
      </c>
      <c r="BG96" s="38">
        <f>IF('Indicator Date'!BG96="","x",'Indicator Date'!BG96)</f>
        <v>2022</v>
      </c>
      <c r="BH96" s="38">
        <f>IF('Indicator Date'!BH96="","x",'Indicator Date'!BH96)</f>
        <v>2023</v>
      </c>
      <c r="BI96" s="38">
        <f>IF('Indicator Date'!BI96="","x",'Indicator Date'!BI96)</f>
        <v>2022</v>
      </c>
      <c r="BJ96" s="38">
        <f>IF('Indicator Date'!BJ96="","x",'Indicator Date'!BJ96)</f>
        <v>2022</v>
      </c>
      <c r="BK96" s="38">
        <f>IF('Indicator Date'!BK96="","x",'Indicator Date'!BK96)</f>
        <v>2021</v>
      </c>
      <c r="BL96" s="38">
        <f>IF('Indicator Date'!BL96="","x",'Indicator Date'!BL96)</f>
        <v>2021</v>
      </c>
      <c r="BM96" s="38">
        <f>IF('Indicator Date'!BM96="","x",'Indicator Date'!BM96)</f>
        <v>2014</v>
      </c>
      <c r="BN96" s="38">
        <f>IF('Indicator Date'!BN96="","x",'Indicator Date'!BN96)</f>
        <v>2022</v>
      </c>
      <c r="BO96" s="38">
        <f>IF('Indicator Date'!BO96="","x",'Indicator Date'!BO96)</f>
        <v>2022</v>
      </c>
      <c r="BP96" s="38">
        <f>IF('Indicator Date'!BP96="","x",'Indicator Date'!BP96)</f>
        <v>2021</v>
      </c>
      <c r="BQ96" s="38">
        <f>IF('Indicator Date'!BQ96="","x",'Indicator Date'!BQ96)</f>
        <v>2022</v>
      </c>
      <c r="BR96" s="38">
        <f>IF('Indicator Date'!BR96="","x",'Indicator Date'!BR96)</f>
        <v>2022</v>
      </c>
      <c r="BS96" s="38">
        <f>IF('Indicator Date'!BS96="","x",'Indicator Date'!BS96)</f>
        <v>2022</v>
      </c>
      <c r="BT96" s="38">
        <f>IF('Indicator Date'!BT96="","x",'Indicator Date'!BT96)</f>
        <v>2021</v>
      </c>
      <c r="BU96" s="38">
        <f>IF('Indicator Date'!BU96="","x",'Indicator Date'!BU96)</f>
        <v>2020</v>
      </c>
      <c r="BV96" s="38">
        <f>IF('Indicator Date'!BV96="","x",'Indicator Date'!BV96)</f>
        <v>2023</v>
      </c>
    </row>
    <row r="97" spans="1:74">
      <c r="A97" s="30" t="str">
        <f>'Indicator Data'!A99</f>
        <v>Latvia</v>
      </c>
      <c r="B97" s="23" t="str">
        <f>'Indicator Data'!B99</f>
        <v>LVA</v>
      </c>
      <c r="C97" s="38">
        <f>IF('Indicator Date'!C97="","x",'Indicator Date'!C97)</f>
        <v>2024</v>
      </c>
      <c r="D97" s="38">
        <f>IF('Indicator Date'!D97="","x",'Indicator Date'!D97)</f>
        <v>2024</v>
      </c>
      <c r="E97" s="38">
        <f>IF('Indicator Date'!E97="","x",'Indicator Date'!E97)</f>
        <v>2024</v>
      </c>
      <c r="F97" s="38">
        <f>IF('Indicator Date'!F97="","x",'Indicator Date'!F97)</f>
        <v>2024</v>
      </c>
      <c r="G97" s="38">
        <f>IF('Indicator Date'!G97="","x",'Indicator Date'!G97)</f>
        <v>2024</v>
      </c>
      <c r="H97" s="38">
        <f>IF('Indicator Date'!H97="","x",'Indicator Date'!H97)</f>
        <v>2024</v>
      </c>
      <c r="I97" s="38">
        <f>IF('Indicator Date'!I97="","x",'Indicator Date'!I97)</f>
        <v>2024</v>
      </c>
      <c r="J97" s="38">
        <f>IF('Indicator Date'!J97="","x",'Indicator Date'!J97)</f>
        <v>2024</v>
      </c>
      <c r="K97" s="38">
        <f>IF('Indicator Date'!K97="","x",'Indicator Date'!K97)</f>
        <v>2024</v>
      </c>
      <c r="L97" s="38">
        <f>IF('Indicator Date'!L97="","x",'Indicator Date'!L97)</f>
        <v>2024</v>
      </c>
      <c r="M97" s="38">
        <f>IF('Indicator Date'!M97="","x",'Indicator Date'!M97)</f>
        <v>2024</v>
      </c>
      <c r="N97" s="38" t="str">
        <f>IF('Indicator Date'!N97="","x",'Indicator Date'!N97)</f>
        <v>x</v>
      </c>
      <c r="O97" s="38" t="str">
        <f>IF('Indicator Date'!O97="","x",'Indicator Date'!O97)</f>
        <v>x</v>
      </c>
      <c r="P97" s="38" t="str">
        <f>IF('Indicator Date'!P97="","x",'Indicator Date'!P97)</f>
        <v>x</v>
      </c>
      <c r="Q97" s="38">
        <f>IF('Indicator Date'!Q97="","x",'Indicator Date'!Q97)</f>
        <v>2024</v>
      </c>
      <c r="R97" s="38">
        <f>IF('Indicator Date'!R97="","x",'Indicator Date'!R97)</f>
        <v>2024</v>
      </c>
      <c r="S97" s="38">
        <f>IF('Indicator Date'!S97="","x",'Indicator Date'!S97)</f>
        <v>2024</v>
      </c>
      <c r="T97" s="38">
        <f>IF('Indicator Date'!T97="","x",'Indicator Date'!T97)</f>
        <v>2024</v>
      </c>
      <c r="U97" s="38">
        <f>IF('Indicator Date'!U97="","x",'Indicator Date'!U97)</f>
        <v>2024</v>
      </c>
      <c r="V97" s="38">
        <f>IF('Indicator Date'!V97="","x",'Indicator Date'!V97)</f>
        <v>2021</v>
      </c>
      <c r="W97" s="38">
        <f>IF('Indicator Date'!W97="","x",'Indicator Date'!W97)</f>
        <v>2022</v>
      </c>
      <c r="X97" s="38">
        <f>IF('Indicator Date'!X97="","x",'Indicator Date'!X97)</f>
        <v>2022</v>
      </c>
      <c r="Y97" s="38">
        <f>IF('Indicator Date'!Y97="","x",'Indicator Date'!Y97)</f>
        <v>2021</v>
      </c>
      <c r="Z97" s="38">
        <f>IF('Indicator Date'!Z97="","x",'Indicator Date'!Z97)</f>
        <v>2021</v>
      </c>
      <c r="AA97" s="38" t="str">
        <f>IF('Indicator Date'!AA97="","x",'Indicator Date'!AA97)</f>
        <v>x</v>
      </c>
      <c r="AB97" s="38">
        <f>IF('Indicator Date'!AB97="","x",'Indicator Date'!AB97)</f>
        <v>2018</v>
      </c>
      <c r="AC97" s="38">
        <f>IF('Indicator Date'!AC97="","x",'Indicator Date'!AC97)</f>
        <v>2020</v>
      </c>
      <c r="AD97" s="38">
        <f>IF('Indicator Date'!AD97="","x",'Indicator Date'!AD97)</f>
        <v>2022</v>
      </c>
      <c r="AE97" s="38">
        <f>IF('Indicator Date'!AE97="","x",'Indicator Date'!AE97)</f>
        <v>2024</v>
      </c>
      <c r="AF97" s="38">
        <f>IF('Indicator Date'!AF97="","x",'Indicator Date'!AF97)</f>
        <v>2024</v>
      </c>
      <c r="AG97" s="38">
        <f>IF('Indicator Date'!AG97="","x",'Indicator Date'!AG97)</f>
        <v>2024</v>
      </c>
      <c r="AH97" s="38">
        <f>IF('Indicator Date'!AH97="","x",'Indicator Date'!AH97)</f>
        <v>2022</v>
      </c>
      <c r="AI97" s="38" t="str">
        <f>IF('Indicator Date'!AI97="","x",RIGHT('Indicator Date'!AI97,4))</f>
        <v>x</v>
      </c>
      <c r="AJ97" s="38">
        <f>IF('Indicator Date'!AJ97="","x",'Indicator Date'!AJ97)</f>
        <v>2024</v>
      </c>
      <c r="AK97" s="38">
        <f>IF('Indicator Date'!AK97="","x",'Indicator Date'!AK97)</f>
        <v>2021</v>
      </c>
      <c r="AL97" s="38">
        <f>IF('Indicator Date'!AL97="","x",'Indicator Date'!AL97)</f>
        <v>2022</v>
      </c>
      <c r="AM97" s="38" t="str">
        <f>IF('Indicator Date'!AM97="","x",'Indicator Date'!AM97)</f>
        <v>x</v>
      </c>
      <c r="AN97" s="38">
        <f>IF('Indicator Date'!AN97="","x",'Indicator Date'!AN97)</f>
        <v>2023</v>
      </c>
      <c r="AO97" s="38">
        <f>IF('Indicator Date'!AO97="","x",'Indicator Date'!AO97)</f>
        <v>2022</v>
      </c>
      <c r="AP97" s="38">
        <f>IF('Indicator Date'!AP97="","x",'Indicator Date'!AP97)</f>
        <v>2021</v>
      </c>
      <c r="AQ97" s="38">
        <f>IF('Indicator Date'!AQ97="","x",'Indicator Date'!AQ97)</f>
        <v>2022</v>
      </c>
      <c r="AR97" s="38">
        <f>IF('Indicator Date'!AR97="","x",'Indicator Date'!AR97)</f>
        <v>2022</v>
      </c>
      <c r="AS97" s="38">
        <f>IF('Indicator Date'!AS97="","x",'Indicator Date'!AS97)</f>
        <v>2022</v>
      </c>
      <c r="AT97" s="38" t="str">
        <f>IF('Indicator Date'!AT97="","x",'Indicator Date'!AT97)</f>
        <v>x</v>
      </c>
      <c r="AU97" s="38">
        <f>IF('Indicator Date'!AU97="","x",'Indicator Date'!AU97)</f>
        <v>2022</v>
      </c>
      <c r="AV97" s="38">
        <f>IF('Indicator Date'!AV97="","x",'Indicator Date'!AV97)</f>
        <v>2022</v>
      </c>
      <c r="AW97" s="38">
        <f>IF('Indicator Date'!AW97="","x",'Indicator Date'!AW97)</f>
        <v>2021</v>
      </c>
      <c r="AX97" s="38">
        <f>IF('Indicator Date'!AX97="","x",'Indicator Date'!AX97)</f>
        <v>2024</v>
      </c>
      <c r="AY97" s="38">
        <f>IF('Indicator Date'!AY97="","x",'Indicator Date'!AY97)</f>
        <v>2024</v>
      </c>
      <c r="AZ97" s="38">
        <f>IF('Indicator Date'!AZ97="","x",'Indicator Date'!AZ97)</f>
        <v>2024</v>
      </c>
      <c r="BA97" s="38" t="str">
        <f>IF('Indicator Date'!BA97="","x",'Indicator Date'!BA97)</f>
        <v>x</v>
      </c>
      <c r="BB97" s="38">
        <f>IF('Indicator Date'!BB97="","x",'Indicator Date'!BB97)</f>
        <v>2024</v>
      </c>
      <c r="BC97" s="38" t="str">
        <f>IF('Indicator Date'!BC97="","x",'Indicator Date'!BC97)</f>
        <v>x</v>
      </c>
      <c r="BD97" s="38">
        <f>IF('Indicator Date'!BD97="","x",'Indicator Date'!BD97)</f>
        <v>2024</v>
      </c>
      <c r="BE97" s="38">
        <f>IF('Indicator Date'!BE97="","x",'Indicator Date'!BE97)</f>
        <v>2024</v>
      </c>
      <c r="BF97" s="38" t="str">
        <f>IF('Indicator Date'!BF97="","x",'Indicator Date'!BF97)</f>
        <v>x</v>
      </c>
      <c r="BG97" s="38">
        <f>IF('Indicator Date'!BG97="","x",'Indicator Date'!BG97)</f>
        <v>2022</v>
      </c>
      <c r="BH97" s="38">
        <f>IF('Indicator Date'!BH97="","x",'Indicator Date'!BH97)</f>
        <v>2023</v>
      </c>
      <c r="BI97" s="38">
        <f>IF('Indicator Date'!BI97="","x",'Indicator Date'!BI97)</f>
        <v>2022</v>
      </c>
      <c r="BJ97" s="38">
        <f>IF('Indicator Date'!BJ97="","x",'Indicator Date'!BJ97)</f>
        <v>2021</v>
      </c>
      <c r="BK97" s="38">
        <f>IF('Indicator Date'!BK97="","x",'Indicator Date'!BK97)</f>
        <v>2022</v>
      </c>
      <c r="BL97" s="38">
        <f>IF('Indicator Date'!BL97="","x",'Indicator Date'!BL97)</f>
        <v>2022</v>
      </c>
      <c r="BM97" s="38">
        <f>IF('Indicator Date'!BM97="","x",'Indicator Date'!BM97)</f>
        <v>2014</v>
      </c>
      <c r="BN97" s="38">
        <f>IF('Indicator Date'!BN97="","x",'Indicator Date'!BN97)</f>
        <v>2022</v>
      </c>
      <c r="BO97" s="38">
        <f>IF('Indicator Date'!BO97="","x",'Indicator Date'!BO97)</f>
        <v>2022</v>
      </c>
      <c r="BP97" s="38">
        <f>IF('Indicator Date'!BP97="","x",'Indicator Date'!BP97)</f>
        <v>2020</v>
      </c>
      <c r="BQ97" s="38">
        <f>IF('Indicator Date'!BQ97="","x",'Indicator Date'!BQ97)</f>
        <v>2022</v>
      </c>
      <c r="BR97" s="38">
        <f>IF('Indicator Date'!BR97="","x",'Indicator Date'!BR97)</f>
        <v>2022</v>
      </c>
      <c r="BS97" s="38">
        <f>IF('Indicator Date'!BS97="","x",'Indicator Date'!BS97)</f>
        <v>2022</v>
      </c>
      <c r="BT97" s="38">
        <f>IF('Indicator Date'!BT97="","x",'Indicator Date'!BT97)</f>
        <v>2021</v>
      </c>
      <c r="BU97" s="38">
        <f>IF('Indicator Date'!BU97="","x",'Indicator Date'!BU97)</f>
        <v>2020</v>
      </c>
      <c r="BV97" s="38">
        <f>IF('Indicator Date'!BV97="","x",'Indicator Date'!BV97)</f>
        <v>2023</v>
      </c>
    </row>
    <row r="98" spans="1:74">
      <c r="A98" s="30" t="str">
        <f>'Indicator Data'!A100</f>
        <v>Lebanon</v>
      </c>
      <c r="B98" s="23" t="str">
        <f>'Indicator Data'!B100</f>
        <v>LBN</v>
      </c>
      <c r="C98" s="38">
        <f>IF('Indicator Date'!C98="","x",'Indicator Date'!C98)</f>
        <v>2024</v>
      </c>
      <c r="D98" s="38">
        <f>IF('Indicator Date'!D98="","x",'Indicator Date'!D98)</f>
        <v>2024</v>
      </c>
      <c r="E98" s="38">
        <f>IF('Indicator Date'!E98="","x",'Indicator Date'!E98)</f>
        <v>2024</v>
      </c>
      <c r="F98" s="38">
        <f>IF('Indicator Date'!F98="","x",'Indicator Date'!F98)</f>
        <v>2024</v>
      </c>
      <c r="G98" s="38">
        <f>IF('Indicator Date'!G98="","x",'Indicator Date'!G98)</f>
        <v>2024</v>
      </c>
      <c r="H98" s="38">
        <f>IF('Indicator Date'!H98="","x",'Indicator Date'!H98)</f>
        <v>2024</v>
      </c>
      <c r="I98" s="38">
        <f>IF('Indicator Date'!I98="","x",'Indicator Date'!I98)</f>
        <v>2024</v>
      </c>
      <c r="J98" s="38">
        <f>IF('Indicator Date'!J98="","x",'Indicator Date'!J98)</f>
        <v>2024</v>
      </c>
      <c r="K98" s="38">
        <f>IF('Indicator Date'!K98="","x",'Indicator Date'!K98)</f>
        <v>2024</v>
      </c>
      <c r="L98" s="38">
        <f>IF('Indicator Date'!L98="","x",'Indicator Date'!L98)</f>
        <v>2024</v>
      </c>
      <c r="M98" s="38">
        <f>IF('Indicator Date'!M98="","x",'Indicator Date'!M98)</f>
        <v>2024</v>
      </c>
      <c r="N98" s="38" t="str">
        <f>IF('Indicator Date'!N98="","x",'Indicator Date'!N98)</f>
        <v>x</v>
      </c>
      <c r="O98" s="38" t="str">
        <f>IF('Indicator Date'!O98="","x",'Indicator Date'!O98)</f>
        <v>x</v>
      </c>
      <c r="P98" s="38" t="str">
        <f>IF('Indicator Date'!P98="","x",'Indicator Date'!P98)</f>
        <v>x</v>
      </c>
      <c r="Q98" s="38">
        <f>IF('Indicator Date'!Q98="","x",'Indicator Date'!Q98)</f>
        <v>2024</v>
      </c>
      <c r="R98" s="38">
        <f>IF('Indicator Date'!R98="","x",'Indicator Date'!R98)</f>
        <v>2024</v>
      </c>
      <c r="S98" s="38">
        <f>IF('Indicator Date'!S98="","x",'Indicator Date'!S98)</f>
        <v>2024</v>
      </c>
      <c r="T98" s="38">
        <f>IF('Indicator Date'!T98="","x",'Indicator Date'!T98)</f>
        <v>2024</v>
      </c>
      <c r="U98" s="38">
        <f>IF('Indicator Date'!U98="","x",'Indicator Date'!U98)</f>
        <v>2024</v>
      </c>
      <c r="V98" s="38">
        <f>IF('Indicator Date'!V98="","x",'Indicator Date'!V98)</f>
        <v>2021</v>
      </c>
      <c r="W98" s="38">
        <f>IF('Indicator Date'!W98="","x",'Indicator Date'!W98)</f>
        <v>2022</v>
      </c>
      <c r="X98" s="38">
        <f>IF('Indicator Date'!X98="","x",'Indicator Date'!X98)</f>
        <v>2022</v>
      </c>
      <c r="Y98" s="38" t="str">
        <f>IF('Indicator Date'!Y98="","x",'Indicator Date'!Y98)</f>
        <v>x</v>
      </c>
      <c r="Z98" s="38">
        <f>IF('Indicator Date'!Z98="","x",'Indicator Date'!Z98)</f>
        <v>2022</v>
      </c>
      <c r="AA98" s="38" t="str">
        <f>IF('Indicator Date'!AA98="","x",'Indicator Date'!AA98)</f>
        <v>x</v>
      </c>
      <c r="AB98" s="38">
        <f>IF('Indicator Date'!AB98="","x",'Indicator Date'!AB98)</f>
        <v>2014</v>
      </c>
      <c r="AC98" s="38">
        <f>IF('Indicator Date'!AC98="","x",'Indicator Date'!AC98)</f>
        <v>2020</v>
      </c>
      <c r="AD98" s="38">
        <f>IF('Indicator Date'!AD98="","x",'Indicator Date'!AD98)</f>
        <v>2022</v>
      </c>
      <c r="AE98" s="38">
        <f>IF('Indicator Date'!AE98="","x",'Indicator Date'!AE98)</f>
        <v>2024</v>
      </c>
      <c r="AF98" s="38">
        <f>IF('Indicator Date'!AF98="","x",'Indicator Date'!AF98)</f>
        <v>2024</v>
      </c>
      <c r="AG98" s="38">
        <f>IF('Indicator Date'!AG98="","x",'Indicator Date'!AG98)</f>
        <v>2024</v>
      </c>
      <c r="AH98" s="38">
        <f>IF('Indicator Date'!AH98="","x",'Indicator Date'!AH98)</f>
        <v>2022</v>
      </c>
      <c r="AI98" s="38" t="str">
        <f>IF('Indicator Date'!AI98="","x",RIGHT('Indicator Date'!AI98,4))</f>
        <v>x</v>
      </c>
      <c r="AJ98" s="38">
        <f>IF('Indicator Date'!AJ98="","x",'Indicator Date'!AJ98)</f>
        <v>2024</v>
      </c>
      <c r="AK98" s="38">
        <f>IF('Indicator Date'!AK98="","x",'Indicator Date'!AK98)</f>
        <v>2021</v>
      </c>
      <c r="AL98" s="38">
        <f>IF('Indicator Date'!AL98="","x",'Indicator Date'!AL98)</f>
        <v>2022</v>
      </c>
      <c r="AM98" s="38">
        <f>IF('Indicator Date'!AM98="","x",'Indicator Date'!AM98)</f>
        <v>2022</v>
      </c>
      <c r="AN98" s="38">
        <f>IF('Indicator Date'!AN98="","x",'Indicator Date'!AN98)</f>
        <v>2023</v>
      </c>
      <c r="AO98" s="38">
        <f>IF('Indicator Date'!AO98="","x",'Indicator Date'!AO98)</f>
        <v>2022</v>
      </c>
      <c r="AP98" s="38">
        <f>IF('Indicator Date'!AP98="","x",'Indicator Date'!AP98)</f>
        <v>2021</v>
      </c>
      <c r="AQ98" s="38">
        <f>IF('Indicator Date'!AQ98="","x",'Indicator Date'!AQ98)</f>
        <v>2022</v>
      </c>
      <c r="AR98" s="38">
        <f>IF('Indicator Date'!AR98="","x",'Indicator Date'!AR98)</f>
        <v>2022</v>
      </c>
      <c r="AS98" s="38" t="str">
        <f>IF('Indicator Date'!AS98="","x",'Indicator Date'!AS98)</f>
        <v>x</v>
      </c>
      <c r="AT98" s="38" t="str">
        <f>IF('Indicator Date'!AT98="","x",'Indicator Date'!AT98)</f>
        <v>x</v>
      </c>
      <c r="AU98" s="38">
        <f>IF('Indicator Date'!AU98="","x",'Indicator Date'!AU98)</f>
        <v>2022</v>
      </c>
      <c r="AV98" s="38">
        <f>IF('Indicator Date'!AV98="","x",'Indicator Date'!AV98)</f>
        <v>2022</v>
      </c>
      <c r="AW98" s="38">
        <f>IF('Indicator Date'!AW98="","x",'Indicator Date'!AW98)</f>
        <v>2011</v>
      </c>
      <c r="AX98" s="38">
        <f>IF('Indicator Date'!AX98="","x",'Indicator Date'!AX98)</f>
        <v>2024</v>
      </c>
      <c r="AY98" s="38">
        <f>IF('Indicator Date'!AY98="","x",'Indicator Date'!AY98)</f>
        <v>2024</v>
      </c>
      <c r="AZ98" s="38">
        <f>IF('Indicator Date'!AZ98="","x",'Indicator Date'!AZ98)</f>
        <v>2024</v>
      </c>
      <c r="BA98" s="38">
        <f>IF('Indicator Date'!BA98="","x",'Indicator Date'!BA98)</f>
        <v>2024</v>
      </c>
      <c r="BB98" s="38">
        <f>IF('Indicator Date'!BB98="","x",'Indicator Date'!BB98)</f>
        <v>2024</v>
      </c>
      <c r="BC98" s="38">
        <f>IF('Indicator Date'!BC98="","x",'Indicator Date'!BC98)</f>
        <v>2023</v>
      </c>
      <c r="BD98" s="38">
        <f>IF('Indicator Date'!BD98="","x",'Indicator Date'!BD98)</f>
        <v>2024</v>
      </c>
      <c r="BE98" s="38">
        <f>IF('Indicator Date'!BE98="","x",'Indicator Date'!BE98)</f>
        <v>2024</v>
      </c>
      <c r="BF98" s="38">
        <f>IF('Indicator Date'!BF98="","x",'Indicator Date'!BF98)</f>
        <v>2015</v>
      </c>
      <c r="BG98" s="38">
        <f>IF('Indicator Date'!BG98="","x",'Indicator Date'!BG98)</f>
        <v>2022</v>
      </c>
      <c r="BH98" s="38">
        <f>IF('Indicator Date'!BH98="","x",'Indicator Date'!BH98)</f>
        <v>2023</v>
      </c>
      <c r="BI98" s="38">
        <f>IF('Indicator Date'!BI98="","x",'Indicator Date'!BI98)</f>
        <v>2022</v>
      </c>
      <c r="BJ98" s="38">
        <f>IF('Indicator Date'!BJ98="","x",'Indicator Date'!BJ98)</f>
        <v>2018</v>
      </c>
      <c r="BK98" s="38">
        <f>IF('Indicator Date'!BK98="","x",'Indicator Date'!BK98)</f>
        <v>2021</v>
      </c>
      <c r="BL98" s="38">
        <f>IF('Indicator Date'!BL98="","x",'Indicator Date'!BL98)</f>
        <v>2021</v>
      </c>
      <c r="BM98" s="38">
        <f>IF('Indicator Date'!BM98="","x",'Indicator Date'!BM98)</f>
        <v>2014</v>
      </c>
      <c r="BN98" s="38">
        <f>IF('Indicator Date'!BN98="","x",'Indicator Date'!BN98)</f>
        <v>2022</v>
      </c>
      <c r="BO98" s="38">
        <f>IF('Indicator Date'!BO98="","x",'Indicator Date'!BO98)</f>
        <v>2022</v>
      </c>
      <c r="BP98" s="38">
        <f>IF('Indicator Date'!BP98="","x",'Indicator Date'!BP98)</f>
        <v>2019</v>
      </c>
      <c r="BQ98" s="38">
        <f>IF('Indicator Date'!BQ98="","x",'Indicator Date'!BQ98)</f>
        <v>2022</v>
      </c>
      <c r="BR98" s="38">
        <f>IF('Indicator Date'!BR98="","x",'Indicator Date'!BR98)</f>
        <v>2022</v>
      </c>
      <c r="BS98" s="38">
        <f>IF('Indicator Date'!BS98="","x",'Indicator Date'!BS98)</f>
        <v>2022</v>
      </c>
      <c r="BT98" s="38">
        <f>IF('Indicator Date'!BT98="","x",'Indicator Date'!BT98)</f>
        <v>2021</v>
      </c>
      <c r="BU98" s="38">
        <f>IF('Indicator Date'!BU98="","x",'Indicator Date'!BU98)</f>
        <v>2020</v>
      </c>
      <c r="BV98" s="38">
        <f>IF('Indicator Date'!BV98="","x",'Indicator Date'!BV98)</f>
        <v>2023</v>
      </c>
    </row>
    <row r="99" spans="1:74">
      <c r="A99" s="30" t="str">
        <f>'Indicator Data'!A101</f>
        <v>Lesotho</v>
      </c>
      <c r="B99" s="23" t="str">
        <f>'Indicator Data'!B101</f>
        <v>LSO</v>
      </c>
      <c r="C99" s="38">
        <f>IF('Indicator Date'!C99="","x",'Indicator Date'!C99)</f>
        <v>2024</v>
      </c>
      <c r="D99" s="38">
        <f>IF('Indicator Date'!D99="","x",'Indicator Date'!D99)</f>
        <v>2024</v>
      </c>
      <c r="E99" s="38">
        <f>IF('Indicator Date'!E99="","x",'Indicator Date'!E99)</f>
        <v>2024</v>
      </c>
      <c r="F99" s="38">
        <f>IF('Indicator Date'!F99="","x",'Indicator Date'!F99)</f>
        <v>2024</v>
      </c>
      <c r="G99" s="38">
        <f>IF('Indicator Date'!G99="","x",'Indicator Date'!G99)</f>
        <v>2024</v>
      </c>
      <c r="H99" s="38">
        <f>IF('Indicator Date'!H99="","x",'Indicator Date'!H99)</f>
        <v>2024</v>
      </c>
      <c r="I99" s="38">
        <f>IF('Indicator Date'!I99="","x",'Indicator Date'!I99)</f>
        <v>2024</v>
      </c>
      <c r="J99" s="38">
        <f>IF('Indicator Date'!J99="","x",'Indicator Date'!J99)</f>
        <v>2024</v>
      </c>
      <c r="K99" s="38">
        <f>IF('Indicator Date'!K99="","x",'Indicator Date'!K99)</f>
        <v>2024</v>
      </c>
      <c r="L99" s="38">
        <f>IF('Indicator Date'!L99="","x",'Indicator Date'!L99)</f>
        <v>2024</v>
      </c>
      <c r="M99" s="38">
        <f>IF('Indicator Date'!M99="","x",'Indicator Date'!M99)</f>
        <v>2024</v>
      </c>
      <c r="N99" s="38">
        <f>IF('Indicator Date'!N99="","x",'Indicator Date'!N99)</f>
        <v>2024</v>
      </c>
      <c r="O99" s="38">
        <f>IF('Indicator Date'!O99="","x",'Indicator Date'!O99)</f>
        <v>2024</v>
      </c>
      <c r="P99" s="38">
        <f>IF('Indicator Date'!P99="","x",'Indicator Date'!P99)</f>
        <v>2024</v>
      </c>
      <c r="Q99" s="38">
        <f>IF('Indicator Date'!Q99="","x",'Indicator Date'!Q99)</f>
        <v>2024</v>
      </c>
      <c r="R99" s="38">
        <f>IF('Indicator Date'!R99="","x",'Indicator Date'!R99)</f>
        <v>2024</v>
      </c>
      <c r="S99" s="38">
        <f>IF('Indicator Date'!S99="","x",'Indicator Date'!S99)</f>
        <v>2024</v>
      </c>
      <c r="T99" s="38">
        <f>IF('Indicator Date'!T99="","x",'Indicator Date'!T99)</f>
        <v>2024</v>
      </c>
      <c r="U99" s="38">
        <f>IF('Indicator Date'!U99="","x",'Indicator Date'!U99)</f>
        <v>2024</v>
      </c>
      <c r="V99" s="38">
        <f>IF('Indicator Date'!V99="","x",'Indicator Date'!V99)</f>
        <v>2021</v>
      </c>
      <c r="W99" s="38">
        <f>IF('Indicator Date'!W99="","x",'Indicator Date'!W99)</f>
        <v>2022</v>
      </c>
      <c r="X99" s="38">
        <f>IF('Indicator Date'!X99="","x",'Indicator Date'!X99)</f>
        <v>2022</v>
      </c>
      <c r="Y99" s="38">
        <f>IF('Indicator Date'!Y99="","x",'Indicator Date'!Y99)</f>
        <v>2018</v>
      </c>
      <c r="Z99" s="38">
        <f>IF('Indicator Date'!Z99="","x",'Indicator Date'!Z99)</f>
        <v>2022</v>
      </c>
      <c r="AA99" s="38">
        <f>IF('Indicator Date'!AA99="","x",'Indicator Date'!AA99)</f>
        <v>2022</v>
      </c>
      <c r="AB99" s="38">
        <f>IF('Indicator Date'!AB99="","x",'Indicator Date'!AB99)</f>
        <v>2015</v>
      </c>
      <c r="AC99" s="38">
        <f>IF('Indicator Date'!AC99="","x",'Indicator Date'!AC99)</f>
        <v>2020</v>
      </c>
      <c r="AD99" s="38">
        <f>IF('Indicator Date'!AD99="","x",'Indicator Date'!AD99)</f>
        <v>2022</v>
      </c>
      <c r="AE99" s="38">
        <f>IF('Indicator Date'!AE99="","x",'Indicator Date'!AE99)</f>
        <v>2024</v>
      </c>
      <c r="AF99" s="38">
        <f>IF('Indicator Date'!AF99="","x",'Indicator Date'!AF99)</f>
        <v>2024</v>
      </c>
      <c r="AG99" s="38">
        <f>IF('Indicator Date'!AG99="","x",'Indicator Date'!AG99)</f>
        <v>2024</v>
      </c>
      <c r="AH99" s="38">
        <f>IF('Indicator Date'!AH99="","x",'Indicator Date'!AH99)</f>
        <v>2022</v>
      </c>
      <c r="AI99" s="38" t="str">
        <f>IF('Indicator Date'!AI99="","x",RIGHT('Indicator Date'!AI99,4))</f>
        <v>2018</v>
      </c>
      <c r="AJ99" s="38">
        <f>IF('Indicator Date'!AJ99="","x",'Indicator Date'!AJ99)</f>
        <v>2024</v>
      </c>
      <c r="AK99" s="38">
        <f>IF('Indicator Date'!AK99="","x",'Indicator Date'!AK99)</f>
        <v>2021</v>
      </c>
      <c r="AL99" s="38">
        <f>IF('Indicator Date'!AL99="","x",'Indicator Date'!AL99)</f>
        <v>2022</v>
      </c>
      <c r="AM99" s="38">
        <f>IF('Indicator Date'!AM99="","x",'Indicator Date'!AM99)</f>
        <v>2022</v>
      </c>
      <c r="AN99" s="38">
        <f>IF('Indicator Date'!AN99="","x",'Indicator Date'!AN99)</f>
        <v>2023</v>
      </c>
      <c r="AO99" s="38">
        <f>IF('Indicator Date'!AO99="","x",'Indicator Date'!AO99)</f>
        <v>2022</v>
      </c>
      <c r="AP99" s="38">
        <f>IF('Indicator Date'!AP99="","x",'Indicator Date'!AP99)</f>
        <v>2018</v>
      </c>
      <c r="AQ99" s="38">
        <f>IF('Indicator Date'!AQ99="","x",'Indicator Date'!AQ99)</f>
        <v>2022</v>
      </c>
      <c r="AR99" s="38">
        <f>IF('Indicator Date'!AR99="","x",'Indicator Date'!AR99)</f>
        <v>2022</v>
      </c>
      <c r="AS99" s="38">
        <f>IF('Indicator Date'!AS99="","x",'Indicator Date'!AS99)</f>
        <v>2022</v>
      </c>
      <c r="AT99" s="38" t="str">
        <f>IF('Indicator Date'!AT99="","x",'Indicator Date'!AT99)</f>
        <v>x</v>
      </c>
      <c r="AU99" s="38">
        <f>IF('Indicator Date'!AU99="","x",'Indicator Date'!AU99)</f>
        <v>2022</v>
      </c>
      <c r="AV99" s="38">
        <f>IF('Indicator Date'!AV99="","x",'Indicator Date'!AV99)</f>
        <v>2022</v>
      </c>
      <c r="AW99" s="38">
        <f>IF('Indicator Date'!AW99="","x",'Indicator Date'!AW99)</f>
        <v>2017</v>
      </c>
      <c r="AX99" s="38">
        <f>IF('Indicator Date'!AX99="","x",'Indicator Date'!AX99)</f>
        <v>2024</v>
      </c>
      <c r="AY99" s="38">
        <f>IF('Indicator Date'!AY99="","x",'Indicator Date'!AY99)</f>
        <v>2024</v>
      </c>
      <c r="AZ99" s="38">
        <f>IF('Indicator Date'!AZ99="","x",'Indicator Date'!AZ99)</f>
        <v>2024</v>
      </c>
      <c r="BA99" s="38" t="str">
        <f>IF('Indicator Date'!BA99="","x",'Indicator Date'!BA99)</f>
        <v>x</v>
      </c>
      <c r="BB99" s="38">
        <f>IF('Indicator Date'!BB99="","x",'Indicator Date'!BB99)</f>
        <v>2024</v>
      </c>
      <c r="BC99" s="38" t="str">
        <f>IF('Indicator Date'!BC99="","x",'Indicator Date'!BC99)</f>
        <v>x</v>
      </c>
      <c r="BD99" s="38">
        <f>IF('Indicator Date'!BD99="","x",'Indicator Date'!BD99)</f>
        <v>2024</v>
      </c>
      <c r="BE99" s="38">
        <f>IF('Indicator Date'!BE99="","x",'Indicator Date'!BE99)</f>
        <v>2024</v>
      </c>
      <c r="BF99" s="38">
        <f>IF('Indicator Date'!BF99="","x",'Indicator Date'!BF99)</f>
        <v>2015</v>
      </c>
      <c r="BG99" s="38">
        <f>IF('Indicator Date'!BG99="","x",'Indicator Date'!BG99)</f>
        <v>2022</v>
      </c>
      <c r="BH99" s="38">
        <f>IF('Indicator Date'!BH99="","x",'Indicator Date'!BH99)</f>
        <v>2023</v>
      </c>
      <c r="BI99" s="38">
        <f>IF('Indicator Date'!BI99="","x",'Indicator Date'!BI99)</f>
        <v>2022</v>
      </c>
      <c r="BJ99" s="38">
        <f>IF('Indicator Date'!BJ99="","x",'Indicator Date'!BJ99)</f>
        <v>2022</v>
      </c>
      <c r="BK99" s="38">
        <f>IF('Indicator Date'!BK99="","x",'Indicator Date'!BK99)</f>
        <v>2021</v>
      </c>
      <c r="BL99" s="38">
        <f>IF('Indicator Date'!BL99="","x",'Indicator Date'!BL99)</f>
        <v>2022</v>
      </c>
      <c r="BM99" s="38">
        <f>IF('Indicator Date'!BM99="","x",'Indicator Date'!BM99)</f>
        <v>2014</v>
      </c>
      <c r="BN99" s="38">
        <f>IF('Indicator Date'!BN99="","x",'Indicator Date'!BN99)</f>
        <v>2022</v>
      </c>
      <c r="BO99" s="38">
        <f>IF('Indicator Date'!BO99="","x",'Indicator Date'!BO99)</f>
        <v>2022</v>
      </c>
      <c r="BP99" s="38">
        <f>IF('Indicator Date'!BP99="","x",'Indicator Date'!BP99)</f>
        <v>2018</v>
      </c>
      <c r="BQ99" s="38">
        <f>IF('Indicator Date'!BQ99="","x",'Indicator Date'!BQ99)</f>
        <v>2022</v>
      </c>
      <c r="BR99" s="38">
        <f>IF('Indicator Date'!BR99="","x",'Indicator Date'!BR99)</f>
        <v>2022</v>
      </c>
      <c r="BS99" s="38">
        <f>IF('Indicator Date'!BS99="","x",'Indicator Date'!BS99)</f>
        <v>2022</v>
      </c>
      <c r="BT99" s="38">
        <f>IF('Indicator Date'!BT99="","x",'Indicator Date'!BT99)</f>
        <v>2021</v>
      </c>
      <c r="BU99" s="38">
        <f>IF('Indicator Date'!BU99="","x",'Indicator Date'!BU99)</f>
        <v>2020</v>
      </c>
      <c r="BV99" s="38">
        <f>IF('Indicator Date'!BV99="","x",'Indicator Date'!BV99)</f>
        <v>2023</v>
      </c>
    </row>
    <row r="100" spans="1:74">
      <c r="A100" s="30" t="str">
        <f>'Indicator Data'!A102</f>
        <v>Liberia</v>
      </c>
      <c r="B100" s="23" t="str">
        <f>'Indicator Data'!B102</f>
        <v>LBR</v>
      </c>
      <c r="C100" s="38">
        <f>IF('Indicator Date'!C100="","x",'Indicator Date'!C100)</f>
        <v>2024</v>
      </c>
      <c r="D100" s="38">
        <f>IF('Indicator Date'!D100="","x",'Indicator Date'!D100)</f>
        <v>2024</v>
      </c>
      <c r="E100" s="38">
        <f>IF('Indicator Date'!E100="","x",'Indicator Date'!E100)</f>
        <v>2024</v>
      </c>
      <c r="F100" s="38">
        <f>IF('Indicator Date'!F100="","x",'Indicator Date'!F100)</f>
        <v>2024</v>
      </c>
      <c r="G100" s="38">
        <f>IF('Indicator Date'!G100="","x",'Indicator Date'!G100)</f>
        <v>2024</v>
      </c>
      <c r="H100" s="38">
        <f>IF('Indicator Date'!H100="","x",'Indicator Date'!H100)</f>
        <v>2024</v>
      </c>
      <c r="I100" s="38">
        <f>IF('Indicator Date'!I100="","x",'Indicator Date'!I100)</f>
        <v>2024</v>
      </c>
      <c r="J100" s="38">
        <f>IF('Indicator Date'!J100="","x",'Indicator Date'!J100)</f>
        <v>2024</v>
      </c>
      <c r="K100" s="38">
        <f>IF('Indicator Date'!K100="","x",'Indicator Date'!K100)</f>
        <v>2024</v>
      </c>
      <c r="L100" s="38">
        <f>IF('Indicator Date'!L100="","x",'Indicator Date'!L100)</f>
        <v>2024</v>
      </c>
      <c r="M100" s="38">
        <f>IF('Indicator Date'!M100="","x",'Indicator Date'!M100)</f>
        <v>2024</v>
      </c>
      <c r="N100" s="38">
        <f>IF('Indicator Date'!N100="","x",'Indicator Date'!N100)</f>
        <v>2024</v>
      </c>
      <c r="O100" s="38">
        <f>IF('Indicator Date'!O100="","x",'Indicator Date'!O100)</f>
        <v>2024</v>
      </c>
      <c r="P100" s="38">
        <f>IF('Indicator Date'!P100="","x",'Indicator Date'!P100)</f>
        <v>2024</v>
      </c>
      <c r="Q100" s="38">
        <f>IF('Indicator Date'!Q100="","x",'Indicator Date'!Q100)</f>
        <v>2024</v>
      </c>
      <c r="R100" s="38">
        <f>IF('Indicator Date'!R100="","x",'Indicator Date'!R100)</f>
        <v>2024</v>
      </c>
      <c r="S100" s="38">
        <f>IF('Indicator Date'!S100="","x",'Indicator Date'!S100)</f>
        <v>2024</v>
      </c>
      <c r="T100" s="38">
        <f>IF('Indicator Date'!T100="","x",'Indicator Date'!T100)</f>
        <v>2024</v>
      </c>
      <c r="U100" s="38">
        <f>IF('Indicator Date'!U100="","x",'Indicator Date'!U100)</f>
        <v>2024</v>
      </c>
      <c r="V100" s="38">
        <f>IF('Indicator Date'!V100="","x",'Indicator Date'!V100)</f>
        <v>2021</v>
      </c>
      <c r="W100" s="38">
        <f>IF('Indicator Date'!W100="","x",'Indicator Date'!W100)</f>
        <v>2022</v>
      </c>
      <c r="X100" s="38">
        <f>IF('Indicator Date'!X100="","x",'Indicator Date'!X100)</f>
        <v>2022</v>
      </c>
      <c r="Y100" s="38">
        <f>IF('Indicator Date'!Y100="","x",'Indicator Date'!Y100)</f>
        <v>2019</v>
      </c>
      <c r="Z100" s="38">
        <f>IF('Indicator Date'!Z100="","x",'Indicator Date'!Z100)</f>
        <v>2022</v>
      </c>
      <c r="AA100" s="38">
        <f>IF('Indicator Date'!AA100="","x",'Indicator Date'!AA100)</f>
        <v>2022</v>
      </c>
      <c r="AB100" s="38" t="str">
        <f>IF('Indicator Date'!AB100="","x",'Indicator Date'!AB100)</f>
        <v>x</v>
      </c>
      <c r="AC100" s="38">
        <f>IF('Indicator Date'!AC100="","x",'Indicator Date'!AC100)</f>
        <v>2020</v>
      </c>
      <c r="AD100" s="38">
        <f>IF('Indicator Date'!AD100="","x",'Indicator Date'!AD100)</f>
        <v>2022</v>
      </c>
      <c r="AE100" s="38">
        <f>IF('Indicator Date'!AE100="","x",'Indicator Date'!AE100)</f>
        <v>2024</v>
      </c>
      <c r="AF100" s="38">
        <f>IF('Indicator Date'!AF100="","x",'Indicator Date'!AF100)</f>
        <v>2024</v>
      </c>
      <c r="AG100" s="38">
        <f>IF('Indicator Date'!AG100="","x",'Indicator Date'!AG100)</f>
        <v>2024</v>
      </c>
      <c r="AH100" s="38">
        <f>IF('Indicator Date'!AH100="","x",'Indicator Date'!AH100)</f>
        <v>2022</v>
      </c>
      <c r="AI100" s="38" t="str">
        <f>IF('Indicator Date'!AI100="","x",RIGHT('Indicator Date'!AI100,4))</f>
        <v>2019</v>
      </c>
      <c r="AJ100" s="38">
        <f>IF('Indicator Date'!AJ100="","x",'Indicator Date'!AJ100)</f>
        <v>2024</v>
      </c>
      <c r="AK100" s="38">
        <f>IF('Indicator Date'!AK100="","x",'Indicator Date'!AK100)</f>
        <v>2021</v>
      </c>
      <c r="AL100" s="38">
        <f>IF('Indicator Date'!AL100="","x",'Indicator Date'!AL100)</f>
        <v>2022</v>
      </c>
      <c r="AM100" s="38">
        <f>IF('Indicator Date'!AM100="","x",'Indicator Date'!AM100)</f>
        <v>2022</v>
      </c>
      <c r="AN100" s="38">
        <f>IF('Indicator Date'!AN100="","x",'Indicator Date'!AN100)</f>
        <v>2023</v>
      </c>
      <c r="AO100" s="38">
        <f>IF('Indicator Date'!AO100="","x",'Indicator Date'!AO100)</f>
        <v>2022</v>
      </c>
      <c r="AP100" s="38">
        <f>IF('Indicator Date'!AP100="","x",'Indicator Date'!AP100)</f>
        <v>2019</v>
      </c>
      <c r="AQ100" s="38">
        <f>IF('Indicator Date'!AQ100="","x",'Indicator Date'!AQ100)</f>
        <v>2022</v>
      </c>
      <c r="AR100" s="38">
        <f>IF('Indicator Date'!AR100="","x",'Indicator Date'!AR100)</f>
        <v>2022</v>
      </c>
      <c r="AS100" s="38">
        <f>IF('Indicator Date'!AS100="","x",'Indicator Date'!AS100)</f>
        <v>2022</v>
      </c>
      <c r="AT100" s="38">
        <f>IF('Indicator Date'!AT100="","x",'Indicator Date'!AT100)</f>
        <v>2022</v>
      </c>
      <c r="AU100" s="38">
        <f>IF('Indicator Date'!AU100="","x",'Indicator Date'!AU100)</f>
        <v>2022</v>
      </c>
      <c r="AV100" s="38">
        <f>IF('Indicator Date'!AV100="","x",'Indicator Date'!AV100)</f>
        <v>2022</v>
      </c>
      <c r="AW100" s="38">
        <f>IF('Indicator Date'!AW100="","x",'Indicator Date'!AW100)</f>
        <v>2016</v>
      </c>
      <c r="AX100" s="38">
        <f>IF('Indicator Date'!AX100="","x",'Indicator Date'!AX100)</f>
        <v>2024</v>
      </c>
      <c r="AY100" s="38">
        <f>IF('Indicator Date'!AY100="","x",'Indicator Date'!AY100)</f>
        <v>2024</v>
      </c>
      <c r="AZ100" s="38">
        <f>IF('Indicator Date'!AZ100="","x",'Indicator Date'!AZ100)</f>
        <v>2024</v>
      </c>
      <c r="BA100" s="38">
        <f>IF('Indicator Date'!BA100="","x",'Indicator Date'!BA100)</f>
        <v>2015</v>
      </c>
      <c r="BB100" s="38">
        <f>IF('Indicator Date'!BB100="","x",'Indicator Date'!BB100)</f>
        <v>2024</v>
      </c>
      <c r="BC100" s="38">
        <f>IF('Indicator Date'!BC100="","x",'Indicator Date'!BC100)</f>
        <v>2023</v>
      </c>
      <c r="BD100" s="38">
        <f>IF('Indicator Date'!BD100="","x",'Indicator Date'!BD100)</f>
        <v>2024</v>
      </c>
      <c r="BE100" s="38">
        <f>IF('Indicator Date'!BE100="","x",'Indicator Date'!BE100)</f>
        <v>2024</v>
      </c>
      <c r="BF100" s="38" t="str">
        <f>IF('Indicator Date'!BF100="","x",'Indicator Date'!BF100)</f>
        <v>x</v>
      </c>
      <c r="BG100" s="38">
        <f>IF('Indicator Date'!BG100="","x",'Indicator Date'!BG100)</f>
        <v>2022</v>
      </c>
      <c r="BH100" s="38">
        <f>IF('Indicator Date'!BH100="","x",'Indicator Date'!BH100)</f>
        <v>2023</v>
      </c>
      <c r="BI100" s="38">
        <f>IF('Indicator Date'!BI100="","x",'Indicator Date'!BI100)</f>
        <v>2022</v>
      </c>
      <c r="BJ100" s="38">
        <f>IF('Indicator Date'!BJ100="","x",'Indicator Date'!BJ100)</f>
        <v>2017</v>
      </c>
      <c r="BK100" s="38">
        <f>IF('Indicator Date'!BK100="","x",'Indicator Date'!BK100)</f>
        <v>2021</v>
      </c>
      <c r="BL100" s="38">
        <f>IF('Indicator Date'!BL100="","x",'Indicator Date'!BL100)</f>
        <v>2021</v>
      </c>
      <c r="BM100" s="38">
        <f>IF('Indicator Date'!BM100="","x",'Indicator Date'!BM100)</f>
        <v>2014</v>
      </c>
      <c r="BN100" s="38">
        <f>IF('Indicator Date'!BN100="","x",'Indicator Date'!BN100)</f>
        <v>2022</v>
      </c>
      <c r="BO100" s="38">
        <f>IF('Indicator Date'!BO100="","x",'Indicator Date'!BO100)</f>
        <v>2022</v>
      </c>
      <c r="BP100" s="38">
        <f>IF('Indicator Date'!BP100="","x",'Indicator Date'!BP100)</f>
        <v>2018</v>
      </c>
      <c r="BQ100" s="38">
        <f>IF('Indicator Date'!BQ100="","x",'Indicator Date'!BQ100)</f>
        <v>2022</v>
      </c>
      <c r="BR100" s="38">
        <f>IF('Indicator Date'!BR100="","x",'Indicator Date'!BR100)</f>
        <v>2022</v>
      </c>
      <c r="BS100" s="38">
        <f>IF('Indicator Date'!BS100="","x",'Indicator Date'!BS100)</f>
        <v>2022</v>
      </c>
      <c r="BT100" s="38">
        <f>IF('Indicator Date'!BT100="","x",'Indicator Date'!BT100)</f>
        <v>2021</v>
      </c>
      <c r="BU100" s="38">
        <f>IF('Indicator Date'!BU100="","x",'Indicator Date'!BU100)</f>
        <v>2020</v>
      </c>
      <c r="BV100" s="38">
        <f>IF('Indicator Date'!BV100="","x",'Indicator Date'!BV100)</f>
        <v>2023</v>
      </c>
    </row>
    <row r="101" spans="1:74">
      <c r="A101" s="30" t="str">
        <f>'Indicator Data'!A103</f>
        <v>Libya</v>
      </c>
      <c r="B101" s="23" t="str">
        <f>'Indicator Data'!B103</f>
        <v>LBY</v>
      </c>
      <c r="C101" s="38">
        <f>IF('Indicator Date'!C101="","x",'Indicator Date'!C101)</f>
        <v>2024</v>
      </c>
      <c r="D101" s="38">
        <f>IF('Indicator Date'!D101="","x",'Indicator Date'!D101)</f>
        <v>2024</v>
      </c>
      <c r="E101" s="38">
        <f>IF('Indicator Date'!E101="","x",'Indicator Date'!E101)</f>
        <v>2024</v>
      </c>
      <c r="F101" s="38">
        <f>IF('Indicator Date'!F101="","x",'Indicator Date'!F101)</f>
        <v>2024</v>
      </c>
      <c r="G101" s="38">
        <f>IF('Indicator Date'!G101="","x",'Indicator Date'!G101)</f>
        <v>2024</v>
      </c>
      <c r="H101" s="38">
        <f>IF('Indicator Date'!H101="","x",'Indicator Date'!H101)</f>
        <v>2024</v>
      </c>
      <c r="I101" s="38">
        <f>IF('Indicator Date'!I101="","x",'Indicator Date'!I101)</f>
        <v>2024</v>
      </c>
      <c r="J101" s="38">
        <f>IF('Indicator Date'!J101="","x",'Indicator Date'!J101)</f>
        <v>2024</v>
      </c>
      <c r="K101" s="38">
        <f>IF('Indicator Date'!K101="","x",'Indicator Date'!K101)</f>
        <v>2024</v>
      </c>
      <c r="L101" s="38">
        <f>IF('Indicator Date'!L101="","x",'Indicator Date'!L101)</f>
        <v>2024</v>
      </c>
      <c r="M101" s="38">
        <f>IF('Indicator Date'!M101="","x",'Indicator Date'!M101)</f>
        <v>2024</v>
      </c>
      <c r="N101" s="38">
        <f>IF('Indicator Date'!N101="","x",'Indicator Date'!N101)</f>
        <v>2024</v>
      </c>
      <c r="O101" s="38">
        <f>IF('Indicator Date'!O101="","x",'Indicator Date'!O101)</f>
        <v>2024</v>
      </c>
      <c r="P101" s="38">
        <f>IF('Indicator Date'!P101="","x",'Indicator Date'!P101)</f>
        <v>2024</v>
      </c>
      <c r="Q101" s="38">
        <f>IF('Indicator Date'!Q101="","x",'Indicator Date'!Q101)</f>
        <v>2024</v>
      </c>
      <c r="R101" s="38">
        <f>IF('Indicator Date'!R101="","x",'Indicator Date'!R101)</f>
        <v>2024</v>
      </c>
      <c r="S101" s="38">
        <f>IF('Indicator Date'!S101="","x",'Indicator Date'!S101)</f>
        <v>2024</v>
      </c>
      <c r="T101" s="38">
        <f>IF('Indicator Date'!T101="","x",'Indicator Date'!T101)</f>
        <v>2024</v>
      </c>
      <c r="U101" s="38">
        <f>IF('Indicator Date'!U101="","x",'Indicator Date'!U101)</f>
        <v>2024</v>
      </c>
      <c r="V101" s="38">
        <f>IF('Indicator Date'!V101="","x",'Indicator Date'!V101)</f>
        <v>2021</v>
      </c>
      <c r="W101" s="38">
        <f>IF('Indicator Date'!W101="","x",'Indicator Date'!W101)</f>
        <v>2022</v>
      </c>
      <c r="X101" s="38">
        <f>IF('Indicator Date'!X101="","x",'Indicator Date'!X101)</f>
        <v>2022</v>
      </c>
      <c r="Y101" s="38" t="str">
        <f>IF('Indicator Date'!Y101="","x",'Indicator Date'!Y101)</f>
        <v>x</v>
      </c>
      <c r="Z101" s="38">
        <f>IF('Indicator Date'!Z101="","x",'Indicator Date'!Z101)</f>
        <v>2022</v>
      </c>
      <c r="AA101" s="38" t="str">
        <f>IF('Indicator Date'!AA101="","x",'Indicator Date'!AA101)</f>
        <v>x</v>
      </c>
      <c r="AB101" s="38">
        <f>IF('Indicator Date'!AB101="","x",'Indicator Date'!AB101)</f>
        <v>2016</v>
      </c>
      <c r="AC101" s="38">
        <f>IF('Indicator Date'!AC101="","x",'Indicator Date'!AC101)</f>
        <v>2020</v>
      </c>
      <c r="AD101" s="38">
        <f>IF('Indicator Date'!AD101="","x",'Indicator Date'!AD101)</f>
        <v>2022</v>
      </c>
      <c r="AE101" s="38">
        <f>IF('Indicator Date'!AE101="","x",'Indicator Date'!AE101)</f>
        <v>2024</v>
      </c>
      <c r="AF101" s="38">
        <f>IF('Indicator Date'!AF101="","x",'Indicator Date'!AF101)</f>
        <v>2024</v>
      </c>
      <c r="AG101" s="38">
        <f>IF('Indicator Date'!AG101="","x",'Indicator Date'!AG101)</f>
        <v>2024</v>
      </c>
      <c r="AH101" s="38">
        <f>IF('Indicator Date'!AH101="","x",'Indicator Date'!AH101)</f>
        <v>2022</v>
      </c>
      <c r="AI101" s="38" t="str">
        <f>IF('Indicator Date'!AI101="","x",RIGHT('Indicator Date'!AI101,4))</f>
        <v>2014</v>
      </c>
      <c r="AJ101" s="38">
        <f>IF('Indicator Date'!AJ101="","x",'Indicator Date'!AJ101)</f>
        <v>2024</v>
      </c>
      <c r="AK101" s="38">
        <f>IF('Indicator Date'!AK101="","x",'Indicator Date'!AK101)</f>
        <v>2021</v>
      </c>
      <c r="AL101" s="38">
        <f>IF('Indicator Date'!AL101="","x",'Indicator Date'!AL101)</f>
        <v>2022</v>
      </c>
      <c r="AM101" s="38">
        <f>IF('Indicator Date'!AM101="","x",'Indicator Date'!AM101)</f>
        <v>2022</v>
      </c>
      <c r="AN101" s="38">
        <f>IF('Indicator Date'!AN101="","x",'Indicator Date'!AN101)</f>
        <v>2022</v>
      </c>
      <c r="AO101" s="38">
        <f>IF('Indicator Date'!AO101="","x",'Indicator Date'!AO101)</f>
        <v>2022</v>
      </c>
      <c r="AP101" s="38">
        <f>IF('Indicator Date'!AP101="","x",'Indicator Date'!AP101)</f>
        <v>2014</v>
      </c>
      <c r="AQ101" s="38">
        <f>IF('Indicator Date'!AQ101="","x",'Indicator Date'!AQ101)</f>
        <v>2022</v>
      </c>
      <c r="AR101" s="38">
        <f>IF('Indicator Date'!AR101="","x",'Indicator Date'!AR101)</f>
        <v>2022</v>
      </c>
      <c r="AS101" s="38" t="str">
        <f>IF('Indicator Date'!AS101="","x",'Indicator Date'!AS101)</f>
        <v>x</v>
      </c>
      <c r="AT101" s="38" t="str">
        <f>IF('Indicator Date'!AT101="","x",'Indicator Date'!AT101)</f>
        <v>x</v>
      </c>
      <c r="AU101" s="38">
        <f>IF('Indicator Date'!AU101="","x",'Indicator Date'!AU101)</f>
        <v>2022</v>
      </c>
      <c r="AV101" s="38">
        <f>IF('Indicator Date'!AV101="","x",'Indicator Date'!AV101)</f>
        <v>2022</v>
      </c>
      <c r="AW101" s="38" t="str">
        <f>IF('Indicator Date'!AW101="","x",'Indicator Date'!AW101)</f>
        <v>x</v>
      </c>
      <c r="AX101" s="38">
        <f>IF('Indicator Date'!AX101="","x",'Indicator Date'!AX101)</f>
        <v>2024</v>
      </c>
      <c r="AY101" s="38">
        <f>IF('Indicator Date'!AY101="","x",'Indicator Date'!AY101)</f>
        <v>2024</v>
      </c>
      <c r="AZ101" s="38">
        <f>IF('Indicator Date'!AZ101="","x",'Indicator Date'!AZ101)</f>
        <v>2024</v>
      </c>
      <c r="BA101" s="38">
        <f>IF('Indicator Date'!BA101="","x",'Indicator Date'!BA101)</f>
        <v>2024</v>
      </c>
      <c r="BB101" s="38">
        <f>IF('Indicator Date'!BB101="","x",'Indicator Date'!BB101)</f>
        <v>2024</v>
      </c>
      <c r="BC101" s="38">
        <f>IF('Indicator Date'!BC101="","x",'Indicator Date'!BC101)</f>
        <v>2024</v>
      </c>
      <c r="BD101" s="38">
        <f>IF('Indicator Date'!BD101="","x",'Indicator Date'!BD101)</f>
        <v>2024</v>
      </c>
      <c r="BE101" s="38">
        <f>IF('Indicator Date'!BE101="","x",'Indicator Date'!BE101)</f>
        <v>2024</v>
      </c>
      <c r="BF101" s="38" t="str">
        <f>IF('Indicator Date'!BF101="","x",'Indicator Date'!BF101)</f>
        <v>x</v>
      </c>
      <c r="BG101" s="38">
        <f>IF('Indicator Date'!BG101="","x",'Indicator Date'!BG101)</f>
        <v>2022</v>
      </c>
      <c r="BH101" s="38">
        <f>IF('Indicator Date'!BH101="","x",'Indicator Date'!BH101)</f>
        <v>2023</v>
      </c>
      <c r="BI101" s="38">
        <f>IF('Indicator Date'!BI101="","x",'Indicator Date'!BI101)</f>
        <v>2022</v>
      </c>
      <c r="BJ101" s="38" t="str">
        <f>IF('Indicator Date'!BJ101="","x",'Indicator Date'!BJ101)</f>
        <v>x</v>
      </c>
      <c r="BK101" s="38">
        <f>IF('Indicator Date'!BK101="","x",'Indicator Date'!BK101)</f>
        <v>2014</v>
      </c>
      <c r="BL101" s="38">
        <f>IF('Indicator Date'!BL101="","x",'Indicator Date'!BL101)</f>
        <v>2022</v>
      </c>
      <c r="BM101" s="38">
        <f>IF('Indicator Date'!BM101="","x",'Indicator Date'!BM101)</f>
        <v>2014</v>
      </c>
      <c r="BN101" s="38">
        <f>IF('Indicator Date'!BN101="","x",'Indicator Date'!BN101)</f>
        <v>2022</v>
      </c>
      <c r="BO101" s="38">
        <f>IF('Indicator Date'!BO101="","x",'Indicator Date'!BO101)</f>
        <v>2022</v>
      </c>
      <c r="BP101" s="38">
        <f>IF('Indicator Date'!BP101="","x",'Indicator Date'!BP101)</f>
        <v>2017</v>
      </c>
      <c r="BQ101" s="38">
        <f>IF('Indicator Date'!BQ101="","x",'Indicator Date'!BQ101)</f>
        <v>2022</v>
      </c>
      <c r="BR101" s="38">
        <f>IF('Indicator Date'!BR101="","x",'Indicator Date'!BR101)</f>
        <v>2022</v>
      </c>
      <c r="BS101" s="38">
        <f>IF('Indicator Date'!BS101="","x",'Indicator Date'!BS101)</f>
        <v>2022</v>
      </c>
      <c r="BT101" s="38" t="str">
        <f>IF('Indicator Date'!BT101="","x",'Indicator Date'!BT101)</f>
        <v>x</v>
      </c>
      <c r="BU101" s="38">
        <f>IF('Indicator Date'!BU101="","x",'Indicator Date'!BU101)</f>
        <v>2020</v>
      </c>
      <c r="BV101" s="38">
        <f>IF('Indicator Date'!BV101="","x",'Indicator Date'!BV101)</f>
        <v>2023</v>
      </c>
    </row>
    <row r="102" spans="1:74">
      <c r="A102" s="30" t="str">
        <f>'Indicator Data'!A104</f>
        <v>Liechtenstein</v>
      </c>
      <c r="B102" s="23" t="str">
        <f>'Indicator Data'!B104</f>
        <v>LIE</v>
      </c>
      <c r="C102" s="38">
        <f>IF('Indicator Date'!C102="","x",'Indicator Date'!C102)</f>
        <v>2024</v>
      </c>
      <c r="D102" s="38">
        <f>IF('Indicator Date'!D102="","x",'Indicator Date'!D102)</f>
        <v>2024</v>
      </c>
      <c r="E102" s="38">
        <f>IF('Indicator Date'!E102="","x",'Indicator Date'!E102)</f>
        <v>2024</v>
      </c>
      <c r="F102" s="38">
        <f>IF('Indicator Date'!F102="","x",'Indicator Date'!F102)</f>
        <v>2024</v>
      </c>
      <c r="G102" s="38">
        <f>IF('Indicator Date'!G102="","x",'Indicator Date'!G102)</f>
        <v>2024</v>
      </c>
      <c r="H102" s="38">
        <f>IF('Indicator Date'!H102="","x",'Indicator Date'!H102)</f>
        <v>2024</v>
      </c>
      <c r="I102" s="38">
        <f>IF('Indicator Date'!I102="","x",'Indicator Date'!I102)</f>
        <v>2024</v>
      </c>
      <c r="J102" s="38">
        <f>IF('Indicator Date'!J102="","x",'Indicator Date'!J102)</f>
        <v>2024</v>
      </c>
      <c r="K102" s="38">
        <f>IF('Indicator Date'!K102="","x",'Indicator Date'!K102)</f>
        <v>2024</v>
      </c>
      <c r="L102" s="38">
        <f>IF('Indicator Date'!L102="","x",'Indicator Date'!L102)</f>
        <v>2024</v>
      </c>
      <c r="M102" s="38">
        <f>IF('Indicator Date'!M102="","x",'Indicator Date'!M102)</f>
        <v>2024</v>
      </c>
      <c r="N102" s="38" t="str">
        <f>IF('Indicator Date'!N102="","x",'Indicator Date'!N102)</f>
        <v>x</v>
      </c>
      <c r="O102" s="38" t="str">
        <f>IF('Indicator Date'!O102="","x",'Indicator Date'!O102)</f>
        <v>x</v>
      </c>
      <c r="P102" s="38" t="str">
        <f>IF('Indicator Date'!P102="","x",'Indicator Date'!P102)</f>
        <v>x</v>
      </c>
      <c r="Q102" s="38">
        <f>IF('Indicator Date'!Q102="","x",'Indicator Date'!Q102)</f>
        <v>2024</v>
      </c>
      <c r="R102" s="38">
        <f>IF('Indicator Date'!R102="","x",'Indicator Date'!R102)</f>
        <v>2024</v>
      </c>
      <c r="S102" s="38">
        <f>IF('Indicator Date'!S102="","x",'Indicator Date'!S102)</f>
        <v>2024</v>
      </c>
      <c r="T102" s="38">
        <f>IF('Indicator Date'!T102="","x",'Indicator Date'!T102)</f>
        <v>2024</v>
      </c>
      <c r="U102" s="38">
        <f>IF('Indicator Date'!U102="","x",'Indicator Date'!U102)</f>
        <v>2024</v>
      </c>
      <c r="V102" s="38">
        <f>IF('Indicator Date'!V102="","x",'Indicator Date'!V102)</f>
        <v>2021</v>
      </c>
      <c r="W102" s="38">
        <f>IF('Indicator Date'!W102="","x",'Indicator Date'!W102)</f>
        <v>2022</v>
      </c>
      <c r="X102" s="38">
        <f>IF('Indicator Date'!X102="","x",'Indicator Date'!X102)</f>
        <v>2022</v>
      </c>
      <c r="Y102" s="38">
        <f>IF('Indicator Date'!Y102="","x",'Indicator Date'!Y102)</f>
        <v>2015</v>
      </c>
      <c r="Z102" s="38">
        <f>IF('Indicator Date'!Z102="","x",'Indicator Date'!Z102)</f>
        <v>2022</v>
      </c>
      <c r="AA102" s="38" t="str">
        <f>IF('Indicator Date'!AA102="","x",'Indicator Date'!AA102)</f>
        <v>x</v>
      </c>
      <c r="AB102" s="38">
        <f>IF('Indicator Date'!AB102="","x",'Indicator Date'!AB102)</f>
        <v>2019</v>
      </c>
      <c r="AC102" s="38">
        <f>IF('Indicator Date'!AC102="","x",'Indicator Date'!AC102)</f>
        <v>2020</v>
      </c>
      <c r="AD102" s="38" t="str">
        <f>IF('Indicator Date'!AD102="","x",'Indicator Date'!AD102)</f>
        <v>x</v>
      </c>
      <c r="AE102" s="38">
        <f>IF('Indicator Date'!AE102="","x",'Indicator Date'!AE102)</f>
        <v>2024</v>
      </c>
      <c r="AF102" s="38">
        <f>IF('Indicator Date'!AF102="","x",'Indicator Date'!AF102)</f>
        <v>2008</v>
      </c>
      <c r="AG102" s="38" t="str">
        <f>IF('Indicator Date'!AG102="","x",'Indicator Date'!AG102)</f>
        <v>x</v>
      </c>
      <c r="AH102" s="38">
        <f>IF('Indicator Date'!AH102="","x",'Indicator Date'!AH102)</f>
        <v>2022</v>
      </c>
      <c r="AI102" s="38" t="str">
        <f>IF('Indicator Date'!AI102="","x",RIGHT('Indicator Date'!AI102,4))</f>
        <v>x</v>
      </c>
      <c r="AJ102" s="38">
        <f>IF('Indicator Date'!AJ102="","x",'Indicator Date'!AJ102)</f>
        <v>2024</v>
      </c>
      <c r="AK102" s="38">
        <f>IF('Indicator Date'!AK102="","x",'Indicator Date'!AK102)</f>
        <v>2021</v>
      </c>
      <c r="AL102" s="38">
        <f>IF('Indicator Date'!AL102="","x",'Indicator Date'!AL102)</f>
        <v>2022</v>
      </c>
      <c r="AM102" s="38" t="str">
        <f>IF('Indicator Date'!AM102="","x",'Indicator Date'!AM102)</f>
        <v>x</v>
      </c>
      <c r="AN102" s="38" t="str">
        <f>IF('Indicator Date'!AN102="","x",'Indicator Date'!AN102)</f>
        <v>x</v>
      </c>
      <c r="AO102" s="38" t="str">
        <f>IF('Indicator Date'!AO102="","x",'Indicator Date'!AO102)</f>
        <v>x</v>
      </c>
      <c r="AP102" s="38" t="str">
        <f>IF('Indicator Date'!AP102="","x",'Indicator Date'!AP102)</f>
        <v>x</v>
      </c>
      <c r="AQ102" s="38" t="str">
        <f>IF('Indicator Date'!AQ102="","x",'Indicator Date'!AQ102)</f>
        <v>x</v>
      </c>
      <c r="AR102" s="38" t="str">
        <f>IF('Indicator Date'!AR102="","x",'Indicator Date'!AR102)</f>
        <v>x</v>
      </c>
      <c r="AS102" s="38" t="str">
        <f>IF('Indicator Date'!AS102="","x",'Indicator Date'!AS102)</f>
        <v>x</v>
      </c>
      <c r="AT102" s="38" t="str">
        <f>IF('Indicator Date'!AT102="","x",'Indicator Date'!AT102)</f>
        <v>x</v>
      </c>
      <c r="AU102" s="38" t="str">
        <f>IF('Indicator Date'!AU102="","x",'Indicator Date'!AU102)</f>
        <v>x</v>
      </c>
      <c r="AV102" s="38" t="str">
        <f>IF('Indicator Date'!AV102="","x",'Indicator Date'!AV102)</f>
        <v>x</v>
      </c>
      <c r="AW102" s="38" t="str">
        <f>IF('Indicator Date'!AW102="","x",'Indicator Date'!AW102)</f>
        <v>x</v>
      </c>
      <c r="AX102" s="38" t="str">
        <f>IF('Indicator Date'!AX102="","x",'Indicator Date'!AX102)</f>
        <v>x</v>
      </c>
      <c r="AY102" s="38" t="str">
        <f>IF('Indicator Date'!AY102="","x",'Indicator Date'!AY102)</f>
        <v>x</v>
      </c>
      <c r="AZ102" s="38" t="str">
        <f>IF('Indicator Date'!AZ102="","x",'Indicator Date'!AZ102)</f>
        <v>x</v>
      </c>
      <c r="BA102" s="38" t="str">
        <f>IF('Indicator Date'!BA102="","x",'Indicator Date'!BA102)</f>
        <v>x</v>
      </c>
      <c r="BB102" s="38">
        <f>IF('Indicator Date'!BB102="","x",'Indicator Date'!BB102)</f>
        <v>2024</v>
      </c>
      <c r="BC102" s="38" t="str">
        <f>IF('Indicator Date'!BC102="","x",'Indicator Date'!BC102)</f>
        <v>x</v>
      </c>
      <c r="BD102" s="38">
        <f>IF('Indicator Date'!BD102="","x",'Indicator Date'!BD102)</f>
        <v>2024</v>
      </c>
      <c r="BE102" s="38">
        <f>IF('Indicator Date'!BE102="","x",'Indicator Date'!BE102)</f>
        <v>2024</v>
      </c>
      <c r="BF102" s="38" t="str">
        <f>IF('Indicator Date'!BF102="","x",'Indicator Date'!BF102)</f>
        <v>x</v>
      </c>
      <c r="BG102" s="38">
        <f>IF('Indicator Date'!BG102="","x",'Indicator Date'!BG102)</f>
        <v>2022</v>
      </c>
      <c r="BH102" s="38" t="str">
        <f>IF('Indicator Date'!BH102="","x",'Indicator Date'!BH102)</f>
        <v>x</v>
      </c>
      <c r="BI102" s="38">
        <f>IF('Indicator Date'!BI102="","x",'Indicator Date'!BI102)</f>
        <v>2022</v>
      </c>
      <c r="BJ102" s="38" t="str">
        <f>IF('Indicator Date'!BJ102="","x",'Indicator Date'!BJ102)</f>
        <v>x</v>
      </c>
      <c r="BK102" s="38">
        <f>IF('Indicator Date'!BK102="","x",'Indicator Date'!BK102)</f>
        <v>2021</v>
      </c>
      <c r="BL102" s="38">
        <f>IF('Indicator Date'!BL102="","x",'Indicator Date'!BL102)</f>
        <v>2022</v>
      </c>
      <c r="BM102" s="38">
        <f>IF('Indicator Date'!BM102="","x",'Indicator Date'!BM102)</f>
        <v>2014</v>
      </c>
      <c r="BN102" s="38">
        <f>IF('Indicator Date'!BN102="","x",'Indicator Date'!BN102)</f>
        <v>2022</v>
      </c>
      <c r="BO102" s="38">
        <f>IF('Indicator Date'!BO102="","x",'Indicator Date'!BO102)</f>
        <v>2022</v>
      </c>
      <c r="BP102" s="38" t="str">
        <f>IF('Indicator Date'!BP102="","x",'Indicator Date'!BP102)</f>
        <v>x</v>
      </c>
      <c r="BQ102" s="38" t="str">
        <f>IF('Indicator Date'!BQ102="","x",'Indicator Date'!BQ102)</f>
        <v>x</v>
      </c>
      <c r="BR102" s="38" t="str">
        <f>IF('Indicator Date'!BR102="","x",'Indicator Date'!BR102)</f>
        <v>x</v>
      </c>
      <c r="BS102" s="38" t="str">
        <f>IF('Indicator Date'!BS102="","x",'Indicator Date'!BS102)</f>
        <v>x</v>
      </c>
      <c r="BT102" s="38" t="str">
        <f>IF('Indicator Date'!BT102="","x",'Indicator Date'!BT102)</f>
        <v>x</v>
      </c>
      <c r="BU102" s="38" t="str">
        <f>IF('Indicator Date'!BU102="","x",'Indicator Date'!BU102)</f>
        <v>x</v>
      </c>
      <c r="BV102" s="38">
        <f>IF('Indicator Date'!BV102="","x",'Indicator Date'!BV102)</f>
        <v>2022</v>
      </c>
    </row>
    <row r="103" spans="1:74">
      <c r="A103" s="30" t="str">
        <f>'Indicator Data'!A105</f>
        <v>Lithuania</v>
      </c>
      <c r="B103" s="23" t="str">
        <f>'Indicator Data'!B105</f>
        <v>LTU</v>
      </c>
      <c r="C103" s="38">
        <f>IF('Indicator Date'!C103="","x",'Indicator Date'!C103)</f>
        <v>2024</v>
      </c>
      <c r="D103" s="38">
        <f>IF('Indicator Date'!D103="","x",'Indicator Date'!D103)</f>
        <v>2024</v>
      </c>
      <c r="E103" s="38">
        <f>IF('Indicator Date'!E103="","x",'Indicator Date'!E103)</f>
        <v>2024</v>
      </c>
      <c r="F103" s="38">
        <f>IF('Indicator Date'!F103="","x",'Indicator Date'!F103)</f>
        <v>2024</v>
      </c>
      <c r="G103" s="38">
        <f>IF('Indicator Date'!G103="","x",'Indicator Date'!G103)</f>
        <v>2024</v>
      </c>
      <c r="H103" s="38">
        <f>IF('Indicator Date'!H103="","x",'Indicator Date'!H103)</f>
        <v>2024</v>
      </c>
      <c r="I103" s="38">
        <f>IF('Indicator Date'!I103="","x",'Indicator Date'!I103)</f>
        <v>2024</v>
      </c>
      <c r="J103" s="38">
        <f>IF('Indicator Date'!J103="","x",'Indicator Date'!J103)</f>
        <v>2024</v>
      </c>
      <c r="K103" s="38">
        <f>IF('Indicator Date'!K103="","x",'Indicator Date'!K103)</f>
        <v>2024</v>
      </c>
      <c r="L103" s="38">
        <f>IF('Indicator Date'!L103="","x",'Indicator Date'!L103)</f>
        <v>2024</v>
      </c>
      <c r="M103" s="38">
        <f>IF('Indicator Date'!M103="","x",'Indicator Date'!M103)</f>
        <v>2024</v>
      </c>
      <c r="N103" s="38" t="str">
        <f>IF('Indicator Date'!N103="","x",'Indicator Date'!N103)</f>
        <v>x</v>
      </c>
      <c r="O103" s="38" t="str">
        <f>IF('Indicator Date'!O103="","x",'Indicator Date'!O103)</f>
        <v>x</v>
      </c>
      <c r="P103" s="38" t="str">
        <f>IF('Indicator Date'!P103="","x",'Indicator Date'!P103)</f>
        <v>x</v>
      </c>
      <c r="Q103" s="38">
        <f>IF('Indicator Date'!Q103="","x",'Indicator Date'!Q103)</f>
        <v>2024</v>
      </c>
      <c r="R103" s="38">
        <f>IF('Indicator Date'!R103="","x",'Indicator Date'!R103)</f>
        <v>2024</v>
      </c>
      <c r="S103" s="38">
        <f>IF('Indicator Date'!S103="","x",'Indicator Date'!S103)</f>
        <v>2024</v>
      </c>
      <c r="T103" s="38">
        <f>IF('Indicator Date'!T103="","x",'Indicator Date'!T103)</f>
        <v>2024</v>
      </c>
      <c r="U103" s="38">
        <f>IF('Indicator Date'!U103="","x",'Indicator Date'!U103)</f>
        <v>2024</v>
      </c>
      <c r="V103" s="38">
        <f>IF('Indicator Date'!V103="","x",'Indicator Date'!V103)</f>
        <v>2021</v>
      </c>
      <c r="W103" s="38">
        <f>IF('Indicator Date'!W103="","x",'Indicator Date'!W103)</f>
        <v>2022</v>
      </c>
      <c r="X103" s="38">
        <f>IF('Indicator Date'!X103="","x",'Indicator Date'!X103)</f>
        <v>2022</v>
      </c>
      <c r="Y103" s="38">
        <f>IF('Indicator Date'!Y103="","x",'Indicator Date'!Y103)</f>
        <v>2011</v>
      </c>
      <c r="Z103" s="38">
        <f>IF('Indicator Date'!Z103="","x",'Indicator Date'!Z103)</f>
        <v>2022</v>
      </c>
      <c r="AA103" s="38" t="str">
        <f>IF('Indicator Date'!AA103="","x",'Indicator Date'!AA103)</f>
        <v>x</v>
      </c>
      <c r="AB103" s="38">
        <f>IF('Indicator Date'!AB103="","x",'Indicator Date'!AB103)</f>
        <v>2018</v>
      </c>
      <c r="AC103" s="38">
        <f>IF('Indicator Date'!AC103="","x",'Indicator Date'!AC103)</f>
        <v>2020</v>
      </c>
      <c r="AD103" s="38">
        <f>IF('Indicator Date'!AD103="","x",'Indicator Date'!AD103)</f>
        <v>2022</v>
      </c>
      <c r="AE103" s="38">
        <f>IF('Indicator Date'!AE103="","x",'Indicator Date'!AE103)</f>
        <v>2024</v>
      </c>
      <c r="AF103" s="38">
        <f>IF('Indicator Date'!AF103="","x",'Indicator Date'!AF103)</f>
        <v>2024</v>
      </c>
      <c r="AG103" s="38">
        <f>IF('Indicator Date'!AG103="","x",'Indicator Date'!AG103)</f>
        <v>2024</v>
      </c>
      <c r="AH103" s="38">
        <f>IF('Indicator Date'!AH103="","x",'Indicator Date'!AH103)</f>
        <v>2022</v>
      </c>
      <c r="AI103" s="38" t="str">
        <f>IF('Indicator Date'!AI103="","x",RIGHT('Indicator Date'!AI103,4))</f>
        <v>x</v>
      </c>
      <c r="AJ103" s="38">
        <f>IF('Indicator Date'!AJ103="","x",'Indicator Date'!AJ103)</f>
        <v>2024</v>
      </c>
      <c r="AK103" s="38">
        <f>IF('Indicator Date'!AK103="","x",'Indicator Date'!AK103)</f>
        <v>2021</v>
      </c>
      <c r="AL103" s="38">
        <f>IF('Indicator Date'!AL103="","x",'Indicator Date'!AL103)</f>
        <v>2022</v>
      </c>
      <c r="AM103" s="38" t="str">
        <f>IF('Indicator Date'!AM103="","x",'Indicator Date'!AM103)</f>
        <v>x</v>
      </c>
      <c r="AN103" s="38">
        <f>IF('Indicator Date'!AN103="","x",'Indicator Date'!AN103)</f>
        <v>2023</v>
      </c>
      <c r="AO103" s="38">
        <f>IF('Indicator Date'!AO103="","x",'Indicator Date'!AO103)</f>
        <v>2022</v>
      </c>
      <c r="AP103" s="38">
        <f>IF('Indicator Date'!AP103="","x",'Indicator Date'!AP103)</f>
        <v>2021</v>
      </c>
      <c r="AQ103" s="38">
        <f>IF('Indicator Date'!AQ103="","x",'Indicator Date'!AQ103)</f>
        <v>2022</v>
      </c>
      <c r="AR103" s="38">
        <f>IF('Indicator Date'!AR103="","x",'Indicator Date'!AR103)</f>
        <v>2022</v>
      </c>
      <c r="AS103" s="38">
        <f>IF('Indicator Date'!AS103="","x",'Indicator Date'!AS103)</f>
        <v>2022</v>
      </c>
      <c r="AT103" s="38" t="str">
        <f>IF('Indicator Date'!AT103="","x",'Indicator Date'!AT103)</f>
        <v>x</v>
      </c>
      <c r="AU103" s="38">
        <f>IF('Indicator Date'!AU103="","x",'Indicator Date'!AU103)</f>
        <v>2022</v>
      </c>
      <c r="AV103" s="38">
        <f>IF('Indicator Date'!AV103="","x",'Indicator Date'!AV103)</f>
        <v>2022</v>
      </c>
      <c r="AW103" s="38">
        <f>IF('Indicator Date'!AW103="","x",'Indicator Date'!AW103)</f>
        <v>2021</v>
      </c>
      <c r="AX103" s="38">
        <f>IF('Indicator Date'!AX103="","x",'Indicator Date'!AX103)</f>
        <v>2024</v>
      </c>
      <c r="AY103" s="38">
        <f>IF('Indicator Date'!AY103="","x",'Indicator Date'!AY103)</f>
        <v>2024</v>
      </c>
      <c r="AZ103" s="38">
        <f>IF('Indicator Date'!AZ103="","x",'Indicator Date'!AZ103)</f>
        <v>2024</v>
      </c>
      <c r="BA103" s="38" t="str">
        <f>IF('Indicator Date'!BA103="","x",'Indicator Date'!BA103)</f>
        <v>x</v>
      </c>
      <c r="BB103" s="38">
        <f>IF('Indicator Date'!BB103="","x",'Indicator Date'!BB103)</f>
        <v>2024</v>
      </c>
      <c r="BC103" s="38" t="str">
        <f>IF('Indicator Date'!BC103="","x",'Indicator Date'!BC103)</f>
        <v>x</v>
      </c>
      <c r="BD103" s="38">
        <f>IF('Indicator Date'!BD103="","x",'Indicator Date'!BD103)</f>
        <v>2024</v>
      </c>
      <c r="BE103" s="38">
        <f>IF('Indicator Date'!BE103="","x",'Indicator Date'!BE103)</f>
        <v>2024</v>
      </c>
      <c r="BF103" s="38" t="str">
        <f>IF('Indicator Date'!BF103="","x",'Indicator Date'!BF103)</f>
        <v>x</v>
      </c>
      <c r="BG103" s="38">
        <f>IF('Indicator Date'!BG103="","x",'Indicator Date'!BG103)</f>
        <v>2022</v>
      </c>
      <c r="BH103" s="38">
        <f>IF('Indicator Date'!BH103="","x",'Indicator Date'!BH103)</f>
        <v>2023</v>
      </c>
      <c r="BI103" s="38">
        <f>IF('Indicator Date'!BI103="","x",'Indicator Date'!BI103)</f>
        <v>2022</v>
      </c>
      <c r="BJ103" s="38">
        <f>IF('Indicator Date'!BJ103="","x",'Indicator Date'!BJ103)</f>
        <v>2021</v>
      </c>
      <c r="BK103" s="38">
        <f>IF('Indicator Date'!BK103="","x",'Indicator Date'!BK103)</f>
        <v>2022</v>
      </c>
      <c r="BL103" s="38">
        <f>IF('Indicator Date'!BL103="","x",'Indicator Date'!BL103)</f>
        <v>2022</v>
      </c>
      <c r="BM103" s="38">
        <f>IF('Indicator Date'!BM103="","x",'Indicator Date'!BM103)</f>
        <v>2014</v>
      </c>
      <c r="BN103" s="38">
        <f>IF('Indicator Date'!BN103="","x",'Indicator Date'!BN103)</f>
        <v>2022</v>
      </c>
      <c r="BO103" s="38">
        <f>IF('Indicator Date'!BO103="","x",'Indicator Date'!BO103)</f>
        <v>2022</v>
      </c>
      <c r="BP103" s="38">
        <f>IF('Indicator Date'!BP103="","x",'Indicator Date'!BP103)</f>
        <v>2021</v>
      </c>
      <c r="BQ103" s="38">
        <f>IF('Indicator Date'!BQ103="","x",'Indicator Date'!BQ103)</f>
        <v>2022</v>
      </c>
      <c r="BR103" s="38">
        <f>IF('Indicator Date'!BR103="","x",'Indicator Date'!BR103)</f>
        <v>2022</v>
      </c>
      <c r="BS103" s="38">
        <f>IF('Indicator Date'!BS103="","x",'Indicator Date'!BS103)</f>
        <v>2022</v>
      </c>
      <c r="BT103" s="38">
        <f>IF('Indicator Date'!BT103="","x",'Indicator Date'!BT103)</f>
        <v>2022</v>
      </c>
      <c r="BU103" s="38">
        <f>IF('Indicator Date'!BU103="","x",'Indicator Date'!BU103)</f>
        <v>2020</v>
      </c>
      <c r="BV103" s="38">
        <f>IF('Indicator Date'!BV103="","x",'Indicator Date'!BV103)</f>
        <v>2023</v>
      </c>
    </row>
    <row r="104" spans="1:74">
      <c r="A104" s="30" t="str">
        <f>'Indicator Data'!A106</f>
        <v>Luxembourg</v>
      </c>
      <c r="B104" s="23" t="str">
        <f>'Indicator Data'!B106</f>
        <v>LUX</v>
      </c>
      <c r="C104" s="38">
        <f>IF('Indicator Date'!C104="","x",'Indicator Date'!C104)</f>
        <v>2024</v>
      </c>
      <c r="D104" s="38">
        <f>IF('Indicator Date'!D104="","x",'Indicator Date'!D104)</f>
        <v>2024</v>
      </c>
      <c r="E104" s="38">
        <f>IF('Indicator Date'!E104="","x",'Indicator Date'!E104)</f>
        <v>2024</v>
      </c>
      <c r="F104" s="38">
        <f>IF('Indicator Date'!F104="","x",'Indicator Date'!F104)</f>
        <v>2024</v>
      </c>
      <c r="G104" s="38">
        <f>IF('Indicator Date'!G104="","x",'Indicator Date'!G104)</f>
        <v>2024</v>
      </c>
      <c r="H104" s="38">
        <f>IF('Indicator Date'!H104="","x",'Indicator Date'!H104)</f>
        <v>2024</v>
      </c>
      <c r="I104" s="38">
        <f>IF('Indicator Date'!I104="","x",'Indicator Date'!I104)</f>
        <v>2024</v>
      </c>
      <c r="J104" s="38">
        <f>IF('Indicator Date'!J104="","x",'Indicator Date'!J104)</f>
        <v>2024</v>
      </c>
      <c r="K104" s="38">
        <f>IF('Indicator Date'!K104="","x",'Indicator Date'!K104)</f>
        <v>2024</v>
      </c>
      <c r="L104" s="38">
        <f>IF('Indicator Date'!L104="","x",'Indicator Date'!L104)</f>
        <v>2024</v>
      </c>
      <c r="M104" s="38">
        <f>IF('Indicator Date'!M104="","x",'Indicator Date'!M104)</f>
        <v>2024</v>
      </c>
      <c r="N104" s="38" t="str">
        <f>IF('Indicator Date'!N104="","x",'Indicator Date'!N104)</f>
        <v>x</v>
      </c>
      <c r="O104" s="38" t="str">
        <f>IF('Indicator Date'!O104="","x",'Indicator Date'!O104)</f>
        <v>x</v>
      </c>
      <c r="P104" s="38" t="str">
        <f>IF('Indicator Date'!P104="","x",'Indicator Date'!P104)</f>
        <v>x</v>
      </c>
      <c r="Q104" s="38">
        <f>IF('Indicator Date'!Q104="","x",'Indicator Date'!Q104)</f>
        <v>2024</v>
      </c>
      <c r="R104" s="38">
        <f>IF('Indicator Date'!R104="","x",'Indicator Date'!R104)</f>
        <v>2024</v>
      </c>
      <c r="S104" s="38">
        <f>IF('Indicator Date'!S104="","x",'Indicator Date'!S104)</f>
        <v>2024</v>
      </c>
      <c r="T104" s="38">
        <f>IF('Indicator Date'!T104="","x",'Indicator Date'!T104)</f>
        <v>2024</v>
      </c>
      <c r="U104" s="38">
        <f>IF('Indicator Date'!U104="","x",'Indicator Date'!U104)</f>
        <v>2024</v>
      </c>
      <c r="V104" s="38">
        <f>IF('Indicator Date'!V104="","x",'Indicator Date'!V104)</f>
        <v>2021</v>
      </c>
      <c r="W104" s="38">
        <f>IF('Indicator Date'!W104="","x",'Indicator Date'!W104)</f>
        <v>2022</v>
      </c>
      <c r="X104" s="38">
        <f>IF('Indicator Date'!X104="","x",'Indicator Date'!X104)</f>
        <v>2022</v>
      </c>
      <c r="Y104" s="38">
        <f>IF('Indicator Date'!Y104="","x",'Indicator Date'!Y104)</f>
        <v>2011</v>
      </c>
      <c r="Z104" s="38">
        <f>IF('Indicator Date'!Z104="","x",'Indicator Date'!Z104)</f>
        <v>2022</v>
      </c>
      <c r="AA104" s="38" t="str">
        <f>IF('Indicator Date'!AA104="","x",'Indicator Date'!AA104)</f>
        <v>x</v>
      </c>
      <c r="AB104" s="38">
        <f>IF('Indicator Date'!AB104="","x",'Indicator Date'!AB104)</f>
        <v>2014</v>
      </c>
      <c r="AC104" s="38">
        <f>IF('Indicator Date'!AC104="","x",'Indicator Date'!AC104)</f>
        <v>2020</v>
      </c>
      <c r="AD104" s="38">
        <f>IF('Indicator Date'!AD104="","x",'Indicator Date'!AD104)</f>
        <v>2022</v>
      </c>
      <c r="AE104" s="38">
        <f>IF('Indicator Date'!AE104="","x",'Indicator Date'!AE104)</f>
        <v>2024</v>
      </c>
      <c r="AF104" s="38">
        <f>IF('Indicator Date'!AF104="","x",'Indicator Date'!AF104)</f>
        <v>2024</v>
      </c>
      <c r="AG104" s="38">
        <f>IF('Indicator Date'!AG104="","x",'Indicator Date'!AG104)</f>
        <v>2024</v>
      </c>
      <c r="AH104" s="38">
        <f>IF('Indicator Date'!AH104="","x",'Indicator Date'!AH104)</f>
        <v>2022</v>
      </c>
      <c r="AI104" s="38" t="str">
        <f>IF('Indicator Date'!AI104="","x",RIGHT('Indicator Date'!AI104,4))</f>
        <v>x</v>
      </c>
      <c r="AJ104" s="38">
        <f>IF('Indicator Date'!AJ104="","x",'Indicator Date'!AJ104)</f>
        <v>2024</v>
      </c>
      <c r="AK104" s="38">
        <f>IF('Indicator Date'!AK104="","x",'Indicator Date'!AK104)</f>
        <v>2021</v>
      </c>
      <c r="AL104" s="38">
        <f>IF('Indicator Date'!AL104="","x",'Indicator Date'!AL104)</f>
        <v>2022</v>
      </c>
      <c r="AM104" s="38" t="str">
        <f>IF('Indicator Date'!AM104="","x",'Indicator Date'!AM104)</f>
        <v>x</v>
      </c>
      <c r="AN104" s="38">
        <f>IF('Indicator Date'!AN104="","x",'Indicator Date'!AN104)</f>
        <v>2023</v>
      </c>
      <c r="AO104" s="38">
        <f>IF('Indicator Date'!AO104="","x",'Indicator Date'!AO104)</f>
        <v>2022</v>
      </c>
      <c r="AP104" s="38" t="str">
        <f>IF('Indicator Date'!AP104="","x",'Indicator Date'!AP104)</f>
        <v>x</v>
      </c>
      <c r="AQ104" s="38">
        <f>IF('Indicator Date'!AQ104="","x",'Indicator Date'!AQ104)</f>
        <v>2022</v>
      </c>
      <c r="AR104" s="38">
        <f>IF('Indicator Date'!AR104="","x",'Indicator Date'!AR104)</f>
        <v>2022</v>
      </c>
      <c r="AS104" s="38">
        <f>IF('Indicator Date'!AS104="","x",'Indicator Date'!AS104)</f>
        <v>2022</v>
      </c>
      <c r="AT104" s="38" t="str">
        <f>IF('Indicator Date'!AT104="","x",'Indicator Date'!AT104)</f>
        <v>x</v>
      </c>
      <c r="AU104" s="38">
        <f>IF('Indicator Date'!AU104="","x",'Indicator Date'!AU104)</f>
        <v>2022</v>
      </c>
      <c r="AV104" s="38">
        <f>IF('Indicator Date'!AV104="","x",'Indicator Date'!AV104)</f>
        <v>2022</v>
      </c>
      <c r="AW104" s="38">
        <f>IF('Indicator Date'!AW104="","x",'Indicator Date'!AW104)</f>
        <v>2021</v>
      </c>
      <c r="AX104" s="38">
        <f>IF('Indicator Date'!AX104="","x",'Indicator Date'!AX104)</f>
        <v>2024</v>
      </c>
      <c r="AY104" s="38">
        <f>IF('Indicator Date'!AY104="","x",'Indicator Date'!AY104)</f>
        <v>2024</v>
      </c>
      <c r="AZ104" s="38">
        <f>IF('Indicator Date'!AZ104="","x",'Indicator Date'!AZ104)</f>
        <v>2024</v>
      </c>
      <c r="BA104" s="38" t="str">
        <f>IF('Indicator Date'!BA104="","x",'Indicator Date'!BA104)</f>
        <v>x</v>
      </c>
      <c r="BB104" s="38">
        <f>IF('Indicator Date'!BB104="","x",'Indicator Date'!BB104)</f>
        <v>2024</v>
      </c>
      <c r="BC104" s="38" t="str">
        <f>IF('Indicator Date'!BC104="","x",'Indicator Date'!BC104)</f>
        <v>x</v>
      </c>
      <c r="BD104" s="38">
        <f>IF('Indicator Date'!BD104="","x",'Indicator Date'!BD104)</f>
        <v>2024</v>
      </c>
      <c r="BE104" s="38">
        <f>IF('Indicator Date'!BE104="","x",'Indicator Date'!BE104)</f>
        <v>2024</v>
      </c>
      <c r="BF104" s="38" t="str">
        <f>IF('Indicator Date'!BF104="","x",'Indicator Date'!BF104)</f>
        <v>x</v>
      </c>
      <c r="BG104" s="38">
        <f>IF('Indicator Date'!BG104="","x",'Indicator Date'!BG104)</f>
        <v>2022</v>
      </c>
      <c r="BH104" s="38">
        <f>IF('Indicator Date'!BH104="","x",'Indicator Date'!BH104)</f>
        <v>2023</v>
      </c>
      <c r="BI104" s="38">
        <f>IF('Indicator Date'!BI104="","x",'Indicator Date'!BI104)</f>
        <v>2022</v>
      </c>
      <c r="BJ104" s="38" t="str">
        <f>IF('Indicator Date'!BJ104="","x",'Indicator Date'!BJ104)</f>
        <v>x</v>
      </c>
      <c r="BK104" s="38">
        <f>IF('Indicator Date'!BK104="","x",'Indicator Date'!BK104)</f>
        <v>2022</v>
      </c>
      <c r="BL104" s="38">
        <f>IF('Indicator Date'!BL104="","x",'Indicator Date'!BL104)</f>
        <v>2021</v>
      </c>
      <c r="BM104" s="38">
        <f>IF('Indicator Date'!BM104="","x",'Indicator Date'!BM104)</f>
        <v>2014</v>
      </c>
      <c r="BN104" s="38">
        <f>IF('Indicator Date'!BN104="","x",'Indicator Date'!BN104)</f>
        <v>2022</v>
      </c>
      <c r="BO104" s="38">
        <f>IF('Indicator Date'!BO104="","x",'Indicator Date'!BO104)</f>
        <v>2022</v>
      </c>
      <c r="BP104" s="38">
        <f>IF('Indicator Date'!BP104="","x",'Indicator Date'!BP104)</f>
        <v>2017</v>
      </c>
      <c r="BQ104" s="38">
        <f>IF('Indicator Date'!BQ104="","x",'Indicator Date'!BQ104)</f>
        <v>2022</v>
      </c>
      <c r="BR104" s="38">
        <f>IF('Indicator Date'!BR104="","x",'Indicator Date'!BR104)</f>
        <v>2022</v>
      </c>
      <c r="BS104" s="38">
        <f>IF('Indicator Date'!BS104="","x",'Indicator Date'!BS104)</f>
        <v>2022</v>
      </c>
      <c r="BT104" s="38">
        <f>IF('Indicator Date'!BT104="","x",'Indicator Date'!BT104)</f>
        <v>2022</v>
      </c>
      <c r="BU104" s="38">
        <f>IF('Indicator Date'!BU104="","x",'Indicator Date'!BU104)</f>
        <v>2020</v>
      </c>
      <c r="BV104" s="38">
        <f>IF('Indicator Date'!BV104="","x",'Indicator Date'!BV104)</f>
        <v>2023</v>
      </c>
    </row>
    <row r="105" spans="1:74">
      <c r="A105" s="30" t="str">
        <f>'Indicator Data'!A107</f>
        <v>Madagascar</v>
      </c>
      <c r="B105" s="23" t="str">
        <f>'Indicator Data'!B107</f>
        <v>MDG</v>
      </c>
      <c r="C105" s="38">
        <f>IF('Indicator Date'!C105="","x",'Indicator Date'!C105)</f>
        <v>2024</v>
      </c>
      <c r="D105" s="38">
        <f>IF('Indicator Date'!D105="","x",'Indicator Date'!D105)</f>
        <v>2024</v>
      </c>
      <c r="E105" s="38">
        <f>IF('Indicator Date'!E105="","x",'Indicator Date'!E105)</f>
        <v>2024</v>
      </c>
      <c r="F105" s="38">
        <f>IF('Indicator Date'!F105="","x",'Indicator Date'!F105)</f>
        <v>2024</v>
      </c>
      <c r="G105" s="38">
        <f>IF('Indicator Date'!G105="","x",'Indicator Date'!G105)</f>
        <v>2024</v>
      </c>
      <c r="H105" s="38">
        <f>IF('Indicator Date'!H105="","x",'Indicator Date'!H105)</f>
        <v>2024</v>
      </c>
      <c r="I105" s="38">
        <f>IF('Indicator Date'!I105="","x",'Indicator Date'!I105)</f>
        <v>2024</v>
      </c>
      <c r="J105" s="38">
        <f>IF('Indicator Date'!J105="","x",'Indicator Date'!J105)</f>
        <v>2024</v>
      </c>
      <c r="K105" s="38">
        <f>IF('Indicator Date'!K105="","x",'Indicator Date'!K105)</f>
        <v>2024</v>
      </c>
      <c r="L105" s="38">
        <f>IF('Indicator Date'!L105="","x",'Indicator Date'!L105)</f>
        <v>2024</v>
      </c>
      <c r="M105" s="38">
        <f>IF('Indicator Date'!M105="","x",'Indicator Date'!M105)</f>
        <v>2024</v>
      </c>
      <c r="N105" s="38">
        <f>IF('Indicator Date'!N105="","x",'Indicator Date'!N105)</f>
        <v>2024</v>
      </c>
      <c r="O105" s="38">
        <f>IF('Indicator Date'!O105="","x",'Indicator Date'!O105)</f>
        <v>2024</v>
      </c>
      <c r="P105" s="38">
        <f>IF('Indicator Date'!P105="","x",'Indicator Date'!P105)</f>
        <v>2024</v>
      </c>
      <c r="Q105" s="38">
        <f>IF('Indicator Date'!Q105="","x",'Indicator Date'!Q105)</f>
        <v>2024</v>
      </c>
      <c r="R105" s="38">
        <f>IF('Indicator Date'!R105="","x",'Indicator Date'!R105)</f>
        <v>2024</v>
      </c>
      <c r="S105" s="38">
        <f>IF('Indicator Date'!S105="","x",'Indicator Date'!S105)</f>
        <v>2024</v>
      </c>
      <c r="T105" s="38">
        <f>IF('Indicator Date'!T105="","x",'Indicator Date'!T105)</f>
        <v>2024</v>
      </c>
      <c r="U105" s="38">
        <f>IF('Indicator Date'!U105="","x",'Indicator Date'!U105)</f>
        <v>2024</v>
      </c>
      <c r="V105" s="38">
        <f>IF('Indicator Date'!V105="","x",'Indicator Date'!V105)</f>
        <v>2021</v>
      </c>
      <c r="W105" s="38">
        <f>IF('Indicator Date'!W105="","x",'Indicator Date'!W105)</f>
        <v>2022</v>
      </c>
      <c r="X105" s="38">
        <f>IF('Indicator Date'!X105="","x",'Indicator Date'!X105)</f>
        <v>2022</v>
      </c>
      <c r="Y105" s="38">
        <f>IF('Indicator Date'!Y105="","x",'Indicator Date'!Y105)</f>
        <v>2018</v>
      </c>
      <c r="Z105" s="38">
        <f>IF('Indicator Date'!Z105="","x",'Indicator Date'!Z105)</f>
        <v>2022</v>
      </c>
      <c r="AA105" s="38">
        <f>IF('Indicator Date'!AA105="","x",'Indicator Date'!AA105)</f>
        <v>2022</v>
      </c>
      <c r="AB105" s="38">
        <f>IF('Indicator Date'!AB105="","x",'Indicator Date'!AB105)</f>
        <v>2018</v>
      </c>
      <c r="AC105" s="38">
        <f>IF('Indicator Date'!AC105="","x",'Indicator Date'!AC105)</f>
        <v>2020</v>
      </c>
      <c r="AD105" s="38">
        <f>IF('Indicator Date'!AD105="","x",'Indicator Date'!AD105)</f>
        <v>2022</v>
      </c>
      <c r="AE105" s="38">
        <f>IF('Indicator Date'!AE105="","x",'Indicator Date'!AE105)</f>
        <v>2024</v>
      </c>
      <c r="AF105" s="38">
        <f>IF('Indicator Date'!AF105="","x",'Indicator Date'!AF105)</f>
        <v>2024</v>
      </c>
      <c r="AG105" s="38">
        <f>IF('Indicator Date'!AG105="","x",'Indicator Date'!AG105)</f>
        <v>2024</v>
      </c>
      <c r="AH105" s="38">
        <f>IF('Indicator Date'!AH105="","x",'Indicator Date'!AH105)</f>
        <v>2022</v>
      </c>
      <c r="AI105" s="38" t="str">
        <f>IF('Indicator Date'!AI105="","x",RIGHT('Indicator Date'!AI105,4))</f>
        <v>2021</v>
      </c>
      <c r="AJ105" s="38">
        <f>IF('Indicator Date'!AJ105="","x",'Indicator Date'!AJ105)</f>
        <v>2024</v>
      </c>
      <c r="AK105" s="38">
        <f>IF('Indicator Date'!AK105="","x",'Indicator Date'!AK105)</f>
        <v>2021</v>
      </c>
      <c r="AL105" s="38">
        <f>IF('Indicator Date'!AL105="","x",'Indicator Date'!AL105)</f>
        <v>2022</v>
      </c>
      <c r="AM105" s="38">
        <f>IF('Indicator Date'!AM105="","x",'Indicator Date'!AM105)</f>
        <v>2022</v>
      </c>
      <c r="AN105" s="38">
        <f>IF('Indicator Date'!AN105="","x",'Indicator Date'!AN105)</f>
        <v>2023</v>
      </c>
      <c r="AO105" s="38">
        <f>IF('Indicator Date'!AO105="","x",'Indicator Date'!AO105)</f>
        <v>2022</v>
      </c>
      <c r="AP105" s="38">
        <f>IF('Indicator Date'!AP105="","x",'Indicator Date'!AP105)</f>
        <v>2021</v>
      </c>
      <c r="AQ105" s="38">
        <f>IF('Indicator Date'!AQ105="","x",'Indicator Date'!AQ105)</f>
        <v>2022</v>
      </c>
      <c r="AR105" s="38">
        <f>IF('Indicator Date'!AR105="","x",'Indicator Date'!AR105)</f>
        <v>2022</v>
      </c>
      <c r="AS105" s="38">
        <f>IF('Indicator Date'!AS105="","x",'Indicator Date'!AS105)</f>
        <v>2022</v>
      </c>
      <c r="AT105" s="38">
        <f>IF('Indicator Date'!AT105="","x",'Indicator Date'!AT105)</f>
        <v>2022</v>
      </c>
      <c r="AU105" s="38">
        <f>IF('Indicator Date'!AU105="","x",'Indicator Date'!AU105)</f>
        <v>2022</v>
      </c>
      <c r="AV105" s="38">
        <f>IF('Indicator Date'!AV105="","x",'Indicator Date'!AV105)</f>
        <v>2022</v>
      </c>
      <c r="AW105" s="38">
        <f>IF('Indicator Date'!AW105="","x",'Indicator Date'!AW105)</f>
        <v>2012</v>
      </c>
      <c r="AX105" s="38">
        <f>IF('Indicator Date'!AX105="","x",'Indicator Date'!AX105)</f>
        <v>2024</v>
      </c>
      <c r="AY105" s="38">
        <f>IF('Indicator Date'!AY105="","x",'Indicator Date'!AY105)</f>
        <v>2024</v>
      </c>
      <c r="AZ105" s="38">
        <f>IF('Indicator Date'!AZ105="","x",'Indicator Date'!AZ105)</f>
        <v>2024</v>
      </c>
      <c r="BA105" s="38">
        <f>IF('Indicator Date'!BA105="","x",'Indicator Date'!BA105)</f>
        <v>2024</v>
      </c>
      <c r="BB105" s="38">
        <f>IF('Indicator Date'!BB105="","x",'Indicator Date'!BB105)</f>
        <v>2024</v>
      </c>
      <c r="BC105" s="38" t="str">
        <f>IF('Indicator Date'!BC105="","x",'Indicator Date'!BC105)</f>
        <v>x</v>
      </c>
      <c r="BD105" s="38">
        <f>IF('Indicator Date'!BD105="","x",'Indicator Date'!BD105)</f>
        <v>2024</v>
      </c>
      <c r="BE105" s="38">
        <f>IF('Indicator Date'!BE105="","x",'Indicator Date'!BE105)</f>
        <v>2024</v>
      </c>
      <c r="BF105" s="38">
        <f>IF('Indicator Date'!BF105="","x",'Indicator Date'!BF105)</f>
        <v>2015</v>
      </c>
      <c r="BG105" s="38">
        <f>IF('Indicator Date'!BG105="","x",'Indicator Date'!BG105)</f>
        <v>2022</v>
      </c>
      <c r="BH105" s="38">
        <f>IF('Indicator Date'!BH105="","x",'Indicator Date'!BH105)</f>
        <v>2023</v>
      </c>
      <c r="BI105" s="38">
        <f>IF('Indicator Date'!BI105="","x",'Indicator Date'!BI105)</f>
        <v>2022</v>
      </c>
      <c r="BJ105" s="38">
        <f>IF('Indicator Date'!BJ105="","x",'Indicator Date'!BJ105)</f>
        <v>2022</v>
      </c>
      <c r="BK105" s="38">
        <f>IF('Indicator Date'!BK105="","x",'Indicator Date'!BK105)</f>
        <v>2021</v>
      </c>
      <c r="BL105" s="38">
        <f>IF('Indicator Date'!BL105="","x",'Indicator Date'!BL105)</f>
        <v>2022</v>
      </c>
      <c r="BM105" s="38">
        <f>IF('Indicator Date'!BM105="","x",'Indicator Date'!BM105)</f>
        <v>2014</v>
      </c>
      <c r="BN105" s="38">
        <f>IF('Indicator Date'!BN105="","x",'Indicator Date'!BN105)</f>
        <v>2022</v>
      </c>
      <c r="BO105" s="38">
        <f>IF('Indicator Date'!BO105="","x",'Indicator Date'!BO105)</f>
        <v>2022</v>
      </c>
      <c r="BP105" s="38">
        <f>IF('Indicator Date'!BP105="","x",'Indicator Date'!BP105)</f>
        <v>2018</v>
      </c>
      <c r="BQ105" s="38">
        <f>IF('Indicator Date'!BQ105="","x",'Indicator Date'!BQ105)</f>
        <v>2022</v>
      </c>
      <c r="BR105" s="38">
        <f>IF('Indicator Date'!BR105="","x",'Indicator Date'!BR105)</f>
        <v>2022</v>
      </c>
      <c r="BS105" s="38">
        <f>IF('Indicator Date'!BS105="","x",'Indicator Date'!BS105)</f>
        <v>2022</v>
      </c>
      <c r="BT105" s="38">
        <f>IF('Indicator Date'!BT105="","x",'Indicator Date'!BT105)</f>
        <v>2021</v>
      </c>
      <c r="BU105" s="38">
        <f>IF('Indicator Date'!BU105="","x",'Indicator Date'!BU105)</f>
        <v>2020</v>
      </c>
      <c r="BV105" s="38">
        <f>IF('Indicator Date'!BV105="","x",'Indicator Date'!BV105)</f>
        <v>2023</v>
      </c>
    </row>
    <row r="106" spans="1:74">
      <c r="A106" s="30" t="str">
        <f>'Indicator Data'!A108</f>
        <v>Malawi</v>
      </c>
      <c r="B106" s="23" t="str">
        <f>'Indicator Data'!B108</f>
        <v>MWI</v>
      </c>
      <c r="C106" s="38">
        <f>IF('Indicator Date'!C106="","x",'Indicator Date'!C106)</f>
        <v>2024</v>
      </c>
      <c r="D106" s="38">
        <f>IF('Indicator Date'!D106="","x",'Indicator Date'!D106)</f>
        <v>2024</v>
      </c>
      <c r="E106" s="38">
        <f>IF('Indicator Date'!E106="","x",'Indicator Date'!E106)</f>
        <v>2024</v>
      </c>
      <c r="F106" s="38">
        <f>IF('Indicator Date'!F106="","x",'Indicator Date'!F106)</f>
        <v>2024</v>
      </c>
      <c r="G106" s="38">
        <f>IF('Indicator Date'!G106="","x",'Indicator Date'!G106)</f>
        <v>2024</v>
      </c>
      <c r="H106" s="38">
        <f>IF('Indicator Date'!H106="","x",'Indicator Date'!H106)</f>
        <v>2024</v>
      </c>
      <c r="I106" s="38">
        <f>IF('Indicator Date'!I106="","x",'Indicator Date'!I106)</f>
        <v>2024</v>
      </c>
      <c r="J106" s="38">
        <f>IF('Indicator Date'!J106="","x",'Indicator Date'!J106)</f>
        <v>2024</v>
      </c>
      <c r="K106" s="38">
        <f>IF('Indicator Date'!K106="","x",'Indicator Date'!K106)</f>
        <v>2024</v>
      </c>
      <c r="L106" s="38">
        <f>IF('Indicator Date'!L106="","x",'Indicator Date'!L106)</f>
        <v>2024</v>
      </c>
      <c r="M106" s="38">
        <f>IF('Indicator Date'!M106="","x",'Indicator Date'!M106)</f>
        <v>2024</v>
      </c>
      <c r="N106" s="38">
        <f>IF('Indicator Date'!N106="","x",'Indicator Date'!N106)</f>
        <v>2024</v>
      </c>
      <c r="O106" s="38">
        <f>IF('Indicator Date'!O106="","x",'Indicator Date'!O106)</f>
        <v>2024</v>
      </c>
      <c r="P106" s="38">
        <f>IF('Indicator Date'!P106="","x",'Indicator Date'!P106)</f>
        <v>2024</v>
      </c>
      <c r="Q106" s="38">
        <f>IF('Indicator Date'!Q106="","x",'Indicator Date'!Q106)</f>
        <v>2024</v>
      </c>
      <c r="R106" s="38">
        <f>IF('Indicator Date'!R106="","x",'Indicator Date'!R106)</f>
        <v>2024</v>
      </c>
      <c r="S106" s="38">
        <f>IF('Indicator Date'!S106="","x",'Indicator Date'!S106)</f>
        <v>2024</v>
      </c>
      <c r="T106" s="38">
        <f>IF('Indicator Date'!T106="","x",'Indicator Date'!T106)</f>
        <v>2024</v>
      </c>
      <c r="U106" s="38">
        <f>IF('Indicator Date'!U106="","x",'Indicator Date'!U106)</f>
        <v>2024</v>
      </c>
      <c r="V106" s="38">
        <f>IF('Indicator Date'!V106="","x",'Indicator Date'!V106)</f>
        <v>2021</v>
      </c>
      <c r="W106" s="38">
        <f>IF('Indicator Date'!W106="","x",'Indicator Date'!W106)</f>
        <v>2022</v>
      </c>
      <c r="X106" s="38">
        <f>IF('Indicator Date'!X106="","x",'Indicator Date'!X106)</f>
        <v>2022</v>
      </c>
      <c r="Y106" s="38">
        <f>IF('Indicator Date'!Y106="","x",'Indicator Date'!Y106)</f>
        <v>2019</v>
      </c>
      <c r="Z106" s="38">
        <f>IF('Indicator Date'!Z106="","x",'Indicator Date'!Z106)</f>
        <v>2022</v>
      </c>
      <c r="AA106" s="38">
        <f>IF('Indicator Date'!AA106="","x",'Indicator Date'!AA106)</f>
        <v>2022</v>
      </c>
      <c r="AB106" s="38">
        <f>IF('Indicator Date'!AB106="","x",'Indicator Date'!AB106)</f>
        <v>2018</v>
      </c>
      <c r="AC106" s="38">
        <f>IF('Indicator Date'!AC106="","x",'Indicator Date'!AC106)</f>
        <v>2020</v>
      </c>
      <c r="AD106" s="38">
        <f>IF('Indicator Date'!AD106="","x",'Indicator Date'!AD106)</f>
        <v>2022</v>
      </c>
      <c r="AE106" s="38">
        <f>IF('Indicator Date'!AE106="","x",'Indicator Date'!AE106)</f>
        <v>2024</v>
      </c>
      <c r="AF106" s="38">
        <f>IF('Indicator Date'!AF106="","x",'Indicator Date'!AF106)</f>
        <v>2024</v>
      </c>
      <c r="AG106" s="38">
        <f>IF('Indicator Date'!AG106="","x",'Indicator Date'!AG106)</f>
        <v>2024</v>
      </c>
      <c r="AH106" s="38">
        <f>IF('Indicator Date'!AH106="","x",'Indicator Date'!AH106)</f>
        <v>2022</v>
      </c>
      <c r="AI106" s="38" t="str">
        <f>IF('Indicator Date'!AI106="","x",RIGHT('Indicator Date'!AI106,4))</f>
        <v>2019</v>
      </c>
      <c r="AJ106" s="38">
        <f>IF('Indicator Date'!AJ106="","x",'Indicator Date'!AJ106)</f>
        <v>2024</v>
      </c>
      <c r="AK106" s="38">
        <f>IF('Indicator Date'!AK106="","x",'Indicator Date'!AK106)</f>
        <v>2021</v>
      </c>
      <c r="AL106" s="38">
        <f>IF('Indicator Date'!AL106="","x",'Indicator Date'!AL106)</f>
        <v>2022</v>
      </c>
      <c r="AM106" s="38">
        <f>IF('Indicator Date'!AM106="","x",'Indicator Date'!AM106)</f>
        <v>2022</v>
      </c>
      <c r="AN106" s="38">
        <f>IF('Indicator Date'!AN106="","x",'Indicator Date'!AN106)</f>
        <v>2023</v>
      </c>
      <c r="AO106" s="38">
        <f>IF('Indicator Date'!AO106="","x",'Indicator Date'!AO106)</f>
        <v>2022</v>
      </c>
      <c r="AP106" s="38">
        <f>IF('Indicator Date'!AP106="","x",'Indicator Date'!AP106)</f>
        <v>2020</v>
      </c>
      <c r="AQ106" s="38">
        <f>IF('Indicator Date'!AQ106="","x",'Indicator Date'!AQ106)</f>
        <v>2022</v>
      </c>
      <c r="AR106" s="38">
        <f>IF('Indicator Date'!AR106="","x",'Indicator Date'!AR106)</f>
        <v>2022</v>
      </c>
      <c r="AS106" s="38">
        <f>IF('Indicator Date'!AS106="","x",'Indicator Date'!AS106)</f>
        <v>2022</v>
      </c>
      <c r="AT106" s="38">
        <f>IF('Indicator Date'!AT106="","x",'Indicator Date'!AT106)</f>
        <v>2022</v>
      </c>
      <c r="AU106" s="38">
        <f>IF('Indicator Date'!AU106="","x",'Indicator Date'!AU106)</f>
        <v>2022</v>
      </c>
      <c r="AV106" s="38">
        <f>IF('Indicator Date'!AV106="","x",'Indicator Date'!AV106)</f>
        <v>2022</v>
      </c>
      <c r="AW106" s="38">
        <f>IF('Indicator Date'!AW106="","x",'Indicator Date'!AW106)</f>
        <v>2019</v>
      </c>
      <c r="AX106" s="38">
        <f>IF('Indicator Date'!AX106="","x",'Indicator Date'!AX106)</f>
        <v>2024</v>
      </c>
      <c r="AY106" s="38">
        <f>IF('Indicator Date'!AY106="","x",'Indicator Date'!AY106)</f>
        <v>2024</v>
      </c>
      <c r="AZ106" s="38">
        <f>IF('Indicator Date'!AZ106="","x",'Indicator Date'!AZ106)</f>
        <v>2024</v>
      </c>
      <c r="BA106" s="38" t="str">
        <f>IF('Indicator Date'!BA106="","x",'Indicator Date'!BA106)</f>
        <v>x</v>
      </c>
      <c r="BB106" s="38">
        <f>IF('Indicator Date'!BB106="","x",'Indicator Date'!BB106)</f>
        <v>2024</v>
      </c>
      <c r="BC106" s="38" t="str">
        <f>IF('Indicator Date'!BC106="","x",'Indicator Date'!BC106)</f>
        <v>x</v>
      </c>
      <c r="BD106" s="38">
        <f>IF('Indicator Date'!BD106="","x",'Indicator Date'!BD106)</f>
        <v>2024</v>
      </c>
      <c r="BE106" s="38">
        <f>IF('Indicator Date'!BE106="","x",'Indicator Date'!BE106)</f>
        <v>2024</v>
      </c>
      <c r="BF106" s="38">
        <f>IF('Indicator Date'!BF106="","x",'Indicator Date'!BF106)</f>
        <v>2015</v>
      </c>
      <c r="BG106" s="38">
        <f>IF('Indicator Date'!BG106="","x",'Indicator Date'!BG106)</f>
        <v>2022</v>
      </c>
      <c r="BH106" s="38">
        <f>IF('Indicator Date'!BH106="","x",'Indicator Date'!BH106)</f>
        <v>2023</v>
      </c>
      <c r="BI106" s="38">
        <f>IF('Indicator Date'!BI106="","x",'Indicator Date'!BI106)</f>
        <v>2022</v>
      </c>
      <c r="BJ106" s="38">
        <f>IF('Indicator Date'!BJ106="","x",'Indicator Date'!BJ106)</f>
        <v>2022</v>
      </c>
      <c r="BK106" s="38">
        <f>IF('Indicator Date'!BK106="","x",'Indicator Date'!BK106)</f>
        <v>2021</v>
      </c>
      <c r="BL106" s="38">
        <f>IF('Indicator Date'!BL106="","x",'Indicator Date'!BL106)</f>
        <v>2022</v>
      </c>
      <c r="BM106" s="38">
        <f>IF('Indicator Date'!BM106="","x",'Indicator Date'!BM106)</f>
        <v>2014</v>
      </c>
      <c r="BN106" s="38">
        <f>IF('Indicator Date'!BN106="","x",'Indicator Date'!BN106)</f>
        <v>2022</v>
      </c>
      <c r="BO106" s="38">
        <f>IF('Indicator Date'!BO106="","x",'Indicator Date'!BO106)</f>
        <v>2022</v>
      </c>
      <c r="BP106" s="38">
        <f>IF('Indicator Date'!BP106="","x",'Indicator Date'!BP106)</f>
        <v>2020</v>
      </c>
      <c r="BQ106" s="38">
        <f>IF('Indicator Date'!BQ106="","x",'Indicator Date'!BQ106)</f>
        <v>2022</v>
      </c>
      <c r="BR106" s="38">
        <f>IF('Indicator Date'!BR106="","x",'Indicator Date'!BR106)</f>
        <v>2022</v>
      </c>
      <c r="BS106" s="38">
        <f>IF('Indicator Date'!BS106="","x",'Indicator Date'!BS106)</f>
        <v>2022</v>
      </c>
      <c r="BT106" s="38">
        <f>IF('Indicator Date'!BT106="","x",'Indicator Date'!BT106)</f>
        <v>2021</v>
      </c>
      <c r="BU106" s="38">
        <f>IF('Indicator Date'!BU106="","x",'Indicator Date'!BU106)</f>
        <v>2020</v>
      </c>
      <c r="BV106" s="38">
        <f>IF('Indicator Date'!BV106="","x",'Indicator Date'!BV106)</f>
        <v>2023</v>
      </c>
    </row>
    <row r="107" spans="1:74">
      <c r="A107" s="30" t="str">
        <f>'Indicator Data'!A109</f>
        <v>Malaysia</v>
      </c>
      <c r="B107" s="23" t="str">
        <f>'Indicator Data'!B109</f>
        <v>MYS</v>
      </c>
      <c r="C107" s="38">
        <f>IF('Indicator Date'!C107="","x",'Indicator Date'!C107)</f>
        <v>2024</v>
      </c>
      <c r="D107" s="38">
        <f>IF('Indicator Date'!D107="","x",'Indicator Date'!D107)</f>
        <v>2024</v>
      </c>
      <c r="E107" s="38">
        <f>IF('Indicator Date'!E107="","x",'Indicator Date'!E107)</f>
        <v>2024</v>
      </c>
      <c r="F107" s="38">
        <f>IF('Indicator Date'!F107="","x",'Indicator Date'!F107)</f>
        <v>2024</v>
      </c>
      <c r="G107" s="38">
        <f>IF('Indicator Date'!G107="","x",'Indicator Date'!G107)</f>
        <v>2024</v>
      </c>
      <c r="H107" s="38">
        <f>IF('Indicator Date'!H107="","x",'Indicator Date'!H107)</f>
        <v>2024</v>
      </c>
      <c r="I107" s="38">
        <f>IF('Indicator Date'!I107="","x",'Indicator Date'!I107)</f>
        <v>2024</v>
      </c>
      <c r="J107" s="38">
        <f>IF('Indicator Date'!J107="","x",'Indicator Date'!J107)</f>
        <v>2024</v>
      </c>
      <c r="K107" s="38">
        <f>IF('Indicator Date'!K107="","x",'Indicator Date'!K107)</f>
        <v>2024</v>
      </c>
      <c r="L107" s="38">
        <f>IF('Indicator Date'!L107="","x",'Indicator Date'!L107)</f>
        <v>2024</v>
      </c>
      <c r="M107" s="38">
        <f>IF('Indicator Date'!M107="","x",'Indicator Date'!M107)</f>
        <v>2024</v>
      </c>
      <c r="N107" s="38" t="str">
        <f>IF('Indicator Date'!N107="","x",'Indicator Date'!N107)</f>
        <v>x</v>
      </c>
      <c r="O107" s="38" t="str">
        <f>IF('Indicator Date'!O107="","x",'Indicator Date'!O107)</f>
        <v>x</v>
      </c>
      <c r="P107" s="38" t="str">
        <f>IF('Indicator Date'!P107="","x",'Indicator Date'!P107)</f>
        <v>x</v>
      </c>
      <c r="Q107" s="38">
        <f>IF('Indicator Date'!Q107="","x",'Indicator Date'!Q107)</f>
        <v>2024</v>
      </c>
      <c r="R107" s="38">
        <f>IF('Indicator Date'!R107="","x",'Indicator Date'!R107)</f>
        <v>2024</v>
      </c>
      <c r="S107" s="38">
        <f>IF('Indicator Date'!S107="","x",'Indicator Date'!S107)</f>
        <v>2024</v>
      </c>
      <c r="T107" s="38">
        <f>IF('Indicator Date'!T107="","x",'Indicator Date'!T107)</f>
        <v>2024</v>
      </c>
      <c r="U107" s="38">
        <f>IF('Indicator Date'!U107="","x",'Indicator Date'!U107)</f>
        <v>2024</v>
      </c>
      <c r="V107" s="38">
        <f>IF('Indicator Date'!V107="","x",'Indicator Date'!V107)</f>
        <v>2021</v>
      </c>
      <c r="W107" s="38">
        <f>IF('Indicator Date'!W107="","x",'Indicator Date'!W107)</f>
        <v>2022</v>
      </c>
      <c r="X107" s="38">
        <f>IF('Indicator Date'!X107="","x",'Indicator Date'!X107)</f>
        <v>2022</v>
      </c>
      <c r="Y107" s="38" t="str">
        <f>IF('Indicator Date'!Y107="","x",'Indicator Date'!Y107)</f>
        <v>x</v>
      </c>
      <c r="Z107" s="38">
        <f>IF('Indicator Date'!Z107="","x",'Indicator Date'!Z107)</f>
        <v>2016</v>
      </c>
      <c r="AA107" s="38" t="str">
        <f>IF('Indicator Date'!AA107="","x",'Indicator Date'!AA107)</f>
        <v>x</v>
      </c>
      <c r="AB107" s="38">
        <f>IF('Indicator Date'!AB107="","x",'Indicator Date'!AB107)</f>
        <v>2017</v>
      </c>
      <c r="AC107" s="38">
        <f>IF('Indicator Date'!AC107="","x",'Indicator Date'!AC107)</f>
        <v>2020</v>
      </c>
      <c r="AD107" s="38">
        <f>IF('Indicator Date'!AD107="","x",'Indicator Date'!AD107)</f>
        <v>2022</v>
      </c>
      <c r="AE107" s="38">
        <f>IF('Indicator Date'!AE107="","x",'Indicator Date'!AE107)</f>
        <v>2024</v>
      </c>
      <c r="AF107" s="38">
        <f>IF('Indicator Date'!AF107="","x",'Indicator Date'!AF107)</f>
        <v>2024</v>
      </c>
      <c r="AG107" s="38">
        <f>IF('Indicator Date'!AG107="","x",'Indicator Date'!AG107)</f>
        <v>2024</v>
      </c>
      <c r="AH107" s="38">
        <f>IF('Indicator Date'!AH107="","x",'Indicator Date'!AH107)</f>
        <v>2022</v>
      </c>
      <c r="AI107" s="38" t="str">
        <f>IF('Indicator Date'!AI107="","x",RIGHT('Indicator Date'!AI107,4))</f>
        <v>x</v>
      </c>
      <c r="AJ107" s="38">
        <f>IF('Indicator Date'!AJ107="","x",'Indicator Date'!AJ107)</f>
        <v>2024</v>
      </c>
      <c r="AK107" s="38">
        <f>IF('Indicator Date'!AK107="","x",'Indicator Date'!AK107)</f>
        <v>2021</v>
      </c>
      <c r="AL107" s="38">
        <f>IF('Indicator Date'!AL107="","x",'Indicator Date'!AL107)</f>
        <v>2022</v>
      </c>
      <c r="AM107" s="38">
        <f>IF('Indicator Date'!AM107="","x",'Indicator Date'!AM107)</f>
        <v>2022</v>
      </c>
      <c r="AN107" s="38">
        <f>IF('Indicator Date'!AN107="","x",'Indicator Date'!AN107)</f>
        <v>2023</v>
      </c>
      <c r="AO107" s="38">
        <f>IF('Indicator Date'!AO107="","x",'Indicator Date'!AO107)</f>
        <v>2022</v>
      </c>
      <c r="AP107" s="38">
        <f>IF('Indicator Date'!AP107="","x",'Indicator Date'!AP107)</f>
        <v>2022</v>
      </c>
      <c r="AQ107" s="38">
        <f>IF('Indicator Date'!AQ107="","x",'Indicator Date'!AQ107)</f>
        <v>2022</v>
      </c>
      <c r="AR107" s="38">
        <f>IF('Indicator Date'!AR107="","x",'Indicator Date'!AR107)</f>
        <v>2022</v>
      </c>
      <c r="AS107" s="38">
        <f>IF('Indicator Date'!AS107="","x",'Indicator Date'!AS107)</f>
        <v>2022</v>
      </c>
      <c r="AT107" s="38">
        <f>IF('Indicator Date'!AT107="","x",'Indicator Date'!AT107)</f>
        <v>2022</v>
      </c>
      <c r="AU107" s="38">
        <f>IF('Indicator Date'!AU107="","x",'Indicator Date'!AU107)</f>
        <v>2022</v>
      </c>
      <c r="AV107" s="38">
        <f>IF('Indicator Date'!AV107="","x",'Indicator Date'!AV107)</f>
        <v>2022</v>
      </c>
      <c r="AW107" s="38">
        <f>IF('Indicator Date'!AW107="","x",'Indicator Date'!AW107)</f>
        <v>2021</v>
      </c>
      <c r="AX107" s="38">
        <f>IF('Indicator Date'!AX107="","x",'Indicator Date'!AX107)</f>
        <v>2024</v>
      </c>
      <c r="AY107" s="38">
        <f>IF('Indicator Date'!AY107="","x",'Indicator Date'!AY107)</f>
        <v>2024</v>
      </c>
      <c r="AZ107" s="38">
        <f>IF('Indicator Date'!AZ107="","x",'Indicator Date'!AZ107)</f>
        <v>2024</v>
      </c>
      <c r="BA107" s="38" t="str">
        <f>IF('Indicator Date'!BA107="","x",'Indicator Date'!BA107)</f>
        <v>x</v>
      </c>
      <c r="BB107" s="38">
        <f>IF('Indicator Date'!BB107="","x",'Indicator Date'!BB107)</f>
        <v>2024</v>
      </c>
      <c r="BC107" s="38" t="str">
        <f>IF('Indicator Date'!BC107="","x",'Indicator Date'!BC107)</f>
        <v>x</v>
      </c>
      <c r="BD107" s="38">
        <f>IF('Indicator Date'!BD107="","x",'Indicator Date'!BD107)</f>
        <v>2024</v>
      </c>
      <c r="BE107" s="38">
        <f>IF('Indicator Date'!BE107="","x",'Indicator Date'!BE107)</f>
        <v>2024</v>
      </c>
      <c r="BF107" s="38">
        <f>IF('Indicator Date'!BF107="","x",'Indicator Date'!BF107)</f>
        <v>2013</v>
      </c>
      <c r="BG107" s="38">
        <f>IF('Indicator Date'!BG107="","x",'Indicator Date'!BG107)</f>
        <v>2022</v>
      </c>
      <c r="BH107" s="38">
        <f>IF('Indicator Date'!BH107="","x",'Indicator Date'!BH107)</f>
        <v>2023</v>
      </c>
      <c r="BI107" s="38">
        <f>IF('Indicator Date'!BI107="","x",'Indicator Date'!BI107)</f>
        <v>2022</v>
      </c>
      <c r="BJ107" s="38" t="str">
        <f>IF('Indicator Date'!BJ107="","x",'Indicator Date'!BJ107)</f>
        <v>x</v>
      </c>
      <c r="BK107" s="38">
        <f>IF('Indicator Date'!BK107="","x",'Indicator Date'!BK107)</f>
        <v>2022</v>
      </c>
      <c r="BL107" s="38">
        <f>IF('Indicator Date'!BL107="","x",'Indicator Date'!BL107)</f>
        <v>2022</v>
      </c>
      <c r="BM107" s="38">
        <f>IF('Indicator Date'!BM107="","x",'Indicator Date'!BM107)</f>
        <v>2014</v>
      </c>
      <c r="BN107" s="38">
        <f>IF('Indicator Date'!BN107="","x",'Indicator Date'!BN107)</f>
        <v>2022</v>
      </c>
      <c r="BO107" s="38">
        <f>IF('Indicator Date'!BO107="","x",'Indicator Date'!BO107)</f>
        <v>2022</v>
      </c>
      <c r="BP107" s="38">
        <f>IF('Indicator Date'!BP107="","x",'Indicator Date'!BP107)</f>
        <v>2020</v>
      </c>
      <c r="BQ107" s="38">
        <f>IF('Indicator Date'!BQ107="","x",'Indicator Date'!BQ107)</f>
        <v>2022</v>
      </c>
      <c r="BR107" s="38">
        <f>IF('Indicator Date'!BR107="","x",'Indicator Date'!BR107)</f>
        <v>2022</v>
      </c>
      <c r="BS107" s="38">
        <f>IF('Indicator Date'!BS107="","x",'Indicator Date'!BS107)</f>
        <v>2022</v>
      </c>
      <c r="BT107" s="38">
        <f>IF('Indicator Date'!BT107="","x",'Indicator Date'!BT107)</f>
        <v>2021</v>
      </c>
      <c r="BU107" s="38">
        <f>IF('Indicator Date'!BU107="","x",'Indicator Date'!BU107)</f>
        <v>2020</v>
      </c>
      <c r="BV107" s="38">
        <f>IF('Indicator Date'!BV107="","x",'Indicator Date'!BV107)</f>
        <v>2023</v>
      </c>
    </row>
    <row r="108" spans="1:74">
      <c r="A108" s="30" t="str">
        <f>'Indicator Data'!A110</f>
        <v>Maldives</v>
      </c>
      <c r="B108" s="23" t="str">
        <f>'Indicator Data'!B110</f>
        <v>MDV</v>
      </c>
      <c r="C108" s="38">
        <f>IF('Indicator Date'!C108="","x",'Indicator Date'!C108)</f>
        <v>2024</v>
      </c>
      <c r="D108" s="38">
        <f>IF('Indicator Date'!D108="","x",'Indicator Date'!D108)</f>
        <v>2024</v>
      </c>
      <c r="E108" s="38">
        <f>IF('Indicator Date'!E108="","x",'Indicator Date'!E108)</f>
        <v>2024</v>
      </c>
      <c r="F108" s="38">
        <f>IF('Indicator Date'!F108="","x",'Indicator Date'!F108)</f>
        <v>2024</v>
      </c>
      <c r="G108" s="38">
        <f>IF('Indicator Date'!G108="","x",'Indicator Date'!G108)</f>
        <v>2024</v>
      </c>
      <c r="H108" s="38">
        <f>IF('Indicator Date'!H108="","x",'Indicator Date'!H108)</f>
        <v>2024</v>
      </c>
      <c r="I108" s="38">
        <f>IF('Indicator Date'!I108="","x",'Indicator Date'!I108)</f>
        <v>2024</v>
      </c>
      <c r="J108" s="38">
        <f>IF('Indicator Date'!J108="","x",'Indicator Date'!J108)</f>
        <v>2024</v>
      </c>
      <c r="K108" s="38">
        <f>IF('Indicator Date'!K108="","x",'Indicator Date'!K108)</f>
        <v>2024</v>
      </c>
      <c r="L108" s="38" t="str">
        <f>IF('Indicator Date'!L108="","x",'Indicator Date'!L108)</f>
        <v>x</v>
      </c>
      <c r="M108" s="38" t="str">
        <f>IF('Indicator Date'!M108="","x",'Indicator Date'!M108)</f>
        <v>x</v>
      </c>
      <c r="N108" s="38" t="str">
        <f>IF('Indicator Date'!N108="","x",'Indicator Date'!N108)</f>
        <v>x</v>
      </c>
      <c r="O108" s="38" t="str">
        <f>IF('Indicator Date'!O108="","x",'Indicator Date'!O108)</f>
        <v>x</v>
      </c>
      <c r="P108" s="38" t="str">
        <f>IF('Indicator Date'!P108="","x",'Indicator Date'!P108)</f>
        <v>x</v>
      </c>
      <c r="Q108" s="38">
        <f>IF('Indicator Date'!Q108="","x",'Indicator Date'!Q108)</f>
        <v>2024</v>
      </c>
      <c r="R108" s="38">
        <f>IF('Indicator Date'!R108="","x",'Indicator Date'!R108)</f>
        <v>2024</v>
      </c>
      <c r="S108" s="38">
        <f>IF('Indicator Date'!S108="","x",'Indicator Date'!S108)</f>
        <v>2024</v>
      </c>
      <c r="T108" s="38">
        <f>IF('Indicator Date'!T108="","x",'Indicator Date'!T108)</f>
        <v>2024</v>
      </c>
      <c r="U108" s="38">
        <f>IF('Indicator Date'!U108="","x",'Indicator Date'!U108)</f>
        <v>2024</v>
      </c>
      <c r="V108" s="38">
        <f>IF('Indicator Date'!V108="","x",'Indicator Date'!V108)</f>
        <v>2021</v>
      </c>
      <c r="W108" s="38">
        <f>IF('Indicator Date'!W108="","x",'Indicator Date'!W108)</f>
        <v>2022</v>
      </c>
      <c r="X108" s="38">
        <f>IF('Indicator Date'!X108="","x",'Indicator Date'!X108)</f>
        <v>2022</v>
      </c>
      <c r="Y108" s="38">
        <f>IF('Indicator Date'!Y108="","x",'Indicator Date'!Y108)</f>
        <v>2017</v>
      </c>
      <c r="Z108" s="38">
        <f>IF('Indicator Date'!Z108="","x",'Indicator Date'!Z108)</f>
        <v>2022</v>
      </c>
      <c r="AA108" s="38">
        <f>IF('Indicator Date'!AA108="","x",'Indicator Date'!AA108)</f>
        <v>2021</v>
      </c>
      <c r="AB108" s="38">
        <f>IF('Indicator Date'!AB108="","x",'Indicator Date'!AB108)</f>
        <v>2014</v>
      </c>
      <c r="AC108" s="38">
        <f>IF('Indicator Date'!AC108="","x",'Indicator Date'!AC108)</f>
        <v>2020</v>
      </c>
      <c r="AD108" s="38">
        <f>IF('Indicator Date'!AD108="","x",'Indicator Date'!AD108)</f>
        <v>2022</v>
      </c>
      <c r="AE108" s="38">
        <f>IF('Indicator Date'!AE108="","x",'Indicator Date'!AE108)</f>
        <v>2024</v>
      </c>
      <c r="AF108" s="38">
        <f>IF('Indicator Date'!AF108="","x",'Indicator Date'!AF108)</f>
        <v>2024</v>
      </c>
      <c r="AG108" s="38">
        <f>IF('Indicator Date'!AG108="","x",'Indicator Date'!AG108)</f>
        <v>2024</v>
      </c>
      <c r="AH108" s="38">
        <f>IF('Indicator Date'!AH108="","x",'Indicator Date'!AH108)</f>
        <v>2022</v>
      </c>
      <c r="AI108" s="38" t="str">
        <f>IF('Indicator Date'!AI108="","x",RIGHT('Indicator Date'!AI108,4))</f>
        <v>2016</v>
      </c>
      <c r="AJ108" s="38">
        <f>IF('Indicator Date'!AJ108="","x",'Indicator Date'!AJ108)</f>
        <v>2024</v>
      </c>
      <c r="AK108" s="38">
        <f>IF('Indicator Date'!AK108="","x",'Indicator Date'!AK108)</f>
        <v>2021</v>
      </c>
      <c r="AL108" s="38">
        <f>IF('Indicator Date'!AL108="","x",'Indicator Date'!AL108)</f>
        <v>2022</v>
      </c>
      <c r="AM108" s="38">
        <f>IF('Indicator Date'!AM108="","x",'Indicator Date'!AM108)</f>
        <v>2022</v>
      </c>
      <c r="AN108" s="38">
        <f>IF('Indicator Date'!AN108="","x",'Indicator Date'!AN108)</f>
        <v>2023</v>
      </c>
      <c r="AO108" s="38">
        <f>IF('Indicator Date'!AO108="","x",'Indicator Date'!AO108)</f>
        <v>2022</v>
      </c>
      <c r="AP108" s="38">
        <f>IF('Indicator Date'!AP108="","x",'Indicator Date'!AP108)</f>
        <v>2017</v>
      </c>
      <c r="AQ108" s="38">
        <f>IF('Indicator Date'!AQ108="","x",'Indicator Date'!AQ108)</f>
        <v>2022</v>
      </c>
      <c r="AR108" s="38">
        <f>IF('Indicator Date'!AR108="","x",'Indicator Date'!AR108)</f>
        <v>2022</v>
      </c>
      <c r="AS108" s="38">
        <f>IF('Indicator Date'!AS108="","x",'Indicator Date'!AS108)</f>
        <v>2022</v>
      </c>
      <c r="AT108" s="38" t="str">
        <f>IF('Indicator Date'!AT108="","x",'Indicator Date'!AT108)</f>
        <v>x</v>
      </c>
      <c r="AU108" s="38">
        <f>IF('Indicator Date'!AU108="","x",'Indicator Date'!AU108)</f>
        <v>2022</v>
      </c>
      <c r="AV108" s="38">
        <f>IF('Indicator Date'!AV108="","x",'Indicator Date'!AV108)</f>
        <v>2022</v>
      </c>
      <c r="AW108" s="38">
        <f>IF('Indicator Date'!AW108="","x",'Indicator Date'!AW108)</f>
        <v>2019</v>
      </c>
      <c r="AX108" s="38">
        <f>IF('Indicator Date'!AX108="","x",'Indicator Date'!AX108)</f>
        <v>2024</v>
      </c>
      <c r="AY108" s="38">
        <f>IF('Indicator Date'!AY108="","x",'Indicator Date'!AY108)</f>
        <v>2024</v>
      </c>
      <c r="AZ108" s="38">
        <f>IF('Indicator Date'!AZ108="","x",'Indicator Date'!AZ108)</f>
        <v>2024</v>
      </c>
      <c r="BA108" s="38" t="str">
        <f>IF('Indicator Date'!BA108="","x",'Indicator Date'!BA108)</f>
        <v>x</v>
      </c>
      <c r="BB108" s="38" t="str">
        <f>IF('Indicator Date'!BB108="","x",'Indicator Date'!BB108)</f>
        <v>x</v>
      </c>
      <c r="BC108" s="38" t="str">
        <f>IF('Indicator Date'!BC108="","x",'Indicator Date'!BC108)</f>
        <v>x</v>
      </c>
      <c r="BD108" s="38">
        <f>IF('Indicator Date'!BD108="","x",'Indicator Date'!BD108)</f>
        <v>2024</v>
      </c>
      <c r="BE108" s="38">
        <f>IF('Indicator Date'!BE108="","x",'Indicator Date'!BE108)</f>
        <v>2024</v>
      </c>
      <c r="BF108" s="38">
        <f>IF('Indicator Date'!BF108="","x",'Indicator Date'!BF108)</f>
        <v>2013</v>
      </c>
      <c r="BG108" s="38">
        <f>IF('Indicator Date'!BG108="","x",'Indicator Date'!BG108)</f>
        <v>2022</v>
      </c>
      <c r="BH108" s="38">
        <f>IF('Indicator Date'!BH108="","x",'Indicator Date'!BH108)</f>
        <v>2023</v>
      </c>
      <c r="BI108" s="38">
        <f>IF('Indicator Date'!BI108="","x",'Indicator Date'!BI108)</f>
        <v>2022</v>
      </c>
      <c r="BJ108" s="38">
        <f>IF('Indicator Date'!BJ108="","x",'Indicator Date'!BJ108)</f>
        <v>2021</v>
      </c>
      <c r="BK108" s="38">
        <f>IF('Indicator Date'!BK108="","x",'Indicator Date'!BK108)</f>
        <v>2021</v>
      </c>
      <c r="BL108" s="38">
        <f>IF('Indicator Date'!BL108="","x",'Indicator Date'!BL108)</f>
        <v>2022</v>
      </c>
      <c r="BM108" s="38">
        <f>IF('Indicator Date'!BM108="","x",'Indicator Date'!BM108)</f>
        <v>2014</v>
      </c>
      <c r="BN108" s="38">
        <f>IF('Indicator Date'!BN108="","x",'Indicator Date'!BN108)</f>
        <v>2022</v>
      </c>
      <c r="BO108" s="38">
        <f>IF('Indicator Date'!BO108="","x",'Indicator Date'!BO108)</f>
        <v>2022</v>
      </c>
      <c r="BP108" s="38">
        <f>IF('Indicator Date'!BP108="","x",'Indicator Date'!BP108)</f>
        <v>2019</v>
      </c>
      <c r="BQ108" s="38">
        <f>IF('Indicator Date'!BQ108="","x",'Indicator Date'!BQ108)</f>
        <v>2022</v>
      </c>
      <c r="BR108" s="38">
        <f>IF('Indicator Date'!BR108="","x",'Indicator Date'!BR108)</f>
        <v>2022</v>
      </c>
      <c r="BS108" s="38" t="str">
        <f>IF('Indicator Date'!BS108="","x",'Indicator Date'!BS108)</f>
        <v>x</v>
      </c>
      <c r="BT108" s="38">
        <f>IF('Indicator Date'!BT108="","x",'Indicator Date'!BT108)</f>
        <v>2021</v>
      </c>
      <c r="BU108" s="38">
        <f>IF('Indicator Date'!BU108="","x",'Indicator Date'!BU108)</f>
        <v>2020</v>
      </c>
      <c r="BV108" s="38">
        <f>IF('Indicator Date'!BV108="","x",'Indicator Date'!BV108)</f>
        <v>2023</v>
      </c>
    </row>
    <row r="109" spans="1:74">
      <c r="A109" s="30" t="str">
        <f>'Indicator Data'!A111</f>
        <v>Mali</v>
      </c>
      <c r="B109" s="23" t="str">
        <f>'Indicator Data'!B111</f>
        <v>MLI</v>
      </c>
      <c r="C109" s="38">
        <f>IF('Indicator Date'!C109="","x",'Indicator Date'!C109)</f>
        <v>2024</v>
      </c>
      <c r="D109" s="38">
        <f>IF('Indicator Date'!D109="","x",'Indicator Date'!D109)</f>
        <v>2024</v>
      </c>
      <c r="E109" s="38">
        <f>IF('Indicator Date'!E109="","x",'Indicator Date'!E109)</f>
        <v>2024</v>
      </c>
      <c r="F109" s="38">
        <f>IF('Indicator Date'!F109="","x",'Indicator Date'!F109)</f>
        <v>2024</v>
      </c>
      <c r="G109" s="38">
        <f>IF('Indicator Date'!G109="","x",'Indicator Date'!G109)</f>
        <v>2024</v>
      </c>
      <c r="H109" s="38">
        <f>IF('Indicator Date'!H109="","x",'Indicator Date'!H109)</f>
        <v>2024</v>
      </c>
      <c r="I109" s="38">
        <f>IF('Indicator Date'!I109="","x",'Indicator Date'!I109)</f>
        <v>2024</v>
      </c>
      <c r="J109" s="38">
        <f>IF('Indicator Date'!J109="","x",'Indicator Date'!J109)</f>
        <v>2024</v>
      </c>
      <c r="K109" s="38">
        <f>IF('Indicator Date'!K109="","x",'Indicator Date'!K109)</f>
        <v>2024</v>
      </c>
      <c r="L109" s="38">
        <f>IF('Indicator Date'!L109="","x",'Indicator Date'!L109)</f>
        <v>2024</v>
      </c>
      <c r="M109" s="38">
        <f>IF('Indicator Date'!M109="","x",'Indicator Date'!M109)</f>
        <v>2024</v>
      </c>
      <c r="N109" s="38">
        <f>IF('Indicator Date'!N109="","x",'Indicator Date'!N109)</f>
        <v>2024</v>
      </c>
      <c r="O109" s="38">
        <f>IF('Indicator Date'!O109="","x",'Indicator Date'!O109)</f>
        <v>2024</v>
      </c>
      <c r="P109" s="38">
        <f>IF('Indicator Date'!P109="","x",'Indicator Date'!P109)</f>
        <v>2024</v>
      </c>
      <c r="Q109" s="38">
        <f>IF('Indicator Date'!Q109="","x",'Indicator Date'!Q109)</f>
        <v>2024</v>
      </c>
      <c r="R109" s="38">
        <f>IF('Indicator Date'!R109="","x",'Indicator Date'!R109)</f>
        <v>2024</v>
      </c>
      <c r="S109" s="38">
        <f>IF('Indicator Date'!S109="","x",'Indicator Date'!S109)</f>
        <v>2024</v>
      </c>
      <c r="T109" s="38">
        <f>IF('Indicator Date'!T109="","x",'Indicator Date'!T109)</f>
        <v>2024</v>
      </c>
      <c r="U109" s="38">
        <f>IF('Indicator Date'!U109="","x",'Indicator Date'!U109)</f>
        <v>2024</v>
      </c>
      <c r="V109" s="38">
        <f>IF('Indicator Date'!V109="","x",'Indicator Date'!V109)</f>
        <v>2021</v>
      </c>
      <c r="W109" s="38">
        <f>IF('Indicator Date'!W109="","x",'Indicator Date'!W109)</f>
        <v>2022</v>
      </c>
      <c r="X109" s="38">
        <f>IF('Indicator Date'!X109="","x",'Indicator Date'!X109)</f>
        <v>2022</v>
      </c>
      <c r="Y109" s="38">
        <f>IF('Indicator Date'!Y109="","x",'Indicator Date'!Y109)</f>
        <v>2018</v>
      </c>
      <c r="Z109" s="38">
        <f>IF('Indicator Date'!Z109="","x",'Indicator Date'!Z109)</f>
        <v>2022</v>
      </c>
      <c r="AA109" s="38">
        <f>IF('Indicator Date'!AA109="","x",'Indicator Date'!AA109)</f>
        <v>2022</v>
      </c>
      <c r="AB109" s="38">
        <f>IF('Indicator Date'!AB109="","x",'Indicator Date'!AB109)</f>
        <v>2018</v>
      </c>
      <c r="AC109" s="38">
        <f>IF('Indicator Date'!AC109="","x",'Indicator Date'!AC109)</f>
        <v>2020</v>
      </c>
      <c r="AD109" s="38">
        <f>IF('Indicator Date'!AD109="","x",'Indicator Date'!AD109)</f>
        <v>2022</v>
      </c>
      <c r="AE109" s="38">
        <f>IF('Indicator Date'!AE109="","x",'Indicator Date'!AE109)</f>
        <v>2024</v>
      </c>
      <c r="AF109" s="38">
        <f>IF('Indicator Date'!AF109="","x",'Indicator Date'!AF109)</f>
        <v>2024</v>
      </c>
      <c r="AG109" s="38">
        <f>IF('Indicator Date'!AG109="","x",'Indicator Date'!AG109)</f>
        <v>2024</v>
      </c>
      <c r="AH109" s="38">
        <f>IF('Indicator Date'!AH109="","x",'Indicator Date'!AH109)</f>
        <v>2022</v>
      </c>
      <c r="AI109" s="38" t="str">
        <f>IF('Indicator Date'!AI109="","x",RIGHT('Indicator Date'!AI109,4))</f>
        <v>2018</v>
      </c>
      <c r="AJ109" s="38">
        <f>IF('Indicator Date'!AJ109="","x",'Indicator Date'!AJ109)</f>
        <v>2024</v>
      </c>
      <c r="AK109" s="38">
        <f>IF('Indicator Date'!AK109="","x",'Indicator Date'!AK109)</f>
        <v>2021</v>
      </c>
      <c r="AL109" s="38">
        <f>IF('Indicator Date'!AL109="","x",'Indicator Date'!AL109)</f>
        <v>2022</v>
      </c>
      <c r="AM109" s="38">
        <f>IF('Indicator Date'!AM109="","x",'Indicator Date'!AM109)</f>
        <v>2022</v>
      </c>
      <c r="AN109" s="38">
        <f>IF('Indicator Date'!AN109="","x",'Indicator Date'!AN109)</f>
        <v>2023</v>
      </c>
      <c r="AO109" s="38">
        <f>IF('Indicator Date'!AO109="","x",'Indicator Date'!AO109)</f>
        <v>2022</v>
      </c>
      <c r="AP109" s="38">
        <f>IF('Indicator Date'!AP109="","x",'Indicator Date'!AP109)</f>
        <v>2022</v>
      </c>
      <c r="AQ109" s="38">
        <f>IF('Indicator Date'!AQ109="","x",'Indicator Date'!AQ109)</f>
        <v>2022</v>
      </c>
      <c r="AR109" s="38">
        <f>IF('Indicator Date'!AR109="","x",'Indicator Date'!AR109)</f>
        <v>2022</v>
      </c>
      <c r="AS109" s="38">
        <f>IF('Indicator Date'!AS109="","x",'Indicator Date'!AS109)</f>
        <v>2022</v>
      </c>
      <c r="AT109" s="38">
        <f>IF('Indicator Date'!AT109="","x",'Indicator Date'!AT109)</f>
        <v>2022</v>
      </c>
      <c r="AU109" s="38">
        <f>IF('Indicator Date'!AU109="","x",'Indicator Date'!AU109)</f>
        <v>2022</v>
      </c>
      <c r="AV109" s="38">
        <f>IF('Indicator Date'!AV109="","x",'Indicator Date'!AV109)</f>
        <v>2022</v>
      </c>
      <c r="AW109" s="38">
        <f>IF('Indicator Date'!AW109="","x",'Indicator Date'!AW109)</f>
        <v>2021</v>
      </c>
      <c r="AX109" s="38">
        <f>IF('Indicator Date'!AX109="","x",'Indicator Date'!AX109)</f>
        <v>2024</v>
      </c>
      <c r="AY109" s="38">
        <f>IF('Indicator Date'!AY109="","x",'Indicator Date'!AY109)</f>
        <v>2024</v>
      </c>
      <c r="AZ109" s="38">
        <f>IF('Indicator Date'!AZ109="","x",'Indicator Date'!AZ109)</f>
        <v>2024</v>
      </c>
      <c r="BA109" s="38">
        <f>IF('Indicator Date'!BA109="","x",'Indicator Date'!BA109)</f>
        <v>2024</v>
      </c>
      <c r="BB109" s="38">
        <f>IF('Indicator Date'!BB109="","x",'Indicator Date'!BB109)</f>
        <v>2024</v>
      </c>
      <c r="BC109" s="38">
        <f>IF('Indicator Date'!BC109="","x",'Indicator Date'!BC109)</f>
        <v>2024</v>
      </c>
      <c r="BD109" s="38">
        <f>IF('Indicator Date'!BD109="","x",'Indicator Date'!BD109)</f>
        <v>2024</v>
      </c>
      <c r="BE109" s="38">
        <f>IF('Indicator Date'!BE109="","x",'Indicator Date'!BE109)</f>
        <v>2024</v>
      </c>
      <c r="BF109" s="38">
        <f>IF('Indicator Date'!BF109="","x",'Indicator Date'!BF109)</f>
        <v>2015</v>
      </c>
      <c r="BG109" s="38">
        <f>IF('Indicator Date'!BG109="","x",'Indicator Date'!BG109)</f>
        <v>2022</v>
      </c>
      <c r="BH109" s="38">
        <f>IF('Indicator Date'!BH109="","x",'Indicator Date'!BH109)</f>
        <v>2023</v>
      </c>
      <c r="BI109" s="38">
        <f>IF('Indicator Date'!BI109="","x",'Indicator Date'!BI109)</f>
        <v>2022</v>
      </c>
      <c r="BJ109" s="38">
        <f>IF('Indicator Date'!BJ109="","x",'Indicator Date'!BJ109)</f>
        <v>2020</v>
      </c>
      <c r="BK109" s="38">
        <f>IF('Indicator Date'!BK109="","x",'Indicator Date'!BK109)</f>
        <v>2021</v>
      </c>
      <c r="BL109" s="38">
        <f>IF('Indicator Date'!BL109="","x",'Indicator Date'!BL109)</f>
        <v>2022</v>
      </c>
      <c r="BM109" s="38">
        <f>IF('Indicator Date'!BM109="","x",'Indicator Date'!BM109)</f>
        <v>2014</v>
      </c>
      <c r="BN109" s="38">
        <f>IF('Indicator Date'!BN109="","x",'Indicator Date'!BN109)</f>
        <v>2022</v>
      </c>
      <c r="BO109" s="38">
        <f>IF('Indicator Date'!BO109="","x",'Indicator Date'!BO109)</f>
        <v>2022</v>
      </c>
      <c r="BP109" s="38">
        <f>IF('Indicator Date'!BP109="","x",'Indicator Date'!BP109)</f>
        <v>2018</v>
      </c>
      <c r="BQ109" s="38">
        <f>IF('Indicator Date'!BQ109="","x",'Indicator Date'!BQ109)</f>
        <v>2022</v>
      </c>
      <c r="BR109" s="38">
        <f>IF('Indicator Date'!BR109="","x",'Indicator Date'!BR109)</f>
        <v>2022</v>
      </c>
      <c r="BS109" s="38">
        <f>IF('Indicator Date'!BS109="","x",'Indicator Date'!BS109)</f>
        <v>2022</v>
      </c>
      <c r="BT109" s="38">
        <f>IF('Indicator Date'!BT109="","x",'Indicator Date'!BT109)</f>
        <v>2021</v>
      </c>
      <c r="BU109" s="38">
        <f>IF('Indicator Date'!BU109="","x",'Indicator Date'!BU109)</f>
        <v>2020</v>
      </c>
      <c r="BV109" s="38">
        <f>IF('Indicator Date'!BV109="","x",'Indicator Date'!BV109)</f>
        <v>2023</v>
      </c>
    </row>
    <row r="110" spans="1:74">
      <c r="A110" s="30" t="str">
        <f>'Indicator Data'!A112</f>
        <v>Malta</v>
      </c>
      <c r="B110" s="23" t="str">
        <f>'Indicator Data'!B112</f>
        <v>MLT</v>
      </c>
      <c r="C110" s="38">
        <f>IF('Indicator Date'!C110="","x",'Indicator Date'!C110)</f>
        <v>2024</v>
      </c>
      <c r="D110" s="38">
        <f>IF('Indicator Date'!D110="","x",'Indicator Date'!D110)</f>
        <v>2024</v>
      </c>
      <c r="E110" s="38">
        <f>IF('Indicator Date'!E110="","x",'Indicator Date'!E110)</f>
        <v>2024</v>
      </c>
      <c r="F110" s="38">
        <f>IF('Indicator Date'!F110="","x",'Indicator Date'!F110)</f>
        <v>2024</v>
      </c>
      <c r="G110" s="38">
        <f>IF('Indicator Date'!G110="","x",'Indicator Date'!G110)</f>
        <v>2024</v>
      </c>
      <c r="H110" s="38">
        <f>IF('Indicator Date'!H110="","x",'Indicator Date'!H110)</f>
        <v>2024</v>
      </c>
      <c r="I110" s="38">
        <f>IF('Indicator Date'!I110="","x",'Indicator Date'!I110)</f>
        <v>2024</v>
      </c>
      <c r="J110" s="38">
        <f>IF('Indicator Date'!J110="","x",'Indicator Date'!J110)</f>
        <v>2024</v>
      </c>
      <c r="K110" s="38">
        <f>IF('Indicator Date'!K110="","x",'Indicator Date'!K110)</f>
        <v>2024</v>
      </c>
      <c r="L110" s="38">
        <f>IF('Indicator Date'!L110="","x",'Indicator Date'!L110)</f>
        <v>2024</v>
      </c>
      <c r="M110" s="38">
        <f>IF('Indicator Date'!M110="","x",'Indicator Date'!M110)</f>
        <v>2024</v>
      </c>
      <c r="N110" s="38" t="str">
        <f>IF('Indicator Date'!N110="","x",'Indicator Date'!N110)</f>
        <v>x</v>
      </c>
      <c r="O110" s="38" t="str">
        <f>IF('Indicator Date'!O110="","x",'Indicator Date'!O110)</f>
        <v>x</v>
      </c>
      <c r="P110" s="38" t="str">
        <f>IF('Indicator Date'!P110="","x",'Indicator Date'!P110)</f>
        <v>x</v>
      </c>
      <c r="Q110" s="38">
        <f>IF('Indicator Date'!Q110="","x",'Indicator Date'!Q110)</f>
        <v>2024</v>
      </c>
      <c r="R110" s="38">
        <f>IF('Indicator Date'!R110="","x",'Indicator Date'!R110)</f>
        <v>2024</v>
      </c>
      <c r="S110" s="38">
        <f>IF('Indicator Date'!S110="","x",'Indicator Date'!S110)</f>
        <v>2024</v>
      </c>
      <c r="T110" s="38">
        <f>IF('Indicator Date'!T110="","x",'Indicator Date'!T110)</f>
        <v>2024</v>
      </c>
      <c r="U110" s="38">
        <f>IF('Indicator Date'!U110="","x",'Indicator Date'!U110)</f>
        <v>2024</v>
      </c>
      <c r="V110" s="38">
        <f>IF('Indicator Date'!V110="","x",'Indicator Date'!V110)</f>
        <v>2021</v>
      </c>
      <c r="W110" s="38">
        <f>IF('Indicator Date'!W110="","x",'Indicator Date'!W110)</f>
        <v>2022</v>
      </c>
      <c r="X110" s="38">
        <f>IF('Indicator Date'!X110="","x",'Indicator Date'!X110)</f>
        <v>2022</v>
      </c>
      <c r="Y110" s="38">
        <f>IF('Indicator Date'!Y110="","x",'Indicator Date'!Y110)</f>
        <v>2011</v>
      </c>
      <c r="Z110" s="38">
        <f>IF('Indicator Date'!Z110="","x",'Indicator Date'!Z110)</f>
        <v>2022</v>
      </c>
      <c r="AA110" s="38" t="str">
        <f>IF('Indicator Date'!AA110="","x",'Indicator Date'!AA110)</f>
        <v>x</v>
      </c>
      <c r="AB110" s="38">
        <f>IF('Indicator Date'!AB110="","x",'Indicator Date'!AB110)</f>
        <v>2018</v>
      </c>
      <c r="AC110" s="38">
        <f>IF('Indicator Date'!AC110="","x",'Indicator Date'!AC110)</f>
        <v>2020</v>
      </c>
      <c r="AD110" s="38">
        <f>IF('Indicator Date'!AD110="","x",'Indicator Date'!AD110)</f>
        <v>2022</v>
      </c>
      <c r="AE110" s="38">
        <f>IF('Indicator Date'!AE110="","x",'Indicator Date'!AE110)</f>
        <v>2024</v>
      </c>
      <c r="AF110" s="38">
        <f>IF('Indicator Date'!AF110="","x",'Indicator Date'!AF110)</f>
        <v>2024</v>
      </c>
      <c r="AG110" s="38">
        <f>IF('Indicator Date'!AG110="","x",'Indicator Date'!AG110)</f>
        <v>2024</v>
      </c>
      <c r="AH110" s="38">
        <f>IF('Indicator Date'!AH110="","x",'Indicator Date'!AH110)</f>
        <v>2022</v>
      </c>
      <c r="AI110" s="38" t="str">
        <f>IF('Indicator Date'!AI110="","x",RIGHT('Indicator Date'!AI110,4))</f>
        <v>x</v>
      </c>
      <c r="AJ110" s="38">
        <f>IF('Indicator Date'!AJ110="","x",'Indicator Date'!AJ110)</f>
        <v>2024</v>
      </c>
      <c r="AK110" s="38">
        <f>IF('Indicator Date'!AK110="","x",'Indicator Date'!AK110)</f>
        <v>2021</v>
      </c>
      <c r="AL110" s="38">
        <f>IF('Indicator Date'!AL110="","x",'Indicator Date'!AL110)</f>
        <v>2022</v>
      </c>
      <c r="AM110" s="38" t="str">
        <f>IF('Indicator Date'!AM110="","x",'Indicator Date'!AM110)</f>
        <v>x</v>
      </c>
      <c r="AN110" s="38">
        <f>IF('Indicator Date'!AN110="","x",'Indicator Date'!AN110)</f>
        <v>2023</v>
      </c>
      <c r="AO110" s="38">
        <f>IF('Indicator Date'!AO110="","x",'Indicator Date'!AO110)</f>
        <v>2022</v>
      </c>
      <c r="AP110" s="38" t="str">
        <f>IF('Indicator Date'!AP110="","x",'Indicator Date'!AP110)</f>
        <v>x</v>
      </c>
      <c r="AQ110" s="38">
        <f>IF('Indicator Date'!AQ110="","x",'Indicator Date'!AQ110)</f>
        <v>2022</v>
      </c>
      <c r="AR110" s="38">
        <f>IF('Indicator Date'!AR110="","x",'Indicator Date'!AR110)</f>
        <v>2022</v>
      </c>
      <c r="AS110" s="38">
        <f>IF('Indicator Date'!AS110="","x",'Indicator Date'!AS110)</f>
        <v>2022</v>
      </c>
      <c r="AT110" s="38" t="str">
        <f>IF('Indicator Date'!AT110="","x",'Indicator Date'!AT110)</f>
        <v>x</v>
      </c>
      <c r="AU110" s="38">
        <f>IF('Indicator Date'!AU110="","x",'Indicator Date'!AU110)</f>
        <v>2022</v>
      </c>
      <c r="AV110" s="38">
        <f>IF('Indicator Date'!AV110="","x",'Indicator Date'!AV110)</f>
        <v>2022</v>
      </c>
      <c r="AW110" s="38">
        <f>IF('Indicator Date'!AW110="","x",'Indicator Date'!AW110)</f>
        <v>2020</v>
      </c>
      <c r="AX110" s="38">
        <f>IF('Indicator Date'!AX110="","x",'Indicator Date'!AX110)</f>
        <v>2024</v>
      </c>
      <c r="AY110" s="38">
        <f>IF('Indicator Date'!AY110="","x",'Indicator Date'!AY110)</f>
        <v>2024</v>
      </c>
      <c r="AZ110" s="38">
        <f>IF('Indicator Date'!AZ110="","x",'Indicator Date'!AZ110)</f>
        <v>2024</v>
      </c>
      <c r="BA110" s="38" t="str">
        <f>IF('Indicator Date'!BA110="","x",'Indicator Date'!BA110)</f>
        <v>x</v>
      </c>
      <c r="BB110" s="38">
        <f>IF('Indicator Date'!BB110="","x",'Indicator Date'!BB110)</f>
        <v>2024</v>
      </c>
      <c r="BC110" s="38" t="str">
        <f>IF('Indicator Date'!BC110="","x",'Indicator Date'!BC110)</f>
        <v>x</v>
      </c>
      <c r="BD110" s="38">
        <f>IF('Indicator Date'!BD110="","x",'Indicator Date'!BD110)</f>
        <v>2024</v>
      </c>
      <c r="BE110" s="38">
        <f>IF('Indicator Date'!BE110="","x",'Indicator Date'!BE110)</f>
        <v>2024</v>
      </c>
      <c r="BF110" s="38" t="str">
        <f>IF('Indicator Date'!BF110="","x",'Indicator Date'!BF110)</f>
        <v>x</v>
      </c>
      <c r="BG110" s="38">
        <f>IF('Indicator Date'!BG110="","x",'Indicator Date'!BG110)</f>
        <v>2022</v>
      </c>
      <c r="BH110" s="38">
        <f>IF('Indicator Date'!BH110="","x",'Indicator Date'!BH110)</f>
        <v>2023</v>
      </c>
      <c r="BI110" s="38">
        <f>IF('Indicator Date'!BI110="","x",'Indicator Date'!BI110)</f>
        <v>2022</v>
      </c>
      <c r="BJ110" s="38">
        <f>IF('Indicator Date'!BJ110="","x",'Indicator Date'!BJ110)</f>
        <v>2021</v>
      </c>
      <c r="BK110" s="38">
        <f>IF('Indicator Date'!BK110="","x",'Indicator Date'!BK110)</f>
        <v>2022</v>
      </c>
      <c r="BL110" s="38">
        <f>IF('Indicator Date'!BL110="","x",'Indicator Date'!BL110)</f>
        <v>2022</v>
      </c>
      <c r="BM110" s="38">
        <f>IF('Indicator Date'!BM110="","x",'Indicator Date'!BM110)</f>
        <v>2014</v>
      </c>
      <c r="BN110" s="38">
        <f>IF('Indicator Date'!BN110="","x",'Indicator Date'!BN110)</f>
        <v>2022</v>
      </c>
      <c r="BO110" s="38">
        <f>IF('Indicator Date'!BO110="","x",'Indicator Date'!BO110)</f>
        <v>2022</v>
      </c>
      <c r="BP110" s="38">
        <f>IF('Indicator Date'!BP110="","x",'Indicator Date'!BP110)</f>
        <v>2021</v>
      </c>
      <c r="BQ110" s="38">
        <f>IF('Indicator Date'!BQ110="","x",'Indicator Date'!BQ110)</f>
        <v>2022</v>
      </c>
      <c r="BR110" s="38">
        <f>IF('Indicator Date'!BR110="","x",'Indicator Date'!BR110)</f>
        <v>2022</v>
      </c>
      <c r="BS110" s="38">
        <f>IF('Indicator Date'!BS110="","x",'Indicator Date'!BS110)</f>
        <v>2022</v>
      </c>
      <c r="BT110" s="38">
        <f>IF('Indicator Date'!BT110="","x",'Indicator Date'!BT110)</f>
        <v>2021</v>
      </c>
      <c r="BU110" s="38">
        <f>IF('Indicator Date'!BU110="","x",'Indicator Date'!BU110)</f>
        <v>2020</v>
      </c>
      <c r="BV110" s="38">
        <f>IF('Indicator Date'!BV110="","x",'Indicator Date'!BV110)</f>
        <v>2023</v>
      </c>
    </row>
    <row r="111" spans="1:74">
      <c r="A111" s="30" t="str">
        <f>'Indicator Data'!A113</f>
        <v>Marshall Islands</v>
      </c>
      <c r="B111" s="23" t="str">
        <f>'Indicator Data'!B113</f>
        <v>MHL</v>
      </c>
      <c r="C111" s="38">
        <f>IF('Indicator Date'!C111="","x",'Indicator Date'!C111)</f>
        <v>2024</v>
      </c>
      <c r="D111" s="38">
        <f>IF('Indicator Date'!D111="","x",'Indicator Date'!D111)</f>
        <v>2024</v>
      </c>
      <c r="E111" s="38">
        <f>IF('Indicator Date'!E111="","x",'Indicator Date'!E111)</f>
        <v>2024</v>
      </c>
      <c r="F111" s="38">
        <f>IF('Indicator Date'!F111="","x",'Indicator Date'!F111)</f>
        <v>2024</v>
      </c>
      <c r="G111" s="38">
        <f>IF('Indicator Date'!G111="","x",'Indicator Date'!G111)</f>
        <v>2024</v>
      </c>
      <c r="H111" s="38">
        <f>IF('Indicator Date'!H111="","x",'Indicator Date'!H111)</f>
        <v>2024</v>
      </c>
      <c r="I111" s="38">
        <f>IF('Indicator Date'!I111="","x",'Indicator Date'!I111)</f>
        <v>2024</v>
      </c>
      <c r="J111" s="38">
        <f>IF('Indicator Date'!J111="","x",'Indicator Date'!J111)</f>
        <v>2024</v>
      </c>
      <c r="K111" s="38">
        <f>IF('Indicator Date'!K111="","x",'Indicator Date'!K111)</f>
        <v>2024</v>
      </c>
      <c r="L111" s="38" t="str">
        <f>IF('Indicator Date'!L111="","x",'Indicator Date'!L111)</f>
        <v>x</v>
      </c>
      <c r="M111" s="38" t="str">
        <f>IF('Indicator Date'!M111="","x",'Indicator Date'!M111)</f>
        <v>x</v>
      </c>
      <c r="N111" s="38" t="str">
        <f>IF('Indicator Date'!N111="","x",'Indicator Date'!N111)</f>
        <v>x</v>
      </c>
      <c r="O111" s="38" t="str">
        <f>IF('Indicator Date'!O111="","x",'Indicator Date'!O111)</f>
        <v>x</v>
      </c>
      <c r="P111" s="38" t="str">
        <f>IF('Indicator Date'!P111="","x",'Indicator Date'!P111)</f>
        <v>x</v>
      </c>
      <c r="Q111" s="38">
        <f>IF('Indicator Date'!Q111="","x",'Indicator Date'!Q111)</f>
        <v>2024</v>
      </c>
      <c r="R111" s="38">
        <f>IF('Indicator Date'!R111="","x",'Indicator Date'!R111)</f>
        <v>2024</v>
      </c>
      <c r="S111" s="38">
        <f>IF('Indicator Date'!S111="","x",'Indicator Date'!S111)</f>
        <v>2024</v>
      </c>
      <c r="T111" s="38">
        <f>IF('Indicator Date'!T111="","x",'Indicator Date'!T111)</f>
        <v>2024</v>
      </c>
      <c r="U111" s="38">
        <f>IF('Indicator Date'!U111="","x",'Indicator Date'!U111)</f>
        <v>2024</v>
      </c>
      <c r="V111" s="38">
        <f>IF('Indicator Date'!V111="","x",'Indicator Date'!V111)</f>
        <v>2021</v>
      </c>
      <c r="W111" s="38">
        <f>IF('Indicator Date'!W111="","x",'Indicator Date'!W111)</f>
        <v>2022</v>
      </c>
      <c r="X111" s="38">
        <f>IF('Indicator Date'!X111="","x",'Indicator Date'!X111)</f>
        <v>2022</v>
      </c>
      <c r="Y111" s="38" t="str">
        <f>IF('Indicator Date'!Y111="","x",'Indicator Date'!Y111)</f>
        <v>x</v>
      </c>
      <c r="Z111" s="38">
        <f>IF('Indicator Date'!Z111="","x",'Indicator Date'!Z111)</f>
        <v>2022</v>
      </c>
      <c r="AA111" s="38">
        <f>IF('Indicator Date'!AA111="","x",'Indicator Date'!AA111)</f>
        <v>2021</v>
      </c>
      <c r="AB111" s="38">
        <f>IF('Indicator Date'!AB111="","x",'Indicator Date'!AB111)</f>
        <v>2014</v>
      </c>
      <c r="AC111" s="38">
        <f>IF('Indicator Date'!AC111="","x",'Indicator Date'!AC111)</f>
        <v>2020</v>
      </c>
      <c r="AD111" s="38">
        <f>IF('Indicator Date'!AD111="","x",'Indicator Date'!AD111)</f>
        <v>2022</v>
      </c>
      <c r="AE111" s="38">
        <f>IF('Indicator Date'!AE111="","x",'Indicator Date'!AE111)</f>
        <v>2024</v>
      </c>
      <c r="AF111" s="38">
        <f>IF('Indicator Date'!AF111="","x",'Indicator Date'!AF111)</f>
        <v>2008</v>
      </c>
      <c r="AG111" s="38" t="str">
        <f>IF('Indicator Date'!AG111="","x",'Indicator Date'!AG111)</f>
        <v>x</v>
      </c>
      <c r="AH111" s="38">
        <f>IF('Indicator Date'!AH111="","x",'Indicator Date'!AH111)</f>
        <v>2022</v>
      </c>
      <c r="AI111" s="38" t="str">
        <f>IF('Indicator Date'!AI111="","x",RIGHT('Indicator Date'!AI111,4))</f>
        <v>x</v>
      </c>
      <c r="AJ111" s="38">
        <f>IF('Indicator Date'!AJ111="","x",'Indicator Date'!AJ111)</f>
        <v>2024</v>
      </c>
      <c r="AK111" s="38">
        <f>IF('Indicator Date'!AK111="","x",'Indicator Date'!AK111)</f>
        <v>2021</v>
      </c>
      <c r="AL111" s="38">
        <f>IF('Indicator Date'!AL111="","x",'Indicator Date'!AL111)</f>
        <v>2022</v>
      </c>
      <c r="AM111" s="38">
        <f>IF('Indicator Date'!AM111="","x",'Indicator Date'!AM111)</f>
        <v>2022</v>
      </c>
      <c r="AN111" s="38">
        <f>IF('Indicator Date'!AN111="","x",'Indicator Date'!AN111)</f>
        <v>2023</v>
      </c>
      <c r="AO111" s="38">
        <f>IF('Indicator Date'!AO111="","x",'Indicator Date'!AO111)</f>
        <v>2022</v>
      </c>
      <c r="AP111" s="38">
        <f>IF('Indicator Date'!AP111="","x",'Indicator Date'!AP111)</f>
        <v>2017</v>
      </c>
      <c r="AQ111" s="38">
        <f>IF('Indicator Date'!AQ111="","x",'Indicator Date'!AQ111)</f>
        <v>2022</v>
      </c>
      <c r="AR111" s="38" t="str">
        <f>IF('Indicator Date'!AR111="","x",'Indicator Date'!AR111)</f>
        <v>x</v>
      </c>
      <c r="AS111" s="38" t="str">
        <f>IF('Indicator Date'!AS111="","x",'Indicator Date'!AS111)</f>
        <v>x</v>
      </c>
      <c r="AT111" s="38" t="str">
        <f>IF('Indicator Date'!AT111="","x",'Indicator Date'!AT111)</f>
        <v>x</v>
      </c>
      <c r="AU111" s="38">
        <f>IF('Indicator Date'!AU111="","x",'Indicator Date'!AU111)</f>
        <v>2022</v>
      </c>
      <c r="AV111" s="38" t="str">
        <f>IF('Indicator Date'!AV111="","x",'Indicator Date'!AV111)</f>
        <v>x</v>
      </c>
      <c r="AW111" s="38">
        <f>IF('Indicator Date'!AW111="","x",'Indicator Date'!AW111)</f>
        <v>2019</v>
      </c>
      <c r="AX111" s="38">
        <f>IF('Indicator Date'!AX111="","x",'Indicator Date'!AX111)</f>
        <v>2024</v>
      </c>
      <c r="AY111" s="38">
        <f>IF('Indicator Date'!AY111="","x",'Indicator Date'!AY111)</f>
        <v>2024</v>
      </c>
      <c r="AZ111" s="38">
        <f>IF('Indicator Date'!AZ111="","x",'Indicator Date'!AZ111)</f>
        <v>2024</v>
      </c>
      <c r="BA111" s="38" t="str">
        <f>IF('Indicator Date'!BA111="","x",'Indicator Date'!BA111)</f>
        <v>x</v>
      </c>
      <c r="BB111" s="38" t="str">
        <f>IF('Indicator Date'!BB111="","x",'Indicator Date'!BB111)</f>
        <v>x</v>
      </c>
      <c r="BC111" s="38" t="str">
        <f>IF('Indicator Date'!BC111="","x",'Indicator Date'!BC111)</f>
        <v>x</v>
      </c>
      <c r="BD111" s="38">
        <f>IF('Indicator Date'!BD111="","x",'Indicator Date'!BD111)</f>
        <v>2024</v>
      </c>
      <c r="BE111" s="38">
        <f>IF('Indicator Date'!BE111="","x",'Indicator Date'!BE111)</f>
        <v>2024</v>
      </c>
      <c r="BF111" s="38">
        <f>IF('Indicator Date'!BF111="","x",'Indicator Date'!BF111)</f>
        <v>2013</v>
      </c>
      <c r="BG111" s="38">
        <f>IF('Indicator Date'!BG111="","x",'Indicator Date'!BG111)</f>
        <v>2022</v>
      </c>
      <c r="BH111" s="38" t="str">
        <f>IF('Indicator Date'!BH111="","x",'Indicator Date'!BH111)</f>
        <v>x</v>
      </c>
      <c r="BI111" s="38">
        <f>IF('Indicator Date'!BI111="","x",'Indicator Date'!BI111)</f>
        <v>2022</v>
      </c>
      <c r="BJ111" s="38">
        <f>IF('Indicator Date'!BJ111="","x",'Indicator Date'!BJ111)</f>
        <v>2011</v>
      </c>
      <c r="BK111" s="38">
        <f>IF('Indicator Date'!BK111="","x",'Indicator Date'!BK111)</f>
        <v>2017</v>
      </c>
      <c r="BL111" s="38">
        <f>IF('Indicator Date'!BL111="","x",'Indicator Date'!BL111)</f>
        <v>2021</v>
      </c>
      <c r="BM111" s="38">
        <f>IF('Indicator Date'!BM111="","x",'Indicator Date'!BM111)</f>
        <v>2014</v>
      </c>
      <c r="BN111" s="38">
        <f>IF('Indicator Date'!BN111="","x",'Indicator Date'!BN111)</f>
        <v>2022</v>
      </c>
      <c r="BO111" s="38">
        <f>IF('Indicator Date'!BO111="","x",'Indicator Date'!BO111)</f>
        <v>2022</v>
      </c>
      <c r="BP111" s="38">
        <f>IF('Indicator Date'!BP111="","x",'Indicator Date'!BP111)</f>
        <v>2012</v>
      </c>
      <c r="BQ111" s="38">
        <f>IF('Indicator Date'!BQ111="","x",'Indicator Date'!BQ111)</f>
        <v>2022</v>
      </c>
      <c r="BR111" s="38">
        <f>IF('Indicator Date'!BR111="","x",'Indicator Date'!BR111)</f>
        <v>2022</v>
      </c>
      <c r="BS111" s="38">
        <f>IF('Indicator Date'!BS111="","x",'Indicator Date'!BS111)</f>
        <v>2022</v>
      </c>
      <c r="BT111" s="38">
        <f>IF('Indicator Date'!BT111="","x",'Indicator Date'!BT111)</f>
        <v>2021</v>
      </c>
      <c r="BU111" s="38" t="str">
        <f>IF('Indicator Date'!BU111="","x",'Indicator Date'!BU111)</f>
        <v>x</v>
      </c>
      <c r="BV111" s="38">
        <f>IF('Indicator Date'!BV111="","x",'Indicator Date'!BV111)</f>
        <v>2023</v>
      </c>
    </row>
    <row r="112" spans="1:74">
      <c r="A112" s="30" t="str">
        <f>'Indicator Data'!A114</f>
        <v>Mauritania</v>
      </c>
      <c r="B112" s="23" t="str">
        <f>'Indicator Data'!B114</f>
        <v>MRT</v>
      </c>
      <c r="C112" s="38">
        <f>IF('Indicator Date'!C112="","x",'Indicator Date'!C112)</f>
        <v>2024</v>
      </c>
      <c r="D112" s="38">
        <f>IF('Indicator Date'!D112="","x",'Indicator Date'!D112)</f>
        <v>2024</v>
      </c>
      <c r="E112" s="38">
        <f>IF('Indicator Date'!E112="","x",'Indicator Date'!E112)</f>
        <v>2024</v>
      </c>
      <c r="F112" s="38">
        <f>IF('Indicator Date'!F112="","x",'Indicator Date'!F112)</f>
        <v>2024</v>
      </c>
      <c r="G112" s="38">
        <f>IF('Indicator Date'!G112="","x",'Indicator Date'!G112)</f>
        <v>2024</v>
      </c>
      <c r="H112" s="38">
        <f>IF('Indicator Date'!H112="","x",'Indicator Date'!H112)</f>
        <v>2024</v>
      </c>
      <c r="I112" s="38">
        <f>IF('Indicator Date'!I112="","x",'Indicator Date'!I112)</f>
        <v>2024</v>
      </c>
      <c r="J112" s="38">
        <f>IF('Indicator Date'!J112="","x",'Indicator Date'!J112)</f>
        <v>2024</v>
      </c>
      <c r="K112" s="38">
        <f>IF('Indicator Date'!K112="","x",'Indicator Date'!K112)</f>
        <v>2024</v>
      </c>
      <c r="L112" s="38">
        <f>IF('Indicator Date'!L112="","x",'Indicator Date'!L112)</f>
        <v>2024</v>
      </c>
      <c r="M112" s="38">
        <f>IF('Indicator Date'!M112="","x",'Indicator Date'!M112)</f>
        <v>2024</v>
      </c>
      <c r="N112" s="38">
        <f>IF('Indicator Date'!N112="","x",'Indicator Date'!N112)</f>
        <v>2024</v>
      </c>
      <c r="O112" s="38">
        <f>IF('Indicator Date'!O112="","x",'Indicator Date'!O112)</f>
        <v>2024</v>
      </c>
      <c r="P112" s="38">
        <f>IF('Indicator Date'!P112="","x",'Indicator Date'!P112)</f>
        <v>2024</v>
      </c>
      <c r="Q112" s="38">
        <f>IF('Indicator Date'!Q112="","x",'Indicator Date'!Q112)</f>
        <v>2024</v>
      </c>
      <c r="R112" s="38">
        <f>IF('Indicator Date'!R112="","x",'Indicator Date'!R112)</f>
        <v>2024</v>
      </c>
      <c r="S112" s="38">
        <f>IF('Indicator Date'!S112="","x",'Indicator Date'!S112)</f>
        <v>2024</v>
      </c>
      <c r="T112" s="38">
        <f>IF('Indicator Date'!T112="","x",'Indicator Date'!T112)</f>
        <v>2024</v>
      </c>
      <c r="U112" s="38">
        <f>IF('Indicator Date'!U112="","x",'Indicator Date'!U112)</f>
        <v>2024</v>
      </c>
      <c r="V112" s="38">
        <f>IF('Indicator Date'!V112="","x",'Indicator Date'!V112)</f>
        <v>2021</v>
      </c>
      <c r="W112" s="38">
        <f>IF('Indicator Date'!W112="","x",'Indicator Date'!W112)</f>
        <v>2022</v>
      </c>
      <c r="X112" s="38">
        <f>IF('Indicator Date'!X112="","x",'Indicator Date'!X112)</f>
        <v>2022</v>
      </c>
      <c r="Y112" s="38">
        <f>IF('Indicator Date'!Y112="","x",'Indicator Date'!Y112)</f>
        <v>2015</v>
      </c>
      <c r="Z112" s="38">
        <f>IF('Indicator Date'!Z112="","x",'Indicator Date'!Z112)</f>
        <v>2022</v>
      </c>
      <c r="AA112" s="38">
        <f>IF('Indicator Date'!AA112="","x",'Indicator Date'!AA112)</f>
        <v>2022</v>
      </c>
      <c r="AB112" s="38">
        <f>IF('Indicator Date'!AB112="","x",'Indicator Date'!AB112)</f>
        <v>2014</v>
      </c>
      <c r="AC112" s="38">
        <f>IF('Indicator Date'!AC112="","x",'Indicator Date'!AC112)</f>
        <v>2020</v>
      </c>
      <c r="AD112" s="38">
        <f>IF('Indicator Date'!AD112="","x",'Indicator Date'!AD112)</f>
        <v>2022</v>
      </c>
      <c r="AE112" s="38">
        <f>IF('Indicator Date'!AE112="","x",'Indicator Date'!AE112)</f>
        <v>2024</v>
      </c>
      <c r="AF112" s="38">
        <f>IF('Indicator Date'!AF112="","x",'Indicator Date'!AF112)</f>
        <v>2024</v>
      </c>
      <c r="AG112" s="38">
        <f>IF('Indicator Date'!AG112="","x",'Indicator Date'!AG112)</f>
        <v>2024</v>
      </c>
      <c r="AH112" s="38">
        <f>IF('Indicator Date'!AH112="","x",'Indicator Date'!AH112)</f>
        <v>2022</v>
      </c>
      <c r="AI112" s="38" t="str">
        <f>IF('Indicator Date'!AI112="","x",RIGHT('Indicator Date'!AI112,4))</f>
        <v>2019</v>
      </c>
      <c r="AJ112" s="38">
        <f>IF('Indicator Date'!AJ112="","x",'Indicator Date'!AJ112)</f>
        <v>2024</v>
      </c>
      <c r="AK112" s="38">
        <f>IF('Indicator Date'!AK112="","x",'Indicator Date'!AK112)</f>
        <v>2021</v>
      </c>
      <c r="AL112" s="38">
        <f>IF('Indicator Date'!AL112="","x",'Indicator Date'!AL112)</f>
        <v>2022</v>
      </c>
      <c r="AM112" s="38">
        <f>IF('Indicator Date'!AM112="","x",'Indicator Date'!AM112)</f>
        <v>2022</v>
      </c>
      <c r="AN112" s="38">
        <f>IF('Indicator Date'!AN112="","x",'Indicator Date'!AN112)</f>
        <v>2023</v>
      </c>
      <c r="AO112" s="38">
        <f>IF('Indicator Date'!AO112="","x",'Indicator Date'!AO112)</f>
        <v>2022</v>
      </c>
      <c r="AP112" s="38">
        <f>IF('Indicator Date'!AP112="","x",'Indicator Date'!AP112)</f>
        <v>2022</v>
      </c>
      <c r="AQ112" s="38">
        <f>IF('Indicator Date'!AQ112="","x",'Indicator Date'!AQ112)</f>
        <v>2022</v>
      </c>
      <c r="AR112" s="38">
        <f>IF('Indicator Date'!AR112="","x",'Indicator Date'!AR112)</f>
        <v>2022</v>
      </c>
      <c r="AS112" s="38">
        <f>IF('Indicator Date'!AS112="","x",'Indicator Date'!AS112)</f>
        <v>2022</v>
      </c>
      <c r="AT112" s="38">
        <f>IF('Indicator Date'!AT112="","x",'Indicator Date'!AT112)</f>
        <v>2022</v>
      </c>
      <c r="AU112" s="38">
        <f>IF('Indicator Date'!AU112="","x",'Indicator Date'!AU112)</f>
        <v>2022</v>
      </c>
      <c r="AV112" s="38">
        <f>IF('Indicator Date'!AV112="","x",'Indicator Date'!AV112)</f>
        <v>2022</v>
      </c>
      <c r="AW112" s="38">
        <f>IF('Indicator Date'!AW112="","x",'Indicator Date'!AW112)</f>
        <v>2019</v>
      </c>
      <c r="AX112" s="38">
        <f>IF('Indicator Date'!AX112="","x",'Indicator Date'!AX112)</f>
        <v>2024</v>
      </c>
      <c r="AY112" s="38">
        <f>IF('Indicator Date'!AY112="","x",'Indicator Date'!AY112)</f>
        <v>2024</v>
      </c>
      <c r="AZ112" s="38">
        <f>IF('Indicator Date'!AZ112="","x",'Indicator Date'!AZ112)</f>
        <v>2024</v>
      </c>
      <c r="BA112" s="38" t="str">
        <f>IF('Indicator Date'!BA112="","x",'Indicator Date'!BA112)</f>
        <v>x</v>
      </c>
      <c r="BB112" s="38">
        <f>IF('Indicator Date'!BB112="","x",'Indicator Date'!BB112)</f>
        <v>2024</v>
      </c>
      <c r="BC112" s="38">
        <f>IF('Indicator Date'!BC112="","x",'Indicator Date'!BC112)</f>
        <v>2023</v>
      </c>
      <c r="BD112" s="38">
        <f>IF('Indicator Date'!BD112="","x",'Indicator Date'!BD112)</f>
        <v>2024</v>
      </c>
      <c r="BE112" s="38">
        <f>IF('Indicator Date'!BE112="","x",'Indicator Date'!BE112)</f>
        <v>2024</v>
      </c>
      <c r="BF112" s="38">
        <f>IF('Indicator Date'!BF112="","x",'Indicator Date'!BF112)</f>
        <v>2013</v>
      </c>
      <c r="BG112" s="38">
        <f>IF('Indicator Date'!BG112="","x",'Indicator Date'!BG112)</f>
        <v>2022</v>
      </c>
      <c r="BH112" s="38">
        <f>IF('Indicator Date'!BH112="","x",'Indicator Date'!BH112)</f>
        <v>2023</v>
      </c>
      <c r="BI112" s="38">
        <f>IF('Indicator Date'!BI112="","x",'Indicator Date'!BI112)</f>
        <v>2022</v>
      </c>
      <c r="BJ112" s="38">
        <f>IF('Indicator Date'!BJ112="","x",'Indicator Date'!BJ112)</f>
        <v>2021</v>
      </c>
      <c r="BK112" s="38">
        <f>IF('Indicator Date'!BK112="","x",'Indicator Date'!BK112)</f>
        <v>2021</v>
      </c>
      <c r="BL112" s="38">
        <f>IF('Indicator Date'!BL112="","x",'Indicator Date'!BL112)</f>
        <v>2022</v>
      </c>
      <c r="BM112" s="38">
        <f>IF('Indicator Date'!BM112="","x",'Indicator Date'!BM112)</f>
        <v>2014</v>
      </c>
      <c r="BN112" s="38">
        <f>IF('Indicator Date'!BN112="","x",'Indicator Date'!BN112)</f>
        <v>2022</v>
      </c>
      <c r="BO112" s="38">
        <f>IF('Indicator Date'!BO112="","x",'Indicator Date'!BO112)</f>
        <v>2022</v>
      </c>
      <c r="BP112" s="38">
        <f>IF('Indicator Date'!BP112="","x",'Indicator Date'!BP112)</f>
        <v>2018</v>
      </c>
      <c r="BQ112" s="38">
        <f>IF('Indicator Date'!BQ112="","x",'Indicator Date'!BQ112)</f>
        <v>2022</v>
      </c>
      <c r="BR112" s="38" t="str">
        <f>IF('Indicator Date'!BR112="","x",'Indicator Date'!BR112)</f>
        <v>x</v>
      </c>
      <c r="BS112" s="38">
        <f>IF('Indicator Date'!BS112="","x",'Indicator Date'!BS112)</f>
        <v>2022</v>
      </c>
      <c r="BT112" s="38">
        <f>IF('Indicator Date'!BT112="","x",'Indicator Date'!BT112)</f>
        <v>2021</v>
      </c>
      <c r="BU112" s="38">
        <f>IF('Indicator Date'!BU112="","x",'Indicator Date'!BU112)</f>
        <v>2020</v>
      </c>
      <c r="BV112" s="38">
        <f>IF('Indicator Date'!BV112="","x",'Indicator Date'!BV112)</f>
        <v>2023</v>
      </c>
    </row>
    <row r="113" spans="1:74">
      <c r="A113" s="30" t="str">
        <f>'Indicator Data'!A115</f>
        <v>Mauritius</v>
      </c>
      <c r="B113" s="23" t="str">
        <f>'Indicator Data'!B115</f>
        <v>MUS</v>
      </c>
      <c r="C113" s="38">
        <f>IF('Indicator Date'!C113="","x",'Indicator Date'!C113)</f>
        <v>2024</v>
      </c>
      <c r="D113" s="38">
        <f>IF('Indicator Date'!D113="","x",'Indicator Date'!D113)</f>
        <v>2024</v>
      </c>
      <c r="E113" s="38">
        <f>IF('Indicator Date'!E113="","x",'Indicator Date'!E113)</f>
        <v>2024</v>
      </c>
      <c r="F113" s="38">
        <f>IF('Indicator Date'!F113="","x",'Indicator Date'!F113)</f>
        <v>2024</v>
      </c>
      <c r="G113" s="38">
        <f>IF('Indicator Date'!G113="","x",'Indicator Date'!G113)</f>
        <v>2024</v>
      </c>
      <c r="H113" s="38">
        <f>IF('Indicator Date'!H113="","x",'Indicator Date'!H113)</f>
        <v>2024</v>
      </c>
      <c r="I113" s="38">
        <f>IF('Indicator Date'!I113="","x",'Indicator Date'!I113)</f>
        <v>2024</v>
      </c>
      <c r="J113" s="38">
        <f>IF('Indicator Date'!J113="","x",'Indicator Date'!J113)</f>
        <v>2024</v>
      </c>
      <c r="K113" s="38">
        <f>IF('Indicator Date'!K113="","x",'Indicator Date'!K113)</f>
        <v>2024</v>
      </c>
      <c r="L113" s="38">
        <f>IF('Indicator Date'!L113="","x",'Indicator Date'!L113)</f>
        <v>2024</v>
      </c>
      <c r="M113" s="38">
        <f>IF('Indicator Date'!M113="","x",'Indicator Date'!M113)</f>
        <v>2024</v>
      </c>
      <c r="N113" s="38" t="str">
        <f>IF('Indicator Date'!N113="","x",'Indicator Date'!N113)</f>
        <v>x</v>
      </c>
      <c r="O113" s="38" t="str">
        <f>IF('Indicator Date'!O113="","x",'Indicator Date'!O113)</f>
        <v>x</v>
      </c>
      <c r="P113" s="38" t="str">
        <f>IF('Indicator Date'!P113="","x",'Indicator Date'!P113)</f>
        <v>x</v>
      </c>
      <c r="Q113" s="38">
        <f>IF('Indicator Date'!Q113="","x",'Indicator Date'!Q113)</f>
        <v>2024</v>
      </c>
      <c r="R113" s="38">
        <f>IF('Indicator Date'!R113="","x",'Indicator Date'!R113)</f>
        <v>2024</v>
      </c>
      <c r="S113" s="38">
        <f>IF('Indicator Date'!S113="","x",'Indicator Date'!S113)</f>
        <v>2024</v>
      </c>
      <c r="T113" s="38">
        <f>IF('Indicator Date'!T113="","x",'Indicator Date'!T113)</f>
        <v>2024</v>
      </c>
      <c r="U113" s="38">
        <f>IF('Indicator Date'!U113="","x",'Indicator Date'!U113)</f>
        <v>2024</v>
      </c>
      <c r="V113" s="38">
        <f>IF('Indicator Date'!V113="","x",'Indicator Date'!V113)</f>
        <v>2021</v>
      </c>
      <c r="W113" s="38">
        <f>IF('Indicator Date'!W113="","x",'Indicator Date'!W113)</f>
        <v>2022</v>
      </c>
      <c r="X113" s="38">
        <f>IF('Indicator Date'!X113="","x",'Indicator Date'!X113)</f>
        <v>2022</v>
      </c>
      <c r="Y113" s="38">
        <f>IF('Indicator Date'!Y113="","x",'Indicator Date'!Y113)</f>
        <v>2011</v>
      </c>
      <c r="Z113" s="38">
        <f>IF('Indicator Date'!Z113="","x",'Indicator Date'!Z113)</f>
        <v>2017</v>
      </c>
      <c r="AA113" s="38" t="str">
        <f>IF('Indicator Date'!AA113="","x",'Indicator Date'!AA113)</f>
        <v>x</v>
      </c>
      <c r="AB113" s="38">
        <f>IF('Indicator Date'!AB113="","x",'Indicator Date'!AB113)</f>
        <v>2018</v>
      </c>
      <c r="AC113" s="38">
        <f>IF('Indicator Date'!AC113="","x",'Indicator Date'!AC113)</f>
        <v>2020</v>
      </c>
      <c r="AD113" s="38">
        <f>IF('Indicator Date'!AD113="","x",'Indicator Date'!AD113)</f>
        <v>2022</v>
      </c>
      <c r="AE113" s="38">
        <f>IF('Indicator Date'!AE113="","x",'Indicator Date'!AE113)</f>
        <v>2024</v>
      </c>
      <c r="AF113" s="38">
        <f>IF('Indicator Date'!AF113="","x",'Indicator Date'!AF113)</f>
        <v>2024</v>
      </c>
      <c r="AG113" s="38">
        <f>IF('Indicator Date'!AG113="","x",'Indicator Date'!AG113)</f>
        <v>2024</v>
      </c>
      <c r="AH113" s="38">
        <f>IF('Indicator Date'!AH113="","x",'Indicator Date'!AH113)</f>
        <v>2022</v>
      </c>
      <c r="AI113" s="38" t="str">
        <f>IF('Indicator Date'!AI113="","x",RIGHT('Indicator Date'!AI113,4))</f>
        <v>x</v>
      </c>
      <c r="AJ113" s="38">
        <f>IF('Indicator Date'!AJ113="","x",'Indicator Date'!AJ113)</f>
        <v>2024</v>
      </c>
      <c r="AK113" s="38">
        <f>IF('Indicator Date'!AK113="","x",'Indicator Date'!AK113)</f>
        <v>2021</v>
      </c>
      <c r="AL113" s="38">
        <f>IF('Indicator Date'!AL113="","x",'Indicator Date'!AL113)</f>
        <v>2022</v>
      </c>
      <c r="AM113" s="38">
        <f>IF('Indicator Date'!AM113="","x",'Indicator Date'!AM113)</f>
        <v>2022</v>
      </c>
      <c r="AN113" s="38">
        <f>IF('Indicator Date'!AN113="","x",'Indicator Date'!AN113)</f>
        <v>2023</v>
      </c>
      <c r="AO113" s="38">
        <f>IF('Indicator Date'!AO113="","x",'Indicator Date'!AO113)</f>
        <v>2022</v>
      </c>
      <c r="AP113" s="38" t="str">
        <f>IF('Indicator Date'!AP113="","x",'Indicator Date'!AP113)</f>
        <v>x</v>
      </c>
      <c r="AQ113" s="38">
        <f>IF('Indicator Date'!AQ113="","x",'Indicator Date'!AQ113)</f>
        <v>2022</v>
      </c>
      <c r="AR113" s="38">
        <f>IF('Indicator Date'!AR113="","x",'Indicator Date'!AR113)</f>
        <v>2021</v>
      </c>
      <c r="AS113" s="38" t="str">
        <f>IF('Indicator Date'!AS113="","x",'Indicator Date'!AS113)</f>
        <v>x</v>
      </c>
      <c r="AT113" s="38" t="str">
        <f>IF('Indicator Date'!AT113="","x",'Indicator Date'!AT113)</f>
        <v>x</v>
      </c>
      <c r="AU113" s="38">
        <f>IF('Indicator Date'!AU113="","x",'Indicator Date'!AU113)</f>
        <v>2022</v>
      </c>
      <c r="AV113" s="38">
        <f>IF('Indicator Date'!AV113="","x",'Indicator Date'!AV113)</f>
        <v>2022</v>
      </c>
      <c r="AW113" s="38">
        <f>IF('Indicator Date'!AW113="","x",'Indicator Date'!AW113)</f>
        <v>2017</v>
      </c>
      <c r="AX113" s="38">
        <f>IF('Indicator Date'!AX113="","x",'Indicator Date'!AX113)</f>
        <v>2024</v>
      </c>
      <c r="AY113" s="38">
        <f>IF('Indicator Date'!AY113="","x",'Indicator Date'!AY113)</f>
        <v>2024</v>
      </c>
      <c r="AZ113" s="38">
        <f>IF('Indicator Date'!AZ113="","x",'Indicator Date'!AZ113)</f>
        <v>2024</v>
      </c>
      <c r="BA113" s="38" t="str">
        <f>IF('Indicator Date'!BA113="","x",'Indicator Date'!BA113)</f>
        <v>x</v>
      </c>
      <c r="BB113" s="38">
        <f>IF('Indicator Date'!BB113="","x",'Indicator Date'!BB113)</f>
        <v>2024</v>
      </c>
      <c r="BC113" s="38" t="str">
        <f>IF('Indicator Date'!BC113="","x",'Indicator Date'!BC113)</f>
        <v>x</v>
      </c>
      <c r="BD113" s="38">
        <f>IF('Indicator Date'!BD113="","x",'Indicator Date'!BD113)</f>
        <v>2024</v>
      </c>
      <c r="BE113" s="38">
        <f>IF('Indicator Date'!BE113="","x",'Indicator Date'!BE113)</f>
        <v>2024</v>
      </c>
      <c r="BF113" s="38">
        <f>IF('Indicator Date'!BF113="","x",'Indicator Date'!BF113)</f>
        <v>2015</v>
      </c>
      <c r="BG113" s="38">
        <f>IF('Indicator Date'!BG113="","x",'Indicator Date'!BG113)</f>
        <v>2022</v>
      </c>
      <c r="BH113" s="38">
        <f>IF('Indicator Date'!BH113="","x",'Indicator Date'!BH113)</f>
        <v>2023</v>
      </c>
      <c r="BI113" s="38">
        <f>IF('Indicator Date'!BI113="","x",'Indicator Date'!BI113)</f>
        <v>2022</v>
      </c>
      <c r="BJ113" s="38">
        <f>IF('Indicator Date'!BJ113="","x",'Indicator Date'!BJ113)</f>
        <v>2021</v>
      </c>
      <c r="BK113" s="38">
        <f>IF('Indicator Date'!BK113="","x",'Indicator Date'!BK113)</f>
        <v>2021</v>
      </c>
      <c r="BL113" s="38">
        <f>IF('Indicator Date'!BL113="","x",'Indicator Date'!BL113)</f>
        <v>2022</v>
      </c>
      <c r="BM113" s="38">
        <f>IF('Indicator Date'!BM113="","x",'Indicator Date'!BM113)</f>
        <v>2014</v>
      </c>
      <c r="BN113" s="38">
        <f>IF('Indicator Date'!BN113="","x",'Indicator Date'!BN113)</f>
        <v>2022</v>
      </c>
      <c r="BO113" s="38">
        <f>IF('Indicator Date'!BO113="","x",'Indicator Date'!BO113)</f>
        <v>2022</v>
      </c>
      <c r="BP113" s="38">
        <f>IF('Indicator Date'!BP113="","x",'Indicator Date'!BP113)</f>
        <v>2020</v>
      </c>
      <c r="BQ113" s="38">
        <f>IF('Indicator Date'!BQ113="","x",'Indicator Date'!BQ113)</f>
        <v>2022</v>
      </c>
      <c r="BR113" s="38">
        <f>IF('Indicator Date'!BR113="","x",'Indicator Date'!BR113)</f>
        <v>2022</v>
      </c>
      <c r="BS113" s="38">
        <f>IF('Indicator Date'!BS113="","x",'Indicator Date'!BS113)</f>
        <v>2022</v>
      </c>
      <c r="BT113" s="38">
        <f>IF('Indicator Date'!BT113="","x",'Indicator Date'!BT113)</f>
        <v>2021</v>
      </c>
      <c r="BU113" s="38">
        <f>IF('Indicator Date'!BU113="","x",'Indicator Date'!BU113)</f>
        <v>2020</v>
      </c>
      <c r="BV113" s="38">
        <f>IF('Indicator Date'!BV113="","x",'Indicator Date'!BV113)</f>
        <v>2023</v>
      </c>
    </row>
    <row r="114" spans="1:74">
      <c r="A114" s="30" t="str">
        <f>'Indicator Data'!A116</f>
        <v>Mexico</v>
      </c>
      <c r="B114" s="23" t="str">
        <f>'Indicator Data'!B116</f>
        <v>MEX</v>
      </c>
      <c r="C114" s="38">
        <f>IF('Indicator Date'!C114="","x",'Indicator Date'!C114)</f>
        <v>2024</v>
      </c>
      <c r="D114" s="38">
        <f>IF('Indicator Date'!D114="","x",'Indicator Date'!D114)</f>
        <v>2024</v>
      </c>
      <c r="E114" s="38">
        <f>IF('Indicator Date'!E114="","x",'Indicator Date'!E114)</f>
        <v>2024</v>
      </c>
      <c r="F114" s="38">
        <f>IF('Indicator Date'!F114="","x",'Indicator Date'!F114)</f>
        <v>2024</v>
      </c>
      <c r="G114" s="38">
        <f>IF('Indicator Date'!G114="","x",'Indicator Date'!G114)</f>
        <v>2024</v>
      </c>
      <c r="H114" s="38">
        <f>IF('Indicator Date'!H114="","x",'Indicator Date'!H114)</f>
        <v>2024</v>
      </c>
      <c r="I114" s="38">
        <f>IF('Indicator Date'!I114="","x",'Indicator Date'!I114)</f>
        <v>2024</v>
      </c>
      <c r="J114" s="38">
        <f>IF('Indicator Date'!J114="","x",'Indicator Date'!J114)</f>
        <v>2024</v>
      </c>
      <c r="K114" s="38">
        <f>IF('Indicator Date'!K114="","x",'Indicator Date'!K114)</f>
        <v>2024</v>
      </c>
      <c r="L114" s="38">
        <f>IF('Indicator Date'!L114="","x",'Indicator Date'!L114)</f>
        <v>2024</v>
      </c>
      <c r="M114" s="38" t="str">
        <f>IF('Indicator Date'!M114="","x",'Indicator Date'!M114)</f>
        <v>x</v>
      </c>
      <c r="N114" s="38" t="str">
        <f>IF('Indicator Date'!N114="","x",'Indicator Date'!N114)</f>
        <v>x</v>
      </c>
      <c r="O114" s="38" t="str">
        <f>IF('Indicator Date'!O114="","x",'Indicator Date'!O114)</f>
        <v>x</v>
      </c>
      <c r="P114" s="38" t="str">
        <f>IF('Indicator Date'!P114="","x",'Indicator Date'!P114)</f>
        <v>x</v>
      </c>
      <c r="Q114" s="38">
        <f>IF('Indicator Date'!Q114="","x",'Indicator Date'!Q114)</f>
        <v>2024</v>
      </c>
      <c r="R114" s="38">
        <f>IF('Indicator Date'!R114="","x",'Indicator Date'!R114)</f>
        <v>2024</v>
      </c>
      <c r="S114" s="38">
        <f>IF('Indicator Date'!S114="","x",'Indicator Date'!S114)</f>
        <v>2024</v>
      </c>
      <c r="T114" s="38">
        <f>IF('Indicator Date'!T114="","x",'Indicator Date'!T114)</f>
        <v>2024</v>
      </c>
      <c r="U114" s="38">
        <f>IF('Indicator Date'!U114="","x",'Indicator Date'!U114)</f>
        <v>2024</v>
      </c>
      <c r="V114" s="38">
        <f>IF('Indicator Date'!V114="","x",'Indicator Date'!V114)</f>
        <v>2021</v>
      </c>
      <c r="W114" s="38">
        <f>IF('Indicator Date'!W114="","x",'Indicator Date'!W114)</f>
        <v>2022</v>
      </c>
      <c r="X114" s="38">
        <f>IF('Indicator Date'!X114="","x",'Indicator Date'!X114)</f>
        <v>2022</v>
      </c>
      <c r="Y114" s="38">
        <f>IF('Indicator Date'!Y114="","x",'Indicator Date'!Y114)</f>
        <v>2015</v>
      </c>
      <c r="Z114" s="38">
        <f>IF('Indicator Date'!Z114="","x",'Indicator Date'!Z114)</f>
        <v>2022</v>
      </c>
      <c r="AA114" s="38">
        <f>IF('Indicator Date'!AA114="","x",'Indicator Date'!AA114)</f>
        <v>2022</v>
      </c>
      <c r="AB114" s="38">
        <f>IF('Indicator Date'!AB114="","x",'Indicator Date'!AB114)</f>
        <v>2018</v>
      </c>
      <c r="AC114" s="38">
        <f>IF('Indicator Date'!AC114="","x",'Indicator Date'!AC114)</f>
        <v>2020</v>
      </c>
      <c r="AD114" s="38">
        <f>IF('Indicator Date'!AD114="","x",'Indicator Date'!AD114)</f>
        <v>2022</v>
      </c>
      <c r="AE114" s="38">
        <f>IF('Indicator Date'!AE114="","x",'Indicator Date'!AE114)</f>
        <v>2024</v>
      </c>
      <c r="AF114" s="38">
        <f>IF('Indicator Date'!AF114="","x",'Indicator Date'!AF114)</f>
        <v>2024</v>
      </c>
      <c r="AG114" s="38">
        <f>IF('Indicator Date'!AG114="","x",'Indicator Date'!AG114)</f>
        <v>2024</v>
      </c>
      <c r="AH114" s="38">
        <f>IF('Indicator Date'!AH114="","x",'Indicator Date'!AH114)</f>
        <v>2022</v>
      </c>
      <c r="AI114" s="38" t="str">
        <f>IF('Indicator Date'!AI114="","x",RIGHT('Indicator Date'!AI114,4))</f>
        <v>2021</v>
      </c>
      <c r="AJ114" s="38">
        <f>IF('Indicator Date'!AJ114="","x",'Indicator Date'!AJ114)</f>
        <v>2024</v>
      </c>
      <c r="AK114" s="38">
        <f>IF('Indicator Date'!AK114="","x",'Indicator Date'!AK114)</f>
        <v>2021</v>
      </c>
      <c r="AL114" s="38">
        <f>IF('Indicator Date'!AL114="","x",'Indicator Date'!AL114)</f>
        <v>2022</v>
      </c>
      <c r="AM114" s="38">
        <f>IF('Indicator Date'!AM114="","x",'Indicator Date'!AM114)</f>
        <v>2022</v>
      </c>
      <c r="AN114" s="38">
        <f>IF('Indicator Date'!AN114="","x",'Indicator Date'!AN114)</f>
        <v>2023</v>
      </c>
      <c r="AO114" s="38">
        <f>IF('Indicator Date'!AO114="","x",'Indicator Date'!AO114)</f>
        <v>2022</v>
      </c>
      <c r="AP114" s="38">
        <f>IF('Indicator Date'!AP114="","x",'Indicator Date'!AP114)</f>
        <v>2022</v>
      </c>
      <c r="AQ114" s="38">
        <f>IF('Indicator Date'!AQ114="","x",'Indicator Date'!AQ114)</f>
        <v>2022</v>
      </c>
      <c r="AR114" s="38">
        <f>IF('Indicator Date'!AR114="","x",'Indicator Date'!AR114)</f>
        <v>2022</v>
      </c>
      <c r="AS114" s="38">
        <f>IF('Indicator Date'!AS114="","x",'Indicator Date'!AS114)</f>
        <v>2022</v>
      </c>
      <c r="AT114" s="38">
        <f>IF('Indicator Date'!AT114="","x",'Indicator Date'!AT114)</f>
        <v>2022</v>
      </c>
      <c r="AU114" s="38">
        <f>IF('Indicator Date'!AU114="","x",'Indicator Date'!AU114)</f>
        <v>2022</v>
      </c>
      <c r="AV114" s="38">
        <f>IF('Indicator Date'!AV114="","x",'Indicator Date'!AV114)</f>
        <v>2022</v>
      </c>
      <c r="AW114" s="38">
        <f>IF('Indicator Date'!AW114="","x",'Indicator Date'!AW114)</f>
        <v>2022</v>
      </c>
      <c r="AX114" s="38">
        <f>IF('Indicator Date'!AX114="","x",'Indicator Date'!AX114)</f>
        <v>2024</v>
      </c>
      <c r="AY114" s="38">
        <f>IF('Indicator Date'!AY114="","x",'Indicator Date'!AY114)</f>
        <v>2024</v>
      </c>
      <c r="AZ114" s="38">
        <f>IF('Indicator Date'!AZ114="","x",'Indicator Date'!AZ114)</f>
        <v>2024</v>
      </c>
      <c r="BA114" s="38">
        <f>IF('Indicator Date'!BA114="","x",'Indicator Date'!BA114)</f>
        <v>2024</v>
      </c>
      <c r="BB114" s="38">
        <f>IF('Indicator Date'!BB114="","x",'Indicator Date'!BB114)</f>
        <v>2024</v>
      </c>
      <c r="BC114" s="38">
        <f>IF('Indicator Date'!BC114="","x",'Indicator Date'!BC114)</f>
        <v>2023</v>
      </c>
      <c r="BD114" s="38">
        <f>IF('Indicator Date'!BD114="","x",'Indicator Date'!BD114)</f>
        <v>2024</v>
      </c>
      <c r="BE114" s="38">
        <f>IF('Indicator Date'!BE114="","x",'Indicator Date'!BE114)</f>
        <v>2024</v>
      </c>
      <c r="BF114" s="38">
        <f>IF('Indicator Date'!BF114="","x",'Indicator Date'!BF114)</f>
        <v>2015</v>
      </c>
      <c r="BG114" s="38">
        <f>IF('Indicator Date'!BG114="","x",'Indicator Date'!BG114)</f>
        <v>2022</v>
      </c>
      <c r="BH114" s="38">
        <f>IF('Indicator Date'!BH114="","x",'Indicator Date'!BH114)</f>
        <v>2023</v>
      </c>
      <c r="BI114" s="38">
        <f>IF('Indicator Date'!BI114="","x",'Indicator Date'!BI114)</f>
        <v>2022</v>
      </c>
      <c r="BJ114" s="38">
        <f>IF('Indicator Date'!BJ114="","x",'Indicator Date'!BJ114)</f>
        <v>2020</v>
      </c>
      <c r="BK114" s="38">
        <f>IF('Indicator Date'!BK114="","x",'Indicator Date'!BK114)</f>
        <v>2021</v>
      </c>
      <c r="BL114" s="38">
        <f>IF('Indicator Date'!BL114="","x",'Indicator Date'!BL114)</f>
        <v>2022</v>
      </c>
      <c r="BM114" s="38">
        <f>IF('Indicator Date'!BM114="","x",'Indicator Date'!BM114)</f>
        <v>2014</v>
      </c>
      <c r="BN114" s="38">
        <f>IF('Indicator Date'!BN114="","x",'Indicator Date'!BN114)</f>
        <v>2022</v>
      </c>
      <c r="BO114" s="38">
        <f>IF('Indicator Date'!BO114="","x",'Indicator Date'!BO114)</f>
        <v>2022</v>
      </c>
      <c r="BP114" s="38">
        <f>IF('Indicator Date'!BP114="","x",'Indicator Date'!BP114)</f>
        <v>2020</v>
      </c>
      <c r="BQ114" s="38">
        <f>IF('Indicator Date'!BQ114="","x",'Indicator Date'!BQ114)</f>
        <v>2022</v>
      </c>
      <c r="BR114" s="38">
        <f>IF('Indicator Date'!BR114="","x",'Indicator Date'!BR114)</f>
        <v>2022</v>
      </c>
      <c r="BS114" s="38">
        <f>IF('Indicator Date'!BS114="","x",'Indicator Date'!BS114)</f>
        <v>2022</v>
      </c>
      <c r="BT114" s="38">
        <f>IF('Indicator Date'!BT114="","x",'Indicator Date'!BT114)</f>
        <v>2021</v>
      </c>
      <c r="BU114" s="38">
        <f>IF('Indicator Date'!BU114="","x",'Indicator Date'!BU114)</f>
        <v>2020</v>
      </c>
      <c r="BV114" s="38">
        <f>IF('Indicator Date'!BV114="","x",'Indicator Date'!BV114)</f>
        <v>2023</v>
      </c>
    </row>
    <row r="115" spans="1:74">
      <c r="A115" s="30" t="str">
        <f>'Indicator Data'!A117</f>
        <v>Micronesia</v>
      </c>
      <c r="B115" s="23" t="str">
        <f>'Indicator Data'!B117</f>
        <v>FSM</v>
      </c>
      <c r="C115" s="38">
        <f>IF('Indicator Date'!C115="","x",'Indicator Date'!C115)</f>
        <v>2024</v>
      </c>
      <c r="D115" s="38">
        <f>IF('Indicator Date'!D115="","x",'Indicator Date'!D115)</f>
        <v>2024</v>
      </c>
      <c r="E115" s="38">
        <f>IF('Indicator Date'!E115="","x",'Indicator Date'!E115)</f>
        <v>2024</v>
      </c>
      <c r="F115" s="38">
        <f>IF('Indicator Date'!F115="","x",'Indicator Date'!F115)</f>
        <v>2024</v>
      </c>
      <c r="G115" s="38">
        <f>IF('Indicator Date'!G115="","x",'Indicator Date'!G115)</f>
        <v>2024</v>
      </c>
      <c r="H115" s="38">
        <f>IF('Indicator Date'!H115="","x",'Indicator Date'!H115)</f>
        <v>2024</v>
      </c>
      <c r="I115" s="38">
        <f>IF('Indicator Date'!I115="","x",'Indicator Date'!I115)</f>
        <v>2024</v>
      </c>
      <c r="J115" s="38">
        <f>IF('Indicator Date'!J115="","x",'Indicator Date'!J115)</f>
        <v>2024</v>
      </c>
      <c r="K115" s="38">
        <f>IF('Indicator Date'!K115="","x",'Indicator Date'!K115)</f>
        <v>2024</v>
      </c>
      <c r="L115" s="38" t="str">
        <f>IF('Indicator Date'!L115="","x",'Indicator Date'!L115)</f>
        <v>x</v>
      </c>
      <c r="M115" s="38">
        <f>IF('Indicator Date'!M115="","x",'Indicator Date'!M115)</f>
        <v>2024</v>
      </c>
      <c r="N115" s="38" t="str">
        <f>IF('Indicator Date'!N115="","x",'Indicator Date'!N115)</f>
        <v>x</v>
      </c>
      <c r="O115" s="38" t="str">
        <f>IF('Indicator Date'!O115="","x",'Indicator Date'!O115)</f>
        <v>x</v>
      </c>
      <c r="P115" s="38" t="str">
        <f>IF('Indicator Date'!P115="","x",'Indicator Date'!P115)</f>
        <v>x</v>
      </c>
      <c r="Q115" s="38">
        <f>IF('Indicator Date'!Q115="","x",'Indicator Date'!Q115)</f>
        <v>2024</v>
      </c>
      <c r="R115" s="38">
        <f>IF('Indicator Date'!R115="","x",'Indicator Date'!R115)</f>
        <v>2024</v>
      </c>
      <c r="S115" s="38">
        <f>IF('Indicator Date'!S115="","x",'Indicator Date'!S115)</f>
        <v>2024</v>
      </c>
      <c r="T115" s="38">
        <f>IF('Indicator Date'!T115="","x",'Indicator Date'!T115)</f>
        <v>2024</v>
      </c>
      <c r="U115" s="38">
        <f>IF('Indicator Date'!U115="","x",'Indicator Date'!U115)</f>
        <v>2024</v>
      </c>
      <c r="V115" s="38">
        <f>IF('Indicator Date'!V115="","x",'Indicator Date'!V115)</f>
        <v>2021</v>
      </c>
      <c r="W115" s="38">
        <f>IF('Indicator Date'!W115="","x",'Indicator Date'!W115)</f>
        <v>2022</v>
      </c>
      <c r="X115" s="38">
        <f>IF('Indicator Date'!X115="","x",'Indicator Date'!X115)</f>
        <v>2022</v>
      </c>
      <c r="Y115" s="38" t="str">
        <f>IF('Indicator Date'!Y115="","x",'Indicator Date'!Y115)</f>
        <v>x</v>
      </c>
      <c r="Z115" s="38">
        <f>IF('Indicator Date'!Z115="","x",'Indicator Date'!Z115)</f>
        <v>2014</v>
      </c>
      <c r="AA115" s="38" t="str">
        <f>IF('Indicator Date'!AA115="","x",'Indicator Date'!AA115)</f>
        <v>x</v>
      </c>
      <c r="AB115" s="38">
        <f>IF('Indicator Date'!AB115="","x",'Indicator Date'!AB115)</f>
        <v>2017</v>
      </c>
      <c r="AC115" s="38">
        <f>IF('Indicator Date'!AC115="","x",'Indicator Date'!AC115)</f>
        <v>2020</v>
      </c>
      <c r="AD115" s="38" t="str">
        <f>IF('Indicator Date'!AD115="","x",'Indicator Date'!AD115)</f>
        <v>x</v>
      </c>
      <c r="AE115" s="38">
        <f>IF('Indicator Date'!AE115="","x",'Indicator Date'!AE115)</f>
        <v>2024</v>
      </c>
      <c r="AF115" s="38">
        <f>IF('Indicator Date'!AF115="","x",'Indicator Date'!AF115)</f>
        <v>2008</v>
      </c>
      <c r="AG115" s="38" t="str">
        <f>IF('Indicator Date'!AG115="","x",'Indicator Date'!AG115)</f>
        <v>x</v>
      </c>
      <c r="AH115" s="38">
        <f>IF('Indicator Date'!AH115="","x",'Indicator Date'!AH115)</f>
        <v>2022</v>
      </c>
      <c r="AI115" s="38" t="str">
        <f>IF('Indicator Date'!AI115="","x",RIGHT('Indicator Date'!AI115,4))</f>
        <v>x</v>
      </c>
      <c r="AJ115" s="38">
        <f>IF('Indicator Date'!AJ115="","x",'Indicator Date'!AJ115)</f>
        <v>2024</v>
      </c>
      <c r="AK115" s="38">
        <f>IF('Indicator Date'!AK115="","x",'Indicator Date'!AK115)</f>
        <v>2021</v>
      </c>
      <c r="AL115" s="38">
        <f>IF('Indicator Date'!AL115="","x",'Indicator Date'!AL115)</f>
        <v>2022</v>
      </c>
      <c r="AM115" s="38">
        <f>IF('Indicator Date'!AM115="","x",'Indicator Date'!AM115)</f>
        <v>2022</v>
      </c>
      <c r="AN115" s="38">
        <f>IF('Indicator Date'!AN115="","x",'Indicator Date'!AN115)</f>
        <v>2023</v>
      </c>
      <c r="AO115" s="38">
        <f>IF('Indicator Date'!AO115="","x",'Indicator Date'!AO115)</f>
        <v>2022</v>
      </c>
      <c r="AP115" s="38" t="str">
        <f>IF('Indicator Date'!AP115="","x",'Indicator Date'!AP115)</f>
        <v>x</v>
      </c>
      <c r="AQ115" s="38">
        <f>IF('Indicator Date'!AQ115="","x",'Indicator Date'!AQ115)</f>
        <v>2022</v>
      </c>
      <c r="AR115" s="38" t="str">
        <f>IF('Indicator Date'!AR115="","x",'Indicator Date'!AR115)</f>
        <v>x</v>
      </c>
      <c r="AS115" s="38" t="str">
        <f>IF('Indicator Date'!AS115="","x",'Indicator Date'!AS115)</f>
        <v>x</v>
      </c>
      <c r="AT115" s="38" t="str">
        <f>IF('Indicator Date'!AT115="","x",'Indicator Date'!AT115)</f>
        <v>x</v>
      </c>
      <c r="AU115" s="38">
        <f>IF('Indicator Date'!AU115="","x",'Indicator Date'!AU115)</f>
        <v>2022</v>
      </c>
      <c r="AV115" s="38" t="str">
        <f>IF('Indicator Date'!AV115="","x",'Indicator Date'!AV115)</f>
        <v>x</v>
      </c>
      <c r="AW115" s="38">
        <f>IF('Indicator Date'!AW115="","x",'Indicator Date'!AW115)</f>
        <v>2013</v>
      </c>
      <c r="AX115" s="38">
        <f>IF('Indicator Date'!AX115="","x",'Indicator Date'!AX115)</f>
        <v>2024</v>
      </c>
      <c r="AY115" s="38">
        <f>IF('Indicator Date'!AY115="","x",'Indicator Date'!AY115)</f>
        <v>2024</v>
      </c>
      <c r="AZ115" s="38">
        <f>IF('Indicator Date'!AZ115="","x",'Indicator Date'!AZ115)</f>
        <v>2024</v>
      </c>
      <c r="BA115" s="38" t="str">
        <f>IF('Indicator Date'!BA115="","x",'Indicator Date'!BA115)</f>
        <v>x</v>
      </c>
      <c r="BB115" s="38">
        <f>IF('Indicator Date'!BB115="","x",'Indicator Date'!BB115)</f>
        <v>2017</v>
      </c>
      <c r="BC115" s="38" t="str">
        <f>IF('Indicator Date'!BC115="","x",'Indicator Date'!BC115)</f>
        <v>x</v>
      </c>
      <c r="BD115" s="38">
        <f>IF('Indicator Date'!BD115="","x",'Indicator Date'!BD115)</f>
        <v>2024</v>
      </c>
      <c r="BE115" s="38">
        <f>IF('Indicator Date'!BE115="","x",'Indicator Date'!BE115)</f>
        <v>2024</v>
      </c>
      <c r="BF115" s="38">
        <f>IF('Indicator Date'!BF115="","x",'Indicator Date'!BF115)</f>
        <v>2013</v>
      </c>
      <c r="BG115" s="38">
        <f>IF('Indicator Date'!BG115="","x",'Indicator Date'!BG115)</f>
        <v>2022</v>
      </c>
      <c r="BH115" s="38" t="str">
        <f>IF('Indicator Date'!BH115="","x",'Indicator Date'!BH115)</f>
        <v>x</v>
      </c>
      <c r="BI115" s="38">
        <f>IF('Indicator Date'!BI115="","x",'Indicator Date'!BI115)</f>
        <v>2022</v>
      </c>
      <c r="BJ115" s="38" t="str">
        <f>IF('Indicator Date'!BJ115="","x",'Indicator Date'!BJ115)</f>
        <v>x</v>
      </c>
      <c r="BK115" s="38">
        <f>IF('Indicator Date'!BK115="","x",'Indicator Date'!BK115)</f>
        <v>2021</v>
      </c>
      <c r="BL115" s="38">
        <f>IF('Indicator Date'!BL115="","x",'Indicator Date'!BL115)</f>
        <v>2021</v>
      </c>
      <c r="BM115" s="38">
        <f>IF('Indicator Date'!BM115="","x",'Indicator Date'!BM115)</f>
        <v>2014</v>
      </c>
      <c r="BN115" s="38">
        <f>IF('Indicator Date'!BN115="","x",'Indicator Date'!BN115)</f>
        <v>2022</v>
      </c>
      <c r="BO115" s="38">
        <f>IF('Indicator Date'!BO115="","x",'Indicator Date'!BO115)</f>
        <v>2022</v>
      </c>
      <c r="BP115" s="38">
        <f>IF('Indicator Date'!BP115="","x",'Indicator Date'!BP115)</f>
        <v>2020</v>
      </c>
      <c r="BQ115" s="38">
        <f>IF('Indicator Date'!BQ115="","x",'Indicator Date'!BQ115)</f>
        <v>2022</v>
      </c>
      <c r="BR115" s="38">
        <f>IF('Indicator Date'!BR115="","x",'Indicator Date'!BR115)</f>
        <v>2022</v>
      </c>
      <c r="BS115" s="38">
        <f>IF('Indicator Date'!BS115="","x",'Indicator Date'!BS115)</f>
        <v>2022</v>
      </c>
      <c r="BT115" s="38">
        <f>IF('Indicator Date'!BT115="","x",'Indicator Date'!BT115)</f>
        <v>2021</v>
      </c>
      <c r="BU115" s="38">
        <f>IF('Indicator Date'!BU115="","x",'Indicator Date'!BU115)</f>
        <v>2020</v>
      </c>
      <c r="BV115" s="38">
        <f>IF('Indicator Date'!BV115="","x",'Indicator Date'!BV115)</f>
        <v>2023</v>
      </c>
    </row>
    <row r="116" spans="1:74">
      <c r="A116" s="30" t="str">
        <f>'Indicator Data'!A118</f>
        <v>Moldova Republic of</v>
      </c>
      <c r="B116" s="23" t="str">
        <f>'Indicator Data'!B118</f>
        <v>MDA</v>
      </c>
      <c r="C116" s="38">
        <f>IF('Indicator Date'!C116="","x",'Indicator Date'!C116)</f>
        <v>2024</v>
      </c>
      <c r="D116" s="38">
        <f>IF('Indicator Date'!D116="","x",'Indicator Date'!D116)</f>
        <v>2024</v>
      </c>
      <c r="E116" s="38">
        <f>IF('Indicator Date'!E116="","x",'Indicator Date'!E116)</f>
        <v>2024</v>
      </c>
      <c r="F116" s="38">
        <f>IF('Indicator Date'!F116="","x",'Indicator Date'!F116)</f>
        <v>2024</v>
      </c>
      <c r="G116" s="38">
        <f>IF('Indicator Date'!G116="","x",'Indicator Date'!G116)</f>
        <v>2024</v>
      </c>
      <c r="H116" s="38">
        <f>IF('Indicator Date'!H116="","x",'Indicator Date'!H116)</f>
        <v>2024</v>
      </c>
      <c r="I116" s="38">
        <f>IF('Indicator Date'!I116="","x",'Indicator Date'!I116)</f>
        <v>2024</v>
      </c>
      <c r="J116" s="38">
        <f>IF('Indicator Date'!J116="","x",'Indicator Date'!J116)</f>
        <v>2024</v>
      </c>
      <c r="K116" s="38">
        <f>IF('Indicator Date'!K116="","x",'Indicator Date'!K116)</f>
        <v>2024</v>
      </c>
      <c r="L116" s="38">
        <f>IF('Indicator Date'!L116="","x",'Indicator Date'!L116)</f>
        <v>2024</v>
      </c>
      <c r="M116" s="38">
        <f>IF('Indicator Date'!M116="","x",'Indicator Date'!M116)</f>
        <v>2024</v>
      </c>
      <c r="N116" s="38" t="str">
        <f>IF('Indicator Date'!N116="","x",'Indicator Date'!N116)</f>
        <v>x</v>
      </c>
      <c r="O116" s="38" t="str">
        <f>IF('Indicator Date'!O116="","x",'Indicator Date'!O116)</f>
        <v>x</v>
      </c>
      <c r="P116" s="38" t="str">
        <f>IF('Indicator Date'!P116="","x",'Indicator Date'!P116)</f>
        <v>x</v>
      </c>
      <c r="Q116" s="38">
        <f>IF('Indicator Date'!Q116="","x",'Indicator Date'!Q116)</f>
        <v>2024</v>
      </c>
      <c r="R116" s="38">
        <f>IF('Indicator Date'!R116="","x",'Indicator Date'!R116)</f>
        <v>2024</v>
      </c>
      <c r="S116" s="38">
        <f>IF('Indicator Date'!S116="","x",'Indicator Date'!S116)</f>
        <v>2024</v>
      </c>
      <c r="T116" s="38">
        <f>IF('Indicator Date'!T116="","x",'Indicator Date'!T116)</f>
        <v>2024</v>
      </c>
      <c r="U116" s="38">
        <f>IF('Indicator Date'!U116="","x",'Indicator Date'!U116)</f>
        <v>2024</v>
      </c>
      <c r="V116" s="38">
        <f>IF('Indicator Date'!V116="","x",'Indicator Date'!V116)</f>
        <v>2021</v>
      </c>
      <c r="W116" s="38">
        <f>IF('Indicator Date'!W116="","x",'Indicator Date'!W116)</f>
        <v>2022</v>
      </c>
      <c r="X116" s="38">
        <f>IF('Indicator Date'!X116="","x",'Indicator Date'!X116)</f>
        <v>2022</v>
      </c>
      <c r="Y116" s="38">
        <f>IF('Indicator Date'!Y116="","x",'Indicator Date'!Y116)</f>
        <v>2014</v>
      </c>
      <c r="Z116" s="38">
        <f>IF('Indicator Date'!Z116="","x",'Indicator Date'!Z116)</f>
        <v>2022</v>
      </c>
      <c r="AA116" s="38" t="str">
        <f>IF('Indicator Date'!AA116="","x",'Indicator Date'!AA116)</f>
        <v>x</v>
      </c>
      <c r="AB116" s="38">
        <f>IF('Indicator Date'!AB116="","x",'Indicator Date'!AB116)</f>
        <v>2019</v>
      </c>
      <c r="AC116" s="38">
        <f>IF('Indicator Date'!AC116="","x",'Indicator Date'!AC116)</f>
        <v>2020</v>
      </c>
      <c r="AD116" s="38" t="str">
        <f>IF('Indicator Date'!AD116="","x",'Indicator Date'!AD116)</f>
        <v>x</v>
      </c>
      <c r="AE116" s="38">
        <f>IF('Indicator Date'!AE116="","x",'Indicator Date'!AE116)</f>
        <v>2024</v>
      </c>
      <c r="AF116" s="38">
        <f>IF('Indicator Date'!AF116="","x",'Indicator Date'!AF116)</f>
        <v>2024</v>
      </c>
      <c r="AG116" s="38">
        <f>IF('Indicator Date'!AG116="","x",'Indicator Date'!AG116)</f>
        <v>2024</v>
      </c>
      <c r="AH116" s="38">
        <f>IF('Indicator Date'!AH116="","x",'Indicator Date'!AH116)</f>
        <v>2022</v>
      </c>
      <c r="AI116" s="38" t="str">
        <f>IF('Indicator Date'!AI116="","x",RIGHT('Indicator Date'!AI116,4))</f>
        <v>2012</v>
      </c>
      <c r="AJ116" s="38">
        <f>IF('Indicator Date'!AJ116="","x",'Indicator Date'!AJ116)</f>
        <v>2024</v>
      </c>
      <c r="AK116" s="38">
        <f>IF('Indicator Date'!AK116="","x",'Indicator Date'!AK116)</f>
        <v>2021</v>
      </c>
      <c r="AL116" s="38">
        <f>IF('Indicator Date'!AL116="","x",'Indicator Date'!AL116)</f>
        <v>2022</v>
      </c>
      <c r="AM116" s="38">
        <f>IF('Indicator Date'!AM116="","x",'Indicator Date'!AM116)</f>
        <v>2022</v>
      </c>
      <c r="AN116" s="38">
        <f>IF('Indicator Date'!AN116="","x",'Indicator Date'!AN116)</f>
        <v>2023</v>
      </c>
      <c r="AO116" s="38">
        <f>IF('Indicator Date'!AO116="","x",'Indicator Date'!AO116)</f>
        <v>2022</v>
      </c>
      <c r="AP116" s="38">
        <f>IF('Indicator Date'!AP116="","x",'Indicator Date'!AP116)</f>
        <v>2012</v>
      </c>
      <c r="AQ116" s="38">
        <f>IF('Indicator Date'!AQ116="","x",'Indicator Date'!AQ116)</f>
        <v>2022</v>
      </c>
      <c r="AR116" s="38">
        <f>IF('Indicator Date'!AR116="","x",'Indicator Date'!AR116)</f>
        <v>2022</v>
      </c>
      <c r="AS116" s="38">
        <f>IF('Indicator Date'!AS116="","x",'Indicator Date'!AS116)</f>
        <v>2022</v>
      </c>
      <c r="AT116" s="38" t="str">
        <f>IF('Indicator Date'!AT116="","x",'Indicator Date'!AT116)</f>
        <v>x</v>
      </c>
      <c r="AU116" s="38">
        <f>IF('Indicator Date'!AU116="","x",'Indicator Date'!AU116)</f>
        <v>2022</v>
      </c>
      <c r="AV116" s="38">
        <f>IF('Indicator Date'!AV116="","x",'Indicator Date'!AV116)</f>
        <v>2022</v>
      </c>
      <c r="AW116" s="38">
        <f>IF('Indicator Date'!AW116="","x",'Indicator Date'!AW116)</f>
        <v>2021</v>
      </c>
      <c r="AX116" s="38">
        <f>IF('Indicator Date'!AX116="","x",'Indicator Date'!AX116)</f>
        <v>2024</v>
      </c>
      <c r="AY116" s="38">
        <f>IF('Indicator Date'!AY116="","x",'Indicator Date'!AY116)</f>
        <v>2024</v>
      </c>
      <c r="AZ116" s="38">
        <f>IF('Indicator Date'!AZ116="","x",'Indicator Date'!AZ116)</f>
        <v>2024</v>
      </c>
      <c r="BA116" s="38" t="str">
        <f>IF('Indicator Date'!BA116="","x",'Indicator Date'!BA116)</f>
        <v>x</v>
      </c>
      <c r="BB116" s="38">
        <f>IF('Indicator Date'!BB116="","x",'Indicator Date'!BB116)</f>
        <v>2024</v>
      </c>
      <c r="BC116" s="38" t="str">
        <f>IF('Indicator Date'!BC116="","x",'Indicator Date'!BC116)</f>
        <v>x</v>
      </c>
      <c r="BD116" s="38">
        <f>IF('Indicator Date'!BD116="","x",'Indicator Date'!BD116)</f>
        <v>2024</v>
      </c>
      <c r="BE116" s="38">
        <f>IF('Indicator Date'!BE116="","x",'Indicator Date'!BE116)</f>
        <v>2024</v>
      </c>
      <c r="BF116" s="38">
        <f>IF('Indicator Date'!BF116="","x",'Indicator Date'!BF116)</f>
        <v>2013</v>
      </c>
      <c r="BG116" s="38">
        <f>IF('Indicator Date'!BG116="","x",'Indicator Date'!BG116)</f>
        <v>2022</v>
      </c>
      <c r="BH116" s="38">
        <f>IF('Indicator Date'!BH116="","x",'Indicator Date'!BH116)</f>
        <v>2023</v>
      </c>
      <c r="BI116" s="38">
        <f>IF('Indicator Date'!BI116="","x",'Indicator Date'!BI116)</f>
        <v>2022</v>
      </c>
      <c r="BJ116" s="38">
        <f>IF('Indicator Date'!BJ116="","x",'Indicator Date'!BJ116)</f>
        <v>2021</v>
      </c>
      <c r="BK116" s="38">
        <f>IF('Indicator Date'!BK116="","x",'Indicator Date'!BK116)</f>
        <v>2021</v>
      </c>
      <c r="BL116" s="38">
        <f>IF('Indicator Date'!BL116="","x",'Indicator Date'!BL116)</f>
        <v>2022</v>
      </c>
      <c r="BM116" s="38">
        <f>IF('Indicator Date'!BM116="","x",'Indicator Date'!BM116)</f>
        <v>2014</v>
      </c>
      <c r="BN116" s="38">
        <f>IF('Indicator Date'!BN116="","x",'Indicator Date'!BN116)</f>
        <v>2022</v>
      </c>
      <c r="BO116" s="38">
        <f>IF('Indicator Date'!BO116="","x",'Indicator Date'!BO116)</f>
        <v>2022</v>
      </c>
      <c r="BP116" s="38">
        <f>IF('Indicator Date'!BP116="","x",'Indicator Date'!BP116)</f>
        <v>2020</v>
      </c>
      <c r="BQ116" s="38">
        <f>IF('Indicator Date'!BQ116="","x",'Indicator Date'!BQ116)</f>
        <v>2022</v>
      </c>
      <c r="BR116" s="38">
        <f>IF('Indicator Date'!BR116="","x",'Indicator Date'!BR116)</f>
        <v>2022</v>
      </c>
      <c r="BS116" s="38">
        <f>IF('Indicator Date'!BS116="","x",'Indicator Date'!BS116)</f>
        <v>2022</v>
      </c>
      <c r="BT116" s="38">
        <f>IF('Indicator Date'!BT116="","x",'Indicator Date'!BT116)</f>
        <v>2021</v>
      </c>
      <c r="BU116" s="38">
        <f>IF('Indicator Date'!BU116="","x",'Indicator Date'!BU116)</f>
        <v>2020</v>
      </c>
      <c r="BV116" s="38">
        <f>IF('Indicator Date'!BV116="","x",'Indicator Date'!BV116)</f>
        <v>2023</v>
      </c>
    </row>
    <row r="117" spans="1:74">
      <c r="A117" s="30" t="str">
        <f>'Indicator Data'!A119</f>
        <v>Mongolia</v>
      </c>
      <c r="B117" s="23" t="str">
        <f>'Indicator Data'!B119</f>
        <v>MNG</v>
      </c>
      <c r="C117" s="38">
        <f>IF('Indicator Date'!C117="","x",'Indicator Date'!C117)</f>
        <v>2024</v>
      </c>
      <c r="D117" s="38">
        <f>IF('Indicator Date'!D117="","x",'Indicator Date'!D117)</f>
        <v>2024</v>
      </c>
      <c r="E117" s="38">
        <f>IF('Indicator Date'!E117="","x",'Indicator Date'!E117)</f>
        <v>2024</v>
      </c>
      <c r="F117" s="38">
        <f>IF('Indicator Date'!F117="","x",'Indicator Date'!F117)</f>
        <v>2024</v>
      </c>
      <c r="G117" s="38">
        <f>IF('Indicator Date'!G117="","x",'Indicator Date'!G117)</f>
        <v>2024</v>
      </c>
      <c r="H117" s="38">
        <f>IF('Indicator Date'!H117="","x",'Indicator Date'!H117)</f>
        <v>2024</v>
      </c>
      <c r="I117" s="38">
        <f>IF('Indicator Date'!I117="","x",'Indicator Date'!I117)</f>
        <v>2024</v>
      </c>
      <c r="J117" s="38">
        <f>IF('Indicator Date'!J117="","x",'Indicator Date'!J117)</f>
        <v>2024</v>
      </c>
      <c r="K117" s="38">
        <f>IF('Indicator Date'!K117="","x",'Indicator Date'!K117)</f>
        <v>2024</v>
      </c>
      <c r="L117" s="38">
        <f>IF('Indicator Date'!L117="","x",'Indicator Date'!L117)</f>
        <v>2024</v>
      </c>
      <c r="M117" s="38">
        <f>IF('Indicator Date'!M117="","x",'Indicator Date'!M117)</f>
        <v>2024</v>
      </c>
      <c r="N117" s="38" t="str">
        <f>IF('Indicator Date'!N117="","x",'Indicator Date'!N117)</f>
        <v>x</v>
      </c>
      <c r="O117" s="38" t="str">
        <f>IF('Indicator Date'!O117="","x",'Indicator Date'!O117)</f>
        <v>x</v>
      </c>
      <c r="P117" s="38" t="str">
        <f>IF('Indicator Date'!P117="","x",'Indicator Date'!P117)</f>
        <v>x</v>
      </c>
      <c r="Q117" s="38">
        <f>IF('Indicator Date'!Q117="","x",'Indicator Date'!Q117)</f>
        <v>2024</v>
      </c>
      <c r="R117" s="38">
        <f>IF('Indicator Date'!R117="","x",'Indicator Date'!R117)</f>
        <v>2024</v>
      </c>
      <c r="S117" s="38">
        <f>IF('Indicator Date'!S117="","x",'Indicator Date'!S117)</f>
        <v>2024</v>
      </c>
      <c r="T117" s="38">
        <f>IF('Indicator Date'!T117="","x",'Indicator Date'!T117)</f>
        <v>2024</v>
      </c>
      <c r="U117" s="38">
        <f>IF('Indicator Date'!U117="","x",'Indicator Date'!U117)</f>
        <v>2024</v>
      </c>
      <c r="V117" s="38">
        <f>IF('Indicator Date'!V117="","x",'Indicator Date'!V117)</f>
        <v>2021</v>
      </c>
      <c r="W117" s="38">
        <f>IF('Indicator Date'!W117="","x",'Indicator Date'!W117)</f>
        <v>2022</v>
      </c>
      <c r="X117" s="38">
        <f>IF('Indicator Date'!X117="","x",'Indicator Date'!X117)</f>
        <v>2022</v>
      </c>
      <c r="Y117" s="38">
        <f>IF('Indicator Date'!Y117="","x",'Indicator Date'!Y117)</f>
        <v>2018</v>
      </c>
      <c r="Z117" s="38">
        <f>IF('Indicator Date'!Z117="","x",'Indicator Date'!Z117)</f>
        <v>2022</v>
      </c>
      <c r="AA117" s="38">
        <f>IF('Indicator Date'!AA117="","x",'Indicator Date'!AA117)</f>
        <v>2022</v>
      </c>
      <c r="AB117" s="38">
        <f>IF('Indicator Date'!AB117="","x",'Indicator Date'!AB117)</f>
        <v>2019</v>
      </c>
      <c r="AC117" s="38">
        <f>IF('Indicator Date'!AC117="","x",'Indicator Date'!AC117)</f>
        <v>2020</v>
      </c>
      <c r="AD117" s="38">
        <f>IF('Indicator Date'!AD117="","x",'Indicator Date'!AD117)</f>
        <v>2022</v>
      </c>
      <c r="AE117" s="38">
        <f>IF('Indicator Date'!AE117="","x",'Indicator Date'!AE117)</f>
        <v>2024</v>
      </c>
      <c r="AF117" s="38">
        <f>IF('Indicator Date'!AF117="","x",'Indicator Date'!AF117)</f>
        <v>2024</v>
      </c>
      <c r="AG117" s="38">
        <f>IF('Indicator Date'!AG117="","x",'Indicator Date'!AG117)</f>
        <v>2024</v>
      </c>
      <c r="AH117" s="38">
        <f>IF('Indicator Date'!AH117="","x",'Indicator Date'!AH117)</f>
        <v>2022</v>
      </c>
      <c r="AI117" s="38" t="str">
        <f>IF('Indicator Date'!AI117="","x",RIGHT('Indicator Date'!AI117,4))</f>
        <v>2018</v>
      </c>
      <c r="AJ117" s="38">
        <f>IF('Indicator Date'!AJ117="","x",'Indicator Date'!AJ117)</f>
        <v>2024</v>
      </c>
      <c r="AK117" s="38">
        <f>IF('Indicator Date'!AK117="","x",'Indicator Date'!AK117)</f>
        <v>2021</v>
      </c>
      <c r="AL117" s="38">
        <f>IF('Indicator Date'!AL117="","x",'Indicator Date'!AL117)</f>
        <v>2022</v>
      </c>
      <c r="AM117" s="38">
        <f>IF('Indicator Date'!AM117="","x",'Indicator Date'!AM117)</f>
        <v>2022</v>
      </c>
      <c r="AN117" s="38">
        <f>IF('Indicator Date'!AN117="","x",'Indicator Date'!AN117)</f>
        <v>2023</v>
      </c>
      <c r="AO117" s="38">
        <f>IF('Indicator Date'!AO117="","x",'Indicator Date'!AO117)</f>
        <v>2022</v>
      </c>
      <c r="AP117" s="38">
        <f>IF('Indicator Date'!AP117="","x",'Indicator Date'!AP117)</f>
        <v>2018</v>
      </c>
      <c r="AQ117" s="38">
        <f>IF('Indicator Date'!AQ117="","x",'Indicator Date'!AQ117)</f>
        <v>2022</v>
      </c>
      <c r="AR117" s="38">
        <f>IF('Indicator Date'!AR117="","x",'Indicator Date'!AR117)</f>
        <v>2022</v>
      </c>
      <c r="AS117" s="38">
        <f>IF('Indicator Date'!AS117="","x",'Indicator Date'!AS117)</f>
        <v>2022</v>
      </c>
      <c r="AT117" s="38" t="str">
        <f>IF('Indicator Date'!AT117="","x",'Indicator Date'!AT117)</f>
        <v>x</v>
      </c>
      <c r="AU117" s="38">
        <f>IF('Indicator Date'!AU117="","x",'Indicator Date'!AU117)</f>
        <v>2022</v>
      </c>
      <c r="AV117" s="38">
        <f>IF('Indicator Date'!AV117="","x",'Indicator Date'!AV117)</f>
        <v>2022</v>
      </c>
      <c r="AW117" s="38">
        <f>IF('Indicator Date'!AW117="","x",'Indicator Date'!AW117)</f>
        <v>2022</v>
      </c>
      <c r="AX117" s="38">
        <f>IF('Indicator Date'!AX117="","x",'Indicator Date'!AX117)</f>
        <v>2024</v>
      </c>
      <c r="AY117" s="38">
        <f>IF('Indicator Date'!AY117="","x",'Indicator Date'!AY117)</f>
        <v>2024</v>
      </c>
      <c r="AZ117" s="38">
        <f>IF('Indicator Date'!AZ117="","x",'Indicator Date'!AZ117)</f>
        <v>2024</v>
      </c>
      <c r="BA117" s="38" t="str">
        <f>IF('Indicator Date'!BA117="","x",'Indicator Date'!BA117)</f>
        <v>x</v>
      </c>
      <c r="BB117" s="38">
        <f>IF('Indicator Date'!BB117="","x",'Indicator Date'!BB117)</f>
        <v>2024</v>
      </c>
      <c r="BC117" s="38">
        <f>IF('Indicator Date'!BC117="","x",'Indicator Date'!BC117)</f>
        <v>2023</v>
      </c>
      <c r="BD117" s="38">
        <f>IF('Indicator Date'!BD117="","x",'Indicator Date'!BD117)</f>
        <v>2024</v>
      </c>
      <c r="BE117" s="38">
        <f>IF('Indicator Date'!BE117="","x",'Indicator Date'!BE117)</f>
        <v>2024</v>
      </c>
      <c r="BF117" s="38">
        <f>IF('Indicator Date'!BF117="","x",'Indicator Date'!BF117)</f>
        <v>2015</v>
      </c>
      <c r="BG117" s="38">
        <f>IF('Indicator Date'!BG117="","x",'Indicator Date'!BG117)</f>
        <v>2022</v>
      </c>
      <c r="BH117" s="38">
        <f>IF('Indicator Date'!BH117="","x",'Indicator Date'!BH117)</f>
        <v>2023</v>
      </c>
      <c r="BI117" s="38">
        <f>IF('Indicator Date'!BI117="","x",'Indicator Date'!BI117)</f>
        <v>2022</v>
      </c>
      <c r="BJ117" s="38">
        <f>IF('Indicator Date'!BJ117="","x",'Indicator Date'!BJ117)</f>
        <v>2020</v>
      </c>
      <c r="BK117" s="38">
        <f>IF('Indicator Date'!BK117="","x",'Indicator Date'!BK117)</f>
        <v>2021</v>
      </c>
      <c r="BL117" s="38">
        <f>IF('Indicator Date'!BL117="","x",'Indicator Date'!BL117)</f>
        <v>2022</v>
      </c>
      <c r="BM117" s="38">
        <f>IF('Indicator Date'!BM117="","x",'Indicator Date'!BM117)</f>
        <v>2014</v>
      </c>
      <c r="BN117" s="38">
        <f>IF('Indicator Date'!BN117="","x",'Indicator Date'!BN117)</f>
        <v>2022</v>
      </c>
      <c r="BO117" s="38">
        <f>IF('Indicator Date'!BO117="","x",'Indicator Date'!BO117)</f>
        <v>2022</v>
      </c>
      <c r="BP117" s="38">
        <f>IF('Indicator Date'!BP117="","x",'Indicator Date'!BP117)</f>
        <v>2018</v>
      </c>
      <c r="BQ117" s="38">
        <f>IF('Indicator Date'!BQ117="","x",'Indicator Date'!BQ117)</f>
        <v>2022</v>
      </c>
      <c r="BR117" s="38">
        <f>IF('Indicator Date'!BR117="","x",'Indicator Date'!BR117)</f>
        <v>2022</v>
      </c>
      <c r="BS117" s="38">
        <f>IF('Indicator Date'!BS117="","x",'Indicator Date'!BS117)</f>
        <v>2022</v>
      </c>
      <c r="BT117" s="38">
        <f>IF('Indicator Date'!BT117="","x",'Indicator Date'!BT117)</f>
        <v>2021</v>
      </c>
      <c r="BU117" s="38">
        <f>IF('Indicator Date'!BU117="","x",'Indicator Date'!BU117)</f>
        <v>2020</v>
      </c>
      <c r="BV117" s="38">
        <f>IF('Indicator Date'!BV117="","x",'Indicator Date'!BV117)</f>
        <v>2023</v>
      </c>
    </row>
    <row r="118" spans="1:74">
      <c r="A118" s="30" t="str">
        <f>'Indicator Data'!A120</f>
        <v>Montenegro</v>
      </c>
      <c r="B118" s="23" t="str">
        <f>'Indicator Data'!B120</f>
        <v>MNE</v>
      </c>
      <c r="C118" s="38">
        <f>IF('Indicator Date'!C118="","x",'Indicator Date'!C118)</f>
        <v>2024</v>
      </c>
      <c r="D118" s="38">
        <f>IF('Indicator Date'!D118="","x",'Indicator Date'!D118)</f>
        <v>2024</v>
      </c>
      <c r="E118" s="38">
        <f>IF('Indicator Date'!E118="","x",'Indicator Date'!E118)</f>
        <v>2024</v>
      </c>
      <c r="F118" s="38">
        <f>IF('Indicator Date'!F118="","x",'Indicator Date'!F118)</f>
        <v>2024</v>
      </c>
      <c r="G118" s="38">
        <f>IF('Indicator Date'!G118="","x",'Indicator Date'!G118)</f>
        <v>2024</v>
      </c>
      <c r="H118" s="38">
        <f>IF('Indicator Date'!H118="","x",'Indicator Date'!H118)</f>
        <v>2024</v>
      </c>
      <c r="I118" s="38">
        <f>IF('Indicator Date'!I118="","x",'Indicator Date'!I118)</f>
        <v>2024</v>
      </c>
      <c r="J118" s="38">
        <f>IF('Indicator Date'!J118="","x",'Indicator Date'!J118)</f>
        <v>2024</v>
      </c>
      <c r="K118" s="38">
        <f>IF('Indicator Date'!K118="","x",'Indicator Date'!K118)</f>
        <v>2024</v>
      </c>
      <c r="L118" s="38">
        <f>IF('Indicator Date'!L118="","x",'Indicator Date'!L118)</f>
        <v>2024</v>
      </c>
      <c r="M118" s="38">
        <f>IF('Indicator Date'!M118="","x",'Indicator Date'!M118)</f>
        <v>2024</v>
      </c>
      <c r="N118" s="38" t="str">
        <f>IF('Indicator Date'!N118="","x",'Indicator Date'!N118)</f>
        <v>x</v>
      </c>
      <c r="O118" s="38" t="str">
        <f>IF('Indicator Date'!O118="","x",'Indicator Date'!O118)</f>
        <v>x</v>
      </c>
      <c r="P118" s="38" t="str">
        <f>IF('Indicator Date'!P118="","x",'Indicator Date'!P118)</f>
        <v>x</v>
      </c>
      <c r="Q118" s="38">
        <f>IF('Indicator Date'!Q118="","x",'Indicator Date'!Q118)</f>
        <v>2024</v>
      </c>
      <c r="R118" s="38">
        <f>IF('Indicator Date'!R118="","x",'Indicator Date'!R118)</f>
        <v>2024</v>
      </c>
      <c r="S118" s="38">
        <f>IF('Indicator Date'!S118="","x",'Indicator Date'!S118)</f>
        <v>2024</v>
      </c>
      <c r="T118" s="38">
        <f>IF('Indicator Date'!T118="","x",'Indicator Date'!T118)</f>
        <v>2024</v>
      </c>
      <c r="U118" s="38">
        <f>IF('Indicator Date'!U118="","x",'Indicator Date'!U118)</f>
        <v>2024</v>
      </c>
      <c r="V118" s="38">
        <f>IF('Indicator Date'!V118="","x",'Indicator Date'!V118)</f>
        <v>2021</v>
      </c>
      <c r="W118" s="38">
        <f>IF('Indicator Date'!W118="","x",'Indicator Date'!W118)</f>
        <v>2022</v>
      </c>
      <c r="X118" s="38">
        <f>IF('Indicator Date'!X118="","x",'Indicator Date'!X118)</f>
        <v>2022</v>
      </c>
      <c r="Y118" s="38">
        <f>IF('Indicator Date'!Y118="","x",'Indicator Date'!Y118)</f>
        <v>2018</v>
      </c>
      <c r="Z118" s="38">
        <f>IF('Indicator Date'!Z118="","x",'Indicator Date'!Z118)</f>
        <v>2022</v>
      </c>
      <c r="AA118" s="38">
        <f>IF('Indicator Date'!AA118="","x",'Indicator Date'!AA118)</f>
        <v>2020</v>
      </c>
      <c r="AB118" s="38">
        <f>IF('Indicator Date'!AB118="","x",'Indicator Date'!AB118)</f>
        <v>2018</v>
      </c>
      <c r="AC118" s="38">
        <f>IF('Indicator Date'!AC118="","x",'Indicator Date'!AC118)</f>
        <v>2020</v>
      </c>
      <c r="AD118" s="38">
        <f>IF('Indicator Date'!AD118="","x",'Indicator Date'!AD118)</f>
        <v>2022</v>
      </c>
      <c r="AE118" s="38">
        <f>IF('Indicator Date'!AE118="","x",'Indicator Date'!AE118)</f>
        <v>2024</v>
      </c>
      <c r="AF118" s="38">
        <f>IF('Indicator Date'!AF118="","x",'Indicator Date'!AF118)</f>
        <v>2024</v>
      </c>
      <c r="AG118" s="38">
        <f>IF('Indicator Date'!AG118="","x",'Indicator Date'!AG118)</f>
        <v>2024</v>
      </c>
      <c r="AH118" s="38">
        <f>IF('Indicator Date'!AH118="","x",'Indicator Date'!AH118)</f>
        <v>2022</v>
      </c>
      <c r="AI118" s="38" t="str">
        <f>IF('Indicator Date'!AI118="","x",RIGHT('Indicator Date'!AI118,4))</f>
        <v>2018</v>
      </c>
      <c r="AJ118" s="38">
        <f>IF('Indicator Date'!AJ118="","x",'Indicator Date'!AJ118)</f>
        <v>2024</v>
      </c>
      <c r="AK118" s="38">
        <f>IF('Indicator Date'!AK118="","x",'Indicator Date'!AK118)</f>
        <v>2021</v>
      </c>
      <c r="AL118" s="38">
        <f>IF('Indicator Date'!AL118="","x",'Indicator Date'!AL118)</f>
        <v>2022</v>
      </c>
      <c r="AM118" s="38">
        <f>IF('Indicator Date'!AM118="","x",'Indicator Date'!AM118)</f>
        <v>2022</v>
      </c>
      <c r="AN118" s="38">
        <f>IF('Indicator Date'!AN118="","x",'Indicator Date'!AN118)</f>
        <v>2023</v>
      </c>
      <c r="AO118" s="38">
        <f>IF('Indicator Date'!AO118="","x",'Indicator Date'!AO118)</f>
        <v>2022</v>
      </c>
      <c r="AP118" s="38">
        <f>IF('Indicator Date'!AP118="","x",'Indicator Date'!AP118)</f>
        <v>2018</v>
      </c>
      <c r="AQ118" s="38">
        <f>IF('Indicator Date'!AQ118="","x",'Indicator Date'!AQ118)</f>
        <v>2022</v>
      </c>
      <c r="AR118" s="38">
        <f>IF('Indicator Date'!AR118="","x",'Indicator Date'!AR118)</f>
        <v>2022</v>
      </c>
      <c r="AS118" s="38">
        <f>IF('Indicator Date'!AS118="","x",'Indicator Date'!AS118)</f>
        <v>2022</v>
      </c>
      <c r="AT118" s="38" t="str">
        <f>IF('Indicator Date'!AT118="","x",'Indicator Date'!AT118)</f>
        <v>x</v>
      </c>
      <c r="AU118" s="38">
        <f>IF('Indicator Date'!AU118="","x",'Indicator Date'!AU118)</f>
        <v>2022</v>
      </c>
      <c r="AV118" s="38">
        <f>IF('Indicator Date'!AV118="","x",'Indicator Date'!AV118)</f>
        <v>2022</v>
      </c>
      <c r="AW118" s="38">
        <f>IF('Indicator Date'!AW118="","x",'Indicator Date'!AW118)</f>
        <v>2021</v>
      </c>
      <c r="AX118" s="38">
        <f>IF('Indicator Date'!AX118="","x",'Indicator Date'!AX118)</f>
        <v>2024</v>
      </c>
      <c r="AY118" s="38">
        <f>IF('Indicator Date'!AY118="","x",'Indicator Date'!AY118)</f>
        <v>2024</v>
      </c>
      <c r="AZ118" s="38">
        <f>IF('Indicator Date'!AZ118="","x",'Indicator Date'!AZ118)</f>
        <v>2024</v>
      </c>
      <c r="BA118" s="38" t="str">
        <f>IF('Indicator Date'!BA118="","x",'Indicator Date'!BA118)</f>
        <v>x</v>
      </c>
      <c r="BB118" s="38">
        <f>IF('Indicator Date'!BB118="","x",'Indicator Date'!BB118)</f>
        <v>2024</v>
      </c>
      <c r="BC118" s="38" t="str">
        <f>IF('Indicator Date'!BC118="","x",'Indicator Date'!BC118)</f>
        <v>x</v>
      </c>
      <c r="BD118" s="38">
        <f>IF('Indicator Date'!BD118="","x",'Indicator Date'!BD118)</f>
        <v>2024</v>
      </c>
      <c r="BE118" s="38">
        <f>IF('Indicator Date'!BE118="","x",'Indicator Date'!BE118)</f>
        <v>2024</v>
      </c>
      <c r="BF118" s="38">
        <f>IF('Indicator Date'!BF118="","x",'Indicator Date'!BF118)</f>
        <v>2013</v>
      </c>
      <c r="BG118" s="38">
        <f>IF('Indicator Date'!BG118="","x",'Indicator Date'!BG118)</f>
        <v>2022</v>
      </c>
      <c r="BH118" s="38">
        <f>IF('Indicator Date'!BH118="","x",'Indicator Date'!BH118)</f>
        <v>2023</v>
      </c>
      <c r="BI118" s="38">
        <f>IF('Indicator Date'!BI118="","x",'Indicator Date'!BI118)</f>
        <v>2022</v>
      </c>
      <c r="BJ118" s="38">
        <f>IF('Indicator Date'!BJ118="","x",'Indicator Date'!BJ118)</f>
        <v>2021</v>
      </c>
      <c r="BK118" s="38">
        <f>IF('Indicator Date'!BK118="","x",'Indicator Date'!BK118)</f>
        <v>2022</v>
      </c>
      <c r="BL118" s="38">
        <f>IF('Indicator Date'!BL118="","x",'Indicator Date'!BL118)</f>
        <v>2022</v>
      </c>
      <c r="BM118" s="38">
        <f>IF('Indicator Date'!BM118="","x",'Indicator Date'!BM118)</f>
        <v>2014</v>
      </c>
      <c r="BN118" s="38">
        <f>IF('Indicator Date'!BN118="","x",'Indicator Date'!BN118)</f>
        <v>2022</v>
      </c>
      <c r="BO118" s="38">
        <f>IF('Indicator Date'!BO118="","x",'Indicator Date'!BO118)</f>
        <v>2022</v>
      </c>
      <c r="BP118" s="38">
        <f>IF('Indicator Date'!BP118="","x",'Indicator Date'!BP118)</f>
        <v>2021</v>
      </c>
      <c r="BQ118" s="38">
        <f>IF('Indicator Date'!BQ118="","x",'Indicator Date'!BQ118)</f>
        <v>2022</v>
      </c>
      <c r="BR118" s="38">
        <f>IF('Indicator Date'!BR118="","x",'Indicator Date'!BR118)</f>
        <v>2022</v>
      </c>
      <c r="BS118" s="38" t="str">
        <f>IF('Indicator Date'!BS118="","x",'Indicator Date'!BS118)</f>
        <v>x</v>
      </c>
      <c r="BT118" s="38">
        <f>IF('Indicator Date'!BT118="","x",'Indicator Date'!BT118)</f>
        <v>2021</v>
      </c>
      <c r="BU118" s="38">
        <f>IF('Indicator Date'!BU118="","x",'Indicator Date'!BU118)</f>
        <v>2020</v>
      </c>
      <c r="BV118" s="38">
        <f>IF('Indicator Date'!BV118="","x",'Indicator Date'!BV118)</f>
        <v>2023</v>
      </c>
    </row>
    <row r="119" spans="1:74">
      <c r="A119" s="30" t="str">
        <f>'Indicator Data'!A121</f>
        <v>Morocco</v>
      </c>
      <c r="B119" s="23" t="str">
        <f>'Indicator Data'!B121</f>
        <v>MAR</v>
      </c>
      <c r="C119" s="38">
        <f>IF('Indicator Date'!C119="","x",'Indicator Date'!C119)</f>
        <v>2024</v>
      </c>
      <c r="D119" s="38">
        <f>IF('Indicator Date'!D119="","x",'Indicator Date'!D119)</f>
        <v>2024</v>
      </c>
      <c r="E119" s="38">
        <f>IF('Indicator Date'!E119="","x",'Indicator Date'!E119)</f>
        <v>2024</v>
      </c>
      <c r="F119" s="38">
        <f>IF('Indicator Date'!F119="","x",'Indicator Date'!F119)</f>
        <v>2024</v>
      </c>
      <c r="G119" s="38">
        <f>IF('Indicator Date'!G119="","x",'Indicator Date'!G119)</f>
        <v>2024</v>
      </c>
      <c r="H119" s="38">
        <f>IF('Indicator Date'!H119="","x",'Indicator Date'!H119)</f>
        <v>2024</v>
      </c>
      <c r="I119" s="38">
        <f>IF('Indicator Date'!I119="","x",'Indicator Date'!I119)</f>
        <v>2024</v>
      </c>
      <c r="J119" s="38">
        <f>IF('Indicator Date'!J119="","x",'Indicator Date'!J119)</f>
        <v>2024</v>
      </c>
      <c r="K119" s="38">
        <f>IF('Indicator Date'!K119="","x",'Indicator Date'!K119)</f>
        <v>2024</v>
      </c>
      <c r="L119" s="38">
        <f>IF('Indicator Date'!L119="","x",'Indicator Date'!L119)</f>
        <v>2024</v>
      </c>
      <c r="M119" s="38">
        <f>IF('Indicator Date'!M119="","x",'Indicator Date'!M119)</f>
        <v>2024</v>
      </c>
      <c r="N119" s="38">
        <f>IF('Indicator Date'!N119="","x",'Indicator Date'!N119)</f>
        <v>2024</v>
      </c>
      <c r="O119" s="38">
        <f>IF('Indicator Date'!O119="","x",'Indicator Date'!O119)</f>
        <v>2024</v>
      </c>
      <c r="P119" s="38">
        <f>IF('Indicator Date'!P119="","x",'Indicator Date'!P119)</f>
        <v>2024</v>
      </c>
      <c r="Q119" s="38">
        <f>IF('Indicator Date'!Q119="","x",'Indicator Date'!Q119)</f>
        <v>2024</v>
      </c>
      <c r="R119" s="38">
        <f>IF('Indicator Date'!R119="","x",'Indicator Date'!R119)</f>
        <v>2024</v>
      </c>
      <c r="S119" s="38">
        <f>IF('Indicator Date'!S119="","x",'Indicator Date'!S119)</f>
        <v>2024</v>
      </c>
      <c r="T119" s="38">
        <f>IF('Indicator Date'!T119="","x",'Indicator Date'!T119)</f>
        <v>2024</v>
      </c>
      <c r="U119" s="38">
        <f>IF('Indicator Date'!U119="","x",'Indicator Date'!U119)</f>
        <v>2024</v>
      </c>
      <c r="V119" s="38">
        <f>IF('Indicator Date'!V119="","x",'Indicator Date'!V119)</f>
        <v>2021</v>
      </c>
      <c r="W119" s="38">
        <f>IF('Indicator Date'!W119="","x",'Indicator Date'!W119)</f>
        <v>2022</v>
      </c>
      <c r="X119" s="38">
        <f>IF('Indicator Date'!X119="","x",'Indicator Date'!X119)</f>
        <v>2022</v>
      </c>
      <c r="Y119" s="38">
        <f>IF('Indicator Date'!Y119="","x",'Indicator Date'!Y119)</f>
        <v>2014</v>
      </c>
      <c r="Z119" s="38">
        <f>IF('Indicator Date'!Z119="","x",'Indicator Date'!Z119)</f>
        <v>2022</v>
      </c>
      <c r="AA119" s="38" t="str">
        <f>IF('Indicator Date'!AA119="","x",'Indicator Date'!AA119)</f>
        <v>x</v>
      </c>
      <c r="AB119" s="38">
        <f>IF('Indicator Date'!AB119="","x",'Indicator Date'!AB119)</f>
        <v>2018</v>
      </c>
      <c r="AC119" s="38">
        <f>IF('Indicator Date'!AC119="","x",'Indicator Date'!AC119)</f>
        <v>2020</v>
      </c>
      <c r="AD119" s="38">
        <f>IF('Indicator Date'!AD119="","x",'Indicator Date'!AD119)</f>
        <v>2022</v>
      </c>
      <c r="AE119" s="38">
        <f>IF('Indicator Date'!AE119="","x",'Indicator Date'!AE119)</f>
        <v>2024</v>
      </c>
      <c r="AF119" s="38">
        <f>IF('Indicator Date'!AF119="","x",'Indicator Date'!AF119)</f>
        <v>2024</v>
      </c>
      <c r="AG119" s="38">
        <f>IF('Indicator Date'!AG119="","x",'Indicator Date'!AG119)</f>
        <v>2024</v>
      </c>
      <c r="AH119" s="38">
        <f>IF('Indicator Date'!AH119="","x",'Indicator Date'!AH119)</f>
        <v>2022</v>
      </c>
      <c r="AI119" s="38" t="str">
        <f>IF('Indicator Date'!AI119="","x",RIGHT('Indicator Date'!AI119,4))</f>
        <v>2017</v>
      </c>
      <c r="AJ119" s="38">
        <f>IF('Indicator Date'!AJ119="","x",'Indicator Date'!AJ119)</f>
        <v>2024</v>
      </c>
      <c r="AK119" s="38">
        <f>IF('Indicator Date'!AK119="","x",'Indicator Date'!AK119)</f>
        <v>2021</v>
      </c>
      <c r="AL119" s="38">
        <f>IF('Indicator Date'!AL119="","x",'Indicator Date'!AL119)</f>
        <v>2022</v>
      </c>
      <c r="AM119" s="38">
        <f>IF('Indicator Date'!AM119="","x",'Indicator Date'!AM119)</f>
        <v>2022</v>
      </c>
      <c r="AN119" s="38">
        <f>IF('Indicator Date'!AN119="","x",'Indicator Date'!AN119)</f>
        <v>2023</v>
      </c>
      <c r="AO119" s="38">
        <f>IF('Indicator Date'!AO119="","x",'Indicator Date'!AO119)</f>
        <v>2022</v>
      </c>
      <c r="AP119" s="38">
        <f>IF('Indicator Date'!AP119="","x",'Indicator Date'!AP119)</f>
        <v>2019</v>
      </c>
      <c r="AQ119" s="38">
        <f>IF('Indicator Date'!AQ119="","x",'Indicator Date'!AQ119)</f>
        <v>2022</v>
      </c>
      <c r="AR119" s="38">
        <f>IF('Indicator Date'!AR119="","x",'Indicator Date'!AR119)</f>
        <v>2022</v>
      </c>
      <c r="AS119" s="38">
        <f>IF('Indicator Date'!AS119="","x",'Indicator Date'!AS119)</f>
        <v>2022</v>
      </c>
      <c r="AT119" s="38">
        <f>IF('Indicator Date'!AT119="","x",'Indicator Date'!AT119)</f>
        <v>2022</v>
      </c>
      <c r="AU119" s="38">
        <f>IF('Indicator Date'!AU119="","x",'Indicator Date'!AU119)</f>
        <v>2022</v>
      </c>
      <c r="AV119" s="38">
        <f>IF('Indicator Date'!AV119="","x",'Indicator Date'!AV119)</f>
        <v>2022</v>
      </c>
      <c r="AW119" s="38">
        <f>IF('Indicator Date'!AW119="","x",'Indicator Date'!AW119)</f>
        <v>2013</v>
      </c>
      <c r="AX119" s="38">
        <f>IF('Indicator Date'!AX119="","x",'Indicator Date'!AX119)</f>
        <v>2024</v>
      </c>
      <c r="AY119" s="38">
        <f>IF('Indicator Date'!AY119="","x",'Indicator Date'!AY119)</f>
        <v>2024</v>
      </c>
      <c r="AZ119" s="38">
        <f>IF('Indicator Date'!AZ119="","x",'Indicator Date'!AZ119)</f>
        <v>2024</v>
      </c>
      <c r="BA119" s="38" t="str">
        <f>IF('Indicator Date'!BA119="","x",'Indicator Date'!BA119)</f>
        <v>x</v>
      </c>
      <c r="BB119" s="38">
        <f>IF('Indicator Date'!BB119="","x",'Indicator Date'!BB119)</f>
        <v>2024</v>
      </c>
      <c r="BC119" s="38">
        <f>IF('Indicator Date'!BC119="","x",'Indicator Date'!BC119)</f>
        <v>2023</v>
      </c>
      <c r="BD119" s="38">
        <f>IF('Indicator Date'!BD119="","x",'Indicator Date'!BD119)</f>
        <v>2024</v>
      </c>
      <c r="BE119" s="38">
        <f>IF('Indicator Date'!BE119="","x",'Indicator Date'!BE119)</f>
        <v>2024</v>
      </c>
      <c r="BF119" s="38">
        <f>IF('Indicator Date'!BF119="","x",'Indicator Date'!BF119)</f>
        <v>2013</v>
      </c>
      <c r="BG119" s="38">
        <f>IF('Indicator Date'!BG119="","x",'Indicator Date'!BG119)</f>
        <v>2022</v>
      </c>
      <c r="BH119" s="38">
        <f>IF('Indicator Date'!BH119="","x",'Indicator Date'!BH119)</f>
        <v>2023</v>
      </c>
      <c r="BI119" s="38">
        <f>IF('Indicator Date'!BI119="","x",'Indicator Date'!BI119)</f>
        <v>2022</v>
      </c>
      <c r="BJ119" s="38">
        <f>IF('Indicator Date'!BJ119="","x",'Indicator Date'!BJ119)</f>
        <v>2022</v>
      </c>
      <c r="BK119" s="38">
        <f>IF('Indicator Date'!BK119="","x",'Indicator Date'!BK119)</f>
        <v>2021</v>
      </c>
      <c r="BL119" s="38">
        <f>IF('Indicator Date'!BL119="","x",'Indicator Date'!BL119)</f>
        <v>2021</v>
      </c>
      <c r="BM119" s="38">
        <f>IF('Indicator Date'!BM119="","x",'Indicator Date'!BM119)</f>
        <v>2014</v>
      </c>
      <c r="BN119" s="38">
        <f>IF('Indicator Date'!BN119="","x",'Indicator Date'!BN119)</f>
        <v>2022</v>
      </c>
      <c r="BO119" s="38">
        <f>IF('Indicator Date'!BO119="","x",'Indicator Date'!BO119)</f>
        <v>2022</v>
      </c>
      <c r="BP119" s="38">
        <f>IF('Indicator Date'!BP119="","x",'Indicator Date'!BP119)</f>
        <v>2017</v>
      </c>
      <c r="BQ119" s="38">
        <f>IF('Indicator Date'!BQ119="","x",'Indicator Date'!BQ119)</f>
        <v>2022</v>
      </c>
      <c r="BR119" s="38">
        <f>IF('Indicator Date'!BR119="","x",'Indicator Date'!BR119)</f>
        <v>2022</v>
      </c>
      <c r="BS119" s="38">
        <f>IF('Indicator Date'!BS119="","x",'Indicator Date'!BS119)</f>
        <v>2022</v>
      </c>
      <c r="BT119" s="38">
        <f>IF('Indicator Date'!BT119="","x",'Indicator Date'!BT119)</f>
        <v>2021</v>
      </c>
      <c r="BU119" s="38">
        <f>IF('Indicator Date'!BU119="","x",'Indicator Date'!BU119)</f>
        <v>2020</v>
      </c>
      <c r="BV119" s="38">
        <f>IF('Indicator Date'!BV119="","x",'Indicator Date'!BV119)</f>
        <v>2023</v>
      </c>
    </row>
    <row r="120" spans="1:74">
      <c r="A120" s="30" t="str">
        <f>'Indicator Data'!A122</f>
        <v>Mozambique</v>
      </c>
      <c r="B120" s="23" t="str">
        <f>'Indicator Data'!B122</f>
        <v>MOZ</v>
      </c>
      <c r="C120" s="38">
        <f>IF('Indicator Date'!C120="","x",'Indicator Date'!C120)</f>
        <v>2024</v>
      </c>
      <c r="D120" s="38">
        <f>IF('Indicator Date'!D120="","x",'Indicator Date'!D120)</f>
        <v>2024</v>
      </c>
      <c r="E120" s="38">
        <f>IF('Indicator Date'!E120="","x",'Indicator Date'!E120)</f>
        <v>2024</v>
      </c>
      <c r="F120" s="38">
        <f>IF('Indicator Date'!F120="","x",'Indicator Date'!F120)</f>
        <v>2024</v>
      </c>
      <c r="G120" s="38">
        <f>IF('Indicator Date'!G120="","x",'Indicator Date'!G120)</f>
        <v>2024</v>
      </c>
      <c r="H120" s="38">
        <f>IF('Indicator Date'!H120="","x",'Indicator Date'!H120)</f>
        <v>2024</v>
      </c>
      <c r="I120" s="38">
        <f>IF('Indicator Date'!I120="","x",'Indicator Date'!I120)</f>
        <v>2024</v>
      </c>
      <c r="J120" s="38">
        <f>IF('Indicator Date'!J120="","x",'Indicator Date'!J120)</f>
        <v>2024</v>
      </c>
      <c r="K120" s="38">
        <f>IF('Indicator Date'!K120="","x",'Indicator Date'!K120)</f>
        <v>2024</v>
      </c>
      <c r="L120" s="38">
        <f>IF('Indicator Date'!L120="","x",'Indicator Date'!L120)</f>
        <v>2024</v>
      </c>
      <c r="M120" s="38">
        <f>IF('Indicator Date'!M120="","x",'Indicator Date'!M120)</f>
        <v>2024</v>
      </c>
      <c r="N120" s="38">
        <f>IF('Indicator Date'!N120="","x",'Indicator Date'!N120)</f>
        <v>2024</v>
      </c>
      <c r="O120" s="38">
        <f>IF('Indicator Date'!O120="","x",'Indicator Date'!O120)</f>
        <v>2024</v>
      </c>
      <c r="P120" s="38">
        <f>IF('Indicator Date'!P120="","x",'Indicator Date'!P120)</f>
        <v>2024</v>
      </c>
      <c r="Q120" s="38">
        <f>IF('Indicator Date'!Q120="","x",'Indicator Date'!Q120)</f>
        <v>2024</v>
      </c>
      <c r="R120" s="38">
        <f>IF('Indicator Date'!R120="","x",'Indicator Date'!R120)</f>
        <v>2024</v>
      </c>
      <c r="S120" s="38">
        <f>IF('Indicator Date'!S120="","x",'Indicator Date'!S120)</f>
        <v>2024</v>
      </c>
      <c r="T120" s="38">
        <f>IF('Indicator Date'!T120="","x",'Indicator Date'!T120)</f>
        <v>2024</v>
      </c>
      <c r="U120" s="38">
        <f>IF('Indicator Date'!U120="","x",'Indicator Date'!U120)</f>
        <v>2024</v>
      </c>
      <c r="V120" s="38">
        <f>IF('Indicator Date'!V120="","x",'Indicator Date'!V120)</f>
        <v>2021</v>
      </c>
      <c r="W120" s="38">
        <f>IF('Indicator Date'!W120="","x",'Indicator Date'!W120)</f>
        <v>2022</v>
      </c>
      <c r="X120" s="38">
        <f>IF('Indicator Date'!X120="","x",'Indicator Date'!X120)</f>
        <v>2022</v>
      </c>
      <c r="Y120" s="38">
        <f>IF('Indicator Date'!Y120="","x",'Indicator Date'!Y120)</f>
        <v>2018</v>
      </c>
      <c r="Z120" s="38">
        <f>IF('Indicator Date'!Z120="","x",'Indicator Date'!Z120)</f>
        <v>2022</v>
      </c>
      <c r="AA120" s="38" t="str">
        <f>IF('Indicator Date'!AA120="","x",'Indicator Date'!AA120)</f>
        <v>x</v>
      </c>
      <c r="AB120" s="38">
        <f>IF('Indicator Date'!AB120="","x",'Indicator Date'!AB120)</f>
        <v>2018</v>
      </c>
      <c r="AC120" s="38">
        <f>IF('Indicator Date'!AC120="","x",'Indicator Date'!AC120)</f>
        <v>2020</v>
      </c>
      <c r="AD120" s="38">
        <f>IF('Indicator Date'!AD120="","x",'Indicator Date'!AD120)</f>
        <v>2022</v>
      </c>
      <c r="AE120" s="38">
        <f>IF('Indicator Date'!AE120="","x",'Indicator Date'!AE120)</f>
        <v>2024</v>
      </c>
      <c r="AF120" s="38">
        <f>IF('Indicator Date'!AF120="","x",'Indicator Date'!AF120)</f>
        <v>2024</v>
      </c>
      <c r="AG120" s="38">
        <f>IF('Indicator Date'!AG120="","x",'Indicator Date'!AG120)</f>
        <v>2024</v>
      </c>
      <c r="AH120" s="38">
        <f>IF('Indicator Date'!AH120="","x",'Indicator Date'!AH120)</f>
        <v>2022</v>
      </c>
      <c r="AI120" s="38" t="str">
        <f>IF('Indicator Date'!AI120="","x",RIGHT('Indicator Date'!AI120,4))</f>
        <v>2019</v>
      </c>
      <c r="AJ120" s="38">
        <f>IF('Indicator Date'!AJ120="","x",'Indicator Date'!AJ120)</f>
        <v>2024</v>
      </c>
      <c r="AK120" s="38">
        <f>IF('Indicator Date'!AK120="","x",'Indicator Date'!AK120)</f>
        <v>2021</v>
      </c>
      <c r="AL120" s="38">
        <f>IF('Indicator Date'!AL120="","x",'Indicator Date'!AL120)</f>
        <v>2022</v>
      </c>
      <c r="AM120" s="38">
        <f>IF('Indicator Date'!AM120="","x",'Indicator Date'!AM120)</f>
        <v>2022</v>
      </c>
      <c r="AN120" s="38">
        <f>IF('Indicator Date'!AN120="","x",'Indicator Date'!AN120)</f>
        <v>2023</v>
      </c>
      <c r="AO120" s="38">
        <f>IF('Indicator Date'!AO120="","x",'Indicator Date'!AO120)</f>
        <v>2022</v>
      </c>
      <c r="AP120" s="38">
        <f>IF('Indicator Date'!AP120="","x",'Indicator Date'!AP120)</f>
        <v>2022</v>
      </c>
      <c r="AQ120" s="38">
        <f>IF('Indicator Date'!AQ120="","x",'Indicator Date'!AQ120)</f>
        <v>2022</v>
      </c>
      <c r="AR120" s="38">
        <f>IF('Indicator Date'!AR120="","x",'Indicator Date'!AR120)</f>
        <v>2022</v>
      </c>
      <c r="AS120" s="38">
        <f>IF('Indicator Date'!AS120="","x",'Indicator Date'!AS120)</f>
        <v>2022</v>
      </c>
      <c r="AT120" s="38">
        <f>IF('Indicator Date'!AT120="","x",'Indicator Date'!AT120)</f>
        <v>2022</v>
      </c>
      <c r="AU120" s="38">
        <f>IF('Indicator Date'!AU120="","x",'Indicator Date'!AU120)</f>
        <v>2022</v>
      </c>
      <c r="AV120" s="38">
        <f>IF('Indicator Date'!AV120="","x",'Indicator Date'!AV120)</f>
        <v>2022</v>
      </c>
      <c r="AW120" s="38">
        <f>IF('Indicator Date'!AW120="","x",'Indicator Date'!AW120)</f>
        <v>2019</v>
      </c>
      <c r="AX120" s="38">
        <f>IF('Indicator Date'!AX120="","x",'Indicator Date'!AX120)</f>
        <v>2024</v>
      </c>
      <c r="AY120" s="38">
        <f>IF('Indicator Date'!AY120="","x",'Indicator Date'!AY120)</f>
        <v>2024</v>
      </c>
      <c r="AZ120" s="38">
        <f>IF('Indicator Date'!AZ120="","x",'Indicator Date'!AZ120)</f>
        <v>2024</v>
      </c>
      <c r="BA120" s="38">
        <f>IF('Indicator Date'!BA120="","x",'Indicator Date'!BA120)</f>
        <v>2024</v>
      </c>
      <c r="BB120" s="38">
        <f>IF('Indicator Date'!BB120="","x",'Indicator Date'!BB120)</f>
        <v>2024</v>
      </c>
      <c r="BC120" s="38">
        <f>IF('Indicator Date'!BC120="","x",'Indicator Date'!BC120)</f>
        <v>2023</v>
      </c>
      <c r="BD120" s="38">
        <f>IF('Indicator Date'!BD120="","x",'Indicator Date'!BD120)</f>
        <v>2024</v>
      </c>
      <c r="BE120" s="38">
        <f>IF('Indicator Date'!BE120="","x",'Indicator Date'!BE120)</f>
        <v>2024</v>
      </c>
      <c r="BF120" s="38">
        <f>IF('Indicator Date'!BF120="","x",'Indicator Date'!BF120)</f>
        <v>2015</v>
      </c>
      <c r="BG120" s="38">
        <f>IF('Indicator Date'!BG120="","x",'Indicator Date'!BG120)</f>
        <v>2022</v>
      </c>
      <c r="BH120" s="38">
        <f>IF('Indicator Date'!BH120="","x",'Indicator Date'!BH120)</f>
        <v>2023</v>
      </c>
      <c r="BI120" s="38">
        <f>IF('Indicator Date'!BI120="","x",'Indicator Date'!BI120)</f>
        <v>2022</v>
      </c>
      <c r="BJ120" s="38">
        <f>IF('Indicator Date'!BJ120="","x",'Indicator Date'!BJ120)</f>
        <v>2020</v>
      </c>
      <c r="BK120" s="38">
        <f>IF('Indicator Date'!BK120="","x",'Indicator Date'!BK120)</f>
        <v>2021</v>
      </c>
      <c r="BL120" s="38">
        <f>IF('Indicator Date'!BL120="","x",'Indicator Date'!BL120)</f>
        <v>2022</v>
      </c>
      <c r="BM120" s="38">
        <f>IF('Indicator Date'!BM120="","x",'Indicator Date'!BM120)</f>
        <v>2014</v>
      </c>
      <c r="BN120" s="38">
        <f>IF('Indicator Date'!BN120="","x",'Indicator Date'!BN120)</f>
        <v>2022</v>
      </c>
      <c r="BO120" s="38">
        <f>IF('Indicator Date'!BO120="","x",'Indicator Date'!BO120)</f>
        <v>2022</v>
      </c>
      <c r="BP120" s="38">
        <f>IF('Indicator Date'!BP120="","x",'Indicator Date'!BP120)</f>
        <v>2021</v>
      </c>
      <c r="BQ120" s="38">
        <f>IF('Indicator Date'!BQ120="","x",'Indicator Date'!BQ120)</f>
        <v>2022</v>
      </c>
      <c r="BR120" s="38">
        <f>IF('Indicator Date'!BR120="","x",'Indicator Date'!BR120)</f>
        <v>2022</v>
      </c>
      <c r="BS120" s="38">
        <f>IF('Indicator Date'!BS120="","x",'Indicator Date'!BS120)</f>
        <v>2022</v>
      </c>
      <c r="BT120" s="38">
        <f>IF('Indicator Date'!BT120="","x",'Indicator Date'!BT120)</f>
        <v>2021</v>
      </c>
      <c r="BU120" s="38">
        <f>IF('Indicator Date'!BU120="","x",'Indicator Date'!BU120)</f>
        <v>2020</v>
      </c>
      <c r="BV120" s="38">
        <f>IF('Indicator Date'!BV120="","x",'Indicator Date'!BV120)</f>
        <v>2023</v>
      </c>
    </row>
    <row r="121" spans="1:74">
      <c r="A121" s="30" t="str">
        <f>'Indicator Data'!A123</f>
        <v>Myanmar</v>
      </c>
      <c r="B121" s="23" t="str">
        <f>'Indicator Data'!B123</f>
        <v>MMR</v>
      </c>
      <c r="C121" s="38">
        <f>IF('Indicator Date'!C121="","x",'Indicator Date'!C121)</f>
        <v>2024</v>
      </c>
      <c r="D121" s="38">
        <f>IF('Indicator Date'!D121="","x",'Indicator Date'!D121)</f>
        <v>2024</v>
      </c>
      <c r="E121" s="38">
        <f>IF('Indicator Date'!E121="","x",'Indicator Date'!E121)</f>
        <v>2024</v>
      </c>
      <c r="F121" s="38">
        <f>IF('Indicator Date'!F121="","x",'Indicator Date'!F121)</f>
        <v>2024</v>
      </c>
      <c r="G121" s="38">
        <f>IF('Indicator Date'!G121="","x",'Indicator Date'!G121)</f>
        <v>2024</v>
      </c>
      <c r="H121" s="38">
        <f>IF('Indicator Date'!H121="","x",'Indicator Date'!H121)</f>
        <v>2024</v>
      </c>
      <c r="I121" s="38">
        <f>IF('Indicator Date'!I121="","x",'Indicator Date'!I121)</f>
        <v>2024</v>
      </c>
      <c r="J121" s="38">
        <f>IF('Indicator Date'!J121="","x",'Indicator Date'!J121)</f>
        <v>2024</v>
      </c>
      <c r="K121" s="38">
        <f>IF('Indicator Date'!K121="","x",'Indicator Date'!K121)</f>
        <v>2024</v>
      </c>
      <c r="L121" s="38">
        <f>IF('Indicator Date'!L121="","x",'Indicator Date'!L121)</f>
        <v>2024</v>
      </c>
      <c r="M121" s="38">
        <f>IF('Indicator Date'!M121="","x",'Indicator Date'!M121)</f>
        <v>2024</v>
      </c>
      <c r="N121" s="38" t="str">
        <f>IF('Indicator Date'!N121="","x",'Indicator Date'!N121)</f>
        <v>x</v>
      </c>
      <c r="O121" s="38" t="str">
        <f>IF('Indicator Date'!O121="","x",'Indicator Date'!O121)</f>
        <v>x</v>
      </c>
      <c r="P121" s="38" t="str">
        <f>IF('Indicator Date'!P121="","x",'Indicator Date'!P121)</f>
        <v>x</v>
      </c>
      <c r="Q121" s="38">
        <f>IF('Indicator Date'!Q121="","x",'Indicator Date'!Q121)</f>
        <v>2024</v>
      </c>
      <c r="R121" s="38">
        <f>IF('Indicator Date'!R121="","x",'Indicator Date'!R121)</f>
        <v>2024</v>
      </c>
      <c r="S121" s="38">
        <f>IF('Indicator Date'!S121="","x",'Indicator Date'!S121)</f>
        <v>2024</v>
      </c>
      <c r="T121" s="38">
        <f>IF('Indicator Date'!T121="","x",'Indicator Date'!T121)</f>
        <v>2024</v>
      </c>
      <c r="U121" s="38">
        <f>IF('Indicator Date'!U121="","x",'Indicator Date'!U121)</f>
        <v>2024</v>
      </c>
      <c r="V121" s="38">
        <f>IF('Indicator Date'!V121="","x",'Indicator Date'!V121)</f>
        <v>2021</v>
      </c>
      <c r="W121" s="38">
        <f>IF('Indicator Date'!W121="","x",'Indicator Date'!W121)</f>
        <v>2022</v>
      </c>
      <c r="X121" s="38">
        <f>IF('Indicator Date'!X121="","x",'Indicator Date'!X121)</f>
        <v>2022</v>
      </c>
      <c r="Y121" s="38">
        <f>IF('Indicator Date'!Y121="","x",'Indicator Date'!Y121)</f>
        <v>2016</v>
      </c>
      <c r="Z121" s="38">
        <f>IF('Indicator Date'!Z121="","x",'Indicator Date'!Z121)</f>
        <v>2022</v>
      </c>
      <c r="AA121" s="38">
        <f>IF('Indicator Date'!AA121="","x",'Indicator Date'!AA121)</f>
        <v>2022</v>
      </c>
      <c r="AB121" s="38">
        <f>IF('Indicator Date'!AB121="","x",'Indicator Date'!AB121)</f>
        <v>2018</v>
      </c>
      <c r="AC121" s="38">
        <f>IF('Indicator Date'!AC121="","x",'Indicator Date'!AC121)</f>
        <v>2020</v>
      </c>
      <c r="AD121" s="38">
        <f>IF('Indicator Date'!AD121="","x",'Indicator Date'!AD121)</f>
        <v>2022</v>
      </c>
      <c r="AE121" s="38">
        <f>IF('Indicator Date'!AE121="","x",'Indicator Date'!AE121)</f>
        <v>2024</v>
      </c>
      <c r="AF121" s="38">
        <f>IF('Indicator Date'!AF121="","x",'Indicator Date'!AF121)</f>
        <v>2024</v>
      </c>
      <c r="AG121" s="38">
        <f>IF('Indicator Date'!AG121="","x",'Indicator Date'!AG121)</f>
        <v>2024</v>
      </c>
      <c r="AH121" s="38">
        <f>IF('Indicator Date'!AH121="","x",'Indicator Date'!AH121)</f>
        <v>2022</v>
      </c>
      <c r="AI121" s="38" t="str">
        <f>IF('Indicator Date'!AI121="","x",RIGHT('Indicator Date'!AI121,4))</f>
        <v>2015</v>
      </c>
      <c r="AJ121" s="38">
        <f>IF('Indicator Date'!AJ121="","x",'Indicator Date'!AJ121)</f>
        <v>2024</v>
      </c>
      <c r="AK121" s="38">
        <f>IF('Indicator Date'!AK121="","x",'Indicator Date'!AK121)</f>
        <v>2021</v>
      </c>
      <c r="AL121" s="38">
        <f>IF('Indicator Date'!AL121="","x",'Indicator Date'!AL121)</f>
        <v>2022</v>
      </c>
      <c r="AM121" s="38">
        <f>IF('Indicator Date'!AM121="","x",'Indicator Date'!AM121)</f>
        <v>2022</v>
      </c>
      <c r="AN121" s="38">
        <f>IF('Indicator Date'!AN121="","x",'Indicator Date'!AN121)</f>
        <v>2023</v>
      </c>
      <c r="AO121" s="38">
        <f>IF('Indicator Date'!AO121="","x",'Indicator Date'!AO121)</f>
        <v>2022</v>
      </c>
      <c r="AP121" s="38">
        <f>IF('Indicator Date'!AP121="","x",'Indicator Date'!AP121)</f>
        <v>2018</v>
      </c>
      <c r="AQ121" s="38">
        <f>IF('Indicator Date'!AQ121="","x",'Indicator Date'!AQ121)</f>
        <v>2022</v>
      </c>
      <c r="AR121" s="38">
        <f>IF('Indicator Date'!AR121="","x",'Indicator Date'!AR121)</f>
        <v>2022</v>
      </c>
      <c r="AS121" s="38">
        <f>IF('Indicator Date'!AS121="","x",'Indicator Date'!AS121)</f>
        <v>2022</v>
      </c>
      <c r="AT121" s="38">
        <f>IF('Indicator Date'!AT121="","x",'Indicator Date'!AT121)</f>
        <v>2022</v>
      </c>
      <c r="AU121" s="38">
        <f>IF('Indicator Date'!AU121="","x",'Indicator Date'!AU121)</f>
        <v>2022</v>
      </c>
      <c r="AV121" s="38">
        <f>IF('Indicator Date'!AV121="","x",'Indicator Date'!AV121)</f>
        <v>2022</v>
      </c>
      <c r="AW121" s="38">
        <f>IF('Indicator Date'!AW121="","x",'Indicator Date'!AW121)</f>
        <v>2017</v>
      </c>
      <c r="AX121" s="38">
        <f>IF('Indicator Date'!AX121="","x",'Indicator Date'!AX121)</f>
        <v>2024</v>
      </c>
      <c r="AY121" s="38">
        <f>IF('Indicator Date'!AY121="","x",'Indicator Date'!AY121)</f>
        <v>2024</v>
      </c>
      <c r="AZ121" s="38">
        <f>IF('Indicator Date'!AZ121="","x",'Indicator Date'!AZ121)</f>
        <v>2024</v>
      </c>
      <c r="BA121" s="38">
        <f>IF('Indicator Date'!BA121="","x",'Indicator Date'!BA121)</f>
        <v>2024</v>
      </c>
      <c r="BB121" s="38">
        <f>IF('Indicator Date'!BB121="","x",'Indicator Date'!BB121)</f>
        <v>2024</v>
      </c>
      <c r="BC121" s="38">
        <f>IF('Indicator Date'!BC121="","x",'Indicator Date'!BC121)</f>
        <v>2024</v>
      </c>
      <c r="BD121" s="38">
        <f>IF('Indicator Date'!BD121="","x",'Indicator Date'!BD121)</f>
        <v>2024</v>
      </c>
      <c r="BE121" s="38">
        <f>IF('Indicator Date'!BE121="","x",'Indicator Date'!BE121)</f>
        <v>2024</v>
      </c>
      <c r="BF121" s="38">
        <f>IF('Indicator Date'!BF121="","x",'Indicator Date'!BF121)</f>
        <v>2013</v>
      </c>
      <c r="BG121" s="38">
        <f>IF('Indicator Date'!BG121="","x",'Indicator Date'!BG121)</f>
        <v>2022</v>
      </c>
      <c r="BH121" s="38">
        <f>IF('Indicator Date'!BH121="","x",'Indicator Date'!BH121)</f>
        <v>2023</v>
      </c>
      <c r="BI121" s="38">
        <f>IF('Indicator Date'!BI121="","x",'Indicator Date'!BI121)</f>
        <v>2022</v>
      </c>
      <c r="BJ121" s="38">
        <f>IF('Indicator Date'!BJ121="","x",'Indicator Date'!BJ121)</f>
        <v>2019</v>
      </c>
      <c r="BK121" s="38">
        <f>IF('Indicator Date'!BK121="","x",'Indicator Date'!BK121)</f>
        <v>2021</v>
      </c>
      <c r="BL121" s="38">
        <f>IF('Indicator Date'!BL121="","x",'Indicator Date'!BL121)</f>
        <v>2022</v>
      </c>
      <c r="BM121" s="38">
        <f>IF('Indicator Date'!BM121="","x",'Indicator Date'!BM121)</f>
        <v>2014</v>
      </c>
      <c r="BN121" s="38">
        <f>IF('Indicator Date'!BN121="","x",'Indicator Date'!BN121)</f>
        <v>2022</v>
      </c>
      <c r="BO121" s="38">
        <f>IF('Indicator Date'!BO121="","x",'Indicator Date'!BO121)</f>
        <v>2022</v>
      </c>
      <c r="BP121" s="38">
        <f>IF('Indicator Date'!BP121="","x",'Indicator Date'!BP121)</f>
        <v>2019</v>
      </c>
      <c r="BQ121" s="38">
        <f>IF('Indicator Date'!BQ121="","x",'Indicator Date'!BQ121)</f>
        <v>2022</v>
      </c>
      <c r="BR121" s="38">
        <f>IF('Indicator Date'!BR121="","x",'Indicator Date'!BR121)</f>
        <v>2022</v>
      </c>
      <c r="BS121" s="38">
        <f>IF('Indicator Date'!BS121="","x",'Indicator Date'!BS121)</f>
        <v>2022</v>
      </c>
      <c r="BT121" s="38">
        <f>IF('Indicator Date'!BT121="","x",'Indicator Date'!BT121)</f>
        <v>2021</v>
      </c>
      <c r="BU121" s="38">
        <f>IF('Indicator Date'!BU121="","x",'Indicator Date'!BU121)</f>
        <v>2020</v>
      </c>
      <c r="BV121" s="38">
        <f>IF('Indicator Date'!BV121="","x",'Indicator Date'!BV121)</f>
        <v>2023</v>
      </c>
    </row>
    <row r="122" spans="1:74">
      <c r="A122" s="30" t="str">
        <f>'Indicator Data'!A124</f>
        <v>Namibia</v>
      </c>
      <c r="B122" s="23" t="str">
        <f>'Indicator Data'!B124</f>
        <v>NAM</v>
      </c>
      <c r="C122" s="38">
        <f>IF('Indicator Date'!C122="","x",'Indicator Date'!C122)</f>
        <v>2024</v>
      </c>
      <c r="D122" s="38">
        <f>IF('Indicator Date'!D122="","x",'Indicator Date'!D122)</f>
        <v>2024</v>
      </c>
      <c r="E122" s="38">
        <f>IF('Indicator Date'!E122="","x",'Indicator Date'!E122)</f>
        <v>2024</v>
      </c>
      <c r="F122" s="38">
        <f>IF('Indicator Date'!F122="","x",'Indicator Date'!F122)</f>
        <v>2024</v>
      </c>
      <c r="G122" s="38">
        <f>IF('Indicator Date'!G122="","x",'Indicator Date'!G122)</f>
        <v>2024</v>
      </c>
      <c r="H122" s="38">
        <f>IF('Indicator Date'!H122="","x",'Indicator Date'!H122)</f>
        <v>2024</v>
      </c>
      <c r="I122" s="38">
        <f>IF('Indicator Date'!I122="","x",'Indicator Date'!I122)</f>
        <v>2024</v>
      </c>
      <c r="J122" s="38">
        <f>IF('Indicator Date'!J122="","x",'Indicator Date'!J122)</f>
        <v>2024</v>
      </c>
      <c r="K122" s="38">
        <f>IF('Indicator Date'!K122="","x",'Indicator Date'!K122)</f>
        <v>2024</v>
      </c>
      <c r="L122" s="38">
        <f>IF('Indicator Date'!L122="","x",'Indicator Date'!L122)</f>
        <v>2024</v>
      </c>
      <c r="M122" s="38">
        <f>IF('Indicator Date'!M122="","x",'Indicator Date'!M122)</f>
        <v>2024</v>
      </c>
      <c r="N122" s="38">
        <f>IF('Indicator Date'!N122="","x",'Indicator Date'!N122)</f>
        <v>2024</v>
      </c>
      <c r="O122" s="38">
        <f>IF('Indicator Date'!O122="","x",'Indicator Date'!O122)</f>
        <v>2024</v>
      </c>
      <c r="P122" s="38">
        <f>IF('Indicator Date'!P122="","x",'Indicator Date'!P122)</f>
        <v>2024</v>
      </c>
      <c r="Q122" s="38">
        <f>IF('Indicator Date'!Q122="","x",'Indicator Date'!Q122)</f>
        <v>2024</v>
      </c>
      <c r="R122" s="38">
        <f>IF('Indicator Date'!R122="","x",'Indicator Date'!R122)</f>
        <v>2024</v>
      </c>
      <c r="S122" s="38">
        <f>IF('Indicator Date'!S122="","x",'Indicator Date'!S122)</f>
        <v>2024</v>
      </c>
      <c r="T122" s="38">
        <f>IF('Indicator Date'!T122="","x",'Indicator Date'!T122)</f>
        <v>2024</v>
      </c>
      <c r="U122" s="38">
        <f>IF('Indicator Date'!U122="","x",'Indicator Date'!U122)</f>
        <v>2024</v>
      </c>
      <c r="V122" s="38">
        <f>IF('Indicator Date'!V122="","x",'Indicator Date'!V122)</f>
        <v>2021</v>
      </c>
      <c r="W122" s="38">
        <f>IF('Indicator Date'!W122="","x",'Indicator Date'!W122)</f>
        <v>2022</v>
      </c>
      <c r="X122" s="38">
        <f>IF('Indicator Date'!X122="","x",'Indicator Date'!X122)</f>
        <v>2022</v>
      </c>
      <c r="Y122" s="38">
        <f>IF('Indicator Date'!Y122="","x",'Indicator Date'!Y122)</f>
        <v>2013</v>
      </c>
      <c r="Z122" s="38">
        <f>IF('Indicator Date'!Z122="","x",'Indicator Date'!Z122)</f>
        <v>2022</v>
      </c>
      <c r="AA122" s="38">
        <f>IF('Indicator Date'!AA122="","x",'Indicator Date'!AA122)</f>
        <v>2017</v>
      </c>
      <c r="AB122" s="38">
        <f>IF('Indicator Date'!AB122="","x",'Indicator Date'!AB122)</f>
        <v>2018</v>
      </c>
      <c r="AC122" s="38">
        <f>IF('Indicator Date'!AC122="","x",'Indicator Date'!AC122)</f>
        <v>2020</v>
      </c>
      <c r="AD122" s="38">
        <f>IF('Indicator Date'!AD122="","x",'Indicator Date'!AD122)</f>
        <v>2022</v>
      </c>
      <c r="AE122" s="38">
        <f>IF('Indicator Date'!AE122="","x",'Indicator Date'!AE122)</f>
        <v>2024</v>
      </c>
      <c r="AF122" s="38">
        <f>IF('Indicator Date'!AF122="","x",'Indicator Date'!AF122)</f>
        <v>2024</v>
      </c>
      <c r="AG122" s="38">
        <f>IF('Indicator Date'!AG122="","x",'Indicator Date'!AG122)</f>
        <v>2024</v>
      </c>
      <c r="AH122" s="38">
        <f>IF('Indicator Date'!AH122="","x",'Indicator Date'!AH122)</f>
        <v>2022</v>
      </c>
      <c r="AI122" s="38" t="str">
        <f>IF('Indicator Date'!AI122="","x",RIGHT('Indicator Date'!AI122,4))</f>
        <v>2013</v>
      </c>
      <c r="AJ122" s="38">
        <f>IF('Indicator Date'!AJ122="","x",'Indicator Date'!AJ122)</f>
        <v>2024</v>
      </c>
      <c r="AK122" s="38">
        <f>IF('Indicator Date'!AK122="","x",'Indicator Date'!AK122)</f>
        <v>2021</v>
      </c>
      <c r="AL122" s="38">
        <f>IF('Indicator Date'!AL122="","x",'Indicator Date'!AL122)</f>
        <v>2022</v>
      </c>
      <c r="AM122" s="38">
        <f>IF('Indicator Date'!AM122="","x",'Indicator Date'!AM122)</f>
        <v>2022</v>
      </c>
      <c r="AN122" s="38">
        <f>IF('Indicator Date'!AN122="","x",'Indicator Date'!AN122)</f>
        <v>2023</v>
      </c>
      <c r="AO122" s="38">
        <f>IF('Indicator Date'!AO122="","x",'Indicator Date'!AO122)</f>
        <v>2022</v>
      </c>
      <c r="AP122" s="38">
        <f>IF('Indicator Date'!AP122="","x",'Indicator Date'!AP122)</f>
        <v>2013</v>
      </c>
      <c r="AQ122" s="38">
        <f>IF('Indicator Date'!AQ122="","x",'Indicator Date'!AQ122)</f>
        <v>2022</v>
      </c>
      <c r="AR122" s="38">
        <f>IF('Indicator Date'!AR122="","x",'Indicator Date'!AR122)</f>
        <v>2022</v>
      </c>
      <c r="AS122" s="38">
        <f>IF('Indicator Date'!AS122="","x",'Indicator Date'!AS122)</f>
        <v>2022</v>
      </c>
      <c r="AT122" s="38">
        <f>IF('Indicator Date'!AT122="","x",'Indicator Date'!AT122)</f>
        <v>2022</v>
      </c>
      <c r="AU122" s="38">
        <f>IF('Indicator Date'!AU122="","x",'Indicator Date'!AU122)</f>
        <v>2022</v>
      </c>
      <c r="AV122" s="38">
        <f>IF('Indicator Date'!AV122="","x",'Indicator Date'!AV122)</f>
        <v>2022</v>
      </c>
      <c r="AW122" s="38">
        <f>IF('Indicator Date'!AW122="","x",'Indicator Date'!AW122)</f>
        <v>2015</v>
      </c>
      <c r="AX122" s="38">
        <f>IF('Indicator Date'!AX122="","x",'Indicator Date'!AX122)</f>
        <v>2024</v>
      </c>
      <c r="AY122" s="38">
        <f>IF('Indicator Date'!AY122="","x",'Indicator Date'!AY122)</f>
        <v>2024</v>
      </c>
      <c r="AZ122" s="38">
        <f>IF('Indicator Date'!AZ122="","x",'Indicator Date'!AZ122)</f>
        <v>2024</v>
      </c>
      <c r="BA122" s="38" t="str">
        <f>IF('Indicator Date'!BA122="","x",'Indicator Date'!BA122)</f>
        <v>x</v>
      </c>
      <c r="BB122" s="38">
        <f>IF('Indicator Date'!BB122="","x",'Indicator Date'!BB122)</f>
        <v>2024</v>
      </c>
      <c r="BC122" s="38">
        <f>IF('Indicator Date'!BC122="","x",'Indicator Date'!BC122)</f>
        <v>2022</v>
      </c>
      <c r="BD122" s="38">
        <f>IF('Indicator Date'!BD122="","x",'Indicator Date'!BD122)</f>
        <v>2024</v>
      </c>
      <c r="BE122" s="38">
        <f>IF('Indicator Date'!BE122="","x",'Indicator Date'!BE122)</f>
        <v>2024</v>
      </c>
      <c r="BF122" s="38">
        <f>IF('Indicator Date'!BF122="","x",'Indicator Date'!BF122)</f>
        <v>2013</v>
      </c>
      <c r="BG122" s="38">
        <f>IF('Indicator Date'!BG122="","x",'Indicator Date'!BG122)</f>
        <v>2022</v>
      </c>
      <c r="BH122" s="38">
        <f>IF('Indicator Date'!BH122="","x",'Indicator Date'!BH122)</f>
        <v>2023</v>
      </c>
      <c r="BI122" s="38">
        <f>IF('Indicator Date'!BI122="","x",'Indicator Date'!BI122)</f>
        <v>2022</v>
      </c>
      <c r="BJ122" s="38">
        <f>IF('Indicator Date'!BJ122="","x",'Indicator Date'!BJ122)</f>
        <v>2021</v>
      </c>
      <c r="BK122" s="38">
        <f>IF('Indicator Date'!BK122="","x",'Indicator Date'!BK122)</f>
        <v>2021</v>
      </c>
      <c r="BL122" s="38">
        <f>IF('Indicator Date'!BL122="","x",'Indicator Date'!BL122)</f>
        <v>2022</v>
      </c>
      <c r="BM122" s="38">
        <f>IF('Indicator Date'!BM122="","x",'Indicator Date'!BM122)</f>
        <v>2014</v>
      </c>
      <c r="BN122" s="38">
        <f>IF('Indicator Date'!BN122="","x",'Indicator Date'!BN122)</f>
        <v>2022</v>
      </c>
      <c r="BO122" s="38">
        <f>IF('Indicator Date'!BO122="","x",'Indicator Date'!BO122)</f>
        <v>2022</v>
      </c>
      <c r="BP122" s="38">
        <f>IF('Indicator Date'!BP122="","x",'Indicator Date'!BP122)</f>
        <v>2018</v>
      </c>
      <c r="BQ122" s="38">
        <f>IF('Indicator Date'!BQ122="","x",'Indicator Date'!BQ122)</f>
        <v>2022</v>
      </c>
      <c r="BR122" s="38">
        <f>IF('Indicator Date'!BR122="","x",'Indicator Date'!BR122)</f>
        <v>2022</v>
      </c>
      <c r="BS122" s="38">
        <f>IF('Indicator Date'!BS122="","x",'Indicator Date'!BS122)</f>
        <v>2022</v>
      </c>
      <c r="BT122" s="38">
        <f>IF('Indicator Date'!BT122="","x",'Indicator Date'!BT122)</f>
        <v>2021</v>
      </c>
      <c r="BU122" s="38">
        <f>IF('Indicator Date'!BU122="","x",'Indicator Date'!BU122)</f>
        <v>2020</v>
      </c>
      <c r="BV122" s="38">
        <f>IF('Indicator Date'!BV122="","x",'Indicator Date'!BV122)</f>
        <v>2023</v>
      </c>
    </row>
    <row r="123" spans="1:74">
      <c r="A123" s="30" t="str">
        <f>'Indicator Data'!A125</f>
        <v>Nauru</v>
      </c>
      <c r="B123" s="23" t="str">
        <f>'Indicator Data'!B125</f>
        <v>NRU</v>
      </c>
      <c r="C123" s="38">
        <f>IF('Indicator Date'!C123="","x",'Indicator Date'!C123)</f>
        <v>2024</v>
      </c>
      <c r="D123" s="38">
        <f>IF('Indicator Date'!D123="","x",'Indicator Date'!D123)</f>
        <v>2024</v>
      </c>
      <c r="E123" s="38">
        <f>IF('Indicator Date'!E123="","x",'Indicator Date'!E123)</f>
        <v>2024</v>
      </c>
      <c r="F123" s="38">
        <f>IF('Indicator Date'!F123="","x",'Indicator Date'!F123)</f>
        <v>2024</v>
      </c>
      <c r="G123" s="38">
        <f>IF('Indicator Date'!G123="","x",'Indicator Date'!G123)</f>
        <v>2024</v>
      </c>
      <c r="H123" s="38">
        <f>IF('Indicator Date'!H123="","x",'Indicator Date'!H123)</f>
        <v>2024</v>
      </c>
      <c r="I123" s="38">
        <f>IF('Indicator Date'!I123="","x",'Indicator Date'!I123)</f>
        <v>2024</v>
      </c>
      <c r="J123" s="38">
        <f>IF('Indicator Date'!J123="","x",'Indicator Date'!J123)</f>
        <v>2024</v>
      </c>
      <c r="K123" s="38">
        <f>IF('Indicator Date'!K123="","x",'Indicator Date'!K123)</f>
        <v>2024</v>
      </c>
      <c r="L123" s="38" t="str">
        <f>IF('Indicator Date'!L123="","x",'Indicator Date'!L123)</f>
        <v>x</v>
      </c>
      <c r="M123" s="38" t="str">
        <f>IF('Indicator Date'!M123="","x",'Indicator Date'!M123)</f>
        <v>x</v>
      </c>
      <c r="N123" s="38" t="str">
        <f>IF('Indicator Date'!N123="","x",'Indicator Date'!N123)</f>
        <v>x</v>
      </c>
      <c r="O123" s="38" t="str">
        <f>IF('Indicator Date'!O123="","x",'Indicator Date'!O123)</f>
        <v>x</v>
      </c>
      <c r="P123" s="38" t="str">
        <f>IF('Indicator Date'!P123="","x",'Indicator Date'!P123)</f>
        <v>x</v>
      </c>
      <c r="Q123" s="38">
        <f>IF('Indicator Date'!Q123="","x",'Indicator Date'!Q123)</f>
        <v>2024</v>
      </c>
      <c r="R123" s="38">
        <f>IF('Indicator Date'!R123="","x",'Indicator Date'!R123)</f>
        <v>2024</v>
      </c>
      <c r="S123" s="38">
        <f>IF('Indicator Date'!S123="","x",'Indicator Date'!S123)</f>
        <v>2024</v>
      </c>
      <c r="T123" s="38">
        <f>IF('Indicator Date'!T123="","x",'Indicator Date'!T123)</f>
        <v>2024</v>
      </c>
      <c r="U123" s="38">
        <f>IF('Indicator Date'!U123="","x",'Indicator Date'!U123)</f>
        <v>2024</v>
      </c>
      <c r="V123" s="38">
        <f>IF('Indicator Date'!V123="","x",'Indicator Date'!V123)</f>
        <v>2021</v>
      </c>
      <c r="W123" s="38">
        <f>IF('Indicator Date'!W123="","x",'Indicator Date'!W123)</f>
        <v>2022</v>
      </c>
      <c r="X123" s="38">
        <f>IF('Indicator Date'!X123="","x",'Indicator Date'!X123)</f>
        <v>2022</v>
      </c>
      <c r="Y123" s="38" t="str">
        <f>IF('Indicator Date'!Y123="","x",'Indicator Date'!Y123)</f>
        <v>x</v>
      </c>
      <c r="Z123" s="38">
        <f>IF('Indicator Date'!Z123="","x",'Indicator Date'!Z123)</f>
        <v>2021</v>
      </c>
      <c r="AA123" s="38" t="str">
        <f>IF('Indicator Date'!AA123="","x",'Indicator Date'!AA123)</f>
        <v>x</v>
      </c>
      <c r="AB123" s="38" t="str">
        <f>IF('Indicator Date'!AB123="","x",'Indicator Date'!AB123)</f>
        <v>x</v>
      </c>
      <c r="AC123" s="38" t="str">
        <f>IF('Indicator Date'!AC123="","x",'Indicator Date'!AC123)</f>
        <v>x</v>
      </c>
      <c r="AD123" s="38">
        <f>IF('Indicator Date'!AD123="","x",'Indicator Date'!AD123)</f>
        <v>2022</v>
      </c>
      <c r="AE123" s="38">
        <f>IF('Indicator Date'!AE123="","x",'Indicator Date'!AE123)</f>
        <v>2024</v>
      </c>
      <c r="AF123" s="38">
        <f>IF('Indicator Date'!AF123="","x",'Indicator Date'!AF123)</f>
        <v>2008</v>
      </c>
      <c r="AG123" s="38" t="str">
        <f>IF('Indicator Date'!AG123="","x",'Indicator Date'!AG123)</f>
        <v>x</v>
      </c>
      <c r="AH123" s="38">
        <f>IF('Indicator Date'!AH123="","x",'Indicator Date'!AH123)</f>
        <v>2022</v>
      </c>
      <c r="AI123" s="38" t="str">
        <f>IF('Indicator Date'!AI123="","x",RIGHT('Indicator Date'!AI123,4))</f>
        <v>x</v>
      </c>
      <c r="AJ123" s="38">
        <f>IF('Indicator Date'!AJ123="","x",'Indicator Date'!AJ123)</f>
        <v>2024</v>
      </c>
      <c r="AK123" s="38">
        <f>IF('Indicator Date'!AK123="","x",'Indicator Date'!AK123)</f>
        <v>2021</v>
      </c>
      <c r="AL123" s="38">
        <f>IF('Indicator Date'!AL123="","x",'Indicator Date'!AL123)</f>
        <v>2022</v>
      </c>
      <c r="AM123" s="38">
        <f>IF('Indicator Date'!AM123="","x",'Indicator Date'!AM123)</f>
        <v>2022</v>
      </c>
      <c r="AN123" s="38" t="str">
        <f>IF('Indicator Date'!AN123="","x",'Indicator Date'!AN123)</f>
        <v>x</v>
      </c>
      <c r="AO123" s="38">
        <f>IF('Indicator Date'!AO123="","x",'Indicator Date'!AO123)</f>
        <v>2022</v>
      </c>
      <c r="AP123" s="38" t="str">
        <f>IF('Indicator Date'!AP123="","x",'Indicator Date'!AP123)</f>
        <v>x</v>
      </c>
      <c r="AQ123" s="38">
        <f>IF('Indicator Date'!AQ123="","x",'Indicator Date'!AQ123)</f>
        <v>2022</v>
      </c>
      <c r="AR123" s="38" t="str">
        <f>IF('Indicator Date'!AR123="","x",'Indicator Date'!AR123)</f>
        <v>x</v>
      </c>
      <c r="AS123" s="38" t="str">
        <f>IF('Indicator Date'!AS123="","x",'Indicator Date'!AS123)</f>
        <v>x</v>
      </c>
      <c r="AT123" s="38" t="str">
        <f>IF('Indicator Date'!AT123="","x",'Indicator Date'!AT123)</f>
        <v>x</v>
      </c>
      <c r="AU123" s="38">
        <f>IF('Indicator Date'!AU123="","x",'Indicator Date'!AU123)</f>
        <v>2022</v>
      </c>
      <c r="AV123" s="38" t="str">
        <f>IF('Indicator Date'!AV123="","x",'Indicator Date'!AV123)</f>
        <v>x</v>
      </c>
      <c r="AW123" s="38">
        <f>IF('Indicator Date'!AW123="","x",'Indicator Date'!AW123)</f>
        <v>2012</v>
      </c>
      <c r="AX123" s="38" t="str">
        <f>IF('Indicator Date'!AX123="","x",'Indicator Date'!AX123)</f>
        <v>x</v>
      </c>
      <c r="AY123" s="38" t="str">
        <f>IF('Indicator Date'!AY123="","x",'Indicator Date'!AY123)</f>
        <v>x</v>
      </c>
      <c r="AZ123" s="38" t="str">
        <f>IF('Indicator Date'!AZ123="","x",'Indicator Date'!AZ123)</f>
        <v>x</v>
      </c>
      <c r="BA123" s="38" t="str">
        <f>IF('Indicator Date'!BA123="","x",'Indicator Date'!BA123)</f>
        <v>x</v>
      </c>
      <c r="BB123" s="38">
        <f>IF('Indicator Date'!BB123="","x",'Indicator Date'!BB123)</f>
        <v>2024</v>
      </c>
      <c r="BC123" s="38" t="str">
        <f>IF('Indicator Date'!BC123="","x",'Indicator Date'!BC123)</f>
        <v>x</v>
      </c>
      <c r="BD123" s="38">
        <f>IF('Indicator Date'!BD123="","x",'Indicator Date'!BD123)</f>
        <v>2024</v>
      </c>
      <c r="BE123" s="38">
        <f>IF('Indicator Date'!BE123="","x",'Indicator Date'!BE123)</f>
        <v>2024</v>
      </c>
      <c r="BF123" s="38">
        <f>IF('Indicator Date'!BF123="","x",'Indicator Date'!BF123)</f>
        <v>2013</v>
      </c>
      <c r="BG123" s="38">
        <f>IF('Indicator Date'!BG123="","x",'Indicator Date'!BG123)</f>
        <v>2022</v>
      </c>
      <c r="BH123" s="38" t="str">
        <f>IF('Indicator Date'!BH123="","x",'Indicator Date'!BH123)</f>
        <v>x</v>
      </c>
      <c r="BI123" s="38">
        <f>IF('Indicator Date'!BI123="","x",'Indicator Date'!BI123)</f>
        <v>2022</v>
      </c>
      <c r="BJ123" s="38" t="str">
        <f>IF('Indicator Date'!BJ123="","x",'Indicator Date'!BJ123)</f>
        <v>x</v>
      </c>
      <c r="BK123" s="38">
        <f>IF('Indicator Date'!BK123="","x",'Indicator Date'!BK123)</f>
        <v>2021</v>
      </c>
      <c r="BL123" s="38">
        <f>IF('Indicator Date'!BL123="","x",'Indicator Date'!BL123)</f>
        <v>2021</v>
      </c>
      <c r="BM123" s="38">
        <f>IF('Indicator Date'!BM123="","x",'Indicator Date'!BM123)</f>
        <v>2014</v>
      </c>
      <c r="BN123" s="38">
        <f>IF('Indicator Date'!BN123="","x",'Indicator Date'!BN123)</f>
        <v>2022</v>
      </c>
      <c r="BO123" s="38">
        <f>IF('Indicator Date'!BO123="","x",'Indicator Date'!BO123)</f>
        <v>2022</v>
      </c>
      <c r="BP123" s="38">
        <f>IF('Indicator Date'!BP123="","x",'Indicator Date'!BP123)</f>
        <v>2015</v>
      </c>
      <c r="BQ123" s="38">
        <f>IF('Indicator Date'!BQ123="","x",'Indicator Date'!BQ123)</f>
        <v>2022</v>
      </c>
      <c r="BR123" s="38">
        <f>IF('Indicator Date'!BR123="","x",'Indicator Date'!BR123)</f>
        <v>2022</v>
      </c>
      <c r="BS123" s="38">
        <f>IF('Indicator Date'!BS123="","x",'Indicator Date'!BS123)</f>
        <v>2022</v>
      </c>
      <c r="BT123" s="38">
        <f>IF('Indicator Date'!BT123="","x",'Indicator Date'!BT123)</f>
        <v>2021</v>
      </c>
      <c r="BU123" s="38" t="str">
        <f>IF('Indicator Date'!BU123="","x",'Indicator Date'!BU123)</f>
        <v>x</v>
      </c>
      <c r="BV123" s="38">
        <f>IF('Indicator Date'!BV123="","x",'Indicator Date'!BV123)</f>
        <v>2023</v>
      </c>
    </row>
    <row r="124" spans="1:74">
      <c r="A124" s="30" t="str">
        <f>'Indicator Data'!A126</f>
        <v>Nepal</v>
      </c>
      <c r="B124" s="23" t="str">
        <f>'Indicator Data'!B126</f>
        <v>NPL</v>
      </c>
      <c r="C124" s="38">
        <f>IF('Indicator Date'!C124="","x",'Indicator Date'!C124)</f>
        <v>2024</v>
      </c>
      <c r="D124" s="38">
        <f>IF('Indicator Date'!D124="","x",'Indicator Date'!D124)</f>
        <v>2024</v>
      </c>
      <c r="E124" s="38">
        <f>IF('Indicator Date'!E124="","x",'Indicator Date'!E124)</f>
        <v>2024</v>
      </c>
      <c r="F124" s="38">
        <f>IF('Indicator Date'!F124="","x",'Indicator Date'!F124)</f>
        <v>2024</v>
      </c>
      <c r="G124" s="38">
        <f>IF('Indicator Date'!G124="","x",'Indicator Date'!G124)</f>
        <v>2024</v>
      </c>
      <c r="H124" s="38">
        <f>IF('Indicator Date'!H124="","x",'Indicator Date'!H124)</f>
        <v>2024</v>
      </c>
      <c r="I124" s="38">
        <f>IF('Indicator Date'!I124="","x",'Indicator Date'!I124)</f>
        <v>2024</v>
      </c>
      <c r="J124" s="38">
        <f>IF('Indicator Date'!J124="","x",'Indicator Date'!J124)</f>
        <v>2024</v>
      </c>
      <c r="K124" s="38">
        <f>IF('Indicator Date'!K124="","x",'Indicator Date'!K124)</f>
        <v>2024</v>
      </c>
      <c r="L124" s="38">
        <f>IF('Indicator Date'!L124="","x",'Indicator Date'!L124)</f>
        <v>2024</v>
      </c>
      <c r="M124" s="38">
        <f>IF('Indicator Date'!M124="","x",'Indicator Date'!M124)</f>
        <v>2024</v>
      </c>
      <c r="N124" s="38" t="str">
        <f>IF('Indicator Date'!N124="","x",'Indicator Date'!N124)</f>
        <v>x</v>
      </c>
      <c r="O124" s="38" t="str">
        <f>IF('Indicator Date'!O124="","x",'Indicator Date'!O124)</f>
        <v>x</v>
      </c>
      <c r="P124" s="38" t="str">
        <f>IF('Indicator Date'!P124="","x",'Indicator Date'!P124)</f>
        <v>x</v>
      </c>
      <c r="Q124" s="38">
        <f>IF('Indicator Date'!Q124="","x",'Indicator Date'!Q124)</f>
        <v>2024</v>
      </c>
      <c r="R124" s="38">
        <f>IF('Indicator Date'!R124="","x",'Indicator Date'!R124)</f>
        <v>2024</v>
      </c>
      <c r="S124" s="38">
        <f>IF('Indicator Date'!S124="","x",'Indicator Date'!S124)</f>
        <v>2024</v>
      </c>
      <c r="T124" s="38">
        <f>IF('Indicator Date'!T124="","x",'Indicator Date'!T124)</f>
        <v>2024</v>
      </c>
      <c r="U124" s="38">
        <f>IF('Indicator Date'!U124="","x",'Indicator Date'!U124)</f>
        <v>2024</v>
      </c>
      <c r="V124" s="38">
        <f>IF('Indicator Date'!V124="","x",'Indicator Date'!V124)</f>
        <v>2021</v>
      </c>
      <c r="W124" s="38">
        <f>IF('Indicator Date'!W124="","x",'Indicator Date'!W124)</f>
        <v>2022</v>
      </c>
      <c r="X124" s="38">
        <f>IF('Indicator Date'!X124="","x",'Indicator Date'!X124)</f>
        <v>2022</v>
      </c>
      <c r="Y124" s="38">
        <f>IF('Indicator Date'!Y124="","x",'Indicator Date'!Y124)</f>
        <v>2019</v>
      </c>
      <c r="Z124" s="38">
        <f>IF('Indicator Date'!Z124="","x",'Indicator Date'!Z124)</f>
        <v>2022</v>
      </c>
      <c r="AA124" s="38">
        <f>IF('Indicator Date'!AA124="","x",'Indicator Date'!AA124)</f>
        <v>2022</v>
      </c>
      <c r="AB124" s="38">
        <f>IF('Indicator Date'!AB124="","x",'Indicator Date'!AB124)</f>
        <v>2019</v>
      </c>
      <c r="AC124" s="38">
        <f>IF('Indicator Date'!AC124="","x",'Indicator Date'!AC124)</f>
        <v>2020</v>
      </c>
      <c r="AD124" s="38">
        <f>IF('Indicator Date'!AD124="","x",'Indicator Date'!AD124)</f>
        <v>2022</v>
      </c>
      <c r="AE124" s="38">
        <f>IF('Indicator Date'!AE124="","x",'Indicator Date'!AE124)</f>
        <v>2024</v>
      </c>
      <c r="AF124" s="38">
        <f>IF('Indicator Date'!AF124="","x",'Indicator Date'!AF124)</f>
        <v>2024</v>
      </c>
      <c r="AG124" s="38">
        <f>IF('Indicator Date'!AG124="","x",'Indicator Date'!AG124)</f>
        <v>2024</v>
      </c>
      <c r="AH124" s="38">
        <f>IF('Indicator Date'!AH124="","x",'Indicator Date'!AH124)</f>
        <v>2022</v>
      </c>
      <c r="AI124" s="38" t="str">
        <f>IF('Indicator Date'!AI124="","x",RIGHT('Indicator Date'!AI124,4))</f>
        <v>2019</v>
      </c>
      <c r="AJ124" s="38">
        <f>IF('Indicator Date'!AJ124="","x",'Indicator Date'!AJ124)</f>
        <v>2024</v>
      </c>
      <c r="AK124" s="38">
        <f>IF('Indicator Date'!AK124="","x",'Indicator Date'!AK124)</f>
        <v>2021</v>
      </c>
      <c r="AL124" s="38">
        <f>IF('Indicator Date'!AL124="","x",'Indicator Date'!AL124)</f>
        <v>2022</v>
      </c>
      <c r="AM124" s="38">
        <f>IF('Indicator Date'!AM124="","x",'Indicator Date'!AM124)</f>
        <v>2022</v>
      </c>
      <c r="AN124" s="38">
        <f>IF('Indicator Date'!AN124="","x",'Indicator Date'!AN124)</f>
        <v>2023</v>
      </c>
      <c r="AO124" s="38">
        <f>IF('Indicator Date'!AO124="","x",'Indicator Date'!AO124)</f>
        <v>2022</v>
      </c>
      <c r="AP124" s="38">
        <f>IF('Indicator Date'!AP124="","x",'Indicator Date'!AP124)</f>
        <v>2022</v>
      </c>
      <c r="AQ124" s="38">
        <f>IF('Indicator Date'!AQ124="","x",'Indicator Date'!AQ124)</f>
        <v>2022</v>
      </c>
      <c r="AR124" s="38">
        <f>IF('Indicator Date'!AR124="","x",'Indicator Date'!AR124)</f>
        <v>2022</v>
      </c>
      <c r="AS124" s="38">
        <f>IF('Indicator Date'!AS124="","x",'Indicator Date'!AS124)</f>
        <v>2022</v>
      </c>
      <c r="AT124" s="38">
        <f>IF('Indicator Date'!AT124="","x",'Indicator Date'!AT124)</f>
        <v>2022</v>
      </c>
      <c r="AU124" s="38">
        <f>IF('Indicator Date'!AU124="","x",'Indicator Date'!AU124)</f>
        <v>2022</v>
      </c>
      <c r="AV124" s="38">
        <f>IF('Indicator Date'!AV124="","x",'Indicator Date'!AV124)</f>
        <v>2022</v>
      </c>
      <c r="AW124" s="38">
        <f>IF('Indicator Date'!AW124="","x",'Indicator Date'!AW124)</f>
        <v>2010</v>
      </c>
      <c r="AX124" s="38">
        <f>IF('Indicator Date'!AX124="","x",'Indicator Date'!AX124)</f>
        <v>2024</v>
      </c>
      <c r="AY124" s="38">
        <f>IF('Indicator Date'!AY124="","x",'Indicator Date'!AY124)</f>
        <v>2024</v>
      </c>
      <c r="AZ124" s="38">
        <f>IF('Indicator Date'!AZ124="","x",'Indicator Date'!AZ124)</f>
        <v>2024</v>
      </c>
      <c r="BA124" s="38">
        <f>IF('Indicator Date'!BA124="","x",'Indicator Date'!BA124)</f>
        <v>2018</v>
      </c>
      <c r="BB124" s="38">
        <f>IF('Indicator Date'!BB124="","x",'Indicator Date'!BB124)</f>
        <v>2024</v>
      </c>
      <c r="BC124" s="38">
        <f>IF('Indicator Date'!BC124="","x",'Indicator Date'!BC124)</f>
        <v>2023</v>
      </c>
      <c r="BD124" s="38">
        <f>IF('Indicator Date'!BD124="","x",'Indicator Date'!BD124)</f>
        <v>2024</v>
      </c>
      <c r="BE124" s="38">
        <f>IF('Indicator Date'!BE124="","x",'Indicator Date'!BE124)</f>
        <v>2024</v>
      </c>
      <c r="BF124" s="38">
        <f>IF('Indicator Date'!BF124="","x",'Indicator Date'!BF124)</f>
        <v>2015</v>
      </c>
      <c r="BG124" s="38">
        <f>IF('Indicator Date'!BG124="","x",'Indicator Date'!BG124)</f>
        <v>2022</v>
      </c>
      <c r="BH124" s="38">
        <f>IF('Indicator Date'!BH124="","x",'Indicator Date'!BH124)</f>
        <v>2023</v>
      </c>
      <c r="BI124" s="38">
        <f>IF('Indicator Date'!BI124="","x",'Indicator Date'!BI124)</f>
        <v>2022</v>
      </c>
      <c r="BJ124" s="38">
        <f>IF('Indicator Date'!BJ124="","x",'Indicator Date'!BJ124)</f>
        <v>2021</v>
      </c>
      <c r="BK124" s="38">
        <f>IF('Indicator Date'!BK124="","x",'Indicator Date'!BK124)</f>
        <v>2021</v>
      </c>
      <c r="BL124" s="38">
        <f>IF('Indicator Date'!BL124="","x",'Indicator Date'!BL124)</f>
        <v>2021</v>
      </c>
      <c r="BM124" s="38">
        <f>IF('Indicator Date'!BM124="","x",'Indicator Date'!BM124)</f>
        <v>2014</v>
      </c>
      <c r="BN124" s="38">
        <f>IF('Indicator Date'!BN124="","x",'Indicator Date'!BN124)</f>
        <v>2022</v>
      </c>
      <c r="BO124" s="38">
        <f>IF('Indicator Date'!BO124="","x",'Indicator Date'!BO124)</f>
        <v>2022</v>
      </c>
      <c r="BP124" s="38">
        <f>IF('Indicator Date'!BP124="","x",'Indicator Date'!BP124)</f>
        <v>2021</v>
      </c>
      <c r="BQ124" s="38">
        <f>IF('Indicator Date'!BQ124="","x",'Indicator Date'!BQ124)</f>
        <v>2022</v>
      </c>
      <c r="BR124" s="38">
        <f>IF('Indicator Date'!BR124="","x",'Indicator Date'!BR124)</f>
        <v>2022</v>
      </c>
      <c r="BS124" s="38">
        <f>IF('Indicator Date'!BS124="","x",'Indicator Date'!BS124)</f>
        <v>2022</v>
      </c>
      <c r="BT124" s="38">
        <f>IF('Indicator Date'!BT124="","x",'Indicator Date'!BT124)</f>
        <v>2021</v>
      </c>
      <c r="BU124" s="38">
        <f>IF('Indicator Date'!BU124="","x",'Indicator Date'!BU124)</f>
        <v>2020</v>
      </c>
      <c r="BV124" s="38">
        <f>IF('Indicator Date'!BV124="","x",'Indicator Date'!BV124)</f>
        <v>2023</v>
      </c>
    </row>
    <row r="125" spans="1:74">
      <c r="A125" s="30" t="str">
        <f>'Indicator Data'!A127</f>
        <v>Netherlands</v>
      </c>
      <c r="B125" s="23" t="str">
        <f>'Indicator Data'!B127</f>
        <v>NLD</v>
      </c>
      <c r="C125" s="38">
        <f>IF('Indicator Date'!C125="","x",'Indicator Date'!C125)</f>
        <v>2024</v>
      </c>
      <c r="D125" s="38">
        <f>IF('Indicator Date'!D125="","x",'Indicator Date'!D125)</f>
        <v>2024</v>
      </c>
      <c r="E125" s="38">
        <f>IF('Indicator Date'!E125="","x",'Indicator Date'!E125)</f>
        <v>2024</v>
      </c>
      <c r="F125" s="38">
        <f>IF('Indicator Date'!F125="","x",'Indicator Date'!F125)</f>
        <v>2024</v>
      </c>
      <c r="G125" s="38">
        <f>IF('Indicator Date'!G125="","x",'Indicator Date'!G125)</f>
        <v>2024</v>
      </c>
      <c r="H125" s="38">
        <f>IF('Indicator Date'!H125="","x",'Indicator Date'!H125)</f>
        <v>2024</v>
      </c>
      <c r="I125" s="38">
        <f>IF('Indicator Date'!I125="","x",'Indicator Date'!I125)</f>
        <v>2024</v>
      </c>
      <c r="J125" s="38">
        <f>IF('Indicator Date'!J125="","x",'Indicator Date'!J125)</f>
        <v>2024</v>
      </c>
      <c r="K125" s="38">
        <f>IF('Indicator Date'!K125="","x",'Indicator Date'!K125)</f>
        <v>2024</v>
      </c>
      <c r="L125" s="38">
        <f>IF('Indicator Date'!L125="","x",'Indicator Date'!L125)</f>
        <v>2024</v>
      </c>
      <c r="M125" s="38">
        <f>IF('Indicator Date'!M125="","x",'Indicator Date'!M125)</f>
        <v>2024</v>
      </c>
      <c r="N125" s="38" t="str">
        <f>IF('Indicator Date'!N125="","x",'Indicator Date'!N125)</f>
        <v>x</v>
      </c>
      <c r="O125" s="38" t="str">
        <f>IF('Indicator Date'!O125="","x",'Indicator Date'!O125)</f>
        <v>x</v>
      </c>
      <c r="P125" s="38" t="str">
        <f>IF('Indicator Date'!P125="","x",'Indicator Date'!P125)</f>
        <v>x</v>
      </c>
      <c r="Q125" s="38">
        <f>IF('Indicator Date'!Q125="","x",'Indicator Date'!Q125)</f>
        <v>2024</v>
      </c>
      <c r="R125" s="38">
        <f>IF('Indicator Date'!R125="","x",'Indicator Date'!R125)</f>
        <v>2024</v>
      </c>
      <c r="S125" s="38">
        <f>IF('Indicator Date'!S125="","x",'Indicator Date'!S125)</f>
        <v>2024</v>
      </c>
      <c r="T125" s="38">
        <f>IF('Indicator Date'!T125="","x",'Indicator Date'!T125)</f>
        <v>2024</v>
      </c>
      <c r="U125" s="38">
        <f>IF('Indicator Date'!U125="","x",'Indicator Date'!U125)</f>
        <v>2024</v>
      </c>
      <c r="V125" s="38">
        <f>IF('Indicator Date'!V125="","x",'Indicator Date'!V125)</f>
        <v>2021</v>
      </c>
      <c r="W125" s="38">
        <f>IF('Indicator Date'!W125="","x",'Indicator Date'!W125)</f>
        <v>2022</v>
      </c>
      <c r="X125" s="38">
        <f>IF('Indicator Date'!X125="","x",'Indicator Date'!X125)</f>
        <v>2022</v>
      </c>
      <c r="Y125" s="38">
        <f>IF('Indicator Date'!Y125="","x",'Indicator Date'!Y125)</f>
        <v>2011</v>
      </c>
      <c r="Z125" s="38">
        <f>IF('Indicator Date'!Z125="","x",'Indicator Date'!Z125)</f>
        <v>2022</v>
      </c>
      <c r="AA125" s="38" t="str">
        <f>IF('Indicator Date'!AA125="","x",'Indicator Date'!AA125)</f>
        <v>x</v>
      </c>
      <c r="AB125" s="38">
        <f>IF('Indicator Date'!AB125="","x",'Indicator Date'!AB125)</f>
        <v>2018</v>
      </c>
      <c r="AC125" s="38">
        <f>IF('Indicator Date'!AC125="","x",'Indicator Date'!AC125)</f>
        <v>2020</v>
      </c>
      <c r="AD125" s="38" t="str">
        <f>IF('Indicator Date'!AD125="","x",'Indicator Date'!AD125)</f>
        <v>x</v>
      </c>
      <c r="AE125" s="38">
        <f>IF('Indicator Date'!AE125="","x",'Indicator Date'!AE125)</f>
        <v>2024</v>
      </c>
      <c r="AF125" s="38">
        <f>IF('Indicator Date'!AF125="","x",'Indicator Date'!AF125)</f>
        <v>2024</v>
      </c>
      <c r="AG125" s="38">
        <f>IF('Indicator Date'!AG125="","x",'Indicator Date'!AG125)</f>
        <v>2024</v>
      </c>
      <c r="AH125" s="38">
        <f>IF('Indicator Date'!AH125="","x",'Indicator Date'!AH125)</f>
        <v>2022</v>
      </c>
      <c r="AI125" s="38" t="str">
        <f>IF('Indicator Date'!AI125="","x",RIGHT('Indicator Date'!AI125,4))</f>
        <v>x</v>
      </c>
      <c r="AJ125" s="38">
        <f>IF('Indicator Date'!AJ125="","x",'Indicator Date'!AJ125)</f>
        <v>2024</v>
      </c>
      <c r="AK125" s="38">
        <f>IF('Indicator Date'!AK125="","x",'Indicator Date'!AK125)</f>
        <v>2021</v>
      </c>
      <c r="AL125" s="38">
        <f>IF('Indicator Date'!AL125="","x",'Indicator Date'!AL125)</f>
        <v>2022</v>
      </c>
      <c r="AM125" s="38" t="str">
        <f>IF('Indicator Date'!AM125="","x",'Indicator Date'!AM125)</f>
        <v>x</v>
      </c>
      <c r="AN125" s="38">
        <f>IF('Indicator Date'!AN125="","x",'Indicator Date'!AN125)</f>
        <v>2023</v>
      </c>
      <c r="AO125" s="38">
        <f>IF('Indicator Date'!AO125="","x",'Indicator Date'!AO125)</f>
        <v>2022</v>
      </c>
      <c r="AP125" s="38" t="str">
        <f>IF('Indicator Date'!AP125="","x",'Indicator Date'!AP125)</f>
        <v>x</v>
      </c>
      <c r="AQ125" s="38">
        <f>IF('Indicator Date'!AQ125="","x",'Indicator Date'!AQ125)</f>
        <v>2022</v>
      </c>
      <c r="AR125" s="38">
        <f>IF('Indicator Date'!AR125="","x",'Indicator Date'!AR125)</f>
        <v>2021</v>
      </c>
      <c r="AS125" s="38">
        <f>IF('Indicator Date'!AS125="","x",'Indicator Date'!AS125)</f>
        <v>2021</v>
      </c>
      <c r="AT125" s="38" t="str">
        <f>IF('Indicator Date'!AT125="","x",'Indicator Date'!AT125)</f>
        <v>x</v>
      </c>
      <c r="AU125" s="38">
        <f>IF('Indicator Date'!AU125="","x",'Indicator Date'!AU125)</f>
        <v>2020</v>
      </c>
      <c r="AV125" s="38">
        <f>IF('Indicator Date'!AV125="","x",'Indicator Date'!AV125)</f>
        <v>2022</v>
      </c>
      <c r="AW125" s="38">
        <f>IF('Indicator Date'!AW125="","x",'Indicator Date'!AW125)</f>
        <v>2021</v>
      </c>
      <c r="AX125" s="38">
        <f>IF('Indicator Date'!AX125="","x",'Indicator Date'!AX125)</f>
        <v>2024</v>
      </c>
      <c r="AY125" s="38">
        <f>IF('Indicator Date'!AY125="","x",'Indicator Date'!AY125)</f>
        <v>2024</v>
      </c>
      <c r="AZ125" s="38">
        <f>IF('Indicator Date'!AZ125="","x",'Indicator Date'!AZ125)</f>
        <v>2024</v>
      </c>
      <c r="BA125" s="38" t="str">
        <f>IF('Indicator Date'!BA125="","x",'Indicator Date'!BA125)</f>
        <v>x</v>
      </c>
      <c r="BB125" s="38">
        <f>IF('Indicator Date'!BB125="","x",'Indicator Date'!BB125)</f>
        <v>2024</v>
      </c>
      <c r="BC125" s="38" t="str">
        <f>IF('Indicator Date'!BC125="","x",'Indicator Date'!BC125)</f>
        <v>x</v>
      </c>
      <c r="BD125" s="38">
        <f>IF('Indicator Date'!BD125="","x",'Indicator Date'!BD125)</f>
        <v>2024</v>
      </c>
      <c r="BE125" s="38">
        <f>IF('Indicator Date'!BE125="","x",'Indicator Date'!BE125)</f>
        <v>2024</v>
      </c>
      <c r="BF125" s="38">
        <f>IF('Indicator Date'!BF125="","x",'Indicator Date'!BF125)</f>
        <v>2015</v>
      </c>
      <c r="BG125" s="38">
        <f>IF('Indicator Date'!BG125="","x",'Indicator Date'!BG125)</f>
        <v>2022</v>
      </c>
      <c r="BH125" s="38">
        <f>IF('Indicator Date'!BH125="","x",'Indicator Date'!BH125)</f>
        <v>2023</v>
      </c>
      <c r="BI125" s="38">
        <f>IF('Indicator Date'!BI125="","x",'Indicator Date'!BI125)</f>
        <v>2022</v>
      </c>
      <c r="BJ125" s="38" t="str">
        <f>IF('Indicator Date'!BJ125="","x",'Indicator Date'!BJ125)</f>
        <v>x</v>
      </c>
      <c r="BK125" s="38">
        <f>IF('Indicator Date'!BK125="","x",'Indicator Date'!BK125)</f>
        <v>2022</v>
      </c>
      <c r="BL125" s="38">
        <f>IF('Indicator Date'!BL125="","x",'Indicator Date'!BL125)</f>
        <v>2022</v>
      </c>
      <c r="BM125" s="38">
        <f>IF('Indicator Date'!BM125="","x",'Indicator Date'!BM125)</f>
        <v>2014</v>
      </c>
      <c r="BN125" s="38">
        <f>IF('Indicator Date'!BN125="","x",'Indicator Date'!BN125)</f>
        <v>2022</v>
      </c>
      <c r="BO125" s="38">
        <f>IF('Indicator Date'!BO125="","x",'Indicator Date'!BO125)</f>
        <v>2022</v>
      </c>
      <c r="BP125" s="38">
        <f>IF('Indicator Date'!BP125="","x",'Indicator Date'!BP125)</f>
        <v>2020</v>
      </c>
      <c r="BQ125" s="38">
        <f>IF('Indicator Date'!BQ125="","x",'Indicator Date'!BQ125)</f>
        <v>2020</v>
      </c>
      <c r="BR125" s="38">
        <f>IF('Indicator Date'!BR125="","x",'Indicator Date'!BR125)</f>
        <v>2020</v>
      </c>
      <c r="BS125" s="38">
        <f>IF('Indicator Date'!BS125="","x",'Indicator Date'!BS125)</f>
        <v>2020</v>
      </c>
      <c r="BT125" s="38">
        <f>IF('Indicator Date'!BT125="","x",'Indicator Date'!BT125)</f>
        <v>2021</v>
      </c>
      <c r="BU125" s="38">
        <f>IF('Indicator Date'!BU125="","x",'Indicator Date'!BU125)</f>
        <v>2020</v>
      </c>
      <c r="BV125" s="38">
        <f>IF('Indicator Date'!BV125="","x",'Indicator Date'!BV125)</f>
        <v>2023</v>
      </c>
    </row>
    <row r="126" spans="1:74">
      <c r="A126" s="30" t="str">
        <f>'Indicator Data'!A128</f>
        <v>New Zealand</v>
      </c>
      <c r="B126" s="23" t="str">
        <f>'Indicator Data'!B128</f>
        <v>NZL</v>
      </c>
      <c r="C126" s="38">
        <f>IF('Indicator Date'!C126="","x",'Indicator Date'!C126)</f>
        <v>2024</v>
      </c>
      <c r="D126" s="38">
        <f>IF('Indicator Date'!D126="","x",'Indicator Date'!D126)</f>
        <v>2024</v>
      </c>
      <c r="E126" s="38">
        <f>IF('Indicator Date'!E126="","x",'Indicator Date'!E126)</f>
        <v>2024</v>
      </c>
      <c r="F126" s="38">
        <f>IF('Indicator Date'!F126="","x",'Indicator Date'!F126)</f>
        <v>2024</v>
      </c>
      <c r="G126" s="38">
        <f>IF('Indicator Date'!G126="","x",'Indicator Date'!G126)</f>
        <v>2024</v>
      </c>
      <c r="H126" s="38">
        <f>IF('Indicator Date'!H126="","x",'Indicator Date'!H126)</f>
        <v>2024</v>
      </c>
      <c r="I126" s="38">
        <f>IF('Indicator Date'!I126="","x",'Indicator Date'!I126)</f>
        <v>2024</v>
      </c>
      <c r="J126" s="38">
        <f>IF('Indicator Date'!J126="","x",'Indicator Date'!J126)</f>
        <v>2024</v>
      </c>
      <c r="K126" s="38">
        <f>IF('Indicator Date'!K126="","x",'Indicator Date'!K126)</f>
        <v>2024</v>
      </c>
      <c r="L126" s="38">
        <f>IF('Indicator Date'!L126="","x",'Indicator Date'!L126)</f>
        <v>2024</v>
      </c>
      <c r="M126" s="38" t="str">
        <f>IF('Indicator Date'!M126="","x",'Indicator Date'!M126)</f>
        <v>x</v>
      </c>
      <c r="N126" s="38" t="str">
        <f>IF('Indicator Date'!N126="","x",'Indicator Date'!N126)</f>
        <v>x</v>
      </c>
      <c r="O126" s="38" t="str">
        <f>IF('Indicator Date'!O126="","x",'Indicator Date'!O126)</f>
        <v>x</v>
      </c>
      <c r="P126" s="38" t="str">
        <f>IF('Indicator Date'!P126="","x",'Indicator Date'!P126)</f>
        <v>x</v>
      </c>
      <c r="Q126" s="38">
        <f>IF('Indicator Date'!Q126="","x",'Indicator Date'!Q126)</f>
        <v>2024</v>
      </c>
      <c r="R126" s="38">
        <f>IF('Indicator Date'!R126="","x",'Indicator Date'!R126)</f>
        <v>2024</v>
      </c>
      <c r="S126" s="38">
        <f>IF('Indicator Date'!S126="","x",'Indicator Date'!S126)</f>
        <v>2024</v>
      </c>
      <c r="T126" s="38">
        <f>IF('Indicator Date'!T126="","x",'Indicator Date'!T126)</f>
        <v>2024</v>
      </c>
      <c r="U126" s="38">
        <f>IF('Indicator Date'!U126="","x",'Indicator Date'!U126)</f>
        <v>2024</v>
      </c>
      <c r="V126" s="38">
        <f>IF('Indicator Date'!V126="","x",'Indicator Date'!V126)</f>
        <v>2021</v>
      </c>
      <c r="W126" s="38">
        <f>IF('Indicator Date'!W126="","x",'Indicator Date'!W126)</f>
        <v>2022</v>
      </c>
      <c r="X126" s="38">
        <f>IF('Indicator Date'!X126="","x",'Indicator Date'!X126)</f>
        <v>2022</v>
      </c>
      <c r="Y126" s="38">
        <f>IF('Indicator Date'!Y126="","x",'Indicator Date'!Y126)</f>
        <v>2018</v>
      </c>
      <c r="Z126" s="38">
        <f>IF('Indicator Date'!Z126="","x",'Indicator Date'!Z126)</f>
        <v>2022</v>
      </c>
      <c r="AA126" s="38" t="str">
        <f>IF('Indicator Date'!AA126="","x",'Indicator Date'!AA126)</f>
        <v>x</v>
      </c>
      <c r="AB126" s="38">
        <f>IF('Indicator Date'!AB126="","x",'Indicator Date'!AB126)</f>
        <v>2018</v>
      </c>
      <c r="AC126" s="38">
        <f>IF('Indicator Date'!AC126="","x",'Indicator Date'!AC126)</f>
        <v>2020</v>
      </c>
      <c r="AD126" s="38">
        <f>IF('Indicator Date'!AD126="","x",'Indicator Date'!AD126)</f>
        <v>2022</v>
      </c>
      <c r="AE126" s="38">
        <f>IF('Indicator Date'!AE126="","x",'Indicator Date'!AE126)</f>
        <v>2024</v>
      </c>
      <c r="AF126" s="38">
        <f>IF('Indicator Date'!AF126="","x",'Indicator Date'!AF126)</f>
        <v>2024</v>
      </c>
      <c r="AG126" s="38">
        <f>IF('Indicator Date'!AG126="","x",'Indicator Date'!AG126)</f>
        <v>2024</v>
      </c>
      <c r="AH126" s="38">
        <f>IF('Indicator Date'!AH126="","x",'Indicator Date'!AH126)</f>
        <v>2022</v>
      </c>
      <c r="AI126" s="38" t="str">
        <f>IF('Indicator Date'!AI126="","x",RIGHT('Indicator Date'!AI126,4))</f>
        <v>x</v>
      </c>
      <c r="AJ126" s="38">
        <f>IF('Indicator Date'!AJ126="","x",'Indicator Date'!AJ126)</f>
        <v>2024</v>
      </c>
      <c r="AK126" s="38">
        <f>IF('Indicator Date'!AK126="","x",'Indicator Date'!AK126)</f>
        <v>2021</v>
      </c>
      <c r="AL126" s="38">
        <f>IF('Indicator Date'!AL126="","x",'Indicator Date'!AL126)</f>
        <v>2022</v>
      </c>
      <c r="AM126" s="38" t="str">
        <f>IF('Indicator Date'!AM126="","x",'Indicator Date'!AM126)</f>
        <v>x</v>
      </c>
      <c r="AN126" s="38">
        <f>IF('Indicator Date'!AN126="","x",'Indicator Date'!AN126)</f>
        <v>2023</v>
      </c>
      <c r="AO126" s="38">
        <f>IF('Indicator Date'!AO126="","x",'Indicator Date'!AO126)</f>
        <v>2022</v>
      </c>
      <c r="AP126" s="38" t="str">
        <f>IF('Indicator Date'!AP126="","x",'Indicator Date'!AP126)</f>
        <v>x</v>
      </c>
      <c r="AQ126" s="38">
        <f>IF('Indicator Date'!AQ126="","x",'Indicator Date'!AQ126)</f>
        <v>2022</v>
      </c>
      <c r="AR126" s="38">
        <f>IF('Indicator Date'!AR126="","x",'Indicator Date'!AR126)</f>
        <v>2022</v>
      </c>
      <c r="AS126" s="38">
        <f>IF('Indicator Date'!AS126="","x",'Indicator Date'!AS126)</f>
        <v>2021</v>
      </c>
      <c r="AT126" s="38" t="str">
        <f>IF('Indicator Date'!AT126="","x",'Indicator Date'!AT126)</f>
        <v>x</v>
      </c>
      <c r="AU126" s="38">
        <f>IF('Indicator Date'!AU126="","x",'Indicator Date'!AU126)</f>
        <v>2022</v>
      </c>
      <c r="AV126" s="38">
        <f>IF('Indicator Date'!AV126="","x",'Indicator Date'!AV126)</f>
        <v>2022</v>
      </c>
      <c r="AW126" s="38" t="str">
        <f>IF('Indicator Date'!AW126="","x",'Indicator Date'!AW126)</f>
        <v>x</v>
      </c>
      <c r="AX126" s="38">
        <f>IF('Indicator Date'!AX126="","x",'Indicator Date'!AX126)</f>
        <v>2024</v>
      </c>
      <c r="AY126" s="38">
        <f>IF('Indicator Date'!AY126="","x",'Indicator Date'!AY126)</f>
        <v>2024</v>
      </c>
      <c r="AZ126" s="38">
        <f>IF('Indicator Date'!AZ126="","x",'Indicator Date'!AZ126)</f>
        <v>2024</v>
      </c>
      <c r="BA126" s="38" t="str">
        <f>IF('Indicator Date'!BA126="","x",'Indicator Date'!BA126)</f>
        <v>x</v>
      </c>
      <c r="BB126" s="38">
        <f>IF('Indicator Date'!BB126="","x",'Indicator Date'!BB126)</f>
        <v>2024</v>
      </c>
      <c r="BC126" s="38" t="str">
        <f>IF('Indicator Date'!BC126="","x",'Indicator Date'!BC126)</f>
        <v>x</v>
      </c>
      <c r="BD126" s="38">
        <f>IF('Indicator Date'!BD126="","x",'Indicator Date'!BD126)</f>
        <v>2024</v>
      </c>
      <c r="BE126" s="38">
        <f>IF('Indicator Date'!BE126="","x",'Indicator Date'!BE126)</f>
        <v>2024</v>
      </c>
      <c r="BF126" s="38">
        <f>IF('Indicator Date'!BF126="","x",'Indicator Date'!BF126)</f>
        <v>2015</v>
      </c>
      <c r="BG126" s="38">
        <f>IF('Indicator Date'!BG126="","x",'Indicator Date'!BG126)</f>
        <v>2022</v>
      </c>
      <c r="BH126" s="38">
        <f>IF('Indicator Date'!BH126="","x",'Indicator Date'!BH126)</f>
        <v>2023</v>
      </c>
      <c r="BI126" s="38">
        <f>IF('Indicator Date'!BI126="","x",'Indicator Date'!BI126)</f>
        <v>2022</v>
      </c>
      <c r="BJ126" s="38" t="str">
        <f>IF('Indicator Date'!BJ126="","x",'Indicator Date'!BJ126)</f>
        <v>x</v>
      </c>
      <c r="BK126" s="38">
        <f>IF('Indicator Date'!BK126="","x",'Indicator Date'!BK126)</f>
        <v>2021</v>
      </c>
      <c r="BL126" s="38">
        <f>IF('Indicator Date'!BL126="","x",'Indicator Date'!BL126)</f>
        <v>2022</v>
      </c>
      <c r="BM126" s="38">
        <f>IF('Indicator Date'!BM126="","x",'Indicator Date'!BM126)</f>
        <v>2014</v>
      </c>
      <c r="BN126" s="38">
        <f>IF('Indicator Date'!BN126="","x",'Indicator Date'!BN126)</f>
        <v>2022</v>
      </c>
      <c r="BO126" s="38">
        <f>IF('Indicator Date'!BO126="","x",'Indicator Date'!BO126)</f>
        <v>2022</v>
      </c>
      <c r="BP126" s="38">
        <f>IF('Indicator Date'!BP126="","x",'Indicator Date'!BP126)</f>
        <v>2021</v>
      </c>
      <c r="BQ126" s="38">
        <f>IF('Indicator Date'!BQ126="","x",'Indicator Date'!BQ126)</f>
        <v>2022</v>
      </c>
      <c r="BR126" s="38">
        <f>IF('Indicator Date'!BR126="","x",'Indicator Date'!BR126)</f>
        <v>2022</v>
      </c>
      <c r="BS126" s="38">
        <f>IF('Indicator Date'!BS126="","x",'Indicator Date'!BS126)</f>
        <v>2022</v>
      </c>
      <c r="BT126" s="38">
        <f>IF('Indicator Date'!BT126="","x",'Indicator Date'!BT126)</f>
        <v>2021</v>
      </c>
      <c r="BU126" s="38">
        <f>IF('Indicator Date'!BU126="","x",'Indicator Date'!BU126)</f>
        <v>2020</v>
      </c>
      <c r="BV126" s="38">
        <f>IF('Indicator Date'!BV126="","x",'Indicator Date'!BV126)</f>
        <v>2023</v>
      </c>
    </row>
    <row r="127" spans="1:74">
      <c r="A127" s="30" t="str">
        <f>'Indicator Data'!A129</f>
        <v>Nicaragua</v>
      </c>
      <c r="B127" s="23" t="str">
        <f>'Indicator Data'!B129</f>
        <v>NIC</v>
      </c>
      <c r="C127" s="38">
        <f>IF('Indicator Date'!C127="","x",'Indicator Date'!C127)</f>
        <v>2024</v>
      </c>
      <c r="D127" s="38">
        <f>IF('Indicator Date'!D127="","x",'Indicator Date'!D127)</f>
        <v>2024</v>
      </c>
      <c r="E127" s="38">
        <f>IF('Indicator Date'!E127="","x",'Indicator Date'!E127)</f>
        <v>2024</v>
      </c>
      <c r="F127" s="38">
        <f>IF('Indicator Date'!F127="","x",'Indicator Date'!F127)</f>
        <v>2024</v>
      </c>
      <c r="G127" s="38">
        <f>IF('Indicator Date'!G127="","x",'Indicator Date'!G127)</f>
        <v>2024</v>
      </c>
      <c r="H127" s="38">
        <f>IF('Indicator Date'!H127="","x",'Indicator Date'!H127)</f>
        <v>2024</v>
      </c>
      <c r="I127" s="38">
        <f>IF('Indicator Date'!I127="","x",'Indicator Date'!I127)</f>
        <v>2024</v>
      </c>
      <c r="J127" s="38">
        <f>IF('Indicator Date'!J127="","x",'Indicator Date'!J127)</f>
        <v>2024</v>
      </c>
      <c r="K127" s="38">
        <f>IF('Indicator Date'!K127="","x",'Indicator Date'!K127)</f>
        <v>2024</v>
      </c>
      <c r="L127" s="38">
        <f>IF('Indicator Date'!L127="","x",'Indicator Date'!L127)</f>
        <v>2024</v>
      </c>
      <c r="M127" s="38" t="str">
        <f>IF('Indicator Date'!M127="","x",'Indicator Date'!M127)</f>
        <v>x</v>
      </c>
      <c r="N127" s="38" t="str">
        <f>IF('Indicator Date'!N127="","x",'Indicator Date'!N127)</f>
        <v>x</v>
      </c>
      <c r="O127" s="38" t="str">
        <f>IF('Indicator Date'!O127="","x",'Indicator Date'!O127)</f>
        <v>x</v>
      </c>
      <c r="P127" s="38" t="str">
        <f>IF('Indicator Date'!P127="","x",'Indicator Date'!P127)</f>
        <v>x</v>
      </c>
      <c r="Q127" s="38">
        <f>IF('Indicator Date'!Q127="","x",'Indicator Date'!Q127)</f>
        <v>2024</v>
      </c>
      <c r="R127" s="38">
        <f>IF('Indicator Date'!R127="","x",'Indicator Date'!R127)</f>
        <v>2024</v>
      </c>
      <c r="S127" s="38">
        <f>IF('Indicator Date'!S127="","x",'Indicator Date'!S127)</f>
        <v>2024</v>
      </c>
      <c r="T127" s="38">
        <f>IF('Indicator Date'!T127="","x",'Indicator Date'!T127)</f>
        <v>2024</v>
      </c>
      <c r="U127" s="38">
        <f>IF('Indicator Date'!U127="","x",'Indicator Date'!U127)</f>
        <v>2024</v>
      </c>
      <c r="V127" s="38">
        <f>IF('Indicator Date'!V127="","x",'Indicator Date'!V127)</f>
        <v>2021</v>
      </c>
      <c r="W127" s="38">
        <f>IF('Indicator Date'!W127="","x",'Indicator Date'!W127)</f>
        <v>2022</v>
      </c>
      <c r="X127" s="38">
        <f>IF('Indicator Date'!X127="","x",'Indicator Date'!X127)</f>
        <v>2022</v>
      </c>
      <c r="Y127" s="38">
        <f>IF('Indicator Date'!Y127="","x",'Indicator Date'!Y127)</f>
        <v>2005</v>
      </c>
      <c r="Z127" s="38">
        <f>IF('Indicator Date'!Z127="","x",'Indicator Date'!Z127)</f>
        <v>2020</v>
      </c>
      <c r="AA127" s="38" t="str">
        <f>IF('Indicator Date'!AA127="","x",'Indicator Date'!AA127)</f>
        <v>x</v>
      </c>
      <c r="AB127" s="38">
        <f>IF('Indicator Date'!AB127="","x",'Indicator Date'!AB127)</f>
        <v>2019</v>
      </c>
      <c r="AC127" s="38">
        <f>IF('Indicator Date'!AC127="","x",'Indicator Date'!AC127)</f>
        <v>2020</v>
      </c>
      <c r="AD127" s="38">
        <f>IF('Indicator Date'!AD127="","x",'Indicator Date'!AD127)</f>
        <v>2020</v>
      </c>
      <c r="AE127" s="38">
        <f>IF('Indicator Date'!AE127="","x",'Indicator Date'!AE127)</f>
        <v>2024</v>
      </c>
      <c r="AF127" s="38">
        <f>IF('Indicator Date'!AF127="","x",'Indicator Date'!AF127)</f>
        <v>2024</v>
      </c>
      <c r="AG127" s="38">
        <f>IF('Indicator Date'!AG127="","x",'Indicator Date'!AG127)</f>
        <v>2024</v>
      </c>
      <c r="AH127" s="38">
        <f>IF('Indicator Date'!AH127="","x",'Indicator Date'!AH127)</f>
        <v>2022</v>
      </c>
      <c r="AI127" s="38" t="str">
        <f>IF('Indicator Date'!AI127="","x",RIGHT('Indicator Date'!AI127,4))</f>
        <v>2011</v>
      </c>
      <c r="AJ127" s="38">
        <f>IF('Indicator Date'!AJ127="","x",'Indicator Date'!AJ127)</f>
        <v>2024</v>
      </c>
      <c r="AK127" s="38">
        <f>IF('Indicator Date'!AK127="","x",'Indicator Date'!AK127)</f>
        <v>2021</v>
      </c>
      <c r="AL127" s="38">
        <f>IF('Indicator Date'!AL127="","x",'Indicator Date'!AL127)</f>
        <v>2022</v>
      </c>
      <c r="AM127" s="38">
        <f>IF('Indicator Date'!AM127="","x",'Indicator Date'!AM127)</f>
        <v>2022</v>
      </c>
      <c r="AN127" s="38">
        <f>IF('Indicator Date'!AN127="","x",'Indicator Date'!AN127)</f>
        <v>2023</v>
      </c>
      <c r="AO127" s="38">
        <f>IF('Indicator Date'!AO127="","x",'Indicator Date'!AO127)</f>
        <v>2022</v>
      </c>
      <c r="AP127" s="38">
        <f>IF('Indicator Date'!AP127="","x",'Indicator Date'!AP127)</f>
        <v>2012</v>
      </c>
      <c r="AQ127" s="38">
        <f>IF('Indicator Date'!AQ127="","x",'Indicator Date'!AQ127)</f>
        <v>2022</v>
      </c>
      <c r="AR127" s="38">
        <f>IF('Indicator Date'!AR127="","x",'Indicator Date'!AR127)</f>
        <v>2022</v>
      </c>
      <c r="AS127" s="38">
        <f>IF('Indicator Date'!AS127="","x",'Indicator Date'!AS127)</f>
        <v>2022</v>
      </c>
      <c r="AT127" s="38">
        <f>IF('Indicator Date'!AT127="","x",'Indicator Date'!AT127)</f>
        <v>2022</v>
      </c>
      <c r="AU127" s="38">
        <f>IF('Indicator Date'!AU127="","x",'Indicator Date'!AU127)</f>
        <v>2022</v>
      </c>
      <c r="AV127" s="38">
        <f>IF('Indicator Date'!AV127="","x",'Indicator Date'!AV127)</f>
        <v>2022</v>
      </c>
      <c r="AW127" s="38">
        <f>IF('Indicator Date'!AW127="","x",'Indicator Date'!AW127)</f>
        <v>2014</v>
      </c>
      <c r="AX127" s="38">
        <f>IF('Indicator Date'!AX127="","x",'Indicator Date'!AX127)</f>
        <v>2024</v>
      </c>
      <c r="AY127" s="38">
        <f>IF('Indicator Date'!AY127="","x",'Indicator Date'!AY127)</f>
        <v>2024</v>
      </c>
      <c r="AZ127" s="38">
        <f>IF('Indicator Date'!AZ127="","x",'Indicator Date'!AZ127)</f>
        <v>2024</v>
      </c>
      <c r="BA127" s="38">
        <f>IF('Indicator Date'!BA127="","x",'Indicator Date'!BA127)</f>
        <v>2024</v>
      </c>
      <c r="BB127" s="38">
        <f>IF('Indicator Date'!BB127="","x",'Indicator Date'!BB127)</f>
        <v>2024</v>
      </c>
      <c r="BC127" s="38">
        <f>IF('Indicator Date'!BC127="","x",'Indicator Date'!BC127)</f>
        <v>2023</v>
      </c>
      <c r="BD127" s="38">
        <f>IF('Indicator Date'!BD127="","x",'Indicator Date'!BD127)</f>
        <v>2024</v>
      </c>
      <c r="BE127" s="38">
        <f>IF('Indicator Date'!BE127="","x",'Indicator Date'!BE127)</f>
        <v>2024</v>
      </c>
      <c r="BF127" s="38">
        <f>IF('Indicator Date'!BF127="","x",'Indicator Date'!BF127)</f>
        <v>2013</v>
      </c>
      <c r="BG127" s="38">
        <f>IF('Indicator Date'!BG127="","x",'Indicator Date'!BG127)</f>
        <v>2022</v>
      </c>
      <c r="BH127" s="38">
        <f>IF('Indicator Date'!BH127="","x",'Indicator Date'!BH127)</f>
        <v>2023</v>
      </c>
      <c r="BI127" s="38">
        <f>IF('Indicator Date'!BI127="","x",'Indicator Date'!BI127)</f>
        <v>2022</v>
      </c>
      <c r="BJ127" s="38">
        <f>IF('Indicator Date'!BJ127="","x",'Indicator Date'!BJ127)</f>
        <v>2015</v>
      </c>
      <c r="BK127" s="38">
        <f>IF('Indicator Date'!BK127="","x",'Indicator Date'!BK127)</f>
        <v>2021</v>
      </c>
      <c r="BL127" s="38">
        <f>IF('Indicator Date'!BL127="","x",'Indicator Date'!BL127)</f>
        <v>2021</v>
      </c>
      <c r="BM127" s="38">
        <f>IF('Indicator Date'!BM127="","x",'Indicator Date'!BM127)</f>
        <v>2014</v>
      </c>
      <c r="BN127" s="38">
        <f>IF('Indicator Date'!BN127="","x",'Indicator Date'!BN127)</f>
        <v>2022</v>
      </c>
      <c r="BO127" s="38">
        <f>IF('Indicator Date'!BO127="","x",'Indicator Date'!BO127)</f>
        <v>2022</v>
      </c>
      <c r="BP127" s="38">
        <f>IF('Indicator Date'!BP127="","x",'Indicator Date'!BP127)</f>
        <v>2018</v>
      </c>
      <c r="BQ127" s="38">
        <f>IF('Indicator Date'!BQ127="","x",'Indicator Date'!BQ127)</f>
        <v>2022</v>
      </c>
      <c r="BR127" s="38">
        <f>IF('Indicator Date'!BR127="","x",'Indicator Date'!BR127)</f>
        <v>2022</v>
      </c>
      <c r="BS127" s="38">
        <f>IF('Indicator Date'!BS127="","x",'Indicator Date'!BS127)</f>
        <v>2022</v>
      </c>
      <c r="BT127" s="38">
        <f>IF('Indicator Date'!BT127="","x",'Indicator Date'!BT127)</f>
        <v>2021</v>
      </c>
      <c r="BU127" s="38">
        <f>IF('Indicator Date'!BU127="","x",'Indicator Date'!BU127)</f>
        <v>2020</v>
      </c>
      <c r="BV127" s="38">
        <f>IF('Indicator Date'!BV127="","x",'Indicator Date'!BV127)</f>
        <v>2023</v>
      </c>
    </row>
    <row r="128" spans="1:74">
      <c r="A128" s="30" t="str">
        <f>'Indicator Data'!A130</f>
        <v>Niger</v>
      </c>
      <c r="B128" s="23" t="str">
        <f>'Indicator Data'!B130</f>
        <v>NER</v>
      </c>
      <c r="C128" s="38">
        <f>IF('Indicator Date'!C128="","x",'Indicator Date'!C128)</f>
        <v>2024</v>
      </c>
      <c r="D128" s="38">
        <f>IF('Indicator Date'!D128="","x",'Indicator Date'!D128)</f>
        <v>2024</v>
      </c>
      <c r="E128" s="38">
        <f>IF('Indicator Date'!E128="","x",'Indicator Date'!E128)</f>
        <v>2024</v>
      </c>
      <c r="F128" s="38">
        <f>IF('Indicator Date'!F128="","x",'Indicator Date'!F128)</f>
        <v>2024</v>
      </c>
      <c r="G128" s="38">
        <f>IF('Indicator Date'!G128="","x",'Indicator Date'!G128)</f>
        <v>2024</v>
      </c>
      <c r="H128" s="38">
        <f>IF('Indicator Date'!H128="","x",'Indicator Date'!H128)</f>
        <v>2024</v>
      </c>
      <c r="I128" s="38">
        <f>IF('Indicator Date'!I128="","x",'Indicator Date'!I128)</f>
        <v>2024</v>
      </c>
      <c r="J128" s="38">
        <f>IF('Indicator Date'!J128="","x",'Indicator Date'!J128)</f>
        <v>2024</v>
      </c>
      <c r="K128" s="38">
        <f>IF('Indicator Date'!K128="","x",'Indicator Date'!K128)</f>
        <v>2024</v>
      </c>
      <c r="L128" s="38">
        <f>IF('Indicator Date'!L128="","x",'Indicator Date'!L128)</f>
        <v>2024</v>
      </c>
      <c r="M128" s="38">
        <f>IF('Indicator Date'!M128="","x",'Indicator Date'!M128)</f>
        <v>2024</v>
      </c>
      <c r="N128" s="38">
        <f>IF('Indicator Date'!N128="","x",'Indicator Date'!N128)</f>
        <v>2024</v>
      </c>
      <c r="O128" s="38">
        <f>IF('Indicator Date'!O128="","x",'Indicator Date'!O128)</f>
        <v>2024</v>
      </c>
      <c r="P128" s="38">
        <f>IF('Indicator Date'!P128="","x",'Indicator Date'!P128)</f>
        <v>2024</v>
      </c>
      <c r="Q128" s="38">
        <f>IF('Indicator Date'!Q128="","x",'Indicator Date'!Q128)</f>
        <v>2024</v>
      </c>
      <c r="R128" s="38">
        <f>IF('Indicator Date'!R128="","x",'Indicator Date'!R128)</f>
        <v>2024</v>
      </c>
      <c r="S128" s="38">
        <f>IF('Indicator Date'!S128="","x",'Indicator Date'!S128)</f>
        <v>2024</v>
      </c>
      <c r="T128" s="38">
        <f>IF('Indicator Date'!T128="","x",'Indicator Date'!T128)</f>
        <v>2024</v>
      </c>
      <c r="U128" s="38">
        <f>IF('Indicator Date'!U128="","x",'Indicator Date'!U128)</f>
        <v>2024</v>
      </c>
      <c r="V128" s="38">
        <f>IF('Indicator Date'!V128="","x",'Indicator Date'!V128)</f>
        <v>2021</v>
      </c>
      <c r="W128" s="38">
        <f>IF('Indicator Date'!W128="","x",'Indicator Date'!W128)</f>
        <v>2022</v>
      </c>
      <c r="X128" s="38">
        <f>IF('Indicator Date'!X128="","x",'Indicator Date'!X128)</f>
        <v>2022</v>
      </c>
      <c r="Y128" s="38">
        <f>IF('Indicator Date'!Y128="","x",'Indicator Date'!Y128)</f>
        <v>2012</v>
      </c>
      <c r="Z128" s="38">
        <f>IF('Indicator Date'!Z128="","x",'Indicator Date'!Z128)</f>
        <v>2022</v>
      </c>
      <c r="AA128" s="38">
        <f>IF('Indicator Date'!AA128="","x",'Indicator Date'!AA128)</f>
        <v>2022</v>
      </c>
      <c r="AB128" s="38" t="str">
        <f>IF('Indicator Date'!AB128="","x",'Indicator Date'!AB128)</f>
        <v>x</v>
      </c>
      <c r="AC128" s="38">
        <f>IF('Indicator Date'!AC128="","x",'Indicator Date'!AC128)</f>
        <v>2020</v>
      </c>
      <c r="AD128" s="38">
        <f>IF('Indicator Date'!AD128="","x",'Indicator Date'!AD128)</f>
        <v>2022</v>
      </c>
      <c r="AE128" s="38">
        <f>IF('Indicator Date'!AE128="","x",'Indicator Date'!AE128)</f>
        <v>2024</v>
      </c>
      <c r="AF128" s="38">
        <f>IF('Indicator Date'!AF128="","x",'Indicator Date'!AF128)</f>
        <v>2024</v>
      </c>
      <c r="AG128" s="38">
        <f>IF('Indicator Date'!AG128="","x",'Indicator Date'!AG128)</f>
        <v>2024</v>
      </c>
      <c r="AH128" s="38">
        <f>IF('Indicator Date'!AH128="","x",'Indicator Date'!AH128)</f>
        <v>2022</v>
      </c>
      <c r="AI128" s="38" t="str">
        <f>IF('Indicator Date'!AI128="","x",RIGHT('Indicator Date'!AI128,4))</f>
        <v>2012</v>
      </c>
      <c r="AJ128" s="38">
        <f>IF('Indicator Date'!AJ128="","x",'Indicator Date'!AJ128)</f>
        <v>2024</v>
      </c>
      <c r="AK128" s="38">
        <f>IF('Indicator Date'!AK128="","x",'Indicator Date'!AK128)</f>
        <v>2021</v>
      </c>
      <c r="AL128" s="38">
        <f>IF('Indicator Date'!AL128="","x",'Indicator Date'!AL128)</f>
        <v>2022</v>
      </c>
      <c r="AM128" s="38">
        <f>IF('Indicator Date'!AM128="","x",'Indicator Date'!AM128)</f>
        <v>2022</v>
      </c>
      <c r="AN128" s="38">
        <f>IF('Indicator Date'!AN128="","x",'Indicator Date'!AN128)</f>
        <v>2023</v>
      </c>
      <c r="AO128" s="38">
        <f>IF('Indicator Date'!AO128="","x",'Indicator Date'!AO128)</f>
        <v>2022</v>
      </c>
      <c r="AP128" s="38">
        <f>IF('Indicator Date'!AP128="","x",'Indicator Date'!AP128)</f>
        <v>2022</v>
      </c>
      <c r="AQ128" s="38">
        <f>IF('Indicator Date'!AQ128="","x",'Indicator Date'!AQ128)</f>
        <v>2022</v>
      </c>
      <c r="AR128" s="38">
        <f>IF('Indicator Date'!AR128="","x",'Indicator Date'!AR128)</f>
        <v>2022</v>
      </c>
      <c r="AS128" s="38">
        <f>IF('Indicator Date'!AS128="","x",'Indicator Date'!AS128)</f>
        <v>2022</v>
      </c>
      <c r="AT128" s="38">
        <f>IF('Indicator Date'!AT128="","x",'Indicator Date'!AT128)</f>
        <v>2022</v>
      </c>
      <c r="AU128" s="38">
        <f>IF('Indicator Date'!AU128="","x",'Indicator Date'!AU128)</f>
        <v>2022</v>
      </c>
      <c r="AV128" s="38">
        <f>IF('Indicator Date'!AV128="","x",'Indicator Date'!AV128)</f>
        <v>2022</v>
      </c>
      <c r="AW128" s="38">
        <f>IF('Indicator Date'!AW128="","x",'Indicator Date'!AW128)</f>
        <v>2021</v>
      </c>
      <c r="AX128" s="38">
        <f>IF('Indicator Date'!AX128="","x",'Indicator Date'!AX128)</f>
        <v>2024</v>
      </c>
      <c r="AY128" s="38">
        <f>IF('Indicator Date'!AY128="","x",'Indicator Date'!AY128)</f>
        <v>2024</v>
      </c>
      <c r="AZ128" s="38">
        <f>IF('Indicator Date'!AZ128="","x",'Indicator Date'!AZ128)</f>
        <v>2024</v>
      </c>
      <c r="BA128" s="38">
        <f>IF('Indicator Date'!BA128="","x",'Indicator Date'!BA128)</f>
        <v>2024</v>
      </c>
      <c r="BB128" s="38">
        <f>IF('Indicator Date'!BB128="","x",'Indicator Date'!BB128)</f>
        <v>2024</v>
      </c>
      <c r="BC128" s="38" t="str">
        <f>IF('Indicator Date'!BC128="","x",'Indicator Date'!BC128)</f>
        <v>x</v>
      </c>
      <c r="BD128" s="38">
        <f>IF('Indicator Date'!BD128="","x",'Indicator Date'!BD128)</f>
        <v>2024</v>
      </c>
      <c r="BE128" s="38">
        <f>IF('Indicator Date'!BE128="","x",'Indicator Date'!BE128)</f>
        <v>2024</v>
      </c>
      <c r="BF128" s="38">
        <f>IF('Indicator Date'!BF128="","x",'Indicator Date'!BF128)</f>
        <v>2015</v>
      </c>
      <c r="BG128" s="38">
        <f>IF('Indicator Date'!BG128="","x",'Indicator Date'!BG128)</f>
        <v>2022</v>
      </c>
      <c r="BH128" s="38">
        <f>IF('Indicator Date'!BH128="","x",'Indicator Date'!BH128)</f>
        <v>2023</v>
      </c>
      <c r="BI128" s="38">
        <f>IF('Indicator Date'!BI128="","x",'Indicator Date'!BI128)</f>
        <v>2022</v>
      </c>
      <c r="BJ128" s="38">
        <f>IF('Indicator Date'!BJ128="","x",'Indicator Date'!BJ128)</f>
        <v>2022</v>
      </c>
      <c r="BK128" s="38">
        <f>IF('Indicator Date'!BK128="","x",'Indicator Date'!BK128)</f>
        <v>2021</v>
      </c>
      <c r="BL128" s="38">
        <f>IF('Indicator Date'!BL128="","x",'Indicator Date'!BL128)</f>
        <v>2021</v>
      </c>
      <c r="BM128" s="38">
        <f>IF('Indicator Date'!BM128="","x",'Indicator Date'!BM128)</f>
        <v>2014</v>
      </c>
      <c r="BN128" s="38">
        <f>IF('Indicator Date'!BN128="","x",'Indicator Date'!BN128)</f>
        <v>2022</v>
      </c>
      <c r="BO128" s="38">
        <f>IF('Indicator Date'!BO128="","x",'Indicator Date'!BO128)</f>
        <v>2022</v>
      </c>
      <c r="BP128" s="38">
        <f>IF('Indicator Date'!BP128="","x",'Indicator Date'!BP128)</f>
        <v>2020</v>
      </c>
      <c r="BQ128" s="38">
        <f>IF('Indicator Date'!BQ128="","x",'Indicator Date'!BQ128)</f>
        <v>2022</v>
      </c>
      <c r="BR128" s="38">
        <f>IF('Indicator Date'!BR128="","x",'Indicator Date'!BR128)</f>
        <v>2022</v>
      </c>
      <c r="BS128" s="38">
        <f>IF('Indicator Date'!BS128="","x",'Indicator Date'!BS128)</f>
        <v>2022</v>
      </c>
      <c r="BT128" s="38">
        <f>IF('Indicator Date'!BT128="","x",'Indicator Date'!BT128)</f>
        <v>2021</v>
      </c>
      <c r="BU128" s="38">
        <f>IF('Indicator Date'!BU128="","x",'Indicator Date'!BU128)</f>
        <v>2020</v>
      </c>
      <c r="BV128" s="38">
        <f>IF('Indicator Date'!BV128="","x",'Indicator Date'!BV128)</f>
        <v>2023</v>
      </c>
    </row>
    <row r="129" spans="1:74">
      <c r="A129" s="30" t="str">
        <f>'Indicator Data'!A131</f>
        <v>Nigeria</v>
      </c>
      <c r="B129" s="23" t="str">
        <f>'Indicator Data'!B131</f>
        <v>NGA</v>
      </c>
      <c r="C129" s="38">
        <f>IF('Indicator Date'!C129="","x",'Indicator Date'!C129)</f>
        <v>2024</v>
      </c>
      <c r="D129" s="38">
        <f>IF('Indicator Date'!D129="","x",'Indicator Date'!D129)</f>
        <v>2024</v>
      </c>
      <c r="E129" s="38">
        <f>IF('Indicator Date'!E129="","x",'Indicator Date'!E129)</f>
        <v>2024</v>
      </c>
      <c r="F129" s="38">
        <f>IF('Indicator Date'!F129="","x",'Indicator Date'!F129)</f>
        <v>2024</v>
      </c>
      <c r="G129" s="38">
        <f>IF('Indicator Date'!G129="","x",'Indicator Date'!G129)</f>
        <v>2024</v>
      </c>
      <c r="H129" s="38">
        <f>IF('Indicator Date'!H129="","x",'Indicator Date'!H129)</f>
        <v>2024</v>
      </c>
      <c r="I129" s="38">
        <f>IF('Indicator Date'!I129="","x",'Indicator Date'!I129)</f>
        <v>2024</v>
      </c>
      <c r="J129" s="38">
        <f>IF('Indicator Date'!J129="","x",'Indicator Date'!J129)</f>
        <v>2024</v>
      </c>
      <c r="K129" s="38">
        <f>IF('Indicator Date'!K129="","x",'Indicator Date'!K129)</f>
        <v>2024</v>
      </c>
      <c r="L129" s="38">
        <f>IF('Indicator Date'!L129="","x",'Indicator Date'!L129)</f>
        <v>2024</v>
      </c>
      <c r="M129" s="38">
        <f>IF('Indicator Date'!M129="","x",'Indicator Date'!M129)</f>
        <v>2024</v>
      </c>
      <c r="N129" s="38">
        <f>IF('Indicator Date'!N129="","x",'Indicator Date'!N129)</f>
        <v>2024</v>
      </c>
      <c r="O129" s="38">
        <f>IF('Indicator Date'!O129="","x",'Indicator Date'!O129)</f>
        <v>2024</v>
      </c>
      <c r="P129" s="38">
        <f>IF('Indicator Date'!P129="","x",'Indicator Date'!P129)</f>
        <v>2024</v>
      </c>
      <c r="Q129" s="38">
        <f>IF('Indicator Date'!Q129="","x",'Indicator Date'!Q129)</f>
        <v>2024</v>
      </c>
      <c r="R129" s="38">
        <f>IF('Indicator Date'!R129="","x",'Indicator Date'!R129)</f>
        <v>2024</v>
      </c>
      <c r="S129" s="38">
        <f>IF('Indicator Date'!S129="","x",'Indicator Date'!S129)</f>
        <v>2024</v>
      </c>
      <c r="T129" s="38">
        <f>IF('Indicator Date'!T129="","x",'Indicator Date'!T129)</f>
        <v>2024</v>
      </c>
      <c r="U129" s="38">
        <f>IF('Indicator Date'!U129="","x",'Indicator Date'!U129)</f>
        <v>2024</v>
      </c>
      <c r="V129" s="38">
        <f>IF('Indicator Date'!V129="","x",'Indicator Date'!V129)</f>
        <v>2021</v>
      </c>
      <c r="W129" s="38">
        <f>IF('Indicator Date'!W129="","x",'Indicator Date'!W129)</f>
        <v>2022</v>
      </c>
      <c r="X129" s="38">
        <f>IF('Indicator Date'!X129="","x",'Indicator Date'!X129)</f>
        <v>2022</v>
      </c>
      <c r="Y129" s="38">
        <f>IF('Indicator Date'!Y129="","x",'Indicator Date'!Y129)</f>
        <v>2018</v>
      </c>
      <c r="Z129" s="38">
        <f>IF('Indicator Date'!Z129="","x",'Indicator Date'!Z129)</f>
        <v>2022</v>
      </c>
      <c r="AA129" s="38">
        <f>IF('Indicator Date'!AA129="","x",'Indicator Date'!AA129)</f>
        <v>2022</v>
      </c>
      <c r="AB129" s="38">
        <f>IF('Indicator Date'!AB129="","x",'Indicator Date'!AB129)</f>
        <v>2018</v>
      </c>
      <c r="AC129" s="38">
        <f>IF('Indicator Date'!AC129="","x",'Indicator Date'!AC129)</f>
        <v>2020</v>
      </c>
      <c r="AD129" s="38">
        <f>IF('Indicator Date'!AD129="","x",'Indicator Date'!AD129)</f>
        <v>2022</v>
      </c>
      <c r="AE129" s="38">
        <f>IF('Indicator Date'!AE129="","x",'Indicator Date'!AE129)</f>
        <v>2024</v>
      </c>
      <c r="AF129" s="38">
        <f>IF('Indicator Date'!AF129="","x",'Indicator Date'!AF129)</f>
        <v>2024</v>
      </c>
      <c r="AG129" s="38">
        <f>IF('Indicator Date'!AG129="","x",'Indicator Date'!AG129)</f>
        <v>2024</v>
      </c>
      <c r="AH129" s="38">
        <f>IF('Indicator Date'!AH129="","x",'Indicator Date'!AH129)</f>
        <v>2022</v>
      </c>
      <c r="AI129" s="38" t="str">
        <f>IF('Indicator Date'!AI129="","x",RIGHT('Indicator Date'!AI129,4))</f>
        <v>2021</v>
      </c>
      <c r="AJ129" s="38">
        <f>IF('Indicator Date'!AJ129="","x",'Indicator Date'!AJ129)</f>
        <v>2024</v>
      </c>
      <c r="AK129" s="38">
        <f>IF('Indicator Date'!AK129="","x",'Indicator Date'!AK129)</f>
        <v>2021</v>
      </c>
      <c r="AL129" s="38">
        <f>IF('Indicator Date'!AL129="","x",'Indicator Date'!AL129)</f>
        <v>2022</v>
      </c>
      <c r="AM129" s="38">
        <f>IF('Indicator Date'!AM129="","x",'Indicator Date'!AM129)</f>
        <v>2022</v>
      </c>
      <c r="AN129" s="38">
        <f>IF('Indicator Date'!AN129="","x",'Indicator Date'!AN129)</f>
        <v>2023</v>
      </c>
      <c r="AO129" s="38">
        <f>IF('Indicator Date'!AO129="","x",'Indicator Date'!AO129)</f>
        <v>2022</v>
      </c>
      <c r="AP129" s="38">
        <f>IF('Indicator Date'!AP129="","x",'Indicator Date'!AP129)</f>
        <v>2020</v>
      </c>
      <c r="AQ129" s="38">
        <f>IF('Indicator Date'!AQ129="","x",'Indicator Date'!AQ129)</f>
        <v>2022</v>
      </c>
      <c r="AR129" s="38">
        <f>IF('Indicator Date'!AR129="","x",'Indicator Date'!AR129)</f>
        <v>2021</v>
      </c>
      <c r="AS129" s="38" t="str">
        <f>IF('Indicator Date'!AS129="","x",'Indicator Date'!AS129)</f>
        <v>x</v>
      </c>
      <c r="AT129" s="38">
        <f>IF('Indicator Date'!AT129="","x",'Indicator Date'!AT129)</f>
        <v>2022</v>
      </c>
      <c r="AU129" s="38">
        <f>IF('Indicator Date'!AU129="","x",'Indicator Date'!AU129)</f>
        <v>2022</v>
      </c>
      <c r="AV129" s="38">
        <f>IF('Indicator Date'!AV129="","x",'Indicator Date'!AV129)</f>
        <v>2022</v>
      </c>
      <c r="AW129" s="38">
        <f>IF('Indicator Date'!AW129="","x",'Indicator Date'!AW129)</f>
        <v>2018</v>
      </c>
      <c r="AX129" s="38">
        <f>IF('Indicator Date'!AX129="","x",'Indicator Date'!AX129)</f>
        <v>2024</v>
      </c>
      <c r="AY129" s="38">
        <f>IF('Indicator Date'!AY129="","x",'Indicator Date'!AY129)</f>
        <v>2024</v>
      </c>
      <c r="AZ129" s="38">
        <f>IF('Indicator Date'!AZ129="","x",'Indicator Date'!AZ129)</f>
        <v>2024</v>
      </c>
      <c r="BA129" s="38">
        <f>IF('Indicator Date'!BA129="","x",'Indicator Date'!BA129)</f>
        <v>2024</v>
      </c>
      <c r="BB129" s="38">
        <f>IF('Indicator Date'!BB129="","x",'Indicator Date'!BB129)</f>
        <v>2024</v>
      </c>
      <c r="BC129" s="38">
        <f>IF('Indicator Date'!BC129="","x",'Indicator Date'!BC129)</f>
        <v>2024</v>
      </c>
      <c r="BD129" s="38">
        <f>IF('Indicator Date'!BD129="","x",'Indicator Date'!BD129)</f>
        <v>2024</v>
      </c>
      <c r="BE129" s="38">
        <f>IF('Indicator Date'!BE129="","x",'Indicator Date'!BE129)</f>
        <v>2024</v>
      </c>
      <c r="BF129" s="38">
        <f>IF('Indicator Date'!BF129="","x",'Indicator Date'!BF129)</f>
        <v>2015</v>
      </c>
      <c r="BG129" s="38">
        <f>IF('Indicator Date'!BG129="","x",'Indicator Date'!BG129)</f>
        <v>2022</v>
      </c>
      <c r="BH129" s="38">
        <f>IF('Indicator Date'!BH129="","x",'Indicator Date'!BH129)</f>
        <v>2023</v>
      </c>
      <c r="BI129" s="38">
        <f>IF('Indicator Date'!BI129="","x",'Indicator Date'!BI129)</f>
        <v>2022</v>
      </c>
      <c r="BJ129" s="38">
        <f>IF('Indicator Date'!BJ129="","x",'Indicator Date'!BJ129)</f>
        <v>2018</v>
      </c>
      <c r="BK129" s="38">
        <f>IF('Indicator Date'!BK129="","x",'Indicator Date'!BK129)</f>
        <v>2021</v>
      </c>
      <c r="BL129" s="38">
        <f>IF('Indicator Date'!BL129="","x",'Indicator Date'!BL129)</f>
        <v>2022</v>
      </c>
      <c r="BM129" s="38">
        <f>IF('Indicator Date'!BM129="","x",'Indicator Date'!BM129)</f>
        <v>2014</v>
      </c>
      <c r="BN129" s="38">
        <f>IF('Indicator Date'!BN129="","x",'Indicator Date'!BN129)</f>
        <v>2022</v>
      </c>
      <c r="BO129" s="38">
        <f>IF('Indicator Date'!BO129="","x",'Indicator Date'!BO129)</f>
        <v>2022</v>
      </c>
      <c r="BP129" s="38">
        <f>IF('Indicator Date'!BP129="","x",'Indicator Date'!BP129)</f>
        <v>2021</v>
      </c>
      <c r="BQ129" s="38">
        <f>IF('Indicator Date'!BQ129="","x",'Indicator Date'!BQ129)</f>
        <v>2022</v>
      </c>
      <c r="BR129" s="38">
        <f>IF('Indicator Date'!BR129="","x",'Indicator Date'!BR129)</f>
        <v>2022</v>
      </c>
      <c r="BS129" s="38">
        <f>IF('Indicator Date'!BS129="","x",'Indicator Date'!BS129)</f>
        <v>2022</v>
      </c>
      <c r="BT129" s="38">
        <f>IF('Indicator Date'!BT129="","x",'Indicator Date'!BT129)</f>
        <v>2021</v>
      </c>
      <c r="BU129" s="38">
        <f>IF('Indicator Date'!BU129="","x",'Indicator Date'!BU129)</f>
        <v>2020</v>
      </c>
      <c r="BV129" s="38">
        <f>IF('Indicator Date'!BV129="","x",'Indicator Date'!BV129)</f>
        <v>2023</v>
      </c>
    </row>
    <row r="130" spans="1:74">
      <c r="A130" s="30" t="str">
        <f>'Indicator Data'!A132</f>
        <v>North Macedonia</v>
      </c>
      <c r="B130" s="23" t="str">
        <f>'Indicator Data'!B132</f>
        <v>MKD</v>
      </c>
      <c r="C130" s="38">
        <f>IF('Indicator Date'!C130="","x",'Indicator Date'!C130)</f>
        <v>2024</v>
      </c>
      <c r="D130" s="38">
        <f>IF('Indicator Date'!D130="","x",'Indicator Date'!D130)</f>
        <v>2024</v>
      </c>
      <c r="E130" s="38">
        <f>IF('Indicator Date'!E130="","x",'Indicator Date'!E130)</f>
        <v>2024</v>
      </c>
      <c r="F130" s="38">
        <f>IF('Indicator Date'!F130="","x",'Indicator Date'!F130)</f>
        <v>2024</v>
      </c>
      <c r="G130" s="38">
        <f>IF('Indicator Date'!G130="","x",'Indicator Date'!G130)</f>
        <v>2024</v>
      </c>
      <c r="H130" s="38">
        <f>IF('Indicator Date'!H130="","x",'Indicator Date'!H130)</f>
        <v>2024</v>
      </c>
      <c r="I130" s="38">
        <f>IF('Indicator Date'!I130="","x",'Indicator Date'!I130)</f>
        <v>2024</v>
      </c>
      <c r="J130" s="38">
        <f>IF('Indicator Date'!J130="","x",'Indicator Date'!J130)</f>
        <v>2024</v>
      </c>
      <c r="K130" s="38">
        <f>IF('Indicator Date'!K130="","x",'Indicator Date'!K130)</f>
        <v>2024</v>
      </c>
      <c r="L130" s="38">
        <f>IF('Indicator Date'!L130="","x",'Indicator Date'!L130)</f>
        <v>2024</v>
      </c>
      <c r="M130" s="38">
        <f>IF('Indicator Date'!M130="","x",'Indicator Date'!M130)</f>
        <v>2024</v>
      </c>
      <c r="N130" s="38" t="str">
        <f>IF('Indicator Date'!N130="","x",'Indicator Date'!N130)</f>
        <v>x</v>
      </c>
      <c r="O130" s="38" t="str">
        <f>IF('Indicator Date'!O130="","x",'Indicator Date'!O130)</f>
        <v>x</v>
      </c>
      <c r="P130" s="38" t="str">
        <f>IF('Indicator Date'!P130="","x",'Indicator Date'!P130)</f>
        <v>x</v>
      </c>
      <c r="Q130" s="38">
        <f>IF('Indicator Date'!Q130="","x",'Indicator Date'!Q130)</f>
        <v>2024</v>
      </c>
      <c r="R130" s="38">
        <f>IF('Indicator Date'!R130="","x",'Indicator Date'!R130)</f>
        <v>2024</v>
      </c>
      <c r="S130" s="38">
        <f>IF('Indicator Date'!S130="","x",'Indicator Date'!S130)</f>
        <v>2024</v>
      </c>
      <c r="T130" s="38">
        <f>IF('Indicator Date'!T130="","x",'Indicator Date'!T130)</f>
        <v>2024</v>
      </c>
      <c r="U130" s="38">
        <f>IF('Indicator Date'!U130="","x",'Indicator Date'!U130)</f>
        <v>2024</v>
      </c>
      <c r="V130" s="38">
        <f>IF('Indicator Date'!V130="","x",'Indicator Date'!V130)</f>
        <v>2021</v>
      </c>
      <c r="W130" s="38">
        <f>IF('Indicator Date'!W130="","x",'Indicator Date'!W130)</f>
        <v>2022</v>
      </c>
      <c r="X130" s="38">
        <f>IF('Indicator Date'!X130="","x",'Indicator Date'!X130)</f>
        <v>2022</v>
      </c>
      <c r="Y130" s="38">
        <f>IF('Indicator Date'!Y130="","x",'Indicator Date'!Y130)</f>
        <v>2018</v>
      </c>
      <c r="Z130" s="38">
        <f>IF('Indicator Date'!Z130="","x",'Indicator Date'!Z130)</f>
        <v>2022</v>
      </c>
      <c r="AA130" s="38">
        <f>IF('Indicator Date'!AA130="","x",'Indicator Date'!AA130)</f>
        <v>2020</v>
      </c>
      <c r="AB130" s="38">
        <f>IF('Indicator Date'!AB130="","x",'Indicator Date'!AB130)</f>
        <v>2018</v>
      </c>
      <c r="AC130" s="38">
        <f>IF('Indicator Date'!AC130="","x",'Indicator Date'!AC130)</f>
        <v>2020</v>
      </c>
      <c r="AD130" s="38">
        <f>IF('Indicator Date'!AD130="","x",'Indicator Date'!AD130)</f>
        <v>2022</v>
      </c>
      <c r="AE130" s="38">
        <f>IF('Indicator Date'!AE130="","x",'Indicator Date'!AE130)</f>
        <v>2024</v>
      </c>
      <c r="AF130" s="38">
        <f>IF('Indicator Date'!AF130="","x",'Indicator Date'!AF130)</f>
        <v>2024</v>
      </c>
      <c r="AG130" s="38">
        <f>IF('Indicator Date'!AG130="","x",'Indicator Date'!AG130)</f>
        <v>2024</v>
      </c>
      <c r="AH130" s="38">
        <f>IF('Indicator Date'!AH130="","x",'Indicator Date'!AH130)</f>
        <v>2022</v>
      </c>
      <c r="AI130" s="38" t="str">
        <f>IF('Indicator Date'!AI130="","x",RIGHT('Indicator Date'!AI130,4))</f>
        <v>2018</v>
      </c>
      <c r="AJ130" s="38">
        <f>IF('Indicator Date'!AJ130="","x",'Indicator Date'!AJ130)</f>
        <v>2024</v>
      </c>
      <c r="AK130" s="38">
        <f>IF('Indicator Date'!AK130="","x",'Indicator Date'!AK130)</f>
        <v>2021</v>
      </c>
      <c r="AL130" s="38">
        <f>IF('Indicator Date'!AL130="","x",'Indicator Date'!AL130)</f>
        <v>2022</v>
      </c>
      <c r="AM130" s="38">
        <f>IF('Indicator Date'!AM130="","x",'Indicator Date'!AM130)</f>
        <v>2022</v>
      </c>
      <c r="AN130" s="38">
        <f>IF('Indicator Date'!AN130="","x",'Indicator Date'!AN130)</f>
        <v>2023</v>
      </c>
      <c r="AO130" s="38">
        <f>IF('Indicator Date'!AO130="","x",'Indicator Date'!AO130)</f>
        <v>2022</v>
      </c>
      <c r="AP130" s="38">
        <f>IF('Indicator Date'!AP130="","x",'Indicator Date'!AP130)</f>
        <v>2019</v>
      </c>
      <c r="AQ130" s="38">
        <f>IF('Indicator Date'!AQ130="","x",'Indicator Date'!AQ130)</f>
        <v>2022</v>
      </c>
      <c r="AR130" s="38">
        <f>IF('Indicator Date'!AR130="","x",'Indicator Date'!AR130)</f>
        <v>2022</v>
      </c>
      <c r="AS130" s="38">
        <f>IF('Indicator Date'!AS130="","x",'Indicator Date'!AS130)</f>
        <v>2022</v>
      </c>
      <c r="AT130" s="38" t="str">
        <f>IF('Indicator Date'!AT130="","x",'Indicator Date'!AT130)</f>
        <v>x</v>
      </c>
      <c r="AU130" s="38">
        <f>IF('Indicator Date'!AU130="","x",'Indicator Date'!AU130)</f>
        <v>2022</v>
      </c>
      <c r="AV130" s="38">
        <f>IF('Indicator Date'!AV130="","x",'Indicator Date'!AV130)</f>
        <v>2022</v>
      </c>
      <c r="AW130" s="38">
        <f>IF('Indicator Date'!AW130="","x",'Indicator Date'!AW130)</f>
        <v>2019</v>
      </c>
      <c r="AX130" s="38">
        <f>IF('Indicator Date'!AX130="","x",'Indicator Date'!AX130)</f>
        <v>2024</v>
      </c>
      <c r="AY130" s="38">
        <f>IF('Indicator Date'!AY130="","x",'Indicator Date'!AY130)</f>
        <v>2024</v>
      </c>
      <c r="AZ130" s="38">
        <f>IF('Indicator Date'!AZ130="","x",'Indicator Date'!AZ130)</f>
        <v>2024</v>
      </c>
      <c r="BA130" s="38">
        <f>IF('Indicator Date'!BA130="","x",'Indicator Date'!BA130)</f>
        <v>2024</v>
      </c>
      <c r="BB130" s="38">
        <f>IF('Indicator Date'!BB130="","x",'Indicator Date'!BB130)</f>
        <v>2024</v>
      </c>
      <c r="BC130" s="38" t="str">
        <f>IF('Indicator Date'!BC130="","x",'Indicator Date'!BC130)</f>
        <v>x</v>
      </c>
      <c r="BD130" s="38">
        <f>IF('Indicator Date'!BD130="","x",'Indicator Date'!BD130)</f>
        <v>2024</v>
      </c>
      <c r="BE130" s="38">
        <f>IF('Indicator Date'!BE130="","x",'Indicator Date'!BE130)</f>
        <v>2024</v>
      </c>
      <c r="BF130" s="38">
        <f>IF('Indicator Date'!BF130="","x",'Indicator Date'!BF130)</f>
        <v>2015</v>
      </c>
      <c r="BG130" s="38">
        <f>IF('Indicator Date'!BG130="","x",'Indicator Date'!BG130)</f>
        <v>2022</v>
      </c>
      <c r="BH130" s="38">
        <f>IF('Indicator Date'!BH130="","x",'Indicator Date'!BH130)</f>
        <v>2023</v>
      </c>
      <c r="BI130" s="38">
        <f>IF('Indicator Date'!BI130="","x",'Indicator Date'!BI130)</f>
        <v>2022</v>
      </c>
      <c r="BJ130" s="38">
        <f>IF('Indicator Date'!BJ130="","x",'Indicator Date'!BJ130)</f>
        <v>2012</v>
      </c>
      <c r="BK130" s="38">
        <f>IF('Indicator Date'!BK130="","x",'Indicator Date'!BK130)</f>
        <v>2021</v>
      </c>
      <c r="BL130" s="38">
        <f>IF('Indicator Date'!BL130="","x",'Indicator Date'!BL130)</f>
        <v>2022</v>
      </c>
      <c r="BM130" s="38">
        <f>IF('Indicator Date'!BM130="","x",'Indicator Date'!BM130)</f>
        <v>2014</v>
      </c>
      <c r="BN130" s="38">
        <f>IF('Indicator Date'!BN130="","x",'Indicator Date'!BN130)</f>
        <v>2022</v>
      </c>
      <c r="BO130" s="38">
        <f>IF('Indicator Date'!BO130="","x",'Indicator Date'!BO130)</f>
        <v>2022</v>
      </c>
      <c r="BP130" s="38">
        <f>IF('Indicator Date'!BP130="","x",'Indicator Date'!BP130)</f>
        <v>2015</v>
      </c>
      <c r="BQ130" s="38">
        <f>IF('Indicator Date'!BQ130="","x",'Indicator Date'!BQ130)</f>
        <v>2022</v>
      </c>
      <c r="BR130" s="38">
        <f>IF('Indicator Date'!BR130="","x",'Indicator Date'!BR130)</f>
        <v>2022</v>
      </c>
      <c r="BS130" s="38">
        <f>IF('Indicator Date'!BS130="","x",'Indicator Date'!BS130)</f>
        <v>2022</v>
      </c>
      <c r="BT130" s="38">
        <f>IF('Indicator Date'!BT130="","x",'Indicator Date'!BT130)</f>
        <v>2021</v>
      </c>
      <c r="BU130" s="38">
        <f>IF('Indicator Date'!BU130="","x",'Indicator Date'!BU130)</f>
        <v>2020</v>
      </c>
      <c r="BV130" s="38">
        <f>IF('Indicator Date'!BV130="","x",'Indicator Date'!BV130)</f>
        <v>2023</v>
      </c>
    </row>
    <row r="131" spans="1:74">
      <c r="A131" s="30" t="str">
        <f>'Indicator Data'!A133</f>
        <v>Norway</v>
      </c>
      <c r="B131" s="23" t="str">
        <f>'Indicator Data'!B133</f>
        <v>NOR</v>
      </c>
      <c r="C131" s="38">
        <f>IF('Indicator Date'!C131="","x",'Indicator Date'!C131)</f>
        <v>2024</v>
      </c>
      <c r="D131" s="38">
        <f>IF('Indicator Date'!D131="","x",'Indicator Date'!D131)</f>
        <v>2024</v>
      </c>
      <c r="E131" s="38">
        <f>IF('Indicator Date'!E131="","x",'Indicator Date'!E131)</f>
        <v>2024</v>
      </c>
      <c r="F131" s="38">
        <f>IF('Indicator Date'!F131="","x",'Indicator Date'!F131)</f>
        <v>2024</v>
      </c>
      <c r="G131" s="38">
        <f>IF('Indicator Date'!G131="","x",'Indicator Date'!G131)</f>
        <v>2024</v>
      </c>
      <c r="H131" s="38">
        <f>IF('Indicator Date'!H131="","x",'Indicator Date'!H131)</f>
        <v>2024</v>
      </c>
      <c r="I131" s="38">
        <f>IF('Indicator Date'!I131="","x",'Indicator Date'!I131)</f>
        <v>2024</v>
      </c>
      <c r="J131" s="38">
        <f>IF('Indicator Date'!J131="","x",'Indicator Date'!J131)</f>
        <v>2024</v>
      </c>
      <c r="K131" s="38">
        <f>IF('Indicator Date'!K131="","x",'Indicator Date'!K131)</f>
        <v>2024</v>
      </c>
      <c r="L131" s="38">
        <f>IF('Indicator Date'!L131="","x",'Indicator Date'!L131)</f>
        <v>2024</v>
      </c>
      <c r="M131" s="38">
        <f>IF('Indicator Date'!M131="","x",'Indicator Date'!M131)</f>
        <v>2024</v>
      </c>
      <c r="N131" s="38" t="str">
        <f>IF('Indicator Date'!N131="","x",'Indicator Date'!N131)</f>
        <v>x</v>
      </c>
      <c r="O131" s="38" t="str">
        <f>IF('Indicator Date'!O131="","x",'Indicator Date'!O131)</f>
        <v>x</v>
      </c>
      <c r="P131" s="38" t="str">
        <f>IF('Indicator Date'!P131="","x",'Indicator Date'!P131)</f>
        <v>x</v>
      </c>
      <c r="Q131" s="38">
        <f>IF('Indicator Date'!Q131="","x",'Indicator Date'!Q131)</f>
        <v>2024</v>
      </c>
      <c r="R131" s="38">
        <f>IF('Indicator Date'!R131="","x",'Indicator Date'!R131)</f>
        <v>2024</v>
      </c>
      <c r="S131" s="38">
        <f>IF('Indicator Date'!S131="","x",'Indicator Date'!S131)</f>
        <v>2024</v>
      </c>
      <c r="T131" s="38">
        <f>IF('Indicator Date'!T131="","x",'Indicator Date'!T131)</f>
        <v>2024</v>
      </c>
      <c r="U131" s="38">
        <f>IF('Indicator Date'!U131="","x",'Indicator Date'!U131)</f>
        <v>2024</v>
      </c>
      <c r="V131" s="38">
        <f>IF('Indicator Date'!V131="","x",'Indicator Date'!V131)</f>
        <v>2021</v>
      </c>
      <c r="W131" s="38">
        <f>IF('Indicator Date'!W131="","x",'Indicator Date'!W131)</f>
        <v>2022</v>
      </c>
      <c r="X131" s="38">
        <f>IF('Indicator Date'!X131="","x",'Indicator Date'!X131)</f>
        <v>2022</v>
      </c>
      <c r="Y131" s="38">
        <f>IF('Indicator Date'!Y131="","x",'Indicator Date'!Y131)</f>
        <v>2011</v>
      </c>
      <c r="Z131" s="38">
        <f>IF('Indicator Date'!Z131="","x",'Indicator Date'!Z131)</f>
        <v>2022</v>
      </c>
      <c r="AA131" s="38" t="str">
        <f>IF('Indicator Date'!AA131="","x",'Indicator Date'!AA131)</f>
        <v>x</v>
      </c>
      <c r="AB131" s="38">
        <f>IF('Indicator Date'!AB131="","x",'Indicator Date'!AB131)</f>
        <v>2018</v>
      </c>
      <c r="AC131" s="38">
        <f>IF('Indicator Date'!AC131="","x",'Indicator Date'!AC131)</f>
        <v>2020</v>
      </c>
      <c r="AD131" s="38">
        <f>IF('Indicator Date'!AD131="","x",'Indicator Date'!AD131)</f>
        <v>2022</v>
      </c>
      <c r="AE131" s="38">
        <f>IF('Indicator Date'!AE131="","x",'Indicator Date'!AE131)</f>
        <v>2024</v>
      </c>
      <c r="AF131" s="38">
        <f>IF('Indicator Date'!AF131="","x",'Indicator Date'!AF131)</f>
        <v>2024</v>
      </c>
      <c r="AG131" s="38">
        <f>IF('Indicator Date'!AG131="","x",'Indicator Date'!AG131)</f>
        <v>2024</v>
      </c>
      <c r="AH131" s="38">
        <f>IF('Indicator Date'!AH131="","x",'Indicator Date'!AH131)</f>
        <v>2022</v>
      </c>
      <c r="AI131" s="38" t="str">
        <f>IF('Indicator Date'!AI131="","x",RIGHT('Indicator Date'!AI131,4))</f>
        <v>x</v>
      </c>
      <c r="AJ131" s="38">
        <f>IF('Indicator Date'!AJ131="","x",'Indicator Date'!AJ131)</f>
        <v>2024</v>
      </c>
      <c r="AK131" s="38">
        <f>IF('Indicator Date'!AK131="","x",'Indicator Date'!AK131)</f>
        <v>2021</v>
      </c>
      <c r="AL131" s="38">
        <f>IF('Indicator Date'!AL131="","x",'Indicator Date'!AL131)</f>
        <v>2022</v>
      </c>
      <c r="AM131" s="38" t="str">
        <f>IF('Indicator Date'!AM131="","x",'Indicator Date'!AM131)</f>
        <v>x</v>
      </c>
      <c r="AN131" s="38">
        <f>IF('Indicator Date'!AN131="","x",'Indicator Date'!AN131)</f>
        <v>2023</v>
      </c>
      <c r="AO131" s="38">
        <f>IF('Indicator Date'!AO131="","x",'Indicator Date'!AO131)</f>
        <v>2022</v>
      </c>
      <c r="AP131" s="38" t="str">
        <f>IF('Indicator Date'!AP131="","x",'Indicator Date'!AP131)</f>
        <v>x</v>
      </c>
      <c r="AQ131" s="38">
        <f>IF('Indicator Date'!AQ131="","x",'Indicator Date'!AQ131)</f>
        <v>2022</v>
      </c>
      <c r="AR131" s="38">
        <f>IF('Indicator Date'!AR131="","x",'Indicator Date'!AR131)</f>
        <v>2021</v>
      </c>
      <c r="AS131" s="38" t="str">
        <f>IF('Indicator Date'!AS131="","x",'Indicator Date'!AS131)</f>
        <v>x</v>
      </c>
      <c r="AT131" s="38" t="str">
        <f>IF('Indicator Date'!AT131="","x",'Indicator Date'!AT131)</f>
        <v>x</v>
      </c>
      <c r="AU131" s="38">
        <f>IF('Indicator Date'!AU131="","x",'Indicator Date'!AU131)</f>
        <v>2022</v>
      </c>
      <c r="AV131" s="38">
        <f>IF('Indicator Date'!AV131="","x",'Indicator Date'!AV131)</f>
        <v>2022</v>
      </c>
      <c r="AW131" s="38">
        <f>IF('Indicator Date'!AW131="","x",'Indicator Date'!AW131)</f>
        <v>2019</v>
      </c>
      <c r="AX131" s="38">
        <f>IF('Indicator Date'!AX131="","x",'Indicator Date'!AX131)</f>
        <v>2024</v>
      </c>
      <c r="AY131" s="38">
        <f>IF('Indicator Date'!AY131="","x",'Indicator Date'!AY131)</f>
        <v>2024</v>
      </c>
      <c r="AZ131" s="38">
        <f>IF('Indicator Date'!AZ131="","x",'Indicator Date'!AZ131)</f>
        <v>2024</v>
      </c>
      <c r="BA131" s="38" t="str">
        <f>IF('Indicator Date'!BA131="","x",'Indicator Date'!BA131)</f>
        <v>x</v>
      </c>
      <c r="BB131" s="38">
        <f>IF('Indicator Date'!BB131="","x",'Indicator Date'!BB131)</f>
        <v>2024</v>
      </c>
      <c r="BC131" s="38" t="str">
        <f>IF('Indicator Date'!BC131="","x",'Indicator Date'!BC131)</f>
        <v>x</v>
      </c>
      <c r="BD131" s="38">
        <f>IF('Indicator Date'!BD131="","x",'Indicator Date'!BD131)</f>
        <v>2024</v>
      </c>
      <c r="BE131" s="38">
        <f>IF('Indicator Date'!BE131="","x",'Indicator Date'!BE131)</f>
        <v>2024</v>
      </c>
      <c r="BF131" s="38">
        <f>IF('Indicator Date'!BF131="","x",'Indicator Date'!BF131)</f>
        <v>2015</v>
      </c>
      <c r="BG131" s="38">
        <f>IF('Indicator Date'!BG131="","x",'Indicator Date'!BG131)</f>
        <v>2022</v>
      </c>
      <c r="BH131" s="38">
        <f>IF('Indicator Date'!BH131="","x",'Indicator Date'!BH131)</f>
        <v>2023</v>
      </c>
      <c r="BI131" s="38">
        <f>IF('Indicator Date'!BI131="","x",'Indicator Date'!BI131)</f>
        <v>2022</v>
      </c>
      <c r="BJ131" s="38" t="str">
        <f>IF('Indicator Date'!BJ131="","x",'Indicator Date'!BJ131)</f>
        <v>x</v>
      </c>
      <c r="BK131" s="38">
        <f>IF('Indicator Date'!BK131="","x",'Indicator Date'!BK131)</f>
        <v>2022</v>
      </c>
      <c r="BL131" s="38">
        <f>IF('Indicator Date'!BL131="","x",'Indicator Date'!BL131)</f>
        <v>2022</v>
      </c>
      <c r="BM131" s="38">
        <f>IF('Indicator Date'!BM131="","x",'Indicator Date'!BM131)</f>
        <v>2014</v>
      </c>
      <c r="BN131" s="38">
        <f>IF('Indicator Date'!BN131="","x",'Indicator Date'!BN131)</f>
        <v>2022</v>
      </c>
      <c r="BO131" s="38">
        <f>IF('Indicator Date'!BO131="","x",'Indicator Date'!BO131)</f>
        <v>2022</v>
      </c>
      <c r="BP131" s="38">
        <f>IF('Indicator Date'!BP131="","x",'Indicator Date'!BP131)</f>
        <v>2021</v>
      </c>
      <c r="BQ131" s="38">
        <f>IF('Indicator Date'!BQ131="","x",'Indicator Date'!BQ131)</f>
        <v>2022</v>
      </c>
      <c r="BR131" s="38">
        <f>IF('Indicator Date'!BR131="","x",'Indicator Date'!BR131)</f>
        <v>2022</v>
      </c>
      <c r="BS131" s="38">
        <f>IF('Indicator Date'!BS131="","x",'Indicator Date'!BS131)</f>
        <v>2022</v>
      </c>
      <c r="BT131" s="38">
        <f>IF('Indicator Date'!BT131="","x",'Indicator Date'!BT131)</f>
        <v>2021</v>
      </c>
      <c r="BU131" s="38">
        <f>IF('Indicator Date'!BU131="","x",'Indicator Date'!BU131)</f>
        <v>2020</v>
      </c>
      <c r="BV131" s="38">
        <f>IF('Indicator Date'!BV131="","x",'Indicator Date'!BV131)</f>
        <v>2023</v>
      </c>
    </row>
    <row r="132" spans="1:74">
      <c r="A132" s="30" t="str">
        <f>'Indicator Data'!A134</f>
        <v>Oman</v>
      </c>
      <c r="B132" s="23" t="str">
        <f>'Indicator Data'!B134</f>
        <v>OMN</v>
      </c>
      <c r="C132" s="38">
        <f>IF('Indicator Date'!C132="","x",'Indicator Date'!C132)</f>
        <v>2024</v>
      </c>
      <c r="D132" s="38">
        <f>IF('Indicator Date'!D132="","x",'Indicator Date'!D132)</f>
        <v>2024</v>
      </c>
      <c r="E132" s="38">
        <f>IF('Indicator Date'!E132="","x",'Indicator Date'!E132)</f>
        <v>2024</v>
      </c>
      <c r="F132" s="38">
        <f>IF('Indicator Date'!F132="","x",'Indicator Date'!F132)</f>
        <v>2024</v>
      </c>
      <c r="G132" s="38">
        <f>IF('Indicator Date'!G132="","x",'Indicator Date'!G132)</f>
        <v>2024</v>
      </c>
      <c r="H132" s="38">
        <f>IF('Indicator Date'!H132="","x",'Indicator Date'!H132)</f>
        <v>2024</v>
      </c>
      <c r="I132" s="38">
        <f>IF('Indicator Date'!I132="","x",'Indicator Date'!I132)</f>
        <v>2024</v>
      </c>
      <c r="J132" s="38">
        <f>IF('Indicator Date'!J132="","x",'Indicator Date'!J132)</f>
        <v>2024</v>
      </c>
      <c r="K132" s="38">
        <f>IF('Indicator Date'!K132="","x",'Indicator Date'!K132)</f>
        <v>2024</v>
      </c>
      <c r="L132" s="38">
        <f>IF('Indicator Date'!L132="","x",'Indicator Date'!L132)</f>
        <v>2024</v>
      </c>
      <c r="M132" s="38">
        <f>IF('Indicator Date'!M132="","x",'Indicator Date'!M132)</f>
        <v>2024</v>
      </c>
      <c r="N132" s="38" t="str">
        <f>IF('Indicator Date'!N132="","x",'Indicator Date'!N132)</f>
        <v>x</v>
      </c>
      <c r="O132" s="38" t="str">
        <f>IF('Indicator Date'!O132="","x",'Indicator Date'!O132)</f>
        <v>x</v>
      </c>
      <c r="P132" s="38" t="str">
        <f>IF('Indicator Date'!P132="","x",'Indicator Date'!P132)</f>
        <v>x</v>
      </c>
      <c r="Q132" s="38">
        <f>IF('Indicator Date'!Q132="","x",'Indicator Date'!Q132)</f>
        <v>2024</v>
      </c>
      <c r="R132" s="38">
        <f>IF('Indicator Date'!R132="","x",'Indicator Date'!R132)</f>
        <v>2024</v>
      </c>
      <c r="S132" s="38">
        <f>IF('Indicator Date'!S132="","x",'Indicator Date'!S132)</f>
        <v>2024</v>
      </c>
      <c r="T132" s="38">
        <f>IF('Indicator Date'!T132="","x",'Indicator Date'!T132)</f>
        <v>2024</v>
      </c>
      <c r="U132" s="38">
        <f>IF('Indicator Date'!U132="","x",'Indicator Date'!U132)</f>
        <v>2024</v>
      </c>
      <c r="V132" s="38">
        <f>IF('Indicator Date'!V132="","x",'Indicator Date'!V132)</f>
        <v>2021</v>
      </c>
      <c r="W132" s="38">
        <f>IF('Indicator Date'!W132="","x",'Indicator Date'!W132)</f>
        <v>2022</v>
      </c>
      <c r="X132" s="38">
        <f>IF('Indicator Date'!X132="","x",'Indicator Date'!X132)</f>
        <v>2022</v>
      </c>
      <c r="Y132" s="38" t="str">
        <f>IF('Indicator Date'!Y132="","x",'Indicator Date'!Y132)</f>
        <v>x</v>
      </c>
      <c r="Z132" s="38">
        <f>IF('Indicator Date'!Z132="","x",'Indicator Date'!Z132)</f>
        <v>2022</v>
      </c>
      <c r="AA132" s="38">
        <f>IF('Indicator Date'!AA132="","x",'Indicator Date'!AA132)</f>
        <v>2021</v>
      </c>
      <c r="AB132" s="38">
        <f>IF('Indicator Date'!AB132="","x",'Indicator Date'!AB132)</f>
        <v>2018</v>
      </c>
      <c r="AC132" s="38">
        <f>IF('Indicator Date'!AC132="","x",'Indicator Date'!AC132)</f>
        <v>2020</v>
      </c>
      <c r="AD132" s="38">
        <f>IF('Indicator Date'!AD132="","x",'Indicator Date'!AD132)</f>
        <v>2022</v>
      </c>
      <c r="AE132" s="38">
        <f>IF('Indicator Date'!AE132="","x",'Indicator Date'!AE132)</f>
        <v>2024</v>
      </c>
      <c r="AF132" s="38">
        <f>IF('Indicator Date'!AF132="","x",'Indicator Date'!AF132)</f>
        <v>2024</v>
      </c>
      <c r="AG132" s="38">
        <f>IF('Indicator Date'!AG132="","x",'Indicator Date'!AG132)</f>
        <v>2024</v>
      </c>
      <c r="AH132" s="38">
        <f>IF('Indicator Date'!AH132="","x",'Indicator Date'!AH132)</f>
        <v>2022</v>
      </c>
      <c r="AI132" s="38" t="str">
        <f>IF('Indicator Date'!AI132="","x",RIGHT('Indicator Date'!AI132,4))</f>
        <v>x</v>
      </c>
      <c r="AJ132" s="38">
        <f>IF('Indicator Date'!AJ132="","x",'Indicator Date'!AJ132)</f>
        <v>2024</v>
      </c>
      <c r="AK132" s="38">
        <f>IF('Indicator Date'!AK132="","x",'Indicator Date'!AK132)</f>
        <v>2021</v>
      </c>
      <c r="AL132" s="38">
        <f>IF('Indicator Date'!AL132="","x",'Indicator Date'!AL132)</f>
        <v>2022</v>
      </c>
      <c r="AM132" s="38" t="str">
        <f>IF('Indicator Date'!AM132="","x",'Indicator Date'!AM132)</f>
        <v>x</v>
      </c>
      <c r="AN132" s="38">
        <f>IF('Indicator Date'!AN132="","x",'Indicator Date'!AN132)</f>
        <v>2023</v>
      </c>
      <c r="AO132" s="38">
        <f>IF('Indicator Date'!AO132="","x",'Indicator Date'!AO132)</f>
        <v>2022</v>
      </c>
      <c r="AP132" s="38">
        <f>IF('Indicator Date'!AP132="","x",'Indicator Date'!AP132)</f>
        <v>2017</v>
      </c>
      <c r="AQ132" s="38">
        <f>IF('Indicator Date'!AQ132="","x",'Indicator Date'!AQ132)</f>
        <v>2022</v>
      </c>
      <c r="AR132" s="38">
        <f>IF('Indicator Date'!AR132="","x",'Indicator Date'!AR132)</f>
        <v>2022</v>
      </c>
      <c r="AS132" s="38">
        <f>IF('Indicator Date'!AS132="","x",'Indicator Date'!AS132)</f>
        <v>2022</v>
      </c>
      <c r="AT132" s="38">
        <f>IF('Indicator Date'!AT132="","x",'Indicator Date'!AT132)</f>
        <v>2022</v>
      </c>
      <c r="AU132" s="38">
        <f>IF('Indicator Date'!AU132="","x",'Indicator Date'!AU132)</f>
        <v>2022</v>
      </c>
      <c r="AV132" s="38">
        <f>IF('Indicator Date'!AV132="","x",'Indicator Date'!AV132)</f>
        <v>2022</v>
      </c>
      <c r="AW132" s="38" t="str">
        <f>IF('Indicator Date'!AW132="","x",'Indicator Date'!AW132)</f>
        <v>x</v>
      </c>
      <c r="AX132" s="38">
        <f>IF('Indicator Date'!AX132="","x",'Indicator Date'!AX132)</f>
        <v>2024</v>
      </c>
      <c r="AY132" s="38">
        <f>IF('Indicator Date'!AY132="","x",'Indicator Date'!AY132)</f>
        <v>2024</v>
      </c>
      <c r="AZ132" s="38">
        <f>IF('Indicator Date'!AZ132="","x",'Indicator Date'!AZ132)</f>
        <v>2024</v>
      </c>
      <c r="BA132" s="38" t="str">
        <f>IF('Indicator Date'!BA132="","x",'Indicator Date'!BA132)</f>
        <v>x</v>
      </c>
      <c r="BB132" s="38">
        <f>IF('Indicator Date'!BB132="","x",'Indicator Date'!BB132)</f>
        <v>2024</v>
      </c>
      <c r="BC132" s="38" t="str">
        <f>IF('Indicator Date'!BC132="","x",'Indicator Date'!BC132)</f>
        <v>x</v>
      </c>
      <c r="BD132" s="38">
        <f>IF('Indicator Date'!BD132="","x",'Indicator Date'!BD132)</f>
        <v>2024</v>
      </c>
      <c r="BE132" s="38">
        <f>IF('Indicator Date'!BE132="","x",'Indicator Date'!BE132)</f>
        <v>2024</v>
      </c>
      <c r="BF132" s="38" t="str">
        <f>IF('Indicator Date'!BF132="","x",'Indicator Date'!BF132)</f>
        <v>x</v>
      </c>
      <c r="BG132" s="38">
        <f>IF('Indicator Date'!BG132="","x",'Indicator Date'!BG132)</f>
        <v>2022</v>
      </c>
      <c r="BH132" s="38">
        <f>IF('Indicator Date'!BH132="","x",'Indicator Date'!BH132)</f>
        <v>2023</v>
      </c>
      <c r="BI132" s="38">
        <f>IF('Indicator Date'!BI132="","x",'Indicator Date'!BI132)</f>
        <v>2022</v>
      </c>
      <c r="BJ132" s="38">
        <f>IF('Indicator Date'!BJ132="","x",'Indicator Date'!BJ132)</f>
        <v>2022</v>
      </c>
      <c r="BK132" s="38">
        <f>IF('Indicator Date'!BK132="","x",'Indicator Date'!BK132)</f>
        <v>2021</v>
      </c>
      <c r="BL132" s="38">
        <f>IF('Indicator Date'!BL132="","x",'Indicator Date'!BL132)</f>
        <v>2021</v>
      </c>
      <c r="BM132" s="38">
        <f>IF('Indicator Date'!BM132="","x",'Indicator Date'!BM132)</f>
        <v>2014</v>
      </c>
      <c r="BN132" s="38">
        <f>IF('Indicator Date'!BN132="","x",'Indicator Date'!BN132)</f>
        <v>2022</v>
      </c>
      <c r="BO132" s="38">
        <f>IF('Indicator Date'!BO132="","x",'Indicator Date'!BO132)</f>
        <v>2022</v>
      </c>
      <c r="BP132" s="38">
        <f>IF('Indicator Date'!BP132="","x",'Indicator Date'!BP132)</f>
        <v>2020</v>
      </c>
      <c r="BQ132" s="38">
        <f>IF('Indicator Date'!BQ132="","x",'Indicator Date'!BQ132)</f>
        <v>2022</v>
      </c>
      <c r="BR132" s="38">
        <f>IF('Indicator Date'!BR132="","x",'Indicator Date'!BR132)</f>
        <v>2022</v>
      </c>
      <c r="BS132" s="38">
        <f>IF('Indicator Date'!BS132="","x",'Indicator Date'!BS132)</f>
        <v>2022</v>
      </c>
      <c r="BT132" s="38">
        <f>IF('Indicator Date'!BT132="","x",'Indicator Date'!BT132)</f>
        <v>2021</v>
      </c>
      <c r="BU132" s="38">
        <f>IF('Indicator Date'!BU132="","x",'Indicator Date'!BU132)</f>
        <v>2020</v>
      </c>
      <c r="BV132" s="38">
        <f>IF('Indicator Date'!BV132="","x",'Indicator Date'!BV132)</f>
        <v>2023</v>
      </c>
    </row>
    <row r="133" spans="1:74">
      <c r="A133" s="30" t="str">
        <f>'Indicator Data'!A135</f>
        <v>Pakistan</v>
      </c>
      <c r="B133" s="23" t="str">
        <f>'Indicator Data'!B135</f>
        <v>PAK</v>
      </c>
      <c r="C133" s="38">
        <f>IF('Indicator Date'!C133="","x",'Indicator Date'!C133)</f>
        <v>2024</v>
      </c>
      <c r="D133" s="38">
        <f>IF('Indicator Date'!D133="","x",'Indicator Date'!D133)</f>
        <v>2024</v>
      </c>
      <c r="E133" s="38">
        <f>IF('Indicator Date'!E133="","x",'Indicator Date'!E133)</f>
        <v>2024</v>
      </c>
      <c r="F133" s="38">
        <f>IF('Indicator Date'!F133="","x",'Indicator Date'!F133)</f>
        <v>2024</v>
      </c>
      <c r="G133" s="38">
        <f>IF('Indicator Date'!G133="","x",'Indicator Date'!G133)</f>
        <v>2024</v>
      </c>
      <c r="H133" s="38">
        <f>IF('Indicator Date'!H133="","x",'Indicator Date'!H133)</f>
        <v>2024</v>
      </c>
      <c r="I133" s="38">
        <f>IF('Indicator Date'!I133="","x",'Indicator Date'!I133)</f>
        <v>2024</v>
      </c>
      <c r="J133" s="38">
        <f>IF('Indicator Date'!J133="","x",'Indicator Date'!J133)</f>
        <v>2024</v>
      </c>
      <c r="K133" s="38">
        <f>IF('Indicator Date'!K133="","x",'Indicator Date'!K133)</f>
        <v>2024</v>
      </c>
      <c r="L133" s="38">
        <f>IF('Indicator Date'!L133="","x",'Indicator Date'!L133)</f>
        <v>2024</v>
      </c>
      <c r="M133" s="38">
        <f>IF('Indicator Date'!M133="","x",'Indicator Date'!M133)</f>
        <v>2024</v>
      </c>
      <c r="N133" s="38" t="str">
        <f>IF('Indicator Date'!N133="","x",'Indicator Date'!N133)</f>
        <v>x</v>
      </c>
      <c r="O133" s="38" t="str">
        <f>IF('Indicator Date'!O133="","x",'Indicator Date'!O133)</f>
        <v>x</v>
      </c>
      <c r="P133" s="38" t="str">
        <f>IF('Indicator Date'!P133="","x",'Indicator Date'!P133)</f>
        <v>x</v>
      </c>
      <c r="Q133" s="38">
        <f>IF('Indicator Date'!Q133="","x",'Indicator Date'!Q133)</f>
        <v>2024</v>
      </c>
      <c r="R133" s="38">
        <f>IF('Indicator Date'!R133="","x",'Indicator Date'!R133)</f>
        <v>2024</v>
      </c>
      <c r="S133" s="38">
        <f>IF('Indicator Date'!S133="","x",'Indicator Date'!S133)</f>
        <v>2024</v>
      </c>
      <c r="T133" s="38">
        <f>IF('Indicator Date'!T133="","x",'Indicator Date'!T133)</f>
        <v>2024</v>
      </c>
      <c r="U133" s="38">
        <f>IF('Indicator Date'!U133="","x",'Indicator Date'!U133)</f>
        <v>2024</v>
      </c>
      <c r="V133" s="38">
        <f>IF('Indicator Date'!V133="","x",'Indicator Date'!V133)</f>
        <v>2021</v>
      </c>
      <c r="W133" s="38">
        <f>IF('Indicator Date'!W133="","x",'Indicator Date'!W133)</f>
        <v>2022</v>
      </c>
      <c r="X133" s="38">
        <f>IF('Indicator Date'!X133="","x",'Indicator Date'!X133)</f>
        <v>2022</v>
      </c>
      <c r="Y133" s="38">
        <f>IF('Indicator Date'!Y133="","x",'Indicator Date'!Y133)</f>
        <v>2013</v>
      </c>
      <c r="Z133" s="38">
        <f>IF('Indicator Date'!Z133="","x",'Indicator Date'!Z133)</f>
        <v>2022</v>
      </c>
      <c r="AA133" s="38">
        <f>IF('Indicator Date'!AA133="","x",'Indicator Date'!AA133)</f>
        <v>2022</v>
      </c>
      <c r="AB133" s="38">
        <f>IF('Indicator Date'!AB133="","x",'Indicator Date'!AB133)</f>
        <v>2018</v>
      </c>
      <c r="AC133" s="38">
        <f>IF('Indicator Date'!AC133="","x",'Indicator Date'!AC133)</f>
        <v>2020</v>
      </c>
      <c r="AD133" s="38">
        <f>IF('Indicator Date'!AD133="","x",'Indicator Date'!AD133)</f>
        <v>2022</v>
      </c>
      <c r="AE133" s="38">
        <f>IF('Indicator Date'!AE133="","x",'Indicator Date'!AE133)</f>
        <v>2024</v>
      </c>
      <c r="AF133" s="38">
        <f>IF('Indicator Date'!AF133="","x",'Indicator Date'!AF133)</f>
        <v>2024</v>
      </c>
      <c r="AG133" s="38">
        <f>IF('Indicator Date'!AG133="","x",'Indicator Date'!AG133)</f>
        <v>2024</v>
      </c>
      <c r="AH133" s="38">
        <f>IF('Indicator Date'!AH133="","x",'Indicator Date'!AH133)</f>
        <v>2022</v>
      </c>
      <c r="AI133" s="38" t="str">
        <f>IF('Indicator Date'!AI133="","x",RIGHT('Indicator Date'!AI133,4))</f>
        <v>2017</v>
      </c>
      <c r="AJ133" s="38">
        <f>IF('Indicator Date'!AJ133="","x",'Indicator Date'!AJ133)</f>
        <v>2024</v>
      </c>
      <c r="AK133" s="38">
        <f>IF('Indicator Date'!AK133="","x",'Indicator Date'!AK133)</f>
        <v>2021</v>
      </c>
      <c r="AL133" s="38">
        <f>IF('Indicator Date'!AL133="","x",'Indicator Date'!AL133)</f>
        <v>2022</v>
      </c>
      <c r="AM133" s="38">
        <f>IF('Indicator Date'!AM133="","x",'Indicator Date'!AM133)</f>
        <v>2022</v>
      </c>
      <c r="AN133" s="38">
        <f>IF('Indicator Date'!AN133="","x",'Indicator Date'!AN133)</f>
        <v>2023</v>
      </c>
      <c r="AO133" s="38">
        <f>IF('Indicator Date'!AO133="","x",'Indicator Date'!AO133)</f>
        <v>2022</v>
      </c>
      <c r="AP133" s="38">
        <f>IF('Indicator Date'!AP133="","x",'Indicator Date'!AP133)</f>
        <v>2018</v>
      </c>
      <c r="AQ133" s="38">
        <f>IF('Indicator Date'!AQ133="","x",'Indicator Date'!AQ133)</f>
        <v>2022</v>
      </c>
      <c r="AR133" s="38">
        <f>IF('Indicator Date'!AR133="","x",'Indicator Date'!AR133)</f>
        <v>2022</v>
      </c>
      <c r="AS133" s="38" t="str">
        <f>IF('Indicator Date'!AS133="","x",'Indicator Date'!AS133)</f>
        <v>x</v>
      </c>
      <c r="AT133" s="38">
        <f>IF('Indicator Date'!AT133="","x",'Indicator Date'!AT133)</f>
        <v>2022</v>
      </c>
      <c r="AU133" s="38">
        <f>IF('Indicator Date'!AU133="","x",'Indicator Date'!AU133)</f>
        <v>2022</v>
      </c>
      <c r="AV133" s="38">
        <f>IF('Indicator Date'!AV133="","x",'Indicator Date'!AV133)</f>
        <v>2022</v>
      </c>
      <c r="AW133" s="38">
        <f>IF('Indicator Date'!AW133="","x",'Indicator Date'!AW133)</f>
        <v>2018</v>
      </c>
      <c r="AX133" s="38">
        <f>IF('Indicator Date'!AX133="","x",'Indicator Date'!AX133)</f>
        <v>2024</v>
      </c>
      <c r="AY133" s="38">
        <f>IF('Indicator Date'!AY133="","x",'Indicator Date'!AY133)</f>
        <v>2024</v>
      </c>
      <c r="AZ133" s="38">
        <f>IF('Indicator Date'!AZ133="","x",'Indicator Date'!AZ133)</f>
        <v>2024</v>
      </c>
      <c r="BA133" s="38">
        <f>IF('Indicator Date'!BA133="","x",'Indicator Date'!BA133)</f>
        <v>2024</v>
      </c>
      <c r="BB133" s="38">
        <f>IF('Indicator Date'!BB133="","x",'Indicator Date'!BB133)</f>
        <v>2024</v>
      </c>
      <c r="BC133" s="38">
        <f>IF('Indicator Date'!BC133="","x",'Indicator Date'!BC133)</f>
        <v>2024</v>
      </c>
      <c r="BD133" s="38">
        <f>IF('Indicator Date'!BD133="","x",'Indicator Date'!BD133)</f>
        <v>2024</v>
      </c>
      <c r="BE133" s="38">
        <f>IF('Indicator Date'!BE133="","x",'Indicator Date'!BE133)</f>
        <v>2024</v>
      </c>
      <c r="BF133" s="38">
        <f>IF('Indicator Date'!BF133="","x",'Indicator Date'!BF133)</f>
        <v>2015</v>
      </c>
      <c r="BG133" s="38">
        <f>IF('Indicator Date'!BG133="","x",'Indicator Date'!BG133)</f>
        <v>2022</v>
      </c>
      <c r="BH133" s="38">
        <f>IF('Indicator Date'!BH133="","x",'Indicator Date'!BH133)</f>
        <v>2023</v>
      </c>
      <c r="BI133" s="38">
        <f>IF('Indicator Date'!BI133="","x",'Indicator Date'!BI133)</f>
        <v>2022</v>
      </c>
      <c r="BJ133" s="38">
        <f>IF('Indicator Date'!BJ133="","x",'Indicator Date'!BJ133)</f>
        <v>2019</v>
      </c>
      <c r="BK133" s="38">
        <f>IF('Indicator Date'!BK133="","x",'Indicator Date'!BK133)</f>
        <v>2021</v>
      </c>
      <c r="BL133" s="38">
        <f>IF('Indicator Date'!BL133="","x",'Indicator Date'!BL133)</f>
        <v>2022</v>
      </c>
      <c r="BM133" s="38">
        <f>IF('Indicator Date'!BM133="","x",'Indicator Date'!BM133)</f>
        <v>2014</v>
      </c>
      <c r="BN133" s="38">
        <f>IF('Indicator Date'!BN133="","x",'Indicator Date'!BN133)</f>
        <v>2022</v>
      </c>
      <c r="BO133" s="38">
        <f>IF('Indicator Date'!BO133="","x",'Indicator Date'!BO133)</f>
        <v>2022</v>
      </c>
      <c r="BP133" s="38">
        <f>IF('Indicator Date'!BP133="","x",'Indicator Date'!BP133)</f>
        <v>2019</v>
      </c>
      <c r="BQ133" s="38">
        <f>IF('Indicator Date'!BQ133="","x",'Indicator Date'!BQ133)</f>
        <v>2022</v>
      </c>
      <c r="BR133" s="38">
        <f>IF('Indicator Date'!BR133="","x",'Indicator Date'!BR133)</f>
        <v>2022</v>
      </c>
      <c r="BS133" s="38">
        <f>IF('Indicator Date'!BS133="","x",'Indicator Date'!BS133)</f>
        <v>2022</v>
      </c>
      <c r="BT133" s="38">
        <f>IF('Indicator Date'!BT133="","x",'Indicator Date'!BT133)</f>
        <v>2021</v>
      </c>
      <c r="BU133" s="38">
        <f>IF('Indicator Date'!BU133="","x",'Indicator Date'!BU133)</f>
        <v>2020</v>
      </c>
      <c r="BV133" s="38">
        <f>IF('Indicator Date'!BV133="","x",'Indicator Date'!BV133)</f>
        <v>2023</v>
      </c>
    </row>
    <row r="134" spans="1:74">
      <c r="A134" s="30" t="str">
        <f>'Indicator Data'!A136</f>
        <v>Palau</v>
      </c>
      <c r="B134" s="23" t="str">
        <f>'Indicator Data'!B136</f>
        <v>PLW</v>
      </c>
      <c r="C134" s="38">
        <f>IF('Indicator Date'!C134="","x",'Indicator Date'!C134)</f>
        <v>2024</v>
      </c>
      <c r="D134" s="38">
        <f>IF('Indicator Date'!D134="","x",'Indicator Date'!D134)</f>
        <v>2024</v>
      </c>
      <c r="E134" s="38">
        <f>IF('Indicator Date'!E134="","x",'Indicator Date'!E134)</f>
        <v>2024</v>
      </c>
      <c r="F134" s="38">
        <f>IF('Indicator Date'!F134="","x",'Indicator Date'!F134)</f>
        <v>2024</v>
      </c>
      <c r="G134" s="38">
        <f>IF('Indicator Date'!G134="","x",'Indicator Date'!G134)</f>
        <v>2024</v>
      </c>
      <c r="H134" s="38">
        <f>IF('Indicator Date'!H134="","x",'Indicator Date'!H134)</f>
        <v>2024</v>
      </c>
      <c r="I134" s="38">
        <f>IF('Indicator Date'!I134="","x",'Indicator Date'!I134)</f>
        <v>2024</v>
      </c>
      <c r="J134" s="38">
        <f>IF('Indicator Date'!J134="","x",'Indicator Date'!J134)</f>
        <v>2024</v>
      </c>
      <c r="K134" s="38">
        <f>IF('Indicator Date'!K134="","x",'Indicator Date'!K134)</f>
        <v>2024</v>
      </c>
      <c r="L134" s="38" t="str">
        <f>IF('Indicator Date'!L134="","x",'Indicator Date'!L134)</f>
        <v>x</v>
      </c>
      <c r="M134" s="38">
        <f>IF('Indicator Date'!M134="","x",'Indicator Date'!M134)</f>
        <v>2024</v>
      </c>
      <c r="N134" s="38" t="str">
        <f>IF('Indicator Date'!N134="","x",'Indicator Date'!N134)</f>
        <v>x</v>
      </c>
      <c r="O134" s="38" t="str">
        <f>IF('Indicator Date'!O134="","x",'Indicator Date'!O134)</f>
        <v>x</v>
      </c>
      <c r="P134" s="38" t="str">
        <f>IF('Indicator Date'!P134="","x",'Indicator Date'!P134)</f>
        <v>x</v>
      </c>
      <c r="Q134" s="38">
        <f>IF('Indicator Date'!Q134="","x",'Indicator Date'!Q134)</f>
        <v>2024</v>
      </c>
      <c r="R134" s="38">
        <f>IF('Indicator Date'!R134="","x",'Indicator Date'!R134)</f>
        <v>2024</v>
      </c>
      <c r="S134" s="38">
        <f>IF('Indicator Date'!S134="","x",'Indicator Date'!S134)</f>
        <v>2024</v>
      </c>
      <c r="T134" s="38">
        <f>IF('Indicator Date'!T134="","x",'Indicator Date'!T134)</f>
        <v>2024</v>
      </c>
      <c r="U134" s="38">
        <f>IF('Indicator Date'!U134="","x",'Indicator Date'!U134)</f>
        <v>2024</v>
      </c>
      <c r="V134" s="38">
        <f>IF('Indicator Date'!V134="","x",'Indicator Date'!V134)</f>
        <v>2021</v>
      </c>
      <c r="W134" s="38">
        <f>IF('Indicator Date'!W134="","x",'Indicator Date'!W134)</f>
        <v>2022</v>
      </c>
      <c r="X134" s="38">
        <f>IF('Indicator Date'!X134="","x",'Indicator Date'!X134)</f>
        <v>2022</v>
      </c>
      <c r="Y134" s="38" t="str">
        <f>IF('Indicator Date'!Y134="","x",'Indicator Date'!Y134)</f>
        <v>x</v>
      </c>
      <c r="Z134" s="38">
        <f>IF('Indicator Date'!Z134="","x",'Indicator Date'!Z134)</f>
        <v>2022</v>
      </c>
      <c r="AA134" s="38" t="str">
        <f>IF('Indicator Date'!AA134="","x",'Indicator Date'!AA134)</f>
        <v>x</v>
      </c>
      <c r="AB134" s="38">
        <f>IF('Indicator Date'!AB134="","x",'Indicator Date'!AB134)</f>
        <v>2015</v>
      </c>
      <c r="AC134" s="38">
        <f>IF('Indicator Date'!AC134="","x",'Indicator Date'!AC134)</f>
        <v>2020</v>
      </c>
      <c r="AD134" s="38">
        <f>IF('Indicator Date'!AD134="","x",'Indicator Date'!AD134)</f>
        <v>2022</v>
      </c>
      <c r="AE134" s="38">
        <f>IF('Indicator Date'!AE134="","x",'Indicator Date'!AE134)</f>
        <v>2024</v>
      </c>
      <c r="AF134" s="38">
        <f>IF('Indicator Date'!AF134="","x",'Indicator Date'!AF134)</f>
        <v>2008</v>
      </c>
      <c r="AG134" s="38" t="str">
        <f>IF('Indicator Date'!AG134="","x",'Indicator Date'!AG134)</f>
        <v>x</v>
      </c>
      <c r="AH134" s="38">
        <f>IF('Indicator Date'!AH134="","x",'Indicator Date'!AH134)</f>
        <v>2022</v>
      </c>
      <c r="AI134" s="38" t="str">
        <f>IF('Indicator Date'!AI134="","x",RIGHT('Indicator Date'!AI134,4))</f>
        <v>x</v>
      </c>
      <c r="AJ134" s="38">
        <f>IF('Indicator Date'!AJ134="","x",'Indicator Date'!AJ134)</f>
        <v>2024</v>
      </c>
      <c r="AK134" s="38">
        <f>IF('Indicator Date'!AK134="","x",'Indicator Date'!AK134)</f>
        <v>2021</v>
      </c>
      <c r="AL134" s="38">
        <f>IF('Indicator Date'!AL134="","x",'Indicator Date'!AL134)</f>
        <v>2022</v>
      </c>
      <c r="AM134" s="38">
        <f>IF('Indicator Date'!AM134="","x",'Indicator Date'!AM134)</f>
        <v>2022</v>
      </c>
      <c r="AN134" s="38">
        <f>IF('Indicator Date'!AN134="","x",'Indicator Date'!AN134)</f>
        <v>2023</v>
      </c>
      <c r="AO134" s="38">
        <f>IF('Indicator Date'!AO134="","x",'Indicator Date'!AO134)</f>
        <v>2022</v>
      </c>
      <c r="AP134" s="38" t="str">
        <f>IF('Indicator Date'!AP134="","x",'Indicator Date'!AP134)</f>
        <v>x</v>
      </c>
      <c r="AQ134" s="38">
        <f>IF('Indicator Date'!AQ134="","x",'Indicator Date'!AQ134)</f>
        <v>2022</v>
      </c>
      <c r="AR134" s="38" t="str">
        <f>IF('Indicator Date'!AR134="","x",'Indicator Date'!AR134)</f>
        <v>x</v>
      </c>
      <c r="AS134" s="38" t="str">
        <f>IF('Indicator Date'!AS134="","x",'Indicator Date'!AS134)</f>
        <v>x</v>
      </c>
      <c r="AT134" s="38" t="str">
        <f>IF('Indicator Date'!AT134="","x",'Indicator Date'!AT134)</f>
        <v>x</v>
      </c>
      <c r="AU134" s="38">
        <f>IF('Indicator Date'!AU134="","x",'Indicator Date'!AU134)</f>
        <v>2022</v>
      </c>
      <c r="AV134" s="38" t="str">
        <f>IF('Indicator Date'!AV134="","x",'Indicator Date'!AV134)</f>
        <v>x</v>
      </c>
      <c r="AW134" s="38" t="str">
        <f>IF('Indicator Date'!AW134="","x",'Indicator Date'!AW134)</f>
        <v>x</v>
      </c>
      <c r="AX134" s="38">
        <f>IF('Indicator Date'!AX134="","x",'Indicator Date'!AX134)</f>
        <v>2024</v>
      </c>
      <c r="AY134" s="38">
        <f>IF('Indicator Date'!AY134="","x",'Indicator Date'!AY134)</f>
        <v>2024</v>
      </c>
      <c r="AZ134" s="38">
        <f>IF('Indicator Date'!AZ134="","x",'Indicator Date'!AZ134)</f>
        <v>2024</v>
      </c>
      <c r="BA134" s="38" t="str">
        <f>IF('Indicator Date'!BA134="","x",'Indicator Date'!BA134)</f>
        <v>x</v>
      </c>
      <c r="BB134" s="38" t="str">
        <f>IF('Indicator Date'!BB134="","x",'Indicator Date'!BB134)</f>
        <v>x</v>
      </c>
      <c r="BC134" s="38" t="str">
        <f>IF('Indicator Date'!BC134="","x",'Indicator Date'!BC134)</f>
        <v>x</v>
      </c>
      <c r="BD134" s="38">
        <f>IF('Indicator Date'!BD134="","x",'Indicator Date'!BD134)</f>
        <v>2024</v>
      </c>
      <c r="BE134" s="38">
        <f>IF('Indicator Date'!BE134="","x",'Indicator Date'!BE134)</f>
        <v>2024</v>
      </c>
      <c r="BF134" s="38">
        <f>IF('Indicator Date'!BF134="","x",'Indicator Date'!BF134)</f>
        <v>2013</v>
      </c>
      <c r="BG134" s="38">
        <f>IF('Indicator Date'!BG134="","x",'Indicator Date'!BG134)</f>
        <v>2022</v>
      </c>
      <c r="BH134" s="38" t="str">
        <f>IF('Indicator Date'!BH134="","x",'Indicator Date'!BH134)</f>
        <v>x</v>
      </c>
      <c r="BI134" s="38">
        <f>IF('Indicator Date'!BI134="","x",'Indicator Date'!BI134)</f>
        <v>2022</v>
      </c>
      <c r="BJ134" s="38">
        <f>IF('Indicator Date'!BJ134="","x",'Indicator Date'!BJ134)</f>
        <v>2015</v>
      </c>
      <c r="BK134" s="38" t="str">
        <f>IF('Indicator Date'!BK134="","x",'Indicator Date'!BK134)</f>
        <v>x</v>
      </c>
      <c r="BL134" s="38">
        <f>IF('Indicator Date'!BL134="","x",'Indicator Date'!BL134)</f>
        <v>2022</v>
      </c>
      <c r="BM134" s="38">
        <f>IF('Indicator Date'!BM134="","x",'Indicator Date'!BM134)</f>
        <v>2014</v>
      </c>
      <c r="BN134" s="38">
        <f>IF('Indicator Date'!BN134="","x",'Indicator Date'!BN134)</f>
        <v>2022</v>
      </c>
      <c r="BO134" s="38">
        <f>IF('Indicator Date'!BO134="","x",'Indicator Date'!BO134)</f>
        <v>2022</v>
      </c>
      <c r="BP134" s="38">
        <f>IF('Indicator Date'!BP134="","x",'Indicator Date'!BP134)</f>
        <v>2020</v>
      </c>
      <c r="BQ134" s="38">
        <f>IF('Indicator Date'!BQ134="","x",'Indicator Date'!BQ134)</f>
        <v>2022</v>
      </c>
      <c r="BR134" s="38">
        <f>IF('Indicator Date'!BR134="","x",'Indicator Date'!BR134)</f>
        <v>2022</v>
      </c>
      <c r="BS134" s="38">
        <f>IF('Indicator Date'!BS134="","x",'Indicator Date'!BS134)</f>
        <v>2022</v>
      </c>
      <c r="BT134" s="38">
        <f>IF('Indicator Date'!BT134="","x",'Indicator Date'!BT134)</f>
        <v>2021</v>
      </c>
      <c r="BU134" s="38" t="str">
        <f>IF('Indicator Date'!BU134="","x",'Indicator Date'!BU134)</f>
        <v>x</v>
      </c>
      <c r="BV134" s="38">
        <f>IF('Indicator Date'!BV134="","x",'Indicator Date'!BV134)</f>
        <v>2023</v>
      </c>
    </row>
    <row r="135" spans="1:74">
      <c r="A135" s="30" t="str">
        <f>'Indicator Data'!A137</f>
        <v>Palestine</v>
      </c>
      <c r="B135" s="23" t="str">
        <f>'Indicator Data'!B137</f>
        <v>PSE</v>
      </c>
      <c r="C135" s="38">
        <f>IF('Indicator Date'!C135="","x",'Indicator Date'!C135)</f>
        <v>2024</v>
      </c>
      <c r="D135" s="38">
        <f>IF('Indicator Date'!D135="","x",'Indicator Date'!D135)</f>
        <v>2024</v>
      </c>
      <c r="E135" s="38">
        <f>IF('Indicator Date'!E135="","x",'Indicator Date'!E135)</f>
        <v>2024</v>
      </c>
      <c r="F135" s="38">
        <f>IF('Indicator Date'!F135="","x",'Indicator Date'!F135)</f>
        <v>2024</v>
      </c>
      <c r="G135" s="38">
        <f>IF('Indicator Date'!G135="","x",'Indicator Date'!G135)</f>
        <v>2024</v>
      </c>
      <c r="H135" s="38">
        <f>IF('Indicator Date'!H135="","x",'Indicator Date'!H135)</f>
        <v>2024</v>
      </c>
      <c r="I135" s="38">
        <f>IF('Indicator Date'!I135="","x",'Indicator Date'!I135)</f>
        <v>2024</v>
      </c>
      <c r="J135" s="38">
        <f>IF('Indicator Date'!J135="","x",'Indicator Date'!J135)</f>
        <v>2024</v>
      </c>
      <c r="K135" s="38">
        <f>IF('Indicator Date'!K135="","x",'Indicator Date'!K135)</f>
        <v>2024</v>
      </c>
      <c r="L135" s="38" t="str">
        <f>IF('Indicator Date'!L135="","x",'Indicator Date'!L135)</f>
        <v>x</v>
      </c>
      <c r="M135" s="38">
        <f>IF('Indicator Date'!M135="","x",'Indicator Date'!M135)</f>
        <v>2024</v>
      </c>
      <c r="N135" s="38" t="str">
        <f>IF('Indicator Date'!N135="","x",'Indicator Date'!N135)</f>
        <v>x</v>
      </c>
      <c r="O135" s="38" t="str">
        <f>IF('Indicator Date'!O135="","x",'Indicator Date'!O135)</f>
        <v>x</v>
      </c>
      <c r="P135" s="38" t="str">
        <f>IF('Indicator Date'!P135="","x",'Indicator Date'!P135)</f>
        <v>x</v>
      </c>
      <c r="Q135" s="38">
        <f>IF('Indicator Date'!Q135="","x",'Indicator Date'!Q135)</f>
        <v>2024</v>
      </c>
      <c r="R135" s="38">
        <f>IF('Indicator Date'!R135="","x",'Indicator Date'!R135)</f>
        <v>2024</v>
      </c>
      <c r="S135" s="38">
        <f>IF('Indicator Date'!S135="","x",'Indicator Date'!S135)</f>
        <v>2024</v>
      </c>
      <c r="T135" s="38">
        <f>IF('Indicator Date'!T135="","x",'Indicator Date'!T135)</f>
        <v>2024</v>
      </c>
      <c r="U135" s="38">
        <f>IF('Indicator Date'!U135="","x",'Indicator Date'!U135)</f>
        <v>2024</v>
      </c>
      <c r="V135" s="38">
        <f>IF('Indicator Date'!V135="","x",'Indicator Date'!V135)</f>
        <v>2021</v>
      </c>
      <c r="W135" s="38">
        <f>IF('Indicator Date'!W135="","x",'Indicator Date'!W135)</f>
        <v>2022</v>
      </c>
      <c r="X135" s="38">
        <f>IF('Indicator Date'!X135="","x",'Indicator Date'!X135)</f>
        <v>2022</v>
      </c>
      <c r="Y135" s="38">
        <f>IF('Indicator Date'!Y135="","x",'Indicator Date'!Y135)</f>
        <v>2019</v>
      </c>
      <c r="Z135" s="38">
        <f>IF('Indicator Date'!Z135="","x",'Indicator Date'!Z135)</f>
        <v>2022</v>
      </c>
      <c r="AA135" s="38">
        <f>IF('Indicator Date'!AA135="","x",'Indicator Date'!AA135)</f>
        <v>2022</v>
      </c>
      <c r="AB135" s="38">
        <f>IF('Indicator Date'!AB135="","x",'Indicator Date'!AB135)</f>
        <v>2019</v>
      </c>
      <c r="AC135" s="38" t="str">
        <f>IF('Indicator Date'!AC135="","x",'Indicator Date'!AC135)</f>
        <v>x</v>
      </c>
      <c r="AD135" s="38">
        <f>IF('Indicator Date'!AD135="","x",'Indicator Date'!AD135)</f>
        <v>2022</v>
      </c>
      <c r="AE135" s="38">
        <f>IF('Indicator Date'!AE135="","x",'Indicator Date'!AE135)</f>
        <v>2024</v>
      </c>
      <c r="AF135" s="38">
        <f>IF('Indicator Date'!AF135="","x",'Indicator Date'!AF135)</f>
        <v>2024</v>
      </c>
      <c r="AG135" s="38">
        <f>IF('Indicator Date'!AG135="","x",'Indicator Date'!AG135)</f>
        <v>2024</v>
      </c>
      <c r="AH135" s="38">
        <f>IF('Indicator Date'!AH135="","x",'Indicator Date'!AH135)</f>
        <v>2022</v>
      </c>
      <c r="AI135" s="38" t="str">
        <f>IF('Indicator Date'!AI135="","x",RIGHT('Indicator Date'!AI135,4))</f>
        <v>2019</v>
      </c>
      <c r="AJ135" s="38">
        <f>IF('Indicator Date'!AJ135="","x",'Indicator Date'!AJ135)</f>
        <v>2024</v>
      </c>
      <c r="AK135" s="38">
        <f>IF('Indicator Date'!AK135="","x",'Indicator Date'!AK135)</f>
        <v>2021</v>
      </c>
      <c r="AL135" s="38">
        <f>IF('Indicator Date'!AL135="","x",'Indicator Date'!AL135)</f>
        <v>2022</v>
      </c>
      <c r="AM135" s="38">
        <f>IF('Indicator Date'!AM135="","x",'Indicator Date'!AM135)</f>
        <v>2022</v>
      </c>
      <c r="AN135" s="38">
        <f>IF('Indicator Date'!AN135="","x",'Indicator Date'!AN135)</f>
        <v>2023</v>
      </c>
      <c r="AO135" s="38">
        <f>IF('Indicator Date'!AO135="","x",'Indicator Date'!AO135)</f>
        <v>2022</v>
      </c>
      <c r="AP135" s="38">
        <f>IF('Indicator Date'!AP135="","x",'Indicator Date'!AP135)</f>
        <v>2020</v>
      </c>
      <c r="AQ135" s="38">
        <f>IF('Indicator Date'!AQ135="","x",'Indicator Date'!AQ135)</f>
        <v>2022</v>
      </c>
      <c r="AR135" s="38" t="str">
        <f>IF('Indicator Date'!AR135="","x",'Indicator Date'!AR135)</f>
        <v>x</v>
      </c>
      <c r="AS135" s="38" t="str">
        <f>IF('Indicator Date'!AS135="","x",'Indicator Date'!AS135)</f>
        <v>x</v>
      </c>
      <c r="AT135" s="38" t="str">
        <f>IF('Indicator Date'!AT135="","x",'Indicator Date'!AT135)</f>
        <v>x</v>
      </c>
      <c r="AU135" s="38" t="str">
        <f>IF('Indicator Date'!AU135="","x",'Indicator Date'!AU135)</f>
        <v>x</v>
      </c>
      <c r="AV135" s="38" t="str">
        <f>IF('Indicator Date'!AV135="","x",'Indicator Date'!AV135)</f>
        <v>x</v>
      </c>
      <c r="AW135" s="38">
        <f>IF('Indicator Date'!AW135="","x",'Indicator Date'!AW135)</f>
        <v>2016</v>
      </c>
      <c r="AX135" s="38">
        <f>IF('Indicator Date'!AX135="","x",'Indicator Date'!AX135)</f>
        <v>2024</v>
      </c>
      <c r="AY135" s="38">
        <f>IF('Indicator Date'!AY135="","x",'Indicator Date'!AY135)</f>
        <v>2024</v>
      </c>
      <c r="AZ135" s="38">
        <f>IF('Indicator Date'!AZ135="","x",'Indicator Date'!AZ135)</f>
        <v>2024</v>
      </c>
      <c r="BA135" s="38">
        <f>IF('Indicator Date'!BA135="","x",'Indicator Date'!BA135)</f>
        <v>2024</v>
      </c>
      <c r="BB135" s="38" t="str">
        <f>IF('Indicator Date'!BB135="","x",'Indicator Date'!BB135)</f>
        <v>x</v>
      </c>
      <c r="BC135" s="38">
        <f>IF('Indicator Date'!BC135="","x",'Indicator Date'!BC135)</f>
        <v>2023</v>
      </c>
      <c r="BD135" s="38">
        <f>IF('Indicator Date'!BD135="","x",'Indicator Date'!BD135)</f>
        <v>2024</v>
      </c>
      <c r="BE135" s="38">
        <f>IF('Indicator Date'!BE135="","x",'Indicator Date'!BE135)</f>
        <v>2024</v>
      </c>
      <c r="BF135" s="38">
        <f>IF('Indicator Date'!BF135="","x",'Indicator Date'!BF135)</f>
        <v>2015</v>
      </c>
      <c r="BG135" s="38">
        <f>IF('Indicator Date'!BG135="","x",'Indicator Date'!BG135)</f>
        <v>2022</v>
      </c>
      <c r="BH135" s="38" t="str">
        <f>IF('Indicator Date'!BH135="","x",'Indicator Date'!BH135)</f>
        <v>x</v>
      </c>
      <c r="BI135" s="38">
        <f>IF('Indicator Date'!BI135="","x",'Indicator Date'!BI135)</f>
        <v>2022</v>
      </c>
      <c r="BJ135" s="38">
        <f>IF('Indicator Date'!BJ135="","x",'Indicator Date'!BJ135)</f>
        <v>2022</v>
      </c>
      <c r="BK135" s="38">
        <f>IF('Indicator Date'!BK135="","x",'Indicator Date'!BK135)</f>
        <v>2022</v>
      </c>
      <c r="BL135" s="38">
        <f>IF('Indicator Date'!BL135="","x",'Indicator Date'!BL135)</f>
        <v>2021</v>
      </c>
      <c r="BM135" s="38">
        <f>IF('Indicator Date'!BM135="","x",'Indicator Date'!BM135)</f>
        <v>2014</v>
      </c>
      <c r="BN135" s="38">
        <f>IF('Indicator Date'!BN135="","x",'Indicator Date'!BN135)</f>
        <v>2022</v>
      </c>
      <c r="BO135" s="38">
        <f>IF('Indicator Date'!BO135="","x",'Indicator Date'!BO135)</f>
        <v>2022</v>
      </c>
      <c r="BP135" s="38">
        <f>IF('Indicator Date'!BP135="","x",'Indicator Date'!BP135)</f>
        <v>2018</v>
      </c>
      <c r="BQ135" s="38">
        <f>IF('Indicator Date'!BQ135="","x",'Indicator Date'!BQ135)</f>
        <v>2022</v>
      </c>
      <c r="BR135" s="38">
        <f>IF('Indicator Date'!BR135="","x",'Indicator Date'!BR135)</f>
        <v>2022</v>
      </c>
      <c r="BS135" s="38">
        <f>IF('Indicator Date'!BS135="","x",'Indicator Date'!BS135)</f>
        <v>2022</v>
      </c>
      <c r="BT135" s="38" t="str">
        <f>IF('Indicator Date'!BT135="","x",'Indicator Date'!BT135)</f>
        <v>x</v>
      </c>
      <c r="BU135" s="38">
        <f>IF('Indicator Date'!BU135="","x",'Indicator Date'!BU135)</f>
        <v>2020</v>
      </c>
      <c r="BV135" s="38">
        <f>IF('Indicator Date'!BV135="","x",'Indicator Date'!BV135)</f>
        <v>2023</v>
      </c>
    </row>
    <row r="136" spans="1:74">
      <c r="A136" s="30" t="str">
        <f>'Indicator Data'!A138</f>
        <v>Panama</v>
      </c>
      <c r="B136" s="23" t="str">
        <f>'Indicator Data'!B138</f>
        <v>PAN</v>
      </c>
      <c r="C136" s="38">
        <f>IF('Indicator Date'!C136="","x",'Indicator Date'!C136)</f>
        <v>2024</v>
      </c>
      <c r="D136" s="38">
        <f>IF('Indicator Date'!D136="","x",'Indicator Date'!D136)</f>
        <v>2024</v>
      </c>
      <c r="E136" s="38">
        <f>IF('Indicator Date'!E136="","x",'Indicator Date'!E136)</f>
        <v>2024</v>
      </c>
      <c r="F136" s="38">
        <f>IF('Indicator Date'!F136="","x",'Indicator Date'!F136)</f>
        <v>2024</v>
      </c>
      <c r="G136" s="38">
        <f>IF('Indicator Date'!G136="","x",'Indicator Date'!G136)</f>
        <v>2024</v>
      </c>
      <c r="H136" s="38">
        <f>IF('Indicator Date'!H136="","x",'Indicator Date'!H136)</f>
        <v>2024</v>
      </c>
      <c r="I136" s="38">
        <f>IF('Indicator Date'!I136="","x",'Indicator Date'!I136)</f>
        <v>2024</v>
      </c>
      <c r="J136" s="38">
        <f>IF('Indicator Date'!J136="","x",'Indicator Date'!J136)</f>
        <v>2024</v>
      </c>
      <c r="K136" s="38">
        <f>IF('Indicator Date'!K136="","x",'Indicator Date'!K136)</f>
        <v>2024</v>
      </c>
      <c r="L136" s="38">
        <f>IF('Indicator Date'!L136="","x",'Indicator Date'!L136)</f>
        <v>2024</v>
      </c>
      <c r="M136" s="38" t="str">
        <f>IF('Indicator Date'!M136="","x",'Indicator Date'!M136)</f>
        <v>x</v>
      </c>
      <c r="N136" s="38" t="str">
        <f>IF('Indicator Date'!N136="","x",'Indicator Date'!N136)</f>
        <v>x</v>
      </c>
      <c r="O136" s="38" t="str">
        <f>IF('Indicator Date'!O136="","x",'Indicator Date'!O136)</f>
        <v>x</v>
      </c>
      <c r="P136" s="38" t="str">
        <f>IF('Indicator Date'!P136="","x",'Indicator Date'!P136)</f>
        <v>x</v>
      </c>
      <c r="Q136" s="38">
        <f>IF('Indicator Date'!Q136="","x",'Indicator Date'!Q136)</f>
        <v>2024</v>
      </c>
      <c r="R136" s="38">
        <f>IF('Indicator Date'!R136="","x",'Indicator Date'!R136)</f>
        <v>2024</v>
      </c>
      <c r="S136" s="38">
        <f>IF('Indicator Date'!S136="","x",'Indicator Date'!S136)</f>
        <v>2024</v>
      </c>
      <c r="T136" s="38">
        <f>IF('Indicator Date'!T136="","x",'Indicator Date'!T136)</f>
        <v>2024</v>
      </c>
      <c r="U136" s="38">
        <f>IF('Indicator Date'!U136="","x",'Indicator Date'!U136)</f>
        <v>2024</v>
      </c>
      <c r="V136" s="38">
        <f>IF('Indicator Date'!V136="","x",'Indicator Date'!V136)</f>
        <v>2021</v>
      </c>
      <c r="W136" s="38">
        <f>IF('Indicator Date'!W136="","x",'Indicator Date'!W136)</f>
        <v>2022</v>
      </c>
      <c r="X136" s="38">
        <f>IF('Indicator Date'!X136="","x",'Indicator Date'!X136)</f>
        <v>2022</v>
      </c>
      <c r="Y136" s="38">
        <f>IF('Indicator Date'!Y136="","x",'Indicator Date'!Y136)</f>
        <v>2013</v>
      </c>
      <c r="Z136" s="38">
        <f>IF('Indicator Date'!Z136="","x",'Indicator Date'!Z136)</f>
        <v>2022</v>
      </c>
      <c r="AA136" s="38" t="str">
        <f>IF('Indicator Date'!AA136="","x",'Indicator Date'!AA136)</f>
        <v>x</v>
      </c>
      <c r="AB136" s="38">
        <f>IF('Indicator Date'!AB136="","x",'Indicator Date'!AB136)</f>
        <v>2018</v>
      </c>
      <c r="AC136" s="38">
        <f>IF('Indicator Date'!AC136="","x",'Indicator Date'!AC136)</f>
        <v>2020</v>
      </c>
      <c r="AD136" s="38">
        <f>IF('Indicator Date'!AD136="","x",'Indicator Date'!AD136)</f>
        <v>2022</v>
      </c>
      <c r="AE136" s="38">
        <f>IF('Indicator Date'!AE136="","x",'Indicator Date'!AE136)</f>
        <v>2024</v>
      </c>
      <c r="AF136" s="38">
        <f>IF('Indicator Date'!AF136="","x",'Indicator Date'!AF136)</f>
        <v>2024</v>
      </c>
      <c r="AG136" s="38">
        <f>IF('Indicator Date'!AG136="","x",'Indicator Date'!AG136)</f>
        <v>2024</v>
      </c>
      <c r="AH136" s="38">
        <f>IF('Indicator Date'!AH136="","x",'Indicator Date'!AH136)</f>
        <v>2022</v>
      </c>
      <c r="AI136" s="38" t="str">
        <f>IF('Indicator Date'!AI136="","x",RIGHT('Indicator Date'!AI136,4))</f>
        <v>x</v>
      </c>
      <c r="AJ136" s="38">
        <f>IF('Indicator Date'!AJ136="","x",'Indicator Date'!AJ136)</f>
        <v>2024</v>
      </c>
      <c r="AK136" s="38">
        <f>IF('Indicator Date'!AK136="","x",'Indicator Date'!AK136)</f>
        <v>2021</v>
      </c>
      <c r="AL136" s="38">
        <f>IF('Indicator Date'!AL136="","x",'Indicator Date'!AL136)</f>
        <v>2022</v>
      </c>
      <c r="AM136" s="38">
        <f>IF('Indicator Date'!AM136="","x",'Indicator Date'!AM136)</f>
        <v>2022</v>
      </c>
      <c r="AN136" s="38">
        <f>IF('Indicator Date'!AN136="","x",'Indicator Date'!AN136)</f>
        <v>2023</v>
      </c>
      <c r="AO136" s="38">
        <f>IF('Indicator Date'!AO136="","x",'Indicator Date'!AO136)</f>
        <v>2022</v>
      </c>
      <c r="AP136" s="38">
        <f>IF('Indicator Date'!AP136="","x",'Indicator Date'!AP136)</f>
        <v>2019</v>
      </c>
      <c r="AQ136" s="38">
        <f>IF('Indicator Date'!AQ136="","x",'Indicator Date'!AQ136)</f>
        <v>2022</v>
      </c>
      <c r="AR136" s="38">
        <f>IF('Indicator Date'!AR136="","x",'Indicator Date'!AR136)</f>
        <v>2022</v>
      </c>
      <c r="AS136" s="38">
        <f>IF('Indicator Date'!AS136="","x",'Indicator Date'!AS136)</f>
        <v>2022</v>
      </c>
      <c r="AT136" s="38">
        <f>IF('Indicator Date'!AT136="","x",'Indicator Date'!AT136)</f>
        <v>2022</v>
      </c>
      <c r="AU136" s="38">
        <f>IF('Indicator Date'!AU136="","x",'Indicator Date'!AU136)</f>
        <v>2022</v>
      </c>
      <c r="AV136" s="38">
        <f>IF('Indicator Date'!AV136="","x",'Indicator Date'!AV136)</f>
        <v>2022</v>
      </c>
      <c r="AW136" s="38">
        <f>IF('Indicator Date'!AW136="","x",'Indicator Date'!AW136)</f>
        <v>2023</v>
      </c>
      <c r="AX136" s="38">
        <f>IF('Indicator Date'!AX136="","x",'Indicator Date'!AX136)</f>
        <v>2024</v>
      </c>
      <c r="AY136" s="38">
        <f>IF('Indicator Date'!AY136="","x",'Indicator Date'!AY136)</f>
        <v>2024</v>
      </c>
      <c r="AZ136" s="38">
        <f>IF('Indicator Date'!AZ136="","x",'Indicator Date'!AZ136)</f>
        <v>2024</v>
      </c>
      <c r="BA136" s="38" t="str">
        <f>IF('Indicator Date'!BA136="","x",'Indicator Date'!BA136)</f>
        <v>x</v>
      </c>
      <c r="BB136" s="38">
        <f>IF('Indicator Date'!BB136="","x",'Indicator Date'!BB136)</f>
        <v>2024</v>
      </c>
      <c r="BC136" s="38" t="str">
        <f>IF('Indicator Date'!BC136="","x",'Indicator Date'!BC136)</f>
        <v>x</v>
      </c>
      <c r="BD136" s="38">
        <f>IF('Indicator Date'!BD136="","x",'Indicator Date'!BD136)</f>
        <v>2024</v>
      </c>
      <c r="BE136" s="38">
        <f>IF('Indicator Date'!BE136="","x",'Indicator Date'!BE136)</f>
        <v>2024</v>
      </c>
      <c r="BF136" s="38">
        <f>IF('Indicator Date'!BF136="","x",'Indicator Date'!BF136)</f>
        <v>2013</v>
      </c>
      <c r="BG136" s="38">
        <f>IF('Indicator Date'!BG136="","x",'Indicator Date'!BG136)</f>
        <v>2022</v>
      </c>
      <c r="BH136" s="38">
        <f>IF('Indicator Date'!BH136="","x",'Indicator Date'!BH136)</f>
        <v>2023</v>
      </c>
      <c r="BI136" s="38">
        <f>IF('Indicator Date'!BI136="","x",'Indicator Date'!BI136)</f>
        <v>2022</v>
      </c>
      <c r="BJ136" s="38">
        <f>IF('Indicator Date'!BJ136="","x",'Indicator Date'!BJ136)</f>
        <v>2019</v>
      </c>
      <c r="BK136" s="38">
        <f>IF('Indicator Date'!BK136="","x",'Indicator Date'!BK136)</f>
        <v>2021</v>
      </c>
      <c r="BL136" s="38">
        <f>IF('Indicator Date'!BL136="","x",'Indicator Date'!BL136)</f>
        <v>2022</v>
      </c>
      <c r="BM136" s="38">
        <f>IF('Indicator Date'!BM136="","x",'Indicator Date'!BM136)</f>
        <v>2014</v>
      </c>
      <c r="BN136" s="38">
        <f>IF('Indicator Date'!BN136="","x",'Indicator Date'!BN136)</f>
        <v>2022</v>
      </c>
      <c r="BO136" s="38">
        <f>IF('Indicator Date'!BO136="","x",'Indicator Date'!BO136)</f>
        <v>2022</v>
      </c>
      <c r="BP136" s="38">
        <f>IF('Indicator Date'!BP136="","x",'Indicator Date'!BP136)</f>
        <v>2020</v>
      </c>
      <c r="BQ136" s="38">
        <f>IF('Indicator Date'!BQ136="","x",'Indicator Date'!BQ136)</f>
        <v>2022</v>
      </c>
      <c r="BR136" s="38">
        <f>IF('Indicator Date'!BR136="","x",'Indicator Date'!BR136)</f>
        <v>2022</v>
      </c>
      <c r="BS136" s="38">
        <f>IF('Indicator Date'!BS136="","x",'Indicator Date'!BS136)</f>
        <v>2022</v>
      </c>
      <c r="BT136" s="38">
        <f>IF('Indicator Date'!BT136="","x",'Indicator Date'!BT136)</f>
        <v>2021</v>
      </c>
      <c r="BU136" s="38">
        <f>IF('Indicator Date'!BU136="","x",'Indicator Date'!BU136)</f>
        <v>2020</v>
      </c>
      <c r="BV136" s="38">
        <f>IF('Indicator Date'!BV136="","x",'Indicator Date'!BV136)</f>
        <v>2023</v>
      </c>
    </row>
    <row r="137" spans="1:74">
      <c r="A137" s="30" t="str">
        <f>'Indicator Data'!A139</f>
        <v>Papua New Guinea</v>
      </c>
      <c r="B137" s="23" t="str">
        <f>'Indicator Data'!B139</f>
        <v>PNG</v>
      </c>
      <c r="C137" s="38">
        <f>IF('Indicator Date'!C137="","x",'Indicator Date'!C137)</f>
        <v>2024</v>
      </c>
      <c r="D137" s="38">
        <f>IF('Indicator Date'!D137="","x",'Indicator Date'!D137)</f>
        <v>2024</v>
      </c>
      <c r="E137" s="38">
        <f>IF('Indicator Date'!E137="","x",'Indicator Date'!E137)</f>
        <v>2024</v>
      </c>
      <c r="F137" s="38">
        <f>IF('Indicator Date'!F137="","x",'Indicator Date'!F137)</f>
        <v>2024</v>
      </c>
      <c r="G137" s="38">
        <f>IF('Indicator Date'!G137="","x",'Indicator Date'!G137)</f>
        <v>2024</v>
      </c>
      <c r="H137" s="38">
        <f>IF('Indicator Date'!H137="","x",'Indicator Date'!H137)</f>
        <v>2024</v>
      </c>
      <c r="I137" s="38">
        <f>IF('Indicator Date'!I137="","x",'Indicator Date'!I137)</f>
        <v>2024</v>
      </c>
      <c r="J137" s="38">
        <f>IF('Indicator Date'!J137="","x",'Indicator Date'!J137)</f>
        <v>2024</v>
      </c>
      <c r="K137" s="38">
        <f>IF('Indicator Date'!K137="","x",'Indicator Date'!K137)</f>
        <v>2024</v>
      </c>
      <c r="L137" s="38">
        <f>IF('Indicator Date'!L137="","x",'Indicator Date'!L137)</f>
        <v>2024</v>
      </c>
      <c r="M137" s="38">
        <f>IF('Indicator Date'!M137="","x",'Indicator Date'!M137)</f>
        <v>2024</v>
      </c>
      <c r="N137" s="38" t="str">
        <f>IF('Indicator Date'!N137="","x",'Indicator Date'!N137)</f>
        <v>x</v>
      </c>
      <c r="O137" s="38" t="str">
        <f>IF('Indicator Date'!O137="","x",'Indicator Date'!O137)</f>
        <v>x</v>
      </c>
      <c r="P137" s="38" t="str">
        <f>IF('Indicator Date'!P137="","x",'Indicator Date'!P137)</f>
        <v>x</v>
      </c>
      <c r="Q137" s="38">
        <f>IF('Indicator Date'!Q137="","x",'Indicator Date'!Q137)</f>
        <v>2024</v>
      </c>
      <c r="R137" s="38">
        <f>IF('Indicator Date'!R137="","x",'Indicator Date'!R137)</f>
        <v>2024</v>
      </c>
      <c r="S137" s="38">
        <f>IF('Indicator Date'!S137="","x",'Indicator Date'!S137)</f>
        <v>2024</v>
      </c>
      <c r="T137" s="38">
        <f>IF('Indicator Date'!T137="","x",'Indicator Date'!T137)</f>
        <v>2024</v>
      </c>
      <c r="U137" s="38">
        <f>IF('Indicator Date'!U137="","x",'Indicator Date'!U137)</f>
        <v>2024</v>
      </c>
      <c r="V137" s="38">
        <f>IF('Indicator Date'!V137="","x",'Indicator Date'!V137)</f>
        <v>2021</v>
      </c>
      <c r="W137" s="38">
        <f>IF('Indicator Date'!W137="","x",'Indicator Date'!W137)</f>
        <v>2022</v>
      </c>
      <c r="X137" s="38">
        <f>IF('Indicator Date'!X137="","x",'Indicator Date'!X137)</f>
        <v>2022</v>
      </c>
      <c r="Y137" s="38" t="str">
        <f>IF('Indicator Date'!Y137="","x",'Indicator Date'!Y137)</f>
        <v>x</v>
      </c>
      <c r="Z137" s="38">
        <f>IF('Indicator Date'!Z137="","x",'Indicator Date'!Z137)</f>
        <v>2022</v>
      </c>
      <c r="AA137" s="38">
        <f>IF('Indicator Date'!AA137="","x",'Indicator Date'!AA137)</f>
        <v>2022</v>
      </c>
      <c r="AB137" s="38">
        <f>IF('Indicator Date'!AB137="","x",'Indicator Date'!AB137)</f>
        <v>2018</v>
      </c>
      <c r="AC137" s="38" t="str">
        <f>IF('Indicator Date'!AC137="","x",'Indicator Date'!AC137)</f>
        <v>x</v>
      </c>
      <c r="AD137" s="38">
        <f>IF('Indicator Date'!AD137="","x",'Indicator Date'!AD137)</f>
        <v>2022</v>
      </c>
      <c r="AE137" s="38">
        <f>IF('Indicator Date'!AE137="","x",'Indicator Date'!AE137)</f>
        <v>2024</v>
      </c>
      <c r="AF137" s="38">
        <f>IF('Indicator Date'!AF137="","x",'Indicator Date'!AF137)</f>
        <v>2024</v>
      </c>
      <c r="AG137" s="38">
        <f>IF('Indicator Date'!AG137="","x",'Indicator Date'!AG137)</f>
        <v>2024</v>
      </c>
      <c r="AH137" s="38">
        <f>IF('Indicator Date'!AH137="","x",'Indicator Date'!AH137)</f>
        <v>2022</v>
      </c>
      <c r="AI137" s="38" t="str">
        <f>IF('Indicator Date'!AI137="","x",RIGHT('Indicator Date'!AI137,4))</f>
        <v>2016</v>
      </c>
      <c r="AJ137" s="38">
        <f>IF('Indicator Date'!AJ137="","x",'Indicator Date'!AJ137)</f>
        <v>2024</v>
      </c>
      <c r="AK137" s="38">
        <f>IF('Indicator Date'!AK137="","x",'Indicator Date'!AK137)</f>
        <v>2021</v>
      </c>
      <c r="AL137" s="38">
        <f>IF('Indicator Date'!AL137="","x",'Indicator Date'!AL137)</f>
        <v>2022</v>
      </c>
      <c r="AM137" s="38">
        <f>IF('Indicator Date'!AM137="","x",'Indicator Date'!AM137)</f>
        <v>2022</v>
      </c>
      <c r="AN137" s="38">
        <f>IF('Indicator Date'!AN137="","x",'Indicator Date'!AN137)</f>
        <v>2023</v>
      </c>
      <c r="AO137" s="38">
        <f>IF('Indicator Date'!AO137="","x",'Indicator Date'!AO137)</f>
        <v>2022</v>
      </c>
      <c r="AP137" s="38">
        <f>IF('Indicator Date'!AP137="","x",'Indicator Date'!AP137)</f>
        <v>2010</v>
      </c>
      <c r="AQ137" s="38">
        <f>IF('Indicator Date'!AQ137="","x",'Indicator Date'!AQ137)</f>
        <v>2022</v>
      </c>
      <c r="AR137" s="38">
        <f>IF('Indicator Date'!AR137="","x",'Indicator Date'!AR137)</f>
        <v>2022</v>
      </c>
      <c r="AS137" s="38">
        <f>IF('Indicator Date'!AS137="","x",'Indicator Date'!AS137)</f>
        <v>2022</v>
      </c>
      <c r="AT137" s="38">
        <f>IF('Indicator Date'!AT137="","x",'Indicator Date'!AT137)</f>
        <v>2022</v>
      </c>
      <c r="AU137" s="38">
        <f>IF('Indicator Date'!AU137="","x",'Indicator Date'!AU137)</f>
        <v>2022</v>
      </c>
      <c r="AV137" s="38">
        <f>IF('Indicator Date'!AV137="","x",'Indicator Date'!AV137)</f>
        <v>2022</v>
      </c>
      <c r="AW137" s="38" t="str">
        <f>IF('Indicator Date'!AW137="","x",'Indicator Date'!AW137)</f>
        <v>x</v>
      </c>
      <c r="AX137" s="38">
        <f>IF('Indicator Date'!AX137="","x",'Indicator Date'!AX137)</f>
        <v>2024</v>
      </c>
      <c r="AY137" s="38">
        <f>IF('Indicator Date'!AY137="","x",'Indicator Date'!AY137)</f>
        <v>2024</v>
      </c>
      <c r="AZ137" s="38">
        <f>IF('Indicator Date'!AZ137="","x",'Indicator Date'!AZ137)</f>
        <v>2024</v>
      </c>
      <c r="BA137" s="38">
        <f>IF('Indicator Date'!BA137="","x",'Indicator Date'!BA137)</f>
        <v>2024</v>
      </c>
      <c r="BB137" s="38">
        <f>IF('Indicator Date'!BB137="","x",'Indicator Date'!BB137)</f>
        <v>2024</v>
      </c>
      <c r="BC137" s="38" t="str">
        <f>IF('Indicator Date'!BC137="","x",'Indicator Date'!BC137)</f>
        <v>x</v>
      </c>
      <c r="BD137" s="38">
        <f>IF('Indicator Date'!BD137="","x",'Indicator Date'!BD137)</f>
        <v>2024</v>
      </c>
      <c r="BE137" s="38">
        <f>IF('Indicator Date'!BE137="","x",'Indicator Date'!BE137)</f>
        <v>2024</v>
      </c>
      <c r="BF137" s="38">
        <f>IF('Indicator Date'!BF137="","x",'Indicator Date'!BF137)</f>
        <v>2013</v>
      </c>
      <c r="BG137" s="38">
        <f>IF('Indicator Date'!BG137="","x",'Indicator Date'!BG137)</f>
        <v>2022</v>
      </c>
      <c r="BH137" s="38">
        <f>IF('Indicator Date'!BH137="","x",'Indicator Date'!BH137)</f>
        <v>2023</v>
      </c>
      <c r="BI137" s="38">
        <f>IF('Indicator Date'!BI137="","x",'Indicator Date'!BI137)</f>
        <v>2022</v>
      </c>
      <c r="BJ137" s="38" t="str">
        <f>IF('Indicator Date'!BJ137="","x",'Indicator Date'!BJ137)</f>
        <v>x</v>
      </c>
      <c r="BK137" s="38">
        <f>IF('Indicator Date'!BK137="","x",'Indicator Date'!BK137)</f>
        <v>2021</v>
      </c>
      <c r="BL137" s="38">
        <f>IF('Indicator Date'!BL137="","x",'Indicator Date'!BL137)</f>
        <v>2021</v>
      </c>
      <c r="BM137" s="38">
        <f>IF('Indicator Date'!BM137="","x",'Indicator Date'!BM137)</f>
        <v>2014</v>
      </c>
      <c r="BN137" s="38">
        <f>IF('Indicator Date'!BN137="","x",'Indicator Date'!BN137)</f>
        <v>2022</v>
      </c>
      <c r="BO137" s="38">
        <f>IF('Indicator Date'!BO137="","x",'Indicator Date'!BO137)</f>
        <v>2022</v>
      </c>
      <c r="BP137" s="38">
        <f>IF('Indicator Date'!BP137="","x",'Indicator Date'!BP137)</f>
        <v>2021</v>
      </c>
      <c r="BQ137" s="38">
        <f>IF('Indicator Date'!BQ137="","x",'Indicator Date'!BQ137)</f>
        <v>2022</v>
      </c>
      <c r="BR137" s="38">
        <f>IF('Indicator Date'!BR137="","x",'Indicator Date'!BR137)</f>
        <v>2022</v>
      </c>
      <c r="BS137" s="38">
        <f>IF('Indicator Date'!BS137="","x",'Indicator Date'!BS137)</f>
        <v>2022</v>
      </c>
      <c r="BT137" s="38">
        <f>IF('Indicator Date'!BT137="","x",'Indicator Date'!BT137)</f>
        <v>2021</v>
      </c>
      <c r="BU137" s="38">
        <f>IF('Indicator Date'!BU137="","x",'Indicator Date'!BU137)</f>
        <v>2020</v>
      </c>
      <c r="BV137" s="38">
        <f>IF('Indicator Date'!BV137="","x",'Indicator Date'!BV137)</f>
        <v>2023</v>
      </c>
    </row>
    <row r="138" spans="1:74">
      <c r="A138" s="30" t="str">
        <f>'Indicator Data'!A140</f>
        <v>Paraguay</v>
      </c>
      <c r="B138" s="23" t="str">
        <f>'Indicator Data'!B140</f>
        <v>PRY</v>
      </c>
      <c r="C138" s="38">
        <f>IF('Indicator Date'!C138="","x",'Indicator Date'!C138)</f>
        <v>2024</v>
      </c>
      <c r="D138" s="38">
        <f>IF('Indicator Date'!D138="","x",'Indicator Date'!D138)</f>
        <v>2024</v>
      </c>
      <c r="E138" s="38">
        <f>IF('Indicator Date'!E138="","x",'Indicator Date'!E138)</f>
        <v>2024</v>
      </c>
      <c r="F138" s="38">
        <f>IF('Indicator Date'!F138="","x",'Indicator Date'!F138)</f>
        <v>2024</v>
      </c>
      <c r="G138" s="38">
        <f>IF('Indicator Date'!G138="","x",'Indicator Date'!G138)</f>
        <v>2024</v>
      </c>
      <c r="H138" s="38">
        <f>IF('Indicator Date'!H138="","x",'Indicator Date'!H138)</f>
        <v>2024</v>
      </c>
      <c r="I138" s="38">
        <f>IF('Indicator Date'!I138="","x",'Indicator Date'!I138)</f>
        <v>2024</v>
      </c>
      <c r="J138" s="38">
        <f>IF('Indicator Date'!J138="","x",'Indicator Date'!J138)</f>
        <v>2024</v>
      </c>
      <c r="K138" s="38">
        <f>IF('Indicator Date'!K138="","x",'Indicator Date'!K138)</f>
        <v>2024</v>
      </c>
      <c r="L138" s="38">
        <f>IF('Indicator Date'!L138="","x",'Indicator Date'!L138)</f>
        <v>2024</v>
      </c>
      <c r="M138" s="38" t="str">
        <f>IF('Indicator Date'!M138="","x",'Indicator Date'!M138)</f>
        <v>x</v>
      </c>
      <c r="N138" s="38" t="str">
        <f>IF('Indicator Date'!N138="","x",'Indicator Date'!N138)</f>
        <v>x</v>
      </c>
      <c r="O138" s="38" t="str">
        <f>IF('Indicator Date'!O138="","x",'Indicator Date'!O138)</f>
        <v>x</v>
      </c>
      <c r="P138" s="38" t="str">
        <f>IF('Indicator Date'!P138="","x",'Indicator Date'!P138)</f>
        <v>x</v>
      </c>
      <c r="Q138" s="38">
        <f>IF('Indicator Date'!Q138="","x",'Indicator Date'!Q138)</f>
        <v>2024</v>
      </c>
      <c r="R138" s="38">
        <f>IF('Indicator Date'!R138="","x",'Indicator Date'!R138)</f>
        <v>2024</v>
      </c>
      <c r="S138" s="38">
        <f>IF('Indicator Date'!S138="","x",'Indicator Date'!S138)</f>
        <v>2024</v>
      </c>
      <c r="T138" s="38">
        <f>IF('Indicator Date'!T138="","x",'Indicator Date'!T138)</f>
        <v>2024</v>
      </c>
      <c r="U138" s="38">
        <f>IF('Indicator Date'!U138="","x",'Indicator Date'!U138)</f>
        <v>2024</v>
      </c>
      <c r="V138" s="38">
        <f>IF('Indicator Date'!V138="","x",'Indicator Date'!V138)</f>
        <v>2021</v>
      </c>
      <c r="W138" s="38">
        <f>IF('Indicator Date'!W138="","x",'Indicator Date'!W138)</f>
        <v>2022</v>
      </c>
      <c r="X138" s="38">
        <f>IF('Indicator Date'!X138="","x",'Indicator Date'!X138)</f>
        <v>2022</v>
      </c>
      <c r="Y138" s="38">
        <f>IF('Indicator Date'!Y138="","x",'Indicator Date'!Y138)</f>
        <v>2016</v>
      </c>
      <c r="Z138" s="38">
        <f>IF('Indicator Date'!Z138="","x",'Indicator Date'!Z138)</f>
        <v>2022</v>
      </c>
      <c r="AA138" s="38">
        <f>IF('Indicator Date'!AA138="","x",'Indicator Date'!AA138)</f>
        <v>2020</v>
      </c>
      <c r="AB138" s="38">
        <f>IF('Indicator Date'!AB138="","x",'Indicator Date'!AB138)</f>
        <v>2019</v>
      </c>
      <c r="AC138" s="38">
        <f>IF('Indicator Date'!AC138="","x",'Indicator Date'!AC138)</f>
        <v>2020</v>
      </c>
      <c r="AD138" s="38">
        <f>IF('Indicator Date'!AD138="","x",'Indicator Date'!AD138)</f>
        <v>2022</v>
      </c>
      <c r="AE138" s="38">
        <f>IF('Indicator Date'!AE138="","x",'Indicator Date'!AE138)</f>
        <v>2024</v>
      </c>
      <c r="AF138" s="38">
        <f>IF('Indicator Date'!AF138="","x",'Indicator Date'!AF138)</f>
        <v>2024</v>
      </c>
      <c r="AG138" s="38">
        <f>IF('Indicator Date'!AG138="","x",'Indicator Date'!AG138)</f>
        <v>2024</v>
      </c>
      <c r="AH138" s="38">
        <f>IF('Indicator Date'!AH138="","x",'Indicator Date'!AH138)</f>
        <v>2022</v>
      </c>
      <c r="AI138" s="38" t="str">
        <f>IF('Indicator Date'!AI138="","x",RIGHT('Indicator Date'!AI138,4))</f>
        <v>2016</v>
      </c>
      <c r="AJ138" s="38">
        <f>IF('Indicator Date'!AJ138="","x",'Indicator Date'!AJ138)</f>
        <v>2024</v>
      </c>
      <c r="AK138" s="38">
        <f>IF('Indicator Date'!AK138="","x",'Indicator Date'!AK138)</f>
        <v>2021</v>
      </c>
      <c r="AL138" s="38">
        <f>IF('Indicator Date'!AL138="","x",'Indicator Date'!AL138)</f>
        <v>2022</v>
      </c>
      <c r="AM138" s="38">
        <f>IF('Indicator Date'!AM138="","x",'Indicator Date'!AM138)</f>
        <v>2022</v>
      </c>
      <c r="AN138" s="38">
        <f>IF('Indicator Date'!AN138="","x",'Indicator Date'!AN138)</f>
        <v>2023</v>
      </c>
      <c r="AO138" s="38">
        <f>IF('Indicator Date'!AO138="","x",'Indicator Date'!AO138)</f>
        <v>2022</v>
      </c>
      <c r="AP138" s="38">
        <f>IF('Indicator Date'!AP138="","x",'Indicator Date'!AP138)</f>
        <v>2016</v>
      </c>
      <c r="AQ138" s="38">
        <f>IF('Indicator Date'!AQ138="","x",'Indicator Date'!AQ138)</f>
        <v>2022</v>
      </c>
      <c r="AR138" s="38">
        <f>IF('Indicator Date'!AR138="","x",'Indicator Date'!AR138)</f>
        <v>2022</v>
      </c>
      <c r="AS138" s="38" t="str">
        <f>IF('Indicator Date'!AS138="","x",'Indicator Date'!AS138)</f>
        <v>x</v>
      </c>
      <c r="AT138" s="38">
        <f>IF('Indicator Date'!AT138="","x",'Indicator Date'!AT138)</f>
        <v>2022</v>
      </c>
      <c r="AU138" s="38">
        <f>IF('Indicator Date'!AU138="","x",'Indicator Date'!AU138)</f>
        <v>2022</v>
      </c>
      <c r="AV138" s="38">
        <f>IF('Indicator Date'!AV138="","x",'Indicator Date'!AV138)</f>
        <v>2022</v>
      </c>
      <c r="AW138" s="38">
        <f>IF('Indicator Date'!AW138="","x",'Indicator Date'!AW138)</f>
        <v>2022</v>
      </c>
      <c r="AX138" s="38">
        <f>IF('Indicator Date'!AX138="","x",'Indicator Date'!AX138)</f>
        <v>2024</v>
      </c>
      <c r="AY138" s="38">
        <f>IF('Indicator Date'!AY138="","x",'Indicator Date'!AY138)</f>
        <v>2024</v>
      </c>
      <c r="AZ138" s="38">
        <f>IF('Indicator Date'!AZ138="","x",'Indicator Date'!AZ138)</f>
        <v>2024</v>
      </c>
      <c r="BA138" s="38" t="str">
        <f>IF('Indicator Date'!BA138="","x",'Indicator Date'!BA138)</f>
        <v>x</v>
      </c>
      <c r="BB138" s="38">
        <f>IF('Indicator Date'!BB138="","x",'Indicator Date'!BB138)</f>
        <v>2024</v>
      </c>
      <c r="BC138" s="38" t="str">
        <f>IF('Indicator Date'!BC138="","x",'Indicator Date'!BC138)</f>
        <v>x</v>
      </c>
      <c r="BD138" s="38">
        <f>IF('Indicator Date'!BD138="","x",'Indicator Date'!BD138)</f>
        <v>2024</v>
      </c>
      <c r="BE138" s="38">
        <f>IF('Indicator Date'!BE138="","x",'Indicator Date'!BE138)</f>
        <v>2024</v>
      </c>
      <c r="BF138" s="38">
        <f>IF('Indicator Date'!BF138="","x",'Indicator Date'!BF138)</f>
        <v>2013</v>
      </c>
      <c r="BG138" s="38">
        <f>IF('Indicator Date'!BG138="","x",'Indicator Date'!BG138)</f>
        <v>2022</v>
      </c>
      <c r="BH138" s="38">
        <f>IF('Indicator Date'!BH138="","x",'Indicator Date'!BH138)</f>
        <v>2023</v>
      </c>
      <c r="BI138" s="38">
        <f>IF('Indicator Date'!BI138="","x",'Indicator Date'!BI138)</f>
        <v>2022</v>
      </c>
      <c r="BJ138" s="38">
        <f>IF('Indicator Date'!BJ138="","x",'Indicator Date'!BJ138)</f>
        <v>2020</v>
      </c>
      <c r="BK138" s="38">
        <f>IF('Indicator Date'!BK138="","x",'Indicator Date'!BK138)</f>
        <v>2022</v>
      </c>
      <c r="BL138" s="38">
        <f>IF('Indicator Date'!BL138="","x",'Indicator Date'!BL138)</f>
        <v>2022</v>
      </c>
      <c r="BM138" s="38">
        <f>IF('Indicator Date'!BM138="","x",'Indicator Date'!BM138)</f>
        <v>2014</v>
      </c>
      <c r="BN138" s="38">
        <f>IF('Indicator Date'!BN138="","x",'Indicator Date'!BN138)</f>
        <v>2022</v>
      </c>
      <c r="BO138" s="38">
        <f>IF('Indicator Date'!BO138="","x",'Indicator Date'!BO138)</f>
        <v>2022</v>
      </c>
      <c r="BP138" s="38">
        <f>IF('Indicator Date'!BP138="","x",'Indicator Date'!BP138)</f>
        <v>2021</v>
      </c>
      <c r="BQ138" s="38">
        <f>IF('Indicator Date'!BQ138="","x",'Indicator Date'!BQ138)</f>
        <v>2022</v>
      </c>
      <c r="BR138" s="38">
        <f>IF('Indicator Date'!BR138="","x",'Indicator Date'!BR138)</f>
        <v>2022</v>
      </c>
      <c r="BS138" s="38">
        <f>IF('Indicator Date'!BS138="","x",'Indicator Date'!BS138)</f>
        <v>2022</v>
      </c>
      <c r="BT138" s="38">
        <f>IF('Indicator Date'!BT138="","x",'Indicator Date'!BT138)</f>
        <v>2021</v>
      </c>
      <c r="BU138" s="38">
        <f>IF('Indicator Date'!BU138="","x",'Indicator Date'!BU138)</f>
        <v>2020</v>
      </c>
      <c r="BV138" s="38">
        <f>IF('Indicator Date'!BV138="","x",'Indicator Date'!BV138)</f>
        <v>2023</v>
      </c>
    </row>
    <row r="139" spans="1:74">
      <c r="A139" s="30" t="str">
        <f>'Indicator Data'!A141</f>
        <v>Peru</v>
      </c>
      <c r="B139" s="23" t="str">
        <f>'Indicator Data'!B141</f>
        <v>PER</v>
      </c>
      <c r="C139" s="38">
        <f>IF('Indicator Date'!C139="","x",'Indicator Date'!C139)</f>
        <v>2024</v>
      </c>
      <c r="D139" s="38">
        <f>IF('Indicator Date'!D139="","x",'Indicator Date'!D139)</f>
        <v>2024</v>
      </c>
      <c r="E139" s="38">
        <f>IF('Indicator Date'!E139="","x",'Indicator Date'!E139)</f>
        <v>2024</v>
      </c>
      <c r="F139" s="38">
        <f>IF('Indicator Date'!F139="","x",'Indicator Date'!F139)</f>
        <v>2024</v>
      </c>
      <c r="G139" s="38">
        <f>IF('Indicator Date'!G139="","x",'Indicator Date'!G139)</f>
        <v>2024</v>
      </c>
      <c r="H139" s="38">
        <f>IF('Indicator Date'!H139="","x",'Indicator Date'!H139)</f>
        <v>2024</v>
      </c>
      <c r="I139" s="38">
        <f>IF('Indicator Date'!I139="","x",'Indicator Date'!I139)</f>
        <v>2024</v>
      </c>
      <c r="J139" s="38">
        <f>IF('Indicator Date'!J139="","x",'Indicator Date'!J139)</f>
        <v>2024</v>
      </c>
      <c r="K139" s="38">
        <f>IF('Indicator Date'!K139="","x",'Indicator Date'!K139)</f>
        <v>2024</v>
      </c>
      <c r="L139" s="38">
        <f>IF('Indicator Date'!L139="","x",'Indicator Date'!L139)</f>
        <v>2024</v>
      </c>
      <c r="M139" s="38" t="str">
        <f>IF('Indicator Date'!M139="","x",'Indicator Date'!M139)</f>
        <v>x</v>
      </c>
      <c r="N139" s="38" t="str">
        <f>IF('Indicator Date'!N139="","x",'Indicator Date'!N139)</f>
        <v>x</v>
      </c>
      <c r="O139" s="38" t="str">
        <f>IF('Indicator Date'!O139="","x",'Indicator Date'!O139)</f>
        <v>x</v>
      </c>
      <c r="P139" s="38" t="str">
        <f>IF('Indicator Date'!P139="","x",'Indicator Date'!P139)</f>
        <v>x</v>
      </c>
      <c r="Q139" s="38">
        <f>IF('Indicator Date'!Q139="","x",'Indicator Date'!Q139)</f>
        <v>2024</v>
      </c>
      <c r="R139" s="38">
        <f>IF('Indicator Date'!R139="","x",'Indicator Date'!R139)</f>
        <v>2024</v>
      </c>
      <c r="S139" s="38">
        <f>IF('Indicator Date'!S139="","x",'Indicator Date'!S139)</f>
        <v>2024</v>
      </c>
      <c r="T139" s="38">
        <f>IF('Indicator Date'!T139="","x",'Indicator Date'!T139)</f>
        <v>2024</v>
      </c>
      <c r="U139" s="38">
        <f>IF('Indicator Date'!U139="","x",'Indicator Date'!U139)</f>
        <v>2024</v>
      </c>
      <c r="V139" s="38">
        <f>IF('Indicator Date'!V139="","x",'Indicator Date'!V139)</f>
        <v>2021</v>
      </c>
      <c r="W139" s="38">
        <f>IF('Indicator Date'!W139="","x",'Indicator Date'!W139)</f>
        <v>2022</v>
      </c>
      <c r="X139" s="38">
        <f>IF('Indicator Date'!X139="","x",'Indicator Date'!X139)</f>
        <v>2022</v>
      </c>
      <c r="Y139" s="38">
        <f>IF('Indicator Date'!Y139="","x",'Indicator Date'!Y139)</f>
        <v>2017</v>
      </c>
      <c r="Z139" s="38">
        <f>IF('Indicator Date'!Z139="","x",'Indicator Date'!Z139)</f>
        <v>2022</v>
      </c>
      <c r="AA139" s="38" t="str">
        <f>IF('Indicator Date'!AA139="","x",'Indicator Date'!AA139)</f>
        <v>x</v>
      </c>
      <c r="AB139" s="38">
        <f>IF('Indicator Date'!AB139="","x",'Indicator Date'!AB139)</f>
        <v>2018</v>
      </c>
      <c r="AC139" s="38">
        <f>IF('Indicator Date'!AC139="","x",'Indicator Date'!AC139)</f>
        <v>2020</v>
      </c>
      <c r="AD139" s="38">
        <f>IF('Indicator Date'!AD139="","x",'Indicator Date'!AD139)</f>
        <v>2022</v>
      </c>
      <c r="AE139" s="38">
        <f>IF('Indicator Date'!AE139="","x",'Indicator Date'!AE139)</f>
        <v>2024</v>
      </c>
      <c r="AF139" s="38">
        <f>IF('Indicator Date'!AF139="","x",'Indicator Date'!AF139)</f>
        <v>2024</v>
      </c>
      <c r="AG139" s="38">
        <f>IF('Indicator Date'!AG139="","x",'Indicator Date'!AG139)</f>
        <v>2024</v>
      </c>
      <c r="AH139" s="38">
        <f>IF('Indicator Date'!AH139="","x",'Indicator Date'!AH139)</f>
        <v>2022</v>
      </c>
      <c r="AI139" s="38" t="str">
        <f>IF('Indicator Date'!AI139="","x",RIGHT('Indicator Date'!AI139,4))</f>
        <v>2021</v>
      </c>
      <c r="AJ139" s="38">
        <f>IF('Indicator Date'!AJ139="","x",'Indicator Date'!AJ139)</f>
        <v>2024</v>
      </c>
      <c r="AK139" s="38">
        <f>IF('Indicator Date'!AK139="","x",'Indicator Date'!AK139)</f>
        <v>2021</v>
      </c>
      <c r="AL139" s="38">
        <f>IF('Indicator Date'!AL139="","x",'Indicator Date'!AL139)</f>
        <v>2022</v>
      </c>
      <c r="AM139" s="38">
        <f>IF('Indicator Date'!AM139="","x",'Indicator Date'!AM139)</f>
        <v>2022</v>
      </c>
      <c r="AN139" s="38">
        <f>IF('Indicator Date'!AN139="","x",'Indicator Date'!AN139)</f>
        <v>2023</v>
      </c>
      <c r="AO139" s="38">
        <f>IF('Indicator Date'!AO139="","x",'Indicator Date'!AO139)</f>
        <v>2022</v>
      </c>
      <c r="AP139" s="38">
        <f>IF('Indicator Date'!AP139="","x",'Indicator Date'!AP139)</f>
        <v>2022</v>
      </c>
      <c r="AQ139" s="38">
        <f>IF('Indicator Date'!AQ139="","x",'Indicator Date'!AQ139)</f>
        <v>2022</v>
      </c>
      <c r="AR139" s="38">
        <f>IF('Indicator Date'!AR139="","x",'Indicator Date'!AR139)</f>
        <v>2022</v>
      </c>
      <c r="AS139" s="38">
        <f>IF('Indicator Date'!AS139="","x",'Indicator Date'!AS139)</f>
        <v>2022</v>
      </c>
      <c r="AT139" s="38">
        <f>IF('Indicator Date'!AT139="","x",'Indicator Date'!AT139)</f>
        <v>2022</v>
      </c>
      <c r="AU139" s="38">
        <f>IF('Indicator Date'!AU139="","x",'Indicator Date'!AU139)</f>
        <v>2022</v>
      </c>
      <c r="AV139" s="38">
        <f>IF('Indicator Date'!AV139="","x",'Indicator Date'!AV139)</f>
        <v>2022</v>
      </c>
      <c r="AW139" s="38">
        <f>IF('Indicator Date'!AW139="","x",'Indicator Date'!AW139)</f>
        <v>2022</v>
      </c>
      <c r="AX139" s="38">
        <f>IF('Indicator Date'!AX139="","x",'Indicator Date'!AX139)</f>
        <v>2024</v>
      </c>
      <c r="AY139" s="38">
        <f>IF('Indicator Date'!AY139="","x",'Indicator Date'!AY139)</f>
        <v>2024</v>
      </c>
      <c r="AZ139" s="38">
        <f>IF('Indicator Date'!AZ139="","x",'Indicator Date'!AZ139)</f>
        <v>2024</v>
      </c>
      <c r="BA139" s="38">
        <f>IF('Indicator Date'!BA139="","x",'Indicator Date'!BA139)</f>
        <v>2024</v>
      </c>
      <c r="BB139" s="38">
        <f>IF('Indicator Date'!BB139="","x",'Indicator Date'!BB139)</f>
        <v>2024</v>
      </c>
      <c r="BC139" s="38">
        <f>IF('Indicator Date'!BC139="","x",'Indicator Date'!BC139)</f>
        <v>2023</v>
      </c>
      <c r="BD139" s="38">
        <f>IF('Indicator Date'!BD139="","x",'Indicator Date'!BD139)</f>
        <v>2024</v>
      </c>
      <c r="BE139" s="38">
        <f>IF('Indicator Date'!BE139="","x",'Indicator Date'!BE139)</f>
        <v>2024</v>
      </c>
      <c r="BF139" s="38">
        <f>IF('Indicator Date'!BF139="","x",'Indicator Date'!BF139)</f>
        <v>2015</v>
      </c>
      <c r="BG139" s="38">
        <f>IF('Indicator Date'!BG139="","x",'Indicator Date'!BG139)</f>
        <v>2022</v>
      </c>
      <c r="BH139" s="38">
        <f>IF('Indicator Date'!BH139="","x",'Indicator Date'!BH139)</f>
        <v>2023</v>
      </c>
      <c r="BI139" s="38">
        <f>IF('Indicator Date'!BI139="","x",'Indicator Date'!BI139)</f>
        <v>2022</v>
      </c>
      <c r="BJ139" s="38">
        <f>IF('Indicator Date'!BJ139="","x",'Indicator Date'!BJ139)</f>
        <v>2020</v>
      </c>
      <c r="BK139" s="38">
        <f>IF('Indicator Date'!BK139="","x",'Indicator Date'!BK139)</f>
        <v>2022</v>
      </c>
      <c r="BL139" s="38">
        <f>IF('Indicator Date'!BL139="","x",'Indicator Date'!BL139)</f>
        <v>2022</v>
      </c>
      <c r="BM139" s="38">
        <f>IF('Indicator Date'!BM139="","x",'Indicator Date'!BM139)</f>
        <v>2014</v>
      </c>
      <c r="BN139" s="38">
        <f>IF('Indicator Date'!BN139="","x",'Indicator Date'!BN139)</f>
        <v>2022</v>
      </c>
      <c r="BO139" s="38">
        <f>IF('Indicator Date'!BO139="","x",'Indicator Date'!BO139)</f>
        <v>2022</v>
      </c>
      <c r="BP139" s="38">
        <f>IF('Indicator Date'!BP139="","x",'Indicator Date'!BP139)</f>
        <v>2021</v>
      </c>
      <c r="BQ139" s="38">
        <f>IF('Indicator Date'!BQ139="","x",'Indicator Date'!BQ139)</f>
        <v>2022</v>
      </c>
      <c r="BR139" s="38">
        <f>IF('Indicator Date'!BR139="","x",'Indicator Date'!BR139)</f>
        <v>2022</v>
      </c>
      <c r="BS139" s="38">
        <f>IF('Indicator Date'!BS139="","x",'Indicator Date'!BS139)</f>
        <v>2022</v>
      </c>
      <c r="BT139" s="38">
        <f>IF('Indicator Date'!BT139="","x",'Indicator Date'!BT139)</f>
        <v>2021</v>
      </c>
      <c r="BU139" s="38">
        <f>IF('Indicator Date'!BU139="","x",'Indicator Date'!BU139)</f>
        <v>2020</v>
      </c>
      <c r="BV139" s="38">
        <f>IF('Indicator Date'!BV139="","x",'Indicator Date'!BV139)</f>
        <v>2023</v>
      </c>
    </row>
    <row r="140" spans="1:74">
      <c r="A140" s="30" t="str">
        <f>'Indicator Data'!A142</f>
        <v>Philippines</v>
      </c>
      <c r="B140" s="23" t="str">
        <f>'Indicator Data'!B142</f>
        <v>PHL</v>
      </c>
      <c r="C140" s="38">
        <f>IF('Indicator Date'!C140="","x",'Indicator Date'!C140)</f>
        <v>2024</v>
      </c>
      <c r="D140" s="38">
        <f>IF('Indicator Date'!D140="","x",'Indicator Date'!D140)</f>
        <v>2024</v>
      </c>
      <c r="E140" s="38">
        <f>IF('Indicator Date'!E140="","x",'Indicator Date'!E140)</f>
        <v>2024</v>
      </c>
      <c r="F140" s="38">
        <f>IF('Indicator Date'!F140="","x",'Indicator Date'!F140)</f>
        <v>2024</v>
      </c>
      <c r="G140" s="38">
        <f>IF('Indicator Date'!G140="","x",'Indicator Date'!G140)</f>
        <v>2024</v>
      </c>
      <c r="H140" s="38">
        <f>IF('Indicator Date'!H140="","x",'Indicator Date'!H140)</f>
        <v>2024</v>
      </c>
      <c r="I140" s="38">
        <f>IF('Indicator Date'!I140="","x",'Indicator Date'!I140)</f>
        <v>2024</v>
      </c>
      <c r="J140" s="38">
        <f>IF('Indicator Date'!J140="","x",'Indicator Date'!J140)</f>
        <v>2024</v>
      </c>
      <c r="K140" s="38">
        <f>IF('Indicator Date'!K140="","x",'Indicator Date'!K140)</f>
        <v>2024</v>
      </c>
      <c r="L140" s="38">
        <f>IF('Indicator Date'!L140="","x",'Indicator Date'!L140)</f>
        <v>2024</v>
      </c>
      <c r="M140" s="38">
        <f>IF('Indicator Date'!M140="","x",'Indicator Date'!M140)</f>
        <v>2024</v>
      </c>
      <c r="N140" s="38" t="str">
        <f>IF('Indicator Date'!N140="","x",'Indicator Date'!N140)</f>
        <v>x</v>
      </c>
      <c r="O140" s="38" t="str">
        <f>IF('Indicator Date'!O140="","x",'Indicator Date'!O140)</f>
        <v>x</v>
      </c>
      <c r="P140" s="38" t="str">
        <f>IF('Indicator Date'!P140="","x",'Indicator Date'!P140)</f>
        <v>x</v>
      </c>
      <c r="Q140" s="38">
        <f>IF('Indicator Date'!Q140="","x",'Indicator Date'!Q140)</f>
        <v>2024</v>
      </c>
      <c r="R140" s="38">
        <f>IF('Indicator Date'!R140="","x",'Indicator Date'!R140)</f>
        <v>2024</v>
      </c>
      <c r="S140" s="38">
        <f>IF('Indicator Date'!S140="","x",'Indicator Date'!S140)</f>
        <v>2024</v>
      </c>
      <c r="T140" s="38">
        <f>IF('Indicator Date'!T140="","x",'Indicator Date'!T140)</f>
        <v>2024</v>
      </c>
      <c r="U140" s="38">
        <f>IF('Indicator Date'!U140="","x",'Indicator Date'!U140)</f>
        <v>2024</v>
      </c>
      <c r="V140" s="38">
        <f>IF('Indicator Date'!V140="","x",'Indicator Date'!V140)</f>
        <v>2021</v>
      </c>
      <c r="W140" s="38">
        <f>IF('Indicator Date'!W140="","x",'Indicator Date'!W140)</f>
        <v>2022</v>
      </c>
      <c r="X140" s="38">
        <f>IF('Indicator Date'!X140="","x",'Indicator Date'!X140)</f>
        <v>2022</v>
      </c>
      <c r="Y140" s="38">
        <f>IF('Indicator Date'!Y140="","x",'Indicator Date'!Y140)</f>
        <v>2017</v>
      </c>
      <c r="Z140" s="38">
        <f>IF('Indicator Date'!Z140="","x",'Indicator Date'!Z140)</f>
        <v>2022</v>
      </c>
      <c r="AA140" s="38">
        <f>IF('Indicator Date'!AA140="","x",'Indicator Date'!AA140)</f>
        <v>2022</v>
      </c>
      <c r="AB140" s="38">
        <f>IF('Indicator Date'!AB140="","x",'Indicator Date'!AB140)</f>
        <v>2017</v>
      </c>
      <c r="AC140" s="38">
        <f>IF('Indicator Date'!AC140="","x",'Indicator Date'!AC140)</f>
        <v>2020</v>
      </c>
      <c r="AD140" s="38">
        <f>IF('Indicator Date'!AD140="","x",'Indicator Date'!AD140)</f>
        <v>2022</v>
      </c>
      <c r="AE140" s="38">
        <f>IF('Indicator Date'!AE140="","x",'Indicator Date'!AE140)</f>
        <v>2024</v>
      </c>
      <c r="AF140" s="38">
        <f>IF('Indicator Date'!AF140="","x",'Indicator Date'!AF140)</f>
        <v>2024</v>
      </c>
      <c r="AG140" s="38">
        <f>IF('Indicator Date'!AG140="","x",'Indicator Date'!AG140)</f>
        <v>2024</v>
      </c>
      <c r="AH140" s="38">
        <f>IF('Indicator Date'!AH140="","x",'Indicator Date'!AH140)</f>
        <v>2022</v>
      </c>
      <c r="AI140" s="38" t="str">
        <f>IF('Indicator Date'!AI140="","x",RIGHT('Indicator Date'!AI140,4))</f>
        <v>2017</v>
      </c>
      <c r="AJ140" s="38">
        <f>IF('Indicator Date'!AJ140="","x",'Indicator Date'!AJ140)</f>
        <v>2024</v>
      </c>
      <c r="AK140" s="38">
        <f>IF('Indicator Date'!AK140="","x",'Indicator Date'!AK140)</f>
        <v>2021</v>
      </c>
      <c r="AL140" s="38">
        <f>IF('Indicator Date'!AL140="","x",'Indicator Date'!AL140)</f>
        <v>2022</v>
      </c>
      <c r="AM140" s="38">
        <f>IF('Indicator Date'!AM140="","x",'Indicator Date'!AM140)</f>
        <v>2022</v>
      </c>
      <c r="AN140" s="38">
        <f>IF('Indicator Date'!AN140="","x",'Indicator Date'!AN140)</f>
        <v>2023</v>
      </c>
      <c r="AO140" s="38">
        <f>IF('Indicator Date'!AO140="","x",'Indicator Date'!AO140)</f>
        <v>2022</v>
      </c>
      <c r="AP140" s="38">
        <f>IF('Indicator Date'!AP140="","x",'Indicator Date'!AP140)</f>
        <v>2021</v>
      </c>
      <c r="AQ140" s="38">
        <f>IF('Indicator Date'!AQ140="","x",'Indicator Date'!AQ140)</f>
        <v>2022</v>
      </c>
      <c r="AR140" s="38">
        <f>IF('Indicator Date'!AR140="","x",'Indicator Date'!AR140)</f>
        <v>2022</v>
      </c>
      <c r="AS140" s="38">
        <f>IF('Indicator Date'!AS140="","x",'Indicator Date'!AS140)</f>
        <v>2022</v>
      </c>
      <c r="AT140" s="38">
        <f>IF('Indicator Date'!AT140="","x",'Indicator Date'!AT140)</f>
        <v>2022</v>
      </c>
      <c r="AU140" s="38">
        <f>IF('Indicator Date'!AU140="","x",'Indicator Date'!AU140)</f>
        <v>2022</v>
      </c>
      <c r="AV140" s="38">
        <f>IF('Indicator Date'!AV140="","x",'Indicator Date'!AV140)</f>
        <v>2022</v>
      </c>
      <c r="AW140" s="38">
        <f>IF('Indicator Date'!AW140="","x",'Indicator Date'!AW140)</f>
        <v>2021</v>
      </c>
      <c r="AX140" s="38">
        <f>IF('Indicator Date'!AX140="","x",'Indicator Date'!AX140)</f>
        <v>2024</v>
      </c>
      <c r="AY140" s="38">
        <f>IF('Indicator Date'!AY140="","x",'Indicator Date'!AY140)</f>
        <v>2024</v>
      </c>
      <c r="AZ140" s="38">
        <f>IF('Indicator Date'!AZ140="","x",'Indicator Date'!AZ140)</f>
        <v>2024</v>
      </c>
      <c r="BA140" s="38">
        <f>IF('Indicator Date'!BA140="","x",'Indicator Date'!BA140)</f>
        <v>2024</v>
      </c>
      <c r="BB140" s="38">
        <f>IF('Indicator Date'!BB140="","x",'Indicator Date'!BB140)</f>
        <v>2024</v>
      </c>
      <c r="BC140" s="38">
        <f>IF('Indicator Date'!BC140="","x",'Indicator Date'!BC140)</f>
        <v>2023</v>
      </c>
      <c r="BD140" s="38">
        <f>IF('Indicator Date'!BD140="","x",'Indicator Date'!BD140)</f>
        <v>2024</v>
      </c>
      <c r="BE140" s="38">
        <f>IF('Indicator Date'!BE140="","x",'Indicator Date'!BE140)</f>
        <v>2024</v>
      </c>
      <c r="BF140" s="38">
        <f>IF('Indicator Date'!BF140="","x",'Indicator Date'!BF140)</f>
        <v>2015</v>
      </c>
      <c r="BG140" s="38">
        <f>IF('Indicator Date'!BG140="","x",'Indicator Date'!BG140)</f>
        <v>2022</v>
      </c>
      <c r="BH140" s="38">
        <f>IF('Indicator Date'!BH140="","x",'Indicator Date'!BH140)</f>
        <v>2023</v>
      </c>
      <c r="BI140" s="38">
        <f>IF('Indicator Date'!BI140="","x",'Indicator Date'!BI140)</f>
        <v>2022</v>
      </c>
      <c r="BJ140" s="38">
        <f>IF('Indicator Date'!BJ140="","x",'Indicator Date'!BJ140)</f>
        <v>2020</v>
      </c>
      <c r="BK140" s="38">
        <f>IF('Indicator Date'!BK140="","x",'Indicator Date'!BK140)</f>
        <v>2021</v>
      </c>
      <c r="BL140" s="38">
        <f>IF('Indicator Date'!BL140="","x",'Indicator Date'!BL140)</f>
        <v>2022</v>
      </c>
      <c r="BM140" s="38">
        <f>IF('Indicator Date'!BM140="","x",'Indicator Date'!BM140)</f>
        <v>2014</v>
      </c>
      <c r="BN140" s="38">
        <f>IF('Indicator Date'!BN140="","x",'Indicator Date'!BN140)</f>
        <v>2022</v>
      </c>
      <c r="BO140" s="38">
        <f>IF('Indicator Date'!BO140="","x",'Indicator Date'!BO140)</f>
        <v>2022</v>
      </c>
      <c r="BP140" s="38">
        <f>IF('Indicator Date'!BP140="","x",'Indicator Date'!BP140)</f>
        <v>2021</v>
      </c>
      <c r="BQ140" s="38">
        <f>IF('Indicator Date'!BQ140="","x",'Indicator Date'!BQ140)</f>
        <v>2022</v>
      </c>
      <c r="BR140" s="38">
        <f>IF('Indicator Date'!BR140="","x",'Indicator Date'!BR140)</f>
        <v>2022</v>
      </c>
      <c r="BS140" s="38">
        <f>IF('Indicator Date'!BS140="","x",'Indicator Date'!BS140)</f>
        <v>2022</v>
      </c>
      <c r="BT140" s="38">
        <f>IF('Indicator Date'!BT140="","x",'Indicator Date'!BT140)</f>
        <v>2022</v>
      </c>
      <c r="BU140" s="38">
        <f>IF('Indicator Date'!BU140="","x",'Indicator Date'!BU140)</f>
        <v>2020</v>
      </c>
      <c r="BV140" s="38">
        <f>IF('Indicator Date'!BV140="","x",'Indicator Date'!BV140)</f>
        <v>2023</v>
      </c>
    </row>
    <row r="141" spans="1:74">
      <c r="A141" s="30" t="str">
        <f>'Indicator Data'!A143</f>
        <v>Poland</v>
      </c>
      <c r="B141" s="23" t="str">
        <f>'Indicator Data'!B143</f>
        <v>POL</v>
      </c>
      <c r="C141" s="38">
        <f>IF('Indicator Date'!C141="","x",'Indicator Date'!C141)</f>
        <v>2024</v>
      </c>
      <c r="D141" s="38">
        <f>IF('Indicator Date'!D141="","x",'Indicator Date'!D141)</f>
        <v>2024</v>
      </c>
      <c r="E141" s="38">
        <f>IF('Indicator Date'!E141="","x",'Indicator Date'!E141)</f>
        <v>2024</v>
      </c>
      <c r="F141" s="38">
        <f>IF('Indicator Date'!F141="","x",'Indicator Date'!F141)</f>
        <v>2024</v>
      </c>
      <c r="G141" s="38">
        <f>IF('Indicator Date'!G141="","x",'Indicator Date'!G141)</f>
        <v>2024</v>
      </c>
      <c r="H141" s="38">
        <f>IF('Indicator Date'!H141="","x",'Indicator Date'!H141)</f>
        <v>2024</v>
      </c>
      <c r="I141" s="38">
        <f>IF('Indicator Date'!I141="","x",'Indicator Date'!I141)</f>
        <v>2024</v>
      </c>
      <c r="J141" s="38">
        <f>IF('Indicator Date'!J141="","x",'Indicator Date'!J141)</f>
        <v>2024</v>
      </c>
      <c r="K141" s="38">
        <f>IF('Indicator Date'!K141="","x",'Indicator Date'!K141)</f>
        <v>2024</v>
      </c>
      <c r="L141" s="38">
        <f>IF('Indicator Date'!L141="","x",'Indicator Date'!L141)</f>
        <v>2024</v>
      </c>
      <c r="M141" s="38">
        <f>IF('Indicator Date'!M141="","x",'Indicator Date'!M141)</f>
        <v>2024</v>
      </c>
      <c r="N141" s="38" t="str">
        <f>IF('Indicator Date'!N141="","x",'Indicator Date'!N141)</f>
        <v>x</v>
      </c>
      <c r="O141" s="38" t="str">
        <f>IF('Indicator Date'!O141="","x",'Indicator Date'!O141)</f>
        <v>x</v>
      </c>
      <c r="P141" s="38" t="str">
        <f>IF('Indicator Date'!P141="","x",'Indicator Date'!P141)</f>
        <v>x</v>
      </c>
      <c r="Q141" s="38">
        <f>IF('Indicator Date'!Q141="","x",'Indicator Date'!Q141)</f>
        <v>2024</v>
      </c>
      <c r="R141" s="38">
        <f>IF('Indicator Date'!R141="","x",'Indicator Date'!R141)</f>
        <v>2024</v>
      </c>
      <c r="S141" s="38">
        <f>IF('Indicator Date'!S141="","x",'Indicator Date'!S141)</f>
        <v>2024</v>
      </c>
      <c r="T141" s="38">
        <f>IF('Indicator Date'!T141="","x",'Indicator Date'!T141)</f>
        <v>2024</v>
      </c>
      <c r="U141" s="38">
        <f>IF('Indicator Date'!U141="","x",'Indicator Date'!U141)</f>
        <v>2024</v>
      </c>
      <c r="V141" s="38">
        <f>IF('Indicator Date'!V141="","x",'Indicator Date'!V141)</f>
        <v>2021</v>
      </c>
      <c r="W141" s="38">
        <f>IF('Indicator Date'!W141="","x",'Indicator Date'!W141)</f>
        <v>2022</v>
      </c>
      <c r="X141" s="38">
        <f>IF('Indicator Date'!X141="","x",'Indicator Date'!X141)</f>
        <v>2022</v>
      </c>
      <c r="Y141" s="38">
        <f>IF('Indicator Date'!Y141="","x",'Indicator Date'!Y141)</f>
        <v>2011</v>
      </c>
      <c r="Z141" s="38">
        <f>IF('Indicator Date'!Z141="","x",'Indicator Date'!Z141)</f>
        <v>2022</v>
      </c>
      <c r="AA141" s="38" t="str">
        <f>IF('Indicator Date'!AA141="","x",'Indicator Date'!AA141)</f>
        <v>x</v>
      </c>
      <c r="AB141" s="38">
        <f>IF('Indicator Date'!AB141="","x",'Indicator Date'!AB141)</f>
        <v>2018</v>
      </c>
      <c r="AC141" s="38" t="str">
        <f>IF('Indicator Date'!AC141="","x",'Indicator Date'!AC141)</f>
        <v>x</v>
      </c>
      <c r="AD141" s="38">
        <f>IF('Indicator Date'!AD141="","x",'Indicator Date'!AD141)</f>
        <v>2022</v>
      </c>
      <c r="AE141" s="38">
        <f>IF('Indicator Date'!AE141="","x",'Indicator Date'!AE141)</f>
        <v>2024</v>
      </c>
      <c r="AF141" s="38">
        <f>IF('Indicator Date'!AF141="","x",'Indicator Date'!AF141)</f>
        <v>2024</v>
      </c>
      <c r="AG141" s="38">
        <f>IF('Indicator Date'!AG141="","x",'Indicator Date'!AG141)</f>
        <v>2024</v>
      </c>
      <c r="AH141" s="38">
        <f>IF('Indicator Date'!AH141="","x",'Indicator Date'!AH141)</f>
        <v>2022</v>
      </c>
      <c r="AI141" s="38" t="str">
        <f>IF('Indicator Date'!AI141="","x",RIGHT('Indicator Date'!AI141,4))</f>
        <v>x</v>
      </c>
      <c r="AJ141" s="38">
        <f>IF('Indicator Date'!AJ141="","x",'Indicator Date'!AJ141)</f>
        <v>2024</v>
      </c>
      <c r="AK141" s="38">
        <f>IF('Indicator Date'!AK141="","x",'Indicator Date'!AK141)</f>
        <v>2021</v>
      </c>
      <c r="AL141" s="38">
        <f>IF('Indicator Date'!AL141="","x",'Indicator Date'!AL141)</f>
        <v>2022</v>
      </c>
      <c r="AM141" s="38" t="str">
        <f>IF('Indicator Date'!AM141="","x",'Indicator Date'!AM141)</f>
        <v>x</v>
      </c>
      <c r="AN141" s="38">
        <f>IF('Indicator Date'!AN141="","x",'Indicator Date'!AN141)</f>
        <v>2023</v>
      </c>
      <c r="AO141" s="38">
        <f>IF('Indicator Date'!AO141="","x",'Indicator Date'!AO141)</f>
        <v>2022</v>
      </c>
      <c r="AP141" s="38">
        <f>IF('Indicator Date'!AP141="","x",'Indicator Date'!AP141)</f>
        <v>2011</v>
      </c>
      <c r="AQ141" s="38">
        <f>IF('Indicator Date'!AQ141="","x",'Indicator Date'!AQ141)</f>
        <v>2022</v>
      </c>
      <c r="AR141" s="38">
        <f>IF('Indicator Date'!AR141="","x",'Indicator Date'!AR141)</f>
        <v>2021</v>
      </c>
      <c r="AS141" s="38">
        <f>IF('Indicator Date'!AS141="","x",'Indicator Date'!AS141)</f>
        <v>2021</v>
      </c>
      <c r="AT141" s="38" t="str">
        <f>IF('Indicator Date'!AT141="","x",'Indicator Date'!AT141)</f>
        <v>x</v>
      </c>
      <c r="AU141" s="38">
        <f>IF('Indicator Date'!AU141="","x",'Indicator Date'!AU141)</f>
        <v>2022</v>
      </c>
      <c r="AV141" s="38">
        <f>IF('Indicator Date'!AV141="","x",'Indicator Date'!AV141)</f>
        <v>2022</v>
      </c>
      <c r="AW141" s="38">
        <f>IF('Indicator Date'!AW141="","x",'Indicator Date'!AW141)</f>
        <v>2021</v>
      </c>
      <c r="AX141" s="38">
        <f>IF('Indicator Date'!AX141="","x",'Indicator Date'!AX141)</f>
        <v>2024</v>
      </c>
      <c r="AY141" s="38">
        <f>IF('Indicator Date'!AY141="","x",'Indicator Date'!AY141)</f>
        <v>2024</v>
      </c>
      <c r="AZ141" s="38">
        <f>IF('Indicator Date'!AZ141="","x",'Indicator Date'!AZ141)</f>
        <v>2024</v>
      </c>
      <c r="BA141" s="38" t="str">
        <f>IF('Indicator Date'!BA141="","x",'Indicator Date'!BA141)</f>
        <v>x</v>
      </c>
      <c r="BB141" s="38">
        <f>IF('Indicator Date'!BB141="","x",'Indicator Date'!BB141)</f>
        <v>2024</v>
      </c>
      <c r="BC141" s="38" t="str">
        <f>IF('Indicator Date'!BC141="","x",'Indicator Date'!BC141)</f>
        <v>x</v>
      </c>
      <c r="BD141" s="38">
        <f>IF('Indicator Date'!BD141="","x",'Indicator Date'!BD141)</f>
        <v>2024</v>
      </c>
      <c r="BE141" s="38">
        <f>IF('Indicator Date'!BE141="","x",'Indicator Date'!BE141)</f>
        <v>2024</v>
      </c>
      <c r="BF141" s="38">
        <f>IF('Indicator Date'!BF141="","x",'Indicator Date'!BF141)</f>
        <v>2015</v>
      </c>
      <c r="BG141" s="38">
        <f>IF('Indicator Date'!BG141="","x",'Indicator Date'!BG141)</f>
        <v>2022</v>
      </c>
      <c r="BH141" s="38">
        <f>IF('Indicator Date'!BH141="","x",'Indicator Date'!BH141)</f>
        <v>2023</v>
      </c>
      <c r="BI141" s="38">
        <f>IF('Indicator Date'!BI141="","x",'Indicator Date'!BI141)</f>
        <v>2022</v>
      </c>
      <c r="BJ141" s="38">
        <f>IF('Indicator Date'!BJ141="","x",'Indicator Date'!BJ141)</f>
        <v>2021</v>
      </c>
      <c r="BK141" s="38">
        <f>IF('Indicator Date'!BK141="","x",'Indicator Date'!BK141)</f>
        <v>2022</v>
      </c>
      <c r="BL141" s="38">
        <f>IF('Indicator Date'!BL141="","x",'Indicator Date'!BL141)</f>
        <v>2022</v>
      </c>
      <c r="BM141" s="38">
        <f>IF('Indicator Date'!BM141="","x",'Indicator Date'!BM141)</f>
        <v>2014</v>
      </c>
      <c r="BN141" s="38">
        <f>IF('Indicator Date'!BN141="","x",'Indicator Date'!BN141)</f>
        <v>2022</v>
      </c>
      <c r="BO141" s="38">
        <f>IF('Indicator Date'!BO141="","x",'Indicator Date'!BO141)</f>
        <v>2022</v>
      </c>
      <c r="BP141" s="38">
        <f>IF('Indicator Date'!BP141="","x",'Indicator Date'!BP141)</f>
        <v>2020</v>
      </c>
      <c r="BQ141" s="38">
        <f>IF('Indicator Date'!BQ141="","x",'Indicator Date'!BQ141)</f>
        <v>2022</v>
      </c>
      <c r="BR141" s="38">
        <f>IF('Indicator Date'!BR141="","x",'Indicator Date'!BR141)</f>
        <v>2022</v>
      </c>
      <c r="BS141" s="38">
        <f>IF('Indicator Date'!BS141="","x",'Indicator Date'!BS141)</f>
        <v>2022</v>
      </c>
      <c r="BT141" s="38">
        <f>IF('Indicator Date'!BT141="","x",'Indicator Date'!BT141)</f>
        <v>2022</v>
      </c>
      <c r="BU141" s="38">
        <f>IF('Indicator Date'!BU141="","x",'Indicator Date'!BU141)</f>
        <v>2020</v>
      </c>
      <c r="BV141" s="38">
        <f>IF('Indicator Date'!BV141="","x",'Indicator Date'!BV141)</f>
        <v>2023</v>
      </c>
    </row>
    <row r="142" spans="1:74">
      <c r="A142" s="30" t="str">
        <f>'Indicator Data'!A144</f>
        <v>Portugal</v>
      </c>
      <c r="B142" s="23" t="str">
        <f>'Indicator Data'!B144</f>
        <v>PRT</v>
      </c>
      <c r="C142" s="38">
        <f>IF('Indicator Date'!C142="","x",'Indicator Date'!C142)</f>
        <v>2024</v>
      </c>
      <c r="D142" s="38">
        <f>IF('Indicator Date'!D142="","x",'Indicator Date'!D142)</f>
        <v>2024</v>
      </c>
      <c r="E142" s="38">
        <f>IF('Indicator Date'!E142="","x",'Indicator Date'!E142)</f>
        <v>2024</v>
      </c>
      <c r="F142" s="38">
        <f>IF('Indicator Date'!F142="","x",'Indicator Date'!F142)</f>
        <v>2024</v>
      </c>
      <c r="G142" s="38">
        <f>IF('Indicator Date'!G142="","x",'Indicator Date'!G142)</f>
        <v>2024</v>
      </c>
      <c r="H142" s="38">
        <f>IF('Indicator Date'!H142="","x",'Indicator Date'!H142)</f>
        <v>2024</v>
      </c>
      <c r="I142" s="38">
        <f>IF('Indicator Date'!I142="","x",'Indicator Date'!I142)</f>
        <v>2024</v>
      </c>
      <c r="J142" s="38">
        <f>IF('Indicator Date'!J142="","x",'Indicator Date'!J142)</f>
        <v>2024</v>
      </c>
      <c r="K142" s="38">
        <f>IF('Indicator Date'!K142="","x",'Indicator Date'!K142)</f>
        <v>2024</v>
      </c>
      <c r="L142" s="38">
        <f>IF('Indicator Date'!L142="","x",'Indicator Date'!L142)</f>
        <v>2024</v>
      </c>
      <c r="M142" s="38">
        <f>IF('Indicator Date'!M142="","x",'Indicator Date'!M142)</f>
        <v>2024</v>
      </c>
      <c r="N142" s="38" t="str">
        <f>IF('Indicator Date'!N142="","x",'Indicator Date'!N142)</f>
        <v>x</v>
      </c>
      <c r="O142" s="38" t="str">
        <f>IF('Indicator Date'!O142="","x",'Indicator Date'!O142)</f>
        <v>x</v>
      </c>
      <c r="P142" s="38" t="str">
        <f>IF('Indicator Date'!P142="","x",'Indicator Date'!P142)</f>
        <v>x</v>
      </c>
      <c r="Q142" s="38">
        <f>IF('Indicator Date'!Q142="","x",'Indicator Date'!Q142)</f>
        <v>2024</v>
      </c>
      <c r="R142" s="38">
        <f>IF('Indicator Date'!R142="","x",'Indicator Date'!R142)</f>
        <v>2024</v>
      </c>
      <c r="S142" s="38">
        <f>IF('Indicator Date'!S142="","x",'Indicator Date'!S142)</f>
        <v>2024</v>
      </c>
      <c r="T142" s="38">
        <f>IF('Indicator Date'!T142="","x",'Indicator Date'!T142)</f>
        <v>2024</v>
      </c>
      <c r="U142" s="38">
        <f>IF('Indicator Date'!U142="","x",'Indicator Date'!U142)</f>
        <v>2024</v>
      </c>
      <c r="V142" s="38">
        <f>IF('Indicator Date'!V142="","x",'Indicator Date'!V142)</f>
        <v>2021</v>
      </c>
      <c r="W142" s="38">
        <f>IF('Indicator Date'!W142="","x",'Indicator Date'!W142)</f>
        <v>2022</v>
      </c>
      <c r="X142" s="38">
        <f>IF('Indicator Date'!X142="","x",'Indicator Date'!X142)</f>
        <v>2022</v>
      </c>
      <c r="Y142" s="38">
        <f>IF('Indicator Date'!Y142="","x",'Indicator Date'!Y142)</f>
        <v>2011</v>
      </c>
      <c r="Z142" s="38">
        <f>IF('Indicator Date'!Z142="","x",'Indicator Date'!Z142)</f>
        <v>2022</v>
      </c>
      <c r="AA142" s="38" t="str">
        <f>IF('Indicator Date'!AA142="","x",'Indicator Date'!AA142)</f>
        <v>x</v>
      </c>
      <c r="AB142" s="38">
        <f>IF('Indicator Date'!AB142="","x",'Indicator Date'!AB142)</f>
        <v>2019</v>
      </c>
      <c r="AC142" s="38">
        <f>IF('Indicator Date'!AC142="","x",'Indicator Date'!AC142)</f>
        <v>2020</v>
      </c>
      <c r="AD142" s="38">
        <f>IF('Indicator Date'!AD142="","x",'Indicator Date'!AD142)</f>
        <v>2022</v>
      </c>
      <c r="AE142" s="38">
        <f>IF('Indicator Date'!AE142="","x",'Indicator Date'!AE142)</f>
        <v>2024</v>
      </c>
      <c r="AF142" s="38">
        <f>IF('Indicator Date'!AF142="","x",'Indicator Date'!AF142)</f>
        <v>2024</v>
      </c>
      <c r="AG142" s="38">
        <f>IF('Indicator Date'!AG142="","x",'Indicator Date'!AG142)</f>
        <v>2024</v>
      </c>
      <c r="AH142" s="38">
        <f>IF('Indicator Date'!AH142="","x",'Indicator Date'!AH142)</f>
        <v>2022</v>
      </c>
      <c r="AI142" s="38" t="str">
        <f>IF('Indicator Date'!AI142="","x",RIGHT('Indicator Date'!AI142,4))</f>
        <v>x</v>
      </c>
      <c r="AJ142" s="38">
        <f>IF('Indicator Date'!AJ142="","x",'Indicator Date'!AJ142)</f>
        <v>2024</v>
      </c>
      <c r="AK142" s="38">
        <f>IF('Indicator Date'!AK142="","x",'Indicator Date'!AK142)</f>
        <v>2021</v>
      </c>
      <c r="AL142" s="38">
        <f>IF('Indicator Date'!AL142="","x",'Indicator Date'!AL142)</f>
        <v>2022</v>
      </c>
      <c r="AM142" s="38" t="str">
        <f>IF('Indicator Date'!AM142="","x",'Indicator Date'!AM142)</f>
        <v>x</v>
      </c>
      <c r="AN142" s="38">
        <f>IF('Indicator Date'!AN142="","x",'Indicator Date'!AN142)</f>
        <v>2023</v>
      </c>
      <c r="AO142" s="38">
        <f>IF('Indicator Date'!AO142="","x",'Indicator Date'!AO142)</f>
        <v>2022</v>
      </c>
      <c r="AP142" s="38">
        <f>IF('Indicator Date'!AP142="","x",'Indicator Date'!AP142)</f>
        <v>2016</v>
      </c>
      <c r="AQ142" s="38">
        <f>IF('Indicator Date'!AQ142="","x",'Indicator Date'!AQ142)</f>
        <v>2022</v>
      </c>
      <c r="AR142" s="38">
        <f>IF('Indicator Date'!AR142="","x",'Indicator Date'!AR142)</f>
        <v>2022</v>
      </c>
      <c r="AS142" s="38">
        <f>IF('Indicator Date'!AS142="","x",'Indicator Date'!AS142)</f>
        <v>2021</v>
      </c>
      <c r="AT142" s="38" t="str">
        <f>IF('Indicator Date'!AT142="","x",'Indicator Date'!AT142)</f>
        <v>x</v>
      </c>
      <c r="AU142" s="38">
        <f>IF('Indicator Date'!AU142="","x",'Indicator Date'!AU142)</f>
        <v>2022</v>
      </c>
      <c r="AV142" s="38">
        <f>IF('Indicator Date'!AV142="","x",'Indicator Date'!AV142)</f>
        <v>2022</v>
      </c>
      <c r="AW142" s="38">
        <f>IF('Indicator Date'!AW142="","x",'Indicator Date'!AW142)</f>
        <v>2021</v>
      </c>
      <c r="AX142" s="38">
        <f>IF('Indicator Date'!AX142="","x",'Indicator Date'!AX142)</f>
        <v>2024</v>
      </c>
      <c r="AY142" s="38">
        <f>IF('Indicator Date'!AY142="","x",'Indicator Date'!AY142)</f>
        <v>2024</v>
      </c>
      <c r="AZ142" s="38">
        <f>IF('Indicator Date'!AZ142="","x",'Indicator Date'!AZ142)</f>
        <v>2024</v>
      </c>
      <c r="BA142" s="38" t="str">
        <f>IF('Indicator Date'!BA142="","x",'Indicator Date'!BA142)</f>
        <v>x</v>
      </c>
      <c r="BB142" s="38">
        <f>IF('Indicator Date'!BB142="","x",'Indicator Date'!BB142)</f>
        <v>2024</v>
      </c>
      <c r="BC142" s="38" t="str">
        <f>IF('Indicator Date'!BC142="","x",'Indicator Date'!BC142)</f>
        <v>x</v>
      </c>
      <c r="BD142" s="38">
        <f>IF('Indicator Date'!BD142="","x",'Indicator Date'!BD142)</f>
        <v>2024</v>
      </c>
      <c r="BE142" s="38">
        <f>IF('Indicator Date'!BE142="","x",'Indicator Date'!BE142)</f>
        <v>2024</v>
      </c>
      <c r="BF142" s="38">
        <f>IF('Indicator Date'!BF142="","x",'Indicator Date'!BF142)</f>
        <v>2015</v>
      </c>
      <c r="BG142" s="38">
        <f>IF('Indicator Date'!BG142="","x",'Indicator Date'!BG142)</f>
        <v>2022</v>
      </c>
      <c r="BH142" s="38">
        <f>IF('Indicator Date'!BH142="","x",'Indicator Date'!BH142)</f>
        <v>2023</v>
      </c>
      <c r="BI142" s="38">
        <f>IF('Indicator Date'!BI142="","x",'Indicator Date'!BI142)</f>
        <v>2022</v>
      </c>
      <c r="BJ142" s="38">
        <f>IF('Indicator Date'!BJ142="","x",'Indicator Date'!BJ142)</f>
        <v>2021</v>
      </c>
      <c r="BK142" s="38">
        <f>IF('Indicator Date'!BK142="","x",'Indicator Date'!BK142)</f>
        <v>2022</v>
      </c>
      <c r="BL142" s="38">
        <f>IF('Indicator Date'!BL142="","x",'Indicator Date'!BL142)</f>
        <v>2022</v>
      </c>
      <c r="BM142" s="38">
        <f>IF('Indicator Date'!BM142="","x",'Indicator Date'!BM142)</f>
        <v>2014</v>
      </c>
      <c r="BN142" s="38">
        <f>IF('Indicator Date'!BN142="","x",'Indicator Date'!BN142)</f>
        <v>2022</v>
      </c>
      <c r="BO142" s="38">
        <f>IF('Indicator Date'!BO142="","x",'Indicator Date'!BO142)</f>
        <v>2022</v>
      </c>
      <c r="BP142" s="38">
        <f>IF('Indicator Date'!BP142="","x",'Indicator Date'!BP142)</f>
        <v>2020</v>
      </c>
      <c r="BQ142" s="38">
        <f>IF('Indicator Date'!BQ142="","x",'Indicator Date'!BQ142)</f>
        <v>2022</v>
      </c>
      <c r="BR142" s="38">
        <f>IF('Indicator Date'!BR142="","x",'Indicator Date'!BR142)</f>
        <v>2022</v>
      </c>
      <c r="BS142" s="38">
        <f>IF('Indicator Date'!BS142="","x",'Indicator Date'!BS142)</f>
        <v>2022</v>
      </c>
      <c r="BT142" s="38">
        <f>IF('Indicator Date'!BT142="","x",'Indicator Date'!BT142)</f>
        <v>2022</v>
      </c>
      <c r="BU142" s="38">
        <f>IF('Indicator Date'!BU142="","x",'Indicator Date'!BU142)</f>
        <v>2020</v>
      </c>
      <c r="BV142" s="38">
        <f>IF('Indicator Date'!BV142="","x",'Indicator Date'!BV142)</f>
        <v>2023</v>
      </c>
    </row>
    <row r="143" spans="1:74">
      <c r="A143" s="30" t="str">
        <f>'Indicator Data'!A145</f>
        <v>Qatar</v>
      </c>
      <c r="B143" s="23" t="str">
        <f>'Indicator Data'!B145</f>
        <v>QAT</v>
      </c>
      <c r="C143" s="38">
        <f>IF('Indicator Date'!C143="","x",'Indicator Date'!C143)</f>
        <v>2024</v>
      </c>
      <c r="D143" s="38">
        <f>IF('Indicator Date'!D143="","x",'Indicator Date'!D143)</f>
        <v>2024</v>
      </c>
      <c r="E143" s="38">
        <f>IF('Indicator Date'!E143="","x",'Indicator Date'!E143)</f>
        <v>2024</v>
      </c>
      <c r="F143" s="38">
        <f>IF('Indicator Date'!F143="","x",'Indicator Date'!F143)</f>
        <v>2024</v>
      </c>
      <c r="G143" s="38">
        <f>IF('Indicator Date'!G143="","x",'Indicator Date'!G143)</f>
        <v>2024</v>
      </c>
      <c r="H143" s="38">
        <f>IF('Indicator Date'!H143="","x",'Indicator Date'!H143)</f>
        <v>2024</v>
      </c>
      <c r="I143" s="38">
        <f>IF('Indicator Date'!I143="","x",'Indicator Date'!I143)</f>
        <v>2024</v>
      </c>
      <c r="J143" s="38">
        <f>IF('Indicator Date'!J143="","x",'Indicator Date'!J143)</f>
        <v>2024</v>
      </c>
      <c r="K143" s="38">
        <f>IF('Indicator Date'!K143="","x",'Indicator Date'!K143)</f>
        <v>2024</v>
      </c>
      <c r="L143" s="38">
        <f>IF('Indicator Date'!L143="","x",'Indicator Date'!L143)</f>
        <v>2024</v>
      </c>
      <c r="M143" s="38">
        <f>IF('Indicator Date'!M143="","x",'Indicator Date'!M143)</f>
        <v>2024</v>
      </c>
      <c r="N143" s="38" t="str">
        <f>IF('Indicator Date'!N143="","x",'Indicator Date'!N143)</f>
        <v>x</v>
      </c>
      <c r="O143" s="38" t="str">
        <f>IF('Indicator Date'!O143="","x",'Indicator Date'!O143)</f>
        <v>x</v>
      </c>
      <c r="P143" s="38" t="str">
        <f>IF('Indicator Date'!P143="","x",'Indicator Date'!P143)</f>
        <v>x</v>
      </c>
      <c r="Q143" s="38">
        <f>IF('Indicator Date'!Q143="","x",'Indicator Date'!Q143)</f>
        <v>2024</v>
      </c>
      <c r="R143" s="38">
        <f>IF('Indicator Date'!R143="","x",'Indicator Date'!R143)</f>
        <v>2024</v>
      </c>
      <c r="S143" s="38">
        <f>IF('Indicator Date'!S143="","x",'Indicator Date'!S143)</f>
        <v>2024</v>
      </c>
      <c r="T143" s="38">
        <f>IF('Indicator Date'!T143="","x",'Indicator Date'!T143)</f>
        <v>2024</v>
      </c>
      <c r="U143" s="38">
        <f>IF('Indicator Date'!U143="","x",'Indicator Date'!U143)</f>
        <v>2024</v>
      </c>
      <c r="V143" s="38">
        <f>IF('Indicator Date'!V143="","x",'Indicator Date'!V143)</f>
        <v>2021</v>
      </c>
      <c r="W143" s="38">
        <f>IF('Indicator Date'!W143="","x",'Indicator Date'!W143)</f>
        <v>2022</v>
      </c>
      <c r="X143" s="38">
        <f>IF('Indicator Date'!X143="","x",'Indicator Date'!X143)</f>
        <v>2022</v>
      </c>
      <c r="Y143" s="38">
        <f>IF('Indicator Date'!Y143="","x",'Indicator Date'!Y143)</f>
        <v>2012</v>
      </c>
      <c r="Z143" s="38">
        <f>IF('Indicator Date'!Z143="","x",'Indicator Date'!Z143)</f>
        <v>2022</v>
      </c>
      <c r="AA143" s="38" t="str">
        <f>IF('Indicator Date'!AA143="","x",'Indicator Date'!AA143)</f>
        <v>x</v>
      </c>
      <c r="AB143" s="38">
        <f>IF('Indicator Date'!AB143="","x",'Indicator Date'!AB143)</f>
        <v>2019</v>
      </c>
      <c r="AC143" s="38">
        <f>IF('Indicator Date'!AC143="","x",'Indicator Date'!AC143)</f>
        <v>2020</v>
      </c>
      <c r="AD143" s="38">
        <f>IF('Indicator Date'!AD143="","x",'Indicator Date'!AD143)</f>
        <v>2022</v>
      </c>
      <c r="AE143" s="38">
        <f>IF('Indicator Date'!AE143="","x",'Indicator Date'!AE143)</f>
        <v>2024</v>
      </c>
      <c r="AF143" s="38">
        <f>IF('Indicator Date'!AF143="","x",'Indicator Date'!AF143)</f>
        <v>2024</v>
      </c>
      <c r="AG143" s="38">
        <f>IF('Indicator Date'!AG143="","x",'Indicator Date'!AG143)</f>
        <v>2024</v>
      </c>
      <c r="AH143" s="38">
        <f>IF('Indicator Date'!AH143="","x",'Indicator Date'!AH143)</f>
        <v>2022</v>
      </c>
      <c r="AI143" s="38" t="str">
        <f>IF('Indicator Date'!AI143="","x",RIGHT('Indicator Date'!AI143,4))</f>
        <v>x</v>
      </c>
      <c r="AJ143" s="38">
        <f>IF('Indicator Date'!AJ143="","x",'Indicator Date'!AJ143)</f>
        <v>2024</v>
      </c>
      <c r="AK143" s="38">
        <f>IF('Indicator Date'!AK143="","x",'Indicator Date'!AK143)</f>
        <v>2021</v>
      </c>
      <c r="AL143" s="38">
        <f>IF('Indicator Date'!AL143="","x",'Indicator Date'!AL143)</f>
        <v>2022</v>
      </c>
      <c r="AM143" s="38" t="str">
        <f>IF('Indicator Date'!AM143="","x",'Indicator Date'!AM143)</f>
        <v>x</v>
      </c>
      <c r="AN143" s="38">
        <f>IF('Indicator Date'!AN143="","x",'Indicator Date'!AN143)</f>
        <v>2022</v>
      </c>
      <c r="AO143" s="38">
        <f>IF('Indicator Date'!AO143="","x",'Indicator Date'!AO143)</f>
        <v>2022</v>
      </c>
      <c r="AP143" s="38" t="str">
        <f>IF('Indicator Date'!AP143="","x",'Indicator Date'!AP143)</f>
        <v>x</v>
      </c>
      <c r="AQ143" s="38">
        <f>IF('Indicator Date'!AQ143="","x",'Indicator Date'!AQ143)</f>
        <v>2022</v>
      </c>
      <c r="AR143" s="38">
        <f>IF('Indicator Date'!AR143="","x",'Indicator Date'!AR143)</f>
        <v>2022</v>
      </c>
      <c r="AS143" s="38">
        <f>IF('Indicator Date'!AS143="","x",'Indicator Date'!AS143)</f>
        <v>2022</v>
      </c>
      <c r="AT143" s="38" t="str">
        <f>IF('Indicator Date'!AT143="","x",'Indicator Date'!AT143)</f>
        <v>x</v>
      </c>
      <c r="AU143" s="38">
        <f>IF('Indicator Date'!AU143="","x",'Indicator Date'!AU143)</f>
        <v>2022</v>
      </c>
      <c r="AV143" s="38">
        <f>IF('Indicator Date'!AV143="","x",'Indicator Date'!AV143)</f>
        <v>2022</v>
      </c>
      <c r="AW143" s="38" t="str">
        <f>IF('Indicator Date'!AW143="","x",'Indicator Date'!AW143)</f>
        <v>x</v>
      </c>
      <c r="AX143" s="38">
        <f>IF('Indicator Date'!AX143="","x",'Indicator Date'!AX143)</f>
        <v>2024</v>
      </c>
      <c r="AY143" s="38">
        <f>IF('Indicator Date'!AY143="","x",'Indicator Date'!AY143)</f>
        <v>2024</v>
      </c>
      <c r="AZ143" s="38">
        <f>IF('Indicator Date'!AZ143="","x",'Indicator Date'!AZ143)</f>
        <v>2024</v>
      </c>
      <c r="BA143" s="38" t="str">
        <f>IF('Indicator Date'!BA143="","x",'Indicator Date'!BA143)</f>
        <v>x</v>
      </c>
      <c r="BB143" s="38">
        <f>IF('Indicator Date'!BB143="","x",'Indicator Date'!BB143)</f>
        <v>2024</v>
      </c>
      <c r="BC143" s="38" t="str">
        <f>IF('Indicator Date'!BC143="","x",'Indicator Date'!BC143)</f>
        <v>x</v>
      </c>
      <c r="BD143" s="38">
        <f>IF('Indicator Date'!BD143="","x",'Indicator Date'!BD143)</f>
        <v>2024</v>
      </c>
      <c r="BE143" s="38">
        <f>IF('Indicator Date'!BE143="","x",'Indicator Date'!BE143)</f>
        <v>2024</v>
      </c>
      <c r="BF143" s="38">
        <f>IF('Indicator Date'!BF143="","x",'Indicator Date'!BF143)</f>
        <v>2015</v>
      </c>
      <c r="BG143" s="38">
        <f>IF('Indicator Date'!BG143="","x",'Indicator Date'!BG143)</f>
        <v>2022</v>
      </c>
      <c r="BH143" s="38">
        <f>IF('Indicator Date'!BH143="","x",'Indicator Date'!BH143)</f>
        <v>2023</v>
      </c>
      <c r="BI143" s="38">
        <f>IF('Indicator Date'!BI143="","x",'Indicator Date'!BI143)</f>
        <v>2022</v>
      </c>
      <c r="BJ143" s="38">
        <f>IF('Indicator Date'!BJ143="","x",'Indicator Date'!BJ143)</f>
        <v>2014</v>
      </c>
      <c r="BK143" s="38">
        <f>IF('Indicator Date'!BK143="","x",'Indicator Date'!BK143)</f>
        <v>2021</v>
      </c>
      <c r="BL143" s="38">
        <f>IF('Indicator Date'!BL143="","x",'Indicator Date'!BL143)</f>
        <v>2022</v>
      </c>
      <c r="BM143" s="38">
        <f>IF('Indicator Date'!BM143="","x",'Indicator Date'!BM143)</f>
        <v>2014</v>
      </c>
      <c r="BN143" s="38">
        <f>IF('Indicator Date'!BN143="","x",'Indicator Date'!BN143)</f>
        <v>2022</v>
      </c>
      <c r="BO143" s="38">
        <f>IF('Indicator Date'!BO143="","x",'Indicator Date'!BO143)</f>
        <v>2022</v>
      </c>
      <c r="BP143" s="38">
        <f>IF('Indicator Date'!BP143="","x",'Indicator Date'!BP143)</f>
        <v>2018</v>
      </c>
      <c r="BQ143" s="38">
        <f>IF('Indicator Date'!BQ143="","x",'Indicator Date'!BQ143)</f>
        <v>2022</v>
      </c>
      <c r="BR143" s="38">
        <f>IF('Indicator Date'!BR143="","x",'Indicator Date'!BR143)</f>
        <v>2022</v>
      </c>
      <c r="BS143" s="38">
        <f>IF('Indicator Date'!BS143="","x",'Indicator Date'!BS143)</f>
        <v>2022</v>
      </c>
      <c r="BT143" s="38">
        <f>IF('Indicator Date'!BT143="","x",'Indicator Date'!BT143)</f>
        <v>2021</v>
      </c>
      <c r="BU143" s="38">
        <f>IF('Indicator Date'!BU143="","x",'Indicator Date'!BU143)</f>
        <v>2020</v>
      </c>
      <c r="BV143" s="38">
        <f>IF('Indicator Date'!BV143="","x",'Indicator Date'!BV143)</f>
        <v>2022</v>
      </c>
    </row>
    <row r="144" spans="1:74">
      <c r="A144" s="30" t="str">
        <f>'Indicator Data'!A146</f>
        <v>Romania</v>
      </c>
      <c r="B144" s="23" t="str">
        <f>'Indicator Data'!B146</f>
        <v>ROU</v>
      </c>
      <c r="C144" s="38">
        <f>IF('Indicator Date'!C144="","x",'Indicator Date'!C144)</f>
        <v>2024</v>
      </c>
      <c r="D144" s="38">
        <f>IF('Indicator Date'!D144="","x",'Indicator Date'!D144)</f>
        <v>2024</v>
      </c>
      <c r="E144" s="38">
        <f>IF('Indicator Date'!E144="","x",'Indicator Date'!E144)</f>
        <v>2024</v>
      </c>
      <c r="F144" s="38">
        <f>IF('Indicator Date'!F144="","x",'Indicator Date'!F144)</f>
        <v>2024</v>
      </c>
      <c r="G144" s="38">
        <f>IF('Indicator Date'!G144="","x",'Indicator Date'!G144)</f>
        <v>2024</v>
      </c>
      <c r="H144" s="38">
        <f>IF('Indicator Date'!H144="","x",'Indicator Date'!H144)</f>
        <v>2024</v>
      </c>
      <c r="I144" s="38">
        <f>IF('Indicator Date'!I144="","x",'Indicator Date'!I144)</f>
        <v>2024</v>
      </c>
      <c r="J144" s="38">
        <f>IF('Indicator Date'!J144="","x",'Indicator Date'!J144)</f>
        <v>2024</v>
      </c>
      <c r="K144" s="38">
        <f>IF('Indicator Date'!K144="","x",'Indicator Date'!K144)</f>
        <v>2024</v>
      </c>
      <c r="L144" s="38">
        <f>IF('Indicator Date'!L144="","x",'Indicator Date'!L144)</f>
        <v>2024</v>
      </c>
      <c r="M144" s="38">
        <f>IF('Indicator Date'!M144="","x",'Indicator Date'!M144)</f>
        <v>2024</v>
      </c>
      <c r="N144" s="38" t="str">
        <f>IF('Indicator Date'!N144="","x",'Indicator Date'!N144)</f>
        <v>x</v>
      </c>
      <c r="O144" s="38" t="str">
        <f>IF('Indicator Date'!O144="","x",'Indicator Date'!O144)</f>
        <v>x</v>
      </c>
      <c r="P144" s="38" t="str">
        <f>IF('Indicator Date'!P144="","x",'Indicator Date'!P144)</f>
        <v>x</v>
      </c>
      <c r="Q144" s="38">
        <f>IF('Indicator Date'!Q144="","x",'Indicator Date'!Q144)</f>
        <v>2024</v>
      </c>
      <c r="R144" s="38">
        <f>IF('Indicator Date'!R144="","x",'Indicator Date'!R144)</f>
        <v>2024</v>
      </c>
      <c r="S144" s="38">
        <f>IF('Indicator Date'!S144="","x",'Indicator Date'!S144)</f>
        <v>2024</v>
      </c>
      <c r="T144" s="38">
        <f>IF('Indicator Date'!T144="","x",'Indicator Date'!T144)</f>
        <v>2024</v>
      </c>
      <c r="U144" s="38">
        <f>IF('Indicator Date'!U144="","x",'Indicator Date'!U144)</f>
        <v>2024</v>
      </c>
      <c r="V144" s="38">
        <f>IF('Indicator Date'!V144="","x",'Indicator Date'!V144)</f>
        <v>2021</v>
      </c>
      <c r="W144" s="38">
        <f>IF('Indicator Date'!W144="","x",'Indicator Date'!W144)</f>
        <v>2022</v>
      </c>
      <c r="X144" s="38">
        <f>IF('Indicator Date'!X144="","x",'Indicator Date'!X144)</f>
        <v>2022</v>
      </c>
      <c r="Y144" s="38">
        <f>IF('Indicator Date'!Y144="","x",'Indicator Date'!Y144)</f>
        <v>2011</v>
      </c>
      <c r="Z144" s="38">
        <f>IF('Indicator Date'!Z144="","x",'Indicator Date'!Z144)</f>
        <v>2022</v>
      </c>
      <c r="AA144" s="38" t="str">
        <f>IF('Indicator Date'!AA144="","x",'Indicator Date'!AA144)</f>
        <v>x</v>
      </c>
      <c r="AB144" s="38">
        <f>IF('Indicator Date'!AB144="","x",'Indicator Date'!AB144)</f>
        <v>2018</v>
      </c>
      <c r="AC144" s="38">
        <f>IF('Indicator Date'!AC144="","x",'Indicator Date'!AC144)</f>
        <v>2020</v>
      </c>
      <c r="AD144" s="38">
        <f>IF('Indicator Date'!AD144="","x",'Indicator Date'!AD144)</f>
        <v>2022</v>
      </c>
      <c r="AE144" s="38">
        <f>IF('Indicator Date'!AE144="","x",'Indicator Date'!AE144)</f>
        <v>2024</v>
      </c>
      <c r="AF144" s="38">
        <f>IF('Indicator Date'!AF144="","x",'Indicator Date'!AF144)</f>
        <v>2024</v>
      </c>
      <c r="AG144" s="38">
        <f>IF('Indicator Date'!AG144="","x",'Indicator Date'!AG144)</f>
        <v>2024</v>
      </c>
      <c r="AH144" s="38">
        <f>IF('Indicator Date'!AH144="","x",'Indicator Date'!AH144)</f>
        <v>2022</v>
      </c>
      <c r="AI144" s="38" t="str">
        <f>IF('Indicator Date'!AI144="","x",RIGHT('Indicator Date'!AI144,4))</f>
        <v>x</v>
      </c>
      <c r="AJ144" s="38">
        <f>IF('Indicator Date'!AJ144="","x",'Indicator Date'!AJ144)</f>
        <v>2024</v>
      </c>
      <c r="AK144" s="38">
        <f>IF('Indicator Date'!AK144="","x",'Indicator Date'!AK144)</f>
        <v>2021</v>
      </c>
      <c r="AL144" s="38">
        <f>IF('Indicator Date'!AL144="","x",'Indicator Date'!AL144)</f>
        <v>2022</v>
      </c>
      <c r="AM144" s="38" t="str">
        <f>IF('Indicator Date'!AM144="","x",'Indicator Date'!AM144)</f>
        <v>x</v>
      </c>
      <c r="AN144" s="38">
        <f>IF('Indicator Date'!AN144="","x",'Indicator Date'!AN144)</f>
        <v>2023</v>
      </c>
      <c r="AO144" s="38">
        <f>IF('Indicator Date'!AO144="","x",'Indicator Date'!AO144)</f>
        <v>2022</v>
      </c>
      <c r="AP144" s="38" t="str">
        <f>IF('Indicator Date'!AP144="","x",'Indicator Date'!AP144)</f>
        <v>x</v>
      </c>
      <c r="AQ144" s="38">
        <f>IF('Indicator Date'!AQ144="","x",'Indicator Date'!AQ144)</f>
        <v>2022</v>
      </c>
      <c r="AR144" s="38">
        <f>IF('Indicator Date'!AR144="","x",'Indicator Date'!AR144)</f>
        <v>2022</v>
      </c>
      <c r="AS144" s="38">
        <f>IF('Indicator Date'!AS144="","x",'Indicator Date'!AS144)</f>
        <v>2022</v>
      </c>
      <c r="AT144" s="38" t="str">
        <f>IF('Indicator Date'!AT144="","x",'Indicator Date'!AT144)</f>
        <v>x</v>
      </c>
      <c r="AU144" s="38">
        <f>IF('Indicator Date'!AU144="","x",'Indicator Date'!AU144)</f>
        <v>2022</v>
      </c>
      <c r="AV144" s="38">
        <f>IF('Indicator Date'!AV144="","x",'Indicator Date'!AV144)</f>
        <v>2022</v>
      </c>
      <c r="AW144" s="38">
        <f>IF('Indicator Date'!AW144="","x",'Indicator Date'!AW144)</f>
        <v>2021</v>
      </c>
      <c r="AX144" s="38">
        <f>IF('Indicator Date'!AX144="","x",'Indicator Date'!AX144)</f>
        <v>2024</v>
      </c>
      <c r="AY144" s="38">
        <f>IF('Indicator Date'!AY144="","x",'Indicator Date'!AY144)</f>
        <v>2024</v>
      </c>
      <c r="AZ144" s="38">
        <f>IF('Indicator Date'!AZ144="","x",'Indicator Date'!AZ144)</f>
        <v>2024</v>
      </c>
      <c r="BA144" s="38" t="str">
        <f>IF('Indicator Date'!BA144="","x",'Indicator Date'!BA144)</f>
        <v>x</v>
      </c>
      <c r="BB144" s="38">
        <f>IF('Indicator Date'!BB144="","x",'Indicator Date'!BB144)</f>
        <v>2024</v>
      </c>
      <c r="BC144" s="38">
        <f>IF('Indicator Date'!BC144="","x",'Indicator Date'!BC144)</f>
        <v>2023</v>
      </c>
      <c r="BD144" s="38">
        <f>IF('Indicator Date'!BD144="","x",'Indicator Date'!BD144)</f>
        <v>2024</v>
      </c>
      <c r="BE144" s="38">
        <f>IF('Indicator Date'!BE144="","x",'Indicator Date'!BE144)</f>
        <v>2024</v>
      </c>
      <c r="BF144" s="38">
        <f>IF('Indicator Date'!BF144="","x",'Indicator Date'!BF144)</f>
        <v>2015</v>
      </c>
      <c r="BG144" s="38">
        <f>IF('Indicator Date'!BG144="","x",'Indicator Date'!BG144)</f>
        <v>2022</v>
      </c>
      <c r="BH144" s="38">
        <f>IF('Indicator Date'!BH144="","x",'Indicator Date'!BH144)</f>
        <v>2023</v>
      </c>
      <c r="BI144" s="38">
        <f>IF('Indicator Date'!BI144="","x",'Indicator Date'!BI144)</f>
        <v>2022</v>
      </c>
      <c r="BJ144" s="38">
        <f>IF('Indicator Date'!BJ144="","x",'Indicator Date'!BJ144)</f>
        <v>2021</v>
      </c>
      <c r="BK144" s="38">
        <f>IF('Indicator Date'!BK144="","x",'Indicator Date'!BK144)</f>
        <v>2022</v>
      </c>
      <c r="BL144" s="38">
        <f>IF('Indicator Date'!BL144="","x",'Indicator Date'!BL144)</f>
        <v>2022</v>
      </c>
      <c r="BM144" s="38">
        <f>IF('Indicator Date'!BM144="","x",'Indicator Date'!BM144)</f>
        <v>2014</v>
      </c>
      <c r="BN144" s="38">
        <f>IF('Indicator Date'!BN144="","x",'Indicator Date'!BN144)</f>
        <v>2022</v>
      </c>
      <c r="BO144" s="38">
        <f>IF('Indicator Date'!BO144="","x",'Indicator Date'!BO144)</f>
        <v>2022</v>
      </c>
      <c r="BP144" s="38">
        <f>IF('Indicator Date'!BP144="","x",'Indicator Date'!BP144)</f>
        <v>2017</v>
      </c>
      <c r="BQ144" s="38">
        <f>IF('Indicator Date'!BQ144="","x",'Indicator Date'!BQ144)</f>
        <v>2022</v>
      </c>
      <c r="BR144" s="38">
        <f>IF('Indicator Date'!BR144="","x",'Indicator Date'!BR144)</f>
        <v>2022</v>
      </c>
      <c r="BS144" s="38">
        <f>IF('Indicator Date'!BS144="","x",'Indicator Date'!BS144)</f>
        <v>2022</v>
      </c>
      <c r="BT144" s="38">
        <f>IF('Indicator Date'!BT144="","x",'Indicator Date'!BT144)</f>
        <v>2021</v>
      </c>
      <c r="BU144" s="38">
        <f>IF('Indicator Date'!BU144="","x",'Indicator Date'!BU144)</f>
        <v>2020</v>
      </c>
      <c r="BV144" s="38">
        <f>IF('Indicator Date'!BV144="","x",'Indicator Date'!BV144)</f>
        <v>2023</v>
      </c>
    </row>
    <row r="145" spans="1:74">
      <c r="A145" s="30" t="str">
        <f>'Indicator Data'!A147</f>
        <v>Russian Federation</v>
      </c>
      <c r="B145" s="23" t="str">
        <f>'Indicator Data'!B147</f>
        <v>RUS</v>
      </c>
      <c r="C145" s="38">
        <f>IF('Indicator Date'!C145="","x",'Indicator Date'!C145)</f>
        <v>2024</v>
      </c>
      <c r="D145" s="38">
        <f>IF('Indicator Date'!D145="","x",'Indicator Date'!D145)</f>
        <v>2024</v>
      </c>
      <c r="E145" s="38">
        <f>IF('Indicator Date'!E145="","x",'Indicator Date'!E145)</f>
        <v>2024</v>
      </c>
      <c r="F145" s="38">
        <f>IF('Indicator Date'!F145="","x",'Indicator Date'!F145)</f>
        <v>2024</v>
      </c>
      <c r="G145" s="38">
        <f>IF('Indicator Date'!G145="","x",'Indicator Date'!G145)</f>
        <v>2024</v>
      </c>
      <c r="H145" s="38">
        <f>IF('Indicator Date'!H145="","x",'Indicator Date'!H145)</f>
        <v>2024</v>
      </c>
      <c r="I145" s="38">
        <f>IF('Indicator Date'!I145="","x",'Indicator Date'!I145)</f>
        <v>2024</v>
      </c>
      <c r="J145" s="38">
        <f>IF('Indicator Date'!J145="","x",'Indicator Date'!J145)</f>
        <v>2024</v>
      </c>
      <c r="K145" s="38">
        <f>IF('Indicator Date'!K145="","x",'Indicator Date'!K145)</f>
        <v>2024</v>
      </c>
      <c r="L145" s="38">
        <f>IF('Indicator Date'!L145="","x",'Indicator Date'!L145)</f>
        <v>2024</v>
      </c>
      <c r="M145" s="38">
        <f>IF('Indicator Date'!M145="","x",'Indicator Date'!M145)</f>
        <v>2024</v>
      </c>
      <c r="N145" s="38" t="str">
        <f>IF('Indicator Date'!N145="","x",'Indicator Date'!N145)</f>
        <v>x</v>
      </c>
      <c r="O145" s="38" t="str">
        <f>IF('Indicator Date'!O145="","x",'Indicator Date'!O145)</f>
        <v>x</v>
      </c>
      <c r="P145" s="38" t="str">
        <f>IF('Indicator Date'!P145="","x",'Indicator Date'!P145)</f>
        <v>x</v>
      </c>
      <c r="Q145" s="38">
        <f>IF('Indicator Date'!Q145="","x",'Indicator Date'!Q145)</f>
        <v>2024</v>
      </c>
      <c r="R145" s="38">
        <f>IF('Indicator Date'!R145="","x",'Indicator Date'!R145)</f>
        <v>2024</v>
      </c>
      <c r="S145" s="38">
        <f>IF('Indicator Date'!S145="","x",'Indicator Date'!S145)</f>
        <v>2024</v>
      </c>
      <c r="T145" s="38">
        <f>IF('Indicator Date'!T145="","x",'Indicator Date'!T145)</f>
        <v>2024</v>
      </c>
      <c r="U145" s="38">
        <f>IF('Indicator Date'!U145="","x",'Indicator Date'!U145)</f>
        <v>2024</v>
      </c>
      <c r="V145" s="38">
        <f>IF('Indicator Date'!V145="","x",'Indicator Date'!V145)</f>
        <v>2021</v>
      </c>
      <c r="W145" s="38">
        <f>IF('Indicator Date'!W145="","x",'Indicator Date'!W145)</f>
        <v>2022</v>
      </c>
      <c r="X145" s="38">
        <f>IF('Indicator Date'!X145="","x",'Indicator Date'!X145)</f>
        <v>2022</v>
      </c>
      <c r="Y145" s="38">
        <f>IF('Indicator Date'!Y145="","x",'Indicator Date'!Y145)</f>
        <v>2010</v>
      </c>
      <c r="Z145" s="38">
        <f>IF('Indicator Date'!Z145="","x",'Indicator Date'!Z145)</f>
        <v>2022</v>
      </c>
      <c r="AA145" s="38" t="str">
        <f>IF('Indicator Date'!AA145="","x",'Indicator Date'!AA145)</f>
        <v>x</v>
      </c>
      <c r="AB145" s="38">
        <f>IF('Indicator Date'!AB145="","x",'Indicator Date'!AB145)</f>
        <v>2019</v>
      </c>
      <c r="AC145" s="38">
        <f>IF('Indicator Date'!AC145="","x",'Indicator Date'!AC145)</f>
        <v>2020</v>
      </c>
      <c r="AD145" s="38">
        <f>IF('Indicator Date'!AD145="","x",'Indicator Date'!AD145)</f>
        <v>2022</v>
      </c>
      <c r="AE145" s="38">
        <f>IF('Indicator Date'!AE145="","x",'Indicator Date'!AE145)</f>
        <v>2024</v>
      </c>
      <c r="AF145" s="38">
        <f>IF('Indicator Date'!AF145="","x",'Indicator Date'!AF145)</f>
        <v>2024</v>
      </c>
      <c r="AG145" s="38">
        <f>IF('Indicator Date'!AG145="","x",'Indicator Date'!AG145)</f>
        <v>2024</v>
      </c>
      <c r="AH145" s="38">
        <f>IF('Indicator Date'!AH145="","x",'Indicator Date'!AH145)</f>
        <v>2022</v>
      </c>
      <c r="AI145" s="38" t="str">
        <f>IF('Indicator Date'!AI145="","x",RIGHT('Indicator Date'!AI145,4))</f>
        <v>x</v>
      </c>
      <c r="AJ145" s="38">
        <f>IF('Indicator Date'!AJ145="","x",'Indicator Date'!AJ145)</f>
        <v>2024</v>
      </c>
      <c r="AK145" s="38">
        <f>IF('Indicator Date'!AK145="","x",'Indicator Date'!AK145)</f>
        <v>2021</v>
      </c>
      <c r="AL145" s="38">
        <f>IF('Indicator Date'!AL145="","x",'Indicator Date'!AL145)</f>
        <v>2022</v>
      </c>
      <c r="AM145" s="38" t="str">
        <f>IF('Indicator Date'!AM145="","x",'Indicator Date'!AM145)</f>
        <v>x</v>
      </c>
      <c r="AN145" s="38">
        <f>IF('Indicator Date'!AN145="","x",'Indicator Date'!AN145)</f>
        <v>2023</v>
      </c>
      <c r="AO145" s="38">
        <f>IF('Indicator Date'!AO145="","x",'Indicator Date'!AO145)</f>
        <v>2022</v>
      </c>
      <c r="AP145" s="38" t="str">
        <f>IF('Indicator Date'!AP145="","x",'Indicator Date'!AP145)</f>
        <v>x</v>
      </c>
      <c r="AQ145" s="38">
        <f>IF('Indicator Date'!AQ145="","x",'Indicator Date'!AQ145)</f>
        <v>2022</v>
      </c>
      <c r="AR145" s="38" t="str">
        <f>IF('Indicator Date'!AR145="","x",'Indicator Date'!AR145)</f>
        <v>x</v>
      </c>
      <c r="AS145" s="38" t="str">
        <f>IF('Indicator Date'!AS145="","x",'Indicator Date'!AS145)</f>
        <v>x</v>
      </c>
      <c r="AT145" s="38" t="str">
        <f>IF('Indicator Date'!AT145="","x",'Indicator Date'!AT145)</f>
        <v>x</v>
      </c>
      <c r="AU145" s="38">
        <f>IF('Indicator Date'!AU145="","x",'Indicator Date'!AU145)</f>
        <v>2022</v>
      </c>
      <c r="AV145" s="38">
        <f>IF('Indicator Date'!AV145="","x",'Indicator Date'!AV145)</f>
        <v>2022</v>
      </c>
      <c r="AW145" s="38">
        <f>IF('Indicator Date'!AW145="","x",'Indicator Date'!AW145)</f>
        <v>2020</v>
      </c>
      <c r="AX145" s="38">
        <f>IF('Indicator Date'!AX145="","x",'Indicator Date'!AX145)</f>
        <v>2024</v>
      </c>
      <c r="AY145" s="38">
        <f>IF('Indicator Date'!AY145="","x",'Indicator Date'!AY145)</f>
        <v>2024</v>
      </c>
      <c r="AZ145" s="38">
        <f>IF('Indicator Date'!AZ145="","x",'Indicator Date'!AZ145)</f>
        <v>2024</v>
      </c>
      <c r="BA145" s="38">
        <f>IF('Indicator Date'!BA145="","x",'Indicator Date'!BA145)</f>
        <v>2024</v>
      </c>
      <c r="BB145" s="38">
        <f>IF('Indicator Date'!BB145="","x",'Indicator Date'!BB145)</f>
        <v>2024</v>
      </c>
      <c r="BC145" s="38">
        <f>IF('Indicator Date'!BC145="","x",'Indicator Date'!BC145)</f>
        <v>2024</v>
      </c>
      <c r="BD145" s="38">
        <f>IF('Indicator Date'!BD145="","x",'Indicator Date'!BD145)</f>
        <v>2024</v>
      </c>
      <c r="BE145" s="38">
        <f>IF('Indicator Date'!BE145="","x",'Indicator Date'!BE145)</f>
        <v>2024</v>
      </c>
      <c r="BF145" s="38" t="str">
        <f>IF('Indicator Date'!BF145="","x",'Indicator Date'!BF145)</f>
        <v>x</v>
      </c>
      <c r="BG145" s="38">
        <f>IF('Indicator Date'!BG145="","x",'Indicator Date'!BG145)</f>
        <v>2022</v>
      </c>
      <c r="BH145" s="38">
        <f>IF('Indicator Date'!BH145="","x",'Indicator Date'!BH145)</f>
        <v>2023</v>
      </c>
      <c r="BI145" s="38">
        <f>IF('Indicator Date'!BI145="","x",'Indicator Date'!BI145)</f>
        <v>2022</v>
      </c>
      <c r="BJ145" s="38">
        <f>IF('Indicator Date'!BJ145="","x",'Indicator Date'!BJ145)</f>
        <v>2021</v>
      </c>
      <c r="BK145" s="38">
        <f>IF('Indicator Date'!BK145="","x",'Indicator Date'!BK145)</f>
        <v>2022</v>
      </c>
      <c r="BL145" s="38">
        <f>IF('Indicator Date'!BL145="","x",'Indicator Date'!BL145)</f>
        <v>2021</v>
      </c>
      <c r="BM145" s="38">
        <f>IF('Indicator Date'!BM145="","x",'Indicator Date'!BM145)</f>
        <v>2014</v>
      </c>
      <c r="BN145" s="38">
        <f>IF('Indicator Date'!BN145="","x",'Indicator Date'!BN145)</f>
        <v>2022</v>
      </c>
      <c r="BO145" s="38">
        <f>IF('Indicator Date'!BO145="","x",'Indicator Date'!BO145)</f>
        <v>2022</v>
      </c>
      <c r="BP145" s="38">
        <f>IF('Indicator Date'!BP145="","x",'Indicator Date'!BP145)</f>
        <v>2020</v>
      </c>
      <c r="BQ145" s="38">
        <f>IF('Indicator Date'!BQ145="","x",'Indicator Date'!BQ145)</f>
        <v>2022</v>
      </c>
      <c r="BR145" s="38">
        <f>IF('Indicator Date'!BR145="","x",'Indicator Date'!BR145)</f>
        <v>2022</v>
      </c>
      <c r="BS145" s="38">
        <f>IF('Indicator Date'!BS145="","x",'Indicator Date'!BS145)</f>
        <v>2022</v>
      </c>
      <c r="BT145" s="38">
        <f>IF('Indicator Date'!BT145="","x",'Indicator Date'!BT145)</f>
        <v>2021</v>
      </c>
      <c r="BU145" s="38">
        <f>IF('Indicator Date'!BU145="","x",'Indicator Date'!BU145)</f>
        <v>2020</v>
      </c>
      <c r="BV145" s="38">
        <f>IF('Indicator Date'!BV145="","x",'Indicator Date'!BV145)</f>
        <v>2023</v>
      </c>
    </row>
    <row r="146" spans="1:74">
      <c r="A146" s="30" t="str">
        <f>'Indicator Data'!A148</f>
        <v>Rwanda</v>
      </c>
      <c r="B146" s="23" t="str">
        <f>'Indicator Data'!B148</f>
        <v>RWA</v>
      </c>
      <c r="C146" s="38">
        <f>IF('Indicator Date'!C146="","x",'Indicator Date'!C146)</f>
        <v>2024</v>
      </c>
      <c r="D146" s="38">
        <f>IF('Indicator Date'!D146="","x",'Indicator Date'!D146)</f>
        <v>2024</v>
      </c>
      <c r="E146" s="38">
        <f>IF('Indicator Date'!E146="","x",'Indicator Date'!E146)</f>
        <v>2024</v>
      </c>
      <c r="F146" s="38">
        <f>IF('Indicator Date'!F146="","x",'Indicator Date'!F146)</f>
        <v>2024</v>
      </c>
      <c r="G146" s="38">
        <f>IF('Indicator Date'!G146="","x",'Indicator Date'!G146)</f>
        <v>2024</v>
      </c>
      <c r="H146" s="38">
        <f>IF('Indicator Date'!H146="","x",'Indicator Date'!H146)</f>
        <v>2024</v>
      </c>
      <c r="I146" s="38">
        <f>IF('Indicator Date'!I146="","x",'Indicator Date'!I146)</f>
        <v>2024</v>
      </c>
      <c r="J146" s="38">
        <f>IF('Indicator Date'!J146="","x",'Indicator Date'!J146)</f>
        <v>2024</v>
      </c>
      <c r="K146" s="38">
        <f>IF('Indicator Date'!K146="","x",'Indicator Date'!K146)</f>
        <v>2024</v>
      </c>
      <c r="L146" s="38">
        <f>IF('Indicator Date'!L146="","x",'Indicator Date'!L146)</f>
        <v>2024</v>
      </c>
      <c r="M146" s="38">
        <f>IF('Indicator Date'!M146="","x",'Indicator Date'!M146)</f>
        <v>2024</v>
      </c>
      <c r="N146" s="38">
        <f>IF('Indicator Date'!N146="","x",'Indicator Date'!N146)</f>
        <v>2024</v>
      </c>
      <c r="O146" s="38">
        <f>IF('Indicator Date'!O146="","x",'Indicator Date'!O146)</f>
        <v>2024</v>
      </c>
      <c r="P146" s="38">
        <f>IF('Indicator Date'!P146="","x",'Indicator Date'!P146)</f>
        <v>2024</v>
      </c>
      <c r="Q146" s="38">
        <f>IF('Indicator Date'!Q146="","x",'Indicator Date'!Q146)</f>
        <v>2024</v>
      </c>
      <c r="R146" s="38">
        <f>IF('Indicator Date'!R146="","x",'Indicator Date'!R146)</f>
        <v>2024</v>
      </c>
      <c r="S146" s="38">
        <f>IF('Indicator Date'!S146="","x",'Indicator Date'!S146)</f>
        <v>2024</v>
      </c>
      <c r="T146" s="38">
        <f>IF('Indicator Date'!T146="","x",'Indicator Date'!T146)</f>
        <v>2024</v>
      </c>
      <c r="U146" s="38">
        <f>IF('Indicator Date'!U146="","x",'Indicator Date'!U146)</f>
        <v>2024</v>
      </c>
      <c r="V146" s="38">
        <f>IF('Indicator Date'!V146="","x",'Indicator Date'!V146)</f>
        <v>2021</v>
      </c>
      <c r="W146" s="38">
        <f>IF('Indicator Date'!W146="","x",'Indicator Date'!W146)</f>
        <v>2022</v>
      </c>
      <c r="X146" s="38">
        <f>IF('Indicator Date'!X146="","x",'Indicator Date'!X146)</f>
        <v>2022</v>
      </c>
      <c r="Y146" s="38">
        <f>IF('Indicator Date'!Y146="","x",'Indicator Date'!Y146)</f>
        <v>2020</v>
      </c>
      <c r="Z146" s="38">
        <f>IF('Indicator Date'!Z146="","x",'Indicator Date'!Z146)</f>
        <v>2022</v>
      </c>
      <c r="AA146" s="38">
        <f>IF('Indicator Date'!AA146="","x",'Indicator Date'!AA146)</f>
        <v>2022</v>
      </c>
      <c r="AB146" s="38">
        <f>IF('Indicator Date'!AB146="","x",'Indicator Date'!AB146)</f>
        <v>2018</v>
      </c>
      <c r="AC146" s="38">
        <f>IF('Indicator Date'!AC146="","x",'Indicator Date'!AC146)</f>
        <v>2020</v>
      </c>
      <c r="AD146" s="38">
        <f>IF('Indicator Date'!AD146="","x",'Indicator Date'!AD146)</f>
        <v>2022</v>
      </c>
      <c r="AE146" s="38">
        <f>IF('Indicator Date'!AE146="","x",'Indicator Date'!AE146)</f>
        <v>2024</v>
      </c>
      <c r="AF146" s="38">
        <f>IF('Indicator Date'!AF146="","x",'Indicator Date'!AF146)</f>
        <v>2024</v>
      </c>
      <c r="AG146" s="38">
        <f>IF('Indicator Date'!AG146="","x",'Indicator Date'!AG146)</f>
        <v>2024</v>
      </c>
      <c r="AH146" s="38">
        <f>IF('Indicator Date'!AH146="","x",'Indicator Date'!AH146)</f>
        <v>2022</v>
      </c>
      <c r="AI146" s="38" t="str">
        <f>IF('Indicator Date'!AI146="","x",RIGHT('Indicator Date'!AI146,4))</f>
        <v>2019</v>
      </c>
      <c r="AJ146" s="38">
        <f>IF('Indicator Date'!AJ146="","x",'Indicator Date'!AJ146)</f>
        <v>2024</v>
      </c>
      <c r="AK146" s="38">
        <f>IF('Indicator Date'!AK146="","x",'Indicator Date'!AK146)</f>
        <v>2021</v>
      </c>
      <c r="AL146" s="38">
        <f>IF('Indicator Date'!AL146="","x",'Indicator Date'!AL146)</f>
        <v>2022</v>
      </c>
      <c r="AM146" s="38">
        <f>IF('Indicator Date'!AM146="","x",'Indicator Date'!AM146)</f>
        <v>2022</v>
      </c>
      <c r="AN146" s="38">
        <f>IF('Indicator Date'!AN146="","x",'Indicator Date'!AN146)</f>
        <v>2023</v>
      </c>
      <c r="AO146" s="38">
        <f>IF('Indicator Date'!AO146="","x",'Indicator Date'!AO146)</f>
        <v>2022</v>
      </c>
      <c r="AP146" s="38">
        <f>IF('Indicator Date'!AP146="","x",'Indicator Date'!AP146)</f>
        <v>2020</v>
      </c>
      <c r="AQ146" s="38">
        <f>IF('Indicator Date'!AQ146="","x",'Indicator Date'!AQ146)</f>
        <v>2022</v>
      </c>
      <c r="AR146" s="38">
        <f>IF('Indicator Date'!AR146="","x",'Indicator Date'!AR146)</f>
        <v>2022</v>
      </c>
      <c r="AS146" s="38">
        <f>IF('Indicator Date'!AS146="","x",'Indicator Date'!AS146)</f>
        <v>2022</v>
      </c>
      <c r="AT146" s="38">
        <f>IF('Indicator Date'!AT146="","x",'Indicator Date'!AT146)</f>
        <v>2022</v>
      </c>
      <c r="AU146" s="38">
        <f>IF('Indicator Date'!AU146="","x",'Indicator Date'!AU146)</f>
        <v>2022</v>
      </c>
      <c r="AV146" s="38">
        <f>IF('Indicator Date'!AV146="","x",'Indicator Date'!AV146)</f>
        <v>2022</v>
      </c>
      <c r="AW146" s="38">
        <f>IF('Indicator Date'!AW146="","x",'Indicator Date'!AW146)</f>
        <v>2016</v>
      </c>
      <c r="AX146" s="38">
        <f>IF('Indicator Date'!AX146="","x",'Indicator Date'!AX146)</f>
        <v>2024</v>
      </c>
      <c r="AY146" s="38">
        <f>IF('Indicator Date'!AY146="","x",'Indicator Date'!AY146)</f>
        <v>2024</v>
      </c>
      <c r="AZ146" s="38">
        <f>IF('Indicator Date'!AZ146="","x",'Indicator Date'!AZ146)</f>
        <v>2024</v>
      </c>
      <c r="BA146" s="38" t="str">
        <f>IF('Indicator Date'!BA146="","x",'Indicator Date'!BA146)</f>
        <v>x</v>
      </c>
      <c r="BB146" s="38">
        <f>IF('Indicator Date'!BB146="","x",'Indicator Date'!BB146)</f>
        <v>2024</v>
      </c>
      <c r="BC146" s="38">
        <f>IF('Indicator Date'!BC146="","x",'Indicator Date'!BC146)</f>
        <v>2024</v>
      </c>
      <c r="BD146" s="38">
        <f>IF('Indicator Date'!BD146="","x",'Indicator Date'!BD146)</f>
        <v>2024</v>
      </c>
      <c r="BE146" s="38">
        <f>IF('Indicator Date'!BE146="","x",'Indicator Date'!BE146)</f>
        <v>2024</v>
      </c>
      <c r="BF146" s="38">
        <f>IF('Indicator Date'!BF146="","x",'Indicator Date'!BF146)</f>
        <v>2015</v>
      </c>
      <c r="BG146" s="38">
        <f>IF('Indicator Date'!BG146="","x",'Indicator Date'!BG146)</f>
        <v>2022</v>
      </c>
      <c r="BH146" s="38">
        <f>IF('Indicator Date'!BH146="","x",'Indicator Date'!BH146)</f>
        <v>2023</v>
      </c>
      <c r="BI146" s="38">
        <f>IF('Indicator Date'!BI146="","x",'Indicator Date'!BI146)</f>
        <v>2022</v>
      </c>
      <c r="BJ146" s="38">
        <f>IF('Indicator Date'!BJ146="","x",'Indicator Date'!BJ146)</f>
        <v>2022</v>
      </c>
      <c r="BK146" s="38">
        <f>IF('Indicator Date'!BK146="","x",'Indicator Date'!BK146)</f>
        <v>2021</v>
      </c>
      <c r="BL146" s="38">
        <f>IF('Indicator Date'!BL146="","x",'Indicator Date'!BL146)</f>
        <v>2022</v>
      </c>
      <c r="BM146" s="38">
        <f>IF('Indicator Date'!BM146="","x",'Indicator Date'!BM146)</f>
        <v>2014</v>
      </c>
      <c r="BN146" s="38">
        <f>IF('Indicator Date'!BN146="","x",'Indicator Date'!BN146)</f>
        <v>2022</v>
      </c>
      <c r="BO146" s="38">
        <f>IF('Indicator Date'!BO146="","x",'Indicator Date'!BO146)</f>
        <v>2022</v>
      </c>
      <c r="BP146" s="38">
        <f>IF('Indicator Date'!BP146="","x",'Indicator Date'!BP146)</f>
        <v>2019</v>
      </c>
      <c r="BQ146" s="38">
        <f>IF('Indicator Date'!BQ146="","x",'Indicator Date'!BQ146)</f>
        <v>2022</v>
      </c>
      <c r="BR146" s="38">
        <f>IF('Indicator Date'!BR146="","x",'Indicator Date'!BR146)</f>
        <v>2022</v>
      </c>
      <c r="BS146" s="38">
        <f>IF('Indicator Date'!BS146="","x",'Indicator Date'!BS146)</f>
        <v>2022</v>
      </c>
      <c r="BT146" s="38">
        <f>IF('Indicator Date'!BT146="","x",'Indicator Date'!BT146)</f>
        <v>2021</v>
      </c>
      <c r="BU146" s="38">
        <f>IF('Indicator Date'!BU146="","x",'Indicator Date'!BU146)</f>
        <v>2020</v>
      </c>
      <c r="BV146" s="38">
        <f>IF('Indicator Date'!BV146="","x",'Indicator Date'!BV146)</f>
        <v>2023</v>
      </c>
    </row>
    <row r="147" spans="1:74">
      <c r="A147" s="30" t="str">
        <f>'Indicator Data'!A149</f>
        <v>Saint Kitts and Nevis</v>
      </c>
      <c r="B147" s="23" t="str">
        <f>'Indicator Data'!B149</f>
        <v>KNA</v>
      </c>
      <c r="C147" s="38">
        <f>IF('Indicator Date'!C147="","x",'Indicator Date'!C147)</f>
        <v>2024</v>
      </c>
      <c r="D147" s="38">
        <f>IF('Indicator Date'!D147="","x",'Indicator Date'!D147)</f>
        <v>2024</v>
      </c>
      <c r="E147" s="38">
        <f>IF('Indicator Date'!E147="","x",'Indicator Date'!E147)</f>
        <v>2024</v>
      </c>
      <c r="F147" s="38">
        <f>IF('Indicator Date'!F147="","x",'Indicator Date'!F147)</f>
        <v>2024</v>
      </c>
      <c r="G147" s="38">
        <f>IF('Indicator Date'!G147="","x",'Indicator Date'!G147)</f>
        <v>2024</v>
      </c>
      <c r="H147" s="38">
        <f>IF('Indicator Date'!H147="","x",'Indicator Date'!H147)</f>
        <v>2024</v>
      </c>
      <c r="I147" s="38">
        <f>IF('Indicator Date'!I147="","x",'Indicator Date'!I147)</f>
        <v>2024</v>
      </c>
      <c r="J147" s="38">
        <f>IF('Indicator Date'!J147="","x",'Indicator Date'!J147)</f>
        <v>2024</v>
      </c>
      <c r="K147" s="38">
        <f>IF('Indicator Date'!K147="","x",'Indicator Date'!K147)</f>
        <v>2024</v>
      </c>
      <c r="L147" s="38">
        <f>IF('Indicator Date'!L147="","x",'Indicator Date'!L147)</f>
        <v>2024</v>
      </c>
      <c r="M147" s="38" t="str">
        <f>IF('Indicator Date'!M147="","x",'Indicator Date'!M147)</f>
        <v>x</v>
      </c>
      <c r="N147" s="38" t="str">
        <f>IF('Indicator Date'!N147="","x",'Indicator Date'!N147)</f>
        <v>x</v>
      </c>
      <c r="O147" s="38" t="str">
        <f>IF('Indicator Date'!O147="","x",'Indicator Date'!O147)</f>
        <v>x</v>
      </c>
      <c r="P147" s="38" t="str">
        <f>IF('Indicator Date'!P147="","x",'Indicator Date'!P147)</f>
        <v>x</v>
      </c>
      <c r="Q147" s="38">
        <f>IF('Indicator Date'!Q147="","x",'Indicator Date'!Q147)</f>
        <v>2024</v>
      </c>
      <c r="R147" s="38">
        <f>IF('Indicator Date'!R147="","x",'Indicator Date'!R147)</f>
        <v>2024</v>
      </c>
      <c r="S147" s="38">
        <f>IF('Indicator Date'!S147="","x",'Indicator Date'!S147)</f>
        <v>2024</v>
      </c>
      <c r="T147" s="38">
        <f>IF('Indicator Date'!T147="","x",'Indicator Date'!T147)</f>
        <v>2024</v>
      </c>
      <c r="U147" s="38">
        <f>IF('Indicator Date'!U147="","x",'Indicator Date'!U147)</f>
        <v>2024</v>
      </c>
      <c r="V147" s="38">
        <f>IF('Indicator Date'!V147="","x",'Indicator Date'!V147)</f>
        <v>2021</v>
      </c>
      <c r="W147" s="38">
        <f>IF('Indicator Date'!W147="","x",'Indicator Date'!W147)</f>
        <v>2022</v>
      </c>
      <c r="X147" s="38">
        <f>IF('Indicator Date'!X147="","x",'Indicator Date'!X147)</f>
        <v>2022</v>
      </c>
      <c r="Y147" s="38" t="str">
        <f>IF('Indicator Date'!Y147="","x",'Indicator Date'!Y147)</f>
        <v>x</v>
      </c>
      <c r="Z147" s="38">
        <f>IF('Indicator Date'!Z147="","x",'Indicator Date'!Z147)</f>
        <v>2017</v>
      </c>
      <c r="AA147" s="38" t="str">
        <f>IF('Indicator Date'!AA147="","x",'Indicator Date'!AA147)</f>
        <v>x</v>
      </c>
      <c r="AB147" s="38" t="str">
        <f>IF('Indicator Date'!AB147="","x",'Indicator Date'!AB147)</f>
        <v>x</v>
      </c>
      <c r="AC147" s="38">
        <f>IF('Indicator Date'!AC147="","x",'Indicator Date'!AC147)</f>
        <v>2020</v>
      </c>
      <c r="AD147" s="38" t="str">
        <f>IF('Indicator Date'!AD147="","x",'Indicator Date'!AD147)</f>
        <v>x</v>
      </c>
      <c r="AE147" s="38">
        <f>IF('Indicator Date'!AE147="","x",'Indicator Date'!AE147)</f>
        <v>2024</v>
      </c>
      <c r="AF147" s="38">
        <f>IF('Indicator Date'!AF147="","x",'Indicator Date'!AF147)</f>
        <v>2008</v>
      </c>
      <c r="AG147" s="38" t="str">
        <f>IF('Indicator Date'!AG147="","x",'Indicator Date'!AG147)</f>
        <v>x</v>
      </c>
      <c r="AH147" s="38">
        <f>IF('Indicator Date'!AH147="","x",'Indicator Date'!AH147)</f>
        <v>2022</v>
      </c>
      <c r="AI147" s="38" t="str">
        <f>IF('Indicator Date'!AI147="","x",RIGHT('Indicator Date'!AI147,4))</f>
        <v>x</v>
      </c>
      <c r="AJ147" s="38">
        <f>IF('Indicator Date'!AJ147="","x",'Indicator Date'!AJ147)</f>
        <v>2024</v>
      </c>
      <c r="AK147" s="38">
        <f>IF('Indicator Date'!AK147="","x",'Indicator Date'!AK147)</f>
        <v>2021</v>
      </c>
      <c r="AL147" s="38">
        <f>IF('Indicator Date'!AL147="","x",'Indicator Date'!AL147)</f>
        <v>2022</v>
      </c>
      <c r="AM147" s="38" t="str">
        <f>IF('Indicator Date'!AM147="","x",'Indicator Date'!AM147)</f>
        <v>x</v>
      </c>
      <c r="AN147" s="38">
        <f>IF('Indicator Date'!AN147="","x",'Indicator Date'!AN147)</f>
        <v>2023</v>
      </c>
      <c r="AO147" s="38">
        <f>IF('Indicator Date'!AO147="","x",'Indicator Date'!AO147)</f>
        <v>2022</v>
      </c>
      <c r="AP147" s="38" t="str">
        <f>IF('Indicator Date'!AP147="","x",'Indicator Date'!AP147)</f>
        <v>x</v>
      </c>
      <c r="AQ147" s="38">
        <f>IF('Indicator Date'!AQ147="","x",'Indicator Date'!AQ147)</f>
        <v>2022</v>
      </c>
      <c r="AR147" s="38" t="str">
        <f>IF('Indicator Date'!AR147="","x",'Indicator Date'!AR147)</f>
        <v>x</v>
      </c>
      <c r="AS147" s="38" t="str">
        <f>IF('Indicator Date'!AS147="","x",'Indicator Date'!AS147)</f>
        <v>x</v>
      </c>
      <c r="AT147" s="38" t="str">
        <f>IF('Indicator Date'!AT147="","x",'Indicator Date'!AT147)</f>
        <v>x</v>
      </c>
      <c r="AU147" s="38">
        <f>IF('Indicator Date'!AU147="","x",'Indicator Date'!AU147)</f>
        <v>2022</v>
      </c>
      <c r="AV147" s="38" t="str">
        <f>IF('Indicator Date'!AV147="","x",'Indicator Date'!AV147)</f>
        <v>x</v>
      </c>
      <c r="AW147" s="38" t="str">
        <f>IF('Indicator Date'!AW147="","x",'Indicator Date'!AW147)</f>
        <v>x</v>
      </c>
      <c r="AX147" s="38">
        <f>IF('Indicator Date'!AX147="","x",'Indicator Date'!AX147)</f>
        <v>2024</v>
      </c>
      <c r="AY147" s="38">
        <f>IF('Indicator Date'!AY147="","x",'Indicator Date'!AY147)</f>
        <v>2024</v>
      </c>
      <c r="AZ147" s="38">
        <f>IF('Indicator Date'!AZ147="","x",'Indicator Date'!AZ147)</f>
        <v>2024</v>
      </c>
      <c r="BA147" s="38" t="str">
        <f>IF('Indicator Date'!BA147="","x",'Indicator Date'!BA147)</f>
        <v>x</v>
      </c>
      <c r="BB147" s="38">
        <f>IF('Indicator Date'!BB147="","x",'Indicator Date'!BB147)</f>
        <v>2024</v>
      </c>
      <c r="BC147" s="38" t="str">
        <f>IF('Indicator Date'!BC147="","x",'Indicator Date'!BC147)</f>
        <v>x</v>
      </c>
      <c r="BD147" s="38">
        <f>IF('Indicator Date'!BD147="","x",'Indicator Date'!BD147)</f>
        <v>2024</v>
      </c>
      <c r="BE147" s="38">
        <f>IF('Indicator Date'!BE147="","x",'Indicator Date'!BE147)</f>
        <v>2024</v>
      </c>
      <c r="BF147" s="38">
        <f>IF('Indicator Date'!BF147="","x",'Indicator Date'!BF147)</f>
        <v>2015</v>
      </c>
      <c r="BG147" s="38">
        <f>IF('Indicator Date'!BG147="","x",'Indicator Date'!BG147)</f>
        <v>2022</v>
      </c>
      <c r="BH147" s="38" t="str">
        <f>IF('Indicator Date'!BH147="","x",'Indicator Date'!BH147)</f>
        <v>x</v>
      </c>
      <c r="BI147" s="38">
        <f>IF('Indicator Date'!BI147="","x",'Indicator Date'!BI147)</f>
        <v>2022</v>
      </c>
      <c r="BJ147" s="38" t="str">
        <f>IF('Indicator Date'!BJ147="","x",'Indicator Date'!BJ147)</f>
        <v>x</v>
      </c>
      <c r="BK147" s="38">
        <f>IF('Indicator Date'!BK147="","x",'Indicator Date'!BK147)</f>
        <v>2021</v>
      </c>
      <c r="BL147" s="38">
        <f>IF('Indicator Date'!BL147="","x",'Indicator Date'!BL147)</f>
        <v>2021</v>
      </c>
      <c r="BM147" s="38">
        <f>IF('Indicator Date'!BM147="","x",'Indicator Date'!BM147)</f>
        <v>2014</v>
      </c>
      <c r="BN147" s="38">
        <f>IF('Indicator Date'!BN147="","x",'Indicator Date'!BN147)</f>
        <v>2022</v>
      </c>
      <c r="BO147" s="38">
        <f>IF('Indicator Date'!BO147="","x",'Indicator Date'!BO147)</f>
        <v>2022</v>
      </c>
      <c r="BP147" s="38">
        <f>IF('Indicator Date'!BP147="","x",'Indicator Date'!BP147)</f>
        <v>2018</v>
      </c>
      <c r="BQ147" s="38">
        <f>IF('Indicator Date'!BQ147="","x",'Indicator Date'!BQ147)</f>
        <v>2022</v>
      </c>
      <c r="BR147" s="38">
        <f>IF('Indicator Date'!BR147="","x",'Indicator Date'!BR147)</f>
        <v>2022</v>
      </c>
      <c r="BS147" s="38" t="str">
        <f>IF('Indicator Date'!BS147="","x",'Indicator Date'!BS147)</f>
        <v>x</v>
      </c>
      <c r="BT147" s="38">
        <f>IF('Indicator Date'!BT147="","x",'Indicator Date'!BT147)</f>
        <v>2021</v>
      </c>
      <c r="BU147" s="38" t="str">
        <f>IF('Indicator Date'!BU147="","x",'Indicator Date'!BU147)</f>
        <v>x</v>
      </c>
      <c r="BV147" s="38">
        <f>IF('Indicator Date'!BV147="","x",'Indicator Date'!BV147)</f>
        <v>2023</v>
      </c>
    </row>
    <row r="148" spans="1:74">
      <c r="A148" s="30" t="str">
        <f>'Indicator Data'!A150</f>
        <v>Saint Lucia</v>
      </c>
      <c r="B148" s="23" t="str">
        <f>'Indicator Data'!B150</f>
        <v>LCA</v>
      </c>
      <c r="C148" s="38">
        <f>IF('Indicator Date'!C148="","x",'Indicator Date'!C148)</f>
        <v>2024</v>
      </c>
      <c r="D148" s="38">
        <f>IF('Indicator Date'!D148="","x",'Indicator Date'!D148)</f>
        <v>2024</v>
      </c>
      <c r="E148" s="38">
        <f>IF('Indicator Date'!E148="","x",'Indicator Date'!E148)</f>
        <v>2024</v>
      </c>
      <c r="F148" s="38">
        <f>IF('Indicator Date'!F148="","x",'Indicator Date'!F148)</f>
        <v>2024</v>
      </c>
      <c r="G148" s="38">
        <f>IF('Indicator Date'!G148="","x",'Indicator Date'!G148)</f>
        <v>2024</v>
      </c>
      <c r="H148" s="38">
        <f>IF('Indicator Date'!H148="","x",'Indicator Date'!H148)</f>
        <v>2024</v>
      </c>
      <c r="I148" s="38">
        <f>IF('Indicator Date'!I148="","x",'Indicator Date'!I148)</f>
        <v>2024</v>
      </c>
      <c r="J148" s="38">
        <f>IF('Indicator Date'!J148="","x",'Indicator Date'!J148)</f>
        <v>2024</v>
      </c>
      <c r="K148" s="38">
        <f>IF('Indicator Date'!K148="","x",'Indicator Date'!K148)</f>
        <v>2024</v>
      </c>
      <c r="L148" s="38">
        <f>IF('Indicator Date'!L148="","x",'Indicator Date'!L148)</f>
        <v>2024</v>
      </c>
      <c r="M148" s="38" t="str">
        <f>IF('Indicator Date'!M148="","x",'Indicator Date'!M148)</f>
        <v>x</v>
      </c>
      <c r="N148" s="38" t="str">
        <f>IF('Indicator Date'!N148="","x",'Indicator Date'!N148)</f>
        <v>x</v>
      </c>
      <c r="O148" s="38" t="str">
        <f>IF('Indicator Date'!O148="","x",'Indicator Date'!O148)</f>
        <v>x</v>
      </c>
      <c r="P148" s="38" t="str">
        <f>IF('Indicator Date'!P148="","x",'Indicator Date'!P148)</f>
        <v>x</v>
      </c>
      <c r="Q148" s="38">
        <f>IF('Indicator Date'!Q148="","x",'Indicator Date'!Q148)</f>
        <v>2024</v>
      </c>
      <c r="R148" s="38">
        <f>IF('Indicator Date'!R148="","x",'Indicator Date'!R148)</f>
        <v>2024</v>
      </c>
      <c r="S148" s="38">
        <f>IF('Indicator Date'!S148="","x",'Indicator Date'!S148)</f>
        <v>2024</v>
      </c>
      <c r="T148" s="38">
        <f>IF('Indicator Date'!T148="","x",'Indicator Date'!T148)</f>
        <v>2024</v>
      </c>
      <c r="U148" s="38">
        <f>IF('Indicator Date'!U148="","x",'Indicator Date'!U148)</f>
        <v>2024</v>
      </c>
      <c r="V148" s="38">
        <f>IF('Indicator Date'!V148="","x",'Indicator Date'!V148)</f>
        <v>2021</v>
      </c>
      <c r="W148" s="38">
        <f>IF('Indicator Date'!W148="","x",'Indicator Date'!W148)</f>
        <v>2022</v>
      </c>
      <c r="X148" s="38">
        <f>IF('Indicator Date'!X148="","x",'Indicator Date'!X148)</f>
        <v>2022</v>
      </c>
      <c r="Y148" s="38">
        <f>IF('Indicator Date'!Y148="","x",'Indicator Date'!Y148)</f>
        <v>2012</v>
      </c>
      <c r="Z148" s="38">
        <f>IF('Indicator Date'!Z148="","x",'Indicator Date'!Z148)</f>
        <v>2022</v>
      </c>
      <c r="AA148" s="38" t="str">
        <f>IF('Indicator Date'!AA148="","x",'Indicator Date'!AA148)</f>
        <v>x</v>
      </c>
      <c r="AB148" s="38">
        <f>IF('Indicator Date'!AB148="","x",'Indicator Date'!AB148)</f>
        <v>2018</v>
      </c>
      <c r="AC148" s="38">
        <f>IF('Indicator Date'!AC148="","x",'Indicator Date'!AC148)</f>
        <v>2020</v>
      </c>
      <c r="AD148" s="38">
        <f>IF('Indicator Date'!AD148="","x",'Indicator Date'!AD148)</f>
        <v>2022</v>
      </c>
      <c r="AE148" s="38">
        <f>IF('Indicator Date'!AE148="","x",'Indicator Date'!AE148)</f>
        <v>2024</v>
      </c>
      <c r="AF148" s="38">
        <f>IF('Indicator Date'!AF148="","x",'Indicator Date'!AF148)</f>
        <v>2008</v>
      </c>
      <c r="AG148" s="38" t="str">
        <f>IF('Indicator Date'!AG148="","x",'Indicator Date'!AG148)</f>
        <v>x</v>
      </c>
      <c r="AH148" s="38">
        <f>IF('Indicator Date'!AH148="","x",'Indicator Date'!AH148)</f>
        <v>2022</v>
      </c>
      <c r="AI148" s="38" t="str">
        <f>IF('Indicator Date'!AI148="","x",RIGHT('Indicator Date'!AI148,4))</f>
        <v>2012</v>
      </c>
      <c r="AJ148" s="38">
        <f>IF('Indicator Date'!AJ148="","x",'Indicator Date'!AJ148)</f>
        <v>2024</v>
      </c>
      <c r="AK148" s="38">
        <f>IF('Indicator Date'!AK148="","x",'Indicator Date'!AK148)</f>
        <v>2021</v>
      </c>
      <c r="AL148" s="38">
        <f>IF('Indicator Date'!AL148="","x",'Indicator Date'!AL148)</f>
        <v>2022</v>
      </c>
      <c r="AM148" s="38">
        <f>IF('Indicator Date'!AM148="","x",'Indicator Date'!AM148)</f>
        <v>2022</v>
      </c>
      <c r="AN148" s="38">
        <f>IF('Indicator Date'!AN148="","x",'Indicator Date'!AN148)</f>
        <v>2023</v>
      </c>
      <c r="AO148" s="38">
        <f>IF('Indicator Date'!AO148="","x",'Indicator Date'!AO148)</f>
        <v>2022</v>
      </c>
      <c r="AP148" s="38">
        <f>IF('Indicator Date'!AP148="","x",'Indicator Date'!AP148)</f>
        <v>2012</v>
      </c>
      <c r="AQ148" s="38">
        <f>IF('Indicator Date'!AQ148="","x",'Indicator Date'!AQ148)</f>
        <v>2022</v>
      </c>
      <c r="AR148" s="38" t="str">
        <f>IF('Indicator Date'!AR148="","x",'Indicator Date'!AR148)</f>
        <v>x</v>
      </c>
      <c r="AS148" s="38" t="str">
        <f>IF('Indicator Date'!AS148="","x",'Indicator Date'!AS148)</f>
        <v>x</v>
      </c>
      <c r="AT148" s="38" t="str">
        <f>IF('Indicator Date'!AT148="","x",'Indicator Date'!AT148)</f>
        <v>x</v>
      </c>
      <c r="AU148" s="38">
        <f>IF('Indicator Date'!AU148="","x",'Indicator Date'!AU148)</f>
        <v>2022</v>
      </c>
      <c r="AV148" s="38">
        <f>IF('Indicator Date'!AV148="","x",'Indicator Date'!AV148)</f>
        <v>2022</v>
      </c>
      <c r="AW148" s="38">
        <f>IF('Indicator Date'!AW148="","x",'Indicator Date'!AW148)</f>
        <v>2015</v>
      </c>
      <c r="AX148" s="38">
        <f>IF('Indicator Date'!AX148="","x",'Indicator Date'!AX148)</f>
        <v>2024</v>
      </c>
      <c r="AY148" s="38">
        <f>IF('Indicator Date'!AY148="","x",'Indicator Date'!AY148)</f>
        <v>2024</v>
      </c>
      <c r="AZ148" s="38">
        <f>IF('Indicator Date'!AZ148="","x",'Indicator Date'!AZ148)</f>
        <v>2024</v>
      </c>
      <c r="BA148" s="38" t="str">
        <f>IF('Indicator Date'!BA148="","x",'Indicator Date'!BA148)</f>
        <v>x</v>
      </c>
      <c r="BB148" s="38">
        <f>IF('Indicator Date'!BB148="","x",'Indicator Date'!BB148)</f>
        <v>2024</v>
      </c>
      <c r="BC148" s="38">
        <f>IF('Indicator Date'!BC148="","x",'Indicator Date'!BC148)</f>
        <v>2023</v>
      </c>
      <c r="BD148" s="38">
        <f>IF('Indicator Date'!BD148="","x",'Indicator Date'!BD148)</f>
        <v>2024</v>
      </c>
      <c r="BE148" s="38">
        <f>IF('Indicator Date'!BE148="","x",'Indicator Date'!BE148)</f>
        <v>2024</v>
      </c>
      <c r="BF148" s="38">
        <f>IF('Indicator Date'!BF148="","x",'Indicator Date'!BF148)</f>
        <v>2013</v>
      </c>
      <c r="BG148" s="38">
        <f>IF('Indicator Date'!BG148="","x",'Indicator Date'!BG148)</f>
        <v>2022</v>
      </c>
      <c r="BH148" s="38">
        <f>IF('Indicator Date'!BH148="","x",'Indicator Date'!BH148)</f>
        <v>2023</v>
      </c>
      <c r="BI148" s="38">
        <f>IF('Indicator Date'!BI148="","x",'Indicator Date'!BI148)</f>
        <v>2022</v>
      </c>
      <c r="BJ148" s="38" t="str">
        <f>IF('Indicator Date'!BJ148="","x",'Indicator Date'!BJ148)</f>
        <v>x</v>
      </c>
      <c r="BK148" s="38">
        <f>IF('Indicator Date'!BK148="","x",'Indicator Date'!BK148)</f>
        <v>2021</v>
      </c>
      <c r="BL148" s="38">
        <f>IF('Indicator Date'!BL148="","x",'Indicator Date'!BL148)</f>
        <v>2021</v>
      </c>
      <c r="BM148" s="38">
        <f>IF('Indicator Date'!BM148="","x",'Indicator Date'!BM148)</f>
        <v>2014</v>
      </c>
      <c r="BN148" s="38">
        <f>IF('Indicator Date'!BN148="","x",'Indicator Date'!BN148)</f>
        <v>2022</v>
      </c>
      <c r="BO148" s="38">
        <f>IF('Indicator Date'!BO148="","x",'Indicator Date'!BO148)</f>
        <v>2022</v>
      </c>
      <c r="BP148" s="38">
        <f>IF('Indicator Date'!BP148="","x",'Indicator Date'!BP148)</f>
        <v>2017</v>
      </c>
      <c r="BQ148" s="38">
        <f>IF('Indicator Date'!BQ148="","x",'Indicator Date'!BQ148)</f>
        <v>2022</v>
      </c>
      <c r="BR148" s="38">
        <f>IF('Indicator Date'!BR148="","x",'Indicator Date'!BR148)</f>
        <v>2022</v>
      </c>
      <c r="BS148" s="38" t="str">
        <f>IF('Indicator Date'!BS148="","x",'Indicator Date'!BS148)</f>
        <v>x</v>
      </c>
      <c r="BT148" s="38">
        <f>IF('Indicator Date'!BT148="","x",'Indicator Date'!BT148)</f>
        <v>2021</v>
      </c>
      <c r="BU148" s="38">
        <f>IF('Indicator Date'!BU148="","x",'Indicator Date'!BU148)</f>
        <v>2020</v>
      </c>
      <c r="BV148" s="38">
        <f>IF('Indicator Date'!BV148="","x",'Indicator Date'!BV148)</f>
        <v>2023</v>
      </c>
    </row>
    <row r="149" spans="1:74">
      <c r="A149" s="30" t="str">
        <f>'Indicator Data'!A151</f>
        <v>Saint Vincent and the Grenadines</v>
      </c>
      <c r="B149" s="23" t="str">
        <f>'Indicator Data'!B151</f>
        <v>VCT</v>
      </c>
      <c r="C149" s="38">
        <f>IF('Indicator Date'!C149="","x",'Indicator Date'!C149)</f>
        <v>2024</v>
      </c>
      <c r="D149" s="38">
        <f>IF('Indicator Date'!D149="","x",'Indicator Date'!D149)</f>
        <v>2024</v>
      </c>
      <c r="E149" s="38">
        <f>IF('Indicator Date'!E149="","x",'Indicator Date'!E149)</f>
        <v>2024</v>
      </c>
      <c r="F149" s="38">
        <f>IF('Indicator Date'!F149="","x",'Indicator Date'!F149)</f>
        <v>2024</v>
      </c>
      <c r="G149" s="38">
        <f>IF('Indicator Date'!G149="","x",'Indicator Date'!G149)</f>
        <v>2024</v>
      </c>
      <c r="H149" s="38">
        <f>IF('Indicator Date'!H149="","x",'Indicator Date'!H149)</f>
        <v>2024</v>
      </c>
      <c r="I149" s="38">
        <f>IF('Indicator Date'!I149="","x",'Indicator Date'!I149)</f>
        <v>2024</v>
      </c>
      <c r="J149" s="38">
        <f>IF('Indicator Date'!J149="","x",'Indicator Date'!J149)</f>
        <v>2024</v>
      </c>
      <c r="K149" s="38">
        <f>IF('Indicator Date'!K149="","x",'Indicator Date'!K149)</f>
        <v>2024</v>
      </c>
      <c r="L149" s="38" t="str">
        <f>IF('Indicator Date'!L149="","x",'Indicator Date'!L149)</f>
        <v>x</v>
      </c>
      <c r="M149" s="38" t="str">
        <f>IF('Indicator Date'!M149="","x",'Indicator Date'!M149)</f>
        <v>x</v>
      </c>
      <c r="N149" s="38" t="str">
        <f>IF('Indicator Date'!N149="","x",'Indicator Date'!N149)</f>
        <v>x</v>
      </c>
      <c r="O149" s="38" t="str">
        <f>IF('Indicator Date'!O149="","x",'Indicator Date'!O149)</f>
        <v>x</v>
      </c>
      <c r="P149" s="38" t="str">
        <f>IF('Indicator Date'!P149="","x",'Indicator Date'!P149)</f>
        <v>x</v>
      </c>
      <c r="Q149" s="38">
        <f>IF('Indicator Date'!Q149="","x",'Indicator Date'!Q149)</f>
        <v>2024</v>
      </c>
      <c r="R149" s="38">
        <f>IF('Indicator Date'!R149="","x",'Indicator Date'!R149)</f>
        <v>2024</v>
      </c>
      <c r="S149" s="38">
        <f>IF('Indicator Date'!S149="","x",'Indicator Date'!S149)</f>
        <v>2024</v>
      </c>
      <c r="T149" s="38">
        <f>IF('Indicator Date'!T149="","x",'Indicator Date'!T149)</f>
        <v>2024</v>
      </c>
      <c r="U149" s="38">
        <f>IF('Indicator Date'!U149="","x",'Indicator Date'!U149)</f>
        <v>2024</v>
      </c>
      <c r="V149" s="38">
        <f>IF('Indicator Date'!V149="","x",'Indicator Date'!V149)</f>
        <v>2021</v>
      </c>
      <c r="W149" s="38">
        <f>IF('Indicator Date'!W149="","x",'Indicator Date'!W149)</f>
        <v>2022</v>
      </c>
      <c r="X149" s="38">
        <f>IF('Indicator Date'!X149="","x",'Indicator Date'!X149)</f>
        <v>2022</v>
      </c>
      <c r="Y149" s="38" t="str">
        <f>IF('Indicator Date'!Y149="","x",'Indicator Date'!Y149)</f>
        <v>x</v>
      </c>
      <c r="Z149" s="38">
        <f>IF('Indicator Date'!Z149="","x",'Indicator Date'!Z149)</f>
        <v>2018</v>
      </c>
      <c r="AA149" s="38" t="str">
        <f>IF('Indicator Date'!AA149="","x",'Indicator Date'!AA149)</f>
        <v>x</v>
      </c>
      <c r="AB149" s="38">
        <f>IF('Indicator Date'!AB149="","x",'Indicator Date'!AB149)</f>
        <v>2017</v>
      </c>
      <c r="AC149" s="38" t="str">
        <f>IF('Indicator Date'!AC149="","x",'Indicator Date'!AC149)</f>
        <v>x</v>
      </c>
      <c r="AD149" s="38">
        <f>IF('Indicator Date'!AD149="","x",'Indicator Date'!AD149)</f>
        <v>2022</v>
      </c>
      <c r="AE149" s="38">
        <f>IF('Indicator Date'!AE149="","x",'Indicator Date'!AE149)</f>
        <v>2024</v>
      </c>
      <c r="AF149" s="38">
        <f>IF('Indicator Date'!AF149="","x",'Indicator Date'!AF149)</f>
        <v>2008</v>
      </c>
      <c r="AG149" s="38" t="str">
        <f>IF('Indicator Date'!AG149="","x",'Indicator Date'!AG149)</f>
        <v>x</v>
      </c>
      <c r="AH149" s="38">
        <f>IF('Indicator Date'!AH149="","x",'Indicator Date'!AH149)</f>
        <v>2022</v>
      </c>
      <c r="AI149" s="38" t="str">
        <f>IF('Indicator Date'!AI149="","x",RIGHT('Indicator Date'!AI149,4))</f>
        <v>x</v>
      </c>
      <c r="AJ149" s="38">
        <f>IF('Indicator Date'!AJ149="","x",'Indicator Date'!AJ149)</f>
        <v>2024</v>
      </c>
      <c r="AK149" s="38">
        <f>IF('Indicator Date'!AK149="","x",'Indicator Date'!AK149)</f>
        <v>2021</v>
      </c>
      <c r="AL149" s="38">
        <f>IF('Indicator Date'!AL149="","x",'Indicator Date'!AL149)</f>
        <v>2022</v>
      </c>
      <c r="AM149" s="38">
        <f>IF('Indicator Date'!AM149="","x",'Indicator Date'!AM149)</f>
        <v>2022</v>
      </c>
      <c r="AN149" s="38">
        <f>IF('Indicator Date'!AN149="","x",'Indicator Date'!AN149)</f>
        <v>2023</v>
      </c>
      <c r="AO149" s="38">
        <f>IF('Indicator Date'!AO149="","x",'Indicator Date'!AO149)</f>
        <v>2022</v>
      </c>
      <c r="AP149" s="38" t="str">
        <f>IF('Indicator Date'!AP149="","x",'Indicator Date'!AP149)</f>
        <v>x</v>
      </c>
      <c r="AQ149" s="38">
        <f>IF('Indicator Date'!AQ149="","x",'Indicator Date'!AQ149)</f>
        <v>2022</v>
      </c>
      <c r="AR149" s="38" t="str">
        <f>IF('Indicator Date'!AR149="","x",'Indicator Date'!AR149)</f>
        <v>x</v>
      </c>
      <c r="AS149" s="38" t="str">
        <f>IF('Indicator Date'!AS149="","x",'Indicator Date'!AS149)</f>
        <v>x</v>
      </c>
      <c r="AT149" s="38" t="str">
        <f>IF('Indicator Date'!AT149="","x",'Indicator Date'!AT149)</f>
        <v>x</v>
      </c>
      <c r="AU149" s="38">
        <f>IF('Indicator Date'!AU149="","x",'Indicator Date'!AU149)</f>
        <v>2022</v>
      </c>
      <c r="AV149" s="38">
        <f>IF('Indicator Date'!AV149="","x",'Indicator Date'!AV149)</f>
        <v>2021</v>
      </c>
      <c r="AW149" s="38" t="str">
        <f>IF('Indicator Date'!AW149="","x",'Indicator Date'!AW149)</f>
        <v>x</v>
      </c>
      <c r="AX149" s="38">
        <f>IF('Indicator Date'!AX149="","x",'Indicator Date'!AX149)</f>
        <v>2024</v>
      </c>
      <c r="AY149" s="38">
        <f>IF('Indicator Date'!AY149="","x",'Indicator Date'!AY149)</f>
        <v>2024</v>
      </c>
      <c r="AZ149" s="38">
        <f>IF('Indicator Date'!AZ149="","x",'Indicator Date'!AZ149)</f>
        <v>2024</v>
      </c>
      <c r="BA149" s="38" t="str">
        <f>IF('Indicator Date'!BA149="","x",'Indicator Date'!BA149)</f>
        <v>x</v>
      </c>
      <c r="BB149" s="38">
        <f>IF('Indicator Date'!BB149="","x",'Indicator Date'!BB149)</f>
        <v>2023</v>
      </c>
      <c r="BC149" s="38">
        <f>IF('Indicator Date'!BC149="","x",'Indicator Date'!BC149)</f>
        <v>2023</v>
      </c>
      <c r="BD149" s="38">
        <f>IF('Indicator Date'!BD149="","x",'Indicator Date'!BD149)</f>
        <v>2024</v>
      </c>
      <c r="BE149" s="38">
        <f>IF('Indicator Date'!BE149="","x",'Indicator Date'!BE149)</f>
        <v>2024</v>
      </c>
      <c r="BF149" s="38" t="str">
        <f>IF('Indicator Date'!BF149="","x",'Indicator Date'!BF149)</f>
        <v>x</v>
      </c>
      <c r="BG149" s="38">
        <f>IF('Indicator Date'!BG149="","x",'Indicator Date'!BG149)</f>
        <v>2022</v>
      </c>
      <c r="BH149" s="38">
        <f>IF('Indicator Date'!BH149="","x",'Indicator Date'!BH149)</f>
        <v>2023</v>
      </c>
      <c r="BI149" s="38">
        <f>IF('Indicator Date'!BI149="","x",'Indicator Date'!BI149)</f>
        <v>2022</v>
      </c>
      <c r="BJ149" s="38" t="str">
        <f>IF('Indicator Date'!BJ149="","x",'Indicator Date'!BJ149)</f>
        <v>x</v>
      </c>
      <c r="BK149" s="38">
        <f>IF('Indicator Date'!BK149="","x",'Indicator Date'!BK149)</f>
        <v>2021</v>
      </c>
      <c r="BL149" s="38">
        <f>IF('Indicator Date'!BL149="","x",'Indicator Date'!BL149)</f>
        <v>2022</v>
      </c>
      <c r="BM149" s="38">
        <f>IF('Indicator Date'!BM149="","x",'Indicator Date'!BM149)</f>
        <v>2014</v>
      </c>
      <c r="BN149" s="38">
        <f>IF('Indicator Date'!BN149="","x",'Indicator Date'!BN149)</f>
        <v>2022</v>
      </c>
      <c r="BO149" s="38">
        <f>IF('Indicator Date'!BO149="","x",'Indicator Date'!BO149)</f>
        <v>2022</v>
      </c>
      <c r="BP149" s="38">
        <f>IF('Indicator Date'!BP149="","x",'Indicator Date'!BP149)</f>
        <v>2012</v>
      </c>
      <c r="BQ149" s="38">
        <f>IF('Indicator Date'!BQ149="","x",'Indicator Date'!BQ149)</f>
        <v>2022</v>
      </c>
      <c r="BR149" s="38">
        <f>IF('Indicator Date'!BR149="","x",'Indicator Date'!BR149)</f>
        <v>2022</v>
      </c>
      <c r="BS149" s="38" t="str">
        <f>IF('Indicator Date'!BS149="","x",'Indicator Date'!BS149)</f>
        <v>x</v>
      </c>
      <c r="BT149" s="38">
        <f>IF('Indicator Date'!BT149="","x",'Indicator Date'!BT149)</f>
        <v>2021</v>
      </c>
      <c r="BU149" s="38">
        <f>IF('Indicator Date'!BU149="","x",'Indicator Date'!BU149)</f>
        <v>2020</v>
      </c>
      <c r="BV149" s="38">
        <f>IF('Indicator Date'!BV149="","x",'Indicator Date'!BV149)</f>
        <v>2023</v>
      </c>
    </row>
    <row r="150" spans="1:74">
      <c r="A150" s="30" t="str">
        <f>'Indicator Data'!A152</f>
        <v>Samoa</v>
      </c>
      <c r="B150" s="23" t="str">
        <f>'Indicator Data'!B152</f>
        <v>WSM</v>
      </c>
      <c r="C150" s="38">
        <f>IF('Indicator Date'!C150="","x",'Indicator Date'!C150)</f>
        <v>2024</v>
      </c>
      <c r="D150" s="38">
        <f>IF('Indicator Date'!D150="","x",'Indicator Date'!D150)</f>
        <v>2024</v>
      </c>
      <c r="E150" s="38">
        <f>IF('Indicator Date'!E150="","x",'Indicator Date'!E150)</f>
        <v>2024</v>
      </c>
      <c r="F150" s="38">
        <f>IF('Indicator Date'!F150="","x",'Indicator Date'!F150)</f>
        <v>2024</v>
      </c>
      <c r="G150" s="38">
        <f>IF('Indicator Date'!G150="","x",'Indicator Date'!G150)</f>
        <v>2024</v>
      </c>
      <c r="H150" s="38">
        <f>IF('Indicator Date'!H150="","x",'Indicator Date'!H150)</f>
        <v>2024</v>
      </c>
      <c r="I150" s="38">
        <f>IF('Indicator Date'!I150="","x",'Indicator Date'!I150)</f>
        <v>2024</v>
      </c>
      <c r="J150" s="38">
        <f>IF('Indicator Date'!J150="","x",'Indicator Date'!J150)</f>
        <v>2024</v>
      </c>
      <c r="K150" s="38">
        <f>IF('Indicator Date'!K150="","x",'Indicator Date'!K150)</f>
        <v>2024</v>
      </c>
      <c r="L150" s="38" t="str">
        <f>IF('Indicator Date'!L150="","x",'Indicator Date'!L150)</f>
        <v>x</v>
      </c>
      <c r="M150" s="38" t="str">
        <f>IF('Indicator Date'!M150="","x",'Indicator Date'!M150)</f>
        <v>x</v>
      </c>
      <c r="N150" s="38" t="str">
        <f>IF('Indicator Date'!N150="","x",'Indicator Date'!N150)</f>
        <v>x</v>
      </c>
      <c r="O150" s="38" t="str">
        <f>IF('Indicator Date'!O150="","x",'Indicator Date'!O150)</f>
        <v>x</v>
      </c>
      <c r="P150" s="38" t="str">
        <f>IF('Indicator Date'!P150="","x",'Indicator Date'!P150)</f>
        <v>x</v>
      </c>
      <c r="Q150" s="38">
        <f>IF('Indicator Date'!Q150="","x",'Indicator Date'!Q150)</f>
        <v>2024</v>
      </c>
      <c r="R150" s="38">
        <f>IF('Indicator Date'!R150="","x",'Indicator Date'!R150)</f>
        <v>2024</v>
      </c>
      <c r="S150" s="38">
        <f>IF('Indicator Date'!S150="","x",'Indicator Date'!S150)</f>
        <v>2024</v>
      </c>
      <c r="T150" s="38">
        <f>IF('Indicator Date'!T150="","x",'Indicator Date'!T150)</f>
        <v>2024</v>
      </c>
      <c r="U150" s="38">
        <f>IF('Indicator Date'!U150="","x",'Indicator Date'!U150)</f>
        <v>2024</v>
      </c>
      <c r="V150" s="38">
        <f>IF('Indicator Date'!V150="","x",'Indicator Date'!V150)</f>
        <v>2021</v>
      </c>
      <c r="W150" s="38">
        <f>IF('Indicator Date'!W150="","x",'Indicator Date'!W150)</f>
        <v>2022</v>
      </c>
      <c r="X150" s="38">
        <f>IF('Indicator Date'!X150="","x",'Indicator Date'!X150)</f>
        <v>2022</v>
      </c>
      <c r="Y150" s="38">
        <f>IF('Indicator Date'!Y150="","x",'Indicator Date'!Y150)</f>
        <v>2019</v>
      </c>
      <c r="Z150" s="38">
        <f>IF('Indicator Date'!Z150="","x",'Indicator Date'!Z150)</f>
        <v>2022</v>
      </c>
      <c r="AA150" s="38">
        <f>IF('Indicator Date'!AA150="","x",'Indicator Date'!AA150)</f>
        <v>2022</v>
      </c>
      <c r="AB150" s="38">
        <f>IF('Indicator Date'!AB150="","x",'Indicator Date'!AB150)</f>
        <v>2018</v>
      </c>
      <c r="AC150" s="38" t="str">
        <f>IF('Indicator Date'!AC150="","x",'Indicator Date'!AC150)</f>
        <v>x</v>
      </c>
      <c r="AD150" s="38">
        <f>IF('Indicator Date'!AD150="","x",'Indicator Date'!AD150)</f>
        <v>2022</v>
      </c>
      <c r="AE150" s="38">
        <f>IF('Indicator Date'!AE150="","x",'Indicator Date'!AE150)</f>
        <v>2024</v>
      </c>
      <c r="AF150" s="38">
        <f>IF('Indicator Date'!AF150="","x",'Indicator Date'!AF150)</f>
        <v>2008</v>
      </c>
      <c r="AG150" s="38" t="str">
        <f>IF('Indicator Date'!AG150="","x",'Indicator Date'!AG150)</f>
        <v>x</v>
      </c>
      <c r="AH150" s="38">
        <f>IF('Indicator Date'!AH150="","x",'Indicator Date'!AH150)</f>
        <v>2022</v>
      </c>
      <c r="AI150" s="38" t="str">
        <f>IF('Indicator Date'!AI150="","x",RIGHT('Indicator Date'!AI150,4))</f>
        <v>2019</v>
      </c>
      <c r="AJ150" s="38">
        <f>IF('Indicator Date'!AJ150="","x",'Indicator Date'!AJ150)</f>
        <v>2024</v>
      </c>
      <c r="AK150" s="38">
        <f>IF('Indicator Date'!AK150="","x",'Indicator Date'!AK150)</f>
        <v>2021</v>
      </c>
      <c r="AL150" s="38">
        <f>IF('Indicator Date'!AL150="","x",'Indicator Date'!AL150)</f>
        <v>2022</v>
      </c>
      <c r="AM150" s="38">
        <f>IF('Indicator Date'!AM150="","x",'Indicator Date'!AM150)</f>
        <v>2022</v>
      </c>
      <c r="AN150" s="38">
        <f>IF('Indicator Date'!AN150="","x",'Indicator Date'!AN150)</f>
        <v>2023</v>
      </c>
      <c r="AO150" s="38">
        <f>IF('Indicator Date'!AO150="","x",'Indicator Date'!AO150)</f>
        <v>2022</v>
      </c>
      <c r="AP150" s="38">
        <f>IF('Indicator Date'!AP150="","x",'Indicator Date'!AP150)</f>
        <v>2019</v>
      </c>
      <c r="AQ150" s="38">
        <f>IF('Indicator Date'!AQ150="","x",'Indicator Date'!AQ150)</f>
        <v>2022</v>
      </c>
      <c r="AR150" s="38" t="str">
        <f>IF('Indicator Date'!AR150="","x",'Indicator Date'!AR150)</f>
        <v>x</v>
      </c>
      <c r="AS150" s="38" t="str">
        <f>IF('Indicator Date'!AS150="","x",'Indicator Date'!AS150)</f>
        <v>x</v>
      </c>
      <c r="AT150" s="38" t="str">
        <f>IF('Indicator Date'!AT150="","x",'Indicator Date'!AT150)</f>
        <v>x</v>
      </c>
      <c r="AU150" s="38">
        <f>IF('Indicator Date'!AU150="","x",'Indicator Date'!AU150)</f>
        <v>2022</v>
      </c>
      <c r="AV150" s="38">
        <f>IF('Indicator Date'!AV150="","x",'Indicator Date'!AV150)</f>
        <v>2022</v>
      </c>
      <c r="AW150" s="38">
        <f>IF('Indicator Date'!AW150="","x",'Indicator Date'!AW150)</f>
        <v>2013</v>
      </c>
      <c r="AX150" s="38">
        <f>IF('Indicator Date'!AX150="","x",'Indicator Date'!AX150)</f>
        <v>2024</v>
      </c>
      <c r="AY150" s="38">
        <f>IF('Indicator Date'!AY150="","x",'Indicator Date'!AY150)</f>
        <v>2024</v>
      </c>
      <c r="AZ150" s="38">
        <f>IF('Indicator Date'!AZ150="","x",'Indicator Date'!AZ150)</f>
        <v>2024</v>
      </c>
      <c r="BA150" s="38" t="str">
        <f>IF('Indicator Date'!BA150="","x",'Indicator Date'!BA150)</f>
        <v>x</v>
      </c>
      <c r="BB150" s="38">
        <f>IF('Indicator Date'!BB150="","x",'Indicator Date'!BB150)</f>
        <v>2019</v>
      </c>
      <c r="BC150" s="38" t="str">
        <f>IF('Indicator Date'!BC150="","x",'Indicator Date'!BC150)</f>
        <v>x</v>
      </c>
      <c r="BD150" s="38">
        <f>IF('Indicator Date'!BD150="","x",'Indicator Date'!BD150)</f>
        <v>2024</v>
      </c>
      <c r="BE150" s="38">
        <f>IF('Indicator Date'!BE150="","x",'Indicator Date'!BE150)</f>
        <v>2024</v>
      </c>
      <c r="BF150" s="38">
        <f>IF('Indicator Date'!BF150="","x",'Indicator Date'!BF150)</f>
        <v>2013</v>
      </c>
      <c r="BG150" s="38">
        <f>IF('Indicator Date'!BG150="","x",'Indicator Date'!BG150)</f>
        <v>2022</v>
      </c>
      <c r="BH150" s="38" t="str">
        <f>IF('Indicator Date'!BH150="","x",'Indicator Date'!BH150)</f>
        <v>x</v>
      </c>
      <c r="BI150" s="38">
        <f>IF('Indicator Date'!BI150="","x",'Indicator Date'!BI150)</f>
        <v>2022</v>
      </c>
      <c r="BJ150" s="38">
        <f>IF('Indicator Date'!BJ150="","x",'Indicator Date'!BJ150)</f>
        <v>2021</v>
      </c>
      <c r="BK150" s="38">
        <f>IF('Indicator Date'!BK150="","x",'Indicator Date'!BK150)</f>
        <v>2021</v>
      </c>
      <c r="BL150" s="38">
        <f>IF('Indicator Date'!BL150="","x",'Indicator Date'!BL150)</f>
        <v>2022</v>
      </c>
      <c r="BM150" s="38">
        <f>IF('Indicator Date'!BM150="","x",'Indicator Date'!BM150)</f>
        <v>2014</v>
      </c>
      <c r="BN150" s="38">
        <f>IF('Indicator Date'!BN150="","x",'Indicator Date'!BN150)</f>
        <v>2022</v>
      </c>
      <c r="BO150" s="38">
        <f>IF('Indicator Date'!BO150="","x",'Indicator Date'!BO150)</f>
        <v>2022</v>
      </c>
      <c r="BP150" s="38">
        <f>IF('Indicator Date'!BP150="","x",'Indicator Date'!BP150)</f>
        <v>2020</v>
      </c>
      <c r="BQ150" s="38">
        <f>IF('Indicator Date'!BQ150="","x",'Indicator Date'!BQ150)</f>
        <v>2022</v>
      </c>
      <c r="BR150" s="38">
        <f>IF('Indicator Date'!BR150="","x",'Indicator Date'!BR150)</f>
        <v>2022</v>
      </c>
      <c r="BS150" s="38">
        <f>IF('Indicator Date'!BS150="","x",'Indicator Date'!BS150)</f>
        <v>2022</v>
      </c>
      <c r="BT150" s="38">
        <f>IF('Indicator Date'!BT150="","x",'Indicator Date'!BT150)</f>
        <v>2021</v>
      </c>
      <c r="BU150" s="38">
        <f>IF('Indicator Date'!BU150="","x",'Indicator Date'!BU150)</f>
        <v>2020</v>
      </c>
      <c r="BV150" s="38">
        <f>IF('Indicator Date'!BV150="","x",'Indicator Date'!BV150)</f>
        <v>2023</v>
      </c>
    </row>
    <row r="151" spans="1:74">
      <c r="A151" s="30" t="str">
        <f>'Indicator Data'!A153</f>
        <v>Sao Tome and Principe</v>
      </c>
      <c r="B151" s="23" t="str">
        <f>'Indicator Data'!B153</f>
        <v>STP</v>
      </c>
      <c r="C151" s="38">
        <f>IF('Indicator Date'!C151="","x",'Indicator Date'!C151)</f>
        <v>2024</v>
      </c>
      <c r="D151" s="38">
        <f>IF('Indicator Date'!D151="","x",'Indicator Date'!D151)</f>
        <v>2024</v>
      </c>
      <c r="E151" s="38">
        <f>IF('Indicator Date'!E151="","x",'Indicator Date'!E151)</f>
        <v>2024</v>
      </c>
      <c r="F151" s="38">
        <f>IF('Indicator Date'!F151="","x",'Indicator Date'!F151)</f>
        <v>2024</v>
      </c>
      <c r="G151" s="38">
        <f>IF('Indicator Date'!G151="","x",'Indicator Date'!G151)</f>
        <v>2024</v>
      </c>
      <c r="H151" s="38">
        <f>IF('Indicator Date'!H151="","x",'Indicator Date'!H151)</f>
        <v>2024</v>
      </c>
      <c r="I151" s="38">
        <f>IF('Indicator Date'!I151="","x",'Indicator Date'!I151)</f>
        <v>2024</v>
      </c>
      <c r="J151" s="38">
        <f>IF('Indicator Date'!J151="","x",'Indicator Date'!J151)</f>
        <v>2024</v>
      </c>
      <c r="K151" s="38">
        <f>IF('Indicator Date'!K151="","x",'Indicator Date'!K151)</f>
        <v>2024</v>
      </c>
      <c r="L151" s="38">
        <f>IF('Indicator Date'!L151="","x",'Indicator Date'!L151)</f>
        <v>2024</v>
      </c>
      <c r="M151" s="38">
        <f>IF('Indicator Date'!M151="","x",'Indicator Date'!M151)</f>
        <v>2024</v>
      </c>
      <c r="N151" s="38">
        <f>IF('Indicator Date'!N151="","x",'Indicator Date'!N151)</f>
        <v>2024</v>
      </c>
      <c r="O151" s="38">
        <f>IF('Indicator Date'!O151="","x",'Indicator Date'!O151)</f>
        <v>2024</v>
      </c>
      <c r="P151" s="38">
        <f>IF('Indicator Date'!P151="","x",'Indicator Date'!P151)</f>
        <v>2024</v>
      </c>
      <c r="Q151" s="38">
        <f>IF('Indicator Date'!Q151="","x",'Indicator Date'!Q151)</f>
        <v>2024</v>
      </c>
      <c r="R151" s="38">
        <f>IF('Indicator Date'!R151="","x",'Indicator Date'!R151)</f>
        <v>2024</v>
      </c>
      <c r="S151" s="38">
        <f>IF('Indicator Date'!S151="","x",'Indicator Date'!S151)</f>
        <v>2024</v>
      </c>
      <c r="T151" s="38">
        <f>IF('Indicator Date'!T151="","x",'Indicator Date'!T151)</f>
        <v>2024</v>
      </c>
      <c r="U151" s="38">
        <f>IF('Indicator Date'!U151="","x",'Indicator Date'!U151)</f>
        <v>2024</v>
      </c>
      <c r="V151" s="38">
        <f>IF('Indicator Date'!V151="","x",'Indicator Date'!V151)</f>
        <v>2021</v>
      </c>
      <c r="W151" s="38">
        <f>IF('Indicator Date'!W151="","x",'Indicator Date'!W151)</f>
        <v>2022</v>
      </c>
      <c r="X151" s="38">
        <f>IF('Indicator Date'!X151="","x",'Indicator Date'!X151)</f>
        <v>2022</v>
      </c>
      <c r="Y151" s="38">
        <f>IF('Indicator Date'!Y151="","x",'Indicator Date'!Y151)</f>
        <v>2019</v>
      </c>
      <c r="Z151" s="38">
        <f>IF('Indicator Date'!Z151="","x",'Indicator Date'!Z151)</f>
        <v>2022</v>
      </c>
      <c r="AA151" s="38">
        <f>IF('Indicator Date'!AA151="","x",'Indicator Date'!AA151)</f>
        <v>2022</v>
      </c>
      <c r="AB151" s="38">
        <f>IF('Indicator Date'!AB151="","x",'Indicator Date'!AB151)</f>
        <v>2018</v>
      </c>
      <c r="AC151" s="38">
        <f>IF('Indicator Date'!AC151="","x",'Indicator Date'!AC151)</f>
        <v>2020</v>
      </c>
      <c r="AD151" s="38">
        <f>IF('Indicator Date'!AD151="","x",'Indicator Date'!AD151)</f>
        <v>2022</v>
      </c>
      <c r="AE151" s="38">
        <f>IF('Indicator Date'!AE151="","x",'Indicator Date'!AE151)</f>
        <v>2024</v>
      </c>
      <c r="AF151" s="38">
        <f>IF('Indicator Date'!AF151="","x",'Indicator Date'!AF151)</f>
        <v>2008</v>
      </c>
      <c r="AG151" s="38" t="str">
        <f>IF('Indicator Date'!AG151="","x",'Indicator Date'!AG151)</f>
        <v>x</v>
      </c>
      <c r="AH151" s="38">
        <f>IF('Indicator Date'!AH151="","x",'Indicator Date'!AH151)</f>
        <v>2022</v>
      </c>
      <c r="AI151" s="38" t="str">
        <f>IF('Indicator Date'!AI151="","x",RIGHT('Indicator Date'!AI151,4))</f>
        <v>2019</v>
      </c>
      <c r="AJ151" s="38">
        <f>IF('Indicator Date'!AJ151="","x",'Indicator Date'!AJ151)</f>
        <v>2024</v>
      </c>
      <c r="AK151" s="38">
        <f>IF('Indicator Date'!AK151="","x",'Indicator Date'!AK151)</f>
        <v>2021</v>
      </c>
      <c r="AL151" s="38">
        <f>IF('Indicator Date'!AL151="","x",'Indicator Date'!AL151)</f>
        <v>2022</v>
      </c>
      <c r="AM151" s="38">
        <f>IF('Indicator Date'!AM151="","x",'Indicator Date'!AM151)</f>
        <v>2022</v>
      </c>
      <c r="AN151" s="38">
        <f>IF('Indicator Date'!AN151="","x",'Indicator Date'!AN151)</f>
        <v>2023</v>
      </c>
      <c r="AO151" s="38">
        <f>IF('Indicator Date'!AO151="","x",'Indicator Date'!AO151)</f>
        <v>2022</v>
      </c>
      <c r="AP151" s="38">
        <f>IF('Indicator Date'!AP151="","x",'Indicator Date'!AP151)</f>
        <v>2019</v>
      </c>
      <c r="AQ151" s="38">
        <f>IF('Indicator Date'!AQ151="","x",'Indicator Date'!AQ151)</f>
        <v>2022</v>
      </c>
      <c r="AR151" s="38">
        <f>IF('Indicator Date'!AR151="","x",'Indicator Date'!AR151)</f>
        <v>2022</v>
      </c>
      <c r="AS151" s="38">
        <f>IF('Indicator Date'!AS151="","x",'Indicator Date'!AS151)</f>
        <v>2022</v>
      </c>
      <c r="AT151" s="38">
        <f>IF('Indicator Date'!AT151="","x",'Indicator Date'!AT151)</f>
        <v>2022</v>
      </c>
      <c r="AU151" s="38">
        <f>IF('Indicator Date'!AU151="","x",'Indicator Date'!AU151)</f>
        <v>2022</v>
      </c>
      <c r="AV151" s="38">
        <f>IF('Indicator Date'!AV151="","x",'Indicator Date'!AV151)</f>
        <v>2021</v>
      </c>
      <c r="AW151" s="38">
        <f>IF('Indicator Date'!AW151="","x",'Indicator Date'!AW151)</f>
        <v>2017</v>
      </c>
      <c r="AX151" s="38">
        <f>IF('Indicator Date'!AX151="","x",'Indicator Date'!AX151)</f>
        <v>2024</v>
      </c>
      <c r="AY151" s="38">
        <f>IF('Indicator Date'!AY151="","x",'Indicator Date'!AY151)</f>
        <v>2024</v>
      </c>
      <c r="AZ151" s="38">
        <f>IF('Indicator Date'!AZ151="","x",'Indicator Date'!AZ151)</f>
        <v>2024</v>
      </c>
      <c r="BA151" s="38" t="str">
        <f>IF('Indicator Date'!BA151="","x",'Indicator Date'!BA151)</f>
        <v>x</v>
      </c>
      <c r="BB151" s="38" t="str">
        <f>IF('Indicator Date'!BB151="","x",'Indicator Date'!BB151)</f>
        <v>x</v>
      </c>
      <c r="BC151" s="38" t="str">
        <f>IF('Indicator Date'!BC151="","x",'Indicator Date'!BC151)</f>
        <v>x</v>
      </c>
      <c r="BD151" s="38">
        <f>IF('Indicator Date'!BD151="","x",'Indicator Date'!BD151)</f>
        <v>2024</v>
      </c>
      <c r="BE151" s="38">
        <f>IF('Indicator Date'!BE151="","x",'Indicator Date'!BE151)</f>
        <v>2024</v>
      </c>
      <c r="BF151" s="38" t="str">
        <f>IF('Indicator Date'!BF151="","x",'Indicator Date'!BF151)</f>
        <v>x</v>
      </c>
      <c r="BG151" s="38">
        <f>IF('Indicator Date'!BG151="","x",'Indicator Date'!BG151)</f>
        <v>2022</v>
      </c>
      <c r="BH151" s="38">
        <f>IF('Indicator Date'!BH151="","x",'Indicator Date'!BH151)</f>
        <v>2023</v>
      </c>
      <c r="BI151" s="38">
        <f>IF('Indicator Date'!BI151="","x",'Indicator Date'!BI151)</f>
        <v>2022</v>
      </c>
      <c r="BJ151" s="38">
        <f>IF('Indicator Date'!BJ151="","x",'Indicator Date'!BJ151)</f>
        <v>2022</v>
      </c>
      <c r="BK151" s="38">
        <f>IF('Indicator Date'!BK151="","x",'Indicator Date'!BK151)</f>
        <v>2021</v>
      </c>
      <c r="BL151" s="38">
        <f>IF('Indicator Date'!BL151="","x",'Indicator Date'!BL151)</f>
        <v>2022</v>
      </c>
      <c r="BM151" s="38">
        <f>IF('Indicator Date'!BM151="","x",'Indicator Date'!BM151)</f>
        <v>2014</v>
      </c>
      <c r="BN151" s="38">
        <f>IF('Indicator Date'!BN151="","x",'Indicator Date'!BN151)</f>
        <v>2022</v>
      </c>
      <c r="BO151" s="38">
        <f>IF('Indicator Date'!BO151="","x",'Indicator Date'!BO151)</f>
        <v>2022</v>
      </c>
      <c r="BP151" s="38">
        <f>IF('Indicator Date'!BP151="","x",'Indicator Date'!BP151)</f>
        <v>2019</v>
      </c>
      <c r="BQ151" s="38">
        <f>IF('Indicator Date'!BQ151="","x",'Indicator Date'!BQ151)</f>
        <v>2022</v>
      </c>
      <c r="BR151" s="38">
        <f>IF('Indicator Date'!BR151="","x",'Indicator Date'!BR151)</f>
        <v>2022</v>
      </c>
      <c r="BS151" s="38">
        <f>IF('Indicator Date'!BS151="","x",'Indicator Date'!BS151)</f>
        <v>2022</v>
      </c>
      <c r="BT151" s="38">
        <f>IF('Indicator Date'!BT151="","x",'Indicator Date'!BT151)</f>
        <v>2021</v>
      </c>
      <c r="BU151" s="38">
        <f>IF('Indicator Date'!BU151="","x",'Indicator Date'!BU151)</f>
        <v>2020</v>
      </c>
      <c r="BV151" s="38">
        <f>IF('Indicator Date'!BV151="","x",'Indicator Date'!BV151)</f>
        <v>2023</v>
      </c>
    </row>
    <row r="152" spans="1:74">
      <c r="A152" s="30" t="str">
        <f>'Indicator Data'!A154</f>
        <v>Saudi Arabia</v>
      </c>
      <c r="B152" s="23" t="str">
        <f>'Indicator Data'!B154</f>
        <v>SAU</v>
      </c>
      <c r="C152" s="38">
        <f>IF('Indicator Date'!C152="","x",'Indicator Date'!C152)</f>
        <v>2024</v>
      </c>
      <c r="D152" s="38">
        <f>IF('Indicator Date'!D152="","x",'Indicator Date'!D152)</f>
        <v>2024</v>
      </c>
      <c r="E152" s="38">
        <f>IF('Indicator Date'!E152="","x",'Indicator Date'!E152)</f>
        <v>2024</v>
      </c>
      <c r="F152" s="38">
        <f>IF('Indicator Date'!F152="","x",'Indicator Date'!F152)</f>
        <v>2024</v>
      </c>
      <c r="G152" s="38">
        <f>IF('Indicator Date'!G152="","x",'Indicator Date'!G152)</f>
        <v>2024</v>
      </c>
      <c r="H152" s="38">
        <f>IF('Indicator Date'!H152="","x",'Indicator Date'!H152)</f>
        <v>2024</v>
      </c>
      <c r="I152" s="38">
        <f>IF('Indicator Date'!I152="","x",'Indicator Date'!I152)</f>
        <v>2024</v>
      </c>
      <c r="J152" s="38">
        <f>IF('Indicator Date'!J152="","x",'Indicator Date'!J152)</f>
        <v>2024</v>
      </c>
      <c r="K152" s="38">
        <f>IF('Indicator Date'!K152="","x",'Indicator Date'!K152)</f>
        <v>2024</v>
      </c>
      <c r="L152" s="38">
        <f>IF('Indicator Date'!L152="","x",'Indicator Date'!L152)</f>
        <v>2024</v>
      </c>
      <c r="M152" s="38">
        <f>IF('Indicator Date'!M152="","x",'Indicator Date'!M152)</f>
        <v>2024</v>
      </c>
      <c r="N152" s="38" t="str">
        <f>IF('Indicator Date'!N152="","x",'Indicator Date'!N152)</f>
        <v>x</v>
      </c>
      <c r="O152" s="38" t="str">
        <f>IF('Indicator Date'!O152="","x",'Indicator Date'!O152)</f>
        <v>x</v>
      </c>
      <c r="P152" s="38" t="str">
        <f>IF('Indicator Date'!P152="","x",'Indicator Date'!P152)</f>
        <v>x</v>
      </c>
      <c r="Q152" s="38">
        <f>IF('Indicator Date'!Q152="","x",'Indicator Date'!Q152)</f>
        <v>2024</v>
      </c>
      <c r="R152" s="38">
        <f>IF('Indicator Date'!R152="","x",'Indicator Date'!R152)</f>
        <v>2024</v>
      </c>
      <c r="S152" s="38">
        <f>IF('Indicator Date'!S152="","x",'Indicator Date'!S152)</f>
        <v>2024</v>
      </c>
      <c r="T152" s="38">
        <f>IF('Indicator Date'!T152="","x",'Indicator Date'!T152)</f>
        <v>2024</v>
      </c>
      <c r="U152" s="38">
        <f>IF('Indicator Date'!U152="","x",'Indicator Date'!U152)</f>
        <v>2024</v>
      </c>
      <c r="V152" s="38">
        <f>IF('Indicator Date'!V152="","x",'Indicator Date'!V152)</f>
        <v>2021</v>
      </c>
      <c r="W152" s="38">
        <f>IF('Indicator Date'!W152="","x",'Indicator Date'!W152)</f>
        <v>2022</v>
      </c>
      <c r="X152" s="38">
        <f>IF('Indicator Date'!X152="","x",'Indicator Date'!X152)</f>
        <v>2022</v>
      </c>
      <c r="Y152" s="38" t="str">
        <f>IF('Indicator Date'!Y152="","x",'Indicator Date'!Y152)</f>
        <v>x</v>
      </c>
      <c r="Z152" s="38">
        <f>IF('Indicator Date'!Z152="","x",'Indicator Date'!Z152)</f>
        <v>2022</v>
      </c>
      <c r="AA152" s="38" t="str">
        <f>IF('Indicator Date'!AA152="","x",'Indicator Date'!AA152)</f>
        <v>x</v>
      </c>
      <c r="AB152" s="38">
        <f>IF('Indicator Date'!AB152="","x",'Indicator Date'!AB152)</f>
        <v>2018</v>
      </c>
      <c r="AC152" s="38">
        <f>IF('Indicator Date'!AC152="","x",'Indicator Date'!AC152)</f>
        <v>2020</v>
      </c>
      <c r="AD152" s="38">
        <f>IF('Indicator Date'!AD152="","x",'Indicator Date'!AD152)</f>
        <v>2022</v>
      </c>
      <c r="AE152" s="38">
        <f>IF('Indicator Date'!AE152="","x",'Indicator Date'!AE152)</f>
        <v>2024</v>
      </c>
      <c r="AF152" s="38">
        <f>IF('Indicator Date'!AF152="","x",'Indicator Date'!AF152)</f>
        <v>2024</v>
      </c>
      <c r="AG152" s="38">
        <f>IF('Indicator Date'!AG152="","x",'Indicator Date'!AG152)</f>
        <v>2024</v>
      </c>
      <c r="AH152" s="38">
        <f>IF('Indicator Date'!AH152="","x",'Indicator Date'!AH152)</f>
        <v>2022</v>
      </c>
      <c r="AI152" s="38" t="str">
        <f>IF('Indicator Date'!AI152="","x",RIGHT('Indicator Date'!AI152,4))</f>
        <v>x</v>
      </c>
      <c r="AJ152" s="38">
        <f>IF('Indicator Date'!AJ152="","x",'Indicator Date'!AJ152)</f>
        <v>2024</v>
      </c>
      <c r="AK152" s="38">
        <f>IF('Indicator Date'!AK152="","x",'Indicator Date'!AK152)</f>
        <v>2021</v>
      </c>
      <c r="AL152" s="38">
        <f>IF('Indicator Date'!AL152="","x",'Indicator Date'!AL152)</f>
        <v>2022</v>
      </c>
      <c r="AM152" s="38" t="str">
        <f>IF('Indicator Date'!AM152="","x",'Indicator Date'!AM152)</f>
        <v>x</v>
      </c>
      <c r="AN152" s="38">
        <f>IF('Indicator Date'!AN152="","x",'Indicator Date'!AN152)</f>
        <v>2023</v>
      </c>
      <c r="AO152" s="38">
        <f>IF('Indicator Date'!AO152="","x",'Indicator Date'!AO152)</f>
        <v>2022</v>
      </c>
      <c r="AP152" s="38">
        <f>IF('Indicator Date'!AP152="","x",'Indicator Date'!AP152)</f>
        <v>2020</v>
      </c>
      <c r="AQ152" s="38">
        <f>IF('Indicator Date'!AQ152="","x",'Indicator Date'!AQ152)</f>
        <v>2022</v>
      </c>
      <c r="AR152" s="38">
        <f>IF('Indicator Date'!AR152="","x",'Indicator Date'!AR152)</f>
        <v>2022</v>
      </c>
      <c r="AS152" s="38">
        <f>IF('Indicator Date'!AS152="","x",'Indicator Date'!AS152)</f>
        <v>2022</v>
      </c>
      <c r="AT152" s="38">
        <f>IF('Indicator Date'!AT152="","x",'Indicator Date'!AT152)</f>
        <v>2022</v>
      </c>
      <c r="AU152" s="38">
        <f>IF('Indicator Date'!AU152="","x",'Indicator Date'!AU152)</f>
        <v>2022</v>
      </c>
      <c r="AV152" s="38">
        <f>IF('Indicator Date'!AV152="","x",'Indicator Date'!AV152)</f>
        <v>2022</v>
      </c>
      <c r="AW152" s="38" t="str">
        <f>IF('Indicator Date'!AW152="","x",'Indicator Date'!AW152)</f>
        <v>x</v>
      </c>
      <c r="AX152" s="38">
        <f>IF('Indicator Date'!AX152="","x",'Indicator Date'!AX152)</f>
        <v>2024</v>
      </c>
      <c r="AY152" s="38">
        <f>IF('Indicator Date'!AY152="","x",'Indicator Date'!AY152)</f>
        <v>2024</v>
      </c>
      <c r="AZ152" s="38">
        <f>IF('Indicator Date'!AZ152="","x",'Indicator Date'!AZ152)</f>
        <v>2024</v>
      </c>
      <c r="BA152" s="38" t="str">
        <f>IF('Indicator Date'!BA152="","x",'Indicator Date'!BA152)</f>
        <v>x</v>
      </c>
      <c r="BB152" s="38">
        <f>IF('Indicator Date'!BB152="","x",'Indicator Date'!BB152)</f>
        <v>2024</v>
      </c>
      <c r="BC152" s="38">
        <f>IF('Indicator Date'!BC152="","x",'Indicator Date'!BC152)</f>
        <v>2023</v>
      </c>
      <c r="BD152" s="38">
        <f>IF('Indicator Date'!BD152="","x",'Indicator Date'!BD152)</f>
        <v>2024</v>
      </c>
      <c r="BE152" s="38">
        <f>IF('Indicator Date'!BE152="","x",'Indicator Date'!BE152)</f>
        <v>2024</v>
      </c>
      <c r="BF152" s="38" t="str">
        <f>IF('Indicator Date'!BF152="","x",'Indicator Date'!BF152)</f>
        <v>x</v>
      </c>
      <c r="BG152" s="38">
        <f>IF('Indicator Date'!BG152="","x",'Indicator Date'!BG152)</f>
        <v>2022</v>
      </c>
      <c r="BH152" s="38">
        <f>IF('Indicator Date'!BH152="","x",'Indicator Date'!BH152)</f>
        <v>2023</v>
      </c>
      <c r="BI152" s="38">
        <f>IF('Indicator Date'!BI152="","x",'Indicator Date'!BI152)</f>
        <v>2022</v>
      </c>
      <c r="BJ152" s="38">
        <f>IF('Indicator Date'!BJ152="","x",'Indicator Date'!BJ152)</f>
        <v>2020</v>
      </c>
      <c r="BK152" s="38">
        <f>IF('Indicator Date'!BK152="","x",'Indicator Date'!BK152)</f>
        <v>2022</v>
      </c>
      <c r="BL152" s="38">
        <f>IF('Indicator Date'!BL152="","x",'Indicator Date'!BL152)</f>
        <v>2022</v>
      </c>
      <c r="BM152" s="38">
        <f>IF('Indicator Date'!BM152="","x",'Indicator Date'!BM152)</f>
        <v>2014</v>
      </c>
      <c r="BN152" s="38">
        <f>IF('Indicator Date'!BN152="","x",'Indicator Date'!BN152)</f>
        <v>2022</v>
      </c>
      <c r="BO152" s="38">
        <f>IF('Indicator Date'!BO152="","x",'Indicator Date'!BO152)</f>
        <v>2022</v>
      </c>
      <c r="BP152" s="38">
        <f>IF('Indicator Date'!BP152="","x",'Indicator Date'!BP152)</f>
        <v>2021</v>
      </c>
      <c r="BQ152" s="38">
        <f>IF('Indicator Date'!BQ152="","x",'Indicator Date'!BQ152)</f>
        <v>2022</v>
      </c>
      <c r="BR152" s="38">
        <f>IF('Indicator Date'!BR152="","x",'Indicator Date'!BR152)</f>
        <v>2022</v>
      </c>
      <c r="BS152" s="38">
        <f>IF('Indicator Date'!BS152="","x",'Indicator Date'!BS152)</f>
        <v>2022</v>
      </c>
      <c r="BT152" s="38">
        <f>IF('Indicator Date'!BT152="","x",'Indicator Date'!BT152)</f>
        <v>2021</v>
      </c>
      <c r="BU152" s="38">
        <f>IF('Indicator Date'!BU152="","x",'Indicator Date'!BU152)</f>
        <v>2020</v>
      </c>
      <c r="BV152" s="38">
        <f>IF('Indicator Date'!BV152="","x",'Indicator Date'!BV152)</f>
        <v>2023</v>
      </c>
    </row>
    <row r="153" spans="1:74">
      <c r="A153" s="30" t="str">
        <f>'Indicator Data'!A155</f>
        <v>Senegal</v>
      </c>
      <c r="B153" s="23" t="str">
        <f>'Indicator Data'!B155</f>
        <v>SEN</v>
      </c>
      <c r="C153" s="38">
        <f>IF('Indicator Date'!C153="","x",'Indicator Date'!C153)</f>
        <v>2024</v>
      </c>
      <c r="D153" s="38">
        <f>IF('Indicator Date'!D153="","x",'Indicator Date'!D153)</f>
        <v>2024</v>
      </c>
      <c r="E153" s="38">
        <f>IF('Indicator Date'!E153="","x",'Indicator Date'!E153)</f>
        <v>2024</v>
      </c>
      <c r="F153" s="38">
        <f>IF('Indicator Date'!F153="","x",'Indicator Date'!F153)</f>
        <v>2024</v>
      </c>
      <c r="G153" s="38">
        <f>IF('Indicator Date'!G153="","x",'Indicator Date'!G153)</f>
        <v>2024</v>
      </c>
      <c r="H153" s="38">
        <f>IF('Indicator Date'!H153="","x",'Indicator Date'!H153)</f>
        <v>2024</v>
      </c>
      <c r="I153" s="38">
        <f>IF('Indicator Date'!I153="","x",'Indicator Date'!I153)</f>
        <v>2024</v>
      </c>
      <c r="J153" s="38">
        <f>IF('Indicator Date'!J153="","x",'Indicator Date'!J153)</f>
        <v>2024</v>
      </c>
      <c r="K153" s="38">
        <f>IF('Indicator Date'!K153="","x",'Indicator Date'!K153)</f>
        <v>2024</v>
      </c>
      <c r="L153" s="38">
        <f>IF('Indicator Date'!L153="","x",'Indicator Date'!L153)</f>
        <v>2024</v>
      </c>
      <c r="M153" s="38">
        <f>IF('Indicator Date'!M153="","x",'Indicator Date'!M153)</f>
        <v>2024</v>
      </c>
      <c r="N153" s="38">
        <f>IF('Indicator Date'!N153="","x",'Indicator Date'!N153)</f>
        <v>2024</v>
      </c>
      <c r="O153" s="38">
        <f>IF('Indicator Date'!O153="","x",'Indicator Date'!O153)</f>
        <v>2024</v>
      </c>
      <c r="P153" s="38">
        <f>IF('Indicator Date'!P153="","x",'Indicator Date'!P153)</f>
        <v>2024</v>
      </c>
      <c r="Q153" s="38">
        <f>IF('Indicator Date'!Q153="","x",'Indicator Date'!Q153)</f>
        <v>2024</v>
      </c>
      <c r="R153" s="38">
        <f>IF('Indicator Date'!R153="","x",'Indicator Date'!R153)</f>
        <v>2024</v>
      </c>
      <c r="S153" s="38">
        <f>IF('Indicator Date'!S153="","x",'Indicator Date'!S153)</f>
        <v>2024</v>
      </c>
      <c r="T153" s="38">
        <f>IF('Indicator Date'!T153="","x",'Indicator Date'!T153)</f>
        <v>2024</v>
      </c>
      <c r="U153" s="38">
        <f>IF('Indicator Date'!U153="","x",'Indicator Date'!U153)</f>
        <v>2024</v>
      </c>
      <c r="V153" s="38">
        <f>IF('Indicator Date'!V153="","x",'Indicator Date'!V153)</f>
        <v>2021</v>
      </c>
      <c r="W153" s="38">
        <f>IF('Indicator Date'!W153="","x",'Indicator Date'!W153)</f>
        <v>2022</v>
      </c>
      <c r="X153" s="38">
        <f>IF('Indicator Date'!X153="","x",'Indicator Date'!X153)</f>
        <v>2022</v>
      </c>
      <c r="Y153" s="38">
        <f>IF('Indicator Date'!Y153="","x",'Indicator Date'!Y153)</f>
        <v>2017</v>
      </c>
      <c r="Z153" s="38">
        <f>IF('Indicator Date'!Z153="","x",'Indicator Date'!Z153)</f>
        <v>2022</v>
      </c>
      <c r="AA153" s="38">
        <f>IF('Indicator Date'!AA153="","x",'Indicator Date'!AA153)</f>
        <v>2022</v>
      </c>
      <c r="AB153" s="38">
        <f>IF('Indicator Date'!AB153="","x",'Indicator Date'!AB153)</f>
        <v>2018</v>
      </c>
      <c r="AC153" s="38">
        <f>IF('Indicator Date'!AC153="","x",'Indicator Date'!AC153)</f>
        <v>2020</v>
      </c>
      <c r="AD153" s="38">
        <f>IF('Indicator Date'!AD153="","x",'Indicator Date'!AD153)</f>
        <v>2022</v>
      </c>
      <c r="AE153" s="38">
        <f>IF('Indicator Date'!AE153="","x",'Indicator Date'!AE153)</f>
        <v>2024</v>
      </c>
      <c r="AF153" s="38">
        <f>IF('Indicator Date'!AF153="","x",'Indicator Date'!AF153)</f>
        <v>2024</v>
      </c>
      <c r="AG153" s="38">
        <f>IF('Indicator Date'!AG153="","x",'Indicator Date'!AG153)</f>
        <v>2024</v>
      </c>
      <c r="AH153" s="38">
        <f>IF('Indicator Date'!AH153="","x",'Indicator Date'!AH153)</f>
        <v>2022</v>
      </c>
      <c r="AI153" s="38" t="str">
        <f>IF('Indicator Date'!AI153="","x",RIGHT('Indicator Date'!AI153,4))</f>
        <v>2019</v>
      </c>
      <c r="AJ153" s="38">
        <f>IF('Indicator Date'!AJ153="","x",'Indicator Date'!AJ153)</f>
        <v>2024</v>
      </c>
      <c r="AK153" s="38">
        <f>IF('Indicator Date'!AK153="","x",'Indicator Date'!AK153)</f>
        <v>2021</v>
      </c>
      <c r="AL153" s="38">
        <f>IF('Indicator Date'!AL153="","x",'Indicator Date'!AL153)</f>
        <v>2022</v>
      </c>
      <c r="AM153" s="38">
        <f>IF('Indicator Date'!AM153="","x",'Indicator Date'!AM153)</f>
        <v>2022</v>
      </c>
      <c r="AN153" s="38">
        <f>IF('Indicator Date'!AN153="","x",'Indicator Date'!AN153)</f>
        <v>2023</v>
      </c>
      <c r="AO153" s="38">
        <f>IF('Indicator Date'!AO153="","x",'Indicator Date'!AO153)</f>
        <v>2022</v>
      </c>
      <c r="AP153" s="38">
        <f>IF('Indicator Date'!AP153="","x",'Indicator Date'!AP153)</f>
        <v>2019</v>
      </c>
      <c r="AQ153" s="38">
        <f>IF('Indicator Date'!AQ153="","x",'Indicator Date'!AQ153)</f>
        <v>2022</v>
      </c>
      <c r="AR153" s="38">
        <f>IF('Indicator Date'!AR153="","x",'Indicator Date'!AR153)</f>
        <v>2022</v>
      </c>
      <c r="AS153" s="38">
        <f>IF('Indicator Date'!AS153="","x",'Indicator Date'!AS153)</f>
        <v>2022</v>
      </c>
      <c r="AT153" s="38">
        <f>IF('Indicator Date'!AT153="","x",'Indicator Date'!AT153)</f>
        <v>2022</v>
      </c>
      <c r="AU153" s="38">
        <f>IF('Indicator Date'!AU153="","x",'Indicator Date'!AU153)</f>
        <v>2022</v>
      </c>
      <c r="AV153" s="38">
        <f>IF('Indicator Date'!AV153="","x",'Indicator Date'!AV153)</f>
        <v>2022</v>
      </c>
      <c r="AW153" s="38">
        <f>IF('Indicator Date'!AW153="","x",'Indicator Date'!AW153)</f>
        <v>2021</v>
      </c>
      <c r="AX153" s="38">
        <f>IF('Indicator Date'!AX153="","x",'Indicator Date'!AX153)</f>
        <v>2024</v>
      </c>
      <c r="AY153" s="38">
        <f>IF('Indicator Date'!AY153="","x",'Indicator Date'!AY153)</f>
        <v>2024</v>
      </c>
      <c r="AZ153" s="38">
        <f>IF('Indicator Date'!AZ153="","x",'Indicator Date'!AZ153)</f>
        <v>2024</v>
      </c>
      <c r="BA153" s="38">
        <f>IF('Indicator Date'!BA153="","x",'Indicator Date'!BA153)</f>
        <v>2024</v>
      </c>
      <c r="BB153" s="38">
        <f>IF('Indicator Date'!BB153="","x",'Indicator Date'!BB153)</f>
        <v>2024</v>
      </c>
      <c r="BC153" s="38">
        <f>IF('Indicator Date'!BC153="","x",'Indicator Date'!BC153)</f>
        <v>2023</v>
      </c>
      <c r="BD153" s="38">
        <f>IF('Indicator Date'!BD153="","x",'Indicator Date'!BD153)</f>
        <v>2024</v>
      </c>
      <c r="BE153" s="38">
        <f>IF('Indicator Date'!BE153="","x",'Indicator Date'!BE153)</f>
        <v>2024</v>
      </c>
      <c r="BF153" s="38">
        <f>IF('Indicator Date'!BF153="","x",'Indicator Date'!BF153)</f>
        <v>2015</v>
      </c>
      <c r="BG153" s="38">
        <f>IF('Indicator Date'!BG153="","x",'Indicator Date'!BG153)</f>
        <v>2022</v>
      </c>
      <c r="BH153" s="38">
        <f>IF('Indicator Date'!BH153="","x",'Indicator Date'!BH153)</f>
        <v>2023</v>
      </c>
      <c r="BI153" s="38">
        <f>IF('Indicator Date'!BI153="","x",'Indicator Date'!BI153)</f>
        <v>2022</v>
      </c>
      <c r="BJ153" s="38">
        <f>IF('Indicator Date'!BJ153="","x",'Indicator Date'!BJ153)</f>
        <v>2022</v>
      </c>
      <c r="BK153" s="38">
        <f>IF('Indicator Date'!BK153="","x",'Indicator Date'!BK153)</f>
        <v>2021</v>
      </c>
      <c r="BL153" s="38">
        <f>IF('Indicator Date'!BL153="","x",'Indicator Date'!BL153)</f>
        <v>2022</v>
      </c>
      <c r="BM153" s="38">
        <f>IF('Indicator Date'!BM153="","x",'Indicator Date'!BM153)</f>
        <v>2014</v>
      </c>
      <c r="BN153" s="38">
        <f>IF('Indicator Date'!BN153="","x",'Indicator Date'!BN153)</f>
        <v>2022</v>
      </c>
      <c r="BO153" s="38">
        <f>IF('Indicator Date'!BO153="","x",'Indicator Date'!BO153)</f>
        <v>2022</v>
      </c>
      <c r="BP153" s="38">
        <f>IF('Indicator Date'!BP153="","x",'Indicator Date'!BP153)</f>
        <v>2020</v>
      </c>
      <c r="BQ153" s="38">
        <f>IF('Indicator Date'!BQ153="","x",'Indicator Date'!BQ153)</f>
        <v>2022</v>
      </c>
      <c r="BR153" s="38">
        <f>IF('Indicator Date'!BR153="","x",'Indicator Date'!BR153)</f>
        <v>2022</v>
      </c>
      <c r="BS153" s="38">
        <f>IF('Indicator Date'!BS153="","x",'Indicator Date'!BS153)</f>
        <v>2022</v>
      </c>
      <c r="BT153" s="38">
        <f>IF('Indicator Date'!BT153="","x",'Indicator Date'!BT153)</f>
        <v>2021</v>
      </c>
      <c r="BU153" s="38">
        <f>IF('Indicator Date'!BU153="","x",'Indicator Date'!BU153)</f>
        <v>2020</v>
      </c>
      <c r="BV153" s="38">
        <f>IF('Indicator Date'!BV153="","x",'Indicator Date'!BV153)</f>
        <v>2023</v>
      </c>
    </row>
    <row r="154" spans="1:74">
      <c r="A154" s="30" t="str">
        <f>'Indicator Data'!A156</f>
        <v>Serbia</v>
      </c>
      <c r="B154" s="23" t="str">
        <f>'Indicator Data'!B156</f>
        <v>SRB</v>
      </c>
      <c r="C154" s="38">
        <f>IF('Indicator Date'!C154="","x",'Indicator Date'!C154)</f>
        <v>2024</v>
      </c>
      <c r="D154" s="38">
        <f>IF('Indicator Date'!D154="","x",'Indicator Date'!D154)</f>
        <v>2024</v>
      </c>
      <c r="E154" s="38">
        <f>IF('Indicator Date'!E154="","x",'Indicator Date'!E154)</f>
        <v>2024</v>
      </c>
      <c r="F154" s="38">
        <f>IF('Indicator Date'!F154="","x",'Indicator Date'!F154)</f>
        <v>2024</v>
      </c>
      <c r="G154" s="38">
        <f>IF('Indicator Date'!G154="","x",'Indicator Date'!G154)</f>
        <v>2024</v>
      </c>
      <c r="H154" s="38">
        <f>IF('Indicator Date'!H154="","x",'Indicator Date'!H154)</f>
        <v>2024</v>
      </c>
      <c r="I154" s="38">
        <f>IF('Indicator Date'!I154="","x",'Indicator Date'!I154)</f>
        <v>2024</v>
      </c>
      <c r="J154" s="38">
        <f>IF('Indicator Date'!J154="","x",'Indicator Date'!J154)</f>
        <v>2024</v>
      </c>
      <c r="K154" s="38">
        <f>IF('Indicator Date'!K154="","x",'Indicator Date'!K154)</f>
        <v>2024</v>
      </c>
      <c r="L154" s="38">
        <f>IF('Indicator Date'!L154="","x",'Indicator Date'!L154)</f>
        <v>2024</v>
      </c>
      <c r="M154" s="38">
        <f>IF('Indicator Date'!M154="","x",'Indicator Date'!M154)</f>
        <v>2024</v>
      </c>
      <c r="N154" s="38" t="str">
        <f>IF('Indicator Date'!N154="","x",'Indicator Date'!N154)</f>
        <v>x</v>
      </c>
      <c r="O154" s="38" t="str">
        <f>IF('Indicator Date'!O154="","x",'Indicator Date'!O154)</f>
        <v>x</v>
      </c>
      <c r="P154" s="38" t="str">
        <f>IF('Indicator Date'!P154="","x",'Indicator Date'!P154)</f>
        <v>x</v>
      </c>
      <c r="Q154" s="38">
        <f>IF('Indicator Date'!Q154="","x",'Indicator Date'!Q154)</f>
        <v>2024</v>
      </c>
      <c r="R154" s="38">
        <f>IF('Indicator Date'!R154="","x",'Indicator Date'!R154)</f>
        <v>2024</v>
      </c>
      <c r="S154" s="38">
        <f>IF('Indicator Date'!S154="","x",'Indicator Date'!S154)</f>
        <v>2024</v>
      </c>
      <c r="T154" s="38">
        <f>IF('Indicator Date'!T154="","x",'Indicator Date'!T154)</f>
        <v>2024</v>
      </c>
      <c r="U154" s="38">
        <f>IF('Indicator Date'!U154="","x",'Indicator Date'!U154)</f>
        <v>2024</v>
      </c>
      <c r="V154" s="38">
        <f>IF('Indicator Date'!V154="","x",'Indicator Date'!V154)</f>
        <v>2021</v>
      </c>
      <c r="W154" s="38">
        <f>IF('Indicator Date'!W154="","x",'Indicator Date'!W154)</f>
        <v>2022</v>
      </c>
      <c r="X154" s="38">
        <f>IF('Indicator Date'!X154="","x",'Indicator Date'!X154)</f>
        <v>2022</v>
      </c>
      <c r="Y154" s="38">
        <f>IF('Indicator Date'!Y154="","x",'Indicator Date'!Y154)</f>
        <v>2019</v>
      </c>
      <c r="Z154" s="38">
        <f>IF('Indicator Date'!Z154="","x",'Indicator Date'!Z154)</f>
        <v>2022</v>
      </c>
      <c r="AA154" s="38" t="str">
        <f>IF('Indicator Date'!AA154="","x",'Indicator Date'!AA154)</f>
        <v>x</v>
      </c>
      <c r="AB154" s="38">
        <f>IF('Indicator Date'!AB154="","x",'Indicator Date'!AB154)</f>
        <v>2018</v>
      </c>
      <c r="AC154" s="38">
        <f>IF('Indicator Date'!AC154="","x",'Indicator Date'!AC154)</f>
        <v>2020</v>
      </c>
      <c r="AD154" s="38">
        <f>IF('Indicator Date'!AD154="","x",'Indicator Date'!AD154)</f>
        <v>2022</v>
      </c>
      <c r="AE154" s="38">
        <f>IF('Indicator Date'!AE154="","x",'Indicator Date'!AE154)</f>
        <v>2024</v>
      </c>
      <c r="AF154" s="38">
        <f>IF('Indicator Date'!AF154="","x",'Indicator Date'!AF154)</f>
        <v>2024</v>
      </c>
      <c r="AG154" s="38">
        <f>IF('Indicator Date'!AG154="","x",'Indicator Date'!AG154)</f>
        <v>2024</v>
      </c>
      <c r="AH154" s="38">
        <f>IF('Indicator Date'!AH154="","x",'Indicator Date'!AH154)</f>
        <v>2022</v>
      </c>
      <c r="AI154" s="38" t="str">
        <f>IF('Indicator Date'!AI154="","x",RIGHT('Indicator Date'!AI154,4))</f>
        <v>2019</v>
      </c>
      <c r="AJ154" s="38">
        <f>IF('Indicator Date'!AJ154="","x",'Indicator Date'!AJ154)</f>
        <v>2024</v>
      </c>
      <c r="AK154" s="38">
        <f>IF('Indicator Date'!AK154="","x",'Indicator Date'!AK154)</f>
        <v>2021</v>
      </c>
      <c r="AL154" s="38">
        <f>IF('Indicator Date'!AL154="","x",'Indicator Date'!AL154)</f>
        <v>2022</v>
      </c>
      <c r="AM154" s="38">
        <f>IF('Indicator Date'!AM154="","x",'Indicator Date'!AM154)</f>
        <v>2022</v>
      </c>
      <c r="AN154" s="38">
        <f>IF('Indicator Date'!AN154="","x",'Indicator Date'!AN154)</f>
        <v>2023</v>
      </c>
      <c r="AO154" s="38">
        <f>IF('Indicator Date'!AO154="","x",'Indicator Date'!AO154)</f>
        <v>2022</v>
      </c>
      <c r="AP154" s="38">
        <f>IF('Indicator Date'!AP154="","x",'Indicator Date'!AP154)</f>
        <v>2019</v>
      </c>
      <c r="AQ154" s="38">
        <f>IF('Indicator Date'!AQ154="","x",'Indicator Date'!AQ154)</f>
        <v>2022</v>
      </c>
      <c r="AR154" s="38">
        <f>IF('Indicator Date'!AR154="","x",'Indicator Date'!AR154)</f>
        <v>2022</v>
      </c>
      <c r="AS154" s="38">
        <f>IF('Indicator Date'!AS154="","x",'Indicator Date'!AS154)</f>
        <v>2022</v>
      </c>
      <c r="AT154" s="38" t="str">
        <f>IF('Indicator Date'!AT154="","x",'Indicator Date'!AT154)</f>
        <v>x</v>
      </c>
      <c r="AU154" s="38">
        <f>IF('Indicator Date'!AU154="","x",'Indicator Date'!AU154)</f>
        <v>2022</v>
      </c>
      <c r="AV154" s="38">
        <f>IF('Indicator Date'!AV154="","x",'Indicator Date'!AV154)</f>
        <v>2022</v>
      </c>
      <c r="AW154" s="38">
        <f>IF('Indicator Date'!AW154="","x",'Indicator Date'!AW154)</f>
        <v>2021</v>
      </c>
      <c r="AX154" s="38">
        <f>IF('Indicator Date'!AX154="","x",'Indicator Date'!AX154)</f>
        <v>2024</v>
      </c>
      <c r="AY154" s="38">
        <f>IF('Indicator Date'!AY154="","x",'Indicator Date'!AY154)</f>
        <v>2024</v>
      </c>
      <c r="AZ154" s="38">
        <f>IF('Indicator Date'!AZ154="","x",'Indicator Date'!AZ154)</f>
        <v>2024</v>
      </c>
      <c r="BA154" s="38">
        <f>IF('Indicator Date'!BA154="","x",'Indicator Date'!BA154)</f>
        <v>2024</v>
      </c>
      <c r="BB154" s="38">
        <f>IF('Indicator Date'!BB154="","x",'Indicator Date'!BB154)</f>
        <v>2024</v>
      </c>
      <c r="BC154" s="38">
        <f>IF('Indicator Date'!BC154="","x",'Indicator Date'!BC154)</f>
        <v>2024</v>
      </c>
      <c r="BD154" s="38">
        <f>IF('Indicator Date'!BD154="","x",'Indicator Date'!BD154)</f>
        <v>2024</v>
      </c>
      <c r="BE154" s="38">
        <f>IF('Indicator Date'!BE154="","x",'Indicator Date'!BE154)</f>
        <v>2024</v>
      </c>
      <c r="BF154" s="38">
        <f>IF('Indicator Date'!BF154="","x",'Indicator Date'!BF154)</f>
        <v>2015</v>
      </c>
      <c r="BG154" s="38">
        <f>IF('Indicator Date'!BG154="","x",'Indicator Date'!BG154)</f>
        <v>2022</v>
      </c>
      <c r="BH154" s="38">
        <f>IF('Indicator Date'!BH154="","x",'Indicator Date'!BH154)</f>
        <v>2023</v>
      </c>
      <c r="BI154" s="38">
        <f>IF('Indicator Date'!BI154="","x",'Indicator Date'!BI154)</f>
        <v>2022</v>
      </c>
      <c r="BJ154" s="38">
        <f>IF('Indicator Date'!BJ154="","x",'Indicator Date'!BJ154)</f>
        <v>2019</v>
      </c>
      <c r="BK154" s="38">
        <f>IF('Indicator Date'!BK154="","x",'Indicator Date'!BK154)</f>
        <v>2022</v>
      </c>
      <c r="BL154" s="38">
        <f>IF('Indicator Date'!BL154="","x",'Indicator Date'!BL154)</f>
        <v>2021</v>
      </c>
      <c r="BM154" s="38">
        <f>IF('Indicator Date'!BM154="","x",'Indicator Date'!BM154)</f>
        <v>2014</v>
      </c>
      <c r="BN154" s="38">
        <f>IF('Indicator Date'!BN154="","x",'Indicator Date'!BN154)</f>
        <v>2022</v>
      </c>
      <c r="BO154" s="38">
        <f>IF('Indicator Date'!BO154="","x",'Indicator Date'!BO154)</f>
        <v>2022</v>
      </c>
      <c r="BP154" s="38">
        <f>IF('Indicator Date'!BP154="","x",'Indicator Date'!BP154)</f>
        <v>2016</v>
      </c>
      <c r="BQ154" s="38">
        <f>IF('Indicator Date'!BQ154="","x",'Indicator Date'!BQ154)</f>
        <v>2022</v>
      </c>
      <c r="BR154" s="38">
        <f>IF('Indicator Date'!BR154="","x",'Indicator Date'!BR154)</f>
        <v>2022</v>
      </c>
      <c r="BS154" s="38">
        <f>IF('Indicator Date'!BS154="","x",'Indicator Date'!BS154)</f>
        <v>2022</v>
      </c>
      <c r="BT154" s="38">
        <f>IF('Indicator Date'!BT154="","x",'Indicator Date'!BT154)</f>
        <v>2021</v>
      </c>
      <c r="BU154" s="38">
        <f>IF('Indicator Date'!BU154="","x",'Indicator Date'!BU154)</f>
        <v>2020</v>
      </c>
      <c r="BV154" s="38">
        <f>IF('Indicator Date'!BV154="","x",'Indicator Date'!BV154)</f>
        <v>2023</v>
      </c>
    </row>
    <row r="155" spans="1:74">
      <c r="A155" s="30" t="str">
        <f>'Indicator Data'!A157</f>
        <v>Seychelles</v>
      </c>
      <c r="B155" s="23" t="str">
        <f>'Indicator Data'!B157</f>
        <v>SYC</v>
      </c>
      <c r="C155" s="38">
        <f>IF('Indicator Date'!C155="","x",'Indicator Date'!C155)</f>
        <v>2024</v>
      </c>
      <c r="D155" s="38">
        <f>IF('Indicator Date'!D155="","x",'Indicator Date'!D155)</f>
        <v>2024</v>
      </c>
      <c r="E155" s="38">
        <f>IF('Indicator Date'!E155="","x",'Indicator Date'!E155)</f>
        <v>2024</v>
      </c>
      <c r="F155" s="38">
        <f>IF('Indicator Date'!F155="","x",'Indicator Date'!F155)</f>
        <v>2024</v>
      </c>
      <c r="G155" s="38">
        <f>IF('Indicator Date'!G155="","x",'Indicator Date'!G155)</f>
        <v>2024</v>
      </c>
      <c r="H155" s="38">
        <f>IF('Indicator Date'!H155="","x",'Indicator Date'!H155)</f>
        <v>2024</v>
      </c>
      <c r="I155" s="38">
        <f>IF('Indicator Date'!I155="","x",'Indicator Date'!I155)</f>
        <v>2024</v>
      </c>
      <c r="J155" s="38">
        <f>IF('Indicator Date'!J155="","x",'Indicator Date'!J155)</f>
        <v>2024</v>
      </c>
      <c r="K155" s="38">
        <f>IF('Indicator Date'!K155="","x",'Indicator Date'!K155)</f>
        <v>2024</v>
      </c>
      <c r="L155" s="38" t="str">
        <f>IF('Indicator Date'!L155="","x",'Indicator Date'!L155)</f>
        <v>x</v>
      </c>
      <c r="M155" s="38">
        <f>IF('Indicator Date'!M155="","x",'Indicator Date'!M155)</f>
        <v>2024</v>
      </c>
      <c r="N155" s="38">
        <f>IF('Indicator Date'!N155="","x",'Indicator Date'!N155)</f>
        <v>2024</v>
      </c>
      <c r="O155" s="38">
        <f>IF('Indicator Date'!O155="","x",'Indicator Date'!O155)</f>
        <v>2024</v>
      </c>
      <c r="P155" s="38">
        <f>IF('Indicator Date'!P155="","x",'Indicator Date'!P155)</f>
        <v>2024</v>
      </c>
      <c r="Q155" s="38">
        <f>IF('Indicator Date'!Q155="","x",'Indicator Date'!Q155)</f>
        <v>2024</v>
      </c>
      <c r="R155" s="38">
        <f>IF('Indicator Date'!R155="","x",'Indicator Date'!R155)</f>
        <v>2024</v>
      </c>
      <c r="S155" s="38">
        <f>IF('Indicator Date'!S155="","x",'Indicator Date'!S155)</f>
        <v>2024</v>
      </c>
      <c r="T155" s="38">
        <f>IF('Indicator Date'!T155="","x",'Indicator Date'!T155)</f>
        <v>2024</v>
      </c>
      <c r="U155" s="38">
        <f>IF('Indicator Date'!U155="","x",'Indicator Date'!U155)</f>
        <v>2024</v>
      </c>
      <c r="V155" s="38">
        <f>IF('Indicator Date'!V155="","x",'Indicator Date'!V155)</f>
        <v>2021</v>
      </c>
      <c r="W155" s="38">
        <f>IF('Indicator Date'!W155="","x",'Indicator Date'!W155)</f>
        <v>2022</v>
      </c>
      <c r="X155" s="38">
        <f>IF('Indicator Date'!X155="","x",'Indicator Date'!X155)</f>
        <v>2022</v>
      </c>
      <c r="Y155" s="38" t="str">
        <f>IF('Indicator Date'!Y155="","x",'Indicator Date'!Y155)</f>
        <v>x</v>
      </c>
      <c r="Z155" s="38">
        <f>IF('Indicator Date'!Z155="","x",'Indicator Date'!Z155)</f>
        <v>2022</v>
      </c>
      <c r="AA155" s="38" t="str">
        <f>IF('Indicator Date'!AA155="","x",'Indicator Date'!AA155)</f>
        <v>x</v>
      </c>
      <c r="AB155" s="38">
        <f>IF('Indicator Date'!AB155="","x",'Indicator Date'!AB155)</f>
        <v>2018</v>
      </c>
      <c r="AC155" s="38">
        <f>IF('Indicator Date'!AC155="","x",'Indicator Date'!AC155)</f>
        <v>2020</v>
      </c>
      <c r="AD155" s="38">
        <f>IF('Indicator Date'!AD155="","x",'Indicator Date'!AD155)</f>
        <v>2022</v>
      </c>
      <c r="AE155" s="38">
        <f>IF('Indicator Date'!AE155="","x",'Indicator Date'!AE155)</f>
        <v>2024</v>
      </c>
      <c r="AF155" s="38">
        <f>IF('Indicator Date'!AF155="","x",'Indicator Date'!AF155)</f>
        <v>2008</v>
      </c>
      <c r="AG155" s="38" t="str">
        <f>IF('Indicator Date'!AG155="","x",'Indicator Date'!AG155)</f>
        <v>x</v>
      </c>
      <c r="AH155" s="38">
        <f>IF('Indicator Date'!AH155="","x",'Indicator Date'!AH155)</f>
        <v>2022</v>
      </c>
      <c r="AI155" s="38" t="str">
        <f>IF('Indicator Date'!AI155="","x",RIGHT('Indicator Date'!AI155,4))</f>
        <v>2019</v>
      </c>
      <c r="AJ155" s="38">
        <f>IF('Indicator Date'!AJ155="","x",'Indicator Date'!AJ155)</f>
        <v>2024</v>
      </c>
      <c r="AK155" s="38">
        <f>IF('Indicator Date'!AK155="","x",'Indicator Date'!AK155)</f>
        <v>2021</v>
      </c>
      <c r="AL155" s="38">
        <f>IF('Indicator Date'!AL155="","x",'Indicator Date'!AL155)</f>
        <v>2022</v>
      </c>
      <c r="AM155" s="38" t="str">
        <f>IF('Indicator Date'!AM155="","x",'Indicator Date'!AM155)</f>
        <v>x</v>
      </c>
      <c r="AN155" s="38">
        <f>IF('Indicator Date'!AN155="","x",'Indicator Date'!AN155)</f>
        <v>2023</v>
      </c>
      <c r="AO155" s="38">
        <f>IF('Indicator Date'!AO155="","x",'Indicator Date'!AO155)</f>
        <v>2022</v>
      </c>
      <c r="AP155" s="38">
        <f>IF('Indicator Date'!AP155="","x",'Indicator Date'!AP155)</f>
        <v>2012</v>
      </c>
      <c r="AQ155" s="38">
        <f>IF('Indicator Date'!AQ155="","x",'Indicator Date'!AQ155)</f>
        <v>2022</v>
      </c>
      <c r="AR155" s="38" t="str">
        <f>IF('Indicator Date'!AR155="","x",'Indicator Date'!AR155)</f>
        <v>x</v>
      </c>
      <c r="AS155" s="38" t="str">
        <f>IF('Indicator Date'!AS155="","x",'Indicator Date'!AS155)</f>
        <v>x</v>
      </c>
      <c r="AT155" s="38" t="str">
        <f>IF('Indicator Date'!AT155="","x",'Indicator Date'!AT155)</f>
        <v>x</v>
      </c>
      <c r="AU155" s="38">
        <f>IF('Indicator Date'!AU155="","x",'Indicator Date'!AU155)</f>
        <v>2022</v>
      </c>
      <c r="AV155" s="38" t="str">
        <f>IF('Indicator Date'!AV155="","x",'Indicator Date'!AV155)</f>
        <v>x</v>
      </c>
      <c r="AW155" s="38">
        <f>IF('Indicator Date'!AW155="","x",'Indicator Date'!AW155)</f>
        <v>2018</v>
      </c>
      <c r="AX155" s="38">
        <f>IF('Indicator Date'!AX155="","x",'Indicator Date'!AX155)</f>
        <v>2024</v>
      </c>
      <c r="AY155" s="38">
        <f>IF('Indicator Date'!AY155="","x",'Indicator Date'!AY155)</f>
        <v>2024</v>
      </c>
      <c r="AZ155" s="38">
        <f>IF('Indicator Date'!AZ155="","x",'Indicator Date'!AZ155)</f>
        <v>2024</v>
      </c>
      <c r="BA155" s="38" t="str">
        <f>IF('Indicator Date'!BA155="","x",'Indicator Date'!BA155)</f>
        <v>x</v>
      </c>
      <c r="BB155" s="38" t="str">
        <f>IF('Indicator Date'!BB155="","x",'Indicator Date'!BB155)</f>
        <v>x</v>
      </c>
      <c r="BC155" s="38" t="str">
        <f>IF('Indicator Date'!BC155="","x",'Indicator Date'!BC155)</f>
        <v>x</v>
      </c>
      <c r="BD155" s="38">
        <f>IF('Indicator Date'!BD155="","x",'Indicator Date'!BD155)</f>
        <v>2024</v>
      </c>
      <c r="BE155" s="38">
        <f>IF('Indicator Date'!BE155="","x",'Indicator Date'!BE155)</f>
        <v>2024</v>
      </c>
      <c r="BF155" s="38">
        <f>IF('Indicator Date'!BF155="","x",'Indicator Date'!BF155)</f>
        <v>2015</v>
      </c>
      <c r="BG155" s="38">
        <f>IF('Indicator Date'!BG155="","x",'Indicator Date'!BG155)</f>
        <v>2022</v>
      </c>
      <c r="BH155" s="38">
        <f>IF('Indicator Date'!BH155="","x",'Indicator Date'!BH155)</f>
        <v>2023</v>
      </c>
      <c r="BI155" s="38">
        <f>IF('Indicator Date'!BI155="","x",'Indicator Date'!BI155)</f>
        <v>2022</v>
      </c>
      <c r="BJ155" s="38">
        <f>IF('Indicator Date'!BJ155="","x",'Indicator Date'!BJ155)</f>
        <v>2020</v>
      </c>
      <c r="BK155" s="38">
        <f>IF('Indicator Date'!BK155="","x",'Indicator Date'!BK155)</f>
        <v>2021</v>
      </c>
      <c r="BL155" s="38">
        <f>IF('Indicator Date'!BL155="","x",'Indicator Date'!BL155)</f>
        <v>2022</v>
      </c>
      <c r="BM155" s="38">
        <f>IF('Indicator Date'!BM155="","x",'Indicator Date'!BM155)</f>
        <v>2014</v>
      </c>
      <c r="BN155" s="38">
        <f>IF('Indicator Date'!BN155="","x",'Indicator Date'!BN155)</f>
        <v>2022</v>
      </c>
      <c r="BO155" s="38">
        <f>IF('Indicator Date'!BO155="","x",'Indicator Date'!BO155)</f>
        <v>2022</v>
      </c>
      <c r="BP155" s="38">
        <f>IF('Indicator Date'!BP155="","x",'Indicator Date'!BP155)</f>
        <v>2019</v>
      </c>
      <c r="BQ155" s="38">
        <f>IF('Indicator Date'!BQ155="","x",'Indicator Date'!BQ155)</f>
        <v>2022</v>
      </c>
      <c r="BR155" s="38">
        <f>IF('Indicator Date'!BR155="","x",'Indicator Date'!BR155)</f>
        <v>2022</v>
      </c>
      <c r="BS155" s="38">
        <f>IF('Indicator Date'!BS155="","x",'Indicator Date'!BS155)</f>
        <v>2022</v>
      </c>
      <c r="BT155" s="38">
        <f>IF('Indicator Date'!BT155="","x",'Indicator Date'!BT155)</f>
        <v>2021</v>
      </c>
      <c r="BU155" s="38">
        <f>IF('Indicator Date'!BU155="","x",'Indicator Date'!BU155)</f>
        <v>2020</v>
      </c>
      <c r="BV155" s="38">
        <f>IF('Indicator Date'!BV155="","x",'Indicator Date'!BV155)</f>
        <v>2023</v>
      </c>
    </row>
    <row r="156" spans="1:74">
      <c r="A156" s="30" t="str">
        <f>'Indicator Data'!A158</f>
        <v>Sierra Leone</v>
      </c>
      <c r="B156" s="23" t="str">
        <f>'Indicator Data'!B158</f>
        <v>SLE</v>
      </c>
      <c r="C156" s="38">
        <f>IF('Indicator Date'!C156="","x",'Indicator Date'!C156)</f>
        <v>2024</v>
      </c>
      <c r="D156" s="38">
        <f>IF('Indicator Date'!D156="","x",'Indicator Date'!D156)</f>
        <v>2024</v>
      </c>
      <c r="E156" s="38">
        <f>IF('Indicator Date'!E156="","x",'Indicator Date'!E156)</f>
        <v>2024</v>
      </c>
      <c r="F156" s="38">
        <f>IF('Indicator Date'!F156="","x",'Indicator Date'!F156)</f>
        <v>2024</v>
      </c>
      <c r="G156" s="38">
        <f>IF('Indicator Date'!G156="","x",'Indicator Date'!G156)</f>
        <v>2024</v>
      </c>
      <c r="H156" s="38">
        <f>IF('Indicator Date'!H156="","x",'Indicator Date'!H156)</f>
        <v>2024</v>
      </c>
      <c r="I156" s="38">
        <f>IF('Indicator Date'!I156="","x",'Indicator Date'!I156)</f>
        <v>2024</v>
      </c>
      <c r="J156" s="38">
        <f>IF('Indicator Date'!J156="","x",'Indicator Date'!J156)</f>
        <v>2024</v>
      </c>
      <c r="K156" s="38">
        <f>IF('Indicator Date'!K156="","x",'Indicator Date'!K156)</f>
        <v>2024</v>
      </c>
      <c r="L156" s="38">
        <f>IF('Indicator Date'!L156="","x",'Indicator Date'!L156)</f>
        <v>2024</v>
      </c>
      <c r="M156" s="38">
        <f>IF('Indicator Date'!M156="","x",'Indicator Date'!M156)</f>
        <v>2024</v>
      </c>
      <c r="N156" s="38">
        <f>IF('Indicator Date'!N156="","x",'Indicator Date'!N156)</f>
        <v>2024</v>
      </c>
      <c r="O156" s="38">
        <f>IF('Indicator Date'!O156="","x",'Indicator Date'!O156)</f>
        <v>2024</v>
      </c>
      <c r="P156" s="38">
        <f>IF('Indicator Date'!P156="","x",'Indicator Date'!P156)</f>
        <v>2024</v>
      </c>
      <c r="Q156" s="38">
        <f>IF('Indicator Date'!Q156="","x",'Indicator Date'!Q156)</f>
        <v>2024</v>
      </c>
      <c r="R156" s="38">
        <f>IF('Indicator Date'!R156="","x",'Indicator Date'!R156)</f>
        <v>2024</v>
      </c>
      <c r="S156" s="38">
        <f>IF('Indicator Date'!S156="","x",'Indicator Date'!S156)</f>
        <v>2024</v>
      </c>
      <c r="T156" s="38">
        <f>IF('Indicator Date'!T156="","x",'Indicator Date'!T156)</f>
        <v>2024</v>
      </c>
      <c r="U156" s="38">
        <f>IF('Indicator Date'!U156="","x",'Indicator Date'!U156)</f>
        <v>2024</v>
      </c>
      <c r="V156" s="38">
        <f>IF('Indicator Date'!V156="","x",'Indicator Date'!V156)</f>
        <v>2021</v>
      </c>
      <c r="W156" s="38">
        <f>IF('Indicator Date'!W156="","x",'Indicator Date'!W156)</f>
        <v>2022</v>
      </c>
      <c r="X156" s="38">
        <f>IF('Indicator Date'!X156="","x",'Indicator Date'!X156)</f>
        <v>2022</v>
      </c>
      <c r="Y156" s="38">
        <f>IF('Indicator Date'!Y156="","x",'Indicator Date'!Y156)</f>
        <v>2019</v>
      </c>
      <c r="Z156" s="38">
        <f>IF('Indicator Date'!Z156="","x",'Indicator Date'!Z156)</f>
        <v>2022</v>
      </c>
      <c r="AA156" s="38">
        <f>IF('Indicator Date'!AA156="","x",'Indicator Date'!AA156)</f>
        <v>2022</v>
      </c>
      <c r="AB156" s="38">
        <f>IF('Indicator Date'!AB156="","x",'Indicator Date'!AB156)</f>
        <v>2015</v>
      </c>
      <c r="AC156" s="38">
        <f>IF('Indicator Date'!AC156="","x",'Indicator Date'!AC156)</f>
        <v>2020</v>
      </c>
      <c r="AD156" s="38">
        <f>IF('Indicator Date'!AD156="","x",'Indicator Date'!AD156)</f>
        <v>2022</v>
      </c>
      <c r="AE156" s="38">
        <f>IF('Indicator Date'!AE156="","x",'Indicator Date'!AE156)</f>
        <v>2024</v>
      </c>
      <c r="AF156" s="38">
        <f>IF('Indicator Date'!AF156="","x",'Indicator Date'!AF156)</f>
        <v>2024</v>
      </c>
      <c r="AG156" s="38">
        <f>IF('Indicator Date'!AG156="","x",'Indicator Date'!AG156)</f>
        <v>2024</v>
      </c>
      <c r="AH156" s="38">
        <f>IF('Indicator Date'!AH156="","x",'Indicator Date'!AH156)</f>
        <v>2022</v>
      </c>
      <c r="AI156" s="38" t="str">
        <f>IF('Indicator Date'!AI156="","x",RIGHT('Indicator Date'!AI156,4))</f>
        <v>2019</v>
      </c>
      <c r="AJ156" s="38">
        <f>IF('Indicator Date'!AJ156="","x",'Indicator Date'!AJ156)</f>
        <v>2024</v>
      </c>
      <c r="AK156" s="38">
        <f>IF('Indicator Date'!AK156="","x",'Indicator Date'!AK156)</f>
        <v>2021</v>
      </c>
      <c r="AL156" s="38">
        <f>IF('Indicator Date'!AL156="","x",'Indicator Date'!AL156)</f>
        <v>2022</v>
      </c>
      <c r="AM156" s="38">
        <f>IF('Indicator Date'!AM156="","x",'Indicator Date'!AM156)</f>
        <v>2022</v>
      </c>
      <c r="AN156" s="38">
        <f>IF('Indicator Date'!AN156="","x",'Indicator Date'!AN156)</f>
        <v>2023</v>
      </c>
      <c r="AO156" s="38">
        <f>IF('Indicator Date'!AO156="","x",'Indicator Date'!AO156)</f>
        <v>2022</v>
      </c>
      <c r="AP156" s="38">
        <f>IF('Indicator Date'!AP156="","x",'Indicator Date'!AP156)</f>
        <v>2021</v>
      </c>
      <c r="AQ156" s="38">
        <f>IF('Indicator Date'!AQ156="","x",'Indicator Date'!AQ156)</f>
        <v>2022</v>
      </c>
      <c r="AR156" s="38">
        <f>IF('Indicator Date'!AR156="","x",'Indicator Date'!AR156)</f>
        <v>2022</v>
      </c>
      <c r="AS156" s="38">
        <f>IF('Indicator Date'!AS156="","x",'Indicator Date'!AS156)</f>
        <v>2022</v>
      </c>
      <c r="AT156" s="38">
        <f>IF('Indicator Date'!AT156="","x",'Indicator Date'!AT156)</f>
        <v>2022</v>
      </c>
      <c r="AU156" s="38">
        <f>IF('Indicator Date'!AU156="","x",'Indicator Date'!AU156)</f>
        <v>2022</v>
      </c>
      <c r="AV156" s="38">
        <f>IF('Indicator Date'!AV156="","x",'Indicator Date'!AV156)</f>
        <v>2022</v>
      </c>
      <c r="AW156" s="38">
        <f>IF('Indicator Date'!AW156="","x",'Indicator Date'!AW156)</f>
        <v>2018</v>
      </c>
      <c r="AX156" s="38">
        <f>IF('Indicator Date'!AX156="","x",'Indicator Date'!AX156)</f>
        <v>2024</v>
      </c>
      <c r="AY156" s="38">
        <f>IF('Indicator Date'!AY156="","x",'Indicator Date'!AY156)</f>
        <v>2024</v>
      </c>
      <c r="AZ156" s="38">
        <f>IF('Indicator Date'!AZ156="","x",'Indicator Date'!AZ156)</f>
        <v>2024</v>
      </c>
      <c r="BA156" s="38">
        <f>IF('Indicator Date'!BA156="","x",'Indicator Date'!BA156)</f>
        <v>2024</v>
      </c>
      <c r="BB156" s="38">
        <f>IF('Indicator Date'!BB156="","x",'Indicator Date'!BB156)</f>
        <v>2024</v>
      </c>
      <c r="BC156" s="38">
        <f>IF('Indicator Date'!BC156="","x",'Indicator Date'!BC156)</f>
        <v>2023</v>
      </c>
      <c r="BD156" s="38">
        <f>IF('Indicator Date'!BD156="","x",'Indicator Date'!BD156)</f>
        <v>2024</v>
      </c>
      <c r="BE156" s="38">
        <f>IF('Indicator Date'!BE156="","x",'Indicator Date'!BE156)</f>
        <v>2024</v>
      </c>
      <c r="BF156" s="38">
        <f>IF('Indicator Date'!BF156="","x",'Indicator Date'!BF156)</f>
        <v>2013</v>
      </c>
      <c r="BG156" s="38">
        <f>IF('Indicator Date'!BG156="","x",'Indicator Date'!BG156)</f>
        <v>2022</v>
      </c>
      <c r="BH156" s="38">
        <f>IF('Indicator Date'!BH156="","x",'Indicator Date'!BH156)</f>
        <v>2023</v>
      </c>
      <c r="BI156" s="38">
        <f>IF('Indicator Date'!BI156="","x",'Indicator Date'!BI156)</f>
        <v>2022</v>
      </c>
      <c r="BJ156" s="38">
        <f>IF('Indicator Date'!BJ156="","x",'Indicator Date'!BJ156)</f>
        <v>2022</v>
      </c>
      <c r="BK156" s="38">
        <f>IF('Indicator Date'!BK156="","x",'Indicator Date'!BK156)</f>
        <v>2020</v>
      </c>
      <c r="BL156" s="38">
        <f>IF('Indicator Date'!BL156="","x",'Indicator Date'!BL156)</f>
        <v>2021</v>
      </c>
      <c r="BM156" s="38">
        <f>IF('Indicator Date'!BM156="","x",'Indicator Date'!BM156)</f>
        <v>2014</v>
      </c>
      <c r="BN156" s="38">
        <f>IF('Indicator Date'!BN156="","x",'Indicator Date'!BN156)</f>
        <v>2022</v>
      </c>
      <c r="BO156" s="38">
        <f>IF('Indicator Date'!BO156="","x",'Indicator Date'!BO156)</f>
        <v>2022</v>
      </c>
      <c r="BP156" s="38">
        <f>IF('Indicator Date'!BP156="","x",'Indicator Date'!BP156)</f>
        <v>2020</v>
      </c>
      <c r="BQ156" s="38">
        <f>IF('Indicator Date'!BQ156="","x",'Indicator Date'!BQ156)</f>
        <v>2022</v>
      </c>
      <c r="BR156" s="38">
        <f>IF('Indicator Date'!BR156="","x",'Indicator Date'!BR156)</f>
        <v>2022</v>
      </c>
      <c r="BS156" s="38">
        <f>IF('Indicator Date'!BS156="","x",'Indicator Date'!BS156)</f>
        <v>2022</v>
      </c>
      <c r="BT156" s="38">
        <f>IF('Indicator Date'!BT156="","x",'Indicator Date'!BT156)</f>
        <v>2021</v>
      </c>
      <c r="BU156" s="38">
        <f>IF('Indicator Date'!BU156="","x",'Indicator Date'!BU156)</f>
        <v>2020</v>
      </c>
      <c r="BV156" s="38">
        <f>IF('Indicator Date'!BV156="","x",'Indicator Date'!BV156)</f>
        <v>2023</v>
      </c>
    </row>
    <row r="157" spans="1:74">
      <c r="A157" s="30" t="str">
        <f>'Indicator Data'!A159</f>
        <v>Singapore</v>
      </c>
      <c r="B157" s="23" t="str">
        <f>'Indicator Data'!B159</f>
        <v>SGP</v>
      </c>
      <c r="C157" s="38">
        <f>IF('Indicator Date'!C157="","x",'Indicator Date'!C157)</f>
        <v>2024</v>
      </c>
      <c r="D157" s="38">
        <f>IF('Indicator Date'!D157="","x",'Indicator Date'!D157)</f>
        <v>2024</v>
      </c>
      <c r="E157" s="38">
        <f>IF('Indicator Date'!E157="","x",'Indicator Date'!E157)</f>
        <v>2024</v>
      </c>
      <c r="F157" s="38">
        <f>IF('Indicator Date'!F157="","x",'Indicator Date'!F157)</f>
        <v>2024</v>
      </c>
      <c r="G157" s="38">
        <f>IF('Indicator Date'!G157="","x",'Indicator Date'!G157)</f>
        <v>2024</v>
      </c>
      <c r="H157" s="38">
        <f>IF('Indicator Date'!H157="","x",'Indicator Date'!H157)</f>
        <v>2024</v>
      </c>
      <c r="I157" s="38">
        <f>IF('Indicator Date'!I157="","x",'Indicator Date'!I157)</f>
        <v>2024</v>
      </c>
      <c r="J157" s="38">
        <f>IF('Indicator Date'!J157="","x",'Indicator Date'!J157)</f>
        <v>2024</v>
      </c>
      <c r="K157" s="38">
        <f>IF('Indicator Date'!K157="","x",'Indicator Date'!K157)</f>
        <v>2024</v>
      </c>
      <c r="L157" s="38">
        <f>IF('Indicator Date'!L157="","x",'Indicator Date'!L157)</f>
        <v>2024</v>
      </c>
      <c r="M157" s="38">
        <f>IF('Indicator Date'!M157="","x",'Indicator Date'!M157)</f>
        <v>2024</v>
      </c>
      <c r="N157" s="38" t="str">
        <f>IF('Indicator Date'!N157="","x",'Indicator Date'!N157)</f>
        <v>x</v>
      </c>
      <c r="O157" s="38" t="str">
        <f>IF('Indicator Date'!O157="","x",'Indicator Date'!O157)</f>
        <v>x</v>
      </c>
      <c r="P157" s="38" t="str">
        <f>IF('Indicator Date'!P157="","x",'Indicator Date'!P157)</f>
        <v>x</v>
      </c>
      <c r="Q157" s="38">
        <f>IF('Indicator Date'!Q157="","x",'Indicator Date'!Q157)</f>
        <v>2024</v>
      </c>
      <c r="R157" s="38">
        <f>IF('Indicator Date'!R157="","x",'Indicator Date'!R157)</f>
        <v>2024</v>
      </c>
      <c r="S157" s="38">
        <f>IF('Indicator Date'!S157="","x",'Indicator Date'!S157)</f>
        <v>2024</v>
      </c>
      <c r="T157" s="38">
        <f>IF('Indicator Date'!T157="","x",'Indicator Date'!T157)</f>
        <v>2024</v>
      </c>
      <c r="U157" s="38">
        <f>IF('Indicator Date'!U157="","x",'Indicator Date'!U157)</f>
        <v>2024</v>
      </c>
      <c r="V157" s="38">
        <f>IF('Indicator Date'!V157="","x",'Indicator Date'!V157)</f>
        <v>2021</v>
      </c>
      <c r="W157" s="38">
        <f>IF('Indicator Date'!W157="","x",'Indicator Date'!W157)</f>
        <v>2022</v>
      </c>
      <c r="X157" s="38">
        <f>IF('Indicator Date'!X157="","x",'Indicator Date'!X157)</f>
        <v>2022</v>
      </c>
      <c r="Y157" s="38">
        <f>IF('Indicator Date'!Y157="","x",'Indicator Date'!Y157)</f>
        <v>2020</v>
      </c>
      <c r="Z157" s="38">
        <f>IF('Indicator Date'!Z157="","x",'Indicator Date'!Z157)</f>
        <v>2022</v>
      </c>
      <c r="AA157" s="38" t="str">
        <f>IF('Indicator Date'!AA157="","x",'Indicator Date'!AA157)</f>
        <v>x</v>
      </c>
      <c r="AB157" s="38">
        <f>IF('Indicator Date'!AB157="","x",'Indicator Date'!AB157)</f>
        <v>2018</v>
      </c>
      <c r="AC157" s="38">
        <f>IF('Indicator Date'!AC157="","x",'Indicator Date'!AC157)</f>
        <v>2020</v>
      </c>
      <c r="AD157" s="38">
        <f>IF('Indicator Date'!AD157="","x",'Indicator Date'!AD157)</f>
        <v>2022</v>
      </c>
      <c r="AE157" s="38">
        <f>IF('Indicator Date'!AE157="","x",'Indicator Date'!AE157)</f>
        <v>2024</v>
      </c>
      <c r="AF157" s="38">
        <f>IF('Indicator Date'!AF157="","x",'Indicator Date'!AF157)</f>
        <v>2024</v>
      </c>
      <c r="AG157" s="38">
        <f>IF('Indicator Date'!AG157="","x",'Indicator Date'!AG157)</f>
        <v>2024</v>
      </c>
      <c r="AH157" s="38">
        <f>IF('Indicator Date'!AH157="","x",'Indicator Date'!AH157)</f>
        <v>2022</v>
      </c>
      <c r="AI157" s="38" t="str">
        <f>IF('Indicator Date'!AI157="","x",RIGHT('Indicator Date'!AI157,4))</f>
        <v>x</v>
      </c>
      <c r="AJ157" s="38">
        <f>IF('Indicator Date'!AJ157="","x",'Indicator Date'!AJ157)</f>
        <v>2024</v>
      </c>
      <c r="AK157" s="38">
        <f>IF('Indicator Date'!AK157="","x",'Indicator Date'!AK157)</f>
        <v>2021</v>
      </c>
      <c r="AL157" s="38">
        <f>IF('Indicator Date'!AL157="","x",'Indicator Date'!AL157)</f>
        <v>2022</v>
      </c>
      <c r="AM157" s="38" t="str">
        <f>IF('Indicator Date'!AM157="","x",'Indicator Date'!AM157)</f>
        <v>x</v>
      </c>
      <c r="AN157" s="38">
        <f>IF('Indicator Date'!AN157="","x",'Indicator Date'!AN157)</f>
        <v>2023</v>
      </c>
      <c r="AO157" s="38">
        <f>IF('Indicator Date'!AO157="","x",'Indicator Date'!AO157)</f>
        <v>2022</v>
      </c>
      <c r="AP157" s="38" t="str">
        <f>IF('Indicator Date'!AP157="","x",'Indicator Date'!AP157)</f>
        <v>x</v>
      </c>
      <c r="AQ157" s="38">
        <f>IF('Indicator Date'!AQ157="","x",'Indicator Date'!AQ157)</f>
        <v>2022</v>
      </c>
      <c r="AR157" s="38">
        <f>IF('Indicator Date'!AR157="","x",'Indicator Date'!AR157)</f>
        <v>2021</v>
      </c>
      <c r="AS157" s="38" t="str">
        <f>IF('Indicator Date'!AS157="","x",'Indicator Date'!AS157)</f>
        <v>x</v>
      </c>
      <c r="AT157" s="38" t="str">
        <f>IF('Indicator Date'!AT157="","x",'Indicator Date'!AT157)</f>
        <v>x</v>
      </c>
      <c r="AU157" s="38">
        <f>IF('Indicator Date'!AU157="","x",'Indicator Date'!AU157)</f>
        <v>2022</v>
      </c>
      <c r="AV157" s="38">
        <f>IF('Indicator Date'!AV157="","x",'Indicator Date'!AV157)</f>
        <v>2022</v>
      </c>
      <c r="AW157" s="38" t="str">
        <f>IF('Indicator Date'!AW157="","x",'Indicator Date'!AW157)</f>
        <v>x</v>
      </c>
      <c r="AX157" s="38">
        <f>IF('Indicator Date'!AX157="","x",'Indicator Date'!AX157)</f>
        <v>2024</v>
      </c>
      <c r="AY157" s="38">
        <f>IF('Indicator Date'!AY157="","x",'Indicator Date'!AY157)</f>
        <v>2024</v>
      </c>
      <c r="AZ157" s="38">
        <f>IF('Indicator Date'!AZ157="","x",'Indicator Date'!AZ157)</f>
        <v>2024</v>
      </c>
      <c r="BA157" s="38" t="str">
        <f>IF('Indicator Date'!BA157="","x",'Indicator Date'!BA157)</f>
        <v>x</v>
      </c>
      <c r="BB157" s="38">
        <f>IF('Indicator Date'!BB157="","x",'Indicator Date'!BB157)</f>
        <v>2024</v>
      </c>
      <c r="BC157" s="38" t="str">
        <f>IF('Indicator Date'!BC157="","x",'Indicator Date'!BC157)</f>
        <v>x</v>
      </c>
      <c r="BD157" s="38">
        <f>IF('Indicator Date'!BD157="","x",'Indicator Date'!BD157)</f>
        <v>2024</v>
      </c>
      <c r="BE157" s="38">
        <f>IF('Indicator Date'!BE157="","x",'Indicator Date'!BE157)</f>
        <v>2024</v>
      </c>
      <c r="BF157" s="38">
        <f>IF('Indicator Date'!BF157="","x",'Indicator Date'!BF157)</f>
        <v>2013</v>
      </c>
      <c r="BG157" s="38">
        <f>IF('Indicator Date'!BG157="","x",'Indicator Date'!BG157)</f>
        <v>2022</v>
      </c>
      <c r="BH157" s="38">
        <f>IF('Indicator Date'!BH157="","x",'Indicator Date'!BH157)</f>
        <v>2023</v>
      </c>
      <c r="BI157" s="38">
        <f>IF('Indicator Date'!BI157="","x",'Indicator Date'!BI157)</f>
        <v>2022</v>
      </c>
      <c r="BJ157" s="38">
        <f>IF('Indicator Date'!BJ157="","x",'Indicator Date'!BJ157)</f>
        <v>2021</v>
      </c>
      <c r="BK157" s="38">
        <f>IF('Indicator Date'!BK157="","x",'Indicator Date'!BK157)</f>
        <v>2022</v>
      </c>
      <c r="BL157" s="38">
        <f>IF('Indicator Date'!BL157="","x",'Indicator Date'!BL157)</f>
        <v>2022</v>
      </c>
      <c r="BM157" s="38">
        <f>IF('Indicator Date'!BM157="","x",'Indicator Date'!BM157)</f>
        <v>2014</v>
      </c>
      <c r="BN157" s="38">
        <f>IF('Indicator Date'!BN157="","x",'Indicator Date'!BN157)</f>
        <v>2022</v>
      </c>
      <c r="BO157" s="38">
        <f>IF('Indicator Date'!BO157="","x",'Indicator Date'!BO157)</f>
        <v>2022</v>
      </c>
      <c r="BP157" s="38">
        <f>IF('Indicator Date'!BP157="","x",'Indicator Date'!BP157)</f>
        <v>2019</v>
      </c>
      <c r="BQ157" s="38">
        <f>IF('Indicator Date'!BQ157="","x",'Indicator Date'!BQ157)</f>
        <v>2022</v>
      </c>
      <c r="BR157" s="38">
        <f>IF('Indicator Date'!BR157="","x",'Indicator Date'!BR157)</f>
        <v>2022</v>
      </c>
      <c r="BS157" s="38">
        <f>IF('Indicator Date'!BS157="","x",'Indicator Date'!BS157)</f>
        <v>2022</v>
      </c>
      <c r="BT157" s="38">
        <f>IF('Indicator Date'!BT157="","x",'Indicator Date'!BT157)</f>
        <v>2021</v>
      </c>
      <c r="BU157" s="38">
        <f>IF('Indicator Date'!BU157="","x",'Indicator Date'!BU157)</f>
        <v>2020</v>
      </c>
      <c r="BV157" s="38">
        <f>IF('Indicator Date'!BV157="","x",'Indicator Date'!BV157)</f>
        <v>2023</v>
      </c>
    </row>
    <row r="158" spans="1:74">
      <c r="A158" s="30" t="str">
        <f>'Indicator Data'!A160</f>
        <v>Slovakia</v>
      </c>
      <c r="B158" s="23" t="str">
        <f>'Indicator Data'!B160</f>
        <v>SVK</v>
      </c>
      <c r="C158" s="38">
        <f>IF('Indicator Date'!C158="","x",'Indicator Date'!C158)</f>
        <v>2024</v>
      </c>
      <c r="D158" s="38">
        <f>IF('Indicator Date'!D158="","x",'Indicator Date'!D158)</f>
        <v>2024</v>
      </c>
      <c r="E158" s="38">
        <f>IF('Indicator Date'!E158="","x",'Indicator Date'!E158)</f>
        <v>2024</v>
      </c>
      <c r="F158" s="38">
        <f>IF('Indicator Date'!F158="","x",'Indicator Date'!F158)</f>
        <v>2024</v>
      </c>
      <c r="G158" s="38">
        <f>IF('Indicator Date'!G158="","x",'Indicator Date'!G158)</f>
        <v>2024</v>
      </c>
      <c r="H158" s="38">
        <f>IF('Indicator Date'!H158="","x",'Indicator Date'!H158)</f>
        <v>2024</v>
      </c>
      <c r="I158" s="38">
        <f>IF('Indicator Date'!I158="","x",'Indicator Date'!I158)</f>
        <v>2024</v>
      </c>
      <c r="J158" s="38">
        <f>IF('Indicator Date'!J158="","x",'Indicator Date'!J158)</f>
        <v>2024</v>
      </c>
      <c r="K158" s="38">
        <f>IF('Indicator Date'!K158="","x",'Indicator Date'!K158)</f>
        <v>2024</v>
      </c>
      <c r="L158" s="38">
        <f>IF('Indicator Date'!L158="","x",'Indicator Date'!L158)</f>
        <v>2024</v>
      </c>
      <c r="M158" s="38">
        <f>IF('Indicator Date'!M158="","x",'Indicator Date'!M158)</f>
        <v>2024</v>
      </c>
      <c r="N158" s="38" t="str">
        <f>IF('Indicator Date'!N158="","x",'Indicator Date'!N158)</f>
        <v>x</v>
      </c>
      <c r="O158" s="38" t="str">
        <f>IF('Indicator Date'!O158="","x",'Indicator Date'!O158)</f>
        <v>x</v>
      </c>
      <c r="P158" s="38" t="str">
        <f>IF('Indicator Date'!P158="","x",'Indicator Date'!P158)</f>
        <v>x</v>
      </c>
      <c r="Q158" s="38">
        <f>IF('Indicator Date'!Q158="","x",'Indicator Date'!Q158)</f>
        <v>2024</v>
      </c>
      <c r="R158" s="38">
        <f>IF('Indicator Date'!R158="","x",'Indicator Date'!R158)</f>
        <v>2024</v>
      </c>
      <c r="S158" s="38">
        <f>IF('Indicator Date'!S158="","x",'Indicator Date'!S158)</f>
        <v>2024</v>
      </c>
      <c r="T158" s="38">
        <f>IF('Indicator Date'!T158="","x",'Indicator Date'!T158)</f>
        <v>2024</v>
      </c>
      <c r="U158" s="38">
        <f>IF('Indicator Date'!U158="","x",'Indicator Date'!U158)</f>
        <v>2024</v>
      </c>
      <c r="V158" s="38">
        <f>IF('Indicator Date'!V158="","x",'Indicator Date'!V158)</f>
        <v>2021</v>
      </c>
      <c r="W158" s="38">
        <f>IF('Indicator Date'!W158="","x",'Indicator Date'!W158)</f>
        <v>2022</v>
      </c>
      <c r="X158" s="38">
        <f>IF('Indicator Date'!X158="","x",'Indicator Date'!X158)</f>
        <v>2022</v>
      </c>
      <c r="Y158" s="38">
        <f>IF('Indicator Date'!Y158="","x",'Indicator Date'!Y158)</f>
        <v>2011</v>
      </c>
      <c r="Z158" s="38">
        <f>IF('Indicator Date'!Z158="","x",'Indicator Date'!Z158)</f>
        <v>2022</v>
      </c>
      <c r="AA158" s="38" t="str">
        <f>IF('Indicator Date'!AA158="","x",'Indicator Date'!AA158)</f>
        <v>x</v>
      </c>
      <c r="AB158" s="38">
        <f>IF('Indicator Date'!AB158="","x",'Indicator Date'!AB158)</f>
        <v>2018</v>
      </c>
      <c r="AC158" s="38">
        <f>IF('Indicator Date'!AC158="","x",'Indicator Date'!AC158)</f>
        <v>2020</v>
      </c>
      <c r="AD158" s="38">
        <f>IF('Indicator Date'!AD158="","x",'Indicator Date'!AD158)</f>
        <v>2022</v>
      </c>
      <c r="AE158" s="38">
        <f>IF('Indicator Date'!AE158="","x",'Indicator Date'!AE158)</f>
        <v>2024</v>
      </c>
      <c r="AF158" s="38">
        <f>IF('Indicator Date'!AF158="","x",'Indicator Date'!AF158)</f>
        <v>2024</v>
      </c>
      <c r="AG158" s="38">
        <f>IF('Indicator Date'!AG158="","x",'Indicator Date'!AG158)</f>
        <v>2024</v>
      </c>
      <c r="AH158" s="38">
        <f>IF('Indicator Date'!AH158="","x",'Indicator Date'!AH158)</f>
        <v>2022</v>
      </c>
      <c r="AI158" s="38" t="str">
        <f>IF('Indicator Date'!AI158="","x",RIGHT('Indicator Date'!AI158,4))</f>
        <v>x</v>
      </c>
      <c r="AJ158" s="38">
        <f>IF('Indicator Date'!AJ158="","x",'Indicator Date'!AJ158)</f>
        <v>2024</v>
      </c>
      <c r="AK158" s="38">
        <f>IF('Indicator Date'!AK158="","x",'Indicator Date'!AK158)</f>
        <v>2021</v>
      </c>
      <c r="AL158" s="38">
        <f>IF('Indicator Date'!AL158="","x",'Indicator Date'!AL158)</f>
        <v>2022</v>
      </c>
      <c r="AM158" s="38" t="str">
        <f>IF('Indicator Date'!AM158="","x",'Indicator Date'!AM158)</f>
        <v>x</v>
      </c>
      <c r="AN158" s="38">
        <f>IF('Indicator Date'!AN158="","x",'Indicator Date'!AN158)</f>
        <v>2023</v>
      </c>
      <c r="AO158" s="38">
        <f>IF('Indicator Date'!AO158="","x",'Indicator Date'!AO158)</f>
        <v>2022</v>
      </c>
      <c r="AP158" s="38" t="str">
        <f>IF('Indicator Date'!AP158="","x",'Indicator Date'!AP158)</f>
        <v>x</v>
      </c>
      <c r="AQ158" s="38">
        <f>IF('Indicator Date'!AQ158="","x",'Indicator Date'!AQ158)</f>
        <v>2022</v>
      </c>
      <c r="AR158" s="38">
        <f>IF('Indicator Date'!AR158="","x",'Indicator Date'!AR158)</f>
        <v>2022</v>
      </c>
      <c r="AS158" s="38">
        <f>IF('Indicator Date'!AS158="","x",'Indicator Date'!AS158)</f>
        <v>2022</v>
      </c>
      <c r="AT158" s="38" t="str">
        <f>IF('Indicator Date'!AT158="","x",'Indicator Date'!AT158)</f>
        <v>x</v>
      </c>
      <c r="AU158" s="38">
        <f>IF('Indicator Date'!AU158="","x",'Indicator Date'!AU158)</f>
        <v>2022</v>
      </c>
      <c r="AV158" s="38">
        <f>IF('Indicator Date'!AV158="","x",'Indicator Date'!AV158)</f>
        <v>2022</v>
      </c>
      <c r="AW158" s="38">
        <f>IF('Indicator Date'!AW158="","x",'Indicator Date'!AW158)</f>
        <v>2021</v>
      </c>
      <c r="AX158" s="38">
        <f>IF('Indicator Date'!AX158="","x",'Indicator Date'!AX158)</f>
        <v>2024</v>
      </c>
      <c r="AY158" s="38">
        <f>IF('Indicator Date'!AY158="","x",'Indicator Date'!AY158)</f>
        <v>2024</v>
      </c>
      <c r="AZ158" s="38">
        <f>IF('Indicator Date'!AZ158="","x",'Indicator Date'!AZ158)</f>
        <v>2024</v>
      </c>
      <c r="BA158" s="38" t="str">
        <f>IF('Indicator Date'!BA158="","x",'Indicator Date'!BA158)</f>
        <v>x</v>
      </c>
      <c r="BB158" s="38">
        <f>IF('Indicator Date'!BB158="","x",'Indicator Date'!BB158)</f>
        <v>2024</v>
      </c>
      <c r="BC158" s="38">
        <f>IF('Indicator Date'!BC158="","x",'Indicator Date'!BC158)</f>
        <v>2023</v>
      </c>
      <c r="BD158" s="38">
        <f>IF('Indicator Date'!BD158="","x",'Indicator Date'!BD158)</f>
        <v>2024</v>
      </c>
      <c r="BE158" s="38">
        <f>IF('Indicator Date'!BE158="","x",'Indicator Date'!BE158)</f>
        <v>2024</v>
      </c>
      <c r="BF158" s="38">
        <f>IF('Indicator Date'!BF158="","x",'Indicator Date'!BF158)</f>
        <v>2015</v>
      </c>
      <c r="BG158" s="38">
        <f>IF('Indicator Date'!BG158="","x",'Indicator Date'!BG158)</f>
        <v>2022</v>
      </c>
      <c r="BH158" s="38">
        <f>IF('Indicator Date'!BH158="","x",'Indicator Date'!BH158)</f>
        <v>2023</v>
      </c>
      <c r="BI158" s="38">
        <f>IF('Indicator Date'!BI158="","x",'Indicator Date'!BI158)</f>
        <v>2022</v>
      </c>
      <c r="BJ158" s="38" t="str">
        <f>IF('Indicator Date'!BJ158="","x",'Indicator Date'!BJ158)</f>
        <v>x</v>
      </c>
      <c r="BK158" s="38">
        <f>IF('Indicator Date'!BK158="","x",'Indicator Date'!BK158)</f>
        <v>2021</v>
      </c>
      <c r="BL158" s="38">
        <f>IF('Indicator Date'!BL158="","x",'Indicator Date'!BL158)</f>
        <v>2022</v>
      </c>
      <c r="BM158" s="38">
        <f>IF('Indicator Date'!BM158="","x",'Indicator Date'!BM158)</f>
        <v>2014</v>
      </c>
      <c r="BN158" s="38">
        <f>IF('Indicator Date'!BN158="","x",'Indicator Date'!BN158)</f>
        <v>2022</v>
      </c>
      <c r="BO158" s="38">
        <f>IF('Indicator Date'!BO158="","x",'Indicator Date'!BO158)</f>
        <v>2022</v>
      </c>
      <c r="BP158" s="38">
        <f>IF('Indicator Date'!BP158="","x",'Indicator Date'!BP158)</f>
        <v>2021</v>
      </c>
      <c r="BQ158" s="38">
        <f>IF('Indicator Date'!BQ158="","x",'Indicator Date'!BQ158)</f>
        <v>2022</v>
      </c>
      <c r="BR158" s="38">
        <f>IF('Indicator Date'!BR158="","x",'Indicator Date'!BR158)</f>
        <v>2022</v>
      </c>
      <c r="BS158" s="38">
        <f>IF('Indicator Date'!BS158="","x",'Indicator Date'!BS158)</f>
        <v>2022</v>
      </c>
      <c r="BT158" s="38">
        <f>IF('Indicator Date'!BT158="","x",'Indicator Date'!BT158)</f>
        <v>2021</v>
      </c>
      <c r="BU158" s="38">
        <f>IF('Indicator Date'!BU158="","x",'Indicator Date'!BU158)</f>
        <v>2020</v>
      </c>
      <c r="BV158" s="38">
        <f>IF('Indicator Date'!BV158="","x",'Indicator Date'!BV158)</f>
        <v>2023</v>
      </c>
    </row>
    <row r="159" spans="1:74">
      <c r="A159" s="30" t="str">
        <f>'Indicator Data'!A161</f>
        <v>Slovenia</v>
      </c>
      <c r="B159" s="23" t="str">
        <f>'Indicator Data'!B161</f>
        <v>SVN</v>
      </c>
      <c r="C159" s="38">
        <f>IF('Indicator Date'!C159="","x",'Indicator Date'!C159)</f>
        <v>2024</v>
      </c>
      <c r="D159" s="38">
        <f>IF('Indicator Date'!D159="","x",'Indicator Date'!D159)</f>
        <v>2024</v>
      </c>
      <c r="E159" s="38">
        <f>IF('Indicator Date'!E159="","x",'Indicator Date'!E159)</f>
        <v>2024</v>
      </c>
      <c r="F159" s="38">
        <f>IF('Indicator Date'!F159="","x",'Indicator Date'!F159)</f>
        <v>2024</v>
      </c>
      <c r="G159" s="38">
        <f>IF('Indicator Date'!G159="","x",'Indicator Date'!G159)</f>
        <v>2024</v>
      </c>
      <c r="H159" s="38">
        <f>IF('Indicator Date'!H159="","x",'Indicator Date'!H159)</f>
        <v>2024</v>
      </c>
      <c r="I159" s="38">
        <f>IF('Indicator Date'!I159="","x",'Indicator Date'!I159)</f>
        <v>2024</v>
      </c>
      <c r="J159" s="38">
        <f>IF('Indicator Date'!J159="","x",'Indicator Date'!J159)</f>
        <v>2024</v>
      </c>
      <c r="K159" s="38">
        <f>IF('Indicator Date'!K159="","x",'Indicator Date'!K159)</f>
        <v>2024</v>
      </c>
      <c r="L159" s="38">
        <f>IF('Indicator Date'!L159="","x",'Indicator Date'!L159)</f>
        <v>2024</v>
      </c>
      <c r="M159" s="38">
        <f>IF('Indicator Date'!M159="","x",'Indicator Date'!M159)</f>
        <v>2024</v>
      </c>
      <c r="N159" s="38" t="str">
        <f>IF('Indicator Date'!N159="","x",'Indicator Date'!N159)</f>
        <v>x</v>
      </c>
      <c r="O159" s="38" t="str">
        <f>IF('Indicator Date'!O159="","x",'Indicator Date'!O159)</f>
        <v>x</v>
      </c>
      <c r="P159" s="38" t="str">
        <f>IF('Indicator Date'!P159="","x",'Indicator Date'!P159)</f>
        <v>x</v>
      </c>
      <c r="Q159" s="38">
        <f>IF('Indicator Date'!Q159="","x",'Indicator Date'!Q159)</f>
        <v>2024</v>
      </c>
      <c r="R159" s="38">
        <f>IF('Indicator Date'!R159="","x",'Indicator Date'!R159)</f>
        <v>2024</v>
      </c>
      <c r="S159" s="38">
        <f>IF('Indicator Date'!S159="","x",'Indicator Date'!S159)</f>
        <v>2024</v>
      </c>
      <c r="T159" s="38">
        <f>IF('Indicator Date'!T159="","x",'Indicator Date'!T159)</f>
        <v>2024</v>
      </c>
      <c r="U159" s="38">
        <f>IF('Indicator Date'!U159="","x",'Indicator Date'!U159)</f>
        <v>2024</v>
      </c>
      <c r="V159" s="38">
        <f>IF('Indicator Date'!V159="","x",'Indicator Date'!V159)</f>
        <v>2021</v>
      </c>
      <c r="W159" s="38">
        <f>IF('Indicator Date'!W159="","x",'Indicator Date'!W159)</f>
        <v>2022</v>
      </c>
      <c r="X159" s="38">
        <f>IF('Indicator Date'!X159="","x",'Indicator Date'!X159)</f>
        <v>2022</v>
      </c>
      <c r="Y159" s="38">
        <f>IF('Indicator Date'!Y159="","x",'Indicator Date'!Y159)</f>
        <v>2015</v>
      </c>
      <c r="Z159" s="38">
        <f>IF('Indicator Date'!Z159="","x",'Indicator Date'!Z159)</f>
        <v>2022</v>
      </c>
      <c r="AA159" s="38" t="str">
        <f>IF('Indicator Date'!AA159="","x",'Indicator Date'!AA159)</f>
        <v>x</v>
      </c>
      <c r="AB159" s="38">
        <f>IF('Indicator Date'!AB159="","x",'Indicator Date'!AB159)</f>
        <v>2018</v>
      </c>
      <c r="AC159" s="38" t="str">
        <f>IF('Indicator Date'!AC159="","x",'Indicator Date'!AC159)</f>
        <v>x</v>
      </c>
      <c r="AD159" s="38">
        <f>IF('Indicator Date'!AD159="","x",'Indicator Date'!AD159)</f>
        <v>2022</v>
      </c>
      <c r="AE159" s="38">
        <f>IF('Indicator Date'!AE159="","x",'Indicator Date'!AE159)</f>
        <v>2024</v>
      </c>
      <c r="AF159" s="38">
        <f>IF('Indicator Date'!AF159="","x",'Indicator Date'!AF159)</f>
        <v>2024</v>
      </c>
      <c r="AG159" s="38">
        <f>IF('Indicator Date'!AG159="","x",'Indicator Date'!AG159)</f>
        <v>2024</v>
      </c>
      <c r="AH159" s="38">
        <f>IF('Indicator Date'!AH159="","x",'Indicator Date'!AH159)</f>
        <v>2022</v>
      </c>
      <c r="AI159" s="38" t="str">
        <f>IF('Indicator Date'!AI159="","x",RIGHT('Indicator Date'!AI159,4))</f>
        <v>x</v>
      </c>
      <c r="AJ159" s="38">
        <f>IF('Indicator Date'!AJ159="","x",'Indicator Date'!AJ159)</f>
        <v>2024</v>
      </c>
      <c r="AK159" s="38">
        <f>IF('Indicator Date'!AK159="","x",'Indicator Date'!AK159)</f>
        <v>2021</v>
      </c>
      <c r="AL159" s="38">
        <f>IF('Indicator Date'!AL159="","x",'Indicator Date'!AL159)</f>
        <v>2022</v>
      </c>
      <c r="AM159" s="38" t="str">
        <f>IF('Indicator Date'!AM159="","x",'Indicator Date'!AM159)</f>
        <v>x</v>
      </c>
      <c r="AN159" s="38">
        <f>IF('Indicator Date'!AN159="","x",'Indicator Date'!AN159)</f>
        <v>2023</v>
      </c>
      <c r="AO159" s="38">
        <f>IF('Indicator Date'!AO159="","x",'Indicator Date'!AO159)</f>
        <v>2022</v>
      </c>
      <c r="AP159" s="38" t="str">
        <f>IF('Indicator Date'!AP159="","x",'Indicator Date'!AP159)</f>
        <v>x</v>
      </c>
      <c r="AQ159" s="38">
        <f>IF('Indicator Date'!AQ159="","x",'Indicator Date'!AQ159)</f>
        <v>2022</v>
      </c>
      <c r="AR159" s="38">
        <f>IF('Indicator Date'!AR159="","x",'Indicator Date'!AR159)</f>
        <v>2022</v>
      </c>
      <c r="AS159" s="38" t="str">
        <f>IF('Indicator Date'!AS159="","x",'Indicator Date'!AS159)</f>
        <v>x</v>
      </c>
      <c r="AT159" s="38" t="str">
        <f>IF('Indicator Date'!AT159="","x",'Indicator Date'!AT159)</f>
        <v>x</v>
      </c>
      <c r="AU159" s="38">
        <f>IF('Indicator Date'!AU159="","x",'Indicator Date'!AU159)</f>
        <v>2022</v>
      </c>
      <c r="AV159" s="38">
        <f>IF('Indicator Date'!AV159="","x",'Indicator Date'!AV159)</f>
        <v>2022</v>
      </c>
      <c r="AW159" s="38">
        <f>IF('Indicator Date'!AW159="","x",'Indicator Date'!AW159)</f>
        <v>2021</v>
      </c>
      <c r="AX159" s="38">
        <f>IF('Indicator Date'!AX159="","x",'Indicator Date'!AX159)</f>
        <v>2024</v>
      </c>
      <c r="AY159" s="38">
        <f>IF('Indicator Date'!AY159="","x",'Indicator Date'!AY159)</f>
        <v>2024</v>
      </c>
      <c r="AZ159" s="38">
        <f>IF('Indicator Date'!AZ159="","x",'Indicator Date'!AZ159)</f>
        <v>2024</v>
      </c>
      <c r="BA159" s="38" t="str">
        <f>IF('Indicator Date'!BA159="","x",'Indicator Date'!BA159)</f>
        <v>x</v>
      </c>
      <c r="BB159" s="38">
        <f>IF('Indicator Date'!BB159="","x",'Indicator Date'!BB159)</f>
        <v>2024</v>
      </c>
      <c r="BC159" s="38" t="str">
        <f>IF('Indicator Date'!BC159="","x",'Indicator Date'!BC159)</f>
        <v>x</v>
      </c>
      <c r="BD159" s="38">
        <f>IF('Indicator Date'!BD159="","x",'Indicator Date'!BD159)</f>
        <v>2024</v>
      </c>
      <c r="BE159" s="38">
        <f>IF('Indicator Date'!BE159="","x",'Indicator Date'!BE159)</f>
        <v>2024</v>
      </c>
      <c r="BF159" s="38">
        <f>IF('Indicator Date'!BF159="","x",'Indicator Date'!BF159)</f>
        <v>2015</v>
      </c>
      <c r="BG159" s="38">
        <f>IF('Indicator Date'!BG159="","x",'Indicator Date'!BG159)</f>
        <v>2022</v>
      </c>
      <c r="BH159" s="38">
        <f>IF('Indicator Date'!BH159="","x",'Indicator Date'!BH159)</f>
        <v>2023</v>
      </c>
      <c r="BI159" s="38">
        <f>IF('Indicator Date'!BI159="","x",'Indicator Date'!BI159)</f>
        <v>2022</v>
      </c>
      <c r="BJ159" s="38" t="str">
        <f>IF('Indicator Date'!BJ159="","x",'Indicator Date'!BJ159)</f>
        <v>x</v>
      </c>
      <c r="BK159" s="38">
        <f>IF('Indicator Date'!BK159="","x",'Indicator Date'!BK159)</f>
        <v>2022</v>
      </c>
      <c r="BL159" s="38">
        <f>IF('Indicator Date'!BL159="","x",'Indicator Date'!BL159)</f>
        <v>2022</v>
      </c>
      <c r="BM159" s="38">
        <f>IF('Indicator Date'!BM159="","x",'Indicator Date'!BM159)</f>
        <v>2014</v>
      </c>
      <c r="BN159" s="38">
        <f>IF('Indicator Date'!BN159="","x",'Indicator Date'!BN159)</f>
        <v>2022</v>
      </c>
      <c r="BO159" s="38">
        <f>IF('Indicator Date'!BO159="","x",'Indicator Date'!BO159)</f>
        <v>2022</v>
      </c>
      <c r="BP159" s="38">
        <f>IF('Indicator Date'!BP159="","x",'Indicator Date'!BP159)</f>
        <v>2020</v>
      </c>
      <c r="BQ159" s="38">
        <f>IF('Indicator Date'!BQ159="","x",'Indicator Date'!BQ159)</f>
        <v>2022</v>
      </c>
      <c r="BR159" s="38">
        <f>IF('Indicator Date'!BR159="","x",'Indicator Date'!BR159)</f>
        <v>2022</v>
      </c>
      <c r="BS159" s="38">
        <f>IF('Indicator Date'!BS159="","x",'Indicator Date'!BS159)</f>
        <v>2022</v>
      </c>
      <c r="BT159" s="38">
        <f>IF('Indicator Date'!BT159="","x",'Indicator Date'!BT159)</f>
        <v>2022</v>
      </c>
      <c r="BU159" s="38">
        <f>IF('Indicator Date'!BU159="","x",'Indicator Date'!BU159)</f>
        <v>2020</v>
      </c>
      <c r="BV159" s="38">
        <f>IF('Indicator Date'!BV159="","x",'Indicator Date'!BV159)</f>
        <v>2023</v>
      </c>
    </row>
    <row r="160" spans="1:74">
      <c r="A160" s="30" t="str">
        <f>'Indicator Data'!A162</f>
        <v>Solomon Islands</v>
      </c>
      <c r="B160" s="23" t="str">
        <f>'Indicator Data'!B162</f>
        <v>SLB</v>
      </c>
      <c r="C160" s="38">
        <f>IF('Indicator Date'!C160="","x",'Indicator Date'!C160)</f>
        <v>2024</v>
      </c>
      <c r="D160" s="38">
        <f>IF('Indicator Date'!D160="","x",'Indicator Date'!D160)</f>
        <v>2024</v>
      </c>
      <c r="E160" s="38">
        <f>IF('Indicator Date'!E160="","x",'Indicator Date'!E160)</f>
        <v>2024</v>
      </c>
      <c r="F160" s="38">
        <f>IF('Indicator Date'!F160="","x",'Indicator Date'!F160)</f>
        <v>2024</v>
      </c>
      <c r="G160" s="38">
        <f>IF('Indicator Date'!G160="","x",'Indicator Date'!G160)</f>
        <v>2024</v>
      </c>
      <c r="H160" s="38">
        <f>IF('Indicator Date'!H160="","x",'Indicator Date'!H160)</f>
        <v>2024</v>
      </c>
      <c r="I160" s="38">
        <f>IF('Indicator Date'!I160="","x",'Indicator Date'!I160)</f>
        <v>2024</v>
      </c>
      <c r="J160" s="38">
        <f>IF('Indicator Date'!J160="","x",'Indicator Date'!J160)</f>
        <v>2024</v>
      </c>
      <c r="K160" s="38">
        <f>IF('Indicator Date'!K160="","x",'Indicator Date'!K160)</f>
        <v>2024</v>
      </c>
      <c r="L160" s="38">
        <f>IF('Indicator Date'!L160="","x",'Indicator Date'!L160)</f>
        <v>2024</v>
      </c>
      <c r="M160" s="38">
        <f>IF('Indicator Date'!M160="","x",'Indicator Date'!M160)</f>
        <v>2024</v>
      </c>
      <c r="N160" s="38" t="str">
        <f>IF('Indicator Date'!N160="","x",'Indicator Date'!N160)</f>
        <v>x</v>
      </c>
      <c r="O160" s="38" t="str">
        <f>IF('Indicator Date'!O160="","x",'Indicator Date'!O160)</f>
        <v>x</v>
      </c>
      <c r="P160" s="38" t="str">
        <f>IF('Indicator Date'!P160="","x",'Indicator Date'!P160)</f>
        <v>x</v>
      </c>
      <c r="Q160" s="38">
        <f>IF('Indicator Date'!Q160="","x",'Indicator Date'!Q160)</f>
        <v>2024</v>
      </c>
      <c r="R160" s="38">
        <f>IF('Indicator Date'!R160="","x",'Indicator Date'!R160)</f>
        <v>2024</v>
      </c>
      <c r="S160" s="38">
        <f>IF('Indicator Date'!S160="","x",'Indicator Date'!S160)</f>
        <v>2024</v>
      </c>
      <c r="T160" s="38">
        <f>IF('Indicator Date'!T160="","x",'Indicator Date'!T160)</f>
        <v>2024</v>
      </c>
      <c r="U160" s="38">
        <f>IF('Indicator Date'!U160="","x",'Indicator Date'!U160)</f>
        <v>2024</v>
      </c>
      <c r="V160" s="38">
        <f>IF('Indicator Date'!V160="","x",'Indicator Date'!V160)</f>
        <v>2021</v>
      </c>
      <c r="W160" s="38">
        <f>IF('Indicator Date'!W160="","x",'Indicator Date'!W160)</f>
        <v>2022</v>
      </c>
      <c r="X160" s="38">
        <f>IF('Indicator Date'!X160="","x",'Indicator Date'!X160)</f>
        <v>2022</v>
      </c>
      <c r="Y160" s="38" t="str">
        <f>IF('Indicator Date'!Y160="","x",'Indicator Date'!Y160)</f>
        <v>x</v>
      </c>
      <c r="Z160" s="38">
        <f>IF('Indicator Date'!Z160="","x",'Indicator Date'!Z160)</f>
        <v>2021</v>
      </c>
      <c r="AA160" s="38">
        <f>IF('Indicator Date'!AA160="","x",'Indicator Date'!AA160)</f>
        <v>2019</v>
      </c>
      <c r="AB160" s="38">
        <f>IF('Indicator Date'!AB160="","x",'Indicator Date'!AB160)</f>
        <v>2014</v>
      </c>
      <c r="AC160" s="38">
        <f>IF('Indicator Date'!AC160="","x",'Indicator Date'!AC160)</f>
        <v>2020</v>
      </c>
      <c r="AD160" s="38">
        <f>IF('Indicator Date'!AD160="","x",'Indicator Date'!AD160)</f>
        <v>2022</v>
      </c>
      <c r="AE160" s="38">
        <f>IF('Indicator Date'!AE160="","x",'Indicator Date'!AE160)</f>
        <v>2024</v>
      </c>
      <c r="AF160" s="38">
        <f>IF('Indicator Date'!AF160="","x",'Indicator Date'!AF160)</f>
        <v>2024</v>
      </c>
      <c r="AG160" s="38">
        <f>IF('Indicator Date'!AG160="","x",'Indicator Date'!AG160)</f>
        <v>2024</v>
      </c>
      <c r="AH160" s="38">
        <f>IF('Indicator Date'!AH160="","x",'Indicator Date'!AH160)</f>
        <v>2022</v>
      </c>
      <c r="AI160" s="38" t="str">
        <f>IF('Indicator Date'!AI160="","x",RIGHT('Indicator Date'!AI160,4))</f>
        <v>x</v>
      </c>
      <c r="AJ160" s="38">
        <f>IF('Indicator Date'!AJ160="","x",'Indicator Date'!AJ160)</f>
        <v>2024</v>
      </c>
      <c r="AK160" s="38">
        <f>IF('Indicator Date'!AK160="","x",'Indicator Date'!AK160)</f>
        <v>2021</v>
      </c>
      <c r="AL160" s="38">
        <f>IF('Indicator Date'!AL160="","x",'Indicator Date'!AL160)</f>
        <v>2022</v>
      </c>
      <c r="AM160" s="38">
        <f>IF('Indicator Date'!AM160="","x",'Indicator Date'!AM160)</f>
        <v>2022</v>
      </c>
      <c r="AN160" s="38">
        <f>IF('Indicator Date'!AN160="","x",'Indicator Date'!AN160)</f>
        <v>2023</v>
      </c>
      <c r="AO160" s="38">
        <f>IF('Indicator Date'!AO160="","x",'Indicator Date'!AO160)</f>
        <v>2022</v>
      </c>
      <c r="AP160" s="38">
        <f>IF('Indicator Date'!AP160="","x",'Indicator Date'!AP160)</f>
        <v>2015</v>
      </c>
      <c r="AQ160" s="38">
        <f>IF('Indicator Date'!AQ160="","x",'Indicator Date'!AQ160)</f>
        <v>2022</v>
      </c>
      <c r="AR160" s="38" t="str">
        <f>IF('Indicator Date'!AR160="","x",'Indicator Date'!AR160)</f>
        <v>x</v>
      </c>
      <c r="AS160" s="38" t="str">
        <f>IF('Indicator Date'!AS160="","x",'Indicator Date'!AS160)</f>
        <v>x</v>
      </c>
      <c r="AT160" s="38">
        <f>IF('Indicator Date'!AT160="","x",'Indicator Date'!AT160)</f>
        <v>2022</v>
      </c>
      <c r="AU160" s="38">
        <f>IF('Indicator Date'!AU160="","x",'Indicator Date'!AU160)</f>
        <v>2022</v>
      </c>
      <c r="AV160" s="38" t="str">
        <f>IF('Indicator Date'!AV160="","x",'Indicator Date'!AV160)</f>
        <v>x</v>
      </c>
      <c r="AW160" s="38">
        <f>IF('Indicator Date'!AW160="","x",'Indicator Date'!AW160)</f>
        <v>2012</v>
      </c>
      <c r="AX160" s="38">
        <f>IF('Indicator Date'!AX160="","x",'Indicator Date'!AX160)</f>
        <v>2024</v>
      </c>
      <c r="AY160" s="38">
        <f>IF('Indicator Date'!AY160="","x",'Indicator Date'!AY160)</f>
        <v>2024</v>
      </c>
      <c r="AZ160" s="38">
        <f>IF('Indicator Date'!AZ160="","x",'Indicator Date'!AZ160)</f>
        <v>2024</v>
      </c>
      <c r="BA160" s="38">
        <f>IF('Indicator Date'!BA160="","x",'Indicator Date'!BA160)</f>
        <v>2024</v>
      </c>
      <c r="BB160" s="38">
        <f>IF('Indicator Date'!BB160="","x",'Indicator Date'!BB160)</f>
        <v>2024</v>
      </c>
      <c r="BC160" s="38" t="str">
        <f>IF('Indicator Date'!BC160="","x",'Indicator Date'!BC160)</f>
        <v>x</v>
      </c>
      <c r="BD160" s="38">
        <f>IF('Indicator Date'!BD160="","x",'Indicator Date'!BD160)</f>
        <v>2024</v>
      </c>
      <c r="BE160" s="38">
        <f>IF('Indicator Date'!BE160="","x",'Indicator Date'!BE160)</f>
        <v>2024</v>
      </c>
      <c r="BF160" s="38">
        <f>IF('Indicator Date'!BF160="","x",'Indicator Date'!BF160)</f>
        <v>2013</v>
      </c>
      <c r="BG160" s="38">
        <f>IF('Indicator Date'!BG160="","x",'Indicator Date'!BG160)</f>
        <v>2022</v>
      </c>
      <c r="BH160" s="38">
        <f>IF('Indicator Date'!BH160="","x",'Indicator Date'!BH160)</f>
        <v>2023</v>
      </c>
      <c r="BI160" s="38">
        <f>IF('Indicator Date'!BI160="","x",'Indicator Date'!BI160)</f>
        <v>2022</v>
      </c>
      <c r="BJ160" s="38" t="str">
        <f>IF('Indicator Date'!BJ160="","x",'Indicator Date'!BJ160)</f>
        <v>x</v>
      </c>
      <c r="BK160" s="38">
        <f>IF('Indicator Date'!BK160="","x",'Indicator Date'!BK160)</f>
        <v>2021</v>
      </c>
      <c r="BL160" s="38">
        <f>IF('Indicator Date'!BL160="","x",'Indicator Date'!BL160)</f>
        <v>2021</v>
      </c>
      <c r="BM160" s="38">
        <f>IF('Indicator Date'!BM160="","x",'Indicator Date'!BM160)</f>
        <v>2014</v>
      </c>
      <c r="BN160" s="38">
        <f>IF('Indicator Date'!BN160="","x",'Indicator Date'!BN160)</f>
        <v>2022</v>
      </c>
      <c r="BO160" s="38">
        <f>IF('Indicator Date'!BO160="","x",'Indicator Date'!BO160)</f>
        <v>2022</v>
      </c>
      <c r="BP160" s="38">
        <f>IF('Indicator Date'!BP160="","x",'Indicator Date'!BP160)</f>
        <v>2016</v>
      </c>
      <c r="BQ160" s="38">
        <f>IF('Indicator Date'!BQ160="","x",'Indicator Date'!BQ160)</f>
        <v>2022</v>
      </c>
      <c r="BR160" s="38">
        <f>IF('Indicator Date'!BR160="","x",'Indicator Date'!BR160)</f>
        <v>2022</v>
      </c>
      <c r="BS160" s="38">
        <f>IF('Indicator Date'!BS160="","x",'Indicator Date'!BS160)</f>
        <v>2022</v>
      </c>
      <c r="BT160" s="38">
        <f>IF('Indicator Date'!BT160="","x",'Indicator Date'!BT160)</f>
        <v>2021</v>
      </c>
      <c r="BU160" s="38">
        <f>IF('Indicator Date'!BU160="","x",'Indicator Date'!BU160)</f>
        <v>2020</v>
      </c>
      <c r="BV160" s="38">
        <f>IF('Indicator Date'!BV160="","x",'Indicator Date'!BV160)</f>
        <v>2023</v>
      </c>
    </row>
    <row r="161" spans="1:74">
      <c r="A161" s="30" t="str">
        <f>'Indicator Data'!A163</f>
        <v>Somalia</v>
      </c>
      <c r="B161" s="23" t="str">
        <f>'Indicator Data'!B163</f>
        <v>SOM</v>
      </c>
      <c r="C161" s="38">
        <f>IF('Indicator Date'!C161="","x",'Indicator Date'!C161)</f>
        <v>2024</v>
      </c>
      <c r="D161" s="38">
        <f>IF('Indicator Date'!D161="","x",'Indicator Date'!D161)</f>
        <v>2024</v>
      </c>
      <c r="E161" s="38">
        <f>IF('Indicator Date'!E161="","x",'Indicator Date'!E161)</f>
        <v>2024</v>
      </c>
      <c r="F161" s="38">
        <f>IF('Indicator Date'!F161="","x",'Indicator Date'!F161)</f>
        <v>2024</v>
      </c>
      <c r="G161" s="38">
        <f>IF('Indicator Date'!G161="","x",'Indicator Date'!G161)</f>
        <v>2024</v>
      </c>
      <c r="H161" s="38">
        <f>IF('Indicator Date'!H161="","x",'Indicator Date'!H161)</f>
        <v>2024</v>
      </c>
      <c r="I161" s="38">
        <f>IF('Indicator Date'!I161="","x",'Indicator Date'!I161)</f>
        <v>2024</v>
      </c>
      <c r="J161" s="38">
        <f>IF('Indicator Date'!J161="","x",'Indicator Date'!J161)</f>
        <v>2024</v>
      </c>
      <c r="K161" s="38">
        <f>IF('Indicator Date'!K161="","x",'Indicator Date'!K161)</f>
        <v>2024</v>
      </c>
      <c r="L161" s="38">
        <f>IF('Indicator Date'!L161="","x",'Indicator Date'!L161)</f>
        <v>2024</v>
      </c>
      <c r="M161" s="38">
        <f>IF('Indicator Date'!M161="","x",'Indicator Date'!M161)</f>
        <v>2024</v>
      </c>
      <c r="N161" s="38">
        <f>IF('Indicator Date'!N161="","x",'Indicator Date'!N161)</f>
        <v>2024</v>
      </c>
      <c r="O161" s="38">
        <f>IF('Indicator Date'!O161="","x",'Indicator Date'!O161)</f>
        <v>2024</v>
      </c>
      <c r="P161" s="38">
        <f>IF('Indicator Date'!P161="","x",'Indicator Date'!P161)</f>
        <v>2024</v>
      </c>
      <c r="Q161" s="38">
        <f>IF('Indicator Date'!Q161="","x",'Indicator Date'!Q161)</f>
        <v>2024</v>
      </c>
      <c r="R161" s="38">
        <f>IF('Indicator Date'!R161="","x",'Indicator Date'!R161)</f>
        <v>2024</v>
      </c>
      <c r="S161" s="38">
        <f>IF('Indicator Date'!S161="","x",'Indicator Date'!S161)</f>
        <v>2024</v>
      </c>
      <c r="T161" s="38">
        <f>IF('Indicator Date'!T161="","x",'Indicator Date'!T161)</f>
        <v>2024</v>
      </c>
      <c r="U161" s="38">
        <f>IF('Indicator Date'!U161="","x",'Indicator Date'!U161)</f>
        <v>2024</v>
      </c>
      <c r="V161" s="38">
        <f>IF('Indicator Date'!V161="","x",'Indicator Date'!V161)</f>
        <v>2021</v>
      </c>
      <c r="W161" s="38">
        <f>IF('Indicator Date'!W161="","x",'Indicator Date'!W161)</f>
        <v>2022</v>
      </c>
      <c r="X161" s="38">
        <f>IF('Indicator Date'!X161="","x",'Indicator Date'!X161)</f>
        <v>2022</v>
      </c>
      <c r="Y161" s="38">
        <f>IF('Indicator Date'!Y161="","x",'Indicator Date'!Y161)</f>
        <v>2011</v>
      </c>
      <c r="Z161" s="38">
        <f>IF('Indicator Date'!Z161="","x",'Indicator Date'!Z161)</f>
        <v>2022</v>
      </c>
      <c r="AA161" s="38">
        <f>IF('Indicator Date'!AA161="","x",'Indicator Date'!AA161)</f>
        <v>2022</v>
      </c>
      <c r="AB161" s="38">
        <f>IF('Indicator Date'!AB161="","x",'Indicator Date'!AB161)</f>
        <v>2019</v>
      </c>
      <c r="AC161" s="38" t="str">
        <f>IF('Indicator Date'!AC161="","x",'Indicator Date'!AC161)</f>
        <v>x</v>
      </c>
      <c r="AD161" s="38">
        <f>IF('Indicator Date'!AD161="","x",'Indicator Date'!AD161)</f>
        <v>2022</v>
      </c>
      <c r="AE161" s="38">
        <f>IF('Indicator Date'!AE161="","x",'Indicator Date'!AE161)</f>
        <v>2024</v>
      </c>
      <c r="AF161" s="38">
        <f>IF('Indicator Date'!AF161="","x",'Indicator Date'!AF161)</f>
        <v>2024</v>
      </c>
      <c r="AG161" s="38">
        <f>IF('Indicator Date'!AG161="","x",'Indicator Date'!AG161)</f>
        <v>2024</v>
      </c>
      <c r="AH161" s="38">
        <f>IF('Indicator Date'!AH161="","x",'Indicator Date'!AH161)</f>
        <v>2022</v>
      </c>
      <c r="AI161" s="38" t="str">
        <f>IF('Indicator Date'!AI161="","x",RIGHT('Indicator Date'!AI161,4))</f>
        <v>x</v>
      </c>
      <c r="AJ161" s="38">
        <f>IF('Indicator Date'!AJ161="","x",'Indicator Date'!AJ161)</f>
        <v>2024</v>
      </c>
      <c r="AK161" s="38">
        <f>IF('Indicator Date'!AK161="","x",'Indicator Date'!AK161)</f>
        <v>2021</v>
      </c>
      <c r="AL161" s="38">
        <f>IF('Indicator Date'!AL161="","x",'Indicator Date'!AL161)</f>
        <v>2022</v>
      </c>
      <c r="AM161" s="38">
        <f>IF('Indicator Date'!AM161="","x",'Indicator Date'!AM161)</f>
        <v>2022</v>
      </c>
      <c r="AN161" s="38">
        <f>IF('Indicator Date'!AN161="","x",'Indicator Date'!AN161)</f>
        <v>2023</v>
      </c>
      <c r="AO161" s="38">
        <f>IF('Indicator Date'!AO161="","x",'Indicator Date'!AO161)</f>
        <v>2022</v>
      </c>
      <c r="AP161" s="38" t="str">
        <f>IF('Indicator Date'!AP161="","x",'Indicator Date'!AP161)</f>
        <v>x</v>
      </c>
      <c r="AQ161" s="38">
        <f>IF('Indicator Date'!AQ161="","x",'Indicator Date'!AQ161)</f>
        <v>2022</v>
      </c>
      <c r="AR161" s="38">
        <f>IF('Indicator Date'!AR161="","x",'Indicator Date'!AR161)</f>
        <v>2021</v>
      </c>
      <c r="AS161" s="38" t="str">
        <f>IF('Indicator Date'!AS161="","x",'Indicator Date'!AS161)</f>
        <v>x</v>
      </c>
      <c r="AT161" s="38">
        <f>IF('Indicator Date'!AT161="","x",'Indicator Date'!AT161)</f>
        <v>2022</v>
      </c>
      <c r="AU161" s="38">
        <f>IF('Indicator Date'!AU161="","x",'Indicator Date'!AU161)</f>
        <v>2022</v>
      </c>
      <c r="AV161" s="38">
        <f>IF('Indicator Date'!AV161="","x",'Indicator Date'!AV161)</f>
        <v>2022</v>
      </c>
      <c r="AW161" s="38" t="str">
        <f>IF('Indicator Date'!AW161="","x",'Indicator Date'!AW161)</f>
        <v>x</v>
      </c>
      <c r="AX161" s="38">
        <f>IF('Indicator Date'!AX161="","x",'Indicator Date'!AX161)</f>
        <v>2024</v>
      </c>
      <c r="AY161" s="38">
        <f>IF('Indicator Date'!AY161="","x",'Indicator Date'!AY161)</f>
        <v>2024</v>
      </c>
      <c r="AZ161" s="38">
        <f>IF('Indicator Date'!AZ161="","x",'Indicator Date'!AZ161)</f>
        <v>2024</v>
      </c>
      <c r="BA161" s="38">
        <f>IF('Indicator Date'!BA161="","x",'Indicator Date'!BA161)</f>
        <v>2024</v>
      </c>
      <c r="BB161" s="38">
        <f>IF('Indicator Date'!BB161="","x",'Indicator Date'!BB161)</f>
        <v>2024</v>
      </c>
      <c r="BC161" s="38">
        <f>IF('Indicator Date'!BC161="","x",'Indicator Date'!BC161)</f>
        <v>2024</v>
      </c>
      <c r="BD161" s="38">
        <f>IF('Indicator Date'!BD161="","x",'Indicator Date'!BD161)</f>
        <v>2024</v>
      </c>
      <c r="BE161" s="38">
        <f>IF('Indicator Date'!BE161="","x",'Indicator Date'!BE161)</f>
        <v>2024</v>
      </c>
      <c r="BF161" s="38" t="str">
        <f>IF('Indicator Date'!BF161="","x",'Indicator Date'!BF161)</f>
        <v>x</v>
      </c>
      <c r="BG161" s="38">
        <f>IF('Indicator Date'!BG161="","x",'Indicator Date'!BG161)</f>
        <v>2022</v>
      </c>
      <c r="BH161" s="38">
        <f>IF('Indicator Date'!BH161="","x",'Indicator Date'!BH161)</f>
        <v>2023</v>
      </c>
      <c r="BI161" s="38">
        <f>IF('Indicator Date'!BI161="","x",'Indicator Date'!BI161)</f>
        <v>2022</v>
      </c>
      <c r="BJ161" s="38">
        <f>IF('Indicator Date'!BJ161="","x",'Indicator Date'!BJ161)</f>
        <v>2022</v>
      </c>
      <c r="BK161" s="38">
        <f>IF('Indicator Date'!BK161="","x",'Indicator Date'!BK161)</f>
        <v>2017</v>
      </c>
      <c r="BL161" s="38">
        <f>IF('Indicator Date'!BL161="","x",'Indicator Date'!BL161)</f>
        <v>2022</v>
      </c>
      <c r="BM161" s="38">
        <f>IF('Indicator Date'!BM161="","x",'Indicator Date'!BM161)</f>
        <v>2014</v>
      </c>
      <c r="BN161" s="38">
        <f>IF('Indicator Date'!BN161="","x",'Indicator Date'!BN161)</f>
        <v>2022</v>
      </c>
      <c r="BO161" s="38">
        <f>IF('Indicator Date'!BO161="","x",'Indicator Date'!BO161)</f>
        <v>2022</v>
      </c>
      <c r="BP161" s="38">
        <f>IF('Indicator Date'!BP161="","x",'Indicator Date'!BP161)</f>
        <v>2014</v>
      </c>
      <c r="BQ161" s="38">
        <f>IF('Indicator Date'!BQ161="","x",'Indicator Date'!BQ161)</f>
        <v>2022</v>
      </c>
      <c r="BR161" s="38">
        <f>IF('Indicator Date'!BR161="","x",'Indicator Date'!BR161)</f>
        <v>2022</v>
      </c>
      <c r="BS161" s="38" t="str">
        <f>IF('Indicator Date'!BS161="","x",'Indicator Date'!BS161)</f>
        <v>x</v>
      </c>
      <c r="BT161" s="38" t="str">
        <f>IF('Indicator Date'!BT161="","x",'Indicator Date'!BT161)</f>
        <v>x</v>
      </c>
      <c r="BU161" s="38">
        <f>IF('Indicator Date'!BU161="","x",'Indicator Date'!BU161)</f>
        <v>2020</v>
      </c>
      <c r="BV161" s="38">
        <f>IF('Indicator Date'!BV161="","x",'Indicator Date'!BV161)</f>
        <v>2023</v>
      </c>
    </row>
    <row r="162" spans="1:74">
      <c r="A162" s="30" t="str">
        <f>'Indicator Data'!A164</f>
        <v>South Africa</v>
      </c>
      <c r="B162" s="23" t="str">
        <f>'Indicator Data'!B164</f>
        <v>ZAF</v>
      </c>
      <c r="C162" s="38">
        <f>IF('Indicator Date'!C162="","x",'Indicator Date'!C162)</f>
        <v>2024</v>
      </c>
      <c r="D162" s="38">
        <f>IF('Indicator Date'!D162="","x",'Indicator Date'!D162)</f>
        <v>2024</v>
      </c>
      <c r="E162" s="38">
        <f>IF('Indicator Date'!E162="","x",'Indicator Date'!E162)</f>
        <v>2024</v>
      </c>
      <c r="F162" s="38">
        <f>IF('Indicator Date'!F162="","x",'Indicator Date'!F162)</f>
        <v>2024</v>
      </c>
      <c r="G162" s="38">
        <f>IF('Indicator Date'!G162="","x",'Indicator Date'!G162)</f>
        <v>2024</v>
      </c>
      <c r="H162" s="38">
        <f>IF('Indicator Date'!H162="","x",'Indicator Date'!H162)</f>
        <v>2024</v>
      </c>
      <c r="I162" s="38">
        <f>IF('Indicator Date'!I162="","x",'Indicator Date'!I162)</f>
        <v>2024</v>
      </c>
      <c r="J162" s="38">
        <f>IF('Indicator Date'!J162="","x",'Indicator Date'!J162)</f>
        <v>2024</v>
      </c>
      <c r="K162" s="38">
        <f>IF('Indicator Date'!K162="","x",'Indicator Date'!K162)</f>
        <v>2024</v>
      </c>
      <c r="L162" s="38">
        <f>IF('Indicator Date'!L162="","x",'Indicator Date'!L162)</f>
        <v>2024</v>
      </c>
      <c r="M162" s="38">
        <f>IF('Indicator Date'!M162="","x",'Indicator Date'!M162)</f>
        <v>2024</v>
      </c>
      <c r="N162" s="38">
        <f>IF('Indicator Date'!N162="","x",'Indicator Date'!N162)</f>
        <v>2024</v>
      </c>
      <c r="O162" s="38">
        <f>IF('Indicator Date'!O162="","x",'Indicator Date'!O162)</f>
        <v>2024</v>
      </c>
      <c r="P162" s="38">
        <f>IF('Indicator Date'!P162="","x",'Indicator Date'!P162)</f>
        <v>2024</v>
      </c>
      <c r="Q162" s="38">
        <f>IF('Indicator Date'!Q162="","x",'Indicator Date'!Q162)</f>
        <v>2024</v>
      </c>
      <c r="R162" s="38">
        <f>IF('Indicator Date'!R162="","x",'Indicator Date'!R162)</f>
        <v>2024</v>
      </c>
      <c r="S162" s="38">
        <f>IF('Indicator Date'!S162="","x",'Indicator Date'!S162)</f>
        <v>2024</v>
      </c>
      <c r="T162" s="38">
        <f>IF('Indicator Date'!T162="","x",'Indicator Date'!T162)</f>
        <v>2024</v>
      </c>
      <c r="U162" s="38">
        <f>IF('Indicator Date'!U162="","x",'Indicator Date'!U162)</f>
        <v>2024</v>
      </c>
      <c r="V162" s="38">
        <f>IF('Indicator Date'!V162="","x",'Indicator Date'!V162)</f>
        <v>2021</v>
      </c>
      <c r="W162" s="38">
        <f>IF('Indicator Date'!W162="","x",'Indicator Date'!W162)</f>
        <v>2022</v>
      </c>
      <c r="X162" s="38">
        <f>IF('Indicator Date'!X162="","x",'Indicator Date'!X162)</f>
        <v>2022</v>
      </c>
      <c r="Y162" s="38">
        <f>IF('Indicator Date'!Y162="","x",'Indicator Date'!Y162)</f>
        <v>2016</v>
      </c>
      <c r="Z162" s="38">
        <f>IF('Indicator Date'!Z162="","x",'Indicator Date'!Z162)</f>
        <v>2022</v>
      </c>
      <c r="AA162" s="38">
        <f>IF('Indicator Date'!AA162="","x",'Indicator Date'!AA162)</f>
        <v>2020</v>
      </c>
      <c r="AB162" s="38">
        <f>IF('Indicator Date'!AB162="","x",'Indicator Date'!AB162)</f>
        <v>2018</v>
      </c>
      <c r="AC162" s="38">
        <f>IF('Indicator Date'!AC162="","x",'Indicator Date'!AC162)</f>
        <v>2020</v>
      </c>
      <c r="AD162" s="38">
        <f>IF('Indicator Date'!AD162="","x",'Indicator Date'!AD162)</f>
        <v>2022</v>
      </c>
      <c r="AE162" s="38">
        <f>IF('Indicator Date'!AE162="","x",'Indicator Date'!AE162)</f>
        <v>2024</v>
      </c>
      <c r="AF162" s="38">
        <f>IF('Indicator Date'!AF162="","x",'Indicator Date'!AF162)</f>
        <v>2024</v>
      </c>
      <c r="AG162" s="38">
        <f>IF('Indicator Date'!AG162="","x",'Indicator Date'!AG162)</f>
        <v>2024</v>
      </c>
      <c r="AH162" s="38">
        <f>IF('Indicator Date'!AH162="","x",'Indicator Date'!AH162)</f>
        <v>2022</v>
      </c>
      <c r="AI162" s="38" t="str">
        <f>IF('Indicator Date'!AI162="","x",RIGHT('Indicator Date'!AI162,4))</f>
        <v>2016</v>
      </c>
      <c r="AJ162" s="38">
        <f>IF('Indicator Date'!AJ162="","x",'Indicator Date'!AJ162)</f>
        <v>2024</v>
      </c>
      <c r="AK162" s="38">
        <f>IF('Indicator Date'!AK162="","x",'Indicator Date'!AK162)</f>
        <v>2021</v>
      </c>
      <c r="AL162" s="38">
        <f>IF('Indicator Date'!AL162="","x",'Indicator Date'!AL162)</f>
        <v>2022</v>
      </c>
      <c r="AM162" s="38">
        <f>IF('Indicator Date'!AM162="","x",'Indicator Date'!AM162)</f>
        <v>2022</v>
      </c>
      <c r="AN162" s="38">
        <f>IF('Indicator Date'!AN162="","x",'Indicator Date'!AN162)</f>
        <v>2023</v>
      </c>
      <c r="AO162" s="38">
        <f>IF('Indicator Date'!AO162="","x",'Indicator Date'!AO162)</f>
        <v>2022</v>
      </c>
      <c r="AP162" s="38">
        <f>IF('Indicator Date'!AP162="","x",'Indicator Date'!AP162)</f>
        <v>2017</v>
      </c>
      <c r="AQ162" s="38">
        <f>IF('Indicator Date'!AQ162="","x",'Indicator Date'!AQ162)</f>
        <v>2022</v>
      </c>
      <c r="AR162" s="38">
        <f>IF('Indicator Date'!AR162="","x",'Indicator Date'!AR162)</f>
        <v>2022</v>
      </c>
      <c r="AS162" s="38">
        <f>IF('Indicator Date'!AS162="","x",'Indicator Date'!AS162)</f>
        <v>2022</v>
      </c>
      <c r="AT162" s="38">
        <f>IF('Indicator Date'!AT162="","x",'Indicator Date'!AT162)</f>
        <v>2022</v>
      </c>
      <c r="AU162" s="38">
        <f>IF('Indicator Date'!AU162="","x",'Indicator Date'!AU162)</f>
        <v>2022</v>
      </c>
      <c r="AV162" s="38">
        <f>IF('Indicator Date'!AV162="","x",'Indicator Date'!AV162)</f>
        <v>2022</v>
      </c>
      <c r="AW162" s="38">
        <f>IF('Indicator Date'!AW162="","x",'Indicator Date'!AW162)</f>
        <v>2014</v>
      </c>
      <c r="AX162" s="38">
        <f>IF('Indicator Date'!AX162="","x",'Indicator Date'!AX162)</f>
        <v>2024</v>
      </c>
      <c r="AY162" s="38">
        <f>IF('Indicator Date'!AY162="","x",'Indicator Date'!AY162)</f>
        <v>2024</v>
      </c>
      <c r="AZ162" s="38">
        <f>IF('Indicator Date'!AZ162="","x",'Indicator Date'!AZ162)</f>
        <v>2024</v>
      </c>
      <c r="BA162" s="38">
        <f>IF('Indicator Date'!BA162="","x",'Indicator Date'!BA162)</f>
        <v>2024</v>
      </c>
      <c r="BB162" s="38">
        <f>IF('Indicator Date'!BB162="","x",'Indicator Date'!BB162)</f>
        <v>2024</v>
      </c>
      <c r="BC162" s="38">
        <f>IF('Indicator Date'!BC162="","x",'Indicator Date'!BC162)</f>
        <v>2023</v>
      </c>
      <c r="BD162" s="38">
        <f>IF('Indicator Date'!BD162="","x",'Indicator Date'!BD162)</f>
        <v>2024</v>
      </c>
      <c r="BE162" s="38">
        <f>IF('Indicator Date'!BE162="","x",'Indicator Date'!BE162)</f>
        <v>2024</v>
      </c>
      <c r="BF162" s="38">
        <f>IF('Indicator Date'!BF162="","x",'Indicator Date'!BF162)</f>
        <v>2015</v>
      </c>
      <c r="BG162" s="38">
        <f>IF('Indicator Date'!BG162="","x",'Indicator Date'!BG162)</f>
        <v>2022</v>
      </c>
      <c r="BH162" s="38">
        <f>IF('Indicator Date'!BH162="","x",'Indicator Date'!BH162)</f>
        <v>2023</v>
      </c>
      <c r="BI162" s="38">
        <f>IF('Indicator Date'!BI162="","x",'Indicator Date'!BI162)</f>
        <v>2022</v>
      </c>
      <c r="BJ162" s="38">
        <f>IF('Indicator Date'!BJ162="","x",'Indicator Date'!BJ162)</f>
        <v>2021</v>
      </c>
      <c r="BK162" s="38">
        <f>IF('Indicator Date'!BK162="","x",'Indicator Date'!BK162)</f>
        <v>2021</v>
      </c>
      <c r="BL162" s="38">
        <f>IF('Indicator Date'!BL162="","x",'Indicator Date'!BL162)</f>
        <v>2022</v>
      </c>
      <c r="BM162" s="38">
        <f>IF('Indicator Date'!BM162="","x",'Indicator Date'!BM162)</f>
        <v>2014</v>
      </c>
      <c r="BN162" s="38">
        <f>IF('Indicator Date'!BN162="","x",'Indicator Date'!BN162)</f>
        <v>2022</v>
      </c>
      <c r="BO162" s="38">
        <f>IF('Indicator Date'!BO162="","x",'Indicator Date'!BO162)</f>
        <v>2022</v>
      </c>
      <c r="BP162" s="38">
        <f>IF('Indicator Date'!BP162="","x",'Indicator Date'!BP162)</f>
        <v>2021</v>
      </c>
      <c r="BQ162" s="38">
        <f>IF('Indicator Date'!BQ162="","x",'Indicator Date'!BQ162)</f>
        <v>2022</v>
      </c>
      <c r="BR162" s="38">
        <f>IF('Indicator Date'!BR162="","x",'Indicator Date'!BR162)</f>
        <v>2022</v>
      </c>
      <c r="BS162" s="38">
        <f>IF('Indicator Date'!BS162="","x",'Indicator Date'!BS162)</f>
        <v>2022</v>
      </c>
      <c r="BT162" s="38">
        <f>IF('Indicator Date'!BT162="","x",'Indicator Date'!BT162)</f>
        <v>2021</v>
      </c>
      <c r="BU162" s="38">
        <f>IF('Indicator Date'!BU162="","x",'Indicator Date'!BU162)</f>
        <v>2020</v>
      </c>
      <c r="BV162" s="38">
        <f>IF('Indicator Date'!BV162="","x",'Indicator Date'!BV162)</f>
        <v>2023</v>
      </c>
    </row>
    <row r="163" spans="1:74">
      <c r="A163" s="30" t="str">
        <f>'Indicator Data'!A165</f>
        <v>South Sudan</v>
      </c>
      <c r="B163" s="23" t="str">
        <f>'Indicator Data'!B165</f>
        <v>SSD</v>
      </c>
      <c r="C163" s="38">
        <f>IF('Indicator Date'!C163="","x",'Indicator Date'!C163)</f>
        <v>2024</v>
      </c>
      <c r="D163" s="38">
        <f>IF('Indicator Date'!D163="","x",'Indicator Date'!D163)</f>
        <v>2024</v>
      </c>
      <c r="E163" s="38">
        <f>IF('Indicator Date'!E163="","x",'Indicator Date'!E163)</f>
        <v>2024</v>
      </c>
      <c r="F163" s="38">
        <f>IF('Indicator Date'!F163="","x",'Indicator Date'!F163)</f>
        <v>2024</v>
      </c>
      <c r="G163" s="38">
        <f>IF('Indicator Date'!G163="","x",'Indicator Date'!G163)</f>
        <v>2024</v>
      </c>
      <c r="H163" s="38">
        <f>IF('Indicator Date'!H163="","x",'Indicator Date'!H163)</f>
        <v>2024</v>
      </c>
      <c r="I163" s="38">
        <f>IF('Indicator Date'!I163="","x",'Indicator Date'!I163)</f>
        <v>2024</v>
      </c>
      <c r="J163" s="38">
        <f>IF('Indicator Date'!J163="","x",'Indicator Date'!J163)</f>
        <v>2024</v>
      </c>
      <c r="K163" s="38">
        <f>IF('Indicator Date'!K163="","x",'Indicator Date'!K163)</f>
        <v>2024</v>
      </c>
      <c r="L163" s="38">
        <f>IF('Indicator Date'!L163="","x",'Indicator Date'!L163)</f>
        <v>2024</v>
      </c>
      <c r="M163" s="38">
        <f>IF('Indicator Date'!M163="","x",'Indicator Date'!M163)</f>
        <v>2024</v>
      </c>
      <c r="N163" s="38">
        <f>IF('Indicator Date'!N163="","x",'Indicator Date'!N163)</f>
        <v>2024</v>
      </c>
      <c r="O163" s="38">
        <f>IF('Indicator Date'!O163="","x",'Indicator Date'!O163)</f>
        <v>2024</v>
      </c>
      <c r="P163" s="38">
        <f>IF('Indicator Date'!P163="","x",'Indicator Date'!P163)</f>
        <v>2024</v>
      </c>
      <c r="Q163" s="38">
        <f>IF('Indicator Date'!Q163="","x",'Indicator Date'!Q163)</f>
        <v>2024</v>
      </c>
      <c r="R163" s="38">
        <f>IF('Indicator Date'!R163="","x",'Indicator Date'!R163)</f>
        <v>2024</v>
      </c>
      <c r="S163" s="38">
        <f>IF('Indicator Date'!S163="","x",'Indicator Date'!S163)</f>
        <v>2024</v>
      </c>
      <c r="T163" s="38">
        <f>IF('Indicator Date'!T163="","x",'Indicator Date'!T163)</f>
        <v>2024</v>
      </c>
      <c r="U163" s="38">
        <f>IF('Indicator Date'!U163="","x",'Indicator Date'!U163)</f>
        <v>2024</v>
      </c>
      <c r="V163" s="38">
        <f>IF('Indicator Date'!V163="","x",'Indicator Date'!V163)</f>
        <v>2021</v>
      </c>
      <c r="W163" s="38">
        <f>IF('Indicator Date'!W163="","x",'Indicator Date'!W163)</f>
        <v>2022</v>
      </c>
      <c r="X163" s="38">
        <f>IF('Indicator Date'!X163="","x",'Indicator Date'!X163)</f>
        <v>2022</v>
      </c>
      <c r="Y163" s="38">
        <f>IF('Indicator Date'!Y163="","x",'Indicator Date'!Y163)</f>
        <v>2010</v>
      </c>
      <c r="Z163" s="38">
        <f>IF('Indicator Date'!Z163="","x",'Indicator Date'!Z163)</f>
        <v>2022</v>
      </c>
      <c r="AA163" s="38">
        <f>IF('Indicator Date'!AA163="","x",'Indicator Date'!AA163)</f>
        <v>2022</v>
      </c>
      <c r="AB163" s="38">
        <f>IF('Indicator Date'!AB163="","x",'Indicator Date'!AB163)</f>
        <v>2017</v>
      </c>
      <c r="AC163" s="38">
        <f>IF('Indicator Date'!AC163="","x",'Indicator Date'!AC163)</f>
        <v>2020</v>
      </c>
      <c r="AD163" s="38">
        <f>IF('Indicator Date'!AD163="","x",'Indicator Date'!AD163)</f>
        <v>2022</v>
      </c>
      <c r="AE163" s="38">
        <f>IF('Indicator Date'!AE163="","x",'Indicator Date'!AE163)</f>
        <v>2024</v>
      </c>
      <c r="AF163" s="38">
        <f>IF('Indicator Date'!AF163="","x",'Indicator Date'!AF163)</f>
        <v>2024</v>
      </c>
      <c r="AG163" s="38">
        <f>IF('Indicator Date'!AG163="","x",'Indicator Date'!AG163)</f>
        <v>2024</v>
      </c>
      <c r="AH163" s="38">
        <f>IF('Indicator Date'!AH163="","x",'Indicator Date'!AH163)</f>
        <v>2022</v>
      </c>
      <c r="AI163" s="38" t="str">
        <f>IF('Indicator Date'!AI163="","x",RIGHT('Indicator Date'!AI163,4))</f>
        <v>x</v>
      </c>
      <c r="AJ163" s="38">
        <f>IF('Indicator Date'!AJ163="","x",'Indicator Date'!AJ163)</f>
        <v>2024</v>
      </c>
      <c r="AK163" s="38">
        <f>IF('Indicator Date'!AK163="","x",'Indicator Date'!AK163)</f>
        <v>2021</v>
      </c>
      <c r="AL163" s="38">
        <f>IF('Indicator Date'!AL163="","x",'Indicator Date'!AL163)</f>
        <v>2022</v>
      </c>
      <c r="AM163" s="38" t="str">
        <f>IF('Indicator Date'!AM163="","x",'Indicator Date'!AM163)</f>
        <v>x</v>
      </c>
      <c r="AN163" s="38" t="str">
        <f>IF('Indicator Date'!AN163="","x",'Indicator Date'!AN163)</f>
        <v>x</v>
      </c>
      <c r="AO163" s="38">
        <f>IF('Indicator Date'!AO163="","x",'Indicator Date'!AO163)</f>
        <v>2022</v>
      </c>
      <c r="AP163" s="38">
        <f>IF('Indicator Date'!AP163="","x",'Indicator Date'!AP163)</f>
        <v>2010</v>
      </c>
      <c r="AQ163" s="38">
        <f>IF('Indicator Date'!AQ163="","x",'Indicator Date'!AQ163)</f>
        <v>2022</v>
      </c>
      <c r="AR163" s="38">
        <f>IF('Indicator Date'!AR163="","x",'Indicator Date'!AR163)</f>
        <v>2022</v>
      </c>
      <c r="AS163" s="38" t="str">
        <f>IF('Indicator Date'!AS163="","x",'Indicator Date'!AS163)</f>
        <v>x</v>
      </c>
      <c r="AT163" s="38">
        <f>IF('Indicator Date'!AT163="","x",'Indicator Date'!AT163)</f>
        <v>2022</v>
      </c>
      <c r="AU163" s="38">
        <f>IF('Indicator Date'!AU163="","x",'Indicator Date'!AU163)</f>
        <v>2022</v>
      </c>
      <c r="AV163" s="38">
        <f>IF('Indicator Date'!AV163="","x",'Indicator Date'!AV163)</f>
        <v>2021</v>
      </c>
      <c r="AW163" s="38">
        <f>IF('Indicator Date'!AW163="","x",'Indicator Date'!AW163)</f>
        <v>2016</v>
      </c>
      <c r="AX163" s="38">
        <f>IF('Indicator Date'!AX163="","x",'Indicator Date'!AX163)</f>
        <v>2024</v>
      </c>
      <c r="AY163" s="38">
        <f>IF('Indicator Date'!AY163="","x",'Indicator Date'!AY163)</f>
        <v>2024</v>
      </c>
      <c r="AZ163" s="38">
        <f>IF('Indicator Date'!AZ163="","x",'Indicator Date'!AZ163)</f>
        <v>2024</v>
      </c>
      <c r="BA163" s="38">
        <f>IF('Indicator Date'!BA163="","x",'Indicator Date'!BA163)</f>
        <v>2024</v>
      </c>
      <c r="BB163" s="38">
        <f>IF('Indicator Date'!BB163="","x",'Indicator Date'!BB163)</f>
        <v>2024</v>
      </c>
      <c r="BC163" s="38">
        <f>IF('Indicator Date'!BC163="","x",'Indicator Date'!BC163)</f>
        <v>2024</v>
      </c>
      <c r="BD163" s="38">
        <f>IF('Indicator Date'!BD163="","x",'Indicator Date'!BD163)</f>
        <v>2024</v>
      </c>
      <c r="BE163" s="38">
        <f>IF('Indicator Date'!BE163="","x",'Indicator Date'!BE163)</f>
        <v>2024</v>
      </c>
      <c r="BF163" s="38" t="str">
        <f>IF('Indicator Date'!BF163="","x",'Indicator Date'!BF163)</f>
        <v>x</v>
      </c>
      <c r="BG163" s="38">
        <f>IF('Indicator Date'!BG163="","x",'Indicator Date'!BG163)</f>
        <v>2022</v>
      </c>
      <c r="BH163" s="38">
        <f>IF('Indicator Date'!BH163="","x",'Indicator Date'!BH163)</f>
        <v>2023</v>
      </c>
      <c r="BI163" s="38">
        <f>IF('Indicator Date'!BI163="","x",'Indicator Date'!BI163)</f>
        <v>2022</v>
      </c>
      <c r="BJ163" s="38">
        <f>IF('Indicator Date'!BJ163="","x",'Indicator Date'!BJ163)</f>
        <v>2018</v>
      </c>
      <c r="BK163" s="38">
        <f>IF('Indicator Date'!BK163="","x",'Indicator Date'!BK163)</f>
        <v>2020</v>
      </c>
      <c r="BL163" s="38">
        <f>IF('Indicator Date'!BL163="","x",'Indicator Date'!BL163)</f>
        <v>2022</v>
      </c>
      <c r="BM163" s="38">
        <f>IF('Indicator Date'!BM163="","x",'Indicator Date'!BM163)</f>
        <v>2014</v>
      </c>
      <c r="BN163" s="38">
        <f>IF('Indicator Date'!BN163="","x",'Indicator Date'!BN163)</f>
        <v>2022</v>
      </c>
      <c r="BO163" s="38">
        <f>IF('Indicator Date'!BO163="","x",'Indicator Date'!BO163)</f>
        <v>2022</v>
      </c>
      <c r="BP163" s="38">
        <f>IF('Indicator Date'!BP163="","x",'Indicator Date'!BP163)</f>
        <v>2018</v>
      </c>
      <c r="BQ163" s="38">
        <f>IF('Indicator Date'!BQ163="","x",'Indicator Date'!BQ163)</f>
        <v>2022</v>
      </c>
      <c r="BR163" s="38" t="str">
        <f>IF('Indicator Date'!BR163="","x",'Indicator Date'!BR163)</f>
        <v>x</v>
      </c>
      <c r="BS163" s="38" t="str">
        <f>IF('Indicator Date'!BS163="","x",'Indicator Date'!BS163)</f>
        <v>x</v>
      </c>
      <c r="BT163" s="38">
        <f>IF('Indicator Date'!BT163="","x",'Indicator Date'!BT163)</f>
        <v>2021</v>
      </c>
      <c r="BU163" s="38">
        <f>IF('Indicator Date'!BU163="","x",'Indicator Date'!BU163)</f>
        <v>2020</v>
      </c>
      <c r="BV163" s="38" t="str">
        <f>IF('Indicator Date'!BV163="","x",'Indicator Date'!BV163)</f>
        <v>x</v>
      </c>
    </row>
    <row r="164" spans="1:74">
      <c r="A164" s="30" t="str">
        <f>'Indicator Data'!A166</f>
        <v>Spain</v>
      </c>
      <c r="B164" s="23" t="str">
        <f>'Indicator Data'!B166</f>
        <v>ESP</v>
      </c>
      <c r="C164" s="38">
        <f>IF('Indicator Date'!C164="","x",'Indicator Date'!C164)</f>
        <v>2024</v>
      </c>
      <c r="D164" s="38">
        <f>IF('Indicator Date'!D164="","x",'Indicator Date'!D164)</f>
        <v>2024</v>
      </c>
      <c r="E164" s="38">
        <f>IF('Indicator Date'!E164="","x",'Indicator Date'!E164)</f>
        <v>2024</v>
      </c>
      <c r="F164" s="38">
        <f>IF('Indicator Date'!F164="","x",'Indicator Date'!F164)</f>
        <v>2024</v>
      </c>
      <c r="G164" s="38">
        <f>IF('Indicator Date'!G164="","x",'Indicator Date'!G164)</f>
        <v>2024</v>
      </c>
      <c r="H164" s="38">
        <f>IF('Indicator Date'!H164="","x",'Indicator Date'!H164)</f>
        <v>2024</v>
      </c>
      <c r="I164" s="38">
        <f>IF('Indicator Date'!I164="","x",'Indicator Date'!I164)</f>
        <v>2024</v>
      </c>
      <c r="J164" s="38">
        <f>IF('Indicator Date'!J164="","x",'Indicator Date'!J164)</f>
        <v>2024</v>
      </c>
      <c r="K164" s="38">
        <f>IF('Indicator Date'!K164="","x",'Indicator Date'!K164)</f>
        <v>2024</v>
      </c>
      <c r="L164" s="38">
        <f>IF('Indicator Date'!L164="","x",'Indicator Date'!L164)</f>
        <v>2024</v>
      </c>
      <c r="M164" s="38">
        <f>IF('Indicator Date'!M164="","x",'Indicator Date'!M164)</f>
        <v>2024</v>
      </c>
      <c r="N164" s="38" t="str">
        <f>IF('Indicator Date'!N164="","x",'Indicator Date'!N164)</f>
        <v>x</v>
      </c>
      <c r="O164" s="38" t="str">
        <f>IF('Indicator Date'!O164="","x",'Indicator Date'!O164)</f>
        <v>x</v>
      </c>
      <c r="P164" s="38" t="str">
        <f>IF('Indicator Date'!P164="","x",'Indicator Date'!P164)</f>
        <v>x</v>
      </c>
      <c r="Q164" s="38">
        <f>IF('Indicator Date'!Q164="","x",'Indicator Date'!Q164)</f>
        <v>2024</v>
      </c>
      <c r="R164" s="38">
        <f>IF('Indicator Date'!R164="","x",'Indicator Date'!R164)</f>
        <v>2024</v>
      </c>
      <c r="S164" s="38">
        <f>IF('Indicator Date'!S164="","x",'Indicator Date'!S164)</f>
        <v>2024</v>
      </c>
      <c r="T164" s="38">
        <f>IF('Indicator Date'!T164="","x",'Indicator Date'!T164)</f>
        <v>2024</v>
      </c>
      <c r="U164" s="38">
        <f>IF('Indicator Date'!U164="","x",'Indicator Date'!U164)</f>
        <v>2024</v>
      </c>
      <c r="V164" s="38">
        <f>IF('Indicator Date'!V164="","x",'Indicator Date'!V164)</f>
        <v>2021</v>
      </c>
      <c r="W164" s="38">
        <f>IF('Indicator Date'!W164="","x",'Indicator Date'!W164)</f>
        <v>2022</v>
      </c>
      <c r="X164" s="38">
        <f>IF('Indicator Date'!X164="","x",'Indicator Date'!X164)</f>
        <v>2022</v>
      </c>
      <c r="Y164" s="38">
        <f>IF('Indicator Date'!Y164="","x",'Indicator Date'!Y164)</f>
        <v>2011</v>
      </c>
      <c r="Z164" s="38">
        <f>IF('Indicator Date'!Z164="","x",'Indicator Date'!Z164)</f>
        <v>2022</v>
      </c>
      <c r="AA164" s="38" t="str">
        <f>IF('Indicator Date'!AA164="","x",'Indicator Date'!AA164)</f>
        <v>x</v>
      </c>
      <c r="AB164" s="38">
        <f>IF('Indicator Date'!AB164="","x",'Indicator Date'!AB164)</f>
        <v>2019</v>
      </c>
      <c r="AC164" s="38">
        <f>IF('Indicator Date'!AC164="","x",'Indicator Date'!AC164)</f>
        <v>2020</v>
      </c>
      <c r="AD164" s="38">
        <f>IF('Indicator Date'!AD164="","x",'Indicator Date'!AD164)</f>
        <v>2022</v>
      </c>
      <c r="AE164" s="38">
        <f>IF('Indicator Date'!AE164="","x",'Indicator Date'!AE164)</f>
        <v>2024</v>
      </c>
      <c r="AF164" s="38">
        <f>IF('Indicator Date'!AF164="","x",'Indicator Date'!AF164)</f>
        <v>2024</v>
      </c>
      <c r="AG164" s="38">
        <f>IF('Indicator Date'!AG164="","x",'Indicator Date'!AG164)</f>
        <v>2024</v>
      </c>
      <c r="AH164" s="38">
        <f>IF('Indicator Date'!AH164="","x",'Indicator Date'!AH164)</f>
        <v>2022</v>
      </c>
      <c r="AI164" s="38" t="str">
        <f>IF('Indicator Date'!AI164="","x",RIGHT('Indicator Date'!AI164,4))</f>
        <v>x</v>
      </c>
      <c r="AJ164" s="38">
        <f>IF('Indicator Date'!AJ164="","x",'Indicator Date'!AJ164)</f>
        <v>2024</v>
      </c>
      <c r="AK164" s="38">
        <f>IF('Indicator Date'!AK164="","x",'Indicator Date'!AK164)</f>
        <v>2021</v>
      </c>
      <c r="AL164" s="38">
        <f>IF('Indicator Date'!AL164="","x",'Indicator Date'!AL164)</f>
        <v>2022</v>
      </c>
      <c r="AM164" s="38" t="str">
        <f>IF('Indicator Date'!AM164="","x",'Indicator Date'!AM164)</f>
        <v>x</v>
      </c>
      <c r="AN164" s="38">
        <f>IF('Indicator Date'!AN164="","x",'Indicator Date'!AN164)</f>
        <v>2023</v>
      </c>
      <c r="AO164" s="38">
        <f>IF('Indicator Date'!AO164="","x",'Indicator Date'!AO164)</f>
        <v>2022</v>
      </c>
      <c r="AP164" s="38" t="str">
        <f>IF('Indicator Date'!AP164="","x",'Indicator Date'!AP164)</f>
        <v>x</v>
      </c>
      <c r="AQ164" s="38">
        <f>IF('Indicator Date'!AQ164="","x",'Indicator Date'!AQ164)</f>
        <v>2022</v>
      </c>
      <c r="AR164" s="38">
        <f>IF('Indicator Date'!AR164="","x",'Indicator Date'!AR164)</f>
        <v>2022</v>
      </c>
      <c r="AS164" s="38" t="str">
        <f>IF('Indicator Date'!AS164="","x",'Indicator Date'!AS164)</f>
        <v>x</v>
      </c>
      <c r="AT164" s="38" t="str">
        <f>IF('Indicator Date'!AT164="","x",'Indicator Date'!AT164)</f>
        <v>x</v>
      </c>
      <c r="AU164" s="38">
        <f>IF('Indicator Date'!AU164="","x",'Indicator Date'!AU164)</f>
        <v>2022</v>
      </c>
      <c r="AV164" s="38">
        <f>IF('Indicator Date'!AV164="","x",'Indicator Date'!AV164)</f>
        <v>2022</v>
      </c>
      <c r="AW164" s="38">
        <f>IF('Indicator Date'!AW164="","x",'Indicator Date'!AW164)</f>
        <v>2021</v>
      </c>
      <c r="AX164" s="38">
        <f>IF('Indicator Date'!AX164="","x",'Indicator Date'!AX164)</f>
        <v>2024</v>
      </c>
      <c r="AY164" s="38">
        <f>IF('Indicator Date'!AY164="","x",'Indicator Date'!AY164)</f>
        <v>2024</v>
      </c>
      <c r="AZ164" s="38">
        <f>IF('Indicator Date'!AZ164="","x",'Indicator Date'!AZ164)</f>
        <v>2024</v>
      </c>
      <c r="BA164" s="38" t="str">
        <f>IF('Indicator Date'!BA164="","x",'Indicator Date'!BA164)</f>
        <v>x</v>
      </c>
      <c r="BB164" s="38">
        <f>IF('Indicator Date'!BB164="","x",'Indicator Date'!BB164)</f>
        <v>2024</v>
      </c>
      <c r="BC164" s="38" t="str">
        <f>IF('Indicator Date'!BC164="","x",'Indicator Date'!BC164)</f>
        <v>x</v>
      </c>
      <c r="BD164" s="38">
        <f>IF('Indicator Date'!BD164="","x",'Indicator Date'!BD164)</f>
        <v>2024</v>
      </c>
      <c r="BE164" s="38">
        <f>IF('Indicator Date'!BE164="","x",'Indicator Date'!BE164)</f>
        <v>2024</v>
      </c>
      <c r="BF164" s="38">
        <f>IF('Indicator Date'!BF164="","x",'Indicator Date'!BF164)</f>
        <v>2015</v>
      </c>
      <c r="BG164" s="38">
        <f>IF('Indicator Date'!BG164="","x",'Indicator Date'!BG164)</f>
        <v>2022</v>
      </c>
      <c r="BH164" s="38">
        <f>IF('Indicator Date'!BH164="","x",'Indicator Date'!BH164)</f>
        <v>2023</v>
      </c>
      <c r="BI164" s="38">
        <f>IF('Indicator Date'!BI164="","x",'Indicator Date'!BI164)</f>
        <v>2022</v>
      </c>
      <c r="BJ164" s="38">
        <f>IF('Indicator Date'!BJ164="","x",'Indicator Date'!BJ164)</f>
        <v>2020</v>
      </c>
      <c r="BK164" s="38">
        <f>IF('Indicator Date'!BK164="","x",'Indicator Date'!BK164)</f>
        <v>2022</v>
      </c>
      <c r="BL164" s="38">
        <f>IF('Indicator Date'!BL164="","x",'Indicator Date'!BL164)</f>
        <v>2022</v>
      </c>
      <c r="BM164" s="38">
        <f>IF('Indicator Date'!BM164="","x",'Indicator Date'!BM164)</f>
        <v>2014</v>
      </c>
      <c r="BN164" s="38">
        <f>IF('Indicator Date'!BN164="","x",'Indicator Date'!BN164)</f>
        <v>2022</v>
      </c>
      <c r="BO164" s="38">
        <f>IF('Indicator Date'!BO164="","x",'Indicator Date'!BO164)</f>
        <v>2022</v>
      </c>
      <c r="BP164" s="38">
        <f>IF('Indicator Date'!BP164="","x",'Indicator Date'!BP164)</f>
        <v>2020</v>
      </c>
      <c r="BQ164" s="38">
        <f>IF('Indicator Date'!BQ164="","x",'Indicator Date'!BQ164)</f>
        <v>2022</v>
      </c>
      <c r="BR164" s="38">
        <f>IF('Indicator Date'!BR164="","x",'Indicator Date'!BR164)</f>
        <v>2022</v>
      </c>
      <c r="BS164" s="38">
        <f>IF('Indicator Date'!BS164="","x",'Indicator Date'!BS164)</f>
        <v>2022</v>
      </c>
      <c r="BT164" s="38">
        <f>IF('Indicator Date'!BT164="","x",'Indicator Date'!BT164)</f>
        <v>2021</v>
      </c>
      <c r="BU164" s="38">
        <f>IF('Indicator Date'!BU164="","x",'Indicator Date'!BU164)</f>
        <v>2020</v>
      </c>
      <c r="BV164" s="38">
        <f>IF('Indicator Date'!BV164="","x",'Indicator Date'!BV164)</f>
        <v>2023</v>
      </c>
    </row>
    <row r="165" spans="1:74">
      <c r="A165" s="30" t="str">
        <f>'Indicator Data'!A167</f>
        <v>Sri Lanka</v>
      </c>
      <c r="B165" s="23" t="str">
        <f>'Indicator Data'!B167</f>
        <v>LKA</v>
      </c>
      <c r="C165" s="38">
        <f>IF('Indicator Date'!C165="","x",'Indicator Date'!C165)</f>
        <v>2024</v>
      </c>
      <c r="D165" s="38">
        <f>IF('Indicator Date'!D165="","x",'Indicator Date'!D165)</f>
        <v>2024</v>
      </c>
      <c r="E165" s="38">
        <f>IF('Indicator Date'!E165="","x",'Indicator Date'!E165)</f>
        <v>2024</v>
      </c>
      <c r="F165" s="38">
        <f>IF('Indicator Date'!F165="","x",'Indicator Date'!F165)</f>
        <v>2024</v>
      </c>
      <c r="G165" s="38">
        <f>IF('Indicator Date'!G165="","x",'Indicator Date'!G165)</f>
        <v>2024</v>
      </c>
      <c r="H165" s="38">
        <f>IF('Indicator Date'!H165="","x",'Indicator Date'!H165)</f>
        <v>2024</v>
      </c>
      <c r="I165" s="38">
        <f>IF('Indicator Date'!I165="","x",'Indicator Date'!I165)</f>
        <v>2024</v>
      </c>
      <c r="J165" s="38">
        <f>IF('Indicator Date'!J165="","x",'Indicator Date'!J165)</f>
        <v>2024</v>
      </c>
      <c r="K165" s="38">
        <f>IF('Indicator Date'!K165="","x",'Indicator Date'!K165)</f>
        <v>2024</v>
      </c>
      <c r="L165" s="38">
        <f>IF('Indicator Date'!L165="","x",'Indicator Date'!L165)</f>
        <v>2024</v>
      </c>
      <c r="M165" s="38">
        <f>IF('Indicator Date'!M165="","x",'Indicator Date'!M165)</f>
        <v>2024</v>
      </c>
      <c r="N165" s="38" t="str">
        <f>IF('Indicator Date'!N165="","x",'Indicator Date'!N165)</f>
        <v>x</v>
      </c>
      <c r="O165" s="38" t="str">
        <f>IF('Indicator Date'!O165="","x",'Indicator Date'!O165)</f>
        <v>x</v>
      </c>
      <c r="P165" s="38" t="str">
        <f>IF('Indicator Date'!P165="","x",'Indicator Date'!P165)</f>
        <v>x</v>
      </c>
      <c r="Q165" s="38">
        <f>IF('Indicator Date'!Q165="","x",'Indicator Date'!Q165)</f>
        <v>2024</v>
      </c>
      <c r="R165" s="38">
        <f>IF('Indicator Date'!R165="","x",'Indicator Date'!R165)</f>
        <v>2024</v>
      </c>
      <c r="S165" s="38">
        <f>IF('Indicator Date'!S165="","x",'Indicator Date'!S165)</f>
        <v>2024</v>
      </c>
      <c r="T165" s="38">
        <f>IF('Indicator Date'!T165="","x",'Indicator Date'!T165)</f>
        <v>2024</v>
      </c>
      <c r="U165" s="38">
        <f>IF('Indicator Date'!U165="","x",'Indicator Date'!U165)</f>
        <v>2024</v>
      </c>
      <c r="V165" s="38">
        <f>IF('Indicator Date'!V165="","x",'Indicator Date'!V165)</f>
        <v>2021</v>
      </c>
      <c r="W165" s="38">
        <f>IF('Indicator Date'!W165="","x",'Indicator Date'!W165)</f>
        <v>2022</v>
      </c>
      <c r="X165" s="38">
        <f>IF('Indicator Date'!X165="","x",'Indicator Date'!X165)</f>
        <v>2022</v>
      </c>
      <c r="Y165" s="38" t="str">
        <f>IF('Indicator Date'!Y165="","x",'Indicator Date'!Y165)</f>
        <v>x</v>
      </c>
      <c r="Z165" s="38">
        <f>IF('Indicator Date'!Z165="","x",'Indicator Date'!Z165)</f>
        <v>2022</v>
      </c>
      <c r="AA165" s="38">
        <f>IF('Indicator Date'!AA165="","x",'Indicator Date'!AA165)</f>
        <v>2022</v>
      </c>
      <c r="AB165" s="38">
        <f>IF('Indicator Date'!AB165="","x",'Indicator Date'!AB165)</f>
        <v>2018</v>
      </c>
      <c r="AC165" s="38">
        <f>IF('Indicator Date'!AC165="","x",'Indicator Date'!AC165)</f>
        <v>2020</v>
      </c>
      <c r="AD165" s="38">
        <f>IF('Indicator Date'!AD165="","x",'Indicator Date'!AD165)</f>
        <v>2022</v>
      </c>
      <c r="AE165" s="38">
        <f>IF('Indicator Date'!AE165="","x",'Indicator Date'!AE165)</f>
        <v>2024</v>
      </c>
      <c r="AF165" s="38">
        <f>IF('Indicator Date'!AF165="","x",'Indicator Date'!AF165)</f>
        <v>2024</v>
      </c>
      <c r="AG165" s="38">
        <f>IF('Indicator Date'!AG165="","x",'Indicator Date'!AG165)</f>
        <v>2024</v>
      </c>
      <c r="AH165" s="38">
        <f>IF('Indicator Date'!AH165="","x",'Indicator Date'!AH165)</f>
        <v>2022</v>
      </c>
      <c r="AI165" s="38" t="str">
        <f>IF('Indicator Date'!AI165="","x",RIGHT('Indicator Date'!AI165,4))</f>
        <v>2016</v>
      </c>
      <c r="AJ165" s="38">
        <f>IF('Indicator Date'!AJ165="","x",'Indicator Date'!AJ165)</f>
        <v>2024</v>
      </c>
      <c r="AK165" s="38">
        <f>IF('Indicator Date'!AK165="","x",'Indicator Date'!AK165)</f>
        <v>2021</v>
      </c>
      <c r="AL165" s="38">
        <f>IF('Indicator Date'!AL165="","x",'Indicator Date'!AL165)</f>
        <v>2022</v>
      </c>
      <c r="AM165" s="38">
        <f>IF('Indicator Date'!AM165="","x",'Indicator Date'!AM165)</f>
        <v>2022</v>
      </c>
      <c r="AN165" s="38">
        <f>IF('Indicator Date'!AN165="","x",'Indicator Date'!AN165)</f>
        <v>2023</v>
      </c>
      <c r="AO165" s="38">
        <f>IF('Indicator Date'!AO165="","x",'Indicator Date'!AO165)</f>
        <v>2022</v>
      </c>
      <c r="AP165" s="38">
        <f>IF('Indicator Date'!AP165="","x",'Indicator Date'!AP165)</f>
        <v>2016</v>
      </c>
      <c r="AQ165" s="38">
        <f>IF('Indicator Date'!AQ165="","x",'Indicator Date'!AQ165)</f>
        <v>2022</v>
      </c>
      <c r="AR165" s="38">
        <f>IF('Indicator Date'!AR165="","x",'Indicator Date'!AR165)</f>
        <v>2022</v>
      </c>
      <c r="AS165" s="38">
        <f>IF('Indicator Date'!AS165="","x",'Indicator Date'!AS165)</f>
        <v>2022</v>
      </c>
      <c r="AT165" s="38">
        <f>IF('Indicator Date'!AT165="","x",'Indicator Date'!AT165)</f>
        <v>2021</v>
      </c>
      <c r="AU165" s="38">
        <f>IF('Indicator Date'!AU165="","x",'Indicator Date'!AU165)</f>
        <v>2022</v>
      </c>
      <c r="AV165" s="38">
        <f>IF('Indicator Date'!AV165="","x",'Indicator Date'!AV165)</f>
        <v>2022</v>
      </c>
      <c r="AW165" s="38">
        <f>IF('Indicator Date'!AW165="","x",'Indicator Date'!AW165)</f>
        <v>2019</v>
      </c>
      <c r="AX165" s="38">
        <f>IF('Indicator Date'!AX165="","x",'Indicator Date'!AX165)</f>
        <v>2024</v>
      </c>
      <c r="AY165" s="38">
        <f>IF('Indicator Date'!AY165="","x",'Indicator Date'!AY165)</f>
        <v>2024</v>
      </c>
      <c r="AZ165" s="38">
        <f>IF('Indicator Date'!AZ165="","x",'Indicator Date'!AZ165)</f>
        <v>2024</v>
      </c>
      <c r="BA165" s="38">
        <f>IF('Indicator Date'!BA165="","x",'Indicator Date'!BA165)</f>
        <v>2024</v>
      </c>
      <c r="BB165" s="38">
        <f>IF('Indicator Date'!BB165="","x",'Indicator Date'!BB165)</f>
        <v>2024</v>
      </c>
      <c r="BC165" s="38">
        <f>IF('Indicator Date'!BC165="","x",'Indicator Date'!BC165)</f>
        <v>2024</v>
      </c>
      <c r="BD165" s="38">
        <f>IF('Indicator Date'!BD165="","x",'Indicator Date'!BD165)</f>
        <v>2024</v>
      </c>
      <c r="BE165" s="38">
        <f>IF('Indicator Date'!BE165="","x",'Indicator Date'!BE165)</f>
        <v>2024</v>
      </c>
      <c r="BF165" s="38">
        <f>IF('Indicator Date'!BF165="","x",'Indicator Date'!BF165)</f>
        <v>2015</v>
      </c>
      <c r="BG165" s="38">
        <f>IF('Indicator Date'!BG165="","x",'Indicator Date'!BG165)</f>
        <v>2022</v>
      </c>
      <c r="BH165" s="38">
        <f>IF('Indicator Date'!BH165="","x",'Indicator Date'!BH165)</f>
        <v>2023</v>
      </c>
      <c r="BI165" s="38">
        <f>IF('Indicator Date'!BI165="","x",'Indicator Date'!BI165)</f>
        <v>2022</v>
      </c>
      <c r="BJ165" s="38">
        <f>IF('Indicator Date'!BJ165="","x",'Indicator Date'!BJ165)</f>
        <v>2022</v>
      </c>
      <c r="BK165" s="38">
        <f>IF('Indicator Date'!BK165="","x",'Indicator Date'!BK165)</f>
        <v>2021</v>
      </c>
      <c r="BL165" s="38">
        <f>IF('Indicator Date'!BL165="","x",'Indicator Date'!BL165)</f>
        <v>2022</v>
      </c>
      <c r="BM165" s="38">
        <f>IF('Indicator Date'!BM165="","x",'Indicator Date'!BM165)</f>
        <v>2014</v>
      </c>
      <c r="BN165" s="38">
        <f>IF('Indicator Date'!BN165="","x",'Indicator Date'!BN165)</f>
        <v>2022</v>
      </c>
      <c r="BO165" s="38">
        <f>IF('Indicator Date'!BO165="","x",'Indicator Date'!BO165)</f>
        <v>2022</v>
      </c>
      <c r="BP165" s="38">
        <f>IF('Indicator Date'!BP165="","x",'Indicator Date'!BP165)</f>
        <v>2021</v>
      </c>
      <c r="BQ165" s="38">
        <f>IF('Indicator Date'!BQ165="","x",'Indicator Date'!BQ165)</f>
        <v>2022</v>
      </c>
      <c r="BR165" s="38">
        <f>IF('Indicator Date'!BR165="","x",'Indicator Date'!BR165)</f>
        <v>2022</v>
      </c>
      <c r="BS165" s="38" t="str">
        <f>IF('Indicator Date'!BS165="","x",'Indicator Date'!BS165)</f>
        <v>x</v>
      </c>
      <c r="BT165" s="38">
        <f>IF('Indicator Date'!BT165="","x",'Indicator Date'!BT165)</f>
        <v>2021</v>
      </c>
      <c r="BU165" s="38">
        <f>IF('Indicator Date'!BU165="","x",'Indicator Date'!BU165)</f>
        <v>2020</v>
      </c>
      <c r="BV165" s="38">
        <f>IF('Indicator Date'!BV165="","x",'Indicator Date'!BV165)</f>
        <v>2023</v>
      </c>
    </row>
    <row r="166" spans="1:74">
      <c r="A166" s="30" t="str">
        <f>'Indicator Data'!A168</f>
        <v>Sudan</v>
      </c>
      <c r="B166" s="23" t="str">
        <f>'Indicator Data'!B168</f>
        <v>SDN</v>
      </c>
      <c r="C166" s="38">
        <f>IF('Indicator Date'!C166="","x",'Indicator Date'!C166)</f>
        <v>2024</v>
      </c>
      <c r="D166" s="38">
        <f>IF('Indicator Date'!D166="","x",'Indicator Date'!D166)</f>
        <v>2024</v>
      </c>
      <c r="E166" s="38">
        <f>IF('Indicator Date'!E166="","x",'Indicator Date'!E166)</f>
        <v>2024</v>
      </c>
      <c r="F166" s="38">
        <f>IF('Indicator Date'!F166="","x",'Indicator Date'!F166)</f>
        <v>2024</v>
      </c>
      <c r="G166" s="38">
        <f>IF('Indicator Date'!G166="","x",'Indicator Date'!G166)</f>
        <v>2024</v>
      </c>
      <c r="H166" s="38">
        <f>IF('Indicator Date'!H166="","x",'Indicator Date'!H166)</f>
        <v>2024</v>
      </c>
      <c r="I166" s="38">
        <f>IF('Indicator Date'!I166="","x",'Indicator Date'!I166)</f>
        <v>2024</v>
      </c>
      <c r="J166" s="38">
        <f>IF('Indicator Date'!J166="","x",'Indicator Date'!J166)</f>
        <v>2024</v>
      </c>
      <c r="K166" s="38">
        <f>IF('Indicator Date'!K166="","x",'Indicator Date'!K166)</f>
        <v>2024</v>
      </c>
      <c r="L166" s="38">
        <f>IF('Indicator Date'!L166="","x",'Indicator Date'!L166)</f>
        <v>2024</v>
      </c>
      <c r="M166" s="38">
        <f>IF('Indicator Date'!M166="","x",'Indicator Date'!M166)</f>
        <v>2024</v>
      </c>
      <c r="N166" s="38">
        <f>IF('Indicator Date'!N166="","x",'Indicator Date'!N166)</f>
        <v>2024</v>
      </c>
      <c r="O166" s="38">
        <f>IF('Indicator Date'!O166="","x",'Indicator Date'!O166)</f>
        <v>2024</v>
      </c>
      <c r="P166" s="38">
        <f>IF('Indicator Date'!P166="","x",'Indicator Date'!P166)</f>
        <v>2024</v>
      </c>
      <c r="Q166" s="38">
        <f>IF('Indicator Date'!Q166="","x",'Indicator Date'!Q166)</f>
        <v>2024</v>
      </c>
      <c r="R166" s="38">
        <f>IF('Indicator Date'!R166="","x",'Indicator Date'!R166)</f>
        <v>2024</v>
      </c>
      <c r="S166" s="38">
        <f>IF('Indicator Date'!S166="","x",'Indicator Date'!S166)</f>
        <v>2024</v>
      </c>
      <c r="T166" s="38">
        <f>IF('Indicator Date'!T166="","x",'Indicator Date'!T166)</f>
        <v>2024</v>
      </c>
      <c r="U166" s="38">
        <f>IF('Indicator Date'!U166="","x",'Indicator Date'!U166)</f>
        <v>2024</v>
      </c>
      <c r="V166" s="38">
        <f>IF('Indicator Date'!V166="","x",'Indicator Date'!V166)</f>
        <v>2021</v>
      </c>
      <c r="W166" s="38">
        <f>IF('Indicator Date'!W166="","x",'Indicator Date'!W166)</f>
        <v>2022</v>
      </c>
      <c r="X166" s="38">
        <f>IF('Indicator Date'!X166="","x",'Indicator Date'!X166)</f>
        <v>2022</v>
      </c>
      <c r="Y166" s="38">
        <f>IF('Indicator Date'!Y166="","x",'Indicator Date'!Y166)</f>
        <v>2014</v>
      </c>
      <c r="Z166" s="38">
        <f>IF('Indicator Date'!Z166="","x",'Indicator Date'!Z166)</f>
        <v>2020</v>
      </c>
      <c r="AA166" s="38">
        <f>IF('Indicator Date'!AA166="","x",'Indicator Date'!AA166)</f>
        <v>2022</v>
      </c>
      <c r="AB166" s="38">
        <f>IF('Indicator Date'!AB166="","x",'Indicator Date'!AB166)</f>
        <v>2019</v>
      </c>
      <c r="AC166" s="38">
        <f>IF('Indicator Date'!AC166="","x",'Indicator Date'!AC166)</f>
        <v>2020</v>
      </c>
      <c r="AD166" s="38">
        <f>IF('Indicator Date'!AD166="","x",'Indicator Date'!AD166)</f>
        <v>2022</v>
      </c>
      <c r="AE166" s="38">
        <f>IF('Indicator Date'!AE166="","x",'Indicator Date'!AE166)</f>
        <v>2024</v>
      </c>
      <c r="AF166" s="38">
        <f>IF('Indicator Date'!AF166="","x",'Indicator Date'!AF166)</f>
        <v>2024</v>
      </c>
      <c r="AG166" s="38">
        <f>IF('Indicator Date'!AG166="","x",'Indicator Date'!AG166)</f>
        <v>2024</v>
      </c>
      <c r="AH166" s="38">
        <f>IF('Indicator Date'!AH166="","x",'Indicator Date'!AH166)</f>
        <v>2022</v>
      </c>
      <c r="AI166" s="38" t="str">
        <f>IF('Indicator Date'!AI166="","x",RIGHT('Indicator Date'!AI166,4))</f>
        <v>2014</v>
      </c>
      <c r="AJ166" s="38">
        <f>IF('Indicator Date'!AJ166="","x",'Indicator Date'!AJ166)</f>
        <v>2024</v>
      </c>
      <c r="AK166" s="38">
        <f>IF('Indicator Date'!AK166="","x",'Indicator Date'!AK166)</f>
        <v>2021</v>
      </c>
      <c r="AL166" s="38">
        <f>IF('Indicator Date'!AL166="","x",'Indicator Date'!AL166)</f>
        <v>2022</v>
      </c>
      <c r="AM166" s="38">
        <f>IF('Indicator Date'!AM166="","x",'Indicator Date'!AM166)</f>
        <v>2022</v>
      </c>
      <c r="AN166" s="38">
        <f>IF('Indicator Date'!AN166="","x",'Indicator Date'!AN166)</f>
        <v>2023</v>
      </c>
      <c r="AO166" s="38">
        <f>IF('Indicator Date'!AO166="","x",'Indicator Date'!AO166)</f>
        <v>2022</v>
      </c>
      <c r="AP166" s="38">
        <f>IF('Indicator Date'!AP166="","x",'Indicator Date'!AP166)</f>
        <v>2014</v>
      </c>
      <c r="AQ166" s="38">
        <f>IF('Indicator Date'!AQ166="","x",'Indicator Date'!AQ166)</f>
        <v>2022</v>
      </c>
      <c r="AR166" s="38">
        <f>IF('Indicator Date'!AR166="","x",'Indicator Date'!AR166)</f>
        <v>2022</v>
      </c>
      <c r="AS166" s="38">
        <f>IF('Indicator Date'!AS166="","x",'Indicator Date'!AS166)</f>
        <v>2022</v>
      </c>
      <c r="AT166" s="38">
        <f>IF('Indicator Date'!AT166="","x",'Indicator Date'!AT166)</f>
        <v>2022</v>
      </c>
      <c r="AU166" s="38">
        <f>IF('Indicator Date'!AU166="","x",'Indicator Date'!AU166)</f>
        <v>2022</v>
      </c>
      <c r="AV166" s="38">
        <f>IF('Indicator Date'!AV166="","x",'Indicator Date'!AV166)</f>
        <v>2022</v>
      </c>
      <c r="AW166" s="38">
        <f>IF('Indicator Date'!AW166="","x",'Indicator Date'!AW166)</f>
        <v>2014</v>
      </c>
      <c r="AX166" s="38">
        <f>IF('Indicator Date'!AX166="","x",'Indicator Date'!AX166)</f>
        <v>2024</v>
      </c>
      <c r="AY166" s="38">
        <f>IF('Indicator Date'!AY166="","x",'Indicator Date'!AY166)</f>
        <v>2024</v>
      </c>
      <c r="AZ166" s="38">
        <f>IF('Indicator Date'!AZ166="","x",'Indicator Date'!AZ166)</f>
        <v>2024</v>
      </c>
      <c r="BA166" s="38">
        <f>IF('Indicator Date'!BA166="","x",'Indicator Date'!BA166)</f>
        <v>2024</v>
      </c>
      <c r="BB166" s="38">
        <f>IF('Indicator Date'!BB166="","x",'Indicator Date'!BB166)</f>
        <v>2024</v>
      </c>
      <c r="BC166" s="38">
        <f>IF('Indicator Date'!BC166="","x",'Indicator Date'!BC166)</f>
        <v>2024</v>
      </c>
      <c r="BD166" s="38">
        <f>IF('Indicator Date'!BD166="","x",'Indicator Date'!BD166)</f>
        <v>2024</v>
      </c>
      <c r="BE166" s="38">
        <f>IF('Indicator Date'!BE166="","x",'Indicator Date'!BE166)</f>
        <v>2024</v>
      </c>
      <c r="BF166" s="38">
        <f>IF('Indicator Date'!BF166="","x",'Indicator Date'!BF166)</f>
        <v>2013</v>
      </c>
      <c r="BG166" s="38">
        <f>IF('Indicator Date'!BG166="","x",'Indicator Date'!BG166)</f>
        <v>2022</v>
      </c>
      <c r="BH166" s="38">
        <f>IF('Indicator Date'!BH166="","x",'Indicator Date'!BH166)</f>
        <v>2023</v>
      </c>
      <c r="BI166" s="38">
        <f>IF('Indicator Date'!BI166="","x",'Indicator Date'!BI166)</f>
        <v>2022</v>
      </c>
      <c r="BJ166" s="38">
        <f>IF('Indicator Date'!BJ166="","x",'Indicator Date'!BJ166)</f>
        <v>2018</v>
      </c>
      <c r="BK166" s="38">
        <f>IF('Indicator Date'!BK166="","x",'Indicator Date'!BK166)</f>
        <v>2020</v>
      </c>
      <c r="BL166" s="38">
        <f>IF('Indicator Date'!BL166="","x",'Indicator Date'!BL166)</f>
        <v>2022</v>
      </c>
      <c r="BM166" s="38">
        <f>IF('Indicator Date'!BM166="","x",'Indicator Date'!BM166)</f>
        <v>2014</v>
      </c>
      <c r="BN166" s="38">
        <f>IF('Indicator Date'!BN166="","x",'Indicator Date'!BN166)</f>
        <v>2022</v>
      </c>
      <c r="BO166" s="38">
        <f>IF('Indicator Date'!BO166="","x",'Indicator Date'!BO166)</f>
        <v>2022</v>
      </c>
      <c r="BP166" s="38">
        <f>IF('Indicator Date'!BP166="","x",'Indicator Date'!BP166)</f>
        <v>2017</v>
      </c>
      <c r="BQ166" s="38">
        <f>IF('Indicator Date'!BQ166="","x",'Indicator Date'!BQ166)</f>
        <v>2022</v>
      </c>
      <c r="BR166" s="38">
        <f>IF('Indicator Date'!BR166="","x",'Indicator Date'!BR166)</f>
        <v>2022</v>
      </c>
      <c r="BS166" s="38">
        <f>IF('Indicator Date'!BS166="","x",'Indicator Date'!BS166)</f>
        <v>2022</v>
      </c>
      <c r="BT166" s="38">
        <f>IF('Indicator Date'!BT166="","x",'Indicator Date'!BT166)</f>
        <v>2021</v>
      </c>
      <c r="BU166" s="38">
        <f>IF('Indicator Date'!BU166="","x",'Indicator Date'!BU166)</f>
        <v>2020</v>
      </c>
      <c r="BV166" s="38">
        <f>IF('Indicator Date'!BV166="","x",'Indicator Date'!BV166)</f>
        <v>2023</v>
      </c>
    </row>
    <row r="167" spans="1:74">
      <c r="A167" s="30" t="str">
        <f>'Indicator Data'!A169</f>
        <v>Suriname</v>
      </c>
      <c r="B167" s="23" t="str">
        <f>'Indicator Data'!B169</f>
        <v>SUR</v>
      </c>
      <c r="C167" s="38">
        <f>IF('Indicator Date'!C167="","x",'Indicator Date'!C167)</f>
        <v>2024</v>
      </c>
      <c r="D167" s="38">
        <f>IF('Indicator Date'!D167="","x",'Indicator Date'!D167)</f>
        <v>2024</v>
      </c>
      <c r="E167" s="38">
        <f>IF('Indicator Date'!E167="","x",'Indicator Date'!E167)</f>
        <v>2024</v>
      </c>
      <c r="F167" s="38">
        <f>IF('Indicator Date'!F167="","x",'Indicator Date'!F167)</f>
        <v>2024</v>
      </c>
      <c r="G167" s="38">
        <f>IF('Indicator Date'!G167="","x",'Indicator Date'!G167)</f>
        <v>2024</v>
      </c>
      <c r="H167" s="38">
        <f>IF('Indicator Date'!H167="","x",'Indicator Date'!H167)</f>
        <v>2024</v>
      </c>
      <c r="I167" s="38">
        <f>IF('Indicator Date'!I167="","x",'Indicator Date'!I167)</f>
        <v>2024</v>
      </c>
      <c r="J167" s="38">
        <f>IF('Indicator Date'!J167="","x",'Indicator Date'!J167)</f>
        <v>2024</v>
      </c>
      <c r="K167" s="38">
        <f>IF('Indicator Date'!K167="","x",'Indicator Date'!K167)</f>
        <v>2024</v>
      </c>
      <c r="L167" s="38">
        <f>IF('Indicator Date'!L167="","x",'Indicator Date'!L167)</f>
        <v>2024</v>
      </c>
      <c r="M167" s="38" t="str">
        <f>IF('Indicator Date'!M167="","x",'Indicator Date'!M167)</f>
        <v>x</v>
      </c>
      <c r="N167" s="38" t="str">
        <f>IF('Indicator Date'!N167="","x",'Indicator Date'!N167)</f>
        <v>x</v>
      </c>
      <c r="O167" s="38" t="str">
        <f>IF('Indicator Date'!O167="","x",'Indicator Date'!O167)</f>
        <v>x</v>
      </c>
      <c r="P167" s="38" t="str">
        <f>IF('Indicator Date'!P167="","x",'Indicator Date'!P167)</f>
        <v>x</v>
      </c>
      <c r="Q167" s="38">
        <f>IF('Indicator Date'!Q167="","x",'Indicator Date'!Q167)</f>
        <v>2024</v>
      </c>
      <c r="R167" s="38">
        <f>IF('Indicator Date'!R167="","x",'Indicator Date'!R167)</f>
        <v>2024</v>
      </c>
      <c r="S167" s="38">
        <f>IF('Indicator Date'!S167="","x",'Indicator Date'!S167)</f>
        <v>2024</v>
      </c>
      <c r="T167" s="38">
        <f>IF('Indicator Date'!T167="","x",'Indicator Date'!T167)</f>
        <v>2024</v>
      </c>
      <c r="U167" s="38">
        <f>IF('Indicator Date'!U167="","x",'Indicator Date'!U167)</f>
        <v>2024</v>
      </c>
      <c r="V167" s="38">
        <f>IF('Indicator Date'!V167="","x",'Indicator Date'!V167)</f>
        <v>2021</v>
      </c>
      <c r="W167" s="38">
        <f>IF('Indicator Date'!W167="","x",'Indicator Date'!W167)</f>
        <v>2022</v>
      </c>
      <c r="X167" s="38">
        <f>IF('Indicator Date'!X167="","x",'Indicator Date'!X167)</f>
        <v>2022</v>
      </c>
      <c r="Y167" s="38">
        <f>IF('Indicator Date'!Y167="","x",'Indicator Date'!Y167)</f>
        <v>2018</v>
      </c>
      <c r="Z167" s="38">
        <f>IF('Indicator Date'!Z167="","x",'Indicator Date'!Z167)</f>
        <v>2022</v>
      </c>
      <c r="AA167" s="38">
        <f>IF('Indicator Date'!AA167="","x",'Indicator Date'!AA167)</f>
        <v>2022</v>
      </c>
      <c r="AB167" s="38">
        <f>IF('Indicator Date'!AB167="","x",'Indicator Date'!AB167)</f>
        <v>2018</v>
      </c>
      <c r="AC167" s="38">
        <f>IF('Indicator Date'!AC167="","x",'Indicator Date'!AC167)</f>
        <v>2020</v>
      </c>
      <c r="AD167" s="38">
        <f>IF('Indicator Date'!AD167="","x",'Indicator Date'!AD167)</f>
        <v>2022</v>
      </c>
      <c r="AE167" s="38">
        <f>IF('Indicator Date'!AE167="","x",'Indicator Date'!AE167)</f>
        <v>2024</v>
      </c>
      <c r="AF167" s="38">
        <f>IF('Indicator Date'!AF167="","x",'Indicator Date'!AF167)</f>
        <v>2024</v>
      </c>
      <c r="AG167" s="38">
        <f>IF('Indicator Date'!AG167="","x",'Indicator Date'!AG167)</f>
        <v>2024</v>
      </c>
      <c r="AH167" s="38">
        <f>IF('Indicator Date'!AH167="","x",'Indicator Date'!AH167)</f>
        <v>2022</v>
      </c>
      <c r="AI167" s="38" t="str">
        <f>IF('Indicator Date'!AI167="","x",RIGHT('Indicator Date'!AI167,4))</f>
        <v>2018</v>
      </c>
      <c r="AJ167" s="38">
        <f>IF('Indicator Date'!AJ167="","x",'Indicator Date'!AJ167)</f>
        <v>2024</v>
      </c>
      <c r="AK167" s="38">
        <f>IF('Indicator Date'!AK167="","x",'Indicator Date'!AK167)</f>
        <v>2021</v>
      </c>
      <c r="AL167" s="38">
        <f>IF('Indicator Date'!AL167="","x",'Indicator Date'!AL167)</f>
        <v>2022</v>
      </c>
      <c r="AM167" s="38">
        <f>IF('Indicator Date'!AM167="","x",'Indicator Date'!AM167)</f>
        <v>2022</v>
      </c>
      <c r="AN167" s="38">
        <f>IF('Indicator Date'!AN167="","x",'Indicator Date'!AN167)</f>
        <v>2023</v>
      </c>
      <c r="AO167" s="38">
        <f>IF('Indicator Date'!AO167="","x",'Indicator Date'!AO167)</f>
        <v>2022</v>
      </c>
      <c r="AP167" s="38">
        <f>IF('Indicator Date'!AP167="","x",'Indicator Date'!AP167)</f>
        <v>2018</v>
      </c>
      <c r="AQ167" s="38">
        <f>IF('Indicator Date'!AQ167="","x",'Indicator Date'!AQ167)</f>
        <v>2022</v>
      </c>
      <c r="AR167" s="38">
        <f>IF('Indicator Date'!AR167="","x",'Indicator Date'!AR167)</f>
        <v>2022</v>
      </c>
      <c r="AS167" s="38">
        <f>IF('Indicator Date'!AS167="","x",'Indicator Date'!AS167)</f>
        <v>2022</v>
      </c>
      <c r="AT167" s="38">
        <f>IF('Indicator Date'!AT167="","x",'Indicator Date'!AT167)</f>
        <v>2022</v>
      </c>
      <c r="AU167" s="38">
        <f>IF('Indicator Date'!AU167="","x",'Indicator Date'!AU167)</f>
        <v>2022</v>
      </c>
      <c r="AV167" s="38">
        <f>IF('Indicator Date'!AV167="","x",'Indicator Date'!AV167)</f>
        <v>2022</v>
      </c>
      <c r="AW167" s="38">
        <f>IF('Indicator Date'!AW167="","x",'Indicator Date'!AW167)</f>
        <v>2022</v>
      </c>
      <c r="AX167" s="38">
        <f>IF('Indicator Date'!AX167="","x",'Indicator Date'!AX167)</f>
        <v>2024</v>
      </c>
      <c r="AY167" s="38">
        <f>IF('Indicator Date'!AY167="","x",'Indicator Date'!AY167)</f>
        <v>2024</v>
      </c>
      <c r="AZ167" s="38">
        <f>IF('Indicator Date'!AZ167="","x",'Indicator Date'!AZ167)</f>
        <v>2024</v>
      </c>
      <c r="BA167" s="38" t="str">
        <f>IF('Indicator Date'!BA167="","x",'Indicator Date'!BA167)</f>
        <v>x</v>
      </c>
      <c r="BB167" s="38">
        <f>IF('Indicator Date'!BB167="","x",'Indicator Date'!BB167)</f>
        <v>2024</v>
      </c>
      <c r="BC167" s="38" t="str">
        <f>IF('Indicator Date'!BC167="","x",'Indicator Date'!BC167)</f>
        <v>x</v>
      </c>
      <c r="BD167" s="38">
        <f>IF('Indicator Date'!BD167="","x",'Indicator Date'!BD167)</f>
        <v>2024</v>
      </c>
      <c r="BE167" s="38">
        <f>IF('Indicator Date'!BE167="","x",'Indicator Date'!BE167)</f>
        <v>2024</v>
      </c>
      <c r="BF167" s="38" t="str">
        <f>IF('Indicator Date'!BF167="","x",'Indicator Date'!BF167)</f>
        <v>x</v>
      </c>
      <c r="BG167" s="38">
        <f>IF('Indicator Date'!BG167="","x",'Indicator Date'!BG167)</f>
        <v>2022</v>
      </c>
      <c r="BH167" s="38">
        <f>IF('Indicator Date'!BH167="","x",'Indicator Date'!BH167)</f>
        <v>2023</v>
      </c>
      <c r="BI167" s="38">
        <f>IF('Indicator Date'!BI167="","x",'Indicator Date'!BI167)</f>
        <v>2022</v>
      </c>
      <c r="BJ167" s="38">
        <f>IF('Indicator Date'!BJ167="","x",'Indicator Date'!BJ167)</f>
        <v>2021</v>
      </c>
      <c r="BK167" s="38">
        <f>IF('Indicator Date'!BK167="","x",'Indicator Date'!BK167)</f>
        <v>2021</v>
      </c>
      <c r="BL167" s="38">
        <f>IF('Indicator Date'!BL167="","x",'Indicator Date'!BL167)</f>
        <v>2022</v>
      </c>
      <c r="BM167" s="38">
        <f>IF('Indicator Date'!BM167="","x",'Indicator Date'!BM167)</f>
        <v>2014</v>
      </c>
      <c r="BN167" s="38">
        <f>IF('Indicator Date'!BN167="","x",'Indicator Date'!BN167)</f>
        <v>2022</v>
      </c>
      <c r="BO167" s="38">
        <f>IF('Indicator Date'!BO167="","x",'Indicator Date'!BO167)</f>
        <v>2022</v>
      </c>
      <c r="BP167" s="38">
        <f>IF('Indicator Date'!BP167="","x",'Indicator Date'!BP167)</f>
        <v>2018</v>
      </c>
      <c r="BQ167" s="38">
        <f>IF('Indicator Date'!BQ167="","x",'Indicator Date'!BQ167)</f>
        <v>2022</v>
      </c>
      <c r="BR167" s="38">
        <f>IF('Indicator Date'!BR167="","x",'Indicator Date'!BR167)</f>
        <v>2022</v>
      </c>
      <c r="BS167" s="38" t="str">
        <f>IF('Indicator Date'!BS167="","x",'Indicator Date'!BS167)</f>
        <v>x</v>
      </c>
      <c r="BT167" s="38">
        <f>IF('Indicator Date'!BT167="","x",'Indicator Date'!BT167)</f>
        <v>2021</v>
      </c>
      <c r="BU167" s="38">
        <f>IF('Indicator Date'!BU167="","x",'Indicator Date'!BU167)</f>
        <v>2020</v>
      </c>
      <c r="BV167" s="38">
        <f>IF('Indicator Date'!BV167="","x",'Indicator Date'!BV167)</f>
        <v>2023</v>
      </c>
    </row>
    <row r="168" spans="1:74">
      <c r="A168" s="30" t="str">
        <f>'Indicator Data'!A170</f>
        <v>Sweden</v>
      </c>
      <c r="B168" s="23" t="str">
        <f>'Indicator Data'!B170</f>
        <v>SWE</v>
      </c>
      <c r="C168" s="38">
        <f>IF('Indicator Date'!C168="","x",'Indicator Date'!C168)</f>
        <v>2024</v>
      </c>
      <c r="D168" s="38">
        <f>IF('Indicator Date'!D168="","x",'Indicator Date'!D168)</f>
        <v>2024</v>
      </c>
      <c r="E168" s="38">
        <f>IF('Indicator Date'!E168="","x",'Indicator Date'!E168)</f>
        <v>2024</v>
      </c>
      <c r="F168" s="38">
        <f>IF('Indicator Date'!F168="","x",'Indicator Date'!F168)</f>
        <v>2024</v>
      </c>
      <c r="G168" s="38">
        <f>IF('Indicator Date'!G168="","x",'Indicator Date'!G168)</f>
        <v>2024</v>
      </c>
      <c r="H168" s="38">
        <f>IF('Indicator Date'!H168="","x",'Indicator Date'!H168)</f>
        <v>2024</v>
      </c>
      <c r="I168" s="38">
        <f>IF('Indicator Date'!I168="","x",'Indicator Date'!I168)</f>
        <v>2024</v>
      </c>
      <c r="J168" s="38">
        <f>IF('Indicator Date'!J168="","x",'Indicator Date'!J168)</f>
        <v>2024</v>
      </c>
      <c r="K168" s="38">
        <f>IF('Indicator Date'!K168="","x",'Indicator Date'!K168)</f>
        <v>2024</v>
      </c>
      <c r="L168" s="38">
        <f>IF('Indicator Date'!L168="","x",'Indicator Date'!L168)</f>
        <v>2024</v>
      </c>
      <c r="M168" s="38">
        <f>IF('Indicator Date'!M168="","x",'Indicator Date'!M168)</f>
        <v>2024</v>
      </c>
      <c r="N168" s="38" t="str">
        <f>IF('Indicator Date'!N168="","x",'Indicator Date'!N168)</f>
        <v>x</v>
      </c>
      <c r="O168" s="38" t="str">
        <f>IF('Indicator Date'!O168="","x",'Indicator Date'!O168)</f>
        <v>x</v>
      </c>
      <c r="P168" s="38" t="str">
        <f>IF('Indicator Date'!P168="","x",'Indicator Date'!P168)</f>
        <v>x</v>
      </c>
      <c r="Q168" s="38">
        <f>IF('Indicator Date'!Q168="","x",'Indicator Date'!Q168)</f>
        <v>2024</v>
      </c>
      <c r="R168" s="38">
        <f>IF('Indicator Date'!R168="","x",'Indicator Date'!R168)</f>
        <v>2024</v>
      </c>
      <c r="S168" s="38">
        <f>IF('Indicator Date'!S168="","x",'Indicator Date'!S168)</f>
        <v>2024</v>
      </c>
      <c r="T168" s="38">
        <f>IF('Indicator Date'!T168="","x",'Indicator Date'!T168)</f>
        <v>2024</v>
      </c>
      <c r="U168" s="38">
        <f>IF('Indicator Date'!U168="","x",'Indicator Date'!U168)</f>
        <v>2024</v>
      </c>
      <c r="V168" s="38">
        <f>IF('Indicator Date'!V168="","x",'Indicator Date'!V168)</f>
        <v>2021</v>
      </c>
      <c r="W168" s="38">
        <f>IF('Indicator Date'!W168="","x",'Indicator Date'!W168)</f>
        <v>2022</v>
      </c>
      <c r="X168" s="38">
        <f>IF('Indicator Date'!X168="","x",'Indicator Date'!X168)</f>
        <v>2022</v>
      </c>
      <c r="Y168" s="38" t="str">
        <f>IF('Indicator Date'!Y168="","x",'Indicator Date'!Y168)</f>
        <v>x</v>
      </c>
      <c r="Z168" s="38">
        <f>IF('Indicator Date'!Z168="","x",'Indicator Date'!Z168)</f>
        <v>2022</v>
      </c>
      <c r="AA168" s="38" t="str">
        <f>IF('Indicator Date'!AA168="","x",'Indicator Date'!AA168)</f>
        <v>x</v>
      </c>
      <c r="AB168" s="38">
        <f>IF('Indicator Date'!AB168="","x",'Indicator Date'!AB168)</f>
        <v>2018</v>
      </c>
      <c r="AC168" s="38">
        <f>IF('Indicator Date'!AC168="","x",'Indicator Date'!AC168)</f>
        <v>2020</v>
      </c>
      <c r="AD168" s="38">
        <f>IF('Indicator Date'!AD168="","x",'Indicator Date'!AD168)</f>
        <v>2022</v>
      </c>
      <c r="AE168" s="38">
        <f>IF('Indicator Date'!AE168="","x",'Indicator Date'!AE168)</f>
        <v>2024</v>
      </c>
      <c r="AF168" s="38">
        <f>IF('Indicator Date'!AF168="","x",'Indicator Date'!AF168)</f>
        <v>2024</v>
      </c>
      <c r="AG168" s="38">
        <f>IF('Indicator Date'!AG168="","x",'Indicator Date'!AG168)</f>
        <v>2024</v>
      </c>
      <c r="AH168" s="38">
        <f>IF('Indicator Date'!AH168="","x",'Indicator Date'!AH168)</f>
        <v>2022</v>
      </c>
      <c r="AI168" s="38" t="str">
        <f>IF('Indicator Date'!AI168="","x",RIGHT('Indicator Date'!AI168,4))</f>
        <v>x</v>
      </c>
      <c r="AJ168" s="38">
        <f>IF('Indicator Date'!AJ168="","x",'Indicator Date'!AJ168)</f>
        <v>2024</v>
      </c>
      <c r="AK168" s="38">
        <f>IF('Indicator Date'!AK168="","x",'Indicator Date'!AK168)</f>
        <v>2021</v>
      </c>
      <c r="AL168" s="38">
        <f>IF('Indicator Date'!AL168="","x",'Indicator Date'!AL168)</f>
        <v>2022</v>
      </c>
      <c r="AM168" s="38" t="str">
        <f>IF('Indicator Date'!AM168="","x",'Indicator Date'!AM168)</f>
        <v>x</v>
      </c>
      <c r="AN168" s="38">
        <f>IF('Indicator Date'!AN168="","x",'Indicator Date'!AN168)</f>
        <v>2023</v>
      </c>
      <c r="AO168" s="38">
        <f>IF('Indicator Date'!AO168="","x",'Indicator Date'!AO168)</f>
        <v>2022</v>
      </c>
      <c r="AP168" s="38" t="str">
        <f>IF('Indicator Date'!AP168="","x",'Indicator Date'!AP168)</f>
        <v>x</v>
      </c>
      <c r="AQ168" s="38">
        <f>IF('Indicator Date'!AQ168="","x",'Indicator Date'!AQ168)</f>
        <v>2022</v>
      </c>
      <c r="AR168" s="38" t="str">
        <f>IF('Indicator Date'!AR168="","x",'Indicator Date'!AR168)</f>
        <v>x</v>
      </c>
      <c r="AS168" s="38" t="str">
        <f>IF('Indicator Date'!AS168="","x",'Indicator Date'!AS168)</f>
        <v>x</v>
      </c>
      <c r="AT168" s="38" t="str">
        <f>IF('Indicator Date'!AT168="","x",'Indicator Date'!AT168)</f>
        <v>x</v>
      </c>
      <c r="AU168" s="38">
        <f>IF('Indicator Date'!AU168="","x",'Indicator Date'!AU168)</f>
        <v>2022</v>
      </c>
      <c r="AV168" s="38">
        <f>IF('Indicator Date'!AV168="","x",'Indicator Date'!AV168)</f>
        <v>2022</v>
      </c>
      <c r="AW168" s="38">
        <f>IF('Indicator Date'!AW168="","x",'Indicator Date'!AW168)</f>
        <v>2021</v>
      </c>
      <c r="AX168" s="38">
        <f>IF('Indicator Date'!AX168="","x",'Indicator Date'!AX168)</f>
        <v>2024</v>
      </c>
      <c r="AY168" s="38">
        <f>IF('Indicator Date'!AY168="","x",'Indicator Date'!AY168)</f>
        <v>2024</v>
      </c>
      <c r="AZ168" s="38">
        <f>IF('Indicator Date'!AZ168="","x",'Indicator Date'!AZ168)</f>
        <v>2024</v>
      </c>
      <c r="BA168" s="38" t="str">
        <f>IF('Indicator Date'!BA168="","x",'Indicator Date'!BA168)</f>
        <v>x</v>
      </c>
      <c r="BB168" s="38">
        <f>IF('Indicator Date'!BB168="","x",'Indicator Date'!BB168)</f>
        <v>2024</v>
      </c>
      <c r="BC168" s="38" t="str">
        <f>IF('Indicator Date'!BC168="","x",'Indicator Date'!BC168)</f>
        <v>x</v>
      </c>
      <c r="BD168" s="38">
        <f>IF('Indicator Date'!BD168="","x",'Indicator Date'!BD168)</f>
        <v>2024</v>
      </c>
      <c r="BE168" s="38">
        <f>IF('Indicator Date'!BE168="","x",'Indicator Date'!BE168)</f>
        <v>2024</v>
      </c>
      <c r="BF168" s="38">
        <f>IF('Indicator Date'!BF168="","x",'Indicator Date'!BF168)</f>
        <v>2015</v>
      </c>
      <c r="BG168" s="38">
        <f>IF('Indicator Date'!BG168="","x",'Indicator Date'!BG168)</f>
        <v>2022</v>
      </c>
      <c r="BH168" s="38">
        <f>IF('Indicator Date'!BH168="","x",'Indicator Date'!BH168)</f>
        <v>2023</v>
      </c>
      <c r="BI168" s="38">
        <f>IF('Indicator Date'!BI168="","x",'Indicator Date'!BI168)</f>
        <v>2022</v>
      </c>
      <c r="BJ168" s="38" t="str">
        <f>IF('Indicator Date'!BJ168="","x",'Indicator Date'!BJ168)</f>
        <v>x</v>
      </c>
      <c r="BK168" s="38">
        <f>IF('Indicator Date'!BK168="","x",'Indicator Date'!BK168)</f>
        <v>2022</v>
      </c>
      <c r="BL168" s="38">
        <f>IF('Indicator Date'!BL168="","x",'Indicator Date'!BL168)</f>
        <v>2022</v>
      </c>
      <c r="BM168" s="38">
        <f>IF('Indicator Date'!BM168="","x",'Indicator Date'!BM168)</f>
        <v>2014</v>
      </c>
      <c r="BN168" s="38">
        <f>IF('Indicator Date'!BN168="","x",'Indicator Date'!BN168)</f>
        <v>2022</v>
      </c>
      <c r="BO168" s="38">
        <f>IF('Indicator Date'!BO168="","x",'Indicator Date'!BO168)</f>
        <v>2022</v>
      </c>
      <c r="BP168" s="38">
        <f>IF('Indicator Date'!BP168="","x",'Indicator Date'!BP168)</f>
        <v>2020</v>
      </c>
      <c r="BQ168" s="38">
        <f>IF('Indicator Date'!BQ168="","x",'Indicator Date'!BQ168)</f>
        <v>2022</v>
      </c>
      <c r="BR168" s="38">
        <f>IF('Indicator Date'!BR168="","x",'Indicator Date'!BR168)</f>
        <v>2022</v>
      </c>
      <c r="BS168" s="38">
        <f>IF('Indicator Date'!BS168="","x",'Indicator Date'!BS168)</f>
        <v>2022</v>
      </c>
      <c r="BT168" s="38">
        <f>IF('Indicator Date'!BT168="","x",'Indicator Date'!BT168)</f>
        <v>2022</v>
      </c>
      <c r="BU168" s="38">
        <f>IF('Indicator Date'!BU168="","x",'Indicator Date'!BU168)</f>
        <v>2020</v>
      </c>
      <c r="BV168" s="38">
        <f>IF('Indicator Date'!BV168="","x",'Indicator Date'!BV168)</f>
        <v>2023</v>
      </c>
    </row>
    <row r="169" spans="1:74">
      <c r="A169" s="30" t="str">
        <f>'Indicator Data'!A171</f>
        <v>Switzerland</v>
      </c>
      <c r="B169" s="23" t="str">
        <f>'Indicator Data'!B171</f>
        <v>CHE</v>
      </c>
      <c r="C169" s="38">
        <f>IF('Indicator Date'!C169="","x",'Indicator Date'!C169)</f>
        <v>2024</v>
      </c>
      <c r="D169" s="38">
        <f>IF('Indicator Date'!D169="","x",'Indicator Date'!D169)</f>
        <v>2024</v>
      </c>
      <c r="E169" s="38">
        <f>IF('Indicator Date'!E169="","x",'Indicator Date'!E169)</f>
        <v>2024</v>
      </c>
      <c r="F169" s="38">
        <f>IF('Indicator Date'!F169="","x",'Indicator Date'!F169)</f>
        <v>2024</v>
      </c>
      <c r="G169" s="38">
        <f>IF('Indicator Date'!G169="","x",'Indicator Date'!G169)</f>
        <v>2024</v>
      </c>
      <c r="H169" s="38">
        <f>IF('Indicator Date'!H169="","x",'Indicator Date'!H169)</f>
        <v>2024</v>
      </c>
      <c r="I169" s="38">
        <f>IF('Indicator Date'!I169="","x",'Indicator Date'!I169)</f>
        <v>2024</v>
      </c>
      <c r="J169" s="38">
        <f>IF('Indicator Date'!J169="","x",'Indicator Date'!J169)</f>
        <v>2024</v>
      </c>
      <c r="K169" s="38">
        <f>IF('Indicator Date'!K169="","x",'Indicator Date'!K169)</f>
        <v>2024</v>
      </c>
      <c r="L169" s="38">
        <f>IF('Indicator Date'!L169="","x",'Indicator Date'!L169)</f>
        <v>2024</v>
      </c>
      <c r="M169" s="38">
        <f>IF('Indicator Date'!M169="","x",'Indicator Date'!M169)</f>
        <v>2024</v>
      </c>
      <c r="N169" s="38" t="str">
        <f>IF('Indicator Date'!N169="","x",'Indicator Date'!N169)</f>
        <v>x</v>
      </c>
      <c r="O169" s="38" t="str">
        <f>IF('Indicator Date'!O169="","x",'Indicator Date'!O169)</f>
        <v>x</v>
      </c>
      <c r="P169" s="38" t="str">
        <f>IF('Indicator Date'!P169="","x",'Indicator Date'!P169)</f>
        <v>x</v>
      </c>
      <c r="Q169" s="38">
        <f>IF('Indicator Date'!Q169="","x",'Indicator Date'!Q169)</f>
        <v>2024</v>
      </c>
      <c r="R169" s="38">
        <f>IF('Indicator Date'!R169="","x",'Indicator Date'!R169)</f>
        <v>2024</v>
      </c>
      <c r="S169" s="38">
        <f>IF('Indicator Date'!S169="","x",'Indicator Date'!S169)</f>
        <v>2024</v>
      </c>
      <c r="T169" s="38">
        <f>IF('Indicator Date'!T169="","x",'Indicator Date'!T169)</f>
        <v>2024</v>
      </c>
      <c r="U169" s="38">
        <f>IF('Indicator Date'!U169="","x",'Indicator Date'!U169)</f>
        <v>2024</v>
      </c>
      <c r="V169" s="38">
        <f>IF('Indicator Date'!V169="","x",'Indicator Date'!V169)</f>
        <v>2021</v>
      </c>
      <c r="W169" s="38">
        <f>IF('Indicator Date'!W169="","x",'Indicator Date'!W169)</f>
        <v>2022</v>
      </c>
      <c r="X169" s="38">
        <f>IF('Indicator Date'!X169="","x",'Indicator Date'!X169)</f>
        <v>2022</v>
      </c>
      <c r="Y169" s="38" t="str">
        <f>IF('Indicator Date'!Y169="","x",'Indicator Date'!Y169)</f>
        <v>x</v>
      </c>
      <c r="Z169" s="38">
        <f>IF('Indicator Date'!Z169="","x",'Indicator Date'!Z169)</f>
        <v>2022</v>
      </c>
      <c r="AA169" s="38" t="str">
        <f>IF('Indicator Date'!AA169="","x",'Indicator Date'!AA169)</f>
        <v>x</v>
      </c>
      <c r="AB169" s="38">
        <f>IF('Indicator Date'!AB169="","x",'Indicator Date'!AB169)</f>
        <v>2018</v>
      </c>
      <c r="AC169" s="38" t="str">
        <f>IF('Indicator Date'!AC169="","x",'Indicator Date'!AC169)</f>
        <v>x</v>
      </c>
      <c r="AD169" s="38">
        <f>IF('Indicator Date'!AD169="","x",'Indicator Date'!AD169)</f>
        <v>2022</v>
      </c>
      <c r="AE169" s="38">
        <f>IF('Indicator Date'!AE169="","x",'Indicator Date'!AE169)</f>
        <v>2024</v>
      </c>
      <c r="AF169" s="38">
        <f>IF('Indicator Date'!AF169="","x",'Indicator Date'!AF169)</f>
        <v>2024</v>
      </c>
      <c r="AG169" s="38">
        <f>IF('Indicator Date'!AG169="","x",'Indicator Date'!AG169)</f>
        <v>2024</v>
      </c>
      <c r="AH169" s="38">
        <f>IF('Indicator Date'!AH169="","x",'Indicator Date'!AH169)</f>
        <v>2022</v>
      </c>
      <c r="AI169" s="38" t="str">
        <f>IF('Indicator Date'!AI169="","x",RIGHT('Indicator Date'!AI169,4))</f>
        <v>x</v>
      </c>
      <c r="AJ169" s="38">
        <f>IF('Indicator Date'!AJ169="","x",'Indicator Date'!AJ169)</f>
        <v>2024</v>
      </c>
      <c r="AK169" s="38">
        <f>IF('Indicator Date'!AK169="","x",'Indicator Date'!AK169)</f>
        <v>2021</v>
      </c>
      <c r="AL169" s="38">
        <f>IF('Indicator Date'!AL169="","x",'Indicator Date'!AL169)</f>
        <v>2022</v>
      </c>
      <c r="AM169" s="38" t="str">
        <f>IF('Indicator Date'!AM169="","x",'Indicator Date'!AM169)</f>
        <v>x</v>
      </c>
      <c r="AN169" s="38">
        <f>IF('Indicator Date'!AN169="","x",'Indicator Date'!AN169)</f>
        <v>2023</v>
      </c>
      <c r="AO169" s="38">
        <f>IF('Indicator Date'!AO169="","x",'Indicator Date'!AO169)</f>
        <v>2022</v>
      </c>
      <c r="AP169" s="38" t="str">
        <f>IF('Indicator Date'!AP169="","x",'Indicator Date'!AP169)</f>
        <v>x</v>
      </c>
      <c r="AQ169" s="38">
        <f>IF('Indicator Date'!AQ169="","x",'Indicator Date'!AQ169)</f>
        <v>2022</v>
      </c>
      <c r="AR169" s="38">
        <f>IF('Indicator Date'!AR169="","x",'Indicator Date'!AR169)</f>
        <v>2021</v>
      </c>
      <c r="AS169" s="38">
        <f>IF('Indicator Date'!AS169="","x",'Indicator Date'!AS169)</f>
        <v>2021</v>
      </c>
      <c r="AT169" s="38" t="str">
        <f>IF('Indicator Date'!AT169="","x",'Indicator Date'!AT169)</f>
        <v>x</v>
      </c>
      <c r="AU169" s="38">
        <f>IF('Indicator Date'!AU169="","x",'Indicator Date'!AU169)</f>
        <v>2022</v>
      </c>
      <c r="AV169" s="38">
        <f>IF('Indicator Date'!AV169="","x",'Indicator Date'!AV169)</f>
        <v>2022</v>
      </c>
      <c r="AW169" s="38">
        <f>IF('Indicator Date'!AW169="","x",'Indicator Date'!AW169)</f>
        <v>2020</v>
      </c>
      <c r="AX169" s="38">
        <f>IF('Indicator Date'!AX169="","x",'Indicator Date'!AX169)</f>
        <v>2024</v>
      </c>
      <c r="AY169" s="38">
        <f>IF('Indicator Date'!AY169="","x",'Indicator Date'!AY169)</f>
        <v>2024</v>
      </c>
      <c r="AZ169" s="38">
        <f>IF('Indicator Date'!AZ169="","x",'Indicator Date'!AZ169)</f>
        <v>2024</v>
      </c>
      <c r="BA169" s="38" t="str">
        <f>IF('Indicator Date'!BA169="","x",'Indicator Date'!BA169)</f>
        <v>x</v>
      </c>
      <c r="BB169" s="38">
        <f>IF('Indicator Date'!BB169="","x",'Indicator Date'!BB169)</f>
        <v>2024</v>
      </c>
      <c r="BC169" s="38" t="str">
        <f>IF('Indicator Date'!BC169="","x",'Indicator Date'!BC169)</f>
        <v>x</v>
      </c>
      <c r="BD169" s="38">
        <f>IF('Indicator Date'!BD169="","x",'Indicator Date'!BD169)</f>
        <v>2024</v>
      </c>
      <c r="BE169" s="38">
        <f>IF('Indicator Date'!BE169="","x",'Indicator Date'!BE169)</f>
        <v>2024</v>
      </c>
      <c r="BF169" s="38">
        <f>IF('Indicator Date'!BF169="","x",'Indicator Date'!BF169)</f>
        <v>2015</v>
      </c>
      <c r="BG169" s="38">
        <f>IF('Indicator Date'!BG169="","x",'Indicator Date'!BG169)</f>
        <v>2022</v>
      </c>
      <c r="BH169" s="38">
        <f>IF('Indicator Date'!BH169="","x",'Indicator Date'!BH169)</f>
        <v>2023</v>
      </c>
      <c r="BI169" s="38">
        <f>IF('Indicator Date'!BI169="","x",'Indicator Date'!BI169)</f>
        <v>2022</v>
      </c>
      <c r="BJ169" s="38" t="str">
        <f>IF('Indicator Date'!BJ169="","x",'Indicator Date'!BJ169)</f>
        <v>x</v>
      </c>
      <c r="BK169" s="38">
        <f>IF('Indicator Date'!BK169="","x",'Indicator Date'!BK169)</f>
        <v>2021</v>
      </c>
      <c r="BL169" s="38">
        <f>IF('Indicator Date'!BL169="","x",'Indicator Date'!BL169)</f>
        <v>2022</v>
      </c>
      <c r="BM169" s="38">
        <f>IF('Indicator Date'!BM169="","x",'Indicator Date'!BM169)</f>
        <v>2014</v>
      </c>
      <c r="BN169" s="38">
        <f>IF('Indicator Date'!BN169="","x",'Indicator Date'!BN169)</f>
        <v>2022</v>
      </c>
      <c r="BO169" s="38">
        <f>IF('Indicator Date'!BO169="","x",'Indicator Date'!BO169)</f>
        <v>2022</v>
      </c>
      <c r="BP169" s="38">
        <f>IF('Indicator Date'!BP169="","x",'Indicator Date'!BP169)</f>
        <v>2021</v>
      </c>
      <c r="BQ169" s="38">
        <f>IF('Indicator Date'!BQ169="","x",'Indicator Date'!BQ169)</f>
        <v>2022</v>
      </c>
      <c r="BR169" s="38">
        <f>IF('Indicator Date'!BR169="","x",'Indicator Date'!BR169)</f>
        <v>2022</v>
      </c>
      <c r="BS169" s="38">
        <f>IF('Indicator Date'!BS169="","x",'Indicator Date'!BS169)</f>
        <v>2022</v>
      </c>
      <c r="BT169" s="38">
        <f>IF('Indicator Date'!BT169="","x",'Indicator Date'!BT169)</f>
        <v>2021</v>
      </c>
      <c r="BU169" s="38">
        <f>IF('Indicator Date'!BU169="","x",'Indicator Date'!BU169)</f>
        <v>2020</v>
      </c>
      <c r="BV169" s="38">
        <f>IF('Indicator Date'!BV169="","x",'Indicator Date'!BV169)</f>
        <v>2023</v>
      </c>
    </row>
    <row r="170" spans="1:74">
      <c r="A170" s="30" t="str">
        <f>'Indicator Data'!A172</f>
        <v>Syria</v>
      </c>
      <c r="B170" s="23" t="str">
        <f>'Indicator Data'!B172</f>
        <v>SYR</v>
      </c>
      <c r="C170" s="38">
        <f>IF('Indicator Date'!C170="","x",'Indicator Date'!C170)</f>
        <v>2024</v>
      </c>
      <c r="D170" s="38">
        <f>IF('Indicator Date'!D170="","x",'Indicator Date'!D170)</f>
        <v>2024</v>
      </c>
      <c r="E170" s="38">
        <f>IF('Indicator Date'!E170="","x",'Indicator Date'!E170)</f>
        <v>2024</v>
      </c>
      <c r="F170" s="38">
        <f>IF('Indicator Date'!F170="","x",'Indicator Date'!F170)</f>
        <v>2024</v>
      </c>
      <c r="G170" s="38">
        <f>IF('Indicator Date'!G170="","x",'Indicator Date'!G170)</f>
        <v>2024</v>
      </c>
      <c r="H170" s="38">
        <f>IF('Indicator Date'!H170="","x",'Indicator Date'!H170)</f>
        <v>2024</v>
      </c>
      <c r="I170" s="38">
        <f>IF('Indicator Date'!I170="","x",'Indicator Date'!I170)</f>
        <v>2024</v>
      </c>
      <c r="J170" s="38">
        <f>IF('Indicator Date'!J170="","x",'Indicator Date'!J170)</f>
        <v>2024</v>
      </c>
      <c r="K170" s="38">
        <f>IF('Indicator Date'!K170="","x",'Indicator Date'!K170)</f>
        <v>2024</v>
      </c>
      <c r="L170" s="38">
        <f>IF('Indicator Date'!L170="","x",'Indicator Date'!L170)</f>
        <v>2024</v>
      </c>
      <c r="M170" s="38">
        <f>IF('Indicator Date'!M170="","x",'Indicator Date'!M170)</f>
        <v>2024</v>
      </c>
      <c r="N170" s="38" t="str">
        <f>IF('Indicator Date'!N170="","x",'Indicator Date'!N170)</f>
        <v>x</v>
      </c>
      <c r="O170" s="38" t="str">
        <f>IF('Indicator Date'!O170="","x",'Indicator Date'!O170)</f>
        <v>x</v>
      </c>
      <c r="P170" s="38" t="str">
        <f>IF('Indicator Date'!P170="","x",'Indicator Date'!P170)</f>
        <v>x</v>
      </c>
      <c r="Q170" s="38">
        <f>IF('Indicator Date'!Q170="","x",'Indicator Date'!Q170)</f>
        <v>2024</v>
      </c>
      <c r="R170" s="38">
        <f>IF('Indicator Date'!R170="","x",'Indicator Date'!R170)</f>
        <v>2024</v>
      </c>
      <c r="S170" s="38">
        <f>IF('Indicator Date'!S170="","x",'Indicator Date'!S170)</f>
        <v>2024</v>
      </c>
      <c r="T170" s="38">
        <f>IF('Indicator Date'!T170="","x",'Indicator Date'!T170)</f>
        <v>2024</v>
      </c>
      <c r="U170" s="38">
        <f>IF('Indicator Date'!U170="","x",'Indicator Date'!U170)</f>
        <v>2024</v>
      </c>
      <c r="V170" s="38">
        <f>IF('Indicator Date'!V170="","x",'Indicator Date'!V170)</f>
        <v>2021</v>
      </c>
      <c r="W170" s="38">
        <f>IF('Indicator Date'!W170="","x",'Indicator Date'!W170)</f>
        <v>2022</v>
      </c>
      <c r="X170" s="38">
        <f>IF('Indicator Date'!X170="","x",'Indicator Date'!X170)</f>
        <v>2022</v>
      </c>
      <c r="Y170" s="38">
        <f>IF('Indicator Date'!Y170="","x",'Indicator Date'!Y170)</f>
        <v>2006</v>
      </c>
      <c r="Z170" s="38">
        <f>IF('Indicator Date'!Z170="","x",'Indicator Date'!Z170)</f>
        <v>2016</v>
      </c>
      <c r="AA170" s="38">
        <f>IF('Indicator Date'!AA170="","x",'Indicator Date'!AA170)</f>
        <v>2022</v>
      </c>
      <c r="AB170" s="38">
        <f>IF('Indicator Date'!AB170="","x",'Indicator Date'!AB170)</f>
        <v>2019</v>
      </c>
      <c r="AC170" s="38">
        <f>IF('Indicator Date'!AC170="","x",'Indicator Date'!AC170)</f>
        <v>2020</v>
      </c>
      <c r="AD170" s="38">
        <f>IF('Indicator Date'!AD170="","x",'Indicator Date'!AD170)</f>
        <v>2022</v>
      </c>
      <c r="AE170" s="38">
        <f>IF('Indicator Date'!AE170="","x",'Indicator Date'!AE170)</f>
        <v>2024</v>
      </c>
      <c r="AF170" s="38">
        <f>IF('Indicator Date'!AF170="","x",'Indicator Date'!AF170)</f>
        <v>2024</v>
      </c>
      <c r="AG170" s="38">
        <f>IF('Indicator Date'!AG170="","x",'Indicator Date'!AG170)</f>
        <v>2024</v>
      </c>
      <c r="AH170" s="38">
        <f>IF('Indicator Date'!AH170="","x",'Indicator Date'!AH170)</f>
        <v>2022</v>
      </c>
      <c r="AI170" s="38" t="str">
        <f>IF('Indicator Date'!AI170="","x",RIGHT('Indicator Date'!AI170,4))</f>
        <v>x</v>
      </c>
      <c r="AJ170" s="38">
        <f>IF('Indicator Date'!AJ170="","x",'Indicator Date'!AJ170)</f>
        <v>2024</v>
      </c>
      <c r="AK170" s="38">
        <f>IF('Indicator Date'!AK170="","x",'Indicator Date'!AK170)</f>
        <v>2021</v>
      </c>
      <c r="AL170" s="38">
        <f>IF('Indicator Date'!AL170="","x",'Indicator Date'!AL170)</f>
        <v>2022</v>
      </c>
      <c r="AM170" s="38">
        <f>IF('Indicator Date'!AM170="","x",'Indicator Date'!AM170)</f>
        <v>2021</v>
      </c>
      <c r="AN170" s="38">
        <f>IF('Indicator Date'!AN170="","x",'Indicator Date'!AN170)</f>
        <v>2021</v>
      </c>
      <c r="AO170" s="38">
        <f>IF('Indicator Date'!AO170="","x",'Indicator Date'!AO170)</f>
        <v>2022</v>
      </c>
      <c r="AP170" s="38">
        <f>IF('Indicator Date'!AP170="","x",'Indicator Date'!AP170)</f>
        <v>2010</v>
      </c>
      <c r="AQ170" s="38">
        <f>IF('Indicator Date'!AQ170="","x",'Indicator Date'!AQ170)</f>
        <v>2022</v>
      </c>
      <c r="AR170" s="38">
        <f>IF('Indicator Date'!AR170="","x",'Indicator Date'!AR170)</f>
        <v>2022</v>
      </c>
      <c r="AS170" s="38">
        <f>IF('Indicator Date'!AS170="","x",'Indicator Date'!AS170)</f>
        <v>2022</v>
      </c>
      <c r="AT170" s="38">
        <f>IF('Indicator Date'!AT170="","x",'Indicator Date'!AT170)</f>
        <v>2022</v>
      </c>
      <c r="AU170" s="38">
        <f>IF('Indicator Date'!AU170="","x",'Indicator Date'!AU170)</f>
        <v>2022</v>
      </c>
      <c r="AV170" s="38">
        <f>IF('Indicator Date'!AV170="","x",'Indicator Date'!AV170)</f>
        <v>2022</v>
      </c>
      <c r="AW170" s="38">
        <f>IF('Indicator Date'!AW170="","x",'Indicator Date'!AW170)</f>
        <v>2022</v>
      </c>
      <c r="AX170" s="38">
        <f>IF('Indicator Date'!AX170="","x",'Indicator Date'!AX170)</f>
        <v>2024</v>
      </c>
      <c r="AY170" s="38">
        <f>IF('Indicator Date'!AY170="","x",'Indicator Date'!AY170)</f>
        <v>2024</v>
      </c>
      <c r="AZ170" s="38">
        <f>IF('Indicator Date'!AZ170="","x",'Indicator Date'!AZ170)</f>
        <v>2024</v>
      </c>
      <c r="BA170" s="38">
        <f>IF('Indicator Date'!BA170="","x",'Indicator Date'!BA170)</f>
        <v>2024</v>
      </c>
      <c r="BB170" s="38">
        <f>IF('Indicator Date'!BB170="","x",'Indicator Date'!BB170)</f>
        <v>2024</v>
      </c>
      <c r="BC170" s="38">
        <f>IF('Indicator Date'!BC170="","x",'Indicator Date'!BC170)</f>
        <v>2024</v>
      </c>
      <c r="BD170" s="38">
        <f>IF('Indicator Date'!BD170="","x",'Indicator Date'!BD170)</f>
        <v>2024</v>
      </c>
      <c r="BE170" s="38">
        <f>IF('Indicator Date'!BE170="","x",'Indicator Date'!BE170)</f>
        <v>2024</v>
      </c>
      <c r="BF170" s="38">
        <f>IF('Indicator Date'!BF170="","x",'Indicator Date'!BF170)</f>
        <v>2013</v>
      </c>
      <c r="BG170" s="38">
        <f>IF('Indicator Date'!BG170="","x",'Indicator Date'!BG170)</f>
        <v>2022</v>
      </c>
      <c r="BH170" s="38">
        <f>IF('Indicator Date'!BH170="","x",'Indicator Date'!BH170)</f>
        <v>2023</v>
      </c>
      <c r="BI170" s="38">
        <f>IF('Indicator Date'!BI170="","x",'Indicator Date'!BI170)</f>
        <v>2022</v>
      </c>
      <c r="BJ170" s="38">
        <f>IF('Indicator Date'!BJ170="","x",'Indicator Date'!BJ170)</f>
        <v>2021</v>
      </c>
      <c r="BK170" s="38">
        <f>IF('Indicator Date'!BK170="","x",'Indicator Date'!BK170)</f>
        <v>2020</v>
      </c>
      <c r="BL170" s="38">
        <f>IF('Indicator Date'!BL170="","x",'Indicator Date'!BL170)</f>
        <v>2021</v>
      </c>
      <c r="BM170" s="38">
        <f>IF('Indicator Date'!BM170="","x",'Indicator Date'!BM170)</f>
        <v>2014</v>
      </c>
      <c r="BN170" s="38">
        <f>IF('Indicator Date'!BN170="","x",'Indicator Date'!BN170)</f>
        <v>2022</v>
      </c>
      <c r="BO170" s="38">
        <f>IF('Indicator Date'!BO170="","x",'Indicator Date'!BO170)</f>
        <v>2022</v>
      </c>
      <c r="BP170" s="38">
        <f>IF('Indicator Date'!BP170="","x",'Indicator Date'!BP170)</f>
        <v>2016</v>
      </c>
      <c r="BQ170" s="38">
        <f>IF('Indicator Date'!BQ170="","x",'Indicator Date'!BQ170)</f>
        <v>2022</v>
      </c>
      <c r="BR170" s="38">
        <f>IF('Indicator Date'!BR170="","x",'Indicator Date'!BR170)</f>
        <v>2022</v>
      </c>
      <c r="BS170" s="38" t="str">
        <f>IF('Indicator Date'!BS170="","x",'Indicator Date'!BS170)</f>
        <v>x</v>
      </c>
      <c r="BT170" s="38" t="str">
        <f>IF('Indicator Date'!BT170="","x",'Indicator Date'!BT170)</f>
        <v>x</v>
      </c>
      <c r="BU170" s="38">
        <f>IF('Indicator Date'!BU170="","x",'Indicator Date'!BU170)</f>
        <v>2020</v>
      </c>
      <c r="BV170" s="38">
        <f>IF('Indicator Date'!BV170="","x",'Indicator Date'!BV170)</f>
        <v>2021</v>
      </c>
    </row>
    <row r="171" spans="1:74">
      <c r="A171" s="30" t="str">
        <f>'Indicator Data'!A173</f>
        <v>Tajikistan</v>
      </c>
      <c r="B171" s="23" t="str">
        <f>'Indicator Data'!B173</f>
        <v>TJK</v>
      </c>
      <c r="C171" s="38">
        <f>IF('Indicator Date'!C171="","x",'Indicator Date'!C171)</f>
        <v>2024</v>
      </c>
      <c r="D171" s="38">
        <f>IF('Indicator Date'!D171="","x",'Indicator Date'!D171)</f>
        <v>2024</v>
      </c>
      <c r="E171" s="38">
        <f>IF('Indicator Date'!E171="","x",'Indicator Date'!E171)</f>
        <v>2024</v>
      </c>
      <c r="F171" s="38">
        <f>IF('Indicator Date'!F171="","x",'Indicator Date'!F171)</f>
        <v>2024</v>
      </c>
      <c r="G171" s="38">
        <f>IF('Indicator Date'!G171="","x",'Indicator Date'!G171)</f>
        <v>2024</v>
      </c>
      <c r="H171" s="38">
        <f>IF('Indicator Date'!H171="","x",'Indicator Date'!H171)</f>
        <v>2024</v>
      </c>
      <c r="I171" s="38">
        <f>IF('Indicator Date'!I171="","x",'Indicator Date'!I171)</f>
        <v>2024</v>
      </c>
      <c r="J171" s="38">
        <f>IF('Indicator Date'!J171="","x",'Indicator Date'!J171)</f>
        <v>2024</v>
      </c>
      <c r="K171" s="38">
        <f>IF('Indicator Date'!K171="","x",'Indicator Date'!K171)</f>
        <v>2024</v>
      </c>
      <c r="L171" s="38">
        <f>IF('Indicator Date'!L171="","x",'Indicator Date'!L171)</f>
        <v>2024</v>
      </c>
      <c r="M171" s="38">
        <f>IF('Indicator Date'!M171="","x",'Indicator Date'!M171)</f>
        <v>2024</v>
      </c>
      <c r="N171" s="38" t="str">
        <f>IF('Indicator Date'!N171="","x",'Indicator Date'!N171)</f>
        <v>x</v>
      </c>
      <c r="O171" s="38" t="str">
        <f>IF('Indicator Date'!O171="","x",'Indicator Date'!O171)</f>
        <v>x</v>
      </c>
      <c r="P171" s="38" t="str">
        <f>IF('Indicator Date'!P171="","x",'Indicator Date'!P171)</f>
        <v>x</v>
      </c>
      <c r="Q171" s="38">
        <f>IF('Indicator Date'!Q171="","x",'Indicator Date'!Q171)</f>
        <v>2024</v>
      </c>
      <c r="R171" s="38">
        <f>IF('Indicator Date'!R171="","x",'Indicator Date'!R171)</f>
        <v>2024</v>
      </c>
      <c r="S171" s="38">
        <f>IF('Indicator Date'!S171="","x",'Indicator Date'!S171)</f>
        <v>2024</v>
      </c>
      <c r="T171" s="38">
        <f>IF('Indicator Date'!T171="","x",'Indicator Date'!T171)</f>
        <v>2024</v>
      </c>
      <c r="U171" s="38">
        <f>IF('Indicator Date'!U171="","x",'Indicator Date'!U171)</f>
        <v>2024</v>
      </c>
      <c r="V171" s="38">
        <f>IF('Indicator Date'!V171="","x",'Indicator Date'!V171)</f>
        <v>2021</v>
      </c>
      <c r="W171" s="38">
        <f>IF('Indicator Date'!W171="","x",'Indicator Date'!W171)</f>
        <v>2022</v>
      </c>
      <c r="X171" s="38">
        <f>IF('Indicator Date'!X171="","x",'Indicator Date'!X171)</f>
        <v>2022</v>
      </c>
      <c r="Y171" s="38">
        <f>IF('Indicator Date'!Y171="","x",'Indicator Date'!Y171)</f>
        <v>2017</v>
      </c>
      <c r="Z171" s="38">
        <f>IF('Indicator Date'!Z171="","x",'Indicator Date'!Z171)</f>
        <v>2022</v>
      </c>
      <c r="AA171" s="38">
        <f>IF('Indicator Date'!AA171="","x",'Indicator Date'!AA171)</f>
        <v>2022</v>
      </c>
      <c r="AB171" s="38">
        <f>IF('Indicator Date'!AB171="","x",'Indicator Date'!AB171)</f>
        <v>2015</v>
      </c>
      <c r="AC171" s="38" t="str">
        <f>IF('Indicator Date'!AC171="","x",'Indicator Date'!AC171)</f>
        <v>x</v>
      </c>
      <c r="AD171" s="38">
        <f>IF('Indicator Date'!AD171="","x",'Indicator Date'!AD171)</f>
        <v>2022</v>
      </c>
      <c r="AE171" s="38">
        <f>IF('Indicator Date'!AE171="","x",'Indicator Date'!AE171)</f>
        <v>2024</v>
      </c>
      <c r="AF171" s="38">
        <f>IF('Indicator Date'!AF171="","x",'Indicator Date'!AF171)</f>
        <v>2024</v>
      </c>
      <c r="AG171" s="38">
        <f>IF('Indicator Date'!AG171="","x",'Indicator Date'!AG171)</f>
        <v>2024</v>
      </c>
      <c r="AH171" s="38">
        <f>IF('Indicator Date'!AH171="","x",'Indicator Date'!AH171)</f>
        <v>2022</v>
      </c>
      <c r="AI171" s="38" t="str">
        <f>IF('Indicator Date'!AI171="","x",RIGHT('Indicator Date'!AI171,4))</f>
        <v>2017</v>
      </c>
      <c r="AJ171" s="38">
        <f>IF('Indicator Date'!AJ171="","x",'Indicator Date'!AJ171)</f>
        <v>2024</v>
      </c>
      <c r="AK171" s="38">
        <f>IF('Indicator Date'!AK171="","x",'Indicator Date'!AK171)</f>
        <v>2021</v>
      </c>
      <c r="AL171" s="38">
        <f>IF('Indicator Date'!AL171="","x",'Indicator Date'!AL171)</f>
        <v>2022</v>
      </c>
      <c r="AM171" s="38">
        <f>IF('Indicator Date'!AM171="","x",'Indicator Date'!AM171)</f>
        <v>2022</v>
      </c>
      <c r="AN171" s="38">
        <f>IF('Indicator Date'!AN171="","x",'Indicator Date'!AN171)</f>
        <v>2023</v>
      </c>
      <c r="AO171" s="38">
        <f>IF('Indicator Date'!AO171="","x",'Indicator Date'!AO171)</f>
        <v>2022</v>
      </c>
      <c r="AP171" s="38">
        <f>IF('Indicator Date'!AP171="","x",'Indicator Date'!AP171)</f>
        <v>2017</v>
      </c>
      <c r="AQ171" s="38">
        <f>IF('Indicator Date'!AQ171="","x",'Indicator Date'!AQ171)</f>
        <v>2022</v>
      </c>
      <c r="AR171" s="38">
        <f>IF('Indicator Date'!AR171="","x",'Indicator Date'!AR171)</f>
        <v>2022</v>
      </c>
      <c r="AS171" s="38">
        <f>IF('Indicator Date'!AS171="","x",'Indicator Date'!AS171)</f>
        <v>2022</v>
      </c>
      <c r="AT171" s="38">
        <f>IF('Indicator Date'!AT171="","x",'Indicator Date'!AT171)</f>
        <v>2022</v>
      </c>
      <c r="AU171" s="38">
        <f>IF('Indicator Date'!AU171="","x",'Indicator Date'!AU171)</f>
        <v>2022</v>
      </c>
      <c r="AV171" s="38">
        <f>IF('Indicator Date'!AV171="","x",'Indicator Date'!AV171)</f>
        <v>2022</v>
      </c>
      <c r="AW171" s="38">
        <f>IF('Indicator Date'!AW171="","x",'Indicator Date'!AW171)</f>
        <v>2015</v>
      </c>
      <c r="AX171" s="38">
        <f>IF('Indicator Date'!AX171="","x",'Indicator Date'!AX171)</f>
        <v>2024</v>
      </c>
      <c r="AY171" s="38">
        <f>IF('Indicator Date'!AY171="","x",'Indicator Date'!AY171)</f>
        <v>2024</v>
      </c>
      <c r="AZ171" s="38">
        <f>IF('Indicator Date'!AZ171="","x",'Indicator Date'!AZ171)</f>
        <v>2024</v>
      </c>
      <c r="BA171" s="38">
        <f>IF('Indicator Date'!BA171="","x",'Indicator Date'!BA171)</f>
        <v>2022</v>
      </c>
      <c r="BB171" s="38">
        <f>IF('Indicator Date'!BB171="","x",'Indicator Date'!BB171)</f>
        <v>2024</v>
      </c>
      <c r="BC171" s="38">
        <f>IF('Indicator Date'!BC171="","x",'Indicator Date'!BC171)</f>
        <v>2023</v>
      </c>
      <c r="BD171" s="38">
        <f>IF('Indicator Date'!BD171="","x",'Indicator Date'!BD171)</f>
        <v>2024</v>
      </c>
      <c r="BE171" s="38">
        <f>IF('Indicator Date'!BE171="","x",'Indicator Date'!BE171)</f>
        <v>2024</v>
      </c>
      <c r="BF171" s="38">
        <f>IF('Indicator Date'!BF171="","x",'Indicator Date'!BF171)</f>
        <v>2013</v>
      </c>
      <c r="BG171" s="38">
        <f>IF('Indicator Date'!BG171="","x",'Indicator Date'!BG171)</f>
        <v>2022</v>
      </c>
      <c r="BH171" s="38">
        <f>IF('Indicator Date'!BH171="","x",'Indicator Date'!BH171)</f>
        <v>2023</v>
      </c>
      <c r="BI171" s="38">
        <f>IF('Indicator Date'!BI171="","x",'Indicator Date'!BI171)</f>
        <v>2022</v>
      </c>
      <c r="BJ171" s="38" t="str">
        <f>IF('Indicator Date'!BJ171="","x",'Indicator Date'!BJ171)</f>
        <v>x</v>
      </c>
      <c r="BK171" s="38">
        <f>IF('Indicator Date'!BK171="","x",'Indicator Date'!BK171)</f>
        <v>2017</v>
      </c>
      <c r="BL171" s="38">
        <f>IF('Indicator Date'!BL171="","x",'Indicator Date'!BL171)</f>
        <v>2021</v>
      </c>
      <c r="BM171" s="38">
        <f>IF('Indicator Date'!BM171="","x",'Indicator Date'!BM171)</f>
        <v>2014</v>
      </c>
      <c r="BN171" s="38">
        <f>IF('Indicator Date'!BN171="","x",'Indicator Date'!BN171)</f>
        <v>2022</v>
      </c>
      <c r="BO171" s="38">
        <f>IF('Indicator Date'!BO171="","x",'Indicator Date'!BO171)</f>
        <v>2022</v>
      </c>
      <c r="BP171" s="38">
        <f>IF('Indicator Date'!BP171="","x",'Indicator Date'!BP171)</f>
        <v>2014</v>
      </c>
      <c r="BQ171" s="38">
        <f>IF('Indicator Date'!BQ171="","x",'Indicator Date'!BQ171)</f>
        <v>2022</v>
      </c>
      <c r="BR171" s="38">
        <f>IF('Indicator Date'!BR171="","x",'Indicator Date'!BR171)</f>
        <v>2022</v>
      </c>
      <c r="BS171" s="38" t="str">
        <f>IF('Indicator Date'!BS171="","x",'Indicator Date'!BS171)</f>
        <v>x</v>
      </c>
      <c r="BT171" s="38">
        <f>IF('Indicator Date'!BT171="","x",'Indicator Date'!BT171)</f>
        <v>2021</v>
      </c>
      <c r="BU171" s="38">
        <f>IF('Indicator Date'!BU171="","x",'Indicator Date'!BU171)</f>
        <v>2020</v>
      </c>
      <c r="BV171" s="38">
        <f>IF('Indicator Date'!BV171="","x",'Indicator Date'!BV171)</f>
        <v>2023</v>
      </c>
    </row>
    <row r="172" spans="1:74">
      <c r="A172" s="30" t="str">
        <f>'Indicator Data'!A174</f>
        <v>Tanzania</v>
      </c>
      <c r="B172" s="23" t="str">
        <f>'Indicator Data'!B174</f>
        <v>TZA</v>
      </c>
      <c r="C172" s="38">
        <f>IF('Indicator Date'!C172="","x",'Indicator Date'!C172)</f>
        <v>2024</v>
      </c>
      <c r="D172" s="38">
        <f>IF('Indicator Date'!D172="","x",'Indicator Date'!D172)</f>
        <v>2024</v>
      </c>
      <c r="E172" s="38">
        <f>IF('Indicator Date'!E172="","x",'Indicator Date'!E172)</f>
        <v>2024</v>
      </c>
      <c r="F172" s="38">
        <f>IF('Indicator Date'!F172="","x",'Indicator Date'!F172)</f>
        <v>2024</v>
      </c>
      <c r="G172" s="38">
        <f>IF('Indicator Date'!G172="","x",'Indicator Date'!G172)</f>
        <v>2024</v>
      </c>
      <c r="H172" s="38">
        <f>IF('Indicator Date'!H172="","x",'Indicator Date'!H172)</f>
        <v>2024</v>
      </c>
      <c r="I172" s="38">
        <f>IF('Indicator Date'!I172="","x",'Indicator Date'!I172)</f>
        <v>2024</v>
      </c>
      <c r="J172" s="38">
        <f>IF('Indicator Date'!J172="","x",'Indicator Date'!J172)</f>
        <v>2024</v>
      </c>
      <c r="K172" s="38">
        <f>IF('Indicator Date'!K172="","x",'Indicator Date'!K172)</f>
        <v>2024</v>
      </c>
      <c r="L172" s="38">
        <f>IF('Indicator Date'!L172="","x",'Indicator Date'!L172)</f>
        <v>2024</v>
      </c>
      <c r="M172" s="38">
        <f>IF('Indicator Date'!M172="","x",'Indicator Date'!M172)</f>
        <v>2024</v>
      </c>
      <c r="N172" s="38">
        <f>IF('Indicator Date'!N172="","x",'Indicator Date'!N172)</f>
        <v>2024</v>
      </c>
      <c r="O172" s="38">
        <f>IF('Indicator Date'!O172="","x",'Indicator Date'!O172)</f>
        <v>2024</v>
      </c>
      <c r="P172" s="38">
        <f>IF('Indicator Date'!P172="","x",'Indicator Date'!P172)</f>
        <v>2024</v>
      </c>
      <c r="Q172" s="38">
        <f>IF('Indicator Date'!Q172="","x",'Indicator Date'!Q172)</f>
        <v>2024</v>
      </c>
      <c r="R172" s="38">
        <f>IF('Indicator Date'!R172="","x",'Indicator Date'!R172)</f>
        <v>2024</v>
      </c>
      <c r="S172" s="38">
        <f>IF('Indicator Date'!S172="","x",'Indicator Date'!S172)</f>
        <v>2024</v>
      </c>
      <c r="T172" s="38">
        <f>IF('Indicator Date'!T172="","x",'Indicator Date'!T172)</f>
        <v>2024</v>
      </c>
      <c r="U172" s="38">
        <f>IF('Indicator Date'!U172="","x",'Indicator Date'!U172)</f>
        <v>2024</v>
      </c>
      <c r="V172" s="38">
        <f>IF('Indicator Date'!V172="","x",'Indicator Date'!V172)</f>
        <v>2021</v>
      </c>
      <c r="W172" s="38">
        <f>IF('Indicator Date'!W172="","x",'Indicator Date'!W172)</f>
        <v>2022</v>
      </c>
      <c r="X172" s="38">
        <f>IF('Indicator Date'!X172="","x",'Indicator Date'!X172)</f>
        <v>2022</v>
      </c>
      <c r="Y172" s="38">
        <f>IF('Indicator Date'!Y172="","x",'Indicator Date'!Y172)</f>
        <v>2015</v>
      </c>
      <c r="Z172" s="38">
        <f>IF('Indicator Date'!Z172="","x",'Indicator Date'!Z172)</f>
        <v>2022</v>
      </c>
      <c r="AA172" s="38">
        <f>IF('Indicator Date'!AA172="","x",'Indicator Date'!AA172)</f>
        <v>2022</v>
      </c>
      <c r="AB172" s="38">
        <f>IF('Indicator Date'!AB172="","x",'Indicator Date'!AB172)</f>
        <v>2018</v>
      </c>
      <c r="AC172" s="38">
        <f>IF('Indicator Date'!AC172="","x",'Indicator Date'!AC172)</f>
        <v>2020</v>
      </c>
      <c r="AD172" s="38">
        <f>IF('Indicator Date'!AD172="","x",'Indicator Date'!AD172)</f>
        <v>2022</v>
      </c>
      <c r="AE172" s="38">
        <f>IF('Indicator Date'!AE172="","x",'Indicator Date'!AE172)</f>
        <v>2024</v>
      </c>
      <c r="AF172" s="38">
        <f>IF('Indicator Date'!AF172="","x",'Indicator Date'!AF172)</f>
        <v>2024</v>
      </c>
      <c r="AG172" s="38">
        <f>IF('Indicator Date'!AG172="","x",'Indicator Date'!AG172)</f>
        <v>2024</v>
      </c>
      <c r="AH172" s="38">
        <f>IF('Indicator Date'!AH172="","x",'Indicator Date'!AH172)</f>
        <v>2022</v>
      </c>
      <c r="AI172" s="38" t="str">
        <f>IF('Indicator Date'!AI172="","x",RIGHT('Indicator Date'!AI172,4))</f>
        <v>2015</v>
      </c>
      <c r="AJ172" s="38">
        <f>IF('Indicator Date'!AJ172="","x",'Indicator Date'!AJ172)</f>
        <v>2024</v>
      </c>
      <c r="AK172" s="38">
        <f>IF('Indicator Date'!AK172="","x",'Indicator Date'!AK172)</f>
        <v>2021</v>
      </c>
      <c r="AL172" s="38">
        <f>IF('Indicator Date'!AL172="","x",'Indicator Date'!AL172)</f>
        <v>2022</v>
      </c>
      <c r="AM172" s="38">
        <f>IF('Indicator Date'!AM172="","x",'Indicator Date'!AM172)</f>
        <v>2022</v>
      </c>
      <c r="AN172" s="38">
        <f>IF('Indicator Date'!AN172="","x",'Indicator Date'!AN172)</f>
        <v>2023</v>
      </c>
      <c r="AO172" s="38">
        <f>IF('Indicator Date'!AO172="","x",'Indicator Date'!AO172)</f>
        <v>2022</v>
      </c>
      <c r="AP172" s="38">
        <f>IF('Indicator Date'!AP172="","x",'Indicator Date'!AP172)</f>
        <v>2022</v>
      </c>
      <c r="AQ172" s="38">
        <f>IF('Indicator Date'!AQ172="","x",'Indicator Date'!AQ172)</f>
        <v>2022</v>
      </c>
      <c r="AR172" s="38">
        <f>IF('Indicator Date'!AR172="","x",'Indicator Date'!AR172)</f>
        <v>2022</v>
      </c>
      <c r="AS172" s="38">
        <f>IF('Indicator Date'!AS172="","x",'Indicator Date'!AS172)</f>
        <v>2022</v>
      </c>
      <c r="AT172" s="38">
        <f>IF('Indicator Date'!AT172="","x",'Indicator Date'!AT172)</f>
        <v>2022</v>
      </c>
      <c r="AU172" s="38">
        <f>IF('Indicator Date'!AU172="","x",'Indicator Date'!AU172)</f>
        <v>2022</v>
      </c>
      <c r="AV172" s="38">
        <f>IF('Indicator Date'!AV172="","x",'Indicator Date'!AV172)</f>
        <v>2022</v>
      </c>
      <c r="AW172" s="38">
        <f>IF('Indicator Date'!AW172="","x",'Indicator Date'!AW172)</f>
        <v>2018</v>
      </c>
      <c r="AX172" s="38">
        <f>IF('Indicator Date'!AX172="","x",'Indicator Date'!AX172)</f>
        <v>2024</v>
      </c>
      <c r="AY172" s="38">
        <f>IF('Indicator Date'!AY172="","x",'Indicator Date'!AY172)</f>
        <v>2024</v>
      </c>
      <c r="AZ172" s="38">
        <f>IF('Indicator Date'!AZ172="","x",'Indicator Date'!AZ172)</f>
        <v>2024</v>
      </c>
      <c r="BA172" s="38" t="str">
        <f>IF('Indicator Date'!BA172="","x",'Indicator Date'!BA172)</f>
        <v>x</v>
      </c>
      <c r="BB172" s="38">
        <f>IF('Indicator Date'!BB172="","x",'Indicator Date'!BB172)</f>
        <v>2024</v>
      </c>
      <c r="BC172" s="38">
        <f>IF('Indicator Date'!BC172="","x",'Indicator Date'!BC172)</f>
        <v>2023</v>
      </c>
      <c r="BD172" s="38">
        <f>IF('Indicator Date'!BD172="","x",'Indicator Date'!BD172)</f>
        <v>2024</v>
      </c>
      <c r="BE172" s="38">
        <f>IF('Indicator Date'!BE172="","x",'Indicator Date'!BE172)</f>
        <v>2024</v>
      </c>
      <c r="BF172" s="38">
        <f>IF('Indicator Date'!BF172="","x",'Indicator Date'!BF172)</f>
        <v>2015</v>
      </c>
      <c r="BG172" s="38">
        <f>IF('Indicator Date'!BG172="","x",'Indicator Date'!BG172)</f>
        <v>2022</v>
      </c>
      <c r="BH172" s="38">
        <f>IF('Indicator Date'!BH172="","x",'Indicator Date'!BH172)</f>
        <v>2023</v>
      </c>
      <c r="BI172" s="38">
        <f>IF('Indicator Date'!BI172="","x",'Indicator Date'!BI172)</f>
        <v>2022</v>
      </c>
      <c r="BJ172" s="38">
        <f>IF('Indicator Date'!BJ172="","x",'Indicator Date'!BJ172)</f>
        <v>2022</v>
      </c>
      <c r="BK172" s="38">
        <f>IF('Indicator Date'!BK172="","x",'Indicator Date'!BK172)</f>
        <v>2021</v>
      </c>
      <c r="BL172" s="38">
        <f>IF('Indicator Date'!BL172="","x",'Indicator Date'!BL172)</f>
        <v>2022</v>
      </c>
      <c r="BM172" s="38">
        <f>IF('Indicator Date'!BM172="","x",'Indicator Date'!BM172)</f>
        <v>2014</v>
      </c>
      <c r="BN172" s="38">
        <f>IF('Indicator Date'!BN172="","x",'Indicator Date'!BN172)</f>
        <v>2022</v>
      </c>
      <c r="BO172" s="38">
        <f>IF('Indicator Date'!BO172="","x",'Indicator Date'!BO172)</f>
        <v>2022</v>
      </c>
      <c r="BP172" s="38">
        <f>IF('Indicator Date'!BP172="","x",'Indicator Date'!BP172)</f>
        <v>2018</v>
      </c>
      <c r="BQ172" s="38">
        <f>IF('Indicator Date'!BQ172="","x",'Indicator Date'!BQ172)</f>
        <v>2022</v>
      </c>
      <c r="BR172" s="38">
        <f>IF('Indicator Date'!BR172="","x",'Indicator Date'!BR172)</f>
        <v>2022</v>
      </c>
      <c r="BS172" s="38">
        <f>IF('Indicator Date'!BS172="","x",'Indicator Date'!BS172)</f>
        <v>2022</v>
      </c>
      <c r="BT172" s="38">
        <f>IF('Indicator Date'!BT172="","x",'Indicator Date'!BT172)</f>
        <v>2021</v>
      </c>
      <c r="BU172" s="38">
        <f>IF('Indicator Date'!BU172="","x",'Indicator Date'!BU172)</f>
        <v>2020</v>
      </c>
      <c r="BV172" s="38">
        <f>IF('Indicator Date'!BV172="","x",'Indicator Date'!BV172)</f>
        <v>2023</v>
      </c>
    </row>
    <row r="173" spans="1:74">
      <c r="A173" s="30" t="str">
        <f>'Indicator Data'!A175</f>
        <v>Thailand</v>
      </c>
      <c r="B173" s="23" t="str">
        <f>'Indicator Data'!B175</f>
        <v>THA</v>
      </c>
      <c r="C173" s="38">
        <f>IF('Indicator Date'!C173="","x",'Indicator Date'!C173)</f>
        <v>2024</v>
      </c>
      <c r="D173" s="38">
        <f>IF('Indicator Date'!D173="","x",'Indicator Date'!D173)</f>
        <v>2024</v>
      </c>
      <c r="E173" s="38">
        <f>IF('Indicator Date'!E173="","x",'Indicator Date'!E173)</f>
        <v>2024</v>
      </c>
      <c r="F173" s="38">
        <f>IF('Indicator Date'!F173="","x",'Indicator Date'!F173)</f>
        <v>2024</v>
      </c>
      <c r="G173" s="38">
        <f>IF('Indicator Date'!G173="","x",'Indicator Date'!G173)</f>
        <v>2024</v>
      </c>
      <c r="H173" s="38">
        <f>IF('Indicator Date'!H173="","x",'Indicator Date'!H173)</f>
        <v>2024</v>
      </c>
      <c r="I173" s="38">
        <f>IF('Indicator Date'!I173="","x",'Indicator Date'!I173)</f>
        <v>2024</v>
      </c>
      <c r="J173" s="38">
        <f>IF('Indicator Date'!J173="","x",'Indicator Date'!J173)</f>
        <v>2024</v>
      </c>
      <c r="K173" s="38">
        <f>IF('Indicator Date'!K173="","x",'Indicator Date'!K173)</f>
        <v>2024</v>
      </c>
      <c r="L173" s="38">
        <f>IF('Indicator Date'!L173="","x",'Indicator Date'!L173)</f>
        <v>2024</v>
      </c>
      <c r="M173" s="38">
        <f>IF('Indicator Date'!M173="","x",'Indicator Date'!M173)</f>
        <v>2024</v>
      </c>
      <c r="N173" s="38" t="str">
        <f>IF('Indicator Date'!N173="","x",'Indicator Date'!N173)</f>
        <v>x</v>
      </c>
      <c r="O173" s="38" t="str">
        <f>IF('Indicator Date'!O173="","x",'Indicator Date'!O173)</f>
        <v>x</v>
      </c>
      <c r="P173" s="38" t="str">
        <f>IF('Indicator Date'!P173="","x",'Indicator Date'!P173)</f>
        <v>x</v>
      </c>
      <c r="Q173" s="38">
        <f>IF('Indicator Date'!Q173="","x",'Indicator Date'!Q173)</f>
        <v>2024</v>
      </c>
      <c r="R173" s="38">
        <f>IF('Indicator Date'!R173="","x",'Indicator Date'!R173)</f>
        <v>2024</v>
      </c>
      <c r="S173" s="38">
        <f>IF('Indicator Date'!S173="","x",'Indicator Date'!S173)</f>
        <v>2024</v>
      </c>
      <c r="T173" s="38">
        <f>IF('Indicator Date'!T173="","x",'Indicator Date'!T173)</f>
        <v>2024</v>
      </c>
      <c r="U173" s="38">
        <f>IF('Indicator Date'!U173="","x",'Indicator Date'!U173)</f>
        <v>2024</v>
      </c>
      <c r="V173" s="38">
        <f>IF('Indicator Date'!V173="","x",'Indicator Date'!V173)</f>
        <v>2021</v>
      </c>
      <c r="W173" s="38">
        <f>IF('Indicator Date'!W173="","x",'Indicator Date'!W173)</f>
        <v>2022</v>
      </c>
      <c r="X173" s="38">
        <f>IF('Indicator Date'!X173="","x",'Indicator Date'!X173)</f>
        <v>2022</v>
      </c>
      <c r="Y173" s="38">
        <f>IF('Indicator Date'!Y173="","x",'Indicator Date'!Y173)</f>
        <v>2019</v>
      </c>
      <c r="Z173" s="38">
        <f>IF('Indicator Date'!Z173="","x",'Indicator Date'!Z173)</f>
        <v>2022</v>
      </c>
      <c r="AA173" s="38">
        <f>IF('Indicator Date'!AA173="","x",'Indicator Date'!AA173)</f>
        <v>2022</v>
      </c>
      <c r="AB173" s="38">
        <f>IF('Indicator Date'!AB173="","x",'Indicator Date'!AB173)</f>
        <v>2019</v>
      </c>
      <c r="AC173" s="38">
        <f>IF('Indicator Date'!AC173="","x",'Indicator Date'!AC173)</f>
        <v>2020</v>
      </c>
      <c r="AD173" s="38">
        <f>IF('Indicator Date'!AD173="","x",'Indicator Date'!AD173)</f>
        <v>2022</v>
      </c>
      <c r="AE173" s="38">
        <f>IF('Indicator Date'!AE173="","x",'Indicator Date'!AE173)</f>
        <v>2024</v>
      </c>
      <c r="AF173" s="38">
        <f>IF('Indicator Date'!AF173="","x",'Indicator Date'!AF173)</f>
        <v>2024</v>
      </c>
      <c r="AG173" s="38">
        <f>IF('Indicator Date'!AG173="","x",'Indicator Date'!AG173)</f>
        <v>2024</v>
      </c>
      <c r="AH173" s="38">
        <f>IF('Indicator Date'!AH173="","x",'Indicator Date'!AH173)</f>
        <v>2022</v>
      </c>
      <c r="AI173" s="38" t="str">
        <f>IF('Indicator Date'!AI173="","x",RIGHT('Indicator Date'!AI173,4))</f>
        <v>2019</v>
      </c>
      <c r="AJ173" s="38">
        <f>IF('Indicator Date'!AJ173="","x",'Indicator Date'!AJ173)</f>
        <v>2024</v>
      </c>
      <c r="AK173" s="38">
        <f>IF('Indicator Date'!AK173="","x",'Indicator Date'!AK173)</f>
        <v>2021</v>
      </c>
      <c r="AL173" s="38">
        <f>IF('Indicator Date'!AL173="","x",'Indicator Date'!AL173)</f>
        <v>2022</v>
      </c>
      <c r="AM173" s="38">
        <f>IF('Indicator Date'!AM173="","x",'Indicator Date'!AM173)</f>
        <v>2022</v>
      </c>
      <c r="AN173" s="38">
        <f>IF('Indicator Date'!AN173="","x",'Indicator Date'!AN173)</f>
        <v>2023</v>
      </c>
      <c r="AO173" s="38">
        <f>IF('Indicator Date'!AO173="","x",'Indicator Date'!AO173)</f>
        <v>2022</v>
      </c>
      <c r="AP173" s="38">
        <f>IF('Indicator Date'!AP173="","x",'Indicator Date'!AP173)</f>
        <v>2022</v>
      </c>
      <c r="AQ173" s="38">
        <f>IF('Indicator Date'!AQ173="","x",'Indicator Date'!AQ173)</f>
        <v>2022</v>
      </c>
      <c r="AR173" s="38">
        <f>IF('Indicator Date'!AR173="","x",'Indicator Date'!AR173)</f>
        <v>2022</v>
      </c>
      <c r="AS173" s="38">
        <f>IF('Indicator Date'!AS173="","x",'Indicator Date'!AS173)</f>
        <v>2022</v>
      </c>
      <c r="AT173" s="38">
        <f>IF('Indicator Date'!AT173="","x",'Indicator Date'!AT173)</f>
        <v>2022</v>
      </c>
      <c r="AU173" s="38">
        <f>IF('Indicator Date'!AU173="","x",'Indicator Date'!AU173)</f>
        <v>2022</v>
      </c>
      <c r="AV173" s="38">
        <f>IF('Indicator Date'!AV173="","x",'Indicator Date'!AV173)</f>
        <v>2022</v>
      </c>
      <c r="AW173" s="38">
        <f>IF('Indicator Date'!AW173="","x",'Indicator Date'!AW173)</f>
        <v>2021</v>
      </c>
      <c r="AX173" s="38">
        <f>IF('Indicator Date'!AX173="","x",'Indicator Date'!AX173)</f>
        <v>2024</v>
      </c>
      <c r="AY173" s="38">
        <f>IF('Indicator Date'!AY173="","x",'Indicator Date'!AY173)</f>
        <v>2024</v>
      </c>
      <c r="AZ173" s="38">
        <f>IF('Indicator Date'!AZ173="","x",'Indicator Date'!AZ173)</f>
        <v>2024</v>
      </c>
      <c r="BA173" s="38">
        <f>IF('Indicator Date'!BA173="","x",'Indicator Date'!BA173)</f>
        <v>2024</v>
      </c>
      <c r="BB173" s="38">
        <f>IF('Indicator Date'!BB173="","x",'Indicator Date'!BB173)</f>
        <v>2024</v>
      </c>
      <c r="BC173" s="38" t="str">
        <f>IF('Indicator Date'!BC173="","x",'Indicator Date'!BC173)</f>
        <v>x</v>
      </c>
      <c r="BD173" s="38">
        <f>IF('Indicator Date'!BD173="","x",'Indicator Date'!BD173)</f>
        <v>2024</v>
      </c>
      <c r="BE173" s="38">
        <f>IF('Indicator Date'!BE173="","x",'Indicator Date'!BE173)</f>
        <v>2024</v>
      </c>
      <c r="BF173" s="38">
        <f>IF('Indicator Date'!BF173="","x",'Indicator Date'!BF173)</f>
        <v>2015</v>
      </c>
      <c r="BG173" s="38">
        <f>IF('Indicator Date'!BG173="","x",'Indicator Date'!BG173)</f>
        <v>2022</v>
      </c>
      <c r="BH173" s="38">
        <f>IF('Indicator Date'!BH173="","x",'Indicator Date'!BH173)</f>
        <v>2023</v>
      </c>
      <c r="BI173" s="38">
        <f>IF('Indicator Date'!BI173="","x",'Indicator Date'!BI173)</f>
        <v>2022</v>
      </c>
      <c r="BJ173" s="38">
        <f>IF('Indicator Date'!BJ173="","x",'Indicator Date'!BJ173)</f>
        <v>2021</v>
      </c>
      <c r="BK173" s="38">
        <f>IF('Indicator Date'!BK173="","x",'Indicator Date'!BK173)</f>
        <v>2022</v>
      </c>
      <c r="BL173" s="38">
        <f>IF('Indicator Date'!BL173="","x",'Indicator Date'!BL173)</f>
        <v>2022</v>
      </c>
      <c r="BM173" s="38">
        <f>IF('Indicator Date'!BM173="","x",'Indicator Date'!BM173)</f>
        <v>2014</v>
      </c>
      <c r="BN173" s="38">
        <f>IF('Indicator Date'!BN173="","x",'Indicator Date'!BN173)</f>
        <v>2022</v>
      </c>
      <c r="BO173" s="38">
        <f>IF('Indicator Date'!BO173="","x",'Indicator Date'!BO173)</f>
        <v>2022</v>
      </c>
      <c r="BP173" s="38">
        <f>IF('Indicator Date'!BP173="","x",'Indicator Date'!BP173)</f>
        <v>2020</v>
      </c>
      <c r="BQ173" s="38">
        <f>IF('Indicator Date'!BQ173="","x",'Indicator Date'!BQ173)</f>
        <v>2022</v>
      </c>
      <c r="BR173" s="38">
        <f>IF('Indicator Date'!BR173="","x",'Indicator Date'!BR173)</f>
        <v>2022</v>
      </c>
      <c r="BS173" s="38" t="str">
        <f>IF('Indicator Date'!BS173="","x",'Indicator Date'!BS173)</f>
        <v>x</v>
      </c>
      <c r="BT173" s="38">
        <f>IF('Indicator Date'!BT173="","x",'Indicator Date'!BT173)</f>
        <v>2021</v>
      </c>
      <c r="BU173" s="38">
        <f>IF('Indicator Date'!BU173="","x",'Indicator Date'!BU173)</f>
        <v>2020</v>
      </c>
      <c r="BV173" s="38">
        <f>IF('Indicator Date'!BV173="","x",'Indicator Date'!BV173)</f>
        <v>2023</v>
      </c>
    </row>
    <row r="174" spans="1:74">
      <c r="A174" s="30" t="str">
        <f>'Indicator Data'!A176</f>
        <v>Timor-Leste</v>
      </c>
      <c r="B174" s="23" t="str">
        <f>'Indicator Data'!B176</f>
        <v>TLS</v>
      </c>
      <c r="C174" s="38">
        <f>IF('Indicator Date'!C174="","x",'Indicator Date'!C174)</f>
        <v>2024</v>
      </c>
      <c r="D174" s="38">
        <f>IF('Indicator Date'!D174="","x",'Indicator Date'!D174)</f>
        <v>2024</v>
      </c>
      <c r="E174" s="38">
        <f>IF('Indicator Date'!E174="","x",'Indicator Date'!E174)</f>
        <v>2024</v>
      </c>
      <c r="F174" s="38">
        <f>IF('Indicator Date'!F174="","x",'Indicator Date'!F174)</f>
        <v>2024</v>
      </c>
      <c r="G174" s="38">
        <f>IF('Indicator Date'!G174="","x",'Indicator Date'!G174)</f>
        <v>2024</v>
      </c>
      <c r="H174" s="38">
        <f>IF('Indicator Date'!H174="","x",'Indicator Date'!H174)</f>
        <v>2024</v>
      </c>
      <c r="I174" s="38">
        <f>IF('Indicator Date'!I174="","x",'Indicator Date'!I174)</f>
        <v>2024</v>
      </c>
      <c r="J174" s="38">
        <f>IF('Indicator Date'!J174="","x",'Indicator Date'!J174)</f>
        <v>2024</v>
      </c>
      <c r="K174" s="38">
        <f>IF('Indicator Date'!K174="","x",'Indicator Date'!K174)</f>
        <v>2024</v>
      </c>
      <c r="L174" s="38">
        <f>IF('Indicator Date'!L174="","x",'Indicator Date'!L174)</f>
        <v>2024</v>
      </c>
      <c r="M174" s="38">
        <f>IF('Indicator Date'!M174="","x",'Indicator Date'!M174)</f>
        <v>2024</v>
      </c>
      <c r="N174" s="38" t="str">
        <f>IF('Indicator Date'!N174="","x",'Indicator Date'!N174)</f>
        <v>x</v>
      </c>
      <c r="O174" s="38" t="str">
        <f>IF('Indicator Date'!O174="","x",'Indicator Date'!O174)</f>
        <v>x</v>
      </c>
      <c r="P174" s="38" t="str">
        <f>IF('Indicator Date'!P174="","x",'Indicator Date'!P174)</f>
        <v>x</v>
      </c>
      <c r="Q174" s="38">
        <f>IF('Indicator Date'!Q174="","x",'Indicator Date'!Q174)</f>
        <v>2024</v>
      </c>
      <c r="R174" s="38">
        <f>IF('Indicator Date'!R174="","x",'Indicator Date'!R174)</f>
        <v>2024</v>
      </c>
      <c r="S174" s="38">
        <f>IF('Indicator Date'!S174="","x",'Indicator Date'!S174)</f>
        <v>2024</v>
      </c>
      <c r="T174" s="38">
        <f>IF('Indicator Date'!T174="","x",'Indicator Date'!T174)</f>
        <v>2024</v>
      </c>
      <c r="U174" s="38">
        <f>IF('Indicator Date'!U174="","x",'Indicator Date'!U174)</f>
        <v>2024</v>
      </c>
      <c r="V174" s="38">
        <f>IF('Indicator Date'!V174="","x",'Indicator Date'!V174)</f>
        <v>2021</v>
      </c>
      <c r="W174" s="38">
        <f>IF('Indicator Date'!W174="","x",'Indicator Date'!W174)</f>
        <v>2022</v>
      </c>
      <c r="X174" s="38">
        <f>IF('Indicator Date'!X174="","x",'Indicator Date'!X174)</f>
        <v>2022</v>
      </c>
      <c r="Y174" s="38">
        <f>IF('Indicator Date'!Y174="","x",'Indicator Date'!Y174)</f>
        <v>2016</v>
      </c>
      <c r="Z174" s="38">
        <f>IF('Indicator Date'!Z174="","x",'Indicator Date'!Z174)</f>
        <v>2022</v>
      </c>
      <c r="AA174" s="38">
        <f>IF('Indicator Date'!AA174="","x",'Indicator Date'!AA174)</f>
        <v>2020</v>
      </c>
      <c r="AB174" s="38" t="str">
        <f>IF('Indicator Date'!AB174="","x",'Indicator Date'!AB174)</f>
        <v>x</v>
      </c>
      <c r="AC174" s="38">
        <f>IF('Indicator Date'!AC174="","x",'Indicator Date'!AC174)</f>
        <v>2020</v>
      </c>
      <c r="AD174" s="38">
        <f>IF('Indicator Date'!AD174="","x",'Indicator Date'!AD174)</f>
        <v>2022</v>
      </c>
      <c r="AE174" s="38">
        <f>IF('Indicator Date'!AE174="","x",'Indicator Date'!AE174)</f>
        <v>2024</v>
      </c>
      <c r="AF174" s="38">
        <f>IF('Indicator Date'!AF174="","x",'Indicator Date'!AF174)</f>
        <v>2024</v>
      </c>
      <c r="AG174" s="38">
        <f>IF('Indicator Date'!AG174="","x",'Indicator Date'!AG174)</f>
        <v>2024</v>
      </c>
      <c r="AH174" s="38">
        <f>IF('Indicator Date'!AH174="","x",'Indicator Date'!AH174)</f>
        <v>2022</v>
      </c>
      <c r="AI174" s="38" t="str">
        <f>IF('Indicator Date'!AI174="","x",RIGHT('Indicator Date'!AI174,4))</f>
        <v>2016</v>
      </c>
      <c r="AJ174" s="38">
        <f>IF('Indicator Date'!AJ174="","x",'Indicator Date'!AJ174)</f>
        <v>2024</v>
      </c>
      <c r="AK174" s="38">
        <f>IF('Indicator Date'!AK174="","x",'Indicator Date'!AK174)</f>
        <v>2021</v>
      </c>
      <c r="AL174" s="38">
        <f>IF('Indicator Date'!AL174="","x",'Indicator Date'!AL174)</f>
        <v>2022</v>
      </c>
      <c r="AM174" s="38">
        <f>IF('Indicator Date'!AM174="","x",'Indicator Date'!AM174)</f>
        <v>2022</v>
      </c>
      <c r="AN174" s="38">
        <f>IF('Indicator Date'!AN174="","x",'Indicator Date'!AN174)</f>
        <v>2023</v>
      </c>
      <c r="AO174" s="38">
        <f>IF('Indicator Date'!AO174="","x",'Indicator Date'!AO174)</f>
        <v>2022</v>
      </c>
      <c r="AP174" s="38">
        <f>IF('Indicator Date'!AP174="","x",'Indicator Date'!AP174)</f>
        <v>2020</v>
      </c>
      <c r="AQ174" s="38">
        <f>IF('Indicator Date'!AQ174="","x",'Indicator Date'!AQ174)</f>
        <v>2022</v>
      </c>
      <c r="AR174" s="38">
        <f>IF('Indicator Date'!AR174="","x",'Indicator Date'!AR174)</f>
        <v>2022</v>
      </c>
      <c r="AS174" s="38">
        <f>IF('Indicator Date'!AS174="","x",'Indicator Date'!AS174)</f>
        <v>2022</v>
      </c>
      <c r="AT174" s="38">
        <f>IF('Indicator Date'!AT174="","x",'Indicator Date'!AT174)</f>
        <v>2022</v>
      </c>
      <c r="AU174" s="38">
        <f>IF('Indicator Date'!AU174="","x",'Indicator Date'!AU174)</f>
        <v>2022</v>
      </c>
      <c r="AV174" s="38">
        <f>IF('Indicator Date'!AV174="","x",'Indicator Date'!AV174)</f>
        <v>2022</v>
      </c>
      <c r="AW174" s="38">
        <f>IF('Indicator Date'!AW174="","x",'Indicator Date'!AW174)</f>
        <v>2014</v>
      </c>
      <c r="AX174" s="38">
        <f>IF('Indicator Date'!AX174="","x",'Indicator Date'!AX174)</f>
        <v>2024</v>
      </c>
      <c r="AY174" s="38">
        <f>IF('Indicator Date'!AY174="","x",'Indicator Date'!AY174)</f>
        <v>2024</v>
      </c>
      <c r="AZ174" s="38">
        <f>IF('Indicator Date'!AZ174="","x",'Indicator Date'!AZ174)</f>
        <v>2024</v>
      </c>
      <c r="BA174" s="38">
        <f>IF('Indicator Date'!BA174="","x",'Indicator Date'!BA174)</f>
        <v>2015</v>
      </c>
      <c r="BB174" s="38">
        <f>IF('Indicator Date'!BB174="","x",'Indicator Date'!BB174)</f>
        <v>2016</v>
      </c>
      <c r="BC174" s="38" t="str">
        <f>IF('Indicator Date'!BC174="","x",'Indicator Date'!BC174)</f>
        <v>x</v>
      </c>
      <c r="BD174" s="38">
        <f>IF('Indicator Date'!BD174="","x",'Indicator Date'!BD174)</f>
        <v>2024</v>
      </c>
      <c r="BE174" s="38">
        <f>IF('Indicator Date'!BE174="","x",'Indicator Date'!BE174)</f>
        <v>2024</v>
      </c>
      <c r="BF174" s="38">
        <f>IF('Indicator Date'!BF174="","x",'Indicator Date'!BF174)</f>
        <v>2013</v>
      </c>
      <c r="BG174" s="38">
        <f>IF('Indicator Date'!BG174="","x",'Indicator Date'!BG174)</f>
        <v>2022</v>
      </c>
      <c r="BH174" s="38">
        <f>IF('Indicator Date'!BH174="","x",'Indicator Date'!BH174)</f>
        <v>2023</v>
      </c>
      <c r="BI174" s="38">
        <f>IF('Indicator Date'!BI174="","x",'Indicator Date'!BI174)</f>
        <v>2022</v>
      </c>
      <c r="BJ174" s="38">
        <f>IF('Indicator Date'!BJ174="","x",'Indicator Date'!BJ174)</f>
        <v>2020</v>
      </c>
      <c r="BK174" s="38">
        <f>IF('Indicator Date'!BK174="","x",'Indicator Date'!BK174)</f>
        <v>2021</v>
      </c>
      <c r="BL174" s="38">
        <f>IF('Indicator Date'!BL174="","x",'Indicator Date'!BL174)</f>
        <v>2022</v>
      </c>
      <c r="BM174" s="38">
        <f>IF('Indicator Date'!BM174="","x",'Indicator Date'!BM174)</f>
        <v>2014</v>
      </c>
      <c r="BN174" s="38">
        <f>IF('Indicator Date'!BN174="","x",'Indicator Date'!BN174)</f>
        <v>2022</v>
      </c>
      <c r="BO174" s="38">
        <f>IF('Indicator Date'!BO174="","x",'Indicator Date'!BO174)</f>
        <v>2022</v>
      </c>
      <c r="BP174" s="38">
        <f>IF('Indicator Date'!BP174="","x",'Indicator Date'!BP174)</f>
        <v>2020</v>
      </c>
      <c r="BQ174" s="38">
        <f>IF('Indicator Date'!BQ174="","x",'Indicator Date'!BQ174)</f>
        <v>2022</v>
      </c>
      <c r="BR174" s="38">
        <f>IF('Indicator Date'!BR174="","x",'Indicator Date'!BR174)</f>
        <v>2022</v>
      </c>
      <c r="BS174" s="38" t="str">
        <f>IF('Indicator Date'!BS174="","x",'Indicator Date'!BS174)</f>
        <v>x</v>
      </c>
      <c r="BT174" s="38">
        <f>IF('Indicator Date'!BT174="","x",'Indicator Date'!BT174)</f>
        <v>2021</v>
      </c>
      <c r="BU174" s="38">
        <f>IF('Indicator Date'!BU174="","x",'Indicator Date'!BU174)</f>
        <v>2020</v>
      </c>
      <c r="BV174" s="38">
        <f>IF('Indicator Date'!BV174="","x",'Indicator Date'!BV174)</f>
        <v>2023</v>
      </c>
    </row>
    <row r="175" spans="1:74">
      <c r="A175" s="30" t="str">
        <f>'Indicator Data'!A177</f>
        <v>Togo</v>
      </c>
      <c r="B175" s="23" t="str">
        <f>'Indicator Data'!B177</f>
        <v>TGO</v>
      </c>
      <c r="C175" s="38">
        <f>IF('Indicator Date'!C175="","x",'Indicator Date'!C175)</f>
        <v>2024</v>
      </c>
      <c r="D175" s="38">
        <f>IF('Indicator Date'!D175="","x",'Indicator Date'!D175)</f>
        <v>2024</v>
      </c>
      <c r="E175" s="38">
        <f>IF('Indicator Date'!E175="","x",'Indicator Date'!E175)</f>
        <v>2024</v>
      </c>
      <c r="F175" s="38">
        <f>IF('Indicator Date'!F175="","x",'Indicator Date'!F175)</f>
        <v>2024</v>
      </c>
      <c r="G175" s="38">
        <f>IF('Indicator Date'!G175="","x",'Indicator Date'!G175)</f>
        <v>2024</v>
      </c>
      <c r="H175" s="38">
        <f>IF('Indicator Date'!H175="","x",'Indicator Date'!H175)</f>
        <v>2024</v>
      </c>
      <c r="I175" s="38">
        <f>IF('Indicator Date'!I175="","x",'Indicator Date'!I175)</f>
        <v>2024</v>
      </c>
      <c r="J175" s="38">
        <f>IF('Indicator Date'!J175="","x",'Indicator Date'!J175)</f>
        <v>2024</v>
      </c>
      <c r="K175" s="38">
        <f>IF('Indicator Date'!K175="","x",'Indicator Date'!K175)</f>
        <v>2024</v>
      </c>
      <c r="L175" s="38">
        <f>IF('Indicator Date'!L175="","x",'Indicator Date'!L175)</f>
        <v>2024</v>
      </c>
      <c r="M175" s="38">
        <f>IF('Indicator Date'!M175="","x",'Indicator Date'!M175)</f>
        <v>2024</v>
      </c>
      <c r="N175" s="38">
        <f>IF('Indicator Date'!N175="","x",'Indicator Date'!N175)</f>
        <v>2024</v>
      </c>
      <c r="O175" s="38">
        <f>IF('Indicator Date'!O175="","x",'Indicator Date'!O175)</f>
        <v>2024</v>
      </c>
      <c r="P175" s="38">
        <f>IF('Indicator Date'!P175="","x",'Indicator Date'!P175)</f>
        <v>2024</v>
      </c>
      <c r="Q175" s="38">
        <f>IF('Indicator Date'!Q175="","x",'Indicator Date'!Q175)</f>
        <v>2024</v>
      </c>
      <c r="R175" s="38">
        <f>IF('Indicator Date'!R175="","x",'Indicator Date'!R175)</f>
        <v>2024</v>
      </c>
      <c r="S175" s="38">
        <f>IF('Indicator Date'!S175="","x",'Indicator Date'!S175)</f>
        <v>2024</v>
      </c>
      <c r="T175" s="38">
        <f>IF('Indicator Date'!T175="","x",'Indicator Date'!T175)</f>
        <v>2024</v>
      </c>
      <c r="U175" s="38">
        <f>IF('Indicator Date'!U175="","x",'Indicator Date'!U175)</f>
        <v>2024</v>
      </c>
      <c r="V175" s="38">
        <f>IF('Indicator Date'!V175="","x",'Indicator Date'!V175)</f>
        <v>2021</v>
      </c>
      <c r="W175" s="38">
        <f>IF('Indicator Date'!W175="","x",'Indicator Date'!W175)</f>
        <v>2022</v>
      </c>
      <c r="X175" s="38">
        <f>IF('Indicator Date'!X175="","x",'Indicator Date'!X175)</f>
        <v>2022</v>
      </c>
      <c r="Y175" s="38">
        <f>IF('Indicator Date'!Y175="","x",'Indicator Date'!Y175)</f>
        <v>2017</v>
      </c>
      <c r="Z175" s="38">
        <f>IF('Indicator Date'!Z175="","x",'Indicator Date'!Z175)</f>
        <v>2022</v>
      </c>
      <c r="AA175" s="38">
        <f>IF('Indicator Date'!AA175="","x",'Indicator Date'!AA175)</f>
        <v>2022</v>
      </c>
      <c r="AB175" s="38">
        <f>IF('Indicator Date'!AB175="","x",'Indicator Date'!AB175)</f>
        <v>2017</v>
      </c>
      <c r="AC175" s="38">
        <f>IF('Indicator Date'!AC175="","x",'Indicator Date'!AC175)</f>
        <v>2020</v>
      </c>
      <c r="AD175" s="38">
        <f>IF('Indicator Date'!AD175="","x",'Indicator Date'!AD175)</f>
        <v>2022</v>
      </c>
      <c r="AE175" s="38">
        <f>IF('Indicator Date'!AE175="","x",'Indicator Date'!AE175)</f>
        <v>2024</v>
      </c>
      <c r="AF175" s="38">
        <f>IF('Indicator Date'!AF175="","x",'Indicator Date'!AF175)</f>
        <v>2024</v>
      </c>
      <c r="AG175" s="38">
        <f>IF('Indicator Date'!AG175="","x",'Indicator Date'!AG175)</f>
        <v>2024</v>
      </c>
      <c r="AH175" s="38">
        <f>IF('Indicator Date'!AH175="","x",'Indicator Date'!AH175)</f>
        <v>2022</v>
      </c>
      <c r="AI175" s="38" t="str">
        <f>IF('Indicator Date'!AI175="","x",RIGHT('Indicator Date'!AI175,4))</f>
        <v>2017</v>
      </c>
      <c r="AJ175" s="38">
        <f>IF('Indicator Date'!AJ175="","x",'Indicator Date'!AJ175)</f>
        <v>2024</v>
      </c>
      <c r="AK175" s="38">
        <f>IF('Indicator Date'!AK175="","x",'Indicator Date'!AK175)</f>
        <v>2021</v>
      </c>
      <c r="AL175" s="38">
        <f>IF('Indicator Date'!AL175="","x",'Indicator Date'!AL175)</f>
        <v>2022</v>
      </c>
      <c r="AM175" s="38">
        <f>IF('Indicator Date'!AM175="","x",'Indicator Date'!AM175)</f>
        <v>2022</v>
      </c>
      <c r="AN175" s="38">
        <f>IF('Indicator Date'!AN175="","x",'Indicator Date'!AN175)</f>
        <v>2023</v>
      </c>
      <c r="AO175" s="38">
        <f>IF('Indicator Date'!AO175="","x",'Indicator Date'!AO175)</f>
        <v>2022</v>
      </c>
      <c r="AP175" s="38">
        <f>IF('Indicator Date'!AP175="","x",'Indicator Date'!AP175)</f>
        <v>2017</v>
      </c>
      <c r="AQ175" s="38">
        <f>IF('Indicator Date'!AQ175="","x",'Indicator Date'!AQ175)</f>
        <v>2022</v>
      </c>
      <c r="AR175" s="38">
        <f>IF('Indicator Date'!AR175="","x",'Indicator Date'!AR175)</f>
        <v>2022</v>
      </c>
      <c r="AS175" s="38">
        <f>IF('Indicator Date'!AS175="","x",'Indicator Date'!AS175)</f>
        <v>2022</v>
      </c>
      <c r="AT175" s="38">
        <f>IF('Indicator Date'!AT175="","x",'Indicator Date'!AT175)</f>
        <v>2022</v>
      </c>
      <c r="AU175" s="38">
        <f>IF('Indicator Date'!AU175="","x",'Indicator Date'!AU175)</f>
        <v>2022</v>
      </c>
      <c r="AV175" s="38">
        <f>IF('Indicator Date'!AV175="","x",'Indicator Date'!AV175)</f>
        <v>2022</v>
      </c>
      <c r="AW175" s="38">
        <f>IF('Indicator Date'!AW175="","x",'Indicator Date'!AW175)</f>
        <v>2021</v>
      </c>
      <c r="AX175" s="38">
        <f>IF('Indicator Date'!AX175="","x",'Indicator Date'!AX175)</f>
        <v>2024</v>
      </c>
      <c r="AY175" s="38">
        <f>IF('Indicator Date'!AY175="","x",'Indicator Date'!AY175)</f>
        <v>2024</v>
      </c>
      <c r="AZ175" s="38">
        <f>IF('Indicator Date'!AZ175="","x",'Indicator Date'!AZ175)</f>
        <v>2024</v>
      </c>
      <c r="BA175" s="38">
        <f>IF('Indicator Date'!BA175="","x",'Indicator Date'!BA175)</f>
        <v>2024</v>
      </c>
      <c r="BB175" s="38">
        <f>IF('Indicator Date'!BB175="","x",'Indicator Date'!BB175)</f>
        <v>2024</v>
      </c>
      <c r="BC175" s="38">
        <f>IF('Indicator Date'!BC175="","x",'Indicator Date'!BC175)</f>
        <v>2023</v>
      </c>
      <c r="BD175" s="38">
        <f>IF('Indicator Date'!BD175="","x",'Indicator Date'!BD175)</f>
        <v>2024</v>
      </c>
      <c r="BE175" s="38">
        <f>IF('Indicator Date'!BE175="","x",'Indicator Date'!BE175)</f>
        <v>2024</v>
      </c>
      <c r="BF175" s="38">
        <f>IF('Indicator Date'!BF175="","x",'Indicator Date'!BF175)</f>
        <v>2015</v>
      </c>
      <c r="BG175" s="38">
        <f>IF('Indicator Date'!BG175="","x",'Indicator Date'!BG175)</f>
        <v>2022</v>
      </c>
      <c r="BH175" s="38">
        <f>IF('Indicator Date'!BH175="","x",'Indicator Date'!BH175)</f>
        <v>2023</v>
      </c>
      <c r="BI175" s="38">
        <f>IF('Indicator Date'!BI175="","x",'Indicator Date'!BI175)</f>
        <v>2022</v>
      </c>
      <c r="BJ175" s="38">
        <f>IF('Indicator Date'!BJ175="","x",'Indicator Date'!BJ175)</f>
        <v>2019</v>
      </c>
      <c r="BK175" s="38">
        <f>IF('Indicator Date'!BK175="","x",'Indicator Date'!BK175)</f>
        <v>2021</v>
      </c>
      <c r="BL175" s="38">
        <f>IF('Indicator Date'!BL175="","x",'Indicator Date'!BL175)</f>
        <v>2022</v>
      </c>
      <c r="BM175" s="38">
        <f>IF('Indicator Date'!BM175="","x",'Indicator Date'!BM175)</f>
        <v>2014</v>
      </c>
      <c r="BN175" s="38">
        <f>IF('Indicator Date'!BN175="","x",'Indicator Date'!BN175)</f>
        <v>2022</v>
      </c>
      <c r="BO175" s="38">
        <f>IF('Indicator Date'!BO175="","x",'Indicator Date'!BO175)</f>
        <v>2022</v>
      </c>
      <c r="BP175" s="38">
        <f>IF('Indicator Date'!BP175="","x",'Indicator Date'!BP175)</f>
        <v>2021</v>
      </c>
      <c r="BQ175" s="38">
        <f>IF('Indicator Date'!BQ175="","x",'Indicator Date'!BQ175)</f>
        <v>2022</v>
      </c>
      <c r="BR175" s="38">
        <f>IF('Indicator Date'!BR175="","x",'Indicator Date'!BR175)</f>
        <v>2022</v>
      </c>
      <c r="BS175" s="38">
        <f>IF('Indicator Date'!BS175="","x",'Indicator Date'!BS175)</f>
        <v>2022</v>
      </c>
      <c r="BT175" s="38">
        <f>IF('Indicator Date'!BT175="","x",'Indicator Date'!BT175)</f>
        <v>2021</v>
      </c>
      <c r="BU175" s="38">
        <f>IF('Indicator Date'!BU175="","x",'Indicator Date'!BU175)</f>
        <v>2020</v>
      </c>
      <c r="BV175" s="38">
        <f>IF('Indicator Date'!BV175="","x",'Indicator Date'!BV175)</f>
        <v>2023</v>
      </c>
    </row>
    <row r="176" spans="1:74">
      <c r="A176" s="30" t="str">
        <f>'Indicator Data'!A178</f>
        <v>Tonga</v>
      </c>
      <c r="B176" s="23" t="str">
        <f>'Indicator Data'!B178</f>
        <v>TON</v>
      </c>
      <c r="C176" s="38">
        <f>IF('Indicator Date'!C176="","x",'Indicator Date'!C176)</f>
        <v>2024</v>
      </c>
      <c r="D176" s="38">
        <f>IF('Indicator Date'!D176="","x",'Indicator Date'!D176)</f>
        <v>2024</v>
      </c>
      <c r="E176" s="38">
        <f>IF('Indicator Date'!E176="","x",'Indicator Date'!E176)</f>
        <v>2024</v>
      </c>
      <c r="F176" s="38">
        <f>IF('Indicator Date'!F176="","x",'Indicator Date'!F176)</f>
        <v>2024</v>
      </c>
      <c r="G176" s="38">
        <f>IF('Indicator Date'!G176="","x",'Indicator Date'!G176)</f>
        <v>2024</v>
      </c>
      <c r="H176" s="38">
        <f>IF('Indicator Date'!H176="","x",'Indicator Date'!H176)</f>
        <v>2024</v>
      </c>
      <c r="I176" s="38">
        <f>IF('Indicator Date'!I176="","x",'Indicator Date'!I176)</f>
        <v>2024</v>
      </c>
      <c r="J176" s="38">
        <f>IF('Indicator Date'!J176="","x",'Indicator Date'!J176)</f>
        <v>2024</v>
      </c>
      <c r="K176" s="38">
        <f>IF('Indicator Date'!K176="","x",'Indicator Date'!K176)</f>
        <v>2024</v>
      </c>
      <c r="L176" s="38" t="str">
        <f>IF('Indicator Date'!L176="","x",'Indicator Date'!L176)</f>
        <v>x</v>
      </c>
      <c r="M176" s="38" t="str">
        <f>IF('Indicator Date'!M176="","x",'Indicator Date'!M176)</f>
        <v>x</v>
      </c>
      <c r="N176" s="38" t="str">
        <f>IF('Indicator Date'!N176="","x",'Indicator Date'!N176)</f>
        <v>x</v>
      </c>
      <c r="O176" s="38" t="str">
        <f>IF('Indicator Date'!O176="","x",'Indicator Date'!O176)</f>
        <v>x</v>
      </c>
      <c r="P176" s="38" t="str">
        <f>IF('Indicator Date'!P176="","x",'Indicator Date'!P176)</f>
        <v>x</v>
      </c>
      <c r="Q176" s="38">
        <f>IF('Indicator Date'!Q176="","x",'Indicator Date'!Q176)</f>
        <v>2024</v>
      </c>
      <c r="R176" s="38">
        <f>IF('Indicator Date'!R176="","x",'Indicator Date'!R176)</f>
        <v>2024</v>
      </c>
      <c r="S176" s="38">
        <f>IF('Indicator Date'!S176="","x",'Indicator Date'!S176)</f>
        <v>2024</v>
      </c>
      <c r="T176" s="38">
        <f>IF('Indicator Date'!T176="","x",'Indicator Date'!T176)</f>
        <v>2024</v>
      </c>
      <c r="U176" s="38">
        <f>IF('Indicator Date'!U176="","x",'Indicator Date'!U176)</f>
        <v>2024</v>
      </c>
      <c r="V176" s="38">
        <f>IF('Indicator Date'!V176="","x",'Indicator Date'!V176)</f>
        <v>2021</v>
      </c>
      <c r="W176" s="38">
        <f>IF('Indicator Date'!W176="","x",'Indicator Date'!W176)</f>
        <v>2022</v>
      </c>
      <c r="X176" s="38">
        <f>IF('Indicator Date'!X176="","x",'Indicator Date'!X176)</f>
        <v>2022</v>
      </c>
      <c r="Y176" s="38">
        <f>IF('Indicator Date'!Y176="","x",'Indicator Date'!Y176)</f>
        <v>2019</v>
      </c>
      <c r="Z176" s="38">
        <f>IF('Indicator Date'!Z176="","x",'Indicator Date'!Z176)</f>
        <v>2022</v>
      </c>
      <c r="AA176" s="38">
        <f>IF('Indicator Date'!AA176="","x",'Indicator Date'!AA176)</f>
        <v>2022</v>
      </c>
      <c r="AB176" s="38">
        <f>IF('Indicator Date'!AB176="","x",'Indicator Date'!AB176)</f>
        <v>2018</v>
      </c>
      <c r="AC176" s="38">
        <f>IF('Indicator Date'!AC176="","x",'Indicator Date'!AC176)</f>
        <v>2020</v>
      </c>
      <c r="AD176" s="38">
        <f>IF('Indicator Date'!AD176="","x",'Indicator Date'!AD176)</f>
        <v>2022</v>
      </c>
      <c r="AE176" s="38">
        <f>IF('Indicator Date'!AE176="","x",'Indicator Date'!AE176)</f>
        <v>2024</v>
      </c>
      <c r="AF176" s="38">
        <f>IF('Indicator Date'!AF176="","x",'Indicator Date'!AF176)</f>
        <v>2008</v>
      </c>
      <c r="AG176" s="38" t="str">
        <f>IF('Indicator Date'!AG176="","x",'Indicator Date'!AG176)</f>
        <v>x</v>
      </c>
      <c r="AH176" s="38">
        <f>IF('Indicator Date'!AH176="","x",'Indicator Date'!AH176)</f>
        <v>2022</v>
      </c>
      <c r="AI176" s="38" t="str">
        <f>IF('Indicator Date'!AI176="","x",RIGHT('Indicator Date'!AI176,4))</f>
        <v>2019</v>
      </c>
      <c r="AJ176" s="38">
        <f>IF('Indicator Date'!AJ176="","x",'Indicator Date'!AJ176)</f>
        <v>2024</v>
      </c>
      <c r="AK176" s="38">
        <f>IF('Indicator Date'!AK176="","x",'Indicator Date'!AK176)</f>
        <v>2021</v>
      </c>
      <c r="AL176" s="38">
        <f>IF('Indicator Date'!AL176="","x",'Indicator Date'!AL176)</f>
        <v>2022</v>
      </c>
      <c r="AM176" s="38">
        <f>IF('Indicator Date'!AM176="","x",'Indicator Date'!AM176)</f>
        <v>2022</v>
      </c>
      <c r="AN176" s="38">
        <f>IF('Indicator Date'!AN176="","x",'Indicator Date'!AN176)</f>
        <v>2022</v>
      </c>
      <c r="AO176" s="38">
        <f>IF('Indicator Date'!AO176="","x",'Indicator Date'!AO176)</f>
        <v>2022</v>
      </c>
      <c r="AP176" s="38">
        <f>IF('Indicator Date'!AP176="","x",'Indicator Date'!AP176)</f>
        <v>2019</v>
      </c>
      <c r="AQ176" s="38">
        <f>IF('Indicator Date'!AQ176="","x",'Indicator Date'!AQ176)</f>
        <v>2022</v>
      </c>
      <c r="AR176" s="38" t="str">
        <f>IF('Indicator Date'!AR176="","x",'Indicator Date'!AR176)</f>
        <v>x</v>
      </c>
      <c r="AS176" s="38" t="str">
        <f>IF('Indicator Date'!AS176="","x",'Indicator Date'!AS176)</f>
        <v>x</v>
      </c>
      <c r="AT176" s="38" t="str">
        <f>IF('Indicator Date'!AT176="","x",'Indicator Date'!AT176)</f>
        <v>x</v>
      </c>
      <c r="AU176" s="38">
        <f>IF('Indicator Date'!AU176="","x",'Indicator Date'!AU176)</f>
        <v>2022</v>
      </c>
      <c r="AV176" s="38">
        <f>IF('Indicator Date'!AV176="","x",'Indicator Date'!AV176)</f>
        <v>2022</v>
      </c>
      <c r="AW176" s="38">
        <f>IF('Indicator Date'!AW176="","x",'Indicator Date'!AW176)</f>
        <v>2021</v>
      </c>
      <c r="AX176" s="38">
        <f>IF('Indicator Date'!AX176="","x",'Indicator Date'!AX176)</f>
        <v>2024</v>
      </c>
      <c r="AY176" s="38">
        <f>IF('Indicator Date'!AY176="","x",'Indicator Date'!AY176)</f>
        <v>2024</v>
      </c>
      <c r="AZ176" s="38">
        <f>IF('Indicator Date'!AZ176="","x",'Indicator Date'!AZ176)</f>
        <v>2024</v>
      </c>
      <c r="BA176" s="38" t="str">
        <f>IF('Indicator Date'!BA176="","x",'Indicator Date'!BA176)</f>
        <v>x</v>
      </c>
      <c r="BB176" s="38" t="str">
        <f>IF('Indicator Date'!BB176="","x",'Indicator Date'!BB176)</f>
        <v>x</v>
      </c>
      <c r="BC176" s="38" t="str">
        <f>IF('Indicator Date'!BC176="","x",'Indicator Date'!BC176)</f>
        <v>x</v>
      </c>
      <c r="BD176" s="38">
        <f>IF('Indicator Date'!BD176="","x",'Indicator Date'!BD176)</f>
        <v>2024</v>
      </c>
      <c r="BE176" s="38">
        <f>IF('Indicator Date'!BE176="","x",'Indicator Date'!BE176)</f>
        <v>2024</v>
      </c>
      <c r="BF176" s="38">
        <f>IF('Indicator Date'!BF176="","x",'Indicator Date'!BF176)</f>
        <v>2013</v>
      </c>
      <c r="BG176" s="38">
        <f>IF('Indicator Date'!BG176="","x",'Indicator Date'!BG176)</f>
        <v>2022</v>
      </c>
      <c r="BH176" s="38" t="str">
        <f>IF('Indicator Date'!BH176="","x",'Indicator Date'!BH176)</f>
        <v>x</v>
      </c>
      <c r="BI176" s="38">
        <f>IF('Indicator Date'!BI176="","x",'Indicator Date'!BI176)</f>
        <v>2022</v>
      </c>
      <c r="BJ176" s="38">
        <f>IF('Indicator Date'!BJ176="","x",'Indicator Date'!BJ176)</f>
        <v>2021</v>
      </c>
      <c r="BK176" s="38">
        <f>IF('Indicator Date'!BK176="","x",'Indicator Date'!BK176)</f>
        <v>2021</v>
      </c>
      <c r="BL176" s="38">
        <f>IF('Indicator Date'!BL176="","x",'Indicator Date'!BL176)</f>
        <v>2021</v>
      </c>
      <c r="BM176" s="38">
        <f>IF('Indicator Date'!BM176="","x",'Indicator Date'!BM176)</f>
        <v>2014</v>
      </c>
      <c r="BN176" s="38">
        <f>IF('Indicator Date'!BN176="","x",'Indicator Date'!BN176)</f>
        <v>2022</v>
      </c>
      <c r="BO176" s="38">
        <f>IF('Indicator Date'!BO176="","x",'Indicator Date'!BO176)</f>
        <v>2022</v>
      </c>
      <c r="BP176" s="38">
        <f>IF('Indicator Date'!BP176="","x",'Indicator Date'!BP176)</f>
        <v>2021</v>
      </c>
      <c r="BQ176" s="38">
        <f>IF('Indicator Date'!BQ176="","x",'Indicator Date'!BQ176)</f>
        <v>2022</v>
      </c>
      <c r="BR176" s="38">
        <f>IF('Indicator Date'!BR176="","x",'Indicator Date'!BR176)</f>
        <v>2022</v>
      </c>
      <c r="BS176" s="38">
        <f>IF('Indicator Date'!BS176="","x",'Indicator Date'!BS176)</f>
        <v>2022</v>
      </c>
      <c r="BT176" s="38">
        <f>IF('Indicator Date'!BT176="","x",'Indicator Date'!BT176)</f>
        <v>2021</v>
      </c>
      <c r="BU176" s="38">
        <f>IF('Indicator Date'!BU176="","x",'Indicator Date'!BU176)</f>
        <v>2020</v>
      </c>
      <c r="BV176" s="38">
        <f>IF('Indicator Date'!BV176="","x",'Indicator Date'!BV176)</f>
        <v>2022</v>
      </c>
    </row>
    <row r="177" spans="1:74">
      <c r="A177" s="30" t="str">
        <f>'Indicator Data'!A179</f>
        <v>Trinidad and Tobago</v>
      </c>
      <c r="B177" s="23" t="str">
        <f>'Indicator Data'!B179</f>
        <v>TTO</v>
      </c>
      <c r="C177" s="38">
        <f>IF('Indicator Date'!C177="","x",'Indicator Date'!C177)</f>
        <v>2024</v>
      </c>
      <c r="D177" s="38">
        <f>IF('Indicator Date'!D177="","x",'Indicator Date'!D177)</f>
        <v>2024</v>
      </c>
      <c r="E177" s="38">
        <f>IF('Indicator Date'!E177="","x",'Indicator Date'!E177)</f>
        <v>2024</v>
      </c>
      <c r="F177" s="38">
        <f>IF('Indicator Date'!F177="","x",'Indicator Date'!F177)</f>
        <v>2024</v>
      </c>
      <c r="G177" s="38">
        <f>IF('Indicator Date'!G177="","x",'Indicator Date'!G177)</f>
        <v>2024</v>
      </c>
      <c r="H177" s="38">
        <f>IF('Indicator Date'!H177="","x",'Indicator Date'!H177)</f>
        <v>2024</v>
      </c>
      <c r="I177" s="38">
        <f>IF('Indicator Date'!I177="","x",'Indicator Date'!I177)</f>
        <v>2024</v>
      </c>
      <c r="J177" s="38">
        <f>IF('Indicator Date'!J177="","x",'Indicator Date'!J177)</f>
        <v>2024</v>
      </c>
      <c r="K177" s="38">
        <f>IF('Indicator Date'!K177="","x",'Indicator Date'!K177)</f>
        <v>2024</v>
      </c>
      <c r="L177" s="38">
        <f>IF('Indicator Date'!L177="","x",'Indicator Date'!L177)</f>
        <v>2024</v>
      </c>
      <c r="M177" s="38" t="str">
        <f>IF('Indicator Date'!M177="","x",'Indicator Date'!M177)</f>
        <v>x</v>
      </c>
      <c r="N177" s="38" t="str">
        <f>IF('Indicator Date'!N177="","x",'Indicator Date'!N177)</f>
        <v>x</v>
      </c>
      <c r="O177" s="38" t="str">
        <f>IF('Indicator Date'!O177="","x",'Indicator Date'!O177)</f>
        <v>x</v>
      </c>
      <c r="P177" s="38" t="str">
        <f>IF('Indicator Date'!P177="","x",'Indicator Date'!P177)</f>
        <v>x</v>
      </c>
      <c r="Q177" s="38">
        <f>IF('Indicator Date'!Q177="","x",'Indicator Date'!Q177)</f>
        <v>2024</v>
      </c>
      <c r="R177" s="38">
        <f>IF('Indicator Date'!R177="","x",'Indicator Date'!R177)</f>
        <v>2024</v>
      </c>
      <c r="S177" s="38">
        <f>IF('Indicator Date'!S177="","x",'Indicator Date'!S177)</f>
        <v>2024</v>
      </c>
      <c r="T177" s="38">
        <f>IF('Indicator Date'!T177="","x",'Indicator Date'!T177)</f>
        <v>2024</v>
      </c>
      <c r="U177" s="38">
        <f>IF('Indicator Date'!U177="","x",'Indicator Date'!U177)</f>
        <v>2024</v>
      </c>
      <c r="V177" s="38">
        <f>IF('Indicator Date'!V177="","x",'Indicator Date'!V177)</f>
        <v>2021</v>
      </c>
      <c r="W177" s="38">
        <f>IF('Indicator Date'!W177="","x",'Indicator Date'!W177)</f>
        <v>2022</v>
      </c>
      <c r="X177" s="38">
        <f>IF('Indicator Date'!X177="","x",'Indicator Date'!X177)</f>
        <v>2022</v>
      </c>
      <c r="Y177" s="38">
        <f>IF('Indicator Date'!Y177="","x",'Indicator Date'!Y177)</f>
        <v>2011</v>
      </c>
      <c r="Z177" s="38">
        <f>IF('Indicator Date'!Z177="","x",'Indicator Date'!Z177)</f>
        <v>2022</v>
      </c>
      <c r="AA177" s="38" t="str">
        <f>IF('Indicator Date'!AA177="","x",'Indicator Date'!AA177)</f>
        <v>x</v>
      </c>
      <c r="AB177" s="38">
        <f>IF('Indicator Date'!AB177="","x",'Indicator Date'!AB177)</f>
        <v>2017</v>
      </c>
      <c r="AC177" s="38" t="str">
        <f>IF('Indicator Date'!AC177="","x",'Indicator Date'!AC177)</f>
        <v>x</v>
      </c>
      <c r="AD177" s="38">
        <f>IF('Indicator Date'!AD177="","x",'Indicator Date'!AD177)</f>
        <v>2022</v>
      </c>
      <c r="AE177" s="38">
        <f>IF('Indicator Date'!AE177="","x",'Indicator Date'!AE177)</f>
        <v>2024</v>
      </c>
      <c r="AF177" s="38">
        <f>IF('Indicator Date'!AF177="","x",'Indicator Date'!AF177)</f>
        <v>2024</v>
      </c>
      <c r="AG177" s="38">
        <f>IF('Indicator Date'!AG177="","x",'Indicator Date'!AG177)</f>
        <v>2024</v>
      </c>
      <c r="AH177" s="38">
        <f>IF('Indicator Date'!AH177="","x",'Indicator Date'!AH177)</f>
        <v>2022</v>
      </c>
      <c r="AI177" s="38" t="str">
        <f>IF('Indicator Date'!AI177="","x",RIGHT('Indicator Date'!AI177,4))</f>
        <v>2011</v>
      </c>
      <c r="AJ177" s="38">
        <f>IF('Indicator Date'!AJ177="","x",'Indicator Date'!AJ177)</f>
        <v>2024</v>
      </c>
      <c r="AK177" s="38">
        <f>IF('Indicator Date'!AK177="","x",'Indicator Date'!AK177)</f>
        <v>2021</v>
      </c>
      <c r="AL177" s="38">
        <f>IF('Indicator Date'!AL177="","x",'Indicator Date'!AL177)</f>
        <v>2022</v>
      </c>
      <c r="AM177" s="38" t="str">
        <f>IF('Indicator Date'!AM177="","x",'Indicator Date'!AM177)</f>
        <v>x</v>
      </c>
      <c r="AN177" s="38">
        <f>IF('Indicator Date'!AN177="","x",'Indicator Date'!AN177)</f>
        <v>2023</v>
      </c>
      <c r="AO177" s="38">
        <f>IF('Indicator Date'!AO177="","x",'Indicator Date'!AO177)</f>
        <v>2022</v>
      </c>
      <c r="AP177" s="38">
        <f>IF('Indicator Date'!AP177="","x",'Indicator Date'!AP177)</f>
        <v>2011</v>
      </c>
      <c r="AQ177" s="38">
        <f>IF('Indicator Date'!AQ177="","x",'Indicator Date'!AQ177)</f>
        <v>2022</v>
      </c>
      <c r="AR177" s="38">
        <f>IF('Indicator Date'!AR177="","x",'Indicator Date'!AR177)</f>
        <v>2022</v>
      </c>
      <c r="AS177" s="38" t="str">
        <f>IF('Indicator Date'!AS177="","x",'Indicator Date'!AS177)</f>
        <v>x</v>
      </c>
      <c r="AT177" s="38" t="str">
        <f>IF('Indicator Date'!AT177="","x",'Indicator Date'!AT177)</f>
        <v>x</v>
      </c>
      <c r="AU177" s="38">
        <f>IF('Indicator Date'!AU177="","x",'Indicator Date'!AU177)</f>
        <v>2022</v>
      </c>
      <c r="AV177" s="38">
        <f>IF('Indicator Date'!AV177="","x",'Indicator Date'!AV177)</f>
        <v>2022</v>
      </c>
      <c r="AW177" s="38" t="str">
        <f>IF('Indicator Date'!AW177="","x",'Indicator Date'!AW177)</f>
        <v>x</v>
      </c>
      <c r="AX177" s="38">
        <f>IF('Indicator Date'!AX177="","x",'Indicator Date'!AX177)</f>
        <v>2024</v>
      </c>
      <c r="AY177" s="38">
        <f>IF('Indicator Date'!AY177="","x",'Indicator Date'!AY177)</f>
        <v>2024</v>
      </c>
      <c r="AZ177" s="38">
        <f>IF('Indicator Date'!AZ177="","x",'Indicator Date'!AZ177)</f>
        <v>2024</v>
      </c>
      <c r="BA177" s="38" t="str">
        <f>IF('Indicator Date'!BA177="","x",'Indicator Date'!BA177)</f>
        <v>x</v>
      </c>
      <c r="BB177" s="38">
        <f>IF('Indicator Date'!BB177="","x",'Indicator Date'!BB177)</f>
        <v>2024</v>
      </c>
      <c r="BC177" s="38">
        <f>IF('Indicator Date'!BC177="","x",'Indicator Date'!BC177)</f>
        <v>2023</v>
      </c>
      <c r="BD177" s="38">
        <f>IF('Indicator Date'!BD177="","x",'Indicator Date'!BD177)</f>
        <v>2024</v>
      </c>
      <c r="BE177" s="38">
        <f>IF('Indicator Date'!BE177="","x",'Indicator Date'!BE177)</f>
        <v>2024</v>
      </c>
      <c r="BF177" s="38">
        <f>IF('Indicator Date'!BF177="","x",'Indicator Date'!BF177)</f>
        <v>2013</v>
      </c>
      <c r="BG177" s="38">
        <f>IF('Indicator Date'!BG177="","x",'Indicator Date'!BG177)</f>
        <v>2022</v>
      </c>
      <c r="BH177" s="38">
        <f>IF('Indicator Date'!BH177="","x",'Indicator Date'!BH177)</f>
        <v>2023</v>
      </c>
      <c r="BI177" s="38">
        <f>IF('Indicator Date'!BI177="","x",'Indicator Date'!BI177)</f>
        <v>2022</v>
      </c>
      <c r="BJ177" s="38" t="str">
        <f>IF('Indicator Date'!BJ177="","x",'Indicator Date'!BJ177)</f>
        <v>x</v>
      </c>
      <c r="BK177" s="38">
        <f>IF('Indicator Date'!BK177="","x",'Indicator Date'!BK177)</f>
        <v>2021</v>
      </c>
      <c r="BL177" s="38">
        <f>IF('Indicator Date'!BL177="","x",'Indicator Date'!BL177)</f>
        <v>2022</v>
      </c>
      <c r="BM177" s="38">
        <f>IF('Indicator Date'!BM177="","x",'Indicator Date'!BM177)</f>
        <v>2014</v>
      </c>
      <c r="BN177" s="38">
        <f>IF('Indicator Date'!BN177="","x",'Indicator Date'!BN177)</f>
        <v>2022</v>
      </c>
      <c r="BO177" s="38">
        <f>IF('Indicator Date'!BO177="","x",'Indicator Date'!BO177)</f>
        <v>2022</v>
      </c>
      <c r="BP177" s="38">
        <f>IF('Indicator Date'!BP177="","x",'Indicator Date'!BP177)</f>
        <v>2021</v>
      </c>
      <c r="BQ177" s="38">
        <f>IF('Indicator Date'!BQ177="","x",'Indicator Date'!BQ177)</f>
        <v>2022</v>
      </c>
      <c r="BR177" s="38">
        <f>IF('Indicator Date'!BR177="","x",'Indicator Date'!BR177)</f>
        <v>2022</v>
      </c>
      <c r="BS177" s="38">
        <f>IF('Indicator Date'!BS177="","x",'Indicator Date'!BS177)</f>
        <v>2022</v>
      </c>
      <c r="BT177" s="38">
        <f>IF('Indicator Date'!BT177="","x",'Indicator Date'!BT177)</f>
        <v>2021</v>
      </c>
      <c r="BU177" s="38">
        <f>IF('Indicator Date'!BU177="","x",'Indicator Date'!BU177)</f>
        <v>2020</v>
      </c>
      <c r="BV177" s="38">
        <f>IF('Indicator Date'!BV177="","x",'Indicator Date'!BV177)</f>
        <v>2023</v>
      </c>
    </row>
    <row r="178" spans="1:74">
      <c r="A178" s="30" t="str">
        <f>'Indicator Data'!A180</f>
        <v>Tunisia</v>
      </c>
      <c r="B178" s="23" t="str">
        <f>'Indicator Data'!B180</f>
        <v>TUN</v>
      </c>
      <c r="C178" s="38">
        <f>IF('Indicator Date'!C178="","x",'Indicator Date'!C178)</f>
        <v>2024</v>
      </c>
      <c r="D178" s="38">
        <f>IF('Indicator Date'!D178="","x",'Indicator Date'!D178)</f>
        <v>2024</v>
      </c>
      <c r="E178" s="38">
        <f>IF('Indicator Date'!E178="","x",'Indicator Date'!E178)</f>
        <v>2024</v>
      </c>
      <c r="F178" s="38">
        <f>IF('Indicator Date'!F178="","x",'Indicator Date'!F178)</f>
        <v>2024</v>
      </c>
      <c r="G178" s="38">
        <f>IF('Indicator Date'!G178="","x",'Indicator Date'!G178)</f>
        <v>2024</v>
      </c>
      <c r="H178" s="38">
        <f>IF('Indicator Date'!H178="","x",'Indicator Date'!H178)</f>
        <v>2024</v>
      </c>
      <c r="I178" s="38">
        <f>IF('Indicator Date'!I178="","x",'Indicator Date'!I178)</f>
        <v>2024</v>
      </c>
      <c r="J178" s="38">
        <f>IF('Indicator Date'!J178="","x",'Indicator Date'!J178)</f>
        <v>2024</v>
      </c>
      <c r="K178" s="38">
        <f>IF('Indicator Date'!K178="","x",'Indicator Date'!K178)</f>
        <v>2024</v>
      </c>
      <c r="L178" s="38">
        <f>IF('Indicator Date'!L178="","x",'Indicator Date'!L178)</f>
        <v>2024</v>
      </c>
      <c r="M178" s="38">
        <f>IF('Indicator Date'!M178="","x",'Indicator Date'!M178)</f>
        <v>2024</v>
      </c>
      <c r="N178" s="38">
        <f>IF('Indicator Date'!N178="","x",'Indicator Date'!N178)</f>
        <v>2024</v>
      </c>
      <c r="O178" s="38">
        <f>IF('Indicator Date'!O178="","x",'Indicator Date'!O178)</f>
        <v>2024</v>
      </c>
      <c r="P178" s="38">
        <f>IF('Indicator Date'!P178="","x",'Indicator Date'!P178)</f>
        <v>2024</v>
      </c>
      <c r="Q178" s="38">
        <f>IF('Indicator Date'!Q178="","x",'Indicator Date'!Q178)</f>
        <v>2024</v>
      </c>
      <c r="R178" s="38">
        <f>IF('Indicator Date'!R178="","x",'Indicator Date'!R178)</f>
        <v>2024</v>
      </c>
      <c r="S178" s="38">
        <f>IF('Indicator Date'!S178="","x",'Indicator Date'!S178)</f>
        <v>2024</v>
      </c>
      <c r="T178" s="38">
        <f>IF('Indicator Date'!T178="","x",'Indicator Date'!T178)</f>
        <v>2024</v>
      </c>
      <c r="U178" s="38">
        <f>IF('Indicator Date'!U178="","x",'Indicator Date'!U178)</f>
        <v>2024</v>
      </c>
      <c r="V178" s="38">
        <f>IF('Indicator Date'!V178="","x",'Indicator Date'!V178)</f>
        <v>2021</v>
      </c>
      <c r="W178" s="38">
        <f>IF('Indicator Date'!W178="","x",'Indicator Date'!W178)</f>
        <v>2022</v>
      </c>
      <c r="X178" s="38">
        <f>IF('Indicator Date'!X178="","x",'Indicator Date'!X178)</f>
        <v>2022</v>
      </c>
      <c r="Y178" s="38">
        <f>IF('Indicator Date'!Y178="","x",'Indicator Date'!Y178)</f>
        <v>2018</v>
      </c>
      <c r="Z178" s="38">
        <f>IF('Indicator Date'!Z178="","x",'Indicator Date'!Z178)</f>
        <v>2022</v>
      </c>
      <c r="AA178" s="38">
        <f>IF('Indicator Date'!AA178="","x",'Indicator Date'!AA178)</f>
        <v>2022</v>
      </c>
      <c r="AB178" s="38">
        <f>IF('Indicator Date'!AB178="","x",'Indicator Date'!AB178)</f>
        <v>2018</v>
      </c>
      <c r="AC178" s="38">
        <f>IF('Indicator Date'!AC178="","x",'Indicator Date'!AC178)</f>
        <v>2020</v>
      </c>
      <c r="AD178" s="38">
        <f>IF('Indicator Date'!AD178="","x",'Indicator Date'!AD178)</f>
        <v>2022</v>
      </c>
      <c r="AE178" s="38">
        <f>IF('Indicator Date'!AE178="","x",'Indicator Date'!AE178)</f>
        <v>2024</v>
      </c>
      <c r="AF178" s="38">
        <f>IF('Indicator Date'!AF178="","x",'Indicator Date'!AF178)</f>
        <v>2024</v>
      </c>
      <c r="AG178" s="38">
        <f>IF('Indicator Date'!AG178="","x",'Indicator Date'!AG178)</f>
        <v>2024</v>
      </c>
      <c r="AH178" s="38">
        <f>IF('Indicator Date'!AH178="","x",'Indicator Date'!AH178)</f>
        <v>2022</v>
      </c>
      <c r="AI178" s="38" t="str">
        <f>IF('Indicator Date'!AI178="","x",RIGHT('Indicator Date'!AI178,4))</f>
        <v>2018</v>
      </c>
      <c r="AJ178" s="38">
        <f>IF('Indicator Date'!AJ178="","x",'Indicator Date'!AJ178)</f>
        <v>2024</v>
      </c>
      <c r="AK178" s="38">
        <f>IF('Indicator Date'!AK178="","x",'Indicator Date'!AK178)</f>
        <v>2021</v>
      </c>
      <c r="AL178" s="38">
        <f>IF('Indicator Date'!AL178="","x",'Indicator Date'!AL178)</f>
        <v>2022</v>
      </c>
      <c r="AM178" s="38">
        <f>IF('Indicator Date'!AM178="","x",'Indicator Date'!AM178)</f>
        <v>2022</v>
      </c>
      <c r="AN178" s="38">
        <f>IF('Indicator Date'!AN178="","x",'Indicator Date'!AN178)</f>
        <v>2023</v>
      </c>
      <c r="AO178" s="38">
        <f>IF('Indicator Date'!AO178="","x",'Indicator Date'!AO178)</f>
        <v>2022</v>
      </c>
      <c r="AP178" s="38">
        <f>IF('Indicator Date'!AP178="","x",'Indicator Date'!AP178)</f>
        <v>2018</v>
      </c>
      <c r="AQ178" s="38">
        <f>IF('Indicator Date'!AQ178="","x",'Indicator Date'!AQ178)</f>
        <v>2022</v>
      </c>
      <c r="AR178" s="38">
        <f>IF('Indicator Date'!AR178="","x",'Indicator Date'!AR178)</f>
        <v>2022</v>
      </c>
      <c r="AS178" s="38" t="str">
        <f>IF('Indicator Date'!AS178="","x",'Indicator Date'!AS178)</f>
        <v>x</v>
      </c>
      <c r="AT178" s="38" t="str">
        <f>IF('Indicator Date'!AT178="","x",'Indicator Date'!AT178)</f>
        <v>x</v>
      </c>
      <c r="AU178" s="38">
        <f>IF('Indicator Date'!AU178="","x",'Indicator Date'!AU178)</f>
        <v>2022</v>
      </c>
      <c r="AV178" s="38">
        <f>IF('Indicator Date'!AV178="","x",'Indicator Date'!AV178)</f>
        <v>2022</v>
      </c>
      <c r="AW178" s="38">
        <f>IF('Indicator Date'!AW178="","x",'Indicator Date'!AW178)</f>
        <v>2021</v>
      </c>
      <c r="AX178" s="38">
        <f>IF('Indicator Date'!AX178="","x",'Indicator Date'!AX178)</f>
        <v>2024</v>
      </c>
      <c r="AY178" s="38">
        <f>IF('Indicator Date'!AY178="","x",'Indicator Date'!AY178)</f>
        <v>2024</v>
      </c>
      <c r="AZ178" s="38">
        <f>IF('Indicator Date'!AZ178="","x",'Indicator Date'!AZ178)</f>
        <v>2024</v>
      </c>
      <c r="BA178" s="38" t="str">
        <f>IF('Indicator Date'!BA178="","x",'Indicator Date'!BA178)</f>
        <v>x</v>
      </c>
      <c r="BB178" s="38">
        <f>IF('Indicator Date'!BB178="","x",'Indicator Date'!BB178)</f>
        <v>2024</v>
      </c>
      <c r="BC178" s="38">
        <f>IF('Indicator Date'!BC178="","x",'Indicator Date'!BC178)</f>
        <v>2023</v>
      </c>
      <c r="BD178" s="38">
        <f>IF('Indicator Date'!BD178="","x",'Indicator Date'!BD178)</f>
        <v>2024</v>
      </c>
      <c r="BE178" s="38">
        <f>IF('Indicator Date'!BE178="","x",'Indicator Date'!BE178)</f>
        <v>2024</v>
      </c>
      <c r="BF178" s="38">
        <f>IF('Indicator Date'!BF178="","x",'Indicator Date'!BF178)</f>
        <v>2013</v>
      </c>
      <c r="BG178" s="38">
        <f>IF('Indicator Date'!BG178="","x",'Indicator Date'!BG178)</f>
        <v>2022</v>
      </c>
      <c r="BH178" s="38">
        <f>IF('Indicator Date'!BH178="","x",'Indicator Date'!BH178)</f>
        <v>2023</v>
      </c>
      <c r="BI178" s="38">
        <f>IF('Indicator Date'!BI178="","x",'Indicator Date'!BI178)</f>
        <v>2022</v>
      </c>
      <c r="BJ178" s="38">
        <f>IF('Indicator Date'!BJ178="","x",'Indicator Date'!BJ178)</f>
        <v>2019</v>
      </c>
      <c r="BK178" s="38">
        <f>IF('Indicator Date'!BK178="","x",'Indicator Date'!BK178)</f>
        <v>2021</v>
      </c>
      <c r="BL178" s="38">
        <f>IF('Indicator Date'!BL178="","x",'Indicator Date'!BL178)</f>
        <v>2022</v>
      </c>
      <c r="BM178" s="38">
        <f>IF('Indicator Date'!BM178="","x",'Indicator Date'!BM178)</f>
        <v>2014</v>
      </c>
      <c r="BN178" s="38">
        <f>IF('Indicator Date'!BN178="","x",'Indicator Date'!BN178)</f>
        <v>2022</v>
      </c>
      <c r="BO178" s="38">
        <f>IF('Indicator Date'!BO178="","x",'Indicator Date'!BO178)</f>
        <v>2022</v>
      </c>
      <c r="BP178" s="38">
        <f>IF('Indicator Date'!BP178="","x",'Indicator Date'!BP178)</f>
        <v>2017</v>
      </c>
      <c r="BQ178" s="38">
        <f>IF('Indicator Date'!BQ178="","x",'Indicator Date'!BQ178)</f>
        <v>2022</v>
      </c>
      <c r="BR178" s="38">
        <f>IF('Indicator Date'!BR178="","x",'Indicator Date'!BR178)</f>
        <v>2022</v>
      </c>
      <c r="BS178" s="38">
        <f>IF('Indicator Date'!BS178="","x",'Indicator Date'!BS178)</f>
        <v>2022</v>
      </c>
      <c r="BT178" s="38">
        <f>IF('Indicator Date'!BT178="","x",'Indicator Date'!BT178)</f>
        <v>2021</v>
      </c>
      <c r="BU178" s="38">
        <f>IF('Indicator Date'!BU178="","x",'Indicator Date'!BU178)</f>
        <v>2020</v>
      </c>
      <c r="BV178" s="38">
        <f>IF('Indicator Date'!BV178="","x",'Indicator Date'!BV178)</f>
        <v>2023</v>
      </c>
    </row>
    <row r="179" spans="1:74">
      <c r="A179" s="30" t="str">
        <f>'Indicator Data'!A181</f>
        <v>Türkiye</v>
      </c>
      <c r="B179" s="23" t="str">
        <f>'Indicator Data'!B181</f>
        <v>TUR</v>
      </c>
      <c r="C179" s="38">
        <f>IF('Indicator Date'!C179="","x",'Indicator Date'!C179)</f>
        <v>2024</v>
      </c>
      <c r="D179" s="38">
        <f>IF('Indicator Date'!D179="","x",'Indicator Date'!D179)</f>
        <v>2024</v>
      </c>
      <c r="E179" s="38">
        <f>IF('Indicator Date'!E179="","x",'Indicator Date'!E179)</f>
        <v>2024</v>
      </c>
      <c r="F179" s="38">
        <f>IF('Indicator Date'!F179="","x",'Indicator Date'!F179)</f>
        <v>2024</v>
      </c>
      <c r="G179" s="38">
        <f>IF('Indicator Date'!G179="","x",'Indicator Date'!G179)</f>
        <v>2024</v>
      </c>
      <c r="H179" s="38">
        <f>IF('Indicator Date'!H179="","x",'Indicator Date'!H179)</f>
        <v>2024</v>
      </c>
      <c r="I179" s="38">
        <f>IF('Indicator Date'!I179="","x",'Indicator Date'!I179)</f>
        <v>2024</v>
      </c>
      <c r="J179" s="38">
        <f>IF('Indicator Date'!J179="","x",'Indicator Date'!J179)</f>
        <v>2024</v>
      </c>
      <c r="K179" s="38">
        <f>IF('Indicator Date'!K179="","x",'Indicator Date'!K179)</f>
        <v>2024</v>
      </c>
      <c r="L179" s="38">
        <f>IF('Indicator Date'!L179="","x",'Indicator Date'!L179)</f>
        <v>2024</v>
      </c>
      <c r="M179" s="38">
        <f>IF('Indicator Date'!M179="","x",'Indicator Date'!M179)</f>
        <v>2024</v>
      </c>
      <c r="N179" s="38" t="str">
        <f>IF('Indicator Date'!N179="","x",'Indicator Date'!N179)</f>
        <v>x</v>
      </c>
      <c r="O179" s="38" t="str">
        <f>IF('Indicator Date'!O179="","x",'Indicator Date'!O179)</f>
        <v>x</v>
      </c>
      <c r="P179" s="38" t="str">
        <f>IF('Indicator Date'!P179="","x",'Indicator Date'!P179)</f>
        <v>x</v>
      </c>
      <c r="Q179" s="38">
        <f>IF('Indicator Date'!Q179="","x",'Indicator Date'!Q179)</f>
        <v>2024</v>
      </c>
      <c r="R179" s="38">
        <f>IF('Indicator Date'!R179="","x",'Indicator Date'!R179)</f>
        <v>2024</v>
      </c>
      <c r="S179" s="38">
        <f>IF('Indicator Date'!S179="","x",'Indicator Date'!S179)</f>
        <v>2024</v>
      </c>
      <c r="T179" s="38">
        <f>IF('Indicator Date'!T179="","x",'Indicator Date'!T179)</f>
        <v>2024</v>
      </c>
      <c r="U179" s="38">
        <f>IF('Indicator Date'!U179="","x",'Indicator Date'!U179)</f>
        <v>2024</v>
      </c>
      <c r="V179" s="38">
        <f>IF('Indicator Date'!V179="","x",'Indicator Date'!V179)</f>
        <v>2021</v>
      </c>
      <c r="W179" s="38">
        <f>IF('Indicator Date'!W179="","x",'Indicator Date'!W179)</f>
        <v>2022</v>
      </c>
      <c r="X179" s="38">
        <f>IF('Indicator Date'!X179="","x",'Indicator Date'!X179)</f>
        <v>2022</v>
      </c>
      <c r="Y179" s="38">
        <f>IF('Indicator Date'!Y179="","x",'Indicator Date'!Y179)</f>
        <v>2004</v>
      </c>
      <c r="Z179" s="38">
        <f>IF('Indicator Date'!Z179="","x",'Indicator Date'!Z179)</f>
        <v>2022</v>
      </c>
      <c r="AA179" s="38" t="str">
        <f>IF('Indicator Date'!AA179="","x",'Indicator Date'!AA179)</f>
        <v>x</v>
      </c>
      <c r="AB179" s="38">
        <f>IF('Indicator Date'!AB179="","x",'Indicator Date'!AB179)</f>
        <v>2019</v>
      </c>
      <c r="AC179" s="38">
        <f>IF('Indicator Date'!AC179="","x",'Indicator Date'!AC179)</f>
        <v>2020</v>
      </c>
      <c r="AD179" s="38" t="str">
        <f>IF('Indicator Date'!AD179="","x",'Indicator Date'!AD179)</f>
        <v>x</v>
      </c>
      <c r="AE179" s="38">
        <f>IF('Indicator Date'!AE179="","x",'Indicator Date'!AE179)</f>
        <v>2024</v>
      </c>
      <c r="AF179" s="38">
        <f>IF('Indicator Date'!AF179="","x",'Indicator Date'!AF179)</f>
        <v>2024</v>
      </c>
      <c r="AG179" s="38">
        <f>IF('Indicator Date'!AG179="","x",'Indicator Date'!AG179)</f>
        <v>2024</v>
      </c>
      <c r="AH179" s="38">
        <f>IF('Indicator Date'!AH179="","x",'Indicator Date'!AH179)</f>
        <v>2022</v>
      </c>
      <c r="AI179" s="38" t="str">
        <f>IF('Indicator Date'!AI179="","x",RIGHT('Indicator Date'!AI179,4))</f>
        <v>x</v>
      </c>
      <c r="AJ179" s="38">
        <f>IF('Indicator Date'!AJ179="","x",'Indicator Date'!AJ179)</f>
        <v>2024</v>
      </c>
      <c r="AK179" s="38">
        <f>IF('Indicator Date'!AK179="","x",'Indicator Date'!AK179)</f>
        <v>2021</v>
      </c>
      <c r="AL179" s="38">
        <f>IF('Indicator Date'!AL179="","x",'Indicator Date'!AL179)</f>
        <v>2022</v>
      </c>
      <c r="AM179" s="38">
        <f>IF('Indicator Date'!AM179="","x",'Indicator Date'!AM179)</f>
        <v>2022</v>
      </c>
      <c r="AN179" s="38">
        <f>IF('Indicator Date'!AN179="","x",'Indicator Date'!AN179)</f>
        <v>2023</v>
      </c>
      <c r="AO179" s="38">
        <f>IF('Indicator Date'!AO179="","x",'Indicator Date'!AO179)</f>
        <v>2022</v>
      </c>
      <c r="AP179" s="38">
        <f>IF('Indicator Date'!AP179="","x",'Indicator Date'!AP179)</f>
        <v>2018</v>
      </c>
      <c r="AQ179" s="38">
        <f>IF('Indicator Date'!AQ179="","x",'Indicator Date'!AQ179)</f>
        <v>2022</v>
      </c>
      <c r="AR179" s="38" t="str">
        <f>IF('Indicator Date'!AR179="","x",'Indicator Date'!AR179)</f>
        <v>x</v>
      </c>
      <c r="AS179" s="38" t="str">
        <f>IF('Indicator Date'!AS179="","x",'Indicator Date'!AS179)</f>
        <v>x</v>
      </c>
      <c r="AT179" s="38" t="str">
        <f>IF('Indicator Date'!AT179="","x",'Indicator Date'!AT179)</f>
        <v>x</v>
      </c>
      <c r="AU179" s="38" t="str">
        <f>IF('Indicator Date'!AU179="","x",'Indicator Date'!AU179)</f>
        <v>x</v>
      </c>
      <c r="AV179" s="38">
        <f>IF('Indicator Date'!AV179="","x",'Indicator Date'!AV179)</f>
        <v>2022</v>
      </c>
      <c r="AW179" s="38">
        <f>IF('Indicator Date'!AW179="","x",'Indicator Date'!AW179)</f>
        <v>2021</v>
      </c>
      <c r="AX179" s="38">
        <f>IF('Indicator Date'!AX179="","x",'Indicator Date'!AX179)</f>
        <v>2024</v>
      </c>
      <c r="AY179" s="38">
        <f>IF('Indicator Date'!AY179="","x",'Indicator Date'!AY179)</f>
        <v>2024</v>
      </c>
      <c r="AZ179" s="38">
        <f>IF('Indicator Date'!AZ179="","x",'Indicator Date'!AZ179)</f>
        <v>2024</v>
      </c>
      <c r="BA179" s="38">
        <f>IF('Indicator Date'!BA179="","x",'Indicator Date'!BA179)</f>
        <v>2024</v>
      </c>
      <c r="BB179" s="38">
        <f>IF('Indicator Date'!BB179="","x",'Indicator Date'!BB179)</f>
        <v>2024</v>
      </c>
      <c r="BC179" s="38">
        <f>IF('Indicator Date'!BC179="","x",'Indicator Date'!BC179)</f>
        <v>2023</v>
      </c>
      <c r="BD179" s="38">
        <f>IF('Indicator Date'!BD179="","x",'Indicator Date'!BD179)</f>
        <v>2024</v>
      </c>
      <c r="BE179" s="38">
        <f>IF('Indicator Date'!BE179="","x",'Indicator Date'!BE179)</f>
        <v>2024</v>
      </c>
      <c r="BF179" s="38">
        <f>IF('Indicator Date'!BF179="","x",'Indicator Date'!BF179)</f>
        <v>2015</v>
      </c>
      <c r="BG179" s="38">
        <f>IF('Indicator Date'!BG179="","x",'Indicator Date'!BG179)</f>
        <v>2022</v>
      </c>
      <c r="BH179" s="38">
        <f>IF('Indicator Date'!BH179="","x",'Indicator Date'!BH179)</f>
        <v>2023</v>
      </c>
      <c r="BI179" s="38">
        <f>IF('Indicator Date'!BI179="","x",'Indicator Date'!BI179)</f>
        <v>2022</v>
      </c>
      <c r="BJ179" s="38">
        <f>IF('Indicator Date'!BJ179="","x",'Indicator Date'!BJ179)</f>
        <v>2019</v>
      </c>
      <c r="BK179" s="38">
        <f>IF('Indicator Date'!BK179="","x",'Indicator Date'!BK179)</f>
        <v>2022</v>
      </c>
      <c r="BL179" s="38">
        <f>IF('Indicator Date'!BL179="","x",'Indicator Date'!BL179)</f>
        <v>2022</v>
      </c>
      <c r="BM179" s="38">
        <f>IF('Indicator Date'!BM179="","x",'Indicator Date'!BM179)</f>
        <v>2014</v>
      </c>
      <c r="BN179" s="38">
        <f>IF('Indicator Date'!BN179="","x",'Indicator Date'!BN179)</f>
        <v>2022</v>
      </c>
      <c r="BO179" s="38">
        <f>IF('Indicator Date'!BO179="","x",'Indicator Date'!BO179)</f>
        <v>2022</v>
      </c>
      <c r="BP179" s="38">
        <f>IF('Indicator Date'!BP179="","x",'Indicator Date'!BP179)</f>
        <v>2020</v>
      </c>
      <c r="BQ179" s="38">
        <f>IF('Indicator Date'!BQ179="","x",'Indicator Date'!BQ179)</f>
        <v>2019</v>
      </c>
      <c r="BR179" s="38">
        <f>IF('Indicator Date'!BR179="","x",'Indicator Date'!BR179)</f>
        <v>2019</v>
      </c>
      <c r="BS179" s="38">
        <f>IF('Indicator Date'!BS179="","x",'Indicator Date'!BS179)</f>
        <v>2019</v>
      </c>
      <c r="BT179" s="38">
        <f>IF('Indicator Date'!BT179="","x",'Indicator Date'!BT179)</f>
        <v>2021</v>
      </c>
      <c r="BU179" s="38">
        <f>IF('Indicator Date'!BU179="","x",'Indicator Date'!BU179)</f>
        <v>2020</v>
      </c>
      <c r="BV179" s="38">
        <f>IF('Indicator Date'!BV179="","x",'Indicator Date'!BV179)</f>
        <v>2023</v>
      </c>
    </row>
    <row r="180" spans="1:74">
      <c r="A180" s="30" t="str">
        <f>'Indicator Data'!A182</f>
        <v>Turkmenistan</v>
      </c>
      <c r="B180" s="23" t="str">
        <f>'Indicator Data'!B182</f>
        <v>TKM</v>
      </c>
      <c r="C180" s="38">
        <f>IF('Indicator Date'!C180="","x",'Indicator Date'!C180)</f>
        <v>2024</v>
      </c>
      <c r="D180" s="38">
        <f>IF('Indicator Date'!D180="","x",'Indicator Date'!D180)</f>
        <v>2024</v>
      </c>
      <c r="E180" s="38">
        <f>IF('Indicator Date'!E180="","x",'Indicator Date'!E180)</f>
        <v>2024</v>
      </c>
      <c r="F180" s="38">
        <f>IF('Indicator Date'!F180="","x",'Indicator Date'!F180)</f>
        <v>2024</v>
      </c>
      <c r="G180" s="38">
        <f>IF('Indicator Date'!G180="","x",'Indicator Date'!G180)</f>
        <v>2024</v>
      </c>
      <c r="H180" s="38">
        <f>IF('Indicator Date'!H180="","x",'Indicator Date'!H180)</f>
        <v>2024</v>
      </c>
      <c r="I180" s="38">
        <f>IF('Indicator Date'!I180="","x",'Indicator Date'!I180)</f>
        <v>2024</v>
      </c>
      <c r="J180" s="38">
        <f>IF('Indicator Date'!J180="","x",'Indicator Date'!J180)</f>
        <v>2024</v>
      </c>
      <c r="K180" s="38">
        <f>IF('Indicator Date'!K180="","x",'Indicator Date'!K180)</f>
        <v>2024</v>
      </c>
      <c r="L180" s="38">
        <f>IF('Indicator Date'!L180="","x",'Indicator Date'!L180)</f>
        <v>2024</v>
      </c>
      <c r="M180" s="38">
        <f>IF('Indicator Date'!M180="","x",'Indicator Date'!M180)</f>
        <v>2024</v>
      </c>
      <c r="N180" s="38" t="str">
        <f>IF('Indicator Date'!N180="","x",'Indicator Date'!N180)</f>
        <v>x</v>
      </c>
      <c r="O180" s="38" t="str">
        <f>IF('Indicator Date'!O180="","x",'Indicator Date'!O180)</f>
        <v>x</v>
      </c>
      <c r="P180" s="38" t="str">
        <f>IF('Indicator Date'!P180="","x",'Indicator Date'!P180)</f>
        <v>x</v>
      </c>
      <c r="Q180" s="38">
        <f>IF('Indicator Date'!Q180="","x",'Indicator Date'!Q180)</f>
        <v>2024</v>
      </c>
      <c r="R180" s="38">
        <f>IF('Indicator Date'!R180="","x",'Indicator Date'!R180)</f>
        <v>2024</v>
      </c>
      <c r="S180" s="38">
        <f>IF('Indicator Date'!S180="","x",'Indicator Date'!S180)</f>
        <v>2024</v>
      </c>
      <c r="T180" s="38">
        <f>IF('Indicator Date'!T180="","x",'Indicator Date'!T180)</f>
        <v>2024</v>
      </c>
      <c r="U180" s="38">
        <f>IF('Indicator Date'!U180="","x",'Indicator Date'!U180)</f>
        <v>2024</v>
      </c>
      <c r="V180" s="38">
        <f>IF('Indicator Date'!V180="","x",'Indicator Date'!V180)</f>
        <v>2021</v>
      </c>
      <c r="W180" s="38">
        <f>IF('Indicator Date'!W180="","x",'Indicator Date'!W180)</f>
        <v>2022</v>
      </c>
      <c r="X180" s="38">
        <f>IF('Indicator Date'!X180="","x",'Indicator Date'!X180)</f>
        <v>2022</v>
      </c>
      <c r="Y180" s="38">
        <f>IF('Indicator Date'!Y180="","x",'Indicator Date'!Y180)</f>
        <v>2019</v>
      </c>
      <c r="Z180" s="38">
        <f>IF('Indicator Date'!Z180="","x",'Indicator Date'!Z180)</f>
        <v>2022</v>
      </c>
      <c r="AA180" s="38">
        <f>IF('Indicator Date'!AA180="","x",'Indicator Date'!AA180)</f>
        <v>2020</v>
      </c>
      <c r="AB180" s="38">
        <f>IF('Indicator Date'!AB180="","x",'Indicator Date'!AB180)</f>
        <v>2018</v>
      </c>
      <c r="AC180" s="38">
        <f>IF('Indicator Date'!AC180="","x",'Indicator Date'!AC180)</f>
        <v>2020</v>
      </c>
      <c r="AD180" s="38">
        <f>IF('Indicator Date'!AD180="","x",'Indicator Date'!AD180)</f>
        <v>2022</v>
      </c>
      <c r="AE180" s="38">
        <f>IF('Indicator Date'!AE180="","x",'Indicator Date'!AE180)</f>
        <v>2024</v>
      </c>
      <c r="AF180" s="38">
        <f>IF('Indicator Date'!AF180="","x",'Indicator Date'!AF180)</f>
        <v>2024</v>
      </c>
      <c r="AG180" s="38">
        <f>IF('Indicator Date'!AG180="","x",'Indicator Date'!AG180)</f>
        <v>2024</v>
      </c>
      <c r="AH180" s="38">
        <f>IF('Indicator Date'!AH180="","x",'Indicator Date'!AH180)</f>
        <v>2022</v>
      </c>
      <c r="AI180" s="38" t="str">
        <f>IF('Indicator Date'!AI180="","x",RIGHT('Indicator Date'!AI180,4))</f>
        <v>2019</v>
      </c>
      <c r="AJ180" s="38">
        <f>IF('Indicator Date'!AJ180="","x",'Indicator Date'!AJ180)</f>
        <v>2024</v>
      </c>
      <c r="AK180" s="38">
        <f>IF('Indicator Date'!AK180="","x",'Indicator Date'!AK180)</f>
        <v>2021</v>
      </c>
      <c r="AL180" s="38">
        <f>IF('Indicator Date'!AL180="","x",'Indicator Date'!AL180)</f>
        <v>2022</v>
      </c>
      <c r="AM180" s="38">
        <f>IF('Indicator Date'!AM180="","x",'Indicator Date'!AM180)</f>
        <v>2022</v>
      </c>
      <c r="AN180" s="38">
        <f>IF('Indicator Date'!AN180="","x",'Indicator Date'!AN180)</f>
        <v>2022</v>
      </c>
      <c r="AO180" s="38">
        <f>IF('Indicator Date'!AO180="","x",'Indicator Date'!AO180)</f>
        <v>2022</v>
      </c>
      <c r="AP180" s="38">
        <f>IF('Indicator Date'!AP180="","x",'Indicator Date'!AP180)</f>
        <v>2019</v>
      </c>
      <c r="AQ180" s="38">
        <f>IF('Indicator Date'!AQ180="","x",'Indicator Date'!AQ180)</f>
        <v>2022</v>
      </c>
      <c r="AR180" s="38" t="str">
        <f>IF('Indicator Date'!AR180="","x",'Indicator Date'!AR180)</f>
        <v>x</v>
      </c>
      <c r="AS180" s="38" t="str">
        <f>IF('Indicator Date'!AS180="","x",'Indicator Date'!AS180)</f>
        <v>x</v>
      </c>
      <c r="AT180" s="38">
        <f>IF('Indicator Date'!AT180="","x",'Indicator Date'!AT180)</f>
        <v>2020</v>
      </c>
      <c r="AU180" s="38">
        <f>IF('Indicator Date'!AU180="","x",'Indicator Date'!AU180)</f>
        <v>2022</v>
      </c>
      <c r="AV180" s="38">
        <f>IF('Indicator Date'!AV180="","x",'Indicator Date'!AV180)</f>
        <v>2021</v>
      </c>
      <c r="AW180" s="38" t="str">
        <f>IF('Indicator Date'!AW180="","x",'Indicator Date'!AW180)</f>
        <v>x</v>
      </c>
      <c r="AX180" s="38">
        <f>IF('Indicator Date'!AX180="","x",'Indicator Date'!AX180)</f>
        <v>2024</v>
      </c>
      <c r="AY180" s="38">
        <f>IF('Indicator Date'!AY180="","x",'Indicator Date'!AY180)</f>
        <v>2024</v>
      </c>
      <c r="AZ180" s="38">
        <f>IF('Indicator Date'!AZ180="","x",'Indicator Date'!AZ180)</f>
        <v>2024</v>
      </c>
      <c r="BA180" s="38">
        <f>IF('Indicator Date'!BA180="","x",'Indicator Date'!BA180)</f>
        <v>2015</v>
      </c>
      <c r="BB180" s="38">
        <f>IF('Indicator Date'!BB180="","x",'Indicator Date'!BB180)</f>
        <v>2024</v>
      </c>
      <c r="BC180" s="38">
        <f>IF('Indicator Date'!BC180="","x",'Indicator Date'!BC180)</f>
        <v>2023</v>
      </c>
      <c r="BD180" s="38">
        <f>IF('Indicator Date'!BD180="","x",'Indicator Date'!BD180)</f>
        <v>2024</v>
      </c>
      <c r="BE180" s="38">
        <f>IF('Indicator Date'!BE180="","x",'Indicator Date'!BE180)</f>
        <v>2024</v>
      </c>
      <c r="BF180" s="38" t="str">
        <f>IF('Indicator Date'!BF180="","x",'Indicator Date'!BF180)</f>
        <v>x</v>
      </c>
      <c r="BG180" s="38">
        <f>IF('Indicator Date'!BG180="","x",'Indicator Date'!BG180)</f>
        <v>2022</v>
      </c>
      <c r="BH180" s="38">
        <f>IF('Indicator Date'!BH180="","x",'Indicator Date'!BH180)</f>
        <v>2023</v>
      </c>
      <c r="BI180" s="38">
        <f>IF('Indicator Date'!BI180="","x",'Indicator Date'!BI180)</f>
        <v>2022</v>
      </c>
      <c r="BJ180" s="38" t="str">
        <f>IF('Indicator Date'!BJ180="","x",'Indicator Date'!BJ180)</f>
        <v>x</v>
      </c>
      <c r="BK180" s="38">
        <f>IF('Indicator Date'!BK180="","x",'Indicator Date'!BK180)</f>
        <v>2017</v>
      </c>
      <c r="BL180" s="38">
        <f>IF('Indicator Date'!BL180="","x",'Indicator Date'!BL180)</f>
        <v>2021</v>
      </c>
      <c r="BM180" s="38">
        <f>IF('Indicator Date'!BM180="","x",'Indicator Date'!BM180)</f>
        <v>2014</v>
      </c>
      <c r="BN180" s="38">
        <f>IF('Indicator Date'!BN180="","x",'Indicator Date'!BN180)</f>
        <v>2022</v>
      </c>
      <c r="BO180" s="38">
        <f>IF('Indicator Date'!BO180="","x",'Indicator Date'!BO180)</f>
        <v>2022</v>
      </c>
      <c r="BP180" s="38">
        <f>IF('Indicator Date'!BP180="","x",'Indicator Date'!BP180)</f>
        <v>2014</v>
      </c>
      <c r="BQ180" s="38">
        <f>IF('Indicator Date'!BQ180="","x",'Indicator Date'!BQ180)</f>
        <v>2022</v>
      </c>
      <c r="BR180" s="38">
        <f>IF('Indicator Date'!BR180="","x",'Indicator Date'!BR180)</f>
        <v>2022</v>
      </c>
      <c r="BS180" s="38">
        <f>IF('Indicator Date'!BS180="","x",'Indicator Date'!BS180)</f>
        <v>2022</v>
      </c>
      <c r="BT180" s="38">
        <f>IF('Indicator Date'!BT180="","x",'Indicator Date'!BT180)</f>
        <v>2021</v>
      </c>
      <c r="BU180" s="38">
        <f>IF('Indicator Date'!BU180="","x",'Indicator Date'!BU180)</f>
        <v>2020</v>
      </c>
      <c r="BV180" s="38">
        <f>IF('Indicator Date'!BV180="","x",'Indicator Date'!BV180)</f>
        <v>2023</v>
      </c>
    </row>
    <row r="181" spans="1:74">
      <c r="A181" s="30" t="str">
        <f>'Indicator Data'!A183</f>
        <v>Tuvalu</v>
      </c>
      <c r="B181" s="23" t="str">
        <f>'Indicator Data'!B183</f>
        <v>TUV</v>
      </c>
      <c r="C181" s="38">
        <f>IF('Indicator Date'!C181="","x",'Indicator Date'!C181)</f>
        <v>2024</v>
      </c>
      <c r="D181" s="38">
        <f>IF('Indicator Date'!D181="","x",'Indicator Date'!D181)</f>
        <v>2024</v>
      </c>
      <c r="E181" s="38">
        <f>IF('Indicator Date'!E181="","x",'Indicator Date'!E181)</f>
        <v>2024</v>
      </c>
      <c r="F181" s="38">
        <f>IF('Indicator Date'!F181="","x",'Indicator Date'!F181)</f>
        <v>2024</v>
      </c>
      <c r="G181" s="38">
        <f>IF('Indicator Date'!G181="","x",'Indicator Date'!G181)</f>
        <v>2024</v>
      </c>
      <c r="H181" s="38">
        <f>IF('Indicator Date'!H181="","x",'Indicator Date'!H181)</f>
        <v>2024</v>
      </c>
      <c r="I181" s="38">
        <f>IF('Indicator Date'!I181="","x",'Indicator Date'!I181)</f>
        <v>2024</v>
      </c>
      <c r="J181" s="38">
        <f>IF('Indicator Date'!J181="","x",'Indicator Date'!J181)</f>
        <v>2024</v>
      </c>
      <c r="K181" s="38">
        <f>IF('Indicator Date'!K181="","x",'Indicator Date'!K181)</f>
        <v>2024</v>
      </c>
      <c r="L181" s="38" t="str">
        <f>IF('Indicator Date'!L181="","x",'Indicator Date'!L181)</f>
        <v>x</v>
      </c>
      <c r="M181" s="38" t="str">
        <f>IF('Indicator Date'!M181="","x",'Indicator Date'!M181)</f>
        <v>x</v>
      </c>
      <c r="N181" s="38" t="str">
        <f>IF('Indicator Date'!N181="","x",'Indicator Date'!N181)</f>
        <v>x</v>
      </c>
      <c r="O181" s="38" t="str">
        <f>IF('Indicator Date'!O181="","x",'Indicator Date'!O181)</f>
        <v>x</v>
      </c>
      <c r="P181" s="38" t="str">
        <f>IF('Indicator Date'!P181="","x",'Indicator Date'!P181)</f>
        <v>x</v>
      </c>
      <c r="Q181" s="38">
        <f>IF('Indicator Date'!Q181="","x",'Indicator Date'!Q181)</f>
        <v>2024</v>
      </c>
      <c r="R181" s="38">
        <f>IF('Indicator Date'!R181="","x",'Indicator Date'!R181)</f>
        <v>2024</v>
      </c>
      <c r="S181" s="38">
        <f>IF('Indicator Date'!S181="","x",'Indicator Date'!S181)</f>
        <v>2024</v>
      </c>
      <c r="T181" s="38">
        <f>IF('Indicator Date'!T181="","x",'Indicator Date'!T181)</f>
        <v>2024</v>
      </c>
      <c r="U181" s="38">
        <f>IF('Indicator Date'!U181="","x",'Indicator Date'!U181)</f>
        <v>2024</v>
      </c>
      <c r="V181" s="38">
        <f>IF('Indicator Date'!V181="","x",'Indicator Date'!V181)</f>
        <v>2021</v>
      </c>
      <c r="W181" s="38">
        <f>IF('Indicator Date'!W181="","x",'Indicator Date'!W181)</f>
        <v>2022</v>
      </c>
      <c r="X181" s="38">
        <f>IF('Indicator Date'!X181="","x",'Indicator Date'!X181)</f>
        <v>2022</v>
      </c>
      <c r="Y181" s="38">
        <f>IF('Indicator Date'!Y181="","x",'Indicator Date'!Y181)</f>
        <v>2019</v>
      </c>
      <c r="Z181" s="38">
        <f>IF('Indicator Date'!Z181="","x",'Indicator Date'!Z181)</f>
        <v>2022</v>
      </c>
      <c r="AA181" s="38">
        <f>IF('Indicator Date'!AA181="","x",'Indicator Date'!AA181)</f>
        <v>2022</v>
      </c>
      <c r="AB181" s="38" t="str">
        <f>IF('Indicator Date'!AB181="","x",'Indicator Date'!AB181)</f>
        <v>x</v>
      </c>
      <c r="AC181" s="38">
        <f>IF('Indicator Date'!AC181="","x",'Indicator Date'!AC181)</f>
        <v>2020</v>
      </c>
      <c r="AD181" s="38">
        <f>IF('Indicator Date'!AD181="","x",'Indicator Date'!AD181)</f>
        <v>2022</v>
      </c>
      <c r="AE181" s="38">
        <f>IF('Indicator Date'!AE181="","x",'Indicator Date'!AE181)</f>
        <v>2024</v>
      </c>
      <c r="AF181" s="38">
        <f>IF('Indicator Date'!AF181="","x",'Indicator Date'!AF181)</f>
        <v>2008</v>
      </c>
      <c r="AG181" s="38" t="str">
        <f>IF('Indicator Date'!AG181="","x",'Indicator Date'!AG181)</f>
        <v>x</v>
      </c>
      <c r="AH181" s="38">
        <f>IF('Indicator Date'!AH181="","x",'Indicator Date'!AH181)</f>
        <v>2022</v>
      </c>
      <c r="AI181" s="38" t="str">
        <f>IF('Indicator Date'!AI181="","x",RIGHT('Indicator Date'!AI181,4))</f>
        <v>2019</v>
      </c>
      <c r="AJ181" s="38">
        <f>IF('Indicator Date'!AJ181="","x",'Indicator Date'!AJ181)</f>
        <v>2024</v>
      </c>
      <c r="AK181" s="38">
        <f>IF('Indicator Date'!AK181="","x",'Indicator Date'!AK181)</f>
        <v>2021</v>
      </c>
      <c r="AL181" s="38">
        <f>IF('Indicator Date'!AL181="","x",'Indicator Date'!AL181)</f>
        <v>2022</v>
      </c>
      <c r="AM181" s="38">
        <f>IF('Indicator Date'!AM181="","x",'Indicator Date'!AM181)</f>
        <v>2022</v>
      </c>
      <c r="AN181" s="38">
        <f>IF('Indicator Date'!AN181="","x",'Indicator Date'!AN181)</f>
        <v>2023</v>
      </c>
      <c r="AO181" s="38">
        <f>IF('Indicator Date'!AO181="","x",'Indicator Date'!AO181)</f>
        <v>2022</v>
      </c>
      <c r="AP181" s="38">
        <f>IF('Indicator Date'!AP181="","x",'Indicator Date'!AP181)</f>
        <v>2019</v>
      </c>
      <c r="AQ181" s="38">
        <f>IF('Indicator Date'!AQ181="","x",'Indicator Date'!AQ181)</f>
        <v>2022</v>
      </c>
      <c r="AR181" s="38" t="str">
        <f>IF('Indicator Date'!AR181="","x",'Indicator Date'!AR181)</f>
        <v>x</v>
      </c>
      <c r="AS181" s="38" t="str">
        <f>IF('Indicator Date'!AS181="","x",'Indicator Date'!AS181)</f>
        <v>x</v>
      </c>
      <c r="AT181" s="38" t="str">
        <f>IF('Indicator Date'!AT181="","x",'Indicator Date'!AT181)</f>
        <v>x</v>
      </c>
      <c r="AU181" s="38">
        <f>IF('Indicator Date'!AU181="","x",'Indicator Date'!AU181)</f>
        <v>2022</v>
      </c>
      <c r="AV181" s="38" t="str">
        <f>IF('Indicator Date'!AV181="","x",'Indicator Date'!AV181)</f>
        <v>x</v>
      </c>
      <c r="AW181" s="38">
        <f>IF('Indicator Date'!AW181="","x",'Indicator Date'!AW181)</f>
        <v>2010</v>
      </c>
      <c r="AX181" s="38">
        <f>IF('Indicator Date'!AX181="","x",'Indicator Date'!AX181)</f>
        <v>2024</v>
      </c>
      <c r="AY181" s="38">
        <f>IF('Indicator Date'!AY181="","x",'Indicator Date'!AY181)</f>
        <v>2024</v>
      </c>
      <c r="AZ181" s="38">
        <f>IF('Indicator Date'!AZ181="","x",'Indicator Date'!AZ181)</f>
        <v>2024</v>
      </c>
      <c r="BA181" s="38" t="str">
        <f>IF('Indicator Date'!BA181="","x",'Indicator Date'!BA181)</f>
        <v>x</v>
      </c>
      <c r="BB181" s="38" t="str">
        <f>IF('Indicator Date'!BB181="","x",'Indicator Date'!BB181)</f>
        <v>x</v>
      </c>
      <c r="BC181" s="38" t="str">
        <f>IF('Indicator Date'!BC181="","x",'Indicator Date'!BC181)</f>
        <v>x</v>
      </c>
      <c r="BD181" s="38">
        <f>IF('Indicator Date'!BD181="","x",'Indicator Date'!BD181)</f>
        <v>2024</v>
      </c>
      <c r="BE181" s="38">
        <f>IF('Indicator Date'!BE181="","x",'Indicator Date'!BE181)</f>
        <v>2024</v>
      </c>
      <c r="BF181" s="38" t="str">
        <f>IF('Indicator Date'!BF181="","x",'Indicator Date'!BF181)</f>
        <v>x</v>
      </c>
      <c r="BG181" s="38">
        <f>IF('Indicator Date'!BG181="","x",'Indicator Date'!BG181)</f>
        <v>2022</v>
      </c>
      <c r="BH181" s="38" t="str">
        <f>IF('Indicator Date'!BH181="","x",'Indicator Date'!BH181)</f>
        <v>x</v>
      </c>
      <c r="BI181" s="38">
        <f>IF('Indicator Date'!BI181="","x",'Indicator Date'!BI181)</f>
        <v>2022</v>
      </c>
      <c r="BJ181" s="38" t="str">
        <f>IF('Indicator Date'!BJ181="","x",'Indicator Date'!BJ181)</f>
        <v>x</v>
      </c>
      <c r="BK181" s="38">
        <f>IF('Indicator Date'!BK181="","x",'Indicator Date'!BK181)</f>
        <v>2021</v>
      </c>
      <c r="BL181" s="38">
        <f>IF('Indicator Date'!BL181="","x",'Indicator Date'!BL181)</f>
        <v>2021</v>
      </c>
      <c r="BM181" s="38">
        <f>IF('Indicator Date'!BM181="","x",'Indicator Date'!BM181)</f>
        <v>2014</v>
      </c>
      <c r="BN181" s="38">
        <f>IF('Indicator Date'!BN181="","x",'Indicator Date'!BN181)</f>
        <v>2022</v>
      </c>
      <c r="BO181" s="38">
        <f>IF('Indicator Date'!BO181="","x",'Indicator Date'!BO181)</f>
        <v>2022</v>
      </c>
      <c r="BP181" s="38">
        <f>IF('Indicator Date'!BP181="","x",'Indicator Date'!BP181)</f>
        <v>2020</v>
      </c>
      <c r="BQ181" s="38">
        <f>IF('Indicator Date'!BQ181="","x",'Indicator Date'!BQ181)</f>
        <v>2022</v>
      </c>
      <c r="BR181" s="38">
        <f>IF('Indicator Date'!BR181="","x",'Indicator Date'!BR181)</f>
        <v>2022</v>
      </c>
      <c r="BS181" s="38">
        <f>IF('Indicator Date'!BS181="","x",'Indicator Date'!BS181)</f>
        <v>2022</v>
      </c>
      <c r="BT181" s="38">
        <f>IF('Indicator Date'!BT181="","x",'Indicator Date'!BT181)</f>
        <v>2021</v>
      </c>
      <c r="BU181" s="38" t="str">
        <f>IF('Indicator Date'!BU181="","x",'Indicator Date'!BU181)</f>
        <v>x</v>
      </c>
      <c r="BV181" s="38">
        <f>IF('Indicator Date'!BV181="","x",'Indicator Date'!BV181)</f>
        <v>2023</v>
      </c>
    </row>
    <row r="182" spans="1:74">
      <c r="A182" s="30" t="str">
        <f>'Indicator Data'!A184</f>
        <v>Uganda</v>
      </c>
      <c r="B182" s="23" t="str">
        <f>'Indicator Data'!B184</f>
        <v>UGA</v>
      </c>
      <c r="C182" s="38">
        <f>IF('Indicator Date'!C182="","x",'Indicator Date'!C182)</f>
        <v>2024</v>
      </c>
      <c r="D182" s="38">
        <f>IF('Indicator Date'!D182="","x",'Indicator Date'!D182)</f>
        <v>2024</v>
      </c>
      <c r="E182" s="38">
        <f>IF('Indicator Date'!E182="","x",'Indicator Date'!E182)</f>
        <v>2024</v>
      </c>
      <c r="F182" s="38">
        <f>IF('Indicator Date'!F182="","x",'Indicator Date'!F182)</f>
        <v>2024</v>
      </c>
      <c r="G182" s="38">
        <f>IF('Indicator Date'!G182="","x",'Indicator Date'!G182)</f>
        <v>2024</v>
      </c>
      <c r="H182" s="38">
        <f>IF('Indicator Date'!H182="","x",'Indicator Date'!H182)</f>
        <v>2024</v>
      </c>
      <c r="I182" s="38">
        <f>IF('Indicator Date'!I182="","x",'Indicator Date'!I182)</f>
        <v>2024</v>
      </c>
      <c r="J182" s="38">
        <f>IF('Indicator Date'!J182="","x",'Indicator Date'!J182)</f>
        <v>2024</v>
      </c>
      <c r="K182" s="38">
        <f>IF('Indicator Date'!K182="","x",'Indicator Date'!K182)</f>
        <v>2024</v>
      </c>
      <c r="L182" s="38">
        <f>IF('Indicator Date'!L182="","x",'Indicator Date'!L182)</f>
        <v>2024</v>
      </c>
      <c r="M182" s="38">
        <f>IF('Indicator Date'!M182="","x",'Indicator Date'!M182)</f>
        <v>2024</v>
      </c>
      <c r="N182" s="38">
        <f>IF('Indicator Date'!N182="","x",'Indicator Date'!N182)</f>
        <v>2024</v>
      </c>
      <c r="O182" s="38">
        <f>IF('Indicator Date'!O182="","x",'Indicator Date'!O182)</f>
        <v>2024</v>
      </c>
      <c r="P182" s="38">
        <f>IF('Indicator Date'!P182="","x",'Indicator Date'!P182)</f>
        <v>2024</v>
      </c>
      <c r="Q182" s="38">
        <f>IF('Indicator Date'!Q182="","x",'Indicator Date'!Q182)</f>
        <v>2024</v>
      </c>
      <c r="R182" s="38">
        <f>IF('Indicator Date'!R182="","x",'Indicator Date'!R182)</f>
        <v>2024</v>
      </c>
      <c r="S182" s="38">
        <f>IF('Indicator Date'!S182="","x",'Indicator Date'!S182)</f>
        <v>2024</v>
      </c>
      <c r="T182" s="38">
        <f>IF('Indicator Date'!T182="","x",'Indicator Date'!T182)</f>
        <v>2024</v>
      </c>
      <c r="U182" s="38">
        <f>IF('Indicator Date'!U182="","x",'Indicator Date'!U182)</f>
        <v>2024</v>
      </c>
      <c r="V182" s="38">
        <f>IF('Indicator Date'!V182="","x",'Indicator Date'!V182)</f>
        <v>2021</v>
      </c>
      <c r="W182" s="38">
        <f>IF('Indicator Date'!W182="","x",'Indicator Date'!W182)</f>
        <v>2022</v>
      </c>
      <c r="X182" s="38">
        <f>IF('Indicator Date'!X182="","x",'Indicator Date'!X182)</f>
        <v>2022</v>
      </c>
      <c r="Y182" s="38">
        <f>IF('Indicator Date'!Y182="","x",'Indicator Date'!Y182)</f>
        <v>2019</v>
      </c>
      <c r="Z182" s="38">
        <f>IF('Indicator Date'!Z182="","x",'Indicator Date'!Z182)</f>
        <v>2022</v>
      </c>
      <c r="AA182" s="38">
        <f>IF('Indicator Date'!AA182="","x",'Indicator Date'!AA182)</f>
        <v>2022</v>
      </c>
      <c r="AB182" s="38">
        <f>IF('Indicator Date'!AB182="","x",'Indicator Date'!AB182)</f>
        <v>2018</v>
      </c>
      <c r="AC182" s="38">
        <f>IF('Indicator Date'!AC182="","x",'Indicator Date'!AC182)</f>
        <v>2020</v>
      </c>
      <c r="AD182" s="38">
        <f>IF('Indicator Date'!AD182="","x",'Indicator Date'!AD182)</f>
        <v>2022</v>
      </c>
      <c r="AE182" s="38">
        <f>IF('Indicator Date'!AE182="","x",'Indicator Date'!AE182)</f>
        <v>2024</v>
      </c>
      <c r="AF182" s="38">
        <f>IF('Indicator Date'!AF182="","x",'Indicator Date'!AF182)</f>
        <v>2024</v>
      </c>
      <c r="AG182" s="38">
        <f>IF('Indicator Date'!AG182="","x",'Indicator Date'!AG182)</f>
        <v>2024</v>
      </c>
      <c r="AH182" s="38">
        <f>IF('Indicator Date'!AH182="","x",'Indicator Date'!AH182)</f>
        <v>2022</v>
      </c>
      <c r="AI182" s="38" t="str">
        <f>IF('Indicator Date'!AI182="","x",RIGHT('Indicator Date'!AI182,4))</f>
        <v>2016</v>
      </c>
      <c r="AJ182" s="38">
        <f>IF('Indicator Date'!AJ182="","x",'Indicator Date'!AJ182)</f>
        <v>2024</v>
      </c>
      <c r="AK182" s="38">
        <f>IF('Indicator Date'!AK182="","x",'Indicator Date'!AK182)</f>
        <v>2021</v>
      </c>
      <c r="AL182" s="38">
        <f>IF('Indicator Date'!AL182="","x",'Indicator Date'!AL182)</f>
        <v>2022</v>
      </c>
      <c r="AM182" s="38">
        <f>IF('Indicator Date'!AM182="","x",'Indicator Date'!AM182)</f>
        <v>2022</v>
      </c>
      <c r="AN182" s="38">
        <f>IF('Indicator Date'!AN182="","x",'Indicator Date'!AN182)</f>
        <v>2023</v>
      </c>
      <c r="AO182" s="38">
        <f>IF('Indicator Date'!AO182="","x",'Indicator Date'!AO182)</f>
        <v>2022</v>
      </c>
      <c r="AP182" s="38">
        <f>IF('Indicator Date'!AP182="","x",'Indicator Date'!AP182)</f>
        <v>2020</v>
      </c>
      <c r="AQ182" s="38">
        <f>IF('Indicator Date'!AQ182="","x",'Indicator Date'!AQ182)</f>
        <v>2022</v>
      </c>
      <c r="AR182" s="38">
        <f>IF('Indicator Date'!AR182="","x",'Indicator Date'!AR182)</f>
        <v>2022</v>
      </c>
      <c r="AS182" s="38">
        <f>IF('Indicator Date'!AS182="","x",'Indicator Date'!AS182)</f>
        <v>2022</v>
      </c>
      <c r="AT182" s="38">
        <f>IF('Indicator Date'!AT182="","x",'Indicator Date'!AT182)</f>
        <v>2022</v>
      </c>
      <c r="AU182" s="38">
        <f>IF('Indicator Date'!AU182="","x",'Indicator Date'!AU182)</f>
        <v>2022</v>
      </c>
      <c r="AV182" s="38">
        <f>IF('Indicator Date'!AV182="","x",'Indicator Date'!AV182)</f>
        <v>2022</v>
      </c>
      <c r="AW182" s="38">
        <f>IF('Indicator Date'!AW182="","x",'Indicator Date'!AW182)</f>
        <v>2019</v>
      </c>
      <c r="AX182" s="38">
        <f>IF('Indicator Date'!AX182="","x",'Indicator Date'!AX182)</f>
        <v>2024</v>
      </c>
      <c r="AY182" s="38">
        <f>IF('Indicator Date'!AY182="","x",'Indicator Date'!AY182)</f>
        <v>2024</v>
      </c>
      <c r="AZ182" s="38">
        <f>IF('Indicator Date'!AZ182="","x",'Indicator Date'!AZ182)</f>
        <v>2024</v>
      </c>
      <c r="BA182" s="38">
        <f>IF('Indicator Date'!BA182="","x",'Indicator Date'!BA182)</f>
        <v>2024</v>
      </c>
      <c r="BB182" s="38">
        <f>IF('Indicator Date'!BB182="","x",'Indicator Date'!BB182)</f>
        <v>2024</v>
      </c>
      <c r="BC182" s="38">
        <f>IF('Indicator Date'!BC182="","x",'Indicator Date'!BC182)</f>
        <v>2023</v>
      </c>
      <c r="BD182" s="38">
        <f>IF('Indicator Date'!BD182="","x",'Indicator Date'!BD182)</f>
        <v>2024</v>
      </c>
      <c r="BE182" s="38">
        <f>IF('Indicator Date'!BE182="","x",'Indicator Date'!BE182)</f>
        <v>2024</v>
      </c>
      <c r="BF182" s="38" t="str">
        <f>IF('Indicator Date'!BF182="","x",'Indicator Date'!BF182)</f>
        <v>x</v>
      </c>
      <c r="BG182" s="38">
        <f>IF('Indicator Date'!BG182="","x",'Indicator Date'!BG182)</f>
        <v>2022</v>
      </c>
      <c r="BH182" s="38">
        <f>IF('Indicator Date'!BH182="","x",'Indicator Date'!BH182)</f>
        <v>2023</v>
      </c>
      <c r="BI182" s="38">
        <f>IF('Indicator Date'!BI182="","x",'Indicator Date'!BI182)</f>
        <v>2022</v>
      </c>
      <c r="BJ182" s="38">
        <f>IF('Indicator Date'!BJ182="","x",'Indicator Date'!BJ182)</f>
        <v>2022</v>
      </c>
      <c r="BK182" s="38">
        <f>IF('Indicator Date'!BK182="","x",'Indicator Date'!BK182)</f>
        <v>2021</v>
      </c>
      <c r="BL182" s="38">
        <f>IF('Indicator Date'!BL182="","x",'Indicator Date'!BL182)</f>
        <v>2022</v>
      </c>
      <c r="BM182" s="38">
        <f>IF('Indicator Date'!BM182="","x",'Indicator Date'!BM182)</f>
        <v>2014</v>
      </c>
      <c r="BN182" s="38">
        <f>IF('Indicator Date'!BN182="","x",'Indicator Date'!BN182)</f>
        <v>2022</v>
      </c>
      <c r="BO182" s="38">
        <f>IF('Indicator Date'!BO182="","x",'Indicator Date'!BO182)</f>
        <v>2022</v>
      </c>
      <c r="BP182" s="38">
        <f>IF('Indicator Date'!BP182="","x",'Indicator Date'!BP182)</f>
        <v>2020</v>
      </c>
      <c r="BQ182" s="38">
        <f>IF('Indicator Date'!BQ182="","x",'Indicator Date'!BQ182)</f>
        <v>2022</v>
      </c>
      <c r="BR182" s="38">
        <f>IF('Indicator Date'!BR182="","x",'Indicator Date'!BR182)</f>
        <v>2022</v>
      </c>
      <c r="BS182" s="38">
        <f>IF('Indicator Date'!BS182="","x",'Indicator Date'!BS182)</f>
        <v>2022</v>
      </c>
      <c r="BT182" s="38">
        <f>IF('Indicator Date'!BT182="","x",'Indicator Date'!BT182)</f>
        <v>2021</v>
      </c>
      <c r="BU182" s="38">
        <f>IF('Indicator Date'!BU182="","x",'Indicator Date'!BU182)</f>
        <v>2020</v>
      </c>
      <c r="BV182" s="38">
        <f>IF('Indicator Date'!BV182="","x",'Indicator Date'!BV182)</f>
        <v>2023</v>
      </c>
    </row>
    <row r="183" spans="1:74">
      <c r="A183" s="30" t="str">
        <f>'Indicator Data'!A185</f>
        <v>Ukraine</v>
      </c>
      <c r="B183" s="23" t="str">
        <f>'Indicator Data'!B185</f>
        <v>UKR</v>
      </c>
      <c r="C183" s="38">
        <f>IF('Indicator Date'!C183="","x",'Indicator Date'!C183)</f>
        <v>2024</v>
      </c>
      <c r="D183" s="38">
        <f>IF('Indicator Date'!D183="","x",'Indicator Date'!D183)</f>
        <v>2024</v>
      </c>
      <c r="E183" s="38">
        <f>IF('Indicator Date'!E183="","x",'Indicator Date'!E183)</f>
        <v>2024</v>
      </c>
      <c r="F183" s="38">
        <f>IF('Indicator Date'!F183="","x",'Indicator Date'!F183)</f>
        <v>2024</v>
      </c>
      <c r="G183" s="38">
        <f>IF('Indicator Date'!G183="","x",'Indicator Date'!G183)</f>
        <v>2024</v>
      </c>
      <c r="H183" s="38">
        <f>IF('Indicator Date'!H183="","x",'Indicator Date'!H183)</f>
        <v>2024</v>
      </c>
      <c r="I183" s="38">
        <f>IF('Indicator Date'!I183="","x",'Indicator Date'!I183)</f>
        <v>2024</v>
      </c>
      <c r="J183" s="38">
        <f>IF('Indicator Date'!J183="","x",'Indicator Date'!J183)</f>
        <v>2024</v>
      </c>
      <c r="K183" s="38">
        <f>IF('Indicator Date'!K183="","x",'Indicator Date'!K183)</f>
        <v>2024</v>
      </c>
      <c r="L183" s="38">
        <f>IF('Indicator Date'!L183="","x",'Indicator Date'!L183)</f>
        <v>2024</v>
      </c>
      <c r="M183" s="38">
        <f>IF('Indicator Date'!M183="","x",'Indicator Date'!M183)</f>
        <v>2024</v>
      </c>
      <c r="N183" s="38" t="str">
        <f>IF('Indicator Date'!N183="","x",'Indicator Date'!N183)</f>
        <v>x</v>
      </c>
      <c r="O183" s="38" t="str">
        <f>IF('Indicator Date'!O183="","x",'Indicator Date'!O183)</f>
        <v>x</v>
      </c>
      <c r="P183" s="38" t="str">
        <f>IF('Indicator Date'!P183="","x",'Indicator Date'!P183)</f>
        <v>x</v>
      </c>
      <c r="Q183" s="38">
        <f>IF('Indicator Date'!Q183="","x",'Indicator Date'!Q183)</f>
        <v>2024</v>
      </c>
      <c r="R183" s="38">
        <f>IF('Indicator Date'!R183="","x",'Indicator Date'!R183)</f>
        <v>2024</v>
      </c>
      <c r="S183" s="38">
        <f>IF('Indicator Date'!S183="","x",'Indicator Date'!S183)</f>
        <v>2024</v>
      </c>
      <c r="T183" s="38">
        <f>IF('Indicator Date'!T183="","x",'Indicator Date'!T183)</f>
        <v>2024</v>
      </c>
      <c r="U183" s="38">
        <f>IF('Indicator Date'!U183="","x",'Indicator Date'!U183)</f>
        <v>2024</v>
      </c>
      <c r="V183" s="38">
        <f>IF('Indicator Date'!V183="","x",'Indicator Date'!V183)</f>
        <v>2021</v>
      </c>
      <c r="W183" s="38">
        <f>IF('Indicator Date'!W183="","x",'Indicator Date'!W183)</f>
        <v>2022</v>
      </c>
      <c r="X183" s="38">
        <f>IF('Indicator Date'!X183="","x",'Indicator Date'!X183)</f>
        <v>2022</v>
      </c>
      <c r="Y183" s="38">
        <f>IF('Indicator Date'!Y183="","x",'Indicator Date'!Y183)</f>
        <v>2012</v>
      </c>
      <c r="Z183" s="38">
        <f>IF('Indicator Date'!Z183="","x",'Indicator Date'!Z183)</f>
        <v>2022</v>
      </c>
      <c r="AA183" s="38" t="str">
        <f>IF('Indicator Date'!AA183="","x",'Indicator Date'!AA183)</f>
        <v>x</v>
      </c>
      <c r="AB183" s="38">
        <f>IF('Indicator Date'!AB183="","x",'Indicator Date'!AB183)</f>
        <v>2018</v>
      </c>
      <c r="AC183" s="38">
        <f>IF('Indicator Date'!AC183="","x",'Indicator Date'!AC183)</f>
        <v>2020</v>
      </c>
      <c r="AD183" s="38" t="str">
        <f>IF('Indicator Date'!AD183="","x",'Indicator Date'!AD183)</f>
        <v>x</v>
      </c>
      <c r="AE183" s="38">
        <f>IF('Indicator Date'!AE183="","x",'Indicator Date'!AE183)</f>
        <v>2024</v>
      </c>
      <c r="AF183" s="38">
        <f>IF('Indicator Date'!AF183="","x",'Indicator Date'!AF183)</f>
        <v>2024</v>
      </c>
      <c r="AG183" s="38">
        <f>IF('Indicator Date'!AG183="","x",'Indicator Date'!AG183)</f>
        <v>2024</v>
      </c>
      <c r="AH183" s="38">
        <f>IF('Indicator Date'!AH183="","x",'Indicator Date'!AH183)</f>
        <v>2022</v>
      </c>
      <c r="AI183" s="38" t="str">
        <f>IF('Indicator Date'!AI183="","x",RIGHT('Indicator Date'!AI183,4))</f>
        <v>2012</v>
      </c>
      <c r="AJ183" s="38">
        <f>IF('Indicator Date'!AJ183="","x",'Indicator Date'!AJ183)</f>
        <v>2024</v>
      </c>
      <c r="AK183" s="38">
        <f>IF('Indicator Date'!AK183="","x",'Indicator Date'!AK183)</f>
        <v>2021</v>
      </c>
      <c r="AL183" s="38">
        <f>IF('Indicator Date'!AL183="","x",'Indicator Date'!AL183)</f>
        <v>2022</v>
      </c>
      <c r="AM183" s="38">
        <f>IF('Indicator Date'!AM183="","x",'Indicator Date'!AM183)</f>
        <v>2022</v>
      </c>
      <c r="AN183" s="38">
        <f>IF('Indicator Date'!AN183="","x",'Indicator Date'!AN183)</f>
        <v>2023</v>
      </c>
      <c r="AO183" s="38">
        <f>IF('Indicator Date'!AO183="","x",'Indicator Date'!AO183)</f>
        <v>2022</v>
      </c>
      <c r="AP183" s="38" t="str">
        <f>IF('Indicator Date'!AP183="","x",'Indicator Date'!AP183)</f>
        <v>x</v>
      </c>
      <c r="AQ183" s="38">
        <f>IF('Indicator Date'!AQ183="","x",'Indicator Date'!AQ183)</f>
        <v>2022</v>
      </c>
      <c r="AR183" s="38">
        <f>IF('Indicator Date'!AR183="","x",'Indicator Date'!AR183)</f>
        <v>2021</v>
      </c>
      <c r="AS183" s="38" t="str">
        <f>IF('Indicator Date'!AS183="","x",'Indicator Date'!AS183)</f>
        <v>x</v>
      </c>
      <c r="AT183" s="38" t="str">
        <f>IF('Indicator Date'!AT183="","x",'Indicator Date'!AT183)</f>
        <v>x</v>
      </c>
      <c r="AU183" s="38">
        <f>IF('Indicator Date'!AU183="","x",'Indicator Date'!AU183)</f>
        <v>2022</v>
      </c>
      <c r="AV183" s="38">
        <f>IF('Indicator Date'!AV183="","x",'Indicator Date'!AV183)</f>
        <v>2022</v>
      </c>
      <c r="AW183" s="38">
        <f>IF('Indicator Date'!AW183="","x",'Indicator Date'!AW183)</f>
        <v>2020</v>
      </c>
      <c r="AX183" s="38">
        <f>IF('Indicator Date'!AX183="","x",'Indicator Date'!AX183)</f>
        <v>2024</v>
      </c>
      <c r="AY183" s="38">
        <f>IF('Indicator Date'!AY183="","x",'Indicator Date'!AY183)</f>
        <v>2024</v>
      </c>
      <c r="AZ183" s="38">
        <f>IF('Indicator Date'!AZ183="","x",'Indicator Date'!AZ183)</f>
        <v>2024</v>
      </c>
      <c r="BA183" s="38">
        <f>IF('Indicator Date'!BA183="","x",'Indicator Date'!BA183)</f>
        <v>2024</v>
      </c>
      <c r="BB183" s="38">
        <f>IF('Indicator Date'!BB183="","x",'Indicator Date'!BB183)</f>
        <v>2024</v>
      </c>
      <c r="BC183" s="38">
        <f>IF('Indicator Date'!BC183="","x",'Indicator Date'!BC183)</f>
        <v>2024</v>
      </c>
      <c r="BD183" s="38">
        <f>IF('Indicator Date'!BD183="","x",'Indicator Date'!BD183)</f>
        <v>2024</v>
      </c>
      <c r="BE183" s="38">
        <f>IF('Indicator Date'!BE183="","x",'Indicator Date'!BE183)</f>
        <v>2024</v>
      </c>
      <c r="BF183" s="38" t="str">
        <f>IF('Indicator Date'!BF183="","x",'Indicator Date'!BF183)</f>
        <v>x</v>
      </c>
      <c r="BG183" s="38">
        <f>IF('Indicator Date'!BG183="","x",'Indicator Date'!BG183)</f>
        <v>2022</v>
      </c>
      <c r="BH183" s="38">
        <f>IF('Indicator Date'!BH183="","x",'Indicator Date'!BH183)</f>
        <v>2023</v>
      </c>
      <c r="BI183" s="38">
        <f>IF('Indicator Date'!BI183="","x",'Indicator Date'!BI183)</f>
        <v>2022</v>
      </c>
      <c r="BJ183" s="38">
        <f>IF('Indicator Date'!BJ183="","x",'Indicator Date'!BJ183)</f>
        <v>2021</v>
      </c>
      <c r="BK183" s="38">
        <f>IF('Indicator Date'!BK183="","x",'Indicator Date'!BK183)</f>
        <v>2021</v>
      </c>
      <c r="BL183" s="38">
        <f>IF('Indicator Date'!BL183="","x",'Indicator Date'!BL183)</f>
        <v>2021</v>
      </c>
      <c r="BM183" s="38">
        <f>IF('Indicator Date'!BM183="","x",'Indicator Date'!BM183)</f>
        <v>2014</v>
      </c>
      <c r="BN183" s="38">
        <f>IF('Indicator Date'!BN183="","x",'Indicator Date'!BN183)</f>
        <v>2022</v>
      </c>
      <c r="BO183" s="38">
        <f>IF('Indicator Date'!BO183="","x",'Indicator Date'!BO183)</f>
        <v>2022</v>
      </c>
      <c r="BP183" s="38">
        <f>IF('Indicator Date'!BP183="","x",'Indicator Date'!BP183)</f>
        <v>2014</v>
      </c>
      <c r="BQ183" s="38">
        <f>IF('Indicator Date'!BQ183="","x",'Indicator Date'!BQ183)</f>
        <v>2022</v>
      </c>
      <c r="BR183" s="38">
        <f>IF('Indicator Date'!BR183="","x",'Indicator Date'!BR183)</f>
        <v>2022</v>
      </c>
      <c r="BS183" s="38" t="str">
        <f>IF('Indicator Date'!BS183="","x",'Indicator Date'!BS183)</f>
        <v>x</v>
      </c>
      <c r="BT183" s="38">
        <f>IF('Indicator Date'!BT183="","x",'Indicator Date'!BT183)</f>
        <v>2021</v>
      </c>
      <c r="BU183" s="38">
        <f>IF('Indicator Date'!BU183="","x",'Indicator Date'!BU183)</f>
        <v>2020</v>
      </c>
      <c r="BV183" s="38">
        <f>IF('Indicator Date'!BV183="","x",'Indicator Date'!BV183)</f>
        <v>2023</v>
      </c>
    </row>
    <row r="184" spans="1:74">
      <c r="A184" s="30" t="str">
        <f>'Indicator Data'!A186</f>
        <v>United Arab Emirates</v>
      </c>
      <c r="B184" s="23" t="str">
        <f>'Indicator Data'!B186</f>
        <v>ARE</v>
      </c>
      <c r="C184" s="38">
        <f>IF('Indicator Date'!C184="","x",'Indicator Date'!C184)</f>
        <v>2024</v>
      </c>
      <c r="D184" s="38">
        <f>IF('Indicator Date'!D184="","x",'Indicator Date'!D184)</f>
        <v>2024</v>
      </c>
      <c r="E184" s="38">
        <f>IF('Indicator Date'!E184="","x",'Indicator Date'!E184)</f>
        <v>2024</v>
      </c>
      <c r="F184" s="38">
        <f>IF('Indicator Date'!F184="","x",'Indicator Date'!F184)</f>
        <v>2024</v>
      </c>
      <c r="G184" s="38">
        <f>IF('Indicator Date'!G184="","x",'Indicator Date'!G184)</f>
        <v>2024</v>
      </c>
      <c r="H184" s="38">
        <f>IF('Indicator Date'!H184="","x",'Indicator Date'!H184)</f>
        <v>2024</v>
      </c>
      <c r="I184" s="38">
        <f>IF('Indicator Date'!I184="","x",'Indicator Date'!I184)</f>
        <v>2024</v>
      </c>
      <c r="J184" s="38">
        <f>IF('Indicator Date'!J184="","x",'Indicator Date'!J184)</f>
        <v>2024</v>
      </c>
      <c r="K184" s="38">
        <f>IF('Indicator Date'!K184="","x",'Indicator Date'!K184)</f>
        <v>2024</v>
      </c>
      <c r="L184" s="38">
        <f>IF('Indicator Date'!L184="","x",'Indicator Date'!L184)</f>
        <v>2024</v>
      </c>
      <c r="M184" s="38">
        <f>IF('Indicator Date'!M184="","x",'Indicator Date'!M184)</f>
        <v>2024</v>
      </c>
      <c r="N184" s="38" t="str">
        <f>IF('Indicator Date'!N184="","x",'Indicator Date'!N184)</f>
        <v>x</v>
      </c>
      <c r="O184" s="38" t="str">
        <f>IF('Indicator Date'!O184="","x",'Indicator Date'!O184)</f>
        <v>x</v>
      </c>
      <c r="P184" s="38" t="str">
        <f>IF('Indicator Date'!P184="","x",'Indicator Date'!P184)</f>
        <v>x</v>
      </c>
      <c r="Q184" s="38">
        <f>IF('Indicator Date'!Q184="","x",'Indicator Date'!Q184)</f>
        <v>2024</v>
      </c>
      <c r="R184" s="38">
        <f>IF('Indicator Date'!R184="","x",'Indicator Date'!R184)</f>
        <v>2024</v>
      </c>
      <c r="S184" s="38">
        <f>IF('Indicator Date'!S184="","x",'Indicator Date'!S184)</f>
        <v>2024</v>
      </c>
      <c r="T184" s="38">
        <f>IF('Indicator Date'!T184="","x",'Indicator Date'!T184)</f>
        <v>2024</v>
      </c>
      <c r="U184" s="38">
        <f>IF('Indicator Date'!U184="","x",'Indicator Date'!U184)</f>
        <v>2024</v>
      </c>
      <c r="V184" s="38">
        <f>IF('Indicator Date'!V184="","x",'Indicator Date'!V184)</f>
        <v>2021</v>
      </c>
      <c r="W184" s="38">
        <f>IF('Indicator Date'!W184="","x",'Indicator Date'!W184)</f>
        <v>2022</v>
      </c>
      <c r="X184" s="38">
        <f>IF('Indicator Date'!X184="","x",'Indicator Date'!X184)</f>
        <v>2022</v>
      </c>
      <c r="Y184" s="38" t="str">
        <f>IF('Indicator Date'!Y184="","x",'Indicator Date'!Y184)</f>
        <v>x</v>
      </c>
      <c r="Z184" s="38">
        <f>IF('Indicator Date'!Z184="","x",'Indicator Date'!Z184)</f>
        <v>2022</v>
      </c>
      <c r="AA184" s="38" t="str">
        <f>IF('Indicator Date'!AA184="","x",'Indicator Date'!AA184)</f>
        <v>x</v>
      </c>
      <c r="AB184" s="38">
        <f>IF('Indicator Date'!AB184="","x",'Indicator Date'!AB184)</f>
        <v>2019</v>
      </c>
      <c r="AC184" s="38">
        <f>IF('Indicator Date'!AC184="","x",'Indicator Date'!AC184)</f>
        <v>2020</v>
      </c>
      <c r="AD184" s="38">
        <f>IF('Indicator Date'!AD184="","x",'Indicator Date'!AD184)</f>
        <v>2022</v>
      </c>
      <c r="AE184" s="38">
        <f>IF('Indicator Date'!AE184="","x",'Indicator Date'!AE184)</f>
        <v>2024</v>
      </c>
      <c r="AF184" s="38">
        <f>IF('Indicator Date'!AF184="","x",'Indicator Date'!AF184)</f>
        <v>2024</v>
      </c>
      <c r="AG184" s="38">
        <f>IF('Indicator Date'!AG184="","x",'Indicator Date'!AG184)</f>
        <v>2024</v>
      </c>
      <c r="AH184" s="38">
        <f>IF('Indicator Date'!AH184="","x",'Indicator Date'!AH184)</f>
        <v>2022</v>
      </c>
      <c r="AI184" s="38" t="str">
        <f>IF('Indicator Date'!AI184="","x",RIGHT('Indicator Date'!AI184,4))</f>
        <v>x</v>
      </c>
      <c r="AJ184" s="38">
        <f>IF('Indicator Date'!AJ184="","x",'Indicator Date'!AJ184)</f>
        <v>2024</v>
      </c>
      <c r="AK184" s="38">
        <f>IF('Indicator Date'!AK184="","x",'Indicator Date'!AK184)</f>
        <v>2021</v>
      </c>
      <c r="AL184" s="38">
        <f>IF('Indicator Date'!AL184="","x",'Indicator Date'!AL184)</f>
        <v>2022</v>
      </c>
      <c r="AM184" s="38" t="str">
        <f>IF('Indicator Date'!AM184="","x",'Indicator Date'!AM184)</f>
        <v>x</v>
      </c>
      <c r="AN184" s="38" t="str">
        <f>IF('Indicator Date'!AN184="","x",'Indicator Date'!AN184)</f>
        <v>x</v>
      </c>
      <c r="AO184" s="38">
        <f>IF('Indicator Date'!AO184="","x",'Indicator Date'!AO184)</f>
        <v>2022</v>
      </c>
      <c r="AP184" s="38" t="str">
        <f>IF('Indicator Date'!AP184="","x",'Indicator Date'!AP184)</f>
        <v>x</v>
      </c>
      <c r="AQ184" s="38">
        <f>IF('Indicator Date'!AQ184="","x",'Indicator Date'!AQ184)</f>
        <v>2022</v>
      </c>
      <c r="AR184" s="38">
        <f>IF('Indicator Date'!AR184="","x",'Indicator Date'!AR184)</f>
        <v>2022</v>
      </c>
      <c r="AS184" s="38" t="str">
        <f>IF('Indicator Date'!AS184="","x",'Indicator Date'!AS184)</f>
        <v>x</v>
      </c>
      <c r="AT184" s="38">
        <f>IF('Indicator Date'!AT184="","x",'Indicator Date'!AT184)</f>
        <v>2022</v>
      </c>
      <c r="AU184" s="38">
        <f>IF('Indicator Date'!AU184="","x",'Indicator Date'!AU184)</f>
        <v>2022</v>
      </c>
      <c r="AV184" s="38">
        <f>IF('Indicator Date'!AV184="","x",'Indicator Date'!AV184)</f>
        <v>2022</v>
      </c>
      <c r="AW184" s="38">
        <f>IF('Indicator Date'!AW184="","x",'Indicator Date'!AW184)</f>
        <v>2018</v>
      </c>
      <c r="AX184" s="38">
        <f>IF('Indicator Date'!AX184="","x",'Indicator Date'!AX184)</f>
        <v>2024</v>
      </c>
      <c r="AY184" s="38">
        <f>IF('Indicator Date'!AY184="","x",'Indicator Date'!AY184)</f>
        <v>2024</v>
      </c>
      <c r="AZ184" s="38">
        <f>IF('Indicator Date'!AZ184="","x",'Indicator Date'!AZ184)</f>
        <v>2024</v>
      </c>
      <c r="BA184" s="38" t="str">
        <f>IF('Indicator Date'!BA184="","x",'Indicator Date'!BA184)</f>
        <v>x</v>
      </c>
      <c r="BB184" s="38">
        <f>IF('Indicator Date'!BB184="","x",'Indicator Date'!BB184)</f>
        <v>2024</v>
      </c>
      <c r="BC184" s="38">
        <f>IF('Indicator Date'!BC184="","x",'Indicator Date'!BC184)</f>
        <v>2023</v>
      </c>
      <c r="BD184" s="38">
        <f>IF('Indicator Date'!BD184="","x",'Indicator Date'!BD184)</f>
        <v>2024</v>
      </c>
      <c r="BE184" s="38">
        <f>IF('Indicator Date'!BE184="","x",'Indicator Date'!BE184)</f>
        <v>2024</v>
      </c>
      <c r="BF184" s="38">
        <f>IF('Indicator Date'!BF184="","x",'Indicator Date'!BF184)</f>
        <v>2015</v>
      </c>
      <c r="BG184" s="38">
        <f>IF('Indicator Date'!BG184="","x",'Indicator Date'!BG184)</f>
        <v>2022</v>
      </c>
      <c r="BH184" s="38">
        <f>IF('Indicator Date'!BH184="","x",'Indicator Date'!BH184)</f>
        <v>2023</v>
      </c>
      <c r="BI184" s="38">
        <f>IF('Indicator Date'!BI184="","x",'Indicator Date'!BI184)</f>
        <v>2022</v>
      </c>
      <c r="BJ184" s="38">
        <f>IF('Indicator Date'!BJ184="","x",'Indicator Date'!BJ184)</f>
        <v>2022</v>
      </c>
      <c r="BK184" s="38">
        <f>IF('Indicator Date'!BK184="","x",'Indicator Date'!BK184)</f>
        <v>2022</v>
      </c>
      <c r="BL184" s="38">
        <f>IF('Indicator Date'!BL184="","x",'Indicator Date'!BL184)</f>
        <v>2022</v>
      </c>
      <c r="BM184" s="38">
        <f>IF('Indicator Date'!BM184="","x",'Indicator Date'!BM184)</f>
        <v>2014</v>
      </c>
      <c r="BN184" s="38">
        <f>IF('Indicator Date'!BN184="","x",'Indicator Date'!BN184)</f>
        <v>2022</v>
      </c>
      <c r="BO184" s="38">
        <f>IF('Indicator Date'!BO184="","x",'Indicator Date'!BO184)</f>
        <v>2022</v>
      </c>
      <c r="BP184" s="38">
        <f>IF('Indicator Date'!BP184="","x",'Indicator Date'!BP184)</f>
        <v>2020</v>
      </c>
      <c r="BQ184" s="38">
        <f>IF('Indicator Date'!BQ184="","x",'Indicator Date'!BQ184)</f>
        <v>2022</v>
      </c>
      <c r="BR184" s="38">
        <f>IF('Indicator Date'!BR184="","x",'Indicator Date'!BR184)</f>
        <v>2022</v>
      </c>
      <c r="BS184" s="38">
        <f>IF('Indicator Date'!BS184="","x",'Indicator Date'!BS184)</f>
        <v>2022</v>
      </c>
      <c r="BT184" s="38">
        <f>IF('Indicator Date'!BT184="","x",'Indicator Date'!BT184)</f>
        <v>2021</v>
      </c>
      <c r="BU184" s="38">
        <f>IF('Indicator Date'!BU184="","x",'Indicator Date'!BU184)</f>
        <v>2020</v>
      </c>
      <c r="BV184" s="38">
        <f>IF('Indicator Date'!BV184="","x",'Indicator Date'!BV184)</f>
        <v>2023</v>
      </c>
    </row>
    <row r="185" spans="1:74">
      <c r="A185" s="30" t="str">
        <f>'Indicator Data'!A187</f>
        <v>United Kingdom</v>
      </c>
      <c r="B185" s="23" t="str">
        <f>'Indicator Data'!B187</f>
        <v>GBR</v>
      </c>
      <c r="C185" s="38">
        <f>IF('Indicator Date'!C185="","x",'Indicator Date'!C185)</f>
        <v>2024</v>
      </c>
      <c r="D185" s="38">
        <f>IF('Indicator Date'!D185="","x",'Indicator Date'!D185)</f>
        <v>2024</v>
      </c>
      <c r="E185" s="38">
        <f>IF('Indicator Date'!E185="","x",'Indicator Date'!E185)</f>
        <v>2024</v>
      </c>
      <c r="F185" s="38">
        <f>IF('Indicator Date'!F185="","x",'Indicator Date'!F185)</f>
        <v>2024</v>
      </c>
      <c r="G185" s="38">
        <f>IF('Indicator Date'!G185="","x",'Indicator Date'!G185)</f>
        <v>2024</v>
      </c>
      <c r="H185" s="38">
        <f>IF('Indicator Date'!H185="","x",'Indicator Date'!H185)</f>
        <v>2024</v>
      </c>
      <c r="I185" s="38">
        <f>IF('Indicator Date'!I185="","x",'Indicator Date'!I185)</f>
        <v>2024</v>
      </c>
      <c r="J185" s="38">
        <f>IF('Indicator Date'!J185="","x",'Indicator Date'!J185)</f>
        <v>2024</v>
      </c>
      <c r="K185" s="38">
        <f>IF('Indicator Date'!K185="","x",'Indicator Date'!K185)</f>
        <v>2024</v>
      </c>
      <c r="L185" s="38">
        <f>IF('Indicator Date'!L185="","x",'Indicator Date'!L185)</f>
        <v>2024</v>
      </c>
      <c r="M185" s="38">
        <f>IF('Indicator Date'!M185="","x",'Indicator Date'!M185)</f>
        <v>2024</v>
      </c>
      <c r="N185" s="38" t="str">
        <f>IF('Indicator Date'!N185="","x",'Indicator Date'!N185)</f>
        <v>x</v>
      </c>
      <c r="O185" s="38" t="str">
        <f>IF('Indicator Date'!O185="","x",'Indicator Date'!O185)</f>
        <v>x</v>
      </c>
      <c r="P185" s="38" t="str">
        <f>IF('Indicator Date'!P185="","x",'Indicator Date'!P185)</f>
        <v>x</v>
      </c>
      <c r="Q185" s="38">
        <f>IF('Indicator Date'!Q185="","x",'Indicator Date'!Q185)</f>
        <v>2024</v>
      </c>
      <c r="R185" s="38">
        <f>IF('Indicator Date'!R185="","x",'Indicator Date'!R185)</f>
        <v>2024</v>
      </c>
      <c r="S185" s="38">
        <f>IF('Indicator Date'!S185="","x",'Indicator Date'!S185)</f>
        <v>2024</v>
      </c>
      <c r="T185" s="38">
        <f>IF('Indicator Date'!T185="","x",'Indicator Date'!T185)</f>
        <v>2024</v>
      </c>
      <c r="U185" s="38">
        <f>IF('Indicator Date'!U185="","x",'Indicator Date'!U185)</f>
        <v>2024</v>
      </c>
      <c r="V185" s="38">
        <f>IF('Indicator Date'!V185="","x",'Indicator Date'!V185)</f>
        <v>2021</v>
      </c>
      <c r="W185" s="38">
        <f>IF('Indicator Date'!W185="","x",'Indicator Date'!W185)</f>
        <v>2022</v>
      </c>
      <c r="X185" s="38">
        <f>IF('Indicator Date'!X185="","x",'Indicator Date'!X185)</f>
        <v>2022</v>
      </c>
      <c r="Y185" s="38">
        <f>IF('Indicator Date'!Y185="","x",'Indicator Date'!Y185)</f>
        <v>2011</v>
      </c>
      <c r="Z185" s="38">
        <f>IF('Indicator Date'!Z185="","x",'Indicator Date'!Z185)</f>
        <v>2022</v>
      </c>
      <c r="AA185" s="38" t="str">
        <f>IF('Indicator Date'!AA185="","x",'Indicator Date'!AA185)</f>
        <v>x</v>
      </c>
      <c r="AB185" s="38">
        <f>IF('Indicator Date'!AB185="","x",'Indicator Date'!AB185)</f>
        <v>2018</v>
      </c>
      <c r="AC185" s="38">
        <f>IF('Indicator Date'!AC185="","x",'Indicator Date'!AC185)</f>
        <v>2020</v>
      </c>
      <c r="AD185" s="38">
        <f>IF('Indicator Date'!AD185="","x",'Indicator Date'!AD185)</f>
        <v>2022</v>
      </c>
      <c r="AE185" s="38">
        <f>IF('Indicator Date'!AE185="","x",'Indicator Date'!AE185)</f>
        <v>2024</v>
      </c>
      <c r="AF185" s="38">
        <f>IF('Indicator Date'!AF185="","x",'Indicator Date'!AF185)</f>
        <v>2024</v>
      </c>
      <c r="AG185" s="38">
        <f>IF('Indicator Date'!AG185="","x",'Indicator Date'!AG185)</f>
        <v>2024</v>
      </c>
      <c r="AH185" s="38">
        <f>IF('Indicator Date'!AH185="","x",'Indicator Date'!AH185)</f>
        <v>2022</v>
      </c>
      <c r="AI185" s="38" t="str">
        <f>IF('Indicator Date'!AI185="","x",RIGHT('Indicator Date'!AI185,4))</f>
        <v>x</v>
      </c>
      <c r="AJ185" s="38">
        <f>IF('Indicator Date'!AJ185="","x",'Indicator Date'!AJ185)</f>
        <v>2024</v>
      </c>
      <c r="AK185" s="38">
        <f>IF('Indicator Date'!AK185="","x",'Indicator Date'!AK185)</f>
        <v>2021</v>
      </c>
      <c r="AL185" s="38">
        <f>IF('Indicator Date'!AL185="","x",'Indicator Date'!AL185)</f>
        <v>2022</v>
      </c>
      <c r="AM185" s="38" t="str">
        <f>IF('Indicator Date'!AM185="","x",'Indicator Date'!AM185)</f>
        <v>x</v>
      </c>
      <c r="AN185" s="38">
        <f>IF('Indicator Date'!AN185="","x",'Indicator Date'!AN185)</f>
        <v>2023</v>
      </c>
      <c r="AO185" s="38">
        <f>IF('Indicator Date'!AO185="","x",'Indicator Date'!AO185)</f>
        <v>2022</v>
      </c>
      <c r="AP185" s="38" t="str">
        <f>IF('Indicator Date'!AP185="","x",'Indicator Date'!AP185)</f>
        <v>x</v>
      </c>
      <c r="AQ185" s="38">
        <f>IF('Indicator Date'!AQ185="","x",'Indicator Date'!AQ185)</f>
        <v>2022</v>
      </c>
      <c r="AR185" s="38" t="str">
        <f>IF('Indicator Date'!AR185="","x",'Indicator Date'!AR185)</f>
        <v>x</v>
      </c>
      <c r="AS185" s="38" t="str">
        <f>IF('Indicator Date'!AS185="","x",'Indicator Date'!AS185)</f>
        <v>x</v>
      </c>
      <c r="AT185" s="38" t="str">
        <f>IF('Indicator Date'!AT185="","x",'Indicator Date'!AT185)</f>
        <v>x</v>
      </c>
      <c r="AU185" s="38">
        <f>IF('Indicator Date'!AU185="","x",'Indicator Date'!AU185)</f>
        <v>2022</v>
      </c>
      <c r="AV185" s="38">
        <f>IF('Indicator Date'!AV185="","x",'Indicator Date'!AV185)</f>
        <v>2022</v>
      </c>
      <c r="AW185" s="38">
        <f>IF('Indicator Date'!AW185="","x",'Indicator Date'!AW185)</f>
        <v>2021</v>
      </c>
      <c r="AX185" s="38">
        <f>IF('Indicator Date'!AX185="","x",'Indicator Date'!AX185)</f>
        <v>2024</v>
      </c>
      <c r="AY185" s="38">
        <f>IF('Indicator Date'!AY185="","x",'Indicator Date'!AY185)</f>
        <v>2024</v>
      </c>
      <c r="AZ185" s="38">
        <f>IF('Indicator Date'!AZ185="","x",'Indicator Date'!AZ185)</f>
        <v>2024</v>
      </c>
      <c r="BA185" s="38" t="str">
        <f>IF('Indicator Date'!BA185="","x",'Indicator Date'!BA185)</f>
        <v>x</v>
      </c>
      <c r="BB185" s="38">
        <f>IF('Indicator Date'!BB185="","x",'Indicator Date'!BB185)</f>
        <v>2024</v>
      </c>
      <c r="BC185" s="38" t="str">
        <f>IF('Indicator Date'!BC185="","x",'Indicator Date'!BC185)</f>
        <v>x</v>
      </c>
      <c r="BD185" s="38">
        <f>IF('Indicator Date'!BD185="","x",'Indicator Date'!BD185)</f>
        <v>2024</v>
      </c>
      <c r="BE185" s="38">
        <f>IF('Indicator Date'!BE185="","x",'Indicator Date'!BE185)</f>
        <v>2024</v>
      </c>
      <c r="BF185" s="38">
        <f>IF('Indicator Date'!BF185="","x",'Indicator Date'!BF185)</f>
        <v>2015</v>
      </c>
      <c r="BG185" s="38">
        <f>IF('Indicator Date'!BG185="","x",'Indicator Date'!BG185)</f>
        <v>2022</v>
      </c>
      <c r="BH185" s="38">
        <f>IF('Indicator Date'!BH185="","x",'Indicator Date'!BH185)</f>
        <v>2023</v>
      </c>
      <c r="BI185" s="38">
        <f>IF('Indicator Date'!BI185="","x",'Indicator Date'!BI185)</f>
        <v>2022</v>
      </c>
      <c r="BJ185" s="38" t="str">
        <f>IF('Indicator Date'!BJ185="","x",'Indicator Date'!BJ185)</f>
        <v>x</v>
      </c>
      <c r="BK185" s="38">
        <f>IF('Indicator Date'!BK185="","x",'Indicator Date'!BK185)</f>
        <v>2021</v>
      </c>
      <c r="BL185" s="38">
        <f>IF('Indicator Date'!BL185="","x",'Indicator Date'!BL185)</f>
        <v>2022</v>
      </c>
      <c r="BM185" s="38">
        <f>IF('Indicator Date'!BM185="","x",'Indicator Date'!BM185)</f>
        <v>2014</v>
      </c>
      <c r="BN185" s="38">
        <f>IF('Indicator Date'!BN185="","x",'Indicator Date'!BN185)</f>
        <v>2022</v>
      </c>
      <c r="BO185" s="38">
        <f>IF('Indicator Date'!BO185="","x",'Indicator Date'!BO185)</f>
        <v>2022</v>
      </c>
      <c r="BP185" s="38">
        <f>IF('Indicator Date'!BP185="","x",'Indicator Date'!BP185)</f>
        <v>2021</v>
      </c>
      <c r="BQ185" s="38">
        <f>IF('Indicator Date'!BQ185="","x",'Indicator Date'!BQ185)</f>
        <v>2022</v>
      </c>
      <c r="BR185" s="38">
        <f>IF('Indicator Date'!BR185="","x",'Indicator Date'!BR185)</f>
        <v>2022</v>
      </c>
      <c r="BS185" s="38">
        <f>IF('Indicator Date'!BS185="","x",'Indicator Date'!BS185)</f>
        <v>2022</v>
      </c>
      <c r="BT185" s="38">
        <f>IF('Indicator Date'!BT185="","x",'Indicator Date'!BT185)</f>
        <v>2022</v>
      </c>
      <c r="BU185" s="38">
        <f>IF('Indicator Date'!BU185="","x",'Indicator Date'!BU185)</f>
        <v>2020</v>
      </c>
      <c r="BV185" s="38">
        <f>IF('Indicator Date'!BV185="","x",'Indicator Date'!BV185)</f>
        <v>2023</v>
      </c>
    </row>
    <row r="186" spans="1:74">
      <c r="A186" s="30" t="str">
        <f>'Indicator Data'!A188</f>
        <v>United States of America</v>
      </c>
      <c r="B186" s="23" t="str">
        <f>'Indicator Data'!B188</f>
        <v>USA</v>
      </c>
      <c r="C186" s="38">
        <f>IF('Indicator Date'!C186="","x",'Indicator Date'!C186)</f>
        <v>2024</v>
      </c>
      <c r="D186" s="38">
        <f>IF('Indicator Date'!D186="","x",'Indicator Date'!D186)</f>
        <v>2024</v>
      </c>
      <c r="E186" s="38">
        <f>IF('Indicator Date'!E186="","x",'Indicator Date'!E186)</f>
        <v>2024</v>
      </c>
      <c r="F186" s="38">
        <f>IF('Indicator Date'!F186="","x",'Indicator Date'!F186)</f>
        <v>2024</v>
      </c>
      <c r="G186" s="38">
        <f>IF('Indicator Date'!G186="","x",'Indicator Date'!G186)</f>
        <v>2024</v>
      </c>
      <c r="H186" s="38">
        <f>IF('Indicator Date'!H186="","x",'Indicator Date'!H186)</f>
        <v>2024</v>
      </c>
      <c r="I186" s="38">
        <f>IF('Indicator Date'!I186="","x",'Indicator Date'!I186)</f>
        <v>2024</v>
      </c>
      <c r="J186" s="38">
        <f>IF('Indicator Date'!J186="","x",'Indicator Date'!J186)</f>
        <v>2024</v>
      </c>
      <c r="K186" s="38">
        <f>IF('Indicator Date'!K186="","x",'Indicator Date'!K186)</f>
        <v>2024</v>
      </c>
      <c r="L186" s="38">
        <f>IF('Indicator Date'!L186="","x",'Indicator Date'!L186)</f>
        <v>2024</v>
      </c>
      <c r="M186" s="38" t="str">
        <f>IF('Indicator Date'!M186="","x",'Indicator Date'!M186)</f>
        <v>x</v>
      </c>
      <c r="N186" s="38" t="str">
        <f>IF('Indicator Date'!N186="","x",'Indicator Date'!N186)</f>
        <v>x</v>
      </c>
      <c r="O186" s="38" t="str">
        <f>IF('Indicator Date'!O186="","x",'Indicator Date'!O186)</f>
        <v>x</v>
      </c>
      <c r="P186" s="38" t="str">
        <f>IF('Indicator Date'!P186="","x",'Indicator Date'!P186)</f>
        <v>x</v>
      </c>
      <c r="Q186" s="38">
        <f>IF('Indicator Date'!Q186="","x",'Indicator Date'!Q186)</f>
        <v>2024</v>
      </c>
      <c r="R186" s="38">
        <f>IF('Indicator Date'!R186="","x",'Indicator Date'!R186)</f>
        <v>2024</v>
      </c>
      <c r="S186" s="38">
        <f>IF('Indicator Date'!S186="","x",'Indicator Date'!S186)</f>
        <v>2024</v>
      </c>
      <c r="T186" s="38">
        <f>IF('Indicator Date'!T186="","x",'Indicator Date'!T186)</f>
        <v>2024</v>
      </c>
      <c r="U186" s="38">
        <f>IF('Indicator Date'!U186="","x",'Indicator Date'!U186)</f>
        <v>2024</v>
      </c>
      <c r="V186" s="38">
        <f>IF('Indicator Date'!V186="","x",'Indicator Date'!V186)</f>
        <v>2021</v>
      </c>
      <c r="W186" s="38">
        <f>IF('Indicator Date'!W186="","x",'Indicator Date'!W186)</f>
        <v>2022</v>
      </c>
      <c r="X186" s="38">
        <f>IF('Indicator Date'!X186="","x",'Indicator Date'!X186)</f>
        <v>2022</v>
      </c>
      <c r="Y186" s="38">
        <f>IF('Indicator Date'!Y186="","x",'Indicator Date'!Y186)</f>
        <v>2015</v>
      </c>
      <c r="Z186" s="38">
        <f>IF('Indicator Date'!Z186="","x",'Indicator Date'!Z186)</f>
        <v>2022</v>
      </c>
      <c r="AA186" s="38" t="str">
        <f>IF('Indicator Date'!AA186="","x",'Indicator Date'!AA186)</f>
        <v>x</v>
      </c>
      <c r="AB186" s="38">
        <f>IF('Indicator Date'!AB186="","x",'Indicator Date'!AB186)</f>
        <v>2018</v>
      </c>
      <c r="AC186" s="38">
        <f>IF('Indicator Date'!AC186="","x",'Indicator Date'!AC186)</f>
        <v>2020</v>
      </c>
      <c r="AD186" s="38">
        <f>IF('Indicator Date'!AD186="","x",'Indicator Date'!AD186)</f>
        <v>2022</v>
      </c>
      <c r="AE186" s="38">
        <f>IF('Indicator Date'!AE186="","x",'Indicator Date'!AE186)</f>
        <v>2024</v>
      </c>
      <c r="AF186" s="38">
        <f>IF('Indicator Date'!AF186="","x",'Indicator Date'!AF186)</f>
        <v>2024</v>
      </c>
      <c r="AG186" s="38">
        <f>IF('Indicator Date'!AG186="","x",'Indicator Date'!AG186)</f>
        <v>2024</v>
      </c>
      <c r="AH186" s="38">
        <f>IF('Indicator Date'!AH186="","x",'Indicator Date'!AH186)</f>
        <v>2022</v>
      </c>
      <c r="AI186" s="38" t="str">
        <f>IF('Indicator Date'!AI186="","x",RIGHT('Indicator Date'!AI186,4))</f>
        <v>x</v>
      </c>
      <c r="AJ186" s="38">
        <f>IF('Indicator Date'!AJ186="","x",'Indicator Date'!AJ186)</f>
        <v>2024</v>
      </c>
      <c r="AK186" s="38">
        <f>IF('Indicator Date'!AK186="","x",'Indicator Date'!AK186)</f>
        <v>2021</v>
      </c>
      <c r="AL186" s="38">
        <f>IF('Indicator Date'!AL186="","x",'Indicator Date'!AL186)</f>
        <v>2022</v>
      </c>
      <c r="AM186" s="38" t="str">
        <f>IF('Indicator Date'!AM186="","x",'Indicator Date'!AM186)</f>
        <v>x</v>
      </c>
      <c r="AN186" s="38">
        <f>IF('Indicator Date'!AN186="","x",'Indicator Date'!AN186)</f>
        <v>2023</v>
      </c>
      <c r="AO186" s="38">
        <f>IF('Indicator Date'!AO186="","x",'Indicator Date'!AO186)</f>
        <v>2022</v>
      </c>
      <c r="AP186" s="38">
        <f>IF('Indicator Date'!AP186="","x",'Indicator Date'!AP186)</f>
        <v>2018</v>
      </c>
      <c r="AQ186" s="38">
        <f>IF('Indicator Date'!AQ186="","x",'Indicator Date'!AQ186)</f>
        <v>2022</v>
      </c>
      <c r="AR186" s="38">
        <f>IF('Indicator Date'!AR186="","x",'Indicator Date'!AR186)</f>
        <v>2021</v>
      </c>
      <c r="AS186" s="38">
        <f>IF('Indicator Date'!AS186="","x",'Indicator Date'!AS186)</f>
        <v>2021</v>
      </c>
      <c r="AT186" s="38" t="str">
        <f>IF('Indicator Date'!AT186="","x",'Indicator Date'!AT186)</f>
        <v>x</v>
      </c>
      <c r="AU186" s="38">
        <f>IF('Indicator Date'!AU186="","x",'Indicator Date'!AU186)</f>
        <v>2022</v>
      </c>
      <c r="AV186" s="38">
        <f>IF('Indicator Date'!AV186="","x",'Indicator Date'!AV186)</f>
        <v>2022</v>
      </c>
      <c r="AW186" s="38">
        <f>IF('Indicator Date'!AW186="","x",'Indicator Date'!AW186)</f>
        <v>2021</v>
      </c>
      <c r="AX186" s="38">
        <f>IF('Indicator Date'!AX186="","x",'Indicator Date'!AX186)</f>
        <v>2024</v>
      </c>
      <c r="AY186" s="38">
        <f>IF('Indicator Date'!AY186="","x",'Indicator Date'!AY186)</f>
        <v>2024</v>
      </c>
      <c r="AZ186" s="38">
        <f>IF('Indicator Date'!AZ186="","x",'Indicator Date'!AZ186)</f>
        <v>2024</v>
      </c>
      <c r="BA186" s="38" t="str">
        <f>IF('Indicator Date'!BA186="","x",'Indicator Date'!BA186)</f>
        <v>x</v>
      </c>
      <c r="BB186" s="38">
        <f>IF('Indicator Date'!BB186="","x",'Indicator Date'!BB186)</f>
        <v>2024</v>
      </c>
      <c r="BC186" s="38">
        <f>IF('Indicator Date'!BC186="","x",'Indicator Date'!BC186)</f>
        <v>2023</v>
      </c>
      <c r="BD186" s="38">
        <f>IF('Indicator Date'!BD186="","x",'Indicator Date'!BD186)</f>
        <v>2024</v>
      </c>
      <c r="BE186" s="38">
        <f>IF('Indicator Date'!BE186="","x",'Indicator Date'!BE186)</f>
        <v>2024</v>
      </c>
      <c r="BF186" s="38">
        <f>IF('Indicator Date'!BF186="","x",'Indicator Date'!BF186)</f>
        <v>2013</v>
      </c>
      <c r="BG186" s="38">
        <f>IF('Indicator Date'!BG186="","x",'Indicator Date'!BG186)</f>
        <v>2022</v>
      </c>
      <c r="BH186" s="38">
        <f>IF('Indicator Date'!BH186="","x",'Indicator Date'!BH186)</f>
        <v>2023</v>
      </c>
      <c r="BI186" s="38">
        <f>IF('Indicator Date'!BI186="","x",'Indicator Date'!BI186)</f>
        <v>2022</v>
      </c>
      <c r="BJ186" s="38" t="str">
        <f>IF('Indicator Date'!BJ186="","x",'Indicator Date'!BJ186)</f>
        <v>x</v>
      </c>
      <c r="BK186" s="38">
        <f>IF('Indicator Date'!BK186="","x",'Indicator Date'!BK186)</f>
        <v>2021</v>
      </c>
      <c r="BL186" s="38">
        <f>IF('Indicator Date'!BL186="","x",'Indicator Date'!BL186)</f>
        <v>2022</v>
      </c>
      <c r="BM186" s="38">
        <f>IF('Indicator Date'!BM186="","x",'Indicator Date'!BM186)</f>
        <v>2014</v>
      </c>
      <c r="BN186" s="38">
        <f>IF('Indicator Date'!BN186="","x",'Indicator Date'!BN186)</f>
        <v>2022</v>
      </c>
      <c r="BO186" s="38">
        <f>IF('Indicator Date'!BO186="","x",'Indicator Date'!BO186)</f>
        <v>2022</v>
      </c>
      <c r="BP186" s="38">
        <f>IF('Indicator Date'!BP186="","x",'Indicator Date'!BP186)</f>
        <v>2020</v>
      </c>
      <c r="BQ186" s="38">
        <f>IF('Indicator Date'!BQ186="","x",'Indicator Date'!BQ186)</f>
        <v>2022</v>
      </c>
      <c r="BR186" s="38">
        <f>IF('Indicator Date'!BR186="","x",'Indicator Date'!BR186)</f>
        <v>2022</v>
      </c>
      <c r="BS186" s="38">
        <f>IF('Indicator Date'!BS186="","x",'Indicator Date'!BS186)</f>
        <v>2022</v>
      </c>
      <c r="BT186" s="38">
        <f>IF('Indicator Date'!BT186="","x",'Indicator Date'!BT186)</f>
        <v>2022</v>
      </c>
      <c r="BU186" s="38">
        <f>IF('Indicator Date'!BU186="","x",'Indicator Date'!BU186)</f>
        <v>2020</v>
      </c>
      <c r="BV186" s="38">
        <f>IF('Indicator Date'!BV186="","x",'Indicator Date'!BV186)</f>
        <v>2023</v>
      </c>
    </row>
    <row r="187" spans="1:74">
      <c r="A187" s="30" t="str">
        <f>'Indicator Data'!A189</f>
        <v>Uruguay</v>
      </c>
      <c r="B187" s="23" t="str">
        <f>'Indicator Data'!B189</f>
        <v>URY</v>
      </c>
      <c r="C187" s="38">
        <f>IF('Indicator Date'!C187="","x",'Indicator Date'!C187)</f>
        <v>2024</v>
      </c>
      <c r="D187" s="38">
        <f>IF('Indicator Date'!D187="","x",'Indicator Date'!D187)</f>
        <v>2024</v>
      </c>
      <c r="E187" s="38">
        <f>IF('Indicator Date'!E187="","x",'Indicator Date'!E187)</f>
        <v>2024</v>
      </c>
      <c r="F187" s="38">
        <f>IF('Indicator Date'!F187="","x",'Indicator Date'!F187)</f>
        <v>2024</v>
      </c>
      <c r="G187" s="38">
        <f>IF('Indicator Date'!G187="","x",'Indicator Date'!G187)</f>
        <v>2024</v>
      </c>
      <c r="H187" s="38">
        <f>IF('Indicator Date'!H187="","x",'Indicator Date'!H187)</f>
        <v>2024</v>
      </c>
      <c r="I187" s="38">
        <f>IF('Indicator Date'!I187="","x",'Indicator Date'!I187)</f>
        <v>2024</v>
      </c>
      <c r="J187" s="38">
        <f>IF('Indicator Date'!J187="","x",'Indicator Date'!J187)</f>
        <v>2024</v>
      </c>
      <c r="K187" s="38">
        <f>IF('Indicator Date'!K187="","x",'Indicator Date'!K187)</f>
        <v>2024</v>
      </c>
      <c r="L187" s="38">
        <f>IF('Indicator Date'!L187="","x",'Indicator Date'!L187)</f>
        <v>2024</v>
      </c>
      <c r="M187" s="38" t="str">
        <f>IF('Indicator Date'!M187="","x",'Indicator Date'!M187)</f>
        <v>x</v>
      </c>
      <c r="N187" s="38" t="str">
        <f>IF('Indicator Date'!N187="","x",'Indicator Date'!N187)</f>
        <v>x</v>
      </c>
      <c r="O187" s="38" t="str">
        <f>IF('Indicator Date'!O187="","x",'Indicator Date'!O187)</f>
        <v>x</v>
      </c>
      <c r="P187" s="38" t="str">
        <f>IF('Indicator Date'!P187="","x",'Indicator Date'!P187)</f>
        <v>x</v>
      </c>
      <c r="Q187" s="38">
        <f>IF('Indicator Date'!Q187="","x",'Indicator Date'!Q187)</f>
        <v>2024</v>
      </c>
      <c r="R187" s="38">
        <f>IF('Indicator Date'!R187="","x",'Indicator Date'!R187)</f>
        <v>2024</v>
      </c>
      <c r="S187" s="38">
        <f>IF('Indicator Date'!S187="","x",'Indicator Date'!S187)</f>
        <v>2024</v>
      </c>
      <c r="T187" s="38">
        <f>IF('Indicator Date'!T187="","x",'Indicator Date'!T187)</f>
        <v>2024</v>
      </c>
      <c r="U187" s="38">
        <f>IF('Indicator Date'!U187="","x",'Indicator Date'!U187)</f>
        <v>2024</v>
      </c>
      <c r="V187" s="38">
        <f>IF('Indicator Date'!V187="","x",'Indicator Date'!V187)</f>
        <v>2021</v>
      </c>
      <c r="W187" s="38">
        <f>IF('Indicator Date'!W187="","x",'Indicator Date'!W187)</f>
        <v>2022</v>
      </c>
      <c r="X187" s="38">
        <f>IF('Indicator Date'!X187="","x",'Indicator Date'!X187)</f>
        <v>2022</v>
      </c>
      <c r="Y187" s="38">
        <f>IF('Indicator Date'!Y187="","x",'Indicator Date'!Y187)</f>
        <v>2012</v>
      </c>
      <c r="Z187" s="38">
        <f>IF('Indicator Date'!Z187="","x",'Indicator Date'!Z187)</f>
        <v>2022</v>
      </c>
      <c r="AA187" s="38" t="str">
        <f>IF('Indicator Date'!AA187="","x",'Indicator Date'!AA187)</f>
        <v>x</v>
      </c>
      <c r="AB187" s="38">
        <f>IF('Indicator Date'!AB187="","x",'Indicator Date'!AB187)</f>
        <v>2019</v>
      </c>
      <c r="AC187" s="38">
        <f>IF('Indicator Date'!AC187="","x",'Indicator Date'!AC187)</f>
        <v>2020</v>
      </c>
      <c r="AD187" s="38">
        <f>IF('Indicator Date'!AD187="","x",'Indicator Date'!AD187)</f>
        <v>2022</v>
      </c>
      <c r="AE187" s="38">
        <f>IF('Indicator Date'!AE187="","x",'Indicator Date'!AE187)</f>
        <v>2024</v>
      </c>
      <c r="AF187" s="38">
        <f>IF('Indicator Date'!AF187="","x",'Indicator Date'!AF187)</f>
        <v>2024</v>
      </c>
      <c r="AG187" s="38">
        <f>IF('Indicator Date'!AG187="","x",'Indicator Date'!AG187)</f>
        <v>2024</v>
      </c>
      <c r="AH187" s="38">
        <f>IF('Indicator Date'!AH187="","x",'Indicator Date'!AH187)</f>
        <v>2022</v>
      </c>
      <c r="AI187" s="38" t="str">
        <f>IF('Indicator Date'!AI187="","x",RIGHT('Indicator Date'!AI187,4))</f>
        <v>x</v>
      </c>
      <c r="AJ187" s="38">
        <f>IF('Indicator Date'!AJ187="","x",'Indicator Date'!AJ187)</f>
        <v>2024</v>
      </c>
      <c r="AK187" s="38">
        <f>IF('Indicator Date'!AK187="","x",'Indicator Date'!AK187)</f>
        <v>2021</v>
      </c>
      <c r="AL187" s="38">
        <f>IF('Indicator Date'!AL187="","x",'Indicator Date'!AL187)</f>
        <v>2022</v>
      </c>
      <c r="AM187" s="38" t="str">
        <f>IF('Indicator Date'!AM187="","x",'Indicator Date'!AM187)</f>
        <v>x</v>
      </c>
      <c r="AN187" s="38">
        <f>IF('Indicator Date'!AN187="","x",'Indicator Date'!AN187)</f>
        <v>2023</v>
      </c>
      <c r="AO187" s="38">
        <f>IF('Indicator Date'!AO187="","x",'Indicator Date'!AO187)</f>
        <v>2022</v>
      </c>
      <c r="AP187" s="38">
        <f>IF('Indicator Date'!AP187="","x",'Indicator Date'!AP187)</f>
        <v>2018</v>
      </c>
      <c r="AQ187" s="38">
        <f>IF('Indicator Date'!AQ187="","x",'Indicator Date'!AQ187)</f>
        <v>2022</v>
      </c>
      <c r="AR187" s="38">
        <f>IF('Indicator Date'!AR187="","x",'Indicator Date'!AR187)</f>
        <v>2022</v>
      </c>
      <c r="AS187" s="38">
        <f>IF('Indicator Date'!AS187="","x",'Indicator Date'!AS187)</f>
        <v>2022</v>
      </c>
      <c r="AT187" s="38" t="str">
        <f>IF('Indicator Date'!AT187="","x",'Indicator Date'!AT187)</f>
        <v>x</v>
      </c>
      <c r="AU187" s="38">
        <f>IF('Indicator Date'!AU187="","x",'Indicator Date'!AU187)</f>
        <v>2022</v>
      </c>
      <c r="AV187" s="38">
        <f>IF('Indicator Date'!AV187="","x",'Indicator Date'!AV187)</f>
        <v>2022</v>
      </c>
      <c r="AW187" s="38">
        <f>IF('Indicator Date'!AW187="","x",'Indicator Date'!AW187)</f>
        <v>2022</v>
      </c>
      <c r="AX187" s="38">
        <f>IF('Indicator Date'!AX187="","x",'Indicator Date'!AX187)</f>
        <v>2024</v>
      </c>
      <c r="AY187" s="38">
        <f>IF('Indicator Date'!AY187="","x",'Indicator Date'!AY187)</f>
        <v>2024</v>
      </c>
      <c r="AZ187" s="38">
        <f>IF('Indicator Date'!AZ187="","x",'Indicator Date'!AZ187)</f>
        <v>2024</v>
      </c>
      <c r="BA187" s="38" t="str">
        <f>IF('Indicator Date'!BA187="","x",'Indicator Date'!BA187)</f>
        <v>x</v>
      </c>
      <c r="BB187" s="38">
        <f>IF('Indicator Date'!BB187="","x",'Indicator Date'!BB187)</f>
        <v>2024</v>
      </c>
      <c r="BC187" s="38" t="str">
        <f>IF('Indicator Date'!BC187="","x",'Indicator Date'!BC187)</f>
        <v>x</v>
      </c>
      <c r="BD187" s="38">
        <f>IF('Indicator Date'!BD187="","x",'Indicator Date'!BD187)</f>
        <v>2024</v>
      </c>
      <c r="BE187" s="38">
        <f>IF('Indicator Date'!BE187="","x",'Indicator Date'!BE187)</f>
        <v>2024</v>
      </c>
      <c r="BF187" s="38">
        <f>IF('Indicator Date'!BF187="","x",'Indicator Date'!BF187)</f>
        <v>2013</v>
      </c>
      <c r="BG187" s="38">
        <f>IF('Indicator Date'!BG187="","x",'Indicator Date'!BG187)</f>
        <v>2022</v>
      </c>
      <c r="BH187" s="38">
        <f>IF('Indicator Date'!BH187="","x",'Indicator Date'!BH187)</f>
        <v>2023</v>
      </c>
      <c r="BI187" s="38">
        <f>IF('Indicator Date'!BI187="","x",'Indicator Date'!BI187)</f>
        <v>2022</v>
      </c>
      <c r="BJ187" s="38">
        <f>IF('Indicator Date'!BJ187="","x",'Indicator Date'!BJ187)</f>
        <v>2019</v>
      </c>
      <c r="BK187" s="38">
        <f>IF('Indicator Date'!BK187="","x",'Indicator Date'!BK187)</f>
        <v>2022</v>
      </c>
      <c r="BL187" s="38">
        <f>IF('Indicator Date'!BL187="","x",'Indicator Date'!BL187)</f>
        <v>2022</v>
      </c>
      <c r="BM187" s="38">
        <f>IF('Indicator Date'!BM187="","x",'Indicator Date'!BM187)</f>
        <v>2014</v>
      </c>
      <c r="BN187" s="38">
        <f>IF('Indicator Date'!BN187="","x",'Indicator Date'!BN187)</f>
        <v>2022</v>
      </c>
      <c r="BO187" s="38">
        <f>IF('Indicator Date'!BO187="","x",'Indicator Date'!BO187)</f>
        <v>2022</v>
      </c>
      <c r="BP187" s="38">
        <f>IF('Indicator Date'!BP187="","x",'Indicator Date'!BP187)</f>
        <v>2021</v>
      </c>
      <c r="BQ187" s="38">
        <f>IF('Indicator Date'!BQ187="","x",'Indicator Date'!BQ187)</f>
        <v>2022</v>
      </c>
      <c r="BR187" s="38">
        <f>IF('Indicator Date'!BR187="","x",'Indicator Date'!BR187)</f>
        <v>2022</v>
      </c>
      <c r="BS187" s="38">
        <f>IF('Indicator Date'!BS187="","x",'Indicator Date'!BS187)</f>
        <v>2022</v>
      </c>
      <c r="BT187" s="38">
        <f>IF('Indicator Date'!BT187="","x",'Indicator Date'!BT187)</f>
        <v>2021</v>
      </c>
      <c r="BU187" s="38">
        <f>IF('Indicator Date'!BU187="","x",'Indicator Date'!BU187)</f>
        <v>2020</v>
      </c>
      <c r="BV187" s="38">
        <f>IF('Indicator Date'!BV187="","x",'Indicator Date'!BV187)</f>
        <v>2023</v>
      </c>
    </row>
    <row r="188" spans="1:74">
      <c r="A188" s="30" t="str">
        <f>'Indicator Data'!A190</f>
        <v>Uzbekistan</v>
      </c>
      <c r="B188" s="23" t="str">
        <f>'Indicator Data'!B190</f>
        <v>UZB</v>
      </c>
      <c r="C188" s="38">
        <f>IF('Indicator Date'!C188="","x",'Indicator Date'!C188)</f>
        <v>2024</v>
      </c>
      <c r="D188" s="38">
        <f>IF('Indicator Date'!D188="","x",'Indicator Date'!D188)</f>
        <v>2024</v>
      </c>
      <c r="E188" s="38">
        <f>IF('Indicator Date'!E188="","x",'Indicator Date'!E188)</f>
        <v>2024</v>
      </c>
      <c r="F188" s="38">
        <f>IF('Indicator Date'!F188="","x",'Indicator Date'!F188)</f>
        <v>2024</v>
      </c>
      <c r="G188" s="38">
        <f>IF('Indicator Date'!G188="","x",'Indicator Date'!G188)</f>
        <v>2024</v>
      </c>
      <c r="H188" s="38">
        <f>IF('Indicator Date'!H188="","x",'Indicator Date'!H188)</f>
        <v>2024</v>
      </c>
      <c r="I188" s="38">
        <f>IF('Indicator Date'!I188="","x",'Indicator Date'!I188)</f>
        <v>2024</v>
      </c>
      <c r="J188" s="38">
        <f>IF('Indicator Date'!J188="","x",'Indicator Date'!J188)</f>
        <v>2024</v>
      </c>
      <c r="K188" s="38">
        <f>IF('Indicator Date'!K188="","x",'Indicator Date'!K188)</f>
        <v>2024</v>
      </c>
      <c r="L188" s="38">
        <f>IF('Indicator Date'!L188="","x",'Indicator Date'!L188)</f>
        <v>2024</v>
      </c>
      <c r="M188" s="38">
        <f>IF('Indicator Date'!M188="","x",'Indicator Date'!M188)</f>
        <v>2024</v>
      </c>
      <c r="N188" s="38" t="str">
        <f>IF('Indicator Date'!N188="","x",'Indicator Date'!N188)</f>
        <v>x</v>
      </c>
      <c r="O188" s="38" t="str">
        <f>IF('Indicator Date'!O188="","x",'Indicator Date'!O188)</f>
        <v>x</v>
      </c>
      <c r="P188" s="38" t="str">
        <f>IF('Indicator Date'!P188="","x",'Indicator Date'!P188)</f>
        <v>x</v>
      </c>
      <c r="Q188" s="38">
        <f>IF('Indicator Date'!Q188="","x",'Indicator Date'!Q188)</f>
        <v>2024</v>
      </c>
      <c r="R188" s="38">
        <f>IF('Indicator Date'!R188="","x",'Indicator Date'!R188)</f>
        <v>2024</v>
      </c>
      <c r="S188" s="38">
        <f>IF('Indicator Date'!S188="","x",'Indicator Date'!S188)</f>
        <v>2024</v>
      </c>
      <c r="T188" s="38">
        <f>IF('Indicator Date'!T188="","x",'Indicator Date'!T188)</f>
        <v>2024</v>
      </c>
      <c r="U188" s="38">
        <f>IF('Indicator Date'!U188="","x",'Indicator Date'!U188)</f>
        <v>2024</v>
      </c>
      <c r="V188" s="38">
        <f>IF('Indicator Date'!V188="","x",'Indicator Date'!V188)</f>
        <v>2021</v>
      </c>
      <c r="W188" s="38">
        <f>IF('Indicator Date'!W188="","x",'Indicator Date'!W188)</f>
        <v>2022</v>
      </c>
      <c r="X188" s="38">
        <f>IF('Indicator Date'!X188="","x",'Indicator Date'!X188)</f>
        <v>2022</v>
      </c>
      <c r="Y188" s="38">
        <f>IF('Indicator Date'!Y188="","x",'Indicator Date'!Y188)</f>
        <v>2006</v>
      </c>
      <c r="Z188" s="38">
        <f>IF('Indicator Date'!Z188="","x",'Indicator Date'!Z188)</f>
        <v>2022</v>
      </c>
      <c r="AA188" s="38">
        <f>IF('Indicator Date'!AA188="","x",'Indicator Date'!AA188)</f>
        <v>2022</v>
      </c>
      <c r="AB188" s="38">
        <f>IF('Indicator Date'!AB188="","x",'Indicator Date'!AB188)</f>
        <v>2019</v>
      </c>
      <c r="AC188" s="38">
        <f>IF('Indicator Date'!AC188="","x",'Indicator Date'!AC188)</f>
        <v>2020</v>
      </c>
      <c r="AD188" s="38">
        <f>IF('Indicator Date'!AD188="","x",'Indicator Date'!AD188)</f>
        <v>2022</v>
      </c>
      <c r="AE188" s="38">
        <f>IF('Indicator Date'!AE188="","x",'Indicator Date'!AE188)</f>
        <v>2024</v>
      </c>
      <c r="AF188" s="38">
        <f>IF('Indicator Date'!AF188="","x",'Indicator Date'!AF188)</f>
        <v>2024</v>
      </c>
      <c r="AG188" s="38">
        <f>IF('Indicator Date'!AG188="","x",'Indicator Date'!AG188)</f>
        <v>2024</v>
      </c>
      <c r="AH188" s="38">
        <f>IF('Indicator Date'!AH188="","x",'Indicator Date'!AH188)</f>
        <v>2022</v>
      </c>
      <c r="AI188" s="38" t="str">
        <f>IF('Indicator Date'!AI188="","x",RIGHT('Indicator Date'!AI188,4))</f>
        <v>2021</v>
      </c>
      <c r="AJ188" s="38">
        <f>IF('Indicator Date'!AJ188="","x",'Indicator Date'!AJ188)</f>
        <v>2024</v>
      </c>
      <c r="AK188" s="38">
        <f>IF('Indicator Date'!AK188="","x",'Indicator Date'!AK188)</f>
        <v>2021</v>
      </c>
      <c r="AL188" s="38">
        <f>IF('Indicator Date'!AL188="","x",'Indicator Date'!AL188)</f>
        <v>2022</v>
      </c>
      <c r="AM188" s="38">
        <f>IF('Indicator Date'!AM188="","x",'Indicator Date'!AM188)</f>
        <v>2022</v>
      </c>
      <c r="AN188" s="38">
        <f>IF('Indicator Date'!AN188="","x",'Indicator Date'!AN188)</f>
        <v>2023</v>
      </c>
      <c r="AO188" s="38">
        <f>IF('Indicator Date'!AO188="","x",'Indicator Date'!AO188)</f>
        <v>2022</v>
      </c>
      <c r="AP188" s="38">
        <f>IF('Indicator Date'!AP188="","x",'Indicator Date'!AP188)</f>
        <v>2021</v>
      </c>
      <c r="AQ188" s="38">
        <f>IF('Indicator Date'!AQ188="","x",'Indicator Date'!AQ188)</f>
        <v>2022</v>
      </c>
      <c r="AR188" s="38">
        <f>IF('Indicator Date'!AR188="","x",'Indicator Date'!AR188)</f>
        <v>2021</v>
      </c>
      <c r="AS188" s="38" t="str">
        <f>IF('Indicator Date'!AS188="","x",'Indicator Date'!AS188)</f>
        <v>x</v>
      </c>
      <c r="AT188" s="38">
        <f>IF('Indicator Date'!AT188="","x",'Indicator Date'!AT188)</f>
        <v>2020</v>
      </c>
      <c r="AU188" s="38">
        <f>IF('Indicator Date'!AU188="","x",'Indicator Date'!AU188)</f>
        <v>2022</v>
      </c>
      <c r="AV188" s="38">
        <f>IF('Indicator Date'!AV188="","x",'Indicator Date'!AV188)</f>
        <v>2022</v>
      </c>
      <c r="AW188" s="38">
        <f>IF('Indicator Date'!AW188="","x",'Indicator Date'!AW188)</f>
        <v>2022</v>
      </c>
      <c r="AX188" s="38">
        <f>IF('Indicator Date'!AX188="","x",'Indicator Date'!AX188)</f>
        <v>2024</v>
      </c>
      <c r="AY188" s="38">
        <f>IF('Indicator Date'!AY188="","x",'Indicator Date'!AY188)</f>
        <v>2024</v>
      </c>
      <c r="AZ188" s="38">
        <f>IF('Indicator Date'!AZ188="","x",'Indicator Date'!AZ188)</f>
        <v>2024</v>
      </c>
      <c r="BA188" s="38">
        <f>IF('Indicator Date'!BA188="","x",'Indicator Date'!BA188)</f>
        <v>2015</v>
      </c>
      <c r="BB188" s="38">
        <f>IF('Indicator Date'!BB188="","x",'Indicator Date'!BB188)</f>
        <v>2024</v>
      </c>
      <c r="BC188" s="38">
        <f>IF('Indicator Date'!BC188="","x",'Indicator Date'!BC188)</f>
        <v>2023</v>
      </c>
      <c r="BD188" s="38">
        <f>IF('Indicator Date'!BD188="","x",'Indicator Date'!BD188)</f>
        <v>2024</v>
      </c>
      <c r="BE188" s="38">
        <f>IF('Indicator Date'!BE188="","x",'Indicator Date'!BE188)</f>
        <v>2024</v>
      </c>
      <c r="BF188" s="38">
        <f>IF('Indicator Date'!BF188="","x",'Indicator Date'!BF188)</f>
        <v>2013</v>
      </c>
      <c r="BG188" s="38">
        <f>IF('Indicator Date'!BG188="","x",'Indicator Date'!BG188)</f>
        <v>2022</v>
      </c>
      <c r="BH188" s="38">
        <f>IF('Indicator Date'!BH188="","x",'Indicator Date'!BH188)</f>
        <v>2023</v>
      </c>
      <c r="BI188" s="38">
        <f>IF('Indicator Date'!BI188="","x",'Indicator Date'!BI188)</f>
        <v>2022</v>
      </c>
      <c r="BJ188" s="38">
        <f>IF('Indicator Date'!BJ188="","x",'Indicator Date'!BJ188)</f>
        <v>2022</v>
      </c>
      <c r="BK188" s="38">
        <f>IF('Indicator Date'!BK188="","x",'Indicator Date'!BK188)</f>
        <v>2021</v>
      </c>
      <c r="BL188" s="38">
        <f>IF('Indicator Date'!BL188="","x",'Indicator Date'!BL188)</f>
        <v>2022</v>
      </c>
      <c r="BM188" s="38">
        <f>IF('Indicator Date'!BM188="","x",'Indicator Date'!BM188)</f>
        <v>2014</v>
      </c>
      <c r="BN188" s="38">
        <f>IF('Indicator Date'!BN188="","x",'Indicator Date'!BN188)</f>
        <v>2022</v>
      </c>
      <c r="BO188" s="38">
        <f>IF('Indicator Date'!BO188="","x",'Indicator Date'!BO188)</f>
        <v>2022</v>
      </c>
      <c r="BP188" s="38">
        <f>IF('Indicator Date'!BP188="","x",'Indicator Date'!BP188)</f>
        <v>2014</v>
      </c>
      <c r="BQ188" s="38">
        <f>IF('Indicator Date'!BQ188="","x",'Indicator Date'!BQ188)</f>
        <v>2022</v>
      </c>
      <c r="BR188" s="38">
        <f>IF('Indicator Date'!BR188="","x",'Indicator Date'!BR188)</f>
        <v>2022</v>
      </c>
      <c r="BS188" s="38">
        <f>IF('Indicator Date'!BS188="","x",'Indicator Date'!BS188)</f>
        <v>2022</v>
      </c>
      <c r="BT188" s="38">
        <f>IF('Indicator Date'!BT188="","x",'Indicator Date'!BT188)</f>
        <v>2021</v>
      </c>
      <c r="BU188" s="38">
        <f>IF('Indicator Date'!BU188="","x",'Indicator Date'!BU188)</f>
        <v>2020</v>
      </c>
      <c r="BV188" s="38">
        <f>IF('Indicator Date'!BV188="","x",'Indicator Date'!BV188)</f>
        <v>2023</v>
      </c>
    </row>
    <row r="189" spans="1:74">
      <c r="A189" s="30" t="str">
        <f>'Indicator Data'!A191</f>
        <v>Vanuatu</v>
      </c>
      <c r="B189" s="23" t="str">
        <f>'Indicator Data'!B191</f>
        <v>VUT</v>
      </c>
      <c r="C189" s="38">
        <f>IF('Indicator Date'!C189="","x",'Indicator Date'!C189)</f>
        <v>2024</v>
      </c>
      <c r="D189" s="38">
        <f>IF('Indicator Date'!D189="","x",'Indicator Date'!D189)</f>
        <v>2024</v>
      </c>
      <c r="E189" s="38">
        <f>IF('Indicator Date'!E189="","x",'Indicator Date'!E189)</f>
        <v>2024</v>
      </c>
      <c r="F189" s="38">
        <f>IF('Indicator Date'!F189="","x",'Indicator Date'!F189)</f>
        <v>2024</v>
      </c>
      <c r="G189" s="38">
        <f>IF('Indicator Date'!G189="","x",'Indicator Date'!G189)</f>
        <v>2024</v>
      </c>
      <c r="H189" s="38">
        <f>IF('Indicator Date'!H189="","x",'Indicator Date'!H189)</f>
        <v>2024</v>
      </c>
      <c r="I189" s="38">
        <f>IF('Indicator Date'!I189="","x",'Indicator Date'!I189)</f>
        <v>2024</v>
      </c>
      <c r="J189" s="38">
        <f>IF('Indicator Date'!J189="","x",'Indicator Date'!J189)</f>
        <v>2024</v>
      </c>
      <c r="K189" s="38">
        <f>IF('Indicator Date'!K189="","x",'Indicator Date'!K189)</f>
        <v>2024</v>
      </c>
      <c r="L189" s="38">
        <f>IF('Indicator Date'!L189="","x",'Indicator Date'!L189)</f>
        <v>2024</v>
      </c>
      <c r="M189" s="38">
        <f>IF('Indicator Date'!M189="","x",'Indicator Date'!M189)</f>
        <v>2024</v>
      </c>
      <c r="N189" s="38" t="str">
        <f>IF('Indicator Date'!N189="","x",'Indicator Date'!N189)</f>
        <v>x</v>
      </c>
      <c r="O189" s="38" t="str">
        <f>IF('Indicator Date'!O189="","x",'Indicator Date'!O189)</f>
        <v>x</v>
      </c>
      <c r="P189" s="38" t="str">
        <f>IF('Indicator Date'!P189="","x",'Indicator Date'!P189)</f>
        <v>x</v>
      </c>
      <c r="Q189" s="38">
        <f>IF('Indicator Date'!Q189="","x",'Indicator Date'!Q189)</f>
        <v>2024</v>
      </c>
      <c r="R189" s="38">
        <f>IF('Indicator Date'!R189="","x",'Indicator Date'!R189)</f>
        <v>2024</v>
      </c>
      <c r="S189" s="38">
        <f>IF('Indicator Date'!S189="","x",'Indicator Date'!S189)</f>
        <v>2024</v>
      </c>
      <c r="T189" s="38">
        <f>IF('Indicator Date'!T189="","x",'Indicator Date'!T189)</f>
        <v>2024</v>
      </c>
      <c r="U189" s="38">
        <f>IF('Indicator Date'!U189="","x",'Indicator Date'!U189)</f>
        <v>2024</v>
      </c>
      <c r="V189" s="38">
        <f>IF('Indicator Date'!V189="","x",'Indicator Date'!V189)</f>
        <v>2021</v>
      </c>
      <c r="W189" s="38">
        <f>IF('Indicator Date'!W189="","x",'Indicator Date'!W189)</f>
        <v>2022</v>
      </c>
      <c r="X189" s="38">
        <f>IF('Indicator Date'!X189="","x",'Indicator Date'!X189)</f>
        <v>2022</v>
      </c>
      <c r="Y189" s="38">
        <f>IF('Indicator Date'!Y189="","x",'Indicator Date'!Y189)</f>
        <v>2007</v>
      </c>
      <c r="Z189" s="38">
        <f>IF('Indicator Date'!Z189="","x",'Indicator Date'!Z189)</f>
        <v>2022</v>
      </c>
      <c r="AA189" s="38">
        <f>IF('Indicator Date'!AA189="","x",'Indicator Date'!AA189)</f>
        <v>2022</v>
      </c>
      <c r="AB189" s="38">
        <f>IF('Indicator Date'!AB189="","x",'Indicator Date'!AB189)</f>
        <v>2015</v>
      </c>
      <c r="AC189" s="38">
        <f>IF('Indicator Date'!AC189="","x",'Indicator Date'!AC189)</f>
        <v>2020</v>
      </c>
      <c r="AD189" s="38">
        <f>IF('Indicator Date'!AD189="","x",'Indicator Date'!AD189)</f>
        <v>2022</v>
      </c>
      <c r="AE189" s="38">
        <f>IF('Indicator Date'!AE189="","x",'Indicator Date'!AE189)</f>
        <v>2024</v>
      </c>
      <c r="AF189" s="38">
        <f>IF('Indicator Date'!AF189="","x",'Indicator Date'!AF189)</f>
        <v>2008</v>
      </c>
      <c r="AG189" s="38" t="str">
        <f>IF('Indicator Date'!AG189="","x",'Indicator Date'!AG189)</f>
        <v>x</v>
      </c>
      <c r="AH189" s="38">
        <f>IF('Indicator Date'!AH189="","x",'Indicator Date'!AH189)</f>
        <v>2022</v>
      </c>
      <c r="AI189" s="38" t="str">
        <f>IF('Indicator Date'!AI189="","x",RIGHT('Indicator Date'!AI189,4))</f>
        <v>x</v>
      </c>
      <c r="AJ189" s="38">
        <f>IF('Indicator Date'!AJ189="","x",'Indicator Date'!AJ189)</f>
        <v>2024</v>
      </c>
      <c r="AK189" s="38">
        <f>IF('Indicator Date'!AK189="","x",'Indicator Date'!AK189)</f>
        <v>2021</v>
      </c>
      <c r="AL189" s="38">
        <f>IF('Indicator Date'!AL189="","x",'Indicator Date'!AL189)</f>
        <v>2022</v>
      </c>
      <c r="AM189" s="38">
        <f>IF('Indicator Date'!AM189="","x",'Indicator Date'!AM189)</f>
        <v>2022</v>
      </c>
      <c r="AN189" s="38">
        <f>IF('Indicator Date'!AN189="","x",'Indicator Date'!AN189)</f>
        <v>2023</v>
      </c>
      <c r="AO189" s="38">
        <f>IF('Indicator Date'!AO189="","x",'Indicator Date'!AO189)</f>
        <v>2022</v>
      </c>
      <c r="AP189" s="38">
        <f>IF('Indicator Date'!AP189="","x",'Indicator Date'!AP189)</f>
        <v>2013</v>
      </c>
      <c r="AQ189" s="38">
        <f>IF('Indicator Date'!AQ189="","x",'Indicator Date'!AQ189)</f>
        <v>2022</v>
      </c>
      <c r="AR189" s="38" t="str">
        <f>IF('Indicator Date'!AR189="","x",'Indicator Date'!AR189)</f>
        <v>x</v>
      </c>
      <c r="AS189" s="38" t="str">
        <f>IF('Indicator Date'!AS189="","x",'Indicator Date'!AS189)</f>
        <v>x</v>
      </c>
      <c r="AT189" s="38">
        <f>IF('Indicator Date'!AT189="","x",'Indicator Date'!AT189)</f>
        <v>2022</v>
      </c>
      <c r="AU189" s="38">
        <f>IF('Indicator Date'!AU189="","x",'Indicator Date'!AU189)</f>
        <v>2022</v>
      </c>
      <c r="AV189" s="38" t="str">
        <f>IF('Indicator Date'!AV189="","x",'Indicator Date'!AV189)</f>
        <v>x</v>
      </c>
      <c r="AW189" s="38">
        <f>IF('Indicator Date'!AW189="","x",'Indicator Date'!AW189)</f>
        <v>2019</v>
      </c>
      <c r="AX189" s="38">
        <f>IF('Indicator Date'!AX189="","x",'Indicator Date'!AX189)</f>
        <v>2024</v>
      </c>
      <c r="AY189" s="38">
        <f>IF('Indicator Date'!AY189="","x",'Indicator Date'!AY189)</f>
        <v>2024</v>
      </c>
      <c r="AZ189" s="38">
        <f>IF('Indicator Date'!AZ189="","x",'Indicator Date'!AZ189)</f>
        <v>2024</v>
      </c>
      <c r="BA189" s="38" t="str">
        <f>IF('Indicator Date'!BA189="","x",'Indicator Date'!BA189)</f>
        <v>x</v>
      </c>
      <c r="BB189" s="38">
        <f>IF('Indicator Date'!BB189="","x",'Indicator Date'!BB189)</f>
        <v>2024</v>
      </c>
      <c r="BC189" s="38" t="str">
        <f>IF('Indicator Date'!BC189="","x",'Indicator Date'!BC189)</f>
        <v>x</v>
      </c>
      <c r="BD189" s="38">
        <f>IF('Indicator Date'!BD189="","x",'Indicator Date'!BD189)</f>
        <v>2024</v>
      </c>
      <c r="BE189" s="38">
        <f>IF('Indicator Date'!BE189="","x",'Indicator Date'!BE189)</f>
        <v>2024</v>
      </c>
      <c r="BF189" s="38">
        <f>IF('Indicator Date'!BF189="","x",'Indicator Date'!BF189)</f>
        <v>2013</v>
      </c>
      <c r="BG189" s="38">
        <f>IF('Indicator Date'!BG189="","x",'Indicator Date'!BG189)</f>
        <v>2022</v>
      </c>
      <c r="BH189" s="38">
        <f>IF('Indicator Date'!BH189="","x",'Indicator Date'!BH189)</f>
        <v>2023</v>
      </c>
      <c r="BI189" s="38">
        <f>IF('Indicator Date'!BI189="","x",'Indicator Date'!BI189)</f>
        <v>2022</v>
      </c>
      <c r="BJ189" s="38">
        <f>IF('Indicator Date'!BJ189="","x",'Indicator Date'!BJ189)</f>
        <v>2021</v>
      </c>
      <c r="BK189" s="38">
        <f>IF('Indicator Date'!BK189="","x",'Indicator Date'!BK189)</f>
        <v>2021</v>
      </c>
      <c r="BL189" s="38">
        <f>IF('Indicator Date'!BL189="","x",'Indicator Date'!BL189)</f>
        <v>2022</v>
      </c>
      <c r="BM189" s="38">
        <f>IF('Indicator Date'!BM189="","x",'Indicator Date'!BM189)</f>
        <v>2014</v>
      </c>
      <c r="BN189" s="38">
        <f>IF('Indicator Date'!BN189="","x",'Indicator Date'!BN189)</f>
        <v>2022</v>
      </c>
      <c r="BO189" s="38">
        <f>IF('Indicator Date'!BO189="","x",'Indicator Date'!BO189)</f>
        <v>2022</v>
      </c>
      <c r="BP189" s="38">
        <f>IF('Indicator Date'!BP189="","x",'Indicator Date'!BP189)</f>
        <v>2019</v>
      </c>
      <c r="BQ189" s="38">
        <f>IF('Indicator Date'!BQ189="","x",'Indicator Date'!BQ189)</f>
        <v>2022</v>
      </c>
      <c r="BR189" s="38" t="str">
        <f>IF('Indicator Date'!BR189="","x",'Indicator Date'!BR189)</f>
        <v>x</v>
      </c>
      <c r="BS189" s="38">
        <f>IF('Indicator Date'!BS189="","x",'Indicator Date'!BS189)</f>
        <v>2022</v>
      </c>
      <c r="BT189" s="38">
        <f>IF('Indicator Date'!BT189="","x",'Indicator Date'!BT189)</f>
        <v>2021</v>
      </c>
      <c r="BU189" s="38">
        <f>IF('Indicator Date'!BU189="","x",'Indicator Date'!BU189)</f>
        <v>2020</v>
      </c>
      <c r="BV189" s="38">
        <f>IF('Indicator Date'!BV189="","x",'Indicator Date'!BV189)</f>
        <v>2023</v>
      </c>
    </row>
    <row r="190" spans="1:74">
      <c r="A190" s="30" t="str">
        <f>'Indicator Data'!A192</f>
        <v>Venezuela</v>
      </c>
      <c r="B190" s="23" t="str">
        <f>'Indicator Data'!B192</f>
        <v>VEN</v>
      </c>
      <c r="C190" s="38">
        <f>IF('Indicator Date'!C190="","x",'Indicator Date'!C190)</f>
        <v>2024</v>
      </c>
      <c r="D190" s="38">
        <f>IF('Indicator Date'!D190="","x",'Indicator Date'!D190)</f>
        <v>2024</v>
      </c>
      <c r="E190" s="38">
        <f>IF('Indicator Date'!E190="","x",'Indicator Date'!E190)</f>
        <v>2024</v>
      </c>
      <c r="F190" s="38">
        <f>IF('Indicator Date'!F190="","x",'Indicator Date'!F190)</f>
        <v>2024</v>
      </c>
      <c r="G190" s="38">
        <f>IF('Indicator Date'!G190="","x",'Indicator Date'!G190)</f>
        <v>2024</v>
      </c>
      <c r="H190" s="38">
        <f>IF('Indicator Date'!H190="","x",'Indicator Date'!H190)</f>
        <v>2024</v>
      </c>
      <c r="I190" s="38">
        <f>IF('Indicator Date'!I190="","x",'Indicator Date'!I190)</f>
        <v>2024</v>
      </c>
      <c r="J190" s="38">
        <f>IF('Indicator Date'!J190="","x",'Indicator Date'!J190)</f>
        <v>2024</v>
      </c>
      <c r="K190" s="38">
        <f>IF('Indicator Date'!K190="","x",'Indicator Date'!K190)</f>
        <v>2024</v>
      </c>
      <c r="L190" s="38">
        <f>IF('Indicator Date'!L190="","x",'Indicator Date'!L190)</f>
        <v>2024</v>
      </c>
      <c r="M190" s="38" t="str">
        <f>IF('Indicator Date'!M190="","x",'Indicator Date'!M190)</f>
        <v>x</v>
      </c>
      <c r="N190" s="38" t="str">
        <f>IF('Indicator Date'!N190="","x",'Indicator Date'!N190)</f>
        <v>x</v>
      </c>
      <c r="O190" s="38" t="str">
        <f>IF('Indicator Date'!O190="","x",'Indicator Date'!O190)</f>
        <v>x</v>
      </c>
      <c r="P190" s="38" t="str">
        <f>IF('Indicator Date'!P190="","x",'Indicator Date'!P190)</f>
        <v>x</v>
      </c>
      <c r="Q190" s="38">
        <f>IF('Indicator Date'!Q190="","x",'Indicator Date'!Q190)</f>
        <v>2024</v>
      </c>
      <c r="R190" s="38">
        <f>IF('Indicator Date'!R190="","x",'Indicator Date'!R190)</f>
        <v>2024</v>
      </c>
      <c r="S190" s="38">
        <f>IF('Indicator Date'!S190="","x",'Indicator Date'!S190)</f>
        <v>2024</v>
      </c>
      <c r="T190" s="38">
        <f>IF('Indicator Date'!T190="","x",'Indicator Date'!T190)</f>
        <v>2024</v>
      </c>
      <c r="U190" s="38">
        <f>IF('Indicator Date'!U190="","x",'Indicator Date'!U190)</f>
        <v>2024</v>
      </c>
      <c r="V190" s="38">
        <f>IF('Indicator Date'!V190="","x",'Indicator Date'!V190)</f>
        <v>2021</v>
      </c>
      <c r="W190" s="38">
        <f>IF('Indicator Date'!W190="","x",'Indicator Date'!W190)</f>
        <v>2022</v>
      </c>
      <c r="X190" s="38">
        <f>IF('Indicator Date'!X190="","x",'Indicator Date'!X190)</f>
        <v>2022</v>
      </c>
      <c r="Y190" s="38" t="str">
        <f>IF('Indicator Date'!Y190="","x",'Indicator Date'!Y190)</f>
        <v>x</v>
      </c>
      <c r="Z190" s="38">
        <f>IF('Indicator Date'!Z190="","x",'Indicator Date'!Z190)</f>
        <v>2021</v>
      </c>
      <c r="AA190" s="38" t="str">
        <f>IF('Indicator Date'!AA190="","x",'Indicator Date'!AA190)</f>
        <v>x</v>
      </c>
      <c r="AB190" s="38">
        <f>IF('Indicator Date'!AB190="","x",'Indicator Date'!AB190)</f>
        <v>2018</v>
      </c>
      <c r="AC190" s="38">
        <f>IF('Indicator Date'!AC190="","x",'Indicator Date'!AC190)</f>
        <v>2020</v>
      </c>
      <c r="AD190" s="38">
        <f>IF('Indicator Date'!AD190="","x",'Indicator Date'!AD190)</f>
        <v>2022</v>
      </c>
      <c r="AE190" s="38">
        <f>IF('Indicator Date'!AE190="","x",'Indicator Date'!AE190)</f>
        <v>2024</v>
      </c>
      <c r="AF190" s="38">
        <f>IF('Indicator Date'!AF190="","x",'Indicator Date'!AF190)</f>
        <v>2024</v>
      </c>
      <c r="AG190" s="38">
        <f>IF('Indicator Date'!AG190="","x",'Indicator Date'!AG190)</f>
        <v>2024</v>
      </c>
      <c r="AH190" s="38">
        <f>IF('Indicator Date'!AH190="","x",'Indicator Date'!AH190)</f>
        <v>2022</v>
      </c>
      <c r="AI190" s="38" t="str">
        <f>IF('Indicator Date'!AI190="","x",RIGHT('Indicator Date'!AI190,4))</f>
        <v>x</v>
      </c>
      <c r="AJ190" s="38">
        <f>IF('Indicator Date'!AJ190="","x",'Indicator Date'!AJ190)</f>
        <v>2024</v>
      </c>
      <c r="AK190" s="38">
        <f>IF('Indicator Date'!AK190="","x",'Indicator Date'!AK190)</f>
        <v>2021</v>
      </c>
      <c r="AL190" s="38">
        <f>IF('Indicator Date'!AL190="","x",'Indicator Date'!AL190)</f>
        <v>2022</v>
      </c>
      <c r="AM190" s="38" t="str">
        <f>IF('Indicator Date'!AM190="","x",'Indicator Date'!AM190)</f>
        <v>x</v>
      </c>
      <c r="AN190" s="38" t="str">
        <f>IF('Indicator Date'!AN190="","x",'Indicator Date'!AN190)</f>
        <v>x</v>
      </c>
      <c r="AO190" s="38">
        <f>IF('Indicator Date'!AO190="","x",'Indicator Date'!AO190)</f>
        <v>2022</v>
      </c>
      <c r="AP190" s="38" t="str">
        <f>IF('Indicator Date'!AP190="","x",'Indicator Date'!AP190)</f>
        <v>x</v>
      </c>
      <c r="AQ190" s="38">
        <f>IF('Indicator Date'!AQ190="","x",'Indicator Date'!AQ190)</f>
        <v>2022</v>
      </c>
      <c r="AR190" s="38">
        <f>IF('Indicator Date'!AR190="","x",'Indicator Date'!AR190)</f>
        <v>2022</v>
      </c>
      <c r="AS190" s="38" t="str">
        <f>IF('Indicator Date'!AS190="","x",'Indicator Date'!AS190)</f>
        <v>x</v>
      </c>
      <c r="AT190" s="38">
        <f>IF('Indicator Date'!AT190="","x",'Indicator Date'!AT190)</f>
        <v>2022</v>
      </c>
      <c r="AU190" s="38">
        <f>IF('Indicator Date'!AU190="","x",'Indicator Date'!AU190)</f>
        <v>2022</v>
      </c>
      <c r="AV190" s="38">
        <f>IF('Indicator Date'!AV190="","x",'Indicator Date'!AV190)</f>
        <v>2022</v>
      </c>
      <c r="AW190" s="38" t="str">
        <f>IF('Indicator Date'!AW190="","x",'Indicator Date'!AW190)</f>
        <v>x</v>
      </c>
      <c r="AX190" s="38">
        <f>IF('Indicator Date'!AX190="","x",'Indicator Date'!AX190)</f>
        <v>2024</v>
      </c>
      <c r="AY190" s="38">
        <f>IF('Indicator Date'!AY190="","x",'Indicator Date'!AY190)</f>
        <v>2024</v>
      </c>
      <c r="AZ190" s="38">
        <f>IF('Indicator Date'!AZ190="","x",'Indicator Date'!AZ190)</f>
        <v>2024</v>
      </c>
      <c r="BA190" s="38" t="str">
        <f>IF('Indicator Date'!BA190="","x",'Indicator Date'!BA190)</f>
        <v>x</v>
      </c>
      <c r="BB190" s="38">
        <f>IF('Indicator Date'!BB190="","x",'Indicator Date'!BB190)</f>
        <v>2024</v>
      </c>
      <c r="BC190" s="38">
        <f>IF('Indicator Date'!BC190="","x",'Indicator Date'!BC190)</f>
        <v>2023</v>
      </c>
      <c r="BD190" s="38">
        <f>IF('Indicator Date'!BD190="","x",'Indicator Date'!BD190)</f>
        <v>2024</v>
      </c>
      <c r="BE190" s="38">
        <f>IF('Indicator Date'!BE190="","x",'Indicator Date'!BE190)</f>
        <v>2024</v>
      </c>
      <c r="BF190" s="38">
        <f>IF('Indicator Date'!BF190="","x",'Indicator Date'!BF190)</f>
        <v>2015</v>
      </c>
      <c r="BG190" s="38">
        <f>IF('Indicator Date'!BG190="","x",'Indicator Date'!BG190)</f>
        <v>2022</v>
      </c>
      <c r="BH190" s="38">
        <f>IF('Indicator Date'!BH190="","x",'Indicator Date'!BH190)</f>
        <v>2023</v>
      </c>
      <c r="BI190" s="38">
        <f>IF('Indicator Date'!BI190="","x",'Indicator Date'!BI190)</f>
        <v>2022</v>
      </c>
      <c r="BJ190" s="38">
        <f>IF('Indicator Date'!BJ190="","x",'Indicator Date'!BJ190)</f>
        <v>2022</v>
      </c>
      <c r="BK190" s="38">
        <f>IF('Indicator Date'!BK190="","x",'Indicator Date'!BK190)</f>
        <v>2017</v>
      </c>
      <c r="BL190" s="38">
        <f>IF('Indicator Date'!BL190="","x",'Indicator Date'!BL190)</f>
        <v>2022</v>
      </c>
      <c r="BM190" s="38">
        <f>IF('Indicator Date'!BM190="","x",'Indicator Date'!BM190)</f>
        <v>2014</v>
      </c>
      <c r="BN190" s="38">
        <f>IF('Indicator Date'!BN190="","x",'Indicator Date'!BN190)</f>
        <v>2022</v>
      </c>
      <c r="BO190" s="38">
        <f>IF('Indicator Date'!BO190="","x",'Indicator Date'!BO190)</f>
        <v>2022</v>
      </c>
      <c r="BP190" s="38">
        <f>IF('Indicator Date'!BP190="","x",'Indicator Date'!BP190)</f>
        <v>2017</v>
      </c>
      <c r="BQ190" s="38">
        <f>IF('Indicator Date'!BQ190="","x",'Indicator Date'!BQ190)</f>
        <v>2022</v>
      </c>
      <c r="BR190" s="38">
        <f>IF('Indicator Date'!BR190="","x",'Indicator Date'!BR190)</f>
        <v>2022</v>
      </c>
      <c r="BS190" s="38">
        <f>IF('Indicator Date'!BS190="","x",'Indicator Date'!BS190)</f>
        <v>2022</v>
      </c>
      <c r="BT190" s="38">
        <f>IF('Indicator Date'!BT190="","x",'Indicator Date'!BT190)</f>
        <v>2021</v>
      </c>
      <c r="BU190" s="38">
        <f>IF('Indicator Date'!BU190="","x",'Indicator Date'!BU190)</f>
        <v>2020</v>
      </c>
      <c r="BV190" s="38" t="str">
        <f>IF('Indicator Date'!BV190="","x",'Indicator Date'!BV190)</f>
        <v>x</v>
      </c>
    </row>
    <row r="191" spans="1:74">
      <c r="A191" s="30" t="str">
        <f>'Indicator Data'!A193</f>
        <v>Viet Nam</v>
      </c>
      <c r="B191" s="23" t="str">
        <f>'Indicator Data'!B193</f>
        <v>VNM</v>
      </c>
      <c r="C191" s="38">
        <f>IF('Indicator Date'!C191="","x",'Indicator Date'!C191)</f>
        <v>2024</v>
      </c>
      <c r="D191" s="38">
        <f>IF('Indicator Date'!D191="","x",'Indicator Date'!D191)</f>
        <v>2024</v>
      </c>
      <c r="E191" s="38">
        <f>IF('Indicator Date'!E191="","x",'Indicator Date'!E191)</f>
        <v>2024</v>
      </c>
      <c r="F191" s="38">
        <f>IF('Indicator Date'!F191="","x",'Indicator Date'!F191)</f>
        <v>2024</v>
      </c>
      <c r="G191" s="38">
        <f>IF('Indicator Date'!G191="","x",'Indicator Date'!G191)</f>
        <v>2024</v>
      </c>
      <c r="H191" s="38">
        <f>IF('Indicator Date'!H191="","x",'Indicator Date'!H191)</f>
        <v>2024</v>
      </c>
      <c r="I191" s="38">
        <f>IF('Indicator Date'!I191="","x",'Indicator Date'!I191)</f>
        <v>2024</v>
      </c>
      <c r="J191" s="38">
        <f>IF('Indicator Date'!J191="","x",'Indicator Date'!J191)</f>
        <v>2024</v>
      </c>
      <c r="K191" s="38">
        <f>IF('Indicator Date'!K191="","x",'Indicator Date'!K191)</f>
        <v>2024</v>
      </c>
      <c r="L191" s="38">
        <f>IF('Indicator Date'!L191="","x",'Indicator Date'!L191)</f>
        <v>2024</v>
      </c>
      <c r="M191" s="38">
        <f>IF('Indicator Date'!M191="","x",'Indicator Date'!M191)</f>
        <v>2024</v>
      </c>
      <c r="N191" s="38" t="str">
        <f>IF('Indicator Date'!N191="","x",'Indicator Date'!N191)</f>
        <v>x</v>
      </c>
      <c r="O191" s="38" t="str">
        <f>IF('Indicator Date'!O191="","x",'Indicator Date'!O191)</f>
        <v>x</v>
      </c>
      <c r="P191" s="38" t="str">
        <f>IF('Indicator Date'!P191="","x",'Indicator Date'!P191)</f>
        <v>x</v>
      </c>
      <c r="Q191" s="38">
        <f>IF('Indicator Date'!Q191="","x",'Indicator Date'!Q191)</f>
        <v>2024</v>
      </c>
      <c r="R191" s="38">
        <f>IF('Indicator Date'!R191="","x",'Indicator Date'!R191)</f>
        <v>2024</v>
      </c>
      <c r="S191" s="38">
        <f>IF('Indicator Date'!S191="","x",'Indicator Date'!S191)</f>
        <v>2024</v>
      </c>
      <c r="T191" s="38">
        <f>IF('Indicator Date'!T191="","x",'Indicator Date'!T191)</f>
        <v>2024</v>
      </c>
      <c r="U191" s="38">
        <f>IF('Indicator Date'!U191="","x",'Indicator Date'!U191)</f>
        <v>2024</v>
      </c>
      <c r="V191" s="38">
        <f>IF('Indicator Date'!V191="","x",'Indicator Date'!V191)</f>
        <v>2021</v>
      </c>
      <c r="W191" s="38">
        <f>IF('Indicator Date'!W191="","x",'Indicator Date'!W191)</f>
        <v>2022</v>
      </c>
      <c r="X191" s="38">
        <f>IF('Indicator Date'!X191="","x",'Indicator Date'!X191)</f>
        <v>2022</v>
      </c>
      <c r="Y191" s="38">
        <f>IF('Indicator Date'!Y191="","x",'Indicator Date'!Y191)</f>
        <v>2020</v>
      </c>
      <c r="Z191" s="38">
        <f>IF('Indicator Date'!Z191="","x",'Indicator Date'!Z191)</f>
        <v>2022</v>
      </c>
      <c r="AA191" s="38">
        <f>IF('Indicator Date'!AA191="","x",'Indicator Date'!AA191)</f>
        <v>2022</v>
      </c>
      <c r="AB191" s="38">
        <f>IF('Indicator Date'!AB191="","x",'Indicator Date'!AB191)</f>
        <v>2018</v>
      </c>
      <c r="AC191" s="38">
        <f>IF('Indicator Date'!AC191="","x",'Indicator Date'!AC191)</f>
        <v>2020</v>
      </c>
      <c r="AD191" s="38">
        <f>IF('Indicator Date'!AD191="","x",'Indicator Date'!AD191)</f>
        <v>2022</v>
      </c>
      <c r="AE191" s="38">
        <f>IF('Indicator Date'!AE191="","x",'Indicator Date'!AE191)</f>
        <v>2024</v>
      </c>
      <c r="AF191" s="38">
        <f>IF('Indicator Date'!AF191="","x",'Indicator Date'!AF191)</f>
        <v>2024</v>
      </c>
      <c r="AG191" s="38">
        <f>IF('Indicator Date'!AG191="","x",'Indicator Date'!AG191)</f>
        <v>2024</v>
      </c>
      <c r="AH191" s="38">
        <f>IF('Indicator Date'!AH191="","x",'Indicator Date'!AH191)</f>
        <v>2022</v>
      </c>
      <c r="AI191" s="38" t="str">
        <f>IF('Indicator Date'!AI191="","x",RIGHT('Indicator Date'!AI191,4))</f>
        <v>2020</v>
      </c>
      <c r="AJ191" s="38">
        <f>IF('Indicator Date'!AJ191="","x",'Indicator Date'!AJ191)</f>
        <v>2024</v>
      </c>
      <c r="AK191" s="38">
        <f>IF('Indicator Date'!AK191="","x",'Indicator Date'!AK191)</f>
        <v>2021</v>
      </c>
      <c r="AL191" s="38">
        <f>IF('Indicator Date'!AL191="","x",'Indicator Date'!AL191)</f>
        <v>2022</v>
      </c>
      <c r="AM191" s="38">
        <f>IF('Indicator Date'!AM191="","x",'Indicator Date'!AM191)</f>
        <v>2022</v>
      </c>
      <c r="AN191" s="38">
        <f>IF('Indicator Date'!AN191="","x",'Indicator Date'!AN191)</f>
        <v>2023</v>
      </c>
      <c r="AO191" s="38">
        <f>IF('Indicator Date'!AO191="","x",'Indicator Date'!AO191)</f>
        <v>2022</v>
      </c>
      <c r="AP191" s="38">
        <f>IF('Indicator Date'!AP191="","x",'Indicator Date'!AP191)</f>
        <v>2020</v>
      </c>
      <c r="AQ191" s="38">
        <f>IF('Indicator Date'!AQ191="","x",'Indicator Date'!AQ191)</f>
        <v>2022</v>
      </c>
      <c r="AR191" s="38">
        <f>IF('Indicator Date'!AR191="","x",'Indicator Date'!AR191)</f>
        <v>2022</v>
      </c>
      <c r="AS191" s="38">
        <f>IF('Indicator Date'!AS191="","x",'Indicator Date'!AS191)</f>
        <v>2022</v>
      </c>
      <c r="AT191" s="38">
        <f>IF('Indicator Date'!AT191="","x",'Indicator Date'!AT191)</f>
        <v>2022</v>
      </c>
      <c r="AU191" s="38">
        <f>IF('Indicator Date'!AU191="","x",'Indicator Date'!AU191)</f>
        <v>2022</v>
      </c>
      <c r="AV191" s="38">
        <f>IF('Indicator Date'!AV191="","x",'Indicator Date'!AV191)</f>
        <v>2022</v>
      </c>
      <c r="AW191" s="38">
        <f>IF('Indicator Date'!AW191="","x",'Indicator Date'!AW191)</f>
        <v>2022</v>
      </c>
      <c r="AX191" s="38">
        <f>IF('Indicator Date'!AX191="","x",'Indicator Date'!AX191)</f>
        <v>2024</v>
      </c>
      <c r="AY191" s="38">
        <f>IF('Indicator Date'!AY191="","x",'Indicator Date'!AY191)</f>
        <v>2024</v>
      </c>
      <c r="AZ191" s="38">
        <f>IF('Indicator Date'!AZ191="","x",'Indicator Date'!AZ191)</f>
        <v>2024</v>
      </c>
      <c r="BA191" s="38" t="str">
        <f>IF('Indicator Date'!BA191="","x",'Indicator Date'!BA191)</f>
        <v>x</v>
      </c>
      <c r="BB191" s="38">
        <f>IF('Indicator Date'!BB191="","x",'Indicator Date'!BB191)</f>
        <v>2024</v>
      </c>
      <c r="BC191" s="38">
        <f>IF('Indicator Date'!BC191="","x",'Indicator Date'!BC191)</f>
        <v>2023</v>
      </c>
      <c r="BD191" s="38">
        <f>IF('Indicator Date'!BD191="","x",'Indicator Date'!BD191)</f>
        <v>2024</v>
      </c>
      <c r="BE191" s="38">
        <f>IF('Indicator Date'!BE191="","x",'Indicator Date'!BE191)</f>
        <v>2024</v>
      </c>
      <c r="BF191" s="38">
        <f>IF('Indicator Date'!BF191="","x",'Indicator Date'!BF191)</f>
        <v>2015</v>
      </c>
      <c r="BG191" s="38">
        <f>IF('Indicator Date'!BG191="","x",'Indicator Date'!BG191)</f>
        <v>2022</v>
      </c>
      <c r="BH191" s="38">
        <f>IF('Indicator Date'!BH191="","x",'Indicator Date'!BH191)</f>
        <v>2023</v>
      </c>
      <c r="BI191" s="38">
        <f>IF('Indicator Date'!BI191="","x",'Indicator Date'!BI191)</f>
        <v>2022</v>
      </c>
      <c r="BJ191" s="38">
        <f>IF('Indicator Date'!BJ191="","x",'Indicator Date'!BJ191)</f>
        <v>2022</v>
      </c>
      <c r="BK191" s="38">
        <f>IF('Indicator Date'!BK191="","x",'Indicator Date'!BK191)</f>
        <v>2022</v>
      </c>
      <c r="BL191" s="38">
        <f>IF('Indicator Date'!BL191="","x",'Indicator Date'!BL191)</f>
        <v>2022</v>
      </c>
      <c r="BM191" s="38">
        <f>IF('Indicator Date'!BM191="","x",'Indicator Date'!BM191)</f>
        <v>2014</v>
      </c>
      <c r="BN191" s="38">
        <f>IF('Indicator Date'!BN191="","x",'Indicator Date'!BN191)</f>
        <v>2022</v>
      </c>
      <c r="BO191" s="38">
        <f>IF('Indicator Date'!BO191="","x",'Indicator Date'!BO191)</f>
        <v>2022</v>
      </c>
      <c r="BP191" s="38">
        <f>IF('Indicator Date'!BP191="","x",'Indicator Date'!BP191)</f>
        <v>2016</v>
      </c>
      <c r="BQ191" s="38">
        <f>IF('Indicator Date'!BQ191="","x",'Indicator Date'!BQ191)</f>
        <v>2022</v>
      </c>
      <c r="BR191" s="38">
        <f>IF('Indicator Date'!BR191="","x",'Indicator Date'!BR191)</f>
        <v>2022</v>
      </c>
      <c r="BS191" s="38" t="str">
        <f>IF('Indicator Date'!BS191="","x",'Indicator Date'!BS191)</f>
        <v>x</v>
      </c>
      <c r="BT191" s="38">
        <f>IF('Indicator Date'!BT191="","x",'Indicator Date'!BT191)</f>
        <v>2021</v>
      </c>
      <c r="BU191" s="38">
        <f>IF('Indicator Date'!BU191="","x",'Indicator Date'!BU191)</f>
        <v>2020</v>
      </c>
      <c r="BV191" s="38">
        <f>IF('Indicator Date'!BV191="","x",'Indicator Date'!BV191)</f>
        <v>2023</v>
      </c>
    </row>
    <row r="192" spans="1:74">
      <c r="A192" s="30" t="str">
        <f>'Indicator Data'!A194</f>
        <v>Yemen</v>
      </c>
      <c r="B192" s="23" t="str">
        <f>'Indicator Data'!B194</f>
        <v>YEM</v>
      </c>
      <c r="C192" s="38">
        <f>IF('Indicator Date'!C192="","x",'Indicator Date'!C192)</f>
        <v>2024</v>
      </c>
      <c r="D192" s="38">
        <f>IF('Indicator Date'!D192="","x",'Indicator Date'!D192)</f>
        <v>2024</v>
      </c>
      <c r="E192" s="38">
        <f>IF('Indicator Date'!E192="","x",'Indicator Date'!E192)</f>
        <v>2024</v>
      </c>
      <c r="F192" s="38">
        <f>IF('Indicator Date'!F192="","x",'Indicator Date'!F192)</f>
        <v>2024</v>
      </c>
      <c r="G192" s="38">
        <f>IF('Indicator Date'!G192="","x",'Indicator Date'!G192)</f>
        <v>2024</v>
      </c>
      <c r="H192" s="38">
        <f>IF('Indicator Date'!H192="","x",'Indicator Date'!H192)</f>
        <v>2024</v>
      </c>
      <c r="I192" s="38">
        <f>IF('Indicator Date'!I192="","x",'Indicator Date'!I192)</f>
        <v>2024</v>
      </c>
      <c r="J192" s="38">
        <f>IF('Indicator Date'!J192="","x",'Indicator Date'!J192)</f>
        <v>2024</v>
      </c>
      <c r="K192" s="38">
        <f>IF('Indicator Date'!K192="","x",'Indicator Date'!K192)</f>
        <v>2024</v>
      </c>
      <c r="L192" s="38">
        <f>IF('Indicator Date'!L192="","x",'Indicator Date'!L192)</f>
        <v>2024</v>
      </c>
      <c r="M192" s="38">
        <f>IF('Indicator Date'!M192="","x",'Indicator Date'!M192)</f>
        <v>2024</v>
      </c>
      <c r="N192" s="38" t="str">
        <f>IF('Indicator Date'!N192="","x",'Indicator Date'!N192)</f>
        <v>x</v>
      </c>
      <c r="O192" s="38" t="str">
        <f>IF('Indicator Date'!O192="","x",'Indicator Date'!O192)</f>
        <v>x</v>
      </c>
      <c r="P192" s="38" t="str">
        <f>IF('Indicator Date'!P192="","x",'Indicator Date'!P192)</f>
        <v>x</v>
      </c>
      <c r="Q192" s="38">
        <f>IF('Indicator Date'!Q192="","x",'Indicator Date'!Q192)</f>
        <v>2024</v>
      </c>
      <c r="R192" s="38">
        <f>IF('Indicator Date'!R192="","x",'Indicator Date'!R192)</f>
        <v>2024</v>
      </c>
      <c r="S192" s="38">
        <f>IF('Indicator Date'!S192="","x",'Indicator Date'!S192)</f>
        <v>2024</v>
      </c>
      <c r="T192" s="38">
        <f>IF('Indicator Date'!T192="","x",'Indicator Date'!T192)</f>
        <v>2024</v>
      </c>
      <c r="U192" s="38">
        <f>IF('Indicator Date'!U192="","x",'Indicator Date'!U192)</f>
        <v>2024</v>
      </c>
      <c r="V192" s="38">
        <f>IF('Indicator Date'!V192="","x",'Indicator Date'!V192)</f>
        <v>2021</v>
      </c>
      <c r="W192" s="38">
        <f>IF('Indicator Date'!W192="","x",'Indicator Date'!W192)</f>
        <v>2022</v>
      </c>
      <c r="X192" s="38">
        <f>IF('Indicator Date'!X192="","x",'Indicator Date'!X192)</f>
        <v>2022</v>
      </c>
      <c r="Y192" s="38">
        <f>IF('Indicator Date'!Y192="","x",'Indicator Date'!Y192)</f>
        <v>2013</v>
      </c>
      <c r="Z192" s="38">
        <f>IF('Indicator Date'!Z192="","x",'Indicator Date'!Z192)</f>
        <v>2022</v>
      </c>
      <c r="AA192" s="38">
        <f>IF('Indicator Date'!AA192="","x",'Indicator Date'!AA192)</f>
        <v>2017</v>
      </c>
      <c r="AB192" s="38">
        <f>IF('Indicator Date'!AB192="","x",'Indicator Date'!AB192)</f>
        <v>2016</v>
      </c>
      <c r="AC192" s="38">
        <f>IF('Indicator Date'!AC192="","x",'Indicator Date'!AC192)</f>
        <v>2020</v>
      </c>
      <c r="AD192" s="38">
        <f>IF('Indicator Date'!AD192="","x",'Indicator Date'!AD192)</f>
        <v>2022</v>
      </c>
      <c r="AE192" s="38">
        <f>IF('Indicator Date'!AE192="","x",'Indicator Date'!AE192)</f>
        <v>2024</v>
      </c>
      <c r="AF192" s="38">
        <f>IF('Indicator Date'!AF192="","x",'Indicator Date'!AF192)</f>
        <v>2024</v>
      </c>
      <c r="AG192" s="38">
        <f>IF('Indicator Date'!AG192="","x",'Indicator Date'!AG192)</f>
        <v>2024</v>
      </c>
      <c r="AH192" s="38">
        <f>IF('Indicator Date'!AH192="","x",'Indicator Date'!AH192)</f>
        <v>2022</v>
      </c>
      <c r="AI192" s="38" t="str">
        <f>IF('Indicator Date'!AI192="","x",RIGHT('Indicator Date'!AI192,4))</f>
        <v>2013</v>
      </c>
      <c r="AJ192" s="38">
        <f>IF('Indicator Date'!AJ192="","x",'Indicator Date'!AJ192)</f>
        <v>2024</v>
      </c>
      <c r="AK192" s="38">
        <f>IF('Indicator Date'!AK192="","x",'Indicator Date'!AK192)</f>
        <v>2021</v>
      </c>
      <c r="AL192" s="38">
        <f>IF('Indicator Date'!AL192="","x",'Indicator Date'!AL192)</f>
        <v>2022</v>
      </c>
      <c r="AM192" s="38">
        <f>IF('Indicator Date'!AM192="","x",'Indicator Date'!AM192)</f>
        <v>2020</v>
      </c>
      <c r="AN192" s="38">
        <f>IF('Indicator Date'!AN192="","x",'Indicator Date'!AN192)</f>
        <v>2023</v>
      </c>
      <c r="AO192" s="38">
        <f>IF('Indicator Date'!AO192="","x",'Indicator Date'!AO192)</f>
        <v>2022</v>
      </c>
      <c r="AP192" s="38">
        <f>IF('Indicator Date'!AP192="","x",'Indicator Date'!AP192)</f>
        <v>2013</v>
      </c>
      <c r="AQ192" s="38">
        <f>IF('Indicator Date'!AQ192="","x",'Indicator Date'!AQ192)</f>
        <v>2022</v>
      </c>
      <c r="AR192" s="38">
        <f>IF('Indicator Date'!AR192="","x",'Indicator Date'!AR192)</f>
        <v>2022</v>
      </c>
      <c r="AS192" s="38">
        <f>IF('Indicator Date'!AS192="","x",'Indicator Date'!AS192)</f>
        <v>2022</v>
      </c>
      <c r="AT192" s="38">
        <f>IF('Indicator Date'!AT192="","x",'Indicator Date'!AT192)</f>
        <v>2022</v>
      </c>
      <c r="AU192" s="38">
        <f>IF('Indicator Date'!AU192="","x",'Indicator Date'!AU192)</f>
        <v>2022</v>
      </c>
      <c r="AV192" s="38">
        <f>IF('Indicator Date'!AV192="","x",'Indicator Date'!AV192)</f>
        <v>2022</v>
      </c>
      <c r="AW192" s="38">
        <f>IF('Indicator Date'!AW192="","x",'Indicator Date'!AW192)</f>
        <v>2014</v>
      </c>
      <c r="AX192" s="38">
        <f>IF('Indicator Date'!AX192="","x",'Indicator Date'!AX192)</f>
        <v>2024</v>
      </c>
      <c r="AY192" s="38">
        <f>IF('Indicator Date'!AY192="","x",'Indicator Date'!AY192)</f>
        <v>2024</v>
      </c>
      <c r="AZ192" s="38">
        <f>IF('Indicator Date'!AZ192="","x",'Indicator Date'!AZ192)</f>
        <v>2024</v>
      </c>
      <c r="BA192" s="38">
        <f>IF('Indicator Date'!BA192="","x",'Indicator Date'!BA192)</f>
        <v>2024</v>
      </c>
      <c r="BB192" s="38">
        <f>IF('Indicator Date'!BB192="","x",'Indicator Date'!BB192)</f>
        <v>2024</v>
      </c>
      <c r="BC192" s="38">
        <f>IF('Indicator Date'!BC192="","x",'Indicator Date'!BC192)</f>
        <v>2024</v>
      </c>
      <c r="BD192" s="38">
        <f>IF('Indicator Date'!BD192="","x",'Indicator Date'!BD192)</f>
        <v>2024</v>
      </c>
      <c r="BE192" s="38">
        <f>IF('Indicator Date'!BE192="","x",'Indicator Date'!BE192)</f>
        <v>2024</v>
      </c>
      <c r="BF192" s="38">
        <f>IF('Indicator Date'!BF192="","x",'Indicator Date'!BF192)</f>
        <v>2015</v>
      </c>
      <c r="BG192" s="38">
        <f>IF('Indicator Date'!BG192="","x",'Indicator Date'!BG192)</f>
        <v>2022</v>
      </c>
      <c r="BH192" s="38">
        <f>IF('Indicator Date'!BH192="","x",'Indicator Date'!BH192)</f>
        <v>2023</v>
      </c>
      <c r="BI192" s="38">
        <f>IF('Indicator Date'!BI192="","x",'Indicator Date'!BI192)</f>
        <v>2022</v>
      </c>
      <c r="BJ192" s="38" t="str">
        <f>IF('Indicator Date'!BJ192="","x",'Indicator Date'!BJ192)</f>
        <v>x</v>
      </c>
      <c r="BK192" s="38">
        <f>IF('Indicator Date'!BK192="","x",'Indicator Date'!BK192)</f>
        <v>2017</v>
      </c>
      <c r="BL192" s="38">
        <f>IF('Indicator Date'!BL192="","x",'Indicator Date'!BL192)</f>
        <v>2021</v>
      </c>
      <c r="BM192" s="38">
        <f>IF('Indicator Date'!BM192="","x",'Indicator Date'!BM192)</f>
        <v>2014</v>
      </c>
      <c r="BN192" s="38">
        <f>IF('Indicator Date'!BN192="","x",'Indicator Date'!BN192)</f>
        <v>2022</v>
      </c>
      <c r="BO192" s="38">
        <f>IF('Indicator Date'!BO192="","x",'Indicator Date'!BO192)</f>
        <v>2022</v>
      </c>
      <c r="BP192" s="38">
        <f>IF('Indicator Date'!BP192="","x",'Indicator Date'!BP192)</f>
        <v>2014</v>
      </c>
      <c r="BQ192" s="38">
        <f>IF('Indicator Date'!BQ192="","x",'Indicator Date'!BQ192)</f>
        <v>2022</v>
      </c>
      <c r="BR192" s="38">
        <f>IF('Indicator Date'!BR192="","x",'Indicator Date'!BR192)</f>
        <v>2022</v>
      </c>
      <c r="BS192" s="38">
        <f>IF('Indicator Date'!BS192="","x",'Indicator Date'!BS192)</f>
        <v>2022</v>
      </c>
      <c r="BT192" s="38">
        <f>IF('Indicator Date'!BT192="","x",'Indicator Date'!BT192)</f>
        <v>2015</v>
      </c>
      <c r="BU192" s="38">
        <f>IF('Indicator Date'!BU192="","x",'Indicator Date'!BU192)</f>
        <v>2020</v>
      </c>
      <c r="BV192" s="38">
        <f>IF('Indicator Date'!BV192="","x",'Indicator Date'!BV192)</f>
        <v>2023</v>
      </c>
    </row>
    <row r="193" spans="1:74">
      <c r="A193" s="30" t="str">
        <f>'Indicator Data'!A195</f>
        <v>Zambia</v>
      </c>
      <c r="B193" s="23" t="str">
        <f>'Indicator Data'!B195</f>
        <v>ZMB</v>
      </c>
      <c r="C193" s="38">
        <f>IF('Indicator Date'!C193="","x",'Indicator Date'!C193)</f>
        <v>2024</v>
      </c>
      <c r="D193" s="38">
        <f>IF('Indicator Date'!D193="","x",'Indicator Date'!D193)</f>
        <v>2024</v>
      </c>
      <c r="E193" s="38">
        <f>IF('Indicator Date'!E193="","x",'Indicator Date'!E193)</f>
        <v>2024</v>
      </c>
      <c r="F193" s="38">
        <f>IF('Indicator Date'!F193="","x",'Indicator Date'!F193)</f>
        <v>2024</v>
      </c>
      <c r="G193" s="38">
        <f>IF('Indicator Date'!G193="","x",'Indicator Date'!G193)</f>
        <v>2024</v>
      </c>
      <c r="H193" s="38">
        <f>IF('Indicator Date'!H193="","x",'Indicator Date'!H193)</f>
        <v>2024</v>
      </c>
      <c r="I193" s="38">
        <f>IF('Indicator Date'!I193="","x",'Indicator Date'!I193)</f>
        <v>2024</v>
      </c>
      <c r="J193" s="38">
        <f>IF('Indicator Date'!J193="","x",'Indicator Date'!J193)</f>
        <v>2024</v>
      </c>
      <c r="K193" s="38">
        <f>IF('Indicator Date'!K193="","x",'Indicator Date'!K193)</f>
        <v>2024</v>
      </c>
      <c r="L193" s="38">
        <f>IF('Indicator Date'!L193="","x",'Indicator Date'!L193)</f>
        <v>2024</v>
      </c>
      <c r="M193" s="38">
        <f>IF('Indicator Date'!M193="","x",'Indicator Date'!M193)</f>
        <v>2024</v>
      </c>
      <c r="N193" s="38">
        <f>IF('Indicator Date'!N193="","x",'Indicator Date'!N193)</f>
        <v>2024</v>
      </c>
      <c r="O193" s="38">
        <f>IF('Indicator Date'!O193="","x",'Indicator Date'!O193)</f>
        <v>2024</v>
      </c>
      <c r="P193" s="38">
        <f>IF('Indicator Date'!P193="","x",'Indicator Date'!P193)</f>
        <v>2024</v>
      </c>
      <c r="Q193" s="38">
        <f>IF('Indicator Date'!Q193="","x",'Indicator Date'!Q193)</f>
        <v>2024</v>
      </c>
      <c r="R193" s="38">
        <f>IF('Indicator Date'!R193="","x",'Indicator Date'!R193)</f>
        <v>2024</v>
      </c>
      <c r="S193" s="38">
        <f>IF('Indicator Date'!S193="","x",'Indicator Date'!S193)</f>
        <v>2024</v>
      </c>
      <c r="T193" s="38">
        <f>IF('Indicator Date'!T193="","x",'Indicator Date'!T193)</f>
        <v>2024</v>
      </c>
      <c r="U193" s="38">
        <f>IF('Indicator Date'!U193="","x",'Indicator Date'!U193)</f>
        <v>2024</v>
      </c>
      <c r="V193" s="38">
        <f>IF('Indicator Date'!V193="","x",'Indicator Date'!V193)</f>
        <v>2021</v>
      </c>
      <c r="W193" s="38">
        <f>IF('Indicator Date'!W193="","x",'Indicator Date'!W193)</f>
        <v>2022</v>
      </c>
      <c r="X193" s="38">
        <f>IF('Indicator Date'!X193="","x",'Indicator Date'!X193)</f>
        <v>2022</v>
      </c>
      <c r="Y193" s="38">
        <f>IF('Indicator Date'!Y193="","x",'Indicator Date'!Y193)</f>
        <v>2018</v>
      </c>
      <c r="Z193" s="38">
        <f>IF('Indicator Date'!Z193="","x",'Indicator Date'!Z193)</f>
        <v>2022</v>
      </c>
      <c r="AA193" s="38">
        <f>IF('Indicator Date'!AA193="","x",'Indicator Date'!AA193)</f>
        <v>2022</v>
      </c>
      <c r="AB193" s="38">
        <f>IF('Indicator Date'!AB193="","x",'Indicator Date'!AB193)</f>
        <v>2016</v>
      </c>
      <c r="AC193" s="38">
        <f>IF('Indicator Date'!AC193="","x",'Indicator Date'!AC193)</f>
        <v>2020</v>
      </c>
      <c r="AD193" s="38">
        <f>IF('Indicator Date'!AD193="","x",'Indicator Date'!AD193)</f>
        <v>2022</v>
      </c>
      <c r="AE193" s="38">
        <f>IF('Indicator Date'!AE193="","x",'Indicator Date'!AE193)</f>
        <v>2024</v>
      </c>
      <c r="AF193" s="38">
        <f>IF('Indicator Date'!AF193="","x",'Indicator Date'!AF193)</f>
        <v>2024</v>
      </c>
      <c r="AG193" s="38">
        <f>IF('Indicator Date'!AG193="","x",'Indicator Date'!AG193)</f>
        <v>2024</v>
      </c>
      <c r="AH193" s="38">
        <f>IF('Indicator Date'!AH193="","x",'Indicator Date'!AH193)</f>
        <v>2022</v>
      </c>
      <c r="AI193" s="38" t="str">
        <f>IF('Indicator Date'!AI193="","x",RIGHT('Indicator Date'!AI193,4))</f>
        <v>2018</v>
      </c>
      <c r="AJ193" s="38">
        <f>IF('Indicator Date'!AJ193="","x",'Indicator Date'!AJ193)</f>
        <v>2024</v>
      </c>
      <c r="AK193" s="38">
        <f>IF('Indicator Date'!AK193="","x",'Indicator Date'!AK193)</f>
        <v>2021</v>
      </c>
      <c r="AL193" s="38">
        <f>IF('Indicator Date'!AL193="","x",'Indicator Date'!AL193)</f>
        <v>2022</v>
      </c>
      <c r="AM193" s="38">
        <f>IF('Indicator Date'!AM193="","x",'Indicator Date'!AM193)</f>
        <v>2022</v>
      </c>
      <c r="AN193" s="38">
        <f>IF('Indicator Date'!AN193="","x",'Indicator Date'!AN193)</f>
        <v>2023</v>
      </c>
      <c r="AO193" s="38">
        <f>IF('Indicator Date'!AO193="","x",'Indicator Date'!AO193)</f>
        <v>2022</v>
      </c>
      <c r="AP193" s="38">
        <f>IF('Indicator Date'!AP193="","x",'Indicator Date'!AP193)</f>
        <v>2018</v>
      </c>
      <c r="AQ193" s="38">
        <f>IF('Indicator Date'!AQ193="","x",'Indicator Date'!AQ193)</f>
        <v>2022</v>
      </c>
      <c r="AR193" s="38">
        <f>IF('Indicator Date'!AR193="","x",'Indicator Date'!AR193)</f>
        <v>2022</v>
      </c>
      <c r="AS193" s="38">
        <f>IF('Indicator Date'!AS193="","x",'Indicator Date'!AS193)</f>
        <v>2022</v>
      </c>
      <c r="AT193" s="38">
        <f>IF('Indicator Date'!AT193="","x",'Indicator Date'!AT193)</f>
        <v>2022</v>
      </c>
      <c r="AU193" s="38">
        <f>IF('Indicator Date'!AU193="","x",'Indicator Date'!AU193)</f>
        <v>2022</v>
      </c>
      <c r="AV193" s="38">
        <f>IF('Indicator Date'!AV193="","x",'Indicator Date'!AV193)</f>
        <v>2022</v>
      </c>
      <c r="AW193" s="38">
        <f>IF('Indicator Date'!AW193="","x",'Indicator Date'!AW193)</f>
        <v>2022</v>
      </c>
      <c r="AX193" s="38">
        <f>IF('Indicator Date'!AX193="","x",'Indicator Date'!AX193)</f>
        <v>2024</v>
      </c>
      <c r="AY193" s="38">
        <f>IF('Indicator Date'!AY193="","x",'Indicator Date'!AY193)</f>
        <v>2024</v>
      </c>
      <c r="AZ193" s="38">
        <f>IF('Indicator Date'!AZ193="","x",'Indicator Date'!AZ193)</f>
        <v>2024</v>
      </c>
      <c r="BA193" s="38" t="str">
        <f>IF('Indicator Date'!BA193="","x",'Indicator Date'!BA193)</f>
        <v>x</v>
      </c>
      <c r="BB193" s="38">
        <f>IF('Indicator Date'!BB193="","x",'Indicator Date'!BB193)</f>
        <v>2024</v>
      </c>
      <c r="BC193" s="38" t="str">
        <f>IF('Indicator Date'!BC193="","x",'Indicator Date'!BC193)</f>
        <v>x</v>
      </c>
      <c r="BD193" s="38">
        <f>IF('Indicator Date'!BD193="","x",'Indicator Date'!BD193)</f>
        <v>2024</v>
      </c>
      <c r="BE193" s="38">
        <f>IF('Indicator Date'!BE193="","x",'Indicator Date'!BE193)</f>
        <v>2024</v>
      </c>
      <c r="BF193" s="38">
        <f>IF('Indicator Date'!BF193="","x",'Indicator Date'!BF193)</f>
        <v>2013</v>
      </c>
      <c r="BG193" s="38">
        <f>IF('Indicator Date'!BG193="","x",'Indicator Date'!BG193)</f>
        <v>2022</v>
      </c>
      <c r="BH193" s="38">
        <f>IF('Indicator Date'!BH193="","x",'Indicator Date'!BH193)</f>
        <v>2023</v>
      </c>
      <c r="BI193" s="38">
        <f>IF('Indicator Date'!BI193="","x",'Indicator Date'!BI193)</f>
        <v>2022</v>
      </c>
      <c r="BJ193" s="38">
        <f>IF('Indicator Date'!BJ193="","x",'Indicator Date'!BJ193)</f>
        <v>2020</v>
      </c>
      <c r="BK193" s="38">
        <f>IF('Indicator Date'!BK193="","x",'Indicator Date'!BK193)</f>
        <v>2021</v>
      </c>
      <c r="BL193" s="38">
        <f>IF('Indicator Date'!BL193="","x",'Indicator Date'!BL193)</f>
        <v>2022</v>
      </c>
      <c r="BM193" s="38">
        <f>IF('Indicator Date'!BM193="","x",'Indicator Date'!BM193)</f>
        <v>2014</v>
      </c>
      <c r="BN193" s="38">
        <f>IF('Indicator Date'!BN193="","x",'Indicator Date'!BN193)</f>
        <v>2022</v>
      </c>
      <c r="BO193" s="38">
        <f>IF('Indicator Date'!BO193="","x",'Indicator Date'!BO193)</f>
        <v>2022</v>
      </c>
      <c r="BP193" s="38">
        <f>IF('Indicator Date'!BP193="","x",'Indicator Date'!BP193)</f>
        <v>2021</v>
      </c>
      <c r="BQ193" s="38">
        <f>IF('Indicator Date'!BQ193="","x",'Indicator Date'!BQ193)</f>
        <v>2022</v>
      </c>
      <c r="BR193" s="38">
        <f>IF('Indicator Date'!BR193="","x",'Indicator Date'!BR193)</f>
        <v>2022</v>
      </c>
      <c r="BS193" s="38">
        <f>IF('Indicator Date'!BS193="","x",'Indicator Date'!BS193)</f>
        <v>2022</v>
      </c>
      <c r="BT193" s="38">
        <f>IF('Indicator Date'!BT193="","x",'Indicator Date'!BT193)</f>
        <v>2021</v>
      </c>
      <c r="BU193" s="38">
        <f>IF('Indicator Date'!BU193="","x",'Indicator Date'!BU193)</f>
        <v>2020</v>
      </c>
      <c r="BV193" s="38">
        <f>IF('Indicator Date'!BV193="","x",'Indicator Date'!BV193)</f>
        <v>2023</v>
      </c>
    </row>
    <row r="194" spans="1:74">
      <c r="A194" s="30" t="str">
        <f>'Indicator Data'!A196</f>
        <v>Zimbabwe</v>
      </c>
      <c r="B194" s="23" t="str">
        <f>'Indicator Data'!B196</f>
        <v>ZWE</v>
      </c>
      <c r="C194" s="38">
        <f>IF('Indicator Date'!C194="","x",'Indicator Date'!C194)</f>
        <v>2024</v>
      </c>
      <c r="D194" s="38">
        <f>IF('Indicator Date'!D194="","x",'Indicator Date'!D194)</f>
        <v>2024</v>
      </c>
      <c r="E194" s="38">
        <f>IF('Indicator Date'!E194="","x",'Indicator Date'!E194)</f>
        <v>2024</v>
      </c>
      <c r="F194" s="38">
        <f>IF('Indicator Date'!F194="","x",'Indicator Date'!F194)</f>
        <v>2024</v>
      </c>
      <c r="G194" s="38">
        <f>IF('Indicator Date'!G194="","x",'Indicator Date'!G194)</f>
        <v>2024</v>
      </c>
      <c r="H194" s="38">
        <f>IF('Indicator Date'!H194="","x",'Indicator Date'!H194)</f>
        <v>2024</v>
      </c>
      <c r="I194" s="38">
        <f>IF('Indicator Date'!I194="","x",'Indicator Date'!I194)</f>
        <v>2024</v>
      </c>
      <c r="J194" s="38">
        <f>IF('Indicator Date'!J194="","x",'Indicator Date'!J194)</f>
        <v>2024</v>
      </c>
      <c r="K194" s="38">
        <f>IF('Indicator Date'!K194="","x",'Indicator Date'!K194)</f>
        <v>2024</v>
      </c>
      <c r="L194" s="38">
        <f>IF('Indicator Date'!L194="","x",'Indicator Date'!L194)</f>
        <v>2024</v>
      </c>
      <c r="M194" s="38">
        <f>IF('Indicator Date'!M194="","x",'Indicator Date'!M194)</f>
        <v>2024</v>
      </c>
      <c r="N194" s="38">
        <f>IF('Indicator Date'!N194="","x",'Indicator Date'!N194)</f>
        <v>2024</v>
      </c>
      <c r="O194" s="38">
        <f>IF('Indicator Date'!O194="","x",'Indicator Date'!O194)</f>
        <v>2024</v>
      </c>
      <c r="P194" s="38">
        <f>IF('Indicator Date'!P194="","x",'Indicator Date'!P194)</f>
        <v>2024</v>
      </c>
      <c r="Q194" s="38">
        <f>IF('Indicator Date'!Q194="","x",'Indicator Date'!Q194)</f>
        <v>2024</v>
      </c>
      <c r="R194" s="38">
        <f>IF('Indicator Date'!R194="","x",'Indicator Date'!R194)</f>
        <v>2024</v>
      </c>
      <c r="S194" s="38">
        <f>IF('Indicator Date'!S194="","x",'Indicator Date'!S194)</f>
        <v>2024</v>
      </c>
      <c r="T194" s="38">
        <f>IF('Indicator Date'!T194="","x",'Indicator Date'!T194)</f>
        <v>2024</v>
      </c>
      <c r="U194" s="38">
        <f>IF('Indicator Date'!U194="","x",'Indicator Date'!U194)</f>
        <v>2024</v>
      </c>
      <c r="V194" s="38">
        <f>IF('Indicator Date'!V194="","x",'Indicator Date'!V194)</f>
        <v>2021</v>
      </c>
      <c r="W194" s="38">
        <f>IF('Indicator Date'!W194="","x",'Indicator Date'!W194)</f>
        <v>2022</v>
      </c>
      <c r="X194" s="38">
        <f>IF('Indicator Date'!X194="","x",'Indicator Date'!X194)</f>
        <v>2022</v>
      </c>
      <c r="Y194" s="38">
        <f>IF('Indicator Date'!Y194="","x",'Indicator Date'!Y194)</f>
        <v>2019</v>
      </c>
      <c r="Z194" s="38">
        <f>IF('Indicator Date'!Z194="","x",'Indicator Date'!Z194)</f>
        <v>2022</v>
      </c>
      <c r="AA194" s="38">
        <f>IF('Indicator Date'!AA194="","x",'Indicator Date'!AA194)</f>
        <v>2022</v>
      </c>
      <c r="AB194" s="38">
        <f>IF('Indicator Date'!AB194="","x",'Indicator Date'!AB194)</f>
        <v>2018</v>
      </c>
      <c r="AC194" s="38">
        <f>IF('Indicator Date'!AC194="","x",'Indicator Date'!AC194)</f>
        <v>2020</v>
      </c>
      <c r="AD194" s="38">
        <f>IF('Indicator Date'!AD194="","x",'Indicator Date'!AD194)</f>
        <v>2022</v>
      </c>
      <c r="AE194" s="38">
        <f>IF('Indicator Date'!AE194="","x",'Indicator Date'!AE194)</f>
        <v>2024</v>
      </c>
      <c r="AF194" s="38">
        <f>IF('Indicator Date'!AF194="","x",'Indicator Date'!AF194)</f>
        <v>2024</v>
      </c>
      <c r="AG194" s="38">
        <f>IF('Indicator Date'!AG194="","x",'Indicator Date'!AG194)</f>
        <v>2024</v>
      </c>
      <c r="AH194" s="38">
        <f>IF('Indicator Date'!AH194="","x",'Indicator Date'!AH194)</f>
        <v>2022</v>
      </c>
      <c r="AI194" s="38" t="str">
        <f>IF('Indicator Date'!AI194="","x",RIGHT('Indicator Date'!AI194,4))</f>
        <v>2019</v>
      </c>
      <c r="AJ194" s="38">
        <f>IF('Indicator Date'!AJ194="","x",'Indicator Date'!AJ194)</f>
        <v>2024</v>
      </c>
      <c r="AK194" s="38">
        <f>IF('Indicator Date'!AK194="","x",'Indicator Date'!AK194)</f>
        <v>2021</v>
      </c>
      <c r="AL194" s="38">
        <f>IF('Indicator Date'!AL194="","x",'Indicator Date'!AL194)</f>
        <v>2022</v>
      </c>
      <c r="AM194" s="38">
        <f>IF('Indicator Date'!AM194="","x",'Indicator Date'!AM194)</f>
        <v>2022</v>
      </c>
      <c r="AN194" s="38">
        <f>IF('Indicator Date'!AN194="","x",'Indicator Date'!AN194)</f>
        <v>2023</v>
      </c>
      <c r="AO194" s="38">
        <f>IF('Indicator Date'!AO194="","x",'Indicator Date'!AO194)</f>
        <v>2022</v>
      </c>
      <c r="AP194" s="38">
        <f>IF('Indicator Date'!AP194="","x",'Indicator Date'!AP194)</f>
        <v>2019</v>
      </c>
      <c r="AQ194" s="38">
        <f>IF('Indicator Date'!AQ194="","x",'Indicator Date'!AQ194)</f>
        <v>2022</v>
      </c>
      <c r="AR194" s="38">
        <f>IF('Indicator Date'!AR194="","x",'Indicator Date'!AR194)</f>
        <v>2022</v>
      </c>
      <c r="AS194" s="38">
        <f>IF('Indicator Date'!AS194="","x",'Indicator Date'!AS194)</f>
        <v>2022</v>
      </c>
      <c r="AT194" s="38">
        <f>IF('Indicator Date'!AT194="","x",'Indicator Date'!AT194)</f>
        <v>2022</v>
      </c>
      <c r="AU194" s="38">
        <f>IF('Indicator Date'!AU194="","x",'Indicator Date'!AU194)</f>
        <v>2022</v>
      </c>
      <c r="AV194" s="38">
        <f>IF('Indicator Date'!AV194="","x",'Indicator Date'!AV194)</f>
        <v>2022</v>
      </c>
      <c r="AW194" s="38">
        <f>IF('Indicator Date'!AW194="","x",'Indicator Date'!AW194)</f>
        <v>2019</v>
      </c>
      <c r="AX194" s="38">
        <f>IF('Indicator Date'!AX194="","x",'Indicator Date'!AX194)</f>
        <v>2024</v>
      </c>
      <c r="AY194" s="38">
        <f>IF('Indicator Date'!AY194="","x",'Indicator Date'!AY194)</f>
        <v>2024</v>
      </c>
      <c r="AZ194" s="38">
        <f>IF('Indicator Date'!AZ194="","x",'Indicator Date'!AZ194)</f>
        <v>2024</v>
      </c>
      <c r="BA194" s="38" t="str">
        <f>IF('Indicator Date'!BA194="","x",'Indicator Date'!BA194)</f>
        <v>x</v>
      </c>
      <c r="BB194" s="38">
        <f>IF('Indicator Date'!BB194="","x",'Indicator Date'!BB194)</f>
        <v>2024</v>
      </c>
      <c r="BC194" s="38">
        <f>IF('Indicator Date'!BC194="","x",'Indicator Date'!BC194)</f>
        <v>2023</v>
      </c>
      <c r="BD194" s="38">
        <f>IF('Indicator Date'!BD194="","x",'Indicator Date'!BD194)</f>
        <v>2024</v>
      </c>
      <c r="BE194" s="38">
        <f>IF('Indicator Date'!BE194="","x",'Indicator Date'!BE194)</f>
        <v>2024</v>
      </c>
      <c r="BF194" s="38">
        <f>IF('Indicator Date'!BF194="","x",'Indicator Date'!BF194)</f>
        <v>2015</v>
      </c>
      <c r="BG194" s="38">
        <f>IF('Indicator Date'!BG194="","x",'Indicator Date'!BG194)</f>
        <v>2022</v>
      </c>
      <c r="BH194" s="38">
        <f>IF('Indicator Date'!BH194="","x",'Indicator Date'!BH194)</f>
        <v>2023</v>
      </c>
      <c r="BI194" s="38">
        <f>IF('Indicator Date'!BI194="","x",'Indicator Date'!BI194)</f>
        <v>2022</v>
      </c>
      <c r="BJ194" s="38">
        <f>IF('Indicator Date'!BJ194="","x",'Indicator Date'!BJ194)</f>
        <v>2022</v>
      </c>
      <c r="BK194" s="38">
        <f>IF('Indicator Date'!BK194="","x",'Indicator Date'!BK194)</f>
        <v>2021</v>
      </c>
      <c r="BL194" s="38">
        <f>IF('Indicator Date'!BL194="","x",'Indicator Date'!BL194)</f>
        <v>2022</v>
      </c>
      <c r="BM194" s="38">
        <f>IF('Indicator Date'!BM194="","x",'Indicator Date'!BM194)</f>
        <v>2014</v>
      </c>
      <c r="BN194" s="38">
        <f>IF('Indicator Date'!BN194="","x",'Indicator Date'!BN194)</f>
        <v>2022</v>
      </c>
      <c r="BO194" s="38">
        <f>IF('Indicator Date'!BO194="","x",'Indicator Date'!BO194)</f>
        <v>2022</v>
      </c>
      <c r="BP194" s="38">
        <f>IF('Indicator Date'!BP194="","x",'Indicator Date'!BP194)</f>
        <v>2020</v>
      </c>
      <c r="BQ194" s="38">
        <f>IF('Indicator Date'!BQ194="","x",'Indicator Date'!BQ194)</f>
        <v>2022</v>
      </c>
      <c r="BR194" s="38">
        <f>IF('Indicator Date'!BR194="","x",'Indicator Date'!BR194)</f>
        <v>2022</v>
      </c>
      <c r="BS194" s="38">
        <f>IF('Indicator Date'!BS194="","x",'Indicator Date'!BS194)</f>
        <v>2022</v>
      </c>
      <c r="BT194" s="38">
        <f>IF('Indicator Date'!BT194="","x",'Indicator Date'!BT194)</f>
        <v>2021</v>
      </c>
      <c r="BU194" s="38">
        <f>IF('Indicator Date'!BU194="","x",'Indicator Date'!BU194)</f>
        <v>2020</v>
      </c>
      <c r="BV194" s="38">
        <f>IF('Indicator Date'!BV194="","x",'Indicator Date'!BV194)</f>
        <v>2023</v>
      </c>
    </row>
  </sheetData>
  <mergeCells count="1">
    <mergeCell ref="AU1:BV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About</vt:lpstr>
      <vt:lpstr>INFORM Risk 2025 (a-z)</vt:lpstr>
      <vt:lpstr>Hazard &amp; Exposure</vt:lpstr>
      <vt:lpstr>Vulnerability</vt:lpstr>
      <vt:lpstr>Lack of Coping Capacity</vt:lpstr>
      <vt:lpstr>Indicator Data</vt:lpstr>
      <vt:lpstr>Population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'Imputed and missing data hidden'!Print_Area</vt:lpstr>
      <vt:lpstr>'Imputed and missing data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2019-07-10T15:25:37Z</cp:lastPrinted>
  <dcterms:created xsi:type="dcterms:W3CDTF">2013-01-24T09:37:59Z</dcterms:created>
  <dcterms:modified xsi:type="dcterms:W3CDTF">2024-09-09T10:28:50Z</dcterms:modified>
</cp:coreProperties>
</file>